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6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7.xml" ContentType="application/vnd.openxmlformats-officedocument.drawing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8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charts/chart4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0.xml" ContentType="application/vnd.openxmlformats-officedocument.drawing+xml"/>
  <Override PartName="/xl/charts/chart44.xml" ContentType="application/vnd.openxmlformats-officedocument.drawingml.chart+xml"/>
  <Override PartName="/xl/drawings/drawing11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12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drawings/drawing14.xml" ContentType="application/vnd.openxmlformats-officedocument.drawing+xml"/>
  <Override PartName="/xl/charts/chart5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my_sites\MASTER\SMS\Pages\"/>
    </mc:Choice>
  </mc:AlternateContent>
  <bookViews>
    <workbookView xWindow="0" yWindow="0" windowWidth="11145" windowHeight="4065"/>
  </bookViews>
  <sheets>
    <sheet name="Начало" sheetId="14" r:id="rId1"/>
    <sheet name="Едномерно разпределение" sheetId="21" r:id="rId2"/>
    <sheet name="Двумерно разпределение" sheetId="4" r:id="rId3"/>
    <sheet name="Вариационен анализ" sheetId="5" r:id="rId4"/>
    <sheet name="Обикновена линейна корелация" sheetId="9" r:id="rId5"/>
    <sheet name="Рангова корелация" sheetId="10" r:id="rId6"/>
    <sheet name=" Обикновена линейна регресия" sheetId="29" r:id="rId7"/>
    <sheet name="t-независими извадки" sheetId="13" r:id="rId8"/>
    <sheet name="U на Ман-Уитни " sheetId="27" r:id="rId9"/>
    <sheet name="ANOVA" sheetId="16" r:id="rId10"/>
    <sheet name="t-зависими извадки" sheetId="17" r:id="rId11"/>
    <sheet name="T критерий на Уилкоксън" sheetId="28" r:id="rId12"/>
    <sheet name="Eксперимент 2x2" sheetId="20" r:id="rId13"/>
    <sheet name="Експеримент2х2 (непараметрични)" sheetId="30" r:id="rId14"/>
    <sheet name="Experiment" sheetId="26" r:id="rId15"/>
  </sheets>
  <externalReferences>
    <externalReference r:id="rId16"/>
  </externalReferences>
  <definedNames>
    <definedName name="_xlnm.Print_Area" localSheetId="6">' Обикновена линейна регресия'!$I$14:$P$105</definedName>
    <definedName name="_xlnm.Print_Area" localSheetId="11">'T критерий на Уилкоксън'!$I$13:$V$62</definedName>
    <definedName name="_xlnm.Print_Area" localSheetId="8">'U на Ман-Уитни '!$F$33:$R$87</definedName>
    <definedName name="PSWOutput_0" hidden="1">' Обикновена линейна регресия'!$A$1:$AD$133</definedName>
    <definedName name="PSWSeries_0_0_Labels" hidden="1">' Обикновена линейна регресия'!$AR$11:$AR$30</definedName>
    <definedName name="PSWSeries_0_0_Values" hidden="1">' Обикновена линейна регресия'!$AS$11:$AS$30</definedName>
    <definedName name="PSWSeries_1_0_Labels" hidden="1">' Обикновена линейна регресия'!$AR$11:$AR$30</definedName>
    <definedName name="PSWSeries_1_0_Values" hidden="1">' Обикновена линейна регресия'!$AS$11:$AS$30</definedName>
  </definedNames>
  <calcPr calcId="152511"/>
</workbook>
</file>

<file path=xl/calcChain.xml><?xml version="1.0" encoding="utf-8"?>
<calcChain xmlns="http://schemas.openxmlformats.org/spreadsheetml/2006/main">
  <c r="AL62" i="9" l="1"/>
  <c r="AJ62" i="9"/>
  <c r="AF62" i="9"/>
  <c r="AD62" i="9"/>
  <c r="AJ61" i="9"/>
  <c r="AK61" i="9" s="1"/>
  <c r="AD61" i="9"/>
  <c r="AE61" i="9" s="1"/>
  <c r="AJ60" i="9"/>
  <c r="AK63" i="9" s="1"/>
  <c r="AD60" i="9"/>
  <c r="AE63" i="9" s="1"/>
  <c r="AE21" i="9"/>
  <c r="AG14" i="9"/>
  <c r="AF14" i="9"/>
  <c r="AF21" i="9" s="1"/>
  <c r="AE14" i="9"/>
  <c r="AE20" i="9" s="1"/>
  <c r="AD14" i="9"/>
  <c r="AC14" i="9"/>
  <c r="AC20" i="9" s="1"/>
  <c r="AF7" i="9"/>
  <c r="AF27" i="9" s="1"/>
  <c r="AF32" i="9" s="1"/>
  <c r="AF37" i="9" s="1"/>
  <c r="AE7" i="9"/>
  <c r="AE27" i="9" s="1"/>
  <c r="AE32" i="9" s="1"/>
  <c r="AE37" i="9" s="1"/>
  <c r="AD7" i="9"/>
  <c r="AD27" i="9" s="1"/>
  <c r="AC7" i="9"/>
  <c r="AC27" i="9" s="1"/>
  <c r="AE6" i="9"/>
  <c r="AE26" i="9" s="1"/>
  <c r="AE31" i="9" s="1"/>
  <c r="AE36" i="9" s="1"/>
  <c r="AD6" i="9"/>
  <c r="AD26" i="9" s="1"/>
  <c r="AC6" i="9"/>
  <c r="AC26" i="9" s="1"/>
  <c r="AC31" i="9" s="1"/>
  <c r="AC36" i="9" s="1"/>
  <c r="AD5" i="9"/>
  <c r="AD25" i="9" s="1"/>
  <c r="AC5" i="9"/>
  <c r="AC25" i="9" s="1"/>
  <c r="AC4" i="9"/>
  <c r="AF63" i="9" l="1"/>
  <c r="AE64" i="9"/>
  <c r="AG63" i="9"/>
  <c r="AD21" i="9"/>
  <c r="AD32" i="9" s="1"/>
  <c r="AD37" i="9" s="1"/>
  <c r="AD20" i="9"/>
  <c r="AC18" i="9"/>
  <c r="AD19" i="9"/>
  <c r="AD30" i="9" s="1"/>
  <c r="AD35" i="9" s="1"/>
  <c r="AK64" i="9"/>
  <c r="AM63" i="9"/>
  <c r="AL63" i="9"/>
  <c r="AC24" i="9"/>
  <c r="AC29" i="9" s="1"/>
  <c r="AC34" i="9" s="1"/>
  <c r="AD31" i="9"/>
  <c r="AD36" i="9" s="1"/>
  <c r="AC32" i="9"/>
  <c r="AC37" i="9" s="1"/>
  <c r="AC19" i="9"/>
  <c r="AC30" i="9" s="1"/>
  <c r="AC35" i="9" s="1"/>
  <c r="AC21" i="9"/>
  <c r="AK1008" i="30"/>
  <c r="AK351" i="30"/>
  <c r="AK367" i="30"/>
  <c r="AK383" i="30"/>
  <c r="AK399" i="30"/>
  <c r="AK415" i="30"/>
  <c r="AK431" i="30"/>
  <c r="AK439" i="30"/>
  <c r="AK443" i="30"/>
  <c r="AK447" i="30"/>
  <c r="AK451" i="30"/>
  <c r="AK455" i="30"/>
  <c r="AK459" i="30"/>
  <c r="AK463" i="30"/>
  <c r="AK467" i="30"/>
  <c r="AK471" i="30"/>
  <c r="AK475" i="30"/>
  <c r="AK479" i="30"/>
  <c r="AK483" i="30"/>
  <c r="AK486" i="30"/>
  <c r="AK487" i="30"/>
  <c r="AK488" i="30"/>
  <c r="AK489" i="30"/>
  <c r="AK490" i="30"/>
  <c r="AK491" i="30"/>
  <c r="AK492" i="30"/>
  <c r="AK493" i="30"/>
  <c r="AK494" i="30"/>
  <c r="AK495" i="30"/>
  <c r="AK496" i="30"/>
  <c r="AK497" i="30"/>
  <c r="AK498" i="30"/>
  <c r="AK499" i="30"/>
  <c r="AK500" i="30"/>
  <c r="AK501" i="30"/>
  <c r="AK502" i="30"/>
  <c r="AK503" i="30"/>
  <c r="AK504" i="30"/>
  <c r="AK505" i="30"/>
  <c r="AK506" i="30"/>
  <c r="AK507" i="30"/>
  <c r="AK508" i="30"/>
  <c r="AK509" i="30"/>
  <c r="AK510" i="30"/>
  <c r="AK511" i="30"/>
  <c r="AK512" i="30"/>
  <c r="AK513" i="30"/>
  <c r="AK514" i="30"/>
  <c r="AK515" i="30"/>
  <c r="AK516" i="30"/>
  <c r="AK517" i="30"/>
  <c r="AK518" i="30"/>
  <c r="AK519" i="30"/>
  <c r="AK520" i="30"/>
  <c r="AK521" i="30"/>
  <c r="AK522" i="30"/>
  <c r="AK523" i="30"/>
  <c r="AK524" i="30"/>
  <c r="AK525" i="30"/>
  <c r="AK526" i="30"/>
  <c r="AK527" i="30"/>
  <c r="AK528" i="30"/>
  <c r="AK529" i="30"/>
  <c r="AK530" i="30"/>
  <c r="AK531" i="30"/>
  <c r="AK532" i="30"/>
  <c r="AK533" i="30"/>
  <c r="AK534" i="30"/>
  <c r="AK535" i="30"/>
  <c r="AK536" i="30"/>
  <c r="AK537" i="30"/>
  <c r="AK538" i="30"/>
  <c r="AK539" i="30"/>
  <c r="AK540" i="30"/>
  <c r="AK541" i="30"/>
  <c r="AK542" i="30"/>
  <c r="AK543" i="30"/>
  <c r="AK544" i="30"/>
  <c r="AK545" i="30"/>
  <c r="AK546" i="30"/>
  <c r="AK547" i="30"/>
  <c r="AK548" i="30"/>
  <c r="AK549" i="30"/>
  <c r="AK550" i="30"/>
  <c r="AK551" i="30"/>
  <c r="AK552" i="30"/>
  <c r="AK553" i="30"/>
  <c r="AK554" i="30"/>
  <c r="AK555" i="30"/>
  <c r="AK556" i="30"/>
  <c r="AK557" i="30"/>
  <c r="AK558" i="30"/>
  <c r="AK559" i="30"/>
  <c r="AK560" i="30"/>
  <c r="AK561" i="30"/>
  <c r="AK562" i="30"/>
  <c r="AK563" i="30"/>
  <c r="AK564" i="30"/>
  <c r="AK565" i="30"/>
  <c r="AK566" i="30"/>
  <c r="AK567" i="30"/>
  <c r="AK568" i="30"/>
  <c r="AK569" i="30"/>
  <c r="AK570" i="30"/>
  <c r="AK571" i="30"/>
  <c r="AK572" i="30"/>
  <c r="AK573" i="30"/>
  <c r="AK574" i="30"/>
  <c r="AK575" i="30"/>
  <c r="AK576" i="30"/>
  <c r="AK577" i="30"/>
  <c r="AK578" i="30"/>
  <c r="AK579" i="30"/>
  <c r="AK580" i="30"/>
  <c r="AK581" i="30"/>
  <c r="AK582" i="30"/>
  <c r="AK583" i="30"/>
  <c r="AK584" i="30"/>
  <c r="AK585" i="30"/>
  <c r="AK586" i="30"/>
  <c r="AK587" i="30"/>
  <c r="AK588" i="30"/>
  <c r="AK589" i="30"/>
  <c r="AK590" i="30"/>
  <c r="AK591" i="30"/>
  <c r="AK592" i="30"/>
  <c r="AK593" i="30"/>
  <c r="AK594" i="30"/>
  <c r="AK595" i="30"/>
  <c r="AK596" i="30"/>
  <c r="AK597" i="30"/>
  <c r="AK598" i="30"/>
  <c r="AK599" i="30"/>
  <c r="AK600" i="30"/>
  <c r="AK601" i="30"/>
  <c r="AK602" i="30"/>
  <c r="AK603" i="30"/>
  <c r="AK604" i="30"/>
  <c r="AK605" i="30"/>
  <c r="AK606" i="30"/>
  <c r="AK607" i="30"/>
  <c r="AK608" i="30"/>
  <c r="AK609" i="30"/>
  <c r="AK610" i="30"/>
  <c r="AK611" i="30"/>
  <c r="AK612" i="30"/>
  <c r="AK613" i="30"/>
  <c r="AK614" i="30"/>
  <c r="AK615" i="30"/>
  <c r="AK616" i="30"/>
  <c r="AK617" i="30"/>
  <c r="AK618" i="30"/>
  <c r="AK619" i="30"/>
  <c r="AK620" i="30"/>
  <c r="AK621" i="30"/>
  <c r="AK622" i="30"/>
  <c r="AK623" i="30"/>
  <c r="AK624" i="30"/>
  <c r="AK625" i="30"/>
  <c r="AK626" i="30"/>
  <c r="AK627" i="30"/>
  <c r="AK628" i="30"/>
  <c r="AK629" i="30"/>
  <c r="AK630" i="30"/>
  <c r="AK631" i="30"/>
  <c r="AK632" i="30"/>
  <c r="AK633" i="30"/>
  <c r="AK634" i="30"/>
  <c r="AK635" i="30"/>
  <c r="AK636" i="30"/>
  <c r="AK637" i="30"/>
  <c r="AK638" i="30"/>
  <c r="AK639" i="30"/>
  <c r="AK640" i="30"/>
  <c r="AK641" i="30"/>
  <c r="AK642" i="30"/>
  <c r="AK643" i="30"/>
  <c r="AK644" i="30"/>
  <c r="AK645" i="30"/>
  <c r="AK646" i="30"/>
  <c r="AK647" i="30"/>
  <c r="AK648" i="30"/>
  <c r="AK649" i="30"/>
  <c r="AK650" i="30"/>
  <c r="AK651" i="30"/>
  <c r="AK652" i="30"/>
  <c r="AK653" i="30"/>
  <c r="AK654" i="30"/>
  <c r="AK655" i="30"/>
  <c r="AK656" i="30"/>
  <c r="AK657" i="30"/>
  <c r="AK658" i="30"/>
  <c r="AK659" i="30"/>
  <c r="AK660" i="30"/>
  <c r="AK661" i="30"/>
  <c r="AK662" i="30"/>
  <c r="AK663" i="30"/>
  <c r="AK664" i="30"/>
  <c r="AK665" i="30"/>
  <c r="AK666" i="30"/>
  <c r="AK667" i="30"/>
  <c r="AK668" i="30"/>
  <c r="AK669" i="30"/>
  <c r="AK670" i="30"/>
  <c r="AK671" i="30"/>
  <c r="AK672" i="30"/>
  <c r="AK673" i="30"/>
  <c r="AK674" i="30"/>
  <c r="AK675" i="30"/>
  <c r="AK676" i="30"/>
  <c r="AK677" i="30"/>
  <c r="AK678" i="30"/>
  <c r="AK679" i="30"/>
  <c r="AK680" i="30"/>
  <c r="AK681" i="30"/>
  <c r="AK682" i="30"/>
  <c r="AK683" i="30"/>
  <c r="AK684" i="30"/>
  <c r="AK685" i="30"/>
  <c r="AK686" i="30"/>
  <c r="AK687" i="30"/>
  <c r="AK688" i="30"/>
  <c r="AK689" i="30"/>
  <c r="AK690" i="30"/>
  <c r="AK691" i="30"/>
  <c r="AK692" i="30"/>
  <c r="AK693" i="30"/>
  <c r="AK694" i="30"/>
  <c r="AK695" i="30"/>
  <c r="AK696" i="30"/>
  <c r="AK697" i="30"/>
  <c r="AK698" i="30"/>
  <c r="AK699" i="30"/>
  <c r="AK700" i="30"/>
  <c r="AK701" i="30"/>
  <c r="AK702" i="30"/>
  <c r="AK703" i="30"/>
  <c r="AK704" i="30"/>
  <c r="AK705" i="30"/>
  <c r="AK706" i="30"/>
  <c r="AK707" i="30"/>
  <c r="AK708" i="30"/>
  <c r="AK709" i="30"/>
  <c r="AK710" i="30"/>
  <c r="AK711" i="30"/>
  <c r="AK712" i="30"/>
  <c r="AK713" i="30"/>
  <c r="AK714" i="30"/>
  <c r="AK715" i="30"/>
  <c r="AK716" i="30"/>
  <c r="AK717" i="30"/>
  <c r="AK718" i="30"/>
  <c r="AK719" i="30"/>
  <c r="AK720" i="30"/>
  <c r="AK721" i="30"/>
  <c r="AK722" i="30"/>
  <c r="AK723" i="30"/>
  <c r="AK724" i="30"/>
  <c r="AK725" i="30"/>
  <c r="AK726" i="30"/>
  <c r="AK727" i="30"/>
  <c r="AK728" i="30"/>
  <c r="AK729" i="30"/>
  <c r="AK730" i="30"/>
  <c r="AK731" i="30"/>
  <c r="AK732" i="30"/>
  <c r="AK733" i="30"/>
  <c r="AK734" i="30"/>
  <c r="AK735" i="30"/>
  <c r="AK736" i="30"/>
  <c r="AK737" i="30"/>
  <c r="AK738" i="30"/>
  <c r="AK739" i="30"/>
  <c r="AK740" i="30"/>
  <c r="AK741" i="30"/>
  <c r="AK742" i="30"/>
  <c r="AK743" i="30"/>
  <c r="AK744" i="30"/>
  <c r="AK745" i="30"/>
  <c r="AK746" i="30"/>
  <c r="AK747" i="30"/>
  <c r="AK748" i="30"/>
  <c r="AK749" i="30"/>
  <c r="AK750" i="30"/>
  <c r="AK751" i="30"/>
  <c r="AK752" i="30"/>
  <c r="AK753" i="30"/>
  <c r="AK754" i="30"/>
  <c r="AK755" i="30"/>
  <c r="AK756" i="30"/>
  <c r="AK757" i="30"/>
  <c r="AK758" i="30"/>
  <c r="AK759" i="30"/>
  <c r="AK760" i="30"/>
  <c r="AK761" i="30"/>
  <c r="AK762" i="30"/>
  <c r="AK763" i="30"/>
  <c r="AK764" i="30"/>
  <c r="AK765" i="30"/>
  <c r="AK766" i="30"/>
  <c r="AK767" i="30"/>
  <c r="AK768" i="30"/>
  <c r="AK769" i="30"/>
  <c r="AK770" i="30"/>
  <c r="AK771" i="30"/>
  <c r="AK772" i="30"/>
  <c r="AK773" i="30"/>
  <c r="AK774" i="30"/>
  <c r="AK775" i="30"/>
  <c r="AK776" i="30"/>
  <c r="AK777" i="30"/>
  <c r="AK778" i="30"/>
  <c r="AK779" i="30"/>
  <c r="AK780" i="30"/>
  <c r="AK781" i="30"/>
  <c r="AK782" i="30"/>
  <c r="AK783" i="30"/>
  <c r="AK784" i="30"/>
  <c r="AK785" i="30"/>
  <c r="AK786" i="30"/>
  <c r="AK787" i="30"/>
  <c r="AK788" i="30"/>
  <c r="AK789" i="30"/>
  <c r="AK790" i="30"/>
  <c r="AK791" i="30"/>
  <c r="AK792" i="30"/>
  <c r="AK793" i="30"/>
  <c r="AK794" i="30"/>
  <c r="AK795" i="30"/>
  <c r="AK796" i="30"/>
  <c r="AK797" i="30"/>
  <c r="AK798" i="30"/>
  <c r="AK799" i="30"/>
  <c r="AK800" i="30"/>
  <c r="AK801" i="30"/>
  <c r="AK802" i="30"/>
  <c r="AK803" i="30"/>
  <c r="AK804" i="30"/>
  <c r="AK805" i="30"/>
  <c r="AK806" i="30"/>
  <c r="AK807" i="30"/>
  <c r="AK808" i="30"/>
  <c r="AK809" i="30"/>
  <c r="AK810" i="30"/>
  <c r="AK811" i="30"/>
  <c r="AK812" i="30"/>
  <c r="AK813" i="30"/>
  <c r="AK814" i="30"/>
  <c r="AK815" i="30"/>
  <c r="AK816" i="30"/>
  <c r="AK817" i="30"/>
  <c r="AK818" i="30"/>
  <c r="AK819" i="30"/>
  <c r="AK820" i="30"/>
  <c r="AK821" i="30"/>
  <c r="AK822" i="30"/>
  <c r="AK823" i="30"/>
  <c r="AK824" i="30"/>
  <c r="AK825" i="30"/>
  <c r="AK826" i="30"/>
  <c r="AK827" i="30"/>
  <c r="AK828" i="30"/>
  <c r="AK829" i="30"/>
  <c r="AK830" i="30"/>
  <c r="AK831" i="30"/>
  <c r="AK832" i="30"/>
  <c r="AK833" i="30"/>
  <c r="AK834" i="30"/>
  <c r="AK835" i="30"/>
  <c r="AK836" i="30"/>
  <c r="AK837" i="30"/>
  <c r="AK838" i="30"/>
  <c r="AK839" i="30"/>
  <c r="AK840" i="30"/>
  <c r="AK841" i="30"/>
  <c r="AK842" i="30"/>
  <c r="AK843" i="30"/>
  <c r="AK844" i="30"/>
  <c r="AK845" i="30"/>
  <c r="AK846" i="30"/>
  <c r="AK847" i="30"/>
  <c r="AK848" i="30"/>
  <c r="AK849" i="30"/>
  <c r="AK850" i="30"/>
  <c r="AK851" i="30"/>
  <c r="AK852" i="30"/>
  <c r="AK853" i="30"/>
  <c r="AK854" i="30"/>
  <c r="AK855" i="30"/>
  <c r="AK856" i="30"/>
  <c r="AK857" i="30"/>
  <c r="AK858" i="30"/>
  <c r="AK859" i="30"/>
  <c r="AK860" i="30"/>
  <c r="AK861" i="30"/>
  <c r="AK862" i="30"/>
  <c r="AK863" i="30"/>
  <c r="AK864" i="30"/>
  <c r="AK865" i="30"/>
  <c r="AK866" i="30"/>
  <c r="AK867" i="30"/>
  <c r="AK868" i="30"/>
  <c r="AK869" i="30"/>
  <c r="AK870" i="30"/>
  <c r="AK871" i="30"/>
  <c r="AK872" i="30"/>
  <c r="AK873" i="30"/>
  <c r="AK874" i="30"/>
  <c r="AK875" i="30"/>
  <c r="AK876" i="30"/>
  <c r="AK877" i="30"/>
  <c r="AK878" i="30"/>
  <c r="AK879" i="30"/>
  <c r="AK880" i="30"/>
  <c r="AK881" i="30"/>
  <c r="AK882" i="30"/>
  <c r="AK883" i="30"/>
  <c r="AK884" i="30"/>
  <c r="AK885" i="30"/>
  <c r="AK886" i="30"/>
  <c r="AK887" i="30"/>
  <c r="AK888" i="30"/>
  <c r="AK889" i="30"/>
  <c r="AK890" i="30"/>
  <c r="AK891" i="30"/>
  <c r="AK892" i="30"/>
  <c r="AK893" i="30"/>
  <c r="AK894" i="30"/>
  <c r="AK895" i="30"/>
  <c r="AK896" i="30"/>
  <c r="AK897" i="30"/>
  <c r="AK898" i="30"/>
  <c r="AK899" i="30"/>
  <c r="AK900" i="30"/>
  <c r="AK901" i="30"/>
  <c r="AK902" i="30"/>
  <c r="AK903" i="30"/>
  <c r="AK904" i="30"/>
  <c r="AK905" i="30"/>
  <c r="AK906" i="30"/>
  <c r="AK907" i="30"/>
  <c r="AK908" i="30"/>
  <c r="AK909" i="30"/>
  <c r="AK910" i="30"/>
  <c r="AK911" i="30"/>
  <c r="AK912" i="30"/>
  <c r="AK913" i="30"/>
  <c r="AK914" i="30"/>
  <c r="AK915" i="30"/>
  <c r="AK916" i="30"/>
  <c r="AK917" i="30"/>
  <c r="AK918" i="30"/>
  <c r="AK919" i="30"/>
  <c r="AK920" i="30"/>
  <c r="AK921" i="30"/>
  <c r="AK922" i="30"/>
  <c r="AK923" i="30"/>
  <c r="AK924" i="30"/>
  <c r="AK925" i="30"/>
  <c r="AK926" i="30"/>
  <c r="AK927" i="30"/>
  <c r="AK928" i="30"/>
  <c r="AK929" i="30"/>
  <c r="AK930" i="30"/>
  <c r="AK931" i="30"/>
  <c r="AK932" i="30"/>
  <c r="AK933" i="30"/>
  <c r="AK934" i="30"/>
  <c r="AK935" i="30"/>
  <c r="AK936" i="30"/>
  <c r="AK937" i="30"/>
  <c r="AK938" i="30"/>
  <c r="AK939" i="30"/>
  <c r="AK940" i="30"/>
  <c r="AK941" i="30"/>
  <c r="AK942" i="30"/>
  <c r="AK943" i="30"/>
  <c r="AK944" i="30"/>
  <c r="AK945" i="30"/>
  <c r="AK946" i="30"/>
  <c r="AK947" i="30"/>
  <c r="AK948" i="30"/>
  <c r="AK949" i="30"/>
  <c r="AK950" i="30"/>
  <c r="AK951" i="30"/>
  <c r="AK952" i="30"/>
  <c r="AK953" i="30"/>
  <c r="AK954" i="30"/>
  <c r="AK955" i="30"/>
  <c r="AK956" i="30"/>
  <c r="AK957" i="30"/>
  <c r="AK958" i="30"/>
  <c r="AK959" i="30"/>
  <c r="AK960" i="30"/>
  <c r="AK961" i="30"/>
  <c r="AK962" i="30"/>
  <c r="AK963" i="30"/>
  <c r="AK964" i="30"/>
  <c r="AK965" i="30"/>
  <c r="AK966" i="30"/>
  <c r="AK967" i="30"/>
  <c r="AK968" i="30"/>
  <c r="AK969" i="30"/>
  <c r="AK970" i="30"/>
  <c r="AK971" i="30"/>
  <c r="AK972" i="30"/>
  <c r="AK973" i="30"/>
  <c r="AK974" i="30"/>
  <c r="AK975" i="30"/>
  <c r="AK976" i="30"/>
  <c r="AK977" i="30"/>
  <c r="AK978" i="30"/>
  <c r="AK979" i="30"/>
  <c r="AK980" i="30"/>
  <c r="AK981" i="30"/>
  <c r="AK982" i="30"/>
  <c r="AK983" i="30"/>
  <c r="AK984" i="30"/>
  <c r="AK985" i="30"/>
  <c r="AK986" i="30"/>
  <c r="AK987" i="30"/>
  <c r="AK988" i="30"/>
  <c r="AK989" i="30"/>
  <c r="AK990" i="30"/>
  <c r="AK991" i="30"/>
  <c r="AK992" i="30"/>
  <c r="AK993" i="30"/>
  <c r="AK994" i="30"/>
  <c r="AK995" i="30"/>
  <c r="AK996" i="30"/>
  <c r="AK997" i="30"/>
  <c r="AK998" i="30"/>
  <c r="AK999" i="30"/>
  <c r="AK1000" i="30"/>
  <c r="AK1001" i="30"/>
  <c r="AK1002" i="30"/>
  <c r="AK1003" i="30"/>
  <c r="AK1004" i="30"/>
  <c r="AK1005" i="30"/>
  <c r="AK1006" i="30"/>
  <c r="AK1007" i="30"/>
  <c r="AJ10" i="30"/>
  <c r="AJ11" i="30"/>
  <c r="AJ12" i="30"/>
  <c r="AJ13" i="30"/>
  <c r="AJ14" i="30"/>
  <c r="AJ15" i="30"/>
  <c r="AJ16" i="30"/>
  <c r="AJ17" i="30"/>
  <c r="AJ18" i="30"/>
  <c r="AJ19" i="30"/>
  <c r="AJ20" i="30"/>
  <c r="AJ21" i="30"/>
  <c r="AJ22" i="30"/>
  <c r="AJ23" i="30"/>
  <c r="AJ24" i="30"/>
  <c r="AJ25" i="30"/>
  <c r="AJ26" i="30"/>
  <c r="AJ27" i="30"/>
  <c r="AJ28" i="30"/>
  <c r="AJ29" i="30"/>
  <c r="AJ30" i="30"/>
  <c r="AJ31" i="30"/>
  <c r="AJ32" i="30"/>
  <c r="AJ33" i="30"/>
  <c r="AJ34" i="30"/>
  <c r="AJ35" i="30"/>
  <c r="AJ36" i="30"/>
  <c r="AJ37" i="30"/>
  <c r="AJ38" i="30"/>
  <c r="AJ39" i="30"/>
  <c r="AJ40" i="30"/>
  <c r="AJ41" i="30"/>
  <c r="AJ42" i="30"/>
  <c r="AJ43" i="30"/>
  <c r="AJ44" i="30"/>
  <c r="AJ45" i="30"/>
  <c r="AJ46" i="30"/>
  <c r="AJ47" i="30"/>
  <c r="AJ48" i="30"/>
  <c r="AJ49" i="30"/>
  <c r="AJ50" i="30"/>
  <c r="AJ51" i="30"/>
  <c r="AJ52" i="30"/>
  <c r="AJ53" i="30"/>
  <c r="AJ54" i="30"/>
  <c r="AJ55" i="30"/>
  <c r="AJ56" i="30"/>
  <c r="AJ57" i="30"/>
  <c r="AJ58" i="30"/>
  <c r="AJ59" i="30"/>
  <c r="AJ60" i="30"/>
  <c r="AJ61" i="30"/>
  <c r="AJ62" i="30"/>
  <c r="AJ63" i="30"/>
  <c r="AJ64" i="30"/>
  <c r="AJ65" i="30"/>
  <c r="AJ66" i="30"/>
  <c r="AJ67" i="30"/>
  <c r="AJ68" i="30"/>
  <c r="AJ69" i="30"/>
  <c r="AJ70" i="30"/>
  <c r="AJ71" i="30"/>
  <c r="AJ72" i="30"/>
  <c r="AJ73" i="30"/>
  <c r="AJ74" i="30"/>
  <c r="AK74" i="30" s="1"/>
  <c r="AJ75" i="30"/>
  <c r="AK75" i="30" s="1"/>
  <c r="AJ76" i="30"/>
  <c r="AK76" i="30" s="1"/>
  <c r="AJ77" i="30"/>
  <c r="AK77" i="30" s="1"/>
  <c r="AJ78" i="30"/>
  <c r="AK78" i="30" s="1"/>
  <c r="AJ79" i="30"/>
  <c r="AK79" i="30" s="1"/>
  <c r="AJ80" i="30"/>
  <c r="AK80" i="30" s="1"/>
  <c r="AJ81" i="30"/>
  <c r="AK81" i="30" s="1"/>
  <c r="AJ82" i="30"/>
  <c r="AK82" i="30" s="1"/>
  <c r="AJ83" i="30"/>
  <c r="AK83" i="30" s="1"/>
  <c r="AJ84" i="30"/>
  <c r="AK84" i="30" s="1"/>
  <c r="AJ85" i="30"/>
  <c r="AK85" i="30" s="1"/>
  <c r="AJ86" i="30"/>
  <c r="AK86" i="30" s="1"/>
  <c r="AJ87" i="30"/>
  <c r="AK87" i="30" s="1"/>
  <c r="AJ88" i="30"/>
  <c r="AK88" i="30" s="1"/>
  <c r="AJ89" i="30"/>
  <c r="AK89" i="30" s="1"/>
  <c r="AJ90" i="30"/>
  <c r="AK90" i="30" s="1"/>
  <c r="AJ91" i="30"/>
  <c r="AK91" i="30" s="1"/>
  <c r="AJ92" i="30"/>
  <c r="AK92" i="30" s="1"/>
  <c r="AJ93" i="30"/>
  <c r="AK93" i="30" s="1"/>
  <c r="AJ94" i="30"/>
  <c r="AK94" i="30" s="1"/>
  <c r="AJ95" i="30"/>
  <c r="AK95" i="30" s="1"/>
  <c r="AJ96" i="30"/>
  <c r="AK96" i="30" s="1"/>
  <c r="AJ97" i="30"/>
  <c r="AK97" i="30" s="1"/>
  <c r="AJ98" i="30"/>
  <c r="AK98" i="30" s="1"/>
  <c r="AJ99" i="30"/>
  <c r="AK99" i="30" s="1"/>
  <c r="AJ100" i="30"/>
  <c r="AK100" i="30" s="1"/>
  <c r="AJ101" i="30"/>
  <c r="AK101" i="30" s="1"/>
  <c r="AJ102" i="30"/>
  <c r="AK102" i="30" s="1"/>
  <c r="AJ103" i="30"/>
  <c r="AK103" i="30" s="1"/>
  <c r="AJ104" i="30"/>
  <c r="AK104" i="30" s="1"/>
  <c r="AJ105" i="30"/>
  <c r="AK105" i="30" s="1"/>
  <c r="AJ106" i="30"/>
  <c r="AK106" i="30" s="1"/>
  <c r="AJ107" i="30"/>
  <c r="AK107" i="30" s="1"/>
  <c r="AJ108" i="30"/>
  <c r="AK108" i="30" s="1"/>
  <c r="AJ109" i="30"/>
  <c r="AK109" i="30" s="1"/>
  <c r="AJ110" i="30"/>
  <c r="AK110" i="30" s="1"/>
  <c r="AJ111" i="30"/>
  <c r="AK111" i="30" s="1"/>
  <c r="AJ112" i="30"/>
  <c r="AK112" i="30" s="1"/>
  <c r="AJ113" i="30"/>
  <c r="AK113" i="30" s="1"/>
  <c r="AJ114" i="30"/>
  <c r="AK114" i="30" s="1"/>
  <c r="AJ115" i="30"/>
  <c r="AK115" i="30" s="1"/>
  <c r="AJ116" i="30"/>
  <c r="AK116" i="30" s="1"/>
  <c r="AJ117" i="30"/>
  <c r="AK117" i="30" s="1"/>
  <c r="AJ118" i="30"/>
  <c r="AK118" i="30" s="1"/>
  <c r="AJ119" i="30"/>
  <c r="AK119" i="30" s="1"/>
  <c r="AJ120" i="30"/>
  <c r="AK120" i="30" s="1"/>
  <c r="AJ121" i="30"/>
  <c r="AK121" i="30" s="1"/>
  <c r="AJ122" i="30"/>
  <c r="AK122" i="30" s="1"/>
  <c r="AJ123" i="30"/>
  <c r="AK123" i="30" s="1"/>
  <c r="AJ124" i="30"/>
  <c r="AK124" i="30" s="1"/>
  <c r="AJ125" i="30"/>
  <c r="AK125" i="30" s="1"/>
  <c r="AJ126" i="30"/>
  <c r="AK126" i="30" s="1"/>
  <c r="AJ127" i="30"/>
  <c r="AK127" i="30" s="1"/>
  <c r="AJ128" i="30"/>
  <c r="AK128" i="30" s="1"/>
  <c r="AJ129" i="30"/>
  <c r="AK129" i="30" s="1"/>
  <c r="AJ130" i="30"/>
  <c r="AK130" i="30" s="1"/>
  <c r="AJ131" i="30"/>
  <c r="AK131" i="30" s="1"/>
  <c r="AJ132" i="30"/>
  <c r="AK132" i="30" s="1"/>
  <c r="AJ133" i="30"/>
  <c r="AK133" i="30" s="1"/>
  <c r="AJ134" i="30"/>
  <c r="AK134" i="30" s="1"/>
  <c r="AJ135" i="30"/>
  <c r="AK135" i="30" s="1"/>
  <c r="AJ136" i="30"/>
  <c r="AK136" i="30" s="1"/>
  <c r="AJ137" i="30"/>
  <c r="AK137" i="30" s="1"/>
  <c r="AJ138" i="30"/>
  <c r="AK138" i="30" s="1"/>
  <c r="AJ139" i="30"/>
  <c r="AK139" i="30" s="1"/>
  <c r="AJ140" i="30"/>
  <c r="AK140" i="30" s="1"/>
  <c r="AJ141" i="30"/>
  <c r="AK141" i="30" s="1"/>
  <c r="AJ142" i="30"/>
  <c r="AK142" i="30" s="1"/>
  <c r="AJ143" i="30"/>
  <c r="AK143" i="30" s="1"/>
  <c r="AJ144" i="30"/>
  <c r="AK144" i="30" s="1"/>
  <c r="AJ145" i="30"/>
  <c r="AK145" i="30" s="1"/>
  <c r="AJ146" i="30"/>
  <c r="AK146" i="30" s="1"/>
  <c r="AJ147" i="30"/>
  <c r="AK147" i="30" s="1"/>
  <c r="AJ148" i="30"/>
  <c r="AK148" i="30" s="1"/>
  <c r="AJ149" i="30"/>
  <c r="AK149" i="30" s="1"/>
  <c r="AJ150" i="30"/>
  <c r="AK150" i="30" s="1"/>
  <c r="AJ151" i="30"/>
  <c r="AK151" i="30" s="1"/>
  <c r="AJ152" i="30"/>
  <c r="AK152" i="30" s="1"/>
  <c r="AJ153" i="30"/>
  <c r="AK153" i="30" s="1"/>
  <c r="AJ154" i="30"/>
  <c r="AK154" i="30" s="1"/>
  <c r="AJ155" i="30"/>
  <c r="AK155" i="30" s="1"/>
  <c r="AJ156" i="30"/>
  <c r="AK156" i="30" s="1"/>
  <c r="AJ157" i="30"/>
  <c r="AK157" i="30" s="1"/>
  <c r="AJ158" i="30"/>
  <c r="AK158" i="30" s="1"/>
  <c r="AJ159" i="30"/>
  <c r="AK159" i="30" s="1"/>
  <c r="AJ160" i="30"/>
  <c r="AK160" i="30" s="1"/>
  <c r="AJ161" i="30"/>
  <c r="AK161" i="30" s="1"/>
  <c r="AJ162" i="30"/>
  <c r="AK162" i="30" s="1"/>
  <c r="AJ163" i="30"/>
  <c r="AK163" i="30" s="1"/>
  <c r="AJ164" i="30"/>
  <c r="AK164" i="30" s="1"/>
  <c r="AJ165" i="30"/>
  <c r="AK165" i="30" s="1"/>
  <c r="AJ166" i="30"/>
  <c r="AK166" i="30" s="1"/>
  <c r="AJ167" i="30"/>
  <c r="AK167" i="30" s="1"/>
  <c r="AJ168" i="30"/>
  <c r="AK168" i="30" s="1"/>
  <c r="AJ169" i="30"/>
  <c r="AK169" i="30" s="1"/>
  <c r="AJ170" i="30"/>
  <c r="AK170" i="30" s="1"/>
  <c r="AJ171" i="30"/>
  <c r="AK171" i="30" s="1"/>
  <c r="AJ172" i="30"/>
  <c r="AK172" i="30" s="1"/>
  <c r="AJ173" i="30"/>
  <c r="AK173" i="30" s="1"/>
  <c r="AJ174" i="30"/>
  <c r="AK174" i="30" s="1"/>
  <c r="AJ175" i="30"/>
  <c r="AK175" i="30" s="1"/>
  <c r="AJ176" i="30"/>
  <c r="AK176" i="30" s="1"/>
  <c r="AJ177" i="30"/>
  <c r="AK177" i="30" s="1"/>
  <c r="AJ178" i="30"/>
  <c r="AK178" i="30" s="1"/>
  <c r="AJ179" i="30"/>
  <c r="AK179" i="30" s="1"/>
  <c r="AJ180" i="30"/>
  <c r="AK180" i="30" s="1"/>
  <c r="AJ181" i="30"/>
  <c r="AK181" i="30" s="1"/>
  <c r="AJ182" i="30"/>
  <c r="AK182" i="30" s="1"/>
  <c r="AJ183" i="30"/>
  <c r="AK183" i="30" s="1"/>
  <c r="AJ184" i="30"/>
  <c r="AK184" i="30" s="1"/>
  <c r="AJ185" i="30"/>
  <c r="AK185" i="30" s="1"/>
  <c r="AJ186" i="30"/>
  <c r="AK186" i="30" s="1"/>
  <c r="AJ187" i="30"/>
  <c r="AK187" i="30" s="1"/>
  <c r="AJ188" i="30"/>
  <c r="AK188" i="30" s="1"/>
  <c r="AJ189" i="30"/>
  <c r="AK189" i="30" s="1"/>
  <c r="AJ190" i="30"/>
  <c r="AK190" i="30" s="1"/>
  <c r="AJ191" i="30"/>
  <c r="AK191" i="30" s="1"/>
  <c r="AJ192" i="30"/>
  <c r="AK192" i="30" s="1"/>
  <c r="AJ193" i="30"/>
  <c r="AK193" i="30" s="1"/>
  <c r="AJ194" i="30"/>
  <c r="AK194" i="30" s="1"/>
  <c r="AJ195" i="30"/>
  <c r="AK195" i="30" s="1"/>
  <c r="AJ196" i="30"/>
  <c r="AK196" i="30" s="1"/>
  <c r="AJ197" i="30"/>
  <c r="AK197" i="30" s="1"/>
  <c r="AJ198" i="30"/>
  <c r="AK198" i="30" s="1"/>
  <c r="AJ199" i="30"/>
  <c r="AK199" i="30" s="1"/>
  <c r="AJ200" i="30"/>
  <c r="AK200" i="30" s="1"/>
  <c r="AJ201" i="30"/>
  <c r="AK201" i="30" s="1"/>
  <c r="AJ202" i="30"/>
  <c r="AK202" i="30" s="1"/>
  <c r="AJ203" i="30"/>
  <c r="AK203" i="30" s="1"/>
  <c r="AJ204" i="30"/>
  <c r="AK204" i="30" s="1"/>
  <c r="AJ205" i="30"/>
  <c r="AK205" i="30" s="1"/>
  <c r="AJ206" i="30"/>
  <c r="AK206" i="30" s="1"/>
  <c r="AJ207" i="30"/>
  <c r="AK207" i="30" s="1"/>
  <c r="AJ208" i="30"/>
  <c r="AK208" i="30" s="1"/>
  <c r="AJ209" i="30"/>
  <c r="AK209" i="30" s="1"/>
  <c r="AJ210" i="30"/>
  <c r="AK210" i="30" s="1"/>
  <c r="AJ211" i="30"/>
  <c r="AK211" i="30" s="1"/>
  <c r="AJ212" i="30"/>
  <c r="AK212" i="30" s="1"/>
  <c r="AJ213" i="30"/>
  <c r="AK213" i="30" s="1"/>
  <c r="AJ214" i="30"/>
  <c r="AK214" i="30" s="1"/>
  <c r="AJ215" i="30"/>
  <c r="AK215" i="30" s="1"/>
  <c r="AJ216" i="30"/>
  <c r="AK216" i="30" s="1"/>
  <c r="AJ217" i="30"/>
  <c r="AK217" i="30" s="1"/>
  <c r="AJ218" i="30"/>
  <c r="AK218" i="30" s="1"/>
  <c r="AJ219" i="30"/>
  <c r="AK219" i="30" s="1"/>
  <c r="AJ220" i="30"/>
  <c r="AK220" i="30" s="1"/>
  <c r="AJ221" i="30"/>
  <c r="AK221" i="30" s="1"/>
  <c r="AJ222" i="30"/>
  <c r="AK222" i="30" s="1"/>
  <c r="AJ223" i="30"/>
  <c r="AK223" i="30" s="1"/>
  <c r="AJ224" i="30"/>
  <c r="AK224" i="30" s="1"/>
  <c r="AJ225" i="30"/>
  <c r="AK225" i="30" s="1"/>
  <c r="AJ226" i="30"/>
  <c r="AK226" i="30" s="1"/>
  <c r="AJ227" i="30"/>
  <c r="AK227" i="30" s="1"/>
  <c r="AJ228" i="30"/>
  <c r="AK228" i="30" s="1"/>
  <c r="AJ229" i="30"/>
  <c r="AK229" i="30" s="1"/>
  <c r="AJ230" i="30"/>
  <c r="AK230" i="30" s="1"/>
  <c r="AJ231" i="30"/>
  <c r="AK231" i="30" s="1"/>
  <c r="AJ232" i="30"/>
  <c r="AK232" i="30" s="1"/>
  <c r="AJ233" i="30"/>
  <c r="AK233" i="30" s="1"/>
  <c r="AJ234" i="30"/>
  <c r="AK234" i="30" s="1"/>
  <c r="AJ235" i="30"/>
  <c r="AK235" i="30" s="1"/>
  <c r="AJ236" i="30"/>
  <c r="AK236" i="30" s="1"/>
  <c r="AJ237" i="30"/>
  <c r="AK237" i="30" s="1"/>
  <c r="AJ238" i="30"/>
  <c r="AK238" i="30" s="1"/>
  <c r="AJ239" i="30"/>
  <c r="AK239" i="30" s="1"/>
  <c r="AJ240" i="30"/>
  <c r="AK240" i="30" s="1"/>
  <c r="AJ241" i="30"/>
  <c r="AK241" i="30" s="1"/>
  <c r="AJ242" i="30"/>
  <c r="AK242" i="30" s="1"/>
  <c r="AJ243" i="30"/>
  <c r="AK243" i="30" s="1"/>
  <c r="AJ244" i="30"/>
  <c r="AK244" i="30" s="1"/>
  <c r="AJ245" i="30"/>
  <c r="AK245" i="30" s="1"/>
  <c r="AJ246" i="30"/>
  <c r="AK246" i="30" s="1"/>
  <c r="AJ247" i="30"/>
  <c r="AK247" i="30" s="1"/>
  <c r="AJ248" i="30"/>
  <c r="AK248" i="30" s="1"/>
  <c r="AJ249" i="30"/>
  <c r="AK249" i="30" s="1"/>
  <c r="AJ250" i="30"/>
  <c r="AK250" i="30" s="1"/>
  <c r="AJ251" i="30"/>
  <c r="AK251" i="30" s="1"/>
  <c r="AJ252" i="30"/>
  <c r="AK252" i="30" s="1"/>
  <c r="AJ253" i="30"/>
  <c r="AK253" i="30" s="1"/>
  <c r="AJ254" i="30"/>
  <c r="AK254" i="30" s="1"/>
  <c r="AJ255" i="30"/>
  <c r="AK255" i="30" s="1"/>
  <c r="AJ256" i="30"/>
  <c r="AK256" i="30" s="1"/>
  <c r="AJ257" i="30"/>
  <c r="AK257" i="30" s="1"/>
  <c r="AJ258" i="30"/>
  <c r="AK258" i="30" s="1"/>
  <c r="AJ259" i="30"/>
  <c r="AK259" i="30" s="1"/>
  <c r="AJ260" i="30"/>
  <c r="AK260" i="30" s="1"/>
  <c r="AJ261" i="30"/>
  <c r="AK261" i="30" s="1"/>
  <c r="AJ262" i="30"/>
  <c r="AK262" i="30" s="1"/>
  <c r="AJ263" i="30"/>
  <c r="AK263" i="30" s="1"/>
  <c r="AJ264" i="30"/>
  <c r="AK264" i="30" s="1"/>
  <c r="AJ265" i="30"/>
  <c r="AK265" i="30" s="1"/>
  <c r="AJ266" i="30"/>
  <c r="AK266" i="30" s="1"/>
  <c r="AJ267" i="30"/>
  <c r="AK267" i="30" s="1"/>
  <c r="AJ268" i="30"/>
  <c r="AK268" i="30" s="1"/>
  <c r="AJ269" i="30"/>
  <c r="AK269" i="30" s="1"/>
  <c r="AJ270" i="30"/>
  <c r="AK270" i="30" s="1"/>
  <c r="AJ271" i="30"/>
  <c r="AK271" i="30" s="1"/>
  <c r="AJ272" i="30"/>
  <c r="AK272" i="30" s="1"/>
  <c r="AJ273" i="30"/>
  <c r="AK273" i="30" s="1"/>
  <c r="AJ274" i="30"/>
  <c r="AK274" i="30" s="1"/>
  <c r="AJ275" i="30"/>
  <c r="AK275" i="30" s="1"/>
  <c r="AJ276" i="30"/>
  <c r="AK276" i="30" s="1"/>
  <c r="AJ277" i="30"/>
  <c r="AK277" i="30" s="1"/>
  <c r="AJ278" i="30"/>
  <c r="AK278" i="30" s="1"/>
  <c r="AJ279" i="30"/>
  <c r="AK279" i="30" s="1"/>
  <c r="AJ280" i="30"/>
  <c r="AK280" i="30" s="1"/>
  <c r="AJ281" i="30"/>
  <c r="AK281" i="30" s="1"/>
  <c r="AJ282" i="30"/>
  <c r="AK282" i="30" s="1"/>
  <c r="AJ283" i="30"/>
  <c r="AK283" i="30" s="1"/>
  <c r="AJ284" i="30"/>
  <c r="AK284" i="30" s="1"/>
  <c r="AJ285" i="30"/>
  <c r="AK285" i="30" s="1"/>
  <c r="AJ286" i="30"/>
  <c r="AK286" i="30" s="1"/>
  <c r="AJ287" i="30"/>
  <c r="AK287" i="30" s="1"/>
  <c r="AJ288" i="30"/>
  <c r="AK288" i="30" s="1"/>
  <c r="AJ289" i="30"/>
  <c r="AK289" i="30" s="1"/>
  <c r="AJ290" i="30"/>
  <c r="AK290" i="30" s="1"/>
  <c r="AJ291" i="30"/>
  <c r="AK291" i="30" s="1"/>
  <c r="AJ292" i="30"/>
  <c r="AK292" i="30" s="1"/>
  <c r="AJ293" i="30"/>
  <c r="AK293" i="30" s="1"/>
  <c r="AJ294" i="30"/>
  <c r="AK294" i="30" s="1"/>
  <c r="AJ295" i="30"/>
  <c r="AK295" i="30" s="1"/>
  <c r="AJ296" i="30"/>
  <c r="AK296" i="30" s="1"/>
  <c r="AJ297" i="30"/>
  <c r="AK297" i="30" s="1"/>
  <c r="AJ298" i="30"/>
  <c r="AK298" i="30" s="1"/>
  <c r="AJ299" i="30"/>
  <c r="AK299" i="30" s="1"/>
  <c r="AJ300" i="30"/>
  <c r="AK300" i="30" s="1"/>
  <c r="AJ301" i="30"/>
  <c r="AK301" i="30" s="1"/>
  <c r="AJ302" i="30"/>
  <c r="AK302" i="30" s="1"/>
  <c r="AJ303" i="30"/>
  <c r="AK303" i="30" s="1"/>
  <c r="AJ304" i="30"/>
  <c r="AK304" i="30" s="1"/>
  <c r="AJ305" i="30"/>
  <c r="AK305" i="30" s="1"/>
  <c r="AJ306" i="30"/>
  <c r="AK306" i="30" s="1"/>
  <c r="AJ307" i="30"/>
  <c r="AK307" i="30" s="1"/>
  <c r="AJ308" i="30"/>
  <c r="AK308" i="30" s="1"/>
  <c r="AJ309" i="30"/>
  <c r="AK309" i="30" s="1"/>
  <c r="AJ310" i="30"/>
  <c r="AK310" i="30" s="1"/>
  <c r="AJ311" i="30"/>
  <c r="AK311" i="30" s="1"/>
  <c r="AJ312" i="30"/>
  <c r="AK312" i="30" s="1"/>
  <c r="AJ313" i="30"/>
  <c r="AK313" i="30" s="1"/>
  <c r="AJ314" i="30"/>
  <c r="AK314" i="30" s="1"/>
  <c r="AJ315" i="30"/>
  <c r="AK315" i="30" s="1"/>
  <c r="AJ316" i="30"/>
  <c r="AK316" i="30" s="1"/>
  <c r="AJ317" i="30"/>
  <c r="AK317" i="30" s="1"/>
  <c r="AJ318" i="30"/>
  <c r="AK318" i="30" s="1"/>
  <c r="AJ319" i="30"/>
  <c r="AK319" i="30" s="1"/>
  <c r="AJ320" i="30"/>
  <c r="AK320" i="30" s="1"/>
  <c r="AJ321" i="30"/>
  <c r="AK321" i="30" s="1"/>
  <c r="AJ322" i="30"/>
  <c r="AK322" i="30" s="1"/>
  <c r="AJ323" i="30"/>
  <c r="AK323" i="30" s="1"/>
  <c r="AJ324" i="30"/>
  <c r="AK324" i="30" s="1"/>
  <c r="AJ325" i="30"/>
  <c r="AK325" i="30" s="1"/>
  <c r="AJ326" i="30"/>
  <c r="AK326" i="30" s="1"/>
  <c r="AJ327" i="30"/>
  <c r="AK327" i="30" s="1"/>
  <c r="AJ328" i="30"/>
  <c r="AK328" i="30" s="1"/>
  <c r="AJ329" i="30"/>
  <c r="AK329" i="30" s="1"/>
  <c r="AJ330" i="30"/>
  <c r="AK330" i="30" s="1"/>
  <c r="AJ331" i="30"/>
  <c r="AK331" i="30" s="1"/>
  <c r="AJ332" i="30"/>
  <c r="AK332" i="30" s="1"/>
  <c r="AJ333" i="30"/>
  <c r="AK333" i="30" s="1"/>
  <c r="AJ334" i="30"/>
  <c r="AK334" i="30" s="1"/>
  <c r="AJ335" i="30"/>
  <c r="AK335" i="30" s="1"/>
  <c r="AJ336" i="30"/>
  <c r="AK336" i="30" s="1"/>
  <c r="AJ337" i="30"/>
  <c r="AK337" i="30" s="1"/>
  <c r="AJ338" i="30"/>
  <c r="AK338" i="30" s="1"/>
  <c r="AJ339" i="30"/>
  <c r="AK339" i="30" s="1"/>
  <c r="AJ340" i="30"/>
  <c r="AK340" i="30" s="1"/>
  <c r="AJ341" i="30"/>
  <c r="AK341" i="30" s="1"/>
  <c r="AJ342" i="30"/>
  <c r="AK342" i="30" s="1"/>
  <c r="AJ343" i="30"/>
  <c r="AK343" i="30" s="1"/>
  <c r="AJ344" i="30"/>
  <c r="AK344" i="30" s="1"/>
  <c r="AJ345" i="30"/>
  <c r="AK345" i="30" s="1"/>
  <c r="AJ346" i="30"/>
  <c r="AK346" i="30" s="1"/>
  <c r="AJ347" i="30"/>
  <c r="AK347" i="30" s="1"/>
  <c r="AJ348" i="30"/>
  <c r="AK348" i="30" s="1"/>
  <c r="AJ349" i="30"/>
  <c r="AK349" i="30" s="1"/>
  <c r="AJ350" i="30"/>
  <c r="AK350" i="30" s="1"/>
  <c r="AJ351" i="30"/>
  <c r="AJ352" i="30"/>
  <c r="AK352" i="30" s="1"/>
  <c r="AJ353" i="30"/>
  <c r="AK353" i="30" s="1"/>
  <c r="AJ354" i="30"/>
  <c r="AK354" i="30" s="1"/>
  <c r="AJ355" i="30"/>
  <c r="AK355" i="30" s="1"/>
  <c r="AJ356" i="30"/>
  <c r="AK356" i="30" s="1"/>
  <c r="AJ357" i="30"/>
  <c r="AK357" i="30" s="1"/>
  <c r="AJ358" i="30"/>
  <c r="AK358" i="30" s="1"/>
  <c r="AJ359" i="30"/>
  <c r="AK359" i="30" s="1"/>
  <c r="AJ360" i="30"/>
  <c r="AK360" i="30" s="1"/>
  <c r="AJ361" i="30"/>
  <c r="AK361" i="30" s="1"/>
  <c r="AJ362" i="30"/>
  <c r="AK362" i="30" s="1"/>
  <c r="AJ363" i="30"/>
  <c r="AK363" i="30" s="1"/>
  <c r="AJ364" i="30"/>
  <c r="AK364" i="30" s="1"/>
  <c r="AJ365" i="30"/>
  <c r="AK365" i="30" s="1"/>
  <c r="AJ366" i="30"/>
  <c r="AK366" i="30" s="1"/>
  <c r="AJ367" i="30"/>
  <c r="AJ368" i="30"/>
  <c r="AK368" i="30" s="1"/>
  <c r="AJ369" i="30"/>
  <c r="AK369" i="30" s="1"/>
  <c r="AJ370" i="30"/>
  <c r="AK370" i="30" s="1"/>
  <c r="AJ371" i="30"/>
  <c r="AK371" i="30" s="1"/>
  <c r="AJ372" i="30"/>
  <c r="AK372" i="30" s="1"/>
  <c r="AJ373" i="30"/>
  <c r="AK373" i="30" s="1"/>
  <c r="AJ374" i="30"/>
  <c r="AK374" i="30" s="1"/>
  <c r="AJ375" i="30"/>
  <c r="AK375" i="30" s="1"/>
  <c r="AJ376" i="30"/>
  <c r="AK376" i="30" s="1"/>
  <c r="AJ377" i="30"/>
  <c r="AK377" i="30" s="1"/>
  <c r="AJ378" i="30"/>
  <c r="AK378" i="30" s="1"/>
  <c r="AJ379" i="30"/>
  <c r="AK379" i="30" s="1"/>
  <c r="AJ380" i="30"/>
  <c r="AK380" i="30" s="1"/>
  <c r="AJ381" i="30"/>
  <c r="AK381" i="30" s="1"/>
  <c r="AJ382" i="30"/>
  <c r="AK382" i="30" s="1"/>
  <c r="AJ383" i="30"/>
  <c r="AJ384" i="30"/>
  <c r="AK384" i="30" s="1"/>
  <c r="AJ385" i="30"/>
  <c r="AK385" i="30" s="1"/>
  <c r="AJ386" i="30"/>
  <c r="AK386" i="30" s="1"/>
  <c r="AJ387" i="30"/>
  <c r="AK387" i="30" s="1"/>
  <c r="AJ388" i="30"/>
  <c r="AK388" i="30" s="1"/>
  <c r="AJ389" i="30"/>
  <c r="AK389" i="30" s="1"/>
  <c r="AJ390" i="30"/>
  <c r="AK390" i="30" s="1"/>
  <c r="AJ391" i="30"/>
  <c r="AK391" i="30" s="1"/>
  <c r="AJ392" i="30"/>
  <c r="AK392" i="30" s="1"/>
  <c r="AJ393" i="30"/>
  <c r="AK393" i="30" s="1"/>
  <c r="AJ394" i="30"/>
  <c r="AK394" i="30" s="1"/>
  <c r="AJ395" i="30"/>
  <c r="AK395" i="30" s="1"/>
  <c r="AJ396" i="30"/>
  <c r="AK396" i="30" s="1"/>
  <c r="AJ397" i="30"/>
  <c r="AK397" i="30" s="1"/>
  <c r="AJ398" i="30"/>
  <c r="AK398" i="30" s="1"/>
  <c r="AJ399" i="30"/>
  <c r="AJ400" i="30"/>
  <c r="AK400" i="30" s="1"/>
  <c r="AJ401" i="30"/>
  <c r="AK401" i="30" s="1"/>
  <c r="AJ402" i="30"/>
  <c r="AK402" i="30" s="1"/>
  <c r="AJ403" i="30"/>
  <c r="AK403" i="30" s="1"/>
  <c r="AJ404" i="30"/>
  <c r="AK404" i="30" s="1"/>
  <c r="AJ405" i="30"/>
  <c r="AK405" i="30" s="1"/>
  <c r="AJ406" i="30"/>
  <c r="AK406" i="30" s="1"/>
  <c r="AJ407" i="30"/>
  <c r="AK407" i="30" s="1"/>
  <c r="AJ408" i="30"/>
  <c r="AK408" i="30" s="1"/>
  <c r="AJ409" i="30"/>
  <c r="AK409" i="30" s="1"/>
  <c r="AJ410" i="30"/>
  <c r="AK410" i="30" s="1"/>
  <c r="AJ411" i="30"/>
  <c r="AK411" i="30" s="1"/>
  <c r="AJ412" i="30"/>
  <c r="AK412" i="30" s="1"/>
  <c r="AJ413" i="30"/>
  <c r="AK413" i="30" s="1"/>
  <c r="AJ414" i="30"/>
  <c r="AK414" i="30" s="1"/>
  <c r="AJ415" i="30"/>
  <c r="AJ416" i="30"/>
  <c r="AK416" i="30" s="1"/>
  <c r="AJ417" i="30"/>
  <c r="AK417" i="30" s="1"/>
  <c r="AJ418" i="30"/>
  <c r="AK418" i="30" s="1"/>
  <c r="AJ419" i="30"/>
  <c r="AK419" i="30" s="1"/>
  <c r="AJ420" i="30"/>
  <c r="AK420" i="30" s="1"/>
  <c r="AJ421" i="30"/>
  <c r="AK421" i="30" s="1"/>
  <c r="AJ422" i="30"/>
  <c r="AK422" i="30" s="1"/>
  <c r="AJ423" i="30"/>
  <c r="AK423" i="30" s="1"/>
  <c r="AJ424" i="30"/>
  <c r="AK424" i="30" s="1"/>
  <c r="AJ425" i="30"/>
  <c r="AK425" i="30" s="1"/>
  <c r="AJ426" i="30"/>
  <c r="AK426" i="30" s="1"/>
  <c r="AJ427" i="30"/>
  <c r="AK427" i="30" s="1"/>
  <c r="AJ428" i="30"/>
  <c r="AK428" i="30" s="1"/>
  <c r="AJ429" i="30"/>
  <c r="AK429" i="30" s="1"/>
  <c r="AJ430" i="30"/>
  <c r="AK430" i="30" s="1"/>
  <c r="AJ431" i="30"/>
  <c r="AJ432" i="30"/>
  <c r="AK432" i="30" s="1"/>
  <c r="AJ433" i="30"/>
  <c r="AK433" i="30" s="1"/>
  <c r="AJ434" i="30"/>
  <c r="AK434" i="30" s="1"/>
  <c r="AJ435" i="30"/>
  <c r="AK435" i="30" s="1"/>
  <c r="AJ436" i="30"/>
  <c r="AK436" i="30" s="1"/>
  <c r="AJ437" i="30"/>
  <c r="AK437" i="30" s="1"/>
  <c r="AJ438" i="30"/>
  <c r="AK438" i="30" s="1"/>
  <c r="AJ439" i="30"/>
  <c r="AJ440" i="30"/>
  <c r="AK440" i="30" s="1"/>
  <c r="AJ441" i="30"/>
  <c r="AK441" i="30" s="1"/>
  <c r="AJ442" i="30"/>
  <c r="AK442" i="30" s="1"/>
  <c r="AJ443" i="30"/>
  <c r="AJ444" i="30"/>
  <c r="AK444" i="30" s="1"/>
  <c r="AJ445" i="30"/>
  <c r="AK445" i="30" s="1"/>
  <c r="AJ446" i="30"/>
  <c r="AK446" i="30" s="1"/>
  <c r="AJ447" i="30"/>
  <c r="AJ448" i="30"/>
  <c r="AK448" i="30" s="1"/>
  <c r="AJ449" i="30"/>
  <c r="AK449" i="30" s="1"/>
  <c r="AJ450" i="30"/>
  <c r="AK450" i="30" s="1"/>
  <c r="AJ451" i="30"/>
  <c r="AJ452" i="30"/>
  <c r="AK452" i="30" s="1"/>
  <c r="AJ453" i="30"/>
  <c r="AK453" i="30" s="1"/>
  <c r="AJ454" i="30"/>
  <c r="AK454" i="30" s="1"/>
  <c r="AJ455" i="30"/>
  <c r="AJ456" i="30"/>
  <c r="AK456" i="30" s="1"/>
  <c r="AJ457" i="30"/>
  <c r="AK457" i="30" s="1"/>
  <c r="AJ458" i="30"/>
  <c r="AK458" i="30" s="1"/>
  <c r="AJ459" i="30"/>
  <c r="AJ460" i="30"/>
  <c r="AK460" i="30" s="1"/>
  <c r="AJ461" i="30"/>
  <c r="AK461" i="30" s="1"/>
  <c r="AJ462" i="30"/>
  <c r="AK462" i="30" s="1"/>
  <c r="AJ463" i="30"/>
  <c r="AJ464" i="30"/>
  <c r="AK464" i="30" s="1"/>
  <c r="AJ465" i="30"/>
  <c r="AK465" i="30" s="1"/>
  <c r="AJ466" i="30"/>
  <c r="AK466" i="30" s="1"/>
  <c r="AJ467" i="30"/>
  <c r="AJ468" i="30"/>
  <c r="AK468" i="30" s="1"/>
  <c r="AJ469" i="30"/>
  <c r="AK469" i="30" s="1"/>
  <c r="AJ470" i="30"/>
  <c r="AK470" i="30" s="1"/>
  <c r="AJ471" i="30"/>
  <c r="AJ472" i="30"/>
  <c r="AK472" i="30" s="1"/>
  <c r="AJ473" i="30"/>
  <c r="AK473" i="30" s="1"/>
  <c r="AJ474" i="30"/>
  <c r="AK474" i="30" s="1"/>
  <c r="AJ475" i="30"/>
  <c r="AJ476" i="30"/>
  <c r="AK476" i="30" s="1"/>
  <c r="AJ477" i="30"/>
  <c r="AK477" i="30" s="1"/>
  <c r="AJ478" i="30"/>
  <c r="AK478" i="30" s="1"/>
  <c r="AJ479" i="30"/>
  <c r="AJ480" i="30"/>
  <c r="AK480" i="30" s="1"/>
  <c r="AJ481" i="30"/>
  <c r="AK481" i="30" s="1"/>
  <c r="AJ482" i="30"/>
  <c r="AK482" i="30" s="1"/>
  <c r="AJ483" i="30"/>
  <c r="AJ484" i="30"/>
  <c r="AK484" i="30" s="1"/>
  <c r="AJ485" i="30"/>
  <c r="AK485" i="30" s="1"/>
  <c r="AJ486" i="30"/>
  <c r="AJ487" i="30"/>
  <c r="AJ488" i="30"/>
  <c r="AJ489" i="30"/>
  <c r="AJ490" i="30"/>
  <c r="AJ491" i="30"/>
  <c r="AJ492" i="30"/>
  <c r="AJ493" i="30"/>
  <c r="AJ494" i="30"/>
  <c r="AJ495" i="30"/>
  <c r="AJ496" i="30"/>
  <c r="AJ497" i="30"/>
  <c r="AJ498" i="30"/>
  <c r="AJ499" i="30"/>
  <c r="AJ500" i="30"/>
  <c r="AJ501" i="30"/>
  <c r="AJ502" i="30"/>
  <c r="AJ503" i="30"/>
  <c r="AJ504" i="30"/>
  <c r="AJ505" i="30"/>
  <c r="AJ506" i="30"/>
  <c r="AJ507" i="30"/>
  <c r="AJ508" i="30"/>
  <c r="AJ509" i="30"/>
  <c r="AJ510" i="30"/>
  <c r="AJ511" i="30"/>
  <c r="AJ512" i="30"/>
  <c r="AJ513" i="30"/>
  <c r="AJ514" i="30"/>
  <c r="AJ515" i="30"/>
  <c r="AJ516" i="30"/>
  <c r="AJ517" i="30"/>
  <c r="AJ518" i="30"/>
  <c r="AJ519" i="30"/>
  <c r="AJ520" i="30"/>
  <c r="AJ521" i="30"/>
  <c r="AJ522" i="30"/>
  <c r="AJ523" i="30"/>
  <c r="AJ524" i="30"/>
  <c r="AJ525" i="30"/>
  <c r="AJ526" i="30"/>
  <c r="AJ527" i="30"/>
  <c r="AJ528" i="30"/>
  <c r="AJ529" i="30"/>
  <c r="AJ530" i="30"/>
  <c r="AJ531" i="30"/>
  <c r="AJ532" i="30"/>
  <c r="AJ533" i="30"/>
  <c r="AJ534" i="30"/>
  <c r="AJ535" i="30"/>
  <c r="AJ536" i="30"/>
  <c r="AJ537" i="30"/>
  <c r="AJ538" i="30"/>
  <c r="AJ539" i="30"/>
  <c r="AJ540" i="30"/>
  <c r="AJ541" i="30"/>
  <c r="AJ542" i="30"/>
  <c r="AJ543" i="30"/>
  <c r="AJ544" i="30"/>
  <c r="AJ545" i="30"/>
  <c r="AJ546" i="30"/>
  <c r="AJ547" i="30"/>
  <c r="AJ548" i="30"/>
  <c r="AJ549" i="30"/>
  <c r="AJ550" i="30"/>
  <c r="AJ551" i="30"/>
  <c r="AJ552" i="30"/>
  <c r="AJ553" i="30"/>
  <c r="AJ554" i="30"/>
  <c r="AJ555" i="30"/>
  <c r="AJ556" i="30"/>
  <c r="AJ557" i="30"/>
  <c r="AJ558" i="30"/>
  <c r="AJ559" i="30"/>
  <c r="AJ560" i="30"/>
  <c r="AJ561" i="30"/>
  <c r="AJ562" i="30"/>
  <c r="AJ563" i="30"/>
  <c r="AJ564" i="30"/>
  <c r="AJ565" i="30"/>
  <c r="AJ566" i="30"/>
  <c r="AJ567" i="30"/>
  <c r="AJ568" i="30"/>
  <c r="AJ569" i="30"/>
  <c r="AJ570" i="30"/>
  <c r="AJ571" i="30"/>
  <c r="AJ572" i="30"/>
  <c r="AJ573" i="30"/>
  <c r="AJ574" i="30"/>
  <c r="AJ575" i="30"/>
  <c r="AJ576" i="30"/>
  <c r="AJ577" i="30"/>
  <c r="AJ578" i="30"/>
  <c r="AJ579" i="30"/>
  <c r="AJ580" i="30"/>
  <c r="AJ581" i="30"/>
  <c r="AJ582" i="30"/>
  <c r="AJ583" i="30"/>
  <c r="AJ584" i="30"/>
  <c r="AJ585" i="30"/>
  <c r="AJ586" i="30"/>
  <c r="AJ587" i="30"/>
  <c r="AJ588" i="30"/>
  <c r="AJ589" i="30"/>
  <c r="AJ590" i="30"/>
  <c r="AJ591" i="30"/>
  <c r="AJ592" i="30"/>
  <c r="AJ593" i="30"/>
  <c r="AJ594" i="30"/>
  <c r="AJ595" i="30"/>
  <c r="AJ596" i="30"/>
  <c r="AJ597" i="30"/>
  <c r="AJ598" i="30"/>
  <c r="AJ599" i="30"/>
  <c r="AJ600" i="30"/>
  <c r="AJ601" i="30"/>
  <c r="AJ602" i="30"/>
  <c r="AJ603" i="30"/>
  <c r="AJ604" i="30"/>
  <c r="AJ605" i="30"/>
  <c r="AJ606" i="30"/>
  <c r="AJ607" i="30"/>
  <c r="AJ608" i="30"/>
  <c r="AJ609" i="30"/>
  <c r="AJ610" i="30"/>
  <c r="AJ611" i="30"/>
  <c r="AJ612" i="30"/>
  <c r="AJ613" i="30"/>
  <c r="AJ614" i="30"/>
  <c r="AJ615" i="30"/>
  <c r="AJ616" i="30"/>
  <c r="AJ617" i="30"/>
  <c r="AJ618" i="30"/>
  <c r="AJ619" i="30"/>
  <c r="AJ620" i="30"/>
  <c r="AJ621" i="30"/>
  <c r="AJ622" i="30"/>
  <c r="AJ623" i="30"/>
  <c r="AJ624" i="30"/>
  <c r="AJ625" i="30"/>
  <c r="AJ626" i="30"/>
  <c r="AJ627" i="30"/>
  <c r="AJ628" i="30"/>
  <c r="AJ629" i="30"/>
  <c r="AJ630" i="30"/>
  <c r="AJ631" i="30"/>
  <c r="AJ632" i="30"/>
  <c r="AJ633" i="30"/>
  <c r="AJ634" i="30"/>
  <c r="AJ635" i="30"/>
  <c r="AJ636" i="30"/>
  <c r="AJ637" i="30"/>
  <c r="AJ638" i="30"/>
  <c r="AJ639" i="30"/>
  <c r="AJ640" i="30"/>
  <c r="AJ641" i="30"/>
  <c r="AJ642" i="30"/>
  <c r="AJ643" i="30"/>
  <c r="AJ644" i="30"/>
  <c r="AJ645" i="30"/>
  <c r="AJ646" i="30"/>
  <c r="AJ647" i="30"/>
  <c r="AJ648" i="30"/>
  <c r="AJ649" i="30"/>
  <c r="AJ650" i="30"/>
  <c r="AJ651" i="30"/>
  <c r="AJ652" i="30"/>
  <c r="AJ653" i="30"/>
  <c r="AJ654" i="30"/>
  <c r="AJ655" i="30"/>
  <c r="AJ656" i="30"/>
  <c r="AJ657" i="30"/>
  <c r="AJ658" i="30"/>
  <c r="AJ659" i="30"/>
  <c r="AJ660" i="30"/>
  <c r="AJ661" i="30"/>
  <c r="AJ662" i="30"/>
  <c r="AJ663" i="30"/>
  <c r="AJ664" i="30"/>
  <c r="AJ665" i="30"/>
  <c r="AJ666" i="30"/>
  <c r="AJ667" i="30"/>
  <c r="AJ668" i="30"/>
  <c r="AJ669" i="30"/>
  <c r="AJ670" i="30"/>
  <c r="AJ671" i="30"/>
  <c r="AJ672" i="30"/>
  <c r="AJ673" i="30"/>
  <c r="AJ674" i="30"/>
  <c r="AJ675" i="30"/>
  <c r="AJ676" i="30"/>
  <c r="AJ677" i="30"/>
  <c r="AJ678" i="30"/>
  <c r="AJ679" i="30"/>
  <c r="AJ680" i="30"/>
  <c r="AJ681" i="30"/>
  <c r="AJ682" i="30"/>
  <c r="AJ683" i="30"/>
  <c r="AJ684" i="30"/>
  <c r="AJ685" i="30"/>
  <c r="AJ686" i="30"/>
  <c r="AJ687" i="30"/>
  <c r="AJ688" i="30"/>
  <c r="AJ689" i="30"/>
  <c r="AJ690" i="30"/>
  <c r="AJ691" i="30"/>
  <c r="AJ692" i="30"/>
  <c r="AJ693" i="30"/>
  <c r="AJ694" i="30"/>
  <c r="AJ695" i="30"/>
  <c r="AJ696" i="30"/>
  <c r="AJ697" i="30"/>
  <c r="AJ698" i="30"/>
  <c r="AJ699" i="30"/>
  <c r="AJ700" i="30"/>
  <c r="AJ701" i="30"/>
  <c r="AJ702" i="30"/>
  <c r="AJ703" i="30"/>
  <c r="AJ704" i="30"/>
  <c r="AJ705" i="30"/>
  <c r="AJ706" i="30"/>
  <c r="AJ707" i="30"/>
  <c r="AJ708" i="30"/>
  <c r="AJ709" i="30"/>
  <c r="AJ710" i="30"/>
  <c r="AJ711" i="30"/>
  <c r="AJ712" i="30"/>
  <c r="AJ713" i="30"/>
  <c r="AJ714" i="30"/>
  <c r="AJ715" i="30"/>
  <c r="AJ716" i="30"/>
  <c r="AJ717" i="30"/>
  <c r="AJ718" i="30"/>
  <c r="AJ719" i="30"/>
  <c r="AJ720" i="30"/>
  <c r="AJ721" i="30"/>
  <c r="AJ722" i="30"/>
  <c r="AJ723" i="30"/>
  <c r="AJ724" i="30"/>
  <c r="AJ725" i="30"/>
  <c r="AJ726" i="30"/>
  <c r="AJ727" i="30"/>
  <c r="AJ728" i="30"/>
  <c r="AJ729" i="30"/>
  <c r="AJ730" i="30"/>
  <c r="AJ731" i="30"/>
  <c r="AJ732" i="30"/>
  <c r="AJ733" i="30"/>
  <c r="AJ734" i="30"/>
  <c r="AJ735" i="30"/>
  <c r="AJ736" i="30"/>
  <c r="AJ737" i="30"/>
  <c r="AJ738" i="30"/>
  <c r="AJ739" i="30"/>
  <c r="AJ740" i="30"/>
  <c r="AJ741" i="30"/>
  <c r="AJ742" i="30"/>
  <c r="AJ743" i="30"/>
  <c r="AJ744" i="30"/>
  <c r="AJ745" i="30"/>
  <c r="AJ746" i="30"/>
  <c r="AJ747" i="30"/>
  <c r="AJ748" i="30"/>
  <c r="AJ749" i="30"/>
  <c r="AJ750" i="30"/>
  <c r="AJ751" i="30"/>
  <c r="AJ752" i="30"/>
  <c r="AJ753" i="30"/>
  <c r="AJ754" i="30"/>
  <c r="AJ755" i="30"/>
  <c r="AJ756" i="30"/>
  <c r="AJ757" i="30"/>
  <c r="AJ758" i="30"/>
  <c r="AJ759" i="30"/>
  <c r="AJ760" i="30"/>
  <c r="AJ761" i="30"/>
  <c r="AJ762" i="30"/>
  <c r="AJ763" i="30"/>
  <c r="AJ764" i="30"/>
  <c r="AJ765" i="30"/>
  <c r="AJ766" i="30"/>
  <c r="AJ767" i="30"/>
  <c r="AJ768" i="30"/>
  <c r="AJ769" i="30"/>
  <c r="AJ770" i="30"/>
  <c r="AJ771" i="30"/>
  <c r="AJ772" i="30"/>
  <c r="AJ773" i="30"/>
  <c r="AJ774" i="30"/>
  <c r="AJ775" i="30"/>
  <c r="AJ776" i="30"/>
  <c r="AJ777" i="30"/>
  <c r="AJ778" i="30"/>
  <c r="AJ779" i="30"/>
  <c r="AJ780" i="30"/>
  <c r="AJ781" i="30"/>
  <c r="AJ782" i="30"/>
  <c r="AJ783" i="30"/>
  <c r="AJ784" i="30"/>
  <c r="AJ785" i="30"/>
  <c r="AJ786" i="30"/>
  <c r="AJ787" i="30"/>
  <c r="AJ788" i="30"/>
  <c r="AJ789" i="30"/>
  <c r="AJ790" i="30"/>
  <c r="AJ791" i="30"/>
  <c r="AJ792" i="30"/>
  <c r="AJ793" i="30"/>
  <c r="AJ794" i="30"/>
  <c r="AJ795" i="30"/>
  <c r="AJ796" i="30"/>
  <c r="AJ797" i="30"/>
  <c r="AJ798" i="30"/>
  <c r="AJ799" i="30"/>
  <c r="AJ800" i="30"/>
  <c r="AJ801" i="30"/>
  <c r="AJ802" i="30"/>
  <c r="AJ803" i="30"/>
  <c r="AJ804" i="30"/>
  <c r="AJ805" i="30"/>
  <c r="AJ806" i="30"/>
  <c r="AJ807" i="30"/>
  <c r="AJ808" i="30"/>
  <c r="AJ809" i="30"/>
  <c r="AJ810" i="30"/>
  <c r="AJ811" i="30"/>
  <c r="AJ812" i="30"/>
  <c r="AJ813" i="30"/>
  <c r="AJ814" i="30"/>
  <c r="AJ815" i="30"/>
  <c r="AJ816" i="30"/>
  <c r="AJ817" i="30"/>
  <c r="AJ818" i="30"/>
  <c r="AJ819" i="30"/>
  <c r="AJ820" i="30"/>
  <c r="AJ821" i="30"/>
  <c r="AJ822" i="30"/>
  <c r="AJ823" i="30"/>
  <c r="AJ824" i="30"/>
  <c r="AJ825" i="30"/>
  <c r="AJ826" i="30"/>
  <c r="AJ827" i="30"/>
  <c r="AJ828" i="30"/>
  <c r="AJ829" i="30"/>
  <c r="AJ830" i="30"/>
  <c r="AJ831" i="30"/>
  <c r="AJ832" i="30"/>
  <c r="AJ833" i="30"/>
  <c r="AJ834" i="30"/>
  <c r="AJ835" i="30"/>
  <c r="AJ836" i="30"/>
  <c r="AJ837" i="30"/>
  <c r="AJ838" i="30"/>
  <c r="AJ839" i="30"/>
  <c r="AJ840" i="30"/>
  <c r="AJ841" i="30"/>
  <c r="AJ842" i="30"/>
  <c r="AJ843" i="30"/>
  <c r="AJ844" i="30"/>
  <c r="AJ845" i="30"/>
  <c r="AJ846" i="30"/>
  <c r="AJ847" i="30"/>
  <c r="AJ848" i="30"/>
  <c r="AJ849" i="30"/>
  <c r="AJ850" i="30"/>
  <c r="AJ851" i="30"/>
  <c r="AJ852" i="30"/>
  <c r="AJ853" i="30"/>
  <c r="AJ854" i="30"/>
  <c r="AJ855" i="30"/>
  <c r="AJ856" i="30"/>
  <c r="AJ857" i="30"/>
  <c r="AJ858" i="30"/>
  <c r="AJ859" i="30"/>
  <c r="AJ860" i="30"/>
  <c r="AJ861" i="30"/>
  <c r="AJ862" i="30"/>
  <c r="AJ863" i="30"/>
  <c r="AJ864" i="30"/>
  <c r="AJ865" i="30"/>
  <c r="AJ866" i="30"/>
  <c r="AJ867" i="30"/>
  <c r="AJ868" i="30"/>
  <c r="AJ869" i="30"/>
  <c r="AJ870" i="30"/>
  <c r="AJ871" i="30"/>
  <c r="AJ872" i="30"/>
  <c r="AJ873" i="30"/>
  <c r="AJ874" i="30"/>
  <c r="AJ875" i="30"/>
  <c r="AJ876" i="30"/>
  <c r="AJ877" i="30"/>
  <c r="AJ878" i="30"/>
  <c r="AJ879" i="30"/>
  <c r="AJ880" i="30"/>
  <c r="AJ881" i="30"/>
  <c r="AJ882" i="30"/>
  <c r="AJ883" i="30"/>
  <c r="AJ884" i="30"/>
  <c r="AJ885" i="30"/>
  <c r="AJ886" i="30"/>
  <c r="AJ887" i="30"/>
  <c r="AJ888" i="30"/>
  <c r="AJ889" i="30"/>
  <c r="AJ890" i="30"/>
  <c r="AJ891" i="30"/>
  <c r="AJ892" i="30"/>
  <c r="AJ893" i="30"/>
  <c r="AJ894" i="30"/>
  <c r="AJ895" i="30"/>
  <c r="AJ896" i="30"/>
  <c r="AJ897" i="30"/>
  <c r="AJ898" i="30"/>
  <c r="AJ899" i="30"/>
  <c r="AJ900" i="30"/>
  <c r="AJ901" i="30"/>
  <c r="AJ902" i="30"/>
  <c r="AJ903" i="30"/>
  <c r="AJ904" i="30"/>
  <c r="AJ905" i="30"/>
  <c r="AJ906" i="30"/>
  <c r="AJ907" i="30"/>
  <c r="AJ908" i="30"/>
  <c r="AJ909" i="30"/>
  <c r="AJ910" i="30"/>
  <c r="AJ911" i="30"/>
  <c r="AJ912" i="30"/>
  <c r="AJ913" i="30"/>
  <c r="AJ914" i="30"/>
  <c r="AJ915" i="30"/>
  <c r="AJ916" i="30"/>
  <c r="AJ917" i="30"/>
  <c r="AJ918" i="30"/>
  <c r="AJ919" i="30"/>
  <c r="AJ920" i="30"/>
  <c r="AJ921" i="30"/>
  <c r="AJ922" i="30"/>
  <c r="AJ923" i="30"/>
  <c r="AJ924" i="30"/>
  <c r="AJ925" i="30"/>
  <c r="AJ926" i="30"/>
  <c r="AJ927" i="30"/>
  <c r="AJ928" i="30"/>
  <c r="AJ929" i="30"/>
  <c r="AJ930" i="30"/>
  <c r="AJ931" i="30"/>
  <c r="AJ932" i="30"/>
  <c r="AJ933" i="30"/>
  <c r="AJ934" i="30"/>
  <c r="AJ935" i="30"/>
  <c r="AJ936" i="30"/>
  <c r="AJ937" i="30"/>
  <c r="AJ938" i="30"/>
  <c r="AJ939" i="30"/>
  <c r="AJ940" i="30"/>
  <c r="AJ941" i="30"/>
  <c r="AJ942" i="30"/>
  <c r="AJ943" i="30"/>
  <c r="AJ944" i="30"/>
  <c r="AJ945" i="30"/>
  <c r="AJ946" i="30"/>
  <c r="AJ947" i="30"/>
  <c r="AJ948" i="30"/>
  <c r="AJ949" i="30"/>
  <c r="AJ950" i="30"/>
  <c r="AJ951" i="30"/>
  <c r="AJ952" i="30"/>
  <c r="AJ953" i="30"/>
  <c r="AJ954" i="30"/>
  <c r="AJ955" i="30"/>
  <c r="AJ956" i="30"/>
  <c r="AJ957" i="30"/>
  <c r="AJ958" i="30"/>
  <c r="AJ959" i="30"/>
  <c r="AJ960" i="30"/>
  <c r="AJ961" i="30"/>
  <c r="AJ962" i="30"/>
  <c r="AJ963" i="30"/>
  <c r="AJ964" i="30"/>
  <c r="AJ965" i="30"/>
  <c r="AJ966" i="30"/>
  <c r="AJ967" i="30"/>
  <c r="AJ968" i="30"/>
  <c r="AJ969" i="30"/>
  <c r="AJ970" i="30"/>
  <c r="AJ971" i="30"/>
  <c r="AJ972" i="30"/>
  <c r="AJ973" i="30"/>
  <c r="AJ974" i="30"/>
  <c r="AJ975" i="30"/>
  <c r="AJ976" i="30"/>
  <c r="AJ977" i="30"/>
  <c r="AJ978" i="30"/>
  <c r="AJ979" i="30"/>
  <c r="AJ980" i="30"/>
  <c r="AJ981" i="30"/>
  <c r="AJ982" i="30"/>
  <c r="AJ983" i="30"/>
  <c r="AJ984" i="30"/>
  <c r="AJ985" i="30"/>
  <c r="AJ986" i="30"/>
  <c r="AJ987" i="30"/>
  <c r="AJ988" i="30"/>
  <c r="AJ989" i="30"/>
  <c r="AJ990" i="30"/>
  <c r="AJ991" i="30"/>
  <c r="AJ992" i="30"/>
  <c r="AJ993" i="30"/>
  <c r="AJ994" i="30"/>
  <c r="AJ995" i="30"/>
  <c r="AJ996" i="30"/>
  <c r="AJ997" i="30"/>
  <c r="AJ998" i="30"/>
  <c r="AJ999" i="30"/>
  <c r="AJ1000" i="30"/>
  <c r="AJ1001" i="30"/>
  <c r="AJ1002" i="30"/>
  <c r="AJ1003" i="30"/>
  <c r="AJ1004" i="30"/>
  <c r="AJ1005" i="30"/>
  <c r="AJ1006" i="30"/>
  <c r="AJ1007" i="30"/>
  <c r="AJ1008" i="30"/>
  <c r="AJ9" i="30"/>
  <c r="AK9" i="30" s="1"/>
  <c r="AT9" i="30"/>
  <c r="AU9" i="30"/>
  <c r="AT10" i="30"/>
  <c r="AU10" i="30"/>
  <c r="AT11" i="30"/>
  <c r="AU11" i="30"/>
  <c r="AT12" i="30"/>
  <c r="AU12" i="30"/>
  <c r="AT13" i="30"/>
  <c r="AU13" i="30"/>
  <c r="AT14" i="30"/>
  <c r="AU14" i="30"/>
  <c r="AT15" i="30"/>
  <c r="AU15" i="30"/>
  <c r="AT16" i="30"/>
  <c r="AU16" i="30"/>
  <c r="AT17" i="30"/>
  <c r="AU17" i="30"/>
  <c r="AT18" i="30"/>
  <c r="AU18" i="30"/>
  <c r="AT19" i="30"/>
  <c r="AU19" i="30"/>
  <c r="AT20" i="30"/>
  <c r="AU20" i="30"/>
  <c r="AT21" i="30"/>
  <c r="AU21" i="30"/>
  <c r="AT22" i="30"/>
  <c r="AU22" i="30"/>
  <c r="AT23" i="30"/>
  <c r="AU23" i="30"/>
  <c r="AT24" i="30"/>
  <c r="AU24" i="30"/>
  <c r="AT25" i="30"/>
  <c r="AU25" i="30"/>
  <c r="AT26" i="30"/>
  <c r="AU1008" i="30"/>
  <c r="AT1008" i="30"/>
  <c r="AM1008" i="30"/>
  <c r="AL1008" i="30"/>
  <c r="AH1008" i="30"/>
  <c r="AG1008" i="30"/>
  <c r="AF1008" i="30"/>
  <c r="AU1007" i="30"/>
  <c r="AT1007" i="30"/>
  <c r="AM1007" i="30"/>
  <c r="AL1007" i="30"/>
  <c r="AH1007" i="30"/>
  <c r="AG1007" i="30"/>
  <c r="AF1007" i="30"/>
  <c r="AU1006" i="30"/>
  <c r="AT1006" i="30"/>
  <c r="AM1006" i="30"/>
  <c r="AL1006" i="30"/>
  <c r="AH1006" i="30"/>
  <c r="AG1006" i="30"/>
  <c r="AF1006" i="30"/>
  <c r="AU1005" i="30"/>
  <c r="AT1005" i="30"/>
  <c r="AV1005" i="30" s="1"/>
  <c r="AW1005" i="30" s="1"/>
  <c r="AX1005" i="30" s="1"/>
  <c r="AM1005" i="30"/>
  <c r="AL1005" i="30"/>
  <c r="AH1005" i="30"/>
  <c r="AG1005" i="30"/>
  <c r="AF1005" i="30"/>
  <c r="AU1004" i="30"/>
  <c r="AT1004" i="30"/>
  <c r="AM1004" i="30"/>
  <c r="AL1004" i="30"/>
  <c r="AH1004" i="30"/>
  <c r="AG1004" i="30"/>
  <c r="AF1004" i="30"/>
  <c r="AU1003" i="30"/>
  <c r="AT1003" i="30"/>
  <c r="AM1003" i="30"/>
  <c r="AL1003" i="30"/>
  <c r="AN1003" i="30" s="1"/>
  <c r="AH1003" i="30"/>
  <c r="AG1003" i="30"/>
  <c r="AF1003" i="30"/>
  <c r="AU1002" i="30"/>
  <c r="AT1002" i="30"/>
  <c r="AM1002" i="30"/>
  <c r="AL1002" i="30"/>
  <c r="AH1002" i="30"/>
  <c r="AG1002" i="30"/>
  <c r="AF1002" i="30"/>
  <c r="AU1001" i="30"/>
  <c r="AT1001" i="30"/>
  <c r="AM1001" i="30"/>
  <c r="AL1001" i="30"/>
  <c r="AH1001" i="30"/>
  <c r="AG1001" i="30"/>
  <c r="AF1001" i="30"/>
  <c r="AU1000" i="30"/>
  <c r="AT1000" i="30"/>
  <c r="AM1000" i="30"/>
  <c r="AL1000" i="30"/>
  <c r="AH1000" i="30"/>
  <c r="AG1000" i="30"/>
  <c r="AF1000" i="30"/>
  <c r="AU999" i="30"/>
  <c r="AT999" i="30"/>
  <c r="AM999" i="30"/>
  <c r="AN999" i="30" s="1"/>
  <c r="AL999" i="30"/>
  <c r="AH999" i="30"/>
  <c r="AG999" i="30"/>
  <c r="AF999" i="30"/>
  <c r="AU998" i="30"/>
  <c r="AT998" i="30"/>
  <c r="AM998" i="30"/>
  <c r="AL998" i="30"/>
  <c r="AH998" i="30"/>
  <c r="AG998" i="30"/>
  <c r="AF998" i="30"/>
  <c r="AU997" i="30"/>
  <c r="AT997" i="30"/>
  <c r="AM997" i="30"/>
  <c r="AL997" i="30"/>
  <c r="AH997" i="30"/>
  <c r="AG997" i="30"/>
  <c r="AF997" i="30"/>
  <c r="AU996" i="30"/>
  <c r="AT996" i="30"/>
  <c r="AM996" i="30"/>
  <c r="AL996" i="30"/>
  <c r="AH996" i="30"/>
  <c r="AG996" i="30"/>
  <c r="AF996" i="30"/>
  <c r="AU995" i="30"/>
  <c r="AT995" i="30"/>
  <c r="AM995" i="30"/>
  <c r="AL995" i="30"/>
  <c r="AN995" i="30" s="1"/>
  <c r="AH995" i="30"/>
  <c r="AG995" i="30"/>
  <c r="AF995" i="30"/>
  <c r="AU994" i="30"/>
  <c r="AT994" i="30"/>
  <c r="AM994" i="30"/>
  <c r="AL994" i="30"/>
  <c r="AH994" i="30"/>
  <c r="AG994" i="30"/>
  <c r="AF994" i="30"/>
  <c r="AU993" i="30"/>
  <c r="AT993" i="30"/>
  <c r="AM993" i="30"/>
  <c r="AL993" i="30"/>
  <c r="AH993" i="30"/>
  <c r="AG993" i="30"/>
  <c r="AF993" i="30"/>
  <c r="AU992" i="30"/>
  <c r="AT992" i="30"/>
  <c r="AM992" i="30"/>
  <c r="AL992" i="30"/>
  <c r="AH992" i="30"/>
  <c r="AG992" i="30"/>
  <c r="AF992" i="30"/>
  <c r="AU991" i="30"/>
  <c r="AT991" i="30"/>
  <c r="AM991" i="30"/>
  <c r="AL991" i="30"/>
  <c r="AH991" i="30"/>
  <c r="AG991" i="30"/>
  <c r="AF991" i="30"/>
  <c r="AU990" i="30"/>
  <c r="AT990" i="30"/>
  <c r="AM990" i="30"/>
  <c r="AL990" i="30"/>
  <c r="AN990" i="30" s="1"/>
  <c r="AH990" i="30"/>
  <c r="AG990" i="30"/>
  <c r="AF990" i="30"/>
  <c r="AU989" i="30"/>
  <c r="AT989" i="30"/>
  <c r="AM989" i="30"/>
  <c r="AL989" i="30"/>
  <c r="AH989" i="30"/>
  <c r="AG989" i="30"/>
  <c r="AF989" i="30"/>
  <c r="AU988" i="30"/>
  <c r="AT988" i="30"/>
  <c r="AM988" i="30"/>
  <c r="AL988" i="30"/>
  <c r="AH988" i="30"/>
  <c r="AG988" i="30"/>
  <c r="AF988" i="30"/>
  <c r="AU987" i="30"/>
  <c r="AT987" i="30"/>
  <c r="AM987" i="30"/>
  <c r="AL987" i="30"/>
  <c r="AH987" i="30"/>
  <c r="AG987" i="30"/>
  <c r="AF987" i="30"/>
  <c r="AU986" i="30"/>
  <c r="AT986" i="30"/>
  <c r="AM986" i="30"/>
  <c r="AL986" i="30"/>
  <c r="AH986" i="30"/>
  <c r="AG986" i="30"/>
  <c r="AF986" i="30"/>
  <c r="AU985" i="30"/>
  <c r="AT985" i="30"/>
  <c r="AM985" i="30"/>
  <c r="AL985" i="30"/>
  <c r="AH985" i="30"/>
  <c r="AG985" i="30"/>
  <c r="AF985" i="30"/>
  <c r="AU984" i="30"/>
  <c r="AT984" i="30"/>
  <c r="AM984" i="30"/>
  <c r="AL984" i="30"/>
  <c r="AH984" i="30"/>
  <c r="AG984" i="30"/>
  <c r="AF984" i="30"/>
  <c r="AU983" i="30"/>
  <c r="AT983" i="30"/>
  <c r="AM983" i="30"/>
  <c r="AL983" i="30"/>
  <c r="AH983" i="30"/>
  <c r="AG983" i="30"/>
  <c r="AF983" i="30"/>
  <c r="AU982" i="30"/>
  <c r="AT982" i="30"/>
  <c r="AM982" i="30"/>
  <c r="AL982" i="30"/>
  <c r="AH982" i="30"/>
  <c r="AG982" i="30"/>
  <c r="AF982" i="30"/>
  <c r="AU981" i="30"/>
  <c r="AT981" i="30"/>
  <c r="AM981" i="30"/>
  <c r="AL981" i="30"/>
  <c r="AH981" i="30"/>
  <c r="AG981" i="30"/>
  <c r="AF981" i="30"/>
  <c r="AU980" i="30"/>
  <c r="AT980" i="30"/>
  <c r="AM980" i="30"/>
  <c r="AL980" i="30"/>
  <c r="AH980" i="30"/>
  <c r="AG980" i="30"/>
  <c r="AF980" i="30"/>
  <c r="AU979" i="30"/>
  <c r="AT979" i="30"/>
  <c r="AM979" i="30"/>
  <c r="AL979" i="30"/>
  <c r="AH979" i="30"/>
  <c r="AG979" i="30"/>
  <c r="AF979" i="30"/>
  <c r="AU978" i="30"/>
  <c r="AT978" i="30"/>
  <c r="AM978" i="30"/>
  <c r="AL978" i="30"/>
  <c r="AH978" i="30"/>
  <c r="AG978" i="30"/>
  <c r="AF978" i="30"/>
  <c r="AU977" i="30"/>
  <c r="AT977" i="30"/>
  <c r="AM977" i="30"/>
  <c r="AL977" i="30"/>
  <c r="AH977" i="30"/>
  <c r="AG977" i="30"/>
  <c r="AF977" i="30"/>
  <c r="AU976" i="30"/>
  <c r="AT976" i="30"/>
  <c r="AM976" i="30"/>
  <c r="AL976" i="30"/>
  <c r="AH976" i="30"/>
  <c r="AG976" i="30"/>
  <c r="AF976" i="30"/>
  <c r="AU975" i="30"/>
  <c r="AT975" i="30"/>
  <c r="AM975" i="30"/>
  <c r="AL975" i="30"/>
  <c r="AH975" i="30"/>
  <c r="AG975" i="30"/>
  <c r="AF975" i="30"/>
  <c r="AU974" i="30"/>
  <c r="AT974" i="30"/>
  <c r="AM974" i="30"/>
  <c r="AL974" i="30"/>
  <c r="AH974" i="30"/>
  <c r="AG974" i="30"/>
  <c r="AF974" i="30"/>
  <c r="AU973" i="30"/>
  <c r="AT973" i="30"/>
  <c r="AM973" i="30"/>
  <c r="AL973" i="30"/>
  <c r="AH973" i="30"/>
  <c r="AG973" i="30"/>
  <c r="AF973" i="30"/>
  <c r="AU972" i="30"/>
  <c r="AT972" i="30"/>
  <c r="AM972" i="30"/>
  <c r="AL972" i="30"/>
  <c r="AH972" i="30"/>
  <c r="AG972" i="30"/>
  <c r="AF972" i="30"/>
  <c r="AU971" i="30"/>
  <c r="AT971" i="30"/>
  <c r="AM971" i="30"/>
  <c r="AL971" i="30"/>
  <c r="AH971" i="30"/>
  <c r="AG971" i="30"/>
  <c r="AF971" i="30"/>
  <c r="AU970" i="30"/>
  <c r="AT970" i="30"/>
  <c r="AM970" i="30"/>
  <c r="AL970" i="30"/>
  <c r="AH970" i="30"/>
  <c r="AG970" i="30"/>
  <c r="AF970" i="30"/>
  <c r="AU969" i="30"/>
  <c r="AT969" i="30"/>
  <c r="AM969" i="30"/>
  <c r="AL969" i="30"/>
  <c r="AH969" i="30"/>
  <c r="AG969" i="30"/>
  <c r="AF969" i="30"/>
  <c r="AU968" i="30"/>
  <c r="AT968" i="30"/>
  <c r="AM968" i="30"/>
  <c r="AL968" i="30"/>
  <c r="AH968" i="30"/>
  <c r="AG968" i="30"/>
  <c r="AF968" i="30"/>
  <c r="AU967" i="30"/>
  <c r="AT967" i="30"/>
  <c r="AM967" i="30"/>
  <c r="AL967" i="30"/>
  <c r="AH967" i="30"/>
  <c r="AG967" i="30"/>
  <c r="AF967" i="30"/>
  <c r="AU966" i="30"/>
  <c r="AT966" i="30"/>
  <c r="AM966" i="30"/>
  <c r="AL966" i="30"/>
  <c r="AH966" i="30"/>
  <c r="AG966" i="30"/>
  <c r="AF966" i="30"/>
  <c r="AU965" i="30"/>
  <c r="AT965" i="30"/>
  <c r="AM965" i="30"/>
  <c r="AL965" i="30"/>
  <c r="AH965" i="30"/>
  <c r="AG965" i="30"/>
  <c r="AF965" i="30"/>
  <c r="AU964" i="30"/>
  <c r="AT964" i="30"/>
  <c r="AM964" i="30"/>
  <c r="AL964" i="30"/>
  <c r="AH964" i="30"/>
  <c r="AG964" i="30"/>
  <c r="AF964" i="30"/>
  <c r="AU963" i="30"/>
  <c r="AT963" i="30"/>
  <c r="AM963" i="30"/>
  <c r="AL963" i="30"/>
  <c r="AH963" i="30"/>
  <c r="AG963" i="30"/>
  <c r="AF963" i="30"/>
  <c r="AU962" i="30"/>
  <c r="AT962" i="30"/>
  <c r="AM962" i="30"/>
  <c r="AL962" i="30"/>
  <c r="AH962" i="30"/>
  <c r="AG962" i="30"/>
  <c r="AF962" i="30"/>
  <c r="AU961" i="30"/>
  <c r="AT961" i="30"/>
  <c r="AM961" i="30"/>
  <c r="AL961" i="30"/>
  <c r="AH961" i="30"/>
  <c r="AG961" i="30"/>
  <c r="AF961" i="30"/>
  <c r="AU960" i="30"/>
  <c r="AT960" i="30"/>
  <c r="AM960" i="30"/>
  <c r="AL960" i="30"/>
  <c r="AH960" i="30"/>
  <c r="AG960" i="30"/>
  <c r="AF960" i="30"/>
  <c r="AU959" i="30"/>
  <c r="AT959" i="30"/>
  <c r="AM959" i="30"/>
  <c r="AL959" i="30"/>
  <c r="AH959" i="30"/>
  <c r="AG959" i="30"/>
  <c r="AF959" i="30"/>
  <c r="AU958" i="30"/>
  <c r="AT958" i="30"/>
  <c r="AM958" i="30"/>
  <c r="AL958" i="30"/>
  <c r="AH958" i="30"/>
  <c r="AG958" i="30"/>
  <c r="AF958" i="30"/>
  <c r="AU957" i="30"/>
  <c r="AT957" i="30"/>
  <c r="AM957" i="30"/>
  <c r="AL957" i="30"/>
  <c r="AH957" i="30"/>
  <c r="AG957" i="30"/>
  <c r="AF957" i="30"/>
  <c r="AU956" i="30"/>
  <c r="AT956" i="30"/>
  <c r="AM956" i="30"/>
  <c r="AN956" i="30" s="1"/>
  <c r="AO956" i="30" s="1"/>
  <c r="AP956" i="30" s="1"/>
  <c r="AL956" i="30"/>
  <c r="AH956" i="30"/>
  <c r="AG956" i="30"/>
  <c r="AF956" i="30"/>
  <c r="AU955" i="30"/>
  <c r="AT955" i="30"/>
  <c r="AM955" i="30"/>
  <c r="AL955" i="30"/>
  <c r="AH955" i="30"/>
  <c r="AG955" i="30"/>
  <c r="AF955" i="30"/>
  <c r="AU954" i="30"/>
  <c r="AT954" i="30"/>
  <c r="AM954" i="30"/>
  <c r="AL954" i="30"/>
  <c r="AH954" i="30"/>
  <c r="AG954" i="30"/>
  <c r="AF954" i="30"/>
  <c r="AU953" i="30"/>
  <c r="AT953" i="30"/>
  <c r="AM953" i="30"/>
  <c r="AL953" i="30"/>
  <c r="AH953" i="30"/>
  <c r="AG953" i="30"/>
  <c r="AF953" i="30"/>
  <c r="AU952" i="30"/>
  <c r="AT952" i="30"/>
  <c r="AM952" i="30"/>
  <c r="AL952" i="30"/>
  <c r="AH952" i="30"/>
  <c r="AG952" i="30"/>
  <c r="AF952" i="30"/>
  <c r="AU951" i="30"/>
  <c r="AT951" i="30"/>
  <c r="AM951" i="30"/>
  <c r="AL951" i="30"/>
  <c r="AH951" i="30"/>
  <c r="AG951" i="30"/>
  <c r="AF951" i="30"/>
  <c r="AU950" i="30"/>
  <c r="AT950" i="30"/>
  <c r="AM950" i="30"/>
  <c r="AL950" i="30"/>
  <c r="AH950" i="30"/>
  <c r="AG950" i="30"/>
  <c r="AF950" i="30"/>
  <c r="AU949" i="30"/>
  <c r="AT949" i="30"/>
  <c r="AM949" i="30"/>
  <c r="AL949" i="30"/>
  <c r="AH949" i="30"/>
  <c r="AG949" i="30"/>
  <c r="AF949" i="30"/>
  <c r="AU948" i="30"/>
  <c r="AT948" i="30"/>
  <c r="AM948" i="30"/>
  <c r="AL948" i="30"/>
  <c r="AH948" i="30"/>
  <c r="AG948" i="30"/>
  <c r="AF948" i="30"/>
  <c r="AU947" i="30"/>
  <c r="AT947" i="30"/>
  <c r="AM947" i="30"/>
  <c r="AL947" i="30"/>
  <c r="AH947" i="30"/>
  <c r="AG947" i="30"/>
  <c r="AF947" i="30"/>
  <c r="AU946" i="30"/>
  <c r="AV946" i="30" s="1"/>
  <c r="AW946" i="30" s="1"/>
  <c r="AX946" i="30" s="1"/>
  <c r="AT946" i="30"/>
  <c r="AM946" i="30"/>
  <c r="AL946" i="30"/>
  <c r="AH946" i="30"/>
  <c r="AG946" i="30"/>
  <c r="AF946" i="30"/>
  <c r="AU945" i="30"/>
  <c r="AT945" i="30"/>
  <c r="AM945" i="30"/>
  <c r="AL945" i="30"/>
  <c r="AH945" i="30"/>
  <c r="AG945" i="30"/>
  <c r="AF945" i="30"/>
  <c r="AU944" i="30"/>
  <c r="AT944" i="30"/>
  <c r="AN944" i="30"/>
  <c r="AO944" i="30" s="1"/>
  <c r="AP944" i="30" s="1"/>
  <c r="AM944" i="30"/>
  <c r="AL944" i="30"/>
  <c r="AH944" i="30"/>
  <c r="AG944" i="30"/>
  <c r="AF944" i="30"/>
  <c r="AU943" i="30"/>
  <c r="AT943" i="30"/>
  <c r="AM943" i="30"/>
  <c r="AL943" i="30"/>
  <c r="AH943" i="30"/>
  <c r="AG943" i="30"/>
  <c r="AF943" i="30"/>
  <c r="AU942" i="30"/>
  <c r="AT942" i="30"/>
  <c r="AM942" i="30"/>
  <c r="AL942" i="30"/>
  <c r="AH942" i="30"/>
  <c r="AG942" i="30"/>
  <c r="AF942" i="30"/>
  <c r="AU941" i="30"/>
  <c r="AT941" i="30"/>
  <c r="AM941" i="30"/>
  <c r="AL941" i="30"/>
  <c r="AH941" i="30"/>
  <c r="AG941" i="30"/>
  <c r="AF941" i="30"/>
  <c r="AU940" i="30"/>
  <c r="AT940" i="30"/>
  <c r="AM940" i="30"/>
  <c r="AL940" i="30"/>
  <c r="AH940" i="30"/>
  <c r="AG940" i="30"/>
  <c r="AF940" i="30"/>
  <c r="AU939" i="30"/>
  <c r="AT939" i="30"/>
  <c r="AM939" i="30"/>
  <c r="AL939" i="30"/>
  <c r="AH939" i="30"/>
  <c r="AG939" i="30"/>
  <c r="AF939" i="30"/>
  <c r="AU938" i="30"/>
  <c r="AT938" i="30"/>
  <c r="AM938" i="30"/>
  <c r="AL938" i="30"/>
  <c r="AH938" i="30"/>
  <c r="AG938" i="30"/>
  <c r="AF938" i="30"/>
  <c r="AU937" i="30"/>
  <c r="AT937" i="30"/>
  <c r="AM937" i="30"/>
  <c r="AL937" i="30"/>
  <c r="AH937" i="30"/>
  <c r="AG937" i="30"/>
  <c r="AF937" i="30"/>
  <c r="AU936" i="30"/>
  <c r="AT936" i="30"/>
  <c r="AM936" i="30"/>
  <c r="AL936" i="30"/>
  <c r="AH936" i="30"/>
  <c r="AG936" i="30"/>
  <c r="AF936" i="30"/>
  <c r="AU935" i="30"/>
  <c r="AT935" i="30"/>
  <c r="AM935" i="30"/>
  <c r="AL935" i="30"/>
  <c r="AH935" i="30"/>
  <c r="AG935" i="30"/>
  <c r="AF935" i="30"/>
  <c r="AU934" i="30"/>
  <c r="AT934" i="30"/>
  <c r="AV934" i="30" s="1"/>
  <c r="AW934" i="30" s="1"/>
  <c r="AX934" i="30" s="1"/>
  <c r="AM934" i="30"/>
  <c r="AL934" i="30"/>
  <c r="AH934" i="30"/>
  <c r="AG934" i="30"/>
  <c r="AF934" i="30"/>
  <c r="AU933" i="30"/>
  <c r="AT933" i="30"/>
  <c r="AM933" i="30"/>
  <c r="AL933" i="30"/>
  <c r="AH933" i="30"/>
  <c r="AG933" i="30"/>
  <c r="AF933" i="30"/>
  <c r="AU932" i="30"/>
  <c r="AT932" i="30"/>
  <c r="AM932" i="30"/>
  <c r="AL932" i="30"/>
  <c r="AH932" i="30"/>
  <c r="AG932" i="30"/>
  <c r="AF932" i="30"/>
  <c r="AU931" i="30"/>
  <c r="AT931" i="30"/>
  <c r="AM931" i="30"/>
  <c r="AL931" i="30"/>
  <c r="AH931" i="30"/>
  <c r="AG931" i="30"/>
  <c r="AF931" i="30"/>
  <c r="AU930" i="30"/>
  <c r="AT930" i="30"/>
  <c r="AM930" i="30"/>
  <c r="AL930" i="30"/>
  <c r="AH930" i="30"/>
  <c r="AG930" i="30"/>
  <c r="AF930" i="30"/>
  <c r="AU929" i="30"/>
  <c r="AT929" i="30"/>
  <c r="AM929" i="30"/>
  <c r="AL929" i="30"/>
  <c r="AH929" i="30"/>
  <c r="AG929" i="30"/>
  <c r="AF929" i="30"/>
  <c r="AU928" i="30"/>
  <c r="AT928" i="30"/>
  <c r="AM928" i="30"/>
  <c r="AL928" i="30"/>
  <c r="AH928" i="30"/>
  <c r="AG928" i="30"/>
  <c r="AF928" i="30"/>
  <c r="AU927" i="30"/>
  <c r="AT927" i="30"/>
  <c r="AM927" i="30"/>
  <c r="AN927" i="30" s="1"/>
  <c r="AL927" i="30"/>
  <c r="AH927" i="30"/>
  <c r="AG927" i="30"/>
  <c r="AF927" i="30"/>
  <c r="AU926" i="30"/>
  <c r="AT926" i="30"/>
  <c r="AM926" i="30"/>
  <c r="AL926" i="30"/>
  <c r="AH926" i="30"/>
  <c r="AG926" i="30"/>
  <c r="AF926" i="30"/>
  <c r="AU925" i="30"/>
  <c r="AV925" i="30" s="1"/>
  <c r="AW925" i="30" s="1"/>
  <c r="AX925" i="30" s="1"/>
  <c r="AT925" i="30"/>
  <c r="AM925" i="30"/>
  <c r="AL925" i="30"/>
  <c r="AH925" i="30"/>
  <c r="AG925" i="30"/>
  <c r="AF925" i="30"/>
  <c r="AU924" i="30"/>
  <c r="AT924" i="30"/>
  <c r="AM924" i="30"/>
  <c r="AL924" i="30"/>
  <c r="AH924" i="30"/>
  <c r="AG924" i="30"/>
  <c r="AF924" i="30"/>
  <c r="AU923" i="30"/>
  <c r="AT923" i="30"/>
  <c r="AM923" i="30"/>
  <c r="AL923" i="30"/>
  <c r="AH923" i="30"/>
  <c r="AG923" i="30"/>
  <c r="AF923" i="30"/>
  <c r="AU922" i="30"/>
  <c r="AT922" i="30"/>
  <c r="AM922" i="30"/>
  <c r="AL922" i="30"/>
  <c r="AH922" i="30"/>
  <c r="AG922" i="30"/>
  <c r="AF922" i="30"/>
  <c r="AU921" i="30"/>
  <c r="AT921" i="30"/>
  <c r="AM921" i="30"/>
  <c r="AL921" i="30"/>
  <c r="AH921" i="30"/>
  <c r="AG921" i="30"/>
  <c r="AF921" i="30"/>
  <c r="AU920" i="30"/>
  <c r="AT920" i="30"/>
  <c r="AM920" i="30"/>
  <c r="AL920" i="30"/>
  <c r="AH920" i="30"/>
  <c r="AG920" i="30"/>
  <c r="AF920" i="30"/>
  <c r="AU919" i="30"/>
  <c r="AT919" i="30"/>
  <c r="AM919" i="30"/>
  <c r="AL919" i="30"/>
  <c r="AH919" i="30"/>
  <c r="AG919" i="30"/>
  <c r="AF919" i="30"/>
  <c r="AU918" i="30"/>
  <c r="AT918" i="30"/>
  <c r="AM918" i="30"/>
  <c r="AL918" i="30"/>
  <c r="AH918" i="30"/>
  <c r="AG918" i="30"/>
  <c r="AF918" i="30"/>
  <c r="AU917" i="30"/>
  <c r="AT917" i="30"/>
  <c r="AM917" i="30"/>
  <c r="AL917" i="30"/>
  <c r="AH917" i="30"/>
  <c r="AG917" i="30"/>
  <c r="AF917" i="30"/>
  <c r="AU916" i="30"/>
  <c r="AT916" i="30"/>
  <c r="AM916" i="30"/>
  <c r="AL916" i="30"/>
  <c r="AH916" i="30"/>
  <c r="AG916" i="30"/>
  <c r="AF916" i="30"/>
  <c r="AU915" i="30"/>
  <c r="AT915" i="30"/>
  <c r="AM915" i="30"/>
  <c r="AL915" i="30"/>
  <c r="AH915" i="30"/>
  <c r="AG915" i="30"/>
  <c r="AF915" i="30"/>
  <c r="AU914" i="30"/>
  <c r="AT914" i="30"/>
  <c r="AV914" i="30" s="1"/>
  <c r="AW914" i="30" s="1"/>
  <c r="AX914" i="30" s="1"/>
  <c r="AM914" i="30"/>
  <c r="AL914" i="30"/>
  <c r="AH914" i="30"/>
  <c r="AG914" i="30"/>
  <c r="AF914" i="30"/>
  <c r="AU913" i="30"/>
  <c r="AV913" i="30" s="1"/>
  <c r="AW913" i="30" s="1"/>
  <c r="AX913" i="30" s="1"/>
  <c r="AT913" i="30"/>
  <c r="AM913" i="30"/>
  <c r="AL913" i="30"/>
  <c r="AH913" i="30"/>
  <c r="AG913" i="30"/>
  <c r="AF913" i="30"/>
  <c r="AU912" i="30"/>
  <c r="AT912" i="30"/>
  <c r="AM912" i="30"/>
  <c r="AL912" i="30"/>
  <c r="AN912" i="30" s="1"/>
  <c r="AH912" i="30"/>
  <c r="AG912" i="30"/>
  <c r="AF912" i="30"/>
  <c r="AU911" i="30"/>
  <c r="AT911" i="30"/>
  <c r="AM911" i="30"/>
  <c r="AL911" i="30"/>
  <c r="AH911" i="30"/>
  <c r="AG911" i="30"/>
  <c r="AF911" i="30"/>
  <c r="AU910" i="30"/>
  <c r="AT910" i="30"/>
  <c r="AM910" i="30"/>
  <c r="AL910" i="30"/>
  <c r="AH910" i="30"/>
  <c r="AG910" i="30"/>
  <c r="AF910" i="30"/>
  <c r="AU909" i="30"/>
  <c r="AT909" i="30"/>
  <c r="AM909" i="30"/>
  <c r="AL909" i="30"/>
  <c r="AH909" i="30"/>
  <c r="AG909" i="30"/>
  <c r="AF909" i="30"/>
  <c r="AU908" i="30"/>
  <c r="AT908" i="30"/>
  <c r="AM908" i="30"/>
  <c r="AL908" i="30"/>
  <c r="AN908" i="30" s="1"/>
  <c r="AH908" i="30"/>
  <c r="AG908" i="30"/>
  <c r="AF908" i="30"/>
  <c r="AU907" i="30"/>
  <c r="AT907" i="30"/>
  <c r="AM907" i="30"/>
  <c r="AL907" i="30"/>
  <c r="AH907" i="30"/>
  <c r="AG907" i="30"/>
  <c r="AF907" i="30"/>
  <c r="AU906" i="30"/>
  <c r="AT906" i="30"/>
  <c r="AV906" i="30" s="1"/>
  <c r="AW906" i="30" s="1"/>
  <c r="AX906" i="30" s="1"/>
  <c r="AM906" i="30"/>
  <c r="AL906" i="30"/>
  <c r="AH906" i="30"/>
  <c r="AG906" i="30"/>
  <c r="AF906" i="30"/>
  <c r="AU905" i="30"/>
  <c r="AT905" i="30"/>
  <c r="AM905" i="30"/>
  <c r="AL905" i="30"/>
  <c r="AH905" i="30"/>
  <c r="AG905" i="30"/>
  <c r="AF905" i="30"/>
  <c r="AU904" i="30"/>
  <c r="AT904" i="30"/>
  <c r="AM904" i="30"/>
  <c r="AL904" i="30"/>
  <c r="AN904" i="30" s="1"/>
  <c r="AH904" i="30"/>
  <c r="AG904" i="30"/>
  <c r="AF904" i="30"/>
  <c r="AU903" i="30"/>
  <c r="AT903" i="30"/>
  <c r="AM903" i="30"/>
  <c r="AL903" i="30"/>
  <c r="AH903" i="30"/>
  <c r="AG903" i="30"/>
  <c r="AF903" i="30"/>
  <c r="AU902" i="30"/>
  <c r="AT902" i="30"/>
  <c r="AV902" i="30" s="1"/>
  <c r="AW902" i="30" s="1"/>
  <c r="AX902" i="30" s="1"/>
  <c r="AM902" i="30"/>
  <c r="AL902" i="30"/>
  <c r="AH902" i="30"/>
  <c r="AG902" i="30"/>
  <c r="AF902" i="30"/>
  <c r="AU901" i="30"/>
  <c r="AT901" i="30"/>
  <c r="AM901" i="30"/>
  <c r="AL901" i="30"/>
  <c r="AH901" i="30"/>
  <c r="AG901" i="30"/>
  <c r="AF901" i="30"/>
  <c r="AU900" i="30"/>
  <c r="AT900" i="30"/>
  <c r="AM900" i="30"/>
  <c r="AL900" i="30"/>
  <c r="AH900" i="30"/>
  <c r="AG900" i="30"/>
  <c r="AF900" i="30"/>
  <c r="AU899" i="30"/>
  <c r="AT899" i="30"/>
  <c r="AM899" i="30"/>
  <c r="AL899" i="30"/>
  <c r="AH899" i="30"/>
  <c r="AG899" i="30"/>
  <c r="AF899" i="30"/>
  <c r="AU898" i="30"/>
  <c r="AT898" i="30"/>
  <c r="AM898" i="30"/>
  <c r="AL898" i="30"/>
  <c r="AH898" i="30"/>
  <c r="AG898" i="30"/>
  <c r="AF898" i="30"/>
  <c r="AU897" i="30"/>
  <c r="AT897" i="30"/>
  <c r="AV897" i="30" s="1"/>
  <c r="AW897" i="30" s="1"/>
  <c r="AX897" i="30" s="1"/>
  <c r="AM897" i="30"/>
  <c r="AL897" i="30"/>
  <c r="AH897" i="30"/>
  <c r="AG897" i="30"/>
  <c r="AF897" i="30"/>
  <c r="AU896" i="30"/>
  <c r="AT896" i="30"/>
  <c r="AM896" i="30"/>
  <c r="AL896" i="30"/>
  <c r="AH896" i="30"/>
  <c r="AG896" i="30"/>
  <c r="AF896" i="30"/>
  <c r="AU895" i="30"/>
  <c r="AT895" i="30"/>
  <c r="AM895" i="30"/>
  <c r="AL895" i="30"/>
  <c r="AH895" i="30"/>
  <c r="AG895" i="30"/>
  <c r="AF895" i="30"/>
  <c r="AU894" i="30"/>
  <c r="AT894" i="30"/>
  <c r="AM894" i="30"/>
  <c r="AL894" i="30"/>
  <c r="AH894" i="30"/>
  <c r="AG894" i="30"/>
  <c r="AF894" i="30"/>
  <c r="AU893" i="30"/>
  <c r="AT893" i="30"/>
  <c r="AV893" i="30" s="1"/>
  <c r="AW893" i="30" s="1"/>
  <c r="AX893" i="30" s="1"/>
  <c r="AM893" i="30"/>
  <c r="AL893" i="30"/>
  <c r="AH893" i="30"/>
  <c r="AG893" i="30"/>
  <c r="AF893" i="30"/>
  <c r="AU892" i="30"/>
  <c r="AT892" i="30"/>
  <c r="AM892" i="30"/>
  <c r="AL892" i="30"/>
  <c r="AH892" i="30"/>
  <c r="AG892" i="30"/>
  <c r="AF892" i="30"/>
  <c r="AU891" i="30"/>
  <c r="AT891" i="30"/>
  <c r="AM891" i="30"/>
  <c r="AL891" i="30"/>
  <c r="AH891" i="30"/>
  <c r="AG891" i="30"/>
  <c r="AF891" i="30"/>
  <c r="AU890" i="30"/>
  <c r="AT890" i="30"/>
  <c r="AM890" i="30"/>
  <c r="AL890" i="30"/>
  <c r="AH890" i="30"/>
  <c r="AG890" i="30"/>
  <c r="AF890" i="30"/>
  <c r="AU889" i="30"/>
  <c r="AT889" i="30"/>
  <c r="AV889" i="30" s="1"/>
  <c r="AW889" i="30" s="1"/>
  <c r="AX889" i="30" s="1"/>
  <c r="AM889" i="30"/>
  <c r="AL889" i="30"/>
  <c r="AH889" i="30"/>
  <c r="AG889" i="30"/>
  <c r="AF889" i="30"/>
  <c r="AU888" i="30"/>
  <c r="AT888" i="30"/>
  <c r="AM888" i="30"/>
  <c r="AL888" i="30"/>
  <c r="AH888" i="30"/>
  <c r="AG888" i="30"/>
  <c r="AF888" i="30"/>
  <c r="AU887" i="30"/>
  <c r="AT887" i="30"/>
  <c r="AM887" i="30"/>
  <c r="AL887" i="30"/>
  <c r="AH887" i="30"/>
  <c r="AG887" i="30"/>
  <c r="AF887" i="30"/>
  <c r="AU886" i="30"/>
  <c r="AT886" i="30"/>
  <c r="AM886" i="30"/>
  <c r="AL886" i="30"/>
  <c r="AH886" i="30"/>
  <c r="AG886" i="30"/>
  <c r="AF886" i="30"/>
  <c r="AU885" i="30"/>
  <c r="AT885" i="30"/>
  <c r="AM885" i="30"/>
  <c r="AL885" i="30"/>
  <c r="AH885" i="30"/>
  <c r="AG885" i="30"/>
  <c r="AF885" i="30"/>
  <c r="AU884" i="30"/>
  <c r="AT884" i="30"/>
  <c r="AM884" i="30"/>
  <c r="AL884" i="30"/>
  <c r="AH884" i="30"/>
  <c r="AG884" i="30"/>
  <c r="AF884" i="30"/>
  <c r="AU883" i="30"/>
  <c r="AT883" i="30"/>
  <c r="AM883" i="30"/>
  <c r="AL883" i="30"/>
  <c r="AH883" i="30"/>
  <c r="AG883" i="30"/>
  <c r="AF883" i="30"/>
  <c r="AU882" i="30"/>
  <c r="AT882" i="30"/>
  <c r="AM882" i="30"/>
  <c r="AL882" i="30"/>
  <c r="AH882" i="30"/>
  <c r="AG882" i="30"/>
  <c r="AF882" i="30"/>
  <c r="AU881" i="30"/>
  <c r="AT881" i="30"/>
  <c r="AM881" i="30"/>
  <c r="AL881" i="30"/>
  <c r="AH881" i="30"/>
  <c r="AG881" i="30"/>
  <c r="AF881" i="30"/>
  <c r="AU880" i="30"/>
  <c r="AT880" i="30"/>
  <c r="AM880" i="30"/>
  <c r="AL880" i="30"/>
  <c r="AH880" i="30"/>
  <c r="AG880" i="30"/>
  <c r="AF880" i="30"/>
  <c r="AU879" i="30"/>
  <c r="AT879" i="30"/>
  <c r="AM879" i="30"/>
  <c r="AL879" i="30"/>
  <c r="AH879" i="30"/>
  <c r="AG879" i="30"/>
  <c r="AF879" i="30"/>
  <c r="AU878" i="30"/>
  <c r="AT878" i="30"/>
  <c r="AM878" i="30"/>
  <c r="AL878" i="30"/>
  <c r="AH878" i="30"/>
  <c r="AG878" i="30"/>
  <c r="AF878" i="30"/>
  <c r="AU877" i="30"/>
  <c r="AT877" i="30"/>
  <c r="AM877" i="30"/>
  <c r="AL877" i="30"/>
  <c r="AH877" i="30"/>
  <c r="AG877" i="30"/>
  <c r="AF877" i="30"/>
  <c r="AU876" i="30"/>
  <c r="AT876" i="30"/>
  <c r="AM876" i="30"/>
  <c r="AL876" i="30"/>
  <c r="AH876" i="30"/>
  <c r="AG876" i="30"/>
  <c r="AF876" i="30"/>
  <c r="AU875" i="30"/>
  <c r="AT875" i="30"/>
  <c r="AM875" i="30"/>
  <c r="AL875" i="30"/>
  <c r="AH875" i="30"/>
  <c r="AG875" i="30"/>
  <c r="AF875" i="30"/>
  <c r="AU874" i="30"/>
  <c r="AT874" i="30"/>
  <c r="AM874" i="30"/>
  <c r="AL874" i="30"/>
  <c r="AH874" i="30"/>
  <c r="AG874" i="30"/>
  <c r="AF874" i="30"/>
  <c r="AU873" i="30"/>
  <c r="AT873" i="30"/>
  <c r="AV873" i="30" s="1"/>
  <c r="AW873" i="30" s="1"/>
  <c r="AX873" i="30" s="1"/>
  <c r="AM873" i="30"/>
  <c r="AL873" i="30"/>
  <c r="AH873" i="30"/>
  <c r="AG873" i="30"/>
  <c r="AF873" i="30"/>
  <c r="AU872" i="30"/>
  <c r="AT872" i="30"/>
  <c r="AM872" i="30"/>
  <c r="AL872" i="30"/>
  <c r="AH872" i="30"/>
  <c r="AG872" i="30"/>
  <c r="AF872" i="30"/>
  <c r="AU871" i="30"/>
  <c r="AT871" i="30"/>
  <c r="AM871" i="30"/>
  <c r="AL871" i="30"/>
  <c r="AN871" i="30" s="1"/>
  <c r="AO871" i="30" s="1"/>
  <c r="AP871" i="30" s="1"/>
  <c r="AH871" i="30"/>
  <c r="AG871" i="30"/>
  <c r="AF871" i="30"/>
  <c r="AU870" i="30"/>
  <c r="AT870" i="30"/>
  <c r="AM870" i="30"/>
  <c r="AL870" i="30"/>
  <c r="AH870" i="30"/>
  <c r="AG870" i="30"/>
  <c r="AF870" i="30"/>
  <c r="AU869" i="30"/>
  <c r="AT869" i="30"/>
  <c r="AM869" i="30"/>
  <c r="AL869" i="30"/>
  <c r="AH869" i="30"/>
  <c r="AG869" i="30"/>
  <c r="AF869" i="30"/>
  <c r="AU868" i="30"/>
  <c r="AT868" i="30"/>
  <c r="AM868" i="30"/>
  <c r="AL868" i="30"/>
  <c r="AH868" i="30"/>
  <c r="AG868" i="30"/>
  <c r="AF868" i="30"/>
  <c r="AU867" i="30"/>
  <c r="AT867" i="30"/>
  <c r="AM867" i="30"/>
  <c r="AL867" i="30"/>
  <c r="AH867" i="30"/>
  <c r="AG867" i="30"/>
  <c r="AF867" i="30"/>
  <c r="AU866" i="30"/>
  <c r="AT866" i="30"/>
  <c r="AM866" i="30"/>
  <c r="AL866" i="30"/>
  <c r="AH866" i="30"/>
  <c r="AG866" i="30"/>
  <c r="AF866" i="30"/>
  <c r="AU865" i="30"/>
  <c r="AT865" i="30"/>
  <c r="AM865" i="30"/>
  <c r="AL865" i="30"/>
  <c r="AH865" i="30"/>
  <c r="AG865" i="30"/>
  <c r="AF865" i="30"/>
  <c r="AU864" i="30"/>
  <c r="AT864" i="30"/>
  <c r="AM864" i="30"/>
  <c r="AL864" i="30"/>
  <c r="AH864" i="30"/>
  <c r="AG864" i="30"/>
  <c r="AF864" i="30"/>
  <c r="AU863" i="30"/>
  <c r="AT863" i="30"/>
  <c r="AM863" i="30"/>
  <c r="AL863" i="30"/>
  <c r="AH863" i="30"/>
  <c r="AG863" i="30"/>
  <c r="AF863" i="30"/>
  <c r="AU862" i="30"/>
  <c r="AT862" i="30"/>
  <c r="AM862" i="30"/>
  <c r="AL862" i="30"/>
  <c r="AH862" i="30"/>
  <c r="AG862" i="30"/>
  <c r="AF862" i="30"/>
  <c r="AU861" i="30"/>
  <c r="AT861" i="30"/>
  <c r="AM861" i="30"/>
  <c r="AL861" i="30"/>
  <c r="AH861" i="30"/>
  <c r="AG861" i="30"/>
  <c r="AF861" i="30"/>
  <c r="AU860" i="30"/>
  <c r="AT860" i="30"/>
  <c r="AM860" i="30"/>
  <c r="AL860" i="30"/>
  <c r="AH860" i="30"/>
  <c r="AG860" i="30"/>
  <c r="AF860" i="30"/>
  <c r="AU859" i="30"/>
  <c r="AT859" i="30"/>
  <c r="AM859" i="30"/>
  <c r="AL859" i="30"/>
  <c r="AH859" i="30"/>
  <c r="AG859" i="30"/>
  <c r="AF859" i="30"/>
  <c r="AU858" i="30"/>
  <c r="AT858" i="30"/>
  <c r="AM858" i="30"/>
  <c r="AL858" i="30"/>
  <c r="AH858" i="30"/>
  <c r="AG858" i="30"/>
  <c r="AF858" i="30"/>
  <c r="AU857" i="30"/>
  <c r="AT857" i="30"/>
  <c r="AM857" i="30"/>
  <c r="AL857" i="30"/>
  <c r="AH857" i="30"/>
  <c r="AG857" i="30"/>
  <c r="AF857" i="30"/>
  <c r="AU856" i="30"/>
  <c r="AT856" i="30"/>
  <c r="AM856" i="30"/>
  <c r="AL856" i="30"/>
  <c r="AH856" i="30"/>
  <c r="AG856" i="30"/>
  <c r="AF856" i="30"/>
  <c r="AU855" i="30"/>
  <c r="AT855" i="30"/>
  <c r="AM855" i="30"/>
  <c r="AL855" i="30"/>
  <c r="AH855" i="30"/>
  <c r="AG855" i="30"/>
  <c r="AF855" i="30"/>
  <c r="AU854" i="30"/>
  <c r="AT854" i="30"/>
  <c r="AM854" i="30"/>
  <c r="AL854" i="30"/>
  <c r="AH854" i="30"/>
  <c r="AG854" i="30"/>
  <c r="AF854" i="30"/>
  <c r="AU853" i="30"/>
  <c r="AT853" i="30"/>
  <c r="AM853" i="30"/>
  <c r="AL853" i="30"/>
  <c r="AH853" i="30"/>
  <c r="AG853" i="30"/>
  <c r="AF853" i="30"/>
  <c r="AU852" i="30"/>
  <c r="AT852" i="30"/>
  <c r="AM852" i="30"/>
  <c r="AL852" i="30"/>
  <c r="AH852" i="30"/>
  <c r="AG852" i="30"/>
  <c r="AF852" i="30"/>
  <c r="AU851" i="30"/>
  <c r="AT851" i="30"/>
  <c r="AM851" i="30"/>
  <c r="AL851" i="30"/>
  <c r="AH851" i="30"/>
  <c r="AG851" i="30"/>
  <c r="AF851" i="30"/>
  <c r="AU850" i="30"/>
  <c r="AT850" i="30"/>
  <c r="AM850" i="30"/>
  <c r="AL850" i="30"/>
  <c r="AH850" i="30"/>
  <c r="AG850" i="30"/>
  <c r="AF850" i="30"/>
  <c r="AU849" i="30"/>
  <c r="AT849" i="30"/>
  <c r="AM849" i="30"/>
  <c r="AL849" i="30"/>
  <c r="AH849" i="30"/>
  <c r="AG849" i="30"/>
  <c r="AF849" i="30"/>
  <c r="AU848" i="30"/>
  <c r="AT848" i="30"/>
  <c r="AM848" i="30"/>
  <c r="AL848" i="30"/>
  <c r="AH848" i="30"/>
  <c r="AG848" i="30"/>
  <c r="AF848" i="30"/>
  <c r="AU847" i="30"/>
  <c r="AT847" i="30"/>
  <c r="AM847" i="30"/>
  <c r="AL847" i="30"/>
  <c r="AH847" i="30"/>
  <c r="AG847" i="30"/>
  <c r="AF847" i="30"/>
  <c r="AU846" i="30"/>
  <c r="AT846" i="30"/>
  <c r="AM846" i="30"/>
  <c r="AL846" i="30"/>
  <c r="AH846" i="30"/>
  <c r="AG846" i="30"/>
  <c r="AF846" i="30"/>
  <c r="AU845" i="30"/>
  <c r="AT845" i="30"/>
  <c r="AM845" i="30"/>
  <c r="AL845" i="30"/>
  <c r="AH845" i="30"/>
  <c r="AG845" i="30"/>
  <c r="AF845" i="30"/>
  <c r="AU844" i="30"/>
  <c r="AT844" i="30"/>
  <c r="AM844" i="30"/>
  <c r="AL844" i="30"/>
  <c r="AH844" i="30"/>
  <c r="AG844" i="30"/>
  <c r="AF844" i="30"/>
  <c r="AU843" i="30"/>
  <c r="AT843" i="30"/>
  <c r="AM843" i="30"/>
  <c r="AL843" i="30"/>
  <c r="AH843" i="30"/>
  <c r="AG843" i="30"/>
  <c r="AF843" i="30"/>
  <c r="AU842" i="30"/>
  <c r="AT842" i="30"/>
  <c r="AM842" i="30"/>
  <c r="AL842" i="30"/>
  <c r="AH842" i="30"/>
  <c r="AG842" i="30"/>
  <c r="AF842" i="30"/>
  <c r="AU841" i="30"/>
  <c r="AT841" i="30"/>
  <c r="AM841" i="30"/>
  <c r="AL841" i="30"/>
  <c r="AH841" i="30"/>
  <c r="AG841" i="30"/>
  <c r="AF841" i="30"/>
  <c r="AU840" i="30"/>
  <c r="AT840" i="30"/>
  <c r="AM840" i="30"/>
  <c r="AL840" i="30"/>
  <c r="AH840" i="30"/>
  <c r="AG840" i="30"/>
  <c r="AF840" i="30"/>
  <c r="AU839" i="30"/>
  <c r="AT839" i="30"/>
  <c r="AM839" i="30"/>
  <c r="AL839" i="30"/>
  <c r="AH839" i="30"/>
  <c r="AG839" i="30"/>
  <c r="AF839" i="30"/>
  <c r="AU838" i="30"/>
  <c r="AT838" i="30"/>
  <c r="AM838" i="30"/>
  <c r="AL838" i="30"/>
  <c r="AH838" i="30"/>
  <c r="AG838" i="30"/>
  <c r="AF838" i="30"/>
  <c r="AU837" i="30"/>
  <c r="AT837" i="30"/>
  <c r="AM837" i="30"/>
  <c r="AL837" i="30"/>
  <c r="AH837" i="30"/>
  <c r="AG837" i="30"/>
  <c r="AF837" i="30"/>
  <c r="AU836" i="30"/>
  <c r="AT836" i="30"/>
  <c r="AM836" i="30"/>
  <c r="AL836" i="30"/>
  <c r="AH836" i="30"/>
  <c r="AG836" i="30"/>
  <c r="AF836" i="30"/>
  <c r="AU835" i="30"/>
  <c r="AT835" i="30"/>
  <c r="AM835" i="30"/>
  <c r="AL835" i="30"/>
  <c r="AH835" i="30"/>
  <c r="AG835" i="30"/>
  <c r="AF835" i="30"/>
  <c r="AU834" i="30"/>
  <c r="AT834" i="30"/>
  <c r="AM834" i="30"/>
  <c r="AL834" i="30"/>
  <c r="AH834" i="30"/>
  <c r="AG834" i="30"/>
  <c r="AF834" i="30"/>
  <c r="AU833" i="30"/>
  <c r="AT833" i="30"/>
  <c r="AM833" i="30"/>
  <c r="AL833" i="30"/>
  <c r="AH833" i="30"/>
  <c r="AG833" i="30"/>
  <c r="AF833" i="30"/>
  <c r="AU832" i="30"/>
  <c r="AT832" i="30"/>
  <c r="AM832" i="30"/>
  <c r="AL832" i="30"/>
  <c r="AH832" i="30"/>
  <c r="AG832" i="30"/>
  <c r="AF832" i="30"/>
  <c r="AU831" i="30"/>
  <c r="AT831" i="30"/>
  <c r="AM831" i="30"/>
  <c r="AL831" i="30"/>
  <c r="AH831" i="30"/>
  <c r="AG831" i="30"/>
  <c r="AF831" i="30"/>
  <c r="AU830" i="30"/>
  <c r="AT830" i="30"/>
  <c r="AM830" i="30"/>
  <c r="AL830" i="30"/>
  <c r="AH830" i="30"/>
  <c r="AG830" i="30"/>
  <c r="AF830" i="30"/>
  <c r="AU829" i="30"/>
  <c r="AT829" i="30"/>
  <c r="AM829" i="30"/>
  <c r="AN829" i="30" s="1"/>
  <c r="AO829" i="30" s="1"/>
  <c r="AP829" i="30" s="1"/>
  <c r="AL829" i="30"/>
  <c r="AH829" i="30"/>
  <c r="AG829" i="30"/>
  <c r="AF829" i="30"/>
  <c r="AU828" i="30"/>
  <c r="AT828" i="30"/>
  <c r="AM828" i="30"/>
  <c r="AL828" i="30"/>
  <c r="AH828" i="30"/>
  <c r="AG828" i="30"/>
  <c r="AF828" i="30"/>
  <c r="AU827" i="30"/>
  <c r="AT827" i="30"/>
  <c r="AM827" i="30"/>
  <c r="AL827" i="30"/>
  <c r="AH827" i="30"/>
  <c r="AG827" i="30"/>
  <c r="AF827" i="30"/>
  <c r="AU826" i="30"/>
  <c r="AT826" i="30"/>
  <c r="AM826" i="30"/>
  <c r="AL826" i="30"/>
  <c r="AH826" i="30"/>
  <c r="AG826" i="30"/>
  <c r="AF826" i="30"/>
  <c r="AU825" i="30"/>
  <c r="AT825" i="30"/>
  <c r="AM825" i="30"/>
  <c r="AL825" i="30"/>
  <c r="AH825" i="30"/>
  <c r="AG825" i="30"/>
  <c r="AF825" i="30"/>
  <c r="AU824" i="30"/>
  <c r="AT824" i="30"/>
  <c r="AM824" i="30"/>
  <c r="AL824" i="30"/>
  <c r="AH824" i="30"/>
  <c r="AG824" i="30"/>
  <c r="AF824" i="30"/>
  <c r="AU823" i="30"/>
  <c r="AV823" i="30" s="1"/>
  <c r="AW823" i="30" s="1"/>
  <c r="AX823" i="30" s="1"/>
  <c r="AT823" i="30"/>
  <c r="AM823" i="30"/>
  <c r="AL823" i="30"/>
  <c r="AH823" i="30"/>
  <c r="AG823" i="30"/>
  <c r="AF823" i="30"/>
  <c r="AU822" i="30"/>
  <c r="AT822" i="30"/>
  <c r="AM822" i="30"/>
  <c r="AL822" i="30"/>
  <c r="AH822" i="30"/>
  <c r="AG822" i="30"/>
  <c r="AF822" i="30"/>
  <c r="AU821" i="30"/>
  <c r="AT821" i="30"/>
  <c r="AM821" i="30"/>
  <c r="AL821" i="30"/>
  <c r="AH821" i="30"/>
  <c r="AG821" i="30"/>
  <c r="AF821" i="30"/>
  <c r="AU820" i="30"/>
  <c r="AT820" i="30"/>
  <c r="AM820" i="30"/>
  <c r="AL820" i="30"/>
  <c r="AH820" i="30"/>
  <c r="AG820" i="30"/>
  <c r="AF820" i="30"/>
  <c r="AU819" i="30"/>
  <c r="AV819" i="30" s="1"/>
  <c r="AW819" i="30" s="1"/>
  <c r="AX819" i="30" s="1"/>
  <c r="AT819" i="30"/>
  <c r="AM819" i="30"/>
  <c r="AL819" i="30"/>
  <c r="AH819" i="30"/>
  <c r="AG819" i="30"/>
  <c r="AF819" i="30"/>
  <c r="AU818" i="30"/>
  <c r="AT818" i="30"/>
  <c r="AM818" i="30"/>
  <c r="AL818" i="30"/>
  <c r="AH818" i="30"/>
  <c r="AG818" i="30"/>
  <c r="AF818" i="30"/>
  <c r="AU817" i="30"/>
  <c r="AT817" i="30"/>
  <c r="AM817" i="30"/>
  <c r="AL817" i="30"/>
  <c r="AH817" i="30"/>
  <c r="AG817" i="30"/>
  <c r="AF817" i="30"/>
  <c r="AU816" i="30"/>
  <c r="AT816" i="30"/>
  <c r="AM816" i="30"/>
  <c r="AL816" i="30"/>
  <c r="AH816" i="30"/>
  <c r="AG816" i="30"/>
  <c r="AF816" i="30"/>
  <c r="AU815" i="30"/>
  <c r="AT815" i="30"/>
  <c r="AM815" i="30"/>
  <c r="AL815" i="30"/>
  <c r="AH815" i="30"/>
  <c r="AG815" i="30"/>
  <c r="AF815" i="30"/>
  <c r="AU814" i="30"/>
  <c r="AT814" i="30"/>
  <c r="AM814" i="30"/>
  <c r="AL814" i="30"/>
  <c r="AH814" i="30"/>
  <c r="AG814" i="30"/>
  <c r="AF814" i="30"/>
  <c r="AU813" i="30"/>
  <c r="AT813" i="30"/>
  <c r="AM813" i="30"/>
  <c r="AL813" i="30"/>
  <c r="AH813" i="30"/>
  <c r="AG813" i="30"/>
  <c r="AF813" i="30"/>
  <c r="AU812" i="30"/>
  <c r="AT812" i="30"/>
  <c r="AM812" i="30"/>
  <c r="AL812" i="30"/>
  <c r="AH812" i="30"/>
  <c r="AG812" i="30"/>
  <c r="AF812" i="30"/>
  <c r="AU811" i="30"/>
  <c r="AT811" i="30"/>
  <c r="AM811" i="30"/>
  <c r="AL811" i="30"/>
  <c r="AH811" i="30"/>
  <c r="AG811" i="30"/>
  <c r="AF811" i="30"/>
  <c r="AU810" i="30"/>
  <c r="AT810" i="30"/>
  <c r="AM810" i="30"/>
  <c r="AL810" i="30"/>
  <c r="AH810" i="30"/>
  <c r="AG810" i="30"/>
  <c r="AF810" i="30"/>
  <c r="AU809" i="30"/>
  <c r="AT809" i="30"/>
  <c r="AM809" i="30"/>
  <c r="AL809" i="30"/>
  <c r="AH809" i="30"/>
  <c r="AG809" i="30"/>
  <c r="AF809" i="30"/>
  <c r="AU808" i="30"/>
  <c r="AT808" i="30"/>
  <c r="AM808" i="30"/>
  <c r="AL808" i="30"/>
  <c r="AH808" i="30"/>
  <c r="AG808" i="30"/>
  <c r="AF808" i="30"/>
  <c r="AU807" i="30"/>
  <c r="AT807" i="30"/>
  <c r="AM807" i="30"/>
  <c r="AL807" i="30"/>
  <c r="AH807" i="30"/>
  <c r="AG807" i="30"/>
  <c r="AF807" i="30"/>
  <c r="AU806" i="30"/>
  <c r="AT806" i="30"/>
  <c r="AM806" i="30"/>
  <c r="AL806" i="30"/>
  <c r="AH806" i="30"/>
  <c r="AG806" i="30"/>
  <c r="AF806" i="30"/>
  <c r="AU805" i="30"/>
  <c r="AT805" i="30"/>
  <c r="AM805" i="30"/>
  <c r="AN805" i="30" s="1"/>
  <c r="AO805" i="30" s="1"/>
  <c r="AP805" i="30" s="1"/>
  <c r="AL805" i="30"/>
  <c r="AH805" i="30"/>
  <c r="AG805" i="30"/>
  <c r="AF805" i="30"/>
  <c r="AU804" i="30"/>
  <c r="AT804" i="30"/>
  <c r="AM804" i="30"/>
  <c r="AL804" i="30"/>
  <c r="AH804" i="30"/>
  <c r="AG804" i="30"/>
  <c r="AF804" i="30"/>
  <c r="AU803" i="30"/>
  <c r="AT803" i="30"/>
  <c r="AM803" i="30"/>
  <c r="AL803" i="30"/>
  <c r="AH803" i="30"/>
  <c r="AG803" i="30"/>
  <c r="AF803" i="30"/>
  <c r="AU802" i="30"/>
  <c r="AT802" i="30"/>
  <c r="AM802" i="30"/>
  <c r="AL802" i="30"/>
  <c r="AH802" i="30"/>
  <c r="AG802" i="30"/>
  <c r="AF802" i="30"/>
  <c r="AU801" i="30"/>
  <c r="AT801" i="30"/>
  <c r="AM801" i="30"/>
  <c r="AN801" i="30" s="1"/>
  <c r="AO801" i="30" s="1"/>
  <c r="AP801" i="30" s="1"/>
  <c r="AL801" i="30"/>
  <c r="AH801" i="30"/>
  <c r="AG801" i="30"/>
  <c r="AF801" i="30"/>
  <c r="AU800" i="30"/>
  <c r="AT800" i="30"/>
  <c r="AM800" i="30"/>
  <c r="AL800" i="30"/>
  <c r="AH800" i="30"/>
  <c r="AG800" i="30"/>
  <c r="AF800" i="30"/>
  <c r="AU799" i="30"/>
  <c r="AT799" i="30"/>
  <c r="AM799" i="30"/>
  <c r="AL799" i="30"/>
  <c r="AH799" i="30"/>
  <c r="AG799" i="30"/>
  <c r="AF799" i="30"/>
  <c r="AU798" i="30"/>
  <c r="AT798" i="30"/>
  <c r="AM798" i="30"/>
  <c r="AL798" i="30"/>
  <c r="AH798" i="30"/>
  <c r="AG798" i="30"/>
  <c r="AF798" i="30"/>
  <c r="AU797" i="30"/>
  <c r="AT797" i="30"/>
  <c r="AM797" i="30"/>
  <c r="AL797" i="30"/>
  <c r="AH797" i="30"/>
  <c r="AG797" i="30"/>
  <c r="AF797" i="30"/>
  <c r="AU796" i="30"/>
  <c r="AT796" i="30"/>
  <c r="AM796" i="30"/>
  <c r="AL796" i="30"/>
  <c r="AH796" i="30"/>
  <c r="AG796" i="30"/>
  <c r="AF796" i="30"/>
  <c r="AU795" i="30"/>
  <c r="AT795" i="30"/>
  <c r="AM795" i="30"/>
  <c r="AL795" i="30"/>
  <c r="AH795" i="30"/>
  <c r="AG795" i="30"/>
  <c r="AF795" i="30"/>
  <c r="AU794" i="30"/>
  <c r="AT794" i="30"/>
  <c r="AM794" i="30"/>
  <c r="AL794" i="30"/>
  <c r="AH794" i="30"/>
  <c r="AG794" i="30"/>
  <c r="AF794" i="30"/>
  <c r="AU793" i="30"/>
  <c r="AT793" i="30"/>
  <c r="AM793" i="30"/>
  <c r="AN793" i="30" s="1"/>
  <c r="AO793" i="30" s="1"/>
  <c r="AP793" i="30" s="1"/>
  <c r="AL793" i="30"/>
  <c r="AH793" i="30"/>
  <c r="AG793" i="30"/>
  <c r="AF793" i="30"/>
  <c r="AU792" i="30"/>
  <c r="AT792" i="30"/>
  <c r="AM792" i="30"/>
  <c r="AL792" i="30"/>
  <c r="AH792" i="30"/>
  <c r="AG792" i="30"/>
  <c r="AF792" i="30"/>
  <c r="AU791" i="30"/>
  <c r="AT791" i="30"/>
  <c r="AM791" i="30"/>
  <c r="AL791" i="30"/>
  <c r="AH791" i="30"/>
  <c r="AG791" i="30"/>
  <c r="AF791" i="30"/>
  <c r="AU790" i="30"/>
  <c r="AT790" i="30"/>
  <c r="AV790" i="30" s="1"/>
  <c r="AW790" i="30" s="1"/>
  <c r="AX790" i="30" s="1"/>
  <c r="AM790" i="30"/>
  <c r="AL790" i="30"/>
  <c r="AH790" i="30"/>
  <c r="AG790" i="30"/>
  <c r="AF790" i="30"/>
  <c r="AU789" i="30"/>
  <c r="AT789" i="30"/>
  <c r="AM789" i="30"/>
  <c r="AL789" i="30"/>
  <c r="AH789" i="30"/>
  <c r="AG789" i="30"/>
  <c r="AF789" i="30"/>
  <c r="AU788" i="30"/>
  <c r="AT788" i="30"/>
  <c r="AM788" i="30"/>
  <c r="AL788" i="30"/>
  <c r="AH788" i="30"/>
  <c r="AG788" i="30"/>
  <c r="AF788" i="30"/>
  <c r="AU787" i="30"/>
  <c r="AT787" i="30"/>
  <c r="AM787" i="30"/>
  <c r="AL787" i="30"/>
  <c r="AH787" i="30"/>
  <c r="AG787" i="30"/>
  <c r="AF787" i="30"/>
  <c r="AU786" i="30"/>
  <c r="AT786" i="30"/>
  <c r="AM786" i="30"/>
  <c r="AL786" i="30"/>
  <c r="AH786" i="30"/>
  <c r="AG786" i="30"/>
  <c r="AF786" i="30"/>
  <c r="AU785" i="30"/>
  <c r="AT785" i="30"/>
  <c r="AM785" i="30"/>
  <c r="AL785" i="30"/>
  <c r="AH785" i="30"/>
  <c r="AG785" i="30"/>
  <c r="AF785" i="30"/>
  <c r="AU784" i="30"/>
  <c r="AT784" i="30"/>
  <c r="AM784" i="30"/>
  <c r="AL784" i="30"/>
  <c r="AN784" i="30" s="1"/>
  <c r="AH784" i="30"/>
  <c r="AG784" i="30"/>
  <c r="AF784" i="30"/>
  <c r="AU783" i="30"/>
  <c r="AT783" i="30"/>
  <c r="AM783" i="30"/>
  <c r="AL783" i="30"/>
  <c r="AH783" i="30"/>
  <c r="AG783" i="30"/>
  <c r="AF783" i="30"/>
  <c r="AU782" i="30"/>
  <c r="AT782" i="30"/>
  <c r="AV782" i="30" s="1"/>
  <c r="AW782" i="30" s="1"/>
  <c r="AX782" i="30" s="1"/>
  <c r="AM782" i="30"/>
  <c r="AL782" i="30"/>
  <c r="AH782" i="30"/>
  <c r="AG782" i="30"/>
  <c r="AF782" i="30"/>
  <c r="AU781" i="30"/>
  <c r="AT781" i="30"/>
  <c r="AM781" i="30"/>
  <c r="AL781" i="30"/>
  <c r="AH781" i="30"/>
  <c r="AG781" i="30"/>
  <c r="AF781" i="30"/>
  <c r="AU780" i="30"/>
  <c r="AT780" i="30"/>
  <c r="AM780" i="30"/>
  <c r="AL780" i="30"/>
  <c r="AN780" i="30" s="1"/>
  <c r="AH780" i="30"/>
  <c r="AG780" i="30"/>
  <c r="AF780" i="30"/>
  <c r="AU779" i="30"/>
  <c r="AT779" i="30"/>
  <c r="AM779" i="30"/>
  <c r="AL779" i="30"/>
  <c r="AH779" i="30"/>
  <c r="AG779" i="30"/>
  <c r="AF779" i="30"/>
  <c r="AU778" i="30"/>
  <c r="AT778" i="30"/>
  <c r="AV778" i="30" s="1"/>
  <c r="AW778" i="30" s="1"/>
  <c r="AX778" i="30" s="1"/>
  <c r="AM778" i="30"/>
  <c r="AL778" i="30"/>
  <c r="AH778" i="30"/>
  <c r="AG778" i="30"/>
  <c r="AF778" i="30"/>
  <c r="AU777" i="30"/>
  <c r="AT777" i="30"/>
  <c r="AM777" i="30"/>
  <c r="AL777" i="30"/>
  <c r="AH777" i="30"/>
  <c r="AG777" i="30"/>
  <c r="AF777" i="30"/>
  <c r="AU776" i="30"/>
  <c r="AT776" i="30"/>
  <c r="AM776" i="30"/>
  <c r="AL776" i="30"/>
  <c r="AH776" i="30"/>
  <c r="AG776" i="30"/>
  <c r="AF776" i="30"/>
  <c r="AU775" i="30"/>
  <c r="AT775" i="30"/>
  <c r="AM775" i="30"/>
  <c r="AL775" i="30"/>
  <c r="AH775" i="30"/>
  <c r="AG775" i="30"/>
  <c r="AF775" i="30"/>
  <c r="AU774" i="30"/>
  <c r="AT774" i="30"/>
  <c r="AM774" i="30"/>
  <c r="AL774" i="30"/>
  <c r="AH774" i="30"/>
  <c r="AG774" i="30"/>
  <c r="AF774" i="30"/>
  <c r="AU773" i="30"/>
  <c r="AT773" i="30"/>
  <c r="AM773" i="30"/>
  <c r="AL773" i="30"/>
  <c r="AH773" i="30"/>
  <c r="AG773" i="30"/>
  <c r="AF773" i="30"/>
  <c r="AU772" i="30"/>
  <c r="AT772" i="30"/>
  <c r="AM772" i="30"/>
  <c r="AL772" i="30"/>
  <c r="AH772" i="30"/>
  <c r="AG772" i="30"/>
  <c r="AF772" i="30"/>
  <c r="AU771" i="30"/>
  <c r="AT771" i="30"/>
  <c r="AM771" i="30"/>
  <c r="AL771" i="30"/>
  <c r="AH771" i="30"/>
  <c r="AG771" i="30"/>
  <c r="AF771" i="30"/>
  <c r="AU770" i="30"/>
  <c r="AT770" i="30"/>
  <c r="AM770" i="30"/>
  <c r="AL770" i="30"/>
  <c r="AH770" i="30"/>
  <c r="AG770" i="30"/>
  <c r="AF770" i="30"/>
  <c r="AU769" i="30"/>
  <c r="AT769" i="30"/>
  <c r="AM769" i="30"/>
  <c r="AL769" i="30"/>
  <c r="AH769" i="30"/>
  <c r="AG769" i="30"/>
  <c r="AF769" i="30"/>
  <c r="AU768" i="30"/>
  <c r="AT768" i="30"/>
  <c r="AM768" i="30"/>
  <c r="AL768" i="30"/>
  <c r="AH768" i="30"/>
  <c r="AG768" i="30"/>
  <c r="AF768" i="30"/>
  <c r="AU767" i="30"/>
  <c r="AT767" i="30"/>
  <c r="AM767" i="30"/>
  <c r="AL767" i="30"/>
  <c r="AH767" i="30"/>
  <c r="AG767" i="30"/>
  <c r="AF767" i="30"/>
  <c r="AU766" i="30"/>
  <c r="AT766" i="30"/>
  <c r="AM766" i="30"/>
  <c r="AL766" i="30"/>
  <c r="AH766" i="30"/>
  <c r="AG766" i="30"/>
  <c r="AF766" i="30"/>
  <c r="AU765" i="30"/>
  <c r="AT765" i="30"/>
  <c r="AM765" i="30"/>
  <c r="AL765" i="30"/>
  <c r="AH765" i="30"/>
  <c r="AG765" i="30"/>
  <c r="AF765" i="30"/>
  <c r="AU764" i="30"/>
  <c r="AT764" i="30"/>
  <c r="AM764" i="30"/>
  <c r="AL764" i="30"/>
  <c r="AH764" i="30"/>
  <c r="AG764" i="30"/>
  <c r="AF764" i="30"/>
  <c r="AU763" i="30"/>
  <c r="AT763" i="30"/>
  <c r="AM763" i="30"/>
  <c r="AL763" i="30"/>
  <c r="AH763" i="30"/>
  <c r="AG763" i="30"/>
  <c r="AF763" i="30"/>
  <c r="AU762" i="30"/>
  <c r="AT762" i="30"/>
  <c r="AM762" i="30"/>
  <c r="AL762" i="30"/>
  <c r="AH762" i="30"/>
  <c r="AG762" i="30"/>
  <c r="AF762" i="30"/>
  <c r="AU761" i="30"/>
  <c r="AT761" i="30"/>
  <c r="AM761" i="30"/>
  <c r="AL761" i="30"/>
  <c r="AH761" i="30"/>
  <c r="AG761" i="30"/>
  <c r="AF761" i="30"/>
  <c r="AU760" i="30"/>
  <c r="AT760" i="30"/>
  <c r="AM760" i="30"/>
  <c r="AL760" i="30"/>
  <c r="AH760" i="30"/>
  <c r="AG760" i="30"/>
  <c r="AF760" i="30"/>
  <c r="AU759" i="30"/>
  <c r="AT759" i="30"/>
  <c r="AM759" i="30"/>
  <c r="AL759" i="30"/>
  <c r="AH759" i="30"/>
  <c r="AG759" i="30"/>
  <c r="AF759" i="30"/>
  <c r="AU758" i="30"/>
  <c r="AT758" i="30"/>
  <c r="AM758" i="30"/>
  <c r="AL758" i="30"/>
  <c r="AH758" i="30"/>
  <c r="AG758" i="30"/>
  <c r="AF758" i="30"/>
  <c r="AU757" i="30"/>
  <c r="AT757" i="30"/>
  <c r="AM757" i="30"/>
  <c r="AL757" i="30"/>
  <c r="AH757" i="30"/>
  <c r="AG757" i="30"/>
  <c r="AF757" i="30"/>
  <c r="AU756" i="30"/>
  <c r="AT756" i="30"/>
  <c r="AM756" i="30"/>
  <c r="AL756" i="30"/>
  <c r="AH756" i="30"/>
  <c r="AG756" i="30"/>
  <c r="AF756" i="30"/>
  <c r="AU755" i="30"/>
  <c r="AT755" i="30"/>
  <c r="AM755" i="30"/>
  <c r="AL755" i="30"/>
  <c r="AH755" i="30"/>
  <c r="AG755" i="30"/>
  <c r="AF755" i="30"/>
  <c r="AU754" i="30"/>
  <c r="AT754" i="30"/>
  <c r="AM754" i="30"/>
  <c r="AL754" i="30"/>
  <c r="AH754" i="30"/>
  <c r="AG754" i="30"/>
  <c r="AF754" i="30"/>
  <c r="AU753" i="30"/>
  <c r="AT753" i="30"/>
  <c r="AM753" i="30"/>
  <c r="AL753" i="30"/>
  <c r="AH753" i="30"/>
  <c r="AG753" i="30"/>
  <c r="AF753" i="30"/>
  <c r="AU752" i="30"/>
  <c r="AT752" i="30"/>
  <c r="AM752" i="30"/>
  <c r="AL752" i="30"/>
  <c r="AH752" i="30"/>
  <c r="AG752" i="30"/>
  <c r="AF752" i="30"/>
  <c r="AU751" i="30"/>
  <c r="AT751" i="30"/>
  <c r="AM751" i="30"/>
  <c r="AL751" i="30"/>
  <c r="AH751" i="30"/>
  <c r="AG751" i="30"/>
  <c r="AF751" i="30"/>
  <c r="AU750" i="30"/>
  <c r="AT750" i="30"/>
  <c r="AM750" i="30"/>
  <c r="AL750" i="30"/>
  <c r="AH750" i="30"/>
  <c r="AG750" i="30"/>
  <c r="AF750" i="30"/>
  <c r="AU749" i="30"/>
  <c r="AT749" i="30"/>
  <c r="AM749" i="30"/>
  <c r="AL749" i="30"/>
  <c r="AH749" i="30"/>
  <c r="AG749" i="30"/>
  <c r="AF749" i="30"/>
  <c r="AU748" i="30"/>
  <c r="AT748" i="30"/>
  <c r="AM748" i="30"/>
  <c r="AL748" i="30"/>
  <c r="AH748" i="30"/>
  <c r="AG748" i="30"/>
  <c r="AF748" i="30"/>
  <c r="AU747" i="30"/>
  <c r="AT747" i="30"/>
  <c r="AM747" i="30"/>
  <c r="AL747" i="30"/>
  <c r="AH747" i="30"/>
  <c r="AG747" i="30"/>
  <c r="AF747" i="30"/>
  <c r="AU746" i="30"/>
  <c r="AT746" i="30"/>
  <c r="AM746" i="30"/>
  <c r="AL746" i="30"/>
  <c r="AH746" i="30"/>
  <c r="AG746" i="30"/>
  <c r="AF746" i="30"/>
  <c r="AU745" i="30"/>
  <c r="AT745" i="30"/>
  <c r="AM745" i="30"/>
  <c r="AL745" i="30"/>
  <c r="AH745" i="30"/>
  <c r="AG745" i="30"/>
  <c r="AF745" i="30"/>
  <c r="AU744" i="30"/>
  <c r="AT744" i="30"/>
  <c r="AM744" i="30"/>
  <c r="AL744" i="30"/>
  <c r="AH744" i="30"/>
  <c r="AG744" i="30"/>
  <c r="AF744" i="30"/>
  <c r="AU743" i="30"/>
  <c r="AT743" i="30"/>
  <c r="AM743" i="30"/>
  <c r="AL743" i="30"/>
  <c r="AH743" i="30"/>
  <c r="AG743" i="30"/>
  <c r="AF743" i="30"/>
  <c r="AU742" i="30"/>
  <c r="AT742" i="30"/>
  <c r="AM742" i="30"/>
  <c r="AL742" i="30"/>
  <c r="AH742" i="30"/>
  <c r="AG742" i="30"/>
  <c r="AF742" i="30"/>
  <c r="AU741" i="30"/>
  <c r="AT741" i="30"/>
  <c r="AM741" i="30"/>
  <c r="AL741" i="30"/>
  <c r="AH741" i="30"/>
  <c r="AG741" i="30"/>
  <c r="AF741" i="30"/>
  <c r="AU740" i="30"/>
  <c r="AT740" i="30"/>
  <c r="AM740" i="30"/>
  <c r="AL740" i="30"/>
  <c r="AH740" i="30"/>
  <c r="AG740" i="30"/>
  <c r="AF740" i="30"/>
  <c r="AU739" i="30"/>
  <c r="AT739" i="30"/>
  <c r="AM739" i="30"/>
  <c r="AL739" i="30"/>
  <c r="AH739" i="30"/>
  <c r="AG739" i="30"/>
  <c r="AF739" i="30"/>
  <c r="AU738" i="30"/>
  <c r="AT738" i="30"/>
  <c r="AM738" i="30"/>
  <c r="AL738" i="30"/>
  <c r="AH738" i="30"/>
  <c r="AG738" i="30"/>
  <c r="AF738" i="30"/>
  <c r="AU737" i="30"/>
  <c r="AT737" i="30"/>
  <c r="AM737" i="30"/>
  <c r="AL737" i="30"/>
  <c r="AH737" i="30"/>
  <c r="AG737" i="30"/>
  <c r="AF737" i="30"/>
  <c r="AU736" i="30"/>
  <c r="AT736" i="30"/>
  <c r="AM736" i="30"/>
  <c r="AL736" i="30"/>
  <c r="AH736" i="30"/>
  <c r="AG736" i="30"/>
  <c r="AF736" i="30"/>
  <c r="AU735" i="30"/>
  <c r="AT735" i="30"/>
  <c r="AM735" i="30"/>
  <c r="AL735" i="30"/>
  <c r="AH735" i="30"/>
  <c r="AG735" i="30"/>
  <c r="AF735" i="30"/>
  <c r="AU734" i="30"/>
  <c r="AT734" i="30"/>
  <c r="AM734" i="30"/>
  <c r="AL734" i="30"/>
  <c r="AH734" i="30"/>
  <c r="AG734" i="30"/>
  <c r="AF734" i="30"/>
  <c r="AU733" i="30"/>
  <c r="AT733" i="30"/>
  <c r="AV733" i="30" s="1"/>
  <c r="AW733" i="30" s="1"/>
  <c r="AX733" i="30" s="1"/>
  <c r="AM733" i="30"/>
  <c r="AL733" i="30"/>
  <c r="AH733" i="30"/>
  <c r="AG733" i="30"/>
  <c r="AF733" i="30"/>
  <c r="AU732" i="30"/>
  <c r="AT732" i="30"/>
  <c r="AM732" i="30"/>
  <c r="AL732" i="30"/>
  <c r="AH732" i="30"/>
  <c r="AG732" i="30"/>
  <c r="AF732" i="30"/>
  <c r="AU731" i="30"/>
  <c r="AT731" i="30"/>
  <c r="AM731" i="30"/>
  <c r="AL731" i="30"/>
  <c r="AH731" i="30"/>
  <c r="AG731" i="30"/>
  <c r="AF731" i="30"/>
  <c r="AU730" i="30"/>
  <c r="AT730" i="30"/>
  <c r="AM730" i="30"/>
  <c r="AL730" i="30"/>
  <c r="AH730" i="30"/>
  <c r="AG730" i="30"/>
  <c r="AF730" i="30"/>
  <c r="AU729" i="30"/>
  <c r="AT729" i="30"/>
  <c r="AM729" i="30"/>
  <c r="AL729" i="30"/>
  <c r="AH729" i="30"/>
  <c r="AG729" i="30"/>
  <c r="AF729" i="30"/>
  <c r="AU728" i="30"/>
  <c r="AT728" i="30"/>
  <c r="AM728" i="30"/>
  <c r="AL728" i="30"/>
  <c r="AH728" i="30"/>
  <c r="AG728" i="30"/>
  <c r="AF728" i="30"/>
  <c r="AU727" i="30"/>
  <c r="AT727" i="30"/>
  <c r="AM727" i="30"/>
  <c r="AL727" i="30"/>
  <c r="AH727" i="30"/>
  <c r="AG727" i="30"/>
  <c r="AF727" i="30"/>
  <c r="AU726" i="30"/>
  <c r="AT726" i="30"/>
  <c r="AM726" i="30"/>
  <c r="AL726" i="30"/>
  <c r="AH726" i="30"/>
  <c r="AG726" i="30"/>
  <c r="AF726" i="30"/>
  <c r="AU725" i="30"/>
  <c r="AT725" i="30"/>
  <c r="AM725" i="30"/>
  <c r="AL725" i="30"/>
  <c r="AH725" i="30"/>
  <c r="AG725" i="30"/>
  <c r="AF725" i="30"/>
  <c r="AU724" i="30"/>
  <c r="AT724" i="30"/>
  <c r="AM724" i="30"/>
  <c r="AL724" i="30"/>
  <c r="AH724" i="30"/>
  <c r="AG724" i="30"/>
  <c r="AF724" i="30"/>
  <c r="AU723" i="30"/>
  <c r="AT723" i="30"/>
  <c r="AM723" i="30"/>
  <c r="AL723" i="30"/>
  <c r="AH723" i="30"/>
  <c r="AG723" i="30"/>
  <c r="AF723" i="30"/>
  <c r="AU722" i="30"/>
  <c r="AT722" i="30"/>
  <c r="AM722" i="30"/>
  <c r="AL722" i="30"/>
  <c r="AH722" i="30"/>
  <c r="AG722" i="30"/>
  <c r="AF722" i="30"/>
  <c r="AU721" i="30"/>
  <c r="AT721" i="30"/>
  <c r="AM721" i="30"/>
  <c r="AL721" i="30"/>
  <c r="AH721" i="30"/>
  <c r="AG721" i="30"/>
  <c r="AF721" i="30"/>
  <c r="AU720" i="30"/>
  <c r="AT720" i="30"/>
  <c r="AM720" i="30"/>
  <c r="AL720" i="30"/>
  <c r="AH720" i="30"/>
  <c r="AG720" i="30"/>
  <c r="AF720" i="30"/>
  <c r="AU719" i="30"/>
  <c r="AT719" i="30"/>
  <c r="AM719" i="30"/>
  <c r="AL719" i="30"/>
  <c r="AH719" i="30"/>
  <c r="AG719" i="30"/>
  <c r="AF719" i="30"/>
  <c r="AU718" i="30"/>
  <c r="AT718" i="30"/>
  <c r="AM718" i="30"/>
  <c r="AL718" i="30"/>
  <c r="AH718" i="30"/>
  <c r="AG718" i="30"/>
  <c r="AF718" i="30"/>
  <c r="AU717" i="30"/>
  <c r="AT717" i="30"/>
  <c r="AM717" i="30"/>
  <c r="AL717" i="30"/>
  <c r="AH717" i="30"/>
  <c r="AG717" i="30"/>
  <c r="AF717" i="30"/>
  <c r="AU716" i="30"/>
  <c r="AT716" i="30"/>
  <c r="AM716" i="30"/>
  <c r="AL716" i="30"/>
  <c r="AH716" i="30"/>
  <c r="AG716" i="30"/>
  <c r="AF716" i="30"/>
  <c r="AU715" i="30"/>
  <c r="AT715" i="30"/>
  <c r="AM715" i="30"/>
  <c r="AL715" i="30"/>
  <c r="AH715" i="30"/>
  <c r="AG715" i="30"/>
  <c r="AF715" i="30"/>
  <c r="AU714" i="30"/>
  <c r="AT714" i="30"/>
  <c r="AM714" i="30"/>
  <c r="AL714" i="30"/>
  <c r="AH714" i="30"/>
  <c r="AG714" i="30"/>
  <c r="AF714" i="30"/>
  <c r="AU713" i="30"/>
  <c r="AT713" i="30"/>
  <c r="AM713" i="30"/>
  <c r="AL713" i="30"/>
  <c r="AH713" i="30"/>
  <c r="AG713" i="30"/>
  <c r="AF713" i="30"/>
  <c r="AU712" i="30"/>
  <c r="AT712" i="30"/>
  <c r="AM712" i="30"/>
  <c r="AL712" i="30"/>
  <c r="AH712" i="30"/>
  <c r="AG712" i="30"/>
  <c r="AF712" i="30"/>
  <c r="AU711" i="30"/>
  <c r="AT711" i="30"/>
  <c r="AM711" i="30"/>
  <c r="AL711" i="30"/>
  <c r="AH711" i="30"/>
  <c r="AG711" i="30"/>
  <c r="AF711" i="30"/>
  <c r="AU710" i="30"/>
  <c r="AT710" i="30"/>
  <c r="AM710" i="30"/>
  <c r="AL710" i="30"/>
  <c r="AH710" i="30"/>
  <c r="AG710" i="30"/>
  <c r="AF710" i="30"/>
  <c r="AU709" i="30"/>
  <c r="AT709" i="30"/>
  <c r="AM709" i="30"/>
  <c r="AL709" i="30"/>
  <c r="AH709" i="30"/>
  <c r="AG709" i="30"/>
  <c r="AF709" i="30"/>
  <c r="AU708" i="30"/>
  <c r="AT708" i="30"/>
  <c r="AM708" i="30"/>
  <c r="AL708" i="30"/>
  <c r="AH708" i="30"/>
  <c r="AG708" i="30"/>
  <c r="AF708" i="30"/>
  <c r="AU707" i="30"/>
  <c r="AT707" i="30"/>
  <c r="AM707" i="30"/>
  <c r="AL707" i="30"/>
  <c r="AH707" i="30"/>
  <c r="AG707" i="30"/>
  <c r="AF707" i="30"/>
  <c r="AU706" i="30"/>
  <c r="AT706" i="30"/>
  <c r="AM706" i="30"/>
  <c r="AL706" i="30"/>
  <c r="AH706" i="30"/>
  <c r="AG706" i="30"/>
  <c r="AF706" i="30"/>
  <c r="AU705" i="30"/>
  <c r="AT705" i="30"/>
  <c r="AM705" i="30"/>
  <c r="AL705" i="30"/>
  <c r="AH705" i="30"/>
  <c r="AG705" i="30"/>
  <c r="AF705" i="30"/>
  <c r="AU704" i="30"/>
  <c r="AT704" i="30"/>
  <c r="AM704" i="30"/>
  <c r="AL704" i="30"/>
  <c r="AH704" i="30"/>
  <c r="AG704" i="30"/>
  <c r="AF704" i="30"/>
  <c r="AU703" i="30"/>
  <c r="AT703" i="30"/>
  <c r="AM703" i="30"/>
  <c r="AL703" i="30"/>
  <c r="AH703" i="30"/>
  <c r="AG703" i="30"/>
  <c r="AF703" i="30"/>
  <c r="AU702" i="30"/>
  <c r="AT702" i="30"/>
  <c r="AM702" i="30"/>
  <c r="AL702" i="30"/>
  <c r="AH702" i="30"/>
  <c r="AG702" i="30"/>
  <c r="AF702" i="30"/>
  <c r="AU701" i="30"/>
  <c r="AT701" i="30"/>
  <c r="AM701" i="30"/>
  <c r="AL701" i="30"/>
  <c r="AH701" i="30"/>
  <c r="AG701" i="30"/>
  <c r="AF701" i="30"/>
  <c r="AU700" i="30"/>
  <c r="AT700" i="30"/>
  <c r="AM700" i="30"/>
  <c r="AL700" i="30"/>
  <c r="AH700" i="30"/>
  <c r="AG700" i="30"/>
  <c r="AF700" i="30"/>
  <c r="AU699" i="30"/>
  <c r="AT699" i="30"/>
  <c r="AM699" i="30"/>
  <c r="AL699" i="30"/>
  <c r="AH699" i="30"/>
  <c r="AG699" i="30"/>
  <c r="AF699" i="30"/>
  <c r="AU698" i="30"/>
  <c r="AT698" i="30"/>
  <c r="AM698" i="30"/>
  <c r="AL698" i="30"/>
  <c r="AH698" i="30"/>
  <c r="AG698" i="30"/>
  <c r="AF698" i="30"/>
  <c r="AU697" i="30"/>
  <c r="AT697" i="30"/>
  <c r="AM697" i="30"/>
  <c r="AL697" i="30"/>
  <c r="AH697" i="30"/>
  <c r="AG697" i="30"/>
  <c r="AF697" i="30"/>
  <c r="AU696" i="30"/>
  <c r="AT696" i="30"/>
  <c r="AM696" i="30"/>
  <c r="AL696" i="30"/>
  <c r="AH696" i="30"/>
  <c r="AG696" i="30"/>
  <c r="AF696" i="30"/>
  <c r="AU695" i="30"/>
  <c r="AT695" i="30"/>
  <c r="AM695" i="30"/>
  <c r="AL695" i="30"/>
  <c r="AH695" i="30"/>
  <c r="AG695" i="30"/>
  <c r="AF695" i="30"/>
  <c r="AU694" i="30"/>
  <c r="AT694" i="30"/>
  <c r="AM694" i="30"/>
  <c r="AL694" i="30"/>
  <c r="AH694" i="30"/>
  <c r="AG694" i="30"/>
  <c r="AF694" i="30"/>
  <c r="AU693" i="30"/>
  <c r="AT693" i="30"/>
  <c r="AM693" i="30"/>
  <c r="AL693" i="30"/>
  <c r="AH693" i="30"/>
  <c r="AG693" i="30"/>
  <c r="AF693" i="30"/>
  <c r="AU692" i="30"/>
  <c r="AT692" i="30"/>
  <c r="AM692" i="30"/>
  <c r="AL692" i="30"/>
  <c r="AH692" i="30"/>
  <c r="AG692" i="30"/>
  <c r="AF692" i="30"/>
  <c r="AU691" i="30"/>
  <c r="AT691" i="30"/>
  <c r="AM691" i="30"/>
  <c r="AL691" i="30"/>
  <c r="AH691" i="30"/>
  <c r="AG691" i="30"/>
  <c r="AF691" i="30"/>
  <c r="AU690" i="30"/>
  <c r="AT690" i="30"/>
  <c r="AM690" i="30"/>
  <c r="AL690" i="30"/>
  <c r="AH690" i="30"/>
  <c r="AG690" i="30"/>
  <c r="AF690" i="30"/>
  <c r="AU689" i="30"/>
  <c r="AT689" i="30"/>
  <c r="AM689" i="30"/>
  <c r="AL689" i="30"/>
  <c r="AH689" i="30"/>
  <c r="AG689" i="30"/>
  <c r="AF689" i="30"/>
  <c r="AU688" i="30"/>
  <c r="AT688" i="30"/>
  <c r="AM688" i="30"/>
  <c r="AN688" i="30" s="1"/>
  <c r="AL688" i="30"/>
  <c r="AH688" i="30"/>
  <c r="AG688" i="30"/>
  <c r="AF688" i="30"/>
  <c r="AU687" i="30"/>
  <c r="AT687" i="30"/>
  <c r="AM687" i="30"/>
  <c r="AL687" i="30"/>
  <c r="AH687" i="30"/>
  <c r="AG687" i="30"/>
  <c r="AF687" i="30"/>
  <c r="AU686" i="30"/>
  <c r="AT686" i="30"/>
  <c r="AM686" i="30"/>
  <c r="AL686" i="30"/>
  <c r="AH686" i="30"/>
  <c r="AG686" i="30"/>
  <c r="AF686" i="30"/>
  <c r="AU685" i="30"/>
  <c r="AT685" i="30"/>
  <c r="AM685" i="30"/>
  <c r="AL685" i="30"/>
  <c r="AH685" i="30"/>
  <c r="AG685" i="30"/>
  <c r="AF685" i="30"/>
  <c r="AU684" i="30"/>
  <c r="AT684" i="30"/>
  <c r="AM684" i="30"/>
  <c r="AL684" i="30"/>
  <c r="AH684" i="30"/>
  <c r="AG684" i="30"/>
  <c r="AF684" i="30"/>
  <c r="AU683" i="30"/>
  <c r="AT683" i="30"/>
  <c r="AM683" i="30"/>
  <c r="AL683" i="30"/>
  <c r="AH683" i="30"/>
  <c r="AG683" i="30"/>
  <c r="AF683" i="30"/>
  <c r="AU682" i="30"/>
  <c r="AT682" i="30"/>
  <c r="AM682" i="30"/>
  <c r="AL682" i="30"/>
  <c r="AH682" i="30"/>
  <c r="AG682" i="30"/>
  <c r="AF682" i="30"/>
  <c r="AU681" i="30"/>
  <c r="AT681" i="30"/>
  <c r="AM681" i="30"/>
  <c r="AL681" i="30"/>
  <c r="AH681" i="30"/>
  <c r="AG681" i="30"/>
  <c r="AF681" i="30"/>
  <c r="AU680" i="30"/>
  <c r="AT680" i="30"/>
  <c r="AM680" i="30"/>
  <c r="AL680" i="30"/>
  <c r="AH680" i="30"/>
  <c r="AG680" i="30"/>
  <c r="AF680" i="30"/>
  <c r="AU679" i="30"/>
  <c r="AT679" i="30"/>
  <c r="AM679" i="30"/>
  <c r="AL679" i="30"/>
  <c r="AH679" i="30"/>
  <c r="AG679" i="30"/>
  <c r="AF679" i="30"/>
  <c r="AU678" i="30"/>
  <c r="AT678" i="30"/>
  <c r="AM678" i="30"/>
  <c r="AL678" i="30"/>
  <c r="AH678" i="30"/>
  <c r="AG678" i="30"/>
  <c r="AF678" i="30"/>
  <c r="AU677" i="30"/>
  <c r="AT677" i="30"/>
  <c r="AM677" i="30"/>
  <c r="AL677" i="30"/>
  <c r="AH677" i="30"/>
  <c r="AG677" i="30"/>
  <c r="AF677" i="30"/>
  <c r="AU676" i="30"/>
  <c r="AT676" i="30"/>
  <c r="AM676" i="30"/>
  <c r="AL676" i="30"/>
  <c r="AH676" i="30"/>
  <c r="AG676" i="30"/>
  <c r="AF676" i="30"/>
  <c r="AU675" i="30"/>
  <c r="AT675" i="30"/>
  <c r="AM675" i="30"/>
  <c r="AL675" i="30"/>
  <c r="AH675" i="30"/>
  <c r="AG675" i="30"/>
  <c r="AF675" i="30"/>
  <c r="AU674" i="30"/>
  <c r="AT674" i="30"/>
  <c r="AM674" i="30"/>
  <c r="AL674" i="30"/>
  <c r="AH674" i="30"/>
  <c r="AG674" i="30"/>
  <c r="AF674" i="30"/>
  <c r="AU673" i="30"/>
  <c r="AT673" i="30"/>
  <c r="AM673" i="30"/>
  <c r="AL673" i="30"/>
  <c r="AH673" i="30"/>
  <c r="AG673" i="30"/>
  <c r="AF673" i="30"/>
  <c r="AU672" i="30"/>
  <c r="AT672" i="30"/>
  <c r="AM672" i="30"/>
  <c r="AL672" i="30"/>
  <c r="AH672" i="30"/>
  <c r="AG672" i="30"/>
  <c r="AF672" i="30"/>
  <c r="AU671" i="30"/>
  <c r="AT671" i="30"/>
  <c r="AM671" i="30"/>
  <c r="AL671" i="30"/>
  <c r="AH671" i="30"/>
  <c r="AG671" i="30"/>
  <c r="AF671" i="30"/>
  <c r="AU670" i="30"/>
  <c r="AT670" i="30"/>
  <c r="AM670" i="30"/>
  <c r="AL670" i="30"/>
  <c r="AH670" i="30"/>
  <c r="AG670" i="30"/>
  <c r="AF670" i="30"/>
  <c r="AU669" i="30"/>
  <c r="AT669" i="30"/>
  <c r="AM669" i="30"/>
  <c r="AL669" i="30"/>
  <c r="AH669" i="30"/>
  <c r="AG669" i="30"/>
  <c r="AF669" i="30"/>
  <c r="AU668" i="30"/>
  <c r="AT668" i="30"/>
  <c r="AM668" i="30"/>
  <c r="AL668" i="30"/>
  <c r="AH668" i="30"/>
  <c r="AG668" i="30"/>
  <c r="AF668" i="30"/>
  <c r="AU667" i="30"/>
  <c r="AT667" i="30"/>
  <c r="AM667" i="30"/>
  <c r="AL667" i="30"/>
  <c r="AH667" i="30"/>
  <c r="AG667" i="30"/>
  <c r="AF667" i="30"/>
  <c r="AU666" i="30"/>
  <c r="AT666" i="30"/>
  <c r="AM666" i="30"/>
  <c r="AL666" i="30"/>
  <c r="AH666" i="30"/>
  <c r="AG666" i="30"/>
  <c r="AF666" i="30"/>
  <c r="AU665" i="30"/>
  <c r="AT665" i="30"/>
  <c r="AM665" i="30"/>
  <c r="AL665" i="30"/>
  <c r="AH665" i="30"/>
  <c r="AG665" i="30"/>
  <c r="AF665" i="30"/>
  <c r="AU664" i="30"/>
  <c r="AT664" i="30"/>
  <c r="AM664" i="30"/>
  <c r="AL664" i="30"/>
  <c r="AH664" i="30"/>
  <c r="AG664" i="30"/>
  <c r="AF664" i="30"/>
  <c r="AU663" i="30"/>
  <c r="AT663" i="30"/>
  <c r="AM663" i="30"/>
  <c r="AL663" i="30"/>
  <c r="AH663" i="30"/>
  <c r="AG663" i="30"/>
  <c r="AF663" i="30"/>
  <c r="AU662" i="30"/>
  <c r="AT662" i="30"/>
  <c r="AM662" i="30"/>
  <c r="AL662" i="30"/>
  <c r="AH662" i="30"/>
  <c r="AG662" i="30"/>
  <c r="AF662" i="30"/>
  <c r="AU661" i="30"/>
  <c r="AT661" i="30"/>
  <c r="AM661" i="30"/>
  <c r="AL661" i="30"/>
  <c r="AH661" i="30"/>
  <c r="AG661" i="30"/>
  <c r="AF661" i="30"/>
  <c r="AU660" i="30"/>
  <c r="AT660" i="30"/>
  <c r="AM660" i="30"/>
  <c r="AL660" i="30"/>
  <c r="AH660" i="30"/>
  <c r="AG660" i="30"/>
  <c r="AF660" i="30"/>
  <c r="AU659" i="30"/>
  <c r="AT659" i="30"/>
  <c r="AM659" i="30"/>
  <c r="AL659" i="30"/>
  <c r="AH659" i="30"/>
  <c r="AG659" i="30"/>
  <c r="AF659" i="30"/>
  <c r="AU658" i="30"/>
  <c r="AT658" i="30"/>
  <c r="AM658" i="30"/>
  <c r="AL658" i="30"/>
  <c r="AH658" i="30"/>
  <c r="AG658" i="30"/>
  <c r="AF658" i="30"/>
  <c r="AU657" i="30"/>
  <c r="AT657" i="30"/>
  <c r="AM657" i="30"/>
  <c r="AL657" i="30"/>
  <c r="AH657" i="30"/>
  <c r="AG657" i="30"/>
  <c r="AF657" i="30"/>
  <c r="AU656" i="30"/>
  <c r="AT656" i="30"/>
  <c r="AM656" i="30"/>
  <c r="AL656" i="30"/>
  <c r="AH656" i="30"/>
  <c r="AG656" i="30"/>
  <c r="AF656" i="30"/>
  <c r="AU655" i="30"/>
  <c r="AT655" i="30"/>
  <c r="AM655" i="30"/>
  <c r="AL655" i="30"/>
  <c r="AH655" i="30"/>
  <c r="AG655" i="30"/>
  <c r="AF655" i="30"/>
  <c r="AU654" i="30"/>
  <c r="AT654" i="30"/>
  <c r="AM654" i="30"/>
  <c r="AL654" i="30"/>
  <c r="AH654" i="30"/>
  <c r="AG654" i="30"/>
  <c r="AF654" i="30"/>
  <c r="AU653" i="30"/>
  <c r="AT653" i="30"/>
  <c r="AM653" i="30"/>
  <c r="AL653" i="30"/>
  <c r="AH653" i="30"/>
  <c r="AG653" i="30"/>
  <c r="AF653" i="30"/>
  <c r="AU652" i="30"/>
  <c r="AT652" i="30"/>
  <c r="AM652" i="30"/>
  <c r="AL652" i="30"/>
  <c r="AH652" i="30"/>
  <c r="AG652" i="30"/>
  <c r="AF652" i="30"/>
  <c r="AU651" i="30"/>
  <c r="AT651" i="30"/>
  <c r="AM651" i="30"/>
  <c r="AL651" i="30"/>
  <c r="AH651" i="30"/>
  <c r="AG651" i="30"/>
  <c r="AF651" i="30"/>
  <c r="AU650" i="30"/>
  <c r="AT650" i="30"/>
  <c r="AM650" i="30"/>
  <c r="AL650" i="30"/>
  <c r="AH650" i="30"/>
  <c r="AG650" i="30"/>
  <c r="AF650" i="30"/>
  <c r="AU649" i="30"/>
  <c r="AT649" i="30"/>
  <c r="AM649" i="30"/>
  <c r="AL649" i="30"/>
  <c r="AH649" i="30"/>
  <c r="AG649" i="30"/>
  <c r="AF649" i="30"/>
  <c r="AU648" i="30"/>
  <c r="AT648" i="30"/>
  <c r="AM648" i="30"/>
  <c r="AL648" i="30"/>
  <c r="AH648" i="30"/>
  <c r="AG648" i="30"/>
  <c r="AF648" i="30"/>
  <c r="AU647" i="30"/>
  <c r="AT647" i="30"/>
  <c r="AM647" i="30"/>
  <c r="AL647" i="30"/>
  <c r="AH647" i="30"/>
  <c r="AG647" i="30"/>
  <c r="AF647" i="30"/>
  <c r="AU646" i="30"/>
  <c r="AT646" i="30"/>
  <c r="AM646" i="30"/>
  <c r="AL646" i="30"/>
  <c r="AH646" i="30"/>
  <c r="AG646" i="30"/>
  <c r="AF646" i="30"/>
  <c r="AU645" i="30"/>
  <c r="AT645" i="30"/>
  <c r="AM645" i="30"/>
  <c r="AL645" i="30"/>
  <c r="AH645" i="30"/>
  <c r="AG645" i="30"/>
  <c r="AF645" i="30"/>
  <c r="AU644" i="30"/>
  <c r="AT644" i="30"/>
  <c r="AM644" i="30"/>
  <c r="AL644" i="30"/>
  <c r="AH644" i="30"/>
  <c r="AG644" i="30"/>
  <c r="AF644" i="30"/>
  <c r="AU643" i="30"/>
  <c r="AT643" i="30"/>
  <c r="AM643" i="30"/>
  <c r="AL643" i="30"/>
  <c r="AH643" i="30"/>
  <c r="AG643" i="30"/>
  <c r="AF643" i="30"/>
  <c r="AU642" i="30"/>
  <c r="AT642" i="30"/>
  <c r="AM642" i="30"/>
  <c r="AL642" i="30"/>
  <c r="AH642" i="30"/>
  <c r="AG642" i="30"/>
  <c r="AF642" i="30"/>
  <c r="AU641" i="30"/>
  <c r="AT641" i="30"/>
  <c r="AM641" i="30"/>
  <c r="AL641" i="30"/>
  <c r="AH641" i="30"/>
  <c r="AG641" i="30"/>
  <c r="AF641" i="30"/>
  <c r="AU640" i="30"/>
  <c r="AT640" i="30"/>
  <c r="AM640" i="30"/>
  <c r="AL640" i="30"/>
  <c r="AH640" i="30"/>
  <c r="AG640" i="30"/>
  <c r="AF640" i="30"/>
  <c r="AU639" i="30"/>
  <c r="AT639" i="30"/>
  <c r="AM639" i="30"/>
  <c r="AL639" i="30"/>
  <c r="AH639" i="30"/>
  <c r="AG639" i="30"/>
  <c r="AF639" i="30"/>
  <c r="AU638" i="30"/>
  <c r="AT638" i="30"/>
  <c r="AM638" i="30"/>
  <c r="AL638" i="30"/>
  <c r="AH638" i="30"/>
  <c r="AG638" i="30"/>
  <c r="AF638" i="30"/>
  <c r="AU637" i="30"/>
  <c r="AT637" i="30"/>
  <c r="AM637" i="30"/>
  <c r="AL637" i="30"/>
  <c r="AH637" i="30"/>
  <c r="AG637" i="30"/>
  <c r="AF637" i="30"/>
  <c r="AU636" i="30"/>
  <c r="AT636" i="30"/>
  <c r="AM636" i="30"/>
  <c r="AL636" i="30"/>
  <c r="AH636" i="30"/>
  <c r="AG636" i="30"/>
  <c r="AF636" i="30"/>
  <c r="AU635" i="30"/>
  <c r="AT635" i="30"/>
  <c r="AM635" i="30"/>
  <c r="AL635" i="30"/>
  <c r="AH635" i="30"/>
  <c r="AG635" i="30"/>
  <c r="AF635" i="30"/>
  <c r="AU634" i="30"/>
  <c r="AT634" i="30"/>
  <c r="AM634" i="30"/>
  <c r="AL634" i="30"/>
  <c r="AH634" i="30"/>
  <c r="AG634" i="30"/>
  <c r="AF634" i="30"/>
  <c r="AU633" i="30"/>
  <c r="AT633" i="30"/>
  <c r="AM633" i="30"/>
  <c r="AL633" i="30"/>
  <c r="AH633" i="30"/>
  <c r="AG633" i="30"/>
  <c r="AF633" i="30"/>
  <c r="AU632" i="30"/>
  <c r="AT632" i="30"/>
  <c r="AM632" i="30"/>
  <c r="AL632" i="30"/>
  <c r="AH632" i="30"/>
  <c r="AG632" i="30"/>
  <c r="AF632" i="30"/>
  <c r="AU631" i="30"/>
  <c r="AT631" i="30"/>
  <c r="AM631" i="30"/>
  <c r="AL631" i="30"/>
  <c r="AH631" i="30"/>
  <c r="AG631" i="30"/>
  <c r="AF631" i="30"/>
  <c r="AU630" i="30"/>
  <c r="AT630" i="30"/>
  <c r="AM630" i="30"/>
  <c r="AL630" i="30"/>
  <c r="AH630" i="30"/>
  <c r="AG630" i="30"/>
  <c r="AF630" i="30"/>
  <c r="AU629" i="30"/>
  <c r="AT629" i="30"/>
  <c r="AM629" i="30"/>
  <c r="AL629" i="30"/>
  <c r="AH629" i="30"/>
  <c r="AG629" i="30"/>
  <c r="AF629" i="30"/>
  <c r="AU628" i="30"/>
  <c r="AT628" i="30"/>
  <c r="AM628" i="30"/>
  <c r="AL628" i="30"/>
  <c r="AH628" i="30"/>
  <c r="AG628" i="30"/>
  <c r="AF628" i="30"/>
  <c r="AU627" i="30"/>
  <c r="AT627" i="30"/>
  <c r="AM627" i="30"/>
  <c r="AL627" i="30"/>
  <c r="AH627" i="30"/>
  <c r="AG627" i="30"/>
  <c r="AF627" i="30"/>
  <c r="AU626" i="30"/>
  <c r="AT626" i="30"/>
  <c r="AM626" i="30"/>
  <c r="AL626" i="30"/>
  <c r="AH626" i="30"/>
  <c r="AG626" i="30"/>
  <c r="AF626" i="30"/>
  <c r="AU625" i="30"/>
  <c r="AT625" i="30"/>
  <c r="AM625" i="30"/>
  <c r="AL625" i="30"/>
  <c r="AH625" i="30"/>
  <c r="AG625" i="30"/>
  <c r="AF625" i="30"/>
  <c r="AU624" i="30"/>
  <c r="AT624" i="30"/>
  <c r="AM624" i="30"/>
  <c r="AL624" i="30"/>
  <c r="AH624" i="30"/>
  <c r="AG624" i="30"/>
  <c r="AF624" i="30"/>
  <c r="AU623" i="30"/>
  <c r="AT623" i="30"/>
  <c r="AM623" i="30"/>
  <c r="AL623" i="30"/>
  <c r="AH623" i="30"/>
  <c r="AG623" i="30"/>
  <c r="AF623" i="30"/>
  <c r="AU622" i="30"/>
  <c r="AT622" i="30"/>
  <c r="AM622" i="30"/>
  <c r="AL622" i="30"/>
  <c r="AH622" i="30"/>
  <c r="AG622" i="30"/>
  <c r="AF622" i="30"/>
  <c r="AU621" i="30"/>
  <c r="AT621" i="30"/>
  <c r="AM621" i="30"/>
  <c r="AL621" i="30"/>
  <c r="AH621" i="30"/>
  <c r="AG621" i="30"/>
  <c r="AF621" i="30"/>
  <c r="AU620" i="30"/>
  <c r="AT620" i="30"/>
  <c r="AM620" i="30"/>
  <c r="AL620" i="30"/>
  <c r="AH620" i="30"/>
  <c r="AG620" i="30"/>
  <c r="AF620" i="30"/>
  <c r="AU619" i="30"/>
  <c r="AT619" i="30"/>
  <c r="AM619" i="30"/>
  <c r="AL619" i="30"/>
  <c r="AH619" i="30"/>
  <c r="AG619" i="30"/>
  <c r="AF619" i="30"/>
  <c r="AU618" i="30"/>
  <c r="AT618" i="30"/>
  <c r="AM618" i="30"/>
  <c r="AL618" i="30"/>
  <c r="AH618" i="30"/>
  <c r="AG618" i="30"/>
  <c r="AF618" i="30"/>
  <c r="AU617" i="30"/>
  <c r="AT617" i="30"/>
  <c r="AM617" i="30"/>
  <c r="AL617" i="30"/>
  <c r="AH617" i="30"/>
  <c r="AG617" i="30"/>
  <c r="AF617" i="30"/>
  <c r="AU616" i="30"/>
  <c r="AT616" i="30"/>
  <c r="AM616" i="30"/>
  <c r="AL616" i="30"/>
  <c r="AH616" i="30"/>
  <c r="AG616" i="30"/>
  <c r="AF616" i="30"/>
  <c r="AU615" i="30"/>
  <c r="AT615" i="30"/>
  <c r="AM615" i="30"/>
  <c r="AL615" i="30"/>
  <c r="AH615" i="30"/>
  <c r="AG615" i="30"/>
  <c r="AF615" i="30"/>
  <c r="AU614" i="30"/>
  <c r="AT614" i="30"/>
  <c r="AM614" i="30"/>
  <c r="AL614" i="30"/>
  <c r="AH614" i="30"/>
  <c r="AG614" i="30"/>
  <c r="AF614" i="30"/>
  <c r="AU613" i="30"/>
  <c r="AT613" i="30"/>
  <c r="AM613" i="30"/>
  <c r="AL613" i="30"/>
  <c r="AH613" i="30"/>
  <c r="AG613" i="30"/>
  <c r="AF613" i="30"/>
  <c r="AU612" i="30"/>
  <c r="AT612" i="30"/>
  <c r="AM612" i="30"/>
  <c r="AL612" i="30"/>
  <c r="AH612" i="30"/>
  <c r="AG612" i="30"/>
  <c r="AF612" i="30"/>
  <c r="AU611" i="30"/>
  <c r="AT611" i="30"/>
  <c r="AM611" i="30"/>
  <c r="AL611" i="30"/>
  <c r="AH611" i="30"/>
  <c r="AG611" i="30"/>
  <c r="AF611" i="30"/>
  <c r="AU610" i="30"/>
  <c r="AT610" i="30"/>
  <c r="AM610" i="30"/>
  <c r="AL610" i="30"/>
  <c r="AH610" i="30"/>
  <c r="AG610" i="30"/>
  <c r="AF610" i="30"/>
  <c r="AU609" i="30"/>
  <c r="AT609" i="30"/>
  <c r="AM609" i="30"/>
  <c r="AL609" i="30"/>
  <c r="AH609" i="30"/>
  <c r="AG609" i="30"/>
  <c r="AF609" i="30"/>
  <c r="AU608" i="30"/>
  <c r="AT608" i="30"/>
  <c r="AM608" i="30"/>
  <c r="AL608" i="30"/>
  <c r="AH608" i="30"/>
  <c r="AG608" i="30"/>
  <c r="AF608" i="30"/>
  <c r="AU607" i="30"/>
  <c r="AT607" i="30"/>
  <c r="AM607" i="30"/>
  <c r="AL607" i="30"/>
  <c r="AH607" i="30"/>
  <c r="AG607" i="30"/>
  <c r="AF607" i="30"/>
  <c r="AU606" i="30"/>
  <c r="AT606" i="30"/>
  <c r="AM606" i="30"/>
  <c r="AL606" i="30"/>
  <c r="AH606" i="30"/>
  <c r="AG606" i="30"/>
  <c r="AF606" i="30"/>
  <c r="AU605" i="30"/>
  <c r="AT605" i="30"/>
  <c r="AM605" i="30"/>
  <c r="AL605" i="30"/>
  <c r="AH605" i="30"/>
  <c r="AG605" i="30"/>
  <c r="AF605" i="30"/>
  <c r="AU604" i="30"/>
  <c r="AT604" i="30"/>
  <c r="AM604" i="30"/>
  <c r="AL604" i="30"/>
  <c r="AH604" i="30"/>
  <c r="AG604" i="30"/>
  <c r="AF604" i="30"/>
  <c r="AU603" i="30"/>
  <c r="AT603" i="30"/>
  <c r="AM603" i="30"/>
  <c r="AL603" i="30"/>
  <c r="AH603" i="30"/>
  <c r="AG603" i="30"/>
  <c r="AF603" i="30"/>
  <c r="AU602" i="30"/>
  <c r="AT602" i="30"/>
  <c r="AM602" i="30"/>
  <c r="AL602" i="30"/>
  <c r="AH602" i="30"/>
  <c r="AG602" i="30"/>
  <c r="AF602" i="30"/>
  <c r="AU601" i="30"/>
  <c r="AT601" i="30"/>
  <c r="AM601" i="30"/>
  <c r="AL601" i="30"/>
  <c r="AH601" i="30"/>
  <c r="AG601" i="30"/>
  <c r="AF601" i="30"/>
  <c r="AU600" i="30"/>
  <c r="AT600" i="30"/>
  <c r="AM600" i="30"/>
  <c r="AL600" i="30"/>
  <c r="AH600" i="30"/>
  <c r="AG600" i="30"/>
  <c r="AF600" i="30"/>
  <c r="AU599" i="30"/>
  <c r="AT599" i="30"/>
  <c r="AM599" i="30"/>
  <c r="AL599" i="30"/>
  <c r="AH599" i="30"/>
  <c r="AG599" i="30"/>
  <c r="AF599" i="30"/>
  <c r="AU598" i="30"/>
  <c r="AT598" i="30"/>
  <c r="AM598" i="30"/>
  <c r="AL598" i="30"/>
  <c r="AH598" i="30"/>
  <c r="AG598" i="30"/>
  <c r="AF598" i="30"/>
  <c r="AU597" i="30"/>
  <c r="AT597" i="30"/>
  <c r="AM597" i="30"/>
  <c r="AL597" i="30"/>
  <c r="AH597" i="30"/>
  <c r="AG597" i="30"/>
  <c r="AF597" i="30"/>
  <c r="AU596" i="30"/>
  <c r="AT596" i="30"/>
  <c r="AM596" i="30"/>
  <c r="AL596" i="30"/>
  <c r="AH596" i="30"/>
  <c r="AG596" i="30"/>
  <c r="AF596" i="30"/>
  <c r="AU595" i="30"/>
  <c r="AT595" i="30"/>
  <c r="AM595" i="30"/>
  <c r="AL595" i="30"/>
  <c r="AH595" i="30"/>
  <c r="AG595" i="30"/>
  <c r="AF595" i="30"/>
  <c r="AU594" i="30"/>
  <c r="AT594" i="30"/>
  <c r="AM594" i="30"/>
  <c r="AL594" i="30"/>
  <c r="AH594" i="30"/>
  <c r="AG594" i="30"/>
  <c r="AF594" i="30"/>
  <c r="AU593" i="30"/>
  <c r="AT593" i="30"/>
  <c r="AM593" i="30"/>
  <c r="AL593" i="30"/>
  <c r="AH593" i="30"/>
  <c r="AG593" i="30"/>
  <c r="AF593" i="30"/>
  <c r="AU592" i="30"/>
  <c r="AT592" i="30"/>
  <c r="AM592" i="30"/>
  <c r="AN592" i="30" s="1"/>
  <c r="AL592" i="30"/>
  <c r="AH592" i="30"/>
  <c r="AG592" i="30"/>
  <c r="AF592" i="30"/>
  <c r="AU591" i="30"/>
  <c r="AT591" i="30"/>
  <c r="AM591" i="30"/>
  <c r="AL591" i="30"/>
  <c r="AH591" i="30"/>
  <c r="AG591" i="30"/>
  <c r="AF591" i="30"/>
  <c r="AU590" i="30"/>
  <c r="AT590" i="30"/>
  <c r="AM590" i="30"/>
  <c r="AL590" i="30"/>
  <c r="AH590" i="30"/>
  <c r="AG590" i="30"/>
  <c r="AF590" i="30"/>
  <c r="AU589" i="30"/>
  <c r="AT589" i="30"/>
  <c r="AM589" i="30"/>
  <c r="AL589" i="30"/>
  <c r="AH589" i="30"/>
  <c r="AG589" i="30"/>
  <c r="AF589" i="30"/>
  <c r="AU588" i="30"/>
  <c r="AT588" i="30"/>
  <c r="AM588" i="30"/>
  <c r="AL588" i="30"/>
  <c r="AH588" i="30"/>
  <c r="AG588" i="30"/>
  <c r="AF588" i="30"/>
  <c r="AU587" i="30"/>
  <c r="AT587" i="30"/>
  <c r="AM587" i="30"/>
  <c r="AL587" i="30"/>
  <c r="AH587" i="30"/>
  <c r="AG587" i="30"/>
  <c r="AF587" i="30"/>
  <c r="AU586" i="30"/>
  <c r="AT586" i="30"/>
  <c r="AM586" i="30"/>
  <c r="AL586" i="30"/>
  <c r="AH586" i="30"/>
  <c r="AG586" i="30"/>
  <c r="AF586" i="30"/>
  <c r="AU585" i="30"/>
  <c r="AT585" i="30"/>
  <c r="AM585" i="30"/>
  <c r="AL585" i="30"/>
  <c r="AH585" i="30"/>
  <c r="AG585" i="30"/>
  <c r="AF585" i="30"/>
  <c r="AU584" i="30"/>
  <c r="AT584" i="30"/>
  <c r="AM584" i="30"/>
  <c r="AL584" i="30"/>
  <c r="AH584" i="30"/>
  <c r="AG584" i="30"/>
  <c r="AF584" i="30"/>
  <c r="AU583" i="30"/>
  <c r="AT583" i="30"/>
  <c r="AM583" i="30"/>
  <c r="AL583" i="30"/>
  <c r="AH583" i="30"/>
  <c r="AG583" i="30"/>
  <c r="AF583" i="30"/>
  <c r="AU582" i="30"/>
  <c r="AT582" i="30"/>
  <c r="AM582" i="30"/>
  <c r="AL582" i="30"/>
  <c r="AH582" i="30"/>
  <c r="AG582" i="30"/>
  <c r="AF582" i="30"/>
  <c r="AU581" i="30"/>
  <c r="AT581" i="30"/>
  <c r="AM581" i="30"/>
  <c r="AL581" i="30"/>
  <c r="AH581" i="30"/>
  <c r="AG581" i="30"/>
  <c r="AF581" i="30"/>
  <c r="AU580" i="30"/>
  <c r="AT580" i="30"/>
  <c r="AM580" i="30"/>
  <c r="AL580" i="30"/>
  <c r="AH580" i="30"/>
  <c r="AG580" i="30"/>
  <c r="AF580" i="30"/>
  <c r="AU579" i="30"/>
  <c r="AT579" i="30"/>
  <c r="AM579" i="30"/>
  <c r="AL579" i="30"/>
  <c r="AH579" i="30"/>
  <c r="AG579" i="30"/>
  <c r="AF579" i="30"/>
  <c r="AU578" i="30"/>
  <c r="AT578" i="30"/>
  <c r="AM578" i="30"/>
  <c r="AL578" i="30"/>
  <c r="AH578" i="30"/>
  <c r="AG578" i="30"/>
  <c r="AF578" i="30"/>
  <c r="AU577" i="30"/>
  <c r="AT577" i="30"/>
  <c r="AM577" i="30"/>
  <c r="AL577" i="30"/>
  <c r="AH577" i="30"/>
  <c r="AG577" i="30"/>
  <c r="AF577" i="30"/>
  <c r="AU576" i="30"/>
  <c r="AT576" i="30"/>
  <c r="AM576" i="30"/>
  <c r="AL576" i="30"/>
  <c r="AH576" i="30"/>
  <c r="AG576" i="30"/>
  <c r="AF576" i="30"/>
  <c r="AU575" i="30"/>
  <c r="AT575" i="30"/>
  <c r="AM575" i="30"/>
  <c r="AL575" i="30"/>
  <c r="AH575" i="30"/>
  <c r="AG575" i="30"/>
  <c r="AF575" i="30"/>
  <c r="AU574" i="30"/>
  <c r="AT574" i="30"/>
  <c r="AM574" i="30"/>
  <c r="AL574" i="30"/>
  <c r="AH574" i="30"/>
  <c r="AG574" i="30"/>
  <c r="AF574" i="30"/>
  <c r="AU573" i="30"/>
  <c r="AT573" i="30"/>
  <c r="AM573" i="30"/>
  <c r="AL573" i="30"/>
  <c r="AH573" i="30"/>
  <c r="AG573" i="30"/>
  <c r="AF573" i="30"/>
  <c r="AU572" i="30"/>
  <c r="AT572" i="30"/>
  <c r="AM572" i="30"/>
  <c r="AL572" i="30"/>
  <c r="AH572" i="30"/>
  <c r="AG572" i="30"/>
  <c r="AF572" i="30"/>
  <c r="AU571" i="30"/>
  <c r="AT571" i="30"/>
  <c r="AM571" i="30"/>
  <c r="AL571" i="30"/>
  <c r="AH571" i="30"/>
  <c r="AG571" i="30"/>
  <c r="AF571" i="30"/>
  <c r="AU570" i="30"/>
  <c r="AT570" i="30"/>
  <c r="AM570" i="30"/>
  <c r="AL570" i="30"/>
  <c r="AH570" i="30"/>
  <c r="AG570" i="30"/>
  <c r="AF570" i="30"/>
  <c r="AU569" i="30"/>
  <c r="AT569" i="30"/>
  <c r="AM569" i="30"/>
  <c r="AL569" i="30"/>
  <c r="AH569" i="30"/>
  <c r="AG569" i="30"/>
  <c r="AF569" i="30"/>
  <c r="AU568" i="30"/>
  <c r="AT568" i="30"/>
  <c r="AM568" i="30"/>
  <c r="AL568" i="30"/>
  <c r="AH568" i="30"/>
  <c r="AG568" i="30"/>
  <c r="AF568" i="30"/>
  <c r="AU567" i="30"/>
  <c r="AT567" i="30"/>
  <c r="AM567" i="30"/>
  <c r="AL567" i="30"/>
  <c r="AH567" i="30"/>
  <c r="AG567" i="30"/>
  <c r="AF567" i="30"/>
  <c r="AU566" i="30"/>
  <c r="AT566" i="30"/>
  <c r="AM566" i="30"/>
  <c r="AL566" i="30"/>
  <c r="AH566" i="30"/>
  <c r="AG566" i="30"/>
  <c r="AF566" i="30"/>
  <c r="AU565" i="30"/>
  <c r="AT565" i="30"/>
  <c r="AM565" i="30"/>
  <c r="AL565" i="30"/>
  <c r="AH565" i="30"/>
  <c r="AG565" i="30"/>
  <c r="AF565" i="30"/>
  <c r="AU564" i="30"/>
  <c r="AT564" i="30"/>
  <c r="AM564" i="30"/>
  <c r="AL564" i="30"/>
  <c r="AH564" i="30"/>
  <c r="AG564" i="30"/>
  <c r="AF564" i="30"/>
  <c r="AU563" i="30"/>
  <c r="AT563" i="30"/>
  <c r="AM563" i="30"/>
  <c r="AL563" i="30"/>
  <c r="AH563" i="30"/>
  <c r="AG563" i="30"/>
  <c r="AF563" i="30"/>
  <c r="AU562" i="30"/>
  <c r="AT562" i="30"/>
  <c r="AM562" i="30"/>
  <c r="AL562" i="30"/>
  <c r="AH562" i="30"/>
  <c r="AG562" i="30"/>
  <c r="AF562" i="30"/>
  <c r="AU561" i="30"/>
  <c r="AT561" i="30"/>
  <c r="AM561" i="30"/>
  <c r="AN561" i="30" s="1"/>
  <c r="AL561" i="30"/>
  <c r="AH561" i="30"/>
  <c r="AG561" i="30"/>
  <c r="AF561" i="30"/>
  <c r="AU560" i="30"/>
  <c r="AT560" i="30"/>
  <c r="AM560" i="30"/>
  <c r="AL560" i="30"/>
  <c r="AH560" i="30"/>
  <c r="AG560" i="30"/>
  <c r="AF560" i="30"/>
  <c r="AU559" i="30"/>
  <c r="AT559" i="30"/>
  <c r="AM559" i="30"/>
  <c r="AL559" i="30"/>
  <c r="AH559" i="30"/>
  <c r="AG559" i="30"/>
  <c r="AF559" i="30"/>
  <c r="AU558" i="30"/>
  <c r="AT558" i="30"/>
  <c r="AM558" i="30"/>
  <c r="AL558" i="30"/>
  <c r="AH558" i="30"/>
  <c r="AG558" i="30"/>
  <c r="AF558" i="30"/>
  <c r="AU557" i="30"/>
  <c r="AT557" i="30"/>
  <c r="AM557" i="30"/>
  <c r="AL557" i="30"/>
  <c r="AH557" i="30"/>
  <c r="AG557" i="30"/>
  <c r="AF557" i="30"/>
  <c r="AU556" i="30"/>
  <c r="AT556" i="30"/>
  <c r="AM556" i="30"/>
  <c r="AL556" i="30"/>
  <c r="AH556" i="30"/>
  <c r="AG556" i="30"/>
  <c r="AF556" i="30"/>
  <c r="AU555" i="30"/>
  <c r="AT555" i="30"/>
  <c r="AM555" i="30"/>
  <c r="AL555" i="30"/>
  <c r="AH555" i="30"/>
  <c r="AG555" i="30"/>
  <c r="AF555" i="30"/>
  <c r="AU554" i="30"/>
  <c r="AT554" i="30"/>
  <c r="AM554" i="30"/>
  <c r="AL554" i="30"/>
  <c r="AH554" i="30"/>
  <c r="AG554" i="30"/>
  <c r="AF554" i="30"/>
  <c r="AU553" i="30"/>
  <c r="AT553" i="30"/>
  <c r="AM553" i="30"/>
  <c r="AL553" i="30"/>
  <c r="AH553" i="30"/>
  <c r="AG553" i="30"/>
  <c r="AF553" i="30"/>
  <c r="AU552" i="30"/>
  <c r="AT552" i="30"/>
  <c r="AM552" i="30"/>
  <c r="AL552" i="30"/>
  <c r="AH552" i="30"/>
  <c r="AG552" i="30"/>
  <c r="AF552" i="30"/>
  <c r="AU551" i="30"/>
  <c r="AT551" i="30"/>
  <c r="AM551" i="30"/>
  <c r="AL551" i="30"/>
  <c r="AH551" i="30"/>
  <c r="AG551" i="30"/>
  <c r="AF551" i="30"/>
  <c r="AU550" i="30"/>
  <c r="AT550" i="30"/>
  <c r="AM550" i="30"/>
  <c r="AL550" i="30"/>
  <c r="AH550" i="30"/>
  <c r="AG550" i="30"/>
  <c r="AF550" i="30"/>
  <c r="AU549" i="30"/>
  <c r="AT549" i="30"/>
  <c r="AM549" i="30"/>
  <c r="AL549" i="30"/>
  <c r="AH549" i="30"/>
  <c r="AG549" i="30"/>
  <c r="AF549" i="30"/>
  <c r="AU548" i="30"/>
  <c r="AT548" i="30"/>
  <c r="AM548" i="30"/>
  <c r="AL548" i="30"/>
  <c r="AH548" i="30"/>
  <c r="AG548" i="30"/>
  <c r="AF548" i="30"/>
  <c r="AU547" i="30"/>
  <c r="AT547" i="30"/>
  <c r="AM547" i="30"/>
  <c r="AL547" i="30"/>
  <c r="AH547" i="30"/>
  <c r="AG547" i="30"/>
  <c r="AF547" i="30"/>
  <c r="AU546" i="30"/>
  <c r="AT546" i="30"/>
  <c r="AM546" i="30"/>
  <c r="AL546" i="30"/>
  <c r="AH546" i="30"/>
  <c r="AG546" i="30"/>
  <c r="AF546" i="30"/>
  <c r="AU545" i="30"/>
  <c r="AT545" i="30"/>
  <c r="AM545" i="30"/>
  <c r="AL545" i="30"/>
  <c r="AH545" i="30"/>
  <c r="AG545" i="30"/>
  <c r="AF545" i="30"/>
  <c r="AU544" i="30"/>
  <c r="AT544" i="30"/>
  <c r="AM544" i="30"/>
  <c r="AL544" i="30"/>
  <c r="AH544" i="30"/>
  <c r="AG544" i="30"/>
  <c r="AF544" i="30"/>
  <c r="AU543" i="30"/>
  <c r="AT543" i="30"/>
  <c r="AM543" i="30"/>
  <c r="AL543" i="30"/>
  <c r="AH543" i="30"/>
  <c r="AG543" i="30"/>
  <c r="AF543" i="30"/>
  <c r="AU542" i="30"/>
  <c r="AT542" i="30"/>
  <c r="AM542" i="30"/>
  <c r="AL542" i="30"/>
  <c r="AH542" i="30"/>
  <c r="AG542" i="30"/>
  <c r="AF542" i="30"/>
  <c r="AU541" i="30"/>
  <c r="AT541" i="30"/>
  <c r="AM541" i="30"/>
  <c r="AL541" i="30"/>
  <c r="AH541" i="30"/>
  <c r="AG541" i="30"/>
  <c r="AF541" i="30"/>
  <c r="AU540" i="30"/>
  <c r="AT540" i="30"/>
  <c r="AM540" i="30"/>
  <c r="AL540" i="30"/>
  <c r="AH540" i="30"/>
  <c r="AG540" i="30"/>
  <c r="AF540" i="30"/>
  <c r="AU539" i="30"/>
  <c r="AT539" i="30"/>
  <c r="AM539" i="30"/>
  <c r="AL539" i="30"/>
  <c r="AH539" i="30"/>
  <c r="AG539" i="30"/>
  <c r="AF539" i="30"/>
  <c r="AU538" i="30"/>
  <c r="AT538" i="30"/>
  <c r="AM538" i="30"/>
  <c r="AL538" i="30"/>
  <c r="AH538" i="30"/>
  <c r="AG538" i="30"/>
  <c r="AF538" i="30"/>
  <c r="AU537" i="30"/>
  <c r="AT537" i="30"/>
  <c r="AM537" i="30"/>
  <c r="AL537" i="30"/>
  <c r="AH537" i="30"/>
  <c r="AG537" i="30"/>
  <c r="AF537" i="30"/>
  <c r="AU536" i="30"/>
  <c r="AT536" i="30"/>
  <c r="AM536" i="30"/>
  <c r="AL536" i="30"/>
  <c r="AH536" i="30"/>
  <c r="AG536" i="30"/>
  <c r="AF536" i="30"/>
  <c r="AU535" i="30"/>
  <c r="AT535" i="30"/>
  <c r="AM535" i="30"/>
  <c r="AL535" i="30"/>
  <c r="AH535" i="30"/>
  <c r="AG535" i="30"/>
  <c r="AF535" i="30"/>
  <c r="AU534" i="30"/>
  <c r="AT534" i="30"/>
  <c r="AM534" i="30"/>
  <c r="AL534" i="30"/>
  <c r="AH534" i="30"/>
  <c r="AG534" i="30"/>
  <c r="AF534" i="30"/>
  <c r="AU533" i="30"/>
  <c r="AT533" i="30"/>
  <c r="AM533" i="30"/>
  <c r="AL533" i="30"/>
  <c r="AH533" i="30"/>
  <c r="AG533" i="30"/>
  <c r="AF533" i="30"/>
  <c r="AU532" i="30"/>
  <c r="AT532" i="30"/>
  <c r="AM532" i="30"/>
  <c r="AL532" i="30"/>
  <c r="AH532" i="30"/>
  <c r="AG532" i="30"/>
  <c r="AF532" i="30"/>
  <c r="AU531" i="30"/>
  <c r="AT531" i="30"/>
  <c r="AM531" i="30"/>
  <c r="AL531" i="30"/>
  <c r="AH531" i="30"/>
  <c r="AG531" i="30"/>
  <c r="AF531" i="30"/>
  <c r="AU530" i="30"/>
  <c r="AT530" i="30"/>
  <c r="AM530" i="30"/>
  <c r="AL530" i="30"/>
  <c r="AH530" i="30"/>
  <c r="AG530" i="30"/>
  <c r="AF530" i="30"/>
  <c r="AU529" i="30"/>
  <c r="AT529" i="30"/>
  <c r="AM529" i="30"/>
  <c r="AL529" i="30"/>
  <c r="AH529" i="30"/>
  <c r="AG529" i="30"/>
  <c r="AF529" i="30"/>
  <c r="AU528" i="30"/>
  <c r="AT528" i="30"/>
  <c r="AM528" i="30"/>
  <c r="AL528" i="30"/>
  <c r="AH528" i="30"/>
  <c r="AG528" i="30"/>
  <c r="AF528" i="30"/>
  <c r="AU527" i="30"/>
  <c r="AT527" i="30"/>
  <c r="AM527" i="30"/>
  <c r="AL527" i="30"/>
  <c r="AH527" i="30"/>
  <c r="AG527" i="30"/>
  <c r="AF527" i="30"/>
  <c r="AU526" i="30"/>
  <c r="AT526" i="30"/>
  <c r="AM526" i="30"/>
  <c r="AL526" i="30"/>
  <c r="AH526" i="30"/>
  <c r="AG526" i="30"/>
  <c r="AF526" i="30"/>
  <c r="AU525" i="30"/>
  <c r="AT525" i="30"/>
  <c r="AM525" i="30"/>
  <c r="AL525" i="30"/>
  <c r="AH525" i="30"/>
  <c r="AG525" i="30"/>
  <c r="AF525" i="30"/>
  <c r="AU524" i="30"/>
  <c r="AT524" i="30"/>
  <c r="AM524" i="30"/>
  <c r="AL524" i="30"/>
  <c r="AH524" i="30"/>
  <c r="AG524" i="30"/>
  <c r="AF524" i="30"/>
  <c r="AU523" i="30"/>
  <c r="AT523" i="30"/>
  <c r="AM523" i="30"/>
  <c r="AL523" i="30"/>
  <c r="AH523" i="30"/>
  <c r="AG523" i="30"/>
  <c r="AF523" i="30"/>
  <c r="AU522" i="30"/>
  <c r="AT522" i="30"/>
  <c r="AM522" i="30"/>
  <c r="AL522" i="30"/>
  <c r="AH522" i="30"/>
  <c r="AG522" i="30"/>
  <c r="AF522" i="30"/>
  <c r="AU521" i="30"/>
  <c r="AT521" i="30"/>
  <c r="AM521" i="30"/>
  <c r="AL521" i="30"/>
  <c r="AH521" i="30"/>
  <c r="AG521" i="30"/>
  <c r="AF521" i="30"/>
  <c r="AU520" i="30"/>
  <c r="AT520" i="30"/>
  <c r="AM520" i="30"/>
  <c r="AL520" i="30"/>
  <c r="AH520" i="30"/>
  <c r="AG520" i="30"/>
  <c r="AF520" i="30"/>
  <c r="AU519" i="30"/>
  <c r="AT519" i="30"/>
  <c r="AM519" i="30"/>
  <c r="AL519" i="30"/>
  <c r="AH519" i="30"/>
  <c r="AG519" i="30"/>
  <c r="AF519" i="30"/>
  <c r="AU518" i="30"/>
  <c r="AT518" i="30"/>
  <c r="AM518" i="30"/>
  <c r="AL518" i="30"/>
  <c r="AH518" i="30"/>
  <c r="AG518" i="30"/>
  <c r="AF518" i="30"/>
  <c r="AU517" i="30"/>
  <c r="AT517" i="30"/>
  <c r="AM517" i="30"/>
  <c r="AL517" i="30"/>
  <c r="AH517" i="30"/>
  <c r="AG517" i="30"/>
  <c r="AF517" i="30"/>
  <c r="AU516" i="30"/>
  <c r="AT516" i="30"/>
  <c r="AM516" i="30"/>
  <c r="AL516" i="30"/>
  <c r="AH516" i="30"/>
  <c r="AG516" i="30"/>
  <c r="AF516" i="30"/>
  <c r="AU515" i="30"/>
  <c r="AT515" i="30"/>
  <c r="AM515" i="30"/>
  <c r="AL515" i="30"/>
  <c r="AH515" i="30"/>
  <c r="AG515" i="30"/>
  <c r="AF515" i="30"/>
  <c r="AU514" i="30"/>
  <c r="AT514" i="30"/>
  <c r="AM514" i="30"/>
  <c r="AL514" i="30"/>
  <c r="AH514" i="30"/>
  <c r="AG514" i="30"/>
  <c r="AF514" i="30"/>
  <c r="AU513" i="30"/>
  <c r="AT513" i="30"/>
  <c r="AM513" i="30"/>
  <c r="AL513" i="30"/>
  <c r="AH513" i="30"/>
  <c r="AG513" i="30"/>
  <c r="AF513" i="30"/>
  <c r="AU512" i="30"/>
  <c r="AT512" i="30"/>
  <c r="AM512" i="30"/>
  <c r="AL512" i="30"/>
  <c r="AH512" i="30"/>
  <c r="AG512" i="30"/>
  <c r="AF512" i="30"/>
  <c r="AU511" i="30"/>
  <c r="AT511" i="30"/>
  <c r="AM511" i="30"/>
  <c r="AL511" i="30"/>
  <c r="AH511" i="30"/>
  <c r="AG511" i="30"/>
  <c r="AF511" i="30"/>
  <c r="AU510" i="30"/>
  <c r="AT510" i="30"/>
  <c r="AM510" i="30"/>
  <c r="AL510" i="30"/>
  <c r="AH510" i="30"/>
  <c r="AG510" i="30"/>
  <c r="AF510" i="30"/>
  <c r="AU509" i="30"/>
  <c r="AT509" i="30"/>
  <c r="AM509" i="30"/>
  <c r="AL509" i="30"/>
  <c r="AH509" i="30"/>
  <c r="AG509" i="30"/>
  <c r="AF509" i="30"/>
  <c r="AU508" i="30"/>
  <c r="AT508" i="30"/>
  <c r="AM508" i="30"/>
  <c r="AL508" i="30"/>
  <c r="AH508" i="30"/>
  <c r="AG508" i="30"/>
  <c r="AF508" i="30"/>
  <c r="AU507" i="30"/>
  <c r="AT507" i="30"/>
  <c r="AM507" i="30"/>
  <c r="AL507" i="30"/>
  <c r="AH507" i="30"/>
  <c r="AG507" i="30"/>
  <c r="AF507" i="30"/>
  <c r="AU506" i="30"/>
  <c r="AT506" i="30"/>
  <c r="AM506" i="30"/>
  <c r="AL506" i="30"/>
  <c r="AH506" i="30"/>
  <c r="AG506" i="30"/>
  <c r="AF506" i="30"/>
  <c r="AU505" i="30"/>
  <c r="AT505" i="30"/>
  <c r="AM505" i="30"/>
  <c r="AL505" i="30"/>
  <c r="AH505" i="30"/>
  <c r="AG505" i="30"/>
  <c r="AF505" i="30"/>
  <c r="AU504" i="30"/>
  <c r="AT504" i="30"/>
  <c r="AM504" i="30"/>
  <c r="AL504" i="30"/>
  <c r="AH504" i="30"/>
  <c r="AG504" i="30"/>
  <c r="AF504" i="30"/>
  <c r="AU503" i="30"/>
  <c r="AT503" i="30"/>
  <c r="AM503" i="30"/>
  <c r="AL503" i="30"/>
  <c r="AH503" i="30"/>
  <c r="AG503" i="30"/>
  <c r="AF503" i="30"/>
  <c r="AU502" i="30"/>
  <c r="AT502" i="30"/>
  <c r="AM502" i="30"/>
  <c r="AL502" i="30"/>
  <c r="AH502" i="30"/>
  <c r="AG502" i="30"/>
  <c r="AF502" i="30"/>
  <c r="AU501" i="30"/>
  <c r="AT501" i="30"/>
  <c r="AM501" i="30"/>
  <c r="AL501" i="30"/>
  <c r="AH501" i="30"/>
  <c r="AG501" i="30"/>
  <c r="AF501" i="30"/>
  <c r="AU500" i="30"/>
  <c r="AT500" i="30"/>
  <c r="AM500" i="30"/>
  <c r="AL500" i="30"/>
  <c r="AH500" i="30"/>
  <c r="AG500" i="30"/>
  <c r="AF500" i="30"/>
  <c r="AU499" i="30"/>
  <c r="AT499" i="30"/>
  <c r="AM499" i="30"/>
  <c r="AL499" i="30"/>
  <c r="AH499" i="30"/>
  <c r="AG499" i="30"/>
  <c r="AF499" i="30"/>
  <c r="AU498" i="30"/>
  <c r="AT498" i="30"/>
  <c r="AM498" i="30"/>
  <c r="AL498" i="30"/>
  <c r="AH498" i="30"/>
  <c r="AG498" i="30"/>
  <c r="AF498" i="30"/>
  <c r="AU497" i="30"/>
  <c r="AT497" i="30"/>
  <c r="AM497" i="30"/>
  <c r="AL497" i="30"/>
  <c r="AH497" i="30"/>
  <c r="AG497" i="30"/>
  <c r="AF497" i="30"/>
  <c r="AU496" i="30"/>
  <c r="AT496" i="30"/>
  <c r="AM496" i="30"/>
  <c r="AL496" i="30"/>
  <c r="AH496" i="30"/>
  <c r="AG496" i="30"/>
  <c r="AF496" i="30"/>
  <c r="AU495" i="30"/>
  <c r="AT495" i="30"/>
  <c r="AM495" i="30"/>
  <c r="AL495" i="30"/>
  <c r="AH495" i="30"/>
  <c r="AG495" i="30"/>
  <c r="AF495" i="30"/>
  <c r="AU494" i="30"/>
  <c r="AT494" i="30"/>
  <c r="AM494" i="30"/>
  <c r="AL494" i="30"/>
  <c r="AH494" i="30"/>
  <c r="AG494" i="30"/>
  <c r="AF494" i="30"/>
  <c r="AU493" i="30"/>
  <c r="AT493" i="30"/>
  <c r="AM493" i="30"/>
  <c r="AL493" i="30"/>
  <c r="AH493" i="30"/>
  <c r="AG493" i="30"/>
  <c r="AF493" i="30"/>
  <c r="AU492" i="30"/>
  <c r="AT492" i="30"/>
  <c r="AM492" i="30"/>
  <c r="AL492" i="30"/>
  <c r="AH492" i="30"/>
  <c r="AG492" i="30"/>
  <c r="AF492" i="30"/>
  <c r="AU491" i="30"/>
  <c r="AT491" i="30"/>
  <c r="AM491" i="30"/>
  <c r="AL491" i="30"/>
  <c r="AH491" i="30"/>
  <c r="AG491" i="30"/>
  <c r="AF491" i="30"/>
  <c r="AU490" i="30"/>
  <c r="AT490" i="30"/>
  <c r="AM490" i="30"/>
  <c r="AL490" i="30"/>
  <c r="AH490" i="30"/>
  <c r="AG490" i="30"/>
  <c r="AF490" i="30"/>
  <c r="AU489" i="30"/>
  <c r="AT489" i="30"/>
  <c r="AM489" i="30"/>
  <c r="AL489" i="30"/>
  <c r="AH489" i="30"/>
  <c r="AG489" i="30"/>
  <c r="AF489" i="30"/>
  <c r="AU488" i="30"/>
  <c r="AT488" i="30"/>
  <c r="AM488" i="30"/>
  <c r="AL488" i="30"/>
  <c r="AH488" i="30"/>
  <c r="AG488" i="30"/>
  <c r="AF488" i="30"/>
  <c r="AU487" i="30"/>
  <c r="AT487" i="30"/>
  <c r="AM487" i="30"/>
  <c r="AL487" i="30"/>
  <c r="AH487" i="30"/>
  <c r="AG487" i="30"/>
  <c r="AF487" i="30"/>
  <c r="AU486" i="30"/>
  <c r="AT486" i="30"/>
  <c r="AM486" i="30"/>
  <c r="AL486" i="30"/>
  <c r="AH486" i="30"/>
  <c r="AG486" i="30"/>
  <c r="AF486" i="30"/>
  <c r="AU485" i="30"/>
  <c r="AT485" i="30"/>
  <c r="AM485" i="30"/>
  <c r="AN485" i="30" s="1"/>
  <c r="AL485" i="30"/>
  <c r="AH485" i="30"/>
  <c r="AG485" i="30"/>
  <c r="AF485" i="30"/>
  <c r="AU484" i="30"/>
  <c r="AT484" i="30"/>
  <c r="AM484" i="30"/>
  <c r="AL484" i="30"/>
  <c r="AH484" i="30"/>
  <c r="AG484" i="30"/>
  <c r="AF484" i="30"/>
  <c r="AU483" i="30"/>
  <c r="AT483" i="30"/>
  <c r="AM483" i="30"/>
  <c r="AL483" i="30"/>
  <c r="AH483" i="30"/>
  <c r="AG483" i="30"/>
  <c r="AF483" i="30"/>
  <c r="AU482" i="30"/>
  <c r="AT482" i="30"/>
  <c r="AM482" i="30"/>
  <c r="AL482" i="30"/>
  <c r="AH482" i="30"/>
  <c r="AG482" i="30"/>
  <c r="AF482" i="30"/>
  <c r="AU481" i="30"/>
  <c r="AT481" i="30"/>
  <c r="AM481" i="30"/>
  <c r="AL481" i="30"/>
  <c r="AH481" i="30"/>
  <c r="AG481" i="30"/>
  <c r="AF481" i="30"/>
  <c r="AU480" i="30"/>
  <c r="AT480" i="30"/>
  <c r="AM480" i="30"/>
  <c r="AL480" i="30"/>
  <c r="AH480" i="30"/>
  <c r="AG480" i="30"/>
  <c r="AF480" i="30"/>
  <c r="AU479" i="30"/>
  <c r="AT479" i="30"/>
  <c r="AM479" i="30"/>
  <c r="AL479" i="30"/>
  <c r="AH479" i="30"/>
  <c r="AG479" i="30"/>
  <c r="AF479" i="30"/>
  <c r="AU478" i="30"/>
  <c r="AT478" i="30"/>
  <c r="AM478" i="30"/>
  <c r="AL478" i="30"/>
  <c r="AH478" i="30"/>
  <c r="AG478" i="30"/>
  <c r="AF478" i="30"/>
  <c r="AU477" i="30"/>
  <c r="AT477" i="30"/>
  <c r="AM477" i="30"/>
  <c r="AL477" i="30"/>
  <c r="AH477" i="30"/>
  <c r="AG477" i="30"/>
  <c r="AF477" i="30"/>
  <c r="AU476" i="30"/>
  <c r="AT476" i="30"/>
  <c r="AM476" i="30"/>
  <c r="AL476" i="30"/>
  <c r="AH476" i="30"/>
  <c r="AG476" i="30"/>
  <c r="AF476" i="30"/>
  <c r="AU475" i="30"/>
  <c r="AT475" i="30"/>
  <c r="AM475" i="30"/>
  <c r="AL475" i="30"/>
  <c r="AH475" i="30"/>
  <c r="AG475" i="30"/>
  <c r="AF475" i="30"/>
  <c r="AU474" i="30"/>
  <c r="AT474" i="30"/>
  <c r="AM474" i="30"/>
  <c r="AL474" i="30"/>
  <c r="AH474" i="30"/>
  <c r="AG474" i="30"/>
  <c r="AF474" i="30"/>
  <c r="AU473" i="30"/>
  <c r="AT473" i="30"/>
  <c r="AM473" i="30"/>
  <c r="AL473" i="30"/>
  <c r="AH473" i="30"/>
  <c r="AG473" i="30"/>
  <c r="AF473" i="30"/>
  <c r="AU472" i="30"/>
  <c r="AT472" i="30"/>
  <c r="AM472" i="30"/>
  <c r="AL472" i="30"/>
  <c r="AH472" i="30"/>
  <c r="AG472" i="30"/>
  <c r="AF472" i="30"/>
  <c r="AU471" i="30"/>
  <c r="AT471" i="30"/>
  <c r="AM471" i="30"/>
  <c r="AL471" i="30"/>
  <c r="AH471" i="30"/>
  <c r="AG471" i="30"/>
  <c r="AF471" i="30"/>
  <c r="AU470" i="30"/>
  <c r="AT470" i="30"/>
  <c r="AM470" i="30"/>
  <c r="AL470" i="30"/>
  <c r="AH470" i="30"/>
  <c r="AG470" i="30"/>
  <c r="AF470" i="30"/>
  <c r="AU469" i="30"/>
  <c r="AT469" i="30"/>
  <c r="AM469" i="30"/>
  <c r="AL469" i="30"/>
  <c r="AH469" i="30"/>
  <c r="AG469" i="30"/>
  <c r="AF469" i="30"/>
  <c r="AU468" i="30"/>
  <c r="AT468" i="30"/>
  <c r="AM468" i="30"/>
  <c r="AL468" i="30"/>
  <c r="AH468" i="30"/>
  <c r="AG468" i="30"/>
  <c r="AF468" i="30"/>
  <c r="AU467" i="30"/>
  <c r="AT467" i="30"/>
  <c r="AM467" i="30"/>
  <c r="AL467" i="30"/>
  <c r="AH467" i="30"/>
  <c r="AG467" i="30"/>
  <c r="AF467" i="30"/>
  <c r="AU466" i="30"/>
  <c r="AT466" i="30"/>
  <c r="AM466" i="30"/>
  <c r="AL466" i="30"/>
  <c r="AH466" i="30"/>
  <c r="AG466" i="30"/>
  <c r="AF466" i="30"/>
  <c r="AU465" i="30"/>
  <c r="AT465" i="30"/>
  <c r="AM465" i="30"/>
  <c r="AL465" i="30"/>
  <c r="AH465" i="30"/>
  <c r="AG465" i="30"/>
  <c r="AF465" i="30"/>
  <c r="AU464" i="30"/>
  <c r="AT464" i="30"/>
  <c r="AM464" i="30"/>
  <c r="AL464" i="30"/>
  <c r="AH464" i="30"/>
  <c r="AG464" i="30"/>
  <c r="AF464" i="30"/>
  <c r="AU463" i="30"/>
  <c r="AT463" i="30"/>
  <c r="AM463" i="30"/>
  <c r="AL463" i="30"/>
  <c r="AH463" i="30"/>
  <c r="AG463" i="30"/>
  <c r="AF463" i="30"/>
  <c r="AU462" i="30"/>
  <c r="AT462" i="30"/>
  <c r="AM462" i="30"/>
  <c r="AL462" i="30"/>
  <c r="AH462" i="30"/>
  <c r="AG462" i="30"/>
  <c r="AF462" i="30"/>
  <c r="AU461" i="30"/>
  <c r="AT461" i="30"/>
  <c r="AM461" i="30"/>
  <c r="AL461" i="30"/>
  <c r="AH461" i="30"/>
  <c r="AG461" i="30"/>
  <c r="AF461" i="30"/>
  <c r="AU460" i="30"/>
  <c r="AT460" i="30"/>
  <c r="AV460" i="30" s="1"/>
  <c r="AW460" i="30" s="1"/>
  <c r="AX460" i="30" s="1"/>
  <c r="AM460" i="30"/>
  <c r="AL460" i="30"/>
  <c r="AH460" i="30"/>
  <c r="AG460" i="30"/>
  <c r="AF460" i="30"/>
  <c r="AU459" i="30"/>
  <c r="AT459" i="30"/>
  <c r="AM459" i="30"/>
  <c r="AL459" i="30"/>
  <c r="AH459" i="30"/>
  <c r="AG459" i="30"/>
  <c r="AF459" i="30"/>
  <c r="AU458" i="30"/>
  <c r="AT458" i="30"/>
  <c r="AM458" i="30"/>
  <c r="AL458" i="30"/>
  <c r="AH458" i="30"/>
  <c r="AG458" i="30"/>
  <c r="AF458" i="30"/>
  <c r="AU457" i="30"/>
  <c r="AT457" i="30"/>
  <c r="AM457" i="30"/>
  <c r="AL457" i="30"/>
  <c r="AH457" i="30"/>
  <c r="AG457" i="30"/>
  <c r="AF457" i="30"/>
  <c r="AU456" i="30"/>
  <c r="AT456" i="30"/>
  <c r="AV456" i="30" s="1"/>
  <c r="AW456" i="30" s="1"/>
  <c r="AX456" i="30" s="1"/>
  <c r="AM456" i="30"/>
  <c r="AL456" i="30"/>
  <c r="AH456" i="30"/>
  <c r="AG456" i="30"/>
  <c r="AF456" i="30"/>
  <c r="AU455" i="30"/>
  <c r="AT455" i="30"/>
  <c r="AM455" i="30"/>
  <c r="AL455" i="30"/>
  <c r="AH455" i="30"/>
  <c r="AG455" i="30"/>
  <c r="AF455" i="30"/>
  <c r="AU454" i="30"/>
  <c r="AT454" i="30"/>
  <c r="AM454" i="30"/>
  <c r="AL454" i="30"/>
  <c r="AH454" i="30"/>
  <c r="AG454" i="30"/>
  <c r="AF454" i="30"/>
  <c r="AU453" i="30"/>
  <c r="AT453" i="30"/>
  <c r="AM453" i="30"/>
  <c r="AL453" i="30"/>
  <c r="AH453" i="30"/>
  <c r="AG453" i="30"/>
  <c r="AF453" i="30"/>
  <c r="AU452" i="30"/>
  <c r="AT452" i="30"/>
  <c r="AV452" i="30" s="1"/>
  <c r="AW452" i="30" s="1"/>
  <c r="AX452" i="30" s="1"/>
  <c r="AM452" i="30"/>
  <c r="AL452" i="30"/>
  <c r="AH452" i="30"/>
  <c r="AG452" i="30"/>
  <c r="AF452" i="30"/>
  <c r="AU451" i="30"/>
  <c r="AT451" i="30"/>
  <c r="AM451" i="30"/>
  <c r="AL451" i="30"/>
  <c r="AH451" i="30"/>
  <c r="AG451" i="30"/>
  <c r="AF451" i="30"/>
  <c r="AU450" i="30"/>
  <c r="AT450" i="30"/>
  <c r="AM450" i="30"/>
  <c r="AL450" i="30"/>
  <c r="AN450" i="30" s="1"/>
  <c r="AO450" i="30" s="1"/>
  <c r="AP450" i="30" s="1"/>
  <c r="AQ450" i="30" s="1"/>
  <c r="AH450" i="30"/>
  <c r="AG450" i="30"/>
  <c r="AF450" i="30"/>
  <c r="AU449" i="30"/>
  <c r="AT449" i="30"/>
  <c r="AM449" i="30"/>
  <c r="AL449" i="30"/>
  <c r="AH449" i="30"/>
  <c r="AG449" i="30"/>
  <c r="AF449" i="30"/>
  <c r="AU448" i="30"/>
  <c r="AT448" i="30"/>
  <c r="AM448" i="30"/>
  <c r="AL448" i="30"/>
  <c r="AH448" i="30"/>
  <c r="AG448" i="30"/>
  <c r="AF448" i="30"/>
  <c r="AU447" i="30"/>
  <c r="AT447" i="30"/>
  <c r="AM447" i="30"/>
  <c r="AL447" i="30"/>
  <c r="AH447" i="30"/>
  <c r="AG447" i="30"/>
  <c r="AF447" i="30"/>
  <c r="AU446" i="30"/>
  <c r="AT446" i="30"/>
  <c r="AM446" i="30"/>
  <c r="AL446" i="30"/>
  <c r="AH446" i="30"/>
  <c r="AG446" i="30"/>
  <c r="AF446" i="30"/>
  <c r="AU445" i="30"/>
  <c r="AT445" i="30"/>
  <c r="AM445" i="30"/>
  <c r="AL445" i="30"/>
  <c r="AH445" i="30"/>
  <c r="AG445" i="30"/>
  <c r="AF445" i="30"/>
  <c r="AU444" i="30"/>
  <c r="AT444" i="30"/>
  <c r="AM444" i="30"/>
  <c r="AL444" i="30"/>
  <c r="AH444" i="30"/>
  <c r="AG444" i="30"/>
  <c r="AF444" i="30"/>
  <c r="AU443" i="30"/>
  <c r="AT443" i="30"/>
  <c r="AM443" i="30"/>
  <c r="AL443" i="30"/>
  <c r="AH443" i="30"/>
  <c r="AG443" i="30"/>
  <c r="AF443" i="30"/>
  <c r="AU442" i="30"/>
  <c r="AT442" i="30"/>
  <c r="AM442" i="30"/>
  <c r="AL442" i="30"/>
  <c r="AH442" i="30"/>
  <c r="AG442" i="30"/>
  <c r="AF442" i="30"/>
  <c r="AU441" i="30"/>
  <c r="AT441" i="30"/>
  <c r="AM441" i="30"/>
  <c r="AL441" i="30"/>
  <c r="AH441" i="30"/>
  <c r="AG441" i="30"/>
  <c r="AF441" i="30"/>
  <c r="AU440" i="30"/>
  <c r="AT440" i="30"/>
  <c r="AM440" i="30"/>
  <c r="AL440" i="30"/>
  <c r="AH440" i="30"/>
  <c r="AG440" i="30"/>
  <c r="AF440" i="30"/>
  <c r="AU439" i="30"/>
  <c r="AT439" i="30"/>
  <c r="AM439" i="30"/>
  <c r="AL439" i="30"/>
  <c r="AH439" i="30"/>
  <c r="AG439" i="30"/>
  <c r="AF439" i="30"/>
  <c r="AU438" i="30"/>
  <c r="AT438" i="30"/>
  <c r="AM438" i="30"/>
  <c r="AL438" i="30"/>
  <c r="AH438" i="30"/>
  <c r="AG438" i="30"/>
  <c r="AF438" i="30"/>
  <c r="AU437" i="30"/>
  <c r="AT437" i="30"/>
  <c r="AM437" i="30"/>
  <c r="AL437" i="30"/>
  <c r="AH437" i="30"/>
  <c r="AG437" i="30"/>
  <c r="AF437" i="30"/>
  <c r="AU436" i="30"/>
  <c r="AT436" i="30"/>
  <c r="AV436" i="30" s="1"/>
  <c r="AW436" i="30" s="1"/>
  <c r="AX436" i="30" s="1"/>
  <c r="AM436" i="30"/>
  <c r="AL436" i="30"/>
  <c r="AH436" i="30"/>
  <c r="AG436" i="30"/>
  <c r="AF436" i="30"/>
  <c r="AU435" i="30"/>
  <c r="AT435" i="30"/>
  <c r="AM435" i="30"/>
  <c r="AL435" i="30"/>
  <c r="AH435" i="30"/>
  <c r="AG435" i="30"/>
  <c r="AF435" i="30"/>
  <c r="AU434" i="30"/>
  <c r="AT434" i="30"/>
  <c r="AM434" i="30"/>
  <c r="AL434" i="30"/>
  <c r="AH434" i="30"/>
  <c r="AG434" i="30"/>
  <c r="AF434" i="30"/>
  <c r="AU433" i="30"/>
  <c r="AT433" i="30"/>
  <c r="AM433" i="30"/>
  <c r="AL433" i="30"/>
  <c r="AH433" i="30"/>
  <c r="AG433" i="30"/>
  <c r="AF433" i="30"/>
  <c r="AU432" i="30"/>
  <c r="AT432" i="30"/>
  <c r="AM432" i="30"/>
  <c r="AL432" i="30"/>
  <c r="AH432" i="30"/>
  <c r="AG432" i="30"/>
  <c r="AF432" i="30"/>
  <c r="AU431" i="30"/>
  <c r="AT431" i="30"/>
  <c r="AM431" i="30"/>
  <c r="AL431" i="30"/>
  <c r="AH431" i="30"/>
  <c r="AG431" i="30"/>
  <c r="AF431" i="30"/>
  <c r="AU430" i="30"/>
  <c r="AT430" i="30"/>
  <c r="AM430" i="30"/>
  <c r="AL430" i="30"/>
  <c r="AN430" i="30" s="1"/>
  <c r="AO430" i="30" s="1"/>
  <c r="AP430" i="30" s="1"/>
  <c r="AQ430" i="30" s="1"/>
  <c r="AH430" i="30"/>
  <c r="AG430" i="30"/>
  <c r="AF430" i="30"/>
  <c r="AU429" i="30"/>
  <c r="AT429" i="30"/>
  <c r="AM429" i="30"/>
  <c r="AL429" i="30"/>
  <c r="AH429" i="30"/>
  <c r="AG429" i="30"/>
  <c r="AF429" i="30"/>
  <c r="AU428" i="30"/>
  <c r="AT428" i="30"/>
  <c r="AV428" i="30" s="1"/>
  <c r="AW428" i="30" s="1"/>
  <c r="AX428" i="30" s="1"/>
  <c r="AM428" i="30"/>
  <c r="AL428" i="30"/>
  <c r="AH428" i="30"/>
  <c r="AG428" i="30"/>
  <c r="AF428" i="30"/>
  <c r="AU427" i="30"/>
  <c r="AT427" i="30"/>
  <c r="AM427" i="30"/>
  <c r="AL427" i="30"/>
  <c r="AH427" i="30"/>
  <c r="AG427" i="30"/>
  <c r="AF427" i="30"/>
  <c r="AU426" i="30"/>
  <c r="AT426" i="30"/>
  <c r="AM426" i="30"/>
  <c r="AL426" i="30"/>
  <c r="AH426" i="30"/>
  <c r="AG426" i="30"/>
  <c r="AF426" i="30"/>
  <c r="AU425" i="30"/>
  <c r="AT425" i="30"/>
  <c r="AM425" i="30"/>
  <c r="AL425" i="30"/>
  <c r="AH425" i="30"/>
  <c r="AG425" i="30"/>
  <c r="AF425" i="30"/>
  <c r="AU424" i="30"/>
  <c r="AT424" i="30"/>
  <c r="AM424" i="30"/>
  <c r="AL424" i="30"/>
  <c r="AH424" i="30"/>
  <c r="AG424" i="30"/>
  <c r="AF424" i="30"/>
  <c r="AU423" i="30"/>
  <c r="AT423" i="30"/>
  <c r="AM423" i="30"/>
  <c r="AL423" i="30"/>
  <c r="AH423" i="30"/>
  <c r="AG423" i="30"/>
  <c r="AF423" i="30"/>
  <c r="AU422" i="30"/>
  <c r="AT422" i="30"/>
  <c r="AM422" i="30"/>
  <c r="AL422" i="30"/>
  <c r="AH422" i="30"/>
  <c r="AG422" i="30"/>
  <c r="AF422" i="30"/>
  <c r="AU421" i="30"/>
  <c r="AT421" i="30"/>
  <c r="AM421" i="30"/>
  <c r="AL421" i="30"/>
  <c r="AH421" i="30"/>
  <c r="AG421" i="30"/>
  <c r="AF421" i="30"/>
  <c r="AU420" i="30"/>
  <c r="AT420" i="30"/>
  <c r="AM420" i="30"/>
  <c r="AL420" i="30"/>
  <c r="AH420" i="30"/>
  <c r="AG420" i="30"/>
  <c r="AF420" i="30"/>
  <c r="AU419" i="30"/>
  <c r="AT419" i="30"/>
  <c r="AM419" i="30"/>
  <c r="AL419" i="30"/>
  <c r="AH419" i="30"/>
  <c r="AG419" i="30"/>
  <c r="AF419" i="30"/>
  <c r="AU418" i="30"/>
  <c r="AT418" i="30"/>
  <c r="AM418" i="30"/>
  <c r="AL418" i="30"/>
  <c r="AH418" i="30"/>
  <c r="AG418" i="30"/>
  <c r="AF418" i="30"/>
  <c r="AU417" i="30"/>
  <c r="AT417" i="30"/>
  <c r="AM417" i="30"/>
  <c r="AL417" i="30"/>
  <c r="AH417" i="30"/>
  <c r="AG417" i="30"/>
  <c r="AF417" i="30"/>
  <c r="AU416" i="30"/>
  <c r="AT416" i="30"/>
  <c r="AM416" i="30"/>
  <c r="AL416" i="30"/>
  <c r="AH416" i="30"/>
  <c r="AG416" i="30"/>
  <c r="AF416" i="30"/>
  <c r="AU415" i="30"/>
  <c r="AT415" i="30"/>
  <c r="AM415" i="30"/>
  <c r="AL415" i="30"/>
  <c r="AH415" i="30"/>
  <c r="AG415" i="30"/>
  <c r="AF415" i="30"/>
  <c r="AU414" i="30"/>
  <c r="AT414" i="30"/>
  <c r="AM414" i="30"/>
  <c r="AL414" i="30"/>
  <c r="AH414" i="30"/>
  <c r="AG414" i="30"/>
  <c r="AF414" i="30"/>
  <c r="AU413" i="30"/>
  <c r="AT413" i="30"/>
  <c r="AM413" i="30"/>
  <c r="AL413" i="30"/>
  <c r="AH413" i="30"/>
  <c r="AG413" i="30"/>
  <c r="AF413" i="30"/>
  <c r="AU412" i="30"/>
  <c r="AT412" i="30"/>
  <c r="AM412" i="30"/>
  <c r="AL412" i="30"/>
  <c r="AH412" i="30"/>
  <c r="AG412" i="30"/>
  <c r="AF412" i="30"/>
  <c r="AU411" i="30"/>
  <c r="AT411" i="30"/>
  <c r="AM411" i="30"/>
  <c r="AL411" i="30"/>
  <c r="AH411" i="30"/>
  <c r="AG411" i="30"/>
  <c r="AF411" i="30"/>
  <c r="AU410" i="30"/>
  <c r="AT410" i="30"/>
  <c r="AM410" i="30"/>
  <c r="AL410" i="30"/>
  <c r="AH410" i="30"/>
  <c r="AG410" i="30"/>
  <c r="AF410" i="30"/>
  <c r="AU409" i="30"/>
  <c r="AT409" i="30"/>
  <c r="AM409" i="30"/>
  <c r="AL409" i="30"/>
  <c r="AH409" i="30"/>
  <c r="AG409" i="30"/>
  <c r="AF409" i="30"/>
  <c r="AU408" i="30"/>
  <c r="AT408" i="30"/>
  <c r="AM408" i="30"/>
  <c r="AL408" i="30"/>
  <c r="AH408" i="30"/>
  <c r="AG408" i="30"/>
  <c r="AF408" i="30"/>
  <c r="AU407" i="30"/>
  <c r="AT407" i="30"/>
  <c r="AM407" i="30"/>
  <c r="AL407" i="30"/>
  <c r="AH407" i="30"/>
  <c r="AG407" i="30"/>
  <c r="AF407" i="30"/>
  <c r="AU406" i="30"/>
  <c r="AT406" i="30"/>
  <c r="AM406" i="30"/>
  <c r="AL406" i="30"/>
  <c r="AH406" i="30"/>
  <c r="AG406" i="30"/>
  <c r="AF406" i="30"/>
  <c r="AU405" i="30"/>
  <c r="AT405" i="30"/>
  <c r="AM405" i="30"/>
  <c r="AL405" i="30"/>
  <c r="AH405" i="30"/>
  <c r="AG405" i="30"/>
  <c r="AF405" i="30"/>
  <c r="AU404" i="30"/>
  <c r="AT404" i="30"/>
  <c r="AM404" i="30"/>
  <c r="AL404" i="30"/>
  <c r="AH404" i="30"/>
  <c r="AG404" i="30"/>
  <c r="AF404" i="30"/>
  <c r="AU403" i="30"/>
  <c r="AT403" i="30"/>
  <c r="AM403" i="30"/>
  <c r="AL403" i="30"/>
  <c r="AH403" i="30"/>
  <c r="AG403" i="30"/>
  <c r="AF403" i="30"/>
  <c r="AU402" i="30"/>
  <c r="AT402" i="30"/>
  <c r="AM402" i="30"/>
  <c r="AL402" i="30"/>
  <c r="AH402" i="30"/>
  <c r="AG402" i="30"/>
  <c r="AF402" i="30"/>
  <c r="AU401" i="30"/>
  <c r="AT401" i="30"/>
  <c r="AM401" i="30"/>
  <c r="AL401" i="30"/>
  <c r="AH401" i="30"/>
  <c r="AG401" i="30"/>
  <c r="AF401" i="30"/>
  <c r="AU400" i="30"/>
  <c r="AT400" i="30"/>
  <c r="AM400" i="30"/>
  <c r="AL400" i="30"/>
  <c r="AH400" i="30"/>
  <c r="AG400" i="30"/>
  <c r="AF400" i="30"/>
  <c r="AU399" i="30"/>
  <c r="AT399" i="30"/>
  <c r="AM399" i="30"/>
  <c r="AL399" i="30"/>
  <c r="AH399" i="30"/>
  <c r="AG399" i="30"/>
  <c r="AF399" i="30"/>
  <c r="AU398" i="30"/>
  <c r="AT398" i="30"/>
  <c r="AM398" i="30"/>
  <c r="AL398" i="30"/>
  <c r="AH398" i="30"/>
  <c r="AG398" i="30"/>
  <c r="AF398" i="30"/>
  <c r="AU397" i="30"/>
  <c r="AT397" i="30"/>
  <c r="AM397" i="30"/>
  <c r="AL397" i="30"/>
  <c r="AH397" i="30"/>
  <c r="AG397" i="30"/>
  <c r="AF397" i="30"/>
  <c r="AU396" i="30"/>
  <c r="AT396" i="30"/>
  <c r="AM396" i="30"/>
  <c r="AL396" i="30"/>
  <c r="AH396" i="30"/>
  <c r="AG396" i="30"/>
  <c r="AF396" i="30"/>
  <c r="AU395" i="30"/>
  <c r="AT395" i="30"/>
  <c r="AM395" i="30"/>
  <c r="AL395" i="30"/>
  <c r="AH395" i="30"/>
  <c r="AG395" i="30"/>
  <c r="AF395" i="30"/>
  <c r="AU394" i="30"/>
  <c r="AT394" i="30"/>
  <c r="AM394" i="30"/>
  <c r="AL394" i="30"/>
  <c r="AH394" i="30"/>
  <c r="AG394" i="30"/>
  <c r="AF394" i="30"/>
  <c r="AU393" i="30"/>
  <c r="AT393" i="30"/>
  <c r="AM393" i="30"/>
  <c r="AL393" i="30"/>
  <c r="AN393" i="30" s="1"/>
  <c r="AH393" i="30"/>
  <c r="AG393" i="30"/>
  <c r="AF393" i="30"/>
  <c r="AU392" i="30"/>
  <c r="AT392" i="30"/>
  <c r="AM392" i="30"/>
  <c r="AL392" i="30"/>
  <c r="AH392" i="30"/>
  <c r="AG392" i="30"/>
  <c r="AF392" i="30"/>
  <c r="AU391" i="30"/>
  <c r="AT391" i="30"/>
  <c r="AM391" i="30"/>
  <c r="AL391" i="30"/>
  <c r="AH391" i="30"/>
  <c r="AG391" i="30"/>
  <c r="AF391" i="30"/>
  <c r="AU390" i="30"/>
  <c r="AT390" i="30"/>
  <c r="AM390" i="30"/>
  <c r="AL390" i="30"/>
  <c r="AH390" i="30"/>
  <c r="AG390" i="30"/>
  <c r="AF390" i="30"/>
  <c r="AU389" i="30"/>
  <c r="AT389" i="30"/>
  <c r="AM389" i="30"/>
  <c r="AL389" i="30"/>
  <c r="AH389" i="30"/>
  <c r="AG389" i="30"/>
  <c r="AF389" i="30"/>
  <c r="AU388" i="30"/>
  <c r="AT388" i="30"/>
  <c r="AM388" i="30"/>
  <c r="AL388" i="30"/>
  <c r="AH388" i="30"/>
  <c r="AG388" i="30"/>
  <c r="AF388" i="30"/>
  <c r="AU387" i="30"/>
  <c r="AT387" i="30"/>
  <c r="AM387" i="30"/>
  <c r="AL387" i="30"/>
  <c r="AH387" i="30"/>
  <c r="AG387" i="30"/>
  <c r="AF387" i="30"/>
  <c r="AU386" i="30"/>
  <c r="AT386" i="30"/>
  <c r="AM386" i="30"/>
  <c r="AL386" i="30"/>
  <c r="AH386" i="30"/>
  <c r="AG386" i="30"/>
  <c r="AF386" i="30"/>
  <c r="AU385" i="30"/>
  <c r="AT385" i="30"/>
  <c r="AM385" i="30"/>
  <c r="AL385" i="30"/>
  <c r="AH385" i="30"/>
  <c r="AG385" i="30"/>
  <c r="AF385" i="30"/>
  <c r="AU384" i="30"/>
  <c r="AT384" i="30"/>
  <c r="AM384" i="30"/>
  <c r="AL384" i="30"/>
  <c r="AH384" i="30"/>
  <c r="AG384" i="30"/>
  <c r="AF384" i="30"/>
  <c r="AU383" i="30"/>
  <c r="AT383" i="30"/>
  <c r="AV383" i="30" s="1"/>
  <c r="AW383" i="30" s="1"/>
  <c r="AX383" i="30" s="1"/>
  <c r="AM383" i="30"/>
  <c r="AL383" i="30"/>
  <c r="AH383" i="30"/>
  <c r="AG383" i="30"/>
  <c r="AF383" i="30"/>
  <c r="AU382" i="30"/>
  <c r="AT382" i="30"/>
  <c r="AM382" i="30"/>
  <c r="AL382" i="30"/>
  <c r="AH382" i="30"/>
  <c r="AG382" i="30"/>
  <c r="AF382" i="30"/>
  <c r="AU381" i="30"/>
  <c r="AT381" i="30"/>
  <c r="AM381" i="30"/>
  <c r="AL381" i="30"/>
  <c r="AN381" i="30" s="1"/>
  <c r="AH381" i="30"/>
  <c r="AG381" i="30"/>
  <c r="AF381" i="30"/>
  <c r="AU380" i="30"/>
  <c r="AT380" i="30"/>
  <c r="AM380" i="30"/>
  <c r="AL380" i="30"/>
  <c r="AH380" i="30"/>
  <c r="AG380" i="30"/>
  <c r="AF380" i="30"/>
  <c r="AU379" i="30"/>
  <c r="AT379" i="30"/>
  <c r="AM379" i="30"/>
  <c r="AL379" i="30"/>
  <c r="AH379" i="30"/>
  <c r="AG379" i="30"/>
  <c r="AF379" i="30"/>
  <c r="AU378" i="30"/>
  <c r="AT378" i="30"/>
  <c r="AM378" i="30"/>
  <c r="AL378" i="30"/>
  <c r="AH378" i="30"/>
  <c r="AG378" i="30"/>
  <c r="AF378" i="30"/>
  <c r="AU377" i="30"/>
  <c r="AT377" i="30"/>
  <c r="AM377" i="30"/>
  <c r="AL377" i="30"/>
  <c r="AN377" i="30" s="1"/>
  <c r="AH377" i="30"/>
  <c r="AG377" i="30"/>
  <c r="AF377" i="30"/>
  <c r="AU376" i="30"/>
  <c r="AT376" i="30"/>
  <c r="AM376" i="30"/>
  <c r="AL376" i="30"/>
  <c r="AH376" i="30"/>
  <c r="AG376" i="30"/>
  <c r="AF376" i="30"/>
  <c r="AU375" i="30"/>
  <c r="AT375" i="30"/>
  <c r="AM375" i="30"/>
  <c r="AL375" i="30"/>
  <c r="AH375" i="30"/>
  <c r="AG375" i="30"/>
  <c r="AF375" i="30"/>
  <c r="AU374" i="30"/>
  <c r="AT374" i="30"/>
  <c r="AM374" i="30"/>
  <c r="AL374" i="30"/>
  <c r="AH374" i="30"/>
  <c r="AG374" i="30"/>
  <c r="AF374" i="30"/>
  <c r="AU373" i="30"/>
  <c r="AT373" i="30"/>
  <c r="AM373" i="30"/>
  <c r="AL373" i="30"/>
  <c r="AN373" i="30" s="1"/>
  <c r="AH373" i="30"/>
  <c r="AG373" i="30"/>
  <c r="AF373" i="30"/>
  <c r="AU372" i="30"/>
  <c r="AT372" i="30"/>
  <c r="AM372" i="30"/>
  <c r="AL372" i="30"/>
  <c r="AH372" i="30"/>
  <c r="AG372" i="30"/>
  <c r="AF372" i="30"/>
  <c r="AU371" i="30"/>
  <c r="AT371" i="30"/>
  <c r="AM371" i="30"/>
  <c r="AL371" i="30"/>
  <c r="AH371" i="30"/>
  <c r="AG371" i="30"/>
  <c r="AF371" i="30"/>
  <c r="AU370" i="30"/>
  <c r="AT370" i="30"/>
  <c r="AM370" i="30"/>
  <c r="AL370" i="30"/>
  <c r="AH370" i="30"/>
  <c r="AG370" i="30"/>
  <c r="AF370" i="30"/>
  <c r="AU369" i="30"/>
  <c r="AT369" i="30"/>
  <c r="AM369" i="30"/>
  <c r="AL369" i="30"/>
  <c r="AH369" i="30"/>
  <c r="AG369" i="30"/>
  <c r="AF369" i="30"/>
  <c r="AU368" i="30"/>
  <c r="AT368" i="30"/>
  <c r="AM368" i="30"/>
  <c r="AL368" i="30"/>
  <c r="AH368" i="30"/>
  <c r="AG368" i="30"/>
  <c r="AF368" i="30"/>
  <c r="AU367" i="30"/>
  <c r="AT367" i="30"/>
  <c r="AM367" i="30"/>
  <c r="AL367" i="30"/>
  <c r="AH367" i="30"/>
  <c r="AG367" i="30"/>
  <c r="AF367" i="30"/>
  <c r="AU366" i="30"/>
  <c r="AT366" i="30"/>
  <c r="AM366" i="30"/>
  <c r="AL366" i="30"/>
  <c r="AH366" i="30"/>
  <c r="AG366" i="30"/>
  <c r="AF366" i="30"/>
  <c r="AU365" i="30"/>
  <c r="AT365" i="30"/>
  <c r="AM365" i="30"/>
  <c r="AL365" i="30"/>
  <c r="AH365" i="30"/>
  <c r="AG365" i="30"/>
  <c r="AF365" i="30"/>
  <c r="AU364" i="30"/>
  <c r="AT364" i="30"/>
  <c r="AM364" i="30"/>
  <c r="AL364" i="30"/>
  <c r="AH364" i="30"/>
  <c r="AG364" i="30"/>
  <c r="AF364" i="30"/>
  <c r="AU363" i="30"/>
  <c r="AT363" i="30"/>
  <c r="AM363" i="30"/>
  <c r="AL363" i="30"/>
  <c r="AH363" i="30"/>
  <c r="AG363" i="30"/>
  <c r="AF363" i="30"/>
  <c r="AU362" i="30"/>
  <c r="AT362" i="30"/>
  <c r="AM362" i="30"/>
  <c r="AL362" i="30"/>
  <c r="AH362" i="30"/>
  <c r="AG362" i="30"/>
  <c r="AF362" i="30"/>
  <c r="AU361" i="30"/>
  <c r="AT361" i="30"/>
  <c r="AM361" i="30"/>
  <c r="AL361" i="30"/>
  <c r="AH361" i="30"/>
  <c r="AG361" i="30"/>
  <c r="AF361" i="30"/>
  <c r="AU360" i="30"/>
  <c r="AT360" i="30"/>
  <c r="AM360" i="30"/>
  <c r="AL360" i="30"/>
  <c r="AH360" i="30"/>
  <c r="AG360" i="30"/>
  <c r="AF360" i="30"/>
  <c r="AU359" i="30"/>
  <c r="AT359" i="30"/>
  <c r="AM359" i="30"/>
  <c r="AL359" i="30"/>
  <c r="AH359" i="30"/>
  <c r="AG359" i="30"/>
  <c r="AF359" i="30"/>
  <c r="AU358" i="30"/>
  <c r="AT358" i="30"/>
  <c r="AM358" i="30"/>
  <c r="AL358" i="30"/>
  <c r="AH358" i="30"/>
  <c r="AG358" i="30"/>
  <c r="AF358" i="30"/>
  <c r="AU357" i="30"/>
  <c r="AT357" i="30"/>
  <c r="AM357" i="30"/>
  <c r="AL357" i="30"/>
  <c r="AN357" i="30" s="1"/>
  <c r="AH357" i="30"/>
  <c r="AG357" i="30"/>
  <c r="AF357" i="30"/>
  <c r="AU356" i="30"/>
  <c r="AT356" i="30"/>
  <c r="AM356" i="30"/>
  <c r="AL356" i="30"/>
  <c r="AH356" i="30"/>
  <c r="AG356" i="30"/>
  <c r="AF356" i="30"/>
  <c r="AU355" i="30"/>
  <c r="AT355" i="30"/>
  <c r="AM355" i="30"/>
  <c r="AL355" i="30"/>
  <c r="AH355" i="30"/>
  <c r="AG355" i="30"/>
  <c r="AF355" i="30"/>
  <c r="AU354" i="30"/>
  <c r="AT354" i="30"/>
  <c r="AM354" i="30"/>
  <c r="AL354" i="30"/>
  <c r="AH354" i="30"/>
  <c r="AG354" i="30"/>
  <c r="AF354" i="30"/>
  <c r="AU353" i="30"/>
  <c r="AT353" i="30"/>
  <c r="AM353" i="30"/>
  <c r="AL353" i="30"/>
  <c r="AN353" i="30" s="1"/>
  <c r="AH353" i="30"/>
  <c r="AG353" i="30"/>
  <c r="AF353" i="30"/>
  <c r="AU352" i="30"/>
  <c r="AT352" i="30"/>
  <c r="AM352" i="30"/>
  <c r="AL352" i="30"/>
  <c r="AH352" i="30"/>
  <c r="AG352" i="30"/>
  <c r="AF352" i="30"/>
  <c r="AU351" i="30"/>
  <c r="AT351" i="30"/>
  <c r="AV351" i="30" s="1"/>
  <c r="AW351" i="30" s="1"/>
  <c r="AX351" i="30" s="1"/>
  <c r="AM351" i="30"/>
  <c r="AL351" i="30"/>
  <c r="AH351" i="30"/>
  <c r="AG351" i="30"/>
  <c r="AF351" i="30"/>
  <c r="AU350" i="30"/>
  <c r="AT350" i="30"/>
  <c r="AM350" i="30"/>
  <c r="AL350" i="30"/>
  <c r="AH350" i="30"/>
  <c r="AG350" i="30"/>
  <c r="AF350" i="30"/>
  <c r="AU349" i="30"/>
  <c r="AT349" i="30"/>
  <c r="AM349" i="30"/>
  <c r="AL349" i="30"/>
  <c r="AH349" i="30"/>
  <c r="AG349" i="30"/>
  <c r="AF349" i="30"/>
  <c r="AU348" i="30"/>
  <c r="AT348" i="30"/>
  <c r="AM348" i="30"/>
  <c r="AL348" i="30"/>
  <c r="AH348" i="30"/>
  <c r="AG348" i="30"/>
  <c r="AF348" i="30"/>
  <c r="AU347" i="30"/>
  <c r="AT347" i="30"/>
  <c r="AM347" i="30"/>
  <c r="AL347" i="30"/>
  <c r="AH347" i="30"/>
  <c r="AG347" i="30"/>
  <c r="AF347" i="30"/>
  <c r="AU346" i="30"/>
  <c r="AT346" i="30"/>
  <c r="AM346" i="30"/>
  <c r="AL346" i="30"/>
  <c r="AH346" i="30"/>
  <c r="AG346" i="30"/>
  <c r="AF346" i="30"/>
  <c r="AU345" i="30"/>
  <c r="AT345" i="30"/>
  <c r="AM345" i="30"/>
  <c r="AL345" i="30"/>
  <c r="AH345" i="30"/>
  <c r="AG345" i="30"/>
  <c r="AF345" i="30"/>
  <c r="AU344" i="30"/>
  <c r="AT344" i="30"/>
  <c r="AM344" i="30"/>
  <c r="AL344" i="30"/>
  <c r="AH344" i="30"/>
  <c r="AG344" i="30"/>
  <c r="AF344" i="30"/>
  <c r="AU343" i="30"/>
  <c r="AT343" i="30"/>
  <c r="AM343" i="30"/>
  <c r="AL343" i="30"/>
  <c r="AH343" i="30"/>
  <c r="AG343" i="30"/>
  <c r="AF343" i="30"/>
  <c r="AU342" i="30"/>
  <c r="AT342" i="30"/>
  <c r="AM342" i="30"/>
  <c r="AL342" i="30"/>
  <c r="AH342" i="30"/>
  <c r="AG342" i="30"/>
  <c r="AF342" i="30"/>
  <c r="AU341" i="30"/>
  <c r="AT341" i="30"/>
  <c r="AM341" i="30"/>
  <c r="AL341" i="30"/>
  <c r="AN341" i="30" s="1"/>
  <c r="AH341" i="30"/>
  <c r="AG341" i="30"/>
  <c r="AF341" i="30"/>
  <c r="AU340" i="30"/>
  <c r="AT340" i="30"/>
  <c r="AM340" i="30"/>
  <c r="AL340" i="30"/>
  <c r="AH340" i="30"/>
  <c r="AG340" i="30"/>
  <c r="AF340" i="30"/>
  <c r="AU339" i="30"/>
  <c r="AT339" i="30"/>
  <c r="AM339" i="30"/>
  <c r="AL339" i="30"/>
  <c r="AH339" i="30"/>
  <c r="AG339" i="30"/>
  <c r="AF339" i="30"/>
  <c r="AU338" i="30"/>
  <c r="AT338" i="30"/>
  <c r="AM338" i="30"/>
  <c r="AL338" i="30"/>
  <c r="AH338" i="30"/>
  <c r="AG338" i="30"/>
  <c r="AF338" i="30"/>
  <c r="AU337" i="30"/>
  <c r="AT337" i="30"/>
  <c r="AM337" i="30"/>
  <c r="AL337" i="30"/>
  <c r="AH337" i="30"/>
  <c r="AG337" i="30"/>
  <c r="AF337" i="30"/>
  <c r="AU336" i="30"/>
  <c r="AT336" i="30"/>
  <c r="AM336" i="30"/>
  <c r="AL336" i="30"/>
  <c r="AH336" i="30"/>
  <c r="AG336" i="30"/>
  <c r="AF336" i="30"/>
  <c r="AU335" i="30"/>
  <c r="AT335" i="30"/>
  <c r="AM335" i="30"/>
  <c r="AL335" i="30"/>
  <c r="AH335" i="30"/>
  <c r="AG335" i="30"/>
  <c r="AF335" i="30"/>
  <c r="AU334" i="30"/>
  <c r="AT334" i="30"/>
  <c r="AM334" i="30"/>
  <c r="AL334" i="30"/>
  <c r="AH334" i="30"/>
  <c r="AG334" i="30"/>
  <c r="AF334" i="30"/>
  <c r="AU333" i="30"/>
  <c r="AT333" i="30"/>
  <c r="AM333" i="30"/>
  <c r="AL333" i="30"/>
  <c r="AN333" i="30" s="1"/>
  <c r="AH333" i="30"/>
  <c r="AG333" i="30"/>
  <c r="AF333" i="30"/>
  <c r="AU332" i="30"/>
  <c r="AT332" i="30"/>
  <c r="AM332" i="30"/>
  <c r="AL332" i="30"/>
  <c r="AH332" i="30"/>
  <c r="AG332" i="30"/>
  <c r="AF332" i="30"/>
  <c r="AU331" i="30"/>
  <c r="AT331" i="30"/>
  <c r="AV331" i="30" s="1"/>
  <c r="AW331" i="30" s="1"/>
  <c r="AX331" i="30" s="1"/>
  <c r="AM331" i="30"/>
  <c r="AL331" i="30"/>
  <c r="AH331" i="30"/>
  <c r="AG331" i="30"/>
  <c r="AF331" i="30"/>
  <c r="AU330" i="30"/>
  <c r="AT330" i="30"/>
  <c r="AM330" i="30"/>
  <c r="AL330" i="30"/>
  <c r="AH330" i="30"/>
  <c r="AG330" i="30"/>
  <c r="AF330" i="30"/>
  <c r="AU329" i="30"/>
  <c r="AT329" i="30"/>
  <c r="AM329" i="30"/>
  <c r="AL329" i="30"/>
  <c r="AH329" i="30"/>
  <c r="AG329" i="30"/>
  <c r="AF329" i="30"/>
  <c r="AU328" i="30"/>
  <c r="AT328" i="30"/>
  <c r="AM328" i="30"/>
  <c r="AL328" i="30"/>
  <c r="AH328" i="30"/>
  <c r="AG328" i="30"/>
  <c r="AF328" i="30"/>
  <c r="AU327" i="30"/>
  <c r="AT327" i="30"/>
  <c r="AV327" i="30" s="1"/>
  <c r="AW327" i="30" s="1"/>
  <c r="AX327" i="30" s="1"/>
  <c r="AM327" i="30"/>
  <c r="AL327" i="30"/>
  <c r="AH327" i="30"/>
  <c r="AG327" i="30"/>
  <c r="AF327" i="30"/>
  <c r="AU326" i="30"/>
  <c r="AT326" i="30"/>
  <c r="AM326" i="30"/>
  <c r="AL326" i="30"/>
  <c r="AH326" i="30"/>
  <c r="AG326" i="30"/>
  <c r="AF326" i="30"/>
  <c r="AU325" i="30"/>
  <c r="AT325" i="30"/>
  <c r="AM325" i="30"/>
  <c r="AL325" i="30"/>
  <c r="AN325" i="30" s="1"/>
  <c r="AH325" i="30"/>
  <c r="AG325" i="30"/>
  <c r="AF325" i="30"/>
  <c r="AU324" i="30"/>
  <c r="AT324" i="30"/>
  <c r="AM324" i="30"/>
  <c r="AL324" i="30"/>
  <c r="AH324" i="30"/>
  <c r="AG324" i="30"/>
  <c r="AF324" i="30"/>
  <c r="AU323" i="30"/>
  <c r="AT323" i="30"/>
  <c r="AM323" i="30"/>
  <c r="AL323" i="30"/>
  <c r="AH323" i="30"/>
  <c r="AG323" i="30"/>
  <c r="AF323" i="30"/>
  <c r="AU322" i="30"/>
  <c r="AT322" i="30"/>
  <c r="AM322" i="30"/>
  <c r="AL322" i="30"/>
  <c r="AH322" i="30"/>
  <c r="AG322" i="30"/>
  <c r="AF322" i="30"/>
  <c r="AU321" i="30"/>
  <c r="AT321" i="30"/>
  <c r="AM321" i="30"/>
  <c r="AL321" i="30"/>
  <c r="AH321" i="30"/>
  <c r="AG321" i="30"/>
  <c r="AF321" i="30"/>
  <c r="AU320" i="30"/>
  <c r="AT320" i="30"/>
  <c r="AM320" i="30"/>
  <c r="AL320" i="30"/>
  <c r="AH320" i="30"/>
  <c r="AG320" i="30"/>
  <c r="AF320" i="30"/>
  <c r="AU319" i="30"/>
  <c r="AT319" i="30"/>
  <c r="AM319" i="30"/>
  <c r="AL319" i="30"/>
  <c r="AH319" i="30"/>
  <c r="AG319" i="30"/>
  <c r="AF319" i="30"/>
  <c r="AU318" i="30"/>
  <c r="AT318" i="30"/>
  <c r="AM318" i="30"/>
  <c r="AL318" i="30"/>
  <c r="AH318" i="30"/>
  <c r="AG318" i="30"/>
  <c r="AF318" i="30"/>
  <c r="AU317" i="30"/>
  <c r="AT317" i="30"/>
  <c r="AM317" i="30"/>
  <c r="AL317" i="30"/>
  <c r="AH317" i="30"/>
  <c r="AG317" i="30"/>
  <c r="AF317" i="30"/>
  <c r="AU316" i="30"/>
  <c r="AT316" i="30"/>
  <c r="AM316" i="30"/>
  <c r="AL316" i="30"/>
  <c r="AH316" i="30"/>
  <c r="AG316" i="30"/>
  <c r="AF316" i="30"/>
  <c r="AU315" i="30"/>
  <c r="AT315" i="30"/>
  <c r="AM315" i="30"/>
  <c r="AL315" i="30"/>
  <c r="AH315" i="30"/>
  <c r="AG315" i="30"/>
  <c r="AF315" i="30"/>
  <c r="AU314" i="30"/>
  <c r="AT314" i="30"/>
  <c r="AM314" i="30"/>
  <c r="AL314" i="30"/>
  <c r="AH314" i="30"/>
  <c r="AG314" i="30"/>
  <c r="AF314" i="30"/>
  <c r="AU313" i="30"/>
  <c r="AT313" i="30"/>
  <c r="AM313" i="30"/>
  <c r="AL313" i="30"/>
  <c r="AH313" i="30"/>
  <c r="AG313" i="30"/>
  <c r="AF313" i="30"/>
  <c r="AU312" i="30"/>
  <c r="AT312" i="30"/>
  <c r="AM312" i="30"/>
  <c r="AL312" i="30"/>
  <c r="AH312" i="30"/>
  <c r="AG312" i="30"/>
  <c r="AF312" i="30"/>
  <c r="AU311" i="30"/>
  <c r="AT311" i="30"/>
  <c r="AM311" i="30"/>
  <c r="AL311" i="30"/>
  <c r="AH311" i="30"/>
  <c r="AG311" i="30"/>
  <c r="AF311" i="30"/>
  <c r="AU310" i="30"/>
  <c r="AT310" i="30"/>
  <c r="AM310" i="30"/>
  <c r="AL310" i="30"/>
  <c r="AH310" i="30"/>
  <c r="AG310" i="30"/>
  <c r="AF310" i="30"/>
  <c r="AU309" i="30"/>
  <c r="AT309" i="30"/>
  <c r="AM309" i="30"/>
  <c r="AL309" i="30"/>
  <c r="AH309" i="30"/>
  <c r="AG309" i="30"/>
  <c r="AF309" i="30"/>
  <c r="AU308" i="30"/>
  <c r="AT308" i="30"/>
  <c r="AM308" i="30"/>
  <c r="AL308" i="30"/>
  <c r="AH308" i="30"/>
  <c r="AG308" i="30"/>
  <c r="AF308" i="30"/>
  <c r="AU307" i="30"/>
  <c r="AT307" i="30"/>
  <c r="AM307" i="30"/>
  <c r="AL307" i="30"/>
  <c r="AH307" i="30"/>
  <c r="AG307" i="30"/>
  <c r="AF307" i="30"/>
  <c r="AU306" i="30"/>
  <c r="AT306" i="30"/>
  <c r="AM306" i="30"/>
  <c r="AL306" i="30"/>
  <c r="AH306" i="30"/>
  <c r="AG306" i="30"/>
  <c r="AF306" i="30"/>
  <c r="AU305" i="30"/>
  <c r="AT305" i="30"/>
  <c r="AM305" i="30"/>
  <c r="AL305" i="30"/>
  <c r="AH305" i="30"/>
  <c r="AG305" i="30"/>
  <c r="AF305" i="30"/>
  <c r="AU304" i="30"/>
  <c r="AT304" i="30"/>
  <c r="AM304" i="30"/>
  <c r="AL304" i="30"/>
  <c r="AH304" i="30"/>
  <c r="AG304" i="30"/>
  <c r="AF304" i="30"/>
  <c r="AU303" i="30"/>
  <c r="AT303" i="30"/>
  <c r="AM303" i="30"/>
  <c r="AL303" i="30"/>
  <c r="AH303" i="30"/>
  <c r="AG303" i="30"/>
  <c r="AF303" i="30"/>
  <c r="AU302" i="30"/>
  <c r="AT302" i="30"/>
  <c r="AM302" i="30"/>
  <c r="AL302" i="30"/>
  <c r="AH302" i="30"/>
  <c r="AG302" i="30"/>
  <c r="AF302" i="30"/>
  <c r="AU301" i="30"/>
  <c r="AT301" i="30"/>
  <c r="AM301" i="30"/>
  <c r="AL301" i="30"/>
  <c r="AH301" i="30"/>
  <c r="AG301" i="30"/>
  <c r="AF301" i="30"/>
  <c r="AU300" i="30"/>
  <c r="AT300" i="30"/>
  <c r="AM300" i="30"/>
  <c r="AL300" i="30"/>
  <c r="AH300" i="30"/>
  <c r="AG300" i="30"/>
  <c r="AF300" i="30"/>
  <c r="AU299" i="30"/>
  <c r="AT299" i="30"/>
  <c r="AM299" i="30"/>
  <c r="AL299" i="30"/>
  <c r="AH299" i="30"/>
  <c r="AG299" i="30"/>
  <c r="AF299" i="30"/>
  <c r="AU298" i="30"/>
  <c r="AT298" i="30"/>
  <c r="AM298" i="30"/>
  <c r="AL298" i="30"/>
  <c r="AH298" i="30"/>
  <c r="AG298" i="30"/>
  <c r="AF298" i="30"/>
  <c r="AU297" i="30"/>
  <c r="AT297" i="30"/>
  <c r="AM297" i="30"/>
  <c r="AL297" i="30"/>
  <c r="AH297" i="30"/>
  <c r="AG297" i="30"/>
  <c r="AF297" i="30"/>
  <c r="AU296" i="30"/>
  <c r="AT296" i="30"/>
  <c r="AM296" i="30"/>
  <c r="AL296" i="30"/>
  <c r="AH296" i="30"/>
  <c r="AG296" i="30"/>
  <c r="AF296" i="30"/>
  <c r="AU295" i="30"/>
  <c r="AT295" i="30"/>
  <c r="AM295" i="30"/>
  <c r="AL295" i="30"/>
  <c r="AH295" i="30"/>
  <c r="AG295" i="30"/>
  <c r="AF295" i="30"/>
  <c r="AU294" i="30"/>
  <c r="AT294" i="30"/>
  <c r="AM294" i="30"/>
  <c r="AL294" i="30"/>
  <c r="AH294" i="30"/>
  <c r="AG294" i="30"/>
  <c r="AF294" i="30"/>
  <c r="AU293" i="30"/>
  <c r="AT293" i="30"/>
  <c r="AM293" i="30"/>
  <c r="AL293" i="30"/>
  <c r="AH293" i="30"/>
  <c r="AG293" i="30"/>
  <c r="AF293" i="30"/>
  <c r="AU292" i="30"/>
  <c r="AT292" i="30"/>
  <c r="AM292" i="30"/>
  <c r="AL292" i="30"/>
  <c r="AH292" i="30"/>
  <c r="AG292" i="30"/>
  <c r="AF292" i="30"/>
  <c r="AU291" i="30"/>
  <c r="AT291" i="30"/>
  <c r="AM291" i="30"/>
  <c r="AL291" i="30"/>
  <c r="AH291" i="30"/>
  <c r="AG291" i="30"/>
  <c r="AF291" i="30"/>
  <c r="AU290" i="30"/>
  <c r="AT290" i="30"/>
  <c r="AM290" i="30"/>
  <c r="AL290" i="30"/>
  <c r="AH290" i="30"/>
  <c r="AG290" i="30"/>
  <c r="AF290" i="30"/>
  <c r="AU289" i="30"/>
  <c r="AT289" i="30"/>
  <c r="AM289" i="30"/>
  <c r="AL289" i="30"/>
  <c r="AH289" i="30"/>
  <c r="AG289" i="30"/>
  <c r="AF289" i="30"/>
  <c r="AU288" i="30"/>
  <c r="AT288" i="30"/>
  <c r="AM288" i="30"/>
  <c r="AL288" i="30"/>
  <c r="AH288" i="30"/>
  <c r="AG288" i="30"/>
  <c r="AF288" i="30"/>
  <c r="AU287" i="30"/>
  <c r="AT287" i="30"/>
  <c r="AM287" i="30"/>
  <c r="AL287" i="30"/>
  <c r="AH287" i="30"/>
  <c r="AG287" i="30"/>
  <c r="AF287" i="30"/>
  <c r="AU286" i="30"/>
  <c r="AT286" i="30"/>
  <c r="AM286" i="30"/>
  <c r="AL286" i="30"/>
  <c r="AH286" i="30"/>
  <c r="AG286" i="30"/>
  <c r="AF286" i="30"/>
  <c r="AU285" i="30"/>
  <c r="AT285" i="30"/>
  <c r="AM285" i="30"/>
  <c r="AL285" i="30"/>
  <c r="AH285" i="30"/>
  <c r="AG285" i="30"/>
  <c r="AF285" i="30"/>
  <c r="AU284" i="30"/>
  <c r="AT284" i="30"/>
  <c r="AM284" i="30"/>
  <c r="AL284" i="30"/>
  <c r="AH284" i="30"/>
  <c r="AG284" i="30"/>
  <c r="AF284" i="30"/>
  <c r="AU283" i="30"/>
  <c r="AT283" i="30"/>
  <c r="AM283" i="30"/>
  <c r="AL283" i="30"/>
  <c r="AH283" i="30"/>
  <c r="AG283" i="30"/>
  <c r="AF283" i="30"/>
  <c r="AU282" i="30"/>
  <c r="AT282" i="30"/>
  <c r="AM282" i="30"/>
  <c r="AL282" i="30"/>
  <c r="AH282" i="30"/>
  <c r="AG282" i="30"/>
  <c r="AF282" i="30"/>
  <c r="AU281" i="30"/>
  <c r="AT281" i="30"/>
  <c r="AM281" i="30"/>
  <c r="AL281" i="30"/>
  <c r="AH281" i="30"/>
  <c r="AG281" i="30"/>
  <c r="AF281" i="30"/>
  <c r="AU280" i="30"/>
  <c r="AT280" i="30"/>
  <c r="AM280" i="30"/>
  <c r="AL280" i="30"/>
  <c r="AH280" i="30"/>
  <c r="AG280" i="30"/>
  <c r="AF280" i="30"/>
  <c r="AU279" i="30"/>
  <c r="AT279" i="30"/>
  <c r="AM279" i="30"/>
  <c r="AL279" i="30"/>
  <c r="AH279" i="30"/>
  <c r="AG279" i="30"/>
  <c r="AF279" i="30"/>
  <c r="AU278" i="30"/>
  <c r="AT278" i="30"/>
  <c r="AM278" i="30"/>
  <c r="AL278" i="30"/>
  <c r="AH278" i="30"/>
  <c r="AG278" i="30"/>
  <c r="AF278" i="30"/>
  <c r="AU277" i="30"/>
  <c r="AT277" i="30"/>
  <c r="AM277" i="30"/>
  <c r="AL277" i="30"/>
  <c r="AH277" i="30"/>
  <c r="AG277" i="30"/>
  <c r="AF277" i="30"/>
  <c r="AU276" i="30"/>
  <c r="AT276" i="30"/>
  <c r="AM276" i="30"/>
  <c r="AL276" i="30"/>
  <c r="AH276" i="30"/>
  <c r="AG276" i="30"/>
  <c r="AF276" i="30"/>
  <c r="AU275" i="30"/>
  <c r="AT275" i="30"/>
  <c r="AM275" i="30"/>
  <c r="AL275" i="30"/>
  <c r="AH275" i="30"/>
  <c r="AG275" i="30"/>
  <c r="AF275" i="30"/>
  <c r="AU274" i="30"/>
  <c r="AT274" i="30"/>
  <c r="AM274" i="30"/>
  <c r="AL274" i="30"/>
  <c r="AH274" i="30"/>
  <c r="AG274" i="30"/>
  <c r="AF274" i="30"/>
  <c r="AU273" i="30"/>
  <c r="AT273" i="30"/>
  <c r="AM273" i="30"/>
  <c r="AL273" i="30"/>
  <c r="AH273" i="30"/>
  <c r="AG273" i="30"/>
  <c r="AF273" i="30"/>
  <c r="AU272" i="30"/>
  <c r="AT272" i="30"/>
  <c r="AM272" i="30"/>
  <c r="AL272" i="30"/>
  <c r="AH272" i="30"/>
  <c r="AG272" i="30"/>
  <c r="AF272" i="30"/>
  <c r="AU271" i="30"/>
  <c r="AT271" i="30"/>
  <c r="AM271" i="30"/>
  <c r="AL271" i="30"/>
  <c r="AH271" i="30"/>
  <c r="AG271" i="30"/>
  <c r="AF271" i="30"/>
  <c r="AU270" i="30"/>
  <c r="AT270" i="30"/>
  <c r="AM270" i="30"/>
  <c r="AL270" i="30"/>
  <c r="AH270" i="30"/>
  <c r="AG270" i="30"/>
  <c r="AF270" i="30"/>
  <c r="AU269" i="30"/>
  <c r="AT269" i="30"/>
  <c r="AM269" i="30"/>
  <c r="AL269" i="30"/>
  <c r="AH269" i="30"/>
  <c r="AG269" i="30"/>
  <c r="AF269" i="30"/>
  <c r="AU268" i="30"/>
  <c r="AT268" i="30"/>
  <c r="AM268" i="30"/>
  <c r="AL268" i="30"/>
  <c r="AH268" i="30"/>
  <c r="AG268" i="30"/>
  <c r="AF268" i="30"/>
  <c r="AU267" i="30"/>
  <c r="AT267" i="30"/>
  <c r="AM267" i="30"/>
  <c r="AL267" i="30"/>
  <c r="AH267" i="30"/>
  <c r="AG267" i="30"/>
  <c r="AF267" i="30"/>
  <c r="AU266" i="30"/>
  <c r="AT266" i="30"/>
  <c r="AM266" i="30"/>
  <c r="AL266" i="30"/>
  <c r="AH266" i="30"/>
  <c r="AG266" i="30"/>
  <c r="AF266" i="30"/>
  <c r="AU265" i="30"/>
  <c r="AT265" i="30"/>
  <c r="AM265" i="30"/>
  <c r="AL265" i="30"/>
  <c r="AH265" i="30"/>
  <c r="AG265" i="30"/>
  <c r="AF265" i="30"/>
  <c r="AU264" i="30"/>
  <c r="AT264" i="30"/>
  <c r="AM264" i="30"/>
  <c r="AL264" i="30"/>
  <c r="AH264" i="30"/>
  <c r="AG264" i="30"/>
  <c r="AF264" i="30"/>
  <c r="AU263" i="30"/>
  <c r="AT263" i="30"/>
  <c r="AM263" i="30"/>
  <c r="AL263" i="30"/>
  <c r="AH263" i="30"/>
  <c r="AG263" i="30"/>
  <c r="AF263" i="30"/>
  <c r="AU262" i="30"/>
  <c r="AT262" i="30"/>
  <c r="AM262" i="30"/>
  <c r="AL262" i="30"/>
  <c r="AH262" i="30"/>
  <c r="AG262" i="30"/>
  <c r="AF262" i="30"/>
  <c r="AU261" i="30"/>
  <c r="AT261" i="30"/>
  <c r="AM261" i="30"/>
  <c r="AL261" i="30"/>
  <c r="AH261" i="30"/>
  <c r="AG261" i="30"/>
  <c r="AF261" i="30"/>
  <c r="AU260" i="30"/>
  <c r="AT260" i="30"/>
  <c r="AM260" i="30"/>
  <c r="AL260" i="30"/>
  <c r="AH260" i="30"/>
  <c r="AG260" i="30"/>
  <c r="AF260" i="30"/>
  <c r="AU259" i="30"/>
  <c r="AT259" i="30"/>
  <c r="AM259" i="30"/>
  <c r="AL259" i="30"/>
  <c r="AH259" i="30"/>
  <c r="AG259" i="30"/>
  <c r="AF259" i="30"/>
  <c r="AU258" i="30"/>
  <c r="AT258" i="30"/>
  <c r="AM258" i="30"/>
  <c r="AL258" i="30"/>
  <c r="AH258" i="30"/>
  <c r="AG258" i="30"/>
  <c r="AF258" i="30"/>
  <c r="AU257" i="30"/>
  <c r="AT257" i="30"/>
  <c r="AM257" i="30"/>
  <c r="AL257" i="30"/>
  <c r="AH257" i="30"/>
  <c r="AG257" i="30"/>
  <c r="AF257" i="30"/>
  <c r="AU256" i="30"/>
  <c r="AT256" i="30"/>
  <c r="AM256" i="30"/>
  <c r="AL256" i="30"/>
  <c r="AH256" i="30"/>
  <c r="AG256" i="30"/>
  <c r="AF256" i="30"/>
  <c r="AU255" i="30"/>
  <c r="AT255" i="30"/>
  <c r="AM255" i="30"/>
  <c r="AL255" i="30"/>
  <c r="AH255" i="30"/>
  <c r="AG255" i="30"/>
  <c r="AF255" i="30"/>
  <c r="AU254" i="30"/>
  <c r="AT254" i="30"/>
  <c r="AM254" i="30"/>
  <c r="AL254" i="30"/>
  <c r="AH254" i="30"/>
  <c r="AG254" i="30"/>
  <c r="AF254" i="30"/>
  <c r="AU253" i="30"/>
  <c r="AT253" i="30"/>
  <c r="AM253" i="30"/>
  <c r="AL253" i="30"/>
  <c r="AH253" i="30"/>
  <c r="AG253" i="30"/>
  <c r="AF253" i="30"/>
  <c r="AU252" i="30"/>
  <c r="AT252" i="30"/>
  <c r="AM252" i="30"/>
  <c r="AL252" i="30"/>
  <c r="AH252" i="30"/>
  <c r="AG252" i="30"/>
  <c r="AF252" i="30"/>
  <c r="AU251" i="30"/>
  <c r="AT251" i="30"/>
  <c r="AM251" i="30"/>
  <c r="AL251" i="30"/>
  <c r="AH251" i="30"/>
  <c r="AG251" i="30"/>
  <c r="AF251" i="30"/>
  <c r="AU250" i="30"/>
  <c r="AT250" i="30"/>
  <c r="AM250" i="30"/>
  <c r="AL250" i="30"/>
  <c r="AH250" i="30"/>
  <c r="AG250" i="30"/>
  <c r="AF250" i="30"/>
  <c r="AU249" i="30"/>
  <c r="AT249" i="30"/>
  <c r="AM249" i="30"/>
  <c r="AL249" i="30"/>
  <c r="AH249" i="30"/>
  <c r="AG249" i="30"/>
  <c r="AF249" i="30"/>
  <c r="AU248" i="30"/>
  <c r="AT248" i="30"/>
  <c r="AM248" i="30"/>
  <c r="AL248" i="30"/>
  <c r="AH248" i="30"/>
  <c r="AG248" i="30"/>
  <c r="AF248" i="30"/>
  <c r="AU247" i="30"/>
  <c r="AT247" i="30"/>
  <c r="AM247" i="30"/>
  <c r="AL247" i="30"/>
  <c r="AH247" i="30"/>
  <c r="AG247" i="30"/>
  <c r="AF247" i="30"/>
  <c r="AU246" i="30"/>
  <c r="AT246" i="30"/>
  <c r="AM246" i="30"/>
  <c r="AL246" i="30"/>
  <c r="AH246" i="30"/>
  <c r="AG246" i="30"/>
  <c r="AF246" i="30"/>
  <c r="AU245" i="30"/>
  <c r="AT245" i="30"/>
  <c r="AM245" i="30"/>
  <c r="AL245" i="30"/>
  <c r="AH245" i="30"/>
  <c r="AG245" i="30"/>
  <c r="AF245" i="30"/>
  <c r="AU244" i="30"/>
  <c r="AT244" i="30"/>
  <c r="AM244" i="30"/>
  <c r="AL244" i="30"/>
  <c r="AH244" i="30"/>
  <c r="AG244" i="30"/>
  <c r="AF244" i="30"/>
  <c r="AU243" i="30"/>
  <c r="AT243" i="30"/>
  <c r="AM243" i="30"/>
  <c r="AL243" i="30"/>
  <c r="AH243" i="30"/>
  <c r="AG243" i="30"/>
  <c r="AF243" i="30"/>
  <c r="AU242" i="30"/>
  <c r="AT242" i="30"/>
  <c r="AM242" i="30"/>
  <c r="AL242" i="30"/>
  <c r="AH242" i="30"/>
  <c r="AG242" i="30"/>
  <c r="AF242" i="30"/>
  <c r="AU241" i="30"/>
  <c r="AT241" i="30"/>
  <c r="AM241" i="30"/>
  <c r="AL241" i="30"/>
  <c r="AH241" i="30"/>
  <c r="AG241" i="30"/>
  <c r="AF241" i="30"/>
  <c r="AU240" i="30"/>
  <c r="AT240" i="30"/>
  <c r="AM240" i="30"/>
  <c r="AL240" i="30"/>
  <c r="AH240" i="30"/>
  <c r="AG240" i="30"/>
  <c r="AF240" i="30"/>
  <c r="AU239" i="30"/>
  <c r="AT239" i="30"/>
  <c r="AM239" i="30"/>
  <c r="AL239" i="30"/>
  <c r="AH239" i="30"/>
  <c r="AG239" i="30"/>
  <c r="AF239" i="30"/>
  <c r="AU238" i="30"/>
  <c r="AT238" i="30"/>
  <c r="AM238" i="30"/>
  <c r="AL238" i="30"/>
  <c r="AH238" i="30"/>
  <c r="AG238" i="30"/>
  <c r="AF238" i="30"/>
  <c r="AU237" i="30"/>
  <c r="AT237" i="30"/>
  <c r="AM237" i="30"/>
  <c r="AL237" i="30"/>
  <c r="AH237" i="30"/>
  <c r="AG237" i="30"/>
  <c r="AF237" i="30"/>
  <c r="AU236" i="30"/>
  <c r="AT236" i="30"/>
  <c r="AM236" i="30"/>
  <c r="AL236" i="30"/>
  <c r="AH236" i="30"/>
  <c r="AG236" i="30"/>
  <c r="AF236" i="30"/>
  <c r="AU235" i="30"/>
  <c r="AT235" i="30"/>
  <c r="AM235" i="30"/>
  <c r="AL235" i="30"/>
  <c r="AH235" i="30"/>
  <c r="AG235" i="30"/>
  <c r="AF235" i="30"/>
  <c r="AU234" i="30"/>
  <c r="AT234" i="30"/>
  <c r="AM234" i="30"/>
  <c r="AL234" i="30"/>
  <c r="AH234" i="30"/>
  <c r="AG234" i="30"/>
  <c r="AF234" i="30"/>
  <c r="AU233" i="30"/>
  <c r="AT233" i="30"/>
  <c r="AM233" i="30"/>
  <c r="AL233" i="30"/>
  <c r="AH233" i="30"/>
  <c r="AG233" i="30"/>
  <c r="AF233" i="30"/>
  <c r="AU232" i="30"/>
  <c r="AT232" i="30"/>
  <c r="AM232" i="30"/>
  <c r="AL232" i="30"/>
  <c r="AH232" i="30"/>
  <c r="AG232" i="30"/>
  <c r="AF232" i="30"/>
  <c r="AU231" i="30"/>
  <c r="AT231" i="30"/>
  <c r="AM231" i="30"/>
  <c r="AL231" i="30"/>
  <c r="AH231" i="30"/>
  <c r="AG231" i="30"/>
  <c r="AF231" i="30"/>
  <c r="AU230" i="30"/>
  <c r="AT230" i="30"/>
  <c r="AM230" i="30"/>
  <c r="AL230" i="30"/>
  <c r="AH230" i="30"/>
  <c r="AG230" i="30"/>
  <c r="AF230" i="30"/>
  <c r="AU229" i="30"/>
  <c r="AT229" i="30"/>
  <c r="AM229" i="30"/>
  <c r="AL229" i="30"/>
  <c r="AH229" i="30"/>
  <c r="AG229" i="30"/>
  <c r="AF229" i="30"/>
  <c r="AU228" i="30"/>
  <c r="AT228" i="30"/>
  <c r="AM228" i="30"/>
  <c r="AL228" i="30"/>
  <c r="AH228" i="30"/>
  <c r="AG228" i="30"/>
  <c r="AF228" i="30"/>
  <c r="AU227" i="30"/>
  <c r="AT227" i="30"/>
  <c r="AM227" i="30"/>
  <c r="AL227" i="30"/>
  <c r="AH227" i="30"/>
  <c r="AG227" i="30"/>
  <c r="AF227" i="30"/>
  <c r="AU226" i="30"/>
  <c r="AT226" i="30"/>
  <c r="AM226" i="30"/>
  <c r="AL226" i="30"/>
  <c r="AH226" i="30"/>
  <c r="AG226" i="30"/>
  <c r="AF226" i="30"/>
  <c r="AU225" i="30"/>
  <c r="AT225" i="30"/>
  <c r="AM225" i="30"/>
  <c r="AL225" i="30"/>
  <c r="AH225" i="30"/>
  <c r="AG225" i="30"/>
  <c r="AF225" i="30"/>
  <c r="AU224" i="30"/>
  <c r="AT224" i="30"/>
  <c r="AM224" i="30"/>
  <c r="AL224" i="30"/>
  <c r="AH224" i="30"/>
  <c r="AG224" i="30"/>
  <c r="AF224" i="30"/>
  <c r="AU223" i="30"/>
  <c r="AT223" i="30"/>
  <c r="AM223" i="30"/>
  <c r="AL223" i="30"/>
  <c r="AH223" i="30"/>
  <c r="AG223" i="30"/>
  <c r="AF223" i="30"/>
  <c r="AU222" i="30"/>
  <c r="AT222" i="30"/>
  <c r="AM222" i="30"/>
  <c r="AL222" i="30"/>
  <c r="AH222" i="30"/>
  <c r="AG222" i="30"/>
  <c r="AF222" i="30"/>
  <c r="AU221" i="30"/>
  <c r="AT221" i="30"/>
  <c r="AM221" i="30"/>
  <c r="AL221" i="30"/>
  <c r="AH221" i="30"/>
  <c r="AG221" i="30"/>
  <c r="AF221" i="30"/>
  <c r="AU220" i="30"/>
  <c r="AT220" i="30"/>
  <c r="AM220" i="30"/>
  <c r="AL220" i="30"/>
  <c r="AH220" i="30"/>
  <c r="AG220" i="30"/>
  <c r="AF220" i="30"/>
  <c r="AU219" i="30"/>
  <c r="AT219" i="30"/>
  <c r="AM219" i="30"/>
  <c r="AL219" i="30"/>
  <c r="AH219" i="30"/>
  <c r="AG219" i="30"/>
  <c r="AF219" i="30"/>
  <c r="AU218" i="30"/>
  <c r="AT218" i="30"/>
  <c r="AM218" i="30"/>
  <c r="AL218" i="30"/>
  <c r="AH218" i="30"/>
  <c r="AG218" i="30"/>
  <c r="AF218" i="30"/>
  <c r="AU217" i="30"/>
  <c r="AT217" i="30"/>
  <c r="AM217" i="30"/>
  <c r="AL217" i="30"/>
  <c r="AH217" i="30"/>
  <c r="AG217" i="30"/>
  <c r="AF217" i="30"/>
  <c r="AU216" i="30"/>
  <c r="AT216" i="30"/>
  <c r="AM216" i="30"/>
  <c r="AL216" i="30"/>
  <c r="AH216" i="30"/>
  <c r="AG216" i="30"/>
  <c r="AF216" i="30"/>
  <c r="AU215" i="30"/>
  <c r="AT215" i="30"/>
  <c r="AM215" i="30"/>
  <c r="AL215" i="30"/>
  <c r="AH215" i="30"/>
  <c r="AG215" i="30"/>
  <c r="AF215" i="30"/>
  <c r="AU214" i="30"/>
  <c r="AT214" i="30"/>
  <c r="AM214" i="30"/>
  <c r="AL214" i="30"/>
  <c r="AH214" i="30"/>
  <c r="AG214" i="30"/>
  <c r="AF214" i="30"/>
  <c r="AU213" i="30"/>
  <c r="AT213" i="30"/>
  <c r="AM213" i="30"/>
  <c r="AL213" i="30"/>
  <c r="AH213" i="30"/>
  <c r="AG213" i="30"/>
  <c r="AF213" i="30"/>
  <c r="AU212" i="30"/>
  <c r="AT212" i="30"/>
  <c r="AM212" i="30"/>
  <c r="AL212" i="30"/>
  <c r="AH212" i="30"/>
  <c r="AG212" i="30"/>
  <c r="AF212" i="30"/>
  <c r="AU211" i="30"/>
  <c r="AT211" i="30"/>
  <c r="AM211" i="30"/>
  <c r="AL211" i="30"/>
  <c r="AH211" i="30"/>
  <c r="AG211" i="30"/>
  <c r="AF211" i="30"/>
  <c r="AU210" i="30"/>
  <c r="AT210" i="30"/>
  <c r="AM210" i="30"/>
  <c r="AL210" i="30"/>
  <c r="AH210" i="30"/>
  <c r="AG210" i="30"/>
  <c r="AF210" i="30"/>
  <c r="AU209" i="30"/>
  <c r="AT209" i="30"/>
  <c r="AM209" i="30"/>
  <c r="AL209" i="30"/>
  <c r="AH209" i="30"/>
  <c r="AG209" i="30"/>
  <c r="AF209" i="30"/>
  <c r="AU208" i="30"/>
  <c r="AT208" i="30"/>
  <c r="AM208" i="30"/>
  <c r="AL208" i="30"/>
  <c r="AH208" i="30"/>
  <c r="AG208" i="30"/>
  <c r="AF208" i="30"/>
  <c r="AU207" i="30"/>
  <c r="AT207" i="30"/>
  <c r="AM207" i="30"/>
  <c r="AL207" i="30"/>
  <c r="AH207" i="30"/>
  <c r="AG207" i="30"/>
  <c r="AF207" i="30"/>
  <c r="AU206" i="30"/>
  <c r="AT206" i="30"/>
  <c r="AM206" i="30"/>
  <c r="AL206" i="30"/>
  <c r="AH206" i="30"/>
  <c r="AG206" i="30"/>
  <c r="AF206" i="30"/>
  <c r="AU205" i="30"/>
  <c r="AT205" i="30"/>
  <c r="AM205" i="30"/>
  <c r="AL205" i="30"/>
  <c r="AH205" i="30"/>
  <c r="AG205" i="30"/>
  <c r="AF205" i="30"/>
  <c r="AU204" i="30"/>
  <c r="AT204" i="30"/>
  <c r="AM204" i="30"/>
  <c r="AL204" i="30"/>
  <c r="AH204" i="30"/>
  <c r="AG204" i="30"/>
  <c r="AF204" i="30"/>
  <c r="AU203" i="30"/>
  <c r="AT203" i="30"/>
  <c r="AM203" i="30"/>
  <c r="AL203" i="30"/>
  <c r="AH203" i="30"/>
  <c r="AG203" i="30"/>
  <c r="AF203" i="30"/>
  <c r="AU202" i="30"/>
  <c r="AT202" i="30"/>
  <c r="AM202" i="30"/>
  <c r="AL202" i="30"/>
  <c r="AH202" i="30"/>
  <c r="AG202" i="30"/>
  <c r="AF202" i="30"/>
  <c r="AU201" i="30"/>
  <c r="AT201" i="30"/>
  <c r="AM201" i="30"/>
  <c r="AL201" i="30"/>
  <c r="AH201" i="30"/>
  <c r="AG201" i="30"/>
  <c r="AF201" i="30"/>
  <c r="AU200" i="30"/>
  <c r="AT200" i="30"/>
  <c r="AM200" i="30"/>
  <c r="AL200" i="30"/>
  <c r="AH200" i="30"/>
  <c r="AG200" i="30"/>
  <c r="AF200" i="30"/>
  <c r="AU199" i="30"/>
  <c r="AT199" i="30"/>
  <c r="AM199" i="30"/>
  <c r="AL199" i="30"/>
  <c r="AH199" i="30"/>
  <c r="AG199" i="30"/>
  <c r="AF199" i="30"/>
  <c r="AU198" i="30"/>
  <c r="AT198" i="30"/>
  <c r="AM198" i="30"/>
  <c r="AL198" i="30"/>
  <c r="AH198" i="30"/>
  <c r="AG198" i="30"/>
  <c r="AF198" i="30"/>
  <c r="AU197" i="30"/>
  <c r="AT197" i="30"/>
  <c r="AM197" i="30"/>
  <c r="AL197" i="30"/>
  <c r="AH197" i="30"/>
  <c r="AG197" i="30"/>
  <c r="AF197" i="30"/>
  <c r="AU196" i="30"/>
  <c r="AT196" i="30"/>
  <c r="AM196" i="30"/>
  <c r="AL196" i="30"/>
  <c r="AH196" i="30"/>
  <c r="AG196" i="30"/>
  <c r="AF196" i="30"/>
  <c r="AU195" i="30"/>
  <c r="AT195" i="30"/>
  <c r="AM195" i="30"/>
  <c r="AL195" i="30"/>
  <c r="AH195" i="30"/>
  <c r="AG195" i="30"/>
  <c r="AF195" i="30"/>
  <c r="AU194" i="30"/>
  <c r="AT194" i="30"/>
  <c r="AM194" i="30"/>
  <c r="AL194" i="30"/>
  <c r="AH194" i="30"/>
  <c r="AG194" i="30"/>
  <c r="AF194" i="30"/>
  <c r="AU193" i="30"/>
  <c r="AT193" i="30"/>
  <c r="AM193" i="30"/>
  <c r="AL193" i="30"/>
  <c r="AH193" i="30"/>
  <c r="AG193" i="30"/>
  <c r="AF193" i="30"/>
  <c r="AU192" i="30"/>
  <c r="AT192" i="30"/>
  <c r="AM192" i="30"/>
  <c r="AL192" i="30"/>
  <c r="AH192" i="30"/>
  <c r="AG192" i="30"/>
  <c r="AF192" i="30"/>
  <c r="AU191" i="30"/>
  <c r="AT191" i="30"/>
  <c r="AM191" i="30"/>
  <c r="AL191" i="30"/>
  <c r="AH191" i="30"/>
  <c r="AG191" i="30"/>
  <c r="AF191" i="30"/>
  <c r="AU190" i="30"/>
  <c r="AT190" i="30"/>
  <c r="AM190" i="30"/>
  <c r="AL190" i="30"/>
  <c r="AH190" i="30"/>
  <c r="AG190" i="30"/>
  <c r="AF190" i="30"/>
  <c r="AU189" i="30"/>
  <c r="AT189" i="30"/>
  <c r="AM189" i="30"/>
  <c r="AL189" i="30"/>
  <c r="AH189" i="30"/>
  <c r="AG189" i="30"/>
  <c r="AF189" i="30"/>
  <c r="AU188" i="30"/>
  <c r="AT188" i="30"/>
  <c r="AM188" i="30"/>
  <c r="AL188" i="30"/>
  <c r="AH188" i="30"/>
  <c r="AG188" i="30"/>
  <c r="AF188" i="30"/>
  <c r="AU187" i="30"/>
  <c r="AT187" i="30"/>
  <c r="AM187" i="30"/>
  <c r="AL187" i="30"/>
  <c r="AH187" i="30"/>
  <c r="AG187" i="30"/>
  <c r="AF187" i="30"/>
  <c r="AU186" i="30"/>
  <c r="AT186" i="30"/>
  <c r="AM186" i="30"/>
  <c r="AL186" i="30"/>
  <c r="AH186" i="30"/>
  <c r="AG186" i="30"/>
  <c r="AF186" i="30"/>
  <c r="AU185" i="30"/>
  <c r="AT185" i="30"/>
  <c r="AM185" i="30"/>
  <c r="AL185" i="30"/>
  <c r="AH185" i="30"/>
  <c r="AG185" i="30"/>
  <c r="AF185" i="30"/>
  <c r="AU184" i="30"/>
  <c r="AT184" i="30"/>
  <c r="AM184" i="30"/>
  <c r="AL184" i="30"/>
  <c r="AH184" i="30"/>
  <c r="AG184" i="30"/>
  <c r="AF184" i="30"/>
  <c r="AU183" i="30"/>
  <c r="AT183" i="30"/>
  <c r="AM183" i="30"/>
  <c r="AL183" i="30"/>
  <c r="AH183" i="30"/>
  <c r="AG183" i="30"/>
  <c r="AF183" i="30"/>
  <c r="AU182" i="30"/>
  <c r="AT182" i="30"/>
  <c r="AM182" i="30"/>
  <c r="AL182" i="30"/>
  <c r="AH182" i="30"/>
  <c r="AG182" i="30"/>
  <c r="AF182" i="30"/>
  <c r="AU181" i="30"/>
  <c r="AT181" i="30"/>
  <c r="AM181" i="30"/>
  <c r="AL181" i="30"/>
  <c r="AH181" i="30"/>
  <c r="AG181" i="30"/>
  <c r="AF181" i="30"/>
  <c r="AU180" i="30"/>
  <c r="AT180" i="30"/>
  <c r="AM180" i="30"/>
  <c r="AL180" i="30"/>
  <c r="AH180" i="30"/>
  <c r="AG180" i="30"/>
  <c r="AF180" i="30"/>
  <c r="AU179" i="30"/>
  <c r="AT179" i="30"/>
  <c r="AM179" i="30"/>
  <c r="AL179" i="30"/>
  <c r="AH179" i="30"/>
  <c r="AG179" i="30"/>
  <c r="AF179" i="30"/>
  <c r="AU178" i="30"/>
  <c r="AT178" i="30"/>
  <c r="AM178" i="30"/>
  <c r="AL178" i="30"/>
  <c r="AH178" i="30"/>
  <c r="AG178" i="30"/>
  <c r="AF178" i="30"/>
  <c r="AU177" i="30"/>
  <c r="AT177" i="30"/>
  <c r="AM177" i="30"/>
  <c r="AL177" i="30"/>
  <c r="AH177" i="30"/>
  <c r="AG177" i="30"/>
  <c r="AF177" i="30"/>
  <c r="AU176" i="30"/>
  <c r="AT176" i="30"/>
  <c r="AM176" i="30"/>
  <c r="AL176" i="30"/>
  <c r="AH176" i="30"/>
  <c r="AG176" i="30"/>
  <c r="AF176" i="30"/>
  <c r="AU175" i="30"/>
  <c r="AT175" i="30"/>
  <c r="AM175" i="30"/>
  <c r="AL175" i="30"/>
  <c r="AH175" i="30"/>
  <c r="AG175" i="30"/>
  <c r="AF175" i="30"/>
  <c r="AU174" i="30"/>
  <c r="AT174" i="30"/>
  <c r="AM174" i="30"/>
  <c r="AL174" i="30"/>
  <c r="AH174" i="30"/>
  <c r="AG174" i="30"/>
  <c r="AF174" i="30"/>
  <c r="AU173" i="30"/>
  <c r="AT173" i="30"/>
  <c r="AM173" i="30"/>
  <c r="AL173" i="30"/>
  <c r="AH173" i="30"/>
  <c r="AG173" i="30"/>
  <c r="AF173" i="30"/>
  <c r="AU172" i="30"/>
  <c r="AT172" i="30"/>
  <c r="AM172" i="30"/>
  <c r="AL172" i="30"/>
  <c r="AH172" i="30"/>
  <c r="AG172" i="30"/>
  <c r="AF172" i="30"/>
  <c r="AU171" i="30"/>
  <c r="AT171" i="30"/>
  <c r="AM171" i="30"/>
  <c r="AL171" i="30"/>
  <c r="AH171" i="30"/>
  <c r="AG171" i="30"/>
  <c r="AF171" i="30"/>
  <c r="AU170" i="30"/>
  <c r="AT170" i="30"/>
  <c r="AM170" i="30"/>
  <c r="AL170" i="30"/>
  <c r="AH170" i="30"/>
  <c r="AG170" i="30"/>
  <c r="AF170" i="30"/>
  <c r="AU169" i="30"/>
  <c r="AT169" i="30"/>
  <c r="AM169" i="30"/>
  <c r="AL169" i="30"/>
  <c r="AH169" i="30"/>
  <c r="AG169" i="30"/>
  <c r="AF169" i="30"/>
  <c r="AU168" i="30"/>
  <c r="AT168" i="30"/>
  <c r="AM168" i="30"/>
  <c r="AL168" i="30"/>
  <c r="AH168" i="30"/>
  <c r="AG168" i="30"/>
  <c r="AF168" i="30"/>
  <c r="AU167" i="30"/>
  <c r="AT167" i="30"/>
  <c r="AM167" i="30"/>
  <c r="AL167" i="30"/>
  <c r="AH167" i="30"/>
  <c r="AG167" i="30"/>
  <c r="AF167" i="30"/>
  <c r="AU166" i="30"/>
  <c r="AT166" i="30"/>
  <c r="AM166" i="30"/>
  <c r="AL166" i="30"/>
  <c r="AH166" i="30"/>
  <c r="AG166" i="30"/>
  <c r="AF166" i="30"/>
  <c r="AU165" i="30"/>
  <c r="AT165" i="30"/>
  <c r="AM165" i="30"/>
  <c r="AL165" i="30"/>
  <c r="AH165" i="30"/>
  <c r="AG165" i="30"/>
  <c r="AF165" i="30"/>
  <c r="AU164" i="30"/>
  <c r="AT164" i="30"/>
  <c r="AM164" i="30"/>
  <c r="AL164" i="30"/>
  <c r="AH164" i="30"/>
  <c r="AG164" i="30"/>
  <c r="AF164" i="30"/>
  <c r="AU163" i="30"/>
  <c r="AT163" i="30"/>
  <c r="AM163" i="30"/>
  <c r="AL163" i="30"/>
  <c r="AH163" i="30"/>
  <c r="AG163" i="30"/>
  <c r="AF163" i="30"/>
  <c r="AU162" i="30"/>
  <c r="AT162" i="30"/>
  <c r="AM162" i="30"/>
  <c r="AL162" i="30"/>
  <c r="AH162" i="30"/>
  <c r="AG162" i="30"/>
  <c r="AF162" i="30"/>
  <c r="AU161" i="30"/>
  <c r="AT161" i="30"/>
  <c r="AM161" i="30"/>
  <c r="AL161" i="30"/>
  <c r="AH161" i="30"/>
  <c r="AG161" i="30"/>
  <c r="AF161" i="30"/>
  <c r="AU160" i="30"/>
  <c r="AT160" i="30"/>
  <c r="AM160" i="30"/>
  <c r="AL160" i="30"/>
  <c r="AH160" i="30"/>
  <c r="AG160" i="30"/>
  <c r="AF160" i="30"/>
  <c r="AU159" i="30"/>
  <c r="AT159" i="30"/>
  <c r="AM159" i="30"/>
  <c r="AL159" i="30"/>
  <c r="AH159" i="30"/>
  <c r="AG159" i="30"/>
  <c r="AF159" i="30"/>
  <c r="AU158" i="30"/>
  <c r="AT158" i="30"/>
  <c r="AM158" i="30"/>
  <c r="AL158" i="30"/>
  <c r="AH158" i="30"/>
  <c r="AG158" i="30"/>
  <c r="AF158" i="30"/>
  <c r="AU157" i="30"/>
  <c r="AT157" i="30"/>
  <c r="AM157" i="30"/>
  <c r="AL157" i="30"/>
  <c r="AH157" i="30"/>
  <c r="AG157" i="30"/>
  <c r="AF157" i="30"/>
  <c r="AU156" i="30"/>
  <c r="AT156" i="30"/>
  <c r="AM156" i="30"/>
  <c r="AL156" i="30"/>
  <c r="AH156" i="30"/>
  <c r="AG156" i="30"/>
  <c r="AF156" i="30"/>
  <c r="AU155" i="30"/>
  <c r="AT155" i="30"/>
  <c r="AM155" i="30"/>
  <c r="AL155" i="30"/>
  <c r="AH155" i="30"/>
  <c r="AG155" i="30"/>
  <c r="AF155" i="30"/>
  <c r="AU154" i="30"/>
  <c r="AT154" i="30"/>
  <c r="AM154" i="30"/>
  <c r="AL154" i="30"/>
  <c r="AH154" i="30"/>
  <c r="AG154" i="30"/>
  <c r="AF154" i="30"/>
  <c r="AU153" i="30"/>
  <c r="AT153" i="30"/>
  <c r="AM153" i="30"/>
  <c r="AL153" i="30"/>
  <c r="AH153" i="30"/>
  <c r="AG153" i="30"/>
  <c r="AF153" i="30"/>
  <c r="AU152" i="30"/>
  <c r="AT152" i="30"/>
  <c r="AM152" i="30"/>
  <c r="AL152" i="30"/>
  <c r="AH152" i="30"/>
  <c r="AG152" i="30"/>
  <c r="AF152" i="30"/>
  <c r="AU151" i="30"/>
  <c r="AT151" i="30"/>
  <c r="AM151" i="30"/>
  <c r="AL151" i="30"/>
  <c r="AH151" i="30"/>
  <c r="AG151" i="30"/>
  <c r="AF151" i="30"/>
  <c r="AU150" i="30"/>
  <c r="AT150" i="30"/>
  <c r="AM150" i="30"/>
  <c r="AL150" i="30"/>
  <c r="AH150" i="30"/>
  <c r="AG150" i="30"/>
  <c r="AF150" i="30"/>
  <c r="AU149" i="30"/>
  <c r="AT149" i="30"/>
  <c r="AM149" i="30"/>
  <c r="AL149" i="30"/>
  <c r="AH149" i="30"/>
  <c r="AG149" i="30"/>
  <c r="AF149" i="30"/>
  <c r="AU148" i="30"/>
  <c r="AT148" i="30"/>
  <c r="AM148" i="30"/>
  <c r="AL148" i="30"/>
  <c r="AH148" i="30"/>
  <c r="AG148" i="30"/>
  <c r="AF148" i="30"/>
  <c r="AU147" i="30"/>
  <c r="AT147" i="30"/>
  <c r="AM147" i="30"/>
  <c r="AL147" i="30"/>
  <c r="AH147" i="30"/>
  <c r="AG147" i="30"/>
  <c r="AF147" i="30"/>
  <c r="AU146" i="30"/>
  <c r="AT146" i="30"/>
  <c r="AM146" i="30"/>
  <c r="AL146" i="30"/>
  <c r="AH146" i="30"/>
  <c r="AG146" i="30"/>
  <c r="AF146" i="30"/>
  <c r="AU145" i="30"/>
  <c r="AT145" i="30"/>
  <c r="AM145" i="30"/>
  <c r="AL145" i="30"/>
  <c r="AH145" i="30"/>
  <c r="AG145" i="30"/>
  <c r="AF145" i="30"/>
  <c r="AU144" i="30"/>
  <c r="AT144" i="30"/>
  <c r="AM144" i="30"/>
  <c r="AL144" i="30"/>
  <c r="AH144" i="30"/>
  <c r="AG144" i="30"/>
  <c r="AF144" i="30"/>
  <c r="AU143" i="30"/>
  <c r="AT143" i="30"/>
  <c r="AM143" i="30"/>
  <c r="AL143" i="30"/>
  <c r="AH143" i="30"/>
  <c r="AG143" i="30"/>
  <c r="AF143" i="30"/>
  <c r="AU142" i="30"/>
  <c r="AT142" i="30"/>
  <c r="AM142" i="30"/>
  <c r="AL142" i="30"/>
  <c r="AH142" i="30"/>
  <c r="AG142" i="30"/>
  <c r="AF142" i="30"/>
  <c r="AU141" i="30"/>
  <c r="AT141" i="30"/>
  <c r="AM141" i="30"/>
  <c r="AL141" i="30"/>
  <c r="AH141" i="30"/>
  <c r="AG141" i="30"/>
  <c r="AF141" i="30"/>
  <c r="AU140" i="30"/>
  <c r="AT140" i="30"/>
  <c r="AM140" i="30"/>
  <c r="AL140" i="30"/>
  <c r="AH140" i="30"/>
  <c r="AG140" i="30"/>
  <c r="AF140" i="30"/>
  <c r="AU139" i="30"/>
  <c r="AT139" i="30"/>
  <c r="AM139" i="30"/>
  <c r="AL139" i="30"/>
  <c r="AH139" i="30"/>
  <c r="AG139" i="30"/>
  <c r="AF139" i="30"/>
  <c r="AU138" i="30"/>
  <c r="AT138" i="30"/>
  <c r="AM138" i="30"/>
  <c r="AL138" i="30"/>
  <c r="AH138" i="30"/>
  <c r="AG138" i="30"/>
  <c r="AF138" i="30"/>
  <c r="AU137" i="30"/>
  <c r="AT137" i="30"/>
  <c r="AM137" i="30"/>
  <c r="AL137" i="30"/>
  <c r="AH137" i="30"/>
  <c r="AG137" i="30"/>
  <c r="AF137" i="30"/>
  <c r="AU136" i="30"/>
  <c r="AT136" i="30"/>
  <c r="AM136" i="30"/>
  <c r="AL136" i="30"/>
  <c r="AH136" i="30"/>
  <c r="AG136" i="30"/>
  <c r="AF136" i="30"/>
  <c r="AU135" i="30"/>
  <c r="AT135" i="30"/>
  <c r="AM135" i="30"/>
  <c r="AL135" i="30"/>
  <c r="AH135" i="30"/>
  <c r="AG135" i="30"/>
  <c r="AF135" i="30"/>
  <c r="AU134" i="30"/>
  <c r="AT134" i="30"/>
  <c r="AM134" i="30"/>
  <c r="AL134" i="30"/>
  <c r="AH134" i="30"/>
  <c r="AG134" i="30"/>
  <c r="AF134" i="30"/>
  <c r="AU133" i="30"/>
  <c r="AT133" i="30"/>
  <c r="AM133" i="30"/>
  <c r="AL133" i="30"/>
  <c r="AH133" i="30"/>
  <c r="AG133" i="30"/>
  <c r="AF133" i="30"/>
  <c r="AU132" i="30"/>
  <c r="AT132" i="30"/>
  <c r="AM132" i="30"/>
  <c r="AL132" i="30"/>
  <c r="AH132" i="30"/>
  <c r="AG132" i="30"/>
  <c r="AF132" i="30"/>
  <c r="AU131" i="30"/>
  <c r="AT131" i="30"/>
  <c r="AM131" i="30"/>
  <c r="AL131" i="30"/>
  <c r="AH131" i="30"/>
  <c r="AG131" i="30"/>
  <c r="AF131" i="30"/>
  <c r="AU130" i="30"/>
  <c r="AT130" i="30"/>
  <c r="AM130" i="30"/>
  <c r="AL130" i="30"/>
  <c r="AH130" i="30"/>
  <c r="AG130" i="30"/>
  <c r="AF130" i="30"/>
  <c r="AU129" i="30"/>
  <c r="AT129" i="30"/>
  <c r="AM129" i="30"/>
  <c r="AL129" i="30"/>
  <c r="AH129" i="30"/>
  <c r="AG129" i="30"/>
  <c r="AF129" i="30"/>
  <c r="AU128" i="30"/>
  <c r="AT128" i="30"/>
  <c r="AM128" i="30"/>
  <c r="AL128" i="30"/>
  <c r="AH128" i="30"/>
  <c r="AG128" i="30"/>
  <c r="AF128" i="30"/>
  <c r="AU127" i="30"/>
  <c r="AT127" i="30"/>
  <c r="AM127" i="30"/>
  <c r="AL127" i="30"/>
  <c r="AH127" i="30"/>
  <c r="AG127" i="30"/>
  <c r="AF127" i="30"/>
  <c r="AU126" i="30"/>
  <c r="AT126" i="30"/>
  <c r="AM126" i="30"/>
  <c r="AL126" i="30"/>
  <c r="AH126" i="30"/>
  <c r="AG126" i="30"/>
  <c r="AF126" i="30"/>
  <c r="AU125" i="30"/>
  <c r="AT125" i="30"/>
  <c r="AM125" i="30"/>
  <c r="AL125" i="30"/>
  <c r="AH125" i="30"/>
  <c r="AG125" i="30"/>
  <c r="AF125" i="30"/>
  <c r="AU124" i="30"/>
  <c r="AT124" i="30"/>
  <c r="AM124" i="30"/>
  <c r="AL124" i="30"/>
  <c r="AH124" i="30"/>
  <c r="AG124" i="30"/>
  <c r="AF124" i="30"/>
  <c r="AU123" i="30"/>
  <c r="AT123" i="30"/>
  <c r="AM123" i="30"/>
  <c r="AL123" i="30"/>
  <c r="AH123" i="30"/>
  <c r="AG123" i="30"/>
  <c r="AF123" i="30"/>
  <c r="AU122" i="30"/>
  <c r="AT122" i="30"/>
  <c r="AM122" i="30"/>
  <c r="AL122" i="30"/>
  <c r="AH122" i="30"/>
  <c r="AG122" i="30"/>
  <c r="AF122" i="30"/>
  <c r="AU121" i="30"/>
  <c r="AT121" i="30"/>
  <c r="AM121" i="30"/>
  <c r="AL121" i="30"/>
  <c r="AH121" i="30"/>
  <c r="AG121" i="30"/>
  <c r="AF121" i="30"/>
  <c r="AU120" i="30"/>
  <c r="AT120" i="30"/>
  <c r="AM120" i="30"/>
  <c r="AL120" i="30"/>
  <c r="AH120" i="30"/>
  <c r="AG120" i="30"/>
  <c r="AF120" i="30"/>
  <c r="AU119" i="30"/>
  <c r="AT119" i="30"/>
  <c r="AM119" i="30"/>
  <c r="AL119" i="30"/>
  <c r="AH119" i="30"/>
  <c r="AG119" i="30"/>
  <c r="AF119" i="30"/>
  <c r="AU118" i="30"/>
  <c r="AT118" i="30"/>
  <c r="AM118" i="30"/>
  <c r="AL118" i="30"/>
  <c r="AH118" i="30"/>
  <c r="AG118" i="30"/>
  <c r="AF118" i="30"/>
  <c r="AU117" i="30"/>
  <c r="AT117" i="30"/>
  <c r="AM117" i="30"/>
  <c r="AL117" i="30"/>
  <c r="AH117" i="30"/>
  <c r="AG117" i="30"/>
  <c r="AF117" i="30"/>
  <c r="AU116" i="30"/>
  <c r="AT116" i="30"/>
  <c r="AM116" i="30"/>
  <c r="AL116" i="30"/>
  <c r="AH116" i="30"/>
  <c r="AG116" i="30"/>
  <c r="AF116" i="30"/>
  <c r="AU115" i="30"/>
  <c r="AT115" i="30"/>
  <c r="AM115" i="30"/>
  <c r="AL115" i="30"/>
  <c r="AH115" i="30"/>
  <c r="AG115" i="30"/>
  <c r="AF115" i="30"/>
  <c r="AU114" i="30"/>
  <c r="AT114" i="30"/>
  <c r="AM114" i="30"/>
  <c r="AL114" i="30"/>
  <c r="AH114" i="30"/>
  <c r="AG114" i="30"/>
  <c r="AF114" i="30"/>
  <c r="AU113" i="30"/>
  <c r="AT113" i="30"/>
  <c r="AM113" i="30"/>
  <c r="AL113" i="30"/>
  <c r="AH113" i="30"/>
  <c r="AG113" i="30"/>
  <c r="AF113" i="30"/>
  <c r="AU112" i="30"/>
  <c r="AT112" i="30"/>
  <c r="AM112" i="30"/>
  <c r="AL112" i="30"/>
  <c r="AH112" i="30"/>
  <c r="AG112" i="30"/>
  <c r="AF112" i="30"/>
  <c r="AU111" i="30"/>
  <c r="AT111" i="30"/>
  <c r="AM111" i="30"/>
  <c r="AL111" i="30"/>
  <c r="AH111" i="30"/>
  <c r="AG111" i="30"/>
  <c r="AF111" i="30"/>
  <c r="AU110" i="30"/>
  <c r="AT110" i="30"/>
  <c r="AM110" i="30"/>
  <c r="AL110" i="30"/>
  <c r="AH110" i="30"/>
  <c r="AG110" i="30"/>
  <c r="AF110" i="30"/>
  <c r="AU109" i="30"/>
  <c r="AT109" i="30"/>
  <c r="AM109" i="30"/>
  <c r="AL109" i="30"/>
  <c r="AH109" i="30"/>
  <c r="AG109" i="30"/>
  <c r="AF109" i="30"/>
  <c r="AU108" i="30"/>
  <c r="AT108" i="30"/>
  <c r="AM108" i="30"/>
  <c r="AL108" i="30"/>
  <c r="AH108" i="30"/>
  <c r="AG108" i="30"/>
  <c r="AF108" i="30"/>
  <c r="AU107" i="30"/>
  <c r="AT107" i="30"/>
  <c r="AM107" i="30"/>
  <c r="AL107" i="30"/>
  <c r="AH107" i="30"/>
  <c r="AG107" i="30"/>
  <c r="AF107" i="30"/>
  <c r="AU106" i="30"/>
  <c r="AT106" i="30"/>
  <c r="AM106" i="30"/>
  <c r="AL106" i="30"/>
  <c r="AH106" i="30"/>
  <c r="AG106" i="30"/>
  <c r="AF106" i="30"/>
  <c r="AU105" i="30"/>
  <c r="AT105" i="30"/>
  <c r="AM105" i="30"/>
  <c r="AL105" i="30"/>
  <c r="AH105" i="30"/>
  <c r="AG105" i="30"/>
  <c r="AF105" i="30"/>
  <c r="AU104" i="30"/>
  <c r="AT104" i="30"/>
  <c r="AM104" i="30"/>
  <c r="AL104" i="30"/>
  <c r="AH104" i="30"/>
  <c r="AG104" i="30"/>
  <c r="AF104" i="30"/>
  <c r="AU103" i="30"/>
  <c r="AT103" i="30"/>
  <c r="AM103" i="30"/>
  <c r="AL103" i="30"/>
  <c r="AH103" i="30"/>
  <c r="AG103" i="30"/>
  <c r="AF103" i="30"/>
  <c r="AU102" i="30"/>
  <c r="AT102" i="30"/>
  <c r="AM102" i="30"/>
  <c r="AL102" i="30"/>
  <c r="AH102" i="30"/>
  <c r="AG102" i="30"/>
  <c r="AF102" i="30"/>
  <c r="AU101" i="30"/>
  <c r="AT101" i="30"/>
  <c r="AM101" i="30"/>
  <c r="AL101" i="30"/>
  <c r="AH101" i="30"/>
  <c r="AG101" i="30"/>
  <c r="AF101" i="30"/>
  <c r="AU100" i="30"/>
  <c r="AT100" i="30"/>
  <c r="AM100" i="30"/>
  <c r="AL100" i="30"/>
  <c r="AH100" i="30"/>
  <c r="AG100" i="30"/>
  <c r="AF100" i="30"/>
  <c r="AU99" i="30"/>
  <c r="AT99" i="30"/>
  <c r="AM99" i="30"/>
  <c r="AL99" i="30"/>
  <c r="AH99" i="30"/>
  <c r="AG99" i="30"/>
  <c r="AF99" i="30"/>
  <c r="AU98" i="30"/>
  <c r="AT98" i="30"/>
  <c r="AM98" i="30"/>
  <c r="AL98" i="30"/>
  <c r="AH98" i="30"/>
  <c r="AG98" i="30"/>
  <c r="AF98" i="30"/>
  <c r="AU97" i="30"/>
  <c r="AT97" i="30"/>
  <c r="AM97" i="30"/>
  <c r="AL97" i="30"/>
  <c r="AH97" i="30"/>
  <c r="AG97" i="30"/>
  <c r="AF97" i="30"/>
  <c r="AU96" i="30"/>
  <c r="AT96" i="30"/>
  <c r="AM96" i="30"/>
  <c r="AL96" i="30"/>
  <c r="AH96" i="30"/>
  <c r="AG96" i="30"/>
  <c r="AF96" i="30"/>
  <c r="AU95" i="30"/>
  <c r="AT95" i="30"/>
  <c r="AM95" i="30"/>
  <c r="AL95" i="30"/>
  <c r="AH95" i="30"/>
  <c r="AG95" i="30"/>
  <c r="AF95" i="30"/>
  <c r="AU94" i="30"/>
  <c r="AT94" i="30"/>
  <c r="AM94" i="30"/>
  <c r="AL94" i="30"/>
  <c r="AH94" i="30"/>
  <c r="AG94" i="30"/>
  <c r="AF94" i="30"/>
  <c r="AU93" i="30"/>
  <c r="AT93" i="30"/>
  <c r="AM93" i="30"/>
  <c r="AL93" i="30"/>
  <c r="AH93" i="30"/>
  <c r="AG93" i="30"/>
  <c r="AF93" i="30"/>
  <c r="AU92" i="30"/>
  <c r="AT92" i="30"/>
  <c r="AM92" i="30"/>
  <c r="AL92" i="30"/>
  <c r="AH92" i="30"/>
  <c r="AG92" i="30"/>
  <c r="AF92" i="30"/>
  <c r="AU91" i="30"/>
  <c r="AT91" i="30"/>
  <c r="AM91" i="30"/>
  <c r="AL91" i="30"/>
  <c r="AH91" i="30"/>
  <c r="AG91" i="30"/>
  <c r="AF91" i="30"/>
  <c r="AU90" i="30"/>
  <c r="AT90" i="30"/>
  <c r="AM90" i="30"/>
  <c r="AL90" i="30"/>
  <c r="AH90" i="30"/>
  <c r="AG90" i="30"/>
  <c r="AF90" i="30"/>
  <c r="AU89" i="30"/>
  <c r="AT89" i="30"/>
  <c r="AM89" i="30"/>
  <c r="AL89" i="30"/>
  <c r="AH89" i="30"/>
  <c r="AG89" i="30"/>
  <c r="AF89" i="30"/>
  <c r="AU88" i="30"/>
  <c r="AT88" i="30"/>
  <c r="AM88" i="30"/>
  <c r="AL88" i="30"/>
  <c r="AH88" i="30"/>
  <c r="AG88" i="30"/>
  <c r="AF88" i="30"/>
  <c r="AU87" i="30"/>
  <c r="AT87" i="30"/>
  <c r="AM87" i="30"/>
  <c r="AL87" i="30"/>
  <c r="AH87" i="30"/>
  <c r="AG87" i="30"/>
  <c r="AF87" i="30"/>
  <c r="AU86" i="30"/>
  <c r="AT86" i="30"/>
  <c r="AM86" i="30"/>
  <c r="AL86" i="30"/>
  <c r="AH86" i="30"/>
  <c r="AG86" i="30"/>
  <c r="AF86" i="30"/>
  <c r="AU85" i="30"/>
  <c r="AT85" i="30"/>
  <c r="AM85" i="30"/>
  <c r="AL85" i="30"/>
  <c r="AH85" i="30"/>
  <c r="AG85" i="30"/>
  <c r="AF85" i="30"/>
  <c r="AU84" i="30"/>
  <c r="AT84" i="30"/>
  <c r="AM84" i="30"/>
  <c r="AL84" i="30"/>
  <c r="AH84" i="30"/>
  <c r="AG84" i="30"/>
  <c r="AF84" i="30"/>
  <c r="AU83" i="30"/>
  <c r="AT83" i="30"/>
  <c r="AM83" i="30"/>
  <c r="AL83" i="30"/>
  <c r="AH83" i="30"/>
  <c r="AG83" i="30"/>
  <c r="AF83" i="30"/>
  <c r="AU82" i="30"/>
  <c r="AT82" i="30"/>
  <c r="AM82" i="30"/>
  <c r="AL82" i="30"/>
  <c r="AH82" i="30"/>
  <c r="AG82" i="30"/>
  <c r="AF82" i="30"/>
  <c r="AU81" i="30"/>
  <c r="AT81" i="30"/>
  <c r="AM81" i="30"/>
  <c r="AL81" i="30"/>
  <c r="AH81" i="30"/>
  <c r="AG81" i="30"/>
  <c r="AF81" i="30"/>
  <c r="AU80" i="30"/>
  <c r="AT80" i="30"/>
  <c r="AM80" i="30"/>
  <c r="AL80" i="30"/>
  <c r="AH80" i="30"/>
  <c r="AG80" i="30"/>
  <c r="AF80" i="30"/>
  <c r="AU79" i="30"/>
  <c r="AT79" i="30"/>
  <c r="AM79" i="30"/>
  <c r="AL79" i="30"/>
  <c r="AH79" i="30"/>
  <c r="AG79" i="30"/>
  <c r="AF79" i="30"/>
  <c r="AU78" i="30"/>
  <c r="AT78" i="30"/>
  <c r="AM78" i="30"/>
  <c r="AL78" i="30"/>
  <c r="AH78" i="30"/>
  <c r="AG78" i="30"/>
  <c r="AF78" i="30"/>
  <c r="AU77" i="30"/>
  <c r="AT77" i="30"/>
  <c r="AM77" i="30"/>
  <c r="AL77" i="30"/>
  <c r="AH77" i="30"/>
  <c r="AG77" i="30"/>
  <c r="AF77" i="30"/>
  <c r="AU76" i="30"/>
  <c r="AT76" i="30"/>
  <c r="AM76" i="30"/>
  <c r="AL76" i="30"/>
  <c r="AH76" i="30"/>
  <c r="AG76" i="30"/>
  <c r="AF76" i="30"/>
  <c r="AU75" i="30"/>
  <c r="AT75" i="30"/>
  <c r="AM75" i="30"/>
  <c r="AL75" i="30"/>
  <c r="AH75" i="30"/>
  <c r="AG75" i="30"/>
  <c r="AF75" i="30"/>
  <c r="AU74" i="30"/>
  <c r="AT74" i="30"/>
  <c r="AM74" i="30"/>
  <c r="AL74" i="30"/>
  <c r="AH74" i="30"/>
  <c r="AG74" i="30"/>
  <c r="AF74" i="30"/>
  <c r="AU73" i="30"/>
  <c r="AT73" i="30"/>
  <c r="AM73" i="30"/>
  <c r="AL73" i="30"/>
  <c r="AH73" i="30"/>
  <c r="AG73" i="30"/>
  <c r="AF73" i="30"/>
  <c r="AU72" i="30"/>
  <c r="AT72" i="30"/>
  <c r="AM72" i="30"/>
  <c r="AL72" i="30"/>
  <c r="AH72" i="30"/>
  <c r="AG72" i="30"/>
  <c r="AF72" i="30"/>
  <c r="AU71" i="30"/>
  <c r="AT71" i="30"/>
  <c r="AM71" i="30"/>
  <c r="AL71" i="30"/>
  <c r="AH71" i="30"/>
  <c r="AG71" i="30"/>
  <c r="AF71" i="30"/>
  <c r="AU70" i="30"/>
  <c r="AT70" i="30"/>
  <c r="AM70" i="30"/>
  <c r="AL70" i="30"/>
  <c r="AH70" i="30"/>
  <c r="AG70" i="30"/>
  <c r="AF70" i="30"/>
  <c r="AU69" i="30"/>
  <c r="AT69" i="30"/>
  <c r="AM69" i="30"/>
  <c r="AL69" i="30"/>
  <c r="AH69" i="30"/>
  <c r="AG69" i="30"/>
  <c r="AF69" i="30"/>
  <c r="AU68" i="30"/>
  <c r="AT68" i="30"/>
  <c r="AM68" i="30"/>
  <c r="AL68" i="30"/>
  <c r="AH68" i="30"/>
  <c r="AG68" i="30"/>
  <c r="AF68" i="30"/>
  <c r="AU67" i="30"/>
  <c r="AT67" i="30"/>
  <c r="AM67" i="30"/>
  <c r="AL67" i="30"/>
  <c r="AH67" i="30"/>
  <c r="AG67" i="30"/>
  <c r="AF67" i="30"/>
  <c r="AU66" i="30"/>
  <c r="AT66" i="30"/>
  <c r="AM66" i="30"/>
  <c r="AL66" i="30"/>
  <c r="AH66" i="30"/>
  <c r="AG66" i="30"/>
  <c r="AF66" i="30"/>
  <c r="AU65" i="30"/>
  <c r="AT65" i="30"/>
  <c r="AM65" i="30"/>
  <c r="AL65" i="30"/>
  <c r="AH65" i="30"/>
  <c r="AG65" i="30"/>
  <c r="AF65" i="30"/>
  <c r="AU64" i="30"/>
  <c r="AT64" i="30"/>
  <c r="AM64" i="30"/>
  <c r="AL64" i="30"/>
  <c r="AH64" i="30"/>
  <c r="AG64" i="30"/>
  <c r="AF64" i="30"/>
  <c r="AU63" i="30"/>
  <c r="AT63" i="30"/>
  <c r="AM63" i="30"/>
  <c r="AL63" i="30"/>
  <c r="AH63" i="30"/>
  <c r="AG63" i="30"/>
  <c r="AF63" i="30"/>
  <c r="AU62" i="30"/>
  <c r="AT62" i="30"/>
  <c r="AM62" i="30"/>
  <c r="AL62" i="30"/>
  <c r="AH62" i="30"/>
  <c r="AG62" i="30"/>
  <c r="AF62" i="30"/>
  <c r="AU61" i="30"/>
  <c r="AT61" i="30"/>
  <c r="AM61" i="30"/>
  <c r="AL61" i="30"/>
  <c r="AH61" i="30"/>
  <c r="AG61" i="30"/>
  <c r="AF61" i="30"/>
  <c r="AU60" i="30"/>
  <c r="AT60" i="30"/>
  <c r="AM60" i="30"/>
  <c r="AL60" i="30"/>
  <c r="AH60" i="30"/>
  <c r="AG60" i="30"/>
  <c r="AF60" i="30"/>
  <c r="AU59" i="30"/>
  <c r="AT59" i="30"/>
  <c r="AM59" i="30"/>
  <c r="AL59" i="30"/>
  <c r="AH59" i="30"/>
  <c r="AG59" i="30"/>
  <c r="AF59" i="30"/>
  <c r="AU58" i="30"/>
  <c r="AT58" i="30"/>
  <c r="AM58" i="30"/>
  <c r="AL58" i="30"/>
  <c r="AH58" i="30"/>
  <c r="AG58" i="30"/>
  <c r="AF58" i="30"/>
  <c r="AU57" i="30"/>
  <c r="AT57" i="30"/>
  <c r="AM57" i="30"/>
  <c r="AL57" i="30"/>
  <c r="AH57" i="30"/>
  <c r="AG57" i="30"/>
  <c r="AF57" i="30"/>
  <c r="AU56" i="30"/>
  <c r="AT56" i="30"/>
  <c r="AM56" i="30"/>
  <c r="AL56" i="30"/>
  <c r="AH56" i="30"/>
  <c r="AG56" i="30"/>
  <c r="AF56" i="30"/>
  <c r="AU55" i="30"/>
  <c r="AT55" i="30"/>
  <c r="AM55" i="30"/>
  <c r="AL55" i="30"/>
  <c r="AH55" i="30"/>
  <c r="AG55" i="30"/>
  <c r="AF55" i="30"/>
  <c r="AU54" i="30"/>
  <c r="AT54" i="30"/>
  <c r="AM54" i="30"/>
  <c r="AL54" i="30"/>
  <c r="AH54" i="30"/>
  <c r="AG54" i="30"/>
  <c r="AF54" i="30"/>
  <c r="AU53" i="30"/>
  <c r="AT53" i="30"/>
  <c r="AM53" i="30"/>
  <c r="AL53" i="30"/>
  <c r="AH53" i="30"/>
  <c r="AG53" i="30"/>
  <c r="AF53" i="30"/>
  <c r="AU52" i="30"/>
  <c r="AT52" i="30"/>
  <c r="AM52" i="30"/>
  <c r="AL52" i="30"/>
  <c r="AH52" i="30"/>
  <c r="AG52" i="30"/>
  <c r="AF52" i="30"/>
  <c r="AU51" i="30"/>
  <c r="AT51" i="30"/>
  <c r="AM51" i="30"/>
  <c r="AL51" i="30"/>
  <c r="AH51" i="30"/>
  <c r="AG51" i="30"/>
  <c r="AF51" i="30"/>
  <c r="AU50" i="30"/>
  <c r="AT50" i="30"/>
  <c r="AM50" i="30"/>
  <c r="AL50" i="30"/>
  <c r="AH50" i="30"/>
  <c r="AG50" i="30"/>
  <c r="AF50" i="30"/>
  <c r="AU49" i="30"/>
  <c r="AT49" i="30"/>
  <c r="AM49" i="30"/>
  <c r="AL49" i="30"/>
  <c r="AH49" i="30"/>
  <c r="AG49" i="30"/>
  <c r="AF49" i="30"/>
  <c r="AU48" i="30"/>
  <c r="AT48" i="30"/>
  <c r="AM48" i="30"/>
  <c r="AL48" i="30"/>
  <c r="AH48" i="30"/>
  <c r="AG48" i="30"/>
  <c r="AF48" i="30"/>
  <c r="AU47" i="30"/>
  <c r="AT47" i="30"/>
  <c r="AM47" i="30"/>
  <c r="AL47" i="30"/>
  <c r="AH47" i="30"/>
  <c r="AG47" i="30"/>
  <c r="AF47" i="30"/>
  <c r="AU46" i="30"/>
  <c r="AT46" i="30"/>
  <c r="AM46" i="30"/>
  <c r="AL46" i="30"/>
  <c r="AH46" i="30"/>
  <c r="AG46" i="30"/>
  <c r="AF46" i="30"/>
  <c r="AU45" i="30"/>
  <c r="AT45" i="30"/>
  <c r="AM45" i="30"/>
  <c r="AL45" i="30"/>
  <c r="AH45" i="30"/>
  <c r="AG45" i="30"/>
  <c r="AF45" i="30"/>
  <c r="AU44" i="30"/>
  <c r="AT44" i="30"/>
  <c r="AM44" i="30"/>
  <c r="AL44" i="30"/>
  <c r="AH44" i="30"/>
  <c r="AG44" i="30"/>
  <c r="AF44" i="30"/>
  <c r="AU43" i="30"/>
  <c r="AT43" i="30"/>
  <c r="AM43" i="30"/>
  <c r="AL43" i="30"/>
  <c r="AH43" i="30"/>
  <c r="AG43" i="30"/>
  <c r="AF43" i="30"/>
  <c r="AU42" i="30"/>
  <c r="AT42" i="30"/>
  <c r="AM42" i="30"/>
  <c r="AL42" i="30"/>
  <c r="AH42" i="30"/>
  <c r="AG42" i="30"/>
  <c r="AF42" i="30"/>
  <c r="AU41" i="30"/>
  <c r="AT41" i="30"/>
  <c r="AM41" i="30"/>
  <c r="AL41" i="30"/>
  <c r="AH41" i="30"/>
  <c r="AG41" i="30"/>
  <c r="AF41" i="30"/>
  <c r="AU40" i="30"/>
  <c r="AT40" i="30"/>
  <c r="AM40" i="30"/>
  <c r="AL40" i="30"/>
  <c r="AH40" i="30"/>
  <c r="AG40" i="30"/>
  <c r="AF40" i="30"/>
  <c r="AU39" i="30"/>
  <c r="AT39" i="30"/>
  <c r="AM39" i="30"/>
  <c r="AL39" i="30"/>
  <c r="AH39" i="30"/>
  <c r="AG39" i="30"/>
  <c r="AF39" i="30"/>
  <c r="AU38" i="30"/>
  <c r="AT38" i="30"/>
  <c r="AM38" i="30"/>
  <c r="AL38" i="30"/>
  <c r="AH38" i="30"/>
  <c r="AG38" i="30"/>
  <c r="AF38" i="30"/>
  <c r="AU37" i="30"/>
  <c r="AT37" i="30"/>
  <c r="AM37" i="30"/>
  <c r="AL37" i="30"/>
  <c r="AH37" i="30"/>
  <c r="AG37" i="30"/>
  <c r="AF37" i="30"/>
  <c r="AU36" i="30"/>
  <c r="AT36" i="30"/>
  <c r="AM36" i="30"/>
  <c r="AL36" i="30"/>
  <c r="AH36" i="30"/>
  <c r="AG36" i="30"/>
  <c r="AF36" i="30"/>
  <c r="AU35" i="30"/>
  <c r="AT35" i="30"/>
  <c r="AM35" i="30"/>
  <c r="AL35" i="30"/>
  <c r="AH35" i="30"/>
  <c r="AG35" i="30"/>
  <c r="AF35" i="30"/>
  <c r="AU34" i="30"/>
  <c r="AT34" i="30"/>
  <c r="AM34" i="30"/>
  <c r="AL34" i="30"/>
  <c r="AH34" i="30"/>
  <c r="AG34" i="30"/>
  <c r="AF34" i="30"/>
  <c r="G19" i="30"/>
  <c r="BW6" i="30" s="1"/>
  <c r="AU33" i="30"/>
  <c r="AT33" i="30"/>
  <c r="AM33" i="30"/>
  <c r="AL33" i="30"/>
  <c r="AH33" i="30"/>
  <c r="AG33" i="30"/>
  <c r="AF33" i="30"/>
  <c r="G18" i="30"/>
  <c r="BW5" i="30" s="1"/>
  <c r="AU32" i="30"/>
  <c r="AT32" i="30"/>
  <c r="AM32" i="30"/>
  <c r="AL32" i="30"/>
  <c r="AH32" i="30"/>
  <c r="AG32" i="30"/>
  <c r="AF32" i="30"/>
  <c r="AU31" i="30"/>
  <c r="AT31" i="30"/>
  <c r="AM31" i="30"/>
  <c r="AL31" i="30"/>
  <c r="AH31" i="30"/>
  <c r="AG31" i="30"/>
  <c r="AF31" i="30"/>
  <c r="J16" i="30"/>
  <c r="BY4" i="30" s="1"/>
  <c r="I16" i="30"/>
  <c r="BX4" i="30" s="1"/>
  <c r="AU30" i="30"/>
  <c r="AT30" i="30"/>
  <c r="AM30" i="30"/>
  <c r="AL30" i="30"/>
  <c r="AH30" i="30"/>
  <c r="AG30" i="30"/>
  <c r="AF30" i="30"/>
  <c r="AU29" i="30"/>
  <c r="AT29" i="30"/>
  <c r="AM29" i="30"/>
  <c r="AL29" i="30"/>
  <c r="AH29" i="30"/>
  <c r="AG29" i="30"/>
  <c r="AF29" i="30"/>
  <c r="AU28" i="30"/>
  <c r="AT28" i="30"/>
  <c r="AM28" i="30"/>
  <c r="AL28" i="30"/>
  <c r="AH28" i="30"/>
  <c r="AG28" i="30"/>
  <c r="AF28" i="30"/>
  <c r="AU27" i="30"/>
  <c r="AT27" i="30"/>
  <c r="AM27" i="30"/>
  <c r="AL27" i="30"/>
  <c r="AH27" i="30"/>
  <c r="AG27" i="30"/>
  <c r="AF27" i="30"/>
  <c r="AU26" i="30"/>
  <c r="AM26" i="30"/>
  <c r="AL26" i="30"/>
  <c r="AH26" i="30"/>
  <c r="AG26" i="30"/>
  <c r="AF26" i="30"/>
  <c r="AM25" i="30"/>
  <c r="AL25" i="30"/>
  <c r="AH25" i="30"/>
  <c r="AG25" i="30"/>
  <c r="AF25" i="30"/>
  <c r="AM24" i="30"/>
  <c r="AL24" i="30"/>
  <c r="AH24" i="30"/>
  <c r="AG24" i="30"/>
  <c r="AF24" i="30"/>
  <c r="AM23" i="30"/>
  <c r="AL23" i="30"/>
  <c r="AH23" i="30"/>
  <c r="AG23" i="30"/>
  <c r="AF23" i="30"/>
  <c r="AM22" i="30"/>
  <c r="AL22" i="30"/>
  <c r="AH22" i="30"/>
  <c r="AG22" i="30"/>
  <c r="AF22" i="30"/>
  <c r="AM21" i="30"/>
  <c r="AL21" i="30"/>
  <c r="AH21" i="30"/>
  <c r="AG21" i="30"/>
  <c r="AF21" i="30"/>
  <c r="AM20" i="30"/>
  <c r="AL20" i="30"/>
  <c r="AH20" i="30"/>
  <c r="AG20" i="30"/>
  <c r="AF20" i="30"/>
  <c r="AM19" i="30"/>
  <c r="AL19" i="30"/>
  <c r="AH19" i="30"/>
  <c r="AG19" i="30"/>
  <c r="AF19" i="30"/>
  <c r="AM18" i="30"/>
  <c r="AL18" i="30"/>
  <c r="AH18" i="30"/>
  <c r="AG18" i="30"/>
  <c r="AF18" i="30"/>
  <c r="AM17" i="30"/>
  <c r="AL17" i="30"/>
  <c r="AH17" i="30"/>
  <c r="AG17" i="30"/>
  <c r="AF17" i="30"/>
  <c r="AM16" i="30"/>
  <c r="AL16" i="30"/>
  <c r="AH16" i="30"/>
  <c r="AG16" i="30"/>
  <c r="AF16" i="30"/>
  <c r="BD15" i="30"/>
  <c r="AM15" i="30"/>
  <c r="AL15" i="30"/>
  <c r="AH15" i="30"/>
  <c r="AG15" i="30"/>
  <c r="AF15" i="30"/>
  <c r="BD14" i="30"/>
  <c r="AM14" i="30"/>
  <c r="AL14" i="30"/>
  <c r="AH14" i="30"/>
  <c r="AG14" i="30"/>
  <c r="AF14" i="30"/>
  <c r="AM13" i="30"/>
  <c r="AL13" i="30"/>
  <c r="AH13" i="30"/>
  <c r="AG13" i="30"/>
  <c r="AF13" i="30"/>
  <c r="BD12" i="30"/>
  <c r="AM12" i="30"/>
  <c r="AL12" i="30"/>
  <c r="AH12" i="30"/>
  <c r="AG12" i="30"/>
  <c r="AF12" i="30"/>
  <c r="BD11" i="30"/>
  <c r="AM11" i="30"/>
  <c r="AL11" i="30"/>
  <c r="AH11" i="30"/>
  <c r="AG11" i="30"/>
  <c r="AF11" i="30"/>
  <c r="AM10" i="30"/>
  <c r="AL10" i="30"/>
  <c r="AH10" i="30"/>
  <c r="AG10" i="30"/>
  <c r="AF10" i="30"/>
  <c r="BD9" i="30"/>
  <c r="AM9" i="30"/>
  <c r="AL9" i="30"/>
  <c r="AH9" i="30"/>
  <c r="AG9" i="30"/>
  <c r="AF9" i="30"/>
  <c r="R10" i="30"/>
  <c r="Y13" i="30" s="1"/>
  <c r="S9" i="30"/>
  <c r="S11" i="30" s="1"/>
  <c r="S8" i="30"/>
  <c r="S10" i="30" s="1"/>
  <c r="R8" i="30"/>
  <c r="W13" i="30" s="1"/>
  <c r="R7" i="30"/>
  <c r="AK65" i="9" l="1"/>
  <c r="AM64" i="9"/>
  <c r="AL64" i="9"/>
  <c r="AE65" i="9"/>
  <c r="AG64" i="9"/>
  <c r="AF64" i="9"/>
  <c r="AN74" i="30"/>
  <c r="AO74" i="30" s="1"/>
  <c r="AP74" i="30" s="1"/>
  <c r="AN397" i="30"/>
  <c r="AV399" i="30"/>
  <c r="AW399" i="30" s="1"/>
  <c r="AX399" i="30" s="1"/>
  <c r="AN481" i="30"/>
  <c r="AN87" i="30"/>
  <c r="AV89" i="30"/>
  <c r="AW89" i="30" s="1"/>
  <c r="AX89" i="30" s="1"/>
  <c r="AV109" i="30"/>
  <c r="AW109" i="30" s="1"/>
  <c r="AX109" i="30" s="1"/>
  <c r="AN111" i="30"/>
  <c r="AV161" i="30"/>
  <c r="AW161" i="30" s="1"/>
  <c r="AX161" i="30" s="1"/>
  <c r="AN171" i="30"/>
  <c r="AI9" i="30"/>
  <c r="AK35" i="30"/>
  <c r="AK73" i="30"/>
  <c r="AK69" i="30"/>
  <c r="AK65" i="30"/>
  <c r="AK61" i="30"/>
  <c r="AK57" i="30"/>
  <c r="AK53" i="30"/>
  <c r="AK49" i="30"/>
  <c r="AK45" i="30"/>
  <c r="AK41" i="30"/>
  <c r="AK37" i="30"/>
  <c r="AK33" i="30"/>
  <c r="AK29" i="30"/>
  <c r="AK25" i="30"/>
  <c r="AK21" i="30"/>
  <c r="AK17" i="30"/>
  <c r="AK13" i="30"/>
  <c r="AK72" i="30"/>
  <c r="AK68" i="30"/>
  <c r="AK64" i="30"/>
  <c r="AK60" i="30"/>
  <c r="AK56" i="30"/>
  <c r="AK52" i="30"/>
  <c r="AK48" i="30"/>
  <c r="AK44" i="30"/>
  <c r="AK40" i="30"/>
  <c r="AK36" i="30"/>
  <c r="AK32" i="30"/>
  <c r="AK28" i="30"/>
  <c r="AK24" i="30"/>
  <c r="AK20" i="30"/>
  <c r="AK16" i="30"/>
  <c r="AK12" i="30"/>
  <c r="AK31" i="30"/>
  <c r="AK27" i="30"/>
  <c r="AK23" i="30"/>
  <c r="AK19" i="30"/>
  <c r="AK15" i="30"/>
  <c r="AK11" i="30"/>
  <c r="AK71" i="30"/>
  <c r="AK67" i="30"/>
  <c r="AK63" i="30"/>
  <c r="AK59" i="30"/>
  <c r="AK55" i="30"/>
  <c r="AK51" i="30"/>
  <c r="AK47" i="30"/>
  <c r="AK43" i="30"/>
  <c r="AK39" i="30"/>
  <c r="AV22" i="30"/>
  <c r="AW22" i="30" s="1"/>
  <c r="AX22" i="30" s="1"/>
  <c r="AV10" i="30"/>
  <c r="AW10" i="30" s="1"/>
  <c r="AX10" i="30" s="1"/>
  <c r="BC8" i="30"/>
  <c r="AK70" i="30"/>
  <c r="AK66" i="30"/>
  <c r="AK62" i="30"/>
  <c r="AK58" i="30"/>
  <c r="AK54" i="30"/>
  <c r="AK50" i="30"/>
  <c r="AK46" i="30"/>
  <c r="AK42" i="30"/>
  <c r="AK38" i="30"/>
  <c r="AK34" i="30"/>
  <c r="AK30" i="30"/>
  <c r="AK26" i="30"/>
  <c r="AK22" i="30"/>
  <c r="AK18" i="30"/>
  <c r="AK14" i="30"/>
  <c r="AK10" i="30"/>
  <c r="AN175" i="30"/>
  <c r="AN179" i="30"/>
  <c r="AO179" i="30" s="1"/>
  <c r="AP179" i="30" s="1"/>
  <c r="AQ179" i="30" s="1"/>
  <c r="AN183" i="30"/>
  <c r="AN187" i="30"/>
  <c r="AO187" i="30" s="1"/>
  <c r="AP187" i="30" s="1"/>
  <c r="AQ187" i="30" s="1"/>
  <c r="AN191" i="30"/>
  <c r="AN195" i="30"/>
  <c r="AO195" i="30" s="1"/>
  <c r="AP195" i="30" s="1"/>
  <c r="AQ195" i="30" s="1"/>
  <c r="AN199" i="30"/>
  <c r="AN203" i="30"/>
  <c r="AO203" i="30" s="1"/>
  <c r="AP203" i="30" s="1"/>
  <c r="AQ203" i="30" s="1"/>
  <c r="AN207" i="30"/>
  <c r="AN211" i="30"/>
  <c r="AN215" i="30"/>
  <c r="AN219" i="30"/>
  <c r="AO219" i="30" s="1"/>
  <c r="AP219" i="30" s="1"/>
  <c r="AQ219" i="30" s="1"/>
  <c r="AN223" i="30"/>
  <c r="AN227" i="30"/>
  <c r="AO227" i="30" s="1"/>
  <c r="AP227" i="30" s="1"/>
  <c r="AQ227" i="30" s="1"/>
  <c r="AN231" i="30"/>
  <c r="AN235" i="30"/>
  <c r="AO235" i="30" s="1"/>
  <c r="AP235" i="30" s="1"/>
  <c r="AQ235" i="30" s="1"/>
  <c r="AV241" i="30"/>
  <c r="AW241" i="30" s="1"/>
  <c r="AX241" i="30" s="1"/>
  <c r="AV245" i="30"/>
  <c r="AW245" i="30" s="1"/>
  <c r="AX245" i="30" s="1"/>
  <c r="AV249" i="30"/>
  <c r="AW249" i="30" s="1"/>
  <c r="AX249" i="30" s="1"/>
  <c r="AV253" i="30"/>
  <c r="AW253" i="30" s="1"/>
  <c r="AX253" i="30" s="1"/>
  <c r="AV257" i="30"/>
  <c r="AW257" i="30" s="1"/>
  <c r="AX257" i="30" s="1"/>
  <c r="AV261" i="30"/>
  <c r="AW261" i="30" s="1"/>
  <c r="AX261" i="30" s="1"/>
  <c r="AV265" i="30"/>
  <c r="AW265" i="30" s="1"/>
  <c r="AX265" i="30" s="1"/>
  <c r="AV269" i="30"/>
  <c r="AW269" i="30" s="1"/>
  <c r="AX269" i="30" s="1"/>
  <c r="AV273" i="30"/>
  <c r="AW273" i="30" s="1"/>
  <c r="AX273" i="30" s="1"/>
  <c r="AV277" i="30"/>
  <c r="AW277" i="30" s="1"/>
  <c r="AX277" i="30" s="1"/>
  <c r="AV281" i="30"/>
  <c r="AW281" i="30" s="1"/>
  <c r="AX281" i="30" s="1"/>
  <c r="AV285" i="30"/>
  <c r="AW285" i="30" s="1"/>
  <c r="AX285" i="30" s="1"/>
  <c r="AV21" i="30"/>
  <c r="AW21" i="30" s="1"/>
  <c r="AX21" i="30" s="1"/>
  <c r="AV19" i="30"/>
  <c r="AW19" i="30" s="1"/>
  <c r="AX19" i="30" s="1"/>
  <c r="AV9" i="30"/>
  <c r="AW9" i="30" s="1"/>
  <c r="AX9" i="30" s="1"/>
  <c r="AV168" i="30"/>
  <c r="AW168" i="30" s="1"/>
  <c r="AX168" i="30" s="1"/>
  <c r="AN170" i="30"/>
  <c r="AV18" i="30"/>
  <c r="AW18" i="30" s="1"/>
  <c r="AX18" i="30" s="1"/>
  <c r="AV16" i="30"/>
  <c r="AW16" i="30" s="1"/>
  <c r="AX16" i="30" s="1"/>
  <c r="AV14" i="30"/>
  <c r="AW14" i="30" s="1"/>
  <c r="AX14" i="30" s="1"/>
  <c r="AV12" i="30"/>
  <c r="AW12" i="30" s="1"/>
  <c r="AX12" i="30" s="1"/>
  <c r="AV25" i="30"/>
  <c r="AW25" i="30" s="1"/>
  <c r="AX25" i="30" s="1"/>
  <c r="AV23" i="30"/>
  <c r="AW23" i="30" s="1"/>
  <c r="AX23" i="30" s="1"/>
  <c r="AV15" i="30"/>
  <c r="AW15" i="30" s="1"/>
  <c r="AX15" i="30" s="1"/>
  <c r="AV11" i="30"/>
  <c r="AW11" i="30" s="1"/>
  <c r="AX11" i="30" s="1"/>
  <c r="AN47" i="30"/>
  <c r="AO47" i="30" s="1"/>
  <c r="AV69" i="30"/>
  <c r="AW69" i="30" s="1"/>
  <c r="AV73" i="30"/>
  <c r="AW73" i="30" s="1"/>
  <c r="AV24" i="30"/>
  <c r="AW24" i="30" s="1"/>
  <c r="AX24" i="30" s="1"/>
  <c r="AV17" i="30"/>
  <c r="AW17" i="30" s="1"/>
  <c r="AX17" i="30" s="1"/>
  <c r="AV20" i="30"/>
  <c r="AW20" i="30" s="1"/>
  <c r="AX20" i="30" s="1"/>
  <c r="AV13" i="30"/>
  <c r="AW13" i="30" s="1"/>
  <c r="AX13" i="30" s="1"/>
  <c r="AN34" i="30"/>
  <c r="AO34" i="30" s="1"/>
  <c r="AN42" i="30"/>
  <c r="AO42" i="30" s="1"/>
  <c r="AP42" i="30" s="1"/>
  <c r="AV112" i="30"/>
  <c r="AW112" i="30" s="1"/>
  <c r="AX112" i="30" s="1"/>
  <c r="AI688" i="30"/>
  <c r="AV154" i="30"/>
  <c r="AW154" i="30" s="1"/>
  <c r="AX154" i="30" s="1"/>
  <c r="AN19" i="30"/>
  <c r="AO19" i="30" s="1"/>
  <c r="AI762" i="30"/>
  <c r="AI774" i="30"/>
  <c r="AI926" i="30"/>
  <c r="AI689" i="30"/>
  <c r="AI693" i="30"/>
  <c r="AI1006" i="30"/>
  <c r="AI844" i="30"/>
  <c r="AN683" i="30"/>
  <c r="AO683" i="30" s="1"/>
  <c r="AP683" i="30" s="1"/>
  <c r="AQ683" i="30" s="1"/>
  <c r="AN712" i="30"/>
  <c r="AV714" i="30"/>
  <c r="AW714" i="30" s="1"/>
  <c r="AX714" i="30" s="1"/>
  <c r="AV734" i="30"/>
  <c r="AW734" i="30" s="1"/>
  <c r="AX734" i="30" s="1"/>
  <c r="AN748" i="30"/>
  <c r="AN868" i="30"/>
  <c r="AV935" i="30"/>
  <c r="AW935" i="30" s="1"/>
  <c r="AX935" i="30" s="1"/>
  <c r="AN937" i="30"/>
  <c r="AN986" i="30"/>
  <c r="AV993" i="30"/>
  <c r="AW993" i="30" s="1"/>
  <c r="AX993" i="30" s="1"/>
  <c r="AN998" i="30"/>
  <c r="AO998" i="30" s="1"/>
  <c r="AP998" i="30" s="1"/>
  <c r="AQ998" i="30" s="1"/>
  <c r="AN163" i="30"/>
  <c r="AN167" i="30"/>
  <c r="AO167" i="30" s="1"/>
  <c r="AP167" i="30" s="1"/>
  <c r="AQ167" i="30" s="1"/>
  <c r="AV169" i="30"/>
  <c r="AW169" i="30" s="1"/>
  <c r="AX169" i="30" s="1"/>
  <c r="AV174" i="30"/>
  <c r="AW174" i="30" s="1"/>
  <c r="AX174" i="30" s="1"/>
  <c r="AV178" i="30"/>
  <c r="AW178" i="30" s="1"/>
  <c r="AX178" i="30" s="1"/>
  <c r="AV182" i="30"/>
  <c r="AW182" i="30" s="1"/>
  <c r="AX182" i="30" s="1"/>
  <c r="AV186" i="30"/>
  <c r="AW186" i="30" s="1"/>
  <c r="AX186" i="30" s="1"/>
  <c r="AV190" i="30"/>
  <c r="AW190" i="30" s="1"/>
  <c r="AX190" i="30" s="1"/>
  <c r="AV194" i="30"/>
  <c r="AW194" i="30" s="1"/>
  <c r="AX194" i="30" s="1"/>
  <c r="AV198" i="30"/>
  <c r="AW198" i="30" s="1"/>
  <c r="AX198" i="30" s="1"/>
  <c r="AV202" i="30"/>
  <c r="AW202" i="30" s="1"/>
  <c r="AX202" i="30" s="1"/>
  <c r="AV206" i="30"/>
  <c r="AW206" i="30" s="1"/>
  <c r="AX206" i="30" s="1"/>
  <c r="AV342" i="30"/>
  <c r="AW342" i="30" s="1"/>
  <c r="AX342" i="30" s="1"/>
  <c r="AN417" i="30"/>
  <c r="AN421" i="30"/>
  <c r="AO421" i="30" s="1"/>
  <c r="AP421" i="30" s="1"/>
  <c r="AQ421" i="30" s="1"/>
  <c r="AN437" i="30"/>
  <c r="AN461" i="30"/>
  <c r="AV580" i="30"/>
  <c r="AW580" i="30" s="1"/>
  <c r="AX580" i="30" s="1"/>
  <c r="AN586" i="30"/>
  <c r="AN594" i="30"/>
  <c r="AN598" i="30"/>
  <c r="AN602" i="30"/>
  <c r="AN606" i="30"/>
  <c r="AN610" i="30"/>
  <c r="AV656" i="30"/>
  <c r="AW656" i="30" s="1"/>
  <c r="AX656" i="30" s="1"/>
  <c r="AN767" i="30"/>
  <c r="AO767" i="30" s="1"/>
  <c r="AP767" i="30" s="1"/>
  <c r="AQ767" i="30" s="1"/>
  <c r="AN787" i="30"/>
  <c r="AO787" i="30" s="1"/>
  <c r="AP787" i="30" s="1"/>
  <c r="AQ787" i="30" s="1"/>
  <c r="AV49" i="30"/>
  <c r="AW49" i="30" s="1"/>
  <c r="AN427" i="30"/>
  <c r="AV482" i="30"/>
  <c r="AW482" i="30" s="1"/>
  <c r="AX482" i="30" s="1"/>
  <c r="AV486" i="30"/>
  <c r="AW486" i="30" s="1"/>
  <c r="AX486" i="30" s="1"/>
  <c r="AN488" i="30"/>
  <c r="AO488" i="30" s="1"/>
  <c r="AP488" i="30" s="1"/>
  <c r="AQ488" i="30" s="1"/>
  <c r="AN548" i="30"/>
  <c r="AN556" i="30"/>
  <c r="AN565" i="30"/>
  <c r="AN569" i="30"/>
  <c r="AN572" i="30"/>
  <c r="AV574" i="30"/>
  <c r="AW574" i="30" s="1"/>
  <c r="AX574" i="30" s="1"/>
  <c r="AN576" i="30"/>
  <c r="AV578" i="30"/>
  <c r="AW578" i="30" s="1"/>
  <c r="AX578" i="30" s="1"/>
  <c r="AV678" i="30"/>
  <c r="AW678" i="30" s="1"/>
  <c r="AX678" i="30" s="1"/>
  <c r="AV682" i="30"/>
  <c r="AW682" i="30" s="1"/>
  <c r="AX682" i="30" s="1"/>
  <c r="AN837" i="30"/>
  <c r="AO837" i="30" s="1"/>
  <c r="AP837" i="30" s="1"/>
  <c r="AQ837" i="30" s="1"/>
  <c r="AN845" i="30"/>
  <c r="AO845" i="30" s="1"/>
  <c r="AP845" i="30" s="1"/>
  <c r="AQ845" i="30" s="1"/>
  <c r="AN861" i="30"/>
  <c r="AO861" i="30" s="1"/>
  <c r="AP861" i="30" s="1"/>
  <c r="AQ861" i="30" s="1"/>
  <c r="AV867" i="30"/>
  <c r="AW867" i="30" s="1"/>
  <c r="AX867" i="30" s="1"/>
  <c r="AN897" i="30"/>
  <c r="AO897" i="30" s="1"/>
  <c r="AP897" i="30" s="1"/>
  <c r="AQ897" i="30" s="1"/>
  <c r="AN971" i="30"/>
  <c r="AN975" i="30"/>
  <c r="AV1001" i="30"/>
  <c r="AW1001" i="30" s="1"/>
  <c r="AX1001" i="30" s="1"/>
  <c r="AN43" i="30"/>
  <c r="AO43" i="30" s="1"/>
  <c r="AP43" i="30" s="1"/>
  <c r="AQ43" i="30" s="1"/>
  <c r="AN55" i="30"/>
  <c r="AO55" i="30" s="1"/>
  <c r="AP55" i="30" s="1"/>
  <c r="AQ55" i="30" s="1"/>
  <c r="AN71" i="30"/>
  <c r="AO71" i="30" s="1"/>
  <c r="AP71" i="30" s="1"/>
  <c r="AQ71" i="30" s="1"/>
  <c r="AN297" i="30"/>
  <c r="AO297" i="30" s="1"/>
  <c r="AP297" i="30" s="1"/>
  <c r="AQ297" i="30" s="1"/>
  <c r="AN301" i="30"/>
  <c r="AN313" i="30"/>
  <c r="AN317" i="30"/>
  <c r="AV429" i="30"/>
  <c r="AW429" i="30" s="1"/>
  <c r="AX429" i="30" s="1"/>
  <c r="AV441" i="30"/>
  <c r="AW441" i="30" s="1"/>
  <c r="AX441" i="30" s="1"/>
  <c r="AN443" i="30"/>
  <c r="AV659" i="30"/>
  <c r="AW659" i="30" s="1"/>
  <c r="AX659" i="30" s="1"/>
  <c r="AN661" i="30"/>
  <c r="AO661" i="30" s="1"/>
  <c r="AP661" i="30" s="1"/>
  <c r="AV663" i="30"/>
  <c r="AW663" i="30" s="1"/>
  <c r="AX663" i="30" s="1"/>
  <c r="AN673" i="30"/>
  <c r="AN677" i="30"/>
  <c r="AO677" i="30" s="1"/>
  <c r="AP677" i="30" s="1"/>
  <c r="AQ677" i="30" s="1"/>
  <c r="AN731" i="30"/>
  <c r="AO731" i="30" s="1"/>
  <c r="AP731" i="30" s="1"/>
  <c r="AQ731" i="30" s="1"/>
  <c r="AN747" i="30"/>
  <c r="AO747" i="30" s="1"/>
  <c r="AP747" i="30" s="1"/>
  <c r="AQ747" i="30" s="1"/>
  <c r="AV749" i="30"/>
  <c r="AW749" i="30" s="1"/>
  <c r="AX749" i="30" s="1"/>
  <c r="AN752" i="30"/>
  <c r="AV753" i="30"/>
  <c r="AW753" i="30" s="1"/>
  <c r="AX753" i="30" s="1"/>
  <c r="AV758" i="30"/>
  <c r="AW758" i="30" s="1"/>
  <c r="AX758" i="30" s="1"/>
  <c r="AN759" i="30"/>
  <c r="AO759" i="30" s="1"/>
  <c r="AP759" i="30" s="1"/>
  <c r="AQ759" i="30" s="1"/>
  <c r="AV777" i="30"/>
  <c r="AW777" i="30" s="1"/>
  <c r="AX777" i="30" s="1"/>
  <c r="AV831" i="30"/>
  <c r="AW831" i="30" s="1"/>
  <c r="AX831" i="30" s="1"/>
  <c r="AV835" i="30"/>
  <c r="AW835" i="30" s="1"/>
  <c r="AX835" i="30" s="1"/>
  <c r="AN853" i="30"/>
  <c r="AO853" i="30" s="1"/>
  <c r="AP853" i="30" s="1"/>
  <c r="AQ853" i="30" s="1"/>
  <c r="AN857" i="30"/>
  <c r="AO857" i="30" s="1"/>
  <c r="AP857" i="30" s="1"/>
  <c r="AQ857" i="30" s="1"/>
  <c r="AV882" i="30"/>
  <c r="AW882" i="30" s="1"/>
  <c r="AX882" i="30" s="1"/>
  <c r="AN933" i="30"/>
  <c r="AN983" i="30"/>
  <c r="AV997" i="30"/>
  <c r="AW997" i="30" s="1"/>
  <c r="AX997" i="30" s="1"/>
  <c r="AN1007" i="30"/>
  <c r="AO1007" i="30" s="1"/>
  <c r="AP1007" i="30" s="1"/>
  <c r="AQ1007" i="30" s="1"/>
  <c r="W14" i="30"/>
  <c r="Y14" i="30" s="1"/>
  <c r="AN13" i="30"/>
  <c r="AO13" i="30" s="1"/>
  <c r="AV28" i="30"/>
  <c r="AW28" i="30" s="1"/>
  <c r="AN37" i="30"/>
  <c r="AO37" i="30" s="1"/>
  <c r="AN75" i="30"/>
  <c r="AO75" i="30" s="1"/>
  <c r="AP75" i="30" s="1"/>
  <c r="AQ75" i="30" s="1"/>
  <c r="AV100" i="30"/>
  <c r="AW100" i="30" s="1"/>
  <c r="AX100" i="30" s="1"/>
  <c r="AN155" i="30"/>
  <c r="AV343" i="30"/>
  <c r="AW343" i="30" s="1"/>
  <c r="AX343" i="30" s="1"/>
  <c r="AN344" i="30"/>
  <c r="AO344" i="30" s="1"/>
  <c r="AP344" i="30" s="1"/>
  <c r="AQ344" i="30" s="1"/>
  <c r="AV358" i="30"/>
  <c r="AW358" i="30" s="1"/>
  <c r="AX358" i="30" s="1"/>
  <c r="AV359" i="30"/>
  <c r="AW359" i="30" s="1"/>
  <c r="AX359" i="30" s="1"/>
  <c r="AN360" i="30"/>
  <c r="AO360" i="30" s="1"/>
  <c r="AP360" i="30" s="1"/>
  <c r="AV367" i="30"/>
  <c r="AW367" i="30" s="1"/>
  <c r="AX367" i="30" s="1"/>
  <c r="AN368" i="30"/>
  <c r="AO368" i="30" s="1"/>
  <c r="AP368" i="30" s="1"/>
  <c r="AQ368" i="30" s="1"/>
  <c r="AN384" i="30"/>
  <c r="AO384" i="30" s="1"/>
  <c r="AP384" i="30" s="1"/>
  <c r="AQ384" i="30" s="1"/>
  <c r="AN389" i="30"/>
  <c r="AO389" i="30" s="1"/>
  <c r="AP389" i="30" s="1"/>
  <c r="AQ389" i="30" s="1"/>
  <c r="AN405" i="30"/>
  <c r="AO405" i="30" s="1"/>
  <c r="AP405" i="30" s="1"/>
  <c r="AQ405" i="30" s="1"/>
  <c r="AN413" i="30"/>
  <c r="AV447" i="30"/>
  <c r="AW447" i="30" s="1"/>
  <c r="AX447" i="30" s="1"/>
  <c r="AN465" i="30"/>
  <c r="AO465" i="30" s="1"/>
  <c r="AP465" i="30" s="1"/>
  <c r="AQ465" i="30" s="1"/>
  <c r="AV467" i="30"/>
  <c r="AW467" i="30" s="1"/>
  <c r="AX467" i="30" s="1"/>
  <c r="AN469" i="30"/>
  <c r="AV475" i="30"/>
  <c r="AW475" i="30" s="1"/>
  <c r="AX475" i="30" s="1"/>
  <c r="AN477" i="30"/>
  <c r="AO477" i="30" s="1"/>
  <c r="AP477" i="30" s="1"/>
  <c r="AQ477" i="30" s="1"/>
  <c r="AV576" i="30"/>
  <c r="AW576" i="30" s="1"/>
  <c r="AX576" i="30" s="1"/>
  <c r="AN705" i="30"/>
  <c r="AN709" i="30"/>
  <c r="AN721" i="30"/>
  <c r="AN936" i="30"/>
  <c r="AO936" i="30" s="1"/>
  <c r="AP936" i="30" s="1"/>
  <c r="AQ936" i="30" s="1"/>
  <c r="AV938" i="30"/>
  <c r="AW938" i="30" s="1"/>
  <c r="AX938" i="30" s="1"/>
  <c r="AN940" i="30"/>
  <c r="AO940" i="30" s="1"/>
  <c r="AP940" i="30" s="1"/>
  <c r="AQ940" i="30" s="1"/>
  <c r="AV942" i="30"/>
  <c r="AW942" i="30" s="1"/>
  <c r="AX942" i="30" s="1"/>
  <c r="AV955" i="30"/>
  <c r="AW955" i="30" s="1"/>
  <c r="AX955" i="30" s="1"/>
  <c r="AN965" i="30"/>
  <c r="AV981" i="30"/>
  <c r="AW981" i="30" s="1"/>
  <c r="AX981" i="30" s="1"/>
  <c r="AI984" i="30"/>
  <c r="AV984" i="30"/>
  <c r="AW984" i="30" s="1"/>
  <c r="AX984" i="30" s="1"/>
  <c r="X14" i="30"/>
  <c r="Z14" i="30" s="1"/>
  <c r="AV99" i="30"/>
  <c r="AW99" i="30" s="1"/>
  <c r="AX99" i="30" s="1"/>
  <c r="AN101" i="30"/>
  <c r="AO101" i="30" s="1"/>
  <c r="AP101" i="30" s="1"/>
  <c r="AV107" i="30"/>
  <c r="AW107" i="30" s="1"/>
  <c r="AX107" i="30" s="1"/>
  <c r="AN109" i="30"/>
  <c r="AO109" i="30" s="1"/>
  <c r="AP109" i="30" s="1"/>
  <c r="AN400" i="30"/>
  <c r="AO400" i="30" s="1"/>
  <c r="AP400" i="30" s="1"/>
  <c r="AQ400" i="30" s="1"/>
  <c r="AV434" i="30"/>
  <c r="AW434" i="30" s="1"/>
  <c r="AX434" i="30" s="1"/>
  <c r="AN448" i="30"/>
  <c r="AO448" i="30" s="1"/>
  <c r="AP448" i="30" s="1"/>
  <c r="AQ448" i="30" s="1"/>
  <c r="AN493" i="30"/>
  <c r="AN497" i="30"/>
  <c r="AV499" i="30"/>
  <c r="AW499" i="30" s="1"/>
  <c r="AX499" i="30" s="1"/>
  <c r="AN501" i="30"/>
  <c r="AV507" i="30"/>
  <c r="AW507" i="30" s="1"/>
  <c r="AX507" i="30" s="1"/>
  <c r="AN509" i="30"/>
  <c r="AN513" i="30"/>
  <c r="AO513" i="30" s="1"/>
  <c r="AP513" i="30" s="1"/>
  <c r="AQ513" i="30" s="1"/>
  <c r="AV543" i="30"/>
  <c r="AW543" i="30" s="1"/>
  <c r="AX543" i="30" s="1"/>
  <c r="AN614" i="30"/>
  <c r="AV616" i="30"/>
  <c r="AW616" i="30" s="1"/>
  <c r="AX616" i="30" s="1"/>
  <c r="AV620" i="30"/>
  <c r="AW620" i="30" s="1"/>
  <c r="AX620" i="30" s="1"/>
  <c r="AN626" i="30"/>
  <c r="AV628" i="30"/>
  <c r="AW628" i="30" s="1"/>
  <c r="AX628" i="30" s="1"/>
  <c r="AN630" i="30"/>
  <c r="AV632" i="30"/>
  <c r="AW632" i="30" s="1"/>
  <c r="AX632" i="30" s="1"/>
  <c r="AV636" i="30"/>
  <c r="AW636" i="30" s="1"/>
  <c r="AX636" i="30" s="1"/>
  <c r="AV640" i="30"/>
  <c r="AW640" i="30" s="1"/>
  <c r="AX640" i="30" s="1"/>
  <c r="AN642" i="30"/>
  <c r="AV652" i="30"/>
  <c r="AW652" i="30" s="1"/>
  <c r="AX652" i="30" s="1"/>
  <c r="AV670" i="30"/>
  <c r="AW670" i="30" s="1"/>
  <c r="AX670" i="30" s="1"/>
  <c r="AV674" i="30"/>
  <c r="AW674" i="30" s="1"/>
  <c r="AX674" i="30" s="1"/>
  <c r="AV726" i="30"/>
  <c r="AW726" i="30" s="1"/>
  <c r="AX726" i="30" s="1"/>
  <c r="AN728" i="30"/>
  <c r="AV730" i="30"/>
  <c r="AW730" i="30" s="1"/>
  <c r="AX730" i="30" s="1"/>
  <c r="AN732" i="30"/>
  <c r="AV738" i="30"/>
  <c r="AW738" i="30" s="1"/>
  <c r="AX738" i="30" s="1"/>
  <c r="AN740" i="30"/>
  <c r="AO740" i="30" s="1"/>
  <c r="AP740" i="30" s="1"/>
  <c r="AQ740" i="30" s="1"/>
  <c r="AV742" i="30"/>
  <c r="AW742" i="30" s="1"/>
  <c r="AX742" i="30" s="1"/>
  <c r="AV746" i="30"/>
  <c r="AW746" i="30" s="1"/>
  <c r="AX746" i="30" s="1"/>
  <c r="AN809" i="30"/>
  <c r="AO809" i="30" s="1"/>
  <c r="AP809" i="30" s="1"/>
  <c r="AQ809" i="30" s="1"/>
  <c r="AN817" i="30"/>
  <c r="AO817" i="30" s="1"/>
  <c r="AP817" i="30" s="1"/>
  <c r="AN825" i="30"/>
  <c r="AO825" i="30" s="1"/>
  <c r="AP825" i="30" s="1"/>
  <c r="AQ825" i="30" s="1"/>
  <c r="AN834" i="30"/>
  <c r="AN850" i="30"/>
  <c r="AN879" i="30"/>
  <c r="AO879" i="30" s="1"/>
  <c r="AP879" i="30" s="1"/>
  <c r="AQ879" i="30" s="1"/>
  <c r="AN883" i="30"/>
  <c r="AO883" i="30" s="1"/>
  <c r="AP883" i="30" s="1"/>
  <c r="AQ883" i="30" s="1"/>
  <c r="AN915" i="30"/>
  <c r="AO915" i="30" s="1"/>
  <c r="AP915" i="30" s="1"/>
  <c r="AN919" i="30"/>
  <c r="AO919" i="30" s="1"/>
  <c r="AP919" i="30" s="1"/>
  <c r="AQ919" i="30" s="1"/>
  <c r="AN923" i="30"/>
  <c r="AO923" i="30" s="1"/>
  <c r="AP923" i="30" s="1"/>
  <c r="AN960" i="30"/>
  <c r="AO960" i="30" s="1"/>
  <c r="AP960" i="30" s="1"/>
  <c r="AQ960" i="30" s="1"/>
  <c r="AN964" i="30"/>
  <c r="AO964" i="30" s="1"/>
  <c r="AP964" i="30" s="1"/>
  <c r="AQ964" i="30" s="1"/>
  <c r="AN994" i="30"/>
  <c r="AO994" i="30" s="1"/>
  <c r="AP994" i="30" s="1"/>
  <c r="AN1002" i="30"/>
  <c r="AO1002" i="30" s="1"/>
  <c r="AP1002" i="30" s="1"/>
  <c r="AI47" i="30"/>
  <c r="AI48" i="30"/>
  <c r="AI52" i="30"/>
  <c r="AI342" i="30"/>
  <c r="AI544" i="30"/>
  <c r="AI560" i="30"/>
  <c r="AI564" i="30"/>
  <c r="AI568" i="30"/>
  <c r="AI593" i="30"/>
  <c r="AI597" i="30"/>
  <c r="AI601" i="30"/>
  <c r="AI605" i="30"/>
  <c r="AI609" i="30"/>
  <c r="AI955" i="30"/>
  <c r="AI292" i="30"/>
  <c r="AI308" i="30"/>
  <c r="AI312" i="30"/>
  <c r="AI316" i="30"/>
  <c r="AI438" i="30"/>
  <c r="AI499" i="30"/>
  <c r="AI507" i="30"/>
  <c r="AI852" i="30"/>
  <c r="AI856" i="30"/>
  <c r="AI970" i="30"/>
  <c r="AI974" i="30"/>
  <c r="AI24" i="30"/>
  <c r="AI364" i="30"/>
  <c r="AI384" i="30"/>
  <c r="AI482" i="30"/>
  <c r="AI486" i="30"/>
  <c r="AI944" i="30"/>
  <c r="AI14" i="30"/>
  <c r="AI101" i="30"/>
  <c r="AI105" i="30"/>
  <c r="AI109" i="30"/>
  <c r="AI420" i="30"/>
  <c r="AI448" i="30"/>
  <c r="AI452" i="30"/>
  <c r="AI456" i="30"/>
  <c r="AI460" i="30"/>
  <c r="AI659" i="30"/>
  <c r="AI663" i="30"/>
  <c r="AI667" i="30"/>
  <c r="AI744" i="30"/>
  <c r="AI749" i="30"/>
  <c r="AI753" i="30"/>
  <c r="AI874" i="30"/>
  <c r="AI878" i="30"/>
  <c r="AI882" i="30"/>
  <c r="AI960" i="30"/>
  <c r="AI994" i="30"/>
  <c r="AI808" i="30"/>
  <c r="AI368" i="30"/>
  <c r="AN11" i="30"/>
  <c r="AO11" i="30" s="1"/>
  <c r="AI15" i="30"/>
  <c r="AN38" i="30"/>
  <c r="AO38" i="30" s="1"/>
  <c r="AI41" i="30"/>
  <c r="AV41" i="30"/>
  <c r="AW41" i="30" s="1"/>
  <c r="AI56" i="30"/>
  <c r="AN59" i="30"/>
  <c r="AO59" i="30" s="1"/>
  <c r="AP59" i="30" s="1"/>
  <c r="AQ59" i="30" s="1"/>
  <c r="AI60" i="30"/>
  <c r="AN63" i="30"/>
  <c r="AO63" i="30" s="1"/>
  <c r="AI64" i="30"/>
  <c r="AN67" i="30"/>
  <c r="AO67" i="30" s="1"/>
  <c r="AI68" i="30"/>
  <c r="AI72" i="30"/>
  <c r="AV72" i="30"/>
  <c r="AW72" i="30" s="1"/>
  <c r="AI78" i="30"/>
  <c r="AI82" i="30"/>
  <c r="AN88" i="30"/>
  <c r="AO88" i="30" s="1"/>
  <c r="AP88" i="30" s="1"/>
  <c r="AI90" i="30"/>
  <c r="AN93" i="30"/>
  <c r="AO93" i="30" s="1"/>
  <c r="AP93" i="30" s="1"/>
  <c r="AI104" i="30"/>
  <c r="AI108" i="30"/>
  <c r="AV108" i="30"/>
  <c r="AW108" i="30" s="1"/>
  <c r="AX108" i="30" s="1"/>
  <c r="AI112" i="30"/>
  <c r="AV153" i="30"/>
  <c r="AW153" i="30" s="1"/>
  <c r="AX153" i="30" s="1"/>
  <c r="AI158" i="30"/>
  <c r="AV158" i="30"/>
  <c r="AW158" i="30" s="1"/>
  <c r="AX158" i="30" s="1"/>
  <c r="AI166" i="30"/>
  <c r="AV166" i="30"/>
  <c r="AW166" i="30" s="1"/>
  <c r="AX166" i="30" s="1"/>
  <c r="AV170" i="30"/>
  <c r="AW170" i="30" s="1"/>
  <c r="AX170" i="30" s="1"/>
  <c r="AN289" i="30"/>
  <c r="AI291" i="30"/>
  <c r="AV291" i="30"/>
  <c r="AW291" i="30" s="1"/>
  <c r="AX291" i="30" s="1"/>
  <c r="AN305" i="30"/>
  <c r="AI307" i="30"/>
  <c r="AV307" i="30"/>
  <c r="AW307" i="30" s="1"/>
  <c r="AX307" i="30" s="1"/>
  <c r="AI328" i="30"/>
  <c r="AI332" i="30"/>
  <c r="AI336" i="30"/>
  <c r="AI340" i="30"/>
  <c r="AN352" i="30"/>
  <c r="AO352" i="30" s="1"/>
  <c r="AP352" i="30" s="1"/>
  <c r="AI360" i="30"/>
  <c r="AN361" i="30"/>
  <c r="AN365" i="30"/>
  <c r="AI374" i="30"/>
  <c r="AV374" i="30"/>
  <c r="AW374" i="30" s="1"/>
  <c r="AX374" i="30" s="1"/>
  <c r="AV375" i="30"/>
  <c r="AW375" i="30" s="1"/>
  <c r="AX375" i="30" s="1"/>
  <c r="AN376" i="30"/>
  <c r="AO376" i="30" s="1"/>
  <c r="AP376" i="30" s="1"/>
  <c r="AQ376" i="30" s="1"/>
  <c r="AN385" i="30"/>
  <c r="AO385" i="30" s="1"/>
  <c r="AP385" i="30" s="1"/>
  <c r="AQ385" i="30" s="1"/>
  <c r="AI396" i="30"/>
  <c r="AI406" i="30"/>
  <c r="AV406" i="30"/>
  <c r="AW406" i="30" s="1"/>
  <c r="AX406" i="30" s="1"/>
  <c r="AV407" i="30"/>
  <c r="AW407" i="30" s="1"/>
  <c r="AX407" i="30" s="1"/>
  <c r="AN408" i="30"/>
  <c r="AO408" i="30" s="1"/>
  <c r="AP408" i="30" s="1"/>
  <c r="AI419" i="30"/>
  <c r="AV419" i="30"/>
  <c r="AW419" i="30" s="1"/>
  <c r="AX419" i="30" s="1"/>
  <c r="AN422" i="30"/>
  <c r="AO422" i="30" s="1"/>
  <c r="AP422" i="30" s="1"/>
  <c r="AQ422" i="30" s="1"/>
  <c r="AV424" i="30"/>
  <c r="AW424" i="30" s="1"/>
  <c r="AX424" i="30" s="1"/>
  <c r="AI430" i="30"/>
  <c r="AN431" i="30"/>
  <c r="AO431" i="30" s="1"/>
  <c r="AP431" i="30" s="1"/>
  <c r="AQ431" i="30" s="1"/>
  <c r="AV433" i="30"/>
  <c r="AW433" i="30" s="1"/>
  <c r="AX433" i="30" s="1"/>
  <c r="AN435" i="30"/>
  <c r="AV437" i="30"/>
  <c r="AW437" i="30" s="1"/>
  <c r="AX437" i="30" s="1"/>
  <c r="AI442" i="30"/>
  <c r="AN449" i="30"/>
  <c r="AV451" i="30"/>
  <c r="AW451" i="30" s="1"/>
  <c r="AX451" i="30" s="1"/>
  <c r="AV455" i="30"/>
  <c r="AW455" i="30" s="1"/>
  <c r="AX455" i="30" s="1"/>
  <c r="AN457" i="30"/>
  <c r="AO457" i="30" s="1"/>
  <c r="AP457" i="30" s="1"/>
  <c r="AQ457" i="30" s="1"/>
  <c r="AI468" i="30"/>
  <c r="AV468" i="30"/>
  <c r="AW468" i="30" s="1"/>
  <c r="AX468" i="30" s="1"/>
  <c r="AI494" i="30"/>
  <c r="AV494" i="30"/>
  <c r="AW494" i="30" s="1"/>
  <c r="AX494" i="30" s="1"/>
  <c r="AV495" i="30"/>
  <c r="AW495" i="30" s="1"/>
  <c r="AX495" i="30" s="1"/>
  <c r="AN496" i="30"/>
  <c r="AO496" i="30" s="1"/>
  <c r="AP496" i="30" s="1"/>
  <c r="AV503" i="30"/>
  <c r="AW503" i="30" s="1"/>
  <c r="AX503" i="30" s="1"/>
  <c r="AN505" i="30"/>
  <c r="AI506" i="30"/>
  <c r="AV506" i="30"/>
  <c r="AW506" i="30" s="1"/>
  <c r="AX506" i="30" s="1"/>
  <c r="AN517" i="30"/>
  <c r="AN724" i="30"/>
  <c r="AI11" i="30"/>
  <c r="AN14" i="30"/>
  <c r="AN22" i="30"/>
  <c r="AO22" i="30" s="1"/>
  <c r="AN24" i="30"/>
  <c r="AO24" i="30" s="1"/>
  <c r="AI45" i="30"/>
  <c r="AV45" i="30"/>
  <c r="AW45" i="30" s="1"/>
  <c r="AN51" i="30"/>
  <c r="AO51" i="30" s="1"/>
  <c r="AI85" i="30"/>
  <c r="AV85" i="30"/>
  <c r="AW85" i="30" s="1"/>
  <c r="AX85" i="30" s="1"/>
  <c r="AV92" i="30"/>
  <c r="AW92" i="30" s="1"/>
  <c r="AX92" i="30" s="1"/>
  <c r="AV93" i="30"/>
  <c r="AW93" i="30" s="1"/>
  <c r="AX93" i="30" s="1"/>
  <c r="AV96" i="30"/>
  <c r="AW96" i="30" s="1"/>
  <c r="AX96" i="30" s="1"/>
  <c r="AV152" i="30"/>
  <c r="AW152" i="30" s="1"/>
  <c r="AX152" i="30" s="1"/>
  <c r="AN154" i="30"/>
  <c r="AN159" i="30"/>
  <c r="AO159" i="30" s="1"/>
  <c r="AP159" i="30" s="1"/>
  <c r="AQ159" i="30" s="1"/>
  <c r="AV319" i="30"/>
  <c r="AW319" i="30" s="1"/>
  <c r="AX319" i="30" s="1"/>
  <c r="AV323" i="30"/>
  <c r="AW323" i="30" s="1"/>
  <c r="AX323" i="30" s="1"/>
  <c r="AN337" i="30"/>
  <c r="AN345" i="30"/>
  <c r="AV347" i="30"/>
  <c r="AW347" i="30" s="1"/>
  <c r="AX347" i="30" s="1"/>
  <c r="AN349" i="30"/>
  <c r="AO349" i="30" s="1"/>
  <c r="AP349" i="30" s="1"/>
  <c r="AQ349" i="30" s="1"/>
  <c r="AI353" i="30"/>
  <c r="AN369" i="30"/>
  <c r="AI381" i="30"/>
  <c r="AV390" i="30"/>
  <c r="AW390" i="30" s="1"/>
  <c r="AX390" i="30" s="1"/>
  <c r="AV391" i="30"/>
  <c r="AW391" i="30" s="1"/>
  <c r="AX391" i="30" s="1"/>
  <c r="AN392" i="30"/>
  <c r="AO392" i="30" s="1"/>
  <c r="AP392" i="30" s="1"/>
  <c r="AN401" i="30"/>
  <c r="AV417" i="30"/>
  <c r="AW417" i="30" s="1"/>
  <c r="AX417" i="30" s="1"/>
  <c r="AN425" i="30"/>
  <c r="AV427" i="30"/>
  <c r="AW427" i="30" s="1"/>
  <c r="AX427" i="30" s="1"/>
  <c r="AV435" i="30"/>
  <c r="AW435" i="30" s="1"/>
  <c r="AX435" i="30" s="1"/>
  <c r="AI445" i="30"/>
  <c r="AN447" i="30"/>
  <c r="AN456" i="30"/>
  <c r="AO456" i="30" s="1"/>
  <c r="AP456" i="30" s="1"/>
  <c r="AQ456" i="30" s="1"/>
  <c r="AV462" i="30"/>
  <c r="AW462" i="30" s="1"/>
  <c r="AX462" i="30" s="1"/>
  <c r="AV463" i="30"/>
  <c r="AW463" i="30" s="1"/>
  <c r="AX463" i="30" s="1"/>
  <c r="AN464" i="30"/>
  <c r="AO464" i="30" s="1"/>
  <c r="AP464" i="30" s="1"/>
  <c r="AQ464" i="30" s="1"/>
  <c r="AV471" i="30"/>
  <c r="AW471" i="30" s="1"/>
  <c r="AX471" i="30" s="1"/>
  <c r="AN473" i="30"/>
  <c r="AO473" i="30" s="1"/>
  <c r="AP473" i="30" s="1"/>
  <c r="AQ473" i="30" s="1"/>
  <c r="AV474" i="30"/>
  <c r="AW474" i="30" s="1"/>
  <c r="AX474" i="30" s="1"/>
  <c r="AN489" i="30"/>
  <c r="AV781" i="30"/>
  <c r="AW781" i="30" s="1"/>
  <c r="AX781" i="30" s="1"/>
  <c r="AN521" i="30"/>
  <c r="AN525" i="30"/>
  <c r="AN529" i="30"/>
  <c r="AN533" i="30"/>
  <c r="AO533" i="30" s="1"/>
  <c r="AP533" i="30" s="1"/>
  <c r="AQ533" i="30" s="1"/>
  <c r="AN537" i="30"/>
  <c r="AN541" i="30"/>
  <c r="AV547" i="30"/>
  <c r="AW547" i="30" s="1"/>
  <c r="AX547" i="30" s="1"/>
  <c r="AI551" i="30"/>
  <c r="AV551" i="30"/>
  <c r="AW551" i="30" s="1"/>
  <c r="AX551" i="30" s="1"/>
  <c r="AI559" i="30"/>
  <c r="AV559" i="30"/>
  <c r="AW559" i="30" s="1"/>
  <c r="AX559" i="30" s="1"/>
  <c r="AV572" i="30"/>
  <c r="AW572" i="30" s="1"/>
  <c r="AX572" i="30" s="1"/>
  <c r="AI575" i="30"/>
  <c r="AI588" i="30"/>
  <c r="AN590" i="30"/>
  <c r="AI592" i="30"/>
  <c r="AI621" i="30"/>
  <c r="AI629" i="30"/>
  <c r="AI633" i="30"/>
  <c r="AI637" i="30"/>
  <c r="AI641" i="30"/>
  <c r="AI645" i="30"/>
  <c r="AI653" i="30"/>
  <c r="AI679" i="30"/>
  <c r="AI683" i="30"/>
  <c r="AI687" i="30"/>
  <c r="AV693" i="30"/>
  <c r="AW693" i="30" s="1"/>
  <c r="AX693" i="30" s="1"/>
  <c r="AN695" i="30"/>
  <c r="AO695" i="30" s="1"/>
  <c r="AP695" i="30" s="1"/>
  <c r="AV697" i="30"/>
  <c r="AW697" i="30" s="1"/>
  <c r="AX697" i="30" s="1"/>
  <c r="AN699" i="30"/>
  <c r="AO699" i="30" s="1"/>
  <c r="AP699" i="30" s="1"/>
  <c r="AQ699" i="30" s="1"/>
  <c r="AV709" i="30"/>
  <c r="AW709" i="30" s="1"/>
  <c r="AX709" i="30" s="1"/>
  <c r="AN715" i="30"/>
  <c r="AO715" i="30" s="1"/>
  <c r="AP715" i="30" s="1"/>
  <c r="AI724" i="30"/>
  <c r="AI725" i="30"/>
  <c r="AV729" i="30"/>
  <c r="AW729" i="30" s="1"/>
  <c r="AX729" i="30" s="1"/>
  <c r="AN736" i="30"/>
  <c r="AI739" i="30"/>
  <c r="AI743" i="30"/>
  <c r="AI747" i="30"/>
  <c r="AI752" i="30"/>
  <c r="AN755" i="30"/>
  <c r="AN760" i="30"/>
  <c r="AI761" i="30"/>
  <c r="AV762" i="30"/>
  <c r="AW762" i="30" s="1"/>
  <c r="AX762" i="30" s="1"/>
  <c r="AN764" i="30"/>
  <c r="AV766" i="30"/>
  <c r="AW766" i="30" s="1"/>
  <c r="AX766" i="30" s="1"/>
  <c r="AN768" i="30"/>
  <c r="AV770" i="30"/>
  <c r="AW770" i="30" s="1"/>
  <c r="AX770" i="30" s="1"/>
  <c r="AN771" i="30"/>
  <c r="AI779" i="30"/>
  <c r="AN788" i="30"/>
  <c r="AI789" i="30"/>
  <c r="AV789" i="30"/>
  <c r="AW789" i="30" s="1"/>
  <c r="AX789" i="30" s="1"/>
  <c r="AI793" i="30"/>
  <c r="AV807" i="30"/>
  <c r="AW807" i="30" s="1"/>
  <c r="AX807" i="30" s="1"/>
  <c r="AV811" i="30"/>
  <c r="AW811" i="30" s="1"/>
  <c r="AX811" i="30" s="1"/>
  <c r="AN813" i="30"/>
  <c r="AO813" i="30" s="1"/>
  <c r="AP813" i="30" s="1"/>
  <c r="AQ813" i="30" s="1"/>
  <c r="AN821" i="30"/>
  <c r="AO821" i="30" s="1"/>
  <c r="AP821" i="30" s="1"/>
  <c r="AQ821" i="30" s="1"/>
  <c r="AI824" i="30"/>
  <c r="AI828" i="30"/>
  <c r="AV828" i="30"/>
  <c r="AW828" i="30" s="1"/>
  <c r="AX828" i="30" s="1"/>
  <c r="AN841" i="30"/>
  <c r="AO841" i="30" s="1"/>
  <c r="AP841" i="30" s="1"/>
  <c r="AQ841" i="30" s="1"/>
  <c r="AV847" i="30"/>
  <c r="AW847" i="30" s="1"/>
  <c r="AX847" i="30" s="1"/>
  <c r="AI848" i="30"/>
  <c r="AN849" i="30"/>
  <c r="AV869" i="30"/>
  <c r="AW869" i="30" s="1"/>
  <c r="AX869" i="30" s="1"/>
  <c r="AN875" i="30"/>
  <c r="AO875" i="30" s="1"/>
  <c r="AP875" i="30" s="1"/>
  <c r="AQ875" i="30" s="1"/>
  <c r="AV877" i="30"/>
  <c r="AW877" i="30" s="1"/>
  <c r="AX877" i="30" s="1"/>
  <c r="AV881" i="30"/>
  <c r="AW881" i="30" s="1"/>
  <c r="AX881" i="30" s="1"/>
  <c r="AV890" i="30"/>
  <c r="AW890" i="30" s="1"/>
  <c r="AX890" i="30" s="1"/>
  <c r="AN892" i="30"/>
  <c r="AV894" i="30"/>
  <c r="AW894" i="30" s="1"/>
  <c r="AX894" i="30" s="1"/>
  <c r="AN896" i="30"/>
  <c r="AV917" i="30"/>
  <c r="AW917" i="30" s="1"/>
  <c r="AX917" i="30" s="1"/>
  <c r="AN928" i="30"/>
  <c r="AV958" i="30"/>
  <c r="AW958" i="30" s="1"/>
  <c r="AX958" i="30" s="1"/>
  <c r="AV972" i="30"/>
  <c r="AW972" i="30" s="1"/>
  <c r="AX972" i="30" s="1"/>
  <c r="AV966" i="30"/>
  <c r="AW966" i="30" s="1"/>
  <c r="AX966" i="30" s="1"/>
  <c r="AI967" i="30"/>
  <c r="AV570" i="30"/>
  <c r="AW570" i="30" s="1"/>
  <c r="AX570" i="30" s="1"/>
  <c r="AN580" i="30"/>
  <c r="AV582" i="30"/>
  <c r="AW582" i="30" s="1"/>
  <c r="AX582" i="30" s="1"/>
  <c r="AN584" i="30"/>
  <c r="AV586" i="30"/>
  <c r="AW586" i="30" s="1"/>
  <c r="AX586" i="30" s="1"/>
  <c r="AV611" i="30"/>
  <c r="AW611" i="30" s="1"/>
  <c r="AX611" i="30" s="1"/>
  <c r="AN613" i="30"/>
  <c r="AO613" i="30" s="1"/>
  <c r="AP613" i="30" s="1"/>
  <c r="AQ613" i="30" s="1"/>
  <c r="AN622" i="30"/>
  <c r="AV624" i="30"/>
  <c r="AW624" i="30" s="1"/>
  <c r="AX624" i="30" s="1"/>
  <c r="AN646" i="30"/>
  <c r="AV647" i="30"/>
  <c r="AW647" i="30" s="1"/>
  <c r="AX647" i="30" s="1"/>
  <c r="AN649" i="30"/>
  <c r="AN654" i="30"/>
  <c r="AO654" i="30" s="1"/>
  <c r="AP654" i="30" s="1"/>
  <c r="AQ654" i="30" s="1"/>
  <c r="AN658" i="30"/>
  <c r="AI661" i="30"/>
  <c r="AN662" i="30"/>
  <c r="AI665" i="30"/>
  <c r="AN666" i="30"/>
  <c r="AN667" i="30"/>
  <c r="AO667" i="30" s="1"/>
  <c r="AP667" i="30" s="1"/>
  <c r="AQ667" i="30" s="1"/>
  <c r="AV677" i="30"/>
  <c r="AW677" i="30" s="1"/>
  <c r="AX677" i="30" s="1"/>
  <c r="AN692" i="30"/>
  <c r="AO692" i="30" s="1"/>
  <c r="AP692" i="30" s="1"/>
  <c r="AQ692" i="30" s="1"/>
  <c r="AV694" i="30"/>
  <c r="AW694" i="30" s="1"/>
  <c r="AX694" i="30" s="1"/>
  <c r="AV698" i="30"/>
  <c r="AW698" i="30" s="1"/>
  <c r="AX698" i="30" s="1"/>
  <c r="AN704" i="30"/>
  <c r="AN708" i="30"/>
  <c r="AO708" i="30" s="1"/>
  <c r="AP708" i="30" s="1"/>
  <c r="AQ708" i="30" s="1"/>
  <c r="AV710" i="30"/>
  <c r="AW710" i="30" s="1"/>
  <c r="AX710" i="30" s="1"/>
  <c r="AN716" i="30"/>
  <c r="AN720" i="30"/>
  <c r="AN735" i="30"/>
  <c r="AO735" i="30" s="1"/>
  <c r="AP735" i="30" s="1"/>
  <c r="AQ735" i="30" s="1"/>
  <c r="AN744" i="30"/>
  <c r="AV754" i="30"/>
  <c r="AW754" i="30" s="1"/>
  <c r="AX754" i="30" s="1"/>
  <c r="AN756" i="30"/>
  <c r="AN785" i="30"/>
  <c r="AO785" i="30" s="1"/>
  <c r="AP785" i="30" s="1"/>
  <c r="AQ785" i="30" s="1"/>
  <c r="AN797" i="30"/>
  <c r="AO797" i="30" s="1"/>
  <c r="AP797" i="30" s="1"/>
  <c r="AQ797" i="30" s="1"/>
  <c r="AN833" i="30"/>
  <c r="AV844" i="30"/>
  <c r="AW844" i="30" s="1"/>
  <c r="AX844" i="30" s="1"/>
  <c r="AI857" i="30"/>
  <c r="AV859" i="30"/>
  <c r="AW859" i="30" s="1"/>
  <c r="AX859" i="30" s="1"/>
  <c r="AI866" i="30"/>
  <c r="AN872" i="30"/>
  <c r="AO872" i="30" s="1"/>
  <c r="AP872" i="30" s="1"/>
  <c r="AQ872" i="30" s="1"/>
  <c r="AI879" i="30"/>
  <c r="AV885" i="30"/>
  <c r="AW885" i="30" s="1"/>
  <c r="AX885" i="30" s="1"/>
  <c r="AN895" i="30"/>
  <c r="AO895" i="30" s="1"/>
  <c r="AP895" i="30" s="1"/>
  <c r="AQ895" i="30" s="1"/>
  <c r="AV898" i="30"/>
  <c r="AW898" i="30" s="1"/>
  <c r="AX898" i="30" s="1"/>
  <c r="AN899" i="30"/>
  <c r="AO899" i="30" s="1"/>
  <c r="AP899" i="30" s="1"/>
  <c r="AI901" i="30"/>
  <c r="AV901" i="30"/>
  <c r="AW901" i="30" s="1"/>
  <c r="AX901" i="30" s="1"/>
  <c r="AN903" i="30"/>
  <c r="AO903" i="30" s="1"/>
  <c r="AP903" i="30" s="1"/>
  <c r="AQ903" i="30" s="1"/>
  <c r="AN920" i="30"/>
  <c r="AO920" i="30" s="1"/>
  <c r="AP920" i="30" s="1"/>
  <c r="AQ920" i="30" s="1"/>
  <c r="AI922" i="30"/>
  <c r="AV922" i="30"/>
  <c r="AW922" i="30" s="1"/>
  <c r="AX922" i="30" s="1"/>
  <c r="AV929" i="30"/>
  <c r="AW929" i="30" s="1"/>
  <c r="AX929" i="30" s="1"/>
  <c r="AV932" i="30"/>
  <c r="AW932" i="30" s="1"/>
  <c r="AX932" i="30" s="1"/>
  <c r="AI941" i="30"/>
  <c r="AN948" i="30"/>
  <c r="AO948" i="30" s="1"/>
  <c r="AP948" i="30" s="1"/>
  <c r="AQ948" i="30" s="1"/>
  <c r="AI951" i="30"/>
  <c r="AI959" i="30"/>
  <c r="AV963" i="30"/>
  <c r="AW963" i="30" s="1"/>
  <c r="AX963" i="30" s="1"/>
  <c r="AV969" i="30"/>
  <c r="AW969" i="30" s="1"/>
  <c r="AX969" i="30" s="1"/>
  <c r="AV973" i="30"/>
  <c r="AW973" i="30" s="1"/>
  <c r="AX973" i="30" s="1"/>
  <c r="AI51" i="30"/>
  <c r="AI55" i="30"/>
  <c r="AI692" i="30"/>
  <c r="AI895" i="30"/>
  <c r="AI10" i="30"/>
  <c r="AI59" i="30"/>
  <c r="AI93" i="30"/>
  <c r="AI97" i="30"/>
  <c r="AI174" i="30"/>
  <c r="AI178" i="30"/>
  <c r="AI182" i="30"/>
  <c r="AI186" i="30"/>
  <c r="AI190" i="30"/>
  <c r="AI194" i="30"/>
  <c r="AI198" i="30"/>
  <c r="AI202" i="30"/>
  <c r="AI206" i="30"/>
  <c r="AI331" i="30"/>
  <c r="AI348" i="30"/>
  <c r="AI358" i="30"/>
  <c r="AI400" i="30"/>
  <c r="AI428" i="30"/>
  <c r="AI436" i="30"/>
  <c r="AI467" i="30"/>
  <c r="AI475" i="30"/>
  <c r="AI492" i="30"/>
  <c r="AI579" i="30"/>
  <c r="AI587" i="30"/>
  <c r="AI620" i="30"/>
  <c r="AI636" i="30"/>
  <c r="AI640" i="30"/>
  <c r="AI652" i="30"/>
  <c r="AI657" i="30"/>
  <c r="AI695" i="30"/>
  <c r="AI699" i="30"/>
  <c r="AI711" i="30"/>
  <c r="AI719" i="30"/>
  <c r="AI723" i="30"/>
  <c r="AI732" i="30"/>
  <c r="AI733" i="30"/>
  <c r="AI755" i="30"/>
  <c r="AI760" i="30"/>
  <c r="AI800" i="30"/>
  <c r="AI804" i="30"/>
  <c r="AI841" i="30"/>
  <c r="AI860" i="30"/>
  <c r="AI864" i="30"/>
  <c r="AI877" i="30"/>
  <c r="AI881" i="30"/>
  <c r="AI899" i="30"/>
  <c r="AI911" i="30"/>
  <c r="AI930" i="30"/>
  <c r="AI943" i="30"/>
  <c r="AI969" i="30"/>
  <c r="AI978" i="30"/>
  <c r="AI1002" i="30"/>
  <c r="AI12" i="30"/>
  <c r="AI18" i="30"/>
  <c r="AI19" i="30"/>
  <c r="AI20" i="30"/>
  <c r="AI32" i="30"/>
  <c r="AI58" i="30"/>
  <c r="AI62" i="30"/>
  <c r="AI66" i="30"/>
  <c r="AI75" i="30"/>
  <c r="AI76" i="30"/>
  <c r="AI102" i="30"/>
  <c r="AI115" i="30"/>
  <c r="AI119" i="30"/>
  <c r="AI123" i="30"/>
  <c r="AI127" i="30"/>
  <c r="AI131" i="30"/>
  <c r="AI135" i="30"/>
  <c r="AI139" i="30"/>
  <c r="AI143" i="30"/>
  <c r="AI147" i="30"/>
  <c r="AI151" i="30"/>
  <c r="AI347" i="30"/>
  <c r="AI352" i="30"/>
  <c r="AI380" i="30"/>
  <c r="AI390" i="30"/>
  <c r="AI421" i="30"/>
  <c r="AI422" i="30"/>
  <c r="AI426" i="30"/>
  <c r="AI435" i="30"/>
  <c r="AI443" i="30"/>
  <c r="AI444" i="30"/>
  <c r="AI461" i="30"/>
  <c r="AI462" i="30"/>
  <c r="AI474" i="30"/>
  <c r="AI500" i="30"/>
  <c r="AI516" i="30"/>
  <c r="AI520" i="30"/>
  <c r="AI528" i="30"/>
  <c r="AI532" i="30"/>
  <c r="AI536" i="30"/>
  <c r="AI540" i="30"/>
  <c r="AI611" i="30"/>
  <c r="AI647" i="30"/>
  <c r="AI672" i="30"/>
  <c r="AI676" i="30"/>
  <c r="AI731" i="30"/>
  <c r="AI758" i="30"/>
  <c r="AI783" i="30"/>
  <c r="AI787" i="30"/>
  <c r="AI812" i="30"/>
  <c r="AI816" i="30"/>
  <c r="AI836" i="30"/>
  <c r="AI840" i="30"/>
  <c r="AI889" i="30"/>
  <c r="AI893" i="30"/>
  <c r="AI902" i="30"/>
  <c r="AI910" i="30"/>
  <c r="AI914" i="30"/>
  <c r="AI933" i="30"/>
  <c r="AI934" i="30"/>
  <c r="AI942" i="30"/>
  <c r="AI947" i="30"/>
  <c r="AI952" i="30"/>
  <c r="AI989" i="30"/>
  <c r="AI998" i="30"/>
  <c r="AI1008" i="30"/>
  <c r="AI173" i="30"/>
  <c r="AI177" i="30"/>
  <c r="AI181" i="30"/>
  <c r="AI185" i="30"/>
  <c r="AI189" i="30"/>
  <c r="AI193" i="30"/>
  <c r="AI197" i="30"/>
  <c r="AI201" i="30"/>
  <c r="AI205" i="30"/>
  <c r="AI209" i="30"/>
  <c r="AI213" i="30"/>
  <c r="AI217" i="30"/>
  <c r="AI221" i="30"/>
  <c r="AI225" i="30"/>
  <c r="AI229" i="30"/>
  <c r="AI233" i="30"/>
  <c r="AI237" i="30"/>
  <c r="AI241" i="30"/>
  <c r="AI245" i="30"/>
  <c r="AI249" i="30"/>
  <c r="AI253" i="30"/>
  <c r="AI257" i="30"/>
  <c r="AI261" i="30"/>
  <c r="AI265" i="30"/>
  <c r="AI269" i="30"/>
  <c r="AI273" i="30"/>
  <c r="AI277" i="30"/>
  <c r="AI281" i="30"/>
  <c r="AI285" i="30"/>
  <c r="AI289" i="30"/>
  <c r="AI305" i="30"/>
  <c r="AI385" i="30"/>
  <c r="AI496" i="30"/>
  <c r="AI690" i="30"/>
  <c r="AI722" i="30"/>
  <c r="AI771" i="30"/>
  <c r="AI832" i="30"/>
  <c r="AI886" i="30"/>
  <c r="AI936" i="30"/>
  <c r="AI320" i="30"/>
  <c r="AI324" i="30"/>
  <c r="AI349" i="30"/>
  <c r="AI392" i="30"/>
  <c r="AI464" i="30"/>
  <c r="AI625" i="30"/>
  <c r="AI734" i="30"/>
  <c r="AI738" i="30"/>
  <c r="AI778" i="30"/>
  <c r="AI870" i="30"/>
  <c r="AI977" i="30"/>
  <c r="AI28" i="30"/>
  <c r="AI46" i="30"/>
  <c r="AI86" i="30"/>
  <c r="AI304" i="30"/>
  <c r="AI329" i="30"/>
  <c r="AI365" i="30"/>
  <c r="AI376" i="30"/>
  <c r="AI401" i="30"/>
  <c r="AI415" i="30"/>
  <c r="AI545" i="30"/>
  <c r="AI549" i="30"/>
  <c r="AI553" i="30"/>
  <c r="AI557" i="30"/>
  <c r="AI573" i="30"/>
  <c r="AI670" i="30"/>
  <c r="AI674" i="30"/>
  <c r="AI735" i="30"/>
  <c r="AI750" i="30"/>
  <c r="AI759" i="30"/>
  <c r="AI786" i="30"/>
  <c r="AI820" i="30"/>
  <c r="AI42" i="30"/>
  <c r="AI49" i="30"/>
  <c r="AI157" i="30"/>
  <c r="AI242" i="30"/>
  <c r="AI246" i="30"/>
  <c r="AI250" i="30"/>
  <c r="AI254" i="30"/>
  <c r="AI258" i="30"/>
  <c r="AI262" i="30"/>
  <c r="AI266" i="30"/>
  <c r="AI270" i="30"/>
  <c r="AI274" i="30"/>
  <c r="AI278" i="30"/>
  <c r="AI282" i="30"/>
  <c r="AI286" i="30"/>
  <c r="AI344" i="30"/>
  <c r="AI369" i="30"/>
  <c r="AI397" i="30"/>
  <c r="AI408" i="30"/>
  <c r="AI488" i="30"/>
  <c r="AI571" i="30"/>
  <c r="AI618" i="30"/>
  <c r="AI634" i="30"/>
  <c r="AI638" i="30"/>
  <c r="AI650" i="30"/>
  <c r="AI686" i="30"/>
  <c r="AI715" i="30"/>
  <c r="AI782" i="30"/>
  <c r="AI27" i="30"/>
  <c r="AV27" i="30"/>
  <c r="AW27" i="30" s="1"/>
  <c r="AV40" i="30"/>
  <c r="AW40" i="30" s="1"/>
  <c r="AV44" i="30"/>
  <c r="AW44" i="30" s="1"/>
  <c r="AN50" i="30"/>
  <c r="AO50" i="30" s="1"/>
  <c r="AI54" i="30"/>
  <c r="AN58" i="30"/>
  <c r="AO58" i="30" s="1"/>
  <c r="AP58" i="30" s="1"/>
  <c r="AQ58" i="30" s="1"/>
  <c r="AN62" i="30"/>
  <c r="AO62" i="30" s="1"/>
  <c r="AI69" i="30"/>
  <c r="AV76" i="30"/>
  <c r="AW76" i="30" s="1"/>
  <c r="AX76" i="30" s="1"/>
  <c r="AN78" i="30"/>
  <c r="AO78" i="30" s="1"/>
  <c r="AP78" i="30" s="1"/>
  <c r="AV80" i="30"/>
  <c r="AW80" i="30" s="1"/>
  <c r="AX80" i="30" s="1"/>
  <c r="AN82" i="30"/>
  <c r="AO82" i="30" s="1"/>
  <c r="AP82" i="30" s="1"/>
  <c r="AV84" i="30"/>
  <c r="AW84" i="30" s="1"/>
  <c r="AX84" i="30" s="1"/>
  <c r="AN99" i="30"/>
  <c r="AN107" i="30"/>
  <c r="AO107" i="30" s="1"/>
  <c r="AP107" i="30" s="1"/>
  <c r="AQ107" i="30" s="1"/>
  <c r="AV156" i="30"/>
  <c r="AW156" i="30" s="1"/>
  <c r="AX156" i="30" s="1"/>
  <c r="AN158" i="30"/>
  <c r="AO158" i="30" s="1"/>
  <c r="AP158" i="30" s="1"/>
  <c r="AQ158" i="30" s="1"/>
  <c r="AI161" i="30"/>
  <c r="AV172" i="30"/>
  <c r="AW172" i="30" s="1"/>
  <c r="AX172" i="30" s="1"/>
  <c r="AN174" i="30"/>
  <c r="AO174" i="30" s="1"/>
  <c r="AP174" i="30" s="1"/>
  <c r="AQ174" i="30" s="1"/>
  <c r="AV176" i="30"/>
  <c r="AW176" i="30" s="1"/>
  <c r="AX176" i="30" s="1"/>
  <c r="AV180" i="30"/>
  <c r="AW180" i="30" s="1"/>
  <c r="AX180" i="30" s="1"/>
  <c r="AV184" i="30"/>
  <c r="AW184" i="30" s="1"/>
  <c r="AX184" i="30" s="1"/>
  <c r="AV188" i="30"/>
  <c r="AW188" i="30" s="1"/>
  <c r="AX188" i="30" s="1"/>
  <c r="AV192" i="30"/>
  <c r="AW192" i="30" s="1"/>
  <c r="AX192" i="30" s="1"/>
  <c r="AV196" i="30"/>
  <c r="AW196" i="30" s="1"/>
  <c r="AX196" i="30" s="1"/>
  <c r="AV200" i="30"/>
  <c r="AW200" i="30" s="1"/>
  <c r="AX200" i="30" s="1"/>
  <c r="AV204" i="30"/>
  <c r="AW204" i="30" s="1"/>
  <c r="AX204" i="30" s="1"/>
  <c r="AV208" i="30"/>
  <c r="AW208" i="30" s="1"/>
  <c r="AX208" i="30" s="1"/>
  <c r="AV212" i="30"/>
  <c r="AW212" i="30" s="1"/>
  <c r="AX212" i="30" s="1"/>
  <c r="AV216" i="30"/>
  <c r="AW216" i="30" s="1"/>
  <c r="AX216" i="30" s="1"/>
  <c r="AV220" i="30"/>
  <c r="AW220" i="30" s="1"/>
  <c r="AX220" i="30" s="1"/>
  <c r="AV224" i="30"/>
  <c r="AW224" i="30" s="1"/>
  <c r="AX224" i="30" s="1"/>
  <c r="AV228" i="30"/>
  <c r="AW228" i="30" s="1"/>
  <c r="AX228" i="30" s="1"/>
  <c r="AV232" i="30"/>
  <c r="AW232" i="30" s="1"/>
  <c r="AX232" i="30" s="1"/>
  <c r="AV236" i="30"/>
  <c r="AW236" i="30" s="1"/>
  <c r="AX236" i="30" s="1"/>
  <c r="AV240" i="30"/>
  <c r="AW240" i="30" s="1"/>
  <c r="AX240" i="30" s="1"/>
  <c r="AV244" i="30"/>
  <c r="AW244" i="30" s="1"/>
  <c r="AX244" i="30" s="1"/>
  <c r="AV248" i="30"/>
  <c r="AW248" i="30" s="1"/>
  <c r="AX248" i="30" s="1"/>
  <c r="AV252" i="30"/>
  <c r="AW252" i="30" s="1"/>
  <c r="AX252" i="30" s="1"/>
  <c r="AV256" i="30"/>
  <c r="AW256" i="30" s="1"/>
  <c r="AX256" i="30" s="1"/>
  <c r="AV260" i="30"/>
  <c r="AW260" i="30" s="1"/>
  <c r="AX260" i="30" s="1"/>
  <c r="AV264" i="30"/>
  <c r="AW264" i="30" s="1"/>
  <c r="AX264" i="30" s="1"/>
  <c r="AV268" i="30"/>
  <c r="AW268" i="30" s="1"/>
  <c r="AX268" i="30" s="1"/>
  <c r="AV272" i="30"/>
  <c r="AW272" i="30" s="1"/>
  <c r="AX272" i="30" s="1"/>
  <c r="AV276" i="30"/>
  <c r="AW276" i="30" s="1"/>
  <c r="AX276" i="30" s="1"/>
  <c r="AV280" i="30"/>
  <c r="AW280" i="30" s="1"/>
  <c r="AX280" i="30" s="1"/>
  <c r="AV284" i="30"/>
  <c r="AW284" i="30" s="1"/>
  <c r="AX284" i="30" s="1"/>
  <c r="AI288" i="30"/>
  <c r="AV303" i="30"/>
  <c r="AW303" i="30" s="1"/>
  <c r="AX303" i="30" s="1"/>
  <c r="AI313" i="30"/>
  <c r="AI337" i="30"/>
  <c r="AI427" i="30"/>
  <c r="AI21" i="30"/>
  <c r="AI26" i="30"/>
  <c r="AV26" i="30"/>
  <c r="AW26" i="30" s="1"/>
  <c r="AI33" i="30"/>
  <c r="AV33" i="30"/>
  <c r="AW33" i="30" s="1"/>
  <c r="AN36" i="30"/>
  <c r="AO36" i="30" s="1"/>
  <c r="AN40" i="30"/>
  <c r="AO40" i="30" s="1"/>
  <c r="AI53" i="30"/>
  <c r="AV53" i="30"/>
  <c r="AW53" i="30" s="1"/>
  <c r="AI89" i="30"/>
  <c r="AV160" i="30"/>
  <c r="AW160" i="30" s="1"/>
  <c r="AX160" i="30" s="1"/>
  <c r="AN162" i="30"/>
  <c r="AO162" i="30" s="1"/>
  <c r="AP162" i="30" s="1"/>
  <c r="AQ162" i="30" s="1"/>
  <c r="AI165" i="30"/>
  <c r="AI210" i="30"/>
  <c r="AV210" i="30"/>
  <c r="AW210" i="30" s="1"/>
  <c r="AX210" i="30" s="1"/>
  <c r="AI214" i="30"/>
  <c r="AV214" i="30"/>
  <c r="AW214" i="30" s="1"/>
  <c r="AX214" i="30" s="1"/>
  <c r="AI218" i="30"/>
  <c r="AV218" i="30"/>
  <c r="AW218" i="30" s="1"/>
  <c r="AX218" i="30" s="1"/>
  <c r="AI222" i="30"/>
  <c r="AV222" i="30"/>
  <c r="AW222" i="30" s="1"/>
  <c r="AX222" i="30" s="1"/>
  <c r="AI226" i="30"/>
  <c r="AV226" i="30"/>
  <c r="AW226" i="30" s="1"/>
  <c r="AX226" i="30" s="1"/>
  <c r="AI230" i="30"/>
  <c r="AV230" i="30"/>
  <c r="AW230" i="30" s="1"/>
  <c r="AX230" i="30" s="1"/>
  <c r="AI234" i="30"/>
  <c r="AV234" i="30"/>
  <c r="AW234" i="30" s="1"/>
  <c r="AX234" i="30" s="1"/>
  <c r="AI238" i="30"/>
  <c r="AV238" i="30"/>
  <c r="AW238" i="30" s="1"/>
  <c r="AX238" i="30" s="1"/>
  <c r="AV242" i="30"/>
  <c r="AW242" i="30" s="1"/>
  <c r="AX242" i="30" s="1"/>
  <c r="AV246" i="30"/>
  <c r="AW246" i="30" s="1"/>
  <c r="AX246" i="30" s="1"/>
  <c r="AV250" i="30"/>
  <c r="AW250" i="30" s="1"/>
  <c r="AX250" i="30" s="1"/>
  <c r="AV254" i="30"/>
  <c r="AW254" i="30" s="1"/>
  <c r="AX254" i="30" s="1"/>
  <c r="AV258" i="30"/>
  <c r="AW258" i="30" s="1"/>
  <c r="AX258" i="30" s="1"/>
  <c r="AV262" i="30"/>
  <c r="AW262" i="30" s="1"/>
  <c r="AX262" i="30" s="1"/>
  <c r="AV266" i="30"/>
  <c r="AW266" i="30" s="1"/>
  <c r="AX266" i="30" s="1"/>
  <c r="AV270" i="30"/>
  <c r="AW270" i="30" s="1"/>
  <c r="AX270" i="30" s="1"/>
  <c r="AV274" i="30"/>
  <c r="AW274" i="30" s="1"/>
  <c r="AX274" i="30" s="1"/>
  <c r="AV278" i="30"/>
  <c r="AW278" i="30" s="1"/>
  <c r="AX278" i="30" s="1"/>
  <c r="AV282" i="30"/>
  <c r="AW282" i="30" s="1"/>
  <c r="AX282" i="30" s="1"/>
  <c r="AV286" i="30"/>
  <c r="AW286" i="30" s="1"/>
  <c r="AX286" i="30" s="1"/>
  <c r="AV287" i="30"/>
  <c r="AW287" i="30" s="1"/>
  <c r="AX287" i="30" s="1"/>
  <c r="AI296" i="30"/>
  <c r="AI297" i="30"/>
  <c r="AI300" i="30"/>
  <c r="AN309" i="30"/>
  <c r="AV311" i="30"/>
  <c r="AW311" i="30" s="1"/>
  <c r="AX311" i="30" s="1"/>
  <c r="AI315" i="30"/>
  <c r="AV315" i="30"/>
  <c r="AW315" i="30" s="1"/>
  <c r="AX315" i="30" s="1"/>
  <c r="AI321" i="30"/>
  <c r="AN329" i="30"/>
  <c r="AO329" i="30" s="1"/>
  <c r="AP329" i="30" s="1"/>
  <c r="AQ329" i="30" s="1"/>
  <c r="AI339" i="30"/>
  <c r="AV339" i="30"/>
  <c r="AW339" i="30" s="1"/>
  <c r="AX339" i="30" s="1"/>
  <c r="AI346" i="30"/>
  <c r="AV346" i="30"/>
  <c r="AW346" i="30" s="1"/>
  <c r="AX346" i="30" s="1"/>
  <c r="AI355" i="30"/>
  <c r="AV355" i="30"/>
  <c r="AW355" i="30" s="1"/>
  <c r="AX355" i="30" s="1"/>
  <c r="AI362" i="30"/>
  <c r="AV362" i="30"/>
  <c r="AW362" i="30" s="1"/>
  <c r="AX362" i="30" s="1"/>
  <c r="AI371" i="30"/>
  <c r="AV371" i="30"/>
  <c r="AW371" i="30" s="1"/>
  <c r="AX371" i="30" s="1"/>
  <c r="AI378" i="30"/>
  <c r="AV378" i="30"/>
  <c r="AW378" i="30" s="1"/>
  <c r="AX378" i="30" s="1"/>
  <c r="AI387" i="30"/>
  <c r="AV387" i="30"/>
  <c r="AW387" i="30" s="1"/>
  <c r="AX387" i="30" s="1"/>
  <c r="AI394" i="30"/>
  <c r="AV394" i="30"/>
  <c r="AW394" i="30" s="1"/>
  <c r="AX394" i="30" s="1"/>
  <c r="AI412" i="30"/>
  <c r="AI413" i="30"/>
  <c r="AN415" i="30"/>
  <c r="AI417" i="30"/>
  <c r="AI418" i="30"/>
  <c r="AV421" i="30"/>
  <c r="AW421" i="30" s="1"/>
  <c r="AX421" i="30" s="1"/>
  <c r="AN423" i="30"/>
  <c r="AI425" i="30"/>
  <c r="AV425" i="30"/>
  <c r="AW425" i="30" s="1"/>
  <c r="AX425" i="30" s="1"/>
  <c r="AI432" i="30"/>
  <c r="AI440" i="30"/>
  <c r="W18" i="30"/>
  <c r="Z19" i="30"/>
  <c r="AN16" i="30"/>
  <c r="AO16" i="30" s="1"/>
  <c r="AN17" i="30"/>
  <c r="AO17" i="30" s="1"/>
  <c r="AI25" i="30"/>
  <c r="AI29" i="30"/>
  <c r="AN32" i="30"/>
  <c r="AO32" i="30" s="1"/>
  <c r="AN35" i="30"/>
  <c r="AO35" i="30" s="1"/>
  <c r="AN39" i="30"/>
  <c r="AO39" i="30" s="1"/>
  <c r="AN46" i="30"/>
  <c r="AO46" i="30" s="1"/>
  <c r="AI50" i="30"/>
  <c r="AN54" i="30"/>
  <c r="AO54" i="30" s="1"/>
  <c r="AV57" i="30"/>
  <c r="AW57" i="30" s="1"/>
  <c r="AV61" i="30"/>
  <c r="AW61" i="30" s="1"/>
  <c r="AV65" i="30"/>
  <c r="AW65" i="30" s="1"/>
  <c r="AV77" i="30"/>
  <c r="AW77" i="30" s="1"/>
  <c r="AX77" i="30" s="1"/>
  <c r="AV81" i="30"/>
  <c r="AW81" i="30" s="1"/>
  <c r="AX81" i="30" s="1"/>
  <c r="AV88" i="30"/>
  <c r="AW88" i="30" s="1"/>
  <c r="AX88" i="30" s="1"/>
  <c r="AN91" i="30"/>
  <c r="AO91" i="30" s="1"/>
  <c r="AP91" i="30" s="1"/>
  <c r="AQ91" i="30" s="1"/>
  <c r="AI98" i="30"/>
  <c r="AV101" i="30"/>
  <c r="AW101" i="30" s="1"/>
  <c r="AX101" i="30" s="1"/>
  <c r="AV106" i="30"/>
  <c r="AW106" i="30" s="1"/>
  <c r="AX106" i="30" s="1"/>
  <c r="AI113" i="30"/>
  <c r="AI117" i="30"/>
  <c r="AI121" i="30"/>
  <c r="AI125" i="30"/>
  <c r="AI129" i="30"/>
  <c r="AI133" i="30"/>
  <c r="AI137" i="30"/>
  <c r="AI141" i="30"/>
  <c r="AI145" i="30"/>
  <c r="AI149" i="30"/>
  <c r="AI153" i="30"/>
  <c r="AV162" i="30"/>
  <c r="AW162" i="30" s="1"/>
  <c r="AX162" i="30" s="1"/>
  <c r="AV164" i="30"/>
  <c r="AW164" i="30" s="1"/>
  <c r="AX164" i="30" s="1"/>
  <c r="AN166" i="30"/>
  <c r="AI169" i="30"/>
  <c r="AN239" i="30"/>
  <c r="AO239" i="30" s="1"/>
  <c r="AP239" i="30" s="1"/>
  <c r="AQ239" i="30" s="1"/>
  <c r="AN243" i="30"/>
  <c r="AO243" i="30" s="1"/>
  <c r="AP243" i="30" s="1"/>
  <c r="AQ243" i="30" s="1"/>
  <c r="AN247" i="30"/>
  <c r="AN251" i="30"/>
  <c r="AO251" i="30" s="1"/>
  <c r="AP251" i="30" s="1"/>
  <c r="AQ251" i="30" s="1"/>
  <c r="AN255" i="30"/>
  <c r="AO255" i="30" s="1"/>
  <c r="AP255" i="30" s="1"/>
  <c r="AQ255" i="30" s="1"/>
  <c r="AN259" i="30"/>
  <c r="AO259" i="30" s="1"/>
  <c r="AP259" i="30" s="1"/>
  <c r="AQ259" i="30" s="1"/>
  <c r="AN263" i="30"/>
  <c r="AN267" i="30"/>
  <c r="AN271" i="30"/>
  <c r="AO271" i="30" s="1"/>
  <c r="AP271" i="30" s="1"/>
  <c r="AQ271" i="30" s="1"/>
  <c r="AN275" i="30"/>
  <c r="AO275" i="30" s="1"/>
  <c r="AP275" i="30" s="1"/>
  <c r="AQ275" i="30" s="1"/>
  <c r="AN279" i="30"/>
  <c r="AN283" i="30"/>
  <c r="AO283" i="30" s="1"/>
  <c r="AP283" i="30" s="1"/>
  <c r="AQ283" i="30" s="1"/>
  <c r="AN293" i="30"/>
  <c r="AO293" i="30" s="1"/>
  <c r="AP293" i="30" s="1"/>
  <c r="AQ293" i="30" s="1"/>
  <c r="AV295" i="30"/>
  <c r="AW295" i="30" s="1"/>
  <c r="AX295" i="30" s="1"/>
  <c r="AI299" i="30"/>
  <c r="AV299" i="30"/>
  <c r="AW299" i="30" s="1"/>
  <c r="AX299" i="30" s="1"/>
  <c r="AN321" i="30"/>
  <c r="AO321" i="30" s="1"/>
  <c r="AP321" i="30" s="1"/>
  <c r="AQ321" i="30" s="1"/>
  <c r="AI323" i="30"/>
  <c r="AN409" i="30"/>
  <c r="AN426" i="30"/>
  <c r="AO426" i="30" s="1"/>
  <c r="AP426" i="30" s="1"/>
  <c r="AQ426" i="30" s="1"/>
  <c r="AI429" i="30"/>
  <c r="AV430" i="30"/>
  <c r="AW430" i="30" s="1"/>
  <c r="AX430" i="30" s="1"/>
  <c r="AV431" i="30"/>
  <c r="AW431" i="30" s="1"/>
  <c r="AX431" i="30" s="1"/>
  <c r="AV439" i="30"/>
  <c r="AW439" i="30" s="1"/>
  <c r="AX439" i="30" s="1"/>
  <c r="AV445" i="30"/>
  <c r="AW445" i="30" s="1"/>
  <c r="AX445" i="30" s="1"/>
  <c r="AI480" i="30"/>
  <c r="AV487" i="30"/>
  <c r="AW487" i="30" s="1"/>
  <c r="AX487" i="30" s="1"/>
  <c r="AI512" i="30"/>
  <c r="AI533" i="30"/>
  <c r="AI537" i="30"/>
  <c r="AI541" i="30"/>
  <c r="AN545" i="30"/>
  <c r="AN549" i="30"/>
  <c r="AN553" i="30"/>
  <c r="AN557" i="30"/>
  <c r="AI561" i="30"/>
  <c r="AI565" i="30"/>
  <c r="AI569" i="30"/>
  <c r="AN578" i="30"/>
  <c r="AI589" i="30"/>
  <c r="AI598" i="30"/>
  <c r="AI606" i="30"/>
  <c r="AN650" i="30"/>
  <c r="AI654" i="30"/>
  <c r="AV660" i="30"/>
  <c r="AW660" i="30" s="1"/>
  <c r="AX660" i="30" s="1"/>
  <c r="AV664" i="30"/>
  <c r="AW664" i="30" s="1"/>
  <c r="AX664" i="30" s="1"/>
  <c r="AN680" i="30"/>
  <c r="AI703" i="30"/>
  <c r="AI707" i="30"/>
  <c r="AN711" i="30"/>
  <c r="AO711" i="30" s="1"/>
  <c r="AP711" i="30" s="1"/>
  <c r="AV713" i="30"/>
  <c r="AW713" i="30" s="1"/>
  <c r="AX713" i="30" s="1"/>
  <c r="AI730" i="30"/>
  <c r="AN743" i="30"/>
  <c r="AO743" i="30" s="1"/>
  <c r="AP743" i="30" s="1"/>
  <c r="AQ743" i="30" s="1"/>
  <c r="AN751" i="30"/>
  <c r="AO751" i="30" s="1"/>
  <c r="AP751" i="30" s="1"/>
  <c r="AI754" i="30"/>
  <c r="AI403" i="30"/>
  <c r="AV403" i="30"/>
  <c r="AW403" i="30" s="1"/>
  <c r="AX403" i="30" s="1"/>
  <c r="AI410" i="30"/>
  <c r="AV410" i="30"/>
  <c r="AW410" i="30" s="1"/>
  <c r="AX410" i="30" s="1"/>
  <c r="AV415" i="30"/>
  <c r="AW415" i="30" s="1"/>
  <c r="AX415" i="30" s="1"/>
  <c r="AN419" i="30"/>
  <c r="AO419" i="30" s="1"/>
  <c r="AP419" i="30" s="1"/>
  <c r="AQ419" i="30" s="1"/>
  <c r="AN420" i="30"/>
  <c r="AO420" i="30" s="1"/>
  <c r="AP420" i="30" s="1"/>
  <c r="AQ420" i="30" s="1"/>
  <c r="AV423" i="30"/>
  <c r="AW423" i="30" s="1"/>
  <c r="AX423" i="30" s="1"/>
  <c r="AN433" i="30"/>
  <c r="AO433" i="30" s="1"/>
  <c r="AP433" i="30" s="1"/>
  <c r="AQ433" i="30" s="1"/>
  <c r="AN436" i="30"/>
  <c r="AO436" i="30" s="1"/>
  <c r="AP436" i="30" s="1"/>
  <c r="AQ436" i="30" s="1"/>
  <c r="AN439" i="30"/>
  <c r="AO439" i="30" s="1"/>
  <c r="AP439" i="30" s="1"/>
  <c r="AQ439" i="30" s="1"/>
  <c r="AV442" i="30"/>
  <c r="AW442" i="30" s="1"/>
  <c r="AX442" i="30" s="1"/>
  <c r="AV443" i="30"/>
  <c r="AW443" i="30" s="1"/>
  <c r="AX443" i="30" s="1"/>
  <c r="AN445" i="30"/>
  <c r="AO445" i="30" s="1"/>
  <c r="AP445" i="30" s="1"/>
  <c r="AQ445" i="30" s="1"/>
  <c r="AI447" i="30"/>
  <c r="AI449" i="30"/>
  <c r="AI450" i="30"/>
  <c r="AI451" i="30"/>
  <c r="AN453" i="30"/>
  <c r="AI454" i="30"/>
  <c r="AV454" i="30"/>
  <c r="AW454" i="30" s="1"/>
  <c r="AX454" i="30" s="1"/>
  <c r="AV459" i="30"/>
  <c r="AW459" i="30" s="1"/>
  <c r="AX459" i="30" s="1"/>
  <c r="AN462" i="30"/>
  <c r="AO462" i="30" s="1"/>
  <c r="AP462" i="30" s="1"/>
  <c r="AI466" i="30"/>
  <c r="AV466" i="30"/>
  <c r="AW466" i="30" s="1"/>
  <c r="AX466" i="30" s="1"/>
  <c r="AI472" i="30"/>
  <c r="AI478" i="30"/>
  <c r="AV478" i="30"/>
  <c r="AW478" i="30" s="1"/>
  <c r="AX478" i="30" s="1"/>
  <c r="AV479" i="30"/>
  <c r="AW479" i="30" s="1"/>
  <c r="AX479" i="30" s="1"/>
  <c r="AN480" i="30"/>
  <c r="AO480" i="30" s="1"/>
  <c r="AP480" i="30" s="1"/>
  <c r="AQ480" i="30" s="1"/>
  <c r="AI484" i="30"/>
  <c r="AI491" i="30"/>
  <c r="AV491" i="30"/>
  <c r="AW491" i="30" s="1"/>
  <c r="AX491" i="30" s="1"/>
  <c r="AI498" i="30"/>
  <c r="AV498" i="30"/>
  <c r="AW498" i="30" s="1"/>
  <c r="AX498" i="30" s="1"/>
  <c r="AI504" i="30"/>
  <c r="AI510" i="30"/>
  <c r="AV510" i="30"/>
  <c r="AW510" i="30" s="1"/>
  <c r="AX510" i="30" s="1"/>
  <c r="AV511" i="30"/>
  <c r="AW511" i="30" s="1"/>
  <c r="AX511" i="30" s="1"/>
  <c r="AI519" i="30"/>
  <c r="AV519" i="30"/>
  <c r="AW519" i="30" s="1"/>
  <c r="AX519" i="30" s="1"/>
  <c r="AI523" i="30"/>
  <c r="AV523" i="30"/>
  <c r="AW523" i="30" s="1"/>
  <c r="AX523" i="30" s="1"/>
  <c r="AI527" i="30"/>
  <c r="AV527" i="30"/>
  <c r="AW527" i="30" s="1"/>
  <c r="AX527" i="30" s="1"/>
  <c r="AV531" i="30"/>
  <c r="AW531" i="30" s="1"/>
  <c r="AX531" i="30" s="1"/>
  <c r="AI535" i="30"/>
  <c r="AV535" i="30"/>
  <c r="AW535" i="30" s="1"/>
  <c r="AX535" i="30" s="1"/>
  <c r="AI543" i="30"/>
  <c r="AV563" i="30"/>
  <c r="AW563" i="30" s="1"/>
  <c r="AX563" i="30" s="1"/>
  <c r="AI567" i="30"/>
  <c r="AV567" i="30"/>
  <c r="AW567" i="30" s="1"/>
  <c r="AX567" i="30" s="1"/>
  <c r="AN570" i="30"/>
  <c r="AI580" i="30"/>
  <c r="AI581" i="30"/>
  <c r="AN582" i="30"/>
  <c r="AI584" i="30"/>
  <c r="AI585" i="30"/>
  <c r="AV588" i="30"/>
  <c r="AW588" i="30" s="1"/>
  <c r="AX588" i="30" s="1"/>
  <c r="AI591" i="30"/>
  <c r="AV592" i="30"/>
  <c r="AW592" i="30" s="1"/>
  <c r="AX592" i="30" s="1"/>
  <c r="AI596" i="30"/>
  <c r="AV596" i="30"/>
  <c r="AW596" i="30" s="1"/>
  <c r="AX596" i="30" s="1"/>
  <c r="AV600" i="30"/>
  <c r="AW600" i="30" s="1"/>
  <c r="AX600" i="30" s="1"/>
  <c r="AI604" i="30"/>
  <c r="AV604" i="30"/>
  <c r="AW604" i="30" s="1"/>
  <c r="AX604" i="30" s="1"/>
  <c r="AI608" i="30"/>
  <c r="AV608" i="30"/>
  <c r="AW608" i="30" s="1"/>
  <c r="AX608" i="30" s="1"/>
  <c r="AI613" i="30"/>
  <c r="AI615" i="30"/>
  <c r="AV615" i="30"/>
  <c r="AW615" i="30" s="1"/>
  <c r="AX615" i="30" s="1"/>
  <c r="AN617" i="30"/>
  <c r="AN618" i="30"/>
  <c r="AI622" i="30"/>
  <c r="AI627" i="30"/>
  <c r="AV627" i="30"/>
  <c r="AW627" i="30" s="1"/>
  <c r="AX627" i="30" s="1"/>
  <c r="AN629" i="30"/>
  <c r="AO629" i="30" s="1"/>
  <c r="AP629" i="30" s="1"/>
  <c r="AQ629" i="30" s="1"/>
  <c r="AI631" i="30"/>
  <c r="AV631" i="30"/>
  <c r="AW631" i="30" s="1"/>
  <c r="AX631" i="30" s="1"/>
  <c r="AN633" i="30"/>
  <c r="AN634" i="30"/>
  <c r="AN638" i="30"/>
  <c r="AO638" i="30" s="1"/>
  <c r="AP638" i="30" s="1"/>
  <c r="AQ638" i="30" s="1"/>
  <c r="AV644" i="30"/>
  <c r="AW644" i="30" s="1"/>
  <c r="AX644" i="30" s="1"/>
  <c r="AI656" i="30"/>
  <c r="AV666" i="30"/>
  <c r="AW666" i="30" s="1"/>
  <c r="AX666" i="30" s="1"/>
  <c r="AN668" i="30"/>
  <c r="AI671" i="30"/>
  <c r="AN672" i="30"/>
  <c r="AI675" i="30"/>
  <c r="AN676" i="30"/>
  <c r="AO676" i="30" s="1"/>
  <c r="AP676" i="30" s="1"/>
  <c r="AQ676" i="30" s="1"/>
  <c r="AN679" i="30"/>
  <c r="AO679" i="30" s="1"/>
  <c r="AP679" i="30" s="1"/>
  <c r="AV681" i="30"/>
  <c r="AW681" i="30" s="1"/>
  <c r="AX681" i="30" s="1"/>
  <c r="AN684" i="30"/>
  <c r="AV686" i="30"/>
  <c r="AW686" i="30" s="1"/>
  <c r="AX686" i="30" s="1"/>
  <c r="AN689" i="30"/>
  <c r="AO689" i="30" s="1"/>
  <c r="AP689" i="30" s="1"/>
  <c r="AQ689" i="30" s="1"/>
  <c r="AI702" i="30"/>
  <c r="AV702" i="30"/>
  <c r="AW702" i="30" s="1"/>
  <c r="AX702" i="30" s="1"/>
  <c r="AI705" i="30"/>
  <c r="AI706" i="30"/>
  <c r="AV706" i="30"/>
  <c r="AW706" i="30" s="1"/>
  <c r="AX706" i="30" s="1"/>
  <c r="AI709" i="30"/>
  <c r="AI718" i="30"/>
  <c r="AV722" i="30"/>
  <c r="AW722" i="30" s="1"/>
  <c r="AX722" i="30" s="1"/>
  <c r="AN725" i="30"/>
  <c r="AV725" i="30"/>
  <c r="AW725" i="30" s="1"/>
  <c r="AX725" i="30" s="1"/>
  <c r="AN727" i="30"/>
  <c r="AO727" i="30" s="1"/>
  <c r="AP727" i="30" s="1"/>
  <c r="AQ727" i="30" s="1"/>
  <c r="AN739" i="30"/>
  <c r="AO739" i="30" s="1"/>
  <c r="AP739" i="30" s="1"/>
  <c r="AQ739" i="30" s="1"/>
  <c r="AI740" i="30"/>
  <c r="AI741" i="30"/>
  <c r="AV741" i="30"/>
  <c r="AW741" i="30" s="1"/>
  <c r="AX741" i="30" s="1"/>
  <c r="AI742" i="30"/>
  <c r="AI751" i="30"/>
  <c r="AN952" i="30"/>
  <c r="AV440" i="30"/>
  <c r="AW440" i="30" s="1"/>
  <c r="AX440" i="30" s="1"/>
  <c r="AI446" i="30"/>
  <c r="AV446" i="30"/>
  <c r="AW446" i="30" s="1"/>
  <c r="AX446" i="30" s="1"/>
  <c r="AV448" i="30"/>
  <c r="AW448" i="30" s="1"/>
  <c r="AX448" i="30" s="1"/>
  <c r="AV449" i="30"/>
  <c r="AW449" i="30" s="1"/>
  <c r="AX449" i="30" s="1"/>
  <c r="AN451" i="30"/>
  <c r="AO451" i="30" s="1"/>
  <c r="AP451" i="30" s="1"/>
  <c r="AQ451" i="30" s="1"/>
  <c r="AI453" i="30"/>
  <c r="AI458" i="30"/>
  <c r="AV464" i="30"/>
  <c r="AW464" i="30" s="1"/>
  <c r="AX464" i="30" s="1"/>
  <c r="AI470" i="30"/>
  <c r="AV470" i="30"/>
  <c r="AW470" i="30" s="1"/>
  <c r="AX470" i="30" s="1"/>
  <c r="AN472" i="30"/>
  <c r="AO472" i="30" s="1"/>
  <c r="AP472" i="30" s="1"/>
  <c r="AQ472" i="30" s="1"/>
  <c r="AI476" i="30"/>
  <c r="AI483" i="30"/>
  <c r="AV483" i="30"/>
  <c r="AW483" i="30" s="1"/>
  <c r="AX483" i="30" s="1"/>
  <c r="AI490" i="30"/>
  <c r="AV490" i="30"/>
  <c r="AW490" i="30" s="1"/>
  <c r="AX490" i="30" s="1"/>
  <c r="AI502" i="30"/>
  <c r="AV502" i="30"/>
  <c r="AW502" i="30" s="1"/>
  <c r="AX502" i="30" s="1"/>
  <c r="AN504" i="30"/>
  <c r="AO504" i="30" s="1"/>
  <c r="AP504" i="30" s="1"/>
  <c r="AQ504" i="30" s="1"/>
  <c r="AI508" i="30"/>
  <c r="AI514" i="30"/>
  <c r="AV514" i="30"/>
  <c r="AW514" i="30" s="1"/>
  <c r="AX514" i="30" s="1"/>
  <c r="AN516" i="30"/>
  <c r="AI518" i="30"/>
  <c r="AV518" i="30"/>
  <c r="AW518" i="30" s="1"/>
  <c r="AX518" i="30" s="1"/>
  <c r="AI522" i="30"/>
  <c r="AV522" i="30"/>
  <c r="AW522" i="30" s="1"/>
  <c r="AX522" i="30" s="1"/>
  <c r="AN524" i="30"/>
  <c r="AO524" i="30" s="1"/>
  <c r="AP524" i="30" s="1"/>
  <c r="AQ524" i="30" s="1"/>
  <c r="AI526" i="30"/>
  <c r="AV526" i="30"/>
  <c r="AW526" i="30" s="1"/>
  <c r="AX526" i="30" s="1"/>
  <c r="AN532" i="30"/>
  <c r="AN540" i="30"/>
  <c r="AI548" i="30"/>
  <c r="AI552" i="30"/>
  <c r="AI556" i="30"/>
  <c r="AN564" i="30"/>
  <c r="AN574" i="30"/>
  <c r="AO574" i="30" s="1"/>
  <c r="AP574" i="30" s="1"/>
  <c r="AQ574" i="30" s="1"/>
  <c r="AI576" i="30"/>
  <c r="AI577" i="30"/>
  <c r="AI583" i="30"/>
  <c r="AV584" i="30"/>
  <c r="AW584" i="30" s="1"/>
  <c r="AX584" i="30" s="1"/>
  <c r="AN588" i="30"/>
  <c r="AV590" i="30"/>
  <c r="AW590" i="30" s="1"/>
  <c r="AX590" i="30" s="1"/>
  <c r="AV599" i="30"/>
  <c r="AW599" i="30" s="1"/>
  <c r="AX599" i="30" s="1"/>
  <c r="AN601" i="30"/>
  <c r="AO601" i="30" s="1"/>
  <c r="AP601" i="30" s="1"/>
  <c r="AQ601" i="30" s="1"/>
  <c r="AV612" i="30"/>
  <c r="AW612" i="30" s="1"/>
  <c r="AX612" i="30" s="1"/>
  <c r="AI624" i="30"/>
  <c r="AI643" i="30"/>
  <c r="AV643" i="30"/>
  <c r="AW643" i="30" s="1"/>
  <c r="AX643" i="30" s="1"/>
  <c r="AN645" i="30"/>
  <c r="AO645" i="30" s="1"/>
  <c r="AP645" i="30" s="1"/>
  <c r="AQ645" i="30" s="1"/>
  <c r="AI649" i="30"/>
  <c r="AI673" i="30"/>
  <c r="AI677" i="30"/>
  <c r="AV690" i="30"/>
  <c r="AW690" i="30" s="1"/>
  <c r="AX690" i="30" s="1"/>
  <c r="AN693" i="30"/>
  <c r="AI704" i="30"/>
  <c r="AI708" i="30"/>
  <c r="AI720" i="30"/>
  <c r="AI721" i="30"/>
  <c r="AI727" i="30"/>
  <c r="AI736" i="30"/>
  <c r="AI737" i="30"/>
  <c r="AV737" i="30"/>
  <c r="AW737" i="30" s="1"/>
  <c r="AX737" i="30" s="1"/>
  <c r="AV750" i="30"/>
  <c r="AW750" i="30" s="1"/>
  <c r="AX750" i="30" s="1"/>
  <c r="AN931" i="30"/>
  <c r="AO931" i="30" s="1"/>
  <c r="AP931" i="30" s="1"/>
  <c r="AI963" i="30"/>
  <c r="AN772" i="30"/>
  <c r="AI775" i="30"/>
  <c r="AI790" i="30"/>
  <c r="AV795" i="30"/>
  <c r="AW795" i="30" s="1"/>
  <c r="AX795" i="30" s="1"/>
  <c r="AV803" i="30"/>
  <c r="AW803" i="30" s="1"/>
  <c r="AX803" i="30" s="1"/>
  <c r="AV815" i="30"/>
  <c r="AW815" i="30" s="1"/>
  <c r="AX815" i="30" s="1"/>
  <c r="AV843" i="30"/>
  <c r="AW843" i="30" s="1"/>
  <c r="AX843" i="30" s="1"/>
  <c r="AV855" i="30"/>
  <c r="AW855" i="30" s="1"/>
  <c r="AX855" i="30" s="1"/>
  <c r="AN864" i="30"/>
  <c r="AO864" i="30" s="1"/>
  <c r="AP864" i="30" s="1"/>
  <c r="AQ864" i="30" s="1"/>
  <c r="AI867" i="30"/>
  <c r="AI890" i="30"/>
  <c r="AI906" i="30"/>
  <c r="AV954" i="30"/>
  <c r="AW954" i="30" s="1"/>
  <c r="AX954" i="30" s="1"/>
  <c r="AV962" i="30"/>
  <c r="AW962" i="30" s="1"/>
  <c r="AX962" i="30" s="1"/>
  <c r="AI985" i="30"/>
  <c r="AI986" i="30"/>
  <c r="AN1000" i="30"/>
  <c r="AV1008" i="30"/>
  <c r="AW1008" i="30" s="1"/>
  <c r="AX1008" i="30" s="1"/>
  <c r="AI745" i="30"/>
  <c r="AV745" i="30"/>
  <c r="AW745" i="30" s="1"/>
  <c r="AX745" i="30" s="1"/>
  <c r="AI746" i="30"/>
  <c r="AN753" i="30"/>
  <c r="AI763" i="30"/>
  <c r="AI766" i="30"/>
  <c r="AI767" i="30"/>
  <c r="AV774" i="30"/>
  <c r="AW774" i="30" s="1"/>
  <c r="AX774" i="30" s="1"/>
  <c r="AN775" i="30"/>
  <c r="AO775" i="30" s="1"/>
  <c r="AP775" i="30" s="1"/>
  <c r="AN776" i="30"/>
  <c r="AN779" i="30"/>
  <c r="AO779" i="30" s="1"/>
  <c r="AP779" i="30" s="1"/>
  <c r="AQ779" i="30" s="1"/>
  <c r="AI781" i="30"/>
  <c r="AN783" i="30"/>
  <c r="AO783" i="30" s="1"/>
  <c r="AP783" i="30" s="1"/>
  <c r="AV786" i="30"/>
  <c r="AW786" i="30" s="1"/>
  <c r="AX786" i="30" s="1"/>
  <c r="AI792" i="30"/>
  <c r="AV799" i="30"/>
  <c r="AW799" i="30" s="1"/>
  <c r="AX799" i="30" s="1"/>
  <c r="AV812" i="30"/>
  <c r="AW812" i="30" s="1"/>
  <c r="AX812" i="30" s="1"/>
  <c r="AN818" i="30"/>
  <c r="AI825" i="30"/>
  <c r="AV827" i="30"/>
  <c r="AW827" i="30" s="1"/>
  <c r="AX827" i="30" s="1"/>
  <c r="AV839" i="30"/>
  <c r="AW839" i="30" s="1"/>
  <c r="AX839" i="30" s="1"/>
  <c r="AV851" i="30"/>
  <c r="AW851" i="30" s="1"/>
  <c r="AX851" i="30" s="1"/>
  <c r="AV863" i="30"/>
  <c r="AW863" i="30" s="1"/>
  <c r="AX863" i="30" s="1"/>
  <c r="AV864" i="30"/>
  <c r="AW864" i="30" s="1"/>
  <c r="AX864" i="30" s="1"/>
  <c r="AV865" i="30"/>
  <c r="AW865" i="30" s="1"/>
  <c r="AX865" i="30" s="1"/>
  <c r="AI873" i="30"/>
  <c r="AV878" i="30"/>
  <c r="AW878" i="30" s="1"/>
  <c r="AX878" i="30" s="1"/>
  <c r="AI887" i="30"/>
  <c r="AN891" i="30"/>
  <c r="AO891" i="30" s="1"/>
  <c r="AP891" i="30" s="1"/>
  <c r="AI892" i="30"/>
  <c r="AI894" i="30"/>
  <c r="AI897" i="30"/>
  <c r="AV905" i="30"/>
  <c r="AW905" i="30" s="1"/>
  <c r="AX905" i="30" s="1"/>
  <c r="AN907" i="30"/>
  <c r="AO907" i="30" s="1"/>
  <c r="AP907" i="30" s="1"/>
  <c r="AQ907" i="30" s="1"/>
  <c r="AI908" i="30"/>
  <c r="AV909" i="30"/>
  <c r="AW909" i="30" s="1"/>
  <c r="AX909" i="30" s="1"/>
  <c r="AN911" i="30"/>
  <c r="AO911" i="30" s="1"/>
  <c r="AP911" i="30" s="1"/>
  <c r="AI919" i="30"/>
  <c r="AV921" i="30"/>
  <c r="AW921" i="30" s="1"/>
  <c r="AX921" i="30" s="1"/>
  <c r="AV930" i="30"/>
  <c r="AW930" i="30" s="1"/>
  <c r="AX930" i="30" s="1"/>
  <c r="AI932" i="30"/>
  <c r="AI940" i="30"/>
  <c r="AN945" i="30"/>
  <c r="AV950" i="30"/>
  <c r="AW950" i="30" s="1"/>
  <c r="AX950" i="30" s="1"/>
  <c r="AV959" i="30"/>
  <c r="AW959" i="30" s="1"/>
  <c r="AX959" i="30" s="1"/>
  <c r="AI968" i="30"/>
  <c r="AV968" i="30"/>
  <c r="AW968" i="30" s="1"/>
  <c r="AX968" i="30" s="1"/>
  <c r="AN970" i="30"/>
  <c r="AI973" i="30"/>
  <c r="AN979" i="30"/>
  <c r="AI982" i="30"/>
  <c r="AN985" i="30"/>
  <c r="AO985" i="30" s="1"/>
  <c r="AP985" i="30" s="1"/>
  <c r="AQ985" i="30" s="1"/>
  <c r="AI988" i="30"/>
  <c r="AV988" i="30"/>
  <c r="AW988" i="30" s="1"/>
  <c r="AX988" i="30" s="1"/>
  <c r="AI993" i="30"/>
  <c r="AI997" i="30"/>
  <c r="AI1001" i="30"/>
  <c r="AI757" i="30"/>
  <c r="AV757" i="30"/>
  <c r="AW757" i="30" s="1"/>
  <c r="AX757" i="30" s="1"/>
  <c r="AN761" i="30"/>
  <c r="AN763" i="30"/>
  <c r="AO763" i="30" s="1"/>
  <c r="AP763" i="30" s="1"/>
  <c r="AQ763" i="30" s="1"/>
  <c r="AV765" i="30"/>
  <c r="AW765" i="30" s="1"/>
  <c r="AX765" i="30" s="1"/>
  <c r="AI770" i="30"/>
  <c r="AI784" i="30"/>
  <c r="AI785" i="30"/>
  <c r="AV785" i="30"/>
  <c r="AW785" i="30" s="1"/>
  <c r="AX785" i="30" s="1"/>
  <c r="AI791" i="30"/>
  <c r="AV791" i="30"/>
  <c r="AW791" i="30" s="1"/>
  <c r="AX791" i="30" s="1"/>
  <c r="AI796" i="30"/>
  <c r="AV796" i="30"/>
  <c r="AW796" i="30" s="1"/>
  <c r="AX796" i="30" s="1"/>
  <c r="AN802" i="30"/>
  <c r="AI809" i="30"/>
  <c r="AV860" i="30"/>
  <c r="AW860" i="30" s="1"/>
  <c r="AX860" i="30" s="1"/>
  <c r="AI869" i="30"/>
  <c r="AI871" i="30"/>
  <c r="AV874" i="30"/>
  <c r="AW874" i="30" s="1"/>
  <c r="AX874" i="30" s="1"/>
  <c r="AI885" i="30"/>
  <c r="AV886" i="30"/>
  <c r="AW886" i="30" s="1"/>
  <c r="AX886" i="30" s="1"/>
  <c r="AN888" i="30"/>
  <c r="AI891" i="30"/>
  <c r="AN893" i="30"/>
  <c r="AO893" i="30" s="1"/>
  <c r="AP893" i="30" s="1"/>
  <c r="AQ893" i="30" s="1"/>
  <c r="AI896" i="30"/>
  <c r="AV899" i="30"/>
  <c r="AW899" i="30" s="1"/>
  <c r="AX899" i="30" s="1"/>
  <c r="AI903" i="30"/>
  <c r="AI907" i="30"/>
  <c r="AI918" i="30"/>
  <c r="AI927" i="30"/>
  <c r="AN932" i="30"/>
  <c r="AO932" i="30" s="1"/>
  <c r="AP932" i="30" s="1"/>
  <c r="AQ932" i="30" s="1"/>
  <c r="AI935" i="30"/>
  <c r="AV939" i="30"/>
  <c r="AW939" i="30" s="1"/>
  <c r="AX939" i="30" s="1"/>
  <c r="AN941" i="30"/>
  <c r="AV947" i="30"/>
  <c r="AW947" i="30" s="1"/>
  <c r="AX947" i="30" s="1"/>
  <c r="AN953" i="30"/>
  <c r="AO953" i="30" s="1"/>
  <c r="AP953" i="30" s="1"/>
  <c r="AQ953" i="30" s="1"/>
  <c r="AI956" i="30"/>
  <c r="AN961" i="30"/>
  <c r="AI976" i="30"/>
  <c r="AV976" i="30"/>
  <c r="AW976" i="30" s="1"/>
  <c r="AX976" i="30" s="1"/>
  <c r="AN978" i="30"/>
  <c r="AO978" i="30" s="1"/>
  <c r="AP978" i="30" s="1"/>
  <c r="AQ978" i="30" s="1"/>
  <c r="AN982" i="30"/>
  <c r="AO982" i="30" s="1"/>
  <c r="AP982" i="30" s="1"/>
  <c r="AQ982" i="30" s="1"/>
  <c r="AV992" i="30"/>
  <c r="AW992" i="30" s="1"/>
  <c r="AX992" i="30" s="1"/>
  <c r="AI996" i="30"/>
  <c r="AV996" i="30"/>
  <c r="AW996" i="30" s="1"/>
  <c r="AX996" i="30" s="1"/>
  <c r="AI999" i="30"/>
  <c r="AI1000" i="30"/>
  <c r="AV1000" i="30"/>
  <c r="AW1000" i="30" s="1"/>
  <c r="AX1000" i="30" s="1"/>
  <c r="AI1004" i="30"/>
  <c r="AV1004" i="30"/>
  <c r="AW1004" i="30" s="1"/>
  <c r="AX1004" i="30" s="1"/>
  <c r="AI1005" i="30"/>
  <c r="W23" i="30"/>
  <c r="W24" i="30" s="1"/>
  <c r="W20" i="30"/>
  <c r="AN15" i="30"/>
  <c r="AO15" i="30" s="1"/>
  <c r="AI16" i="30"/>
  <c r="AI17" i="30"/>
  <c r="AN18" i="30"/>
  <c r="AO18" i="30" s="1"/>
  <c r="AN20" i="30"/>
  <c r="AO20" i="30" s="1"/>
  <c r="AI23" i="30"/>
  <c r="AN31" i="30"/>
  <c r="AO31" i="30" s="1"/>
  <c r="AI74" i="30"/>
  <c r="AN79" i="30"/>
  <c r="AN83" i="30"/>
  <c r="AO83" i="30" s="1"/>
  <c r="AP83" i="30" s="1"/>
  <c r="AQ83" i="30" s="1"/>
  <c r="AI106" i="30"/>
  <c r="AV157" i="30"/>
  <c r="AW157" i="30" s="1"/>
  <c r="AX157" i="30" s="1"/>
  <c r="AI162" i="30"/>
  <c r="AV173" i="30"/>
  <c r="AW173" i="30" s="1"/>
  <c r="AX173" i="30" s="1"/>
  <c r="AV177" i="30"/>
  <c r="AW177" i="30" s="1"/>
  <c r="AX177" i="30" s="1"/>
  <c r="AV181" i="30"/>
  <c r="AW181" i="30" s="1"/>
  <c r="AX181" i="30" s="1"/>
  <c r="AV185" i="30"/>
  <c r="AW185" i="30" s="1"/>
  <c r="AX185" i="30" s="1"/>
  <c r="AV189" i="30"/>
  <c r="AW189" i="30" s="1"/>
  <c r="AX189" i="30" s="1"/>
  <c r="AV193" i="30"/>
  <c r="AW193" i="30" s="1"/>
  <c r="AX193" i="30" s="1"/>
  <c r="AV197" i="30"/>
  <c r="AW197" i="30" s="1"/>
  <c r="AX197" i="30" s="1"/>
  <c r="AV201" i="30"/>
  <c r="AW201" i="30" s="1"/>
  <c r="AX201" i="30" s="1"/>
  <c r="AV205" i="30"/>
  <c r="AW205" i="30" s="1"/>
  <c r="AX205" i="30" s="1"/>
  <c r="AV209" i="30"/>
  <c r="AW209" i="30" s="1"/>
  <c r="AX209" i="30" s="1"/>
  <c r="AV213" i="30"/>
  <c r="AW213" i="30" s="1"/>
  <c r="AX213" i="30" s="1"/>
  <c r="AV217" i="30"/>
  <c r="AW217" i="30" s="1"/>
  <c r="AX217" i="30" s="1"/>
  <c r="AV221" i="30"/>
  <c r="AW221" i="30" s="1"/>
  <c r="AX221" i="30" s="1"/>
  <c r="AV225" i="30"/>
  <c r="AW225" i="30" s="1"/>
  <c r="AX225" i="30" s="1"/>
  <c r="AV229" i="30"/>
  <c r="AW229" i="30" s="1"/>
  <c r="AX229" i="30" s="1"/>
  <c r="AV233" i="30"/>
  <c r="AW233" i="30" s="1"/>
  <c r="AX233" i="30" s="1"/>
  <c r="AV237" i="30"/>
  <c r="AW237" i="30" s="1"/>
  <c r="AX237" i="30" s="1"/>
  <c r="BC11" i="30"/>
  <c r="BE11" i="30" s="1"/>
  <c r="X25" i="30"/>
  <c r="W19" i="30"/>
  <c r="AV29" i="30"/>
  <c r="AW29" i="30" s="1"/>
  <c r="AI31" i="30"/>
  <c r="Z20" i="30"/>
  <c r="T8" i="30"/>
  <c r="BP7" i="30"/>
  <c r="T11" i="30"/>
  <c r="Z18" i="30"/>
  <c r="BS7" i="30"/>
  <c r="AI13" i="30"/>
  <c r="AI22" i="30"/>
  <c r="AN25" i="30"/>
  <c r="AO25" i="30" s="1"/>
  <c r="AN30" i="30"/>
  <c r="AO30" i="30" s="1"/>
  <c r="AI43" i="30"/>
  <c r="AI44" i="30"/>
  <c r="AI70" i="30"/>
  <c r="AI96" i="30"/>
  <c r="AV104" i="30"/>
  <c r="AW104" i="30" s="1"/>
  <c r="AX104" i="30" s="1"/>
  <c r="AI154" i="30"/>
  <c r="AV165" i="30"/>
  <c r="AW165" i="30" s="1"/>
  <c r="AX165" i="30" s="1"/>
  <c r="AI170" i="30"/>
  <c r="AV48" i="30"/>
  <c r="AW48" i="30" s="1"/>
  <c r="AV52" i="30"/>
  <c r="AW52" i="30" s="1"/>
  <c r="AI57" i="30"/>
  <c r="AI61" i="30"/>
  <c r="AI65" i="30"/>
  <c r="AI67" i="30"/>
  <c r="AV68" i="30"/>
  <c r="AW68" i="30" s="1"/>
  <c r="AI71" i="30"/>
  <c r="AI77" i="30"/>
  <c r="AI79" i="30"/>
  <c r="AI80" i="30"/>
  <c r="AI81" i="30"/>
  <c r="AI83" i="30"/>
  <c r="AI84" i="30"/>
  <c r="AN86" i="30"/>
  <c r="AN90" i="30"/>
  <c r="AO90" i="30" s="1"/>
  <c r="AP90" i="30" s="1"/>
  <c r="AQ90" i="30" s="1"/>
  <c r="AI94" i="30"/>
  <c r="AV98" i="30"/>
  <c r="AW98" i="30" s="1"/>
  <c r="AX98" i="30" s="1"/>
  <c r="AI100" i="30"/>
  <c r="AI114" i="30"/>
  <c r="AI118" i="30"/>
  <c r="AI122" i="30"/>
  <c r="AI126" i="30"/>
  <c r="AI130" i="30"/>
  <c r="AI134" i="30"/>
  <c r="AI138" i="30"/>
  <c r="AI142" i="30"/>
  <c r="AI146" i="30"/>
  <c r="AI150" i="30"/>
  <c r="AI295" i="30"/>
  <c r="AI301" i="30"/>
  <c r="AI311" i="30"/>
  <c r="AI317" i="30"/>
  <c r="AI327" i="30"/>
  <c r="AI333" i="30"/>
  <c r="AI341" i="30"/>
  <c r="AI345" i="30"/>
  <c r="AI356" i="30"/>
  <c r="AI357" i="30"/>
  <c r="AI361" i="30"/>
  <c r="AI366" i="30"/>
  <c r="AV366" i="30"/>
  <c r="AW366" i="30" s="1"/>
  <c r="AX366" i="30" s="1"/>
  <c r="AI370" i="30"/>
  <c r="AV370" i="30"/>
  <c r="AW370" i="30" s="1"/>
  <c r="AX370" i="30" s="1"/>
  <c r="AI379" i="30"/>
  <c r="AV379" i="30"/>
  <c r="AW379" i="30" s="1"/>
  <c r="AX379" i="30" s="1"/>
  <c r="AI388" i="30"/>
  <c r="AI389" i="30"/>
  <c r="AI393" i="30"/>
  <c r="AI398" i="30"/>
  <c r="AV398" i="30"/>
  <c r="AW398" i="30" s="1"/>
  <c r="AX398" i="30" s="1"/>
  <c r="AI402" i="30"/>
  <c r="AV402" i="30"/>
  <c r="AW402" i="30" s="1"/>
  <c r="AX402" i="30" s="1"/>
  <c r="AI411" i="30"/>
  <c r="AV411" i="30"/>
  <c r="AW411" i="30" s="1"/>
  <c r="AX411" i="30" s="1"/>
  <c r="AI416" i="30"/>
  <c r="AV420" i="30"/>
  <c r="AW420" i="30" s="1"/>
  <c r="AX420" i="30" s="1"/>
  <c r="AV426" i="30"/>
  <c r="AW426" i="30" s="1"/>
  <c r="AX426" i="30" s="1"/>
  <c r="AN429" i="30"/>
  <c r="AI434" i="30"/>
  <c r="AN29" i="30"/>
  <c r="AO29" i="30" s="1"/>
  <c r="AN44" i="30"/>
  <c r="AO44" i="30" s="1"/>
  <c r="AP44" i="30" s="1"/>
  <c r="AQ44" i="30" s="1"/>
  <c r="AN48" i="30"/>
  <c r="AO48" i="30" s="1"/>
  <c r="AN52" i="30"/>
  <c r="AO52" i="30" s="1"/>
  <c r="AN56" i="30"/>
  <c r="AV56" i="30"/>
  <c r="AW56" i="30" s="1"/>
  <c r="AV60" i="30"/>
  <c r="AW60" i="30" s="1"/>
  <c r="AI63" i="30"/>
  <c r="AV64" i="30"/>
  <c r="AW64" i="30" s="1"/>
  <c r="AN68" i="30"/>
  <c r="AO68" i="30" s="1"/>
  <c r="AP68" i="30" s="1"/>
  <c r="AN70" i="30"/>
  <c r="AO70" i="30" s="1"/>
  <c r="AP70" i="30" s="1"/>
  <c r="AN72" i="30"/>
  <c r="AO72" i="30" s="1"/>
  <c r="AP72" i="30" s="1"/>
  <c r="AN76" i="30"/>
  <c r="AI87" i="30"/>
  <c r="AI88" i="30"/>
  <c r="AI91" i="30"/>
  <c r="AI92" i="30"/>
  <c r="AN95" i="30"/>
  <c r="AO95" i="30" s="1"/>
  <c r="AP95" i="30" s="1"/>
  <c r="AQ95" i="30" s="1"/>
  <c r="AN105" i="30"/>
  <c r="AO105" i="30" s="1"/>
  <c r="AP105" i="30" s="1"/>
  <c r="AQ105" i="30" s="1"/>
  <c r="AI35" i="30"/>
  <c r="AI37" i="30"/>
  <c r="AI39" i="30"/>
  <c r="AI40" i="30"/>
  <c r="AN60" i="30"/>
  <c r="AO60" i="30" s="1"/>
  <c r="AP60" i="30" s="1"/>
  <c r="AQ60" i="30" s="1"/>
  <c r="AN64" i="30"/>
  <c r="AO64" i="30" s="1"/>
  <c r="AN66" i="30"/>
  <c r="AO66" i="30" s="1"/>
  <c r="AI73" i="30"/>
  <c r="AN80" i="30"/>
  <c r="AO80" i="30" s="1"/>
  <c r="AP80" i="30" s="1"/>
  <c r="AQ80" i="30" s="1"/>
  <c r="AN84" i="30"/>
  <c r="AN97" i="30"/>
  <c r="AO97" i="30" s="1"/>
  <c r="AP97" i="30" s="1"/>
  <c r="AQ97" i="30" s="1"/>
  <c r="AI110" i="30"/>
  <c r="AI116" i="30"/>
  <c r="AI120" i="30"/>
  <c r="AI124" i="30"/>
  <c r="AI128" i="30"/>
  <c r="AI132" i="30"/>
  <c r="AI136" i="30"/>
  <c r="AI140" i="30"/>
  <c r="AI144" i="30"/>
  <c r="AI148" i="30"/>
  <c r="AI152" i="30"/>
  <c r="AI156" i="30"/>
  <c r="AI160" i="30"/>
  <c r="AI164" i="30"/>
  <c r="AI168" i="30"/>
  <c r="AI172" i="30"/>
  <c r="AI176" i="30"/>
  <c r="AN178" i="30"/>
  <c r="AO178" i="30" s="1"/>
  <c r="AP178" i="30" s="1"/>
  <c r="AQ178" i="30" s="1"/>
  <c r="AI180" i="30"/>
  <c r="AN182" i="30"/>
  <c r="AO182" i="30" s="1"/>
  <c r="AP182" i="30" s="1"/>
  <c r="AQ182" i="30" s="1"/>
  <c r="AI184" i="30"/>
  <c r="AN186" i="30"/>
  <c r="AO186" i="30" s="1"/>
  <c r="AP186" i="30" s="1"/>
  <c r="AQ186" i="30" s="1"/>
  <c r="AI188" i="30"/>
  <c r="AN190" i="30"/>
  <c r="AO190" i="30" s="1"/>
  <c r="AP190" i="30" s="1"/>
  <c r="AQ190" i="30" s="1"/>
  <c r="AI192" i="30"/>
  <c r="AN194" i="30"/>
  <c r="AO194" i="30" s="1"/>
  <c r="AP194" i="30" s="1"/>
  <c r="AQ194" i="30" s="1"/>
  <c r="AI196" i="30"/>
  <c r="AN198" i="30"/>
  <c r="AO198" i="30" s="1"/>
  <c r="AP198" i="30" s="1"/>
  <c r="AQ198" i="30" s="1"/>
  <c r="AI200" i="30"/>
  <c r="AN202" i="30"/>
  <c r="AI204" i="30"/>
  <c r="AN206" i="30"/>
  <c r="AO206" i="30" s="1"/>
  <c r="AP206" i="30" s="1"/>
  <c r="AQ206" i="30" s="1"/>
  <c r="AI208" i="30"/>
  <c r="AN210" i="30"/>
  <c r="AO210" i="30" s="1"/>
  <c r="AP210" i="30" s="1"/>
  <c r="AQ210" i="30" s="1"/>
  <c r="AI212" i="30"/>
  <c r="AN214" i="30"/>
  <c r="AO214" i="30" s="1"/>
  <c r="AP214" i="30" s="1"/>
  <c r="AQ214" i="30" s="1"/>
  <c r="AI216" i="30"/>
  <c r="AN218" i="30"/>
  <c r="AO218" i="30" s="1"/>
  <c r="AP218" i="30" s="1"/>
  <c r="AQ218" i="30" s="1"/>
  <c r="AI220" i="30"/>
  <c r="AN222" i="30"/>
  <c r="AO222" i="30" s="1"/>
  <c r="AP222" i="30" s="1"/>
  <c r="AQ222" i="30" s="1"/>
  <c r="AI224" i="30"/>
  <c r="AN226" i="30"/>
  <c r="AO226" i="30" s="1"/>
  <c r="AP226" i="30" s="1"/>
  <c r="AQ226" i="30" s="1"/>
  <c r="AI228" i="30"/>
  <c r="AN230" i="30"/>
  <c r="AO230" i="30" s="1"/>
  <c r="AP230" i="30" s="1"/>
  <c r="AQ230" i="30" s="1"/>
  <c r="AI232" i="30"/>
  <c r="AN234" i="30"/>
  <c r="AI236" i="30"/>
  <c r="AN238" i="30"/>
  <c r="AO238" i="30" s="1"/>
  <c r="AP238" i="30" s="1"/>
  <c r="AQ238" i="30" s="1"/>
  <c r="AI240" i="30"/>
  <c r="AN242" i="30"/>
  <c r="AI244" i="30"/>
  <c r="AN246" i="30"/>
  <c r="AO246" i="30" s="1"/>
  <c r="AP246" i="30" s="1"/>
  <c r="AQ246" i="30" s="1"/>
  <c r="AI248" i="30"/>
  <c r="AN250" i="30"/>
  <c r="AO250" i="30" s="1"/>
  <c r="AP250" i="30" s="1"/>
  <c r="AQ250" i="30" s="1"/>
  <c r="AI252" i="30"/>
  <c r="AN254" i="30"/>
  <c r="AO254" i="30" s="1"/>
  <c r="AP254" i="30" s="1"/>
  <c r="AQ254" i="30" s="1"/>
  <c r="AI256" i="30"/>
  <c r="AN258" i="30"/>
  <c r="AO258" i="30" s="1"/>
  <c r="AP258" i="30" s="1"/>
  <c r="AQ258" i="30" s="1"/>
  <c r="AI260" i="30"/>
  <c r="AN262" i="30"/>
  <c r="AO262" i="30" s="1"/>
  <c r="AP262" i="30" s="1"/>
  <c r="AQ262" i="30" s="1"/>
  <c r="AI264" i="30"/>
  <c r="AN266" i="30"/>
  <c r="AO266" i="30" s="1"/>
  <c r="AP266" i="30" s="1"/>
  <c r="AQ266" i="30" s="1"/>
  <c r="AI268" i="30"/>
  <c r="AN270" i="30"/>
  <c r="AO270" i="30" s="1"/>
  <c r="AP270" i="30" s="1"/>
  <c r="AQ270" i="30" s="1"/>
  <c r="AI272" i="30"/>
  <c r="AN274" i="30"/>
  <c r="AO274" i="30" s="1"/>
  <c r="AP274" i="30" s="1"/>
  <c r="AQ274" i="30" s="1"/>
  <c r="AI276" i="30"/>
  <c r="AN278" i="30"/>
  <c r="AO278" i="30" s="1"/>
  <c r="AP278" i="30" s="1"/>
  <c r="AQ278" i="30" s="1"/>
  <c r="AI280" i="30"/>
  <c r="AN282" i="30"/>
  <c r="AO282" i="30" s="1"/>
  <c r="AP282" i="30" s="1"/>
  <c r="AQ282" i="30" s="1"/>
  <c r="AI284" i="30"/>
  <c r="AN286" i="30"/>
  <c r="AO286" i="30" s="1"/>
  <c r="AP286" i="30" s="1"/>
  <c r="AQ286" i="30" s="1"/>
  <c r="AI287" i="30"/>
  <c r="AI293" i="30"/>
  <c r="AI303" i="30"/>
  <c r="AI309" i="30"/>
  <c r="AI319" i="30"/>
  <c r="AI325" i="30"/>
  <c r="AI335" i="30"/>
  <c r="AV335" i="30"/>
  <c r="AW335" i="30" s="1"/>
  <c r="AX335" i="30" s="1"/>
  <c r="AI350" i="30"/>
  <c r="AV350" i="30"/>
  <c r="AW350" i="30" s="1"/>
  <c r="AX350" i="30" s="1"/>
  <c r="AI354" i="30"/>
  <c r="AV354" i="30"/>
  <c r="AW354" i="30" s="1"/>
  <c r="AX354" i="30" s="1"/>
  <c r="AI363" i="30"/>
  <c r="AV363" i="30"/>
  <c r="AW363" i="30" s="1"/>
  <c r="AX363" i="30" s="1"/>
  <c r="AI372" i="30"/>
  <c r="AI373" i="30"/>
  <c r="AI377" i="30"/>
  <c r="AI382" i="30"/>
  <c r="AV382" i="30"/>
  <c r="AW382" i="30" s="1"/>
  <c r="AX382" i="30" s="1"/>
  <c r="AI386" i="30"/>
  <c r="AV386" i="30"/>
  <c r="AW386" i="30" s="1"/>
  <c r="AX386" i="30" s="1"/>
  <c r="AI395" i="30"/>
  <c r="AV395" i="30"/>
  <c r="AW395" i="30" s="1"/>
  <c r="AX395" i="30" s="1"/>
  <c r="AI404" i="30"/>
  <c r="AI405" i="30"/>
  <c r="AI409" i="30"/>
  <c r="AI414" i="30"/>
  <c r="AV414" i="30"/>
  <c r="AW414" i="30" s="1"/>
  <c r="AX414" i="30" s="1"/>
  <c r="AI424" i="30"/>
  <c r="AN441" i="30"/>
  <c r="AO441" i="30" s="1"/>
  <c r="AP441" i="30" s="1"/>
  <c r="AQ441" i="30" s="1"/>
  <c r="AN444" i="30"/>
  <c r="AO444" i="30" s="1"/>
  <c r="AP444" i="30" s="1"/>
  <c r="AQ444" i="30" s="1"/>
  <c r="AO755" i="30"/>
  <c r="AP755" i="30" s="1"/>
  <c r="AQ755" i="30" s="1"/>
  <c r="AI455" i="30"/>
  <c r="AV458" i="30"/>
  <c r="AW458" i="30" s="1"/>
  <c r="AX458" i="30" s="1"/>
  <c r="AI459" i="30"/>
  <c r="AI465" i="30"/>
  <c r="AI469" i="30"/>
  <c r="AI473" i="30"/>
  <c r="AI477" i="30"/>
  <c r="AI481" i="30"/>
  <c r="AI485" i="30"/>
  <c r="AI489" i="30"/>
  <c r="AI493" i="30"/>
  <c r="AI497" i="30"/>
  <c r="AI501" i="30"/>
  <c r="AI505" i="30"/>
  <c r="AI509" i="30"/>
  <c r="AI513" i="30"/>
  <c r="AV384" i="30"/>
  <c r="AW384" i="30" s="1"/>
  <c r="AX384" i="30" s="1"/>
  <c r="AV392" i="30"/>
  <c r="AW392" i="30" s="1"/>
  <c r="AX392" i="30" s="1"/>
  <c r="AV400" i="30"/>
  <c r="AW400" i="30" s="1"/>
  <c r="AX400" i="30" s="1"/>
  <c r="AV408" i="30"/>
  <c r="AW408" i="30" s="1"/>
  <c r="AX408" i="30" s="1"/>
  <c r="AI431" i="30"/>
  <c r="AI437" i="30"/>
  <c r="AI517" i="30"/>
  <c r="AI521" i="30"/>
  <c r="AO709" i="30"/>
  <c r="AP709" i="30" s="1"/>
  <c r="AQ709" i="30" s="1"/>
  <c r="AO868" i="30"/>
  <c r="AP868" i="30" s="1"/>
  <c r="AQ868" i="30" s="1"/>
  <c r="AN340" i="30"/>
  <c r="AO340" i="30" s="1"/>
  <c r="AP340" i="30" s="1"/>
  <c r="AQ340" i="30" s="1"/>
  <c r="AI343" i="30"/>
  <c r="AN348" i="30"/>
  <c r="AI351" i="30"/>
  <c r="AN356" i="30"/>
  <c r="AI359" i="30"/>
  <c r="AN364" i="30"/>
  <c r="AO364" i="30" s="1"/>
  <c r="AP364" i="30" s="1"/>
  <c r="AQ364" i="30" s="1"/>
  <c r="AI367" i="30"/>
  <c r="AN372" i="30"/>
  <c r="AO372" i="30" s="1"/>
  <c r="AP372" i="30" s="1"/>
  <c r="AQ372" i="30" s="1"/>
  <c r="AI375" i="30"/>
  <c r="AN380" i="30"/>
  <c r="AI383" i="30"/>
  <c r="AN388" i="30"/>
  <c r="AO388" i="30" s="1"/>
  <c r="AP388" i="30" s="1"/>
  <c r="AQ388" i="30" s="1"/>
  <c r="AI391" i="30"/>
  <c r="AN396" i="30"/>
  <c r="AI399" i="30"/>
  <c r="AN404" i="30"/>
  <c r="AO404" i="30" s="1"/>
  <c r="AP404" i="30" s="1"/>
  <c r="AQ404" i="30" s="1"/>
  <c r="AI407" i="30"/>
  <c r="AN412" i="30"/>
  <c r="AV422" i="30"/>
  <c r="AW422" i="30" s="1"/>
  <c r="AX422" i="30" s="1"/>
  <c r="AI423" i="30"/>
  <c r="AV432" i="30"/>
  <c r="AW432" i="30" s="1"/>
  <c r="AX432" i="30" s="1"/>
  <c r="AI433" i="30"/>
  <c r="AN434" i="30"/>
  <c r="AO434" i="30" s="1"/>
  <c r="AP434" i="30" s="1"/>
  <c r="AQ434" i="30" s="1"/>
  <c r="AV438" i="30"/>
  <c r="AW438" i="30" s="1"/>
  <c r="AX438" i="30" s="1"/>
  <c r="AI439" i="30"/>
  <c r="AN440" i="30"/>
  <c r="AO440" i="30" s="1"/>
  <c r="AP440" i="30" s="1"/>
  <c r="AQ440" i="30" s="1"/>
  <c r="AI441" i="30"/>
  <c r="AV444" i="30"/>
  <c r="AW444" i="30" s="1"/>
  <c r="AX444" i="30" s="1"/>
  <c r="AV450" i="30"/>
  <c r="AW450" i="30" s="1"/>
  <c r="AX450" i="30" s="1"/>
  <c r="AN454" i="30"/>
  <c r="AO454" i="30" s="1"/>
  <c r="AP454" i="30" s="1"/>
  <c r="AQ454" i="30" s="1"/>
  <c r="AN460" i="30"/>
  <c r="AO460" i="30" s="1"/>
  <c r="AP460" i="30" s="1"/>
  <c r="AQ460" i="30" s="1"/>
  <c r="AI463" i="30"/>
  <c r="AN468" i="30"/>
  <c r="AI471" i="30"/>
  <c r="AN476" i="30"/>
  <c r="AO476" i="30" s="1"/>
  <c r="AP476" i="30" s="1"/>
  <c r="AQ476" i="30" s="1"/>
  <c r="AI479" i="30"/>
  <c r="AN484" i="30"/>
  <c r="AI487" i="30"/>
  <c r="AN492" i="30"/>
  <c r="AO492" i="30" s="1"/>
  <c r="AP492" i="30" s="1"/>
  <c r="AQ492" i="30" s="1"/>
  <c r="AI495" i="30"/>
  <c r="AN500" i="30"/>
  <c r="AI503" i="30"/>
  <c r="AN508" i="30"/>
  <c r="AO508" i="30" s="1"/>
  <c r="AP508" i="30" s="1"/>
  <c r="AQ508" i="30" s="1"/>
  <c r="AI511" i="30"/>
  <c r="AI515" i="30"/>
  <c r="AV515" i="30"/>
  <c r="AW515" i="30" s="1"/>
  <c r="AX515" i="30" s="1"/>
  <c r="AI524" i="30"/>
  <c r="AI525" i="30"/>
  <c r="AI529" i="30"/>
  <c r="AV539" i="30"/>
  <c r="AW539" i="30" s="1"/>
  <c r="AX539" i="30" s="1"/>
  <c r="AV555" i="30"/>
  <c r="AW555" i="30" s="1"/>
  <c r="AX555" i="30" s="1"/>
  <c r="AI617" i="30"/>
  <c r="AV648" i="30"/>
  <c r="AW648" i="30" s="1"/>
  <c r="AX648" i="30" s="1"/>
  <c r="AI691" i="30"/>
  <c r="AN696" i="30"/>
  <c r="AO696" i="30" s="1"/>
  <c r="AP696" i="30" s="1"/>
  <c r="AQ696" i="30" s="1"/>
  <c r="AN700" i="30"/>
  <c r="AV718" i="30"/>
  <c r="AW718" i="30" s="1"/>
  <c r="AX718" i="30" s="1"/>
  <c r="AN729" i="30"/>
  <c r="AI530" i="30"/>
  <c r="AV530" i="30"/>
  <c r="AW530" i="30" s="1"/>
  <c r="AX530" i="30" s="1"/>
  <c r="AI531" i="30"/>
  <c r="AI534" i="30"/>
  <c r="AV534" i="30"/>
  <c r="AW534" i="30" s="1"/>
  <c r="AX534" i="30" s="1"/>
  <c r="AI538" i="30"/>
  <c r="AV538" i="30"/>
  <c r="AW538" i="30" s="1"/>
  <c r="AX538" i="30" s="1"/>
  <c r="AI539" i="30"/>
  <c r="AI542" i="30"/>
  <c r="AV542" i="30"/>
  <c r="AW542" i="30" s="1"/>
  <c r="AX542" i="30" s="1"/>
  <c r="AI546" i="30"/>
  <c r="AV546" i="30"/>
  <c r="AW546" i="30" s="1"/>
  <c r="AX546" i="30" s="1"/>
  <c r="AI547" i="30"/>
  <c r="AI550" i="30"/>
  <c r="AV550" i="30"/>
  <c r="AW550" i="30" s="1"/>
  <c r="AX550" i="30" s="1"/>
  <c r="AI554" i="30"/>
  <c r="AV554" i="30"/>
  <c r="AW554" i="30" s="1"/>
  <c r="AX554" i="30" s="1"/>
  <c r="AI555" i="30"/>
  <c r="AI558" i="30"/>
  <c r="AV558" i="30"/>
  <c r="AW558" i="30" s="1"/>
  <c r="AX558" i="30" s="1"/>
  <c r="AI562" i="30"/>
  <c r="AV562" i="30"/>
  <c r="AW562" i="30" s="1"/>
  <c r="AX562" i="30" s="1"/>
  <c r="AI563" i="30"/>
  <c r="AI566" i="30"/>
  <c r="AV566" i="30"/>
  <c r="AW566" i="30" s="1"/>
  <c r="AX566" i="30" s="1"/>
  <c r="AI570" i="30"/>
  <c r="AI578" i="30"/>
  <c r="AI586" i="30"/>
  <c r="AI594" i="30"/>
  <c r="AI595" i="30"/>
  <c r="AV595" i="30"/>
  <c r="AW595" i="30" s="1"/>
  <c r="AX595" i="30" s="1"/>
  <c r="AI599" i="30"/>
  <c r="AI600" i="30"/>
  <c r="AI602" i="30"/>
  <c r="AI603" i="30"/>
  <c r="AV603" i="30"/>
  <c r="AW603" i="30" s="1"/>
  <c r="AX603" i="30" s="1"/>
  <c r="AI607" i="30"/>
  <c r="AV607" i="30"/>
  <c r="AW607" i="30" s="1"/>
  <c r="AX607" i="30" s="1"/>
  <c r="AI610" i="30"/>
  <c r="AI614" i="30"/>
  <c r="AN621" i="30"/>
  <c r="AO621" i="30" s="1"/>
  <c r="AP621" i="30" s="1"/>
  <c r="AN625" i="30"/>
  <c r="AI628" i="30"/>
  <c r="AI632" i="30"/>
  <c r="AI635" i="30"/>
  <c r="AV635" i="30"/>
  <c r="AW635" i="30" s="1"/>
  <c r="AX635" i="30" s="1"/>
  <c r="AI639" i="30"/>
  <c r="AV639" i="30"/>
  <c r="AW639" i="30" s="1"/>
  <c r="AX639" i="30" s="1"/>
  <c r="AI642" i="30"/>
  <c r="AI646" i="30"/>
  <c r="AN653" i="30"/>
  <c r="AO653" i="30" s="1"/>
  <c r="AP653" i="30" s="1"/>
  <c r="AQ653" i="30" s="1"/>
  <c r="AN657" i="30"/>
  <c r="AI660" i="30"/>
  <c r="AI664" i="30"/>
  <c r="AI668" i="30"/>
  <c r="AI669" i="30"/>
  <c r="AN671" i="30"/>
  <c r="AO671" i="30" s="1"/>
  <c r="AP671" i="30" s="1"/>
  <c r="AN675" i="30"/>
  <c r="AO675" i="30" s="1"/>
  <c r="AP675" i="30" s="1"/>
  <c r="AQ675" i="30" s="1"/>
  <c r="AN681" i="30"/>
  <c r="AN685" i="30"/>
  <c r="AV685" i="30"/>
  <c r="AW685" i="30" s="1"/>
  <c r="AX685" i="30" s="1"/>
  <c r="AV689" i="30"/>
  <c r="AW689" i="30" s="1"/>
  <c r="AX689" i="30" s="1"/>
  <c r="AI694" i="30"/>
  <c r="AI696" i="30"/>
  <c r="AI697" i="30"/>
  <c r="AI698" i="30"/>
  <c r="AI700" i="30"/>
  <c r="AI701" i="30"/>
  <c r="AN703" i="30"/>
  <c r="AO703" i="30" s="1"/>
  <c r="AP703" i="30" s="1"/>
  <c r="AN707" i="30"/>
  <c r="AO707" i="30" s="1"/>
  <c r="AP707" i="30" s="1"/>
  <c r="AQ707" i="30" s="1"/>
  <c r="AN713" i="30"/>
  <c r="AN717" i="30"/>
  <c r="AV717" i="30"/>
  <c r="AW717" i="30" s="1"/>
  <c r="AX717" i="30" s="1"/>
  <c r="AV721" i="30"/>
  <c r="AW721" i="30" s="1"/>
  <c r="AX721" i="30" s="1"/>
  <c r="AI726" i="30"/>
  <c r="AI728" i="30"/>
  <c r="AI729" i="30"/>
  <c r="AV761" i="30"/>
  <c r="AW761" i="30" s="1"/>
  <c r="AX761" i="30" s="1"/>
  <c r="AV792" i="30"/>
  <c r="AW792" i="30" s="1"/>
  <c r="AX792" i="30" s="1"/>
  <c r="AN798" i="30"/>
  <c r="AO798" i="30" s="1"/>
  <c r="AP798" i="30" s="1"/>
  <c r="AQ798" i="30" s="1"/>
  <c r="AI805" i="30"/>
  <c r="AV808" i="30"/>
  <c r="AW808" i="30" s="1"/>
  <c r="AX808" i="30" s="1"/>
  <c r="AN814" i="30"/>
  <c r="AI821" i="30"/>
  <c r="AV824" i="30"/>
  <c r="AW824" i="30" s="1"/>
  <c r="AX824" i="30" s="1"/>
  <c r="AN830" i="30"/>
  <c r="AI837" i="30"/>
  <c r="AV840" i="30"/>
  <c r="AW840" i="30" s="1"/>
  <c r="AX840" i="30" s="1"/>
  <c r="AN846" i="30"/>
  <c r="AI853" i="30"/>
  <c r="AV856" i="30"/>
  <c r="AW856" i="30" s="1"/>
  <c r="AX856" i="30" s="1"/>
  <c r="AN862" i="30"/>
  <c r="AO862" i="30" s="1"/>
  <c r="AP862" i="30" s="1"/>
  <c r="AQ862" i="30" s="1"/>
  <c r="AI875" i="30"/>
  <c r="AN884" i="30"/>
  <c r="AV773" i="30"/>
  <c r="AW773" i="30" s="1"/>
  <c r="AX773" i="30" s="1"/>
  <c r="AN794" i="30"/>
  <c r="AO794" i="30" s="1"/>
  <c r="AP794" i="30" s="1"/>
  <c r="AQ794" i="30" s="1"/>
  <c r="AI801" i="30"/>
  <c r="AV804" i="30"/>
  <c r="AW804" i="30" s="1"/>
  <c r="AX804" i="30" s="1"/>
  <c r="AN810" i="30"/>
  <c r="AI817" i="30"/>
  <c r="AV820" i="30"/>
  <c r="AW820" i="30" s="1"/>
  <c r="AX820" i="30" s="1"/>
  <c r="AN826" i="30"/>
  <c r="AI833" i="30"/>
  <c r="AO833" i="30"/>
  <c r="AP833" i="30" s="1"/>
  <c r="AQ833" i="30" s="1"/>
  <c r="AV836" i="30"/>
  <c r="AW836" i="30" s="1"/>
  <c r="AX836" i="30" s="1"/>
  <c r="AN842" i="30"/>
  <c r="AI849" i="30"/>
  <c r="AO849" i="30"/>
  <c r="AP849" i="30" s="1"/>
  <c r="AQ849" i="30" s="1"/>
  <c r="AV852" i="30"/>
  <c r="AW852" i="30" s="1"/>
  <c r="AX852" i="30" s="1"/>
  <c r="AN858" i="30"/>
  <c r="AN880" i="30"/>
  <c r="AN512" i="30"/>
  <c r="AO512" i="30" s="1"/>
  <c r="AP512" i="30" s="1"/>
  <c r="AN520" i="30"/>
  <c r="AO520" i="30" s="1"/>
  <c r="AP520" i="30" s="1"/>
  <c r="AQ520" i="30" s="1"/>
  <c r="AN528" i="30"/>
  <c r="AO528" i="30" s="1"/>
  <c r="AP528" i="30" s="1"/>
  <c r="AQ528" i="30" s="1"/>
  <c r="AN536" i="30"/>
  <c r="AO536" i="30" s="1"/>
  <c r="AP536" i="30" s="1"/>
  <c r="AQ536" i="30" s="1"/>
  <c r="AN544" i="30"/>
  <c r="AO544" i="30" s="1"/>
  <c r="AP544" i="30" s="1"/>
  <c r="AN552" i="30"/>
  <c r="AO552" i="30" s="1"/>
  <c r="AP552" i="30" s="1"/>
  <c r="AQ552" i="30" s="1"/>
  <c r="AN560" i="30"/>
  <c r="AO560" i="30" s="1"/>
  <c r="AP560" i="30" s="1"/>
  <c r="AQ560" i="30" s="1"/>
  <c r="AN568" i="30"/>
  <c r="AO568" i="30" s="1"/>
  <c r="AP568" i="30" s="1"/>
  <c r="AQ568" i="30" s="1"/>
  <c r="AI572" i="30"/>
  <c r="AI574" i="30"/>
  <c r="AI582" i="30"/>
  <c r="AI590" i="30"/>
  <c r="AN597" i="30"/>
  <c r="AO597" i="30" s="1"/>
  <c r="AP597" i="30" s="1"/>
  <c r="AN599" i="30"/>
  <c r="AN603" i="30"/>
  <c r="AN605" i="30"/>
  <c r="AO605" i="30" s="1"/>
  <c r="AP605" i="30" s="1"/>
  <c r="AQ605" i="30" s="1"/>
  <c r="AN609" i="30"/>
  <c r="AI612" i="30"/>
  <c r="AI616" i="30"/>
  <c r="AI619" i="30"/>
  <c r="AV619" i="30"/>
  <c r="AW619" i="30" s="1"/>
  <c r="AX619" i="30" s="1"/>
  <c r="AI623" i="30"/>
  <c r="AV623" i="30"/>
  <c r="AW623" i="30" s="1"/>
  <c r="AX623" i="30" s="1"/>
  <c r="AI626" i="30"/>
  <c r="AI630" i="30"/>
  <c r="AN637" i="30"/>
  <c r="AO637" i="30" s="1"/>
  <c r="AP637" i="30" s="1"/>
  <c r="AQ637" i="30" s="1"/>
  <c r="AN641" i="30"/>
  <c r="AI644" i="30"/>
  <c r="AI648" i="30"/>
  <c r="AI651" i="30"/>
  <c r="AV651" i="30"/>
  <c r="AW651" i="30" s="1"/>
  <c r="AX651" i="30" s="1"/>
  <c r="AI655" i="30"/>
  <c r="AV655" i="30"/>
  <c r="AW655" i="30" s="1"/>
  <c r="AX655" i="30" s="1"/>
  <c r="AI658" i="30"/>
  <c r="AI662" i="30"/>
  <c r="AV665" i="30"/>
  <c r="AW665" i="30" s="1"/>
  <c r="AX665" i="30" s="1"/>
  <c r="AI666" i="30"/>
  <c r="AN669" i="30"/>
  <c r="AV669" i="30"/>
  <c r="AW669" i="30" s="1"/>
  <c r="AX669" i="30" s="1"/>
  <c r="AV673" i="30"/>
  <c r="AW673" i="30" s="1"/>
  <c r="AX673" i="30" s="1"/>
  <c r="AI678" i="30"/>
  <c r="AI680" i="30"/>
  <c r="AI681" i="30"/>
  <c r="AI682" i="30"/>
  <c r="AI684" i="30"/>
  <c r="AI685" i="30"/>
  <c r="AN687" i="30"/>
  <c r="AO687" i="30" s="1"/>
  <c r="AP687" i="30" s="1"/>
  <c r="AQ687" i="30" s="1"/>
  <c r="AN691" i="30"/>
  <c r="AO691" i="30" s="1"/>
  <c r="AP691" i="30" s="1"/>
  <c r="AQ691" i="30" s="1"/>
  <c r="AN697" i="30"/>
  <c r="AO697" i="30" s="1"/>
  <c r="AP697" i="30" s="1"/>
  <c r="AQ697" i="30" s="1"/>
  <c r="AN701" i="30"/>
  <c r="AV701" i="30"/>
  <c r="AW701" i="30" s="1"/>
  <c r="AX701" i="30" s="1"/>
  <c r="AV705" i="30"/>
  <c r="AW705" i="30" s="1"/>
  <c r="AX705" i="30" s="1"/>
  <c r="AI710" i="30"/>
  <c r="AI712" i="30"/>
  <c r="AI713" i="30"/>
  <c r="AI714" i="30"/>
  <c r="AI716" i="30"/>
  <c r="AI717" i="30"/>
  <c r="AN719" i="30"/>
  <c r="AO719" i="30" s="1"/>
  <c r="AP719" i="30" s="1"/>
  <c r="AQ719" i="30" s="1"/>
  <c r="AN723" i="30"/>
  <c r="AO723" i="30" s="1"/>
  <c r="AP723" i="30" s="1"/>
  <c r="AQ723" i="30" s="1"/>
  <c r="AV769" i="30"/>
  <c r="AW769" i="30" s="1"/>
  <c r="AX769" i="30" s="1"/>
  <c r="AO771" i="30"/>
  <c r="AP771" i="30" s="1"/>
  <c r="AQ771" i="30" s="1"/>
  <c r="AI797" i="30"/>
  <c r="AV800" i="30"/>
  <c r="AW800" i="30" s="1"/>
  <c r="AX800" i="30" s="1"/>
  <c r="AN806" i="30"/>
  <c r="AI813" i="30"/>
  <c r="AV816" i="30"/>
  <c r="AW816" i="30" s="1"/>
  <c r="AX816" i="30" s="1"/>
  <c r="AN822" i="30"/>
  <c r="AO822" i="30" s="1"/>
  <c r="AP822" i="30" s="1"/>
  <c r="AQ822" i="30" s="1"/>
  <c r="AI829" i="30"/>
  <c r="AV832" i="30"/>
  <c r="AW832" i="30" s="1"/>
  <c r="AX832" i="30" s="1"/>
  <c r="AN838" i="30"/>
  <c r="AI845" i="30"/>
  <c r="AV848" i="30"/>
  <c r="AW848" i="30" s="1"/>
  <c r="AX848" i="30" s="1"/>
  <c r="AN854" i="30"/>
  <c r="AI861" i="30"/>
  <c r="AV870" i="30"/>
  <c r="AW870" i="30" s="1"/>
  <c r="AX870" i="30" s="1"/>
  <c r="AN876" i="30"/>
  <c r="AI883" i="30"/>
  <c r="AN887" i="30"/>
  <c r="AN769" i="30"/>
  <c r="AO769" i="30" s="1"/>
  <c r="AP769" i="30" s="1"/>
  <c r="AQ769" i="30" s="1"/>
  <c r="AN777" i="30"/>
  <c r="AI794" i="30"/>
  <c r="AI795" i="30"/>
  <c r="AI798" i="30"/>
  <c r="AI799" i="30"/>
  <c r="AI802" i="30"/>
  <c r="AI803" i="30"/>
  <c r="AI806" i="30"/>
  <c r="AI807" i="30"/>
  <c r="AI810" i="30"/>
  <c r="AI811" i="30"/>
  <c r="AI814" i="30"/>
  <c r="AI815" i="30"/>
  <c r="AI818" i="30"/>
  <c r="AI819" i="30"/>
  <c r="AI822" i="30"/>
  <c r="AI823" i="30"/>
  <c r="AI827" i="30"/>
  <c r="AI831" i="30"/>
  <c r="AI835" i="30"/>
  <c r="AI838" i="30"/>
  <c r="AI839" i="30"/>
  <c r="AI843" i="30"/>
  <c r="AI847" i="30"/>
  <c r="AI851" i="30"/>
  <c r="AI854" i="30"/>
  <c r="AI855" i="30"/>
  <c r="AI859" i="30"/>
  <c r="AI863" i="30"/>
  <c r="AV868" i="30"/>
  <c r="AW868" i="30" s="1"/>
  <c r="AX868" i="30" s="1"/>
  <c r="AI900" i="30"/>
  <c r="AI915" i="30"/>
  <c r="AV918" i="30"/>
  <c r="AW918" i="30" s="1"/>
  <c r="AX918" i="30" s="1"/>
  <c r="AN924" i="30"/>
  <c r="AI931" i="30"/>
  <c r="AV943" i="30"/>
  <c r="AW943" i="30" s="1"/>
  <c r="AX943" i="30" s="1"/>
  <c r="AN949" i="30"/>
  <c r="AO927" i="30"/>
  <c r="AP927" i="30" s="1"/>
  <c r="AQ927" i="30" s="1"/>
  <c r="AO952" i="30"/>
  <c r="AP952" i="30" s="1"/>
  <c r="AQ952" i="30" s="1"/>
  <c r="AO970" i="30"/>
  <c r="AP970" i="30" s="1"/>
  <c r="AQ970" i="30" s="1"/>
  <c r="AI765" i="30"/>
  <c r="AI768" i="30"/>
  <c r="AI769" i="30"/>
  <c r="AI773" i="30"/>
  <c r="AI776" i="30"/>
  <c r="AI777" i="30"/>
  <c r="AN839" i="30"/>
  <c r="AO839" i="30" s="1"/>
  <c r="AP839" i="30" s="1"/>
  <c r="AQ839" i="30" s="1"/>
  <c r="AN855" i="30"/>
  <c r="AI898" i="30"/>
  <c r="AI904" i="30"/>
  <c r="AI905" i="30"/>
  <c r="AV910" i="30"/>
  <c r="AW910" i="30" s="1"/>
  <c r="AX910" i="30" s="1"/>
  <c r="AN916" i="30"/>
  <c r="AI923" i="30"/>
  <c r="AV926" i="30"/>
  <c r="AW926" i="30" s="1"/>
  <c r="AX926" i="30" s="1"/>
  <c r="AI939" i="30"/>
  <c r="AI948" i="30"/>
  <c r="AV951" i="30"/>
  <c r="AW951" i="30" s="1"/>
  <c r="AX951" i="30" s="1"/>
  <c r="AN957" i="30"/>
  <c r="AI964" i="30"/>
  <c r="AV967" i="30"/>
  <c r="AW967" i="30" s="1"/>
  <c r="AX967" i="30" s="1"/>
  <c r="AV977" i="30"/>
  <c r="AW977" i="30" s="1"/>
  <c r="AX977" i="30" s="1"/>
  <c r="AI909" i="30"/>
  <c r="AI912" i="30"/>
  <c r="AI913" i="30"/>
  <c r="AI916" i="30"/>
  <c r="AI917" i="30"/>
  <c r="AI921" i="30"/>
  <c r="AI925" i="30"/>
  <c r="AI929" i="30"/>
  <c r="AI945" i="30"/>
  <c r="AI946" i="30"/>
  <c r="AI950" i="30"/>
  <c r="AI954" i="30"/>
  <c r="AI957" i="30"/>
  <c r="AI958" i="30"/>
  <c r="AI962" i="30"/>
  <c r="AI966" i="30"/>
  <c r="AV974" i="30"/>
  <c r="AW974" i="30" s="1"/>
  <c r="AX974" i="30" s="1"/>
  <c r="AI983" i="30"/>
  <c r="AI990" i="30"/>
  <c r="AN992" i="30"/>
  <c r="AN1006" i="30"/>
  <c r="AN917" i="30"/>
  <c r="AI937" i="30"/>
  <c r="AI938" i="30"/>
  <c r="AN958" i="30"/>
  <c r="AI972" i="30"/>
  <c r="AN974" i="30"/>
  <c r="AO974" i="30" s="1"/>
  <c r="AP974" i="30" s="1"/>
  <c r="AI980" i="30"/>
  <c r="AV980" i="30"/>
  <c r="AW980" i="30" s="1"/>
  <c r="AX980" i="30" s="1"/>
  <c r="AI981" i="30"/>
  <c r="AI992" i="30"/>
  <c r="AV1006" i="30"/>
  <c r="AW1006" i="30" s="1"/>
  <c r="AX1006" i="30" s="1"/>
  <c r="AI1007" i="30"/>
  <c r="X23" i="30"/>
  <c r="X24" i="30" s="1"/>
  <c r="Z26" i="30"/>
  <c r="AN21" i="30"/>
  <c r="AN23" i="30"/>
  <c r="AN27" i="30"/>
  <c r="AV30" i="30"/>
  <c r="AW30" i="30" s="1"/>
  <c r="AV36" i="30"/>
  <c r="AW36" i="30" s="1"/>
  <c r="AN45" i="30"/>
  <c r="AN53" i="30"/>
  <c r="AN61" i="30"/>
  <c r="AN69" i="30"/>
  <c r="AV70" i="30"/>
  <c r="AW70" i="30" s="1"/>
  <c r="AN77" i="30"/>
  <c r="AN85" i="30"/>
  <c r="AO87" i="30"/>
  <c r="AP87" i="30" s="1"/>
  <c r="AQ87" i="30" s="1"/>
  <c r="AV105" i="30"/>
  <c r="AW105" i="30" s="1"/>
  <c r="AX105" i="30" s="1"/>
  <c r="AV110" i="30"/>
  <c r="AW110" i="30" s="1"/>
  <c r="AX110" i="30" s="1"/>
  <c r="AV111" i="30"/>
  <c r="AW111" i="30" s="1"/>
  <c r="AX111" i="30" s="1"/>
  <c r="AV113" i="30"/>
  <c r="AW113" i="30" s="1"/>
  <c r="AX113" i="30" s="1"/>
  <c r="AV115" i="30"/>
  <c r="AW115" i="30" s="1"/>
  <c r="AX115" i="30" s="1"/>
  <c r="AV117" i="30"/>
  <c r="AW117" i="30" s="1"/>
  <c r="AX117" i="30" s="1"/>
  <c r="AV119" i="30"/>
  <c r="AW119" i="30" s="1"/>
  <c r="AX119" i="30" s="1"/>
  <c r="AV121" i="30"/>
  <c r="AW121" i="30" s="1"/>
  <c r="AX121" i="30" s="1"/>
  <c r="AV123" i="30"/>
  <c r="AW123" i="30" s="1"/>
  <c r="AX123" i="30" s="1"/>
  <c r="AV125" i="30"/>
  <c r="AW125" i="30" s="1"/>
  <c r="AX125" i="30" s="1"/>
  <c r="AV127" i="30"/>
  <c r="AW127" i="30" s="1"/>
  <c r="AX127" i="30" s="1"/>
  <c r="AV129" i="30"/>
  <c r="AW129" i="30" s="1"/>
  <c r="AX129" i="30" s="1"/>
  <c r="AV131" i="30"/>
  <c r="AW131" i="30" s="1"/>
  <c r="AX131" i="30" s="1"/>
  <c r="AV133" i="30"/>
  <c r="AW133" i="30" s="1"/>
  <c r="AX133" i="30" s="1"/>
  <c r="AV135" i="30"/>
  <c r="AW135" i="30" s="1"/>
  <c r="AX135" i="30" s="1"/>
  <c r="AV137" i="30"/>
  <c r="AW137" i="30" s="1"/>
  <c r="AX137" i="30" s="1"/>
  <c r="AV139" i="30"/>
  <c r="AW139" i="30" s="1"/>
  <c r="AX139" i="30" s="1"/>
  <c r="AV141" i="30"/>
  <c r="AW141" i="30" s="1"/>
  <c r="AX141" i="30" s="1"/>
  <c r="AV143" i="30"/>
  <c r="AW143" i="30" s="1"/>
  <c r="AX143" i="30" s="1"/>
  <c r="AV145" i="30"/>
  <c r="AW145" i="30" s="1"/>
  <c r="AX145" i="30" s="1"/>
  <c r="AV147" i="30"/>
  <c r="AW147" i="30" s="1"/>
  <c r="AX147" i="30" s="1"/>
  <c r="AV149" i="30"/>
  <c r="AW149" i="30" s="1"/>
  <c r="AX149" i="30" s="1"/>
  <c r="AV151" i="30"/>
  <c r="AW151" i="30" s="1"/>
  <c r="AX151" i="30" s="1"/>
  <c r="AV159" i="30"/>
  <c r="AW159" i="30" s="1"/>
  <c r="AX159" i="30" s="1"/>
  <c r="AV191" i="30"/>
  <c r="AW191" i="30" s="1"/>
  <c r="AX191" i="30" s="1"/>
  <c r="AV223" i="30"/>
  <c r="AW223" i="30" s="1"/>
  <c r="AX223" i="30" s="1"/>
  <c r="AN9" i="30"/>
  <c r="AN12" i="30"/>
  <c r="AO14" i="30"/>
  <c r="Z25" i="30"/>
  <c r="W26" i="30"/>
  <c r="AN26" i="30"/>
  <c r="AV31" i="30"/>
  <c r="AW31" i="30" s="1"/>
  <c r="AN33" i="30"/>
  <c r="AI34" i="30"/>
  <c r="AV35" i="30"/>
  <c r="AW35" i="30" s="1"/>
  <c r="AI38" i="30"/>
  <c r="AV39" i="30"/>
  <c r="AW39" i="30" s="1"/>
  <c r="AV42" i="30"/>
  <c r="AW42" i="30" s="1"/>
  <c r="AV47" i="30"/>
  <c r="AW47" i="30" s="1"/>
  <c r="AV50" i="30"/>
  <c r="AW50" i="30" s="1"/>
  <c r="AV55" i="30"/>
  <c r="AW55" i="30" s="1"/>
  <c r="AV58" i="30"/>
  <c r="AW58" i="30" s="1"/>
  <c r="AV63" i="30"/>
  <c r="AW63" i="30" s="1"/>
  <c r="AV66" i="30"/>
  <c r="AW66" i="30" s="1"/>
  <c r="AV71" i="30"/>
  <c r="AW71" i="30" s="1"/>
  <c r="AV74" i="30"/>
  <c r="AW74" i="30" s="1"/>
  <c r="AX74" i="30" s="1"/>
  <c r="AV79" i="30"/>
  <c r="AW79" i="30" s="1"/>
  <c r="AX79" i="30" s="1"/>
  <c r="AV82" i="30"/>
  <c r="AW82" i="30" s="1"/>
  <c r="AX82" i="30" s="1"/>
  <c r="AV87" i="30"/>
  <c r="AW87" i="30" s="1"/>
  <c r="AX87" i="30" s="1"/>
  <c r="AV90" i="30"/>
  <c r="AW90" i="30" s="1"/>
  <c r="AX90" i="30" s="1"/>
  <c r="AN94" i="30"/>
  <c r="AN103" i="30"/>
  <c r="AV116" i="30"/>
  <c r="AW116" i="30" s="1"/>
  <c r="AX116" i="30" s="1"/>
  <c r="AV120" i="30"/>
  <c r="AW120" i="30" s="1"/>
  <c r="AX120" i="30" s="1"/>
  <c r="AV124" i="30"/>
  <c r="AW124" i="30" s="1"/>
  <c r="AX124" i="30" s="1"/>
  <c r="AV128" i="30"/>
  <c r="AW128" i="30" s="1"/>
  <c r="AX128" i="30" s="1"/>
  <c r="AV132" i="30"/>
  <c r="AW132" i="30" s="1"/>
  <c r="AX132" i="30" s="1"/>
  <c r="AV136" i="30"/>
  <c r="AW136" i="30" s="1"/>
  <c r="AX136" i="30" s="1"/>
  <c r="AV140" i="30"/>
  <c r="AW140" i="30" s="1"/>
  <c r="AX140" i="30" s="1"/>
  <c r="AV144" i="30"/>
  <c r="AW144" i="30" s="1"/>
  <c r="AX144" i="30" s="1"/>
  <c r="AV148" i="30"/>
  <c r="AW148" i="30" s="1"/>
  <c r="AX148" i="30" s="1"/>
  <c r="AO166" i="30"/>
  <c r="AP166" i="30" s="1"/>
  <c r="AQ166" i="30" s="1"/>
  <c r="AV183" i="30"/>
  <c r="AW183" i="30" s="1"/>
  <c r="AX183" i="30" s="1"/>
  <c r="AV215" i="30"/>
  <c r="AW215" i="30" s="1"/>
  <c r="AX215" i="30" s="1"/>
  <c r="AN10" i="30"/>
  <c r="X19" i="30"/>
  <c r="X18" i="30"/>
  <c r="X20" i="30"/>
  <c r="Z23" i="30"/>
  <c r="Z24" i="30" s="1"/>
  <c r="W25" i="30"/>
  <c r="X26" i="30"/>
  <c r="AV34" i="30"/>
  <c r="AW34" i="30" s="1"/>
  <c r="AV38" i="30"/>
  <c r="AW38" i="30" s="1"/>
  <c r="AN41" i="30"/>
  <c r="AN49" i="30"/>
  <c r="AN57" i="30"/>
  <c r="AN65" i="30"/>
  <c r="AN73" i="30"/>
  <c r="AN81" i="30"/>
  <c r="AQ88" i="30"/>
  <c r="AN89" i="30"/>
  <c r="AV94" i="30"/>
  <c r="AW94" i="30" s="1"/>
  <c r="AX94" i="30" s="1"/>
  <c r="AV95" i="30"/>
  <c r="AW95" i="30" s="1"/>
  <c r="AX95" i="30" s="1"/>
  <c r="AO99" i="30"/>
  <c r="AP99" i="30" s="1"/>
  <c r="AQ99" i="30" s="1"/>
  <c r="AN102" i="30"/>
  <c r="AO111" i="30"/>
  <c r="AP111" i="30" s="1"/>
  <c r="AQ111" i="30" s="1"/>
  <c r="AN113" i="30"/>
  <c r="AN115" i="30"/>
  <c r="AN117" i="30"/>
  <c r="AN119" i="30"/>
  <c r="AN121" i="30"/>
  <c r="AN123" i="30"/>
  <c r="AN125" i="30"/>
  <c r="AN127" i="30"/>
  <c r="AN129" i="30"/>
  <c r="AN131" i="30"/>
  <c r="AN133" i="30"/>
  <c r="AN135" i="30"/>
  <c r="AN137" i="30"/>
  <c r="AN139" i="30"/>
  <c r="AN141" i="30"/>
  <c r="AN143" i="30"/>
  <c r="AN145" i="30"/>
  <c r="AN147" i="30"/>
  <c r="AN149" i="30"/>
  <c r="AN151" i="30"/>
  <c r="AV175" i="30"/>
  <c r="AW175" i="30" s="1"/>
  <c r="AX175" i="30" s="1"/>
  <c r="AV207" i="30"/>
  <c r="AW207" i="30" s="1"/>
  <c r="AX207" i="30" s="1"/>
  <c r="T9" i="30"/>
  <c r="BR7" i="30"/>
  <c r="AN28" i="30"/>
  <c r="AI30" i="30"/>
  <c r="AV32" i="30"/>
  <c r="AW32" i="30" s="1"/>
  <c r="AI36" i="30"/>
  <c r="AV37" i="30"/>
  <c r="AW37" i="30" s="1"/>
  <c r="AV43" i="30"/>
  <c r="AW43" i="30" s="1"/>
  <c r="AV46" i="30"/>
  <c r="AW46" i="30" s="1"/>
  <c r="AV51" i="30"/>
  <c r="AW51" i="30" s="1"/>
  <c r="AV54" i="30"/>
  <c r="AW54" i="30" s="1"/>
  <c r="AV59" i="30"/>
  <c r="AW59" i="30" s="1"/>
  <c r="AV62" i="30"/>
  <c r="AW62" i="30" s="1"/>
  <c r="AV67" i="30"/>
  <c r="AW67" i="30" s="1"/>
  <c r="AQ74" i="30"/>
  <c r="AV75" i="30"/>
  <c r="AW75" i="30" s="1"/>
  <c r="AX75" i="30" s="1"/>
  <c r="AV78" i="30"/>
  <c r="AW78" i="30" s="1"/>
  <c r="AX78" i="30" s="1"/>
  <c r="AV83" i="30"/>
  <c r="AW83" i="30" s="1"/>
  <c r="AX83" i="30" s="1"/>
  <c r="AV86" i="30"/>
  <c r="AW86" i="30" s="1"/>
  <c r="AX86" i="30" s="1"/>
  <c r="AV91" i="30"/>
  <c r="AW91" i="30" s="1"/>
  <c r="AX91" i="30" s="1"/>
  <c r="AV97" i="30"/>
  <c r="AW97" i="30" s="1"/>
  <c r="AX97" i="30" s="1"/>
  <c r="AV102" i="30"/>
  <c r="AW102" i="30" s="1"/>
  <c r="AX102" i="30" s="1"/>
  <c r="AV103" i="30"/>
  <c r="AW103" i="30" s="1"/>
  <c r="AX103" i="30" s="1"/>
  <c r="AN110" i="30"/>
  <c r="AN114" i="30"/>
  <c r="AN118" i="30"/>
  <c r="AN122" i="30"/>
  <c r="AN126" i="30"/>
  <c r="AN130" i="30"/>
  <c r="AN134" i="30"/>
  <c r="AN138" i="30"/>
  <c r="AN142" i="30"/>
  <c r="AN146" i="30"/>
  <c r="AN150" i="30"/>
  <c r="AV167" i="30"/>
  <c r="AW167" i="30" s="1"/>
  <c r="AX167" i="30" s="1"/>
  <c r="AV199" i="30"/>
  <c r="AW199" i="30" s="1"/>
  <c r="AX199" i="30" s="1"/>
  <c r="AV231" i="30"/>
  <c r="AW231" i="30" s="1"/>
  <c r="AX231" i="30" s="1"/>
  <c r="AV239" i="30"/>
  <c r="AW239" i="30" s="1"/>
  <c r="AX239" i="30" s="1"/>
  <c r="AV247" i="30"/>
  <c r="AW247" i="30" s="1"/>
  <c r="AX247" i="30" s="1"/>
  <c r="AV255" i="30"/>
  <c r="AW255" i="30" s="1"/>
  <c r="AX255" i="30" s="1"/>
  <c r="AV263" i="30"/>
  <c r="AW263" i="30" s="1"/>
  <c r="AX263" i="30" s="1"/>
  <c r="AV271" i="30"/>
  <c r="AW271" i="30" s="1"/>
  <c r="AX271" i="30" s="1"/>
  <c r="AV279" i="30"/>
  <c r="AW279" i="30" s="1"/>
  <c r="AX279" i="30" s="1"/>
  <c r="AN287" i="30"/>
  <c r="AO289" i="30"/>
  <c r="AP289" i="30" s="1"/>
  <c r="AQ289" i="30" s="1"/>
  <c r="AN290" i="30"/>
  <c r="AV292" i="30"/>
  <c r="AW292" i="30" s="1"/>
  <c r="AX292" i="30" s="1"/>
  <c r="AN303" i="30"/>
  <c r="AO305" i="30"/>
  <c r="AP305" i="30" s="1"/>
  <c r="AQ305" i="30" s="1"/>
  <c r="AN306" i="30"/>
  <c r="AV308" i="30"/>
  <c r="AW308" i="30" s="1"/>
  <c r="AX308" i="30" s="1"/>
  <c r="AN319" i="30"/>
  <c r="AN322" i="30"/>
  <c r="AV324" i="30"/>
  <c r="AW324" i="30" s="1"/>
  <c r="AX324" i="30" s="1"/>
  <c r="AN335" i="30"/>
  <c r="AO337" i="30"/>
  <c r="AP337" i="30" s="1"/>
  <c r="AQ337" i="30" s="1"/>
  <c r="AN338" i="30"/>
  <c r="AO356" i="30"/>
  <c r="AP356" i="30" s="1"/>
  <c r="AQ356" i="30" s="1"/>
  <c r="AN522" i="30"/>
  <c r="AV537" i="30"/>
  <c r="AW537" i="30" s="1"/>
  <c r="AX537" i="30" s="1"/>
  <c r="AV995" i="30"/>
  <c r="AW995" i="30" s="1"/>
  <c r="AX995" i="30" s="1"/>
  <c r="AI95" i="30"/>
  <c r="AN96" i="30"/>
  <c r="AI103" i="30"/>
  <c r="AN104" i="30"/>
  <c r="AI111" i="30"/>
  <c r="AN112" i="30"/>
  <c r="AN153" i="30"/>
  <c r="AI155" i="30"/>
  <c r="AO155" i="30"/>
  <c r="AP155" i="30" s="1"/>
  <c r="AQ155" i="30" s="1"/>
  <c r="AN156" i="30"/>
  <c r="AN161" i="30"/>
  <c r="AI163" i="30"/>
  <c r="AO163" i="30"/>
  <c r="AP163" i="30" s="1"/>
  <c r="AQ163" i="30" s="1"/>
  <c r="AN164" i="30"/>
  <c r="AN169" i="30"/>
  <c r="AI171" i="30"/>
  <c r="AO171" i="30"/>
  <c r="AP171" i="30" s="1"/>
  <c r="AQ171" i="30" s="1"/>
  <c r="AN172" i="30"/>
  <c r="AN177" i="30"/>
  <c r="AI179" i="30"/>
  <c r="AN180" i="30"/>
  <c r="AN185" i="30"/>
  <c r="AI187" i="30"/>
  <c r="AN188" i="30"/>
  <c r="AN193" i="30"/>
  <c r="AI195" i="30"/>
  <c r="AN196" i="30"/>
  <c r="AN201" i="30"/>
  <c r="AI203" i="30"/>
  <c r="AN204" i="30"/>
  <c r="AN209" i="30"/>
  <c r="AI211" i="30"/>
  <c r="AO211" i="30"/>
  <c r="AP211" i="30" s="1"/>
  <c r="AQ211" i="30" s="1"/>
  <c r="AN212" i="30"/>
  <c r="AN217" i="30"/>
  <c r="AI219" i="30"/>
  <c r="AN220" i="30"/>
  <c r="AN225" i="30"/>
  <c r="AI227" i="30"/>
  <c r="AN228" i="30"/>
  <c r="AN233" i="30"/>
  <c r="AI235" i="30"/>
  <c r="AN236" i="30"/>
  <c r="AN241" i="30"/>
  <c r="AI243" i="30"/>
  <c r="AN244" i="30"/>
  <c r="AN249" i="30"/>
  <c r="AI251" i="30"/>
  <c r="AN252" i="30"/>
  <c r="AN257" i="30"/>
  <c r="AI259" i="30"/>
  <c r="AN260" i="30"/>
  <c r="AN265" i="30"/>
  <c r="AI267" i="30"/>
  <c r="AO267" i="30"/>
  <c r="AP267" i="30" s="1"/>
  <c r="AQ267" i="30" s="1"/>
  <c r="AN268" i="30"/>
  <c r="AN273" i="30"/>
  <c r="AI275" i="30"/>
  <c r="AN276" i="30"/>
  <c r="AN281" i="30"/>
  <c r="AI283" i="30"/>
  <c r="AN284" i="30"/>
  <c r="AV288" i="30"/>
  <c r="AW288" i="30" s="1"/>
  <c r="AX288" i="30" s="1"/>
  <c r="AN299" i="30"/>
  <c r="AO301" i="30"/>
  <c r="AP301" i="30" s="1"/>
  <c r="AQ301" i="30" s="1"/>
  <c r="AN302" i="30"/>
  <c r="AV304" i="30"/>
  <c r="AW304" i="30" s="1"/>
  <c r="AX304" i="30" s="1"/>
  <c r="AN315" i="30"/>
  <c r="AO317" i="30"/>
  <c r="AP317" i="30" s="1"/>
  <c r="AQ317" i="30" s="1"/>
  <c r="AN318" i="30"/>
  <c r="AV320" i="30"/>
  <c r="AW320" i="30" s="1"/>
  <c r="AX320" i="30" s="1"/>
  <c r="AN331" i="30"/>
  <c r="AO333" i="30"/>
  <c r="AP333" i="30" s="1"/>
  <c r="AQ333" i="30" s="1"/>
  <c r="AN334" i="30"/>
  <c r="AV336" i="30"/>
  <c r="AW336" i="30" s="1"/>
  <c r="AX336" i="30" s="1"/>
  <c r="AO341" i="30"/>
  <c r="AP341" i="30" s="1"/>
  <c r="AQ341" i="30" s="1"/>
  <c r="AN347" i="30"/>
  <c r="AV348" i="30"/>
  <c r="AW348" i="30" s="1"/>
  <c r="AX348" i="30" s="1"/>
  <c r="AO357" i="30"/>
  <c r="AP357" i="30" s="1"/>
  <c r="AQ357" i="30" s="1"/>
  <c r="AN363" i="30"/>
  <c r="AV364" i="30"/>
  <c r="AW364" i="30" s="1"/>
  <c r="AX364" i="30" s="1"/>
  <c r="AO373" i="30"/>
  <c r="AP373" i="30" s="1"/>
  <c r="AQ373" i="30" s="1"/>
  <c r="AN379" i="30"/>
  <c r="AV380" i="30"/>
  <c r="AW380" i="30" s="1"/>
  <c r="AX380" i="30" s="1"/>
  <c r="AN395" i="30"/>
  <c r="AV396" i="30"/>
  <c r="AW396" i="30" s="1"/>
  <c r="AX396" i="30" s="1"/>
  <c r="AN411" i="30"/>
  <c r="AV412" i="30"/>
  <c r="AW412" i="30" s="1"/>
  <c r="AX412" i="30" s="1"/>
  <c r="AN490" i="30"/>
  <c r="AV505" i="30"/>
  <c r="AW505" i="30" s="1"/>
  <c r="AX505" i="30" s="1"/>
  <c r="AO618" i="30"/>
  <c r="AP618" i="30" s="1"/>
  <c r="AQ618" i="30" s="1"/>
  <c r="AV155" i="30"/>
  <c r="AW155" i="30" s="1"/>
  <c r="AX155" i="30" s="1"/>
  <c r="AV163" i="30"/>
  <c r="AW163" i="30" s="1"/>
  <c r="AX163" i="30" s="1"/>
  <c r="AV171" i="30"/>
  <c r="AW171" i="30" s="1"/>
  <c r="AX171" i="30" s="1"/>
  <c r="AV179" i="30"/>
  <c r="AW179" i="30" s="1"/>
  <c r="AX179" i="30" s="1"/>
  <c r="AV187" i="30"/>
  <c r="AW187" i="30" s="1"/>
  <c r="AX187" i="30" s="1"/>
  <c r="AV195" i="30"/>
  <c r="AW195" i="30" s="1"/>
  <c r="AX195" i="30" s="1"/>
  <c r="AV203" i="30"/>
  <c r="AW203" i="30" s="1"/>
  <c r="AX203" i="30" s="1"/>
  <c r="AV211" i="30"/>
  <c r="AW211" i="30" s="1"/>
  <c r="AX211" i="30" s="1"/>
  <c r="AV219" i="30"/>
  <c r="AW219" i="30" s="1"/>
  <c r="AX219" i="30" s="1"/>
  <c r="AV227" i="30"/>
  <c r="AW227" i="30" s="1"/>
  <c r="AX227" i="30" s="1"/>
  <c r="AV235" i="30"/>
  <c r="AW235" i="30" s="1"/>
  <c r="AX235" i="30" s="1"/>
  <c r="AV243" i="30"/>
  <c r="AW243" i="30" s="1"/>
  <c r="AX243" i="30" s="1"/>
  <c r="AV251" i="30"/>
  <c r="AW251" i="30" s="1"/>
  <c r="AX251" i="30" s="1"/>
  <c r="AV259" i="30"/>
  <c r="AW259" i="30" s="1"/>
  <c r="AX259" i="30" s="1"/>
  <c r="AV267" i="30"/>
  <c r="AW267" i="30" s="1"/>
  <c r="AX267" i="30" s="1"/>
  <c r="AV275" i="30"/>
  <c r="AW275" i="30" s="1"/>
  <c r="AX275" i="30" s="1"/>
  <c r="AV283" i="30"/>
  <c r="AW283" i="30" s="1"/>
  <c r="AX283" i="30" s="1"/>
  <c r="AN295" i="30"/>
  <c r="AN298" i="30"/>
  <c r="AV300" i="30"/>
  <c r="AW300" i="30" s="1"/>
  <c r="AX300" i="30" s="1"/>
  <c r="AN311" i="30"/>
  <c r="AO313" i="30"/>
  <c r="AP313" i="30" s="1"/>
  <c r="AQ313" i="30" s="1"/>
  <c r="AN314" i="30"/>
  <c r="AV316" i="30"/>
  <c r="AW316" i="30" s="1"/>
  <c r="AX316" i="30" s="1"/>
  <c r="AN327" i="30"/>
  <c r="AN330" i="30"/>
  <c r="AV332" i="30"/>
  <c r="AW332" i="30" s="1"/>
  <c r="AX332" i="30" s="1"/>
  <c r="AO348" i="30"/>
  <c r="AP348" i="30" s="1"/>
  <c r="AQ348" i="30" s="1"/>
  <c r="AO380" i="30"/>
  <c r="AP380" i="30" s="1"/>
  <c r="AQ380" i="30" s="1"/>
  <c r="AO396" i="30"/>
  <c r="AP396" i="30" s="1"/>
  <c r="AQ396" i="30" s="1"/>
  <c r="AO412" i="30"/>
  <c r="AP412" i="30" s="1"/>
  <c r="AQ412" i="30" s="1"/>
  <c r="AV473" i="30"/>
  <c r="AW473" i="30" s="1"/>
  <c r="AX473" i="30" s="1"/>
  <c r="AN92" i="30"/>
  <c r="AQ93" i="30"/>
  <c r="AN98" i="30"/>
  <c r="AI99" i="30"/>
  <c r="AN100" i="30"/>
  <c r="AN106" i="30"/>
  <c r="AI107" i="30"/>
  <c r="AN108" i="30"/>
  <c r="AQ109" i="30"/>
  <c r="AV114" i="30"/>
  <c r="AW114" i="30" s="1"/>
  <c r="AX114" i="30" s="1"/>
  <c r="AN116" i="30"/>
  <c r="AV118" i="30"/>
  <c r="AW118" i="30" s="1"/>
  <c r="AX118" i="30" s="1"/>
  <c r="AN120" i="30"/>
  <c r="AV122" i="30"/>
  <c r="AW122" i="30" s="1"/>
  <c r="AX122" i="30" s="1"/>
  <c r="AN124" i="30"/>
  <c r="AV126" i="30"/>
  <c r="AW126" i="30" s="1"/>
  <c r="AX126" i="30" s="1"/>
  <c r="AN128" i="30"/>
  <c r="AV130" i="30"/>
  <c r="AW130" i="30" s="1"/>
  <c r="AX130" i="30" s="1"/>
  <c r="AN132" i="30"/>
  <c r="AV134" i="30"/>
  <c r="AW134" i="30" s="1"/>
  <c r="AX134" i="30" s="1"/>
  <c r="AN136" i="30"/>
  <c r="AV138" i="30"/>
  <c r="AW138" i="30" s="1"/>
  <c r="AX138" i="30" s="1"/>
  <c r="AN140" i="30"/>
  <c r="AV142" i="30"/>
  <c r="AW142" i="30" s="1"/>
  <c r="AX142" i="30" s="1"/>
  <c r="AN144" i="30"/>
  <c r="AV146" i="30"/>
  <c r="AW146" i="30" s="1"/>
  <c r="AX146" i="30" s="1"/>
  <c r="AN148" i="30"/>
  <c r="AV150" i="30"/>
  <c r="AW150" i="30" s="1"/>
  <c r="AX150" i="30" s="1"/>
  <c r="AN152" i="30"/>
  <c r="AO154" i="30"/>
  <c r="AP154" i="30" s="1"/>
  <c r="AQ154" i="30" s="1"/>
  <c r="AN157" i="30"/>
  <c r="AI159" i="30"/>
  <c r="AN160" i="30"/>
  <c r="AN165" i="30"/>
  <c r="AI167" i="30"/>
  <c r="AN168" i="30"/>
  <c r="AO170" i="30"/>
  <c r="AP170" i="30" s="1"/>
  <c r="AQ170" i="30" s="1"/>
  <c r="AN173" i="30"/>
  <c r="AI175" i="30"/>
  <c r="AO175" i="30"/>
  <c r="AP175" i="30" s="1"/>
  <c r="AQ175" i="30" s="1"/>
  <c r="AN176" i="30"/>
  <c r="AN181" i="30"/>
  <c r="AI183" i="30"/>
  <c r="AO183" i="30"/>
  <c r="AP183" i="30" s="1"/>
  <c r="AQ183" i="30" s="1"/>
  <c r="AN184" i="30"/>
  <c r="AN189" i="30"/>
  <c r="AI191" i="30"/>
  <c r="AO191" i="30"/>
  <c r="AP191" i="30" s="1"/>
  <c r="AQ191" i="30" s="1"/>
  <c r="AN192" i="30"/>
  <c r="AN197" i="30"/>
  <c r="AI199" i="30"/>
  <c r="AO199" i="30"/>
  <c r="AP199" i="30" s="1"/>
  <c r="AQ199" i="30" s="1"/>
  <c r="AN200" i="30"/>
  <c r="AO202" i="30"/>
  <c r="AP202" i="30" s="1"/>
  <c r="AQ202" i="30" s="1"/>
  <c r="AN205" i="30"/>
  <c r="AI207" i="30"/>
  <c r="AO207" i="30"/>
  <c r="AP207" i="30" s="1"/>
  <c r="AQ207" i="30" s="1"/>
  <c r="AN208" i="30"/>
  <c r="AN213" i="30"/>
  <c r="AI215" i="30"/>
  <c r="AO215" i="30"/>
  <c r="AP215" i="30" s="1"/>
  <c r="AQ215" i="30" s="1"/>
  <c r="AN216" i="30"/>
  <c r="AN221" i="30"/>
  <c r="AI223" i="30"/>
  <c r="AO223" i="30"/>
  <c r="AP223" i="30" s="1"/>
  <c r="AQ223" i="30" s="1"/>
  <c r="AN224" i="30"/>
  <c r="AN229" i="30"/>
  <c r="AI231" i="30"/>
  <c r="AO231" i="30"/>
  <c r="AP231" i="30" s="1"/>
  <c r="AQ231" i="30" s="1"/>
  <c r="AN232" i="30"/>
  <c r="AO234" i="30"/>
  <c r="AP234" i="30" s="1"/>
  <c r="AQ234" i="30" s="1"/>
  <c r="AN237" i="30"/>
  <c r="AI239" i="30"/>
  <c r="AN240" i="30"/>
  <c r="AO242" i="30"/>
  <c r="AP242" i="30" s="1"/>
  <c r="AQ242" i="30" s="1"/>
  <c r="AN245" i="30"/>
  <c r="AI247" i="30"/>
  <c r="AO247" i="30"/>
  <c r="AP247" i="30" s="1"/>
  <c r="AQ247" i="30" s="1"/>
  <c r="AN248" i="30"/>
  <c r="AN253" i="30"/>
  <c r="AI255" i="30"/>
  <c r="AN256" i="30"/>
  <c r="AN261" i="30"/>
  <c r="AI263" i="30"/>
  <c r="AO263" i="30"/>
  <c r="AP263" i="30" s="1"/>
  <c r="AQ263" i="30" s="1"/>
  <c r="AN264" i="30"/>
  <c r="AN269" i="30"/>
  <c r="AI271" i="30"/>
  <c r="AN272" i="30"/>
  <c r="AN277" i="30"/>
  <c r="AI279" i="30"/>
  <c r="AO279" i="30"/>
  <c r="AP279" i="30" s="1"/>
  <c r="AQ279" i="30" s="1"/>
  <c r="AN280" i="30"/>
  <c r="AN285" i="30"/>
  <c r="AN291" i="30"/>
  <c r="AN294" i="30"/>
  <c r="AV296" i="30"/>
  <c r="AW296" i="30" s="1"/>
  <c r="AX296" i="30" s="1"/>
  <c r="AN307" i="30"/>
  <c r="AO309" i="30"/>
  <c r="AP309" i="30" s="1"/>
  <c r="AQ309" i="30" s="1"/>
  <c r="AN310" i="30"/>
  <c r="AV312" i="30"/>
  <c r="AW312" i="30" s="1"/>
  <c r="AX312" i="30" s="1"/>
  <c r="AN323" i="30"/>
  <c r="AO325" i="30"/>
  <c r="AP325" i="30" s="1"/>
  <c r="AQ325" i="30" s="1"/>
  <c r="AN326" i="30"/>
  <c r="AV328" i="30"/>
  <c r="AW328" i="30" s="1"/>
  <c r="AX328" i="30" s="1"/>
  <c r="AN339" i="30"/>
  <c r="AV340" i="30"/>
  <c r="AW340" i="30" s="1"/>
  <c r="AX340" i="30" s="1"/>
  <c r="AN355" i="30"/>
  <c r="AV356" i="30"/>
  <c r="AW356" i="30" s="1"/>
  <c r="AX356" i="30" s="1"/>
  <c r="AO365" i="30"/>
  <c r="AP365" i="30" s="1"/>
  <c r="AQ365" i="30" s="1"/>
  <c r="AN371" i="30"/>
  <c r="AV372" i="30"/>
  <c r="AW372" i="30" s="1"/>
  <c r="AX372" i="30" s="1"/>
  <c r="AO381" i="30"/>
  <c r="AP381" i="30" s="1"/>
  <c r="AQ381" i="30" s="1"/>
  <c r="AN387" i="30"/>
  <c r="AV388" i="30"/>
  <c r="AW388" i="30" s="1"/>
  <c r="AX388" i="30" s="1"/>
  <c r="AO397" i="30"/>
  <c r="AP397" i="30" s="1"/>
  <c r="AQ397" i="30" s="1"/>
  <c r="AN403" i="30"/>
  <c r="AV404" i="30"/>
  <c r="AW404" i="30" s="1"/>
  <c r="AX404" i="30" s="1"/>
  <c r="AO413" i="30"/>
  <c r="AP413" i="30" s="1"/>
  <c r="AQ413" i="30" s="1"/>
  <c r="AN554" i="30"/>
  <c r="AV569" i="30"/>
  <c r="AW569" i="30" s="1"/>
  <c r="AX569" i="30" s="1"/>
  <c r="AI290" i="30"/>
  <c r="AI294" i="30"/>
  <c r="AI298" i="30"/>
  <c r="AI302" i="30"/>
  <c r="AI306" i="30"/>
  <c r="AI310" i="30"/>
  <c r="AI314" i="30"/>
  <c r="AI318" i="30"/>
  <c r="AI322" i="30"/>
  <c r="AI326" i="30"/>
  <c r="AI330" i="30"/>
  <c r="AI334" i="30"/>
  <c r="AI338" i="30"/>
  <c r="AV341" i="30"/>
  <c r="AW341" i="30" s="1"/>
  <c r="AX341" i="30" s="1"/>
  <c r="AN342" i="30"/>
  <c r="AV349" i="30"/>
  <c r="AW349" i="30" s="1"/>
  <c r="AX349" i="30" s="1"/>
  <c r="AN350" i="30"/>
  <c r="AV357" i="30"/>
  <c r="AW357" i="30" s="1"/>
  <c r="AX357" i="30" s="1"/>
  <c r="AN358" i="30"/>
  <c r="AV365" i="30"/>
  <c r="AW365" i="30" s="1"/>
  <c r="AX365" i="30" s="1"/>
  <c r="AN366" i="30"/>
  <c r="AV373" i="30"/>
  <c r="AW373" i="30" s="1"/>
  <c r="AX373" i="30" s="1"/>
  <c r="AN374" i="30"/>
  <c r="AV381" i="30"/>
  <c r="AW381" i="30" s="1"/>
  <c r="AX381" i="30" s="1"/>
  <c r="AN382" i="30"/>
  <c r="AV389" i="30"/>
  <c r="AW389" i="30" s="1"/>
  <c r="AX389" i="30" s="1"/>
  <c r="AN390" i="30"/>
  <c r="AV397" i="30"/>
  <c r="AW397" i="30" s="1"/>
  <c r="AX397" i="30" s="1"/>
  <c r="AN398" i="30"/>
  <c r="AV405" i="30"/>
  <c r="AW405" i="30" s="1"/>
  <c r="AX405" i="30" s="1"/>
  <c r="AN406" i="30"/>
  <c r="AV413" i="30"/>
  <c r="AW413" i="30" s="1"/>
  <c r="AX413" i="30" s="1"/>
  <c r="AN414" i="30"/>
  <c r="AV465" i="30"/>
  <c r="AW465" i="30" s="1"/>
  <c r="AX465" i="30" s="1"/>
  <c r="AN482" i="30"/>
  <c r="AV497" i="30"/>
  <c r="AW497" i="30" s="1"/>
  <c r="AX497" i="30" s="1"/>
  <c r="AN514" i="30"/>
  <c r="AV529" i="30"/>
  <c r="AW529" i="30" s="1"/>
  <c r="AX529" i="30" s="1"/>
  <c r="AN546" i="30"/>
  <c r="AV561" i="30"/>
  <c r="AW561" i="30" s="1"/>
  <c r="AX561" i="30" s="1"/>
  <c r="AO625" i="30"/>
  <c r="AP625" i="30" s="1"/>
  <c r="AQ625" i="30" s="1"/>
  <c r="AN632" i="30"/>
  <c r="AV633" i="30"/>
  <c r="AW633" i="30" s="1"/>
  <c r="AX633" i="30" s="1"/>
  <c r="AO712" i="30"/>
  <c r="AP712" i="30" s="1"/>
  <c r="AQ712" i="30" s="1"/>
  <c r="AV289" i="30"/>
  <c r="AW289" i="30" s="1"/>
  <c r="AX289" i="30" s="1"/>
  <c r="AV293" i="30"/>
  <c r="AW293" i="30" s="1"/>
  <c r="AX293" i="30" s="1"/>
  <c r="AV297" i="30"/>
  <c r="AW297" i="30" s="1"/>
  <c r="AX297" i="30" s="1"/>
  <c r="AV301" i="30"/>
  <c r="AW301" i="30" s="1"/>
  <c r="AX301" i="30" s="1"/>
  <c r="AV305" i="30"/>
  <c r="AW305" i="30" s="1"/>
  <c r="AX305" i="30" s="1"/>
  <c r="AV309" i="30"/>
  <c r="AW309" i="30" s="1"/>
  <c r="AX309" i="30" s="1"/>
  <c r="AV313" i="30"/>
  <c r="AW313" i="30" s="1"/>
  <c r="AX313" i="30" s="1"/>
  <c r="AV317" i="30"/>
  <c r="AW317" i="30" s="1"/>
  <c r="AX317" i="30" s="1"/>
  <c r="AV321" i="30"/>
  <c r="AW321" i="30" s="1"/>
  <c r="AX321" i="30" s="1"/>
  <c r="AV325" i="30"/>
  <c r="AW325" i="30" s="1"/>
  <c r="AX325" i="30" s="1"/>
  <c r="AV329" i="30"/>
  <c r="AW329" i="30" s="1"/>
  <c r="AX329" i="30" s="1"/>
  <c r="AV333" i="30"/>
  <c r="AW333" i="30" s="1"/>
  <c r="AX333" i="30" s="1"/>
  <c r="AV337" i="30"/>
  <c r="AW337" i="30" s="1"/>
  <c r="AX337" i="30" s="1"/>
  <c r="AN343" i="30"/>
  <c r="AV344" i="30"/>
  <c r="AW344" i="30" s="1"/>
  <c r="AX344" i="30" s="1"/>
  <c r="AO345" i="30"/>
  <c r="AP345" i="30" s="1"/>
  <c r="AQ345" i="30" s="1"/>
  <c r="AN351" i="30"/>
  <c r="AV352" i="30"/>
  <c r="AW352" i="30" s="1"/>
  <c r="AX352" i="30" s="1"/>
  <c r="AO353" i="30"/>
  <c r="AP353" i="30" s="1"/>
  <c r="AQ353" i="30" s="1"/>
  <c r="AN359" i="30"/>
  <c r="AV360" i="30"/>
  <c r="AW360" i="30" s="1"/>
  <c r="AX360" i="30" s="1"/>
  <c r="AO361" i="30"/>
  <c r="AP361" i="30" s="1"/>
  <c r="AQ361" i="30" s="1"/>
  <c r="AN367" i="30"/>
  <c r="AV368" i="30"/>
  <c r="AW368" i="30" s="1"/>
  <c r="AX368" i="30" s="1"/>
  <c r="AO369" i="30"/>
  <c r="AP369" i="30" s="1"/>
  <c r="AQ369" i="30" s="1"/>
  <c r="AN375" i="30"/>
  <c r="AV376" i="30"/>
  <c r="AW376" i="30" s="1"/>
  <c r="AX376" i="30" s="1"/>
  <c r="AO377" i="30"/>
  <c r="AP377" i="30" s="1"/>
  <c r="AQ377" i="30" s="1"/>
  <c r="AN383" i="30"/>
  <c r="AN391" i="30"/>
  <c r="AO393" i="30"/>
  <c r="AP393" i="30" s="1"/>
  <c r="AQ393" i="30" s="1"/>
  <c r="AN399" i="30"/>
  <c r="AO401" i="30"/>
  <c r="AP401" i="30" s="1"/>
  <c r="AQ401" i="30" s="1"/>
  <c r="AN407" i="30"/>
  <c r="AQ408" i="30"/>
  <c r="AO409" i="30"/>
  <c r="AP409" i="30" s="1"/>
  <c r="AQ409" i="30" s="1"/>
  <c r="AV457" i="30"/>
  <c r="AW457" i="30" s="1"/>
  <c r="AX457" i="30" s="1"/>
  <c r="AN474" i="30"/>
  <c r="AV489" i="30"/>
  <c r="AW489" i="30" s="1"/>
  <c r="AX489" i="30" s="1"/>
  <c r="AN506" i="30"/>
  <c r="AV521" i="30"/>
  <c r="AW521" i="30" s="1"/>
  <c r="AX521" i="30" s="1"/>
  <c r="AN538" i="30"/>
  <c r="AV553" i="30"/>
  <c r="AW553" i="30" s="1"/>
  <c r="AX553" i="30" s="1"/>
  <c r="AO650" i="30"/>
  <c r="AP650" i="30" s="1"/>
  <c r="AQ650" i="30" s="1"/>
  <c r="AO732" i="30"/>
  <c r="AP732" i="30" s="1"/>
  <c r="AQ732" i="30" s="1"/>
  <c r="AN288" i="30"/>
  <c r="AV290" i="30"/>
  <c r="AW290" i="30" s="1"/>
  <c r="AX290" i="30" s="1"/>
  <c r="AN292" i="30"/>
  <c r="AV294" i="30"/>
  <c r="AW294" i="30" s="1"/>
  <c r="AX294" i="30" s="1"/>
  <c r="AN296" i="30"/>
  <c r="AV298" i="30"/>
  <c r="AW298" i="30" s="1"/>
  <c r="AX298" i="30" s="1"/>
  <c r="AN300" i="30"/>
  <c r="AV302" i="30"/>
  <c r="AW302" i="30" s="1"/>
  <c r="AX302" i="30" s="1"/>
  <c r="AN304" i="30"/>
  <c r="AV306" i="30"/>
  <c r="AW306" i="30" s="1"/>
  <c r="AX306" i="30" s="1"/>
  <c r="AN308" i="30"/>
  <c r="AV310" i="30"/>
  <c r="AW310" i="30" s="1"/>
  <c r="AX310" i="30" s="1"/>
  <c r="AN312" i="30"/>
  <c r="AV314" i="30"/>
  <c r="AW314" i="30" s="1"/>
  <c r="AX314" i="30" s="1"/>
  <c r="AN316" i="30"/>
  <c r="AV318" i="30"/>
  <c r="AW318" i="30" s="1"/>
  <c r="AX318" i="30" s="1"/>
  <c r="AN320" i="30"/>
  <c r="AV322" i="30"/>
  <c r="AW322" i="30" s="1"/>
  <c r="AX322" i="30" s="1"/>
  <c r="AN324" i="30"/>
  <c r="AV326" i="30"/>
  <c r="AW326" i="30" s="1"/>
  <c r="AX326" i="30" s="1"/>
  <c r="AN328" i="30"/>
  <c r="AV330" i="30"/>
  <c r="AW330" i="30" s="1"/>
  <c r="AX330" i="30" s="1"/>
  <c r="AN332" i="30"/>
  <c r="AV334" i="30"/>
  <c r="AW334" i="30" s="1"/>
  <c r="AX334" i="30" s="1"/>
  <c r="AN336" i="30"/>
  <c r="AV338" i="30"/>
  <c r="AW338" i="30" s="1"/>
  <c r="AX338" i="30" s="1"/>
  <c r="AV345" i="30"/>
  <c r="AW345" i="30" s="1"/>
  <c r="AX345" i="30" s="1"/>
  <c r="AN346" i="30"/>
  <c r="AV353" i="30"/>
  <c r="AW353" i="30" s="1"/>
  <c r="AX353" i="30" s="1"/>
  <c r="AN354" i="30"/>
  <c r="AV361" i="30"/>
  <c r="AW361" i="30" s="1"/>
  <c r="AX361" i="30" s="1"/>
  <c r="AN362" i="30"/>
  <c r="AV369" i="30"/>
  <c r="AW369" i="30" s="1"/>
  <c r="AX369" i="30" s="1"/>
  <c r="AN370" i="30"/>
  <c r="AV377" i="30"/>
  <c r="AW377" i="30" s="1"/>
  <c r="AX377" i="30" s="1"/>
  <c r="AN378" i="30"/>
  <c r="AV385" i="30"/>
  <c r="AW385" i="30" s="1"/>
  <c r="AX385" i="30" s="1"/>
  <c r="AN386" i="30"/>
  <c r="AV393" i="30"/>
  <c r="AW393" i="30" s="1"/>
  <c r="AX393" i="30" s="1"/>
  <c r="AN394" i="30"/>
  <c r="AV401" i="30"/>
  <c r="AW401" i="30" s="1"/>
  <c r="AX401" i="30" s="1"/>
  <c r="AN402" i="30"/>
  <c r="AV409" i="30"/>
  <c r="AW409" i="30" s="1"/>
  <c r="AX409" i="30" s="1"/>
  <c r="AN410" i="30"/>
  <c r="AN466" i="30"/>
  <c r="AV481" i="30"/>
  <c r="AW481" i="30" s="1"/>
  <c r="AX481" i="30" s="1"/>
  <c r="AN498" i="30"/>
  <c r="AV513" i="30"/>
  <c r="AW513" i="30" s="1"/>
  <c r="AX513" i="30" s="1"/>
  <c r="AN530" i="30"/>
  <c r="AV545" i="30"/>
  <c r="AW545" i="30" s="1"/>
  <c r="AX545" i="30" s="1"/>
  <c r="AN562" i="30"/>
  <c r="AN600" i="30"/>
  <c r="AO657" i="30"/>
  <c r="AP657" i="30" s="1"/>
  <c r="AQ657" i="30" s="1"/>
  <c r="AN664" i="30"/>
  <c r="AO415" i="30"/>
  <c r="AP415" i="30" s="1"/>
  <c r="AQ415" i="30" s="1"/>
  <c r="AO417" i="30"/>
  <c r="AP417" i="30" s="1"/>
  <c r="AQ417" i="30" s="1"/>
  <c r="AO423" i="30"/>
  <c r="AP423" i="30" s="1"/>
  <c r="AQ423" i="30" s="1"/>
  <c r="AO425" i="30"/>
  <c r="AP425" i="30" s="1"/>
  <c r="AQ425" i="30" s="1"/>
  <c r="AO427" i="30"/>
  <c r="AP427" i="30" s="1"/>
  <c r="AQ427" i="30" s="1"/>
  <c r="AO429" i="30"/>
  <c r="AP429" i="30" s="1"/>
  <c r="AQ429" i="30" s="1"/>
  <c r="AO435" i="30"/>
  <c r="AP435" i="30" s="1"/>
  <c r="AQ435" i="30" s="1"/>
  <c r="AO437" i="30"/>
  <c r="AP437" i="30" s="1"/>
  <c r="AQ437" i="30" s="1"/>
  <c r="AO443" i="30"/>
  <c r="AP443" i="30" s="1"/>
  <c r="AQ443" i="30" s="1"/>
  <c r="AO447" i="30"/>
  <c r="AP447" i="30" s="1"/>
  <c r="AQ447" i="30" s="1"/>
  <c r="AO449" i="30"/>
  <c r="AP449" i="30" s="1"/>
  <c r="AQ449" i="30" s="1"/>
  <c r="AN459" i="30"/>
  <c r="AO461" i="30"/>
  <c r="AP461" i="30" s="1"/>
  <c r="AQ461" i="30" s="1"/>
  <c r="AN467" i="30"/>
  <c r="AO469" i="30"/>
  <c r="AP469" i="30" s="1"/>
  <c r="AQ469" i="30" s="1"/>
  <c r="AN475" i="30"/>
  <c r="AV476" i="30"/>
  <c r="AW476" i="30" s="1"/>
  <c r="AX476" i="30" s="1"/>
  <c r="AN483" i="30"/>
  <c r="AV484" i="30"/>
  <c r="AW484" i="30" s="1"/>
  <c r="AX484" i="30" s="1"/>
  <c r="AO485" i="30"/>
  <c r="AP485" i="30" s="1"/>
  <c r="AQ485" i="30" s="1"/>
  <c r="AN491" i="30"/>
  <c r="AV492" i="30"/>
  <c r="AW492" i="30" s="1"/>
  <c r="AX492" i="30" s="1"/>
  <c r="AO493" i="30"/>
  <c r="AP493" i="30" s="1"/>
  <c r="AQ493" i="30" s="1"/>
  <c r="AN499" i="30"/>
  <c r="AV500" i="30"/>
  <c r="AW500" i="30" s="1"/>
  <c r="AX500" i="30" s="1"/>
  <c r="AO501" i="30"/>
  <c r="AP501" i="30" s="1"/>
  <c r="AQ501" i="30" s="1"/>
  <c r="AN507" i="30"/>
  <c r="AV508" i="30"/>
  <c r="AW508" i="30" s="1"/>
  <c r="AX508" i="30" s="1"/>
  <c r="AO509" i="30"/>
  <c r="AP509" i="30" s="1"/>
  <c r="AQ509" i="30" s="1"/>
  <c r="AN515" i="30"/>
  <c r="AV516" i="30"/>
  <c r="AW516" i="30" s="1"/>
  <c r="AX516" i="30" s="1"/>
  <c r="AO517" i="30"/>
  <c r="AP517" i="30" s="1"/>
  <c r="AQ517" i="30" s="1"/>
  <c r="AN523" i="30"/>
  <c r="AV524" i="30"/>
  <c r="AW524" i="30" s="1"/>
  <c r="AX524" i="30" s="1"/>
  <c r="AO525" i="30"/>
  <c r="AP525" i="30" s="1"/>
  <c r="AQ525" i="30" s="1"/>
  <c r="AN531" i="30"/>
  <c r="AV532" i="30"/>
  <c r="AW532" i="30" s="1"/>
  <c r="AX532" i="30" s="1"/>
  <c r="AN539" i="30"/>
  <c r="AV540" i="30"/>
  <c r="AW540" i="30" s="1"/>
  <c r="AX540" i="30" s="1"/>
  <c r="AO541" i="30"/>
  <c r="AP541" i="30" s="1"/>
  <c r="AQ541" i="30" s="1"/>
  <c r="AN547" i="30"/>
  <c r="AV548" i="30"/>
  <c r="AW548" i="30" s="1"/>
  <c r="AX548" i="30" s="1"/>
  <c r="AO549" i="30"/>
  <c r="AP549" i="30" s="1"/>
  <c r="AQ549" i="30" s="1"/>
  <c r="AN555" i="30"/>
  <c r="AV556" i="30"/>
  <c r="AW556" i="30" s="1"/>
  <c r="AX556" i="30" s="1"/>
  <c r="AO557" i="30"/>
  <c r="AP557" i="30" s="1"/>
  <c r="AQ557" i="30" s="1"/>
  <c r="AN563" i="30"/>
  <c r="AV564" i="30"/>
  <c r="AW564" i="30" s="1"/>
  <c r="AX564" i="30" s="1"/>
  <c r="AO565" i="30"/>
  <c r="AP565" i="30" s="1"/>
  <c r="AQ565" i="30" s="1"/>
  <c r="AO570" i="30"/>
  <c r="AP570" i="30" s="1"/>
  <c r="AQ570" i="30" s="1"/>
  <c r="AO572" i="30"/>
  <c r="AP572" i="30" s="1"/>
  <c r="AQ572" i="30" s="1"/>
  <c r="AO576" i="30"/>
  <c r="AP576" i="30" s="1"/>
  <c r="AQ576" i="30" s="1"/>
  <c r="AO578" i="30"/>
  <c r="AP578" i="30" s="1"/>
  <c r="AQ578" i="30" s="1"/>
  <c r="AO580" i="30"/>
  <c r="AP580" i="30" s="1"/>
  <c r="AQ580" i="30" s="1"/>
  <c r="AO582" i="30"/>
  <c r="AP582" i="30" s="1"/>
  <c r="AQ582" i="30" s="1"/>
  <c r="AO584" i="30"/>
  <c r="AP584" i="30" s="1"/>
  <c r="AQ584" i="30" s="1"/>
  <c r="AO586" i="30"/>
  <c r="AP586" i="30" s="1"/>
  <c r="AQ586" i="30" s="1"/>
  <c r="AO588" i="30"/>
  <c r="AP588" i="30" s="1"/>
  <c r="AQ588" i="30" s="1"/>
  <c r="AO590" i="30"/>
  <c r="AP590" i="30" s="1"/>
  <c r="AQ590" i="30" s="1"/>
  <c r="AO592" i="30"/>
  <c r="AP592" i="30" s="1"/>
  <c r="AQ592" i="30" s="1"/>
  <c r="AO594" i="30"/>
  <c r="AP594" i="30" s="1"/>
  <c r="AQ594" i="30" s="1"/>
  <c r="AO603" i="30"/>
  <c r="AP603" i="30" s="1"/>
  <c r="AQ603" i="30" s="1"/>
  <c r="AN608" i="30"/>
  <c r="AV609" i="30"/>
  <c r="AW609" i="30" s="1"/>
  <c r="AX609" i="30" s="1"/>
  <c r="AO626" i="30"/>
  <c r="AP626" i="30" s="1"/>
  <c r="AQ626" i="30" s="1"/>
  <c r="AO633" i="30"/>
  <c r="AP633" i="30" s="1"/>
  <c r="AQ633" i="30" s="1"/>
  <c r="AN640" i="30"/>
  <c r="AV641" i="30"/>
  <c r="AW641" i="30" s="1"/>
  <c r="AX641" i="30" s="1"/>
  <c r="AO658" i="30"/>
  <c r="AP658" i="30" s="1"/>
  <c r="AQ658" i="30" s="1"/>
  <c r="AO728" i="30"/>
  <c r="AP728" i="30" s="1"/>
  <c r="AQ728" i="30" s="1"/>
  <c r="AV416" i="30"/>
  <c r="AW416" i="30" s="1"/>
  <c r="AX416" i="30" s="1"/>
  <c r="AN418" i="30"/>
  <c r="AV418" i="30"/>
  <c r="AW418" i="30" s="1"/>
  <c r="AX418" i="30" s="1"/>
  <c r="AV453" i="30"/>
  <c r="AW453" i="30" s="1"/>
  <c r="AX453" i="30" s="1"/>
  <c r="AV461" i="30"/>
  <c r="AW461" i="30" s="1"/>
  <c r="AX461" i="30" s="1"/>
  <c r="AV469" i="30"/>
  <c r="AW469" i="30" s="1"/>
  <c r="AX469" i="30" s="1"/>
  <c r="AN470" i="30"/>
  <c r="AV477" i="30"/>
  <c r="AW477" i="30" s="1"/>
  <c r="AX477" i="30" s="1"/>
  <c r="AN478" i="30"/>
  <c r="AV485" i="30"/>
  <c r="AW485" i="30" s="1"/>
  <c r="AX485" i="30" s="1"/>
  <c r="AN486" i="30"/>
  <c r="AV493" i="30"/>
  <c r="AW493" i="30" s="1"/>
  <c r="AX493" i="30" s="1"/>
  <c r="AN494" i="30"/>
  <c r="AV501" i="30"/>
  <c r="AW501" i="30" s="1"/>
  <c r="AX501" i="30" s="1"/>
  <c r="AN502" i="30"/>
  <c r="AV509" i="30"/>
  <c r="AW509" i="30" s="1"/>
  <c r="AX509" i="30" s="1"/>
  <c r="AN510" i="30"/>
  <c r="AV517" i="30"/>
  <c r="AW517" i="30" s="1"/>
  <c r="AX517" i="30" s="1"/>
  <c r="AN518" i="30"/>
  <c r="AV525" i="30"/>
  <c r="AW525" i="30" s="1"/>
  <c r="AX525" i="30" s="1"/>
  <c r="AN526" i="30"/>
  <c r="AV533" i="30"/>
  <c r="AW533" i="30" s="1"/>
  <c r="AX533" i="30" s="1"/>
  <c r="AN534" i="30"/>
  <c r="AV541" i="30"/>
  <c r="AW541" i="30" s="1"/>
  <c r="AX541" i="30" s="1"/>
  <c r="AN542" i="30"/>
  <c r="AV549" i="30"/>
  <c r="AW549" i="30" s="1"/>
  <c r="AX549" i="30" s="1"/>
  <c r="AN550" i="30"/>
  <c r="AV557" i="30"/>
  <c r="AW557" i="30" s="1"/>
  <c r="AX557" i="30" s="1"/>
  <c r="AN558" i="30"/>
  <c r="AV565" i="30"/>
  <c r="AW565" i="30" s="1"/>
  <c r="AX565" i="30" s="1"/>
  <c r="AN566" i="30"/>
  <c r="AO602" i="30"/>
  <c r="AP602" i="30" s="1"/>
  <c r="AQ602" i="30" s="1"/>
  <c r="AO609" i="30"/>
  <c r="AP609" i="30" s="1"/>
  <c r="AQ609" i="30" s="1"/>
  <c r="AN616" i="30"/>
  <c r="AV617" i="30"/>
  <c r="AW617" i="30" s="1"/>
  <c r="AX617" i="30" s="1"/>
  <c r="AO634" i="30"/>
  <c r="AP634" i="30" s="1"/>
  <c r="AQ634" i="30" s="1"/>
  <c r="AO641" i="30"/>
  <c r="AP641" i="30" s="1"/>
  <c r="AQ641" i="30" s="1"/>
  <c r="AN648" i="30"/>
  <c r="AV649" i="30"/>
  <c r="AW649" i="30" s="1"/>
  <c r="AX649" i="30" s="1"/>
  <c r="AO680" i="30"/>
  <c r="AP680" i="30" s="1"/>
  <c r="AQ680" i="30" s="1"/>
  <c r="AN416" i="30"/>
  <c r="AN424" i="30"/>
  <c r="AN428" i="30"/>
  <c r="AN432" i="30"/>
  <c r="AN438" i="30"/>
  <c r="AN442" i="30"/>
  <c r="AN446" i="30"/>
  <c r="AN452" i="30"/>
  <c r="AN455" i="30"/>
  <c r="AI457" i="30"/>
  <c r="AN458" i="30"/>
  <c r="AN463" i="30"/>
  <c r="AO468" i="30"/>
  <c r="AP468" i="30" s="1"/>
  <c r="AQ468" i="30" s="1"/>
  <c r="AN471" i="30"/>
  <c r="AV472" i="30"/>
  <c r="AW472" i="30" s="1"/>
  <c r="AX472" i="30" s="1"/>
  <c r="AN479" i="30"/>
  <c r="AV480" i="30"/>
  <c r="AW480" i="30" s="1"/>
  <c r="AX480" i="30" s="1"/>
  <c r="AO481" i="30"/>
  <c r="AP481" i="30" s="1"/>
  <c r="AQ481" i="30" s="1"/>
  <c r="AO484" i="30"/>
  <c r="AP484" i="30" s="1"/>
  <c r="AQ484" i="30" s="1"/>
  <c r="AN487" i="30"/>
  <c r="AV488" i="30"/>
  <c r="AW488" i="30" s="1"/>
  <c r="AX488" i="30" s="1"/>
  <c r="AO489" i="30"/>
  <c r="AP489" i="30" s="1"/>
  <c r="AQ489" i="30" s="1"/>
  <c r="AN495" i="30"/>
  <c r="AQ496" i="30"/>
  <c r="AV496" i="30"/>
  <c r="AW496" i="30" s="1"/>
  <c r="AX496" i="30" s="1"/>
  <c r="AO497" i="30"/>
  <c r="AP497" i="30" s="1"/>
  <c r="AQ497" i="30" s="1"/>
  <c r="AO500" i="30"/>
  <c r="AP500" i="30" s="1"/>
  <c r="AQ500" i="30" s="1"/>
  <c r="AN503" i="30"/>
  <c r="AV504" i="30"/>
  <c r="AW504" i="30" s="1"/>
  <c r="AX504" i="30" s="1"/>
  <c r="AO505" i="30"/>
  <c r="AP505" i="30" s="1"/>
  <c r="AQ505" i="30" s="1"/>
  <c r="AN511" i="30"/>
  <c r="AV512" i="30"/>
  <c r="AW512" i="30" s="1"/>
  <c r="AX512" i="30" s="1"/>
  <c r="AO516" i="30"/>
  <c r="AP516" i="30" s="1"/>
  <c r="AQ516" i="30" s="1"/>
  <c r="AN519" i="30"/>
  <c r="AV520" i="30"/>
  <c r="AW520" i="30" s="1"/>
  <c r="AX520" i="30" s="1"/>
  <c r="AO521" i="30"/>
  <c r="AP521" i="30" s="1"/>
  <c r="AQ521" i="30" s="1"/>
  <c r="AN527" i="30"/>
  <c r="AV528" i="30"/>
  <c r="AW528" i="30" s="1"/>
  <c r="AX528" i="30" s="1"/>
  <c r="AO529" i="30"/>
  <c r="AP529" i="30" s="1"/>
  <c r="AQ529" i="30" s="1"/>
  <c r="AO532" i="30"/>
  <c r="AP532" i="30" s="1"/>
  <c r="AQ532" i="30" s="1"/>
  <c r="AN535" i="30"/>
  <c r="AV536" i="30"/>
  <c r="AW536" i="30" s="1"/>
  <c r="AX536" i="30" s="1"/>
  <c r="AO537" i="30"/>
  <c r="AP537" i="30" s="1"/>
  <c r="AQ537" i="30" s="1"/>
  <c r="AO540" i="30"/>
  <c r="AP540" i="30" s="1"/>
  <c r="AQ540" i="30" s="1"/>
  <c r="AN543" i="30"/>
  <c r="AV544" i="30"/>
  <c r="AW544" i="30" s="1"/>
  <c r="AX544" i="30" s="1"/>
  <c r="AO545" i="30"/>
  <c r="AP545" i="30" s="1"/>
  <c r="AQ545" i="30" s="1"/>
  <c r="AO548" i="30"/>
  <c r="AP548" i="30" s="1"/>
  <c r="AQ548" i="30" s="1"/>
  <c r="AN551" i="30"/>
  <c r="AV552" i="30"/>
  <c r="AW552" i="30" s="1"/>
  <c r="AX552" i="30" s="1"/>
  <c r="AO556" i="30"/>
  <c r="AP556" i="30" s="1"/>
  <c r="AQ556" i="30" s="1"/>
  <c r="AN559" i="30"/>
  <c r="AV560" i="30"/>
  <c r="AW560" i="30" s="1"/>
  <c r="AX560" i="30" s="1"/>
  <c r="AO561" i="30"/>
  <c r="AP561" i="30" s="1"/>
  <c r="AQ561" i="30" s="1"/>
  <c r="AO564" i="30"/>
  <c r="AP564" i="30" s="1"/>
  <c r="AQ564" i="30" s="1"/>
  <c r="AN567" i="30"/>
  <c r="AV568" i="30"/>
  <c r="AW568" i="30" s="1"/>
  <c r="AX568" i="30" s="1"/>
  <c r="AO569" i="30"/>
  <c r="AP569" i="30" s="1"/>
  <c r="AQ569" i="30" s="1"/>
  <c r="AO610" i="30"/>
  <c r="AP610" i="30" s="1"/>
  <c r="AQ610" i="30" s="1"/>
  <c r="AO617" i="30"/>
  <c r="AP617" i="30" s="1"/>
  <c r="AQ617" i="30" s="1"/>
  <c r="AN624" i="30"/>
  <c r="AV625" i="30"/>
  <c r="AW625" i="30" s="1"/>
  <c r="AX625" i="30" s="1"/>
  <c r="AO642" i="30"/>
  <c r="AP642" i="30" s="1"/>
  <c r="AQ642" i="30" s="1"/>
  <c r="AO649" i="30"/>
  <c r="AP649" i="30" s="1"/>
  <c r="AQ649" i="30" s="1"/>
  <c r="AN656" i="30"/>
  <c r="AV657" i="30"/>
  <c r="AW657" i="30" s="1"/>
  <c r="AX657" i="30" s="1"/>
  <c r="AN571" i="30"/>
  <c r="AV571" i="30"/>
  <c r="AW571" i="30" s="1"/>
  <c r="AX571" i="30" s="1"/>
  <c r="AV573" i="30"/>
  <c r="AW573" i="30" s="1"/>
  <c r="AX573" i="30" s="1"/>
  <c r="AN575" i="30"/>
  <c r="AV575" i="30"/>
  <c r="AW575" i="30" s="1"/>
  <c r="AX575" i="30" s="1"/>
  <c r="AN577" i="30"/>
  <c r="AV577" i="30"/>
  <c r="AW577" i="30" s="1"/>
  <c r="AX577" i="30" s="1"/>
  <c r="AV579" i="30"/>
  <c r="AW579" i="30" s="1"/>
  <c r="AX579" i="30" s="1"/>
  <c r="AN581" i="30"/>
  <c r="AV581" i="30"/>
  <c r="AW581" i="30" s="1"/>
  <c r="AX581" i="30" s="1"/>
  <c r="AN583" i="30"/>
  <c r="AV583" i="30"/>
  <c r="AW583" i="30" s="1"/>
  <c r="AX583" i="30" s="1"/>
  <c r="AN585" i="30"/>
  <c r="AV585" i="30"/>
  <c r="AW585" i="30" s="1"/>
  <c r="AX585" i="30" s="1"/>
  <c r="AN587" i="30"/>
  <c r="AV587" i="30"/>
  <c r="AW587" i="30" s="1"/>
  <c r="AX587" i="30" s="1"/>
  <c r="AN589" i="30"/>
  <c r="AV589" i="30"/>
  <c r="AW589" i="30" s="1"/>
  <c r="AX589" i="30" s="1"/>
  <c r="AV591" i="30"/>
  <c r="AW591" i="30" s="1"/>
  <c r="AX591" i="30" s="1"/>
  <c r="AN593" i="30"/>
  <c r="AV593" i="30"/>
  <c r="AW593" i="30" s="1"/>
  <c r="AX593" i="30" s="1"/>
  <c r="AV594" i="30"/>
  <c r="AW594" i="30" s="1"/>
  <c r="AX594" i="30" s="1"/>
  <c r="AN595" i="30"/>
  <c r="AV597" i="30"/>
  <c r="AW597" i="30" s="1"/>
  <c r="AX597" i="30" s="1"/>
  <c r="AV602" i="30"/>
  <c r="AW602" i="30" s="1"/>
  <c r="AX602" i="30" s="1"/>
  <c r="AV605" i="30"/>
  <c r="AW605" i="30" s="1"/>
  <c r="AX605" i="30" s="1"/>
  <c r="AV610" i="30"/>
  <c r="AW610" i="30" s="1"/>
  <c r="AX610" i="30" s="1"/>
  <c r="AN611" i="30"/>
  <c r="AV618" i="30"/>
  <c r="AW618" i="30" s="1"/>
  <c r="AX618" i="30" s="1"/>
  <c r="AN619" i="30"/>
  <c r="AV626" i="30"/>
  <c r="AW626" i="30" s="1"/>
  <c r="AX626" i="30" s="1"/>
  <c r="AN627" i="30"/>
  <c r="AV634" i="30"/>
  <c r="AW634" i="30" s="1"/>
  <c r="AX634" i="30" s="1"/>
  <c r="AN635" i="30"/>
  <c r="AV642" i="30"/>
  <c r="AW642" i="30" s="1"/>
  <c r="AX642" i="30" s="1"/>
  <c r="AN643" i="30"/>
  <c r="AV650" i="30"/>
  <c r="AW650" i="30" s="1"/>
  <c r="AX650" i="30" s="1"/>
  <c r="AN651" i="30"/>
  <c r="AV658" i="30"/>
  <c r="AW658" i="30" s="1"/>
  <c r="AX658" i="30" s="1"/>
  <c r="AN659" i="30"/>
  <c r="AO673" i="30"/>
  <c r="AP673" i="30" s="1"/>
  <c r="AQ673" i="30" s="1"/>
  <c r="AN678" i="30"/>
  <c r="AN694" i="30"/>
  <c r="AO705" i="30"/>
  <c r="AP705" i="30" s="1"/>
  <c r="AQ705" i="30" s="1"/>
  <c r="AN710" i="30"/>
  <c r="AO721" i="30"/>
  <c r="AP721" i="30" s="1"/>
  <c r="AQ721" i="30" s="1"/>
  <c r="AN726" i="30"/>
  <c r="AO752" i="30"/>
  <c r="AP752" i="30" s="1"/>
  <c r="AQ752" i="30" s="1"/>
  <c r="AO814" i="30"/>
  <c r="AP814" i="30" s="1"/>
  <c r="AQ814" i="30" s="1"/>
  <c r="AN573" i="30"/>
  <c r="AN579" i="30"/>
  <c r="AN591" i="30"/>
  <c r="AN596" i="30"/>
  <c r="AO598" i="30"/>
  <c r="AP598" i="30" s="1"/>
  <c r="AQ598" i="30" s="1"/>
  <c r="AN604" i="30"/>
  <c r="AO606" i="30"/>
  <c r="AP606" i="30" s="1"/>
  <c r="AQ606" i="30" s="1"/>
  <c r="AN612" i="30"/>
  <c r="AV613" i="30"/>
  <c r="AW613" i="30" s="1"/>
  <c r="AX613" i="30" s="1"/>
  <c r="AO614" i="30"/>
  <c r="AP614" i="30" s="1"/>
  <c r="AQ614" i="30" s="1"/>
  <c r="AN620" i="30"/>
  <c r="AV621" i="30"/>
  <c r="AW621" i="30" s="1"/>
  <c r="AX621" i="30" s="1"/>
  <c r="AO622" i="30"/>
  <c r="AP622" i="30" s="1"/>
  <c r="AQ622" i="30" s="1"/>
  <c r="AN628" i="30"/>
  <c r="AV629" i="30"/>
  <c r="AW629" i="30" s="1"/>
  <c r="AX629" i="30" s="1"/>
  <c r="AO630" i="30"/>
  <c r="AP630" i="30" s="1"/>
  <c r="AQ630" i="30" s="1"/>
  <c r="AN636" i="30"/>
  <c r="AV637" i="30"/>
  <c r="AW637" i="30" s="1"/>
  <c r="AX637" i="30" s="1"/>
  <c r="AN644" i="30"/>
  <c r="AV645" i="30"/>
  <c r="AW645" i="30" s="1"/>
  <c r="AX645" i="30" s="1"/>
  <c r="AO646" i="30"/>
  <c r="AP646" i="30" s="1"/>
  <c r="AQ646" i="30" s="1"/>
  <c r="AN652" i="30"/>
  <c r="AV653" i="30"/>
  <c r="AW653" i="30" s="1"/>
  <c r="AX653" i="30" s="1"/>
  <c r="AN660" i="30"/>
  <c r="AV661" i="30"/>
  <c r="AW661" i="30" s="1"/>
  <c r="AX661" i="30" s="1"/>
  <c r="AO662" i="30"/>
  <c r="AP662" i="30" s="1"/>
  <c r="AQ662" i="30" s="1"/>
  <c r="AO672" i="30"/>
  <c r="AP672" i="30" s="1"/>
  <c r="AQ672" i="30" s="1"/>
  <c r="AO688" i="30"/>
  <c r="AP688" i="30" s="1"/>
  <c r="AQ688" i="30" s="1"/>
  <c r="AO704" i="30"/>
  <c r="AP704" i="30" s="1"/>
  <c r="AQ704" i="30" s="1"/>
  <c r="AO720" i="30"/>
  <c r="AP720" i="30" s="1"/>
  <c r="AQ720" i="30" s="1"/>
  <c r="AV598" i="30"/>
  <c r="AW598" i="30" s="1"/>
  <c r="AX598" i="30" s="1"/>
  <c r="AV601" i="30"/>
  <c r="AW601" i="30" s="1"/>
  <c r="AX601" i="30" s="1"/>
  <c r="AV606" i="30"/>
  <c r="AW606" i="30" s="1"/>
  <c r="AX606" i="30" s="1"/>
  <c r="AN607" i="30"/>
  <c r="AV614" i="30"/>
  <c r="AW614" i="30" s="1"/>
  <c r="AX614" i="30" s="1"/>
  <c r="AN615" i="30"/>
  <c r="AV622" i="30"/>
  <c r="AW622" i="30" s="1"/>
  <c r="AX622" i="30" s="1"/>
  <c r="AN623" i="30"/>
  <c r="AV630" i="30"/>
  <c r="AW630" i="30" s="1"/>
  <c r="AX630" i="30" s="1"/>
  <c r="AN631" i="30"/>
  <c r="AV638" i="30"/>
  <c r="AW638" i="30" s="1"/>
  <c r="AX638" i="30" s="1"/>
  <c r="AN639" i="30"/>
  <c r="AV646" i="30"/>
  <c r="AW646" i="30" s="1"/>
  <c r="AX646" i="30" s="1"/>
  <c r="AN647" i="30"/>
  <c r="AV654" i="30"/>
  <c r="AW654" i="30" s="1"/>
  <c r="AX654" i="30" s="1"/>
  <c r="AN655" i="30"/>
  <c r="AV662" i="30"/>
  <c r="AW662" i="30" s="1"/>
  <c r="AX662" i="30" s="1"/>
  <c r="AN663" i="30"/>
  <c r="AN670" i="30"/>
  <c r="AO681" i="30"/>
  <c r="AP681" i="30" s="1"/>
  <c r="AQ681" i="30" s="1"/>
  <c r="AN686" i="30"/>
  <c r="AN702" i="30"/>
  <c r="AO713" i="30"/>
  <c r="AP713" i="30" s="1"/>
  <c r="AQ713" i="30" s="1"/>
  <c r="AN718" i="30"/>
  <c r="AN665" i="30"/>
  <c r="AO666" i="30"/>
  <c r="AP666" i="30" s="1"/>
  <c r="AQ666" i="30" s="1"/>
  <c r="AV667" i="30"/>
  <c r="AW667" i="30" s="1"/>
  <c r="AX667" i="30" s="1"/>
  <c r="AV672" i="30"/>
  <c r="AW672" i="30" s="1"/>
  <c r="AX672" i="30" s="1"/>
  <c r="AV675" i="30"/>
  <c r="AW675" i="30" s="1"/>
  <c r="AX675" i="30" s="1"/>
  <c r="AV680" i="30"/>
  <c r="AW680" i="30" s="1"/>
  <c r="AX680" i="30" s="1"/>
  <c r="AV683" i="30"/>
  <c r="AW683" i="30" s="1"/>
  <c r="AX683" i="30" s="1"/>
  <c r="AV688" i="30"/>
  <c r="AW688" i="30" s="1"/>
  <c r="AX688" i="30" s="1"/>
  <c r="AV691" i="30"/>
  <c r="AW691" i="30" s="1"/>
  <c r="AX691" i="30" s="1"/>
  <c r="AV696" i="30"/>
  <c r="AW696" i="30" s="1"/>
  <c r="AX696" i="30" s="1"/>
  <c r="AV699" i="30"/>
  <c r="AW699" i="30" s="1"/>
  <c r="AX699" i="30" s="1"/>
  <c r="AV704" i="30"/>
  <c r="AW704" i="30" s="1"/>
  <c r="AX704" i="30" s="1"/>
  <c r="AV707" i="30"/>
  <c r="AW707" i="30" s="1"/>
  <c r="AX707" i="30" s="1"/>
  <c r="AV712" i="30"/>
  <c r="AW712" i="30" s="1"/>
  <c r="AX712" i="30" s="1"/>
  <c r="AV715" i="30"/>
  <c r="AW715" i="30" s="1"/>
  <c r="AX715" i="30" s="1"/>
  <c r="AV720" i="30"/>
  <c r="AW720" i="30" s="1"/>
  <c r="AX720" i="30" s="1"/>
  <c r="AV723" i="30"/>
  <c r="AW723" i="30" s="1"/>
  <c r="AX723" i="30" s="1"/>
  <c r="AO729" i="30"/>
  <c r="AP729" i="30" s="1"/>
  <c r="AQ729" i="30" s="1"/>
  <c r="AO736" i="30"/>
  <c r="AP736" i="30" s="1"/>
  <c r="AQ736" i="30" s="1"/>
  <c r="AV748" i="30"/>
  <c r="AW748" i="30" s="1"/>
  <c r="AX748" i="30" s="1"/>
  <c r="AN754" i="30"/>
  <c r="AO768" i="30"/>
  <c r="AP768" i="30" s="1"/>
  <c r="AQ768" i="30" s="1"/>
  <c r="AO668" i="30"/>
  <c r="AP668" i="30" s="1"/>
  <c r="AQ668" i="30" s="1"/>
  <c r="AN674" i="30"/>
  <c r="AN682" i="30"/>
  <c r="AO684" i="30"/>
  <c r="AP684" i="30" s="1"/>
  <c r="AQ684" i="30" s="1"/>
  <c r="AN690" i="30"/>
  <c r="AN698" i="30"/>
  <c r="AO700" i="30"/>
  <c r="AP700" i="30" s="1"/>
  <c r="AQ700" i="30" s="1"/>
  <c r="AN706" i="30"/>
  <c r="AN714" i="30"/>
  <c r="AO716" i="30"/>
  <c r="AP716" i="30" s="1"/>
  <c r="AQ716" i="30" s="1"/>
  <c r="AN722" i="30"/>
  <c r="AO724" i="30"/>
  <c r="AP724" i="30" s="1"/>
  <c r="AQ724" i="30" s="1"/>
  <c r="AV764" i="30"/>
  <c r="AW764" i="30" s="1"/>
  <c r="AX764" i="30" s="1"/>
  <c r="AN770" i="30"/>
  <c r="AO784" i="30"/>
  <c r="AP784" i="30" s="1"/>
  <c r="AQ784" i="30" s="1"/>
  <c r="AV668" i="30"/>
  <c r="AW668" i="30" s="1"/>
  <c r="AX668" i="30" s="1"/>
  <c r="AV671" i="30"/>
  <c r="AW671" i="30" s="1"/>
  <c r="AX671" i="30" s="1"/>
  <c r="AV676" i="30"/>
  <c r="AW676" i="30" s="1"/>
  <c r="AX676" i="30" s="1"/>
  <c r="AV679" i="30"/>
  <c r="AW679" i="30" s="1"/>
  <c r="AX679" i="30" s="1"/>
  <c r="AV684" i="30"/>
  <c r="AW684" i="30" s="1"/>
  <c r="AX684" i="30" s="1"/>
  <c r="AV687" i="30"/>
  <c r="AW687" i="30" s="1"/>
  <c r="AX687" i="30" s="1"/>
  <c r="AV692" i="30"/>
  <c r="AW692" i="30" s="1"/>
  <c r="AX692" i="30" s="1"/>
  <c r="AV695" i="30"/>
  <c r="AW695" i="30" s="1"/>
  <c r="AX695" i="30" s="1"/>
  <c r="AV700" i="30"/>
  <c r="AW700" i="30" s="1"/>
  <c r="AX700" i="30" s="1"/>
  <c r="AV703" i="30"/>
  <c r="AW703" i="30" s="1"/>
  <c r="AX703" i="30" s="1"/>
  <c r="AV708" i="30"/>
  <c r="AW708" i="30" s="1"/>
  <c r="AX708" i="30" s="1"/>
  <c r="AV711" i="30"/>
  <c r="AW711" i="30" s="1"/>
  <c r="AX711" i="30" s="1"/>
  <c r="AV716" i="30"/>
  <c r="AW716" i="30" s="1"/>
  <c r="AX716" i="30" s="1"/>
  <c r="AV719" i="30"/>
  <c r="AW719" i="30" s="1"/>
  <c r="AX719" i="30" s="1"/>
  <c r="AV724" i="30"/>
  <c r="AW724" i="30" s="1"/>
  <c r="AX724" i="30" s="1"/>
  <c r="AV727" i="30"/>
  <c r="AW727" i="30" s="1"/>
  <c r="AX727" i="30" s="1"/>
  <c r="AO744" i="30"/>
  <c r="AP744" i="30" s="1"/>
  <c r="AQ744" i="30" s="1"/>
  <c r="AO753" i="30"/>
  <c r="AP753" i="30" s="1"/>
  <c r="AQ753" i="30" s="1"/>
  <c r="AV780" i="30"/>
  <c r="AW780" i="30" s="1"/>
  <c r="AX780" i="30" s="1"/>
  <c r="AN786" i="30"/>
  <c r="AV731" i="30"/>
  <c r="AW731" i="30" s="1"/>
  <c r="AX731" i="30" s="1"/>
  <c r="AV735" i="30"/>
  <c r="AW735" i="30" s="1"/>
  <c r="AX735" i="30" s="1"/>
  <c r="AV739" i="30"/>
  <c r="AW739" i="30" s="1"/>
  <c r="AX739" i="30" s="1"/>
  <c r="AV743" i="30"/>
  <c r="AW743" i="30" s="1"/>
  <c r="AX743" i="30" s="1"/>
  <c r="AV747" i="30"/>
  <c r="AW747" i="30" s="1"/>
  <c r="AX747" i="30" s="1"/>
  <c r="AV752" i="30"/>
  <c r="AW752" i="30" s="1"/>
  <c r="AX752" i="30" s="1"/>
  <c r="AI756" i="30"/>
  <c r="AO756" i="30"/>
  <c r="AP756" i="30" s="1"/>
  <c r="AQ756" i="30" s="1"/>
  <c r="AN757" i="30"/>
  <c r="AN758" i="30"/>
  <c r="AV768" i="30"/>
  <c r="AW768" i="30" s="1"/>
  <c r="AX768" i="30" s="1"/>
  <c r="AI772" i="30"/>
  <c r="AO772" i="30"/>
  <c r="AP772" i="30" s="1"/>
  <c r="AQ772" i="30" s="1"/>
  <c r="AN773" i="30"/>
  <c r="AN774" i="30"/>
  <c r="AV784" i="30"/>
  <c r="AW784" i="30" s="1"/>
  <c r="AX784" i="30" s="1"/>
  <c r="AI788" i="30"/>
  <c r="AO788" i="30"/>
  <c r="AP788" i="30" s="1"/>
  <c r="AQ788" i="30" s="1"/>
  <c r="AN789" i="30"/>
  <c r="AN790" i="30"/>
  <c r="AO802" i="30"/>
  <c r="AP802" i="30" s="1"/>
  <c r="AQ802" i="30" s="1"/>
  <c r="AO818" i="30"/>
  <c r="AP818" i="30" s="1"/>
  <c r="AQ818" i="30" s="1"/>
  <c r="AO838" i="30"/>
  <c r="AP838" i="30" s="1"/>
  <c r="AQ838" i="30" s="1"/>
  <c r="AO855" i="30"/>
  <c r="AP855" i="30" s="1"/>
  <c r="AQ855" i="30" s="1"/>
  <c r="AN730" i="30"/>
  <c r="AV732" i="30"/>
  <c r="AW732" i="30" s="1"/>
  <c r="AX732" i="30" s="1"/>
  <c r="AN734" i="30"/>
  <c r="AV736" i="30"/>
  <c r="AW736" i="30" s="1"/>
  <c r="AX736" i="30" s="1"/>
  <c r="AN738" i="30"/>
  <c r="AV740" i="30"/>
  <c r="AW740" i="30" s="1"/>
  <c r="AX740" i="30" s="1"/>
  <c r="AN742" i="30"/>
  <c r="AV744" i="30"/>
  <c r="AW744" i="30" s="1"/>
  <c r="AX744" i="30" s="1"/>
  <c r="AN746" i="30"/>
  <c r="AV756" i="30"/>
  <c r="AW756" i="30" s="1"/>
  <c r="AX756" i="30" s="1"/>
  <c r="AO760" i="30"/>
  <c r="AP760" i="30" s="1"/>
  <c r="AQ760" i="30" s="1"/>
  <c r="AN762" i="30"/>
  <c r="AV772" i="30"/>
  <c r="AW772" i="30" s="1"/>
  <c r="AX772" i="30" s="1"/>
  <c r="AO776" i="30"/>
  <c r="AP776" i="30" s="1"/>
  <c r="AQ776" i="30" s="1"/>
  <c r="AN778" i="30"/>
  <c r="AV788" i="30"/>
  <c r="AW788" i="30" s="1"/>
  <c r="AX788" i="30" s="1"/>
  <c r="AO806" i="30"/>
  <c r="AP806" i="30" s="1"/>
  <c r="AQ806" i="30" s="1"/>
  <c r="AV834" i="30"/>
  <c r="AW834" i="30" s="1"/>
  <c r="AX834" i="30" s="1"/>
  <c r="AN840" i="30"/>
  <c r="AO854" i="30"/>
  <c r="AP854" i="30" s="1"/>
  <c r="AQ854" i="30" s="1"/>
  <c r="AV875" i="30"/>
  <c r="AW875" i="30" s="1"/>
  <c r="AX875" i="30" s="1"/>
  <c r="AV883" i="30"/>
  <c r="AW883" i="30" s="1"/>
  <c r="AX883" i="30" s="1"/>
  <c r="AV728" i="30"/>
  <c r="AW728" i="30" s="1"/>
  <c r="AX728" i="30" s="1"/>
  <c r="AN733" i="30"/>
  <c r="AN737" i="30"/>
  <c r="AN741" i="30"/>
  <c r="AN745" i="30"/>
  <c r="AI748" i="30"/>
  <c r="AO748" i="30"/>
  <c r="AP748" i="30" s="1"/>
  <c r="AQ748" i="30" s="1"/>
  <c r="AN749" i="30"/>
  <c r="AN750" i="30"/>
  <c r="AV760" i="30"/>
  <c r="AW760" i="30" s="1"/>
  <c r="AX760" i="30" s="1"/>
  <c r="AI764" i="30"/>
  <c r="AO764" i="30"/>
  <c r="AP764" i="30" s="1"/>
  <c r="AQ764" i="30" s="1"/>
  <c r="AN765" i="30"/>
  <c r="AN766" i="30"/>
  <c r="AV776" i="30"/>
  <c r="AW776" i="30" s="1"/>
  <c r="AX776" i="30" s="1"/>
  <c r="AI780" i="30"/>
  <c r="AO780" i="30"/>
  <c r="AP780" i="30" s="1"/>
  <c r="AQ780" i="30" s="1"/>
  <c r="AN781" i="30"/>
  <c r="AN782" i="30"/>
  <c r="AO810" i="30"/>
  <c r="AP810" i="30" s="1"/>
  <c r="AQ810" i="30" s="1"/>
  <c r="AV850" i="30"/>
  <c r="AW850" i="30" s="1"/>
  <c r="AX850" i="30" s="1"/>
  <c r="AN856" i="30"/>
  <c r="AV866" i="30"/>
  <c r="AW866" i="30" s="1"/>
  <c r="AX866" i="30" s="1"/>
  <c r="AO933" i="30"/>
  <c r="AP933" i="30" s="1"/>
  <c r="AQ933" i="30" s="1"/>
  <c r="AV751" i="30"/>
  <c r="AW751" i="30" s="1"/>
  <c r="AX751" i="30" s="1"/>
  <c r="AV755" i="30"/>
  <c r="AW755" i="30" s="1"/>
  <c r="AX755" i="30" s="1"/>
  <c r="AV759" i="30"/>
  <c r="AW759" i="30" s="1"/>
  <c r="AX759" i="30" s="1"/>
  <c r="AV763" i="30"/>
  <c r="AW763" i="30" s="1"/>
  <c r="AX763" i="30" s="1"/>
  <c r="AV767" i="30"/>
  <c r="AW767" i="30" s="1"/>
  <c r="AX767" i="30" s="1"/>
  <c r="AV771" i="30"/>
  <c r="AW771" i="30" s="1"/>
  <c r="AX771" i="30" s="1"/>
  <c r="AV775" i="30"/>
  <c r="AW775" i="30" s="1"/>
  <c r="AX775" i="30" s="1"/>
  <c r="AV779" i="30"/>
  <c r="AW779" i="30" s="1"/>
  <c r="AX779" i="30" s="1"/>
  <c r="AV783" i="30"/>
  <c r="AW783" i="30" s="1"/>
  <c r="AX783" i="30" s="1"/>
  <c r="AV787" i="30"/>
  <c r="AW787" i="30" s="1"/>
  <c r="AX787" i="30" s="1"/>
  <c r="AV793" i="30"/>
  <c r="AW793" i="30" s="1"/>
  <c r="AX793" i="30" s="1"/>
  <c r="AV797" i="30"/>
  <c r="AW797" i="30" s="1"/>
  <c r="AX797" i="30" s="1"/>
  <c r="AV801" i="30"/>
  <c r="AW801" i="30" s="1"/>
  <c r="AX801" i="30" s="1"/>
  <c r="AV805" i="30"/>
  <c r="AW805" i="30" s="1"/>
  <c r="AX805" i="30" s="1"/>
  <c r="AV809" i="30"/>
  <c r="AW809" i="30" s="1"/>
  <c r="AX809" i="30" s="1"/>
  <c r="AV813" i="30"/>
  <c r="AW813" i="30" s="1"/>
  <c r="AX813" i="30" s="1"/>
  <c r="AV817" i="30"/>
  <c r="AW817" i="30" s="1"/>
  <c r="AX817" i="30" s="1"/>
  <c r="AV821" i="30"/>
  <c r="AW821" i="30" s="1"/>
  <c r="AX821" i="30" s="1"/>
  <c r="AI826" i="30"/>
  <c r="AO826" i="30"/>
  <c r="AP826" i="30" s="1"/>
  <c r="AQ826" i="30" s="1"/>
  <c r="AN827" i="30"/>
  <c r="AN828" i="30"/>
  <c r="AV838" i="30"/>
  <c r="AW838" i="30" s="1"/>
  <c r="AX838" i="30" s="1"/>
  <c r="AI842" i="30"/>
  <c r="AO842" i="30"/>
  <c r="AP842" i="30" s="1"/>
  <c r="AQ842" i="30" s="1"/>
  <c r="AN843" i="30"/>
  <c r="AN844" i="30"/>
  <c r="AV854" i="30"/>
  <c r="AW854" i="30" s="1"/>
  <c r="AX854" i="30" s="1"/>
  <c r="AI858" i="30"/>
  <c r="AO858" i="30"/>
  <c r="AP858" i="30" s="1"/>
  <c r="AQ858" i="30" s="1"/>
  <c r="AN859" i="30"/>
  <c r="AN860" i="30"/>
  <c r="AN865" i="30"/>
  <c r="AO916" i="30"/>
  <c r="AP916" i="30" s="1"/>
  <c r="AQ916" i="30" s="1"/>
  <c r="AO945" i="30"/>
  <c r="AP945" i="30" s="1"/>
  <c r="AQ945" i="30" s="1"/>
  <c r="AN792" i="30"/>
  <c r="AV794" i="30"/>
  <c r="AW794" i="30" s="1"/>
  <c r="AX794" i="30" s="1"/>
  <c r="AN796" i="30"/>
  <c r="AV798" i="30"/>
  <c r="AW798" i="30" s="1"/>
  <c r="AX798" i="30" s="1"/>
  <c r="AN800" i="30"/>
  <c r="AV802" i="30"/>
  <c r="AW802" i="30" s="1"/>
  <c r="AX802" i="30" s="1"/>
  <c r="AN804" i="30"/>
  <c r="AV806" i="30"/>
  <c r="AW806" i="30" s="1"/>
  <c r="AX806" i="30" s="1"/>
  <c r="AN808" i="30"/>
  <c r="AV810" i="30"/>
  <c r="AW810" i="30" s="1"/>
  <c r="AX810" i="30" s="1"/>
  <c r="AN812" i="30"/>
  <c r="AV814" i="30"/>
  <c r="AW814" i="30" s="1"/>
  <c r="AX814" i="30" s="1"/>
  <c r="AN816" i="30"/>
  <c r="AV818" i="30"/>
  <c r="AW818" i="30" s="1"/>
  <c r="AX818" i="30" s="1"/>
  <c r="AN820" i="30"/>
  <c r="AV822" i="30"/>
  <c r="AW822" i="30" s="1"/>
  <c r="AX822" i="30" s="1"/>
  <c r="AN824" i="30"/>
  <c r="AV826" i="30"/>
  <c r="AW826" i="30" s="1"/>
  <c r="AX826" i="30" s="1"/>
  <c r="AI830" i="30"/>
  <c r="AO830" i="30"/>
  <c r="AP830" i="30" s="1"/>
  <c r="AQ830" i="30" s="1"/>
  <c r="AN831" i="30"/>
  <c r="AN832" i="30"/>
  <c r="AV842" i="30"/>
  <c r="AW842" i="30" s="1"/>
  <c r="AX842" i="30" s="1"/>
  <c r="AI846" i="30"/>
  <c r="AO846" i="30"/>
  <c r="AP846" i="30" s="1"/>
  <c r="AQ846" i="30" s="1"/>
  <c r="AN847" i="30"/>
  <c r="AN848" i="30"/>
  <c r="AV858" i="30"/>
  <c r="AW858" i="30" s="1"/>
  <c r="AX858" i="30" s="1"/>
  <c r="AI862" i="30"/>
  <c r="AN863" i="30"/>
  <c r="AN867" i="30"/>
  <c r="AV871" i="30"/>
  <c r="AW871" i="30" s="1"/>
  <c r="AX871" i="30" s="1"/>
  <c r="AV879" i="30"/>
  <c r="AW879" i="30" s="1"/>
  <c r="AX879" i="30" s="1"/>
  <c r="AO892" i="30"/>
  <c r="AP892" i="30" s="1"/>
  <c r="AQ892" i="30" s="1"/>
  <c r="AO941" i="30"/>
  <c r="AP941" i="30" s="1"/>
  <c r="AQ941" i="30" s="1"/>
  <c r="AN791" i="30"/>
  <c r="AQ793" i="30"/>
  <c r="AN795" i="30"/>
  <c r="AN799" i="30"/>
  <c r="AQ801" i="30"/>
  <c r="AN803" i="30"/>
  <c r="AQ805" i="30"/>
  <c r="AN807" i="30"/>
  <c r="AN811" i="30"/>
  <c r="AN815" i="30"/>
  <c r="AN819" i="30"/>
  <c r="AN823" i="30"/>
  <c r="AQ829" i="30"/>
  <c r="AV830" i="30"/>
  <c r="AW830" i="30" s="1"/>
  <c r="AX830" i="30" s="1"/>
  <c r="AI834" i="30"/>
  <c r="AO834" i="30"/>
  <c r="AP834" i="30" s="1"/>
  <c r="AQ834" i="30" s="1"/>
  <c r="AN835" i="30"/>
  <c r="AN836" i="30"/>
  <c r="AV846" i="30"/>
  <c r="AW846" i="30" s="1"/>
  <c r="AX846" i="30" s="1"/>
  <c r="AI850" i="30"/>
  <c r="AO850" i="30"/>
  <c r="AP850" i="30" s="1"/>
  <c r="AQ850" i="30" s="1"/>
  <c r="AN851" i="30"/>
  <c r="AN852" i="30"/>
  <c r="AV862" i="30"/>
  <c r="AW862" i="30" s="1"/>
  <c r="AX862" i="30" s="1"/>
  <c r="AV888" i="30"/>
  <c r="AW888" i="30" s="1"/>
  <c r="AX888" i="30" s="1"/>
  <c r="AN894" i="30"/>
  <c r="AO937" i="30"/>
  <c r="AP937" i="30" s="1"/>
  <c r="AQ937" i="30" s="1"/>
  <c r="AV825" i="30"/>
  <c r="AW825" i="30" s="1"/>
  <c r="AX825" i="30" s="1"/>
  <c r="AV829" i="30"/>
  <c r="AW829" i="30" s="1"/>
  <c r="AX829" i="30" s="1"/>
  <c r="AV833" i="30"/>
  <c r="AW833" i="30" s="1"/>
  <c r="AX833" i="30" s="1"/>
  <c r="AV837" i="30"/>
  <c r="AW837" i="30" s="1"/>
  <c r="AX837" i="30" s="1"/>
  <c r="AV841" i="30"/>
  <c r="AW841" i="30" s="1"/>
  <c r="AX841" i="30" s="1"/>
  <c r="AV845" i="30"/>
  <c r="AW845" i="30" s="1"/>
  <c r="AX845" i="30" s="1"/>
  <c r="AV849" i="30"/>
  <c r="AW849" i="30" s="1"/>
  <c r="AX849" i="30" s="1"/>
  <c r="AV853" i="30"/>
  <c r="AW853" i="30" s="1"/>
  <c r="AX853" i="30" s="1"/>
  <c r="AV857" i="30"/>
  <c r="AW857" i="30" s="1"/>
  <c r="AX857" i="30" s="1"/>
  <c r="AV861" i="30"/>
  <c r="AW861" i="30" s="1"/>
  <c r="AX861" i="30" s="1"/>
  <c r="AN870" i="30"/>
  <c r="AV872" i="30"/>
  <c r="AW872" i="30" s="1"/>
  <c r="AX872" i="30" s="1"/>
  <c r="AN874" i="30"/>
  <c r="AV876" i="30"/>
  <c r="AW876" i="30" s="1"/>
  <c r="AX876" i="30" s="1"/>
  <c r="AN878" i="30"/>
  <c r="AV880" i="30"/>
  <c r="AW880" i="30" s="1"/>
  <c r="AX880" i="30" s="1"/>
  <c r="AN882" i="30"/>
  <c r="AV884" i="30"/>
  <c r="AW884" i="30" s="1"/>
  <c r="AX884" i="30" s="1"/>
  <c r="AV892" i="30"/>
  <c r="AW892" i="30" s="1"/>
  <c r="AX892" i="30" s="1"/>
  <c r="AO896" i="30"/>
  <c r="AP896" i="30" s="1"/>
  <c r="AQ896" i="30" s="1"/>
  <c r="AN918" i="30"/>
  <c r="AI865" i="30"/>
  <c r="AN866" i="30"/>
  <c r="AN869" i="30"/>
  <c r="AQ871" i="30"/>
  <c r="AN873" i="30"/>
  <c r="AN877" i="30"/>
  <c r="AN881" i="30"/>
  <c r="AN885" i="30"/>
  <c r="AN886" i="30"/>
  <c r="AV896" i="30"/>
  <c r="AW896" i="30" s="1"/>
  <c r="AX896" i="30" s="1"/>
  <c r="AN900" i="30"/>
  <c r="AO904" i="30"/>
  <c r="AP904" i="30" s="1"/>
  <c r="AQ904" i="30" s="1"/>
  <c r="AO908" i="30"/>
  <c r="AP908" i="30" s="1"/>
  <c r="AQ908" i="30" s="1"/>
  <c r="AV928" i="30"/>
  <c r="AW928" i="30" s="1"/>
  <c r="AX928" i="30" s="1"/>
  <c r="AI868" i="30"/>
  <c r="AI872" i="30"/>
  <c r="AI876" i="30"/>
  <c r="AI880" i="30"/>
  <c r="AI884" i="30"/>
  <c r="AI888" i="30"/>
  <c r="AO888" i="30"/>
  <c r="AP888" i="30" s="1"/>
  <c r="AQ888" i="30" s="1"/>
  <c r="AN889" i="30"/>
  <c r="AN890" i="30"/>
  <c r="AV900" i="30"/>
  <c r="AW900" i="30" s="1"/>
  <c r="AX900" i="30" s="1"/>
  <c r="AO912" i="30"/>
  <c r="AP912" i="30" s="1"/>
  <c r="AQ912" i="30" s="1"/>
  <c r="AO917" i="30"/>
  <c r="AP917" i="30" s="1"/>
  <c r="AQ917" i="30" s="1"/>
  <c r="AO958" i="30"/>
  <c r="AP958" i="30" s="1"/>
  <c r="AQ958" i="30" s="1"/>
  <c r="AV887" i="30"/>
  <c r="AW887" i="30" s="1"/>
  <c r="AX887" i="30" s="1"/>
  <c r="AV891" i="30"/>
  <c r="AW891" i="30" s="1"/>
  <c r="AX891" i="30" s="1"/>
  <c r="AV895" i="30"/>
  <c r="AW895" i="30" s="1"/>
  <c r="AX895" i="30" s="1"/>
  <c r="AV903" i="30"/>
  <c r="AW903" i="30" s="1"/>
  <c r="AX903" i="30" s="1"/>
  <c r="AV907" i="30"/>
  <c r="AW907" i="30" s="1"/>
  <c r="AX907" i="30" s="1"/>
  <c r="AV911" i="30"/>
  <c r="AW911" i="30" s="1"/>
  <c r="AX911" i="30" s="1"/>
  <c r="AV915" i="30"/>
  <c r="AW915" i="30" s="1"/>
  <c r="AX915" i="30" s="1"/>
  <c r="AV916" i="30"/>
  <c r="AW916" i="30" s="1"/>
  <c r="AX916" i="30" s="1"/>
  <c r="AI920" i="30"/>
  <c r="AN921" i="30"/>
  <c r="AN922" i="30"/>
  <c r="AO957" i="30"/>
  <c r="AP957" i="30" s="1"/>
  <c r="AQ957" i="30" s="1"/>
  <c r="AN902" i="30"/>
  <c r="AV904" i="30"/>
  <c r="AW904" i="30" s="1"/>
  <c r="AX904" i="30" s="1"/>
  <c r="AN906" i="30"/>
  <c r="AV908" i="30"/>
  <c r="AW908" i="30" s="1"/>
  <c r="AX908" i="30" s="1"/>
  <c r="AN910" i="30"/>
  <c r="AV912" i="30"/>
  <c r="AW912" i="30" s="1"/>
  <c r="AX912" i="30" s="1"/>
  <c r="AN914" i="30"/>
  <c r="AV920" i="30"/>
  <c r="AW920" i="30" s="1"/>
  <c r="AX920" i="30" s="1"/>
  <c r="AI924" i="30"/>
  <c r="AO924" i="30"/>
  <c r="AP924" i="30" s="1"/>
  <c r="AQ924" i="30" s="1"/>
  <c r="AN925" i="30"/>
  <c r="AN926" i="30"/>
  <c r="AV953" i="30"/>
  <c r="AW953" i="30" s="1"/>
  <c r="AX953" i="30" s="1"/>
  <c r="AN959" i="30"/>
  <c r="AV979" i="30"/>
  <c r="AW979" i="30" s="1"/>
  <c r="AX979" i="30" s="1"/>
  <c r="AN898" i="30"/>
  <c r="AN901" i="30"/>
  <c r="AN905" i="30"/>
  <c r="AN909" i="30"/>
  <c r="AN913" i="30"/>
  <c r="AQ915" i="30"/>
  <c r="AV924" i="30"/>
  <c r="AW924" i="30" s="1"/>
  <c r="AX924" i="30" s="1"/>
  <c r="AI928" i="30"/>
  <c r="AO928" i="30"/>
  <c r="AP928" i="30" s="1"/>
  <c r="AQ928" i="30" s="1"/>
  <c r="AN929" i="30"/>
  <c r="AN930" i="30"/>
  <c r="AV919" i="30"/>
  <c r="AW919" i="30" s="1"/>
  <c r="AX919" i="30" s="1"/>
  <c r="AV923" i="30"/>
  <c r="AW923" i="30" s="1"/>
  <c r="AX923" i="30" s="1"/>
  <c r="AV927" i="30"/>
  <c r="AW927" i="30" s="1"/>
  <c r="AX927" i="30" s="1"/>
  <c r="AV931" i="30"/>
  <c r="AW931" i="30" s="1"/>
  <c r="AX931" i="30" s="1"/>
  <c r="AV936" i="30"/>
  <c r="AW936" i="30" s="1"/>
  <c r="AX936" i="30" s="1"/>
  <c r="AV940" i="30"/>
  <c r="AW940" i="30" s="1"/>
  <c r="AX940" i="30" s="1"/>
  <c r="AV944" i="30"/>
  <c r="AW944" i="30" s="1"/>
  <c r="AX944" i="30" s="1"/>
  <c r="AV948" i="30"/>
  <c r="AW948" i="30" s="1"/>
  <c r="AX948" i="30" s="1"/>
  <c r="AQ956" i="30"/>
  <c r="AV957" i="30"/>
  <c r="AW957" i="30" s="1"/>
  <c r="AX957" i="30" s="1"/>
  <c r="AI961" i="30"/>
  <c r="AO961" i="30"/>
  <c r="AP961" i="30" s="1"/>
  <c r="AQ961" i="30" s="1"/>
  <c r="AN962" i="30"/>
  <c r="AN963" i="30"/>
  <c r="AV971" i="30"/>
  <c r="AW971" i="30" s="1"/>
  <c r="AX971" i="30" s="1"/>
  <c r="AV989" i="30"/>
  <c r="AW989" i="30" s="1"/>
  <c r="AX989" i="30" s="1"/>
  <c r="AV933" i="30"/>
  <c r="AW933" i="30" s="1"/>
  <c r="AX933" i="30" s="1"/>
  <c r="AN935" i="30"/>
  <c r="AV937" i="30"/>
  <c r="AW937" i="30" s="1"/>
  <c r="AX937" i="30" s="1"/>
  <c r="AN939" i="30"/>
  <c r="AV941" i="30"/>
  <c r="AW941" i="30" s="1"/>
  <c r="AX941" i="30" s="1"/>
  <c r="AN943" i="30"/>
  <c r="AV945" i="30"/>
  <c r="AW945" i="30" s="1"/>
  <c r="AX945" i="30" s="1"/>
  <c r="AN947" i="30"/>
  <c r="AI949" i="30"/>
  <c r="AO949" i="30"/>
  <c r="AP949" i="30" s="1"/>
  <c r="AQ949" i="30" s="1"/>
  <c r="AN950" i="30"/>
  <c r="AN951" i="30"/>
  <c r="AV961" i="30"/>
  <c r="AW961" i="30" s="1"/>
  <c r="AX961" i="30" s="1"/>
  <c r="AI965" i="30"/>
  <c r="AO965" i="30"/>
  <c r="AP965" i="30" s="1"/>
  <c r="AQ965" i="30" s="1"/>
  <c r="AN966" i="30"/>
  <c r="AN967" i="30"/>
  <c r="AN980" i="30"/>
  <c r="AN987" i="30"/>
  <c r="AN934" i="30"/>
  <c r="AN938" i="30"/>
  <c r="AN942" i="30"/>
  <c r="AQ944" i="30"/>
  <c r="AN946" i="30"/>
  <c r="AV949" i="30"/>
  <c r="AW949" i="30" s="1"/>
  <c r="AX949" i="30" s="1"/>
  <c r="AI953" i="30"/>
  <c r="AN954" i="30"/>
  <c r="AN955" i="30"/>
  <c r="AV965" i="30"/>
  <c r="AW965" i="30" s="1"/>
  <c r="AX965" i="30" s="1"/>
  <c r="AO986" i="30"/>
  <c r="AP986" i="30" s="1"/>
  <c r="AQ986" i="30" s="1"/>
  <c r="AN1001" i="30"/>
  <c r="AV952" i="30"/>
  <c r="AW952" i="30" s="1"/>
  <c r="AX952" i="30" s="1"/>
  <c r="AV956" i="30"/>
  <c r="AW956" i="30" s="1"/>
  <c r="AX956" i="30" s="1"/>
  <c r="AV960" i="30"/>
  <c r="AW960" i="30" s="1"/>
  <c r="AX960" i="30" s="1"/>
  <c r="AV964" i="30"/>
  <c r="AW964" i="30" s="1"/>
  <c r="AX964" i="30" s="1"/>
  <c r="AN968" i="30"/>
  <c r="AN969" i="30"/>
  <c r="AN973" i="30"/>
  <c r="AI975" i="30"/>
  <c r="AO975" i="30"/>
  <c r="AP975" i="30" s="1"/>
  <c r="AQ975" i="30" s="1"/>
  <c r="AN976" i="30"/>
  <c r="AN981" i="30"/>
  <c r="AV982" i="30"/>
  <c r="AW982" i="30" s="1"/>
  <c r="AX982" i="30" s="1"/>
  <c r="AO983" i="30"/>
  <c r="AP983" i="30" s="1"/>
  <c r="AQ983" i="30" s="1"/>
  <c r="AV985" i="30"/>
  <c r="AW985" i="30" s="1"/>
  <c r="AX985" i="30" s="1"/>
  <c r="AV970" i="30"/>
  <c r="AW970" i="30" s="1"/>
  <c r="AX970" i="30" s="1"/>
  <c r="AV975" i="30"/>
  <c r="AW975" i="30" s="1"/>
  <c r="AX975" i="30" s="1"/>
  <c r="AV978" i="30"/>
  <c r="AW978" i="30" s="1"/>
  <c r="AX978" i="30" s="1"/>
  <c r="AV983" i="30"/>
  <c r="AW983" i="30" s="1"/>
  <c r="AX983" i="30" s="1"/>
  <c r="AN984" i="30"/>
  <c r="AO1000" i="30"/>
  <c r="AP1000" i="30" s="1"/>
  <c r="AQ1000" i="30" s="1"/>
  <c r="AI971" i="30"/>
  <c r="AO971" i="30"/>
  <c r="AP971" i="30" s="1"/>
  <c r="AQ971" i="30" s="1"/>
  <c r="AN972" i="30"/>
  <c r="AN977" i="30"/>
  <c r="AI979" i="30"/>
  <c r="AO979" i="30"/>
  <c r="AP979" i="30" s="1"/>
  <c r="AQ979" i="30" s="1"/>
  <c r="AN988" i="30"/>
  <c r="AO990" i="30"/>
  <c r="AP990" i="30" s="1"/>
  <c r="AQ990" i="30" s="1"/>
  <c r="AN991" i="30"/>
  <c r="AO999" i="30"/>
  <c r="AP999" i="30" s="1"/>
  <c r="AQ999" i="30" s="1"/>
  <c r="AI987" i="30"/>
  <c r="AI991" i="30"/>
  <c r="AV999" i="30"/>
  <c r="AW999" i="30" s="1"/>
  <c r="AX999" i="30" s="1"/>
  <c r="AI1003" i="30"/>
  <c r="AO1003" i="30"/>
  <c r="AP1003" i="30" s="1"/>
  <c r="AQ1003" i="30" s="1"/>
  <c r="AN1004" i="30"/>
  <c r="AN1005" i="30"/>
  <c r="AV986" i="30"/>
  <c r="AW986" i="30" s="1"/>
  <c r="AX986" i="30" s="1"/>
  <c r="AV990" i="30"/>
  <c r="AW990" i="30" s="1"/>
  <c r="AX990" i="30" s="1"/>
  <c r="AN993" i="30"/>
  <c r="AV1003" i="30"/>
  <c r="AW1003" i="30" s="1"/>
  <c r="AX1003" i="30" s="1"/>
  <c r="AV1007" i="30"/>
  <c r="AW1007" i="30" s="1"/>
  <c r="AX1007" i="30" s="1"/>
  <c r="AN1008" i="30"/>
  <c r="AV987" i="30"/>
  <c r="AW987" i="30" s="1"/>
  <c r="AX987" i="30" s="1"/>
  <c r="AN989" i="30"/>
  <c r="AV991" i="30"/>
  <c r="AW991" i="30" s="1"/>
  <c r="AX991" i="30" s="1"/>
  <c r="AI995" i="30"/>
  <c r="AO995" i="30"/>
  <c r="AP995" i="30" s="1"/>
  <c r="AQ995" i="30" s="1"/>
  <c r="AN996" i="30"/>
  <c r="AN997" i="30"/>
  <c r="AO1006" i="30"/>
  <c r="AP1006" i="30" s="1"/>
  <c r="AQ1006" i="30" s="1"/>
  <c r="AV994" i="30"/>
  <c r="AW994" i="30" s="1"/>
  <c r="AX994" i="30" s="1"/>
  <c r="AV998" i="30"/>
  <c r="AW998" i="30" s="1"/>
  <c r="AX998" i="30" s="1"/>
  <c r="AV1002" i="30"/>
  <c r="AW1002" i="30" s="1"/>
  <c r="AX1002" i="30" s="1"/>
  <c r="AF65" i="9" l="1"/>
  <c r="AE66" i="9"/>
  <c r="AG65" i="9"/>
  <c r="AK66" i="9"/>
  <c r="AM65" i="9"/>
  <c r="AL65" i="9"/>
  <c r="AQ42" i="30"/>
  <c r="AQ82" i="30"/>
  <c r="BC15" i="30"/>
  <c r="BE15" i="30" s="1"/>
  <c r="BC14" i="30"/>
  <c r="BE14" i="30" s="1"/>
  <c r="AX47" i="30"/>
  <c r="AX48" i="30"/>
  <c r="AX54" i="30"/>
  <c r="AX67" i="30"/>
  <c r="AX51" i="30"/>
  <c r="AX64" i="30"/>
  <c r="AX65" i="30"/>
  <c r="AX63" i="30"/>
  <c r="AX62" i="30"/>
  <c r="AX46" i="30"/>
  <c r="AX66" i="30"/>
  <c r="AX50" i="30"/>
  <c r="AX52" i="30"/>
  <c r="AX61" i="30"/>
  <c r="AX53" i="30"/>
  <c r="AX49" i="30"/>
  <c r="AQ78" i="30"/>
  <c r="AQ994" i="30"/>
  <c r="CA5" i="30"/>
  <c r="CD5" i="30" s="1"/>
  <c r="CA7" i="30"/>
  <c r="CD7" i="30" s="1"/>
  <c r="U8" i="30"/>
  <c r="CA4" i="30"/>
  <c r="CD4" i="30" s="1"/>
  <c r="AQ899" i="30"/>
  <c r="AQ715" i="30"/>
  <c r="AQ661" i="30"/>
  <c r="AQ621" i="30"/>
  <c r="AQ597" i="30"/>
  <c r="AQ974" i="30"/>
  <c r="AQ923" i="30"/>
  <c r="AQ817" i="30"/>
  <c r="AQ703" i="30"/>
  <c r="AQ695" i="30"/>
  <c r="AQ392" i="30"/>
  <c r="AQ360" i="30"/>
  <c r="AQ352" i="30"/>
  <c r="AQ101" i="30"/>
  <c r="AQ68" i="30"/>
  <c r="AQ1002" i="30"/>
  <c r="AQ911" i="30"/>
  <c r="AQ671" i="30"/>
  <c r="AQ544" i="30"/>
  <c r="AQ512" i="30"/>
  <c r="V8" i="30"/>
  <c r="AQ70" i="30"/>
  <c r="Y11" i="30"/>
  <c r="U11" i="30"/>
  <c r="X27" i="30"/>
  <c r="X15" i="30" s="1"/>
  <c r="AO79" i="30"/>
  <c r="AP79" i="30" s="1"/>
  <c r="AQ79" i="30" s="1"/>
  <c r="AQ751" i="30"/>
  <c r="AQ462" i="30"/>
  <c r="AO453" i="30"/>
  <c r="AP453" i="30" s="1"/>
  <c r="AQ453" i="30" s="1"/>
  <c r="X11" i="30"/>
  <c r="AO553" i="30"/>
  <c r="AP553" i="30" s="1"/>
  <c r="AQ553" i="30" s="1"/>
  <c r="AO86" i="30"/>
  <c r="AP86" i="30" s="1"/>
  <c r="AQ86" i="30" s="1"/>
  <c r="AQ931" i="30"/>
  <c r="AQ775" i="30"/>
  <c r="AQ783" i="30"/>
  <c r="AQ711" i="30"/>
  <c r="AQ679" i="30"/>
  <c r="CC7" i="30"/>
  <c r="AQ891" i="30"/>
  <c r="AO761" i="30"/>
  <c r="AP761" i="30" s="1"/>
  <c r="AQ761" i="30" s="1"/>
  <c r="AO693" i="30"/>
  <c r="AP693" i="30" s="1"/>
  <c r="AQ693" i="30" s="1"/>
  <c r="AO725" i="30"/>
  <c r="AP725" i="30" s="1"/>
  <c r="AQ725" i="30" s="1"/>
  <c r="W27" i="30"/>
  <c r="W16" i="30" s="1"/>
  <c r="W17" i="30" s="1"/>
  <c r="AO777" i="30"/>
  <c r="AP777" i="30" s="1"/>
  <c r="AQ777" i="30" s="1"/>
  <c r="AO876" i="30"/>
  <c r="AP876" i="30" s="1"/>
  <c r="AQ876" i="30" s="1"/>
  <c r="AO884" i="30"/>
  <c r="AP884" i="30" s="1"/>
  <c r="AQ884" i="30" s="1"/>
  <c r="CB4" i="30"/>
  <c r="AO992" i="30"/>
  <c r="AP992" i="30" s="1"/>
  <c r="AQ992" i="30" s="1"/>
  <c r="AO701" i="30"/>
  <c r="AP701" i="30" s="1"/>
  <c r="AQ701" i="30" s="1"/>
  <c r="AO669" i="30"/>
  <c r="AP669" i="30" s="1"/>
  <c r="AQ669" i="30" s="1"/>
  <c r="AO599" i="30"/>
  <c r="AP599" i="30" s="1"/>
  <c r="AQ599" i="30" s="1"/>
  <c r="V11" i="30"/>
  <c r="CB7" i="30"/>
  <c r="Y8" i="30"/>
  <c r="CC4" i="30"/>
  <c r="AQ72" i="30"/>
  <c r="AO887" i="30"/>
  <c r="AP887" i="30" s="1"/>
  <c r="AQ887" i="30" s="1"/>
  <c r="AO84" i="30"/>
  <c r="AP84" i="30" s="1"/>
  <c r="AQ84" i="30" s="1"/>
  <c r="X8" i="30"/>
  <c r="H18" i="30"/>
  <c r="AO880" i="30"/>
  <c r="AP880" i="30" s="1"/>
  <c r="AQ880" i="30" s="1"/>
  <c r="AO717" i="30"/>
  <c r="AP717" i="30" s="1"/>
  <c r="AQ717" i="30" s="1"/>
  <c r="AO685" i="30"/>
  <c r="AP685" i="30" s="1"/>
  <c r="AQ685" i="30" s="1"/>
  <c r="AO76" i="30"/>
  <c r="AP76" i="30" s="1"/>
  <c r="AQ76" i="30" s="1"/>
  <c r="AO56" i="30"/>
  <c r="AP56" i="30" s="1"/>
  <c r="AQ56" i="30" s="1"/>
  <c r="AO996" i="30"/>
  <c r="AP996" i="30" s="1"/>
  <c r="AQ996" i="30" s="1"/>
  <c r="AO972" i="30"/>
  <c r="AP972" i="30" s="1"/>
  <c r="AQ972" i="30" s="1"/>
  <c r="AO1001" i="30"/>
  <c r="AP1001" i="30" s="1"/>
  <c r="AQ1001" i="30" s="1"/>
  <c r="AO967" i="30"/>
  <c r="AP967" i="30" s="1"/>
  <c r="AQ967" i="30" s="1"/>
  <c r="AO935" i="30"/>
  <c r="AP935" i="30" s="1"/>
  <c r="AQ935" i="30" s="1"/>
  <c r="AO913" i="30"/>
  <c r="AP913" i="30" s="1"/>
  <c r="AQ913" i="30" s="1"/>
  <c r="AO926" i="30"/>
  <c r="AP926" i="30" s="1"/>
  <c r="AQ926" i="30" s="1"/>
  <c r="AO902" i="30"/>
  <c r="AP902" i="30" s="1"/>
  <c r="AQ902" i="30" s="1"/>
  <c r="AO900" i="30"/>
  <c r="AP900" i="30" s="1"/>
  <c r="AQ900" i="30" s="1"/>
  <c r="AO877" i="30"/>
  <c r="AP877" i="30" s="1"/>
  <c r="AQ877" i="30" s="1"/>
  <c r="AO918" i="30"/>
  <c r="AP918" i="30" s="1"/>
  <c r="AQ918" i="30" s="1"/>
  <c r="AO882" i="30"/>
  <c r="AP882" i="30" s="1"/>
  <c r="AQ882" i="30" s="1"/>
  <c r="AO874" i="30"/>
  <c r="AP874" i="30" s="1"/>
  <c r="AQ874" i="30" s="1"/>
  <c r="AO852" i="30"/>
  <c r="AP852" i="30" s="1"/>
  <c r="AQ852" i="30" s="1"/>
  <c r="AO823" i="30"/>
  <c r="AP823" i="30" s="1"/>
  <c r="AQ823" i="30" s="1"/>
  <c r="AO847" i="30"/>
  <c r="AP847" i="30" s="1"/>
  <c r="AQ847" i="30" s="1"/>
  <c r="AO832" i="30"/>
  <c r="AP832" i="30" s="1"/>
  <c r="AQ832" i="30" s="1"/>
  <c r="AO827" i="30"/>
  <c r="AP827" i="30" s="1"/>
  <c r="AQ827" i="30" s="1"/>
  <c r="AO765" i="30"/>
  <c r="AP765" i="30" s="1"/>
  <c r="AQ765" i="30" s="1"/>
  <c r="AO750" i="30"/>
  <c r="AP750" i="30" s="1"/>
  <c r="AQ750" i="30" s="1"/>
  <c r="AO737" i="30"/>
  <c r="AP737" i="30" s="1"/>
  <c r="AQ737" i="30" s="1"/>
  <c r="AO738" i="30"/>
  <c r="AP738" i="30" s="1"/>
  <c r="AQ738" i="30" s="1"/>
  <c r="AO757" i="30"/>
  <c r="AP757" i="30" s="1"/>
  <c r="AQ757" i="30" s="1"/>
  <c r="AO718" i="30"/>
  <c r="AP718" i="30" s="1"/>
  <c r="AQ718" i="30" s="1"/>
  <c r="AO639" i="30"/>
  <c r="AP639" i="30" s="1"/>
  <c r="AQ639" i="30" s="1"/>
  <c r="AO624" i="30"/>
  <c r="AP624" i="30" s="1"/>
  <c r="AQ624" i="30" s="1"/>
  <c r="AO428" i="30"/>
  <c r="AP428" i="30" s="1"/>
  <c r="AQ428" i="30" s="1"/>
  <c r="AO418" i="30"/>
  <c r="AP418" i="30" s="1"/>
  <c r="AQ418" i="30" s="1"/>
  <c r="AO336" i="30"/>
  <c r="AP336" i="30" s="1"/>
  <c r="AQ336" i="30" s="1"/>
  <c r="AO328" i="30"/>
  <c r="AP328" i="30" s="1"/>
  <c r="AQ328" i="30" s="1"/>
  <c r="AO296" i="30"/>
  <c r="AP296" i="30" s="1"/>
  <c r="AQ296" i="30" s="1"/>
  <c r="AO375" i="30"/>
  <c r="AP375" i="30" s="1"/>
  <c r="AQ375" i="30" s="1"/>
  <c r="AO343" i="30"/>
  <c r="AP343" i="30" s="1"/>
  <c r="AQ343" i="30" s="1"/>
  <c r="AO371" i="30"/>
  <c r="AP371" i="30" s="1"/>
  <c r="AQ371" i="30" s="1"/>
  <c r="AO285" i="30"/>
  <c r="AP285" i="30" s="1"/>
  <c r="AQ285" i="30" s="1"/>
  <c r="AO200" i="30"/>
  <c r="AP200" i="30" s="1"/>
  <c r="AQ200" i="30" s="1"/>
  <c r="AO157" i="30"/>
  <c r="AP157" i="30" s="1"/>
  <c r="AQ157" i="30" s="1"/>
  <c r="AO148" i="30"/>
  <c r="AP148" i="30" s="1"/>
  <c r="AQ148" i="30" s="1"/>
  <c r="AO140" i="30"/>
  <c r="AP140" i="30" s="1"/>
  <c r="AQ140" i="30" s="1"/>
  <c r="AO132" i="30"/>
  <c r="AP132" i="30" s="1"/>
  <c r="AQ132" i="30" s="1"/>
  <c r="AO124" i="30"/>
  <c r="AP124" i="30" s="1"/>
  <c r="AQ124" i="30" s="1"/>
  <c r="AO116" i="30"/>
  <c r="AP116" i="30" s="1"/>
  <c r="AQ116" i="30" s="1"/>
  <c r="AO106" i="30"/>
  <c r="AP106" i="30" s="1"/>
  <c r="AQ106" i="30" s="1"/>
  <c r="AX26" i="30"/>
  <c r="AX60" i="30"/>
  <c r="AO981" i="30"/>
  <c r="AP981" i="30" s="1"/>
  <c r="AQ981" i="30" s="1"/>
  <c r="AO969" i="30"/>
  <c r="AP969" i="30" s="1"/>
  <c r="AQ969" i="30" s="1"/>
  <c r="AO955" i="30"/>
  <c r="AP955" i="30" s="1"/>
  <c r="AQ955" i="30" s="1"/>
  <c r="AO942" i="30"/>
  <c r="AP942" i="30" s="1"/>
  <c r="AQ942" i="30" s="1"/>
  <c r="AO934" i="30"/>
  <c r="AP934" i="30" s="1"/>
  <c r="AQ934" i="30" s="1"/>
  <c r="AO987" i="30"/>
  <c r="AP987" i="30" s="1"/>
  <c r="AQ987" i="30" s="1"/>
  <c r="AO966" i="30"/>
  <c r="AP966" i="30" s="1"/>
  <c r="AQ966" i="30" s="1"/>
  <c r="AO951" i="30"/>
  <c r="AP951" i="30" s="1"/>
  <c r="AQ951" i="30" s="1"/>
  <c r="AO939" i="30"/>
  <c r="AP939" i="30" s="1"/>
  <c r="AQ939" i="30" s="1"/>
  <c r="AO925" i="30"/>
  <c r="AP925" i="30" s="1"/>
  <c r="AQ925" i="30" s="1"/>
  <c r="AO914" i="30"/>
  <c r="AP914" i="30" s="1"/>
  <c r="AQ914" i="30" s="1"/>
  <c r="AO906" i="30"/>
  <c r="AP906" i="30" s="1"/>
  <c r="AQ906" i="30" s="1"/>
  <c r="AO890" i="30"/>
  <c r="AP890" i="30" s="1"/>
  <c r="AQ890" i="30" s="1"/>
  <c r="AO886" i="30"/>
  <c r="AP886" i="30" s="1"/>
  <c r="AQ886" i="30" s="1"/>
  <c r="AO881" i="30"/>
  <c r="AP881" i="30" s="1"/>
  <c r="AQ881" i="30" s="1"/>
  <c r="AO851" i="30"/>
  <c r="AP851" i="30" s="1"/>
  <c r="AQ851" i="30" s="1"/>
  <c r="AO836" i="30"/>
  <c r="AP836" i="30" s="1"/>
  <c r="AQ836" i="30" s="1"/>
  <c r="AO811" i="30"/>
  <c r="AP811" i="30" s="1"/>
  <c r="AQ811" i="30" s="1"/>
  <c r="AO803" i="30"/>
  <c r="AP803" i="30" s="1"/>
  <c r="AQ803" i="30" s="1"/>
  <c r="AO795" i="30"/>
  <c r="AP795" i="30" s="1"/>
  <c r="AQ795" i="30" s="1"/>
  <c r="AO867" i="30"/>
  <c r="AP867" i="30" s="1"/>
  <c r="AQ867" i="30" s="1"/>
  <c r="AO831" i="30"/>
  <c r="AP831" i="30" s="1"/>
  <c r="AQ831" i="30" s="1"/>
  <c r="AO824" i="30"/>
  <c r="AP824" i="30" s="1"/>
  <c r="AQ824" i="30" s="1"/>
  <c r="AO816" i="30"/>
  <c r="AP816" i="30" s="1"/>
  <c r="AQ816" i="30" s="1"/>
  <c r="AO808" i="30"/>
  <c r="AP808" i="30" s="1"/>
  <c r="AQ808" i="30" s="1"/>
  <c r="AO800" i="30"/>
  <c r="AP800" i="30" s="1"/>
  <c r="AQ800" i="30" s="1"/>
  <c r="AO792" i="30"/>
  <c r="AP792" i="30" s="1"/>
  <c r="AQ792" i="30" s="1"/>
  <c r="AO860" i="30"/>
  <c r="AP860" i="30" s="1"/>
  <c r="AQ860" i="30" s="1"/>
  <c r="AO856" i="30"/>
  <c r="AP856" i="30" s="1"/>
  <c r="AQ856" i="30" s="1"/>
  <c r="AO749" i="30"/>
  <c r="AP749" i="30" s="1"/>
  <c r="AQ749" i="30" s="1"/>
  <c r="AO741" i="30"/>
  <c r="AP741" i="30" s="1"/>
  <c r="AQ741" i="30" s="1"/>
  <c r="AO746" i="30"/>
  <c r="AP746" i="30" s="1"/>
  <c r="AQ746" i="30" s="1"/>
  <c r="AO774" i="30"/>
  <c r="AP774" i="30" s="1"/>
  <c r="AQ774" i="30" s="1"/>
  <c r="AO604" i="30"/>
  <c r="AP604" i="30" s="1"/>
  <c r="AQ604" i="30" s="1"/>
  <c r="AO591" i="30"/>
  <c r="AP591" i="30" s="1"/>
  <c r="AQ591" i="30" s="1"/>
  <c r="AO559" i="30"/>
  <c r="AP559" i="30" s="1"/>
  <c r="AQ559" i="30" s="1"/>
  <c r="AO527" i="30"/>
  <c r="AP527" i="30" s="1"/>
  <c r="AQ527" i="30" s="1"/>
  <c r="AO495" i="30"/>
  <c r="AP495" i="30" s="1"/>
  <c r="AQ495" i="30" s="1"/>
  <c r="AO563" i="30"/>
  <c r="AP563" i="30" s="1"/>
  <c r="AQ563" i="30" s="1"/>
  <c r="AO547" i="30"/>
  <c r="AP547" i="30" s="1"/>
  <c r="AQ547" i="30" s="1"/>
  <c r="AO531" i="30"/>
  <c r="AP531" i="30" s="1"/>
  <c r="AQ531" i="30" s="1"/>
  <c r="AO515" i="30"/>
  <c r="AP515" i="30" s="1"/>
  <c r="AQ515" i="30" s="1"/>
  <c r="AO499" i="30"/>
  <c r="AP499" i="30" s="1"/>
  <c r="AQ499" i="30" s="1"/>
  <c r="AO483" i="30"/>
  <c r="AP483" i="30" s="1"/>
  <c r="AQ483" i="30" s="1"/>
  <c r="AO370" i="30"/>
  <c r="AP370" i="30" s="1"/>
  <c r="AQ370" i="30" s="1"/>
  <c r="AO354" i="30"/>
  <c r="AP354" i="30" s="1"/>
  <c r="AQ354" i="30" s="1"/>
  <c r="AO288" i="30"/>
  <c r="AP288" i="30" s="1"/>
  <c r="AQ288" i="30" s="1"/>
  <c r="AO383" i="30"/>
  <c r="AP383" i="30" s="1"/>
  <c r="AQ383" i="30" s="1"/>
  <c r="AO351" i="30"/>
  <c r="AP351" i="30" s="1"/>
  <c r="AQ351" i="30" s="1"/>
  <c r="AO632" i="30"/>
  <c r="AP632" i="30" s="1"/>
  <c r="AQ632" i="30" s="1"/>
  <c r="AO482" i="30"/>
  <c r="AP482" i="30" s="1"/>
  <c r="AQ482" i="30" s="1"/>
  <c r="AO232" i="30"/>
  <c r="AP232" i="30" s="1"/>
  <c r="AQ232" i="30" s="1"/>
  <c r="AO189" i="30"/>
  <c r="AP189" i="30" s="1"/>
  <c r="AQ189" i="30" s="1"/>
  <c r="AO973" i="30"/>
  <c r="AP973" i="30" s="1"/>
  <c r="AQ973" i="30" s="1"/>
  <c r="AO968" i="30"/>
  <c r="AP968" i="30" s="1"/>
  <c r="AQ968" i="30" s="1"/>
  <c r="AO954" i="30"/>
  <c r="AP954" i="30" s="1"/>
  <c r="AQ954" i="30" s="1"/>
  <c r="AO980" i="30"/>
  <c r="AP980" i="30" s="1"/>
  <c r="AQ980" i="30" s="1"/>
  <c r="AO950" i="30"/>
  <c r="AP950" i="30" s="1"/>
  <c r="AQ950" i="30" s="1"/>
  <c r="AO947" i="30"/>
  <c r="AP947" i="30" s="1"/>
  <c r="AQ947" i="30" s="1"/>
  <c r="AO943" i="30"/>
  <c r="AP943" i="30" s="1"/>
  <c r="AQ943" i="30" s="1"/>
  <c r="AO963" i="30"/>
  <c r="AP963" i="30" s="1"/>
  <c r="AQ963" i="30" s="1"/>
  <c r="AO930" i="30"/>
  <c r="AP930" i="30" s="1"/>
  <c r="AQ930" i="30" s="1"/>
  <c r="AO905" i="30"/>
  <c r="AP905" i="30" s="1"/>
  <c r="AQ905" i="30" s="1"/>
  <c r="AO898" i="30"/>
  <c r="AP898" i="30" s="1"/>
  <c r="AQ898" i="30" s="1"/>
  <c r="AO922" i="30"/>
  <c r="AP922" i="30" s="1"/>
  <c r="AQ922" i="30" s="1"/>
  <c r="AO889" i="30"/>
  <c r="AP889" i="30" s="1"/>
  <c r="AQ889" i="30" s="1"/>
  <c r="AO885" i="30"/>
  <c r="AP885" i="30" s="1"/>
  <c r="AQ885" i="30" s="1"/>
  <c r="AO869" i="30"/>
  <c r="AP869" i="30" s="1"/>
  <c r="AQ869" i="30" s="1"/>
  <c r="AO878" i="30"/>
  <c r="AP878" i="30" s="1"/>
  <c r="AQ878" i="30" s="1"/>
  <c r="AO870" i="30"/>
  <c r="AP870" i="30" s="1"/>
  <c r="AQ870" i="30" s="1"/>
  <c r="AO894" i="30"/>
  <c r="AP894" i="30" s="1"/>
  <c r="AQ894" i="30" s="1"/>
  <c r="AO835" i="30"/>
  <c r="AP835" i="30" s="1"/>
  <c r="AQ835" i="30" s="1"/>
  <c r="AO815" i="30"/>
  <c r="AP815" i="30" s="1"/>
  <c r="AQ815" i="30" s="1"/>
  <c r="AO865" i="30"/>
  <c r="AP865" i="30" s="1"/>
  <c r="AQ865" i="30" s="1"/>
  <c r="AO859" i="30"/>
  <c r="AP859" i="30" s="1"/>
  <c r="AQ859" i="30" s="1"/>
  <c r="AO844" i="30"/>
  <c r="AP844" i="30" s="1"/>
  <c r="AQ844" i="30" s="1"/>
  <c r="AO782" i="30"/>
  <c r="AP782" i="30" s="1"/>
  <c r="AQ782" i="30" s="1"/>
  <c r="AO745" i="30"/>
  <c r="AP745" i="30" s="1"/>
  <c r="AQ745" i="30" s="1"/>
  <c r="AO778" i="30"/>
  <c r="AP778" i="30" s="1"/>
  <c r="AQ778" i="30" s="1"/>
  <c r="AO762" i="30"/>
  <c r="AP762" i="30" s="1"/>
  <c r="AQ762" i="30" s="1"/>
  <c r="AO734" i="30"/>
  <c r="AP734" i="30" s="1"/>
  <c r="AQ734" i="30" s="1"/>
  <c r="AO789" i="30"/>
  <c r="AP789" i="30" s="1"/>
  <c r="AQ789" i="30" s="1"/>
  <c r="AO773" i="30"/>
  <c r="AP773" i="30" s="1"/>
  <c r="AQ773" i="30" s="1"/>
  <c r="AO686" i="30"/>
  <c r="AP686" i="30" s="1"/>
  <c r="AQ686" i="30" s="1"/>
  <c r="AO655" i="30"/>
  <c r="AP655" i="30" s="1"/>
  <c r="AQ655" i="30" s="1"/>
  <c r="AO623" i="30"/>
  <c r="AP623" i="30" s="1"/>
  <c r="AQ623" i="30" s="1"/>
  <c r="AO312" i="30"/>
  <c r="AP312" i="30" s="1"/>
  <c r="AQ312" i="30" s="1"/>
  <c r="AO474" i="30"/>
  <c r="AP474" i="30" s="1"/>
  <c r="AQ474" i="30" s="1"/>
  <c r="AO359" i="30"/>
  <c r="AP359" i="30" s="1"/>
  <c r="AQ359" i="30" s="1"/>
  <c r="AO546" i="30"/>
  <c r="AP546" i="30" s="1"/>
  <c r="AQ546" i="30" s="1"/>
  <c r="AO264" i="30"/>
  <c r="AP264" i="30" s="1"/>
  <c r="AQ264" i="30" s="1"/>
  <c r="AO221" i="30"/>
  <c r="AP221" i="30" s="1"/>
  <c r="AQ221" i="30" s="1"/>
  <c r="AO1005" i="30"/>
  <c r="AP1005" i="30" s="1"/>
  <c r="AQ1005" i="30" s="1"/>
  <c r="AO997" i="30"/>
  <c r="AP997" i="30" s="1"/>
  <c r="AQ997" i="30" s="1"/>
  <c r="AO989" i="30"/>
  <c r="AP989" i="30" s="1"/>
  <c r="AQ989" i="30" s="1"/>
  <c r="AO1008" i="30"/>
  <c r="AP1008" i="30" s="1"/>
  <c r="AQ1008" i="30" s="1"/>
  <c r="AO993" i="30"/>
  <c r="AP993" i="30" s="1"/>
  <c r="AQ993" i="30" s="1"/>
  <c r="AO1004" i="30"/>
  <c r="AP1004" i="30" s="1"/>
  <c r="AQ1004" i="30" s="1"/>
  <c r="AO991" i="30"/>
  <c r="AP991" i="30" s="1"/>
  <c r="AQ991" i="30" s="1"/>
  <c r="AO988" i="30"/>
  <c r="AP988" i="30" s="1"/>
  <c r="AQ988" i="30" s="1"/>
  <c r="AO977" i="30"/>
  <c r="AP977" i="30" s="1"/>
  <c r="AQ977" i="30" s="1"/>
  <c r="AO984" i="30"/>
  <c r="AP984" i="30" s="1"/>
  <c r="AQ984" i="30" s="1"/>
  <c r="AO976" i="30"/>
  <c r="AP976" i="30" s="1"/>
  <c r="AQ976" i="30" s="1"/>
  <c r="AO946" i="30"/>
  <c r="AP946" i="30" s="1"/>
  <c r="AQ946" i="30" s="1"/>
  <c r="AO938" i="30"/>
  <c r="AP938" i="30" s="1"/>
  <c r="AQ938" i="30" s="1"/>
  <c r="AO962" i="30"/>
  <c r="AP962" i="30" s="1"/>
  <c r="AQ962" i="30" s="1"/>
  <c r="AO929" i="30"/>
  <c r="AP929" i="30" s="1"/>
  <c r="AQ929" i="30" s="1"/>
  <c r="AO909" i="30"/>
  <c r="AP909" i="30" s="1"/>
  <c r="AQ909" i="30" s="1"/>
  <c r="AO901" i="30"/>
  <c r="AP901" i="30" s="1"/>
  <c r="AQ901" i="30" s="1"/>
  <c r="AO959" i="30"/>
  <c r="AP959" i="30" s="1"/>
  <c r="AQ959" i="30" s="1"/>
  <c r="AO910" i="30"/>
  <c r="AP910" i="30" s="1"/>
  <c r="AQ910" i="30" s="1"/>
  <c r="AO921" i="30"/>
  <c r="AP921" i="30" s="1"/>
  <c r="AQ921" i="30" s="1"/>
  <c r="AO873" i="30"/>
  <c r="AP873" i="30" s="1"/>
  <c r="AQ873" i="30" s="1"/>
  <c r="AO866" i="30"/>
  <c r="AP866" i="30" s="1"/>
  <c r="AQ866" i="30" s="1"/>
  <c r="AO819" i="30"/>
  <c r="AP819" i="30" s="1"/>
  <c r="AQ819" i="30" s="1"/>
  <c r="AO807" i="30"/>
  <c r="AP807" i="30" s="1"/>
  <c r="AQ807" i="30" s="1"/>
  <c r="AO799" i="30"/>
  <c r="AP799" i="30" s="1"/>
  <c r="AQ799" i="30" s="1"/>
  <c r="AO791" i="30"/>
  <c r="AP791" i="30" s="1"/>
  <c r="AQ791" i="30" s="1"/>
  <c r="AO863" i="30"/>
  <c r="AP863" i="30" s="1"/>
  <c r="AQ863" i="30" s="1"/>
  <c r="AO848" i="30"/>
  <c r="AP848" i="30" s="1"/>
  <c r="AQ848" i="30" s="1"/>
  <c r="AO820" i="30"/>
  <c r="AP820" i="30" s="1"/>
  <c r="AQ820" i="30" s="1"/>
  <c r="AO812" i="30"/>
  <c r="AP812" i="30" s="1"/>
  <c r="AQ812" i="30" s="1"/>
  <c r="AO804" i="30"/>
  <c r="AP804" i="30" s="1"/>
  <c r="AQ804" i="30" s="1"/>
  <c r="AO796" i="30"/>
  <c r="AP796" i="30" s="1"/>
  <c r="AQ796" i="30" s="1"/>
  <c r="AO843" i="30"/>
  <c r="AP843" i="30" s="1"/>
  <c r="AQ843" i="30" s="1"/>
  <c r="AO828" i="30"/>
  <c r="AP828" i="30" s="1"/>
  <c r="AQ828" i="30" s="1"/>
  <c r="AO781" i="30"/>
  <c r="AP781" i="30" s="1"/>
  <c r="AQ781" i="30" s="1"/>
  <c r="AO766" i="30"/>
  <c r="AP766" i="30" s="1"/>
  <c r="AQ766" i="30" s="1"/>
  <c r="AO733" i="30"/>
  <c r="AP733" i="30" s="1"/>
  <c r="AQ733" i="30" s="1"/>
  <c r="AO840" i="30"/>
  <c r="AP840" i="30" s="1"/>
  <c r="AQ840" i="30" s="1"/>
  <c r="AO742" i="30"/>
  <c r="AP742" i="30" s="1"/>
  <c r="AQ742" i="30" s="1"/>
  <c r="AO730" i="30"/>
  <c r="AP730" i="30" s="1"/>
  <c r="AQ730" i="30" s="1"/>
  <c r="AO758" i="30"/>
  <c r="AP758" i="30" s="1"/>
  <c r="AQ758" i="30" s="1"/>
  <c r="AO607" i="30"/>
  <c r="AP607" i="30" s="1"/>
  <c r="AQ607" i="30" s="1"/>
  <c r="AO589" i="30"/>
  <c r="AP589" i="30" s="1"/>
  <c r="AQ589" i="30" s="1"/>
  <c r="AO585" i="30"/>
  <c r="AP585" i="30" s="1"/>
  <c r="AQ585" i="30" s="1"/>
  <c r="AO581" i="30"/>
  <c r="AP581" i="30" s="1"/>
  <c r="AQ581" i="30" s="1"/>
  <c r="AO571" i="30"/>
  <c r="AP571" i="30" s="1"/>
  <c r="AQ571" i="30" s="1"/>
  <c r="AO656" i="30"/>
  <c r="AP656" i="30" s="1"/>
  <c r="AQ656" i="30" s="1"/>
  <c r="AO543" i="30"/>
  <c r="AP543" i="30" s="1"/>
  <c r="AQ543" i="30" s="1"/>
  <c r="AO511" i="30"/>
  <c r="AP511" i="30" s="1"/>
  <c r="AQ511" i="30" s="1"/>
  <c r="AO479" i="30"/>
  <c r="AP479" i="30" s="1"/>
  <c r="AQ479" i="30" s="1"/>
  <c r="AO555" i="30"/>
  <c r="AP555" i="30" s="1"/>
  <c r="AQ555" i="30" s="1"/>
  <c r="AO539" i="30"/>
  <c r="AP539" i="30" s="1"/>
  <c r="AQ539" i="30" s="1"/>
  <c r="AO523" i="30"/>
  <c r="AP523" i="30" s="1"/>
  <c r="AQ523" i="30" s="1"/>
  <c r="AO507" i="30"/>
  <c r="AP507" i="30" s="1"/>
  <c r="AQ507" i="30" s="1"/>
  <c r="AO491" i="30"/>
  <c r="AP491" i="30" s="1"/>
  <c r="AQ491" i="30" s="1"/>
  <c r="AO475" i="30"/>
  <c r="AP475" i="30" s="1"/>
  <c r="AQ475" i="30" s="1"/>
  <c r="AO378" i="30"/>
  <c r="AP378" i="30" s="1"/>
  <c r="AQ378" i="30" s="1"/>
  <c r="AO362" i="30"/>
  <c r="AP362" i="30" s="1"/>
  <c r="AQ362" i="30" s="1"/>
  <c r="AO346" i="30"/>
  <c r="AP346" i="30" s="1"/>
  <c r="AQ346" i="30" s="1"/>
  <c r="AO538" i="30"/>
  <c r="AP538" i="30" s="1"/>
  <c r="AQ538" i="30" s="1"/>
  <c r="AO399" i="30"/>
  <c r="AP399" i="30" s="1"/>
  <c r="AQ399" i="30" s="1"/>
  <c r="AO367" i="30"/>
  <c r="AP367" i="30" s="1"/>
  <c r="AQ367" i="30" s="1"/>
  <c r="AO390" i="30"/>
  <c r="AP390" i="30" s="1"/>
  <c r="AQ390" i="30" s="1"/>
  <c r="AO253" i="30"/>
  <c r="AP253" i="30" s="1"/>
  <c r="AQ253" i="30" s="1"/>
  <c r="AO168" i="30"/>
  <c r="AP168" i="30" s="1"/>
  <c r="AQ168" i="30" s="1"/>
  <c r="AO98" i="30"/>
  <c r="AP98" i="30" s="1"/>
  <c r="AQ98" i="30" s="1"/>
  <c r="AO665" i="30"/>
  <c r="AP665" i="30" s="1"/>
  <c r="AQ665" i="30" s="1"/>
  <c r="AO702" i="30"/>
  <c r="AP702" i="30" s="1"/>
  <c r="AQ702" i="30" s="1"/>
  <c r="AO670" i="30"/>
  <c r="AP670" i="30" s="1"/>
  <c r="AQ670" i="30" s="1"/>
  <c r="AO663" i="30"/>
  <c r="AP663" i="30" s="1"/>
  <c r="AQ663" i="30" s="1"/>
  <c r="AO647" i="30"/>
  <c r="AP647" i="30" s="1"/>
  <c r="AQ647" i="30" s="1"/>
  <c r="AO631" i="30"/>
  <c r="AP631" i="30" s="1"/>
  <c r="AQ631" i="30" s="1"/>
  <c r="AO615" i="30"/>
  <c r="AP615" i="30" s="1"/>
  <c r="AQ615" i="30" s="1"/>
  <c r="AO595" i="30"/>
  <c r="AP595" i="30" s="1"/>
  <c r="AQ595" i="30" s="1"/>
  <c r="AO587" i="30"/>
  <c r="AP587" i="30" s="1"/>
  <c r="AQ587" i="30" s="1"/>
  <c r="AO583" i="30"/>
  <c r="AP583" i="30" s="1"/>
  <c r="AQ583" i="30" s="1"/>
  <c r="AO567" i="30"/>
  <c r="AP567" i="30" s="1"/>
  <c r="AQ567" i="30" s="1"/>
  <c r="AO551" i="30"/>
  <c r="AP551" i="30" s="1"/>
  <c r="AQ551" i="30" s="1"/>
  <c r="AO535" i="30"/>
  <c r="AP535" i="30" s="1"/>
  <c r="AQ535" i="30" s="1"/>
  <c r="AO519" i="30"/>
  <c r="AP519" i="30" s="1"/>
  <c r="AQ519" i="30" s="1"/>
  <c r="AO503" i="30"/>
  <c r="AP503" i="30" s="1"/>
  <c r="AQ503" i="30" s="1"/>
  <c r="AO487" i="30"/>
  <c r="AP487" i="30" s="1"/>
  <c r="AQ487" i="30" s="1"/>
  <c r="AO471" i="30"/>
  <c r="AP471" i="30" s="1"/>
  <c r="AQ471" i="30" s="1"/>
  <c r="AO455" i="30"/>
  <c r="AP455" i="30" s="1"/>
  <c r="AQ455" i="30" s="1"/>
  <c r="AO442" i="30"/>
  <c r="AP442" i="30" s="1"/>
  <c r="AQ442" i="30" s="1"/>
  <c r="AO416" i="30"/>
  <c r="AP416" i="30" s="1"/>
  <c r="AQ416" i="30" s="1"/>
  <c r="AO648" i="30"/>
  <c r="AP648" i="30" s="1"/>
  <c r="AQ648" i="30" s="1"/>
  <c r="AO616" i="30"/>
  <c r="AP616" i="30" s="1"/>
  <c r="AQ616" i="30" s="1"/>
  <c r="AO640" i="30"/>
  <c r="AP640" i="30" s="1"/>
  <c r="AQ640" i="30" s="1"/>
  <c r="AO608" i="30"/>
  <c r="AP608" i="30" s="1"/>
  <c r="AQ608" i="30" s="1"/>
  <c r="AO459" i="30"/>
  <c r="AP459" i="30" s="1"/>
  <c r="AQ459" i="30" s="1"/>
  <c r="AO600" i="30"/>
  <c r="AP600" i="30" s="1"/>
  <c r="AQ600" i="30" s="1"/>
  <c r="AO320" i="30"/>
  <c r="AP320" i="30" s="1"/>
  <c r="AQ320" i="30" s="1"/>
  <c r="AO304" i="30"/>
  <c r="AP304" i="30" s="1"/>
  <c r="AQ304" i="30" s="1"/>
  <c r="AO506" i="30"/>
  <c r="AP506" i="30" s="1"/>
  <c r="AQ506" i="30" s="1"/>
  <c r="AO407" i="30"/>
  <c r="AP407" i="30" s="1"/>
  <c r="AQ407" i="30" s="1"/>
  <c r="AO391" i="30"/>
  <c r="AP391" i="30" s="1"/>
  <c r="AQ391" i="30" s="1"/>
  <c r="AO514" i="30"/>
  <c r="AP514" i="30" s="1"/>
  <c r="AQ514" i="30" s="1"/>
  <c r="AO406" i="30"/>
  <c r="AP406" i="30" s="1"/>
  <c r="AQ406" i="30" s="1"/>
  <c r="AO554" i="30"/>
  <c r="AP554" i="30" s="1"/>
  <c r="AQ554" i="30" s="1"/>
  <c r="AO280" i="30"/>
  <c r="AP280" i="30" s="1"/>
  <c r="AQ280" i="30" s="1"/>
  <c r="AO269" i="30"/>
  <c r="AP269" i="30" s="1"/>
  <c r="AQ269" i="30" s="1"/>
  <c r="AO248" i="30"/>
  <c r="AP248" i="30" s="1"/>
  <c r="AQ248" i="30" s="1"/>
  <c r="AO237" i="30"/>
  <c r="AP237" i="30" s="1"/>
  <c r="AQ237" i="30" s="1"/>
  <c r="AO216" i="30"/>
  <c r="AP216" i="30" s="1"/>
  <c r="AQ216" i="30" s="1"/>
  <c r="AO205" i="30"/>
  <c r="AP205" i="30" s="1"/>
  <c r="AQ205" i="30" s="1"/>
  <c r="AO184" i="30"/>
  <c r="AP184" i="30" s="1"/>
  <c r="AQ184" i="30" s="1"/>
  <c r="AO173" i="30"/>
  <c r="AP173" i="30" s="1"/>
  <c r="AQ173" i="30" s="1"/>
  <c r="AO152" i="30"/>
  <c r="AP152" i="30" s="1"/>
  <c r="AQ152" i="30" s="1"/>
  <c r="AO144" i="30"/>
  <c r="AP144" i="30" s="1"/>
  <c r="AQ144" i="30" s="1"/>
  <c r="AO136" i="30"/>
  <c r="AP136" i="30" s="1"/>
  <c r="AQ136" i="30" s="1"/>
  <c r="AO128" i="30"/>
  <c r="AP128" i="30" s="1"/>
  <c r="AQ128" i="30" s="1"/>
  <c r="AO120" i="30"/>
  <c r="AP120" i="30" s="1"/>
  <c r="AQ120" i="30" s="1"/>
  <c r="AO490" i="30"/>
  <c r="AP490" i="30" s="1"/>
  <c r="AQ490" i="30" s="1"/>
  <c r="AO379" i="30"/>
  <c r="AP379" i="30" s="1"/>
  <c r="AQ379" i="30" s="1"/>
  <c r="AO318" i="30"/>
  <c r="AP318" i="30" s="1"/>
  <c r="AQ318" i="30" s="1"/>
  <c r="AO315" i="30"/>
  <c r="AP315" i="30" s="1"/>
  <c r="AQ315" i="30" s="1"/>
  <c r="AO281" i="30"/>
  <c r="AP281" i="30" s="1"/>
  <c r="AQ281" i="30" s="1"/>
  <c r="AO260" i="30"/>
  <c r="AP260" i="30" s="1"/>
  <c r="AQ260" i="30" s="1"/>
  <c r="AO249" i="30"/>
  <c r="AP249" i="30" s="1"/>
  <c r="AQ249" i="30" s="1"/>
  <c r="AO322" i="30"/>
  <c r="AP322" i="30" s="1"/>
  <c r="AQ322" i="30" s="1"/>
  <c r="AO319" i="30"/>
  <c r="AP319" i="30" s="1"/>
  <c r="AQ319" i="30" s="1"/>
  <c r="AO290" i="30"/>
  <c r="AP290" i="30" s="1"/>
  <c r="AQ290" i="30" s="1"/>
  <c r="AO287" i="30"/>
  <c r="AP287" i="30" s="1"/>
  <c r="AQ287" i="30" s="1"/>
  <c r="AO142" i="30"/>
  <c r="AP142" i="30" s="1"/>
  <c r="AQ142" i="30" s="1"/>
  <c r="AO126" i="30"/>
  <c r="AP126" i="30" s="1"/>
  <c r="AQ126" i="30" s="1"/>
  <c r="AX73" i="30"/>
  <c r="AX59" i="30"/>
  <c r="AX57" i="30"/>
  <c r="AO28" i="30"/>
  <c r="BU7" i="30"/>
  <c r="AO149" i="30"/>
  <c r="AP149" i="30" s="1"/>
  <c r="AQ149" i="30" s="1"/>
  <c r="AO141" i="30"/>
  <c r="AP141" i="30" s="1"/>
  <c r="AQ141" i="30" s="1"/>
  <c r="AO133" i="30"/>
  <c r="AP133" i="30" s="1"/>
  <c r="AQ133" i="30" s="1"/>
  <c r="AO125" i="30"/>
  <c r="AP125" i="30" s="1"/>
  <c r="AQ125" i="30" s="1"/>
  <c r="AO117" i="30"/>
  <c r="AP117" i="30" s="1"/>
  <c r="AQ117" i="30" s="1"/>
  <c r="AO81" i="30"/>
  <c r="AP81" i="30" s="1"/>
  <c r="AQ81" i="30" s="1"/>
  <c r="AX29" i="30"/>
  <c r="AX45" i="30"/>
  <c r="AX39" i="30"/>
  <c r="AX35" i="30"/>
  <c r="Z27" i="30"/>
  <c r="AO77" i="30"/>
  <c r="AP77" i="30" s="1"/>
  <c r="AQ77" i="30" s="1"/>
  <c r="AX70" i="30"/>
  <c r="AO53" i="30"/>
  <c r="AX36" i="30"/>
  <c r="AO21" i="30"/>
  <c r="AO786" i="30"/>
  <c r="AP786" i="30" s="1"/>
  <c r="AQ786" i="30" s="1"/>
  <c r="AO770" i="30"/>
  <c r="AP770" i="30" s="1"/>
  <c r="AQ770" i="30" s="1"/>
  <c r="AO714" i="30"/>
  <c r="AP714" i="30" s="1"/>
  <c r="AQ714" i="30" s="1"/>
  <c r="AO698" i="30"/>
  <c r="AP698" i="30" s="1"/>
  <c r="AQ698" i="30" s="1"/>
  <c r="AO682" i="30"/>
  <c r="AP682" i="30" s="1"/>
  <c r="AQ682" i="30" s="1"/>
  <c r="AO754" i="30"/>
  <c r="AP754" i="30" s="1"/>
  <c r="AQ754" i="30" s="1"/>
  <c r="AO596" i="30"/>
  <c r="AP596" i="30" s="1"/>
  <c r="AQ596" i="30" s="1"/>
  <c r="AO726" i="30"/>
  <c r="AP726" i="30" s="1"/>
  <c r="AQ726" i="30" s="1"/>
  <c r="AO694" i="30"/>
  <c r="AP694" i="30" s="1"/>
  <c r="AQ694" i="30" s="1"/>
  <c r="AO651" i="30"/>
  <c r="AP651" i="30" s="1"/>
  <c r="AQ651" i="30" s="1"/>
  <c r="AO635" i="30"/>
  <c r="AP635" i="30" s="1"/>
  <c r="AQ635" i="30" s="1"/>
  <c r="AO619" i="30"/>
  <c r="AP619" i="30" s="1"/>
  <c r="AQ619" i="30" s="1"/>
  <c r="AO577" i="30"/>
  <c r="AP577" i="30" s="1"/>
  <c r="AQ577" i="30" s="1"/>
  <c r="AO463" i="30"/>
  <c r="AP463" i="30" s="1"/>
  <c r="AQ463" i="30" s="1"/>
  <c r="AO458" i="30"/>
  <c r="AP458" i="30" s="1"/>
  <c r="AQ458" i="30" s="1"/>
  <c r="AO452" i="30"/>
  <c r="AP452" i="30" s="1"/>
  <c r="AQ452" i="30" s="1"/>
  <c r="AO438" i="30"/>
  <c r="AP438" i="30" s="1"/>
  <c r="AQ438" i="30" s="1"/>
  <c r="AO432" i="30"/>
  <c r="AP432" i="30" s="1"/>
  <c r="AQ432" i="30" s="1"/>
  <c r="AO566" i="30"/>
  <c r="AP566" i="30" s="1"/>
  <c r="AQ566" i="30" s="1"/>
  <c r="AO550" i="30"/>
  <c r="AP550" i="30" s="1"/>
  <c r="AQ550" i="30" s="1"/>
  <c r="AO534" i="30"/>
  <c r="AP534" i="30" s="1"/>
  <c r="AQ534" i="30" s="1"/>
  <c r="AO518" i="30"/>
  <c r="AP518" i="30" s="1"/>
  <c r="AQ518" i="30" s="1"/>
  <c r="AO502" i="30"/>
  <c r="AP502" i="30" s="1"/>
  <c r="AQ502" i="30" s="1"/>
  <c r="AO486" i="30"/>
  <c r="AP486" i="30" s="1"/>
  <c r="AQ486" i="30" s="1"/>
  <c r="AO470" i="30"/>
  <c r="AP470" i="30" s="1"/>
  <c r="AQ470" i="30" s="1"/>
  <c r="AO467" i="30"/>
  <c r="AP467" i="30" s="1"/>
  <c r="AQ467" i="30" s="1"/>
  <c r="AO530" i="30"/>
  <c r="AP530" i="30" s="1"/>
  <c r="AQ530" i="30" s="1"/>
  <c r="AO466" i="30"/>
  <c r="AP466" i="30" s="1"/>
  <c r="AQ466" i="30" s="1"/>
  <c r="AO402" i="30"/>
  <c r="AP402" i="30" s="1"/>
  <c r="AQ402" i="30" s="1"/>
  <c r="AO386" i="30"/>
  <c r="AP386" i="30" s="1"/>
  <c r="AQ386" i="30" s="1"/>
  <c r="AO332" i="30"/>
  <c r="AP332" i="30" s="1"/>
  <c r="AQ332" i="30" s="1"/>
  <c r="AO316" i="30"/>
  <c r="AP316" i="30" s="1"/>
  <c r="AQ316" i="30" s="1"/>
  <c r="AO300" i="30"/>
  <c r="AP300" i="30" s="1"/>
  <c r="AQ300" i="30" s="1"/>
  <c r="AO414" i="30"/>
  <c r="AP414" i="30" s="1"/>
  <c r="AQ414" i="30" s="1"/>
  <c r="AO382" i="30"/>
  <c r="AP382" i="30" s="1"/>
  <c r="AQ382" i="30" s="1"/>
  <c r="AO374" i="30"/>
  <c r="AP374" i="30" s="1"/>
  <c r="AQ374" i="30" s="1"/>
  <c r="AO366" i="30"/>
  <c r="AP366" i="30" s="1"/>
  <c r="AQ366" i="30" s="1"/>
  <c r="AO358" i="30"/>
  <c r="AP358" i="30" s="1"/>
  <c r="AQ358" i="30" s="1"/>
  <c r="AO350" i="30"/>
  <c r="AP350" i="30" s="1"/>
  <c r="AQ350" i="30" s="1"/>
  <c r="AO342" i="30"/>
  <c r="AP342" i="30" s="1"/>
  <c r="AQ342" i="30" s="1"/>
  <c r="AO403" i="30"/>
  <c r="AP403" i="30" s="1"/>
  <c r="AQ403" i="30" s="1"/>
  <c r="AO387" i="30"/>
  <c r="AP387" i="30" s="1"/>
  <c r="AQ387" i="30" s="1"/>
  <c r="AO339" i="30"/>
  <c r="AP339" i="30" s="1"/>
  <c r="AQ339" i="30" s="1"/>
  <c r="AO310" i="30"/>
  <c r="AP310" i="30" s="1"/>
  <c r="AQ310" i="30" s="1"/>
  <c r="AO307" i="30"/>
  <c r="AP307" i="30" s="1"/>
  <c r="AQ307" i="30" s="1"/>
  <c r="AO272" i="30"/>
  <c r="AP272" i="30" s="1"/>
  <c r="AQ272" i="30" s="1"/>
  <c r="AO261" i="30"/>
  <c r="AP261" i="30" s="1"/>
  <c r="AQ261" i="30" s="1"/>
  <c r="AO240" i="30"/>
  <c r="AP240" i="30" s="1"/>
  <c r="AQ240" i="30" s="1"/>
  <c r="AO229" i="30"/>
  <c r="AP229" i="30" s="1"/>
  <c r="AQ229" i="30" s="1"/>
  <c r="AO208" i="30"/>
  <c r="AP208" i="30" s="1"/>
  <c r="AQ208" i="30" s="1"/>
  <c r="AO197" i="30"/>
  <c r="AP197" i="30" s="1"/>
  <c r="AQ197" i="30" s="1"/>
  <c r="AO176" i="30"/>
  <c r="AP176" i="30" s="1"/>
  <c r="AQ176" i="30" s="1"/>
  <c r="AO165" i="30"/>
  <c r="AP165" i="30" s="1"/>
  <c r="AQ165" i="30" s="1"/>
  <c r="AO92" i="30"/>
  <c r="AP92" i="30" s="1"/>
  <c r="AQ92" i="30" s="1"/>
  <c r="AO330" i="30"/>
  <c r="AP330" i="30" s="1"/>
  <c r="AQ330" i="30" s="1"/>
  <c r="AO327" i="30"/>
  <c r="AP327" i="30" s="1"/>
  <c r="AQ327" i="30" s="1"/>
  <c r="AO298" i="30"/>
  <c r="AP298" i="30" s="1"/>
  <c r="AQ298" i="30" s="1"/>
  <c r="AO295" i="30"/>
  <c r="AP295" i="30" s="1"/>
  <c r="AQ295" i="30" s="1"/>
  <c r="AO363" i="30"/>
  <c r="AP363" i="30" s="1"/>
  <c r="AQ363" i="30" s="1"/>
  <c r="AO284" i="30"/>
  <c r="AP284" i="30" s="1"/>
  <c r="AQ284" i="30" s="1"/>
  <c r="AO273" i="30"/>
  <c r="AP273" i="30" s="1"/>
  <c r="AQ273" i="30" s="1"/>
  <c r="AO252" i="30"/>
  <c r="AP252" i="30" s="1"/>
  <c r="AQ252" i="30" s="1"/>
  <c r="AO241" i="30"/>
  <c r="AP241" i="30" s="1"/>
  <c r="AQ241" i="30" s="1"/>
  <c r="AO112" i="30"/>
  <c r="AP112" i="30" s="1"/>
  <c r="AQ112" i="30" s="1"/>
  <c r="AO104" i="30"/>
  <c r="AP104" i="30" s="1"/>
  <c r="AQ104" i="30" s="1"/>
  <c r="AO96" i="30"/>
  <c r="AP96" i="30" s="1"/>
  <c r="AQ96" i="30" s="1"/>
  <c r="AO522" i="30"/>
  <c r="AP522" i="30" s="1"/>
  <c r="AQ522" i="30" s="1"/>
  <c r="AO138" i="30"/>
  <c r="AP138" i="30" s="1"/>
  <c r="AQ138" i="30" s="1"/>
  <c r="AO122" i="30"/>
  <c r="AP122" i="30" s="1"/>
  <c r="AQ122" i="30" s="1"/>
  <c r="AX43" i="30"/>
  <c r="AX41" i="30"/>
  <c r="AX37" i="30"/>
  <c r="V9" i="30"/>
  <c r="Y9" i="30"/>
  <c r="U9" i="30"/>
  <c r="CC5" i="30"/>
  <c r="X9" i="30"/>
  <c r="CB5" i="30"/>
  <c r="AO151" i="30"/>
  <c r="AP151" i="30" s="1"/>
  <c r="AQ151" i="30" s="1"/>
  <c r="AO143" i="30"/>
  <c r="AP143" i="30" s="1"/>
  <c r="AQ143" i="30" s="1"/>
  <c r="AO135" i="30"/>
  <c r="AP135" i="30" s="1"/>
  <c r="AQ135" i="30" s="1"/>
  <c r="AO127" i="30"/>
  <c r="AP127" i="30" s="1"/>
  <c r="AQ127" i="30" s="1"/>
  <c r="AO119" i="30"/>
  <c r="AP119" i="30" s="1"/>
  <c r="AQ119" i="30" s="1"/>
  <c r="AO73" i="30"/>
  <c r="AP73" i="30" s="1"/>
  <c r="AQ73" i="30" s="1"/>
  <c r="AX34" i="30"/>
  <c r="AO94" i="30"/>
  <c r="AP94" i="30" s="1"/>
  <c r="AQ94" i="30" s="1"/>
  <c r="AX55" i="30"/>
  <c r="AX42" i="30"/>
  <c r="AX31" i="30"/>
  <c r="AO26" i="30"/>
  <c r="AZ12" i="30"/>
  <c r="AO85" i="30"/>
  <c r="AP85" i="30" s="1"/>
  <c r="AQ85" i="30" s="1"/>
  <c r="AO69" i="30"/>
  <c r="AP69" i="30" s="1"/>
  <c r="AQ69" i="30" s="1"/>
  <c r="AO27" i="30"/>
  <c r="AO23" i="30"/>
  <c r="AX56" i="30"/>
  <c r="AX68" i="30"/>
  <c r="AO347" i="30"/>
  <c r="AP347" i="30" s="1"/>
  <c r="AQ347" i="30" s="1"/>
  <c r="AO334" i="30"/>
  <c r="AP334" i="30" s="1"/>
  <c r="AQ334" i="30" s="1"/>
  <c r="AO331" i="30"/>
  <c r="AP331" i="30" s="1"/>
  <c r="AQ331" i="30" s="1"/>
  <c r="AO302" i="30"/>
  <c r="AP302" i="30" s="1"/>
  <c r="AQ302" i="30" s="1"/>
  <c r="AO299" i="30"/>
  <c r="AP299" i="30" s="1"/>
  <c r="AQ299" i="30" s="1"/>
  <c r="AO276" i="30"/>
  <c r="AP276" i="30" s="1"/>
  <c r="AQ276" i="30" s="1"/>
  <c r="AO265" i="30"/>
  <c r="AP265" i="30" s="1"/>
  <c r="AQ265" i="30" s="1"/>
  <c r="AO244" i="30"/>
  <c r="AP244" i="30" s="1"/>
  <c r="AQ244" i="30" s="1"/>
  <c r="AO233" i="30"/>
  <c r="AP233" i="30" s="1"/>
  <c r="AQ233" i="30" s="1"/>
  <c r="AO225" i="30"/>
  <c r="AP225" i="30" s="1"/>
  <c r="AQ225" i="30" s="1"/>
  <c r="AO217" i="30"/>
  <c r="AP217" i="30" s="1"/>
  <c r="AQ217" i="30" s="1"/>
  <c r="AO209" i="30"/>
  <c r="AP209" i="30" s="1"/>
  <c r="AQ209" i="30" s="1"/>
  <c r="AO201" i="30"/>
  <c r="AP201" i="30" s="1"/>
  <c r="AQ201" i="30" s="1"/>
  <c r="AO193" i="30"/>
  <c r="AP193" i="30" s="1"/>
  <c r="AQ193" i="30" s="1"/>
  <c r="AO185" i="30"/>
  <c r="AP185" i="30" s="1"/>
  <c r="AQ185" i="30" s="1"/>
  <c r="AO177" i="30"/>
  <c r="AP177" i="30" s="1"/>
  <c r="AQ177" i="30" s="1"/>
  <c r="AO169" i="30"/>
  <c r="AP169" i="30" s="1"/>
  <c r="AQ169" i="30" s="1"/>
  <c r="AO161" i="30"/>
  <c r="AP161" i="30" s="1"/>
  <c r="AQ161" i="30" s="1"/>
  <c r="AO153" i="30"/>
  <c r="AP153" i="30" s="1"/>
  <c r="AQ153" i="30" s="1"/>
  <c r="AO338" i="30"/>
  <c r="AP338" i="30" s="1"/>
  <c r="AQ338" i="30" s="1"/>
  <c r="AO335" i="30"/>
  <c r="AP335" i="30" s="1"/>
  <c r="AQ335" i="30" s="1"/>
  <c r="AO306" i="30"/>
  <c r="AP306" i="30" s="1"/>
  <c r="AQ306" i="30" s="1"/>
  <c r="AO303" i="30"/>
  <c r="AP303" i="30" s="1"/>
  <c r="AQ303" i="30" s="1"/>
  <c r="AO150" i="30"/>
  <c r="AP150" i="30" s="1"/>
  <c r="AQ150" i="30" s="1"/>
  <c r="AO134" i="30"/>
  <c r="AP134" i="30" s="1"/>
  <c r="AQ134" i="30" s="1"/>
  <c r="AO118" i="30"/>
  <c r="AP118" i="30" s="1"/>
  <c r="AQ118" i="30" s="1"/>
  <c r="AO110" i="30"/>
  <c r="AP110" i="30" s="1"/>
  <c r="AQ110" i="30" s="1"/>
  <c r="AX32" i="30"/>
  <c r="AO145" i="30"/>
  <c r="AP145" i="30" s="1"/>
  <c r="AQ145" i="30" s="1"/>
  <c r="AO137" i="30"/>
  <c r="AP137" i="30" s="1"/>
  <c r="AQ137" i="30" s="1"/>
  <c r="AO129" i="30"/>
  <c r="AP129" i="30" s="1"/>
  <c r="AQ129" i="30" s="1"/>
  <c r="AO121" i="30"/>
  <c r="AP121" i="30" s="1"/>
  <c r="AQ121" i="30" s="1"/>
  <c r="AO113" i="30"/>
  <c r="AP113" i="30" s="1"/>
  <c r="AQ113" i="30" s="1"/>
  <c r="AO102" i="30"/>
  <c r="AP102" i="30" s="1"/>
  <c r="AQ102" i="30" s="1"/>
  <c r="AO65" i="30"/>
  <c r="AO57" i="30"/>
  <c r="AP57" i="30" s="1"/>
  <c r="AQ57" i="30" s="1"/>
  <c r="AX33" i="30"/>
  <c r="AX71" i="30"/>
  <c r="AX69" i="30"/>
  <c r="AX58" i="30"/>
  <c r="AO9" i="30"/>
  <c r="BT7" i="30"/>
  <c r="AY6" i="30"/>
  <c r="AX44" i="30"/>
  <c r="AO790" i="30"/>
  <c r="AP790" i="30" s="1"/>
  <c r="AQ790" i="30" s="1"/>
  <c r="AO722" i="30"/>
  <c r="AP722" i="30" s="1"/>
  <c r="AQ722" i="30" s="1"/>
  <c r="AO706" i="30"/>
  <c r="AP706" i="30" s="1"/>
  <c r="AQ706" i="30" s="1"/>
  <c r="AO690" i="30"/>
  <c r="AP690" i="30" s="1"/>
  <c r="AQ690" i="30" s="1"/>
  <c r="AO674" i="30"/>
  <c r="AP674" i="30" s="1"/>
  <c r="AQ674" i="30" s="1"/>
  <c r="AO660" i="30"/>
  <c r="AP660" i="30" s="1"/>
  <c r="AQ660" i="30" s="1"/>
  <c r="AO652" i="30"/>
  <c r="AP652" i="30" s="1"/>
  <c r="AQ652" i="30" s="1"/>
  <c r="AO644" i="30"/>
  <c r="AP644" i="30" s="1"/>
  <c r="AQ644" i="30" s="1"/>
  <c r="AO636" i="30"/>
  <c r="AP636" i="30" s="1"/>
  <c r="AQ636" i="30" s="1"/>
  <c r="AO628" i="30"/>
  <c r="AP628" i="30" s="1"/>
  <c r="AQ628" i="30" s="1"/>
  <c r="AO620" i="30"/>
  <c r="AP620" i="30" s="1"/>
  <c r="AQ620" i="30" s="1"/>
  <c r="AO612" i="30"/>
  <c r="AP612" i="30" s="1"/>
  <c r="AQ612" i="30" s="1"/>
  <c r="AO579" i="30"/>
  <c r="AP579" i="30" s="1"/>
  <c r="AQ579" i="30" s="1"/>
  <c r="AO573" i="30"/>
  <c r="AP573" i="30" s="1"/>
  <c r="AQ573" i="30" s="1"/>
  <c r="AO710" i="30"/>
  <c r="AP710" i="30" s="1"/>
  <c r="AQ710" i="30" s="1"/>
  <c r="AO678" i="30"/>
  <c r="AP678" i="30" s="1"/>
  <c r="AQ678" i="30" s="1"/>
  <c r="AO659" i="30"/>
  <c r="AP659" i="30" s="1"/>
  <c r="AQ659" i="30" s="1"/>
  <c r="AO643" i="30"/>
  <c r="AP643" i="30" s="1"/>
  <c r="AQ643" i="30" s="1"/>
  <c r="AO627" i="30"/>
  <c r="AP627" i="30" s="1"/>
  <c r="AQ627" i="30" s="1"/>
  <c r="AO611" i="30"/>
  <c r="AP611" i="30" s="1"/>
  <c r="AQ611" i="30" s="1"/>
  <c r="AO593" i="30"/>
  <c r="AP593" i="30" s="1"/>
  <c r="AQ593" i="30" s="1"/>
  <c r="AO575" i="30"/>
  <c r="AP575" i="30" s="1"/>
  <c r="AQ575" i="30" s="1"/>
  <c r="AO446" i="30"/>
  <c r="AP446" i="30" s="1"/>
  <c r="AQ446" i="30" s="1"/>
  <c r="AO424" i="30"/>
  <c r="AP424" i="30" s="1"/>
  <c r="AQ424" i="30" s="1"/>
  <c r="AO558" i="30"/>
  <c r="AP558" i="30" s="1"/>
  <c r="AQ558" i="30" s="1"/>
  <c r="AO542" i="30"/>
  <c r="AP542" i="30" s="1"/>
  <c r="AQ542" i="30" s="1"/>
  <c r="AO526" i="30"/>
  <c r="AP526" i="30" s="1"/>
  <c r="AQ526" i="30" s="1"/>
  <c r="AO510" i="30"/>
  <c r="AP510" i="30" s="1"/>
  <c r="AQ510" i="30" s="1"/>
  <c r="AO494" i="30"/>
  <c r="AP494" i="30" s="1"/>
  <c r="AQ494" i="30" s="1"/>
  <c r="AO478" i="30"/>
  <c r="AP478" i="30" s="1"/>
  <c r="AQ478" i="30" s="1"/>
  <c r="AO664" i="30"/>
  <c r="AP664" i="30" s="1"/>
  <c r="AQ664" i="30" s="1"/>
  <c r="AO562" i="30"/>
  <c r="AP562" i="30" s="1"/>
  <c r="AQ562" i="30" s="1"/>
  <c r="AO498" i="30"/>
  <c r="AP498" i="30" s="1"/>
  <c r="AQ498" i="30" s="1"/>
  <c r="AO410" i="30"/>
  <c r="AP410" i="30" s="1"/>
  <c r="AQ410" i="30" s="1"/>
  <c r="AO394" i="30"/>
  <c r="AP394" i="30" s="1"/>
  <c r="AQ394" i="30" s="1"/>
  <c r="AO324" i="30"/>
  <c r="AP324" i="30" s="1"/>
  <c r="AQ324" i="30" s="1"/>
  <c r="AO308" i="30"/>
  <c r="AP308" i="30" s="1"/>
  <c r="AQ308" i="30" s="1"/>
  <c r="AO292" i="30"/>
  <c r="AP292" i="30" s="1"/>
  <c r="AQ292" i="30" s="1"/>
  <c r="AO398" i="30"/>
  <c r="AP398" i="30" s="1"/>
  <c r="AQ398" i="30" s="1"/>
  <c r="AO355" i="30"/>
  <c r="AP355" i="30" s="1"/>
  <c r="AQ355" i="30" s="1"/>
  <c r="AO326" i="30"/>
  <c r="AP326" i="30" s="1"/>
  <c r="AQ326" i="30" s="1"/>
  <c r="AO323" i="30"/>
  <c r="AP323" i="30" s="1"/>
  <c r="AQ323" i="30" s="1"/>
  <c r="AO294" i="30"/>
  <c r="AP294" i="30" s="1"/>
  <c r="AQ294" i="30" s="1"/>
  <c r="AO291" i="30"/>
  <c r="AP291" i="30" s="1"/>
  <c r="AQ291" i="30" s="1"/>
  <c r="AO277" i="30"/>
  <c r="AP277" i="30" s="1"/>
  <c r="AQ277" i="30" s="1"/>
  <c r="AO256" i="30"/>
  <c r="AP256" i="30" s="1"/>
  <c r="AQ256" i="30" s="1"/>
  <c r="AO245" i="30"/>
  <c r="AP245" i="30" s="1"/>
  <c r="AQ245" i="30" s="1"/>
  <c r="AO224" i="30"/>
  <c r="AP224" i="30" s="1"/>
  <c r="AQ224" i="30" s="1"/>
  <c r="AO213" i="30"/>
  <c r="AP213" i="30" s="1"/>
  <c r="AQ213" i="30" s="1"/>
  <c r="AO192" i="30"/>
  <c r="AP192" i="30" s="1"/>
  <c r="AQ192" i="30" s="1"/>
  <c r="AO181" i="30"/>
  <c r="AP181" i="30" s="1"/>
  <c r="AQ181" i="30" s="1"/>
  <c r="AO160" i="30"/>
  <c r="AP160" i="30" s="1"/>
  <c r="AQ160" i="30" s="1"/>
  <c r="AO108" i="30"/>
  <c r="AP108" i="30" s="1"/>
  <c r="AQ108" i="30" s="1"/>
  <c r="AO100" i="30"/>
  <c r="AP100" i="30" s="1"/>
  <c r="AQ100" i="30" s="1"/>
  <c r="AO314" i="30"/>
  <c r="AP314" i="30" s="1"/>
  <c r="AQ314" i="30" s="1"/>
  <c r="AO311" i="30"/>
  <c r="AP311" i="30" s="1"/>
  <c r="AQ311" i="30" s="1"/>
  <c r="AO411" i="30"/>
  <c r="AP411" i="30" s="1"/>
  <c r="AQ411" i="30" s="1"/>
  <c r="AO395" i="30"/>
  <c r="AP395" i="30" s="1"/>
  <c r="AQ395" i="30" s="1"/>
  <c r="AO268" i="30"/>
  <c r="AP268" i="30" s="1"/>
  <c r="AQ268" i="30" s="1"/>
  <c r="AO257" i="30"/>
  <c r="AP257" i="30" s="1"/>
  <c r="AQ257" i="30" s="1"/>
  <c r="AO236" i="30"/>
  <c r="AP236" i="30" s="1"/>
  <c r="AQ236" i="30" s="1"/>
  <c r="AO228" i="30"/>
  <c r="AP228" i="30" s="1"/>
  <c r="AQ228" i="30" s="1"/>
  <c r="AO220" i="30"/>
  <c r="AP220" i="30" s="1"/>
  <c r="AQ220" i="30" s="1"/>
  <c r="AO212" i="30"/>
  <c r="AP212" i="30" s="1"/>
  <c r="AQ212" i="30" s="1"/>
  <c r="AO204" i="30"/>
  <c r="AP204" i="30" s="1"/>
  <c r="AQ204" i="30" s="1"/>
  <c r="AO196" i="30"/>
  <c r="AP196" i="30" s="1"/>
  <c r="AQ196" i="30" s="1"/>
  <c r="AO188" i="30"/>
  <c r="AP188" i="30" s="1"/>
  <c r="AQ188" i="30" s="1"/>
  <c r="AO180" i="30"/>
  <c r="AP180" i="30" s="1"/>
  <c r="AQ180" i="30" s="1"/>
  <c r="AO172" i="30"/>
  <c r="AP172" i="30" s="1"/>
  <c r="AQ172" i="30" s="1"/>
  <c r="AO164" i="30"/>
  <c r="AP164" i="30" s="1"/>
  <c r="AQ164" i="30" s="1"/>
  <c r="AO156" i="30"/>
  <c r="AP156" i="30" s="1"/>
  <c r="AQ156" i="30" s="1"/>
  <c r="AO146" i="30"/>
  <c r="AP146" i="30" s="1"/>
  <c r="AQ146" i="30" s="1"/>
  <c r="AO130" i="30"/>
  <c r="AP130" i="30" s="1"/>
  <c r="AQ130" i="30" s="1"/>
  <c r="AO114" i="30"/>
  <c r="AP114" i="30" s="1"/>
  <c r="AQ114" i="30" s="1"/>
  <c r="AO147" i="30"/>
  <c r="AP147" i="30" s="1"/>
  <c r="AQ147" i="30" s="1"/>
  <c r="AO139" i="30"/>
  <c r="AP139" i="30" s="1"/>
  <c r="AQ139" i="30" s="1"/>
  <c r="AO131" i="30"/>
  <c r="AP131" i="30" s="1"/>
  <c r="AQ131" i="30" s="1"/>
  <c r="AO123" i="30"/>
  <c r="AP123" i="30" s="1"/>
  <c r="AQ123" i="30" s="1"/>
  <c r="AO115" i="30"/>
  <c r="AP115" i="30" s="1"/>
  <c r="AQ115" i="30" s="1"/>
  <c r="AO89" i="30"/>
  <c r="AP89" i="30" s="1"/>
  <c r="AQ89" i="30" s="1"/>
  <c r="AO49" i="30"/>
  <c r="AO41" i="30"/>
  <c r="AX38" i="30"/>
  <c r="AO10" i="30"/>
  <c r="AO103" i="30"/>
  <c r="AP103" i="30" s="1"/>
  <c r="AQ103" i="30" s="1"/>
  <c r="AO33" i="30"/>
  <c r="AP33" i="30" s="1"/>
  <c r="AQ33" i="30" s="1"/>
  <c r="AX27" i="30"/>
  <c r="AO12" i="30"/>
  <c r="AO61" i="30"/>
  <c r="AO45" i="30"/>
  <c r="AP45" i="30" s="1"/>
  <c r="AQ45" i="30" s="1"/>
  <c r="AX30" i="30"/>
  <c r="AX28" i="30"/>
  <c r="AX40" i="30"/>
  <c r="AX72" i="30"/>
  <c r="AL66" i="9" l="1"/>
  <c r="AK67" i="9"/>
  <c r="AM66" i="9"/>
  <c r="AE67" i="9"/>
  <c r="AG66" i="9"/>
  <c r="AF66" i="9"/>
  <c r="AP40" i="30"/>
  <c r="AQ40" i="30" s="1"/>
  <c r="AP30" i="30"/>
  <c r="AQ30" i="30" s="1"/>
  <c r="AP34" i="30"/>
  <c r="AQ34" i="30" s="1"/>
  <c r="BF14" i="30"/>
  <c r="BG14" i="30" s="1"/>
  <c r="AP27" i="30"/>
  <c r="AQ27" i="30" s="1"/>
  <c r="AP29" i="30"/>
  <c r="AQ29" i="30" s="1"/>
  <c r="AP35" i="30"/>
  <c r="AQ35" i="30" s="1"/>
  <c r="AP39" i="30"/>
  <c r="AQ39" i="30" s="1"/>
  <c r="AP28" i="30"/>
  <c r="AQ28" i="30" s="1"/>
  <c r="AP26" i="30"/>
  <c r="AQ26" i="30" s="1"/>
  <c r="AP37" i="30"/>
  <c r="AQ37" i="30" s="1"/>
  <c r="AP31" i="30"/>
  <c r="AQ31" i="30" s="1"/>
  <c r="AP41" i="30"/>
  <c r="AQ41" i="30" s="1"/>
  <c r="AP36" i="30"/>
  <c r="AQ36" i="30" s="1"/>
  <c r="AP32" i="30"/>
  <c r="AQ32" i="30" s="1"/>
  <c r="AP38" i="30"/>
  <c r="AQ38" i="30" s="1"/>
  <c r="W11" i="30"/>
  <c r="W8" i="30"/>
  <c r="J18" i="30"/>
  <c r="BY5" i="30" s="1"/>
  <c r="X16" i="30"/>
  <c r="X17" i="30" s="1"/>
  <c r="BC9" i="30" s="1"/>
  <c r="BE9" i="30" s="1"/>
  <c r="Z11" i="30"/>
  <c r="CE5" i="30"/>
  <c r="CG5" i="30" s="1"/>
  <c r="AB9" i="30" s="1"/>
  <c r="CF5" i="30"/>
  <c r="AA9" i="30" s="1"/>
  <c r="CE7" i="30"/>
  <c r="CG7" i="30" s="1"/>
  <c r="AB11" i="30" s="1"/>
  <c r="CF7" i="30"/>
  <c r="AA11" i="30" s="1"/>
  <c r="CF4" i="30"/>
  <c r="AA8" i="30" s="1"/>
  <c r="CE4" i="30"/>
  <c r="CG4" i="30" s="1"/>
  <c r="AB8" i="30" s="1"/>
  <c r="W15" i="30"/>
  <c r="W9" i="30"/>
  <c r="AP63" i="30"/>
  <c r="AQ63" i="30" s="1"/>
  <c r="I18" i="30"/>
  <c r="BX5" i="30" s="1"/>
  <c r="Z8" i="30"/>
  <c r="AZ10" i="30"/>
  <c r="AP14" i="30"/>
  <c r="AQ14" i="30" s="1"/>
  <c r="AP61" i="30"/>
  <c r="AQ61" i="30" s="1"/>
  <c r="Z9" i="30"/>
  <c r="AP51" i="30"/>
  <c r="AQ51" i="30" s="1"/>
  <c r="AP65" i="30"/>
  <c r="AQ65" i="30" s="1"/>
  <c r="AP13" i="30"/>
  <c r="AQ13" i="30" s="1"/>
  <c r="AP11" i="30"/>
  <c r="AQ11" i="30" s="1"/>
  <c r="AP18" i="30"/>
  <c r="AQ18" i="30" s="1"/>
  <c r="AP53" i="30"/>
  <c r="AQ53" i="30" s="1"/>
  <c r="AP67" i="30"/>
  <c r="AQ67" i="30" s="1"/>
  <c r="AP19" i="30"/>
  <c r="AQ19" i="30" s="1"/>
  <c r="AZ9" i="30"/>
  <c r="AP12" i="30"/>
  <c r="AQ12" i="30" s="1"/>
  <c r="AP49" i="30"/>
  <c r="AQ49" i="30" s="1"/>
  <c r="AP23" i="30"/>
  <c r="AQ23" i="30" s="1"/>
  <c r="AP16" i="30"/>
  <c r="AQ16" i="30" s="1"/>
  <c r="AP25" i="30"/>
  <c r="AQ25" i="30" s="1"/>
  <c r="AP15" i="30"/>
  <c r="AP9" i="30"/>
  <c r="AS12" i="30"/>
  <c r="AP20" i="30"/>
  <c r="AQ20" i="30" s="1"/>
  <c r="AP66" i="30"/>
  <c r="AQ66" i="30" s="1"/>
  <c r="AP54" i="30"/>
  <c r="AQ54" i="30" s="1"/>
  <c r="AP62" i="30"/>
  <c r="AQ62" i="30" s="1"/>
  <c r="AP50" i="30"/>
  <c r="AQ50" i="30" s="1"/>
  <c r="AP24" i="30"/>
  <c r="AQ24" i="30" s="1"/>
  <c r="AP17" i="30"/>
  <c r="AQ17" i="30" s="1"/>
  <c r="AP22" i="30"/>
  <c r="AQ22" i="30" s="1"/>
  <c r="AP48" i="30"/>
  <c r="AQ48" i="30" s="1"/>
  <c r="AP64" i="30"/>
  <c r="AQ64" i="30" s="1"/>
  <c r="AP46" i="30"/>
  <c r="AQ46" i="30" s="1"/>
  <c r="AP52" i="30"/>
  <c r="AQ52" i="30" s="1"/>
  <c r="AP21" i="30"/>
  <c r="AQ21" i="30" s="1"/>
  <c r="AP10" i="30"/>
  <c r="AQ10" i="30" s="1"/>
  <c r="AP47" i="30"/>
  <c r="AQ47" i="30" s="1"/>
  <c r="Z16" i="30"/>
  <c r="Z17" i="30" s="1"/>
  <c r="Z15" i="30"/>
  <c r="AF67" i="9" l="1"/>
  <c r="AE68" i="9"/>
  <c r="AG67" i="9"/>
  <c r="AK68" i="9"/>
  <c r="AM67" i="9"/>
  <c r="AL67" i="9"/>
  <c r="K18" i="30"/>
  <c r="AZ11" i="30"/>
  <c r="AZ13" i="30" s="1"/>
  <c r="AS10" i="30"/>
  <c r="AQ9" i="30"/>
  <c r="AQ15" i="30"/>
  <c r="AS9" i="30"/>
  <c r="AL68" i="9" l="1"/>
  <c r="AK69" i="9"/>
  <c r="AM68" i="9"/>
  <c r="AE69" i="9"/>
  <c r="AG68" i="9"/>
  <c r="AF68" i="9"/>
  <c r="AS11" i="30"/>
  <c r="AS13" i="30" s="1"/>
  <c r="L18" i="30" s="1"/>
  <c r="M18" i="30" s="1"/>
  <c r="BD8" i="30"/>
  <c r="AF69" i="9" l="1"/>
  <c r="AE70" i="9"/>
  <c r="AG69" i="9"/>
  <c r="AK70" i="9"/>
  <c r="AM69" i="9"/>
  <c r="AL69" i="9"/>
  <c r="BE8" i="30"/>
  <c r="BF8" i="30" s="1"/>
  <c r="BG8" i="30" s="1"/>
  <c r="AL70" i="9" l="1"/>
  <c r="AK71" i="9"/>
  <c r="AM70" i="9"/>
  <c r="AE71" i="9"/>
  <c r="AG70" i="9"/>
  <c r="AF70" i="9"/>
  <c r="G15" i="20"/>
  <c r="H14" i="20"/>
  <c r="H16" i="20" s="1"/>
  <c r="H13" i="20"/>
  <c r="H15" i="20" s="1"/>
  <c r="N20" i="17"/>
  <c r="O20" i="13"/>
  <c r="M20" i="13"/>
  <c r="AF71" i="9" l="1"/>
  <c r="AE72" i="9"/>
  <c r="AG71" i="9"/>
  <c r="AK72" i="9"/>
  <c r="AM71" i="9"/>
  <c r="AL71" i="9"/>
  <c r="H39" i="27"/>
  <c r="AL72" i="9" l="1"/>
  <c r="AK73" i="9"/>
  <c r="AM72" i="9"/>
  <c r="AE73" i="9"/>
  <c r="AG72" i="9"/>
  <c r="AF72" i="9"/>
  <c r="AS510" i="29"/>
  <c r="AR510" i="29"/>
  <c r="AS509" i="29"/>
  <c r="AR509" i="29"/>
  <c r="AS508" i="29"/>
  <c r="AR508" i="29"/>
  <c r="AS507" i="29"/>
  <c r="AR507" i="29"/>
  <c r="AS506" i="29"/>
  <c r="AR506" i="29"/>
  <c r="AS505" i="29"/>
  <c r="AR505" i="29"/>
  <c r="AS504" i="29"/>
  <c r="AR504" i="29"/>
  <c r="AS503" i="29"/>
  <c r="AR503" i="29"/>
  <c r="AS502" i="29"/>
  <c r="AR502" i="29"/>
  <c r="AS501" i="29"/>
  <c r="AR501" i="29"/>
  <c r="AS500" i="29"/>
  <c r="AR500" i="29"/>
  <c r="AS499" i="29"/>
  <c r="AR499" i="29"/>
  <c r="AS498" i="29"/>
  <c r="AR498" i="29"/>
  <c r="AS497" i="29"/>
  <c r="AR497" i="29"/>
  <c r="AS496" i="29"/>
  <c r="AR496" i="29"/>
  <c r="AS495" i="29"/>
  <c r="AR495" i="29"/>
  <c r="AS494" i="29"/>
  <c r="AR494" i="29"/>
  <c r="AS493" i="29"/>
  <c r="AR493" i="29"/>
  <c r="AS492" i="29"/>
  <c r="AR492" i="29"/>
  <c r="AS491" i="29"/>
  <c r="AR491" i="29"/>
  <c r="AS490" i="29"/>
  <c r="AR490" i="29"/>
  <c r="AS489" i="29"/>
  <c r="AR489" i="29"/>
  <c r="AS488" i="29"/>
  <c r="AR488" i="29"/>
  <c r="AS487" i="29"/>
  <c r="AR487" i="29"/>
  <c r="AS486" i="29"/>
  <c r="AR486" i="29"/>
  <c r="AS485" i="29"/>
  <c r="AR485" i="29"/>
  <c r="AS484" i="29"/>
  <c r="AR484" i="29"/>
  <c r="AS483" i="29"/>
  <c r="AR483" i="29"/>
  <c r="AS482" i="29"/>
  <c r="AR482" i="29"/>
  <c r="AS481" i="29"/>
  <c r="AR481" i="29"/>
  <c r="AS480" i="29"/>
  <c r="AR480" i="29"/>
  <c r="AS479" i="29"/>
  <c r="AR479" i="29"/>
  <c r="AS478" i="29"/>
  <c r="AR478" i="29"/>
  <c r="AS477" i="29"/>
  <c r="AR477" i="29"/>
  <c r="AS476" i="29"/>
  <c r="AR476" i="29"/>
  <c r="AS475" i="29"/>
  <c r="AR475" i="29"/>
  <c r="AS474" i="29"/>
  <c r="AR474" i="29"/>
  <c r="AS473" i="29"/>
  <c r="AR473" i="29"/>
  <c r="AS472" i="29"/>
  <c r="AR472" i="29"/>
  <c r="AS471" i="29"/>
  <c r="AR471" i="29"/>
  <c r="AS470" i="29"/>
  <c r="AR470" i="29"/>
  <c r="AS469" i="29"/>
  <c r="AR469" i="29"/>
  <c r="AS468" i="29"/>
  <c r="AR468" i="29"/>
  <c r="AS467" i="29"/>
  <c r="AR467" i="29"/>
  <c r="AS466" i="29"/>
  <c r="AR466" i="29"/>
  <c r="AS465" i="29"/>
  <c r="AR465" i="29"/>
  <c r="AS464" i="29"/>
  <c r="AR464" i="29"/>
  <c r="AS463" i="29"/>
  <c r="AR463" i="29"/>
  <c r="AS462" i="29"/>
  <c r="AR462" i="29"/>
  <c r="AS461" i="29"/>
  <c r="AR461" i="29"/>
  <c r="AS460" i="29"/>
  <c r="AR460" i="29"/>
  <c r="AS459" i="29"/>
  <c r="AR459" i="29"/>
  <c r="AS458" i="29"/>
  <c r="AR458" i="29"/>
  <c r="AS457" i="29"/>
  <c r="AR457" i="29"/>
  <c r="AS456" i="29"/>
  <c r="AR456" i="29"/>
  <c r="AS455" i="29"/>
  <c r="AR455" i="29"/>
  <c r="AS454" i="29"/>
  <c r="AR454" i="29"/>
  <c r="AS453" i="29"/>
  <c r="AR453" i="29"/>
  <c r="AS452" i="29"/>
  <c r="AR452" i="29"/>
  <c r="AS451" i="29"/>
  <c r="AR451" i="29"/>
  <c r="AS450" i="29"/>
  <c r="AR450" i="29"/>
  <c r="AS449" i="29"/>
  <c r="AR449" i="29"/>
  <c r="AS448" i="29"/>
  <c r="AR448" i="29"/>
  <c r="AS447" i="29"/>
  <c r="AR447" i="29"/>
  <c r="AS446" i="29"/>
  <c r="AR446" i="29"/>
  <c r="AS445" i="29"/>
  <c r="AR445" i="29"/>
  <c r="AS444" i="29"/>
  <c r="AR444" i="29"/>
  <c r="AS443" i="29"/>
  <c r="AR443" i="29"/>
  <c r="AS442" i="29"/>
  <c r="AR442" i="29"/>
  <c r="AS441" i="29"/>
  <c r="AR441" i="29"/>
  <c r="AS440" i="29"/>
  <c r="AR440" i="29"/>
  <c r="AS439" i="29"/>
  <c r="AR439" i="29"/>
  <c r="AS438" i="29"/>
  <c r="AR438" i="29"/>
  <c r="AS437" i="29"/>
  <c r="AR437" i="29"/>
  <c r="AS436" i="29"/>
  <c r="AR436" i="29"/>
  <c r="AS435" i="29"/>
  <c r="AR435" i="29"/>
  <c r="AS434" i="29"/>
  <c r="AR434" i="29"/>
  <c r="AS433" i="29"/>
  <c r="AR433" i="29"/>
  <c r="AS432" i="29"/>
  <c r="AR432" i="29"/>
  <c r="AS431" i="29"/>
  <c r="AR431" i="29"/>
  <c r="AS430" i="29"/>
  <c r="AR430" i="29"/>
  <c r="AS429" i="29"/>
  <c r="AR429" i="29"/>
  <c r="AS428" i="29"/>
  <c r="AR428" i="29"/>
  <c r="AS427" i="29"/>
  <c r="AR427" i="29"/>
  <c r="AS426" i="29"/>
  <c r="AR426" i="29"/>
  <c r="AS425" i="29"/>
  <c r="AR425" i="29"/>
  <c r="AS424" i="29"/>
  <c r="AR424" i="29"/>
  <c r="AS423" i="29"/>
  <c r="AR423" i="29"/>
  <c r="AS422" i="29"/>
  <c r="AR422" i="29"/>
  <c r="AS421" i="29"/>
  <c r="AR421" i="29"/>
  <c r="AS420" i="29"/>
  <c r="AR420" i="29"/>
  <c r="AS419" i="29"/>
  <c r="AR419" i="29"/>
  <c r="AS418" i="29"/>
  <c r="AR418" i="29"/>
  <c r="AS417" i="29"/>
  <c r="AR417" i="29"/>
  <c r="AS416" i="29"/>
  <c r="AR416" i="29"/>
  <c r="AS415" i="29"/>
  <c r="AR415" i="29"/>
  <c r="AS414" i="29"/>
  <c r="AR414" i="29"/>
  <c r="AS413" i="29"/>
  <c r="AR413" i="29"/>
  <c r="AS412" i="29"/>
  <c r="AR412" i="29"/>
  <c r="AS411" i="29"/>
  <c r="AR411" i="29"/>
  <c r="AS410" i="29"/>
  <c r="AR410" i="29"/>
  <c r="AS409" i="29"/>
  <c r="AR409" i="29"/>
  <c r="AS408" i="29"/>
  <c r="AR408" i="29"/>
  <c r="AS407" i="29"/>
  <c r="AR407" i="29"/>
  <c r="AS406" i="29"/>
  <c r="AR406" i="29"/>
  <c r="AS405" i="29"/>
  <c r="AR405" i="29"/>
  <c r="AS404" i="29"/>
  <c r="AR404" i="29"/>
  <c r="AS403" i="29"/>
  <c r="AR403" i="29"/>
  <c r="AS402" i="29"/>
  <c r="AR402" i="29"/>
  <c r="AS401" i="29"/>
  <c r="AR401" i="29"/>
  <c r="AS400" i="29"/>
  <c r="AR400" i="29"/>
  <c r="AS399" i="29"/>
  <c r="AR399" i="29"/>
  <c r="AS398" i="29"/>
  <c r="AR398" i="29"/>
  <c r="AS397" i="29"/>
  <c r="AR397" i="29"/>
  <c r="AS396" i="29"/>
  <c r="AR396" i="29"/>
  <c r="AS395" i="29"/>
  <c r="AR395" i="29"/>
  <c r="AS394" i="29"/>
  <c r="AR394" i="29"/>
  <c r="AS393" i="29"/>
  <c r="AR393" i="29"/>
  <c r="AS392" i="29"/>
  <c r="AR392" i="29"/>
  <c r="AS391" i="29"/>
  <c r="AR391" i="29"/>
  <c r="AS390" i="29"/>
  <c r="AR390" i="29"/>
  <c r="AS389" i="29"/>
  <c r="AR389" i="29"/>
  <c r="AS388" i="29"/>
  <c r="AR388" i="29"/>
  <c r="AS387" i="29"/>
  <c r="AR387" i="29"/>
  <c r="AS386" i="29"/>
  <c r="AR386" i="29"/>
  <c r="AS385" i="29"/>
  <c r="AR385" i="29"/>
  <c r="AS384" i="29"/>
  <c r="AR384" i="29"/>
  <c r="AS383" i="29"/>
  <c r="AR383" i="29"/>
  <c r="AS382" i="29"/>
  <c r="AR382" i="29"/>
  <c r="AS381" i="29"/>
  <c r="AR381" i="29"/>
  <c r="AS380" i="29"/>
  <c r="AR380" i="29"/>
  <c r="AS379" i="29"/>
  <c r="AR379" i="29"/>
  <c r="AS378" i="29"/>
  <c r="AR378" i="29"/>
  <c r="AS377" i="29"/>
  <c r="AR377" i="29"/>
  <c r="AS376" i="29"/>
  <c r="AR376" i="29"/>
  <c r="AS375" i="29"/>
  <c r="AR375" i="29"/>
  <c r="AS374" i="29"/>
  <c r="AR374" i="29"/>
  <c r="AS373" i="29"/>
  <c r="AR373" i="29"/>
  <c r="AS372" i="29"/>
  <c r="AR372" i="29"/>
  <c r="AS371" i="29"/>
  <c r="AR371" i="29"/>
  <c r="AS370" i="29"/>
  <c r="AR370" i="29"/>
  <c r="AS369" i="29"/>
  <c r="AR369" i="29"/>
  <c r="AS368" i="29"/>
  <c r="AR368" i="29"/>
  <c r="AS367" i="29"/>
  <c r="AR367" i="29"/>
  <c r="AS366" i="29"/>
  <c r="AR366" i="29"/>
  <c r="AS365" i="29"/>
  <c r="AR365" i="29"/>
  <c r="AS364" i="29"/>
  <c r="AR364" i="29"/>
  <c r="AS363" i="29"/>
  <c r="AR363" i="29"/>
  <c r="AS362" i="29"/>
  <c r="AR362" i="29"/>
  <c r="AS361" i="29"/>
  <c r="AR361" i="29"/>
  <c r="AS360" i="29"/>
  <c r="AR360" i="29"/>
  <c r="AS359" i="29"/>
  <c r="AR359" i="29"/>
  <c r="AS358" i="29"/>
  <c r="AR358" i="29"/>
  <c r="AS357" i="29"/>
  <c r="AR357" i="29"/>
  <c r="AS356" i="29"/>
  <c r="AR356" i="29"/>
  <c r="AS355" i="29"/>
  <c r="AR355" i="29"/>
  <c r="AS354" i="29"/>
  <c r="AR354" i="29"/>
  <c r="AS353" i="29"/>
  <c r="AR353" i="29"/>
  <c r="AS352" i="29"/>
  <c r="AR352" i="29"/>
  <c r="AS351" i="29"/>
  <c r="AR351" i="29"/>
  <c r="AS350" i="29"/>
  <c r="AR350" i="29"/>
  <c r="AS349" i="29"/>
  <c r="AR349" i="29"/>
  <c r="AS348" i="29"/>
  <c r="AR348" i="29"/>
  <c r="AS347" i="29"/>
  <c r="AR347" i="29"/>
  <c r="AS346" i="29"/>
  <c r="AR346" i="29"/>
  <c r="AS345" i="29"/>
  <c r="AR345" i="29"/>
  <c r="AS344" i="29"/>
  <c r="AR344" i="29"/>
  <c r="AS343" i="29"/>
  <c r="AR343" i="29"/>
  <c r="AS342" i="29"/>
  <c r="AR342" i="29"/>
  <c r="AS341" i="29"/>
  <c r="AR341" i="29"/>
  <c r="AS340" i="29"/>
  <c r="AR340" i="29"/>
  <c r="AS339" i="29"/>
  <c r="AR339" i="29"/>
  <c r="AS338" i="29"/>
  <c r="AR338" i="29"/>
  <c r="AS337" i="29"/>
  <c r="AR337" i="29"/>
  <c r="AS336" i="29"/>
  <c r="AR336" i="29"/>
  <c r="AS335" i="29"/>
  <c r="AR335" i="29"/>
  <c r="AS334" i="29"/>
  <c r="AR334" i="29"/>
  <c r="AS333" i="29"/>
  <c r="AR333" i="29"/>
  <c r="AS332" i="29"/>
  <c r="AR332" i="29"/>
  <c r="AS331" i="29"/>
  <c r="AR331" i="29"/>
  <c r="AS330" i="29"/>
  <c r="AR330" i="29"/>
  <c r="AS329" i="29"/>
  <c r="AR329" i="29"/>
  <c r="AS328" i="29"/>
  <c r="AR328" i="29"/>
  <c r="AS327" i="29"/>
  <c r="AR327" i="29"/>
  <c r="AS326" i="29"/>
  <c r="AR326" i="29"/>
  <c r="AS325" i="29"/>
  <c r="AR325" i="29"/>
  <c r="AS324" i="29"/>
  <c r="AR324" i="29"/>
  <c r="AS323" i="29"/>
  <c r="AR323" i="29"/>
  <c r="AS322" i="29"/>
  <c r="AR322" i="29"/>
  <c r="AS321" i="29"/>
  <c r="AR321" i="29"/>
  <c r="AS320" i="29"/>
  <c r="AR320" i="29"/>
  <c r="AS319" i="29"/>
  <c r="AR319" i="29"/>
  <c r="AS318" i="29"/>
  <c r="AR318" i="29"/>
  <c r="AS317" i="29"/>
  <c r="AR317" i="29"/>
  <c r="AS316" i="29"/>
  <c r="AR316" i="29"/>
  <c r="AS315" i="29"/>
  <c r="AR315" i="29"/>
  <c r="AS314" i="29"/>
  <c r="AR314" i="29"/>
  <c r="AS313" i="29"/>
  <c r="AR313" i="29"/>
  <c r="AS312" i="29"/>
  <c r="AR312" i="29"/>
  <c r="AS311" i="29"/>
  <c r="AR311" i="29"/>
  <c r="AS310" i="29"/>
  <c r="AR310" i="29"/>
  <c r="AS309" i="29"/>
  <c r="AR309" i="29"/>
  <c r="AS308" i="29"/>
  <c r="AR308" i="29"/>
  <c r="AS307" i="29"/>
  <c r="AR307" i="29"/>
  <c r="AS306" i="29"/>
  <c r="AR306" i="29"/>
  <c r="AS305" i="29"/>
  <c r="AR305" i="29"/>
  <c r="AS304" i="29"/>
  <c r="AR304" i="29"/>
  <c r="AS303" i="29"/>
  <c r="AR303" i="29"/>
  <c r="AS302" i="29"/>
  <c r="AR302" i="29"/>
  <c r="AS301" i="29"/>
  <c r="AR301" i="29"/>
  <c r="AS300" i="29"/>
  <c r="AR300" i="29"/>
  <c r="AS299" i="29"/>
  <c r="AR299" i="29"/>
  <c r="AS298" i="29"/>
  <c r="AR298" i="29"/>
  <c r="AS297" i="29"/>
  <c r="AR297" i="29"/>
  <c r="AS296" i="29"/>
  <c r="AR296" i="29"/>
  <c r="AS295" i="29"/>
  <c r="AR295" i="29"/>
  <c r="AS294" i="29"/>
  <c r="AR294" i="29"/>
  <c r="AS293" i="29"/>
  <c r="AR293" i="29"/>
  <c r="AS292" i="29"/>
  <c r="AR292" i="29"/>
  <c r="AS291" i="29"/>
  <c r="AR291" i="29"/>
  <c r="AS290" i="29"/>
  <c r="AR290" i="29"/>
  <c r="AS289" i="29"/>
  <c r="AR289" i="29"/>
  <c r="AS288" i="29"/>
  <c r="AR288" i="29"/>
  <c r="AS287" i="29"/>
  <c r="AR287" i="29"/>
  <c r="AS286" i="29"/>
  <c r="AR286" i="29"/>
  <c r="AS285" i="29"/>
  <c r="AR285" i="29"/>
  <c r="AS284" i="29"/>
  <c r="AR284" i="29"/>
  <c r="AS283" i="29"/>
  <c r="AR283" i="29"/>
  <c r="AS282" i="29"/>
  <c r="AR282" i="29"/>
  <c r="AS281" i="29"/>
  <c r="AR281" i="29"/>
  <c r="AS280" i="29"/>
  <c r="AR280" i="29"/>
  <c r="AS279" i="29"/>
  <c r="AR279" i="29"/>
  <c r="AS278" i="29"/>
  <c r="AR278" i="29"/>
  <c r="AS277" i="29"/>
  <c r="AR277" i="29"/>
  <c r="AS276" i="29"/>
  <c r="AR276" i="29"/>
  <c r="AS275" i="29"/>
  <c r="AR275" i="29"/>
  <c r="AS274" i="29"/>
  <c r="AR274" i="29"/>
  <c r="AS273" i="29"/>
  <c r="AR273" i="29"/>
  <c r="AS272" i="29"/>
  <c r="AR272" i="29"/>
  <c r="AS271" i="29"/>
  <c r="AR271" i="29"/>
  <c r="AS270" i="29"/>
  <c r="AR270" i="29"/>
  <c r="AS269" i="29"/>
  <c r="AR269" i="29"/>
  <c r="AS268" i="29"/>
  <c r="AR268" i="29"/>
  <c r="AS267" i="29"/>
  <c r="AR267" i="29"/>
  <c r="AS266" i="29"/>
  <c r="AR266" i="29"/>
  <c r="AS265" i="29"/>
  <c r="AR265" i="29"/>
  <c r="AS264" i="29"/>
  <c r="AR264" i="29"/>
  <c r="AS263" i="29"/>
  <c r="AR263" i="29"/>
  <c r="AS262" i="29"/>
  <c r="AR262" i="29"/>
  <c r="AS261" i="29"/>
  <c r="AR261" i="29"/>
  <c r="AS260" i="29"/>
  <c r="AR260" i="29"/>
  <c r="AS259" i="29"/>
  <c r="AR259" i="29"/>
  <c r="AS258" i="29"/>
  <c r="AR258" i="29"/>
  <c r="AS257" i="29"/>
  <c r="AR257" i="29"/>
  <c r="AS256" i="29"/>
  <c r="AR256" i="29"/>
  <c r="AS255" i="29"/>
  <c r="AR255" i="29"/>
  <c r="AS254" i="29"/>
  <c r="AR254" i="29"/>
  <c r="AS253" i="29"/>
  <c r="AR253" i="29"/>
  <c r="AS252" i="29"/>
  <c r="AR252" i="29"/>
  <c r="AS251" i="29"/>
  <c r="AR251" i="29"/>
  <c r="AS250" i="29"/>
  <c r="AR250" i="29"/>
  <c r="AS249" i="29"/>
  <c r="AR249" i="29"/>
  <c r="AS248" i="29"/>
  <c r="AR248" i="29"/>
  <c r="AS247" i="29"/>
  <c r="AR247" i="29"/>
  <c r="AS246" i="29"/>
  <c r="AR246" i="29"/>
  <c r="AS245" i="29"/>
  <c r="AR245" i="29"/>
  <c r="AS244" i="29"/>
  <c r="AR244" i="29"/>
  <c r="AS243" i="29"/>
  <c r="AR243" i="29"/>
  <c r="AS242" i="29"/>
  <c r="AR242" i="29"/>
  <c r="AS241" i="29"/>
  <c r="AR241" i="29"/>
  <c r="AS240" i="29"/>
  <c r="AR240" i="29"/>
  <c r="AS239" i="29"/>
  <c r="AR239" i="29"/>
  <c r="AS238" i="29"/>
  <c r="AR238" i="29"/>
  <c r="AS237" i="29"/>
  <c r="AR237" i="29"/>
  <c r="AS236" i="29"/>
  <c r="AR236" i="29"/>
  <c r="AS235" i="29"/>
  <c r="AR235" i="29"/>
  <c r="AS234" i="29"/>
  <c r="AR234" i="29"/>
  <c r="AS233" i="29"/>
  <c r="AR233" i="29"/>
  <c r="AS232" i="29"/>
  <c r="AR232" i="29"/>
  <c r="AS231" i="29"/>
  <c r="AR231" i="29"/>
  <c r="AS230" i="29"/>
  <c r="AR230" i="29"/>
  <c r="AS229" i="29"/>
  <c r="AR229" i="29"/>
  <c r="AS228" i="29"/>
  <c r="AR228" i="29"/>
  <c r="AS227" i="29"/>
  <c r="AR227" i="29"/>
  <c r="AS226" i="29"/>
  <c r="AR226" i="29"/>
  <c r="AS225" i="29"/>
  <c r="AR225" i="29"/>
  <c r="AS224" i="29"/>
  <c r="AR224" i="29"/>
  <c r="AS223" i="29"/>
  <c r="AR223" i="29"/>
  <c r="AS222" i="29"/>
  <c r="AR222" i="29"/>
  <c r="AS221" i="29"/>
  <c r="AR221" i="29"/>
  <c r="AS220" i="29"/>
  <c r="AR220" i="29"/>
  <c r="AS219" i="29"/>
  <c r="AR219" i="29"/>
  <c r="AS218" i="29"/>
  <c r="AR218" i="29"/>
  <c r="AS217" i="29"/>
  <c r="AR217" i="29"/>
  <c r="AS216" i="29"/>
  <c r="AR216" i="29"/>
  <c r="AS215" i="29"/>
  <c r="AR215" i="29"/>
  <c r="AS214" i="29"/>
  <c r="AR214" i="29"/>
  <c r="AS213" i="29"/>
  <c r="AR213" i="29"/>
  <c r="AS212" i="29"/>
  <c r="AR212" i="29"/>
  <c r="AS211" i="29"/>
  <c r="AR211" i="29"/>
  <c r="AS210" i="29"/>
  <c r="AR210" i="29"/>
  <c r="AS209" i="29"/>
  <c r="AR209" i="29"/>
  <c r="AS208" i="29"/>
  <c r="AR208" i="29"/>
  <c r="AS207" i="29"/>
  <c r="AR207" i="29"/>
  <c r="AS206" i="29"/>
  <c r="AR206" i="29"/>
  <c r="AS205" i="29"/>
  <c r="AR205" i="29"/>
  <c r="AS204" i="29"/>
  <c r="AR204" i="29"/>
  <c r="AS203" i="29"/>
  <c r="AR203" i="29"/>
  <c r="AS202" i="29"/>
  <c r="AR202" i="29"/>
  <c r="AS201" i="29"/>
  <c r="AR201" i="29"/>
  <c r="AS200" i="29"/>
  <c r="AR200" i="29"/>
  <c r="AS199" i="29"/>
  <c r="AR199" i="29"/>
  <c r="AS198" i="29"/>
  <c r="AR198" i="29"/>
  <c r="AS197" i="29"/>
  <c r="AR197" i="29"/>
  <c r="AS196" i="29"/>
  <c r="AR196" i="29"/>
  <c r="AS195" i="29"/>
  <c r="AR195" i="29"/>
  <c r="AS194" i="29"/>
  <c r="AR194" i="29"/>
  <c r="AS193" i="29"/>
  <c r="AR193" i="29"/>
  <c r="AS192" i="29"/>
  <c r="AR192" i="29"/>
  <c r="AS191" i="29"/>
  <c r="AR191" i="29"/>
  <c r="AS190" i="29"/>
  <c r="AR190" i="29"/>
  <c r="AS189" i="29"/>
  <c r="AR189" i="29"/>
  <c r="AS188" i="29"/>
  <c r="AR188" i="29"/>
  <c r="AS187" i="29"/>
  <c r="AR187" i="29"/>
  <c r="AS186" i="29"/>
  <c r="AR186" i="29"/>
  <c r="AS185" i="29"/>
  <c r="AR185" i="29"/>
  <c r="AS184" i="29"/>
  <c r="AR184" i="29"/>
  <c r="AS183" i="29"/>
  <c r="AR183" i="29"/>
  <c r="AS182" i="29"/>
  <c r="AR182" i="29"/>
  <c r="AS181" i="29"/>
  <c r="AR181" i="29"/>
  <c r="AS180" i="29"/>
  <c r="AR180" i="29"/>
  <c r="AS179" i="29"/>
  <c r="AR179" i="29"/>
  <c r="AS178" i="29"/>
  <c r="AR178" i="29"/>
  <c r="AS177" i="29"/>
  <c r="AR177" i="29"/>
  <c r="AS176" i="29"/>
  <c r="AR176" i="29"/>
  <c r="AS175" i="29"/>
  <c r="AR175" i="29"/>
  <c r="AS174" i="29"/>
  <c r="AR174" i="29"/>
  <c r="AS173" i="29"/>
  <c r="AR173" i="29"/>
  <c r="AS172" i="29"/>
  <c r="AR172" i="29"/>
  <c r="AS171" i="29"/>
  <c r="AR171" i="29"/>
  <c r="AS170" i="29"/>
  <c r="AR170" i="29"/>
  <c r="AS169" i="29"/>
  <c r="AR169" i="29"/>
  <c r="AS168" i="29"/>
  <c r="AR168" i="29"/>
  <c r="AS167" i="29"/>
  <c r="AR167" i="29"/>
  <c r="AS166" i="29"/>
  <c r="AR166" i="29"/>
  <c r="AS165" i="29"/>
  <c r="AR165" i="29"/>
  <c r="AS164" i="29"/>
  <c r="AR164" i="29"/>
  <c r="AS163" i="29"/>
  <c r="AR163" i="29"/>
  <c r="AS162" i="29"/>
  <c r="AR162" i="29"/>
  <c r="AS161" i="29"/>
  <c r="AR161" i="29"/>
  <c r="AS160" i="29"/>
  <c r="AR160" i="29"/>
  <c r="AS159" i="29"/>
  <c r="AR159" i="29"/>
  <c r="AS158" i="29"/>
  <c r="AR158" i="29"/>
  <c r="AS157" i="29"/>
  <c r="AR157" i="29"/>
  <c r="AS156" i="29"/>
  <c r="AR156" i="29"/>
  <c r="AS155" i="29"/>
  <c r="AR155" i="29"/>
  <c r="AS154" i="29"/>
  <c r="AR154" i="29"/>
  <c r="AS153" i="29"/>
  <c r="AR153" i="29"/>
  <c r="AS152" i="29"/>
  <c r="AR152" i="29"/>
  <c r="AS151" i="29"/>
  <c r="AR151" i="29"/>
  <c r="AS150" i="29"/>
  <c r="AR150" i="29"/>
  <c r="AS149" i="29"/>
  <c r="AR149" i="29"/>
  <c r="AS148" i="29"/>
  <c r="AR148" i="29"/>
  <c r="AS147" i="29"/>
  <c r="AR147" i="29"/>
  <c r="AS146" i="29"/>
  <c r="AR146" i="29"/>
  <c r="AS145" i="29"/>
  <c r="AR145" i="29"/>
  <c r="AS144" i="29"/>
  <c r="AR144" i="29"/>
  <c r="AS143" i="29"/>
  <c r="AR143" i="29"/>
  <c r="AS142" i="29"/>
  <c r="AR142" i="29"/>
  <c r="AS141" i="29"/>
  <c r="AR141" i="29"/>
  <c r="AS140" i="29"/>
  <c r="AR140" i="29"/>
  <c r="AS139" i="29"/>
  <c r="AR139" i="29"/>
  <c r="AS138" i="29"/>
  <c r="AR138" i="29"/>
  <c r="AS137" i="29"/>
  <c r="AR137" i="29"/>
  <c r="AS136" i="29"/>
  <c r="AR136" i="29"/>
  <c r="AS135" i="29"/>
  <c r="AR135" i="29"/>
  <c r="AS134" i="29"/>
  <c r="AR134" i="29"/>
  <c r="AS133" i="29"/>
  <c r="AR133" i="29"/>
  <c r="AS132" i="29"/>
  <c r="AR132" i="29"/>
  <c r="AS131" i="29"/>
  <c r="AR131" i="29"/>
  <c r="AS130" i="29"/>
  <c r="AR130" i="29"/>
  <c r="AS129" i="29"/>
  <c r="AR129" i="29"/>
  <c r="AS128" i="29"/>
  <c r="AR128" i="29"/>
  <c r="AS127" i="29"/>
  <c r="AR127" i="29"/>
  <c r="AS126" i="29"/>
  <c r="AR126" i="29"/>
  <c r="AS125" i="29"/>
  <c r="AR125" i="29"/>
  <c r="AS124" i="29"/>
  <c r="AR124" i="29"/>
  <c r="AS123" i="29"/>
  <c r="AR123" i="29"/>
  <c r="AS122" i="29"/>
  <c r="AR122" i="29"/>
  <c r="AS121" i="29"/>
  <c r="AR121" i="29"/>
  <c r="AS120" i="29"/>
  <c r="AR120" i="29"/>
  <c r="AS119" i="29"/>
  <c r="AR119" i="29"/>
  <c r="AS118" i="29"/>
  <c r="AR118" i="29"/>
  <c r="AS117" i="29"/>
  <c r="AR117" i="29"/>
  <c r="AS116" i="29"/>
  <c r="AR116" i="29"/>
  <c r="AS115" i="29"/>
  <c r="AR115" i="29"/>
  <c r="AS114" i="29"/>
  <c r="AR114" i="29"/>
  <c r="AS113" i="29"/>
  <c r="AR113" i="29"/>
  <c r="AS112" i="29"/>
  <c r="AR112" i="29"/>
  <c r="AS111" i="29"/>
  <c r="AR111" i="29"/>
  <c r="AS110" i="29"/>
  <c r="AR110" i="29"/>
  <c r="AS109" i="29"/>
  <c r="AR109" i="29"/>
  <c r="AS108" i="29"/>
  <c r="AR108" i="29"/>
  <c r="AS107" i="29"/>
  <c r="AR107" i="29"/>
  <c r="AS106" i="29"/>
  <c r="AR106" i="29"/>
  <c r="AS105" i="29"/>
  <c r="AR105" i="29"/>
  <c r="AS104" i="29"/>
  <c r="AR104" i="29"/>
  <c r="AS103" i="29"/>
  <c r="AR103" i="29"/>
  <c r="AS102" i="29"/>
  <c r="AR102" i="29"/>
  <c r="AS101" i="29"/>
  <c r="AR101" i="29"/>
  <c r="AS100" i="29"/>
  <c r="AR100" i="29"/>
  <c r="AS99" i="29"/>
  <c r="AR99" i="29"/>
  <c r="AS98" i="29"/>
  <c r="AR98" i="29"/>
  <c r="AS97" i="29"/>
  <c r="AR97" i="29"/>
  <c r="AS96" i="29"/>
  <c r="AR96" i="29"/>
  <c r="AS95" i="29"/>
  <c r="AR95" i="29"/>
  <c r="AS94" i="29"/>
  <c r="AR94" i="29"/>
  <c r="AS93" i="29"/>
  <c r="AR93" i="29"/>
  <c r="AS92" i="29"/>
  <c r="AR92" i="29"/>
  <c r="AS91" i="29"/>
  <c r="AR91" i="29"/>
  <c r="AS90" i="29"/>
  <c r="AR90" i="29"/>
  <c r="AS89" i="29"/>
  <c r="AR89" i="29"/>
  <c r="AS88" i="29"/>
  <c r="AR88" i="29"/>
  <c r="AS87" i="29"/>
  <c r="AR87" i="29"/>
  <c r="AS86" i="29"/>
  <c r="AR86" i="29"/>
  <c r="AS85" i="29"/>
  <c r="AR85" i="29"/>
  <c r="AS84" i="29"/>
  <c r="AR84" i="29"/>
  <c r="AS83" i="29"/>
  <c r="AR83" i="29"/>
  <c r="AS82" i="29"/>
  <c r="AR82" i="29"/>
  <c r="AS81" i="29"/>
  <c r="AR81" i="29"/>
  <c r="AS80" i="29"/>
  <c r="AR80" i="29"/>
  <c r="AS79" i="29"/>
  <c r="AR79" i="29"/>
  <c r="AS78" i="29"/>
  <c r="AR78" i="29"/>
  <c r="AS77" i="29"/>
  <c r="AR77" i="29"/>
  <c r="AS76" i="29"/>
  <c r="AR76" i="29"/>
  <c r="AS75" i="29"/>
  <c r="AR75" i="29"/>
  <c r="AS74" i="29"/>
  <c r="AR74" i="29"/>
  <c r="AS73" i="29"/>
  <c r="AR73" i="29"/>
  <c r="AS72" i="29"/>
  <c r="AR72" i="29"/>
  <c r="AS71" i="29"/>
  <c r="AR71" i="29"/>
  <c r="AS70" i="29"/>
  <c r="AR70" i="29"/>
  <c r="AS69" i="29"/>
  <c r="AR69" i="29"/>
  <c r="AS68" i="29"/>
  <c r="AR68" i="29"/>
  <c r="AS67" i="29"/>
  <c r="AR67" i="29"/>
  <c r="AS66" i="29"/>
  <c r="AR66" i="29"/>
  <c r="AS65" i="29"/>
  <c r="AR65" i="29"/>
  <c r="AS64" i="29"/>
  <c r="AR64" i="29"/>
  <c r="AS63" i="29"/>
  <c r="AR63" i="29"/>
  <c r="AS62" i="29"/>
  <c r="AR62" i="29"/>
  <c r="AS61" i="29"/>
  <c r="AR61" i="29"/>
  <c r="AS60" i="29"/>
  <c r="AR60" i="29"/>
  <c r="AS59" i="29"/>
  <c r="AR59" i="29"/>
  <c r="AS58" i="29"/>
  <c r="AR58" i="29"/>
  <c r="AS57" i="29"/>
  <c r="AR57" i="29"/>
  <c r="AS56" i="29"/>
  <c r="AR56" i="29"/>
  <c r="AS55" i="29"/>
  <c r="AR55" i="29"/>
  <c r="AS54" i="29"/>
  <c r="AR54" i="29"/>
  <c r="AS53" i="29"/>
  <c r="AR53" i="29"/>
  <c r="AS52" i="29"/>
  <c r="AR52" i="29"/>
  <c r="AS51" i="29"/>
  <c r="AR51" i="29"/>
  <c r="AS50" i="29"/>
  <c r="AR50" i="29"/>
  <c r="AS49" i="29"/>
  <c r="AR49" i="29"/>
  <c r="AS48" i="29"/>
  <c r="AR48" i="29"/>
  <c r="AS47" i="29"/>
  <c r="AR47" i="29"/>
  <c r="AS46" i="29"/>
  <c r="AR46" i="29"/>
  <c r="AS45" i="29"/>
  <c r="AR45" i="29"/>
  <c r="AS44" i="29"/>
  <c r="AR44" i="29"/>
  <c r="AS43" i="29"/>
  <c r="AR43" i="29"/>
  <c r="AS42" i="29"/>
  <c r="AR42" i="29"/>
  <c r="AS41" i="29"/>
  <c r="AR41" i="29"/>
  <c r="AS40" i="29"/>
  <c r="AR40" i="29"/>
  <c r="AS39" i="29"/>
  <c r="AR39" i="29"/>
  <c r="AS38" i="29"/>
  <c r="AR38" i="29"/>
  <c r="AS37" i="29"/>
  <c r="AR37" i="29"/>
  <c r="AS36" i="29"/>
  <c r="AR36" i="29"/>
  <c r="AS35" i="29"/>
  <c r="AR35" i="29"/>
  <c r="AS34" i="29"/>
  <c r="AR34" i="29"/>
  <c r="AS33" i="29"/>
  <c r="AR33" i="29"/>
  <c r="AS32" i="29"/>
  <c r="AR32" i="29"/>
  <c r="AS31" i="29"/>
  <c r="AR31" i="29"/>
  <c r="AS30" i="29"/>
  <c r="AR30" i="29"/>
  <c r="AS29" i="29"/>
  <c r="AR29" i="29"/>
  <c r="AS28" i="29"/>
  <c r="AR28" i="29"/>
  <c r="AS27" i="29"/>
  <c r="AR27" i="29"/>
  <c r="AS26" i="29"/>
  <c r="AR26" i="29"/>
  <c r="AS25" i="29"/>
  <c r="AR25" i="29"/>
  <c r="AS24" i="29"/>
  <c r="AR24" i="29"/>
  <c r="AS23" i="29"/>
  <c r="AR23" i="29"/>
  <c r="AS22" i="29"/>
  <c r="AR22" i="29"/>
  <c r="AS21" i="29"/>
  <c r="AR21" i="29"/>
  <c r="AS20" i="29"/>
  <c r="AR20" i="29"/>
  <c r="AS19" i="29"/>
  <c r="AR19" i="29"/>
  <c r="AS18" i="29"/>
  <c r="AR18" i="29"/>
  <c r="AS17" i="29"/>
  <c r="AR17" i="29"/>
  <c r="AS16" i="29"/>
  <c r="AR16" i="29"/>
  <c r="AS15" i="29"/>
  <c r="AR15" i="29"/>
  <c r="AS14" i="29"/>
  <c r="AR14" i="29"/>
  <c r="AS13" i="29"/>
  <c r="AR13" i="29"/>
  <c r="AS12" i="29"/>
  <c r="AR12" i="29"/>
  <c r="BJ11" i="29"/>
  <c r="AS11" i="29"/>
  <c r="AR11" i="29"/>
  <c r="BJ10" i="29"/>
  <c r="I12" i="29"/>
  <c r="I11" i="29"/>
  <c r="AF73" i="9" l="1"/>
  <c r="AE74" i="9"/>
  <c r="AG73" i="9"/>
  <c r="AK74" i="9"/>
  <c r="AM73" i="9"/>
  <c r="AL73" i="9"/>
  <c r="GX56" i="29"/>
  <c r="BS10" i="29"/>
  <c r="BU10" i="29" s="1"/>
  <c r="BW10" i="29" s="1"/>
  <c r="BY10" i="29" s="1"/>
  <c r="CA10" i="29" s="1"/>
  <c r="BK10" i="29"/>
  <c r="BM10" i="29" s="1"/>
  <c r="BN10" i="29" s="1"/>
  <c r="J11" i="29"/>
  <c r="BS11" i="29"/>
  <c r="AL74" i="9" l="1"/>
  <c r="AK75" i="9"/>
  <c r="AM74" i="9"/>
  <c r="AE75" i="9"/>
  <c r="AG74" i="9"/>
  <c r="AF74" i="9"/>
  <c r="M34" i="29"/>
  <c r="BN11" i="29"/>
  <c r="M37" i="29"/>
  <c r="O37" i="29" s="1"/>
  <c r="L51" i="29"/>
  <c r="L49" i="29"/>
  <c r="BP21" i="29"/>
  <c r="BN21" i="29" s="1"/>
  <c r="K51" i="29"/>
  <c r="DV30" i="29"/>
  <c r="DV29" i="29"/>
  <c r="AC4" i="29"/>
  <c r="K12" i="29"/>
  <c r="AC3" i="29"/>
  <c r="K11" i="29"/>
  <c r="M12" i="29"/>
  <c r="M11" i="29"/>
  <c r="AB4" i="29"/>
  <c r="N12" i="29"/>
  <c r="AB3" i="29"/>
  <c r="N11" i="29"/>
  <c r="O11" i="29" s="1"/>
  <c r="L12" i="29"/>
  <c r="AD3" i="29"/>
  <c r="L11" i="29"/>
  <c r="CA11" i="29"/>
  <c r="BW11" i="29"/>
  <c r="BY11" i="29"/>
  <c r="BU11" i="29"/>
  <c r="AF75" i="9" l="1"/>
  <c r="AE76" i="9"/>
  <c r="AG75" i="9"/>
  <c r="AK76" i="9"/>
  <c r="AM75" i="9"/>
  <c r="AL75" i="9"/>
  <c r="E378" i="29"/>
  <c r="F378" i="29" s="1"/>
  <c r="AM387" i="29" s="1"/>
  <c r="E146" i="29"/>
  <c r="F146" i="29" s="1"/>
  <c r="AM155" i="29" s="1"/>
  <c r="E451" i="29"/>
  <c r="F451" i="29" s="1"/>
  <c r="AM460" i="29" s="1"/>
  <c r="E177" i="29"/>
  <c r="F177" i="29" s="1"/>
  <c r="AM186" i="29" s="1"/>
  <c r="E104" i="29"/>
  <c r="F104" i="29" s="1"/>
  <c r="AM113" i="29" s="1"/>
  <c r="E165" i="29"/>
  <c r="F165" i="29" s="1"/>
  <c r="AM174" i="29" s="1"/>
  <c r="E353" i="29"/>
  <c r="F353" i="29" s="1"/>
  <c r="AM362" i="29" s="1"/>
  <c r="E93" i="29"/>
  <c r="F93" i="29" s="1"/>
  <c r="AM102" i="29" s="1"/>
  <c r="E112" i="29"/>
  <c r="F112" i="29" s="1"/>
  <c r="AM121" i="29" s="1"/>
  <c r="E124" i="29"/>
  <c r="F124" i="29" s="1"/>
  <c r="AM133" i="29" s="1"/>
  <c r="E147" i="29"/>
  <c r="F147" i="29" s="1"/>
  <c r="AM156" i="29" s="1"/>
  <c r="E173" i="29"/>
  <c r="F173" i="29" s="1"/>
  <c r="AM182" i="29" s="1"/>
  <c r="E240" i="29"/>
  <c r="F240" i="29" s="1"/>
  <c r="AM249" i="29" s="1"/>
  <c r="E327" i="29"/>
  <c r="F327" i="29" s="1"/>
  <c r="AM336" i="29" s="1"/>
  <c r="E345" i="29"/>
  <c r="F345" i="29" s="1"/>
  <c r="AM354" i="29" s="1"/>
  <c r="E107" i="29"/>
  <c r="F107" i="29" s="1"/>
  <c r="AM116" i="29" s="1"/>
  <c r="E161" i="29"/>
  <c r="F161" i="29" s="1"/>
  <c r="AM170" i="29" s="1"/>
  <c r="E306" i="29"/>
  <c r="F306" i="29" s="1"/>
  <c r="AM315" i="29" s="1"/>
  <c r="E381" i="29"/>
  <c r="F381" i="29" s="1"/>
  <c r="AM390" i="29" s="1"/>
  <c r="E90" i="29"/>
  <c r="F90" i="29" s="1"/>
  <c r="AM99" i="29" s="1"/>
  <c r="E123" i="29"/>
  <c r="F123" i="29" s="1"/>
  <c r="AM132" i="29" s="1"/>
  <c r="E138" i="29"/>
  <c r="F138" i="29" s="1"/>
  <c r="AM147" i="29" s="1"/>
  <c r="E150" i="29"/>
  <c r="F150" i="29" s="1"/>
  <c r="AM159" i="29" s="1"/>
  <c r="E193" i="29"/>
  <c r="F193" i="29" s="1"/>
  <c r="AM202" i="29" s="1"/>
  <c r="E203" i="29"/>
  <c r="F203" i="29" s="1"/>
  <c r="AM212" i="29" s="1"/>
  <c r="E435" i="29"/>
  <c r="F435" i="29" s="1"/>
  <c r="AM444" i="29" s="1"/>
  <c r="E252" i="29"/>
  <c r="F252" i="29" s="1"/>
  <c r="AM261" i="29" s="1"/>
  <c r="E355" i="29"/>
  <c r="F355" i="29" s="1"/>
  <c r="AM364" i="29" s="1"/>
  <c r="E417" i="29"/>
  <c r="F417" i="29" s="1"/>
  <c r="AM426" i="29" s="1"/>
  <c r="E219" i="29"/>
  <c r="F219" i="29" s="1"/>
  <c r="AM228" i="29" s="1"/>
  <c r="E227" i="29"/>
  <c r="F227" i="29" s="1"/>
  <c r="AM236" i="29" s="1"/>
  <c r="E300" i="29"/>
  <c r="F300" i="29" s="1"/>
  <c r="AM309" i="29" s="1"/>
  <c r="E340" i="29"/>
  <c r="F340" i="29" s="1"/>
  <c r="AM349" i="29" s="1"/>
  <c r="E363" i="29"/>
  <c r="F363" i="29" s="1"/>
  <c r="AM372" i="29" s="1"/>
  <c r="E371" i="29"/>
  <c r="F371" i="29" s="1"/>
  <c r="AM380" i="29" s="1"/>
  <c r="E407" i="29"/>
  <c r="F407" i="29" s="1"/>
  <c r="AM416" i="29" s="1"/>
  <c r="E467" i="29"/>
  <c r="F467" i="29" s="1"/>
  <c r="AM476" i="29" s="1"/>
  <c r="E257" i="29"/>
  <c r="F257" i="29" s="1"/>
  <c r="AM266" i="29" s="1"/>
  <c r="E108" i="29"/>
  <c r="F108" i="29" s="1"/>
  <c r="AM117" i="29" s="1"/>
  <c r="E323" i="29"/>
  <c r="F323" i="29" s="1"/>
  <c r="AM332" i="29" s="1"/>
  <c r="E83" i="29"/>
  <c r="F83" i="29" s="1"/>
  <c r="AM92" i="29" s="1"/>
  <c r="E116" i="29"/>
  <c r="F116" i="29" s="1"/>
  <c r="AM125" i="29" s="1"/>
  <c r="E131" i="29"/>
  <c r="F131" i="29" s="1"/>
  <c r="AM140" i="29" s="1"/>
  <c r="E151" i="29"/>
  <c r="F151" i="29" s="1"/>
  <c r="AM160" i="29" s="1"/>
  <c r="E162" i="29"/>
  <c r="F162" i="29" s="1"/>
  <c r="AM171" i="29" s="1"/>
  <c r="E175" i="29"/>
  <c r="F175" i="29" s="1"/>
  <c r="AM184" i="29" s="1"/>
  <c r="E424" i="29"/>
  <c r="F424" i="29" s="1"/>
  <c r="AM433" i="29" s="1"/>
  <c r="E351" i="29"/>
  <c r="F351" i="29" s="1"/>
  <c r="AM360" i="29" s="1"/>
  <c r="E99" i="29"/>
  <c r="F99" i="29" s="1"/>
  <c r="AM108" i="29" s="1"/>
  <c r="E126" i="29"/>
  <c r="F126" i="29" s="1"/>
  <c r="AM135" i="29" s="1"/>
  <c r="E385" i="29"/>
  <c r="F385" i="29" s="1"/>
  <c r="AM394" i="29" s="1"/>
  <c r="E76" i="29"/>
  <c r="F76" i="29" s="1"/>
  <c r="AM85" i="29" s="1"/>
  <c r="E84" i="29"/>
  <c r="F84" i="29" s="1"/>
  <c r="AM93" i="29" s="1"/>
  <c r="E92" i="29"/>
  <c r="F92" i="29" s="1"/>
  <c r="AM101" i="29" s="1"/>
  <c r="E115" i="29"/>
  <c r="F115" i="29" s="1"/>
  <c r="AM124" i="29" s="1"/>
  <c r="E132" i="29"/>
  <c r="F132" i="29" s="1"/>
  <c r="AM141" i="29" s="1"/>
  <c r="E187" i="29"/>
  <c r="F187" i="29" s="1"/>
  <c r="AM196" i="29" s="1"/>
  <c r="E195" i="29"/>
  <c r="F195" i="29" s="1"/>
  <c r="AM204" i="29" s="1"/>
  <c r="E205" i="29"/>
  <c r="F205" i="29" s="1"/>
  <c r="AM214" i="29" s="1"/>
  <c r="E409" i="29"/>
  <c r="F409" i="29" s="1"/>
  <c r="AM418" i="29" s="1"/>
  <c r="E429" i="29"/>
  <c r="F429" i="29" s="1"/>
  <c r="AM438" i="29" s="1"/>
  <c r="E256" i="29"/>
  <c r="F256" i="29" s="1"/>
  <c r="AM265" i="29" s="1"/>
  <c r="E387" i="29"/>
  <c r="F387" i="29" s="1"/>
  <c r="AM396" i="29" s="1"/>
  <c r="E419" i="29"/>
  <c r="F419" i="29" s="1"/>
  <c r="AM428" i="29" s="1"/>
  <c r="E441" i="29"/>
  <c r="F441" i="29" s="1"/>
  <c r="AM450" i="29" s="1"/>
  <c r="E221" i="29"/>
  <c r="F221" i="29" s="1"/>
  <c r="AM230" i="29" s="1"/>
  <c r="E272" i="29"/>
  <c r="F272" i="29" s="1"/>
  <c r="AM281" i="29" s="1"/>
  <c r="E284" i="29"/>
  <c r="F284" i="29" s="1"/>
  <c r="AM293" i="29" s="1"/>
  <c r="E304" i="29"/>
  <c r="F304" i="29" s="1"/>
  <c r="AM313" i="29" s="1"/>
  <c r="E332" i="29"/>
  <c r="F332" i="29" s="1"/>
  <c r="AM341" i="29" s="1"/>
  <c r="E365" i="29"/>
  <c r="F365" i="29" s="1"/>
  <c r="AM374" i="29" s="1"/>
  <c r="E375" i="29"/>
  <c r="F375" i="29" s="1"/>
  <c r="AM384" i="29" s="1"/>
  <c r="E397" i="29"/>
  <c r="F397" i="29" s="1"/>
  <c r="AM406" i="29" s="1"/>
  <c r="E457" i="29"/>
  <c r="F457" i="29" s="1"/>
  <c r="AM466" i="29" s="1"/>
  <c r="E484" i="29"/>
  <c r="F484" i="29" s="1"/>
  <c r="AM493" i="29" s="1"/>
  <c r="E255" i="29"/>
  <c r="F255" i="29" s="1"/>
  <c r="AM264" i="29" s="1"/>
  <c r="E320" i="29"/>
  <c r="F320" i="29" s="1"/>
  <c r="AM329" i="29" s="1"/>
  <c r="E469" i="29"/>
  <c r="F469" i="29" s="1"/>
  <c r="AM478" i="29" s="1"/>
  <c r="E494" i="29"/>
  <c r="F494" i="29" s="1"/>
  <c r="AM503" i="29" s="1"/>
  <c r="E337" i="29"/>
  <c r="F337" i="29" s="1"/>
  <c r="AM346" i="29" s="1"/>
  <c r="E89" i="29"/>
  <c r="F89" i="29" s="1"/>
  <c r="AM98" i="29" s="1"/>
  <c r="E157" i="29"/>
  <c r="F157" i="29" s="1"/>
  <c r="AM166" i="29" s="1"/>
  <c r="E100" i="29"/>
  <c r="F100" i="29" s="1"/>
  <c r="AM109" i="29" s="1"/>
  <c r="E166" i="29"/>
  <c r="F166" i="29" s="1"/>
  <c r="AM175" i="29" s="1"/>
  <c r="E158" i="29"/>
  <c r="F158" i="29" s="1"/>
  <c r="AM167" i="29" s="1"/>
  <c r="E163" i="29"/>
  <c r="F163" i="29" s="1"/>
  <c r="AM172" i="29" s="1"/>
  <c r="E77" i="29"/>
  <c r="F77" i="29" s="1"/>
  <c r="AM86" i="29" s="1"/>
  <c r="E97" i="29"/>
  <c r="F97" i="29" s="1"/>
  <c r="AM106" i="29" s="1"/>
  <c r="E118" i="29"/>
  <c r="F118" i="29" s="1"/>
  <c r="AM127" i="29" s="1"/>
  <c r="E167" i="29"/>
  <c r="F167" i="29" s="1"/>
  <c r="AM176" i="29" s="1"/>
  <c r="E186" i="29"/>
  <c r="F186" i="29" s="1"/>
  <c r="AM195" i="29" s="1"/>
  <c r="E214" i="29"/>
  <c r="F214" i="29" s="1"/>
  <c r="AM223" i="29" s="1"/>
  <c r="E386" i="29"/>
  <c r="F386" i="29" s="1"/>
  <c r="AM395" i="29" s="1"/>
  <c r="E128" i="29"/>
  <c r="F128" i="29" s="1"/>
  <c r="AM137" i="29" s="1"/>
  <c r="E179" i="29"/>
  <c r="F179" i="29" s="1"/>
  <c r="AM188" i="29" s="1"/>
  <c r="E78" i="29"/>
  <c r="F78" i="29" s="1"/>
  <c r="AM87" i="29" s="1"/>
  <c r="E134" i="29"/>
  <c r="F134" i="29" s="1"/>
  <c r="AM143" i="29" s="1"/>
  <c r="E142" i="29"/>
  <c r="F142" i="29" s="1"/>
  <c r="AM151" i="29" s="1"/>
  <c r="E189" i="29"/>
  <c r="F189" i="29" s="1"/>
  <c r="AM198" i="29" s="1"/>
  <c r="E197" i="29"/>
  <c r="F197" i="29" s="1"/>
  <c r="AM206" i="29" s="1"/>
  <c r="E207" i="29"/>
  <c r="F207" i="29" s="1"/>
  <c r="AM216" i="29" s="1"/>
  <c r="E450" i="29"/>
  <c r="F450" i="29" s="1"/>
  <c r="AM459" i="29" s="1"/>
  <c r="E307" i="29"/>
  <c r="F307" i="29" s="1"/>
  <c r="AM316" i="29" s="1"/>
  <c r="E391" i="29"/>
  <c r="F391" i="29" s="1"/>
  <c r="AM400" i="29" s="1"/>
  <c r="E421" i="29"/>
  <c r="F421" i="29" s="1"/>
  <c r="AM430" i="29" s="1"/>
  <c r="E448" i="29"/>
  <c r="F448" i="29" s="1"/>
  <c r="AM457" i="29" s="1"/>
  <c r="E211" i="29"/>
  <c r="F211" i="29" s="1"/>
  <c r="AM220" i="29" s="1"/>
  <c r="E223" i="29"/>
  <c r="F223" i="29" s="1"/>
  <c r="AM232" i="29" s="1"/>
  <c r="E231" i="29"/>
  <c r="F231" i="29" s="1"/>
  <c r="AM240" i="29" s="1"/>
  <c r="E262" i="29"/>
  <c r="F262" i="29" s="1"/>
  <c r="AM271" i="29" s="1"/>
  <c r="E336" i="29"/>
  <c r="F336" i="29" s="1"/>
  <c r="AM345" i="29" s="1"/>
  <c r="E359" i="29"/>
  <c r="F359" i="29" s="1"/>
  <c r="AM368" i="29" s="1"/>
  <c r="E367" i="29"/>
  <c r="F367" i="29" s="1"/>
  <c r="AM376" i="29" s="1"/>
  <c r="E377" i="29"/>
  <c r="F377" i="29" s="1"/>
  <c r="AM386" i="29" s="1"/>
  <c r="E401" i="29"/>
  <c r="F401" i="29" s="1"/>
  <c r="AM410" i="29" s="1"/>
  <c r="E445" i="29"/>
  <c r="F445" i="29" s="1"/>
  <c r="AM454" i="29" s="1"/>
  <c r="E461" i="29"/>
  <c r="F461" i="29" s="1"/>
  <c r="AM470" i="29" s="1"/>
  <c r="E488" i="29"/>
  <c r="F488" i="29" s="1"/>
  <c r="AM497" i="29" s="1"/>
  <c r="E425" i="29"/>
  <c r="F425" i="29" s="1"/>
  <c r="AM434" i="29" s="1"/>
  <c r="E471" i="29"/>
  <c r="F471" i="29" s="1"/>
  <c r="AM480" i="29" s="1"/>
  <c r="E358" i="29"/>
  <c r="F358" i="29" s="1"/>
  <c r="AM367" i="29" s="1"/>
  <c r="E259" i="29"/>
  <c r="F259" i="29" s="1"/>
  <c r="AM268" i="29" s="1"/>
  <c r="E311" i="29"/>
  <c r="F311" i="29" s="1"/>
  <c r="AM320" i="29" s="1"/>
  <c r="E271" i="29"/>
  <c r="F271" i="29" s="1"/>
  <c r="AM280" i="29" s="1"/>
  <c r="E110" i="29"/>
  <c r="F110" i="29" s="1"/>
  <c r="AM119" i="29" s="1"/>
  <c r="E206" i="29"/>
  <c r="F206" i="29" s="1"/>
  <c r="AM215" i="29" s="1"/>
  <c r="E379" i="29"/>
  <c r="F379" i="29" s="1"/>
  <c r="AM388" i="29" s="1"/>
  <c r="E209" i="29"/>
  <c r="F209" i="29" s="1"/>
  <c r="AM218" i="29" s="1"/>
  <c r="E433" i="29"/>
  <c r="F433" i="29" s="1"/>
  <c r="AM442" i="29" s="1"/>
  <c r="E408" i="29"/>
  <c r="F408" i="29" s="1"/>
  <c r="AM417" i="29" s="1"/>
  <c r="E215" i="29"/>
  <c r="F215" i="29" s="1"/>
  <c r="AM224" i="29" s="1"/>
  <c r="E251" i="29"/>
  <c r="F251" i="29" s="1"/>
  <c r="AM260" i="29" s="1"/>
  <c r="E369" i="29"/>
  <c r="F369" i="29" s="1"/>
  <c r="AM378" i="29" s="1"/>
  <c r="E473" i="29"/>
  <c r="F473" i="29" s="1"/>
  <c r="AM482" i="29" s="1"/>
  <c r="E230" i="29"/>
  <c r="F230" i="29" s="1"/>
  <c r="AM239" i="29" s="1"/>
  <c r="E310" i="29"/>
  <c r="F310" i="29" s="1"/>
  <c r="AM319" i="29" s="1"/>
  <c r="E335" i="29"/>
  <c r="F335" i="29" s="1"/>
  <c r="AM344" i="29" s="1"/>
  <c r="E229" i="29"/>
  <c r="F229" i="29" s="1"/>
  <c r="AM238" i="29" s="1"/>
  <c r="E392" i="29"/>
  <c r="F392" i="29" s="1"/>
  <c r="AM401" i="29" s="1"/>
  <c r="E156" i="29"/>
  <c r="F156" i="29" s="1"/>
  <c r="AM165" i="29" s="1"/>
  <c r="E194" i="29"/>
  <c r="F194" i="29" s="1"/>
  <c r="AM203" i="29" s="1"/>
  <c r="E456" i="29"/>
  <c r="F456" i="29" s="1"/>
  <c r="AM465" i="29" s="1"/>
  <c r="E487" i="29"/>
  <c r="F487" i="29" s="1"/>
  <c r="AM496" i="29" s="1"/>
  <c r="E225" i="29"/>
  <c r="F225" i="29" s="1"/>
  <c r="AM234" i="29" s="1"/>
  <c r="E277" i="29"/>
  <c r="F277" i="29" s="1"/>
  <c r="AM286" i="29" s="1"/>
  <c r="E383" i="29"/>
  <c r="F383" i="29" s="1"/>
  <c r="AM392" i="29" s="1"/>
  <c r="E86" i="29"/>
  <c r="F86" i="29" s="1"/>
  <c r="AM95" i="29" s="1"/>
  <c r="E182" i="29"/>
  <c r="F182" i="29" s="1"/>
  <c r="AM191" i="29" s="1"/>
  <c r="E245" i="29"/>
  <c r="F245" i="29" s="1"/>
  <c r="AM254" i="29" s="1"/>
  <c r="E293" i="29"/>
  <c r="F293" i="29" s="1"/>
  <c r="AM302" i="29" s="1"/>
  <c r="E412" i="29"/>
  <c r="F412" i="29" s="1"/>
  <c r="AM421" i="29" s="1"/>
  <c r="E491" i="29"/>
  <c r="F491" i="29" s="1"/>
  <c r="AM500" i="29" s="1"/>
  <c r="E140" i="29"/>
  <c r="F140" i="29" s="1"/>
  <c r="AM149" i="29" s="1"/>
  <c r="E241" i="29"/>
  <c r="F241" i="29" s="1"/>
  <c r="AM250" i="29" s="1"/>
  <c r="E267" i="29"/>
  <c r="F267" i="29" s="1"/>
  <c r="AM276" i="29" s="1"/>
  <c r="E295" i="29"/>
  <c r="F295" i="29" s="1"/>
  <c r="AM304" i="29" s="1"/>
  <c r="E495" i="29"/>
  <c r="F495" i="29" s="1"/>
  <c r="AM504" i="29" s="1"/>
  <c r="E316" i="29"/>
  <c r="F316" i="29" s="1"/>
  <c r="AM325" i="29" s="1"/>
  <c r="E319" i="29"/>
  <c r="F319" i="29" s="1"/>
  <c r="AM328" i="29" s="1"/>
  <c r="E354" i="29"/>
  <c r="F354" i="29" s="1"/>
  <c r="AM363" i="29" s="1"/>
  <c r="E370" i="29"/>
  <c r="F370" i="29" s="1"/>
  <c r="AM379" i="29" s="1"/>
  <c r="E436" i="29"/>
  <c r="F436" i="29" s="1"/>
  <c r="AM445" i="29" s="1"/>
  <c r="E472" i="29"/>
  <c r="F472" i="29" s="1"/>
  <c r="AM481" i="29" s="1"/>
  <c r="E321" i="29"/>
  <c r="F321" i="29" s="1"/>
  <c r="AM330" i="29" s="1"/>
  <c r="E87" i="29"/>
  <c r="F87" i="29" s="1"/>
  <c r="AM96" i="29" s="1"/>
  <c r="E181" i="29"/>
  <c r="F181" i="29" s="1"/>
  <c r="AM190" i="29" s="1"/>
  <c r="E98" i="29"/>
  <c r="F98" i="29" s="1"/>
  <c r="AM107" i="29" s="1"/>
  <c r="E113" i="29"/>
  <c r="F113" i="29" s="1"/>
  <c r="AM122" i="29" s="1"/>
  <c r="E114" i="29"/>
  <c r="F114" i="29" s="1"/>
  <c r="AM123" i="29" s="1"/>
  <c r="E329" i="29"/>
  <c r="F329" i="29" s="1"/>
  <c r="AM338" i="29" s="1"/>
  <c r="E213" i="29"/>
  <c r="F213" i="29" s="1"/>
  <c r="AM222" i="29" s="1"/>
  <c r="E143" i="29"/>
  <c r="F143" i="29" s="1"/>
  <c r="AM152" i="29" s="1"/>
  <c r="E85" i="29"/>
  <c r="F85" i="29" s="1"/>
  <c r="AM94" i="29" s="1"/>
  <c r="E95" i="29"/>
  <c r="F95" i="29" s="1"/>
  <c r="AM104" i="29" s="1"/>
  <c r="E130" i="29"/>
  <c r="F130" i="29" s="1"/>
  <c r="AM139" i="29" s="1"/>
  <c r="E192" i="29"/>
  <c r="F192" i="29" s="1"/>
  <c r="AM201" i="29" s="1"/>
  <c r="E217" i="29"/>
  <c r="F217" i="29" s="1"/>
  <c r="AM226" i="29" s="1"/>
  <c r="E308" i="29"/>
  <c r="F308" i="29" s="1"/>
  <c r="AM317" i="29" s="1"/>
  <c r="E101" i="29"/>
  <c r="F101" i="29" s="1"/>
  <c r="AM110" i="29" s="1"/>
  <c r="E117" i="29"/>
  <c r="F117" i="29" s="1"/>
  <c r="AM126" i="29" s="1"/>
  <c r="E133" i="29"/>
  <c r="F133" i="29" s="1"/>
  <c r="AM142" i="29" s="1"/>
  <c r="E149" i="29"/>
  <c r="F149" i="29" s="1"/>
  <c r="AM158" i="29" s="1"/>
  <c r="E204" i="29"/>
  <c r="F204" i="29" s="1"/>
  <c r="AM213" i="29" s="1"/>
  <c r="E349" i="29"/>
  <c r="F349" i="29" s="1"/>
  <c r="AM358" i="29" s="1"/>
  <c r="E120" i="29"/>
  <c r="F120" i="29" s="1"/>
  <c r="AM129" i="29" s="1"/>
  <c r="E171" i="29"/>
  <c r="F171" i="29" s="1"/>
  <c r="AM180" i="29" s="1"/>
  <c r="E483" i="29"/>
  <c r="F483" i="29" s="1"/>
  <c r="AM492" i="29" s="1"/>
  <c r="E463" i="29"/>
  <c r="F463" i="29" s="1"/>
  <c r="AM472" i="29" s="1"/>
  <c r="E475" i="29"/>
  <c r="F475" i="29" s="1"/>
  <c r="AM484" i="29" s="1"/>
  <c r="E403" i="29"/>
  <c r="F403" i="29" s="1"/>
  <c r="AM412" i="29" s="1"/>
  <c r="E154" i="29"/>
  <c r="F154" i="29" s="1"/>
  <c r="AM163" i="29" s="1"/>
  <c r="E198" i="29"/>
  <c r="F198" i="29" s="1"/>
  <c r="AM207" i="29" s="1"/>
  <c r="E261" i="29"/>
  <c r="F261" i="29" s="1"/>
  <c r="AM270" i="29" s="1"/>
  <c r="E374" i="29"/>
  <c r="F374" i="29" s="1"/>
  <c r="AM383" i="29" s="1"/>
  <c r="E490" i="29"/>
  <c r="F490" i="29" s="1"/>
  <c r="AM499" i="29" s="1"/>
  <c r="E103" i="29"/>
  <c r="F103" i="29" s="1"/>
  <c r="AM112" i="29" s="1"/>
  <c r="E119" i="29"/>
  <c r="F119" i="29" s="1"/>
  <c r="AM128" i="29" s="1"/>
  <c r="E135" i="29"/>
  <c r="F135" i="29" s="1"/>
  <c r="AM144" i="29" s="1"/>
  <c r="E226" i="29"/>
  <c r="F226" i="29" s="1"/>
  <c r="AM235" i="29" s="1"/>
  <c r="E278" i="29"/>
  <c r="F278" i="29" s="1"/>
  <c r="AM287" i="29" s="1"/>
  <c r="E303" i="29"/>
  <c r="F303" i="29" s="1"/>
  <c r="AM312" i="29" s="1"/>
  <c r="E505" i="29"/>
  <c r="F505" i="29" s="1"/>
  <c r="AM514" i="29" s="1"/>
  <c r="E273" i="29"/>
  <c r="F273" i="29" s="1"/>
  <c r="AM282" i="29" s="1"/>
  <c r="E489" i="29"/>
  <c r="F489" i="29" s="1"/>
  <c r="AM498" i="29" s="1"/>
  <c r="E174" i="29"/>
  <c r="F174" i="29" s="1"/>
  <c r="AM183" i="29" s="1"/>
  <c r="E246" i="29"/>
  <c r="F246" i="29" s="1"/>
  <c r="AM255" i="29" s="1"/>
  <c r="E291" i="29"/>
  <c r="F291" i="29" s="1"/>
  <c r="AM300" i="29" s="1"/>
  <c r="E500" i="29"/>
  <c r="F500" i="29" s="1"/>
  <c r="AM509" i="29" s="1"/>
  <c r="E289" i="29"/>
  <c r="F289" i="29" s="1"/>
  <c r="AM298" i="29" s="1"/>
  <c r="E141" i="29"/>
  <c r="F141" i="29" s="1"/>
  <c r="AM150" i="29" s="1"/>
  <c r="E242" i="29"/>
  <c r="F242" i="29" s="1"/>
  <c r="AM251" i="29" s="1"/>
  <c r="E288" i="29"/>
  <c r="F288" i="29" s="1"/>
  <c r="AM297" i="29" s="1"/>
  <c r="E102" i="29"/>
  <c r="F102" i="29" s="1"/>
  <c r="AM111" i="29" s="1"/>
  <c r="E341" i="29"/>
  <c r="F341" i="29" s="1"/>
  <c r="AM350" i="29" s="1"/>
  <c r="E159" i="29"/>
  <c r="F159" i="29" s="1"/>
  <c r="AM168" i="29" s="1"/>
  <c r="E136" i="29"/>
  <c r="F136" i="29" s="1"/>
  <c r="AM145" i="29" s="1"/>
  <c r="E191" i="29"/>
  <c r="F191" i="29" s="1"/>
  <c r="AM200" i="29" s="1"/>
  <c r="E350" i="29"/>
  <c r="F350" i="29" s="1"/>
  <c r="AM359" i="29" s="1"/>
  <c r="E416" i="29"/>
  <c r="F416" i="29" s="1"/>
  <c r="AM425" i="29" s="1"/>
  <c r="E452" i="29"/>
  <c r="F452" i="29" s="1"/>
  <c r="AM461" i="29" s="1"/>
  <c r="E170" i="29"/>
  <c r="F170" i="29" s="1"/>
  <c r="AM179" i="29" s="1"/>
  <c r="E493" i="29"/>
  <c r="F493" i="29" s="1"/>
  <c r="AM502" i="29" s="1"/>
  <c r="E331" i="29"/>
  <c r="F331" i="29" s="1"/>
  <c r="AM340" i="29" s="1"/>
  <c r="E447" i="29"/>
  <c r="F447" i="29" s="1"/>
  <c r="AM456" i="29" s="1"/>
  <c r="E309" i="29"/>
  <c r="F309" i="29" s="1"/>
  <c r="AM318" i="29" s="1"/>
  <c r="E258" i="29"/>
  <c r="F258" i="29" s="1"/>
  <c r="AM267" i="29" s="1"/>
  <c r="E299" i="29"/>
  <c r="F299" i="29" s="1"/>
  <c r="AM308" i="29" s="1"/>
  <c r="E342" i="29"/>
  <c r="F342" i="29" s="1"/>
  <c r="AM351" i="29" s="1"/>
  <c r="E396" i="29"/>
  <c r="F396" i="29" s="1"/>
  <c r="AM405" i="29" s="1"/>
  <c r="E235" i="29"/>
  <c r="F235" i="29" s="1"/>
  <c r="AM244" i="29" s="1"/>
  <c r="E279" i="29"/>
  <c r="F279" i="29" s="1"/>
  <c r="AM288" i="29" s="1"/>
  <c r="E506" i="29"/>
  <c r="F506" i="29" s="1"/>
  <c r="AM515" i="29" s="1"/>
  <c r="E274" i="29"/>
  <c r="F274" i="29" s="1"/>
  <c r="AM283" i="29" s="1"/>
  <c r="E338" i="29"/>
  <c r="F338" i="29" s="1"/>
  <c r="AM347" i="29" s="1"/>
  <c r="E218" i="29"/>
  <c r="F218" i="29" s="1"/>
  <c r="AM227" i="29" s="1"/>
  <c r="E247" i="29"/>
  <c r="F247" i="29" s="1"/>
  <c r="AM256" i="29" s="1"/>
  <c r="E268" i="29"/>
  <c r="F268" i="29" s="1"/>
  <c r="AM277" i="29" s="1"/>
  <c r="E339" i="29"/>
  <c r="F339" i="29" s="1"/>
  <c r="AM348" i="29" s="1"/>
  <c r="E510" i="29"/>
  <c r="F510" i="29" s="1"/>
  <c r="AM519" i="29" s="1"/>
  <c r="E290" i="29"/>
  <c r="F290" i="29" s="1"/>
  <c r="AM299" i="29" s="1"/>
  <c r="E382" i="29"/>
  <c r="F382" i="29" s="1"/>
  <c r="AM391" i="29" s="1"/>
  <c r="E287" i="29"/>
  <c r="F287" i="29" s="1"/>
  <c r="AM296" i="29" s="1"/>
  <c r="E413" i="29"/>
  <c r="F413" i="29" s="1"/>
  <c r="AM422" i="29" s="1"/>
  <c r="E509" i="29"/>
  <c r="F509" i="29" s="1"/>
  <c r="AM518" i="29" s="1"/>
  <c r="E362" i="29"/>
  <c r="F362" i="29" s="1"/>
  <c r="AM371" i="29" s="1"/>
  <c r="E420" i="29"/>
  <c r="F420" i="29" s="1"/>
  <c r="AM429" i="29" s="1"/>
  <c r="E503" i="29"/>
  <c r="F503" i="29" s="1"/>
  <c r="AM512" i="29" s="1"/>
  <c r="E325" i="29"/>
  <c r="F325" i="29" s="1"/>
  <c r="AM334" i="29" s="1"/>
  <c r="E477" i="29"/>
  <c r="F477" i="29" s="1"/>
  <c r="AM486" i="29" s="1"/>
  <c r="E105" i="29"/>
  <c r="F105" i="29" s="1"/>
  <c r="AM114" i="29" s="1"/>
  <c r="E106" i="29"/>
  <c r="F106" i="29" s="1"/>
  <c r="AM115" i="29" s="1"/>
  <c r="E178" i="29"/>
  <c r="F178" i="29" s="1"/>
  <c r="AM187" i="29" s="1"/>
  <c r="E183" i="29"/>
  <c r="F183" i="29" s="1"/>
  <c r="AM192" i="29" s="1"/>
  <c r="E423" i="29"/>
  <c r="F423" i="29" s="1"/>
  <c r="AM432" i="29" s="1"/>
  <c r="E444" i="29"/>
  <c r="F444" i="29" s="1"/>
  <c r="AM453" i="29" s="1"/>
  <c r="E152" i="29"/>
  <c r="F152" i="29" s="1"/>
  <c r="AM161" i="29" s="1"/>
  <c r="E243" i="29"/>
  <c r="F243" i="29" s="1"/>
  <c r="AM252" i="29" s="1"/>
  <c r="E137" i="29"/>
  <c r="F137" i="29" s="1"/>
  <c r="AM146" i="29" s="1"/>
  <c r="E400" i="29"/>
  <c r="F400" i="29" s="1"/>
  <c r="AM409" i="29" s="1"/>
  <c r="E446" i="29"/>
  <c r="F446" i="29" s="1"/>
  <c r="AM455" i="29" s="1"/>
  <c r="E82" i="29"/>
  <c r="F82" i="29" s="1"/>
  <c r="AM91" i="29" s="1"/>
  <c r="E210" i="29"/>
  <c r="F210" i="29" s="1"/>
  <c r="AM219" i="29" s="1"/>
  <c r="E405" i="29"/>
  <c r="F405" i="29" s="1"/>
  <c r="AM414" i="29" s="1"/>
  <c r="E294" i="29"/>
  <c r="F294" i="29" s="1"/>
  <c r="AM303" i="29" s="1"/>
  <c r="E404" i="29"/>
  <c r="F404" i="29" s="1"/>
  <c r="AM413" i="29" s="1"/>
  <c r="E440" i="29"/>
  <c r="F440" i="29" s="1"/>
  <c r="AM449" i="29" s="1"/>
  <c r="E474" i="29"/>
  <c r="F474" i="29" s="1"/>
  <c r="AM483" i="29" s="1"/>
  <c r="E139" i="29"/>
  <c r="F139" i="29" s="1"/>
  <c r="AM148" i="29" s="1"/>
  <c r="E434" i="29"/>
  <c r="F434" i="29" s="1"/>
  <c r="AM443" i="29" s="1"/>
  <c r="E224" i="29"/>
  <c r="F224" i="29" s="1"/>
  <c r="AM233" i="29" s="1"/>
  <c r="E148" i="29"/>
  <c r="F148" i="29" s="1"/>
  <c r="AM157" i="29" s="1"/>
  <c r="E172" i="29"/>
  <c r="F172" i="29" s="1"/>
  <c r="AM181" i="29" s="1"/>
  <c r="E270" i="29"/>
  <c r="F270" i="29" s="1"/>
  <c r="AM279" i="29" s="1"/>
  <c r="E427" i="29"/>
  <c r="F427" i="29" s="1"/>
  <c r="AM436" i="29" s="1"/>
  <c r="E169" i="29"/>
  <c r="F169" i="29" s="1"/>
  <c r="AM178" i="29" s="1"/>
  <c r="E201" i="29"/>
  <c r="F201" i="29" s="1"/>
  <c r="AM210" i="29" s="1"/>
  <c r="E232" i="29"/>
  <c r="F232" i="29" s="1"/>
  <c r="AM241" i="29" s="1"/>
  <c r="E228" i="29"/>
  <c r="F228" i="29" s="1"/>
  <c r="AM237" i="29" s="1"/>
  <c r="E292" i="29"/>
  <c r="F292" i="29" s="1"/>
  <c r="AM301" i="29" s="1"/>
  <c r="E318" i="29"/>
  <c r="F318" i="29" s="1"/>
  <c r="AM327" i="29" s="1"/>
  <c r="E168" i="29"/>
  <c r="F168" i="29" s="1"/>
  <c r="AM177" i="29" s="1"/>
  <c r="E184" i="29"/>
  <c r="F184" i="29" s="1"/>
  <c r="AM193" i="29" s="1"/>
  <c r="E200" i="29"/>
  <c r="F200" i="29" s="1"/>
  <c r="AM209" i="29" s="1"/>
  <c r="E216" i="29"/>
  <c r="F216" i="29" s="1"/>
  <c r="AM225" i="29" s="1"/>
  <c r="E238" i="29"/>
  <c r="F238" i="29" s="1"/>
  <c r="AM247" i="29" s="1"/>
  <c r="E301" i="29"/>
  <c r="F301" i="29" s="1"/>
  <c r="AM310" i="29" s="1"/>
  <c r="E388" i="29"/>
  <c r="F388" i="29" s="1"/>
  <c r="AM397" i="29" s="1"/>
  <c r="E164" i="29"/>
  <c r="F164" i="29" s="1"/>
  <c r="AM173" i="29" s="1"/>
  <c r="E180" i="29"/>
  <c r="F180" i="29" s="1"/>
  <c r="AM189" i="29" s="1"/>
  <c r="E196" i="29"/>
  <c r="F196" i="29" s="1"/>
  <c r="AM205" i="29" s="1"/>
  <c r="E212" i="29"/>
  <c r="F212" i="29" s="1"/>
  <c r="AM221" i="29" s="1"/>
  <c r="E234" i="29"/>
  <c r="F234" i="29" s="1"/>
  <c r="AM243" i="29" s="1"/>
  <c r="E324" i="29"/>
  <c r="F324" i="29" s="1"/>
  <c r="AM333" i="29" s="1"/>
  <c r="E372" i="29"/>
  <c r="F372" i="29" s="1"/>
  <c r="AM381" i="29" s="1"/>
  <c r="E455" i="29"/>
  <c r="F455" i="29" s="1"/>
  <c r="AM464" i="29" s="1"/>
  <c r="E459" i="29"/>
  <c r="F459" i="29" s="1"/>
  <c r="AM468" i="29" s="1"/>
  <c r="E398" i="29"/>
  <c r="F398" i="29" s="1"/>
  <c r="AM407" i="29" s="1"/>
  <c r="E414" i="29"/>
  <c r="F414" i="29" s="1"/>
  <c r="AM423" i="29" s="1"/>
  <c r="E430" i="29"/>
  <c r="F430" i="29" s="1"/>
  <c r="AM439" i="29" s="1"/>
  <c r="E476" i="29"/>
  <c r="F476" i="29" s="1"/>
  <c r="AM485" i="29" s="1"/>
  <c r="E502" i="29"/>
  <c r="F502" i="29" s="1"/>
  <c r="AM511" i="29" s="1"/>
  <c r="E470" i="29"/>
  <c r="F470" i="29" s="1"/>
  <c r="AM479" i="29" s="1"/>
  <c r="E486" i="29"/>
  <c r="F486" i="29" s="1"/>
  <c r="AM495" i="29" s="1"/>
  <c r="E314" i="29"/>
  <c r="F314" i="29" s="1"/>
  <c r="AM323" i="29" s="1"/>
  <c r="E393" i="29"/>
  <c r="F393" i="29" s="1"/>
  <c r="AM402" i="29" s="1"/>
  <c r="E286" i="29"/>
  <c r="F286" i="29" s="1"/>
  <c r="AM295" i="29" s="1"/>
  <c r="E395" i="29"/>
  <c r="F395" i="29" s="1"/>
  <c r="AM404" i="29" s="1"/>
  <c r="E431" i="29"/>
  <c r="F431" i="29" s="1"/>
  <c r="AM440" i="29" s="1"/>
  <c r="E508" i="29"/>
  <c r="F508" i="29" s="1"/>
  <c r="AM517" i="29" s="1"/>
  <c r="E394" i="29"/>
  <c r="F394" i="29" s="1"/>
  <c r="AM403" i="29" s="1"/>
  <c r="E449" i="29"/>
  <c r="F449" i="29" s="1"/>
  <c r="AM458" i="29" s="1"/>
  <c r="E437" i="29"/>
  <c r="F437" i="29" s="1"/>
  <c r="AM446" i="29" s="1"/>
  <c r="E458" i="29"/>
  <c r="F458" i="29" s="1"/>
  <c r="AM467" i="29" s="1"/>
  <c r="E501" i="29"/>
  <c r="F501" i="29" s="1"/>
  <c r="AM510" i="29" s="1"/>
  <c r="E485" i="29"/>
  <c r="F485" i="29" s="1"/>
  <c r="AM494" i="29" s="1"/>
  <c r="E410" i="29"/>
  <c r="F410" i="29" s="1"/>
  <c r="AM419" i="29" s="1"/>
  <c r="E497" i="29"/>
  <c r="F497" i="29" s="1"/>
  <c r="AM506" i="29" s="1"/>
  <c r="E481" i="29"/>
  <c r="F481" i="29" s="1"/>
  <c r="AM490" i="29" s="1"/>
  <c r="E91" i="29"/>
  <c r="F91" i="29" s="1"/>
  <c r="AM100" i="29" s="1"/>
  <c r="E504" i="29"/>
  <c r="F504" i="29" s="1"/>
  <c r="AM513" i="29" s="1"/>
  <c r="E222" i="29"/>
  <c r="F222" i="29" s="1"/>
  <c r="AM231" i="29" s="1"/>
  <c r="E326" i="29"/>
  <c r="F326" i="29" s="1"/>
  <c r="AM335" i="29" s="1"/>
  <c r="E361" i="29"/>
  <c r="F361" i="29" s="1"/>
  <c r="AM370" i="29" s="1"/>
  <c r="E468" i="29"/>
  <c r="F468" i="29" s="1"/>
  <c r="AM477" i="29" s="1"/>
  <c r="E283" i="29"/>
  <c r="F283" i="29" s="1"/>
  <c r="AM292" i="29" s="1"/>
  <c r="E94" i="29"/>
  <c r="F94" i="29" s="1"/>
  <c r="AM103" i="29" s="1"/>
  <c r="E402" i="29"/>
  <c r="F402" i="29" s="1"/>
  <c r="AM411" i="29" s="1"/>
  <c r="E479" i="29"/>
  <c r="F479" i="29" s="1"/>
  <c r="AM488" i="29" s="1"/>
  <c r="E507" i="29"/>
  <c r="F507" i="29" s="1"/>
  <c r="AM516" i="29" s="1"/>
  <c r="E366" i="29"/>
  <c r="F366" i="29" s="1"/>
  <c r="AM375" i="29" s="1"/>
  <c r="E346" i="29"/>
  <c r="F346" i="29" s="1"/>
  <c r="AM355" i="29" s="1"/>
  <c r="E390" i="29"/>
  <c r="F390" i="29" s="1"/>
  <c r="AM399" i="29" s="1"/>
  <c r="E460" i="29"/>
  <c r="F460" i="29" s="1"/>
  <c r="AM469" i="29" s="1"/>
  <c r="E478" i="29"/>
  <c r="F478" i="29" s="1"/>
  <c r="AM487" i="29" s="1"/>
  <c r="E122" i="29"/>
  <c r="F122" i="29" s="1"/>
  <c r="AM131" i="29" s="1"/>
  <c r="E79" i="29"/>
  <c r="F79" i="29" s="1"/>
  <c r="AM88" i="29" s="1"/>
  <c r="E312" i="29"/>
  <c r="F312" i="29" s="1"/>
  <c r="AM321" i="29" s="1"/>
  <c r="E333" i="29"/>
  <c r="F333" i="29" s="1"/>
  <c r="AM342" i="29" s="1"/>
  <c r="E96" i="29"/>
  <c r="F96" i="29" s="1"/>
  <c r="AM105" i="29" s="1"/>
  <c r="E282" i="29"/>
  <c r="F282" i="29" s="1"/>
  <c r="AM291" i="29" s="1"/>
  <c r="E334" i="29"/>
  <c r="F334" i="29" s="1"/>
  <c r="AM343" i="29" s="1"/>
  <c r="E188" i="29"/>
  <c r="F188" i="29" s="1"/>
  <c r="AM197" i="29" s="1"/>
  <c r="E248" i="29"/>
  <c r="F248" i="29" s="1"/>
  <c r="AM257" i="29" s="1"/>
  <c r="E265" i="29"/>
  <c r="F265" i="29" s="1"/>
  <c r="AM274" i="29" s="1"/>
  <c r="E269" i="29"/>
  <c r="F269" i="29" s="1"/>
  <c r="AM278" i="29" s="1"/>
  <c r="E254" i="29"/>
  <c r="F254" i="29" s="1"/>
  <c r="AM263" i="29" s="1"/>
  <c r="E317" i="29"/>
  <c r="F317" i="29" s="1"/>
  <c r="AM326" i="29" s="1"/>
  <c r="E373" i="29"/>
  <c r="F373" i="29" s="1"/>
  <c r="AM382" i="29" s="1"/>
  <c r="E237" i="29"/>
  <c r="F237" i="29" s="1"/>
  <c r="AM246" i="29" s="1"/>
  <c r="E280" i="29"/>
  <c r="F280" i="29" s="1"/>
  <c r="AM289" i="29" s="1"/>
  <c r="E297" i="29"/>
  <c r="F297" i="29" s="1"/>
  <c r="AM306" i="29" s="1"/>
  <c r="E364" i="29"/>
  <c r="F364" i="29" s="1"/>
  <c r="AM373" i="29" s="1"/>
  <c r="E260" i="29"/>
  <c r="F260" i="29" s="1"/>
  <c r="AM269" i="29" s="1"/>
  <c r="E344" i="29"/>
  <c r="F344" i="29" s="1"/>
  <c r="AM353" i="29" s="1"/>
  <c r="E376" i="29"/>
  <c r="F376" i="29" s="1"/>
  <c r="AM385" i="29" s="1"/>
  <c r="E415" i="29"/>
  <c r="F415" i="29" s="1"/>
  <c r="AM424" i="29" s="1"/>
  <c r="E418" i="29"/>
  <c r="F418" i="29" s="1"/>
  <c r="AM427" i="29" s="1"/>
  <c r="E482" i="29"/>
  <c r="F482" i="29" s="1"/>
  <c r="AM491" i="29" s="1"/>
  <c r="E454" i="29"/>
  <c r="F454" i="29" s="1"/>
  <c r="AM463" i="29" s="1"/>
  <c r="E480" i="29"/>
  <c r="F480" i="29" s="1"/>
  <c r="AM489" i="29" s="1"/>
  <c r="E498" i="29"/>
  <c r="F498" i="29" s="1"/>
  <c r="AM507" i="29" s="1"/>
  <c r="E199" i="29"/>
  <c r="F199" i="29" s="1"/>
  <c r="AM208" i="29" s="1"/>
  <c r="E465" i="29"/>
  <c r="F465" i="29" s="1"/>
  <c r="AM474" i="29" s="1"/>
  <c r="E315" i="29"/>
  <c r="F315" i="29" s="1"/>
  <c r="AM324" i="29" s="1"/>
  <c r="E499" i="29"/>
  <c r="F499" i="29" s="1"/>
  <c r="AM508" i="29" s="1"/>
  <c r="E428" i="29"/>
  <c r="F428" i="29" s="1"/>
  <c r="AM437" i="29" s="1"/>
  <c r="E160" i="29"/>
  <c r="F160" i="29" s="1"/>
  <c r="AM169" i="29" s="1"/>
  <c r="E109" i="29"/>
  <c r="F109" i="29" s="1"/>
  <c r="AM118" i="29" s="1"/>
  <c r="E220" i="29"/>
  <c r="F220" i="29" s="1"/>
  <c r="AM229" i="29" s="1"/>
  <c r="E249" i="29"/>
  <c r="F249" i="29" s="1"/>
  <c r="AM258" i="29" s="1"/>
  <c r="E236" i="29"/>
  <c r="F236" i="29" s="1"/>
  <c r="AM245" i="29" s="1"/>
  <c r="E432" i="29"/>
  <c r="F432" i="29" s="1"/>
  <c r="AM441" i="29" s="1"/>
  <c r="E153" i="29"/>
  <c r="F153" i="29" s="1"/>
  <c r="AM162" i="29" s="1"/>
  <c r="E111" i="29"/>
  <c r="F111" i="29" s="1"/>
  <c r="AM120" i="29" s="1"/>
  <c r="E202" i="29"/>
  <c r="F202" i="29" s="1"/>
  <c r="AM211" i="29" s="1"/>
  <c r="E305" i="29"/>
  <c r="F305" i="29" s="1"/>
  <c r="AM314" i="29" s="1"/>
  <c r="E275" i="29"/>
  <c r="F275" i="29" s="1"/>
  <c r="AM284" i="29" s="1"/>
  <c r="E239" i="29"/>
  <c r="F239" i="29" s="1"/>
  <c r="AM248" i="29" s="1"/>
  <c r="E347" i="29"/>
  <c r="F347" i="29" s="1"/>
  <c r="AM356" i="29" s="1"/>
  <c r="E464" i="29"/>
  <c r="F464" i="29" s="1"/>
  <c r="AM473" i="29" s="1"/>
  <c r="E322" i="29"/>
  <c r="F322" i="29" s="1"/>
  <c r="AM331" i="29" s="1"/>
  <c r="E121" i="29"/>
  <c r="F121" i="29" s="1"/>
  <c r="AM130" i="29" s="1"/>
  <c r="E185" i="29"/>
  <c r="F185" i="29" s="1"/>
  <c r="AM194" i="29" s="1"/>
  <c r="E80" i="29"/>
  <c r="F80" i="29" s="1"/>
  <c r="AM89" i="29" s="1"/>
  <c r="E144" i="29"/>
  <c r="F144" i="29" s="1"/>
  <c r="AM153" i="29" s="1"/>
  <c r="E129" i="29"/>
  <c r="F129" i="29" s="1"/>
  <c r="AM138" i="29" s="1"/>
  <c r="E176" i="29"/>
  <c r="F176" i="29" s="1"/>
  <c r="AM185" i="29" s="1"/>
  <c r="E208" i="29"/>
  <c r="F208" i="29" s="1"/>
  <c r="AM217" i="29" s="1"/>
  <c r="E155" i="29"/>
  <c r="F155" i="29" s="1"/>
  <c r="AM164" i="29" s="1"/>
  <c r="E244" i="29"/>
  <c r="F244" i="29" s="1"/>
  <c r="AM253" i="29" s="1"/>
  <c r="E253" i="29"/>
  <c r="F253" i="29" s="1"/>
  <c r="AM262" i="29" s="1"/>
  <c r="E296" i="29"/>
  <c r="F296" i="29" s="1"/>
  <c r="AM305" i="29" s="1"/>
  <c r="E313" i="29"/>
  <c r="F313" i="29" s="1"/>
  <c r="AM322" i="29" s="1"/>
  <c r="E330" i="29"/>
  <c r="F330" i="29" s="1"/>
  <c r="AM339" i="29" s="1"/>
  <c r="E233" i="29"/>
  <c r="F233" i="29" s="1"/>
  <c r="AM242" i="29" s="1"/>
  <c r="E250" i="29"/>
  <c r="F250" i="29" s="1"/>
  <c r="AM259" i="29" s="1"/>
  <c r="E442" i="29"/>
  <c r="F442" i="29" s="1"/>
  <c r="AM451" i="29" s="1"/>
  <c r="E285" i="29"/>
  <c r="F285" i="29" s="1"/>
  <c r="AM294" i="29" s="1"/>
  <c r="E328" i="29"/>
  <c r="F328" i="29" s="1"/>
  <c r="AM337" i="29" s="1"/>
  <c r="E356" i="29"/>
  <c r="F356" i="29" s="1"/>
  <c r="AM365" i="29" s="1"/>
  <c r="E466" i="29"/>
  <c r="F466" i="29" s="1"/>
  <c r="AM475" i="29" s="1"/>
  <c r="E496" i="29"/>
  <c r="F496" i="29" s="1"/>
  <c r="AM505" i="29" s="1"/>
  <c r="E406" i="29"/>
  <c r="F406" i="29" s="1"/>
  <c r="AM415" i="29" s="1"/>
  <c r="E411" i="29"/>
  <c r="F411" i="29" s="1"/>
  <c r="AM420" i="29" s="1"/>
  <c r="E443" i="29"/>
  <c r="F443" i="29" s="1"/>
  <c r="AM452" i="29" s="1"/>
  <c r="E426" i="29"/>
  <c r="F426" i="29" s="1"/>
  <c r="AM435" i="29" s="1"/>
  <c r="E190" i="29"/>
  <c r="F190" i="29" s="1"/>
  <c r="AM199" i="29" s="1"/>
  <c r="E263" i="29"/>
  <c r="F263" i="29" s="1"/>
  <c r="AM272" i="29" s="1"/>
  <c r="E127" i="29"/>
  <c r="F127" i="29" s="1"/>
  <c r="AM136" i="29" s="1"/>
  <c r="E81" i="29"/>
  <c r="F81" i="29" s="1"/>
  <c r="AM90" i="29" s="1"/>
  <c r="E145" i="29"/>
  <c r="F145" i="29" s="1"/>
  <c r="AM154" i="29" s="1"/>
  <c r="E88" i="29"/>
  <c r="F88" i="29" s="1"/>
  <c r="AM97" i="29" s="1"/>
  <c r="E125" i="29"/>
  <c r="F125" i="29" s="1"/>
  <c r="AM134" i="29" s="1"/>
  <c r="E360" i="29"/>
  <c r="F360" i="29" s="1"/>
  <c r="AM369" i="29" s="1"/>
  <c r="E302" i="29"/>
  <c r="F302" i="29" s="1"/>
  <c r="AM311" i="29" s="1"/>
  <c r="E298" i="29"/>
  <c r="F298" i="29" s="1"/>
  <c r="AM307" i="29" s="1"/>
  <c r="E348" i="29"/>
  <c r="F348" i="29" s="1"/>
  <c r="AM357" i="29" s="1"/>
  <c r="E368" i="29"/>
  <c r="F368" i="29" s="1"/>
  <c r="AM377" i="29" s="1"/>
  <c r="E438" i="29"/>
  <c r="F438" i="29" s="1"/>
  <c r="AM447" i="29" s="1"/>
  <c r="E384" i="29"/>
  <c r="F384" i="29" s="1"/>
  <c r="AM393" i="29" s="1"/>
  <c r="E492" i="29"/>
  <c r="F492" i="29" s="1"/>
  <c r="AM501" i="29" s="1"/>
  <c r="E462" i="29"/>
  <c r="F462" i="29" s="1"/>
  <c r="AM471" i="29" s="1"/>
  <c r="E439" i="29"/>
  <c r="F439" i="29" s="1"/>
  <c r="AM448" i="29" s="1"/>
  <c r="E399" i="29"/>
  <c r="F399" i="29" s="1"/>
  <c r="AM408" i="29" s="1"/>
  <c r="E276" i="29"/>
  <c r="F276" i="29" s="1"/>
  <c r="AM285" i="29" s="1"/>
  <c r="E264" i="29"/>
  <c r="F264" i="29" s="1"/>
  <c r="AM273" i="29" s="1"/>
  <c r="E357" i="29"/>
  <c r="F357" i="29" s="1"/>
  <c r="AM366" i="29" s="1"/>
  <c r="E389" i="29"/>
  <c r="F389" i="29" s="1"/>
  <c r="AM398" i="29" s="1"/>
  <c r="E453" i="29"/>
  <c r="F453" i="29" s="1"/>
  <c r="AM462" i="29" s="1"/>
  <c r="E422" i="29"/>
  <c r="F422" i="29" s="1"/>
  <c r="AM431" i="29" s="1"/>
  <c r="E281" i="29"/>
  <c r="F281" i="29" s="1"/>
  <c r="AM290" i="29" s="1"/>
  <c r="E380" i="29"/>
  <c r="F380" i="29" s="1"/>
  <c r="AM389" i="29" s="1"/>
  <c r="E266" i="29"/>
  <c r="F266" i="29" s="1"/>
  <c r="AM275" i="29" s="1"/>
  <c r="E343" i="29"/>
  <c r="F343" i="29" s="1"/>
  <c r="AM352" i="29" s="1"/>
  <c r="E352" i="29"/>
  <c r="F352" i="29" s="1"/>
  <c r="AM361" i="29" s="1"/>
  <c r="O12" i="29"/>
  <c r="E59" i="29"/>
  <c r="M32" i="29"/>
  <c r="E58" i="29"/>
  <c r="F58" i="29" s="1"/>
  <c r="AM67" i="29" s="1"/>
  <c r="E67" i="29"/>
  <c r="F67" i="29" s="1"/>
  <c r="AM76" i="29" s="1"/>
  <c r="E24" i="29"/>
  <c r="F24" i="29" s="1"/>
  <c r="AM33" i="29" s="1"/>
  <c r="E21" i="29"/>
  <c r="F21" i="29" s="1"/>
  <c r="AM30" i="29" s="1"/>
  <c r="E61" i="29"/>
  <c r="F61" i="29" s="1"/>
  <c r="AM70" i="29" s="1"/>
  <c r="E57" i="29"/>
  <c r="F57" i="29" s="1"/>
  <c r="AM66" i="29" s="1"/>
  <c r="E47" i="29"/>
  <c r="F47" i="29" s="1"/>
  <c r="AM56" i="29" s="1"/>
  <c r="E42" i="29"/>
  <c r="F42" i="29" s="1"/>
  <c r="AM51" i="29" s="1"/>
  <c r="E37" i="29"/>
  <c r="F37" i="29" s="1"/>
  <c r="AM46" i="29" s="1"/>
  <c r="E33" i="29"/>
  <c r="F33" i="29" s="1"/>
  <c r="AM42" i="29" s="1"/>
  <c r="E28" i="29"/>
  <c r="F28" i="29" s="1"/>
  <c r="AM37" i="29" s="1"/>
  <c r="E64" i="29"/>
  <c r="F64" i="29" s="1"/>
  <c r="AM73" i="29" s="1"/>
  <c r="E53" i="29"/>
  <c r="F53" i="29" s="1"/>
  <c r="AM62" i="29" s="1"/>
  <c r="E29" i="29"/>
  <c r="F29" i="29" s="1"/>
  <c r="AM38" i="29" s="1"/>
  <c r="E17" i="29"/>
  <c r="F17" i="29" s="1"/>
  <c r="AM26" i="29" s="1"/>
  <c r="E18" i="29"/>
  <c r="F18" i="29" s="1"/>
  <c r="AM27" i="29" s="1"/>
  <c r="E56" i="29"/>
  <c r="F56" i="29" s="1"/>
  <c r="AM65" i="29" s="1"/>
  <c r="E27" i="29"/>
  <c r="F27" i="29" s="1"/>
  <c r="AM36" i="29" s="1"/>
  <c r="E43" i="29"/>
  <c r="F43" i="29" s="1"/>
  <c r="AM52" i="29" s="1"/>
  <c r="E25" i="29"/>
  <c r="F25" i="29" s="1"/>
  <c r="AM34" i="29" s="1"/>
  <c r="E55" i="29"/>
  <c r="F55" i="29" s="1"/>
  <c r="AM64" i="29" s="1"/>
  <c r="E44" i="29"/>
  <c r="F44" i="29" s="1"/>
  <c r="AM53" i="29" s="1"/>
  <c r="F59" i="29"/>
  <c r="AM68" i="29" s="1"/>
  <c r="E19" i="29"/>
  <c r="F19" i="29" s="1"/>
  <c r="AM28" i="29" s="1"/>
  <c r="E70" i="29"/>
  <c r="F70" i="29" s="1"/>
  <c r="AM79" i="29" s="1"/>
  <c r="E15" i="29"/>
  <c r="F15" i="29" s="1"/>
  <c r="AM24" i="29" s="1"/>
  <c r="E11" i="29"/>
  <c r="E65" i="29"/>
  <c r="F65" i="29" s="1"/>
  <c r="AM74" i="29" s="1"/>
  <c r="E71" i="29"/>
  <c r="F71" i="29" s="1"/>
  <c r="AM80" i="29" s="1"/>
  <c r="E69" i="29"/>
  <c r="F69" i="29" s="1"/>
  <c r="AM78" i="29" s="1"/>
  <c r="E40" i="29"/>
  <c r="F40" i="29" s="1"/>
  <c r="AM49" i="29" s="1"/>
  <c r="E60" i="29"/>
  <c r="F60" i="29" s="1"/>
  <c r="AM69" i="29" s="1"/>
  <c r="E62" i="29"/>
  <c r="F62" i="29" s="1"/>
  <c r="AM71" i="29" s="1"/>
  <c r="E30" i="29"/>
  <c r="F30" i="29" s="1"/>
  <c r="AM39" i="29" s="1"/>
  <c r="E48" i="29"/>
  <c r="F48" i="29" s="1"/>
  <c r="AM57" i="29" s="1"/>
  <c r="E12" i="29"/>
  <c r="F12" i="29" s="1"/>
  <c r="AM21" i="29" s="1"/>
  <c r="E16" i="29"/>
  <c r="F16" i="29" s="1"/>
  <c r="AM25" i="29" s="1"/>
  <c r="E22" i="29"/>
  <c r="F22" i="29" s="1"/>
  <c r="AM31" i="29" s="1"/>
  <c r="E31" i="29"/>
  <c r="F31" i="29" s="1"/>
  <c r="AM40" i="29" s="1"/>
  <c r="E46" i="29"/>
  <c r="F46" i="29" s="1"/>
  <c r="AM55" i="29" s="1"/>
  <c r="E68" i="29"/>
  <c r="F68" i="29" s="1"/>
  <c r="AM77" i="29" s="1"/>
  <c r="E51" i="29"/>
  <c r="F51" i="29" s="1"/>
  <c r="AM60" i="29" s="1"/>
  <c r="E72" i="29"/>
  <c r="F72" i="29" s="1"/>
  <c r="AM81" i="29" s="1"/>
  <c r="E35" i="29"/>
  <c r="F35" i="29" s="1"/>
  <c r="AM44" i="29" s="1"/>
  <c r="E45" i="29"/>
  <c r="F45" i="29" s="1"/>
  <c r="AM54" i="29" s="1"/>
  <c r="E23" i="29"/>
  <c r="F23" i="29" s="1"/>
  <c r="AM32" i="29" s="1"/>
  <c r="E32" i="29"/>
  <c r="F32" i="29" s="1"/>
  <c r="AM41" i="29" s="1"/>
  <c r="E50" i="29"/>
  <c r="F50" i="29" s="1"/>
  <c r="AM59" i="29" s="1"/>
  <c r="E75" i="29"/>
  <c r="F75" i="29" s="1"/>
  <c r="AM84" i="29" s="1"/>
  <c r="E13" i="29"/>
  <c r="F13" i="29" s="1"/>
  <c r="AM22" i="29" s="1"/>
  <c r="E73" i="29"/>
  <c r="F73" i="29" s="1"/>
  <c r="AM82" i="29" s="1"/>
  <c r="E49" i="29"/>
  <c r="F49" i="29" s="1"/>
  <c r="AM58" i="29" s="1"/>
  <c r="E34" i="29"/>
  <c r="F34" i="29" s="1"/>
  <c r="AM43" i="29" s="1"/>
  <c r="E41" i="29"/>
  <c r="F41" i="29" s="1"/>
  <c r="AM50" i="29" s="1"/>
  <c r="E38" i="29"/>
  <c r="F38" i="29" s="1"/>
  <c r="AM47" i="29" s="1"/>
  <c r="E74" i="29"/>
  <c r="F74" i="29" s="1"/>
  <c r="AM83" i="29" s="1"/>
  <c r="E39" i="29"/>
  <c r="F39" i="29" s="1"/>
  <c r="AM48" i="29" s="1"/>
  <c r="E52" i="29"/>
  <c r="F52" i="29" s="1"/>
  <c r="AM61" i="29" s="1"/>
  <c r="E54" i="29"/>
  <c r="F54" i="29" s="1"/>
  <c r="AM63" i="29" s="1"/>
  <c r="E66" i="29"/>
  <c r="F66" i="29" s="1"/>
  <c r="AM75" i="29" s="1"/>
  <c r="E14" i="29"/>
  <c r="F14" i="29" s="1"/>
  <c r="AM23" i="29" s="1"/>
  <c r="E20" i="29"/>
  <c r="F20" i="29" s="1"/>
  <c r="AM29" i="29" s="1"/>
  <c r="E26" i="29"/>
  <c r="F26" i="29" s="1"/>
  <c r="AM35" i="29" s="1"/>
  <c r="E36" i="29"/>
  <c r="F36" i="29" s="1"/>
  <c r="AM45" i="29" s="1"/>
  <c r="E63" i="29"/>
  <c r="F63" i="29" s="1"/>
  <c r="AM72" i="29" s="1"/>
  <c r="DW30" i="29"/>
  <c r="DX30" i="29" s="1"/>
  <c r="BM1" i="29" s="1"/>
  <c r="BK3" i="29"/>
  <c r="J66" i="29" s="1"/>
  <c r="BT10" i="29"/>
  <c r="BN12" i="29"/>
  <c r="BT11" i="29"/>
  <c r="AF3" i="29"/>
  <c r="P11" i="29" s="1"/>
  <c r="AE3" i="29"/>
  <c r="AF4" i="29"/>
  <c r="P12" i="29" s="1"/>
  <c r="BP3" i="29"/>
  <c r="BQ3" i="29" s="1"/>
  <c r="AL76" i="9" l="1"/>
  <c r="AK77" i="9"/>
  <c r="AM76" i="9"/>
  <c r="AE77" i="9"/>
  <c r="AG76" i="9"/>
  <c r="AF76" i="9"/>
  <c r="DW29" i="29"/>
  <c r="DX29" i="29" s="1"/>
  <c r="BM3" i="29" s="1"/>
  <c r="BN3" i="29" s="1"/>
  <c r="DY29" i="29" s="1"/>
  <c r="BN1" i="29"/>
  <c r="DY30" i="29" s="1"/>
  <c r="F11" i="29"/>
  <c r="K47" i="29"/>
  <c r="AG3" i="29"/>
  <c r="Q11" i="29" s="1"/>
  <c r="AG4" i="29"/>
  <c r="Q12" i="29" s="1"/>
  <c r="BN13" i="29"/>
  <c r="BZ10" i="29"/>
  <c r="BV10" i="29"/>
  <c r="CB10" i="29"/>
  <c r="BX10" i="29"/>
  <c r="CB11" i="29"/>
  <c r="BX11" i="29"/>
  <c r="BZ11" i="29"/>
  <c r="BV11" i="29"/>
  <c r="AF77" i="9" l="1"/>
  <c r="AE78" i="9"/>
  <c r="AG77" i="9"/>
  <c r="AK78" i="9"/>
  <c r="AM77" i="9"/>
  <c r="AL77" i="9"/>
  <c r="M47" i="29"/>
  <c r="AM20" i="29"/>
  <c r="BK21" i="29"/>
  <c r="BL21" i="29"/>
  <c r="K49" i="29"/>
  <c r="BA1" i="29"/>
  <c r="BN14" i="29"/>
  <c r="AL78" i="9" l="1"/>
  <c r="AK79" i="9"/>
  <c r="AM78" i="9"/>
  <c r="AE79" i="9"/>
  <c r="AG78" i="9"/>
  <c r="AF78" i="9"/>
  <c r="BO21" i="29"/>
  <c r="BQ21" i="29"/>
  <c r="M49" i="29"/>
  <c r="N47" i="29" s="1"/>
  <c r="M39" i="29" s="1"/>
  <c r="BN15" i="29"/>
  <c r="BH199" i="29" s="1"/>
  <c r="BH70" i="29"/>
  <c r="BH32" i="29"/>
  <c r="AF79" i="9" l="1"/>
  <c r="AE80" i="9"/>
  <c r="AG79" i="9"/>
  <c r="AK80" i="9"/>
  <c r="AM79" i="9"/>
  <c r="AL79" i="9"/>
  <c r="BH11" i="29"/>
  <c r="BH35" i="29"/>
  <c r="BH29" i="29"/>
  <c r="BH74" i="29"/>
  <c r="BA74" i="29" s="1"/>
  <c r="BH48" i="29"/>
  <c r="BB48" i="29" s="1"/>
  <c r="BH47" i="29"/>
  <c r="BH39" i="29"/>
  <c r="BH25" i="29"/>
  <c r="BD25" i="29" s="1"/>
  <c r="BH65" i="29"/>
  <c r="BD65" i="29" s="1"/>
  <c r="BH33" i="29"/>
  <c r="BH49" i="29"/>
  <c r="BA49" i="29" s="1"/>
  <c r="BH50" i="29"/>
  <c r="BC50" i="29" s="1"/>
  <c r="BH53" i="29"/>
  <c r="BE53" i="29" s="1"/>
  <c r="BH22" i="29"/>
  <c r="BH66" i="29"/>
  <c r="BD66" i="29" s="1"/>
  <c r="BH69" i="29"/>
  <c r="BB69" i="29" s="1"/>
  <c r="BH17" i="29"/>
  <c r="BB17" i="29" s="1"/>
  <c r="BH43" i="29"/>
  <c r="BH19" i="29"/>
  <c r="BA19" i="29" s="1"/>
  <c r="BH14" i="29"/>
  <c r="BC14" i="29" s="1"/>
  <c r="BH15" i="29"/>
  <c r="BC15" i="29" s="1"/>
  <c r="BH30" i="29"/>
  <c r="BH57" i="29"/>
  <c r="BD57" i="29" s="1"/>
  <c r="BH18" i="29"/>
  <c r="BD18" i="29" s="1"/>
  <c r="BH24" i="29"/>
  <c r="BD24" i="29" s="1"/>
  <c r="BH34" i="29"/>
  <c r="BH38" i="29"/>
  <c r="BC38" i="29" s="1"/>
  <c r="BH54" i="29"/>
  <c r="BC54" i="29" s="1"/>
  <c r="BH58" i="29"/>
  <c r="BE58" i="29" s="1"/>
  <c r="BH61" i="29"/>
  <c r="BH73" i="29"/>
  <c r="BB73" i="29" s="1"/>
  <c r="BH26" i="29"/>
  <c r="BB26" i="29" s="1"/>
  <c r="BH21" i="29"/>
  <c r="BD21" i="29" s="1"/>
  <c r="BH23" i="29"/>
  <c r="BH88" i="29"/>
  <c r="BE88" i="29" s="1"/>
  <c r="BH82" i="29"/>
  <c r="BB82" i="29" s="1"/>
  <c r="BH104" i="29"/>
  <c r="BC104" i="29" s="1"/>
  <c r="BH105" i="29"/>
  <c r="BC105" i="29" s="1"/>
  <c r="BH316" i="29"/>
  <c r="BB316" i="29" s="1"/>
  <c r="BH147" i="29"/>
  <c r="BC147" i="29" s="1"/>
  <c r="BH113" i="29"/>
  <c r="BE113" i="29" s="1"/>
  <c r="BH176" i="29"/>
  <c r="BC176" i="29" s="1"/>
  <c r="BR1" i="29"/>
  <c r="BH339" i="29"/>
  <c r="BA339" i="29" s="1"/>
  <c r="BH128" i="29"/>
  <c r="BD128" i="29" s="1"/>
  <c r="BH117" i="29"/>
  <c r="BE117" i="29" s="1"/>
  <c r="BH121" i="29"/>
  <c r="BE121" i="29" s="1"/>
  <c r="BH204" i="29"/>
  <c r="BA204" i="29" s="1"/>
  <c r="BH195" i="29"/>
  <c r="BB195" i="29" s="1"/>
  <c r="BH505" i="29"/>
  <c r="BE505" i="29" s="1"/>
  <c r="BH295" i="29"/>
  <c r="BD295" i="29" s="1"/>
  <c r="BH91" i="29"/>
  <c r="BB91" i="29" s="1"/>
  <c r="BH108" i="29"/>
  <c r="BE108" i="29" s="1"/>
  <c r="BH87" i="29"/>
  <c r="BE87" i="29" s="1"/>
  <c r="BH136" i="29"/>
  <c r="BA136" i="29" s="1"/>
  <c r="BH79" i="29"/>
  <c r="BE79" i="29" s="1"/>
  <c r="BH112" i="29"/>
  <c r="BD112" i="29" s="1"/>
  <c r="BH172" i="29"/>
  <c r="BD172" i="29" s="1"/>
  <c r="BH179" i="29"/>
  <c r="BD179" i="29" s="1"/>
  <c r="BH163" i="29"/>
  <c r="BA163" i="29" s="1"/>
  <c r="BH160" i="29"/>
  <c r="BA160" i="29" s="1"/>
  <c r="BH344" i="29"/>
  <c r="BA344" i="29" s="1"/>
  <c r="BH257" i="29"/>
  <c r="BC257" i="29" s="1"/>
  <c r="BH97" i="29"/>
  <c r="BE97" i="29" s="1"/>
  <c r="BH148" i="29"/>
  <c r="BB148" i="29" s="1"/>
  <c r="BH120" i="29"/>
  <c r="BC120" i="29" s="1"/>
  <c r="BH371" i="29"/>
  <c r="BD371" i="29" s="1"/>
  <c r="BE25" i="29"/>
  <c r="BD34" i="29"/>
  <c r="BC34" i="29"/>
  <c r="BE34" i="29"/>
  <c r="BB34" i="29"/>
  <c r="BA34" i="29"/>
  <c r="BD70" i="29"/>
  <c r="BB70" i="29"/>
  <c r="BE70" i="29"/>
  <c r="BC70" i="29"/>
  <c r="BA70" i="29"/>
  <c r="BC47" i="29"/>
  <c r="BE47" i="29"/>
  <c r="BA47" i="29"/>
  <c r="BD47" i="29"/>
  <c r="BB47" i="29"/>
  <c r="BB117" i="29"/>
  <c r="BE11" i="29"/>
  <c r="BA11" i="29"/>
  <c r="BB11" i="29"/>
  <c r="BD11" i="29"/>
  <c r="BC11" i="29"/>
  <c r="BE73" i="29"/>
  <c r="BC57" i="29"/>
  <c r="BB57" i="29"/>
  <c r="BC121" i="29"/>
  <c r="BE18" i="29"/>
  <c r="BD39" i="29"/>
  <c r="BA39" i="29"/>
  <c r="BE39" i="29"/>
  <c r="BC39" i="29"/>
  <c r="BB39" i="29"/>
  <c r="BC505" i="29"/>
  <c r="BC295" i="29"/>
  <c r="BA295" i="29"/>
  <c r="BD38" i="29"/>
  <c r="BD33" i="29"/>
  <c r="BC33" i="29"/>
  <c r="BB33" i="29"/>
  <c r="BE33" i="29"/>
  <c r="BA33" i="29"/>
  <c r="BE35" i="29"/>
  <c r="BA35" i="29"/>
  <c r="BD35" i="29"/>
  <c r="BB35" i="29"/>
  <c r="BC35" i="29"/>
  <c r="BC61" i="29"/>
  <c r="BE61" i="29"/>
  <c r="BB61" i="29"/>
  <c r="BA61" i="29"/>
  <c r="BD61" i="29"/>
  <c r="BB87" i="29"/>
  <c r="BC136" i="29"/>
  <c r="BA172" i="29"/>
  <c r="BC23" i="29"/>
  <c r="BB23" i="29"/>
  <c r="BD23" i="29"/>
  <c r="BE23" i="29"/>
  <c r="BA23" i="29"/>
  <c r="BA179" i="29"/>
  <c r="BC32" i="29"/>
  <c r="BD32" i="29"/>
  <c r="BB32" i="29"/>
  <c r="BE32" i="29"/>
  <c r="BA32" i="29"/>
  <c r="BE344" i="29"/>
  <c r="BC344" i="29"/>
  <c r="BD257" i="29"/>
  <c r="BC49" i="29"/>
  <c r="BE30" i="29"/>
  <c r="BA30" i="29"/>
  <c r="BB30" i="29"/>
  <c r="BD30" i="29"/>
  <c r="BC30" i="29"/>
  <c r="BE74" i="29"/>
  <c r="BD120" i="29"/>
  <c r="BB120" i="29"/>
  <c r="BA26" i="29"/>
  <c r="BB66" i="29"/>
  <c r="BA371" i="29"/>
  <c r="BD199" i="29"/>
  <c r="BC199" i="29"/>
  <c r="BE199" i="29"/>
  <c r="BB199" i="29"/>
  <c r="BA199" i="29"/>
  <c r="BC43" i="29"/>
  <c r="BD43" i="29"/>
  <c r="BE43" i="29"/>
  <c r="BB43" i="29"/>
  <c r="BA43" i="29"/>
  <c r="BE19" i="29"/>
  <c r="BC19" i="29"/>
  <c r="BE14" i="29"/>
  <c r="BC316" i="29"/>
  <c r="BB22" i="29"/>
  <c r="BE22" i="29"/>
  <c r="BA22" i="29"/>
  <c r="BD22" i="29"/>
  <c r="BC22" i="29"/>
  <c r="BD88" i="29"/>
  <c r="BD29" i="29"/>
  <c r="BE29" i="29"/>
  <c r="BC29" i="29"/>
  <c r="BB29" i="29"/>
  <c r="BA29" i="29"/>
  <c r="BA82" i="29"/>
  <c r="BH510" i="29"/>
  <c r="BH458" i="29"/>
  <c r="BH352" i="29"/>
  <c r="BH228" i="29"/>
  <c r="BH174" i="29"/>
  <c r="BH395" i="29"/>
  <c r="BH500" i="29"/>
  <c r="BH261" i="29"/>
  <c r="BH202" i="29"/>
  <c r="BH423" i="29"/>
  <c r="BH370" i="29"/>
  <c r="BH303" i="29"/>
  <c r="BH232" i="29"/>
  <c r="BH42" i="29"/>
  <c r="BH481" i="29"/>
  <c r="BH349" i="29"/>
  <c r="BH226" i="29"/>
  <c r="BH329" i="29"/>
  <c r="BH134" i="29"/>
  <c r="BH52" i="29"/>
  <c r="BH215" i="29"/>
  <c r="BH77" i="29"/>
  <c r="BH64" i="29"/>
  <c r="BH351" i="29"/>
  <c r="BH100" i="29"/>
  <c r="BH240" i="29"/>
  <c r="BH415" i="29"/>
  <c r="BH362" i="29"/>
  <c r="BH292" i="29"/>
  <c r="BH222" i="29"/>
  <c r="BH449" i="29"/>
  <c r="BH390" i="29"/>
  <c r="BH325" i="29"/>
  <c r="BH259" i="29"/>
  <c r="BH456" i="29"/>
  <c r="BH430" i="29"/>
  <c r="BH372" i="29"/>
  <c r="BH296" i="29"/>
  <c r="BH106" i="29"/>
  <c r="BH467" i="29"/>
  <c r="BH410" i="29"/>
  <c r="BH274" i="29"/>
  <c r="BH149" i="29"/>
  <c r="BH212" i="29"/>
  <c r="BH123" i="29"/>
  <c r="BH231" i="29"/>
  <c r="BH207" i="29"/>
  <c r="BH59" i="29"/>
  <c r="BH237" i="29"/>
  <c r="BH224" i="29"/>
  <c r="BH93" i="29"/>
  <c r="BH301" i="29"/>
  <c r="BH356" i="29"/>
  <c r="BH399" i="29"/>
  <c r="BH346" i="29"/>
  <c r="BH271" i="29"/>
  <c r="BH206" i="29"/>
  <c r="BH427" i="29"/>
  <c r="BH374" i="29"/>
  <c r="BH308" i="29"/>
  <c r="BH233" i="29"/>
  <c r="BH470" i="29"/>
  <c r="BH404" i="29"/>
  <c r="BH355" i="29"/>
  <c r="BH275" i="29"/>
  <c r="BH89" i="29"/>
  <c r="BH451" i="29"/>
  <c r="BH381" i="29"/>
  <c r="BH258" i="29"/>
  <c r="BH488" i="29"/>
  <c r="BH180" i="29"/>
  <c r="BH27" i="29"/>
  <c r="BH129" i="29"/>
  <c r="BH285" i="29"/>
  <c r="BH90" i="29"/>
  <c r="BH279" i="29"/>
  <c r="BH406" i="29"/>
  <c r="BH126" i="29"/>
  <c r="BH184" i="29"/>
  <c r="BH84" i="29"/>
  <c r="BH497" i="29"/>
  <c r="BH361" i="29"/>
  <c r="BH238" i="29"/>
  <c r="BH398" i="29"/>
  <c r="BH459" i="29"/>
  <c r="BH389" i="29"/>
  <c r="BH266" i="29"/>
  <c r="BH141" i="29"/>
  <c r="BH492" i="29"/>
  <c r="BH442" i="29"/>
  <c r="BH294" i="29"/>
  <c r="BH169" i="29"/>
  <c r="BH269" i="29"/>
  <c r="BH143" i="29"/>
  <c r="BH499" i="29"/>
  <c r="BH396" i="29"/>
  <c r="BH255" i="29"/>
  <c r="BH194" i="29"/>
  <c r="BH299" i="29"/>
  <c r="BH80" i="29"/>
  <c r="BH272" i="29"/>
  <c r="BH71" i="29"/>
  <c r="BH220" i="29"/>
  <c r="BH81" i="29"/>
  <c r="BH107" i="29"/>
  <c r="BH331" i="29"/>
  <c r="BH62" i="29"/>
  <c r="BH379" i="29"/>
  <c r="BH68" i="29"/>
  <c r="BH477" i="29"/>
  <c r="BH433" i="29"/>
  <c r="BH286" i="29"/>
  <c r="BH161" i="29"/>
  <c r="BH474" i="29"/>
  <c r="BH420" i="29"/>
  <c r="BH314" i="29"/>
  <c r="BH189" i="29"/>
  <c r="BH502" i="29"/>
  <c r="BH453" i="29"/>
  <c r="BH342" i="29"/>
  <c r="BH217" i="29"/>
  <c r="BH166" i="29"/>
  <c r="BH225" i="29"/>
  <c r="BH435" i="29"/>
  <c r="BH382" i="29"/>
  <c r="BH319" i="29"/>
  <c r="BH248" i="29"/>
  <c r="BH60" i="29"/>
  <c r="BH16" i="29"/>
  <c r="BH116" i="29"/>
  <c r="BH273" i="29"/>
  <c r="BH321" i="29"/>
  <c r="BH216" i="29"/>
  <c r="BH300" i="29"/>
  <c r="BH494" i="29"/>
  <c r="BH438" i="29"/>
  <c r="BH334" i="29"/>
  <c r="BH209" i="29"/>
  <c r="BH158" i="29"/>
  <c r="BH485" i="29"/>
  <c r="BH375" i="29"/>
  <c r="BH244" i="29"/>
  <c r="BH186" i="29"/>
  <c r="BH407" i="29"/>
  <c r="BH354" i="29"/>
  <c r="BH277" i="29"/>
  <c r="BH214" i="29"/>
  <c r="BH479" i="29"/>
  <c r="BH468" i="29"/>
  <c r="BH462" i="29"/>
  <c r="BH418" i="29"/>
  <c r="BH312" i="29"/>
  <c r="BH118" i="29"/>
  <c r="BH152" i="29"/>
  <c r="BH267" i="29"/>
  <c r="BH110" i="29"/>
  <c r="BH86" i="29"/>
  <c r="BH103" i="29"/>
  <c r="BH132" i="29"/>
  <c r="BH332" i="29"/>
  <c r="BH135" i="29"/>
  <c r="BH478" i="29"/>
  <c r="BH424" i="29"/>
  <c r="BH318" i="29"/>
  <c r="BH193" i="29"/>
  <c r="BH506" i="29"/>
  <c r="BH454" i="29"/>
  <c r="BH343" i="29"/>
  <c r="BH221" i="29"/>
  <c r="BH170" i="29"/>
  <c r="BH391" i="29"/>
  <c r="BH445" i="29"/>
  <c r="BH260" i="29"/>
  <c r="BH198" i="29"/>
  <c r="BH320" i="29"/>
  <c r="BH504" i="29"/>
  <c r="BH421" i="29"/>
  <c r="BH364" i="29"/>
  <c r="BH291" i="29"/>
  <c r="BH102" i="29"/>
  <c r="BH208" i="29"/>
  <c r="BH72" i="29"/>
  <c r="BH140" i="29"/>
  <c r="BH101" i="29"/>
  <c r="BH119" i="29"/>
  <c r="BH317" i="29"/>
  <c r="BH253" i="29"/>
  <c r="BH98" i="29"/>
  <c r="BH111" i="29"/>
  <c r="BH450" i="29"/>
  <c r="BH393" i="29"/>
  <c r="BH335" i="29"/>
  <c r="BH264" i="29"/>
  <c r="BH460" i="29"/>
  <c r="BH436" i="29"/>
  <c r="BH387" i="29"/>
  <c r="BH297" i="29"/>
  <c r="BH491" i="29"/>
  <c r="BH353" i="29"/>
  <c r="BH230" i="29"/>
  <c r="BH367" i="29"/>
  <c r="BH139" i="29"/>
  <c r="BH508" i="29"/>
  <c r="BH412" i="29"/>
  <c r="BH306" i="29"/>
  <c r="BH181" i="29"/>
  <c r="BH304" i="29"/>
  <c r="BH159" i="29"/>
  <c r="BH96" i="29"/>
  <c r="BH115" i="29"/>
  <c r="BH20" i="29"/>
  <c r="BH125" i="29"/>
  <c r="BH283" i="29"/>
  <c r="BH327" i="29"/>
  <c r="BH392" i="29"/>
  <c r="BH146" i="29"/>
  <c r="BH92" i="29"/>
  <c r="BH480" i="29"/>
  <c r="BH345" i="29"/>
  <c r="BH501" i="29"/>
  <c r="BH328" i="29"/>
  <c r="BH443" i="29"/>
  <c r="BH373" i="29"/>
  <c r="BH250" i="29"/>
  <c r="BH425" i="29"/>
  <c r="BH471" i="29"/>
  <c r="BH417" i="29"/>
  <c r="BH278" i="29"/>
  <c r="BH153" i="29"/>
  <c r="BH219" i="29"/>
  <c r="BH127" i="29"/>
  <c r="BH465" i="29"/>
  <c r="BH359" i="29"/>
  <c r="BH229" i="29"/>
  <c r="BH178" i="29"/>
  <c r="BH263" i="29"/>
  <c r="BH380" i="29"/>
  <c r="BH305" i="29"/>
  <c r="BH167" i="29"/>
  <c r="BH383" i="29"/>
  <c r="BH114" i="29"/>
  <c r="BH131" i="29"/>
  <c r="BH463" i="29"/>
  <c r="BH400" i="29"/>
  <c r="BH270" i="29"/>
  <c r="BH145" i="29"/>
  <c r="BH493" i="29"/>
  <c r="BH446" i="29"/>
  <c r="BH298" i="29"/>
  <c r="BH173" i="29"/>
  <c r="BH486" i="29"/>
  <c r="BH432" i="29"/>
  <c r="BH326" i="29"/>
  <c r="BH201" i="29"/>
  <c r="BH376" i="29"/>
  <c r="BH200" i="29"/>
  <c r="BH419" i="29"/>
  <c r="BH366" i="29"/>
  <c r="BH293" i="29"/>
  <c r="BH227" i="29"/>
  <c r="BH41" i="29"/>
  <c r="BH31" i="29"/>
  <c r="BH252" i="29"/>
  <c r="BH28" i="29"/>
  <c r="BH151" i="29"/>
  <c r="BH289" i="29"/>
  <c r="BH336" i="29"/>
  <c r="BH211" i="29"/>
  <c r="BH56" i="29"/>
  <c r="BH447" i="29"/>
  <c r="BH377" i="29"/>
  <c r="BH254" i="29"/>
  <c r="BH434" i="29"/>
  <c r="BH476" i="29"/>
  <c r="BH426" i="29"/>
  <c r="BH282" i="29"/>
  <c r="BH157" i="29"/>
  <c r="BH509" i="29"/>
  <c r="BH416" i="29"/>
  <c r="BH310" i="29"/>
  <c r="BH185" i="29"/>
  <c r="BH311" i="29"/>
  <c r="BH168" i="29"/>
  <c r="BH403" i="29"/>
  <c r="BH350" i="29"/>
  <c r="BH276" i="29"/>
  <c r="BH210" i="29"/>
  <c r="BH402" i="29"/>
  <c r="BH55" i="29"/>
  <c r="BH236" i="29"/>
  <c r="BH45" i="29"/>
  <c r="BH188" i="29"/>
  <c r="BH37" i="29"/>
  <c r="BH388" i="29"/>
  <c r="BH142" i="29"/>
  <c r="BH333" i="29"/>
  <c r="BH171" i="29"/>
  <c r="BH489" i="29"/>
  <c r="BH384" i="29"/>
  <c r="BH245" i="29"/>
  <c r="BH190" i="29"/>
  <c r="BH411" i="29"/>
  <c r="BH358" i="29"/>
  <c r="BH287" i="29"/>
  <c r="BH218" i="29"/>
  <c r="BH444" i="29"/>
  <c r="BH386" i="29"/>
  <c r="BH324" i="29"/>
  <c r="BH249" i="29"/>
  <c r="BH67" i="29"/>
  <c r="BH507" i="29"/>
  <c r="BH365" i="29"/>
  <c r="BH242" i="29"/>
  <c r="BH409" i="29"/>
  <c r="BH155" i="29"/>
  <c r="BH44" i="29"/>
  <c r="BH183" i="29"/>
  <c r="BH495" i="29"/>
  <c r="BH51" i="29"/>
  <c r="BH315" i="29"/>
  <c r="BH83" i="29"/>
  <c r="BH164" i="29"/>
  <c r="BH130" i="29"/>
  <c r="BH40" i="29"/>
  <c r="BH431" i="29"/>
  <c r="BH378" i="29"/>
  <c r="BH309" i="29"/>
  <c r="BH243" i="29"/>
  <c r="BH473" i="29"/>
  <c r="BH405" i="29"/>
  <c r="BH360" i="29"/>
  <c r="BH280" i="29"/>
  <c r="BH472" i="29"/>
  <c r="BH466" i="29"/>
  <c r="BH469" i="29"/>
  <c r="BH313" i="29"/>
  <c r="BH122" i="29"/>
  <c r="BH487" i="29"/>
  <c r="BH441" i="29"/>
  <c r="BH290" i="29"/>
  <c r="BH165" i="29"/>
  <c r="BH268" i="29"/>
  <c r="BH138" i="29"/>
  <c r="BH124" i="29"/>
  <c r="BH144" i="29"/>
  <c r="BH36" i="29"/>
  <c r="BH288" i="29"/>
  <c r="BH192" i="29"/>
  <c r="BH46" i="29"/>
  <c r="BH464" i="29"/>
  <c r="BH457" i="29"/>
  <c r="BH401" i="29"/>
  <c r="BH307" i="29"/>
  <c r="BH496" i="29"/>
  <c r="BH357" i="29"/>
  <c r="BH234" i="29"/>
  <c r="BH397" i="29"/>
  <c r="BH455" i="29"/>
  <c r="BH385" i="29"/>
  <c r="BH262" i="29"/>
  <c r="BH137" i="29"/>
  <c r="BH187" i="29"/>
  <c r="BH498" i="29"/>
  <c r="BH448" i="29"/>
  <c r="BH338" i="29"/>
  <c r="BH213" i="29"/>
  <c r="BH162" i="29"/>
  <c r="BH223" i="29"/>
  <c r="BH63" i="29"/>
  <c r="BH348" i="29"/>
  <c r="BH429" i="29"/>
  <c r="BH78" i="29"/>
  <c r="BH150" i="29"/>
  <c r="BH175" i="29"/>
  <c r="BH109" i="29"/>
  <c r="BH247" i="29"/>
  <c r="BH483" i="29"/>
  <c r="BH414" i="29"/>
  <c r="BH363" i="29"/>
  <c r="BH281" i="29"/>
  <c r="BH475" i="29"/>
  <c r="BH341" i="29"/>
  <c r="BH440" i="29"/>
  <c r="BH323" i="29"/>
  <c r="BH439" i="29"/>
  <c r="BH369" i="29"/>
  <c r="BH246" i="29"/>
  <c r="BH422" i="29"/>
  <c r="BH156" i="29"/>
  <c r="BH482" i="29"/>
  <c r="BH428" i="29"/>
  <c r="BH322" i="29"/>
  <c r="BH197" i="29"/>
  <c r="BH337" i="29"/>
  <c r="BH191" i="29"/>
  <c r="BH76" i="29"/>
  <c r="BH99" i="29"/>
  <c r="BH13" i="29"/>
  <c r="BH95" i="29"/>
  <c r="BH203" i="29"/>
  <c r="BH235" i="29"/>
  <c r="BH347" i="29"/>
  <c r="BH256" i="29"/>
  <c r="BH503" i="29"/>
  <c r="BH408" i="29"/>
  <c r="BH302" i="29"/>
  <c r="BH177" i="29"/>
  <c r="BH490" i="29"/>
  <c r="BH437" i="29"/>
  <c r="BH330" i="29"/>
  <c r="BH205" i="29"/>
  <c r="BH452" i="29"/>
  <c r="BH484" i="29"/>
  <c r="BH368" i="29"/>
  <c r="BH239" i="29"/>
  <c r="BH182" i="29"/>
  <c r="BH284" i="29"/>
  <c r="BH461" i="29"/>
  <c r="BH394" i="29"/>
  <c r="BH340" i="29"/>
  <c r="BH265" i="29"/>
  <c r="BH85" i="29"/>
  <c r="BH12" i="29"/>
  <c r="BH94" i="29"/>
  <c r="BH196" i="29"/>
  <c r="BH133" i="29"/>
  <c r="BH154" i="29"/>
  <c r="BH241" i="29"/>
  <c r="BH413" i="29"/>
  <c r="BH251" i="29"/>
  <c r="BH75" i="29"/>
  <c r="AL80" i="9" l="1"/>
  <c r="AK81" i="9"/>
  <c r="AM80" i="9"/>
  <c r="AE81" i="9"/>
  <c r="AG80" i="9"/>
  <c r="AF80" i="9"/>
  <c r="BD82" i="29"/>
  <c r="BC79" i="29"/>
  <c r="BE204" i="29"/>
  <c r="BE54" i="29"/>
  <c r="BC82" i="29"/>
  <c r="BC97" i="29"/>
  <c r="BA69" i="29"/>
  <c r="BA79" i="29"/>
  <c r="BB50" i="29"/>
  <c r="BA54" i="29"/>
  <c r="BC25" i="29"/>
  <c r="BA14" i="29"/>
  <c r="BD26" i="29"/>
  <c r="BB74" i="29"/>
  <c r="BC69" i="29"/>
  <c r="BA50" i="29"/>
  <c r="BA18" i="29"/>
  <c r="BD54" i="29"/>
  <c r="BA25" i="29"/>
  <c r="BC113" i="29"/>
  <c r="BC53" i="29"/>
  <c r="BD104" i="29"/>
  <c r="BA24" i="29"/>
  <c r="BD17" i="29"/>
  <c r="BB21" i="29"/>
  <c r="BC65" i="29"/>
  <c r="BB58" i="29"/>
  <c r="BE48" i="29"/>
  <c r="BD15" i="29"/>
  <c r="BB15" i="29"/>
  <c r="BD53" i="29"/>
  <c r="BE24" i="29"/>
  <c r="BD113" i="29"/>
  <c r="BC58" i="29"/>
  <c r="BD58" i="29"/>
  <c r="BA17" i="29"/>
  <c r="BC17" i="29"/>
  <c r="BC48" i="29"/>
  <c r="BA21" i="29"/>
  <c r="BC21" i="29"/>
  <c r="BA15" i="29"/>
  <c r="BA53" i="29"/>
  <c r="BE65" i="29"/>
  <c r="BC24" i="29"/>
  <c r="BE82" i="29"/>
  <c r="BA147" i="29"/>
  <c r="BA58" i="29"/>
  <c r="BD14" i="29"/>
  <c r="BB14" i="29"/>
  <c r="BB104" i="29"/>
  <c r="BE17" i="29"/>
  <c r="BA48" i="29"/>
  <c r="BD48" i="29"/>
  <c r="BE21" i="29"/>
  <c r="BE26" i="29"/>
  <c r="BD74" i="29"/>
  <c r="BC74" i="29"/>
  <c r="BE15" i="29"/>
  <c r="BD97" i="29"/>
  <c r="BE69" i="29"/>
  <c r="BD69" i="29"/>
  <c r="BB53" i="29"/>
  <c r="BD50" i="29"/>
  <c r="BE50" i="29"/>
  <c r="BC91" i="29"/>
  <c r="BC18" i="29"/>
  <c r="BB54" i="29"/>
  <c r="BB339" i="29"/>
  <c r="BB65" i="29"/>
  <c r="BB25" i="29"/>
  <c r="BB24" i="29"/>
  <c r="BD147" i="29"/>
  <c r="BE104" i="29"/>
  <c r="BC26" i="29"/>
  <c r="BB18" i="29"/>
  <c r="BA65" i="29"/>
  <c r="BB88" i="29"/>
  <c r="BA316" i="29"/>
  <c r="BD316" i="29"/>
  <c r="BB19" i="29"/>
  <c r="BA66" i="29"/>
  <c r="BE120" i="29"/>
  <c r="BB49" i="29"/>
  <c r="BB344" i="29"/>
  <c r="BC172" i="29"/>
  <c r="BE172" i="29"/>
  <c r="BA87" i="29"/>
  <c r="BD87" i="29"/>
  <c r="BA38" i="29"/>
  <c r="BD505" i="29"/>
  <c r="BE57" i="29"/>
  <c r="BC73" i="29"/>
  <c r="BD73" i="29"/>
  <c r="BD117" i="29"/>
  <c r="BA88" i="29"/>
  <c r="BE316" i="29"/>
  <c r="BD19" i="29"/>
  <c r="BC66" i="29"/>
  <c r="BE66" i="29"/>
  <c r="BA120" i="29"/>
  <c r="BE49" i="29"/>
  <c r="BD49" i="29"/>
  <c r="BD344" i="29"/>
  <c r="BB172" i="29"/>
  <c r="BC87" i="29"/>
  <c r="BB38" i="29"/>
  <c r="BA505" i="29"/>
  <c r="BA57" i="29"/>
  <c r="BA73" i="29"/>
  <c r="BA117" i="29"/>
  <c r="BC88" i="29"/>
  <c r="BE38" i="29"/>
  <c r="BB505" i="29"/>
  <c r="BC117" i="29"/>
  <c r="BD176" i="29"/>
  <c r="BA113" i="29"/>
  <c r="BD105" i="29"/>
  <c r="BA104" i="29"/>
  <c r="BB163" i="29"/>
  <c r="BD79" i="29"/>
  <c r="BC204" i="29"/>
  <c r="BC339" i="29"/>
  <c r="BB113" i="29"/>
  <c r="BC163" i="29"/>
  <c r="BA91" i="29"/>
  <c r="BB204" i="29"/>
  <c r="BA176" i="29"/>
  <c r="BA105" i="29"/>
  <c r="BB176" i="29"/>
  <c r="BE176" i="29"/>
  <c r="BB105" i="29"/>
  <c r="BE105" i="29"/>
  <c r="BE147" i="29"/>
  <c r="BE371" i="29"/>
  <c r="BA257" i="29"/>
  <c r="BB179" i="29"/>
  <c r="BD136" i="29"/>
  <c r="BE295" i="29"/>
  <c r="BD121" i="29"/>
  <c r="BB147" i="29"/>
  <c r="BC371" i="29"/>
  <c r="BB257" i="29"/>
  <c r="BE257" i="29"/>
  <c r="BC179" i="29"/>
  <c r="BB136" i="29"/>
  <c r="BE136" i="29"/>
  <c r="BB295" i="29"/>
  <c r="BA121" i="29"/>
  <c r="BB371" i="29"/>
  <c r="BE179" i="29"/>
  <c r="BB121" i="29"/>
  <c r="BS1" i="29"/>
  <c r="O47" i="29" s="1"/>
  <c r="O39" i="29" s="1"/>
  <c r="BE160" i="29"/>
  <c r="BC148" i="29"/>
  <c r="BC195" i="29"/>
  <c r="BA97" i="29"/>
  <c r="BE163" i="29"/>
  <c r="BD163" i="29"/>
  <c r="BB79" i="29"/>
  <c r="BB108" i="29"/>
  <c r="BE91" i="29"/>
  <c r="BD91" i="29"/>
  <c r="BD204" i="29"/>
  <c r="BE339" i="29"/>
  <c r="BD339" i="29"/>
  <c r="BB97" i="29"/>
  <c r="BB160" i="29"/>
  <c r="BA112" i="29"/>
  <c r="BB128" i="29"/>
  <c r="BA148" i="29"/>
  <c r="BC160" i="29"/>
  <c r="BE112" i="29"/>
  <c r="BC108" i="29"/>
  <c r="BE195" i="29"/>
  <c r="BD195" i="29"/>
  <c r="BE128" i="29"/>
  <c r="BC7" i="29"/>
  <c r="BD148" i="29"/>
  <c r="BE148" i="29"/>
  <c r="BD160" i="29"/>
  <c r="BC112" i="29"/>
  <c r="BA108" i="29"/>
  <c r="BD108" i="29"/>
  <c r="BA195" i="29"/>
  <c r="BC128" i="29"/>
  <c r="BB112" i="29"/>
  <c r="BA128" i="29"/>
  <c r="BC251" i="29"/>
  <c r="BE251" i="29"/>
  <c r="BD251" i="29"/>
  <c r="BA251" i="29"/>
  <c r="BB251" i="29"/>
  <c r="BE133" i="29"/>
  <c r="BA133" i="29"/>
  <c r="BD133" i="29"/>
  <c r="BB133" i="29"/>
  <c r="BC133" i="29"/>
  <c r="BB85" i="29"/>
  <c r="BE85" i="29"/>
  <c r="BC85" i="29"/>
  <c r="BD85" i="29"/>
  <c r="BA85" i="29"/>
  <c r="BD461" i="29"/>
  <c r="BC461" i="29"/>
  <c r="BE461" i="29"/>
  <c r="BB461" i="29"/>
  <c r="BA461" i="29"/>
  <c r="BE368" i="29"/>
  <c r="BA368" i="29"/>
  <c r="BD368" i="29"/>
  <c r="BC368" i="29"/>
  <c r="BB368" i="29"/>
  <c r="BB330" i="29"/>
  <c r="BA330" i="29"/>
  <c r="BE330" i="29"/>
  <c r="BC330" i="29"/>
  <c r="BD330" i="29"/>
  <c r="BB302" i="29"/>
  <c r="BC302" i="29"/>
  <c r="BA302" i="29"/>
  <c r="BE302" i="29"/>
  <c r="BD302" i="29"/>
  <c r="BD347" i="29"/>
  <c r="BC347" i="29"/>
  <c r="BA347" i="29"/>
  <c r="BB347" i="29"/>
  <c r="BE347" i="29"/>
  <c r="BB13" i="29"/>
  <c r="BE13" i="29"/>
  <c r="BA13" i="29"/>
  <c r="BD13" i="29"/>
  <c r="BC13" i="29"/>
  <c r="BE337" i="29"/>
  <c r="BA337" i="29"/>
  <c r="BD337" i="29"/>
  <c r="BC337" i="29"/>
  <c r="BB337" i="29"/>
  <c r="BB482" i="29"/>
  <c r="BA482" i="29"/>
  <c r="BE482" i="29"/>
  <c r="BD482" i="29"/>
  <c r="BC482" i="29"/>
  <c r="BB369" i="29"/>
  <c r="BE369" i="29"/>
  <c r="BA369" i="29"/>
  <c r="BC369" i="29"/>
  <c r="BD369" i="29"/>
  <c r="BB341" i="29"/>
  <c r="BC341" i="29"/>
  <c r="BA341" i="29"/>
  <c r="BE341" i="29"/>
  <c r="BD341" i="29"/>
  <c r="BE414" i="29"/>
  <c r="BA414" i="29"/>
  <c r="BD414" i="29"/>
  <c r="BC414" i="29"/>
  <c r="BB414" i="29"/>
  <c r="BD175" i="29"/>
  <c r="BC175" i="29"/>
  <c r="BA175" i="29"/>
  <c r="BE175" i="29"/>
  <c r="BB175" i="29"/>
  <c r="BE348" i="29"/>
  <c r="BA348" i="29"/>
  <c r="BD348" i="29"/>
  <c r="BC348" i="29"/>
  <c r="BB348" i="29"/>
  <c r="BB213" i="29"/>
  <c r="BE213" i="29"/>
  <c r="BA213" i="29"/>
  <c r="BC213" i="29"/>
  <c r="BD213" i="29"/>
  <c r="BD187" i="29"/>
  <c r="BC187" i="29"/>
  <c r="BE187" i="29"/>
  <c r="BB187" i="29"/>
  <c r="BA187" i="29"/>
  <c r="BB455" i="29"/>
  <c r="BE455" i="29"/>
  <c r="BA455" i="29"/>
  <c r="BC455" i="29"/>
  <c r="BD455" i="29"/>
  <c r="BD496" i="29"/>
  <c r="BB496" i="29"/>
  <c r="BA496" i="29"/>
  <c r="BC496" i="29"/>
  <c r="BE496" i="29"/>
  <c r="BC464" i="29"/>
  <c r="BB464" i="29"/>
  <c r="BE464" i="29"/>
  <c r="BA464" i="29"/>
  <c r="BD464" i="29"/>
  <c r="BB36" i="29"/>
  <c r="BE36" i="29"/>
  <c r="BA36" i="29"/>
  <c r="BD36" i="29"/>
  <c r="BC36" i="29"/>
  <c r="BD268" i="29"/>
  <c r="BC268" i="29"/>
  <c r="BB268" i="29"/>
  <c r="BE268" i="29"/>
  <c r="BA268" i="29"/>
  <c r="BC487" i="29"/>
  <c r="BA487" i="29"/>
  <c r="BE487" i="29"/>
  <c r="BB487" i="29"/>
  <c r="BD487" i="29"/>
  <c r="BE466" i="29"/>
  <c r="BA466" i="29"/>
  <c r="BD466" i="29"/>
  <c r="BC466" i="29"/>
  <c r="BB466" i="29"/>
  <c r="BD405" i="29"/>
  <c r="BC405" i="29"/>
  <c r="BA405" i="29"/>
  <c r="BE405" i="29"/>
  <c r="BB405" i="29"/>
  <c r="BC378" i="29"/>
  <c r="BB378" i="29"/>
  <c r="BE378" i="29"/>
  <c r="BD378" i="29"/>
  <c r="BA378" i="29"/>
  <c r="BE164" i="29"/>
  <c r="BA164" i="29"/>
  <c r="BD164" i="29"/>
  <c r="BC164" i="29"/>
  <c r="BB164" i="29"/>
  <c r="BC495" i="29"/>
  <c r="BD495" i="29"/>
  <c r="BB495" i="29"/>
  <c r="BE495" i="29"/>
  <c r="BA495" i="29"/>
  <c r="BD409" i="29"/>
  <c r="BC409" i="29"/>
  <c r="BB409" i="29"/>
  <c r="BA409" i="29"/>
  <c r="BE409" i="29"/>
  <c r="BB67" i="29"/>
  <c r="BA67" i="29"/>
  <c r="BD67" i="29"/>
  <c r="BE67" i="29"/>
  <c r="BC67" i="29"/>
  <c r="BC444" i="29"/>
  <c r="BA444" i="29"/>
  <c r="BE444" i="29"/>
  <c r="BD444" i="29"/>
  <c r="BB444" i="29"/>
  <c r="BB411" i="29"/>
  <c r="BE411" i="29"/>
  <c r="BA411" i="29"/>
  <c r="BC411" i="29"/>
  <c r="BD411" i="29"/>
  <c r="BE489" i="29"/>
  <c r="BA489" i="29"/>
  <c r="BD489" i="29"/>
  <c r="BC489" i="29"/>
  <c r="BB489" i="29"/>
  <c r="BE388" i="29"/>
  <c r="BA388" i="29"/>
  <c r="BD388" i="29"/>
  <c r="BB388" i="29"/>
  <c r="BC388" i="29"/>
  <c r="BD236" i="29"/>
  <c r="BC236" i="29"/>
  <c r="BB236" i="29"/>
  <c r="BA236" i="29"/>
  <c r="BE236" i="29"/>
  <c r="BD276" i="29"/>
  <c r="BA276" i="29"/>
  <c r="BE276" i="29"/>
  <c r="BC276" i="29"/>
  <c r="BB276" i="29"/>
  <c r="BC311" i="29"/>
  <c r="BD311" i="29"/>
  <c r="BB311" i="29"/>
  <c r="BE311" i="29"/>
  <c r="BA311" i="29"/>
  <c r="BE509" i="29"/>
  <c r="BA509" i="29"/>
  <c r="BD509" i="29"/>
  <c r="BC509" i="29"/>
  <c r="BB509" i="29"/>
  <c r="BD476" i="29"/>
  <c r="BA476" i="29"/>
  <c r="BE476" i="29"/>
  <c r="BB476" i="29"/>
  <c r="BC476" i="29"/>
  <c r="BB447" i="29"/>
  <c r="BD447" i="29"/>
  <c r="BC447" i="29"/>
  <c r="BA447" i="29"/>
  <c r="BE447" i="29"/>
  <c r="BE289" i="29"/>
  <c r="BA289" i="29"/>
  <c r="BD289" i="29"/>
  <c r="BC289" i="29"/>
  <c r="BB289" i="29"/>
  <c r="BB31" i="29"/>
  <c r="BE31" i="29"/>
  <c r="BA31" i="29"/>
  <c r="BD31" i="29"/>
  <c r="BC31" i="29"/>
  <c r="BC366" i="29"/>
  <c r="BB366" i="29"/>
  <c r="BA366" i="29"/>
  <c r="BE366" i="29"/>
  <c r="BD366" i="29"/>
  <c r="BB201" i="29"/>
  <c r="BE201" i="29"/>
  <c r="BA201" i="29"/>
  <c r="BD201" i="29"/>
  <c r="BC201" i="29"/>
  <c r="BB173" i="29"/>
  <c r="BE173" i="29"/>
  <c r="BA173" i="29"/>
  <c r="BD173" i="29"/>
  <c r="BC173" i="29"/>
  <c r="BB145" i="29"/>
  <c r="BA145" i="29"/>
  <c r="BE145" i="29"/>
  <c r="BD145" i="29"/>
  <c r="BC145" i="29"/>
  <c r="BC131" i="29"/>
  <c r="BB131" i="29"/>
  <c r="BE131" i="29"/>
  <c r="BD131" i="29"/>
  <c r="BA131" i="29"/>
  <c r="BE305" i="29"/>
  <c r="BA305" i="29"/>
  <c r="BD305" i="29"/>
  <c r="BC305" i="29"/>
  <c r="BB305" i="29"/>
  <c r="BE229" i="29"/>
  <c r="BA229" i="29"/>
  <c r="BD229" i="29"/>
  <c r="BC229" i="29"/>
  <c r="BB229" i="29"/>
  <c r="BD219" i="29"/>
  <c r="BC219" i="29"/>
  <c r="BE219" i="29"/>
  <c r="BB219" i="29"/>
  <c r="BA219" i="29"/>
  <c r="BB471" i="29"/>
  <c r="BE471" i="29"/>
  <c r="BA471" i="29"/>
  <c r="BC471" i="29"/>
  <c r="BD471" i="29"/>
  <c r="BB443" i="29"/>
  <c r="BC443" i="29"/>
  <c r="BA443" i="29"/>
  <c r="BE443" i="29"/>
  <c r="BD443" i="29"/>
  <c r="BD480" i="29"/>
  <c r="BB480" i="29"/>
  <c r="BA480" i="29"/>
  <c r="BC480" i="29"/>
  <c r="BE480" i="29"/>
  <c r="BC327" i="29"/>
  <c r="BD327" i="29"/>
  <c r="BB327" i="29"/>
  <c r="BE327" i="29"/>
  <c r="BA327" i="29"/>
  <c r="BC115" i="29"/>
  <c r="BB115" i="29"/>
  <c r="BE115" i="29"/>
  <c r="BA115" i="29"/>
  <c r="BD115" i="29"/>
  <c r="BB181" i="29"/>
  <c r="BE181" i="29"/>
  <c r="BA181" i="29"/>
  <c r="BC181" i="29"/>
  <c r="BD181" i="29"/>
  <c r="BD139" i="29"/>
  <c r="BA139" i="29"/>
  <c r="BE139" i="29"/>
  <c r="BC139" i="29"/>
  <c r="BB139" i="29"/>
  <c r="BC491" i="29"/>
  <c r="BB491" i="29"/>
  <c r="BA491" i="29"/>
  <c r="BE491" i="29"/>
  <c r="BD491" i="29"/>
  <c r="BC460" i="29"/>
  <c r="BB460" i="29"/>
  <c r="BE460" i="29"/>
  <c r="BD460" i="29"/>
  <c r="BA460" i="29"/>
  <c r="BE450" i="29"/>
  <c r="BA450" i="29"/>
  <c r="BD450" i="29"/>
  <c r="BC450" i="29"/>
  <c r="BB450" i="29"/>
  <c r="BE317" i="29"/>
  <c r="BA317" i="29"/>
  <c r="BC317" i="29"/>
  <c r="BB317" i="29"/>
  <c r="BD317" i="29"/>
  <c r="BC72" i="29"/>
  <c r="BA72" i="29"/>
  <c r="BD72" i="29"/>
  <c r="BE72" i="29"/>
  <c r="BB72" i="29"/>
  <c r="BE364" i="29"/>
  <c r="BA364" i="29"/>
  <c r="BD364" i="29"/>
  <c r="BC364" i="29"/>
  <c r="BB364" i="29"/>
  <c r="BC198" i="29"/>
  <c r="BB198" i="29"/>
  <c r="BD198" i="29"/>
  <c r="BA198" i="29"/>
  <c r="BE198" i="29"/>
  <c r="BC170" i="29"/>
  <c r="BB170" i="29"/>
  <c r="BE170" i="29"/>
  <c r="BD170" i="29"/>
  <c r="BA170" i="29"/>
  <c r="BB506" i="29"/>
  <c r="BD506" i="29"/>
  <c r="BC506" i="29"/>
  <c r="BE506" i="29"/>
  <c r="BA506" i="29"/>
  <c r="BB478" i="29"/>
  <c r="BE478" i="29"/>
  <c r="BD478" i="29"/>
  <c r="BC478" i="29"/>
  <c r="BA478" i="29"/>
  <c r="BC103" i="29"/>
  <c r="BB103" i="29"/>
  <c r="BD103" i="29"/>
  <c r="BE103" i="29"/>
  <c r="BA103" i="29"/>
  <c r="BE152" i="29"/>
  <c r="BA152" i="29"/>
  <c r="BD152" i="29"/>
  <c r="BC152" i="29"/>
  <c r="BB152" i="29"/>
  <c r="BE462" i="29"/>
  <c r="BA462" i="29"/>
  <c r="BD462" i="29"/>
  <c r="BB462" i="29"/>
  <c r="BC462" i="29"/>
  <c r="BE277" i="29"/>
  <c r="BA277" i="29"/>
  <c r="BD277" i="29"/>
  <c r="BC277" i="29"/>
  <c r="BB277" i="29"/>
  <c r="BD244" i="29"/>
  <c r="BA244" i="29"/>
  <c r="BE244" i="29"/>
  <c r="BC244" i="29"/>
  <c r="BB244" i="29"/>
  <c r="BB209" i="29"/>
  <c r="BE209" i="29"/>
  <c r="BA209" i="29"/>
  <c r="BD209" i="29"/>
  <c r="BC209" i="29"/>
  <c r="BD300" i="29"/>
  <c r="BC300" i="29"/>
  <c r="BB300" i="29"/>
  <c r="BA300" i="29"/>
  <c r="BE300" i="29"/>
  <c r="BD116" i="29"/>
  <c r="BC116" i="29"/>
  <c r="BB116" i="29"/>
  <c r="BE116" i="29"/>
  <c r="BA116" i="29"/>
  <c r="BC319" i="29"/>
  <c r="BA319" i="29"/>
  <c r="BE319" i="29"/>
  <c r="BD319" i="29"/>
  <c r="BB319" i="29"/>
  <c r="BC166" i="29"/>
  <c r="BB166" i="29"/>
  <c r="BD166" i="29"/>
  <c r="BA166" i="29"/>
  <c r="BE166" i="29"/>
  <c r="BB502" i="29"/>
  <c r="BC502" i="29"/>
  <c r="BA502" i="29"/>
  <c r="BD502" i="29"/>
  <c r="BE502" i="29"/>
  <c r="BB474" i="29"/>
  <c r="BD474" i="29"/>
  <c r="BC474" i="29"/>
  <c r="BE474" i="29"/>
  <c r="BA474" i="29"/>
  <c r="BE477" i="29"/>
  <c r="BA477" i="29"/>
  <c r="BD477" i="29"/>
  <c r="BC477" i="29"/>
  <c r="BB477" i="29"/>
  <c r="BC331" i="29"/>
  <c r="BE331" i="29"/>
  <c r="BD331" i="29"/>
  <c r="BB331" i="29"/>
  <c r="BA331" i="29"/>
  <c r="BE71" i="29"/>
  <c r="BA71" i="29"/>
  <c r="BB71" i="29"/>
  <c r="BD71" i="29"/>
  <c r="BC71" i="29"/>
  <c r="BC194" i="29"/>
  <c r="BB194" i="29"/>
  <c r="BA194" i="29"/>
  <c r="BE194" i="29"/>
  <c r="BD194" i="29"/>
  <c r="BD143" i="29"/>
  <c r="BB143" i="29"/>
  <c r="BA143" i="29"/>
  <c r="BE143" i="29"/>
  <c r="BC143" i="29"/>
  <c r="BE442" i="29"/>
  <c r="BA442" i="29"/>
  <c r="BC442" i="29"/>
  <c r="BB442" i="29"/>
  <c r="BD442" i="29"/>
  <c r="BB389" i="29"/>
  <c r="BE389" i="29"/>
  <c r="BA389" i="29"/>
  <c r="BD389" i="29"/>
  <c r="BC389" i="29"/>
  <c r="BB361" i="29"/>
  <c r="BE361" i="29"/>
  <c r="BA361" i="29"/>
  <c r="BC361" i="29"/>
  <c r="BD361" i="29"/>
  <c r="BB126" i="29"/>
  <c r="BE126" i="29"/>
  <c r="BA126" i="29"/>
  <c r="BC126" i="29"/>
  <c r="BD126" i="29"/>
  <c r="BE285" i="29"/>
  <c r="BA285" i="29"/>
  <c r="BC285" i="29"/>
  <c r="BB285" i="29"/>
  <c r="BD285" i="29"/>
  <c r="BD488" i="29"/>
  <c r="BE488" i="29"/>
  <c r="BC488" i="29"/>
  <c r="BB488" i="29"/>
  <c r="BA488" i="29"/>
  <c r="BB89" i="29"/>
  <c r="BA89" i="29"/>
  <c r="BD89" i="29"/>
  <c r="BE89" i="29"/>
  <c r="BC89" i="29"/>
  <c r="BE470" i="29"/>
  <c r="BA470" i="29"/>
  <c r="BD470" i="29"/>
  <c r="BC470" i="29"/>
  <c r="BB470" i="29"/>
  <c r="BB427" i="29"/>
  <c r="BE427" i="29"/>
  <c r="BA427" i="29"/>
  <c r="BC427" i="29"/>
  <c r="BD427" i="29"/>
  <c r="BB399" i="29"/>
  <c r="BC399" i="29"/>
  <c r="BA399" i="29"/>
  <c r="BE399" i="29"/>
  <c r="BD399" i="29"/>
  <c r="BE224" i="29"/>
  <c r="BA224" i="29"/>
  <c r="BD224" i="29"/>
  <c r="BC224" i="29"/>
  <c r="BB224" i="29"/>
  <c r="BC231" i="29"/>
  <c r="BD231" i="29"/>
  <c r="BB231" i="29"/>
  <c r="BE231" i="29"/>
  <c r="BA231" i="29"/>
  <c r="BB274" i="29"/>
  <c r="BD274" i="29"/>
  <c r="BC274" i="29"/>
  <c r="BE274" i="29"/>
  <c r="BA274" i="29"/>
  <c r="BD296" i="29"/>
  <c r="BB296" i="29"/>
  <c r="BA296" i="29"/>
  <c r="BC296" i="29"/>
  <c r="BE296" i="29"/>
  <c r="BC259" i="29"/>
  <c r="BB259" i="29"/>
  <c r="BA259" i="29"/>
  <c r="BE259" i="29"/>
  <c r="BD259" i="29"/>
  <c r="BC222" i="29"/>
  <c r="BB222" i="29"/>
  <c r="BE222" i="29"/>
  <c r="BD222" i="29"/>
  <c r="BA222" i="29"/>
  <c r="BD240" i="29"/>
  <c r="BE240" i="29"/>
  <c r="BC240" i="29"/>
  <c r="BB240" i="29"/>
  <c r="BA240" i="29"/>
  <c r="BB77" i="29"/>
  <c r="BC77" i="29"/>
  <c r="BE77" i="29"/>
  <c r="BA77" i="29"/>
  <c r="BD77" i="29"/>
  <c r="BE329" i="29"/>
  <c r="BA329" i="29"/>
  <c r="BB329" i="29"/>
  <c r="BD329" i="29"/>
  <c r="BC329" i="29"/>
  <c r="BB42" i="29"/>
  <c r="BE42" i="29"/>
  <c r="BA42" i="29"/>
  <c r="BD42" i="29"/>
  <c r="BC42" i="29"/>
  <c r="BB423" i="29"/>
  <c r="BE423" i="29"/>
  <c r="BA423" i="29"/>
  <c r="BD423" i="29"/>
  <c r="BC423" i="29"/>
  <c r="BB395" i="29"/>
  <c r="BA395" i="29"/>
  <c r="BE395" i="29"/>
  <c r="BD395" i="29"/>
  <c r="BC395" i="29"/>
  <c r="BE458" i="29"/>
  <c r="BA458" i="29"/>
  <c r="BD458" i="29"/>
  <c r="BC458" i="29"/>
  <c r="BB458" i="29"/>
  <c r="BD7" i="29"/>
  <c r="BE7" i="29"/>
  <c r="BD413" i="29"/>
  <c r="BC413" i="29"/>
  <c r="BE413" i="29"/>
  <c r="BB413" i="29"/>
  <c r="BA413" i="29"/>
  <c r="BE196" i="29"/>
  <c r="BA196" i="29"/>
  <c r="BD196" i="29"/>
  <c r="BC196" i="29"/>
  <c r="BB196" i="29"/>
  <c r="BE265" i="29"/>
  <c r="BA265" i="29"/>
  <c r="BB265" i="29"/>
  <c r="BD265" i="29"/>
  <c r="BC265" i="29"/>
  <c r="BD284" i="29"/>
  <c r="BC284" i="29"/>
  <c r="BB284" i="29"/>
  <c r="BE284" i="29"/>
  <c r="BA284" i="29"/>
  <c r="BD484" i="29"/>
  <c r="BC484" i="29"/>
  <c r="BB484" i="29"/>
  <c r="BE484" i="29"/>
  <c r="BA484" i="29"/>
  <c r="BD437" i="29"/>
  <c r="BB437" i="29"/>
  <c r="BA437" i="29"/>
  <c r="BE437" i="29"/>
  <c r="BC437" i="29"/>
  <c r="BC408" i="29"/>
  <c r="BB408" i="29"/>
  <c r="BA408" i="29"/>
  <c r="BD408" i="29"/>
  <c r="BE408" i="29"/>
  <c r="BC235" i="29"/>
  <c r="BE235" i="29"/>
  <c r="BD235" i="29"/>
  <c r="BB235" i="29"/>
  <c r="BA235" i="29"/>
  <c r="BC99" i="29"/>
  <c r="BB99" i="29"/>
  <c r="BE99" i="29"/>
  <c r="BA99" i="29"/>
  <c r="BD99" i="29"/>
  <c r="BB197" i="29"/>
  <c r="BE197" i="29"/>
  <c r="BA197" i="29"/>
  <c r="BC197" i="29"/>
  <c r="BD197" i="29"/>
  <c r="BE156" i="29"/>
  <c r="BA156" i="29"/>
  <c r="BD156" i="29"/>
  <c r="BB156" i="29"/>
  <c r="BC156" i="29"/>
  <c r="BB439" i="29"/>
  <c r="BA439" i="29"/>
  <c r="BE439" i="29"/>
  <c r="BC439" i="29"/>
  <c r="BD439" i="29"/>
  <c r="BC475" i="29"/>
  <c r="BB475" i="29"/>
  <c r="BA475" i="29"/>
  <c r="BD475" i="29"/>
  <c r="BE475" i="29"/>
  <c r="BC483" i="29"/>
  <c r="BE483" i="29"/>
  <c r="BD483" i="29"/>
  <c r="BB483" i="29"/>
  <c r="BA483" i="29"/>
  <c r="BC150" i="29"/>
  <c r="BA150" i="29"/>
  <c r="BE150" i="29"/>
  <c r="BD150" i="29"/>
  <c r="BB150" i="29"/>
  <c r="BE63" i="29"/>
  <c r="BA63" i="29"/>
  <c r="BC63" i="29"/>
  <c r="BD63" i="29"/>
  <c r="BB63" i="29"/>
  <c r="BB338" i="29"/>
  <c r="BD338" i="29"/>
  <c r="BC338" i="29"/>
  <c r="BE338" i="29"/>
  <c r="BA338" i="29"/>
  <c r="BB137" i="29"/>
  <c r="BD137" i="29"/>
  <c r="BC137" i="29"/>
  <c r="BE137" i="29"/>
  <c r="BA137" i="29"/>
  <c r="BD397" i="29"/>
  <c r="BC397" i="29"/>
  <c r="BB397" i="29"/>
  <c r="BE397" i="29"/>
  <c r="BA397" i="29"/>
  <c r="BC307" i="29"/>
  <c r="BB307" i="29"/>
  <c r="BA307" i="29"/>
  <c r="BE307" i="29"/>
  <c r="BD307" i="29"/>
  <c r="BB46" i="29"/>
  <c r="BA46" i="29"/>
  <c r="BC46" i="29"/>
  <c r="BE46" i="29"/>
  <c r="BD46" i="29"/>
  <c r="BE144" i="29"/>
  <c r="BA144" i="29"/>
  <c r="BB144" i="29"/>
  <c r="BC144" i="29"/>
  <c r="BD144" i="29"/>
  <c r="BB165" i="29"/>
  <c r="BE165" i="29"/>
  <c r="BA165" i="29"/>
  <c r="BC165" i="29"/>
  <c r="BD165" i="29"/>
  <c r="BB122" i="29"/>
  <c r="BE122" i="29"/>
  <c r="BA122" i="29"/>
  <c r="BD122" i="29"/>
  <c r="BC122" i="29"/>
  <c r="BC472" i="29"/>
  <c r="BB472" i="29"/>
  <c r="BD472" i="29"/>
  <c r="BA472" i="29"/>
  <c r="BE472" i="29"/>
  <c r="BE473" i="29"/>
  <c r="BD473" i="29"/>
  <c r="BC473" i="29"/>
  <c r="BB473" i="29"/>
  <c r="BA473" i="29"/>
  <c r="BB431" i="29"/>
  <c r="BE431" i="29"/>
  <c r="BA431" i="29"/>
  <c r="BD431" i="29"/>
  <c r="BC431" i="29"/>
  <c r="BD83" i="29"/>
  <c r="BA83" i="29"/>
  <c r="BC83" i="29"/>
  <c r="BB83" i="29"/>
  <c r="BE83" i="29"/>
  <c r="BD183" i="29"/>
  <c r="BC183" i="29"/>
  <c r="BE183" i="29"/>
  <c r="BB183" i="29"/>
  <c r="BA183" i="29"/>
  <c r="BB242" i="29"/>
  <c r="BD242" i="29"/>
  <c r="BC242" i="29"/>
  <c r="BE242" i="29"/>
  <c r="BA242" i="29"/>
  <c r="BE249" i="29"/>
  <c r="BA249" i="29"/>
  <c r="BB249" i="29"/>
  <c r="BC249" i="29"/>
  <c r="BD249" i="29"/>
  <c r="BC218" i="29"/>
  <c r="BB218" i="29"/>
  <c r="BE218" i="29"/>
  <c r="BD218" i="29"/>
  <c r="BA218" i="29"/>
  <c r="BC190" i="29"/>
  <c r="BB190" i="29"/>
  <c r="BE190" i="29"/>
  <c r="BD190" i="29"/>
  <c r="BA190" i="29"/>
  <c r="BD171" i="29"/>
  <c r="BC171" i="29"/>
  <c r="BE171" i="29"/>
  <c r="BB171" i="29"/>
  <c r="BA171" i="29"/>
  <c r="BB37" i="29"/>
  <c r="BD37" i="29"/>
  <c r="BC37" i="29"/>
  <c r="BE37" i="29"/>
  <c r="BA37" i="29"/>
  <c r="BE55" i="29"/>
  <c r="BA55" i="29"/>
  <c r="BC55" i="29"/>
  <c r="BD55" i="29"/>
  <c r="BB55" i="29"/>
  <c r="BC350" i="29"/>
  <c r="BB350" i="29"/>
  <c r="BA350" i="29"/>
  <c r="BD350" i="29"/>
  <c r="BE350" i="29"/>
  <c r="BB185" i="29"/>
  <c r="BE185" i="29"/>
  <c r="BA185" i="29"/>
  <c r="BD185" i="29"/>
  <c r="BC185" i="29"/>
  <c r="BB157" i="29"/>
  <c r="BE157" i="29"/>
  <c r="BD157" i="29"/>
  <c r="BC157" i="29"/>
  <c r="BA157" i="29"/>
  <c r="BE434" i="29"/>
  <c r="BA434" i="29"/>
  <c r="BD434" i="29"/>
  <c r="BB434" i="29"/>
  <c r="BC434" i="29"/>
  <c r="BB56" i="29"/>
  <c r="BE56" i="29"/>
  <c r="BC56" i="29"/>
  <c r="BA56" i="29"/>
  <c r="BD56" i="29"/>
  <c r="BD151" i="29"/>
  <c r="BE151" i="29"/>
  <c r="BC151" i="29"/>
  <c r="BB151" i="29"/>
  <c r="BA151" i="29"/>
  <c r="BB41" i="29"/>
  <c r="BE41" i="29"/>
  <c r="BA41" i="29"/>
  <c r="BD41" i="29"/>
  <c r="BC41" i="29"/>
  <c r="BB419" i="29"/>
  <c r="BE419" i="29"/>
  <c r="BA419" i="29"/>
  <c r="BD419" i="29"/>
  <c r="BC419" i="29"/>
  <c r="BB326" i="29"/>
  <c r="BE326" i="29"/>
  <c r="BD326" i="29"/>
  <c r="BC326" i="29"/>
  <c r="BA326" i="29"/>
  <c r="BB298" i="29"/>
  <c r="BA298" i="29"/>
  <c r="BE298" i="29"/>
  <c r="BD298" i="29"/>
  <c r="BC298" i="29"/>
  <c r="BB270" i="29"/>
  <c r="BC270" i="29"/>
  <c r="BA270" i="29"/>
  <c r="BE270" i="29"/>
  <c r="BD270" i="29"/>
  <c r="BB114" i="29"/>
  <c r="BE114" i="29"/>
  <c r="BA114" i="29"/>
  <c r="BD114" i="29"/>
  <c r="BC114" i="29"/>
  <c r="BE380" i="29"/>
  <c r="BA380" i="29"/>
  <c r="BD380" i="29"/>
  <c r="BC380" i="29"/>
  <c r="BB380" i="29"/>
  <c r="BD359" i="29"/>
  <c r="BC359" i="29"/>
  <c r="BE359" i="29"/>
  <c r="BA359" i="29"/>
  <c r="BB359" i="29"/>
  <c r="BB153" i="29"/>
  <c r="BD153" i="29"/>
  <c r="BC153" i="29"/>
  <c r="BE153" i="29"/>
  <c r="BA153" i="29"/>
  <c r="BD425" i="29"/>
  <c r="BC425" i="29"/>
  <c r="BB425" i="29"/>
  <c r="BA425" i="29"/>
  <c r="BE425" i="29"/>
  <c r="BD328" i="29"/>
  <c r="BB328" i="29"/>
  <c r="BA328" i="29"/>
  <c r="BE328" i="29"/>
  <c r="BC328" i="29"/>
  <c r="BE92" i="29"/>
  <c r="BA92" i="29"/>
  <c r="BC92" i="29"/>
  <c r="BB92" i="29"/>
  <c r="BD92" i="29"/>
  <c r="BC283" i="29"/>
  <c r="BE283" i="29"/>
  <c r="BD283" i="29"/>
  <c r="BB283" i="29"/>
  <c r="BA283" i="29"/>
  <c r="BE96" i="29"/>
  <c r="BA96" i="29"/>
  <c r="BD96" i="29"/>
  <c r="BB96" i="29"/>
  <c r="BC96" i="29"/>
  <c r="BB306" i="29"/>
  <c r="BD306" i="29"/>
  <c r="BC306" i="29"/>
  <c r="BE306" i="29"/>
  <c r="BA306" i="29"/>
  <c r="BD367" i="29"/>
  <c r="BC367" i="29"/>
  <c r="BB367" i="29"/>
  <c r="BE367" i="29"/>
  <c r="BA367" i="29"/>
  <c r="BE297" i="29"/>
  <c r="BA297" i="29"/>
  <c r="BB297" i="29"/>
  <c r="BD297" i="29"/>
  <c r="BC297" i="29"/>
  <c r="BD264" i="29"/>
  <c r="BB264" i="29"/>
  <c r="BA264" i="29"/>
  <c r="BE264" i="29"/>
  <c r="BC264" i="29"/>
  <c r="BC111" i="29"/>
  <c r="BB111" i="29"/>
  <c r="BD111" i="29"/>
  <c r="BE111" i="29"/>
  <c r="BA111" i="29"/>
  <c r="BC119" i="29"/>
  <c r="BB119" i="29"/>
  <c r="BD119" i="29"/>
  <c r="BE119" i="29"/>
  <c r="BA119" i="29"/>
  <c r="BE208" i="29"/>
  <c r="BA208" i="29"/>
  <c r="BD208" i="29"/>
  <c r="BC208" i="29"/>
  <c r="BB208" i="29"/>
  <c r="BD421" i="29"/>
  <c r="BC421" i="29"/>
  <c r="BA421" i="29"/>
  <c r="BE421" i="29"/>
  <c r="BB421" i="29"/>
  <c r="BD260" i="29"/>
  <c r="BA260" i="29"/>
  <c r="BE260" i="29"/>
  <c r="BC260" i="29"/>
  <c r="BB260" i="29"/>
  <c r="BB221" i="29"/>
  <c r="BE221" i="29"/>
  <c r="BA221" i="29"/>
  <c r="BD221" i="29"/>
  <c r="BC221" i="29"/>
  <c r="BB193" i="29"/>
  <c r="BE193" i="29"/>
  <c r="BA193" i="29"/>
  <c r="BD193" i="29"/>
  <c r="BC193" i="29"/>
  <c r="BC135" i="29"/>
  <c r="BB135" i="29"/>
  <c r="BE135" i="29"/>
  <c r="BD135" i="29"/>
  <c r="BA135" i="29"/>
  <c r="BC86" i="29"/>
  <c r="BD86" i="29"/>
  <c r="BA86" i="29"/>
  <c r="BE86" i="29"/>
  <c r="BB86" i="29"/>
  <c r="BB118" i="29"/>
  <c r="BE118" i="29"/>
  <c r="BA118" i="29"/>
  <c r="BC118" i="29"/>
  <c r="BD118" i="29"/>
  <c r="BC468" i="29"/>
  <c r="BB468" i="29"/>
  <c r="BA468" i="29"/>
  <c r="BE468" i="29"/>
  <c r="BD468" i="29"/>
  <c r="BC354" i="29"/>
  <c r="BB354" i="29"/>
  <c r="BD354" i="29"/>
  <c r="BA354" i="29"/>
  <c r="BE354" i="29"/>
  <c r="BD375" i="29"/>
  <c r="BC375" i="29"/>
  <c r="BB375" i="29"/>
  <c r="BA375" i="29"/>
  <c r="BE375" i="29"/>
  <c r="BB334" i="29"/>
  <c r="BC334" i="29"/>
  <c r="BA334" i="29"/>
  <c r="BE334" i="29"/>
  <c r="BD334" i="29"/>
  <c r="BE216" i="29"/>
  <c r="BA216" i="29"/>
  <c r="BD216" i="29"/>
  <c r="BC216" i="29"/>
  <c r="BB216" i="29"/>
  <c r="BB16" i="29"/>
  <c r="BE16" i="29"/>
  <c r="BA16" i="29"/>
  <c r="BC16" i="29"/>
  <c r="BD16" i="29"/>
  <c r="BC382" i="29"/>
  <c r="BB382" i="29"/>
  <c r="BA382" i="29"/>
  <c r="BE382" i="29"/>
  <c r="BD382" i="29"/>
  <c r="BB217" i="29"/>
  <c r="BE217" i="29"/>
  <c r="BA217" i="29"/>
  <c r="BD217" i="29"/>
  <c r="BC217" i="29"/>
  <c r="BB189" i="29"/>
  <c r="BE189" i="29"/>
  <c r="BA189" i="29"/>
  <c r="BD189" i="29"/>
  <c r="BC189" i="29"/>
  <c r="BB161" i="29"/>
  <c r="BE161" i="29"/>
  <c r="BA161" i="29"/>
  <c r="BD161" i="29"/>
  <c r="BC161" i="29"/>
  <c r="BC68" i="29"/>
  <c r="BE68" i="29"/>
  <c r="BB68" i="29"/>
  <c r="BD68" i="29"/>
  <c r="BA68" i="29"/>
  <c r="BC107" i="29"/>
  <c r="BB107" i="29"/>
  <c r="BA107" i="29"/>
  <c r="BE107" i="29"/>
  <c r="BD107" i="29"/>
  <c r="BD272" i="29"/>
  <c r="BE272" i="29"/>
  <c r="BC272" i="29"/>
  <c r="BA272" i="29"/>
  <c r="BB272" i="29"/>
  <c r="BC255" i="29"/>
  <c r="BA255" i="29"/>
  <c r="BE255" i="29"/>
  <c r="BD255" i="29"/>
  <c r="BB255" i="29"/>
  <c r="BE269" i="29"/>
  <c r="BA269" i="29"/>
  <c r="BC269" i="29"/>
  <c r="BB269" i="29"/>
  <c r="BD269" i="29"/>
  <c r="BD492" i="29"/>
  <c r="BA492" i="29"/>
  <c r="BE492" i="29"/>
  <c r="BB492" i="29"/>
  <c r="BC492" i="29"/>
  <c r="BB459" i="29"/>
  <c r="BE459" i="29"/>
  <c r="BA459" i="29"/>
  <c r="BD459" i="29"/>
  <c r="BC459" i="29"/>
  <c r="BE497" i="29"/>
  <c r="BA497" i="29"/>
  <c r="BB497" i="29"/>
  <c r="BC497" i="29"/>
  <c r="BD497" i="29"/>
  <c r="BE406" i="29"/>
  <c r="BA406" i="29"/>
  <c r="BD406" i="29"/>
  <c r="BC406" i="29"/>
  <c r="BB406" i="29"/>
  <c r="BE129" i="29"/>
  <c r="BA129" i="29"/>
  <c r="BD129" i="29"/>
  <c r="BC129" i="29"/>
  <c r="BB129" i="29"/>
  <c r="BB258" i="29"/>
  <c r="BD258" i="29"/>
  <c r="BC258" i="29"/>
  <c r="BE258" i="29"/>
  <c r="BA258" i="29"/>
  <c r="BC275" i="29"/>
  <c r="BB275" i="29"/>
  <c r="BA275" i="29"/>
  <c r="BD275" i="29"/>
  <c r="BE275" i="29"/>
  <c r="BE233" i="29"/>
  <c r="BA233" i="29"/>
  <c r="BB233" i="29"/>
  <c r="BD233" i="29"/>
  <c r="BC233" i="29"/>
  <c r="BC206" i="29"/>
  <c r="BB206" i="29"/>
  <c r="BE206" i="29"/>
  <c r="BD206" i="29"/>
  <c r="BA206" i="29"/>
  <c r="BE356" i="29"/>
  <c r="BA356" i="29"/>
  <c r="BD356" i="29"/>
  <c r="BB356" i="29"/>
  <c r="BC356" i="29"/>
  <c r="BE237" i="29"/>
  <c r="BA237" i="29"/>
  <c r="BC237" i="29"/>
  <c r="BB237" i="29"/>
  <c r="BD237" i="29"/>
  <c r="BC123" i="29"/>
  <c r="BB123" i="29"/>
  <c r="BA123" i="29"/>
  <c r="BE123" i="29"/>
  <c r="BD123" i="29"/>
  <c r="BE410" i="29"/>
  <c r="BA410" i="29"/>
  <c r="BD410" i="29"/>
  <c r="BC410" i="29"/>
  <c r="BB410" i="29"/>
  <c r="BE372" i="29"/>
  <c r="BA372" i="29"/>
  <c r="BD372" i="29"/>
  <c r="BC372" i="29"/>
  <c r="BB372" i="29"/>
  <c r="BE325" i="29"/>
  <c r="BA325" i="29"/>
  <c r="BD325" i="29"/>
  <c r="BB325" i="29"/>
  <c r="BC325" i="29"/>
  <c r="BD292" i="29"/>
  <c r="BA292" i="29"/>
  <c r="BE292" i="29"/>
  <c r="BB292" i="29"/>
  <c r="BC292" i="29"/>
  <c r="BD100" i="29"/>
  <c r="BC100" i="29"/>
  <c r="BB100" i="29"/>
  <c r="BE100" i="29"/>
  <c r="BA100" i="29"/>
  <c r="BD215" i="29"/>
  <c r="BC215" i="29"/>
  <c r="BE215" i="29"/>
  <c r="BB215" i="29"/>
  <c r="BA215" i="29"/>
  <c r="BB226" i="29"/>
  <c r="BD226" i="29"/>
  <c r="BC226" i="29"/>
  <c r="BA226" i="29"/>
  <c r="BE226" i="29"/>
  <c r="BD232" i="29"/>
  <c r="BB232" i="29"/>
  <c r="BA232" i="29"/>
  <c r="BC232" i="29"/>
  <c r="BE232" i="29"/>
  <c r="BC202" i="29"/>
  <c r="BB202" i="29"/>
  <c r="BE202" i="29"/>
  <c r="BD202" i="29"/>
  <c r="BA202" i="29"/>
  <c r="BC174" i="29"/>
  <c r="BB174" i="29"/>
  <c r="BE174" i="29"/>
  <c r="BD174" i="29"/>
  <c r="BA174" i="29"/>
  <c r="BB510" i="29"/>
  <c r="BE510" i="29"/>
  <c r="BD510" i="29"/>
  <c r="BC510" i="29"/>
  <c r="BA510" i="29"/>
  <c r="BE241" i="29"/>
  <c r="BA241" i="29"/>
  <c r="BD241" i="29"/>
  <c r="BC241" i="29"/>
  <c r="BB241" i="29"/>
  <c r="BC94" i="29"/>
  <c r="BA94" i="29"/>
  <c r="BD94" i="29"/>
  <c r="BE94" i="29"/>
  <c r="BB94" i="29"/>
  <c r="BE340" i="29"/>
  <c r="BA340" i="29"/>
  <c r="BC340" i="29"/>
  <c r="BD340" i="29"/>
  <c r="BB340" i="29"/>
  <c r="BC182" i="29"/>
  <c r="BB182" i="29"/>
  <c r="BD182" i="29"/>
  <c r="BA182" i="29"/>
  <c r="BE182" i="29"/>
  <c r="BC452" i="29"/>
  <c r="BD452" i="29"/>
  <c r="BB452" i="29"/>
  <c r="BA452" i="29"/>
  <c r="BE452" i="29"/>
  <c r="BB490" i="29"/>
  <c r="BD490" i="29"/>
  <c r="BC490" i="29"/>
  <c r="BA490" i="29"/>
  <c r="BE490" i="29"/>
  <c r="BC503" i="29"/>
  <c r="BA503" i="29"/>
  <c r="BE503" i="29"/>
  <c r="BB503" i="29"/>
  <c r="BD503" i="29"/>
  <c r="BD203" i="29"/>
  <c r="BC203" i="29"/>
  <c r="BE203" i="29"/>
  <c r="BB203" i="29"/>
  <c r="BA203" i="29"/>
  <c r="BE76" i="29"/>
  <c r="BA76" i="29"/>
  <c r="BC76" i="29"/>
  <c r="BB76" i="29"/>
  <c r="BD76" i="29"/>
  <c r="BB322" i="29"/>
  <c r="BD322" i="29"/>
  <c r="BC322" i="29"/>
  <c r="BE322" i="29"/>
  <c r="BA322" i="29"/>
  <c r="BE422" i="29"/>
  <c r="BA422" i="29"/>
  <c r="BD422" i="29"/>
  <c r="BC422" i="29"/>
  <c r="BB422" i="29"/>
  <c r="BC323" i="29"/>
  <c r="BB323" i="29"/>
  <c r="BA323" i="29"/>
  <c r="BE323" i="29"/>
  <c r="BD323" i="29"/>
  <c r="BE281" i="29"/>
  <c r="BA281" i="29"/>
  <c r="BB281" i="29"/>
  <c r="BD281" i="29"/>
  <c r="BC281" i="29"/>
  <c r="BC247" i="29"/>
  <c r="BD247" i="29"/>
  <c r="BB247" i="29"/>
  <c r="BE247" i="29"/>
  <c r="BA247" i="29"/>
  <c r="BC78" i="29"/>
  <c r="BA78" i="29"/>
  <c r="BD78" i="29"/>
  <c r="BB78" i="29"/>
  <c r="BE78" i="29"/>
  <c r="BD223" i="29"/>
  <c r="BC223" i="29"/>
  <c r="BA223" i="29"/>
  <c r="BE223" i="29"/>
  <c r="BB223" i="29"/>
  <c r="BC448" i="29"/>
  <c r="BB448" i="29"/>
  <c r="BA448" i="29"/>
  <c r="BD448" i="29"/>
  <c r="BE448" i="29"/>
  <c r="BB262" i="29"/>
  <c r="BE262" i="29"/>
  <c r="BD262" i="29"/>
  <c r="BC262" i="29"/>
  <c r="BA262" i="29"/>
  <c r="BB234" i="29"/>
  <c r="BA234" i="29"/>
  <c r="BE234" i="29"/>
  <c r="BD234" i="29"/>
  <c r="BC234" i="29"/>
  <c r="BD401" i="29"/>
  <c r="BE401" i="29"/>
  <c r="BC401" i="29"/>
  <c r="BB401" i="29"/>
  <c r="BA401" i="29"/>
  <c r="BE192" i="29"/>
  <c r="BA192" i="29"/>
  <c r="BD192" i="29"/>
  <c r="BC192" i="29"/>
  <c r="BB192" i="29"/>
  <c r="BD124" i="29"/>
  <c r="BC124" i="29"/>
  <c r="BB124" i="29"/>
  <c r="BE124" i="29"/>
  <c r="BA124" i="29"/>
  <c r="BB290" i="29"/>
  <c r="BD290" i="29"/>
  <c r="BC290" i="29"/>
  <c r="BA290" i="29"/>
  <c r="BE290" i="29"/>
  <c r="BE313" i="29"/>
  <c r="BA313" i="29"/>
  <c r="BB313" i="29"/>
  <c r="BC313" i="29"/>
  <c r="BD313" i="29"/>
  <c r="BD280" i="29"/>
  <c r="BB280" i="29"/>
  <c r="BA280" i="29"/>
  <c r="BE280" i="29"/>
  <c r="BC280" i="29"/>
  <c r="BC243" i="29"/>
  <c r="BB243" i="29"/>
  <c r="BA243" i="29"/>
  <c r="BE243" i="29"/>
  <c r="BD243" i="29"/>
  <c r="BE40" i="29"/>
  <c r="BA40" i="29"/>
  <c r="BB40" i="29"/>
  <c r="BD40" i="29"/>
  <c r="BC40" i="29"/>
  <c r="BC315" i="29"/>
  <c r="BE315" i="29"/>
  <c r="BD315" i="29"/>
  <c r="BA315" i="29"/>
  <c r="BB315" i="29"/>
  <c r="BD44" i="29"/>
  <c r="BB44" i="29"/>
  <c r="BA44" i="29"/>
  <c r="BE44" i="29"/>
  <c r="BC44" i="29"/>
  <c r="BB365" i="29"/>
  <c r="BE365" i="29"/>
  <c r="BA365" i="29"/>
  <c r="BC365" i="29"/>
  <c r="BD365" i="29"/>
  <c r="BD324" i="29"/>
  <c r="BA324" i="29"/>
  <c r="BE324" i="29"/>
  <c r="BC324" i="29"/>
  <c r="BB324" i="29"/>
  <c r="BC287" i="29"/>
  <c r="BA287" i="29"/>
  <c r="BE287" i="29"/>
  <c r="BD287" i="29"/>
  <c r="BB287" i="29"/>
  <c r="BE245" i="29"/>
  <c r="BA245" i="29"/>
  <c r="BD245" i="29"/>
  <c r="BC245" i="29"/>
  <c r="BB245" i="29"/>
  <c r="BE333" i="29"/>
  <c r="BA333" i="29"/>
  <c r="BC333" i="29"/>
  <c r="BB333" i="29"/>
  <c r="BD333" i="29"/>
  <c r="BE188" i="29"/>
  <c r="BA188" i="29"/>
  <c r="BD188" i="29"/>
  <c r="BB188" i="29"/>
  <c r="BC188" i="29"/>
  <c r="BE402" i="29"/>
  <c r="BA402" i="29"/>
  <c r="BD402" i="29"/>
  <c r="BC402" i="29"/>
  <c r="BB402" i="29"/>
  <c r="BB403" i="29"/>
  <c r="BD403" i="29"/>
  <c r="BC403" i="29"/>
  <c r="BA403" i="29"/>
  <c r="BE403" i="29"/>
  <c r="BB310" i="29"/>
  <c r="BE310" i="29"/>
  <c r="BD310" i="29"/>
  <c r="BC310" i="29"/>
  <c r="BA310" i="29"/>
  <c r="BB282" i="29"/>
  <c r="BA282" i="29"/>
  <c r="BE282" i="29"/>
  <c r="BD282" i="29"/>
  <c r="BC282" i="29"/>
  <c r="BB254" i="29"/>
  <c r="BC254" i="29"/>
  <c r="BA254" i="29"/>
  <c r="BD254" i="29"/>
  <c r="BE254" i="29"/>
  <c r="BD211" i="29"/>
  <c r="BC211" i="29"/>
  <c r="BB211" i="29"/>
  <c r="BA211" i="29"/>
  <c r="BE211" i="29"/>
  <c r="BC28" i="29"/>
  <c r="BB28" i="29"/>
  <c r="BD28" i="29"/>
  <c r="BE28" i="29"/>
  <c r="BA28" i="29"/>
  <c r="BC227" i="29"/>
  <c r="BB227" i="29"/>
  <c r="BA227" i="29"/>
  <c r="BE227" i="29"/>
  <c r="BD227" i="29"/>
  <c r="BE200" i="29"/>
  <c r="BA200" i="29"/>
  <c r="BD200" i="29"/>
  <c r="BC200" i="29"/>
  <c r="BB200" i="29"/>
  <c r="BC432" i="29"/>
  <c r="BB432" i="29"/>
  <c r="BE432" i="29"/>
  <c r="BD432" i="29"/>
  <c r="BA432" i="29"/>
  <c r="BE446" i="29"/>
  <c r="BA446" i="29"/>
  <c r="BD446" i="29"/>
  <c r="BC446" i="29"/>
  <c r="BB446" i="29"/>
  <c r="BC400" i="29"/>
  <c r="BA400" i="29"/>
  <c r="BE400" i="29"/>
  <c r="BB400" i="29"/>
  <c r="BD400" i="29"/>
  <c r="BD383" i="29"/>
  <c r="BC383" i="29"/>
  <c r="BB383" i="29"/>
  <c r="BE383" i="29"/>
  <c r="BA383" i="29"/>
  <c r="BC263" i="29"/>
  <c r="BD263" i="29"/>
  <c r="BB263" i="29"/>
  <c r="BE263" i="29"/>
  <c r="BA263" i="29"/>
  <c r="BD465" i="29"/>
  <c r="BC465" i="29"/>
  <c r="BA465" i="29"/>
  <c r="BE465" i="29"/>
  <c r="BB465" i="29"/>
  <c r="BB278" i="29"/>
  <c r="BE278" i="29"/>
  <c r="BD278" i="29"/>
  <c r="BC278" i="29"/>
  <c r="BA278" i="29"/>
  <c r="BB250" i="29"/>
  <c r="BA250" i="29"/>
  <c r="BE250" i="29"/>
  <c r="BD250" i="29"/>
  <c r="BC250" i="29"/>
  <c r="BE501" i="29"/>
  <c r="BA501" i="29"/>
  <c r="BC501" i="29"/>
  <c r="BB501" i="29"/>
  <c r="BD501" i="29"/>
  <c r="BC146" i="29"/>
  <c r="BE146" i="29"/>
  <c r="BD146" i="29"/>
  <c r="BA146" i="29"/>
  <c r="BB146" i="29"/>
  <c r="BE125" i="29"/>
  <c r="BA125" i="29"/>
  <c r="BD125" i="29"/>
  <c r="BB125" i="29"/>
  <c r="BC125" i="29"/>
  <c r="BD159" i="29"/>
  <c r="BC159" i="29"/>
  <c r="BA159" i="29"/>
  <c r="BE159" i="29"/>
  <c r="BB159" i="29"/>
  <c r="BC412" i="29"/>
  <c r="BB412" i="29"/>
  <c r="BD412" i="29"/>
  <c r="BA412" i="29"/>
  <c r="BE412" i="29"/>
  <c r="BB230" i="29"/>
  <c r="BE230" i="29"/>
  <c r="BD230" i="29"/>
  <c r="BA230" i="29"/>
  <c r="BC230" i="29"/>
  <c r="BD387" i="29"/>
  <c r="BC387" i="29"/>
  <c r="BE387" i="29"/>
  <c r="BB387" i="29"/>
  <c r="BA387" i="29"/>
  <c r="BC335" i="29"/>
  <c r="BA335" i="29"/>
  <c r="BE335" i="29"/>
  <c r="BD335" i="29"/>
  <c r="BB335" i="29"/>
  <c r="BB98" i="29"/>
  <c r="BE98" i="29"/>
  <c r="BA98" i="29"/>
  <c r="BD98" i="29"/>
  <c r="BC98" i="29"/>
  <c r="BE101" i="29"/>
  <c r="BA101" i="29"/>
  <c r="BD101" i="29"/>
  <c r="BB101" i="29"/>
  <c r="BC101" i="29"/>
  <c r="BB102" i="29"/>
  <c r="BE102" i="29"/>
  <c r="BA102" i="29"/>
  <c r="BC102" i="29"/>
  <c r="BD102" i="29"/>
  <c r="BD504" i="29"/>
  <c r="BE504" i="29"/>
  <c r="BC504" i="29"/>
  <c r="BB504" i="29"/>
  <c r="BA504" i="29"/>
  <c r="BD445" i="29"/>
  <c r="BE445" i="29"/>
  <c r="BC445" i="29"/>
  <c r="BA445" i="29"/>
  <c r="BB445" i="29"/>
  <c r="BD343" i="29"/>
  <c r="BC343" i="29"/>
  <c r="BB343" i="29"/>
  <c r="BA343" i="29"/>
  <c r="BE343" i="29"/>
  <c r="BB318" i="29"/>
  <c r="BC318" i="29"/>
  <c r="BA318" i="29"/>
  <c r="BD318" i="29"/>
  <c r="BE318" i="29"/>
  <c r="BD332" i="29"/>
  <c r="BC332" i="29"/>
  <c r="BB332" i="29"/>
  <c r="BE332" i="29"/>
  <c r="BA332" i="29"/>
  <c r="BB110" i="29"/>
  <c r="BE110" i="29"/>
  <c r="BA110" i="29"/>
  <c r="BC110" i="29"/>
  <c r="BD110" i="29"/>
  <c r="BD312" i="29"/>
  <c r="BB312" i="29"/>
  <c r="BA312" i="29"/>
  <c r="BE312" i="29"/>
  <c r="BC312" i="29"/>
  <c r="BC479" i="29"/>
  <c r="BD479" i="29"/>
  <c r="BB479" i="29"/>
  <c r="BA479" i="29"/>
  <c r="BE479" i="29"/>
  <c r="BB407" i="29"/>
  <c r="BE407" i="29"/>
  <c r="BA407" i="29"/>
  <c r="BD407" i="29"/>
  <c r="BC407" i="29"/>
  <c r="BE485" i="29"/>
  <c r="BA485" i="29"/>
  <c r="BC485" i="29"/>
  <c r="BB485" i="29"/>
  <c r="BD485" i="29"/>
  <c r="BE438" i="29"/>
  <c r="BA438" i="29"/>
  <c r="BB438" i="29"/>
  <c r="BD438" i="29"/>
  <c r="BC438" i="29"/>
  <c r="BE321" i="29"/>
  <c r="BA321" i="29"/>
  <c r="BD321" i="29"/>
  <c r="BC321" i="29"/>
  <c r="BB321" i="29"/>
  <c r="BB60" i="29"/>
  <c r="BA60" i="29"/>
  <c r="BD60" i="29"/>
  <c r="BE60" i="29"/>
  <c r="BC60" i="29"/>
  <c r="BB435" i="29"/>
  <c r="BE435" i="29"/>
  <c r="BA435" i="29"/>
  <c r="BD435" i="29"/>
  <c r="BC435" i="29"/>
  <c r="BC342" i="29"/>
  <c r="BA342" i="29"/>
  <c r="BB342" i="29"/>
  <c r="BD342" i="29"/>
  <c r="BE342" i="29"/>
  <c r="BB314" i="29"/>
  <c r="BA314" i="29"/>
  <c r="BE314" i="29"/>
  <c r="BD314" i="29"/>
  <c r="BC314" i="29"/>
  <c r="BB286" i="29"/>
  <c r="BC286" i="29"/>
  <c r="BA286" i="29"/>
  <c r="BE286" i="29"/>
  <c r="BD286" i="29"/>
  <c r="BD379" i="29"/>
  <c r="BC379" i="29"/>
  <c r="BA379" i="29"/>
  <c r="BB379" i="29"/>
  <c r="BE379" i="29"/>
  <c r="BB81" i="29"/>
  <c r="BD81" i="29"/>
  <c r="BA81" i="29"/>
  <c r="BC81" i="29"/>
  <c r="BE81" i="29"/>
  <c r="BE80" i="29"/>
  <c r="BA80" i="29"/>
  <c r="BD80" i="29"/>
  <c r="BB80" i="29"/>
  <c r="BC80" i="29"/>
  <c r="BC396" i="29"/>
  <c r="BE396" i="29"/>
  <c r="BD396" i="29"/>
  <c r="BB396" i="29"/>
  <c r="BA396" i="29"/>
  <c r="BB169" i="29"/>
  <c r="BE169" i="29"/>
  <c r="BA169" i="29"/>
  <c r="BD169" i="29"/>
  <c r="BC169" i="29"/>
  <c r="BB141" i="29"/>
  <c r="BE141" i="29"/>
  <c r="BD141" i="29"/>
  <c r="BC141" i="29"/>
  <c r="BA141" i="29"/>
  <c r="BE398" i="29"/>
  <c r="BA398" i="29"/>
  <c r="BC398" i="29"/>
  <c r="BB398" i="29"/>
  <c r="BD398" i="29"/>
  <c r="BE84" i="29"/>
  <c r="BA84" i="29"/>
  <c r="BC84" i="29"/>
  <c r="BD84" i="29"/>
  <c r="BB84" i="29"/>
  <c r="BC279" i="29"/>
  <c r="BD279" i="29"/>
  <c r="BB279" i="29"/>
  <c r="BA279" i="29"/>
  <c r="BE279" i="29"/>
  <c r="BC27" i="29"/>
  <c r="BB27" i="29"/>
  <c r="BD27" i="29"/>
  <c r="BE27" i="29"/>
  <c r="BA27" i="29"/>
  <c r="BB381" i="29"/>
  <c r="BE381" i="29"/>
  <c r="BA381" i="29"/>
  <c r="BD381" i="29"/>
  <c r="BC381" i="29"/>
  <c r="BD355" i="29"/>
  <c r="BC355" i="29"/>
  <c r="BE355" i="29"/>
  <c r="BB355" i="29"/>
  <c r="BA355" i="29"/>
  <c r="BD308" i="29"/>
  <c r="BA308" i="29"/>
  <c r="BE308" i="29"/>
  <c r="BC308" i="29"/>
  <c r="BB308" i="29"/>
  <c r="BC271" i="29"/>
  <c r="BA271" i="29"/>
  <c r="BE271" i="29"/>
  <c r="BD271" i="29"/>
  <c r="BB271" i="29"/>
  <c r="BE301" i="29"/>
  <c r="BA301" i="29"/>
  <c r="BC301" i="29"/>
  <c r="BB301" i="29"/>
  <c r="BD301" i="29"/>
  <c r="BE59" i="29"/>
  <c r="BA59" i="29"/>
  <c r="BB59" i="29"/>
  <c r="BD59" i="29"/>
  <c r="BC59" i="29"/>
  <c r="BE212" i="29"/>
  <c r="BA212" i="29"/>
  <c r="BD212" i="29"/>
  <c r="BC212" i="29"/>
  <c r="BB212" i="29"/>
  <c r="BB467" i="29"/>
  <c r="BE467" i="29"/>
  <c r="BA467" i="29"/>
  <c r="BD467" i="29"/>
  <c r="BC467" i="29"/>
  <c r="BE430" i="29"/>
  <c r="BA430" i="29"/>
  <c r="BD430" i="29"/>
  <c r="BC430" i="29"/>
  <c r="BB430" i="29"/>
  <c r="BC390" i="29"/>
  <c r="BB390" i="29"/>
  <c r="BE390" i="29"/>
  <c r="BD390" i="29"/>
  <c r="BA390" i="29"/>
  <c r="BC362" i="29"/>
  <c r="BB362" i="29"/>
  <c r="BD362" i="29"/>
  <c r="BA362" i="29"/>
  <c r="BE362" i="29"/>
  <c r="BD351" i="29"/>
  <c r="BC351" i="29"/>
  <c r="BB351" i="29"/>
  <c r="BE351" i="29"/>
  <c r="BA351" i="29"/>
  <c r="BD52" i="29"/>
  <c r="BE52" i="29"/>
  <c r="BA52" i="29"/>
  <c r="BC52" i="29"/>
  <c r="BB52" i="29"/>
  <c r="BB349" i="29"/>
  <c r="BE349" i="29"/>
  <c r="BA349" i="29"/>
  <c r="BD349" i="29"/>
  <c r="BC349" i="29"/>
  <c r="BC303" i="29"/>
  <c r="BA303" i="29"/>
  <c r="BE303" i="29"/>
  <c r="BB303" i="29"/>
  <c r="BD303" i="29"/>
  <c r="BE261" i="29"/>
  <c r="BA261" i="29"/>
  <c r="BD261" i="29"/>
  <c r="BB261" i="29"/>
  <c r="BC261" i="29"/>
  <c r="BD228" i="29"/>
  <c r="BA228" i="29"/>
  <c r="BE228" i="29"/>
  <c r="BB228" i="29"/>
  <c r="BC228" i="29"/>
  <c r="BD75" i="29"/>
  <c r="BC75" i="29"/>
  <c r="BA75" i="29"/>
  <c r="BE75" i="29"/>
  <c r="BB75" i="29"/>
  <c r="BC154" i="29"/>
  <c r="BB154" i="29"/>
  <c r="BA154" i="29"/>
  <c r="BE154" i="29"/>
  <c r="BD154" i="29"/>
  <c r="BB12" i="29"/>
  <c r="BE12" i="29"/>
  <c r="BA12" i="29"/>
  <c r="BD12" i="29"/>
  <c r="BC12" i="29"/>
  <c r="BE394" i="29"/>
  <c r="BA394" i="29"/>
  <c r="BB394" i="29"/>
  <c r="BD394" i="29"/>
  <c r="BC394" i="29"/>
  <c r="BC239" i="29"/>
  <c r="BA239" i="29"/>
  <c r="BE239" i="29"/>
  <c r="BB239" i="29"/>
  <c r="BD239" i="29"/>
  <c r="BB205" i="29"/>
  <c r="BE205" i="29"/>
  <c r="BA205" i="29"/>
  <c r="BD205" i="29"/>
  <c r="BC205" i="29"/>
  <c r="BB177" i="29"/>
  <c r="BE177" i="29"/>
  <c r="BA177" i="29"/>
  <c r="BD177" i="29"/>
  <c r="BC177" i="29"/>
  <c r="BD256" i="29"/>
  <c r="BE256" i="29"/>
  <c r="BC256" i="29"/>
  <c r="BB256" i="29"/>
  <c r="BA256" i="29"/>
  <c r="BD95" i="29"/>
  <c r="BC95" i="29"/>
  <c r="BB95" i="29"/>
  <c r="BE95" i="29"/>
  <c r="BA95" i="29"/>
  <c r="BD191" i="29"/>
  <c r="BC191" i="29"/>
  <c r="BA191" i="29"/>
  <c r="BE191" i="29"/>
  <c r="BB191" i="29"/>
  <c r="BC428" i="29"/>
  <c r="BB428" i="29"/>
  <c r="BD428" i="29"/>
  <c r="BA428" i="29"/>
  <c r="BE428" i="29"/>
  <c r="BB246" i="29"/>
  <c r="BE246" i="29"/>
  <c r="BD246" i="29"/>
  <c r="BC246" i="29"/>
  <c r="BA246" i="29"/>
  <c r="BC440" i="29"/>
  <c r="BE440" i="29"/>
  <c r="BD440" i="29"/>
  <c r="BB440" i="29"/>
  <c r="BA440" i="29"/>
  <c r="BD363" i="29"/>
  <c r="BC363" i="29"/>
  <c r="BA363" i="29"/>
  <c r="BE363" i="29"/>
  <c r="BB363" i="29"/>
  <c r="BE109" i="29"/>
  <c r="BA109" i="29"/>
  <c r="BD109" i="29"/>
  <c r="BB109" i="29"/>
  <c r="BC109" i="29"/>
  <c r="BD429" i="29"/>
  <c r="BC429" i="29"/>
  <c r="BE429" i="29"/>
  <c r="BB429" i="29"/>
  <c r="BA429" i="29"/>
  <c r="BC162" i="29"/>
  <c r="BB162" i="29"/>
  <c r="BA162" i="29"/>
  <c r="BE162" i="29"/>
  <c r="BD162" i="29"/>
  <c r="BB498" i="29"/>
  <c r="BA498" i="29"/>
  <c r="BE498" i="29"/>
  <c r="BD498" i="29"/>
  <c r="BC498" i="29"/>
  <c r="BB385" i="29"/>
  <c r="BE385" i="29"/>
  <c r="BA385" i="29"/>
  <c r="BC385" i="29"/>
  <c r="BD385" i="29"/>
  <c r="BB357" i="29"/>
  <c r="BE357" i="29"/>
  <c r="BA357" i="29"/>
  <c r="BD357" i="29"/>
  <c r="BC357" i="29"/>
  <c r="BD457" i="29"/>
  <c r="BC457" i="29"/>
  <c r="BE457" i="29"/>
  <c r="BB457" i="29"/>
  <c r="BA457" i="29"/>
  <c r="BD288" i="29"/>
  <c r="BE288" i="29"/>
  <c r="BC288" i="29"/>
  <c r="BB288" i="29"/>
  <c r="BA288" i="29"/>
  <c r="BC138" i="29"/>
  <c r="BB138" i="29"/>
  <c r="BA138" i="29"/>
  <c r="BE138" i="29"/>
  <c r="BD138" i="29"/>
  <c r="BD441" i="29"/>
  <c r="BC441" i="29"/>
  <c r="BB441" i="29"/>
  <c r="BE441" i="29"/>
  <c r="BA441" i="29"/>
  <c r="BD469" i="29"/>
  <c r="BC469" i="29"/>
  <c r="BB469" i="29"/>
  <c r="BA469" i="29"/>
  <c r="BE469" i="29"/>
  <c r="BE360" i="29"/>
  <c r="BA360" i="29"/>
  <c r="BD360" i="29"/>
  <c r="BB360" i="29"/>
  <c r="BC360" i="29"/>
  <c r="BE309" i="29"/>
  <c r="BA309" i="29"/>
  <c r="BD309" i="29"/>
  <c r="BC309" i="29"/>
  <c r="BB309" i="29"/>
  <c r="BB130" i="29"/>
  <c r="BE130" i="29"/>
  <c r="BA130" i="29"/>
  <c r="BD130" i="29"/>
  <c r="BC130" i="29"/>
  <c r="BC51" i="29"/>
  <c r="BA51" i="29"/>
  <c r="BE51" i="29"/>
  <c r="BD51" i="29"/>
  <c r="BB51" i="29"/>
  <c r="BD155" i="29"/>
  <c r="BA155" i="29"/>
  <c r="BE155" i="29"/>
  <c r="BC155" i="29"/>
  <c r="BB155" i="29"/>
  <c r="BC507" i="29"/>
  <c r="BB507" i="29"/>
  <c r="BA507" i="29"/>
  <c r="BE507" i="29"/>
  <c r="BD507" i="29"/>
  <c r="BC386" i="29"/>
  <c r="BB386" i="29"/>
  <c r="BD386" i="29"/>
  <c r="BA386" i="29"/>
  <c r="BE386" i="29"/>
  <c r="BC358" i="29"/>
  <c r="BB358" i="29"/>
  <c r="BE358" i="29"/>
  <c r="BD358" i="29"/>
  <c r="BA358" i="29"/>
  <c r="BE384" i="29"/>
  <c r="BA384" i="29"/>
  <c r="BD384" i="29"/>
  <c r="BC384" i="29"/>
  <c r="BB384" i="29"/>
  <c r="BC142" i="29"/>
  <c r="BD142" i="29"/>
  <c r="BB142" i="29"/>
  <c r="BE142" i="29"/>
  <c r="BA142" i="29"/>
  <c r="BE45" i="29"/>
  <c r="BA45" i="29"/>
  <c r="BB45" i="29"/>
  <c r="BD45" i="29"/>
  <c r="BC45" i="29"/>
  <c r="BC210" i="29"/>
  <c r="BB210" i="29"/>
  <c r="BA210" i="29"/>
  <c r="BD210" i="29"/>
  <c r="BE210" i="29"/>
  <c r="BE168" i="29"/>
  <c r="BA168" i="29"/>
  <c r="BD168" i="29"/>
  <c r="BC168" i="29"/>
  <c r="BB168" i="29"/>
  <c r="BC416" i="29"/>
  <c r="BB416" i="29"/>
  <c r="BE416" i="29"/>
  <c r="BD416" i="29"/>
  <c r="BA416" i="29"/>
  <c r="BE426" i="29"/>
  <c r="BA426" i="29"/>
  <c r="BD426" i="29"/>
  <c r="BC426" i="29"/>
  <c r="BB426" i="29"/>
  <c r="BB377" i="29"/>
  <c r="BE377" i="29"/>
  <c r="BA377" i="29"/>
  <c r="BD377" i="29"/>
  <c r="BC377" i="29"/>
  <c r="BD336" i="29"/>
  <c r="BE336" i="29"/>
  <c r="BC336" i="29"/>
  <c r="BA336" i="29"/>
  <c r="BB336" i="29"/>
  <c r="BD252" i="29"/>
  <c r="BC252" i="29"/>
  <c r="BB252" i="29"/>
  <c r="BE252" i="29"/>
  <c r="BA252" i="29"/>
  <c r="BE293" i="29"/>
  <c r="BA293" i="29"/>
  <c r="BD293" i="29"/>
  <c r="BC293" i="29"/>
  <c r="BB293" i="29"/>
  <c r="BE376" i="29"/>
  <c r="BA376" i="29"/>
  <c r="BD376" i="29"/>
  <c r="BB376" i="29"/>
  <c r="BC376" i="29"/>
  <c r="BB486" i="29"/>
  <c r="BC486" i="29"/>
  <c r="BA486" i="29"/>
  <c r="BE486" i="29"/>
  <c r="BD486" i="29"/>
  <c r="BE493" i="29"/>
  <c r="BA493" i="29"/>
  <c r="BD493" i="29"/>
  <c r="BC493" i="29"/>
  <c r="BB493" i="29"/>
  <c r="BB463" i="29"/>
  <c r="BE463" i="29"/>
  <c r="BA463" i="29"/>
  <c r="BD463" i="29"/>
  <c r="BC463" i="29"/>
  <c r="BD167" i="29"/>
  <c r="BC167" i="29"/>
  <c r="BE167" i="29"/>
  <c r="BB167" i="29"/>
  <c r="BA167" i="29"/>
  <c r="BC178" i="29"/>
  <c r="BB178" i="29"/>
  <c r="BA178" i="29"/>
  <c r="BD178" i="29"/>
  <c r="BE178" i="29"/>
  <c r="BC127" i="29"/>
  <c r="BB127" i="29"/>
  <c r="BD127" i="29"/>
  <c r="BE127" i="29"/>
  <c r="BA127" i="29"/>
  <c r="BD417" i="29"/>
  <c r="BC417" i="29"/>
  <c r="BE417" i="29"/>
  <c r="BB417" i="29"/>
  <c r="BA417" i="29"/>
  <c r="BB373" i="29"/>
  <c r="BE373" i="29"/>
  <c r="BA373" i="29"/>
  <c r="BD373" i="29"/>
  <c r="BC373" i="29"/>
  <c r="BB345" i="29"/>
  <c r="BE345" i="29"/>
  <c r="BA345" i="29"/>
  <c r="BD345" i="29"/>
  <c r="BC345" i="29"/>
  <c r="BC392" i="29"/>
  <c r="BD392" i="29"/>
  <c r="BB392" i="29"/>
  <c r="BA392" i="29"/>
  <c r="BE392" i="29"/>
  <c r="BB20" i="29"/>
  <c r="BC20" i="29"/>
  <c r="BE20" i="29"/>
  <c r="BA20" i="29"/>
  <c r="BD20" i="29"/>
  <c r="BD304" i="29"/>
  <c r="BE304" i="29"/>
  <c r="BC304" i="29"/>
  <c r="BB304" i="29"/>
  <c r="BA304" i="29"/>
  <c r="BD508" i="29"/>
  <c r="BA508" i="29"/>
  <c r="BE508" i="29"/>
  <c r="BC508" i="29"/>
  <c r="BB508" i="29"/>
  <c r="BB353" i="29"/>
  <c r="BE353" i="29"/>
  <c r="BA353" i="29"/>
  <c r="BC353" i="29"/>
  <c r="BD353" i="29"/>
  <c r="BC436" i="29"/>
  <c r="BD436" i="29"/>
  <c r="BB436" i="29"/>
  <c r="BE436" i="29"/>
  <c r="BA436" i="29"/>
  <c r="BD393" i="29"/>
  <c r="BB393" i="29"/>
  <c r="BA393" i="29"/>
  <c r="BC393" i="29"/>
  <c r="BE393" i="29"/>
  <c r="BE253" i="29"/>
  <c r="BA253" i="29"/>
  <c r="BC253" i="29"/>
  <c r="BB253" i="29"/>
  <c r="BD253" i="29"/>
  <c r="BE140" i="29"/>
  <c r="BA140" i="29"/>
  <c r="BD140" i="29"/>
  <c r="BC140" i="29"/>
  <c r="BB140" i="29"/>
  <c r="BC291" i="29"/>
  <c r="BB291" i="29"/>
  <c r="BA291" i="29"/>
  <c r="BE291" i="29"/>
  <c r="BD291" i="29"/>
  <c r="BD320" i="29"/>
  <c r="BE320" i="29"/>
  <c r="BC320" i="29"/>
  <c r="BB320" i="29"/>
  <c r="BA320" i="29"/>
  <c r="BB391" i="29"/>
  <c r="BE391" i="29"/>
  <c r="BD391" i="29"/>
  <c r="BC391" i="29"/>
  <c r="BA391" i="29"/>
  <c r="BE454" i="29"/>
  <c r="BA454" i="29"/>
  <c r="BB454" i="29"/>
  <c r="BD454" i="29"/>
  <c r="BC454" i="29"/>
  <c r="BC424" i="29"/>
  <c r="BB424" i="29"/>
  <c r="BA424" i="29"/>
  <c r="BD424" i="29"/>
  <c r="BE424" i="29"/>
  <c r="BD132" i="29"/>
  <c r="BC132" i="29"/>
  <c r="BE132" i="29"/>
  <c r="BB132" i="29"/>
  <c r="BA132" i="29"/>
  <c r="BC267" i="29"/>
  <c r="BE267" i="29"/>
  <c r="BD267" i="29"/>
  <c r="BB267" i="29"/>
  <c r="BA267" i="29"/>
  <c r="BE418" i="29"/>
  <c r="BA418" i="29"/>
  <c r="BD418" i="29"/>
  <c r="BB418" i="29"/>
  <c r="BC418" i="29"/>
  <c r="BC214" i="29"/>
  <c r="BB214" i="29"/>
  <c r="BD214" i="29"/>
  <c r="BA214" i="29"/>
  <c r="BE214" i="29"/>
  <c r="BC186" i="29"/>
  <c r="BB186" i="29"/>
  <c r="BE186" i="29"/>
  <c r="BD186" i="29"/>
  <c r="BA186" i="29"/>
  <c r="BC158" i="29"/>
  <c r="BB158" i="29"/>
  <c r="BE158" i="29"/>
  <c r="BD158" i="29"/>
  <c r="BA158" i="29"/>
  <c r="BB494" i="29"/>
  <c r="BE494" i="29"/>
  <c r="BD494" i="29"/>
  <c r="BA494" i="29"/>
  <c r="BC494" i="29"/>
  <c r="BE273" i="29"/>
  <c r="BA273" i="29"/>
  <c r="BD273" i="29"/>
  <c r="BC273" i="29"/>
  <c r="BB273" i="29"/>
  <c r="BD248" i="29"/>
  <c r="BB248" i="29"/>
  <c r="BA248" i="29"/>
  <c r="BE248" i="29"/>
  <c r="BC248" i="29"/>
  <c r="BE225" i="29"/>
  <c r="BA225" i="29"/>
  <c r="BD225" i="29"/>
  <c r="BC225" i="29"/>
  <c r="BB225" i="29"/>
  <c r="BD453" i="29"/>
  <c r="BB453" i="29"/>
  <c r="BA453" i="29"/>
  <c r="BE453" i="29"/>
  <c r="BC453" i="29"/>
  <c r="BC420" i="29"/>
  <c r="BB420" i="29"/>
  <c r="BE420" i="29"/>
  <c r="BD420" i="29"/>
  <c r="BA420" i="29"/>
  <c r="BD433" i="29"/>
  <c r="BC433" i="29"/>
  <c r="BE433" i="29"/>
  <c r="BB433" i="29"/>
  <c r="BA433" i="29"/>
  <c r="BD62" i="29"/>
  <c r="BC62" i="29"/>
  <c r="BA62" i="29"/>
  <c r="BE62" i="29"/>
  <c r="BB62" i="29"/>
  <c r="BE220" i="29"/>
  <c r="BA220" i="29"/>
  <c r="BD220" i="29"/>
  <c r="BB220" i="29"/>
  <c r="BC220" i="29"/>
  <c r="BC299" i="29"/>
  <c r="BE299" i="29"/>
  <c r="BD299" i="29"/>
  <c r="BB299" i="29"/>
  <c r="BA299" i="29"/>
  <c r="BC499" i="29"/>
  <c r="BE499" i="29"/>
  <c r="BD499" i="29"/>
  <c r="BB499" i="29"/>
  <c r="BA499" i="29"/>
  <c r="BB294" i="29"/>
  <c r="BE294" i="29"/>
  <c r="BD294" i="29"/>
  <c r="BA294" i="29"/>
  <c r="BC294" i="29"/>
  <c r="BB266" i="29"/>
  <c r="BA266" i="29"/>
  <c r="BE266" i="29"/>
  <c r="BC266" i="29"/>
  <c r="BD266" i="29"/>
  <c r="BB238" i="29"/>
  <c r="BC238" i="29"/>
  <c r="BA238" i="29"/>
  <c r="BE238" i="29"/>
  <c r="BD238" i="29"/>
  <c r="BE184" i="29"/>
  <c r="BA184" i="29"/>
  <c r="BD184" i="29"/>
  <c r="BC184" i="29"/>
  <c r="BB184" i="29"/>
  <c r="BC90" i="29"/>
  <c r="BE90" i="29"/>
  <c r="BB90" i="29"/>
  <c r="BD90" i="29"/>
  <c r="BA90" i="29"/>
  <c r="BE180" i="29"/>
  <c r="BA180" i="29"/>
  <c r="BD180" i="29"/>
  <c r="BC180" i="29"/>
  <c r="BB180" i="29"/>
  <c r="BB451" i="29"/>
  <c r="BE451" i="29"/>
  <c r="BD451" i="29"/>
  <c r="BC451" i="29"/>
  <c r="BA451" i="29"/>
  <c r="BC404" i="29"/>
  <c r="BB404" i="29"/>
  <c r="BA404" i="29"/>
  <c r="BE404" i="29"/>
  <c r="BD404" i="29"/>
  <c r="BC374" i="29"/>
  <c r="BB374" i="29"/>
  <c r="BE374" i="29"/>
  <c r="BD374" i="29"/>
  <c r="BA374" i="29"/>
  <c r="BC346" i="29"/>
  <c r="BB346" i="29"/>
  <c r="BE346" i="29"/>
  <c r="BD346" i="29"/>
  <c r="BA346" i="29"/>
  <c r="BB93" i="29"/>
  <c r="BC93" i="29"/>
  <c r="BE93" i="29"/>
  <c r="BD93" i="29"/>
  <c r="BA93" i="29"/>
  <c r="BD207" i="29"/>
  <c r="BC207" i="29"/>
  <c r="BA207" i="29"/>
  <c r="BE207" i="29"/>
  <c r="BB207" i="29"/>
  <c r="BB149" i="29"/>
  <c r="BC149" i="29"/>
  <c r="BA149" i="29"/>
  <c r="BD149" i="29"/>
  <c r="BE149" i="29"/>
  <c r="BB106" i="29"/>
  <c r="BE106" i="29"/>
  <c r="BA106" i="29"/>
  <c r="BD106" i="29"/>
  <c r="BC106" i="29"/>
  <c r="BC456" i="29"/>
  <c r="BB456" i="29"/>
  <c r="BD456" i="29"/>
  <c r="BA456" i="29"/>
  <c r="BE456" i="29"/>
  <c r="BD449" i="29"/>
  <c r="BA449" i="29"/>
  <c r="BE449" i="29"/>
  <c r="BB449" i="29"/>
  <c r="BC449" i="29"/>
  <c r="BB415" i="29"/>
  <c r="BE415" i="29"/>
  <c r="BA415" i="29"/>
  <c r="BD415" i="29"/>
  <c r="BC415" i="29"/>
  <c r="BC64" i="29"/>
  <c r="BD64" i="29"/>
  <c r="BA64" i="29"/>
  <c r="BB64" i="29"/>
  <c r="BE64" i="29"/>
  <c r="BB134" i="29"/>
  <c r="BE134" i="29"/>
  <c r="BA134" i="29"/>
  <c r="BD134" i="29"/>
  <c r="BC134" i="29"/>
  <c r="BE481" i="29"/>
  <c r="BA481" i="29"/>
  <c r="BB481" i="29"/>
  <c r="BD481" i="29"/>
  <c r="BC481" i="29"/>
  <c r="BC370" i="29"/>
  <c r="BB370" i="29"/>
  <c r="BD370" i="29"/>
  <c r="BE370" i="29"/>
  <c r="BA370" i="29"/>
  <c r="BD500" i="29"/>
  <c r="BC500" i="29"/>
  <c r="BB500" i="29"/>
  <c r="BA500" i="29"/>
  <c r="BE500" i="29"/>
  <c r="BE352" i="29"/>
  <c r="BA352" i="29"/>
  <c r="BD352" i="29"/>
  <c r="BC352" i="29"/>
  <c r="BB352" i="29"/>
  <c r="BB7" i="29"/>
  <c r="BA7" i="29"/>
  <c r="AF81" i="9" l="1"/>
  <c r="AE82" i="9"/>
  <c r="AG81" i="9"/>
  <c r="AK82" i="9"/>
  <c r="AM81" i="9"/>
  <c r="AL81" i="9"/>
  <c r="BC10" i="29"/>
  <c r="BA10" i="29"/>
  <c r="BB9" i="29"/>
  <c r="BH9" i="29" s="1"/>
  <c r="BE4" i="29"/>
  <c r="BB10" i="29"/>
  <c r="BE10" i="29"/>
  <c r="BD4" i="29"/>
  <c r="BE9" i="29"/>
  <c r="BB4" i="29"/>
  <c r="BC9" i="29"/>
  <c r="BA9" i="29"/>
  <c r="BD10" i="29"/>
  <c r="BA4" i="29"/>
  <c r="BD9" i="29"/>
  <c r="BC4" i="29"/>
  <c r="AL82" i="9" l="1"/>
  <c r="AK83" i="9"/>
  <c r="AM82" i="9"/>
  <c r="AE83" i="9"/>
  <c r="AG82" i="9"/>
  <c r="AF82" i="9"/>
  <c r="BG10" i="29"/>
  <c r="BK9" i="29"/>
  <c r="BE3" i="29"/>
  <c r="BG9" i="29"/>
  <c r="BA3" i="29"/>
  <c r="BB3" i="29"/>
  <c r="BJ9" i="29"/>
  <c r="BD3" i="29"/>
  <c r="BI9" i="29"/>
  <c r="BC3" i="29"/>
  <c r="AF83" i="9" l="1"/>
  <c r="AE84" i="9"/>
  <c r="AG83" i="9"/>
  <c r="AK84" i="9"/>
  <c r="AM83" i="9"/>
  <c r="AL83" i="9"/>
  <c r="BP513" i="28"/>
  <c r="BO513" i="28"/>
  <c r="BP512" i="28"/>
  <c r="BO512" i="28"/>
  <c r="BP511" i="28"/>
  <c r="BO511" i="28"/>
  <c r="BP510" i="28"/>
  <c r="BO510" i="28"/>
  <c r="BP509" i="28"/>
  <c r="BO509" i="28"/>
  <c r="BP508" i="28"/>
  <c r="BO508" i="28"/>
  <c r="AN509" i="28"/>
  <c r="BL513" i="28" s="1"/>
  <c r="BM513" i="28" s="1"/>
  <c r="AP509" i="28" s="1"/>
  <c r="BP507" i="28"/>
  <c r="BO507" i="28"/>
  <c r="AN508" i="28"/>
  <c r="BP506" i="28"/>
  <c r="BO506" i="28"/>
  <c r="AN507" i="28"/>
  <c r="BP505" i="28"/>
  <c r="BO505" i="28"/>
  <c r="AN506" i="28"/>
  <c r="BP504" i="28"/>
  <c r="BO504" i="28"/>
  <c r="AN505" i="28"/>
  <c r="BL509" i="28" s="1"/>
  <c r="BM509" i="28" s="1"/>
  <c r="AP505" i="28" s="1"/>
  <c r="BP503" i="28"/>
  <c r="BO503" i="28"/>
  <c r="AN504" i="28"/>
  <c r="BP502" i="28"/>
  <c r="BO502" i="28"/>
  <c r="AN503" i="28"/>
  <c r="BP501" i="28"/>
  <c r="BO501" i="28"/>
  <c r="AN502" i="28"/>
  <c r="BL506" i="28" s="1"/>
  <c r="BP500" i="28"/>
  <c r="BO500" i="28"/>
  <c r="AN501" i="28"/>
  <c r="BL505" i="28" s="1"/>
  <c r="BM505" i="28" s="1"/>
  <c r="AP501" i="28" s="1"/>
  <c r="BP499" i="28"/>
  <c r="BO499" i="28"/>
  <c r="AN500" i="28"/>
  <c r="BL504" i="28" s="1"/>
  <c r="BP498" i="28"/>
  <c r="BO498" i="28"/>
  <c r="AN499" i="28"/>
  <c r="BP497" i="28"/>
  <c r="BO497" i="28"/>
  <c r="AN498" i="28"/>
  <c r="BL502" i="28" s="1"/>
  <c r="BP496" i="28"/>
  <c r="BO496" i="28"/>
  <c r="AN497" i="28"/>
  <c r="BL501" i="28" s="1"/>
  <c r="BM501" i="28" s="1"/>
  <c r="AP497" i="28" s="1"/>
  <c r="BP495" i="28"/>
  <c r="BO495" i="28"/>
  <c r="AN496" i="28"/>
  <c r="BP494" i="28"/>
  <c r="BO494" i="28"/>
  <c r="AN495" i="28"/>
  <c r="BP493" i="28"/>
  <c r="BO493" i="28"/>
  <c r="AN494" i="28"/>
  <c r="BL498" i="28" s="1"/>
  <c r="BP492" i="28"/>
  <c r="BO492" i="28"/>
  <c r="AN493" i="28"/>
  <c r="BL497" i="28" s="1"/>
  <c r="BM497" i="28" s="1"/>
  <c r="AP493" i="28" s="1"/>
  <c r="BP491" i="28"/>
  <c r="BO491" i="28"/>
  <c r="AN492" i="28"/>
  <c r="BL496" i="28" s="1"/>
  <c r="BP490" i="28"/>
  <c r="BO490" i="28"/>
  <c r="AN491" i="28"/>
  <c r="BP489" i="28"/>
  <c r="BO489" i="28"/>
  <c r="AN490" i="28"/>
  <c r="BL494" i="28" s="1"/>
  <c r="BP488" i="28"/>
  <c r="BO488" i="28"/>
  <c r="AN489" i="28"/>
  <c r="BL493" i="28" s="1"/>
  <c r="BM493" i="28" s="1"/>
  <c r="AP489" i="28" s="1"/>
  <c r="BP487" i="28"/>
  <c r="BO487" i="28"/>
  <c r="AN488" i="28"/>
  <c r="BL492" i="28" s="1"/>
  <c r="BP486" i="28"/>
  <c r="BO486" i="28"/>
  <c r="AN487" i="28"/>
  <c r="BP485" i="28"/>
  <c r="BO485" i="28"/>
  <c r="AN486" i="28"/>
  <c r="BP484" i="28"/>
  <c r="BO484" i="28"/>
  <c r="AP485" i="28"/>
  <c r="AN485" i="28"/>
  <c r="BL489" i="28" s="1"/>
  <c r="BM489" i="28" s="1"/>
  <c r="BP483" i="28"/>
  <c r="BO483" i="28"/>
  <c r="AN484" i="28"/>
  <c r="BP482" i="28"/>
  <c r="BO482" i="28"/>
  <c r="AN483" i="28"/>
  <c r="BP481" i="28"/>
  <c r="BO481" i="28"/>
  <c r="AN482" i="28"/>
  <c r="BL486" i="28" s="1"/>
  <c r="BP480" i="28"/>
  <c r="BO480" i="28"/>
  <c r="AN481" i="28"/>
  <c r="BL485" i="28" s="1"/>
  <c r="BM485" i="28" s="1"/>
  <c r="AP481" i="28" s="1"/>
  <c r="BP479" i="28"/>
  <c r="BO479" i="28"/>
  <c r="AN480" i="28"/>
  <c r="BL484" i="28" s="1"/>
  <c r="BP478" i="28"/>
  <c r="BO478" i="28"/>
  <c r="AN479" i="28"/>
  <c r="BP477" i="28"/>
  <c r="BO477" i="28"/>
  <c r="AN478" i="28"/>
  <c r="BL482" i="28" s="1"/>
  <c r="BP476" i="28"/>
  <c r="BO476" i="28"/>
  <c r="AN477" i="28"/>
  <c r="BL481" i="28" s="1"/>
  <c r="BM481" i="28" s="1"/>
  <c r="AP477" i="28" s="1"/>
  <c r="BP475" i="28"/>
  <c r="BO475" i="28"/>
  <c r="AN476" i="28"/>
  <c r="BP474" i="28"/>
  <c r="BO474" i="28"/>
  <c r="AN475" i="28"/>
  <c r="BP473" i="28"/>
  <c r="BO473" i="28"/>
  <c r="AN474" i="28"/>
  <c r="BL478" i="28" s="1"/>
  <c r="BP472" i="28"/>
  <c r="BO472" i="28"/>
  <c r="AN473" i="28"/>
  <c r="BL477" i="28" s="1"/>
  <c r="BP471" i="28"/>
  <c r="BO471" i="28"/>
  <c r="AN472" i="28"/>
  <c r="BL476" i="28" s="1"/>
  <c r="BP470" i="28"/>
  <c r="BO470" i="28"/>
  <c r="AN471" i="28"/>
  <c r="BP469" i="28"/>
  <c r="BO469" i="28"/>
  <c r="AN470" i="28"/>
  <c r="BP468" i="28"/>
  <c r="BO468" i="28"/>
  <c r="AN469" i="28"/>
  <c r="BP467" i="28"/>
  <c r="BO467" i="28"/>
  <c r="AN468" i="28"/>
  <c r="BP466" i="28"/>
  <c r="BO466" i="28"/>
  <c r="AN467" i="28"/>
  <c r="BL471" i="28" s="1"/>
  <c r="BP465" i="28"/>
  <c r="BO465" i="28"/>
  <c r="AN466" i="28"/>
  <c r="BP464" i="28"/>
  <c r="BO464" i="28"/>
  <c r="AN465" i="28"/>
  <c r="BL469" i="28" s="1"/>
  <c r="BP463" i="28"/>
  <c r="BO463" i="28"/>
  <c r="AN464" i="28"/>
  <c r="BL468" i="28" s="1"/>
  <c r="BM468" i="28" s="1"/>
  <c r="AP464" i="28" s="1"/>
  <c r="BP462" i="28"/>
  <c r="BO462" i="28"/>
  <c r="AN463" i="28"/>
  <c r="BL467" i="28" s="1"/>
  <c r="BP461" i="28"/>
  <c r="BO461" i="28"/>
  <c r="AN462" i="28"/>
  <c r="BP460" i="28"/>
  <c r="BO460" i="28"/>
  <c r="AN461" i="28"/>
  <c r="BP459" i="28"/>
  <c r="BO459" i="28"/>
  <c r="AN460" i="28"/>
  <c r="BP458" i="28"/>
  <c r="BO458" i="28"/>
  <c r="AN459" i="28"/>
  <c r="BL463" i="28" s="1"/>
  <c r="BP457" i="28"/>
  <c r="BO457" i="28"/>
  <c r="AN458" i="28"/>
  <c r="BP456" i="28"/>
  <c r="BO456" i="28"/>
  <c r="AN457" i="28"/>
  <c r="BP455" i="28"/>
  <c r="BO455" i="28"/>
  <c r="AN456" i="28"/>
  <c r="BL460" i="28" s="1"/>
  <c r="BM460" i="28" s="1"/>
  <c r="AP456" i="28" s="1"/>
  <c r="BP454" i="28"/>
  <c r="BO454" i="28"/>
  <c r="AN455" i="28"/>
  <c r="BL459" i="28" s="1"/>
  <c r="BP453" i="28"/>
  <c r="BO453" i="28"/>
  <c r="AN454" i="28"/>
  <c r="BP452" i="28"/>
  <c r="BO452" i="28"/>
  <c r="AN453" i="28"/>
  <c r="BP451" i="28"/>
  <c r="BO451" i="28"/>
  <c r="AN452" i="28"/>
  <c r="BP450" i="28"/>
  <c r="BO450" i="28"/>
  <c r="AN451" i="28"/>
  <c r="BL455" i="28" s="1"/>
  <c r="BP449" i="28"/>
  <c r="BO449" i="28"/>
  <c r="AN450" i="28"/>
  <c r="BP448" i="28"/>
  <c r="BO448" i="28"/>
  <c r="AN449" i="28"/>
  <c r="BP447" i="28"/>
  <c r="BO447" i="28"/>
  <c r="AN448" i="28"/>
  <c r="BL452" i="28" s="1"/>
  <c r="BM452" i="28" s="1"/>
  <c r="AP448" i="28" s="1"/>
  <c r="BP446" i="28"/>
  <c r="BO446" i="28"/>
  <c r="AN447" i="28"/>
  <c r="BL451" i="28" s="1"/>
  <c r="BP445" i="28"/>
  <c r="BO445" i="28"/>
  <c r="AN446" i="28"/>
  <c r="BP444" i="28"/>
  <c r="BO444" i="28"/>
  <c r="AN445" i="28"/>
  <c r="BP443" i="28"/>
  <c r="BO443" i="28"/>
  <c r="AN444" i="28"/>
  <c r="BP442" i="28"/>
  <c r="BO442" i="28"/>
  <c r="AN443" i="28"/>
  <c r="BL447" i="28" s="1"/>
  <c r="BP441" i="28"/>
  <c r="BO441" i="28"/>
  <c r="AN442" i="28"/>
  <c r="BP440" i="28"/>
  <c r="BO440" i="28"/>
  <c r="AN441" i="28"/>
  <c r="BP439" i="28"/>
  <c r="BO439" i="28"/>
  <c r="AN440" i="28"/>
  <c r="BL444" i="28" s="1"/>
  <c r="BM444" i="28" s="1"/>
  <c r="AP440" i="28" s="1"/>
  <c r="BP438" i="28"/>
  <c r="BO438" i="28"/>
  <c r="AN439" i="28"/>
  <c r="BP437" i="28"/>
  <c r="BO437" i="28"/>
  <c r="AN438" i="28"/>
  <c r="BP436" i="28"/>
  <c r="BO436" i="28"/>
  <c r="AN437" i="28"/>
  <c r="BP435" i="28"/>
  <c r="BO435" i="28"/>
  <c r="AN436" i="28"/>
  <c r="BL440" i="28" s="1"/>
  <c r="BM440" i="28" s="1"/>
  <c r="AP436" i="28" s="1"/>
  <c r="BP434" i="28"/>
  <c r="BO434" i="28"/>
  <c r="AN435" i="28"/>
  <c r="BP433" i="28"/>
  <c r="BO433" i="28"/>
  <c r="AN434" i="28"/>
  <c r="BP432" i="28"/>
  <c r="BO432" i="28"/>
  <c r="AN433" i="28"/>
  <c r="BL437" i="28" s="1"/>
  <c r="BP431" i="28"/>
  <c r="BO431" i="28"/>
  <c r="AN432" i="28"/>
  <c r="BL436" i="28" s="1"/>
  <c r="BM436" i="28" s="1"/>
  <c r="AP432" i="28" s="1"/>
  <c r="BP430" i="28"/>
  <c r="BO430" i="28"/>
  <c r="AN431" i="28"/>
  <c r="BP429" i="28"/>
  <c r="BO429" i="28"/>
  <c r="AN430" i="28"/>
  <c r="BP428" i="28"/>
  <c r="BO428" i="28"/>
  <c r="AN429" i="28"/>
  <c r="BL433" i="28" s="1"/>
  <c r="BP427" i="28"/>
  <c r="BO427" i="28"/>
  <c r="AN428" i="28"/>
  <c r="BL432" i="28" s="1"/>
  <c r="BM432" i="28" s="1"/>
  <c r="AP428" i="28" s="1"/>
  <c r="BP426" i="28"/>
  <c r="BO426" i="28"/>
  <c r="AN427" i="28"/>
  <c r="BP425" i="28"/>
  <c r="BO425" i="28"/>
  <c r="AN426" i="28"/>
  <c r="BP424" i="28"/>
  <c r="BO424" i="28"/>
  <c r="AN425" i="28"/>
  <c r="BL429" i="28" s="1"/>
  <c r="BP423" i="28"/>
  <c r="BO423" i="28"/>
  <c r="AN424" i="28"/>
  <c r="BL428" i="28" s="1"/>
  <c r="BM428" i="28" s="1"/>
  <c r="AP424" i="28" s="1"/>
  <c r="BP422" i="28"/>
  <c r="BO422" i="28"/>
  <c r="AN423" i="28"/>
  <c r="BP421" i="28"/>
  <c r="BO421" i="28"/>
  <c r="AN422" i="28"/>
  <c r="BP420" i="28"/>
  <c r="BO420" i="28"/>
  <c r="AN421" i="28"/>
  <c r="BL425" i="28" s="1"/>
  <c r="BP419" i="28"/>
  <c r="BO419" i="28"/>
  <c r="AN420" i="28"/>
  <c r="BL424" i="28" s="1"/>
  <c r="BM424" i="28" s="1"/>
  <c r="AP420" i="28" s="1"/>
  <c r="BP418" i="28"/>
  <c r="BO418" i="28"/>
  <c r="AN419" i="28"/>
  <c r="BL423" i="28" s="1"/>
  <c r="BP417" i="28"/>
  <c r="BO417" i="28"/>
  <c r="AN418" i="28"/>
  <c r="BP416" i="28"/>
  <c r="BO416" i="28"/>
  <c r="AN417" i="28"/>
  <c r="BL421" i="28" s="1"/>
  <c r="BP415" i="28"/>
  <c r="BO415" i="28"/>
  <c r="AN416" i="28"/>
  <c r="BL420" i="28" s="1"/>
  <c r="BM420" i="28" s="1"/>
  <c r="AP416" i="28" s="1"/>
  <c r="BP414" i="28"/>
  <c r="BO414" i="28"/>
  <c r="AN415" i="28"/>
  <c r="BP413" i="28"/>
  <c r="BO413" i="28"/>
  <c r="AN414" i="28"/>
  <c r="BP412" i="28"/>
  <c r="BO412" i="28"/>
  <c r="AN413" i="28"/>
  <c r="BL417" i="28" s="1"/>
  <c r="BM417" i="28" s="1"/>
  <c r="AP413" i="28" s="1"/>
  <c r="BP411" i="28"/>
  <c r="BO411" i="28"/>
  <c r="AN412" i="28"/>
  <c r="BL416" i="28" s="1"/>
  <c r="BP410" i="28"/>
  <c r="BO410" i="28"/>
  <c r="AN411" i="28"/>
  <c r="BP409" i="28"/>
  <c r="BO409" i="28"/>
  <c r="AN410" i="28"/>
  <c r="BP408" i="28"/>
  <c r="BO408" i="28"/>
  <c r="AN409" i="28"/>
  <c r="BL413" i="28" s="1"/>
  <c r="BP407" i="28"/>
  <c r="BO407" i="28"/>
  <c r="AN408" i="28"/>
  <c r="BL412" i="28" s="1"/>
  <c r="BM412" i="28" s="1"/>
  <c r="AP408" i="28" s="1"/>
  <c r="BP406" i="28"/>
  <c r="BO406" i="28"/>
  <c r="AN407" i="28"/>
  <c r="BP405" i="28"/>
  <c r="BO405" i="28"/>
  <c r="AN406" i="28"/>
  <c r="BP404" i="28"/>
  <c r="BO404" i="28"/>
  <c r="AN405" i="28"/>
  <c r="BL409" i="28" s="1"/>
  <c r="BP403" i="28"/>
  <c r="BO403" i="28"/>
  <c r="AN404" i="28"/>
  <c r="BP402" i="28"/>
  <c r="BO402" i="28"/>
  <c r="AN403" i="28"/>
  <c r="BP401" i="28"/>
  <c r="BO401" i="28"/>
  <c r="AN402" i="28"/>
  <c r="BP400" i="28"/>
  <c r="BO400" i="28"/>
  <c r="AN401" i="28"/>
  <c r="BL405" i="28" s="1"/>
  <c r="BP399" i="28"/>
  <c r="BO399" i="28"/>
  <c r="AN400" i="28"/>
  <c r="BL404" i="28" s="1"/>
  <c r="BM404" i="28" s="1"/>
  <c r="AP400" i="28" s="1"/>
  <c r="BP398" i="28"/>
  <c r="BO398" i="28"/>
  <c r="AN399" i="28"/>
  <c r="BP397" i="28"/>
  <c r="BO397" i="28"/>
  <c r="AN398" i="28"/>
  <c r="BP396" i="28"/>
  <c r="BO396" i="28"/>
  <c r="AN397" i="28"/>
  <c r="BL401" i="28" s="1"/>
  <c r="BP395" i="28"/>
  <c r="BO395" i="28"/>
  <c r="AN396" i="28"/>
  <c r="BL400" i="28" s="1"/>
  <c r="BM400" i="28" s="1"/>
  <c r="AP396" i="28" s="1"/>
  <c r="BP394" i="28"/>
  <c r="BO394" i="28"/>
  <c r="AN395" i="28"/>
  <c r="BP393" i="28"/>
  <c r="BO393" i="28"/>
  <c r="AN394" i="28"/>
  <c r="BP392" i="28"/>
  <c r="BO392" i="28"/>
  <c r="AN393" i="28"/>
  <c r="BL397" i="28" s="1"/>
  <c r="BP391" i="28"/>
  <c r="BO391" i="28"/>
  <c r="AN392" i="28"/>
  <c r="BP390" i="28"/>
  <c r="BO390" i="28"/>
  <c r="AN391" i="28"/>
  <c r="BP389" i="28"/>
  <c r="BO389" i="28"/>
  <c r="AN390" i="28"/>
  <c r="BP388" i="28"/>
  <c r="BO388" i="28"/>
  <c r="AN389" i="28"/>
  <c r="BL393" i="28" s="1"/>
  <c r="BP387" i="28"/>
  <c r="BO387" i="28"/>
  <c r="AN388" i="28"/>
  <c r="BL392" i="28" s="1"/>
  <c r="BM392" i="28" s="1"/>
  <c r="AP388" i="28" s="1"/>
  <c r="BP386" i="28"/>
  <c r="BO386" i="28"/>
  <c r="AN387" i="28"/>
  <c r="BP385" i="28"/>
  <c r="BO385" i="28"/>
  <c r="AN386" i="28"/>
  <c r="BL390" i="28" s="1"/>
  <c r="BP384" i="28"/>
  <c r="BO384" i="28"/>
  <c r="AN385" i="28"/>
  <c r="BL389" i="28" s="1"/>
  <c r="BP383" i="28"/>
  <c r="BO383" i="28"/>
  <c r="AN384" i="28"/>
  <c r="BP382" i="28"/>
  <c r="BO382" i="28"/>
  <c r="AN383" i="28"/>
  <c r="BP381" i="28"/>
  <c r="BO381" i="28"/>
  <c r="AN382" i="28"/>
  <c r="BL386" i="28" s="1"/>
  <c r="BP380" i="28"/>
  <c r="BO380" i="28"/>
  <c r="AN381" i="28"/>
  <c r="BP379" i="28"/>
  <c r="BO379" i="28"/>
  <c r="AN380" i="28"/>
  <c r="BP378" i="28"/>
  <c r="BO378" i="28"/>
  <c r="AN379" i="28"/>
  <c r="BP377" i="28"/>
  <c r="BO377" i="28"/>
  <c r="AN378" i="28"/>
  <c r="BP376" i="28"/>
  <c r="BO376" i="28"/>
  <c r="AN377" i="28"/>
  <c r="BL381" i="28" s="1"/>
  <c r="BP375" i="28"/>
  <c r="BO375" i="28"/>
  <c r="AN376" i="28"/>
  <c r="BP374" i="28"/>
  <c r="BO374" i="28"/>
  <c r="AN375" i="28"/>
  <c r="BP373" i="28"/>
  <c r="BO373" i="28"/>
  <c r="AN374" i="28"/>
  <c r="BL378" i="28" s="1"/>
  <c r="BP372" i="28"/>
  <c r="BO372" i="28"/>
  <c r="AN373" i="28"/>
  <c r="BP371" i="28"/>
  <c r="BO371" i="28"/>
  <c r="AN372" i="28"/>
  <c r="BP370" i="28"/>
  <c r="BO370" i="28"/>
  <c r="AN371" i="28"/>
  <c r="BL375" i="28" s="1"/>
  <c r="BP369" i="28"/>
  <c r="BO369" i="28"/>
  <c r="AN370" i="28"/>
  <c r="BP368" i="28"/>
  <c r="BO368" i="28"/>
  <c r="AN369" i="28"/>
  <c r="BP367" i="28"/>
  <c r="BO367" i="28"/>
  <c r="AN368" i="28"/>
  <c r="BP366" i="28"/>
  <c r="BO366" i="28"/>
  <c r="AN367" i="28"/>
  <c r="BP365" i="28"/>
  <c r="BO365" i="28"/>
  <c r="AN366" i="28"/>
  <c r="BL370" i="28" s="1"/>
  <c r="BP364" i="28"/>
  <c r="BO364" i="28"/>
  <c r="AN365" i="28"/>
  <c r="BL369" i="28" s="1"/>
  <c r="BP363" i="28"/>
  <c r="BO363" i="28"/>
  <c r="AN364" i="28"/>
  <c r="BP362" i="28"/>
  <c r="BO362" i="28"/>
  <c r="AN363" i="28"/>
  <c r="BP361" i="28"/>
  <c r="BO361" i="28"/>
  <c r="AN362" i="28"/>
  <c r="BL366" i="28" s="1"/>
  <c r="BP360" i="28"/>
  <c r="BO360" i="28"/>
  <c r="AN361" i="28"/>
  <c r="BL365" i="28" s="1"/>
  <c r="BP359" i="28"/>
  <c r="BO359" i="28"/>
  <c r="AN360" i="28"/>
  <c r="BP358" i="28"/>
  <c r="BO358" i="28"/>
  <c r="AN359" i="28"/>
  <c r="BP357" i="28"/>
  <c r="BO357" i="28"/>
  <c r="AN358" i="28"/>
  <c r="BL362" i="28" s="1"/>
  <c r="BP356" i="28"/>
  <c r="BO356" i="28"/>
  <c r="AN357" i="28"/>
  <c r="BL361" i="28" s="1"/>
  <c r="BP355" i="28"/>
  <c r="BO355" i="28"/>
  <c r="AN356" i="28"/>
  <c r="BP354" i="28"/>
  <c r="BO354" i="28"/>
  <c r="AN355" i="28"/>
  <c r="BP353" i="28"/>
  <c r="BO353" i="28"/>
  <c r="AN354" i="28"/>
  <c r="BL358" i="28" s="1"/>
  <c r="BP352" i="28"/>
  <c r="BO352" i="28"/>
  <c r="AN353" i="28"/>
  <c r="BL357" i="28" s="1"/>
  <c r="BP351" i="28"/>
  <c r="BO351" i="28"/>
  <c r="AN352" i="28"/>
  <c r="BP350" i="28"/>
  <c r="BO350" i="28"/>
  <c r="AN351" i="28"/>
  <c r="BP349" i="28"/>
  <c r="BO349" i="28"/>
  <c r="AN350" i="28"/>
  <c r="BL354" i="28" s="1"/>
  <c r="BP348" i="28"/>
  <c r="BO348" i="28"/>
  <c r="AN349" i="28"/>
  <c r="BL353" i="28" s="1"/>
  <c r="BP347" i="28"/>
  <c r="BO347" i="28"/>
  <c r="AN348" i="28"/>
  <c r="BP346" i="28"/>
  <c r="BO346" i="28"/>
  <c r="AN347" i="28"/>
  <c r="BL351" i="28" s="1"/>
  <c r="BP345" i="28"/>
  <c r="BO345" i="28"/>
  <c r="AN346" i="28"/>
  <c r="BL350" i="28" s="1"/>
  <c r="BP344" i="28"/>
  <c r="BO344" i="28"/>
  <c r="AN345" i="28"/>
  <c r="BL349" i="28" s="1"/>
  <c r="BP343" i="28"/>
  <c r="BO343" i="28"/>
  <c r="AN344" i="28"/>
  <c r="BP342" i="28"/>
  <c r="BO342" i="28"/>
  <c r="AN343" i="28"/>
  <c r="BL347" i="28" s="1"/>
  <c r="BP341" i="28"/>
  <c r="BO341" i="28"/>
  <c r="AN342" i="28"/>
  <c r="BP340" i="28"/>
  <c r="BO340" i="28"/>
  <c r="AN341" i="28"/>
  <c r="BP339" i="28"/>
  <c r="BO339" i="28"/>
  <c r="AN340" i="28"/>
  <c r="BL344" i="28" s="1"/>
  <c r="BP338" i="28"/>
  <c r="BO338" i="28"/>
  <c r="AN339" i="28"/>
  <c r="BL343" i="28" s="1"/>
  <c r="BP337" i="28"/>
  <c r="BO337" i="28"/>
  <c r="AN338" i="28"/>
  <c r="BL342" i="28" s="1"/>
  <c r="BM342" i="28" s="1"/>
  <c r="AP338" i="28" s="1"/>
  <c r="BP336" i="28"/>
  <c r="BO336" i="28"/>
  <c r="AN337" i="28"/>
  <c r="BP335" i="28"/>
  <c r="BO335" i="28"/>
  <c r="AN336" i="28"/>
  <c r="BP334" i="28"/>
  <c r="BO334" i="28"/>
  <c r="BL334" i="28"/>
  <c r="AN335" i="28"/>
  <c r="BL339" i="28" s="1"/>
  <c r="BP333" i="28"/>
  <c r="BO333" i="28"/>
  <c r="AN334" i="28"/>
  <c r="BP332" i="28"/>
  <c r="BO332" i="28"/>
  <c r="AN333" i="28"/>
  <c r="BP331" i="28"/>
  <c r="BO331" i="28"/>
  <c r="AN332" i="28"/>
  <c r="BL336" i="28" s="1"/>
  <c r="BP330" i="28"/>
  <c r="BO330" i="28"/>
  <c r="AN331" i="28"/>
  <c r="BL335" i="28" s="1"/>
  <c r="BP329" i="28"/>
  <c r="BO329" i="28"/>
  <c r="AN330" i="28"/>
  <c r="BP328" i="28"/>
  <c r="BO328" i="28"/>
  <c r="AN329" i="28"/>
  <c r="BP327" i="28"/>
  <c r="BO327" i="28"/>
  <c r="AN328" i="28"/>
  <c r="BP326" i="28"/>
  <c r="BO326" i="28"/>
  <c r="AN327" i="28"/>
  <c r="BP325" i="28"/>
  <c r="BO325" i="28"/>
  <c r="AN326" i="28"/>
  <c r="BL330" i="28" s="1"/>
  <c r="BM330" i="28" s="1"/>
  <c r="AP326" i="28" s="1"/>
  <c r="BP324" i="28"/>
  <c r="BO324" i="28"/>
  <c r="AN325" i="28"/>
  <c r="BP323" i="28"/>
  <c r="BO323" i="28"/>
  <c r="AN324" i="28"/>
  <c r="BL328" i="28" s="1"/>
  <c r="BP322" i="28"/>
  <c r="BO322" i="28"/>
  <c r="AN323" i="28"/>
  <c r="BP321" i="28"/>
  <c r="BO321" i="28"/>
  <c r="AN322" i="28"/>
  <c r="BP320" i="28"/>
  <c r="BO320" i="28"/>
  <c r="AN321" i="28"/>
  <c r="BP319" i="28"/>
  <c r="BO319" i="28"/>
  <c r="AN320" i="28"/>
  <c r="BP318" i="28"/>
  <c r="BO318" i="28"/>
  <c r="AN319" i="28"/>
  <c r="BP317" i="28"/>
  <c r="BO317" i="28"/>
  <c r="AN318" i="28"/>
  <c r="BP316" i="28"/>
  <c r="BO316" i="28"/>
  <c r="AN317" i="28"/>
  <c r="BP315" i="28"/>
  <c r="BO315" i="28"/>
  <c r="AN316" i="28"/>
  <c r="BP314" i="28"/>
  <c r="BO314" i="28"/>
  <c r="AN315" i="28"/>
  <c r="BL319" i="28" s="1"/>
  <c r="BP313" i="28"/>
  <c r="BO313" i="28"/>
  <c r="AN314" i="28"/>
  <c r="BP312" i="28"/>
  <c r="BO312" i="28"/>
  <c r="AN313" i="28"/>
  <c r="BP311" i="28"/>
  <c r="BO311" i="28"/>
  <c r="AN312" i="28"/>
  <c r="BP310" i="28"/>
  <c r="BO310" i="28"/>
  <c r="AN311" i="28"/>
  <c r="BP309" i="28"/>
  <c r="BO309" i="28"/>
  <c r="AN310" i="28"/>
  <c r="BP308" i="28"/>
  <c r="BO308" i="28"/>
  <c r="AN309" i="28"/>
  <c r="BL313" i="28" s="1"/>
  <c r="BP307" i="28"/>
  <c r="BO307" i="28"/>
  <c r="AN308" i="28"/>
  <c r="BL312" i="28" s="1"/>
  <c r="BP306" i="28"/>
  <c r="BO306" i="28"/>
  <c r="AN307" i="28"/>
  <c r="BP305" i="28"/>
  <c r="BO305" i="28"/>
  <c r="AN306" i="28"/>
  <c r="BP304" i="28"/>
  <c r="BO304" i="28"/>
  <c r="AN305" i="28"/>
  <c r="BP303" i="28"/>
  <c r="BO303" i="28"/>
  <c r="AN304" i="28"/>
  <c r="BP302" i="28"/>
  <c r="BO302" i="28"/>
  <c r="AN303" i="28"/>
  <c r="BP301" i="28"/>
  <c r="BO301" i="28"/>
  <c r="AN302" i="28"/>
  <c r="BP300" i="28"/>
  <c r="BO300" i="28"/>
  <c r="AN301" i="28"/>
  <c r="BL305" i="28" s="1"/>
  <c r="BP299" i="28"/>
  <c r="BO299" i="28"/>
  <c r="AN300" i="28"/>
  <c r="BL304" i="28" s="1"/>
  <c r="BP298" i="28"/>
  <c r="BO298" i="28"/>
  <c r="AN299" i="28"/>
  <c r="BL303" i="28" s="1"/>
  <c r="BM303" i="28" s="1"/>
  <c r="AP299" i="28" s="1"/>
  <c r="BP297" i="28"/>
  <c r="BO297" i="28"/>
  <c r="AN298" i="28"/>
  <c r="BP296" i="28"/>
  <c r="BO296" i="28"/>
  <c r="AN297" i="28"/>
  <c r="BP295" i="28"/>
  <c r="BO295" i="28"/>
  <c r="AN296" i="28"/>
  <c r="BP294" i="28"/>
  <c r="BO294" i="28"/>
  <c r="AN295" i="28"/>
  <c r="BL299" i="28" s="1"/>
  <c r="BP293" i="28"/>
  <c r="BO293" i="28"/>
  <c r="AN294" i="28"/>
  <c r="BL298" i="28" s="1"/>
  <c r="BM298" i="28" s="1"/>
  <c r="AP294" i="28" s="1"/>
  <c r="BP292" i="28"/>
  <c r="BO292" i="28"/>
  <c r="AN293" i="28"/>
  <c r="BP291" i="28"/>
  <c r="BO291" i="28"/>
  <c r="AN292" i="28"/>
  <c r="BL296" i="28" s="1"/>
  <c r="BP290" i="28"/>
  <c r="BO290" i="28"/>
  <c r="AN291" i="28"/>
  <c r="BL295" i="28" s="1"/>
  <c r="BP289" i="28"/>
  <c r="BO289" i="28"/>
  <c r="AN290" i="28"/>
  <c r="BL294" i="28" s="1"/>
  <c r="BP288" i="28"/>
  <c r="BO288" i="28"/>
  <c r="AN289" i="28"/>
  <c r="BP287" i="28"/>
  <c r="BO287" i="28"/>
  <c r="AN288" i="28"/>
  <c r="BP286" i="28"/>
  <c r="BO286" i="28"/>
  <c r="AN287" i="28"/>
  <c r="BP285" i="28"/>
  <c r="BO285" i="28"/>
  <c r="AN286" i="28"/>
  <c r="BP284" i="28"/>
  <c r="BO284" i="28"/>
  <c r="AN285" i="28"/>
  <c r="BP283" i="28"/>
  <c r="BO283" i="28"/>
  <c r="AN284" i="28"/>
  <c r="BL288" i="28" s="1"/>
  <c r="BP282" i="28"/>
  <c r="BO282" i="28"/>
  <c r="AN283" i="28"/>
  <c r="BL287" i="28" s="1"/>
  <c r="BP281" i="28"/>
  <c r="BO281" i="28"/>
  <c r="AN282" i="28"/>
  <c r="BP280" i="28"/>
  <c r="BO280" i="28"/>
  <c r="AN281" i="28"/>
  <c r="BP279" i="28"/>
  <c r="BO279" i="28"/>
  <c r="BL279" i="28"/>
  <c r="AN280" i="28"/>
  <c r="BL284" i="28" s="1"/>
  <c r="BP278" i="28"/>
  <c r="BO278" i="28"/>
  <c r="AN279" i="28"/>
  <c r="BP277" i="28"/>
  <c r="BO277" i="28"/>
  <c r="AN278" i="28"/>
  <c r="BP276" i="28"/>
  <c r="BO276" i="28"/>
  <c r="AN277" i="28"/>
  <c r="BP275" i="28"/>
  <c r="BO275" i="28"/>
  <c r="AN276" i="28"/>
  <c r="BL280" i="28" s="1"/>
  <c r="BP274" i="28"/>
  <c r="BO274" i="28"/>
  <c r="BL274" i="28"/>
  <c r="BM274" i="28" s="1"/>
  <c r="AP270" i="28" s="1"/>
  <c r="AN275" i="28"/>
  <c r="BP273" i="28"/>
  <c r="BO273" i="28"/>
  <c r="AN274" i="28"/>
  <c r="BP272" i="28"/>
  <c r="BO272" i="28"/>
  <c r="AN273" i="28"/>
  <c r="BP271" i="28"/>
  <c r="BO271" i="28"/>
  <c r="BL271" i="28"/>
  <c r="AN272" i="28"/>
  <c r="BL276" i="28" s="1"/>
  <c r="BP270" i="28"/>
  <c r="BO270" i="28"/>
  <c r="AN271" i="28"/>
  <c r="BL275" i="28" s="1"/>
  <c r="BP269" i="28"/>
  <c r="BO269" i="28"/>
  <c r="AN270" i="28"/>
  <c r="BP268" i="28"/>
  <c r="BO268" i="28"/>
  <c r="AN269" i="28"/>
  <c r="BP267" i="28"/>
  <c r="BO267" i="28"/>
  <c r="AN268" i="28"/>
  <c r="BL272" i="28" s="1"/>
  <c r="BP266" i="28"/>
  <c r="BO266" i="28"/>
  <c r="AN267" i="28"/>
  <c r="BP265" i="28"/>
  <c r="BO265" i="28"/>
  <c r="AN266" i="28"/>
  <c r="BL270" i="28" s="1"/>
  <c r="BM270" i="28" s="1"/>
  <c r="AP266" i="28" s="1"/>
  <c r="BP264" i="28"/>
  <c r="BO264" i="28"/>
  <c r="AN265" i="28"/>
  <c r="BP263" i="28"/>
  <c r="BO263" i="28"/>
  <c r="AN264" i="28"/>
  <c r="BL268" i="28" s="1"/>
  <c r="BP262" i="28"/>
  <c r="BO262" i="28"/>
  <c r="AN263" i="28"/>
  <c r="BL267" i="28" s="1"/>
  <c r="BP261" i="28"/>
  <c r="BO261" i="28"/>
  <c r="AN262" i="28"/>
  <c r="BP260" i="28"/>
  <c r="BO260" i="28"/>
  <c r="AN261" i="28"/>
  <c r="BP259" i="28"/>
  <c r="BO259" i="28"/>
  <c r="AN260" i="28"/>
  <c r="BL264" i="28" s="1"/>
  <c r="BP258" i="28"/>
  <c r="BO258" i="28"/>
  <c r="AN259" i="28"/>
  <c r="BL263" i="28" s="1"/>
  <c r="BP257" i="28"/>
  <c r="BO257" i="28"/>
  <c r="AN258" i="28"/>
  <c r="BL262" i="28" s="1"/>
  <c r="BP256" i="28"/>
  <c r="BO256" i="28"/>
  <c r="AN257" i="28"/>
  <c r="BP255" i="28"/>
  <c r="BO255" i="28"/>
  <c r="AN256" i="28"/>
  <c r="BL260" i="28" s="1"/>
  <c r="BP254" i="28"/>
  <c r="BO254" i="28"/>
  <c r="AN255" i="28"/>
  <c r="BP253" i="28"/>
  <c r="BO253" i="28"/>
  <c r="AN254" i="28"/>
  <c r="BL258" i="28" s="1"/>
  <c r="BP252" i="28"/>
  <c r="BO252" i="28"/>
  <c r="AN253" i="28"/>
  <c r="BP251" i="28"/>
  <c r="BO251" i="28"/>
  <c r="AN252" i="28"/>
  <c r="BP250" i="28"/>
  <c r="BO250" i="28"/>
  <c r="AN251" i="28"/>
  <c r="BP249" i="28"/>
  <c r="BO249" i="28"/>
  <c r="AN250" i="28"/>
  <c r="BP248" i="28"/>
  <c r="BO248" i="28"/>
  <c r="AN249" i="28"/>
  <c r="BL253" i="28" s="1"/>
  <c r="BP247" i="28"/>
  <c r="BO247" i="28"/>
  <c r="AN248" i="28"/>
  <c r="BP246" i="28"/>
  <c r="BO246" i="28"/>
  <c r="AN247" i="28"/>
  <c r="BP245" i="28"/>
  <c r="BO245" i="28"/>
  <c r="AN246" i="28"/>
  <c r="BP244" i="28"/>
  <c r="BO244" i="28"/>
  <c r="AN245" i="28"/>
  <c r="BL249" i="28" s="1"/>
  <c r="BP243" i="28"/>
  <c r="BO243" i="28"/>
  <c r="AN244" i="28"/>
  <c r="BP242" i="28"/>
  <c r="BO242" i="28"/>
  <c r="AN243" i="28"/>
  <c r="BL247" i="28" s="1"/>
  <c r="BP241" i="28"/>
  <c r="BO241" i="28"/>
  <c r="AN242" i="28"/>
  <c r="BP240" i="28"/>
  <c r="BO240" i="28"/>
  <c r="AN241" i="28"/>
  <c r="BL245" i="28" s="1"/>
  <c r="BP239" i="28"/>
  <c r="BO239" i="28"/>
  <c r="AN240" i="28"/>
  <c r="BP238" i="28"/>
  <c r="BO238" i="28"/>
  <c r="AN239" i="28"/>
  <c r="BL243" i="28" s="1"/>
  <c r="BP237" i="28"/>
  <c r="BO237" i="28"/>
  <c r="AN238" i="28"/>
  <c r="BP236" i="28"/>
  <c r="BO236" i="28"/>
  <c r="AN237" i="28"/>
  <c r="BL241" i="28" s="1"/>
  <c r="BP235" i="28"/>
  <c r="BO235" i="28"/>
  <c r="AN236" i="28"/>
  <c r="BP234" i="28"/>
  <c r="BO234" i="28"/>
  <c r="AN235" i="28"/>
  <c r="BL239" i="28" s="1"/>
  <c r="BP233" i="28"/>
  <c r="BO233" i="28"/>
  <c r="AN234" i="28"/>
  <c r="BP232" i="28"/>
  <c r="BO232" i="28"/>
  <c r="AN233" i="28"/>
  <c r="BL237" i="28" s="1"/>
  <c r="BP231" i="28"/>
  <c r="BO231" i="28"/>
  <c r="AN232" i="28"/>
  <c r="BP230" i="28"/>
  <c r="BO230" i="28"/>
  <c r="AN231" i="28"/>
  <c r="BL235" i="28" s="1"/>
  <c r="BP229" i="28"/>
  <c r="BO229" i="28"/>
  <c r="AN230" i="28"/>
  <c r="BP228" i="28"/>
  <c r="BO228" i="28"/>
  <c r="AN229" i="28"/>
  <c r="BP227" i="28"/>
  <c r="BO227" i="28"/>
  <c r="BL227" i="28"/>
  <c r="AN228" i="28"/>
  <c r="BP226" i="28"/>
  <c r="BO226" i="28"/>
  <c r="AN227" i="28"/>
  <c r="BL231" i="28" s="1"/>
  <c r="BP225" i="28"/>
  <c r="BO225" i="28"/>
  <c r="AN226" i="28"/>
  <c r="BP224" i="28"/>
  <c r="BO224" i="28"/>
  <c r="AN225" i="28"/>
  <c r="BL229" i="28" s="1"/>
  <c r="BP223" i="28"/>
  <c r="BO223" i="28"/>
  <c r="AN224" i="28"/>
  <c r="BP222" i="28"/>
  <c r="BO222" i="28"/>
  <c r="AN223" i="28"/>
  <c r="BP221" i="28"/>
  <c r="BO221" i="28"/>
  <c r="AN222" i="28"/>
  <c r="BL226" i="28" s="1"/>
  <c r="BP220" i="28"/>
  <c r="BO220" i="28"/>
  <c r="AN221" i="28"/>
  <c r="BL225" i="28" s="1"/>
  <c r="BP219" i="28"/>
  <c r="BO219" i="28"/>
  <c r="AN220" i="28"/>
  <c r="BP218" i="28"/>
  <c r="BO218" i="28"/>
  <c r="AN219" i="28"/>
  <c r="BP217" i="28"/>
  <c r="BO217" i="28"/>
  <c r="AN218" i="28"/>
  <c r="BP216" i="28"/>
  <c r="BO216" i="28"/>
  <c r="AN217" i="28"/>
  <c r="BL221" i="28" s="1"/>
  <c r="BP215" i="28"/>
  <c r="BO215" i="28"/>
  <c r="AN216" i="28"/>
  <c r="BP214" i="28"/>
  <c r="BO214" i="28"/>
  <c r="AN215" i="28"/>
  <c r="BL219" i="28" s="1"/>
  <c r="BM219" i="28" s="1"/>
  <c r="AP215" i="28" s="1"/>
  <c r="BP213" i="28"/>
  <c r="BO213" i="28"/>
  <c r="AN214" i="28"/>
  <c r="BP212" i="28"/>
  <c r="BO212" i="28"/>
  <c r="AN213" i="28"/>
  <c r="BL217" i="28" s="1"/>
  <c r="BP211" i="28"/>
  <c r="BO211" i="28"/>
  <c r="AN212" i="28"/>
  <c r="BP210" i="28"/>
  <c r="BO210" i="28"/>
  <c r="AN211" i="28"/>
  <c r="BL215" i="28" s="1"/>
  <c r="BP209" i="28"/>
  <c r="BO209" i="28"/>
  <c r="AN210" i="28"/>
  <c r="BL214" i="28" s="1"/>
  <c r="BP208" i="28"/>
  <c r="BO208" i="28"/>
  <c r="AN209" i="28"/>
  <c r="BP207" i="28"/>
  <c r="BO207" i="28"/>
  <c r="AN208" i="28"/>
  <c r="BL212" i="28" s="1"/>
  <c r="BP206" i="28"/>
  <c r="BO206" i="28"/>
  <c r="AN207" i="28"/>
  <c r="BL211" i="28" s="1"/>
  <c r="BP205" i="28"/>
  <c r="BO205" i="28"/>
  <c r="AN206" i="28"/>
  <c r="BL210" i="28" s="1"/>
  <c r="BP204" i="28"/>
  <c r="BO204" i="28"/>
  <c r="AN205" i="28"/>
  <c r="BL209" i="28" s="1"/>
  <c r="BP203" i="28"/>
  <c r="BO203" i="28"/>
  <c r="AN204" i="28"/>
  <c r="BP202" i="28"/>
  <c r="BO202" i="28"/>
  <c r="AN203" i="28"/>
  <c r="BL207" i="28" s="1"/>
  <c r="BP201" i="28"/>
  <c r="BO201" i="28"/>
  <c r="AN202" i="28"/>
  <c r="BL206" i="28" s="1"/>
  <c r="BP200" i="28"/>
  <c r="BO200" i="28"/>
  <c r="AN201" i="28"/>
  <c r="BP199" i="28"/>
  <c r="BO199" i="28"/>
  <c r="AN200" i="28"/>
  <c r="BL204" i="28" s="1"/>
  <c r="BP198" i="28"/>
  <c r="BO198" i="28"/>
  <c r="AN199" i="28"/>
  <c r="BL203" i="28" s="1"/>
  <c r="BP197" i="28"/>
  <c r="BO197" i="28"/>
  <c r="AN198" i="28"/>
  <c r="BP196" i="28"/>
  <c r="BO196" i="28"/>
  <c r="AN197" i="28"/>
  <c r="BP195" i="28"/>
  <c r="BO195" i="28"/>
  <c r="AN196" i="28"/>
  <c r="BL200" i="28" s="1"/>
  <c r="BM200" i="28" s="1"/>
  <c r="AP196" i="28" s="1"/>
  <c r="BP194" i="28"/>
  <c r="BO194" i="28"/>
  <c r="AN195" i="28"/>
  <c r="BP193" i="28"/>
  <c r="BO193" i="28"/>
  <c r="AN194" i="28"/>
  <c r="BP192" i="28"/>
  <c r="BO192" i="28"/>
  <c r="AN193" i="28"/>
  <c r="BP191" i="28"/>
  <c r="BO191" i="28"/>
  <c r="AN192" i="28"/>
  <c r="BL196" i="28" s="1"/>
  <c r="BP190" i="28"/>
  <c r="BO190" i="28"/>
  <c r="AN191" i="28"/>
  <c r="BP189" i="28"/>
  <c r="BO189" i="28"/>
  <c r="AN190" i="28"/>
  <c r="BP188" i="28"/>
  <c r="BO188" i="28"/>
  <c r="AN189" i="28"/>
  <c r="BL193" i="28" s="1"/>
  <c r="BP187" i="28"/>
  <c r="BO187" i="28"/>
  <c r="AN188" i="28"/>
  <c r="BL192" i="28" s="1"/>
  <c r="BP186" i="28"/>
  <c r="BO186" i="28"/>
  <c r="AN187" i="28"/>
  <c r="BP185" i="28"/>
  <c r="BO185" i="28"/>
  <c r="AN186" i="28"/>
  <c r="BL190" i="28" s="1"/>
  <c r="BP184" i="28"/>
  <c r="BO184" i="28"/>
  <c r="AN185" i="28"/>
  <c r="BP183" i="28"/>
  <c r="BO183" i="28"/>
  <c r="AN184" i="28"/>
  <c r="BL188" i="28" s="1"/>
  <c r="BP182" i="28"/>
  <c r="BO182" i="28"/>
  <c r="AN183" i="28"/>
  <c r="BP181" i="28"/>
  <c r="BO181" i="28"/>
  <c r="AN182" i="28"/>
  <c r="BL186" i="28" s="1"/>
  <c r="BP180" i="28"/>
  <c r="BO180" i="28"/>
  <c r="AN181" i="28"/>
  <c r="BP179" i="28"/>
  <c r="BO179" i="28"/>
  <c r="AN180" i="28"/>
  <c r="BL184" i="28" s="1"/>
  <c r="BP178" i="28"/>
  <c r="BO178" i="28"/>
  <c r="AN179" i="28"/>
  <c r="BP177" i="28"/>
  <c r="BO177" i="28"/>
  <c r="AN178" i="28"/>
  <c r="BP176" i="28"/>
  <c r="BO176" i="28"/>
  <c r="AN177" i="28"/>
  <c r="BP175" i="28"/>
  <c r="BO175" i="28"/>
  <c r="AN176" i="28"/>
  <c r="BL180" i="28" s="1"/>
  <c r="BP174" i="28"/>
  <c r="BO174" i="28"/>
  <c r="AN175" i="28"/>
  <c r="BP173" i="28"/>
  <c r="BO173" i="28"/>
  <c r="AN174" i="28"/>
  <c r="BP172" i="28"/>
  <c r="BO172" i="28"/>
  <c r="AN173" i="28"/>
  <c r="BP171" i="28"/>
  <c r="BO171" i="28"/>
  <c r="AN172" i="28"/>
  <c r="BL176" i="28" s="1"/>
  <c r="BP170" i="28"/>
  <c r="BO170" i="28"/>
  <c r="AN171" i="28"/>
  <c r="BL175" i="28" s="1"/>
  <c r="BM175" i="28" s="1"/>
  <c r="AP171" i="28" s="1"/>
  <c r="BP169" i="28"/>
  <c r="BO169" i="28"/>
  <c r="AN170" i="28"/>
  <c r="BP168" i="28"/>
  <c r="BO168" i="28"/>
  <c r="AN169" i="28"/>
  <c r="BP167" i="28"/>
  <c r="BO167" i="28"/>
  <c r="AN168" i="28"/>
  <c r="BP166" i="28"/>
  <c r="BO166" i="28"/>
  <c r="AN167" i="28"/>
  <c r="BL171" i="28" s="1"/>
  <c r="BP165" i="28"/>
  <c r="BO165" i="28"/>
  <c r="AN166" i="28"/>
  <c r="BP164" i="28"/>
  <c r="BO164" i="28"/>
  <c r="AN165" i="28"/>
  <c r="BP163" i="28"/>
  <c r="BO163" i="28"/>
  <c r="AN164" i="28"/>
  <c r="BP162" i="28"/>
  <c r="BO162" i="28"/>
  <c r="AN163" i="28"/>
  <c r="BP161" i="28"/>
  <c r="BO161" i="28"/>
  <c r="AN162" i="28"/>
  <c r="BP160" i="28"/>
  <c r="BO160" i="28"/>
  <c r="AN161" i="28"/>
  <c r="BP159" i="28"/>
  <c r="BO159" i="28"/>
  <c r="AN160" i="28"/>
  <c r="BP158" i="28"/>
  <c r="BO158" i="28"/>
  <c r="AN159" i="28"/>
  <c r="BL163" i="28" s="1"/>
  <c r="BP157" i="28"/>
  <c r="BO157" i="28"/>
  <c r="AN158" i="28"/>
  <c r="BL162" i="28" s="1"/>
  <c r="BP156" i="28"/>
  <c r="BO156" i="28"/>
  <c r="AN157" i="28"/>
  <c r="BP155" i="28"/>
  <c r="BO155" i="28"/>
  <c r="AN156" i="28"/>
  <c r="BP154" i="28"/>
  <c r="BO154" i="28"/>
  <c r="AN155" i="28"/>
  <c r="BL159" i="28" s="1"/>
  <c r="BP153" i="28"/>
  <c r="BO153" i="28"/>
  <c r="AN154" i="28"/>
  <c r="BP152" i="28"/>
  <c r="BO152" i="28"/>
  <c r="AN153" i="28"/>
  <c r="BP151" i="28"/>
  <c r="BO151" i="28"/>
  <c r="AN152" i="28"/>
  <c r="BL156" i="28" s="1"/>
  <c r="BM156" i="28" s="1"/>
  <c r="AP152" i="28" s="1"/>
  <c r="BP150" i="28"/>
  <c r="BO150" i="28"/>
  <c r="AN151" i="28"/>
  <c r="BL155" i="28" s="1"/>
  <c r="BP149" i="28"/>
  <c r="BO149" i="28"/>
  <c r="AN150" i="28"/>
  <c r="BL154" i="28" s="1"/>
  <c r="BP148" i="28"/>
  <c r="BO148" i="28"/>
  <c r="AN149" i="28"/>
  <c r="BP147" i="28"/>
  <c r="BO147" i="28"/>
  <c r="AN148" i="28"/>
  <c r="BL152" i="28" s="1"/>
  <c r="BP146" i="28"/>
  <c r="BO146" i="28"/>
  <c r="AN147" i="28"/>
  <c r="BP145" i="28"/>
  <c r="BO145" i="28"/>
  <c r="AN146" i="28"/>
  <c r="BL150" i="28" s="1"/>
  <c r="BP144" i="28"/>
  <c r="BO144" i="28"/>
  <c r="AN145" i="28"/>
  <c r="BP143" i="28"/>
  <c r="BO143" i="28"/>
  <c r="AN144" i="28"/>
  <c r="BL148" i="28" s="1"/>
  <c r="BP142" i="28"/>
  <c r="BO142" i="28"/>
  <c r="AN143" i="28"/>
  <c r="BP141" i="28"/>
  <c r="BO141" i="28"/>
  <c r="AN142" i="28"/>
  <c r="BP140" i="28"/>
  <c r="BO140" i="28"/>
  <c r="AN141" i="28"/>
  <c r="BL145" i="28" s="1"/>
  <c r="BP139" i="28"/>
  <c r="BO139" i="28"/>
  <c r="AN140" i="28"/>
  <c r="BL144" i="28" s="1"/>
  <c r="BP138" i="28"/>
  <c r="BO138" i="28"/>
  <c r="AN139" i="28"/>
  <c r="BP137" i="28"/>
  <c r="BO137" i="28"/>
  <c r="AN138" i="28"/>
  <c r="BP136" i="28"/>
  <c r="BO136" i="28"/>
  <c r="AN137" i="28"/>
  <c r="BL141" i="28" s="1"/>
  <c r="BM141" i="28" s="1"/>
  <c r="AP137" i="28" s="1"/>
  <c r="BP135" i="28"/>
  <c r="BO135" i="28"/>
  <c r="AN136" i="28"/>
  <c r="BP134" i="28"/>
  <c r="BO134" i="28"/>
  <c r="AN135" i="28"/>
  <c r="BP133" i="28"/>
  <c r="BO133" i="28"/>
  <c r="AN134" i="28"/>
  <c r="BL138" i="28" s="1"/>
  <c r="BP132" i="28"/>
  <c r="BO132" i="28"/>
  <c r="AN133" i="28"/>
  <c r="BL137" i="28" s="1"/>
  <c r="BP131" i="28"/>
  <c r="BO131" i="28"/>
  <c r="AN132" i="28"/>
  <c r="BL136" i="28" s="1"/>
  <c r="BP130" i="28"/>
  <c r="BO130" i="28"/>
  <c r="AN131" i="28"/>
  <c r="BP129" i="28"/>
  <c r="BO129" i="28"/>
  <c r="AN130" i="28"/>
  <c r="BL134" i="28" s="1"/>
  <c r="BP128" i="28"/>
  <c r="BO128" i="28"/>
  <c r="AN129" i="28"/>
  <c r="BL133" i="28" s="1"/>
  <c r="BM133" i="28" s="1"/>
  <c r="AP129" i="28" s="1"/>
  <c r="BP127" i="28"/>
  <c r="BO127" i="28"/>
  <c r="AN128" i="28"/>
  <c r="BL132" i="28" s="1"/>
  <c r="BP126" i="28"/>
  <c r="BO126" i="28"/>
  <c r="AN127" i="28"/>
  <c r="BP125" i="28"/>
  <c r="BO125" i="28"/>
  <c r="AN126" i="28"/>
  <c r="BL130" i="28" s="1"/>
  <c r="BP124" i="28"/>
  <c r="BO124" i="28"/>
  <c r="AN125" i="28"/>
  <c r="BL129" i="28" s="1"/>
  <c r="BP123" i="28"/>
  <c r="BO123" i="28"/>
  <c r="AN124" i="28"/>
  <c r="BL128" i="28" s="1"/>
  <c r="BP122" i="28"/>
  <c r="BO122" i="28"/>
  <c r="AN123" i="28"/>
  <c r="BP121" i="28"/>
  <c r="BO121" i="28"/>
  <c r="AN122" i="28"/>
  <c r="BL126" i="28" s="1"/>
  <c r="BP120" i="28"/>
  <c r="BO120" i="28"/>
  <c r="AN121" i="28"/>
  <c r="BL125" i="28" s="1"/>
  <c r="BM125" i="28" s="1"/>
  <c r="AP121" i="28" s="1"/>
  <c r="BP119" i="28"/>
  <c r="BO119" i="28"/>
  <c r="AN120" i="28"/>
  <c r="BL124" i="28" s="1"/>
  <c r="BP118" i="28"/>
  <c r="BO118" i="28"/>
  <c r="AN119" i="28"/>
  <c r="BP117" i="28"/>
  <c r="BO117" i="28"/>
  <c r="AN118" i="28"/>
  <c r="BL122" i="28" s="1"/>
  <c r="BP116" i="28"/>
  <c r="BO116" i="28"/>
  <c r="AN117" i="28"/>
  <c r="BL121" i="28" s="1"/>
  <c r="BP115" i="28"/>
  <c r="BO115" i="28"/>
  <c r="AN116" i="28"/>
  <c r="BL120" i="28" s="1"/>
  <c r="BP114" i="28"/>
  <c r="BO114" i="28"/>
  <c r="AN115" i="28"/>
  <c r="BP113" i="28"/>
  <c r="BO113" i="28"/>
  <c r="AN114" i="28"/>
  <c r="BL118" i="28" s="1"/>
  <c r="BP112" i="28"/>
  <c r="BO112" i="28"/>
  <c r="AN113" i="28"/>
  <c r="BL117" i="28" s="1"/>
  <c r="BM117" i="28" s="1"/>
  <c r="AP113" i="28" s="1"/>
  <c r="BP111" i="28"/>
  <c r="BO111" i="28"/>
  <c r="AN112" i="28"/>
  <c r="BL116" i="28" s="1"/>
  <c r="BP110" i="28"/>
  <c r="BO110" i="28"/>
  <c r="AN111" i="28"/>
  <c r="BP109" i="28"/>
  <c r="BO109" i="28"/>
  <c r="AN110" i="28"/>
  <c r="BL114" i="28" s="1"/>
  <c r="BP108" i="28"/>
  <c r="BO108" i="28"/>
  <c r="AN109" i="28"/>
  <c r="BL113" i="28" s="1"/>
  <c r="BP107" i="28"/>
  <c r="BO107" i="28"/>
  <c r="AN108" i="28"/>
  <c r="BL112" i="28" s="1"/>
  <c r="BP106" i="28"/>
  <c r="BO106" i="28"/>
  <c r="AN107" i="28"/>
  <c r="BP105" i="28"/>
  <c r="BO105" i="28"/>
  <c r="AN106" i="28"/>
  <c r="BL110" i="28" s="1"/>
  <c r="BP104" i="28"/>
  <c r="BO104" i="28"/>
  <c r="AN105" i="28"/>
  <c r="BL109" i="28" s="1"/>
  <c r="BM109" i="28" s="1"/>
  <c r="AP105" i="28" s="1"/>
  <c r="BP103" i="28"/>
  <c r="BO103" i="28"/>
  <c r="AN104" i="28"/>
  <c r="BP102" i="28"/>
  <c r="BO102" i="28"/>
  <c r="AN103" i="28"/>
  <c r="BP101" i="28"/>
  <c r="BO101" i="28"/>
  <c r="AN102" i="28"/>
  <c r="BL106" i="28" s="1"/>
  <c r="BP100" i="28"/>
  <c r="BO100" i="28"/>
  <c r="AN101" i="28"/>
  <c r="BL105" i="28" s="1"/>
  <c r="BP99" i="28"/>
  <c r="BO99" i="28"/>
  <c r="AN100" i="28"/>
  <c r="BL104" i="28" s="1"/>
  <c r="BP98" i="28"/>
  <c r="BO98" i="28"/>
  <c r="AN99" i="28"/>
  <c r="BP97" i="28"/>
  <c r="BO97" i="28"/>
  <c r="AN98" i="28"/>
  <c r="BL102" i="28" s="1"/>
  <c r="BP96" i="28"/>
  <c r="BO96" i="28"/>
  <c r="AN97" i="28"/>
  <c r="BL101" i="28" s="1"/>
  <c r="BM101" i="28" s="1"/>
  <c r="AP97" i="28" s="1"/>
  <c r="BP95" i="28"/>
  <c r="BO95" i="28"/>
  <c r="AN96" i="28"/>
  <c r="BP94" i="28"/>
  <c r="BO94" i="28"/>
  <c r="AN95" i="28"/>
  <c r="BP93" i="28"/>
  <c r="BO93" i="28"/>
  <c r="AN94" i="28"/>
  <c r="BL98" i="28" s="1"/>
  <c r="BP92" i="28"/>
  <c r="BO92" i="28"/>
  <c r="AN93" i="28"/>
  <c r="BL97" i="28" s="1"/>
  <c r="BP91" i="28"/>
  <c r="BO91" i="28"/>
  <c r="AN92" i="28"/>
  <c r="BL96" i="28" s="1"/>
  <c r="BP90" i="28"/>
  <c r="BO90" i="28"/>
  <c r="AN91" i="28"/>
  <c r="BP89" i="28"/>
  <c r="BO89" i="28"/>
  <c r="AN90" i="28"/>
  <c r="BL94" i="28" s="1"/>
  <c r="BP88" i="28"/>
  <c r="BO88" i="28"/>
  <c r="AN89" i="28"/>
  <c r="BL93" i="28" s="1"/>
  <c r="BM93" i="28" s="1"/>
  <c r="AP89" i="28" s="1"/>
  <c r="BP87" i="28"/>
  <c r="BO87" i="28"/>
  <c r="AN88" i="28"/>
  <c r="BP86" i="28"/>
  <c r="BO86" i="28"/>
  <c r="AN87" i="28"/>
  <c r="BP85" i="28"/>
  <c r="BO85" i="28"/>
  <c r="AN86" i="28"/>
  <c r="BL90" i="28" s="1"/>
  <c r="BP84" i="28"/>
  <c r="BO84" i="28"/>
  <c r="AN85" i="28"/>
  <c r="BL89" i="28" s="1"/>
  <c r="BP83" i="28"/>
  <c r="BO83" i="28"/>
  <c r="AN84" i="28"/>
  <c r="BL88" i="28" s="1"/>
  <c r="BP82" i="28"/>
  <c r="BO82" i="28"/>
  <c r="AN83" i="28"/>
  <c r="BP81" i="28"/>
  <c r="BO81" i="28"/>
  <c r="AN82" i="28"/>
  <c r="BL86" i="28" s="1"/>
  <c r="BP80" i="28"/>
  <c r="BO80" i="28"/>
  <c r="AN81" i="28"/>
  <c r="BL85" i="28" s="1"/>
  <c r="BM85" i="28" s="1"/>
  <c r="AP81" i="28" s="1"/>
  <c r="BP79" i="28"/>
  <c r="BO79" i="28"/>
  <c r="AN80" i="28"/>
  <c r="BP78" i="28"/>
  <c r="BO78" i="28"/>
  <c r="AN79" i="28"/>
  <c r="BP77" i="28"/>
  <c r="BO77" i="28"/>
  <c r="AN78" i="28"/>
  <c r="BL82" i="28" s="1"/>
  <c r="BP76" i="28"/>
  <c r="BO76" i="28"/>
  <c r="AN77" i="28"/>
  <c r="BL81" i="28" s="1"/>
  <c r="BP75" i="28"/>
  <c r="BO75" i="28"/>
  <c r="AN76" i="28"/>
  <c r="BP74" i="28"/>
  <c r="BO74" i="28"/>
  <c r="AN75" i="28"/>
  <c r="BP73" i="28"/>
  <c r="BO73" i="28"/>
  <c r="AN74" i="28"/>
  <c r="BL78" i="28" s="1"/>
  <c r="BP72" i="28"/>
  <c r="BO72" i="28"/>
  <c r="AN73" i="28"/>
  <c r="BL77" i="28" s="1"/>
  <c r="BM77" i="28" s="1"/>
  <c r="AP73" i="28" s="1"/>
  <c r="BP71" i="28"/>
  <c r="BO71" i="28"/>
  <c r="AN72" i="28"/>
  <c r="BL76" i="28" s="1"/>
  <c r="BP70" i="28"/>
  <c r="BO70" i="28"/>
  <c r="AN71" i="28"/>
  <c r="BP69" i="28"/>
  <c r="BO69" i="28"/>
  <c r="AN70" i="28"/>
  <c r="BL74" i="28" s="1"/>
  <c r="BP68" i="28"/>
  <c r="BO68" i="28"/>
  <c r="AN69" i="28"/>
  <c r="BL73" i="28" s="1"/>
  <c r="BP67" i="28"/>
  <c r="BO67" i="28"/>
  <c r="AN68" i="28"/>
  <c r="BP66" i="28"/>
  <c r="BO66" i="28"/>
  <c r="AN67" i="28"/>
  <c r="BP65" i="28"/>
  <c r="BO65" i="28"/>
  <c r="AN66" i="28"/>
  <c r="BL70" i="28" s="1"/>
  <c r="BP64" i="28"/>
  <c r="BO64" i="28"/>
  <c r="AN65" i="28"/>
  <c r="BL69" i="28" s="1"/>
  <c r="BM69" i="28" s="1"/>
  <c r="AP65" i="28" s="1"/>
  <c r="BP63" i="28"/>
  <c r="BO63" i="28"/>
  <c r="AN64" i="28"/>
  <c r="BL68" i="28" s="1"/>
  <c r="BP62" i="28"/>
  <c r="BO62" i="28"/>
  <c r="AN63" i="28"/>
  <c r="BP61" i="28"/>
  <c r="BO61" i="28"/>
  <c r="AN62" i="28"/>
  <c r="BL66" i="28" s="1"/>
  <c r="BP60" i="28"/>
  <c r="BO60" i="28"/>
  <c r="AN61" i="28"/>
  <c r="BL65" i="28" s="1"/>
  <c r="BP59" i="28"/>
  <c r="BO59" i="28"/>
  <c r="AN60" i="28"/>
  <c r="BP58" i="28"/>
  <c r="BO58" i="28"/>
  <c r="AN59" i="28"/>
  <c r="BP57" i="28"/>
  <c r="BO57" i="28"/>
  <c r="AN58" i="28"/>
  <c r="BL62" i="28" s="1"/>
  <c r="BP56" i="28"/>
  <c r="BO56" i="28"/>
  <c r="AN57" i="28"/>
  <c r="BL61" i="28" s="1"/>
  <c r="BM61" i="28" s="1"/>
  <c r="AP57" i="28" s="1"/>
  <c r="BP55" i="28"/>
  <c r="BO55" i="28"/>
  <c r="AN56" i="28"/>
  <c r="BL60" i="28" s="1"/>
  <c r="BP54" i="28"/>
  <c r="BO54" i="28"/>
  <c r="AN55" i="28"/>
  <c r="BP53" i="28"/>
  <c r="BO53" i="28"/>
  <c r="AN54" i="28"/>
  <c r="BL58" i="28" s="1"/>
  <c r="BP52" i="28"/>
  <c r="BO52" i="28"/>
  <c r="AN53" i="28"/>
  <c r="BL57" i="28" s="1"/>
  <c r="BP51" i="28"/>
  <c r="BO51" i="28"/>
  <c r="AN52" i="28"/>
  <c r="BP50" i="28"/>
  <c r="BO50" i="28"/>
  <c r="AN51" i="28"/>
  <c r="BP49" i="28"/>
  <c r="BO49" i="28"/>
  <c r="AN50" i="28"/>
  <c r="BL54" i="28" s="1"/>
  <c r="BP48" i="28"/>
  <c r="BO48" i="28"/>
  <c r="AN49" i="28"/>
  <c r="BP47" i="28"/>
  <c r="BO47" i="28"/>
  <c r="AN48" i="28"/>
  <c r="BL52" i="28" s="1"/>
  <c r="BP46" i="28"/>
  <c r="BO46" i="28"/>
  <c r="AN47" i="28"/>
  <c r="BL51" i="28" s="1"/>
  <c r="BP45" i="28"/>
  <c r="BO45" i="28"/>
  <c r="AN46" i="28"/>
  <c r="BL50" i="28" s="1"/>
  <c r="BP44" i="28"/>
  <c r="BO44" i="28"/>
  <c r="AN45" i="28"/>
  <c r="BL49" i="28" s="1"/>
  <c r="BP43" i="28"/>
  <c r="BO43" i="28"/>
  <c r="AN44" i="28"/>
  <c r="BL48" i="28" s="1"/>
  <c r="CB42" i="28"/>
  <c r="BP42" i="28"/>
  <c r="BO42" i="28"/>
  <c r="AN43" i="28"/>
  <c r="BP41" i="28"/>
  <c r="BO41" i="28"/>
  <c r="AN42" i="28"/>
  <c r="BP40" i="28"/>
  <c r="BO40" i="28"/>
  <c r="AN41" i="28"/>
  <c r="BL45" i="28" s="1"/>
  <c r="BP39" i="28"/>
  <c r="BO39" i="28"/>
  <c r="AN40" i="28"/>
  <c r="BP38" i="28"/>
  <c r="BO38" i="28"/>
  <c r="AN39" i="28"/>
  <c r="BP37" i="28"/>
  <c r="BO37" i="28"/>
  <c r="AN38" i="28"/>
  <c r="BP36" i="28"/>
  <c r="BO36" i="28"/>
  <c r="AN37" i="28"/>
  <c r="BL41" i="28" s="1"/>
  <c r="BP35" i="28"/>
  <c r="BO35" i="28"/>
  <c r="AN36" i="28"/>
  <c r="BL40" i="28" s="1"/>
  <c r="BP34" i="28"/>
  <c r="BO34" i="28"/>
  <c r="AN35" i="28"/>
  <c r="BP33" i="28"/>
  <c r="BO33" i="28"/>
  <c r="AN34" i="28"/>
  <c r="BP32" i="28"/>
  <c r="BO32" i="28"/>
  <c r="AN33" i="28"/>
  <c r="BL37" i="28" s="1"/>
  <c r="BP31" i="28"/>
  <c r="BO31" i="28"/>
  <c r="AN32" i="28"/>
  <c r="BL36" i="28" s="1"/>
  <c r="BP30" i="28"/>
  <c r="BO30" i="28"/>
  <c r="AN31" i="28"/>
  <c r="BL35" i="28" s="1"/>
  <c r="BP29" i="28"/>
  <c r="BO29" i="28"/>
  <c r="AN30" i="28"/>
  <c r="BL34" i="28" s="1"/>
  <c r="BP28" i="28"/>
  <c r="BO28" i="28"/>
  <c r="AN29" i="28"/>
  <c r="BL33" i="28" s="1"/>
  <c r="BP27" i="28"/>
  <c r="BO27" i="28"/>
  <c r="AN28" i="28"/>
  <c r="BL32" i="28" s="1"/>
  <c r="BP26" i="28"/>
  <c r="BO26" i="28"/>
  <c r="AN27" i="28"/>
  <c r="BL31" i="28" s="1"/>
  <c r="BP25" i="28"/>
  <c r="BO25" i="28"/>
  <c r="L17" i="28"/>
  <c r="J17" i="28"/>
  <c r="AN26" i="28"/>
  <c r="BL30" i="28" s="1"/>
  <c r="BP24" i="28"/>
  <c r="BO24" i="28"/>
  <c r="AN25" i="28"/>
  <c r="BL29" i="28" s="1"/>
  <c r="BP23" i="28"/>
  <c r="BO23" i="28"/>
  <c r="AN24" i="28"/>
  <c r="BL28" i="28" s="1"/>
  <c r="BP22" i="28"/>
  <c r="BO22" i="28"/>
  <c r="AN23" i="28"/>
  <c r="BP21" i="28"/>
  <c r="BO21" i="28"/>
  <c r="AN22" i="28"/>
  <c r="BP20" i="28"/>
  <c r="BO20" i="28"/>
  <c r="AN21" i="28"/>
  <c r="BP19" i="28"/>
  <c r="BO19" i="28"/>
  <c r="AN20" i="28"/>
  <c r="BP18" i="28"/>
  <c r="BO18" i="28"/>
  <c r="AN19" i="28"/>
  <c r="BP17" i="28"/>
  <c r="BO17" i="28"/>
  <c r="AN18" i="28"/>
  <c r="BP16" i="28"/>
  <c r="BO16" i="28"/>
  <c r="AN17" i="28"/>
  <c r="BP15" i="28"/>
  <c r="BO15" i="28"/>
  <c r="AN16" i="28"/>
  <c r="BP14" i="28"/>
  <c r="BO14" i="28"/>
  <c r="AN15" i="28"/>
  <c r="BL19" i="28" s="1"/>
  <c r="BP13" i="28"/>
  <c r="BO13" i="28"/>
  <c r="J13" i="28"/>
  <c r="I13" i="28"/>
  <c r="AN14" i="28"/>
  <c r="J12" i="28"/>
  <c r="I12" i="28"/>
  <c r="AN13" i="28"/>
  <c r="AN12" i="28"/>
  <c r="AN11" i="28"/>
  <c r="AN10" i="28"/>
  <c r="AX512" i="27"/>
  <c r="AW512" i="27"/>
  <c r="AV512" i="27"/>
  <c r="AU512" i="27"/>
  <c r="AT512" i="27"/>
  <c r="AR512" i="27"/>
  <c r="AQ512" i="27"/>
  <c r="AX511" i="27"/>
  <c r="AV511" i="27"/>
  <c r="AU511" i="27"/>
  <c r="AT511" i="27"/>
  <c r="AS511" i="27"/>
  <c r="AX510" i="27"/>
  <c r="AV510" i="27"/>
  <c r="AU510" i="27"/>
  <c r="AT510" i="27"/>
  <c r="AS510" i="27"/>
  <c r="AX509" i="27"/>
  <c r="AV509" i="27"/>
  <c r="AU509" i="27"/>
  <c r="AT509" i="27"/>
  <c r="AS509" i="27"/>
  <c r="AX508" i="27"/>
  <c r="AV508" i="27"/>
  <c r="AU508" i="27"/>
  <c r="AT508" i="27"/>
  <c r="AS508" i="27"/>
  <c r="AX507" i="27"/>
  <c r="AV507" i="27"/>
  <c r="AU507" i="27"/>
  <c r="AT507" i="27"/>
  <c r="AS507" i="27"/>
  <c r="AX506" i="27"/>
  <c r="AV506" i="27"/>
  <c r="AU506" i="27"/>
  <c r="AT506" i="27"/>
  <c r="AS506" i="27"/>
  <c r="AX505" i="27"/>
  <c r="AV505" i="27"/>
  <c r="AU505" i="27"/>
  <c r="AT505" i="27"/>
  <c r="AS505" i="27"/>
  <c r="AX504" i="27"/>
  <c r="AV504" i="27"/>
  <c r="AU504" i="27"/>
  <c r="AT504" i="27"/>
  <c r="AS504" i="27"/>
  <c r="AW503" i="27"/>
  <c r="AV503" i="27"/>
  <c r="AU503" i="27"/>
  <c r="AT503" i="27"/>
  <c r="AS503" i="27"/>
  <c r="AW502" i="27"/>
  <c r="AV502" i="27"/>
  <c r="AU502" i="27"/>
  <c r="AT502" i="27"/>
  <c r="AS502" i="27"/>
  <c r="AW501" i="27"/>
  <c r="AV501" i="27"/>
  <c r="AU501" i="27"/>
  <c r="AT501" i="27"/>
  <c r="AS501" i="27"/>
  <c r="AW500" i="27"/>
  <c r="AV500" i="27"/>
  <c r="AU500" i="27"/>
  <c r="AT500" i="27"/>
  <c r="AS500" i="27"/>
  <c r="AW499" i="27"/>
  <c r="AV499" i="27"/>
  <c r="AU499" i="27"/>
  <c r="AT499" i="27"/>
  <c r="AS499" i="27"/>
  <c r="AW498" i="27"/>
  <c r="AV498" i="27"/>
  <c r="AU498" i="27"/>
  <c r="AT498" i="27"/>
  <c r="AS498" i="27"/>
  <c r="AW497" i="27"/>
  <c r="AV497" i="27"/>
  <c r="AU497" i="27"/>
  <c r="AT497" i="27"/>
  <c r="AS497" i="27"/>
  <c r="AW496" i="27"/>
  <c r="AV496" i="27"/>
  <c r="AU496" i="27"/>
  <c r="AT496" i="27"/>
  <c r="AS496" i="27"/>
  <c r="AW495" i="27"/>
  <c r="AV495" i="27"/>
  <c r="AU495" i="27"/>
  <c r="AT495" i="27"/>
  <c r="AS495" i="27"/>
  <c r="AW494" i="27"/>
  <c r="AV494" i="27"/>
  <c r="AU494" i="27"/>
  <c r="AT494" i="27"/>
  <c r="AS494" i="27"/>
  <c r="AW493" i="27"/>
  <c r="AV493" i="27"/>
  <c r="AU493" i="27"/>
  <c r="AT493" i="27"/>
  <c r="AS493" i="27"/>
  <c r="AW492" i="27"/>
  <c r="AV492" i="27"/>
  <c r="AU492" i="27"/>
  <c r="AT492" i="27"/>
  <c r="AS492" i="27"/>
  <c r="AW491" i="27"/>
  <c r="AV491" i="27"/>
  <c r="AU491" i="27"/>
  <c r="AT491" i="27"/>
  <c r="AS491" i="27"/>
  <c r="AW490" i="27"/>
  <c r="AV490" i="27"/>
  <c r="AU490" i="27"/>
  <c r="AT490" i="27"/>
  <c r="AS490" i="27"/>
  <c r="AW489" i="27"/>
  <c r="AV489" i="27"/>
  <c r="AU489" i="27"/>
  <c r="AT489" i="27"/>
  <c r="AS489" i="27"/>
  <c r="AW488" i="27"/>
  <c r="AV488" i="27"/>
  <c r="AU488" i="27"/>
  <c r="AT488" i="27"/>
  <c r="AS488" i="27"/>
  <c r="AW487" i="27"/>
  <c r="AV487" i="27"/>
  <c r="AU487" i="27"/>
  <c r="AT487" i="27"/>
  <c r="AS487" i="27"/>
  <c r="AW486" i="27"/>
  <c r="AV486" i="27"/>
  <c r="AU486" i="27"/>
  <c r="AT486" i="27"/>
  <c r="AS486" i="27"/>
  <c r="AW485" i="27"/>
  <c r="AV485" i="27"/>
  <c r="AU485" i="27"/>
  <c r="AT485" i="27"/>
  <c r="AS485" i="27"/>
  <c r="AW484" i="27"/>
  <c r="AV484" i="27"/>
  <c r="AU484" i="27"/>
  <c r="AT484" i="27"/>
  <c r="AS484" i="27"/>
  <c r="AX483" i="27"/>
  <c r="AV483" i="27"/>
  <c r="AU483" i="27"/>
  <c r="AT483" i="27"/>
  <c r="AS483" i="27"/>
  <c r="AX482" i="27"/>
  <c r="AV482" i="27"/>
  <c r="AU482" i="27"/>
  <c r="AT482" i="27"/>
  <c r="AS482" i="27"/>
  <c r="AX481" i="27"/>
  <c r="AV481" i="27"/>
  <c r="AU481" i="27"/>
  <c r="AT481" i="27"/>
  <c r="AS481" i="27"/>
  <c r="AX480" i="27"/>
  <c r="AV480" i="27"/>
  <c r="AU480" i="27"/>
  <c r="AT480" i="27"/>
  <c r="AS480" i="27"/>
  <c r="AX479" i="27"/>
  <c r="AV479" i="27"/>
  <c r="AU479" i="27"/>
  <c r="AT479" i="27"/>
  <c r="AS479" i="27"/>
  <c r="AX478" i="27"/>
  <c r="AV478" i="27"/>
  <c r="AU478" i="27"/>
  <c r="AT478" i="27"/>
  <c r="AS478" i="27"/>
  <c r="AX477" i="27"/>
  <c r="AV477" i="27"/>
  <c r="AU477" i="27"/>
  <c r="AT477" i="27"/>
  <c r="AS477" i="27"/>
  <c r="AX476" i="27"/>
  <c r="AV476" i="27"/>
  <c r="AU476" i="27"/>
  <c r="AT476" i="27"/>
  <c r="AS476" i="27"/>
  <c r="AX475" i="27"/>
  <c r="AV475" i="27"/>
  <c r="AU475" i="27"/>
  <c r="AT475" i="27"/>
  <c r="AS475" i="27"/>
  <c r="AX474" i="27"/>
  <c r="AV474" i="27"/>
  <c r="AU474" i="27"/>
  <c r="AT474" i="27"/>
  <c r="AS474" i="27"/>
  <c r="AX473" i="27"/>
  <c r="AV473" i="27"/>
  <c r="AU473" i="27"/>
  <c r="AT473" i="27"/>
  <c r="AS473" i="27"/>
  <c r="AX472" i="27"/>
  <c r="AV472" i="27"/>
  <c r="AU472" i="27"/>
  <c r="AT472" i="27"/>
  <c r="AS472" i="27"/>
  <c r="AX471" i="27"/>
  <c r="AV471" i="27"/>
  <c r="AU471" i="27"/>
  <c r="AT471" i="27"/>
  <c r="AS471" i="27"/>
  <c r="AX470" i="27"/>
  <c r="AV470" i="27"/>
  <c r="AU470" i="27"/>
  <c r="AT470" i="27"/>
  <c r="AS470" i="27"/>
  <c r="AX469" i="27"/>
  <c r="AV469" i="27"/>
  <c r="AU469" i="27"/>
  <c r="AT469" i="27"/>
  <c r="AS469" i="27"/>
  <c r="AX468" i="27"/>
  <c r="AV468" i="27"/>
  <c r="AU468" i="27"/>
  <c r="AT468" i="27"/>
  <c r="AS468" i="27"/>
  <c r="AX467" i="27"/>
  <c r="AV467" i="27"/>
  <c r="AU467" i="27"/>
  <c r="AT467" i="27"/>
  <c r="AS467" i="27"/>
  <c r="AW466" i="27"/>
  <c r="AV466" i="27"/>
  <c r="AU466" i="27"/>
  <c r="AT466" i="27"/>
  <c r="AS466" i="27"/>
  <c r="AW465" i="27"/>
  <c r="AV465" i="27"/>
  <c r="AU465" i="27"/>
  <c r="AT465" i="27"/>
  <c r="AS465" i="27"/>
  <c r="AW464" i="27"/>
  <c r="AV464" i="27"/>
  <c r="AU464" i="27"/>
  <c r="AT464" i="27"/>
  <c r="AS464" i="27"/>
  <c r="AW463" i="27"/>
  <c r="AV463" i="27"/>
  <c r="AU463" i="27"/>
  <c r="AT463" i="27"/>
  <c r="AS463" i="27"/>
  <c r="AW462" i="27"/>
  <c r="AV462" i="27"/>
  <c r="AU462" i="27"/>
  <c r="AT462" i="27"/>
  <c r="AS462" i="27"/>
  <c r="AW461" i="27"/>
  <c r="AV461" i="27"/>
  <c r="AU461" i="27"/>
  <c r="AT461" i="27"/>
  <c r="AS461" i="27"/>
  <c r="AX460" i="27"/>
  <c r="AV460" i="27"/>
  <c r="AU460" i="27"/>
  <c r="AT460" i="27"/>
  <c r="AS460" i="27"/>
  <c r="AX459" i="27"/>
  <c r="AV459" i="27"/>
  <c r="AU459" i="27"/>
  <c r="AT459" i="27"/>
  <c r="AS459" i="27"/>
  <c r="AX458" i="27"/>
  <c r="AV458" i="27"/>
  <c r="AU458" i="27"/>
  <c r="AT458" i="27"/>
  <c r="AS458" i="27"/>
  <c r="AX457" i="27"/>
  <c r="AV457" i="27"/>
  <c r="AU457" i="27"/>
  <c r="AT457" i="27"/>
  <c r="AS457" i="27"/>
  <c r="AX456" i="27"/>
  <c r="AV456" i="27"/>
  <c r="AU456" i="27"/>
  <c r="AT456" i="27"/>
  <c r="AS456" i="27"/>
  <c r="AX455" i="27"/>
  <c r="AV455" i="27"/>
  <c r="AU455" i="27"/>
  <c r="AT455" i="27"/>
  <c r="AS455" i="27"/>
  <c r="AX454" i="27"/>
  <c r="AV454" i="27"/>
  <c r="AU454" i="27"/>
  <c r="AT454" i="27"/>
  <c r="AS454" i="27"/>
  <c r="AW453" i="27"/>
  <c r="AV453" i="27"/>
  <c r="AU453" i="27"/>
  <c r="AT453" i="27"/>
  <c r="AS453" i="27"/>
  <c r="AW452" i="27"/>
  <c r="AV452" i="27"/>
  <c r="AU452" i="27"/>
  <c r="AT452" i="27"/>
  <c r="AS452" i="27"/>
  <c r="AW451" i="27"/>
  <c r="AV451" i="27"/>
  <c r="AU451" i="27"/>
  <c r="AT451" i="27"/>
  <c r="AS451" i="27"/>
  <c r="AW450" i="27"/>
  <c r="AV450" i="27"/>
  <c r="AU450" i="27"/>
  <c r="AT450" i="27"/>
  <c r="AS450" i="27"/>
  <c r="AW449" i="27"/>
  <c r="AV449" i="27"/>
  <c r="AU449" i="27"/>
  <c r="AT449" i="27"/>
  <c r="AS449" i="27"/>
  <c r="AW448" i="27"/>
  <c r="AV448" i="27"/>
  <c r="AU448" i="27"/>
  <c r="AT448" i="27"/>
  <c r="AS448" i="27"/>
  <c r="AX447" i="27"/>
  <c r="AV447" i="27"/>
  <c r="AU447" i="27"/>
  <c r="AT447" i="27"/>
  <c r="AS447" i="27"/>
  <c r="AX446" i="27"/>
  <c r="AV446" i="27"/>
  <c r="AU446" i="27"/>
  <c r="AT446" i="27"/>
  <c r="AS446" i="27"/>
  <c r="AX445" i="27"/>
  <c r="AV445" i="27"/>
  <c r="AU445" i="27"/>
  <c r="AT445" i="27"/>
  <c r="AS445" i="27"/>
  <c r="AX444" i="27"/>
  <c r="AV444" i="27"/>
  <c r="AU444" i="27"/>
  <c r="AT444" i="27"/>
  <c r="AS444" i="27"/>
  <c r="AX443" i="27"/>
  <c r="AV443" i="27"/>
  <c r="AU443" i="27"/>
  <c r="AT443" i="27"/>
  <c r="AS443" i="27"/>
  <c r="AX442" i="27"/>
  <c r="AV442" i="27"/>
  <c r="AU442" i="27"/>
  <c r="AT442" i="27"/>
  <c r="AS442" i="27"/>
  <c r="AX441" i="27"/>
  <c r="AV441" i="27"/>
  <c r="AU441" i="27"/>
  <c r="AT441" i="27"/>
  <c r="AS441" i="27"/>
  <c r="AX440" i="27"/>
  <c r="AV440" i="27"/>
  <c r="AU440" i="27"/>
  <c r="AT440" i="27"/>
  <c r="AS440" i="27"/>
  <c r="AX439" i="27"/>
  <c r="AV439" i="27"/>
  <c r="AU439" i="27"/>
  <c r="AT439" i="27"/>
  <c r="AS439" i="27"/>
  <c r="AW438" i="27"/>
  <c r="AV438" i="27"/>
  <c r="AU438" i="27"/>
  <c r="AT438" i="27"/>
  <c r="AS438" i="27"/>
  <c r="AW437" i="27"/>
  <c r="AV437" i="27"/>
  <c r="AU437" i="27"/>
  <c r="AT437" i="27"/>
  <c r="AS437" i="27"/>
  <c r="AW436" i="27"/>
  <c r="AV436" i="27"/>
  <c r="AU436" i="27"/>
  <c r="AT436" i="27"/>
  <c r="AS436" i="27"/>
  <c r="AW435" i="27"/>
  <c r="AV435" i="27"/>
  <c r="AU435" i="27"/>
  <c r="AT435" i="27"/>
  <c r="AS435" i="27"/>
  <c r="AW434" i="27"/>
  <c r="AV434" i="27"/>
  <c r="AU434" i="27"/>
  <c r="AT434" i="27"/>
  <c r="AS434" i="27"/>
  <c r="AW433" i="27"/>
  <c r="AV433" i="27"/>
  <c r="AU433" i="27"/>
  <c r="AT433" i="27"/>
  <c r="AS433" i="27"/>
  <c r="AW432" i="27"/>
  <c r="AV432" i="27"/>
  <c r="AU432" i="27"/>
  <c r="AT432" i="27"/>
  <c r="AS432" i="27"/>
  <c r="AW431" i="27"/>
  <c r="AV431" i="27"/>
  <c r="AU431" i="27"/>
  <c r="AT431" i="27"/>
  <c r="AS431" i="27"/>
  <c r="AW430" i="27"/>
  <c r="AV430" i="27"/>
  <c r="AU430" i="27"/>
  <c r="AT430" i="27"/>
  <c r="AS430" i="27"/>
  <c r="AW429" i="27"/>
  <c r="AV429" i="27"/>
  <c r="AU429" i="27"/>
  <c r="AT429" i="27"/>
  <c r="AS429" i="27"/>
  <c r="AW428" i="27"/>
  <c r="AV428" i="27"/>
  <c r="AU428" i="27"/>
  <c r="AT428" i="27"/>
  <c r="AS428" i="27"/>
  <c r="AW427" i="27"/>
  <c r="AV427" i="27"/>
  <c r="AU427" i="27"/>
  <c r="AT427" i="27"/>
  <c r="AS427" i="27"/>
  <c r="AW426" i="27"/>
  <c r="AV426" i="27"/>
  <c r="AU426" i="27"/>
  <c r="AT426" i="27"/>
  <c r="AS426" i="27"/>
  <c r="AW425" i="27"/>
  <c r="AV425" i="27"/>
  <c r="AU425" i="27"/>
  <c r="AT425" i="27"/>
  <c r="AS425" i="27"/>
  <c r="AW424" i="27"/>
  <c r="AV424" i="27"/>
  <c r="AU424" i="27"/>
  <c r="AT424" i="27"/>
  <c r="AS424" i="27"/>
  <c r="AW423" i="27"/>
  <c r="AV423" i="27"/>
  <c r="AU423" i="27"/>
  <c r="AT423" i="27"/>
  <c r="AS423" i="27"/>
  <c r="AW422" i="27"/>
  <c r="AV422" i="27"/>
  <c r="AU422" i="27"/>
  <c r="AT422" i="27"/>
  <c r="AS422" i="27"/>
  <c r="AW421" i="27"/>
  <c r="AV421" i="27"/>
  <c r="AU421" i="27"/>
  <c r="AT421" i="27"/>
  <c r="AS421" i="27"/>
  <c r="AW420" i="27"/>
  <c r="AV420" i="27"/>
  <c r="AU420" i="27"/>
  <c r="AT420" i="27"/>
  <c r="AS420" i="27"/>
  <c r="AW419" i="27"/>
  <c r="AV419" i="27"/>
  <c r="AU419" i="27"/>
  <c r="AT419" i="27"/>
  <c r="AS419" i="27"/>
  <c r="AX418" i="27"/>
  <c r="AV418" i="27"/>
  <c r="AU418" i="27"/>
  <c r="AT418" i="27"/>
  <c r="AS418" i="27"/>
  <c r="AX417" i="27"/>
  <c r="AV417" i="27"/>
  <c r="AU417" i="27"/>
  <c r="AT417" i="27"/>
  <c r="AS417" i="27"/>
  <c r="AX416" i="27"/>
  <c r="AV416" i="27"/>
  <c r="AU416" i="27"/>
  <c r="AT416" i="27"/>
  <c r="AS416" i="27"/>
  <c r="AX415" i="27"/>
  <c r="AV415" i="27"/>
  <c r="AU415" i="27"/>
  <c r="AT415" i="27"/>
  <c r="AS415" i="27"/>
  <c r="AX414" i="27"/>
  <c r="AV414" i="27"/>
  <c r="AU414" i="27"/>
  <c r="AT414" i="27"/>
  <c r="AS414" i="27"/>
  <c r="AX413" i="27"/>
  <c r="AV413" i="27"/>
  <c r="AU413" i="27"/>
  <c r="AT413" i="27"/>
  <c r="AS413" i="27"/>
  <c r="AX412" i="27"/>
  <c r="AV412" i="27"/>
  <c r="AU412" i="27"/>
  <c r="AT412" i="27"/>
  <c r="AS412" i="27"/>
  <c r="AX411" i="27"/>
  <c r="AV411" i="27"/>
  <c r="AU411" i="27"/>
  <c r="AT411" i="27"/>
  <c r="AS411" i="27"/>
  <c r="AX410" i="27"/>
  <c r="AV410" i="27"/>
  <c r="AU410" i="27"/>
  <c r="AT410" i="27"/>
  <c r="AS410" i="27"/>
  <c r="AX409" i="27"/>
  <c r="AV409" i="27"/>
  <c r="AU409" i="27"/>
  <c r="AT409" i="27"/>
  <c r="AS409" i="27"/>
  <c r="AX408" i="27"/>
  <c r="AV408" i="27"/>
  <c r="AU408" i="27"/>
  <c r="AT408" i="27"/>
  <c r="AS408" i="27"/>
  <c r="AX407" i="27"/>
  <c r="AV407" i="27"/>
  <c r="AU407" i="27"/>
  <c r="AT407" i="27"/>
  <c r="AS407" i="27"/>
  <c r="AX406" i="27"/>
  <c r="AV406" i="27"/>
  <c r="AU406" i="27"/>
  <c r="AT406" i="27"/>
  <c r="AS406" i="27"/>
  <c r="AX405" i="27"/>
  <c r="AV405" i="27"/>
  <c r="AU405" i="27"/>
  <c r="AT405" i="27"/>
  <c r="AS405" i="27"/>
  <c r="AX404" i="27"/>
  <c r="AV404" i="27"/>
  <c r="AU404" i="27"/>
  <c r="AT404" i="27"/>
  <c r="AS404" i="27"/>
  <c r="AX403" i="27"/>
  <c r="AV403" i="27"/>
  <c r="AU403" i="27"/>
  <c r="AT403" i="27"/>
  <c r="AS403" i="27"/>
  <c r="AX402" i="27"/>
  <c r="AV402" i="27"/>
  <c r="AU402" i="27"/>
  <c r="AT402" i="27"/>
  <c r="AS402" i="27"/>
  <c r="AW401" i="27"/>
  <c r="AV401" i="27"/>
  <c r="AU401" i="27"/>
  <c r="AT401" i="27"/>
  <c r="AS401" i="27"/>
  <c r="AW400" i="27"/>
  <c r="AV400" i="27"/>
  <c r="AU400" i="27"/>
  <c r="AT400" i="27"/>
  <c r="AS400" i="27"/>
  <c r="AW399" i="27"/>
  <c r="AV399" i="27"/>
  <c r="AU399" i="27"/>
  <c r="AT399" i="27"/>
  <c r="AS399" i="27"/>
  <c r="AW398" i="27"/>
  <c r="AV398" i="27"/>
  <c r="AU398" i="27"/>
  <c r="AT398" i="27"/>
  <c r="AS398" i="27"/>
  <c r="AW397" i="27"/>
  <c r="AV397" i="27"/>
  <c r="AU397" i="27"/>
  <c r="AT397" i="27"/>
  <c r="AS397" i="27"/>
  <c r="AW396" i="27"/>
  <c r="AV396" i="27"/>
  <c r="AU396" i="27"/>
  <c r="AT396" i="27"/>
  <c r="AS396" i="27"/>
  <c r="AX395" i="27"/>
  <c r="AV395" i="27"/>
  <c r="AU395" i="27"/>
  <c r="AT395" i="27"/>
  <c r="AS395" i="27"/>
  <c r="AX394" i="27"/>
  <c r="AV394" i="27"/>
  <c r="AU394" i="27"/>
  <c r="AT394" i="27"/>
  <c r="AS394" i="27"/>
  <c r="AX393" i="27"/>
  <c r="AV393" i="27"/>
  <c r="AU393" i="27"/>
  <c r="AT393" i="27"/>
  <c r="AS393" i="27"/>
  <c r="AX392" i="27"/>
  <c r="AV392" i="27"/>
  <c r="AU392" i="27"/>
  <c r="AT392" i="27"/>
  <c r="AS392" i="27"/>
  <c r="AX391" i="27"/>
  <c r="AV391" i="27"/>
  <c r="AU391" i="27"/>
  <c r="AT391" i="27"/>
  <c r="AS391" i="27"/>
  <c r="AX390" i="27"/>
  <c r="AV390" i="27"/>
  <c r="AU390" i="27"/>
  <c r="AT390" i="27"/>
  <c r="AS390" i="27"/>
  <c r="AX389" i="27"/>
  <c r="AV389" i="27"/>
  <c r="AU389" i="27"/>
  <c r="AT389" i="27"/>
  <c r="AS389" i="27"/>
  <c r="AW388" i="27"/>
  <c r="AV388" i="27"/>
  <c r="AU388" i="27"/>
  <c r="AT388" i="27"/>
  <c r="AS388" i="27"/>
  <c r="AW387" i="27"/>
  <c r="AV387" i="27"/>
  <c r="AU387" i="27"/>
  <c r="AT387" i="27"/>
  <c r="AS387" i="27"/>
  <c r="AW386" i="27"/>
  <c r="AV386" i="27"/>
  <c r="AU386" i="27"/>
  <c r="AT386" i="27"/>
  <c r="AS386" i="27"/>
  <c r="AW385" i="27"/>
  <c r="AV385" i="27"/>
  <c r="AU385" i="27"/>
  <c r="AT385" i="27"/>
  <c r="AS385" i="27"/>
  <c r="AW384" i="27"/>
  <c r="AV384" i="27"/>
  <c r="AU384" i="27"/>
  <c r="AT384" i="27"/>
  <c r="AS384" i="27"/>
  <c r="AW383" i="27"/>
  <c r="AV383" i="27"/>
  <c r="AU383" i="27"/>
  <c r="AT383" i="27"/>
  <c r="AS383" i="27"/>
  <c r="AX382" i="27"/>
  <c r="AV382" i="27"/>
  <c r="AU382" i="27"/>
  <c r="AT382" i="27"/>
  <c r="AS382" i="27"/>
  <c r="AX381" i="27"/>
  <c r="AV381" i="27"/>
  <c r="AU381" i="27"/>
  <c r="AT381" i="27"/>
  <c r="AS381" i="27"/>
  <c r="AX380" i="27"/>
  <c r="AV380" i="27"/>
  <c r="AU380" i="27"/>
  <c r="AT380" i="27"/>
  <c r="AS380" i="27"/>
  <c r="AX379" i="27"/>
  <c r="AV379" i="27"/>
  <c r="AU379" i="27"/>
  <c r="AT379" i="27"/>
  <c r="AS379" i="27"/>
  <c r="AX378" i="27"/>
  <c r="AV378" i="27"/>
  <c r="AU378" i="27"/>
  <c r="AT378" i="27"/>
  <c r="AS378" i="27"/>
  <c r="AX377" i="27"/>
  <c r="AV377" i="27"/>
  <c r="AU377" i="27"/>
  <c r="AT377" i="27"/>
  <c r="AS377" i="27"/>
  <c r="AX376" i="27"/>
  <c r="AV376" i="27"/>
  <c r="AU376" i="27"/>
  <c r="AT376" i="27"/>
  <c r="AS376" i="27"/>
  <c r="AX375" i="27"/>
  <c r="AV375" i="27"/>
  <c r="AU375" i="27"/>
  <c r="AT375" i="27"/>
  <c r="AS375" i="27"/>
  <c r="AX374" i="27"/>
  <c r="AV374" i="27"/>
  <c r="AU374" i="27"/>
  <c r="AT374" i="27"/>
  <c r="AS374" i="27"/>
  <c r="AW373" i="27"/>
  <c r="AV373" i="27"/>
  <c r="AU373" i="27"/>
  <c r="AT373" i="27"/>
  <c r="AS373" i="27"/>
  <c r="AW372" i="27"/>
  <c r="AV372" i="27"/>
  <c r="AU372" i="27"/>
  <c r="AT372" i="27"/>
  <c r="AS372" i="27"/>
  <c r="AW371" i="27"/>
  <c r="AV371" i="27"/>
  <c r="AU371" i="27"/>
  <c r="AT371" i="27"/>
  <c r="AS371" i="27"/>
  <c r="AW370" i="27"/>
  <c r="AV370" i="27"/>
  <c r="AU370" i="27"/>
  <c r="AT370" i="27"/>
  <c r="AS370" i="27"/>
  <c r="AW369" i="27"/>
  <c r="AV369" i="27"/>
  <c r="AU369" i="27"/>
  <c r="AT369" i="27"/>
  <c r="AS369" i="27"/>
  <c r="AW368" i="27"/>
  <c r="AV368" i="27"/>
  <c r="AU368" i="27"/>
  <c r="AT368" i="27"/>
  <c r="AS368" i="27"/>
  <c r="AW367" i="27"/>
  <c r="AV367" i="27"/>
  <c r="AU367" i="27"/>
  <c r="AT367" i="27"/>
  <c r="AS367" i="27"/>
  <c r="AW366" i="27"/>
  <c r="AV366" i="27"/>
  <c r="AU366" i="27"/>
  <c r="AT366" i="27"/>
  <c r="AS366" i="27"/>
  <c r="AW365" i="27"/>
  <c r="AV365" i="27"/>
  <c r="AU365" i="27"/>
  <c r="AT365" i="27"/>
  <c r="AS365" i="27"/>
  <c r="AW364" i="27"/>
  <c r="AV364" i="27"/>
  <c r="AU364" i="27"/>
  <c r="AT364" i="27"/>
  <c r="AS364" i="27"/>
  <c r="AW363" i="27"/>
  <c r="AV363" i="27"/>
  <c r="AU363" i="27"/>
  <c r="AT363" i="27"/>
  <c r="AS363" i="27"/>
  <c r="AW362" i="27"/>
  <c r="AV362" i="27"/>
  <c r="AU362" i="27"/>
  <c r="AT362" i="27"/>
  <c r="AS362" i="27"/>
  <c r="AW361" i="27"/>
  <c r="AV361" i="27"/>
  <c r="AU361" i="27"/>
  <c r="AT361" i="27"/>
  <c r="AS361" i="27"/>
  <c r="AW360" i="27"/>
  <c r="AV360" i="27"/>
  <c r="AU360" i="27"/>
  <c r="AT360" i="27"/>
  <c r="AS360" i="27"/>
  <c r="AW359" i="27"/>
  <c r="AV359" i="27"/>
  <c r="AU359" i="27"/>
  <c r="AT359" i="27"/>
  <c r="AS359" i="27"/>
  <c r="AW358" i="27"/>
  <c r="AV358" i="27"/>
  <c r="AU358" i="27"/>
  <c r="AT358" i="27"/>
  <c r="AS358" i="27"/>
  <c r="AW357" i="27"/>
  <c r="AV357" i="27"/>
  <c r="AU357" i="27"/>
  <c r="AT357" i="27"/>
  <c r="AS357" i="27"/>
  <c r="AW356" i="27"/>
  <c r="AV356" i="27"/>
  <c r="AU356" i="27"/>
  <c r="AT356" i="27"/>
  <c r="AS356" i="27"/>
  <c r="AW355" i="27"/>
  <c r="AV355" i="27"/>
  <c r="AU355" i="27"/>
  <c r="AT355" i="27"/>
  <c r="AS355" i="27"/>
  <c r="AW354" i="27"/>
  <c r="AV354" i="27"/>
  <c r="AU354" i="27"/>
  <c r="AT354" i="27"/>
  <c r="AS354" i="27"/>
  <c r="AX353" i="27"/>
  <c r="AV353" i="27"/>
  <c r="AU353" i="27"/>
  <c r="AT353" i="27"/>
  <c r="AS353" i="27"/>
  <c r="AX352" i="27"/>
  <c r="AV352" i="27"/>
  <c r="AU352" i="27"/>
  <c r="AT352" i="27"/>
  <c r="AS352" i="27"/>
  <c r="AX351" i="27"/>
  <c r="AV351" i="27"/>
  <c r="AU351" i="27"/>
  <c r="AT351" i="27"/>
  <c r="AS351" i="27"/>
  <c r="AX350" i="27"/>
  <c r="AV350" i="27"/>
  <c r="AU350" i="27"/>
  <c r="AT350" i="27"/>
  <c r="AS350" i="27"/>
  <c r="AX349" i="27"/>
  <c r="AV349" i="27"/>
  <c r="AU349" i="27"/>
  <c r="AT349" i="27"/>
  <c r="AS349" i="27"/>
  <c r="AX348" i="27"/>
  <c r="AV348" i="27"/>
  <c r="AU348" i="27"/>
  <c r="AT348" i="27"/>
  <c r="AS348" i="27"/>
  <c r="AX347" i="27"/>
  <c r="AV347" i="27"/>
  <c r="AU347" i="27"/>
  <c r="AT347" i="27"/>
  <c r="AS347" i="27"/>
  <c r="AX346" i="27"/>
  <c r="AV346" i="27"/>
  <c r="AU346" i="27"/>
  <c r="AT346" i="27"/>
  <c r="AS346" i="27"/>
  <c r="AX345" i="27"/>
  <c r="AV345" i="27"/>
  <c r="AU345" i="27"/>
  <c r="AT345" i="27"/>
  <c r="AS345" i="27"/>
  <c r="AX344" i="27"/>
  <c r="AV344" i="27"/>
  <c r="AU344" i="27"/>
  <c r="AT344" i="27"/>
  <c r="AS344" i="27"/>
  <c r="AX343" i="27"/>
  <c r="AV343" i="27"/>
  <c r="AU343" i="27"/>
  <c r="AT343" i="27"/>
  <c r="AS343" i="27"/>
  <c r="AX342" i="27"/>
  <c r="AV342" i="27"/>
  <c r="AU342" i="27"/>
  <c r="AT342" i="27"/>
  <c r="AS342" i="27"/>
  <c r="AX341" i="27"/>
  <c r="AV341" i="27"/>
  <c r="AU341" i="27"/>
  <c r="AT341" i="27"/>
  <c r="AS341" i="27"/>
  <c r="AX340" i="27"/>
  <c r="AV340" i="27"/>
  <c r="AU340" i="27"/>
  <c r="AT340" i="27"/>
  <c r="AS340" i="27"/>
  <c r="AX339" i="27"/>
  <c r="AV339" i="27"/>
  <c r="AU339" i="27"/>
  <c r="AT339" i="27"/>
  <c r="AS339" i="27"/>
  <c r="AX338" i="27"/>
  <c r="AV338" i="27"/>
  <c r="AU338" i="27"/>
  <c r="AT338" i="27"/>
  <c r="AS338" i="27"/>
  <c r="AX337" i="27"/>
  <c r="AV337" i="27"/>
  <c r="AU337" i="27"/>
  <c r="AT337" i="27"/>
  <c r="AS337" i="27"/>
  <c r="AW336" i="27"/>
  <c r="AV336" i="27"/>
  <c r="AU336" i="27"/>
  <c r="AT336" i="27"/>
  <c r="AS336" i="27"/>
  <c r="AW335" i="27"/>
  <c r="AV335" i="27"/>
  <c r="AU335" i="27"/>
  <c r="AT335" i="27"/>
  <c r="AS335" i="27"/>
  <c r="AW334" i="27"/>
  <c r="AV334" i="27"/>
  <c r="AU334" i="27"/>
  <c r="AT334" i="27"/>
  <c r="AS334" i="27"/>
  <c r="AW333" i="27"/>
  <c r="AV333" i="27"/>
  <c r="AU333" i="27"/>
  <c r="AT333" i="27"/>
  <c r="AS333" i="27"/>
  <c r="AW332" i="27"/>
  <c r="AV332" i="27"/>
  <c r="AU332" i="27"/>
  <c r="AT332" i="27"/>
  <c r="AS332" i="27"/>
  <c r="AW331" i="27"/>
  <c r="AV331" i="27"/>
  <c r="AU331" i="27"/>
  <c r="AT331" i="27"/>
  <c r="AS331" i="27"/>
  <c r="AX330" i="27"/>
  <c r="AV330" i="27"/>
  <c r="AU330" i="27"/>
  <c r="AT330" i="27"/>
  <c r="AS330" i="27"/>
  <c r="AX329" i="27"/>
  <c r="AV329" i="27"/>
  <c r="AU329" i="27"/>
  <c r="AT329" i="27"/>
  <c r="AS329" i="27"/>
  <c r="AX328" i="27"/>
  <c r="AV328" i="27"/>
  <c r="AU328" i="27"/>
  <c r="AT328" i="27"/>
  <c r="AS328" i="27"/>
  <c r="AX327" i="27"/>
  <c r="AV327" i="27"/>
  <c r="AU327" i="27"/>
  <c r="AT327" i="27"/>
  <c r="AS327" i="27"/>
  <c r="AX326" i="27"/>
  <c r="AV326" i="27"/>
  <c r="AU326" i="27"/>
  <c r="AT326" i="27"/>
  <c r="AS326" i="27"/>
  <c r="AX325" i="27"/>
  <c r="AV325" i="27"/>
  <c r="AU325" i="27"/>
  <c r="AT325" i="27"/>
  <c r="AS325" i="27"/>
  <c r="AX324" i="27"/>
  <c r="AV324" i="27"/>
  <c r="AU324" i="27"/>
  <c r="AT324" i="27"/>
  <c r="AS324" i="27"/>
  <c r="AW323" i="27"/>
  <c r="AV323" i="27"/>
  <c r="AU323" i="27"/>
  <c r="AT323" i="27"/>
  <c r="AS323" i="27"/>
  <c r="AW322" i="27"/>
  <c r="AV322" i="27"/>
  <c r="AU322" i="27"/>
  <c r="AT322" i="27"/>
  <c r="AS322" i="27"/>
  <c r="AW321" i="27"/>
  <c r="AV321" i="27"/>
  <c r="AU321" i="27"/>
  <c r="AT321" i="27"/>
  <c r="AS321" i="27"/>
  <c r="AW320" i="27"/>
  <c r="AV320" i="27"/>
  <c r="AU320" i="27"/>
  <c r="AT320" i="27"/>
  <c r="AS320" i="27"/>
  <c r="AW319" i="27"/>
  <c r="AV319" i="27"/>
  <c r="AU319" i="27"/>
  <c r="AT319" i="27"/>
  <c r="AS319" i="27"/>
  <c r="AW318" i="27"/>
  <c r="AV318" i="27"/>
  <c r="AU318" i="27"/>
  <c r="AT318" i="27"/>
  <c r="AS318" i="27"/>
  <c r="AX317" i="27"/>
  <c r="AV317" i="27"/>
  <c r="AU317" i="27"/>
  <c r="AT317" i="27"/>
  <c r="AS317" i="27"/>
  <c r="AX316" i="27"/>
  <c r="AV316" i="27"/>
  <c r="AU316" i="27"/>
  <c r="AT316" i="27"/>
  <c r="AS316" i="27"/>
  <c r="AX315" i="27"/>
  <c r="AV315" i="27"/>
  <c r="AU315" i="27"/>
  <c r="AT315" i="27"/>
  <c r="AS315" i="27"/>
  <c r="AX314" i="27"/>
  <c r="AV314" i="27"/>
  <c r="AU314" i="27"/>
  <c r="AT314" i="27"/>
  <c r="AS314" i="27"/>
  <c r="AX313" i="27"/>
  <c r="AV313" i="27"/>
  <c r="AU313" i="27"/>
  <c r="AT313" i="27"/>
  <c r="AS313" i="27"/>
  <c r="AX312" i="27"/>
  <c r="AV312" i="27"/>
  <c r="AU312" i="27"/>
  <c r="AT312" i="27"/>
  <c r="AS312" i="27"/>
  <c r="AX311" i="27"/>
  <c r="AV311" i="27"/>
  <c r="AU311" i="27"/>
  <c r="AT311" i="27"/>
  <c r="AS311" i="27"/>
  <c r="AX310" i="27"/>
  <c r="AV310" i="27"/>
  <c r="AU310" i="27"/>
  <c r="AT310" i="27"/>
  <c r="AS310" i="27"/>
  <c r="AX309" i="27"/>
  <c r="AV309" i="27"/>
  <c r="AU309" i="27"/>
  <c r="AT309" i="27"/>
  <c r="AS309" i="27"/>
  <c r="AW308" i="27"/>
  <c r="AV308" i="27"/>
  <c r="AU308" i="27"/>
  <c r="AT308" i="27"/>
  <c r="AS308" i="27"/>
  <c r="AW307" i="27"/>
  <c r="AV307" i="27"/>
  <c r="AU307" i="27"/>
  <c r="AT307" i="27"/>
  <c r="AS307" i="27"/>
  <c r="AW306" i="27"/>
  <c r="AV306" i="27"/>
  <c r="AU306" i="27"/>
  <c r="AT306" i="27"/>
  <c r="AS306" i="27"/>
  <c r="AW305" i="27"/>
  <c r="AV305" i="27"/>
  <c r="AU305" i="27"/>
  <c r="AT305" i="27"/>
  <c r="AS305" i="27"/>
  <c r="AW304" i="27"/>
  <c r="AV304" i="27"/>
  <c r="AU304" i="27"/>
  <c r="AT304" i="27"/>
  <c r="AS304" i="27"/>
  <c r="AW303" i="27"/>
  <c r="AV303" i="27"/>
  <c r="AU303" i="27"/>
  <c r="AT303" i="27"/>
  <c r="AS303" i="27"/>
  <c r="AW302" i="27"/>
  <c r="AV302" i="27"/>
  <c r="AU302" i="27"/>
  <c r="AT302" i="27"/>
  <c r="AS302" i="27"/>
  <c r="AW301" i="27"/>
  <c r="AV301" i="27"/>
  <c r="AU301" i="27"/>
  <c r="AT301" i="27"/>
  <c r="AS301" i="27"/>
  <c r="AW300" i="27"/>
  <c r="AV300" i="27"/>
  <c r="AU300" i="27"/>
  <c r="AT300" i="27"/>
  <c r="AS300" i="27"/>
  <c r="AW299" i="27"/>
  <c r="AV299" i="27"/>
  <c r="AU299" i="27"/>
  <c r="AT299" i="27"/>
  <c r="AS299" i="27"/>
  <c r="AW298" i="27"/>
  <c r="AV298" i="27"/>
  <c r="AU298" i="27"/>
  <c r="AT298" i="27"/>
  <c r="AS298" i="27"/>
  <c r="AW297" i="27"/>
  <c r="AV297" i="27"/>
  <c r="AU297" i="27"/>
  <c r="AT297" i="27"/>
  <c r="AS297" i="27"/>
  <c r="AW296" i="27"/>
  <c r="AV296" i="27"/>
  <c r="AU296" i="27"/>
  <c r="AT296" i="27"/>
  <c r="AS296" i="27"/>
  <c r="AW295" i="27"/>
  <c r="AV295" i="27"/>
  <c r="AU295" i="27"/>
  <c r="AT295" i="27"/>
  <c r="AS295" i="27"/>
  <c r="AW294" i="27"/>
  <c r="AV294" i="27"/>
  <c r="AU294" i="27"/>
  <c r="AT294" i="27"/>
  <c r="AS294" i="27"/>
  <c r="AW293" i="27"/>
  <c r="AV293" i="27"/>
  <c r="AU293" i="27"/>
  <c r="AT293" i="27"/>
  <c r="AS293" i="27"/>
  <c r="AW292" i="27"/>
  <c r="AV292" i="27"/>
  <c r="AU292" i="27"/>
  <c r="AT292" i="27"/>
  <c r="AS292" i="27"/>
  <c r="AW291" i="27"/>
  <c r="AV291" i="27"/>
  <c r="AU291" i="27"/>
  <c r="AT291" i="27"/>
  <c r="AS291" i="27"/>
  <c r="AW290" i="27"/>
  <c r="AV290" i="27"/>
  <c r="AU290" i="27"/>
  <c r="AT290" i="27"/>
  <c r="AS290" i="27"/>
  <c r="AW289" i="27"/>
  <c r="AV289" i="27"/>
  <c r="AU289" i="27"/>
  <c r="AT289" i="27"/>
  <c r="AS289" i="27"/>
  <c r="AX288" i="27"/>
  <c r="AV288" i="27"/>
  <c r="AU288" i="27"/>
  <c r="AT288" i="27"/>
  <c r="AS288" i="27"/>
  <c r="AX287" i="27"/>
  <c r="AV287" i="27"/>
  <c r="AU287" i="27"/>
  <c r="AT287" i="27"/>
  <c r="AS287" i="27"/>
  <c r="AX286" i="27"/>
  <c r="AV286" i="27"/>
  <c r="AU286" i="27"/>
  <c r="AT286" i="27"/>
  <c r="AS286" i="27"/>
  <c r="AX285" i="27"/>
  <c r="AV285" i="27"/>
  <c r="AU285" i="27"/>
  <c r="AT285" i="27"/>
  <c r="AS285" i="27"/>
  <c r="AX284" i="27"/>
  <c r="AV284" i="27"/>
  <c r="AU284" i="27"/>
  <c r="AT284" i="27"/>
  <c r="AS284" i="27"/>
  <c r="AX283" i="27"/>
  <c r="AV283" i="27"/>
  <c r="AU283" i="27"/>
  <c r="AT283" i="27"/>
  <c r="AS283" i="27"/>
  <c r="AX282" i="27"/>
  <c r="AV282" i="27"/>
  <c r="AU282" i="27"/>
  <c r="AT282" i="27"/>
  <c r="AS282" i="27"/>
  <c r="AX281" i="27"/>
  <c r="AV281" i="27"/>
  <c r="AU281" i="27"/>
  <c r="AT281" i="27"/>
  <c r="AS281" i="27"/>
  <c r="AX280" i="27"/>
  <c r="AV280" i="27"/>
  <c r="AU280" i="27"/>
  <c r="AT280" i="27"/>
  <c r="AS280" i="27"/>
  <c r="AX279" i="27"/>
  <c r="AV279" i="27"/>
  <c r="AU279" i="27"/>
  <c r="AT279" i="27"/>
  <c r="AS279" i="27"/>
  <c r="AX278" i="27"/>
  <c r="AV278" i="27"/>
  <c r="AU278" i="27"/>
  <c r="AT278" i="27"/>
  <c r="AS278" i="27"/>
  <c r="AX277" i="27"/>
  <c r="AV277" i="27"/>
  <c r="AU277" i="27"/>
  <c r="AT277" i="27"/>
  <c r="AS277" i="27"/>
  <c r="AX276" i="27"/>
  <c r="AV276" i="27"/>
  <c r="AU276" i="27"/>
  <c r="AT276" i="27"/>
  <c r="AS276" i="27"/>
  <c r="AX275" i="27"/>
  <c r="AV275" i="27"/>
  <c r="AU275" i="27"/>
  <c r="AT275" i="27"/>
  <c r="AS275" i="27"/>
  <c r="AX274" i="27"/>
  <c r="AV274" i="27"/>
  <c r="AU274" i="27"/>
  <c r="AT274" i="27"/>
  <c r="AS274" i="27"/>
  <c r="AX273" i="27"/>
  <c r="AV273" i="27"/>
  <c r="AU273" i="27"/>
  <c r="AT273" i="27"/>
  <c r="AS273" i="27"/>
  <c r="AX272" i="27"/>
  <c r="AV272" i="27"/>
  <c r="AU272" i="27"/>
  <c r="AT272" i="27"/>
  <c r="AS272" i="27"/>
  <c r="AW271" i="27"/>
  <c r="AV271" i="27"/>
  <c r="AU271" i="27"/>
  <c r="AT271" i="27"/>
  <c r="AS271" i="27"/>
  <c r="AW270" i="27"/>
  <c r="AV270" i="27"/>
  <c r="AU270" i="27"/>
  <c r="AT270" i="27"/>
  <c r="AS270" i="27"/>
  <c r="AW269" i="27"/>
  <c r="AV269" i="27"/>
  <c r="AU269" i="27"/>
  <c r="AT269" i="27"/>
  <c r="AS269" i="27"/>
  <c r="AW268" i="27"/>
  <c r="AV268" i="27"/>
  <c r="AU268" i="27"/>
  <c r="AT268" i="27"/>
  <c r="AS268" i="27"/>
  <c r="AW267" i="27"/>
  <c r="AV267" i="27"/>
  <c r="AU267" i="27"/>
  <c r="AT267" i="27"/>
  <c r="AS267" i="27"/>
  <c r="AW266" i="27"/>
  <c r="AV266" i="27"/>
  <c r="AU266" i="27"/>
  <c r="AT266" i="27"/>
  <c r="AS266" i="27"/>
  <c r="AX265" i="27"/>
  <c r="AV265" i="27"/>
  <c r="AU265" i="27"/>
  <c r="AT265" i="27"/>
  <c r="AS265" i="27"/>
  <c r="AX264" i="27"/>
  <c r="AV264" i="27"/>
  <c r="AU264" i="27"/>
  <c r="AT264" i="27"/>
  <c r="AS264" i="27"/>
  <c r="AX263" i="27"/>
  <c r="AV263" i="27"/>
  <c r="AU263" i="27"/>
  <c r="AT263" i="27"/>
  <c r="AS263" i="27"/>
  <c r="AX262" i="27"/>
  <c r="AV262" i="27"/>
  <c r="AU262" i="27"/>
  <c r="AT262" i="27"/>
  <c r="AS262" i="27"/>
  <c r="AX261" i="27"/>
  <c r="AV261" i="27"/>
  <c r="AU261" i="27"/>
  <c r="AT261" i="27"/>
  <c r="AS261" i="27"/>
  <c r="AX260" i="27"/>
  <c r="AV260" i="27"/>
  <c r="AU260" i="27"/>
  <c r="AT260" i="27"/>
  <c r="AS260" i="27"/>
  <c r="AX259" i="27"/>
  <c r="AV259" i="27"/>
  <c r="AU259" i="27"/>
  <c r="AT259" i="27"/>
  <c r="AS259" i="27"/>
  <c r="AW258" i="27"/>
  <c r="AV258" i="27"/>
  <c r="AU258" i="27"/>
  <c r="AT258" i="27"/>
  <c r="AS258" i="27"/>
  <c r="AW257" i="27"/>
  <c r="AV257" i="27"/>
  <c r="AU257" i="27"/>
  <c r="AT257" i="27"/>
  <c r="AS257" i="27"/>
  <c r="AW256" i="27"/>
  <c r="AV256" i="27"/>
  <c r="AU256" i="27"/>
  <c r="AT256" i="27"/>
  <c r="AS256" i="27"/>
  <c r="AW255" i="27"/>
  <c r="AV255" i="27"/>
  <c r="AU255" i="27"/>
  <c r="AT255" i="27"/>
  <c r="AS255" i="27"/>
  <c r="AW254" i="27"/>
  <c r="AV254" i="27"/>
  <c r="AU254" i="27"/>
  <c r="AT254" i="27"/>
  <c r="AS254" i="27"/>
  <c r="AW253" i="27"/>
  <c r="AV253" i="27"/>
  <c r="AU253" i="27"/>
  <c r="AT253" i="27"/>
  <c r="AS253" i="27"/>
  <c r="AX252" i="27"/>
  <c r="AV252" i="27"/>
  <c r="AU252" i="27"/>
  <c r="AT252" i="27"/>
  <c r="AS252" i="27"/>
  <c r="AX251" i="27"/>
  <c r="AV251" i="27"/>
  <c r="AU251" i="27"/>
  <c r="AT251" i="27"/>
  <c r="AS251" i="27"/>
  <c r="AX250" i="27"/>
  <c r="AV250" i="27"/>
  <c r="AU250" i="27"/>
  <c r="AT250" i="27"/>
  <c r="AS250" i="27"/>
  <c r="AX249" i="27"/>
  <c r="AV249" i="27"/>
  <c r="AU249" i="27"/>
  <c r="AT249" i="27"/>
  <c r="AS249" i="27"/>
  <c r="AX248" i="27"/>
  <c r="AV248" i="27"/>
  <c r="AU248" i="27"/>
  <c r="AT248" i="27"/>
  <c r="AS248" i="27"/>
  <c r="AX247" i="27"/>
  <c r="AV247" i="27"/>
  <c r="AU247" i="27"/>
  <c r="AT247" i="27"/>
  <c r="AS247" i="27"/>
  <c r="AX246" i="27"/>
  <c r="AV246" i="27"/>
  <c r="AU246" i="27"/>
  <c r="AT246" i="27"/>
  <c r="AS246" i="27"/>
  <c r="AX245" i="27"/>
  <c r="AV245" i="27"/>
  <c r="AU245" i="27"/>
  <c r="AT245" i="27"/>
  <c r="AS245" i="27"/>
  <c r="AX244" i="27"/>
  <c r="AV244" i="27"/>
  <c r="AU244" i="27"/>
  <c r="AT244" i="27"/>
  <c r="AS244" i="27"/>
  <c r="AW243" i="27"/>
  <c r="AV243" i="27"/>
  <c r="AU243" i="27"/>
  <c r="AT243" i="27"/>
  <c r="AS243" i="27"/>
  <c r="AW242" i="27"/>
  <c r="AV242" i="27"/>
  <c r="AU242" i="27"/>
  <c r="AT242" i="27"/>
  <c r="AS242" i="27"/>
  <c r="AW241" i="27"/>
  <c r="AV241" i="27"/>
  <c r="AU241" i="27"/>
  <c r="AT241" i="27"/>
  <c r="AS241" i="27"/>
  <c r="AW240" i="27"/>
  <c r="AV240" i="27"/>
  <c r="AU240" i="27"/>
  <c r="AT240" i="27"/>
  <c r="AS240" i="27"/>
  <c r="AW239" i="27"/>
  <c r="AV239" i="27"/>
  <c r="AU239" i="27"/>
  <c r="AT239" i="27"/>
  <c r="AS239" i="27"/>
  <c r="AW238" i="27"/>
  <c r="AV238" i="27"/>
  <c r="AU238" i="27"/>
  <c r="AT238" i="27"/>
  <c r="AS238" i="27"/>
  <c r="AW237" i="27"/>
  <c r="AV237" i="27"/>
  <c r="AU237" i="27"/>
  <c r="AT237" i="27"/>
  <c r="AS237" i="27"/>
  <c r="AW236" i="27"/>
  <c r="AV236" i="27"/>
  <c r="AU236" i="27"/>
  <c r="AT236" i="27"/>
  <c r="AS236" i="27"/>
  <c r="AW235" i="27"/>
  <c r="AV235" i="27"/>
  <c r="AU235" i="27"/>
  <c r="AT235" i="27"/>
  <c r="AS235" i="27"/>
  <c r="AW234" i="27"/>
  <c r="AV234" i="27"/>
  <c r="AU234" i="27"/>
  <c r="AT234" i="27"/>
  <c r="AS234" i="27"/>
  <c r="AW233" i="27"/>
  <c r="AV233" i="27"/>
  <c r="AU233" i="27"/>
  <c r="AT233" i="27"/>
  <c r="AS233" i="27"/>
  <c r="AW232" i="27"/>
  <c r="AV232" i="27"/>
  <c r="AU232" i="27"/>
  <c r="AT232" i="27"/>
  <c r="AS232" i="27"/>
  <c r="AW231" i="27"/>
  <c r="AV231" i="27"/>
  <c r="AU231" i="27"/>
  <c r="AT231" i="27"/>
  <c r="AS231" i="27"/>
  <c r="AW230" i="27"/>
  <c r="AV230" i="27"/>
  <c r="AU230" i="27"/>
  <c r="AT230" i="27"/>
  <c r="AS230" i="27"/>
  <c r="AW229" i="27"/>
  <c r="AV229" i="27"/>
  <c r="AU229" i="27"/>
  <c r="AT229" i="27"/>
  <c r="AS229" i="27"/>
  <c r="AW228" i="27"/>
  <c r="AV228" i="27"/>
  <c r="AU228" i="27"/>
  <c r="AT228" i="27"/>
  <c r="AS228" i="27"/>
  <c r="AW227" i="27"/>
  <c r="AV227" i="27"/>
  <c r="AU227" i="27"/>
  <c r="AT227" i="27"/>
  <c r="AS227" i="27"/>
  <c r="AW226" i="27"/>
  <c r="AV226" i="27"/>
  <c r="AU226" i="27"/>
  <c r="AT226" i="27"/>
  <c r="AS226" i="27"/>
  <c r="AW225" i="27"/>
  <c r="AV225" i="27"/>
  <c r="AU225" i="27"/>
  <c r="AT225" i="27"/>
  <c r="AS225" i="27"/>
  <c r="AW224" i="27"/>
  <c r="AV224" i="27"/>
  <c r="AU224" i="27"/>
  <c r="AT224" i="27"/>
  <c r="AS224" i="27"/>
  <c r="AX223" i="27"/>
  <c r="AV223" i="27"/>
  <c r="AU223" i="27"/>
  <c r="AT223" i="27"/>
  <c r="AS223" i="27"/>
  <c r="AX222" i="27"/>
  <c r="AV222" i="27"/>
  <c r="AU222" i="27"/>
  <c r="AT222" i="27"/>
  <c r="AS222" i="27"/>
  <c r="AX221" i="27"/>
  <c r="AV221" i="27"/>
  <c r="AU221" i="27"/>
  <c r="AT221" i="27"/>
  <c r="AS221" i="27"/>
  <c r="AX220" i="27"/>
  <c r="AV220" i="27"/>
  <c r="AU220" i="27"/>
  <c r="AT220" i="27"/>
  <c r="AS220" i="27"/>
  <c r="AX219" i="27"/>
  <c r="AV219" i="27"/>
  <c r="AU219" i="27"/>
  <c r="AT219" i="27"/>
  <c r="AS219" i="27"/>
  <c r="AX218" i="27"/>
  <c r="AV218" i="27"/>
  <c r="AU218" i="27"/>
  <c r="AT218" i="27"/>
  <c r="AS218" i="27"/>
  <c r="AX217" i="27"/>
  <c r="AV217" i="27"/>
  <c r="AU217" i="27"/>
  <c r="AT217" i="27"/>
  <c r="AS217" i="27"/>
  <c r="AX216" i="27"/>
  <c r="AV216" i="27"/>
  <c r="AU216" i="27"/>
  <c r="AT216" i="27"/>
  <c r="AS216" i="27"/>
  <c r="AX215" i="27"/>
  <c r="AV215" i="27"/>
  <c r="AU215" i="27"/>
  <c r="AT215" i="27"/>
  <c r="AS215" i="27"/>
  <c r="AX214" i="27"/>
  <c r="AV214" i="27"/>
  <c r="AU214" i="27"/>
  <c r="AT214" i="27"/>
  <c r="AS214" i="27"/>
  <c r="AX213" i="27"/>
  <c r="AV213" i="27"/>
  <c r="AU213" i="27"/>
  <c r="AT213" i="27"/>
  <c r="AS213" i="27"/>
  <c r="AX212" i="27"/>
  <c r="AV212" i="27"/>
  <c r="AU212" i="27"/>
  <c r="AT212" i="27"/>
  <c r="AS212" i="27"/>
  <c r="AX211" i="27"/>
  <c r="AV211" i="27"/>
  <c r="AU211" i="27"/>
  <c r="AT211" i="27"/>
  <c r="AS211" i="27"/>
  <c r="AX210" i="27"/>
  <c r="AV210" i="27"/>
  <c r="AU210" i="27"/>
  <c r="AT210" i="27"/>
  <c r="AS210" i="27"/>
  <c r="AX209" i="27"/>
  <c r="AV209" i="27"/>
  <c r="AU209" i="27"/>
  <c r="AT209" i="27"/>
  <c r="AS209" i="27"/>
  <c r="AX208" i="27"/>
  <c r="AV208" i="27"/>
  <c r="AU208" i="27"/>
  <c r="AT208" i="27"/>
  <c r="AS208" i="27"/>
  <c r="AX207" i="27"/>
  <c r="AV207" i="27"/>
  <c r="AU207" i="27"/>
  <c r="AT207" i="27"/>
  <c r="AS207" i="27"/>
  <c r="AW206" i="27"/>
  <c r="AV206" i="27"/>
  <c r="AU206" i="27"/>
  <c r="AT206" i="27"/>
  <c r="AS206" i="27"/>
  <c r="AW205" i="27"/>
  <c r="AV205" i="27"/>
  <c r="AU205" i="27"/>
  <c r="AT205" i="27"/>
  <c r="AS205" i="27"/>
  <c r="AW204" i="27"/>
  <c r="AV204" i="27"/>
  <c r="AU204" i="27"/>
  <c r="AT204" i="27"/>
  <c r="AS204" i="27"/>
  <c r="AW203" i="27"/>
  <c r="AV203" i="27"/>
  <c r="AU203" i="27"/>
  <c r="AT203" i="27"/>
  <c r="AS203" i="27"/>
  <c r="AW202" i="27"/>
  <c r="AV202" i="27"/>
  <c r="AU202" i="27"/>
  <c r="AT202" i="27"/>
  <c r="AS202" i="27"/>
  <c r="AW201" i="27"/>
  <c r="AV201" i="27"/>
  <c r="AU201" i="27"/>
  <c r="AT201" i="27"/>
  <c r="AS201" i="27"/>
  <c r="AX200" i="27"/>
  <c r="AV200" i="27"/>
  <c r="AU200" i="27"/>
  <c r="AT200" i="27"/>
  <c r="AS200" i="27"/>
  <c r="AX199" i="27"/>
  <c r="AV199" i="27"/>
  <c r="AU199" i="27"/>
  <c r="AT199" i="27"/>
  <c r="AS199" i="27"/>
  <c r="AX198" i="27"/>
  <c r="AV198" i="27"/>
  <c r="AU198" i="27"/>
  <c r="AT198" i="27"/>
  <c r="AS198" i="27"/>
  <c r="AX197" i="27"/>
  <c r="AV197" i="27"/>
  <c r="AU197" i="27"/>
  <c r="AT197" i="27"/>
  <c r="AS197" i="27"/>
  <c r="AX196" i="27"/>
  <c r="AV196" i="27"/>
  <c r="AU196" i="27"/>
  <c r="AT196" i="27"/>
  <c r="AS196" i="27"/>
  <c r="AX195" i="27"/>
  <c r="AV195" i="27"/>
  <c r="AU195" i="27"/>
  <c r="AT195" i="27"/>
  <c r="AS195" i="27"/>
  <c r="AX194" i="27"/>
  <c r="AV194" i="27"/>
  <c r="AU194" i="27"/>
  <c r="AT194" i="27"/>
  <c r="AS194" i="27"/>
  <c r="AW193" i="27"/>
  <c r="AV193" i="27"/>
  <c r="AU193" i="27"/>
  <c r="AT193" i="27"/>
  <c r="AS193" i="27"/>
  <c r="AW192" i="27"/>
  <c r="AV192" i="27"/>
  <c r="AU192" i="27"/>
  <c r="AT192" i="27"/>
  <c r="AS192" i="27"/>
  <c r="AW191" i="27"/>
  <c r="AV191" i="27"/>
  <c r="AU191" i="27"/>
  <c r="AT191" i="27"/>
  <c r="AS191" i="27"/>
  <c r="AW190" i="27"/>
  <c r="AV190" i="27"/>
  <c r="AU190" i="27"/>
  <c r="AT190" i="27"/>
  <c r="AS190" i="27"/>
  <c r="AW189" i="27"/>
  <c r="AV189" i="27"/>
  <c r="AU189" i="27"/>
  <c r="AT189" i="27"/>
  <c r="AS189" i="27"/>
  <c r="AW188" i="27"/>
  <c r="AV188" i="27"/>
  <c r="AU188" i="27"/>
  <c r="AT188" i="27"/>
  <c r="AS188" i="27"/>
  <c r="AX187" i="27"/>
  <c r="AV187" i="27"/>
  <c r="AU187" i="27"/>
  <c r="AT187" i="27"/>
  <c r="AS187" i="27"/>
  <c r="AX186" i="27"/>
  <c r="AV186" i="27"/>
  <c r="AU186" i="27"/>
  <c r="AT186" i="27"/>
  <c r="AS186" i="27"/>
  <c r="AX185" i="27"/>
  <c r="AV185" i="27"/>
  <c r="AU185" i="27"/>
  <c r="AT185" i="27"/>
  <c r="AS185" i="27"/>
  <c r="AX184" i="27"/>
  <c r="AV184" i="27"/>
  <c r="AU184" i="27"/>
  <c r="AT184" i="27"/>
  <c r="AS184" i="27"/>
  <c r="AX183" i="27"/>
  <c r="AV183" i="27"/>
  <c r="AU183" i="27"/>
  <c r="AT183" i="27"/>
  <c r="AS183" i="27"/>
  <c r="AX182" i="27"/>
  <c r="AV182" i="27"/>
  <c r="AU182" i="27"/>
  <c r="AT182" i="27"/>
  <c r="AS182" i="27"/>
  <c r="AX181" i="27"/>
  <c r="AV181" i="27"/>
  <c r="AU181" i="27"/>
  <c r="AT181" i="27"/>
  <c r="AS181" i="27"/>
  <c r="AX180" i="27"/>
  <c r="AV180" i="27"/>
  <c r="AU180" i="27"/>
  <c r="AT180" i="27"/>
  <c r="AS180" i="27"/>
  <c r="AX179" i="27"/>
  <c r="AV179" i="27"/>
  <c r="AU179" i="27"/>
  <c r="AT179" i="27"/>
  <c r="AS179" i="27"/>
  <c r="AW178" i="27"/>
  <c r="AV178" i="27"/>
  <c r="AU178" i="27"/>
  <c r="AT178" i="27"/>
  <c r="AS178" i="27"/>
  <c r="AW177" i="27"/>
  <c r="AV177" i="27"/>
  <c r="AU177" i="27"/>
  <c r="AT177" i="27"/>
  <c r="AS177" i="27"/>
  <c r="AW176" i="27"/>
  <c r="AV176" i="27"/>
  <c r="AU176" i="27"/>
  <c r="AT176" i="27"/>
  <c r="AS176" i="27"/>
  <c r="AW175" i="27"/>
  <c r="AV175" i="27"/>
  <c r="AU175" i="27"/>
  <c r="AT175" i="27"/>
  <c r="AS175" i="27"/>
  <c r="AW174" i="27"/>
  <c r="AV174" i="27"/>
  <c r="AU174" i="27"/>
  <c r="AT174" i="27"/>
  <c r="AS174" i="27"/>
  <c r="AW173" i="27"/>
  <c r="AV173" i="27"/>
  <c r="AU173" i="27"/>
  <c r="AT173" i="27"/>
  <c r="AS173" i="27"/>
  <c r="AW172" i="27"/>
  <c r="AV172" i="27"/>
  <c r="AU172" i="27"/>
  <c r="AT172" i="27"/>
  <c r="AS172" i="27"/>
  <c r="AW171" i="27"/>
  <c r="AV171" i="27"/>
  <c r="AU171" i="27"/>
  <c r="AT171" i="27"/>
  <c r="AS171" i="27"/>
  <c r="AW170" i="27"/>
  <c r="AV170" i="27"/>
  <c r="AU170" i="27"/>
  <c r="AT170" i="27"/>
  <c r="AS170" i="27"/>
  <c r="AW169" i="27"/>
  <c r="AV169" i="27"/>
  <c r="AU169" i="27"/>
  <c r="AT169" i="27"/>
  <c r="AS169" i="27"/>
  <c r="AW168" i="27"/>
  <c r="AV168" i="27"/>
  <c r="AU168" i="27"/>
  <c r="AT168" i="27"/>
  <c r="AS168" i="27"/>
  <c r="AW167" i="27"/>
  <c r="AV167" i="27"/>
  <c r="AU167" i="27"/>
  <c r="AT167" i="27"/>
  <c r="AS167" i="27"/>
  <c r="AW166" i="27"/>
  <c r="AV166" i="27"/>
  <c r="AU166" i="27"/>
  <c r="AT166" i="27"/>
  <c r="AS166" i="27"/>
  <c r="AW165" i="27"/>
  <c r="AV165" i="27"/>
  <c r="AU165" i="27"/>
  <c r="AT165" i="27"/>
  <c r="AS165" i="27"/>
  <c r="AW164" i="27"/>
  <c r="AV164" i="27"/>
  <c r="AU164" i="27"/>
  <c r="AT164" i="27"/>
  <c r="AS164" i="27"/>
  <c r="AW163" i="27"/>
  <c r="AV163" i="27"/>
  <c r="AU163" i="27"/>
  <c r="AT163" i="27"/>
  <c r="AS163" i="27"/>
  <c r="AW162" i="27"/>
  <c r="AV162" i="27"/>
  <c r="AU162" i="27"/>
  <c r="AT162" i="27"/>
  <c r="AS162" i="27"/>
  <c r="AW161" i="27"/>
  <c r="AV161" i="27"/>
  <c r="AU161" i="27"/>
  <c r="AT161" i="27"/>
  <c r="AS161" i="27"/>
  <c r="AW160" i="27"/>
  <c r="AV160" i="27"/>
  <c r="AU160" i="27"/>
  <c r="AT160" i="27"/>
  <c r="AS160" i="27"/>
  <c r="AW159" i="27"/>
  <c r="AV159" i="27"/>
  <c r="AU159" i="27"/>
  <c r="AT159" i="27"/>
  <c r="AS159" i="27"/>
  <c r="AX158" i="27"/>
  <c r="AV158" i="27"/>
  <c r="AU158" i="27"/>
  <c r="AT158" i="27"/>
  <c r="AS158" i="27"/>
  <c r="AX157" i="27"/>
  <c r="AV157" i="27"/>
  <c r="AU157" i="27"/>
  <c r="AT157" i="27"/>
  <c r="AS157" i="27"/>
  <c r="AX156" i="27"/>
  <c r="AV156" i="27"/>
  <c r="AU156" i="27"/>
  <c r="AT156" i="27"/>
  <c r="AS156" i="27"/>
  <c r="AX155" i="27"/>
  <c r="AV155" i="27"/>
  <c r="AU155" i="27"/>
  <c r="AT155" i="27"/>
  <c r="AS155" i="27"/>
  <c r="AX154" i="27"/>
  <c r="AV154" i="27"/>
  <c r="AU154" i="27"/>
  <c r="AT154" i="27"/>
  <c r="AS154" i="27"/>
  <c r="AX153" i="27"/>
  <c r="AV153" i="27"/>
  <c r="AU153" i="27"/>
  <c r="AT153" i="27"/>
  <c r="AS153" i="27"/>
  <c r="AX152" i="27"/>
  <c r="AV152" i="27"/>
  <c r="AU152" i="27"/>
  <c r="AT152" i="27"/>
  <c r="AS152" i="27"/>
  <c r="AX151" i="27"/>
  <c r="AV151" i="27"/>
  <c r="AU151" i="27"/>
  <c r="AT151" i="27"/>
  <c r="AS151" i="27"/>
  <c r="AX150" i="27"/>
  <c r="AV150" i="27"/>
  <c r="AU150" i="27"/>
  <c r="AT150" i="27"/>
  <c r="AS150" i="27"/>
  <c r="AX149" i="27"/>
  <c r="AV149" i="27"/>
  <c r="AU149" i="27"/>
  <c r="AT149" i="27"/>
  <c r="AS149" i="27"/>
  <c r="AX148" i="27"/>
  <c r="AV148" i="27"/>
  <c r="AU148" i="27"/>
  <c r="AT148" i="27"/>
  <c r="AS148" i="27"/>
  <c r="AX147" i="27"/>
  <c r="AV147" i="27"/>
  <c r="AU147" i="27"/>
  <c r="AT147" i="27"/>
  <c r="AS147" i="27"/>
  <c r="AX146" i="27"/>
  <c r="AV146" i="27"/>
  <c r="AU146" i="27"/>
  <c r="AT146" i="27"/>
  <c r="AS146" i="27"/>
  <c r="AX145" i="27"/>
  <c r="AV145" i="27"/>
  <c r="AU145" i="27"/>
  <c r="AT145" i="27"/>
  <c r="AS145" i="27"/>
  <c r="AX144" i="27"/>
  <c r="AV144" i="27"/>
  <c r="AU144" i="27"/>
  <c r="AT144" i="27"/>
  <c r="AS144" i="27"/>
  <c r="AX143" i="27"/>
  <c r="AV143" i="27"/>
  <c r="AU143" i="27"/>
  <c r="AT143" i="27"/>
  <c r="AS143" i="27"/>
  <c r="AX142" i="27"/>
  <c r="AV142" i="27"/>
  <c r="AU142" i="27"/>
  <c r="AT142" i="27"/>
  <c r="AS142" i="27"/>
  <c r="AW141" i="27"/>
  <c r="AV141" i="27"/>
  <c r="AU141" i="27"/>
  <c r="AT141" i="27"/>
  <c r="AS141" i="27"/>
  <c r="AW140" i="27"/>
  <c r="AV140" i="27"/>
  <c r="AU140" i="27"/>
  <c r="AT140" i="27"/>
  <c r="AS140" i="27"/>
  <c r="AW139" i="27"/>
  <c r="AV139" i="27"/>
  <c r="AU139" i="27"/>
  <c r="AT139" i="27"/>
  <c r="AS139" i="27"/>
  <c r="AW138" i="27"/>
  <c r="AV138" i="27"/>
  <c r="AU138" i="27"/>
  <c r="AT138" i="27"/>
  <c r="AS138" i="27"/>
  <c r="AW137" i="27"/>
  <c r="AV137" i="27"/>
  <c r="AU137" i="27"/>
  <c r="AT137" i="27"/>
  <c r="AS137" i="27"/>
  <c r="AW136" i="27"/>
  <c r="AV136" i="27"/>
  <c r="AU136" i="27"/>
  <c r="AT136" i="27"/>
  <c r="AS136" i="27"/>
  <c r="AX135" i="27"/>
  <c r="AV135" i="27"/>
  <c r="AU135" i="27"/>
  <c r="AT135" i="27"/>
  <c r="AS135" i="27"/>
  <c r="AX134" i="27"/>
  <c r="AV134" i="27"/>
  <c r="AU134" i="27"/>
  <c r="AT134" i="27"/>
  <c r="AS134" i="27"/>
  <c r="AX133" i="27"/>
  <c r="AV133" i="27"/>
  <c r="AU133" i="27"/>
  <c r="AT133" i="27"/>
  <c r="AS133" i="27"/>
  <c r="AX132" i="27"/>
  <c r="AV132" i="27"/>
  <c r="AU132" i="27"/>
  <c r="AT132" i="27"/>
  <c r="AS132" i="27"/>
  <c r="AX131" i="27"/>
  <c r="AV131" i="27"/>
  <c r="AU131" i="27"/>
  <c r="AT131" i="27"/>
  <c r="AS131" i="27"/>
  <c r="AX130" i="27"/>
  <c r="AV130" i="27"/>
  <c r="AU130" i="27"/>
  <c r="AT130" i="27"/>
  <c r="AS130" i="27"/>
  <c r="AX129" i="27"/>
  <c r="AV129" i="27"/>
  <c r="AU129" i="27"/>
  <c r="AT129" i="27"/>
  <c r="AS129" i="27"/>
  <c r="AW128" i="27"/>
  <c r="AV128" i="27"/>
  <c r="AU128" i="27"/>
  <c r="AT128" i="27"/>
  <c r="AS128" i="27"/>
  <c r="AW127" i="27"/>
  <c r="AV127" i="27"/>
  <c r="AU127" i="27"/>
  <c r="AT127" i="27"/>
  <c r="AS127" i="27"/>
  <c r="AW126" i="27"/>
  <c r="AV126" i="27"/>
  <c r="AU126" i="27"/>
  <c r="AT126" i="27"/>
  <c r="AS126" i="27"/>
  <c r="AW125" i="27"/>
  <c r="AV125" i="27"/>
  <c r="AU125" i="27"/>
  <c r="AT125" i="27"/>
  <c r="AS125" i="27"/>
  <c r="AW124" i="27"/>
  <c r="AV124" i="27"/>
  <c r="AU124" i="27"/>
  <c r="AT124" i="27"/>
  <c r="AS124" i="27"/>
  <c r="AW123" i="27"/>
  <c r="AV123" i="27"/>
  <c r="AU123" i="27"/>
  <c r="AT123" i="27"/>
  <c r="AS123" i="27"/>
  <c r="AX122" i="27"/>
  <c r="AV122" i="27"/>
  <c r="AU122" i="27"/>
  <c r="AT122" i="27"/>
  <c r="AS122" i="27"/>
  <c r="AX121" i="27"/>
  <c r="AV121" i="27"/>
  <c r="AU121" i="27"/>
  <c r="AT121" i="27"/>
  <c r="AS121" i="27"/>
  <c r="AX120" i="27"/>
  <c r="AV120" i="27"/>
  <c r="AU120" i="27"/>
  <c r="AT120" i="27"/>
  <c r="AS120" i="27"/>
  <c r="AX119" i="27"/>
  <c r="AV119" i="27"/>
  <c r="AU119" i="27"/>
  <c r="AT119" i="27"/>
  <c r="AS119" i="27"/>
  <c r="AX118" i="27"/>
  <c r="AV118" i="27"/>
  <c r="AU118" i="27"/>
  <c r="AT118" i="27"/>
  <c r="AS118" i="27"/>
  <c r="AX117" i="27"/>
  <c r="AV117" i="27"/>
  <c r="AU117" i="27"/>
  <c r="AT117" i="27"/>
  <c r="AS117" i="27"/>
  <c r="AX116" i="27"/>
  <c r="AV116" i="27"/>
  <c r="AU116" i="27"/>
  <c r="AT116" i="27"/>
  <c r="AS116" i="27"/>
  <c r="AX115" i="27"/>
  <c r="AV115" i="27"/>
  <c r="AU115" i="27"/>
  <c r="AT115" i="27"/>
  <c r="AS115" i="27"/>
  <c r="AX114" i="27"/>
  <c r="AV114" i="27"/>
  <c r="AU114" i="27"/>
  <c r="AT114" i="27"/>
  <c r="AS114" i="27"/>
  <c r="AW113" i="27"/>
  <c r="AV113" i="27"/>
  <c r="AU113" i="27"/>
  <c r="AT113" i="27"/>
  <c r="AS113" i="27"/>
  <c r="AW112" i="27"/>
  <c r="AV112" i="27"/>
  <c r="AU112" i="27"/>
  <c r="AT112" i="27"/>
  <c r="AS112" i="27"/>
  <c r="AW111" i="27"/>
  <c r="AV111" i="27"/>
  <c r="AU111" i="27"/>
  <c r="AT111" i="27"/>
  <c r="AS111" i="27"/>
  <c r="AW110" i="27"/>
  <c r="AV110" i="27"/>
  <c r="AU110" i="27"/>
  <c r="AT110" i="27"/>
  <c r="AS110" i="27"/>
  <c r="AW109" i="27"/>
  <c r="AV109" i="27"/>
  <c r="AU109" i="27"/>
  <c r="AT109" i="27"/>
  <c r="AS109" i="27"/>
  <c r="AW108" i="27"/>
  <c r="AV108" i="27"/>
  <c r="AU108" i="27"/>
  <c r="AT108" i="27"/>
  <c r="AS108" i="27"/>
  <c r="AW107" i="27"/>
  <c r="AV107" i="27"/>
  <c r="AU107" i="27"/>
  <c r="AT107" i="27"/>
  <c r="AS107" i="27"/>
  <c r="AW106" i="27"/>
  <c r="AV106" i="27"/>
  <c r="AU106" i="27"/>
  <c r="AT106" i="27"/>
  <c r="AS106" i="27"/>
  <c r="AW105" i="27"/>
  <c r="AV105" i="27"/>
  <c r="AU105" i="27"/>
  <c r="AT105" i="27"/>
  <c r="AS105" i="27"/>
  <c r="AW104" i="27"/>
  <c r="AV104" i="27"/>
  <c r="AU104" i="27"/>
  <c r="AT104" i="27"/>
  <c r="AS104" i="27"/>
  <c r="AW103" i="27"/>
  <c r="AV103" i="27"/>
  <c r="AU103" i="27"/>
  <c r="AT103" i="27"/>
  <c r="AS103" i="27"/>
  <c r="AW102" i="27"/>
  <c r="AV102" i="27"/>
  <c r="AU102" i="27"/>
  <c r="AT102" i="27"/>
  <c r="AS102" i="27"/>
  <c r="AW101" i="27"/>
  <c r="AV101" i="27"/>
  <c r="AU101" i="27"/>
  <c r="AT101" i="27"/>
  <c r="AS101" i="27"/>
  <c r="AW100" i="27"/>
  <c r="AV100" i="27"/>
  <c r="AU100" i="27"/>
  <c r="AT100" i="27"/>
  <c r="AS100" i="27"/>
  <c r="AW99" i="27"/>
  <c r="AV99" i="27"/>
  <c r="AU99" i="27"/>
  <c r="AT99" i="27"/>
  <c r="AS99" i="27"/>
  <c r="AW98" i="27"/>
  <c r="AV98" i="27"/>
  <c r="AU98" i="27"/>
  <c r="AT98" i="27"/>
  <c r="AS98" i="27"/>
  <c r="AW97" i="27"/>
  <c r="AV97" i="27"/>
  <c r="AU97" i="27"/>
  <c r="AT97" i="27"/>
  <c r="AS97" i="27"/>
  <c r="AW96" i="27"/>
  <c r="AV96" i="27"/>
  <c r="AU96" i="27"/>
  <c r="AT96" i="27"/>
  <c r="AS96" i="27"/>
  <c r="AW95" i="27"/>
  <c r="AV95" i="27"/>
  <c r="AU95" i="27"/>
  <c r="AT95" i="27"/>
  <c r="AS95" i="27"/>
  <c r="AW94" i="27"/>
  <c r="AV94" i="27"/>
  <c r="AU94" i="27"/>
  <c r="AT94" i="27"/>
  <c r="AS94" i="27"/>
  <c r="AX93" i="27"/>
  <c r="AV93" i="27"/>
  <c r="AU93" i="27"/>
  <c r="AT93" i="27"/>
  <c r="AS93" i="27"/>
  <c r="AX92" i="27"/>
  <c r="AV92" i="27"/>
  <c r="AU92" i="27"/>
  <c r="AT92" i="27"/>
  <c r="AS92" i="27"/>
  <c r="AX91" i="27"/>
  <c r="AV91" i="27"/>
  <c r="AU91" i="27"/>
  <c r="AT91" i="27"/>
  <c r="AS91" i="27"/>
  <c r="AX90" i="27"/>
  <c r="AV90" i="27"/>
  <c r="AU90" i="27"/>
  <c r="AT90" i="27"/>
  <c r="AS90" i="27"/>
  <c r="AX89" i="27"/>
  <c r="AV89" i="27"/>
  <c r="AU89" i="27"/>
  <c r="AT89" i="27"/>
  <c r="AS89" i="27"/>
  <c r="AX88" i="27"/>
  <c r="AV88" i="27"/>
  <c r="AU88" i="27"/>
  <c r="AT88" i="27"/>
  <c r="AS88" i="27"/>
  <c r="AX87" i="27"/>
  <c r="AV87" i="27"/>
  <c r="AU87" i="27"/>
  <c r="AT87" i="27"/>
  <c r="AS87" i="27"/>
  <c r="AX86" i="27"/>
  <c r="AV86" i="27"/>
  <c r="AU86" i="27"/>
  <c r="AT86" i="27"/>
  <c r="AQ86" i="27" s="1"/>
  <c r="AS86" i="27"/>
  <c r="AX85" i="27"/>
  <c r="AV85" i="27"/>
  <c r="AU85" i="27"/>
  <c r="AT85" i="27"/>
  <c r="AS85" i="27"/>
  <c r="AX84" i="27"/>
  <c r="AV84" i="27"/>
  <c r="AU84" i="27"/>
  <c r="AT84" i="27"/>
  <c r="AS84" i="27"/>
  <c r="AX83" i="27"/>
  <c r="AV83" i="27"/>
  <c r="AU83" i="27"/>
  <c r="AT83" i="27"/>
  <c r="AS83" i="27"/>
  <c r="AX82" i="27"/>
  <c r="AV82" i="27"/>
  <c r="AU82" i="27"/>
  <c r="AT82" i="27"/>
  <c r="AQ82" i="27" s="1"/>
  <c r="AS82" i="27"/>
  <c r="AX81" i="27"/>
  <c r="AV81" i="27"/>
  <c r="AU81" i="27"/>
  <c r="AT81" i="27"/>
  <c r="AS81" i="27"/>
  <c r="AX80" i="27"/>
  <c r="AV80" i="27"/>
  <c r="AU80" i="27"/>
  <c r="AT80" i="27"/>
  <c r="AS80" i="27"/>
  <c r="AX79" i="27"/>
  <c r="AV79" i="27"/>
  <c r="AU79" i="27"/>
  <c r="AT79" i="27"/>
  <c r="AS79" i="27"/>
  <c r="AX78" i="27"/>
  <c r="AV78" i="27"/>
  <c r="AU78" i="27"/>
  <c r="AT78" i="27"/>
  <c r="AS78" i="27"/>
  <c r="AX77" i="27"/>
  <c r="AV77" i="27"/>
  <c r="AU77" i="27"/>
  <c r="AT77" i="27"/>
  <c r="AS77" i="27"/>
  <c r="AW76" i="27"/>
  <c r="AV76" i="27"/>
  <c r="AU76" i="27"/>
  <c r="AT76" i="27"/>
  <c r="AS76" i="27"/>
  <c r="AW75" i="27"/>
  <c r="AV75" i="27"/>
  <c r="AU75" i="27"/>
  <c r="AT75" i="27"/>
  <c r="AS75" i="27"/>
  <c r="AW74" i="27"/>
  <c r="AV74" i="27"/>
  <c r="AU74" i="27"/>
  <c r="AT74" i="27"/>
  <c r="AS74" i="27"/>
  <c r="AW73" i="27"/>
  <c r="AV73" i="27"/>
  <c r="AU73" i="27"/>
  <c r="AT73" i="27"/>
  <c r="AS73" i="27"/>
  <c r="AW72" i="27"/>
  <c r="AV72" i="27"/>
  <c r="AU72" i="27"/>
  <c r="AT72" i="27"/>
  <c r="AS72" i="27"/>
  <c r="AW71" i="27"/>
  <c r="AV71" i="27"/>
  <c r="AU71" i="27"/>
  <c r="AT71" i="27"/>
  <c r="AS71" i="27"/>
  <c r="AX70" i="27"/>
  <c r="AV70" i="27"/>
  <c r="AU70" i="27"/>
  <c r="AT70" i="27"/>
  <c r="AS70" i="27"/>
  <c r="AX69" i="27"/>
  <c r="AV69" i="27"/>
  <c r="AU69" i="27"/>
  <c r="AT69" i="27"/>
  <c r="AS69" i="27"/>
  <c r="AX68" i="27"/>
  <c r="AV68" i="27"/>
  <c r="AU68" i="27"/>
  <c r="AT68" i="27"/>
  <c r="AS68" i="27"/>
  <c r="AX67" i="27"/>
  <c r="AV67" i="27"/>
  <c r="AU67" i="27"/>
  <c r="AT67" i="27"/>
  <c r="AS67" i="27"/>
  <c r="AX66" i="27"/>
  <c r="AV66" i="27"/>
  <c r="AU66" i="27"/>
  <c r="AT66" i="27"/>
  <c r="AS66" i="27"/>
  <c r="AX65" i="27"/>
  <c r="AV65" i="27"/>
  <c r="AU65" i="27"/>
  <c r="AT65" i="27"/>
  <c r="AS65" i="27"/>
  <c r="AX64" i="27"/>
  <c r="AV64" i="27"/>
  <c r="AU64" i="27"/>
  <c r="AT64" i="27"/>
  <c r="AS64" i="27"/>
  <c r="AW63" i="27"/>
  <c r="AV63" i="27"/>
  <c r="AU63" i="27"/>
  <c r="AT63" i="27"/>
  <c r="AS63" i="27"/>
  <c r="AW62" i="27"/>
  <c r="AV62" i="27"/>
  <c r="AU62" i="27"/>
  <c r="AT62" i="27"/>
  <c r="AS62" i="27"/>
  <c r="AW61" i="27"/>
  <c r="AV61" i="27"/>
  <c r="AU61" i="27"/>
  <c r="AT61" i="27"/>
  <c r="AS61" i="27"/>
  <c r="AW60" i="27"/>
  <c r="AV60" i="27"/>
  <c r="AU60" i="27"/>
  <c r="AT60" i="27"/>
  <c r="AS60" i="27"/>
  <c r="AW59" i="27"/>
  <c r="AV59" i="27"/>
  <c r="AU59" i="27"/>
  <c r="AT59" i="27"/>
  <c r="AS59" i="27"/>
  <c r="AW58" i="27"/>
  <c r="AV58" i="27"/>
  <c r="AU58" i="27"/>
  <c r="AT58" i="27"/>
  <c r="AS58" i="27"/>
  <c r="AX57" i="27"/>
  <c r="AV57" i="27"/>
  <c r="AU57" i="27"/>
  <c r="AT57" i="27"/>
  <c r="AS57" i="27"/>
  <c r="AX56" i="27"/>
  <c r="AV56" i="27"/>
  <c r="AU56" i="27"/>
  <c r="AT56" i="27"/>
  <c r="AS56" i="27"/>
  <c r="AX55" i="27"/>
  <c r="AV55" i="27"/>
  <c r="AU55" i="27"/>
  <c r="AT55" i="27"/>
  <c r="AS55" i="27"/>
  <c r="AX54" i="27"/>
  <c r="AV54" i="27"/>
  <c r="AU54" i="27"/>
  <c r="AT54" i="27"/>
  <c r="AS54" i="27"/>
  <c r="AX53" i="27"/>
  <c r="AV53" i="27"/>
  <c r="AU53" i="27"/>
  <c r="AT53" i="27"/>
  <c r="AS53" i="27"/>
  <c r="AX52" i="27"/>
  <c r="AV52" i="27"/>
  <c r="AU52" i="27"/>
  <c r="AT52" i="27"/>
  <c r="AS52" i="27"/>
  <c r="AX51" i="27"/>
  <c r="AV51" i="27"/>
  <c r="AU51" i="27"/>
  <c r="AT51" i="27"/>
  <c r="AS51" i="27"/>
  <c r="AX50" i="27"/>
  <c r="AV50" i="27"/>
  <c r="AU50" i="27"/>
  <c r="AT50" i="27"/>
  <c r="AS50" i="27"/>
  <c r="AX49" i="27"/>
  <c r="AV49" i="27"/>
  <c r="AU49" i="27"/>
  <c r="AT49" i="27"/>
  <c r="AS49" i="27"/>
  <c r="AW48" i="27"/>
  <c r="AV48" i="27"/>
  <c r="AU48" i="27"/>
  <c r="AT48" i="27"/>
  <c r="AS48" i="27"/>
  <c r="AW47" i="27"/>
  <c r="AV47" i="27"/>
  <c r="AU47" i="27"/>
  <c r="AT47" i="27"/>
  <c r="AS47" i="27"/>
  <c r="AW46" i="27"/>
  <c r="AV46" i="27"/>
  <c r="AU46" i="27"/>
  <c r="AT46" i="27"/>
  <c r="AS46" i="27"/>
  <c r="AW45" i="27"/>
  <c r="AV45" i="27"/>
  <c r="AU45" i="27"/>
  <c r="AT45" i="27"/>
  <c r="AS45" i="27"/>
  <c r="AW44" i="27"/>
  <c r="AV44" i="27"/>
  <c r="AU44" i="27"/>
  <c r="AT44" i="27"/>
  <c r="AS44" i="27"/>
  <c r="AW43" i="27"/>
  <c r="AV43" i="27"/>
  <c r="AU43" i="27"/>
  <c r="AT43" i="27"/>
  <c r="AS43" i="27"/>
  <c r="AW42" i="27"/>
  <c r="AV42" i="27"/>
  <c r="AU42" i="27"/>
  <c r="AT42" i="27"/>
  <c r="AS42" i="27"/>
  <c r="AW41" i="27"/>
  <c r="AV41" i="27"/>
  <c r="AU41" i="27"/>
  <c r="AT41" i="27"/>
  <c r="AS41" i="27"/>
  <c r="BH40" i="27"/>
  <c r="BH52" i="27" s="1"/>
  <c r="AW40" i="27"/>
  <c r="AV40" i="27"/>
  <c r="AU40" i="27"/>
  <c r="AT40" i="27"/>
  <c r="AS40" i="27"/>
  <c r="AW39" i="27"/>
  <c r="AV39" i="27"/>
  <c r="AU39" i="27"/>
  <c r="AT39" i="27"/>
  <c r="AS39" i="27"/>
  <c r="AW38" i="27"/>
  <c r="AV38" i="27"/>
  <c r="AU38" i="27"/>
  <c r="AT38" i="27"/>
  <c r="AS38" i="27"/>
  <c r="AW37" i="27"/>
  <c r="AV37" i="27"/>
  <c r="AU37" i="27"/>
  <c r="AT37" i="27"/>
  <c r="AS37" i="27"/>
  <c r="L37" i="27"/>
  <c r="I37" i="27"/>
  <c r="AW36" i="27"/>
  <c r="AV36" i="27"/>
  <c r="AU36" i="27"/>
  <c r="AT36" i="27"/>
  <c r="AS36" i="27"/>
  <c r="AW35" i="27"/>
  <c r="AV35" i="27"/>
  <c r="AU35" i="27"/>
  <c r="AT35" i="27"/>
  <c r="AS35" i="27"/>
  <c r="AW34" i="27"/>
  <c r="AV34" i="27"/>
  <c r="AU34" i="27"/>
  <c r="AT34" i="27"/>
  <c r="AS34" i="27"/>
  <c r="AW33" i="27"/>
  <c r="AV33" i="27"/>
  <c r="AU33" i="27"/>
  <c r="AT33" i="27"/>
  <c r="AS33" i="27"/>
  <c r="AW32" i="27"/>
  <c r="AV32" i="27"/>
  <c r="AU32" i="27"/>
  <c r="AT32" i="27"/>
  <c r="AS32" i="27"/>
  <c r="AW31" i="27"/>
  <c r="AV31" i="27"/>
  <c r="AU31" i="27"/>
  <c r="AT31" i="27"/>
  <c r="AS31" i="27"/>
  <c r="BG30" i="27"/>
  <c r="BF30" i="27"/>
  <c r="AW30" i="27"/>
  <c r="AV30" i="27"/>
  <c r="AU30" i="27"/>
  <c r="AT30" i="27"/>
  <c r="AS30" i="27"/>
  <c r="AW29" i="27"/>
  <c r="AV29" i="27"/>
  <c r="AU29" i="27"/>
  <c r="AT29" i="27"/>
  <c r="AS29" i="27"/>
  <c r="AX28" i="27"/>
  <c r="AV28" i="27"/>
  <c r="AU28" i="27"/>
  <c r="AT28" i="27"/>
  <c r="AS28" i="27"/>
  <c r="H28" i="27"/>
  <c r="AX27" i="27"/>
  <c r="AV27" i="27"/>
  <c r="AU27" i="27"/>
  <c r="AT27" i="27"/>
  <c r="AS27" i="27"/>
  <c r="AX26" i="27"/>
  <c r="AV26" i="27"/>
  <c r="AU26" i="27"/>
  <c r="AT26" i="27"/>
  <c r="AS26" i="27"/>
  <c r="AX25" i="27"/>
  <c r="AV25" i="27"/>
  <c r="AU25" i="27"/>
  <c r="AT25" i="27"/>
  <c r="AS25" i="27"/>
  <c r="AX24" i="27"/>
  <c r="AV24" i="27"/>
  <c r="AU24" i="27"/>
  <c r="AT24" i="27"/>
  <c r="AS24" i="27"/>
  <c r="AX23" i="27"/>
  <c r="AV23" i="27"/>
  <c r="AU23" i="27"/>
  <c r="AT23" i="27"/>
  <c r="AS23" i="27"/>
  <c r="AX22" i="27"/>
  <c r="AV22" i="27"/>
  <c r="AU22" i="27"/>
  <c r="AT22" i="27"/>
  <c r="AS22" i="27"/>
  <c r="AX21" i="27"/>
  <c r="AV21" i="27"/>
  <c r="AU21" i="27"/>
  <c r="AT21" i="27"/>
  <c r="AS21" i="27"/>
  <c r="AX20" i="27"/>
  <c r="AV20" i="27"/>
  <c r="AU20" i="27"/>
  <c r="AT20" i="27"/>
  <c r="AS20" i="27"/>
  <c r="H20" i="27"/>
  <c r="H30" i="27" s="1"/>
  <c r="AX19" i="27"/>
  <c r="AV19" i="27"/>
  <c r="AU19" i="27"/>
  <c r="AT19" i="27"/>
  <c r="AS19" i="27"/>
  <c r="H19" i="27"/>
  <c r="H29" i="27" s="1"/>
  <c r="AX18" i="27"/>
  <c r="AV18" i="27"/>
  <c r="AU18" i="27"/>
  <c r="AT18" i="27"/>
  <c r="AQ18" i="27" s="1"/>
  <c r="AS18" i="27"/>
  <c r="AX17" i="27"/>
  <c r="AV17" i="27"/>
  <c r="AU17" i="27"/>
  <c r="AT17" i="27"/>
  <c r="AS17" i="27"/>
  <c r="AX16" i="27"/>
  <c r="AV16" i="27"/>
  <c r="AU16" i="27"/>
  <c r="AT16" i="27"/>
  <c r="AS16" i="27"/>
  <c r="AX15" i="27"/>
  <c r="AV15" i="27"/>
  <c r="AU15" i="27"/>
  <c r="AT15" i="27"/>
  <c r="AS15" i="27"/>
  <c r="AX14" i="27"/>
  <c r="AV14" i="27"/>
  <c r="AU14" i="27"/>
  <c r="AT14" i="27"/>
  <c r="AQ344" i="27" s="1"/>
  <c r="AS14" i="27"/>
  <c r="AX13" i="27"/>
  <c r="AV13" i="27"/>
  <c r="AU13" i="27"/>
  <c r="AT13" i="27"/>
  <c r="AS13" i="27"/>
  <c r="AX12" i="27"/>
  <c r="AV12" i="27"/>
  <c r="AU12" i="27"/>
  <c r="AT12" i="27"/>
  <c r="AS12" i="27"/>
  <c r="AL84" i="9" l="1"/>
  <c r="AL85" i="9" s="1"/>
  <c r="AM84" i="9"/>
  <c r="AG84" i="9"/>
  <c r="AF84" i="9"/>
  <c r="AF85" i="9" s="1"/>
  <c r="AQ24" i="27"/>
  <c r="AQ19" i="27"/>
  <c r="AR33" i="27"/>
  <c r="AQ81" i="27"/>
  <c r="AR83" i="27"/>
  <c r="AQ83" i="27"/>
  <c r="AQ85" i="27"/>
  <c r="AR87" i="27"/>
  <c r="AQ87" i="27"/>
  <c r="AQ89" i="27"/>
  <c r="AR90" i="27"/>
  <c r="AR94" i="27"/>
  <c r="AR98" i="27"/>
  <c r="AR102" i="27"/>
  <c r="AR106" i="27"/>
  <c r="AR110" i="27"/>
  <c r="AR114" i="27"/>
  <c r="AR118" i="27"/>
  <c r="AR122" i="27"/>
  <c r="AR124" i="27"/>
  <c r="AQ124" i="27"/>
  <c r="AQ126" i="27"/>
  <c r="AR128" i="27"/>
  <c r="AQ128" i="27"/>
  <c r="AQ137" i="27"/>
  <c r="AR137" i="27"/>
  <c r="AQ139" i="27"/>
  <c r="AQ141" i="27"/>
  <c r="AR141" i="27"/>
  <c r="AR189" i="27"/>
  <c r="AR193" i="27"/>
  <c r="AR205" i="27"/>
  <c r="AR207" i="27"/>
  <c r="AQ207" i="27"/>
  <c r="AR215" i="27"/>
  <c r="AQ215" i="27"/>
  <c r="AR251" i="27"/>
  <c r="AQ251" i="27"/>
  <c r="AQ343" i="27"/>
  <c r="AQ12" i="27"/>
  <c r="AQ420" i="27"/>
  <c r="AQ336" i="27"/>
  <c r="AR313" i="27"/>
  <c r="AR309" i="27"/>
  <c r="AR305" i="27"/>
  <c r="AR301" i="27"/>
  <c r="AR297" i="27"/>
  <c r="AR293" i="27"/>
  <c r="AR289" i="27"/>
  <c r="AR285" i="27"/>
  <c r="AR281" i="27"/>
  <c r="AR277" i="27"/>
  <c r="AR273" i="27"/>
  <c r="AQ266" i="27"/>
  <c r="AQ258" i="27"/>
  <c r="AQ250" i="27"/>
  <c r="AR241" i="27"/>
  <c r="AR237" i="27"/>
  <c r="AQ235" i="27"/>
  <c r="AQ234" i="27"/>
  <c r="AQ227" i="27"/>
  <c r="AQ226" i="27"/>
  <c r="AQ219" i="27"/>
  <c r="AR216" i="27"/>
  <c r="AR212" i="27"/>
  <c r="AR208" i="27"/>
  <c r="AR204" i="27"/>
  <c r="AR200" i="27"/>
  <c r="AR14" i="27"/>
  <c r="AR20" i="27"/>
  <c r="AR31" i="27"/>
  <c r="AR35" i="27"/>
  <c r="AR39" i="27"/>
  <c r="AR66" i="27"/>
  <c r="AR70" i="27"/>
  <c r="AQ90" i="27"/>
  <c r="AQ91" i="27"/>
  <c r="AQ94" i="27"/>
  <c r="AR99" i="27"/>
  <c r="AQ102" i="27"/>
  <c r="AR103" i="27"/>
  <c r="AQ115" i="27"/>
  <c r="AQ122" i="27"/>
  <c r="AQ123" i="27"/>
  <c r="AQ129" i="27"/>
  <c r="AR129" i="27"/>
  <c r="AR131" i="27"/>
  <c r="AQ131" i="27"/>
  <c r="AQ133" i="27"/>
  <c r="AR133" i="27"/>
  <c r="AR135" i="27"/>
  <c r="AQ135" i="27"/>
  <c r="AR148" i="27"/>
  <c r="AQ148" i="27"/>
  <c r="AR152" i="27"/>
  <c r="AQ152" i="27"/>
  <c r="AR160" i="27"/>
  <c r="AQ160" i="27"/>
  <c r="AR168" i="27"/>
  <c r="AQ168" i="27"/>
  <c r="AR172" i="27"/>
  <c r="AQ172" i="27"/>
  <c r="AR186" i="27"/>
  <c r="AQ186" i="27"/>
  <c r="AQ193" i="27"/>
  <c r="AR210" i="27"/>
  <c r="AR230" i="27"/>
  <c r="AR349" i="27"/>
  <c r="AQ349" i="27"/>
  <c r="AQ22" i="27"/>
  <c r="AQ41" i="27"/>
  <c r="AQ42" i="27"/>
  <c r="AQ49" i="27"/>
  <c r="AQ50" i="27"/>
  <c r="AR55" i="27"/>
  <c r="AQ55" i="27"/>
  <c r="AQ57" i="27"/>
  <c r="AQ58" i="27"/>
  <c r="AQ73" i="27"/>
  <c r="AQ74" i="27"/>
  <c r="AR79" i="27"/>
  <c r="AQ79" i="27"/>
  <c r="AQ14" i="27"/>
  <c r="AR19" i="27"/>
  <c r="AQ20" i="27"/>
  <c r="AR21" i="27"/>
  <c r="AQ21" i="27"/>
  <c r="AQ23" i="27"/>
  <c r="AR25" i="27"/>
  <c r="AQ25" i="27"/>
  <c r="AQ27" i="27"/>
  <c r="AQ32" i="27"/>
  <c r="AQ33" i="27"/>
  <c r="AQ36" i="27"/>
  <c r="AQ38" i="27"/>
  <c r="AQ39" i="27"/>
  <c r="AR41" i="27"/>
  <c r="AR43" i="27"/>
  <c r="AQ43" i="27"/>
  <c r="AR45" i="27"/>
  <c r="AR47" i="27"/>
  <c r="AQ47" i="27"/>
  <c r="AR49" i="27"/>
  <c r="AR52" i="27"/>
  <c r="AR53" i="27"/>
  <c r="AR56" i="27"/>
  <c r="AR57" i="27"/>
  <c r="AR59" i="27"/>
  <c r="AQ59" i="27"/>
  <c r="AR61" i="27"/>
  <c r="AR63" i="27"/>
  <c r="AQ63" i="27"/>
  <c r="AQ65" i="27"/>
  <c r="AQ66" i="27"/>
  <c r="AR67" i="27"/>
  <c r="AQ67" i="27"/>
  <c r="AQ69" i="27"/>
  <c r="AQ70" i="27"/>
  <c r="AR71" i="27"/>
  <c r="AQ71" i="27"/>
  <c r="AR73" i="27"/>
  <c r="AR75" i="27"/>
  <c r="AQ75" i="27"/>
  <c r="AR77" i="27"/>
  <c r="AR80" i="27"/>
  <c r="AR81" i="27"/>
  <c r="AR84" i="27"/>
  <c r="AR85" i="27"/>
  <c r="AR88" i="27"/>
  <c r="AR89" i="27"/>
  <c r="AR91" i="27"/>
  <c r="AR93" i="27"/>
  <c r="AR97" i="27"/>
  <c r="AR101" i="27"/>
  <c r="AR105" i="27"/>
  <c r="AR109" i="27"/>
  <c r="AR113" i="27"/>
  <c r="AR115" i="27"/>
  <c r="AR117" i="27"/>
  <c r="AR119" i="27"/>
  <c r="AR121" i="27"/>
  <c r="AR123" i="27"/>
  <c r="AR127" i="27"/>
  <c r="AR132" i="27"/>
  <c r="AQ132" i="27"/>
  <c r="AR136" i="27"/>
  <c r="AQ136" i="27"/>
  <c r="AQ138" i="27"/>
  <c r="AR140" i="27"/>
  <c r="AQ140" i="27"/>
  <c r="AQ142" i="27"/>
  <c r="AR143" i="27"/>
  <c r="AQ143" i="27"/>
  <c r="AQ145" i="27"/>
  <c r="AR145" i="27"/>
  <c r="AQ146" i="27"/>
  <c r="AR147" i="27"/>
  <c r="AQ147" i="27"/>
  <c r="AQ149" i="27"/>
  <c r="AR149" i="27"/>
  <c r="AQ150" i="27"/>
  <c r="AR151" i="27"/>
  <c r="AQ151" i="27"/>
  <c r="AQ153" i="27"/>
  <c r="AR153" i="27"/>
  <c r="AQ154" i="27"/>
  <c r="AR155" i="27"/>
  <c r="AQ155" i="27"/>
  <c r="AQ157" i="27"/>
  <c r="AR157" i="27"/>
  <c r="AQ158" i="27"/>
  <c r="AR159" i="27"/>
  <c r="AQ159" i="27"/>
  <c r="AQ161" i="27"/>
  <c r="AR161" i="27"/>
  <c r="AR163" i="27"/>
  <c r="AQ163" i="27"/>
  <c r="AQ165" i="27"/>
  <c r="AR165" i="27"/>
  <c r="AR167" i="27"/>
  <c r="AQ167" i="27"/>
  <c r="AQ169" i="27"/>
  <c r="AR169" i="27"/>
  <c r="AR171" i="27"/>
  <c r="AQ171" i="27"/>
  <c r="AQ173" i="27"/>
  <c r="AR173" i="27"/>
  <c r="AR175" i="27"/>
  <c r="AQ175" i="27"/>
  <c r="AQ177" i="27"/>
  <c r="AR177" i="27"/>
  <c r="AR179" i="27"/>
  <c r="AQ179" i="27"/>
  <c r="AQ181" i="27"/>
  <c r="AR181" i="27"/>
  <c r="AQ182" i="27"/>
  <c r="AR195" i="27"/>
  <c r="AQ195" i="27"/>
  <c r="AR196" i="27"/>
  <c r="AR199" i="27"/>
  <c r="AQ199" i="27"/>
  <c r="AR209" i="27"/>
  <c r="AR214" i="27"/>
  <c r="AQ222" i="27"/>
  <c r="AR259" i="27"/>
  <c r="AQ259" i="27"/>
  <c r="AR337" i="27"/>
  <c r="AQ337" i="27"/>
  <c r="AR18" i="27"/>
  <c r="AR24" i="27"/>
  <c r="AR28" i="27"/>
  <c r="AQ28" i="27"/>
  <c r="AR30" i="27"/>
  <c r="AR37" i="27"/>
  <c r="AR95" i="27"/>
  <c r="AQ98" i="27"/>
  <c r="AQ106" i="27"/>
  <c r="AR107" i="27"/>
  <c r="AQ110" i="27"/>
  <c r="AR111" i="27"/>
  <c r="AQ114" i="27"/>
  <c r="AQ118" i="27"/>
  <c r="AQ119" i="27"/>
  <c r="AQ125" i="27"/>
  <c r="AR125" i="27"/>
  <c r="AQ127" i="27"/>
  <c r="AQ130" i="27"/>
  <c r="AQ134" i="27"/>
  <c r="AR144" i="27"/>
  <c r="AQ144" i="27"/>
  <c r="AR156" i="27"/>
  <c r="AQ156" i="27"/>
  <c r="AR164" i="27"/>
  <c r="AQ164" i="27"/>
  <c r="AR176" i="27"/>
  <c r="AQ176" i="27"/>
  <c r="AR180" i="27"/>
  <c r="AQ180" i="27"/>
  <c r="AQ185" i="27"/>
  <c r="AQ189" i="27"/>
  <c r="AR197" i="27"/>
  <c r="AR213" i="27"/>
  <c r="AR29" i="27"/>
  <c r="AQ45" i="27"/>
  <c r="AQ46" i="27"/>
  <c r="AR51" i="27"/>
  <c r="AQ51" i="27"/>
  <c r="AQ53" i="27"/>
  <c r="AQ54" i="27"/>
  <c r="AQ61" i="27"/>
  <c r="AQ62" i="27"/>
  <c r="AQ77" i="27"/>
  <c r="AQ78" i="27"/>
  <c r="AQ13" i="27"/>
  <c r="AR15" i="27"/>
  <c r="AQ15" i="27"/>
  <c r="AQ17" i="27"/>
  <c r="AR12" i="27"/>
  <c r="I20" i="27"/>
  <c r="M20" i="27" s="1"/>
  <c r="AR13" i="27"/>
  <c r="AR16" i="27"/>
  <c r="AR17" i="27"/>
  <c r="AR22" i="27"/>
  <c r="AR23" i="27"/>
  <c r="AR26" i="27"/>
  <c r="AR27" i="27"/>
  <c r="AQ30" i="27"/>
  <c r="AR32" i="27"/>
  <c r="AR34" i="27"/>
  <c r="AQ34" i="27"/>
  <c r="AR36" i="27"/>
  <c r="AR38" i="27"/>
  <c r="AR40" i="27"/>
  <c r="AQ40" i="27"/>
  <c r="AR42" i="27"/>
  <c r="AR44" i="27"/>
  <c r="AR46" i="27"/>
  <c r="AR48" i="27"/>
  <c r="AR50" i="27"/>
  <c r="AR54" i="27"/>
  <c r="AR58" i="27"/>
  <c r="AR60" i="27"/>
  <c r="AR62" i="27"/>
  <c r="AR64" i="27"/>
  <c r="AR65" i="27"/>
  <c r="AR68" i="27"/>
  <c r="AR69" i="27"/>
  <c r="AR72" i="27"/>
  <c r="AR74" i="27"/>
  <c r="AR76" i="27"/>
  <c r="AR78" i="27"/>
  <c r="AR82" i="27"/>
  <c r="AR86" i="27"/>
  <c r="AQ92" i="27"/>
  <c r="AQ95" i="27"/>
  <c r="AQ96" i="27"/>
  <c r="AQ99" i="27"/>
  <c r="AQ100" i="27"/>
  <c r="AQ103" i="27"/>
  <c r="AQ104" i="27"/>
  <c r="AQ107" i="27"/>
  <c r="AQ108" i="27"/>
  <c r="AQ111" i="27"/>
  <c r="AQ112" i="27"/>
  <c r="AQ116" i="27"/>
  <c r="AQ120" i="27"/>
  <c r="AR139" i="27"/>
  <c r="AR190" i="27"/>
  <c r="AR194" i="27"/>
  <c r="AR198" i="27"/>
  <c r="AR201" i="27"/>
  <c r="AR203" i="27"/>
  <c r="AQ203" i="27"/>
  <c r="AR211" i="27"/>
  <c r="AQ211" i="27"/>
  <c r="AR267" i="27"/>
  <c r="AQ267" i="27"/>
  <c r="AQ403" i="27"/>
  <c r="AQ404" i="27"/>
  <c r="AQ506" i="27"/>
  <c r="AQ498" i="27"/>
  <c r="AR493" i="27"/>
  <c r="AR489" i="27"/>
  <c r="AR485" i="27"/>
  <c r="AR481" i="27"/>
  <c r="AR477" i="27"/>
  <c r="AR473" i="27"/>
  <c r="AR469" i="27"/>
  <c r="AR465" i="27"/>
  <c r="AR461" i="27"/>
  <c r="AR457" i="27"/>
  <c r="AR453" i="27"/>
  <c r="AR449" i="27"/>
  <c r="AR445" i="27"/>
  <c r="AR441" i="27"/>
  <c r="AR437" i="27"/>
  <c r="AR433" i="27"/>
  <c r="AR429" i="27"/>
  <c r="AQ497" i="27"/>
  <c r="AQ493" i="27"/>
  <c r="AQ489" i="27"/>
  <c r="AQ485" i="27"/>
  <c r="AQ481" i="27"/>
  <c r="AQ477" i="27"/>
  <c r="AQ473" i="27"/>
  <c r="AQ469" i="27"/>
  <c r="AQ465" i="27"/>
  <c r="AQ461" i="27"/>
  <c r="AQ457" i="27"/>
  <c r="AQ453" i="27"/>
  <c r="AQ449" i="27"/>
  <c r="AQ445" i="27"/>
  <c r="AQ441" i="27"/>
  <c r="AQ437" i="27"/>
  <c r="AR511" i="27"/>
  <c r="AR510" i="27"/>
  <c r="AR509" i="27"/>
  <c r="AR508" i="27"/>
  <c r="AR507" i="27"/>
  <c r="AR503" i="27"/>
  <c r="AR499" i="27"/>
  <c r="AQ459" i="27"/>
  <c r="AQ455" i="27"/>
  <c r="AQ451" i="27"/>
  <c r="AQ447" i="27"/>
  <c r="AQ443" i="27"/>
  <c r="AQ439" i="27"/>
  <c r="AQ435" i="27"/>
  <c r="AQ433" i="27"/>
  <c r="AQ429" i="27"/>
  <c r="AR426" i="27"/>
  <c r="AR422" i="27"/>
  <c r="AR418" i="27"/>
  <c r="AR414" i="27"/>
  <c r="AR410" i="27"/>
  <c r="AR406" i="27"/>
  <c r="AR402" i="27"/>
  <c r="AR398" i="27"/>
  <c r="AR394" i="27"/>
  <c r="AR390" i="27"/>
  <c r="AR386" i="27"/>
  <c r="AR382" i="27"/>
  <c r="AR378" i="27"/>
  <c r="AR374" i="27"/>
  <c r="AQ511" i="27"/>
  <c r="AQ509" i="27"/>
  <c r="AQ507" i="27"/>
  <c r="AQ503" i="27"/>
  <c r="AQ499" i="27"/>
  <c r="AQ495" i="27"/>
  <c r="AQ491" i="27"/>
  <c r="AQ487" i="27"/>
  <c r="AQ483" i="27"/>
  <c r="AQ479" i="27"/>
  <c r="AQ475" i="27"/>
  <c r="AQ471" i="27"/>
  <c r="AQ467" i="27"/>
  <c r="AQ463" i="27"/>
  <c r="AQ426" i="27"/>
  <c r="AQ422" i="27"/>
  <c r="AQ418" i="27"/>
  <c r="AQ414" i="27"/>
  <c r="AQ410" i="27"/>
  <c r="AQ406" i="27"/>
  <c r="AQ402" i="27"/>
  <c r="AQ398" i="27"/>
  <c r="AQ394" i="27"/>
  <c r="AQ390" i="27"/>
  <c r="AR458" i="27"/>
  <c r="AR454" i="27"/>
  <c r="AR450" i="27"/>
  <c r="AR446" i="27"/>
  <c r="AR442" i="27"/>
  <c r="AR438" i="27"/>
  <c r="AR434" i="27"/>
  <c r="AQ431" i="27"/>
  <c r="AR506" i="27"/>
  <c r="AR498" i="27"/>
  <c r="AR490" i="27"/>
  <c r="AR482" i="27"/>
  <c r="AR474" i="27"/>
  <c r="AR466" i="27"/>
  <c r="AQ400" i="27"/>
  <c r="AQ396" i="27"/>
  <c r="AQ392" i="27"/>
  <c r="AQ388" i="27"/>
  <c r="AR385" i="27"/>
  <c r="AR381" i="27"/>
  <c r="AQ380" i="27"/>
  <c r="AR377" i="27"/>
  <c r="AQ376" i="27"/>
  <c r="AQ372" i="27"/>
  <c r="AR370" i="27"/>
  <c r="AR366" i="27"/>
  <c r="AR362" i="27"/>
  <c r="AR358" i="27"/>
  <c r="AR354" i="27"/>
  <c r="AR350" i="27"/>
  <c r="AR346" i="27"/>
  <c r="AR342" i="27"/>
  <c r="AR338" i="27"/>
  <c r="AR334" i="27"/>
  <c r="AR330" i="27"/>
  <c r="AR326" i="27"/>
  <c r="AR322" i="27"/>
  <c r="AR318" i="27"/>
  <c r="AQ508" i="27"/>
  <c r="AR432" i="27"/>
  <c r="AR427" i="27"/>
  <c r="AR423" i="27"/>
  <c r="AR419" i="27"/>
  <c r="AR415" i="27"/>
  <c r="AR411" i="27"/>
  <c r="AR407" i="27"/>
  <c r="AR403" i="27"/>
  <c r="AQ386" i="27"/>
  <c r="AQ370" i="27"/>
  <c r="AQ366" i="27"/>
  <c r="AQ362" i="27"/>
  <c r="AQ358" i="27"/>
  <c r="AQ354" i="27"/>
  <c r="AQ350" i="27"/>
  <c r="AQ346" i="27"/>
  <c r="AQ342" i="27"/>
  <c r="AQ338" i="27"/>
  <c r="AQ334" i="27"/>
  <c r="AQ330" i="27"/>
  <c r="AQ510" i="27"/>
  <c r="AR502" i="27"/>
  <c r="AR494" i="27"/>
  <c r="AR486" i="27"/>
  <c r="AR478" i="27"/>
  <c r="AR470" i="27"/>
  <c r="AR462" i="27"/>
  <c r="AR399" i="27"/>
  <c r="AR395" i="27"/>
  <c r="AR391" i="27"/>
  <c r="AR387" i="27"/>
  <c r="AQ382" i="27"/>
  <c r="AQ378" i="27"/>
  <c r="AQ374" i="27"/>
  <c r="AQ368" i="27"/>
  <c r="AQ364" i="27"/>
  <c r="AQ360" i="27"/>
  <c r="AQ356" i="27"/>
  <c r="AQ326" i="27"/>
  <c r="AQ322" i="27"/>
  <c r="AQ318" i="27"/>
  <c r="AR312" i="27"/>
  <c r="AR308" i="27"/>
  <c r="AR304" i="27"/>
  <c r="AR300" i="27"/>
  <c r="AR296" i="27"/>
  <c r="AR292" i="27"/>
  <c r="AR288" i="27"/>
  <c r="AR284" i="27"/>
  <c r="AR280" i="27"/>
  <c r="AR276" i="27"/>
  <c r="AR272" i="27"/>
  <c r="AR268" i="27"/>
  <c r="AR264" i="27"/>
  <c r="AR260" i="27"/>
  <c r="AR256" i="27"/>
  <c r="AR252" i="27"/>
  <c r="AR248" i="27"/>
  <c r="AR244" i="27"/>
  <c r="AR240" i="27"/>
  <c r="AQ217" i="27"/>
  <c r="AQ424" i="27"/>
  <c r="AQ416" i="27"/>
  <c r="AQ408" i="27"/>
  <c r="AR351" i="27"/>
  <c r="AR347" i="27"/>
  <c r="AR343" i="27"/>
  <c r="AR339" i="27"/>
  <c r="AR335" i="27"/>
  <c r="AR331" i="27"/>
  <c r="AR327" i="27"/>
  <c r="AQ312" i="27"/>
  <c r="AQ308" i="27"/>
  <c r="AQ304" i="27"/>
  <c r="AQ300" i="27"/>
  <c r="AQ296" i="27"/>
  <c r="AQ292" i="27"/>
  <c r="AQ288" i="27"/>
  <c r="AQ284" i="27"/>
  <c r="AQ280" i="27"/>
  <c r="AQ276" i="27"/>
  <c r="AQ272" i="27"/>
  <c r="AQ268" i="27"/>
  <c r="AQ264" i="27"/>
  <c r="AQ260" i="27"/>
  <c r="AQ256" i="27"/>
  <c r="AQ252" i="27"/>
  <c r="AQ248" i="27"/>
  <c r="AQ244" i="27"/>
  <c r="AQ240" i="27"/>
  <c r="AQ384" i="27"/>
  <c r="AR371" i="27"/>
  <c r="AR367" i="27"/>
  <c r="AR363" i="27"/>
  <c r="AR359" i="27"/>
  <c r="AR355" i="27"/>
  <c r="AQ324" i="27"/>
  <c r="AQ320" i="27"/>
  <c r="AQ316" i="27"/>
  <c r="AQ412" i="27"/>
  <c r="AQ348" i="27"/>
  <c r="AQ340" i="27"/>
  <c r="AQ332" i="27"/>
  <c r="AR269" i="27"/>
  <c r="AR265" i="27"/>
  <c r="AR261" i="27"/>
  <c r="AR257" i="27"/>
  <c r="AR253" i="27"/>
  <c r="AR249" i="27"/>
  <c r="AR245" i="27"/>
  <c r="AR233" i="27"/>
  <c r="AR229" i="27"/>
  <c r="AR225" i="27"/>
  <c r="AR222" i="27"/>
  <c r="AR221" i="27"/>
  <c r="AR218" i="27"/>
  <c r="AR217" i="27"/>
  <c r="AQ213" i="27"/>
  <c r="AQ209" i="27"/>
  <c r="AQ205" i="27"/>
  <c r="AQ201" i="27"/>
  <c r="AQ197" i="27"/>
  <c r="AR126" i="27"/>
  <c r="AR130" i="27"/>
  <c r="AR134" i="27"/>
  <c r="AR138" i="27"/>
  <c r="AR142" i="27"/>
  <c r="AR146" i="27"/>
  <c r="AR150" i="27"/>
  <c r="AR154" i="27"/>
  <c r="AR158" i="27"/>
  <c r="AQ162" i="27"/>
  <c r="AQ166" i="27"/>
  <c r="AQ170" i="27"/>
  <c r="AQ174" i="27"/>
  <c r="AQ178" i="27"/>
  <c r="AR182" i="27"/>
  <c r="AQ183" i="27"/>
  <c r="AR184" i="27"/>
  <c r="AR185" i="27"/>
  <c r="AQ187" i="27"/>
  <c r="AR188" i="27"/>
  <c r="AR192" i="27"/>
  <c r="AQ218" i="27"/>
  <c r="AR226" i="27"/>
  <c r="AR234" i="27"/>
  <c r="AR247" i="27"/>
  <c r="AQ247" i="27"/>
  <c r="AR255" i="27"/>
  <c r="AQ255" i="27"/>
  <c r="AR263" i="27"/>
  <c r="AQ263" i="27"/>
  <c r="AR271" i="27"/>
  <c r="AQ271" i="27"/>
  <c r="AQ327" i="27"/>
  <c r="AQ328" i="27"/>
  <c r="AR333" i="27"/>
  <c r="AQ333" i="27"/>
  <c r="AR353" i="27"/>
  <c r="AQ353" i="27"/>
  <c r="AQ427" i="27"/>
  <c r="AR428" i="27"/>
  <c r="AQ430" i="27"/>
  <c r="AR430" i="27"/>
  <c r="AQ202" i="27"/>
  <c r="AQ206" i="27"/>
  <c r="AR220" i="27"/>
  <c r="AQ220" i="27"/>
  <c r="AR223" i="27"/>
  <c r="AQ225" i="27"/>
  <c r="AR228" i="27"/>
  <c r="AQ228" i="27"/>
  <c r="AQ233" i="27"/>
  <c r="AR236" i="27"/>
  <c r="AR238" i="27"/>
  <c r="AR242" i="27"/>
  <c r="AQ249" i="27"/>
  <c r="AQ257" i="27"/>
  <c r="AQ265" i="27"/>
  <c r="AR274" i="27"/>
  <c r="AR278" i="27"/>
  <c r="AR282" i="27"/>
  <c r="AR286" i="27"/>
  <c r="AR290" i="27"/>
  <c r="AR294" i="27"/>
  <c r="AR298" i="27"/>
  <c r="AR302" i="27"/>
  <c r="AR306" i="27"/>
  <c r="AR310" i="27"/>
  <c r="AR314" i="27"/>
  <c r="AQ319" i="27"/>
  <c r="AR319" i="27"/>
  <c r="AR329" i="27"/>
  <c r="AQ329" i="27"/>
  <c r="AQ335" i="27"/>
  <c r="AR341" i="27"/>
  <c r="AQ341" i="27"/>
  <c r="AQ419" i="27"/>
  <c r="AQ16" i="27"/>
  <c r="AQ26" i="27"/>
  <c r="AQ29" i="27"/>
  <c r="AQ31" i="27"/>
  <c r="AQ35" i="27"/>
  <c r="AQ37" i="27"/>
  <c r="AQ44" i="27"/>
  <c r="AQ48" i="27"/>
  <c r="AQ52" i="27"/>
  <c r="AQ56" i="27"/>
  <c r="AQ60" i="27"/>
  <c r="AQ64" i="27"/>
  <c r="AQ68" i="27"/>
  <c r="AQ72" i="27"/>
  <c r="AQ76" i="27"/>
  <c r="AQ80" i="27"/>
  <c r="AQ84" i="27"/>
  <c r="AQ88" i="27"/>
  <c r="AR92" i="27"/>
  <c r="AQ93" i="27"/>
  <c r="AR96" i="27"/>
  <c r="AQ97" i="27"/>
  <c r="AR100" i="27"/>
  <c r="AQ101" i="27"/>
  <c r="AR104" i="27"/>
  <c r="AQ105" i="27"/>
  <c r="AR108" i="27"/>
  <c r="AQ109" i="27"/>
  <c r="AR112" i="27"/>
  <c r="AQ113" i="27"/>
  <c r="AR116" i="27"/>
  <c r="AQ117" i="27"/>
  <c r="AR120" i="27"/>
  <c r="AQ121" i="27"/>
  <c r="AR162" i="27"/>
  <c r="AR166" i="27"/>
  <c r="AR170" i="27"/>
  <c r="AR174" i="27"/>
  <c r="AR178" i="27"/>
  <c r="AQ190" i="27"/>
  <c r="AQ191" i="27"/>
  <c r="AQ194" i="27"/>
  <c r="AQ196" i="27"/>
  <c r="AQ198" i="27"/>
  <c r="AQ200" i="27"/>
  <c r="AR202" i="27"/>
  <c r="AQ204" i="27"/>
  <c r="AR206" i="27"/>
  <c r="AQ208" i="27"/>
  <c r="AQ210" i="27"/>
  <c r="AQ212" i="27"/>
  <c r="AQ214" i="27"/>
  <c r="AQ216" i="27"/>
  <c r="AR219" i="27"/>
  <c r="AQ221" i="27"/>
  <c r="AQ223" i="27"/>
  <c r="AR224" i="27"/>
  <c r="AQ224" i="27"/>
  <c r="AQ229" i="27"/>
  <c r="AQ230" i="27"/>
  <c r="AQ231" i="27"/>
  <c r="AR232" i="27"/>
  <c r="AQ232" i="27"/>
  <c r="AQ237" i="27"/>
  <c r="AQ238" i="27"/>
  <c r="AR239" i="27"/>
  <c r="AQ239" i="27"/>
  <c r="AQ241" i="27"/>
  <c r="AQ242" i="27"/>
  <c r="AR243" i="27"/>
  <c r="AQ243" i="27"/>
  <c r="AQ245" i="27"/>
  <c r="AQ246" i="27"/>
  <c r="AQ253" i="27"/>
  <c r="AQ254" i="27"/>
  <c r="AQ261" i="27"/>
  <c r="AQ262" i="27"/>
  <c r="AQ269" i="27"/>
  <c r="AQ270" i="27"/>
  <c r="AQ273" i="27"/>
  <c r="AQ274" i="27"/>
  <c r="AR275" i="27"/>
  <c r="AQ275" i="27"/>
  <c r="AQ277" i="27"/>
  <c r="AQ278" i="27"/>
  <c r="AR279" i="27"/>
  <c r="AQ279" i="27"/>
  <c r="AQ281" i="27"/>
  <c r="AQ282" i="27"/>
  <c r="AR283" i="27"/>
  <c r="AQ283" i="27"/>
  <c r="AQ285" i="27"/>
  <c r="AQ286" i="27"/>
  <c r="AR287" i="27"/>
  <c r="AQ287" i="27"/>
  <c r="AQ289" i="27"/>
  <c r="AQ290" i="27"/>
  <c r="AR291" i="27"/>
  <c r="AQ291" i="27"/>
  <c r="AQ293" i="27"/>
  <c r="AQ294" i="27"/>
  <c r="AR295" i="27"/>
  <c r="AQ295" i="27"/>
  <c r="AQ297" i="27"/>
  <c r="AQ298" i="27"/>
  <c r="AR299" i="27"/>
  <c r="AQ299" i="27"/>
  <c r="AQ301" i="27"/>
  <c r="AQ302" i="27"/>
  <c r="AR303" i="27"/>
  <c r="AQ303" i="27"/>
  <c r="AQ305" i="27"/>
  <c r="AQ306" i="27"/>
  <c r="AR307" i="27"/>
  <c r="AQ307" i="27"/>
  <c r="AQ309" i="27"/>
  <c r="AQ310" i="27"/>
  <c r="AR311" i="27"/>
  <c r="AQ311" i="27"/>
  <c r="AQ313" i="27"/>
  <c r="AQ314" i="27"/>
  <c r="AR315" i="27"/>
  <c r="AQ315" i="27"/>
  <c r="AR317" i="27"/>
  <c r="AR321" i="27"/>
  <c r="AQ323" i="27"/>
  <c r="AR323" i="27"/>
  <c r="AR325" i="27"/>
  <c r="AR345" i="27"/>
  <c r="AQ345" i="27"/>
  <c r="AQ351" i="27"/>
  <c r="AQ352" i="27"/>
  <c r="AR183" i="27"/>
  <c r="AQ184" i="27"/>
  <c r="AR187" i="27"/>
  <c r="AQ188" i="27"/>
  <c r="AR191" i="27"/>
  <c r="AQ192" i="27"/>
  <c r="AR227" i="27"/>
  <c r="AR231" i="27"/>
  <c r="AR235" i="27"/>
  <c r="AR246" i="27"/>
  <c r="AR250" i="27"/>
  <c r="AR254" i="27"/>
  <c r="AR258" i="27"/>
  <c r="AR262" i="27"/>
  <c r="AR266" i="27"/>
  <c r="AR270" i="27"/>
  <c r="AQ331" i="27"/>
  <c r="AQ339" i="27"/>
  <c r="AQ347" i="27"/>
  <c r="AQ411" i="27"/>
  <c r="AR479" i="27"/>
  <c r="AR356" i="27"/>
  <c r="AR360" i="27"/>
  <c r="AR364" i="27"/>
  <c r="AR368" i="27"/>
  <c r="AQ373" i="27"/>
  <c r="AR373" i="27"/>
  <c r="AR375" i="27"/>
  <c r="AR383" i="27"/>
  <c r="AR409" i="27"/>
  <c r="AQ409" i="27"/>
  <c r="AR417" i="27"/>
  <c r="AQ417" i="27"/>
  <c r="AR425" i="27"/>
  <c r="AQ425" i="27"/>
  <c r="AR487" i="27"/>
  <c r="AQ236" i="27"/>
  <c r="AQ321" i="27"/>
  <c r="AR328" i="27"/>
  <c r="AR332" i="27"/>
  <c r="AR336" i="27"/>
  <c r="AR340" i="27"/>
  <c r="AR344" i="27"/>
  <c r="AR348" i="27"/>
  <c r="AR352" i="27"/>
  <c r="AQ407" i="27"/>
  <c r="AQ415" i="27"/>
  <c r="AQ423" i="27"/>
  <c r="AR463" i="27"/>
  <c r="AR495" i="27"/>
  <c r="AR316" i="27"/>
  <c r="AQ317" i="27"/>
  <c r="AR320" i="27"/>
  <c r="AR324" i="27"/>
  <c r="AQ325" i="27"/>
  <c r="AQ355" i="27"/>
  <c r="AR357" i="27"/>
  <c r="AQ357" i="27"/>
  <c r="AQ359" i="27"/>
  <c r="AR361" i="27"/>
  <c r="AQ361" i="27"/>
  <c r="AQ363" i="27"/>
  <c r="AR365" i="27"/>
  <c r="AQ365" i="27"/>
  <c r="AQ367" i="27"/>
  <c r="AR369" i="27"/>
  <c r="AQ369" i="27"/>
  <c r="AQ371" i="27"/>
  <c r="AR379" i="27"/>
  <c r="AR405" i="27"/>
  <c r="AQ405" i="27"/>
  <c r="AR413" i="27"/>
  <c r="AQ413" i="27"/>
  <c r="AR421" i="27"/>
  <c r="AQ421" i="27"/>
  <c r="AR471" i="27"/>
  <c r="AR372" i="27"/>
  <c r="AR376" i="27"/>
  <c r="AQ377" i="27"/>
  <c r="AR380" i="27"/>
  <c r="AQ381" i="27"/>
  <c r="AQ385" i="27"/>
  <c r="AR388" i="27"/>
  <c r="AR392" i="27"/>
  <c r="AR396" i="27"/>
  <c r="AR400" i="27"/>
  <c r="AR501" i="27"/>
  <c r="AR384" i="27"/>
  <c r="AR404" i="27"/>
  <c r="AR408" i="27"/>
  <c r="AR412" i="27"/>
  <c r="AR416" i="27"/>
  <c r="AR420" i="27"/>
  <c r="AR424" i="27"/>
  <c r="AR467" i="27"/>
  <c r="AR475" i="27"/>
  <c r="AR483" i="27"/>
  <c r="AR491" i="27"/>
  <c r="AQ375" i="27"/>
  <c r="AQ379" i="27"/>
  <c r="AQ383" i="27"/>
  <c r="AQ387" i="27"/>
  <c r="AR389" i="27"/>
  <c r="AQ389" i="27"/>
  <c r="AQ391" i="27"/>
  <c r="AR393" i="27"/>
  <c r="AQ393" i="27"/>
  <c r="AQ395" i="27"/>
  <c r="AR397" i="27"/>
  <c r="AQ397" i="27"/>
  <c r="AQ399" i="27"/>
  <c r="AR401" i="27"/>
  <c r="AQ401" i="27"/>
  <c r="AR497" i="27"/>
  <c r="AR435" i="27"/>
  <c r="AR439" i="27"/>
  <c r="AR443" i="27"/>
  <c r="AR447" i="27"/>
  <c r="AR451" i="27"/>
  <c r="AR455" i="27"/>
  <c r="AR459" i="27"/>
  <c r="AQ428" i="27"/>
  <c r="AQ432" i="27"/>
  <c r="AQ462" i="27"/>
  <c r="AR464" i="27"/>
  <c r="AQ464" i="27"/>
  <c r="AQ466" i="27"/>
  <c r="AR468" i="27"/>
  <c r="AQ468" i="27"/>
  <c r="AQ470" i="27"/>
  <c r="AR472" i="27"/>
  <c r="AQ472" i="27"/>
  <c r="AQ474" i="27"/>
  <c r="AR476" i="27"/>
  <c r="AQ476" i="27"/>
  <c r="AQ478" i="27"/>
  <c r="AR480" i="27"/>
  <c r="AQ480" i="27"/>
  <c r="AQ482" i="27"/>
  <c r="AR484" i="27"/>
  <c r="AQ484" i="27"/>
  <c r="AQ486" i="27"/>
  <c r="AR488" i="27"/>
  <c r="AQ488" i="27"/>
  <c r="AQ490" i="27"/>
  <c r="AR492" i="27"/>
  <c r="AQ492" i="27"/>
  <c r="AQ494" i="27"/>
  <c r="AR496" i="27"/>
  <c r="AQ496" i="27"/>
  <c r="AR500" i="27"/>
  <c r="AQ500" i="27"/>
  <c r="AQ502" i="27"/>
  <c r="AR504" i="27"/>
  <c r="AQ504" i="27"/>
  <c r="AR431" i="27"/>
  <c r="AQ434" i="27"/>
  <c r="AR436" i="27"/>
  <c r="AQ436" i="27"/>
  <c r="AQ438" i="27"/>
  <c r="AR440" i="27"/>
  <c r="AQ440" i="27"/>
  <c r="AQ442" i="27"/>
  <c r="AR444" i="27"/>
  <c r="AQ444" i="27"/>
  <c r="AQ446" i="27"/>
  <c r="AR448" i="27"/>
  <c r="AQ448" i="27"/>
  <c r="AQ450" i="27"/>
  <c r="AR452" i="27"/>
  <c r="AQ452" i="27"/>
  <c r="AQ454" i="27"/>
  <c r="AR456" i="27"/>
  <c r="AQ456" i="27"/>
  <c r="AQ458" i="27"/>
  <c r="AR460" i="27"/>
  <c r="AQ460" i="27"/>
  <c r="AR505" i="27"/>
  <c r="AQ501" i="27"/>
  <c r="AQ505" i="27"/>
  <c r="BL100" i="28"/>
  <c r="BL108" i="28"/>
  <c r="BM152" i="28"/>
  <c r="AP148" i="28" s="1"/>
  <c r="BL202" i="28"/>
  <c r="BM210" i="28"/>
  <c r="AP206" i="28" s="1"/>
  <c r="BL286" i="28"/>
  <c r="BL47" i="28"/>
  <c r="BM47" i="28" s="1"/>
  <c r="AP43" i="28" s="1"/>
  <c r="BL80" i="28"/>
  <c r="BL84" i="28"/>
  <c r="BL92" i="28"/>
  <c r="BL158" i="28"/>
  <c r="BM158" i="28" s="1"/>
  <c r="AP154" i="28" s="1"/>
  <c r="BL160" i="28"/>
  <c r="BL167" i="28"/>
  <c r="BL168" i="28"/>
  <c r="BL182" i="28"/>
  <c r="BM182" i="28" s="1"/>
  <c r="AP178" i="28" s="1"/>
  <c r="BM206" i="28"/>
  <c r="AP202" i="28" s="1"/>
  <c r="BL218" i="28"/>
  <c r="BM214" i="28"/>
  <c r="AP210" i="28" s="1"/>
  <c r="BM262" i="28"/>
  <c r="AP258" i="28" s="1"/>
  <c r="BM258" i="28"/>
  <c r="AP254" i="28" s="1"/>
  <c r="BM267" i="28"/>
  <c r="AP263" i="28" s="1"/>
  <c r="BL283" i="28"/>
  <c r="BM287" i="28"/>
  <c r="AP283" i="28" s="1"/>
  <c r="BL297" i="28"/>
  <c r="BL331" i="28"/>
  <c r="BM335" i="28"/>
  <c r="AP331" i="28" s="1"/>
  <c r="BL233" i="28"/>
  <c r="BM233" i="28" s="1"/>
  <c r="AP229" i="28" s="1"/>
  <c r="BL337" i="28"/>
  <c r="BM343" i="28"/>
  <c r="AP339" i="28" s="1"/>
  <c r="BL512" i="28"/>
  <c r="BL44" i="28"/>
  <c r="BM44" i="28" s="1"/>
  <c r="AP40" i="28" s="1"/>
  <c r="BL64" i="28"/>
  <c r="BL72" i="28"/>
  <c r="BL140" i="28"/>
  <c r="BL146" i="28"/>
  <c r="BL164" i="28"/>
  <c r="BL170" i="28"/>
  <c r="BL172" i="28"/>
  <c r="BM176" i="28"/>
  <c r="AP172" i="28" s="1"/>
  <c r="BL178" i="28"/>
  <c r="BM196" i="28"/>
  <c r="AP192" i="28" s="1"/>
  <c r="BL222" i="28"/>
  <c r="BL223" i="28"/>
  <c r="BL251" i="28"/>
  <c r="BL266" i="28"/>
  <c r="BL282" i="28"/>
  <c r="BL290" i="28"/>
  <c r="BL291" i="28"/>
  <c r="BL456" i="28"/>
  <c r="BM456" i="28" s="1"/>
  <c r="AP452" i="28" s="1"/>
  <c r="BL465" i="28"/>
  <c r="BL488" i="28"/>
  <c r="BM488" i="28" s="1"/>
  <c r="AP484" i="28" s="1"/>
  <c r="BL198" i="28"/>
  <c r="BL38" i="28"/>
  <c r="BL142" i="28"/>
  <c r="BL166" i="28"/>
  <c r="BL254" i="28"/>
  <c r="BL255" i="28"/>
  <c r="BL289" i="28"/>
  <c r="BL320" i="28"/>
  <c r="BM361" i="28"/>
  <c r="AP357" i="28" s="1"/>
  <c r="BL174" i="28"/>
  <c r="BL194" i="28"/>
  <c r="BL246" i="28"/>
  <c r="BM246" i="28" s="1"/>
  <c r="AP242" i="28" s="1"/>
  <c r="BL250" i="28"/>
  <c r="BL259" i="28"/>
  <c r="BL323" i="28"/>
  <c r="BM319" i="28"/>
  <c r="AP315" i="28" s="1"/>
  <c r="BL464" i="28"/>
  <c r="BM464" i="28" s="1"/>
  <c r="AP460" i="28" s="1"/>
  <c r="BM163" i="28"/>
  <c r="AP159" i="28" s="1"/>
  <c r="BL238" i="28"/>
  <c r="BL242" i="28"/>
  <c r="BM242" i="28" s="1"/>
  <c r="AP238" i="28" s="1"/>
  <c r="BL306" i="28"/>
  <c r="BL307" i="28"/>
  <c r="BL315" i="28"/>
  <c r="BM315" i="28" s="1"/>
  <c r="AP311" i="28" s="1"/>
  <c r="BL322" i="28"/>
  <c r="BL377" i="28"/>
  <c r="BL384" i="28"/>
  <c r="BL510" i="28"/>
  <c r="BL230" i="28"/>
  <c r="BM230" i="28" s="1"/>
  <c r="AP226" i="28" s="1"/>
  <c r="BL234" i="28"/>
  <c r="BL278" i="28"/>
  <c r="BL310" i="28"/>
  <c r="BL311" i="28"/>
  <c r="BL338" i="28"/>
  <c r="BM353" i="28"/>
  <c r="AP349" i="28" s="1"/>
  <c r="BM357" i="28"/>
  <c r="AP353" i="28" s="1"/>
  <c r="BM365" i="28"/>
  <c r="AP361" i="28" s="1"/>
  <c r="BL376" i="28"/>
  <c r="BL408" i="28"/>
  <c r="BM408" i="28" s="1"/>
  <c r="AP404" i="28" s="1"/>
  <c r="BL448" i="28"/>
  <c r="BM448" i="28" s="1"/>
  <c r="AP444" i="28" s="1"/>
  <c r="BL480" i="28"/>
  <c r="BL490" i="28"/>
  <c r="BL500" i="28"/>
  <c r="BL314" i="28"/>
  <c r="BL326" i="28"/>
  <c r="BM326" i="28" s="1"/>
  <c r="AP322" i="28" s="1"/>
  <c r="BL327" i="28"/>
  <c r="BL371" i="28"/>
  <c r="BL443" i="28"/>
  <c r="BL508" i="28"/>
  <c r="BI508" i="28" s="1"/>
  <c r="BL302" i="28"/>
  <c r="BL321" i="28"/>
  <c r="BL346" i="28"/>
  <c r="BL372" i="28"/>
  <c r="BM372" i="28" s="1"/>
  <c r="AP368" i="28" s="1"/>
  <c r="BL373" i="28"/>
  <c r="BL379" i="28"/>
  <c r="BL380" i="28"/>
  <c r="BL385" i="28"/>
  <c r="BM385" i="28" s="1"/>
  <c r="AP381" i="28" s="1"/>
  <c r="BL427" i="28"/>
  <c r="BL431" i="28"/>
  <c r="BL435" i="28"/>
  <c r="BL439" i="28"/>
  <c r="BL318" i="28"/>
  <c r="BL329" i="28"/>
  <c r="BL367" i="28"/>
  <c r="BL368" i="28"/>
  <c r="BM368" i="28" s="1"/>
  <c r="AP364" i="28" s="1"/>
  <c r="BL388" i="28"/>
  <c r="BM388" i="28" s="1"/>
  <c r="AP384" i="28" s="1"/>
  <c r="BL396" i="28"/>
  <c r="BM396" i="28" s="1"/>
  <c r="AP392" i="28" s="1"/>
  <c r="BM416" i="28"/>
  <c r="AP412" i="28" s="1"/>
  <c r="BL472" i="28"/>
  <c r="BM472" i="28" s="1"/>
  <c r="AP468" i="28" s="1"/>
  <c r="AZ10" i="27"/>
  <c r="BE35" i="27"/>
  <c r="BL23" i="28"/>
  <c r="BL20" i="28"/>
  <c r="BM20" i="28" s="1"/>
  <c r="AP16" i="28" s="1"/>
  <c r="BL18" i="28"/>
  <c r="AO2" i="28"/>
  <c r="O12" i="28"/>
  <c r="AP2" i="28"/>
  <c r="AQ2" i="28" s="1"/>
  <c r="K12" i="28"/>
  <c r="L12" i="28"/>
  <c r="AN2" i="28"/>
  <c r="BM171" i="28"/>
  <c r="AP167" i="28" s="1"/>
  <c r="BM327" i="28"/>
  <c r="AP323" i="28" s="1"/>
  <c r="BM202" i="28"/>
  <c r="AP198" i="28" s="1"/>
  <c r="BM255" i="28"/>
  <c r="AP251" i="28" s="1"/>
  <c r="BM263" i="28"/>
  <c r="AP259" i="28" s="1"/>
  <c r="BM266" i="28"/>
  <c r="AP262" i="28" s="1"/>
  <c r="BM295" i="28"/>
  <c r="AP291" i="28" s="1"/>
  <c r="BM299" i="28"/>
  <c r="AP295" i="28" s="1"/>
  <c r="BM349" i="28"/>
  <c r="AP345" i="28" s="1"/>
  <c r="BM354" i="28"/>
  <c r="AP350" i="28" s="1"/>
  <c r="BM155" i="28"/>
  <c r="AP151" i="28" s="1"/>
  <c r="BM160" i="28"/>
  <c r="AP156" i="28" s="1"/>
  <c r="BM170" i="28"/>
  <c r="AP166" i="28" s="1"/>
  <c r="BM279" i="28"/>
  <c r="AP275" i="28" s="1"/>
  <c r="BM314" i="28"/>
  <c r="AP310" i="28" s="1"/>
  <c r="BM339" i="28"/>
  <c r="AP335" i="28" s="1"/>
  <c r="BM164" i="28"/>
  <c r="AP160" i="28" s="1"/>
  <c r="BM331" i="28"/>
  <c r="AP327" i="28" s="1"/>
  <c r="BM471" i="28"/>
  <c r="AP467" i="28" s="1"/>
  <c r="BM148" i="28"/>
  <c r="AP144" i="28" s="1"/>
  <c r="BM174" i="28"/>
  <c r="AP170" i="28" s="1"/>
  <c r="BM259" i="28"/>
  <c r="AP255" i="28" s="1"/>
  <c r="BM358" i="28"/>
  <c r="AP354" i="28" s="1"/>
  <c r="BM159" i="28"/>
  <c r="AP155" i="28" s="1"/>
  <c r="BM271" i="28"/>
  <c r="AP267" i="28" s="1"/>
  <c r="BM275" i="28"/>
  <c r="AP271" i="28" s="1"/>
  <c r="BM311" i="28"/>
  <c r="AP307" i="28" s="1"/>
  <c r="BM350" i="28"/>
  <c r="AP346" i="28" s="1"/>
  <c r="BM369" i="28"/>
  <c r="AP365" i="28" s="1"/>
  <c r="BM381" i="28"/>
  <c r="AP377" i="28" s="1"/>
  <c r="BM19" i="28"/>
  <c r="AP15" i="28" s="1"/>
  <c r="CA30" i="28"/>
  <c r="BY36" i="28"/>
  <c r="BZ30" i="28"/>
  <c r="CA44" i="28"/>
  <c r="BM29" i="28"/>
  <c r="AP25" i="28" s="1"/>
  <c r="BM36" i="28"/>
  <c r="AP32" i="28" s="1"/>
  <c r="BM49" i="28"/>
  <c r="AP45" i="28" s="1"/>
  <c r="BM58" i="28"/>
  <c r="AP54" i="28" s="1"/>
  <c r="BL75" i="28"/>
  <c r="BL83" i="28"/>
  <c r="BL123" i="28"/>
  <c r="BL147" i="28"/>
  <c r="BL181" i="28"/>
  <c r="AP3" i="28"/>
  <c r="AQ3" i="28" s="1"/>
  <c r="CD44" i="28"/>
  <c r="CE8" i="28" s="1"/>
  <c r="K13" i="28"/>
  <c r="O13" i="28"/>
  <c r="BL14" i="28"/>
  <c r="BZ36" i="28"/>
  <c r="L19" i="28" s="1"/>
  <c r="CB44" i="28"/>
  <c r="BZ37" i="28"/>
  <c r="BL15" i="28"/>
  <c r="BL16" i="28"/>
  <c r="BL17" i="28"/>
  <c r="BM18" i="28"/>
  <c r="AP14" i="28" s="1"/>
  <c r="BL25" i="28"/>
  <c r="BL21" i="28"/>
  <c r="BL27" i="28"/>
  <c r="BM28" i="28"/>
  <c r="AP24" i="28" s="1"/>
  <c r="BM35" i="28"/>
  <c r="AP31" i="28" s="1"/>
  <c r="BM37" i="28"/>
  <c r="AP33" i="28" s="1"/>
  <c r="BM38" i="28"/>
  <c r="AP34" i="28" s="1"/>
  <c r="BM50" i="28"/>
  <c r="AP46" i="28" s="1"/>
  <c r="BM52" i="28"/>
  <c r="AP48" i="28" s="1"/>
  <c r="BL59" i="28"/>
  <c r="BM62" i="28"/>
  <c r="AP58" i="28" s="1"/>
  <c r="BM64" i="28"/>
  <c r="AP60" i="28" s="1"/>
  <c r="BM70" i="28"/>
  <c r="AP66" i="28" s="1"/>
  <c r="BM72" i="28"/>
  <c r="AP68" i="28" s="1"/>
  <c r="BM78" i="28"/>
  <c r="AP74" i="28" s="1"/>
  <c r="BM80" i="28"/>
  <c r="AP76" i="28" s="1"/>
  <c r="BM86" i="28"/>
  <c r="AP82" i="28" s="1"/>
  <c r="BM88" i="28"/>
  <c r="AP84" i="28" s="1"/>
  <c r="BM94" i="28"/>
  <c r="AP90" i="28" s="1"/>
  <c r="BM96" i="28"/>
  <c r="AP92" i="28" s="1"/>
  <c r="BM102" i="28"/>
  <c r="AP98" i="28" s="1"/>
  <c r="BM104" i="28"/>
  <c r="AP100" i="28" s="1"/>
  <c r="BM110" i="28"/>
  <c r="AP106" i="28" s="1"/>
  <c r="BM112" i="28"/>
  <c r="AP108" i="28" s="1"/>
  <c r="BM118" i="28"/>
  <c r="AP114" i="28" s="1"/>
  <c r="BM120" i="28"/>
  <c r="AP116" i="28" s="1"/>
  <c r="BM126" i="28"/>
  <c r="AP122" i="28" s="1"/>
  <c r="BM128" i="28"/>
  <c r="AP124" i="28" s="1"/>
  <c r="BM134" i="28"/>
  <c r="AP130" i="28" s="1"/>
  <c r="BM136" i="28"/>
  <c r="AP132" i="28" s="1"/>
  <c r="BM142" i="28"/>
  <c r="AP138" i="28" s="1"/>
  <c r="BM145" i="28"/>
  <c r="AP141" i="28" s="1"/>
  <c r="BL157" i="28"/>
  <c r="BL161" i="28"/>
  <c r="BL165" i="28"/>
  <c r="BL169" i="28"/>
  <c r="BL195" i="28"/>
  <c r="BM207" i="28"/>
  <c r="AP203" i="28" s="1"/>
  <c r="BL216" i="28"/>
  <c r="BM231" i="28"/>
  <c r="AP227" i="28" s="1"/>
  <c r="BM247" i="28"/>
  <c r="AP243" i="28" s="1"/>
  <c r="BL293" i="28"/>
  <c r="BL325" i="28"/>
  <c r="BL355" i="28"/>
  <c r="AO3" i="28"/>
  <c r="N13" i="28"/>
  <c r="BL91" i="28"/>
  <c r="BL107" i="28"/>
  <c r="BL115" i="28"/>
  <c r="N12" i="28"/>
  <c r="L13" i="28"/>
  <c r="BL24" i="28"/>
  <c r="BL26" i="28"/>
  <c r="BL22" i="28"/>
  <c r="BM32" i="28"/>
  <c r="AP28" i="28" s="1"/>
  <c r="BM34" i="28"/>
  <c r="AP30" i="28" s="1"/>
  <c r="BM41" i="28"/>
  <c r="AP37" i="28" s="1"/>
  <c r="BY37" i="28"/>
  <c r="BM45" i="28"/>
  <c r="AP41" i="28" s="1"/>
  <c r="BL53" i="28"/>
  <c r="BL56" i="28"/>
  <c r="BL63" i="28"/>
  <c r="BL71" i="28"/>
  <c r="BL79" i="28"/>
  <c r="BL87" i="28"/>
  <c r="BL95" i="28"/>
  <c r="BL103" i="28"/>
  <c r="BL111" i="28"/>
  <c r="BL119" i="28"/>
  <c r="BL127" i="28"/>
  <c r="BL135" i="28"/>
  <c r="BL143" i="28"/>
  <c r="BL173" i="28"/>
  <c r="BM23" i="28"/>
  <c r="AP19" i="28" s="1"/>
  <c r="BL55" i="28"/>
  <c r="BL67" i="28"/>
  <c r="BL99" i="28"/>
  <c r="BL131" i="28"/>
  <c r="BL139" i="28"/>
  <c r="BL151" i="28"/>
  <c r="AN3" i="28"/>
  <c r="BM31" i="28"/>
  <c r="AP27" i="28" s="1"/>
  <c r="BM33" i="28"/>
  <c r="AP29" i="28" s="1"/>
  <c r="BM30" i="28"/>
  <c r="AP26" i="28" s="1"/>
  <c r="BM40" i="28"/>
  <c r="AP36" i="28" s="1"/>
  <c r="BL39" i="28"/>
  <c r="BL46" i="28"/>
  <c r="BL42" i="28"/>
  <c r="BM48" i="28"/>
  <c r="AP44" i="28" s="1"/>
  <c r="BM51" i="28"/>
  <c r="AP47" i="28" s="1"/>
  <c r="BM54" i="28"/>
  <c r="AP50" i="28" s="1"/>
  <c r="BM57" i="28"/>
  <c r="AP53" i="28" s="1"/>
  <c r="BM60" i="28"/>
  <c r="AP56" i="28" s="1"/>
  <c r="BM66" i="28"/>
  <c r="AP62" i="28" s="1"/>
  <c r="BM65" i="28"/>
  <c r="AP61" i="28" s="1"/>
  <c r="BM68" i="28"/>
  <c r="AP64" i="28" s="1"/>
  <c r="BM74" i="28"/>
  <c r="AP70" i="28" s="1"/>
  <c r="BM73" i="28"/>
  <c r="AP69" i="28" s="1"/>
  <c r="BM76" i="28"/>
  <c r="AP72" i="28" s="1"/>
  <c r="BM82" i="28"/>
  <c r="AP78" i="28" s="1"/>
  <c r="BM81" i="28"/>
  <c r="AP77" i="28" s="1"/>
  <c r="BM84" i="28"/>
  <c r="AP80" i="28" s="1"/>
  <c r="BM90" i="28"/>
  <c r="AP86" i="28" s="1"/>
  <c r="BM89" i="28"/>
  <c r="AP85" i="28" s="1"/>
  <c r="BM98" i="28"/>
  <c r="AP94" i="28" s="1"/>
  <c r="BM97" i="28"/>
  <c r="AP93" i="28" s="1"/>
  <c r="BM100" i="28"/>
  <c r="AP96" i="28" s="1"/>
  <c r="BM106" i="28"/>
  <c r="AP102" i="28" s="1"/>
  <c r="BM105" i="28"/>
  <c r="AP101" i="28" s="1"/>
  <c r="BM108" i="28"/>
  <c r="AP104" i="28" s="1"/>
  <c r="BM114" i="28"/>
  <c r="AP110" i="28" s="1"/>
  <c r="BM113" i="28"/>
  <c r="AP109" i="28" s="1"/>
  <c r="BM116" i="28"/>
  <c r="AP112" i="28" s="1"/>
  <c r="BM122" i="28"/>
  <c r="AP118" i="28" s="1"/>
  <c r="BM121" i="28"/>
  <c r="AP117" i="28" s="1"/>
  <c r="BM124" i="28"/>
  <c r="AP120" i="28" s="1"/>
  <c r="BM130" i="28"/>
  <c r="AP126" i="28" s="1"/>
  <c r="BM129" i="28"/>
  <c r="AP125" i="28" s="1"/>
  <c r="BM132" i="28"/>
  <c r="AP128" i="28" s="1"/>
  <c r="BM138" i="28"/>
  <c r="AP134" i="28" s="1"/>
  <c r="BM137" i="28"/>
  <c r="AP133" i="28" s="1"/>
  <c r="BM140" i="28"/>
  <c r="AP136" i="28" s="1"/>
  <c r="BM144" i="28"/>
  <c r="AP140" i="28" s="1"/>
  <c r="BM150" i="28"/>
  <c r="AP146" i="28" s="1"/>
  <c r="BL153" i="28"/>
  <c r="BL177" i="28"/>
  <c r="BM223" i="28"/>
  <c r="AP219" i="28" s="1"/>
  <c r="BM239" i="28"/>
  <c r="AP235" i="28" s="1"/>
  <c r="BL43" i="28"/>
  <c r="BL187" i="28"/>
  <c r="BL191" i="28"/>
  <c r="BL189" i="28"/>
  <c r="BM190" i="28"/>
  <c r="AP186" i="28" s="1"/>
  <c r="BM215" i="28"/>
  <c r="AP211" i="28" s="1"/>
  <c r="BL232" i="28"/>
  <c r="BL240" i="28"/>
  <c r="BL248" i="28"/>
  <c r="BL265" i="28"/>
  <c r="BL281" i="28"/>
  <c r="BM294" i="28"/>
  <c r="AP290" i="28" s="1"/>
  <c r="BL149" i="28"/>
  <c r="BL179" i="28"/>
  <c r="BL183" i="28"/>
  <c r="BL185" i="28"/>
  <c r="BL199" i="28"/>
  <c r="BM226" i="28"/>
  <c r="AP222" i="28" s="1"/>
  <c r="BM234" i="28"/>
  <c r="AP230" i="28" s="1"/>
  <c r="BL309" i="28"/>
  <c r="BL341" i="28"/>
  <c r="BM154" i="28"/>
  <c r="AP150" i="28" s="1"/>
  <c r="BM162" i="28"/>
  <c r="AP158" i="28" s="1"/>
  <c r="BM166" i="28"/>
  <c r="AP162" i="28" s="1"/>
  <c r="BM180" i="28"/>
  <c r="AP176" i="28" s="1"/>
  <c r="BM184" i="28"/>
  <c r="AP180" i="28" s="1"/>
  <c r="BM188" i="28"/>
  <c r="AP184" i="28" s="1"/>
  <c r="BM186" i="28"/>
  <c r="AP182" i="28" s="1"/>
  <c r="BM192" i="28"/>
  <c r="AP188" i="28" s="1"/>
  <c r="BM193" i="28"/>
  <c r="AP189" i="28" s="1"/>
  <c r="BM194" i="28"/>
  <c r="AP190" i="28" s="1"/>
  <c r="BL208" i="28"/>
  <c r="BL256" i="28"/>
  <c r="BL285" i="28"/>
  <c r="BM310" i="28"/>
  <c r="AP306" i="28" s="1"/>
  <c r="BL201" i="28"/>
  <c r="BM209" i="28"/>
  <c r="AP205" i="28" s="1"/>
  <c r="BM221" i="28"/>
  <c r="AP217" i="28" s="1"/>
  <c r="BL224" i="28"/>
  <c r="BM229" i="28"/>
  <c r="AP225" i="28" s="1"/>
  <c r="BM237" i="28"/>
  <c r="AP233" i="28" s="1"/>
  <c r="BM245" i="28"/>
  <c r="AP241" i="28" s="1"/>
  <c r="BM253" i="28"/>
  <c r="AP249" i="28" s="1"/>
  <c r="BL261" i="28"/>
  <c r="BL277" i="28"/>
  <c r="BL292" i="28"/>
  <c r="BL308" i="28"/>
  <c r="BL324" i="28"/>
  <c r="BL340" i="28"/>
  <c r="BM347" i="28"/>
  <c r="AP343" i="28" s="1"/>
  <c r="BM375" i="28"/>
  <c r="AP371" i="28" s="1"/>
  <c r="BM447" i="28"/>
  <c r="AP443" i="28" s="1"/>
  <c r="BL454" i="28"/>
  <c r="BM204" i="28"/>
  <c r="AP200" i="28" s="1"/>
  <c r="BM212" i="28"/>
  <c r="AP208" i="28" s="1"/>
  <c r="BL220" i="28"/>
  <c r="BM218" i="28"/>
  <c r="AP214" i="28" s="1"/>
  <c r="BL228" i="28"/>
  <c r="BL236" i="28"/>
  <c r="BL244" i="28"/>
  <c r="BL252" i="28"/>
  <c r="BM260" i="28"/>
  <c r="AP256" i="28" s="1"/>
  <c r="BL273" i="28"/>
  <c r="BM286" i="28"/>
  <c r="AP282" i="28" s="1"/>
  <c r="BL301" i="28"/>
  <c r="BM302" i="28"/>
  <c r="AP298" i="28" s="1"/>
  <c r="BL317" i="28"/>
  <c r="BM318" i="28"/>
  <c r="AP314" i="28" s="1"/>
  <c r="BL333" i="28"/>
  <c r="BM334" i="28"/>
  <c r="AP330" i="28" s="1"/>
  <c r="BL352" i="28"/>
  <c r="BL197" i="28"/>
  <c r="BM203" i="28"/>
  <c r="AP199" i="28" s="1"/>
  <c r="BL205" i="28"/>
  <c r="BM211" i="28"/>
  <c r="AP207" i="28" s="1"/>
  <c r="BM217" i="28"/>
  <c r="AP213" i="28" s="1"/>
  <c r="BL213" i="28"/>
  <c r="BM225" i="28"/>
  <c r="AP221" i="28" s="1"/>
  <c r="BM222" i="28"/>
  <c r="AP218" i="28" s="1"/>
  <c r="BM227" i="28"/>
  <c r="AP223" i="28" s="1"/>
  <c r="BM235" i="28"/>
  <c r="AP231" i="28" s="1"/>
  <c r="BM241" i="28"/>
  <c r="AP237" i="28" s="1"/>
  <c r="BM238" i="28"/>
  <c r="AP234" i="28" s="1"/>
  <c r="BM243" i="28"/>
  <c r="AP239" i="28" s="1"/>
  <c r="BM249" i="28"/>
  <c r="AP245" i="28" s="1"/>
  <c r="BM251" i="28"/>
  <c r="AP247" i="28" s="1"/>
  <c r="BL257" i="28"/>
  <c r="BM254" i="28"/>
  <c r="AP250" i="28" s="1"/>
  <c r="BL269" i="28"/>
  <c r="BL300" i="28"/>
  <c r="BL316" i="28"/>
  <c r="BJ493" i="28" s="1"/>
  <c r="BL332" i="28"/>
  <c r="BM367" i="28"/>
  <c r="AP363" i="28" s="1"/>
  <c r="BM264" i="28"/>
  <c r="AP260" i="28" s="1"/>
  <c r="BM268" i="28"/>
  <c r="AP264" i="28" s="1"/>
  <c r="BM272" i="28"/>
  <c r="AP268" i="28" s="1"/>
  <c r="BM276" i="28"/>
  <c r="AP272" i="28" s="1"/>
  <c r="BM280" i="28"/>
  <c r="AP276" i="28" s="1"/>
  <c r="BM351" i="28"/>
  <c r="AP347" i="28" s="1"/>
  <c r="BL360" i="28"/>
  <c r="BL363" i="28"/>
  <c r="BM389" i="28"/>
  <c r="AP385" i="28" s="1"/>
  <c r="BL418" i="28"/>
  <c r="BM288" i="28"/>
  <c r="AP284" i="28" s="1"/>
  <c r="BM296" i="28"/>
  <c r="AP292" i="28" s="1"/>
  <c r="BM304" i="28"/>
  <c r="AP300" i="28" s="1"/>
  <c r="BM312" i="28"/>
  <c r="AP308" i="28" s="1"/>
  <c r="BM320" i="28"/>
  <c r="AP316" i="28" s="1"/>
  <c r="BM328" i="28"/>
  <c r="AP324" i="28" s="1"/>
  <c r="BM336" i="28"/>
  <c r="AP332" i="28" s="1"/>
  <c r="BM344" i="28"/>
  <c r="AP340" i="28" s="1"/>
  <c r="BL345" i="28"/>
  <c r="BL356" i="28"/>
  <c r="BL383" i="28"/>
  <c r="BM393" i="28"/>
  <c r="AP389" i="28" s="1"/>
  <c r="BM397" i="28"/>
  <c r="AP393" i="28" s="1"/>
  <c r="BM401" i="28"/>
  <c r="AP397" i="28" s="1"/>
  <c r="BM405" i="28"/>
  <c r="AP401" i="28" s="1"/>
  <c r="BM409" i="28"/>
  <c r="AP405" i="28" s="1"/>
  <c r="BM413" i="28"/>
  <c r="AP409" i="28" s="1"/>
  <c r="BM465" i="28"/>
  <c r="AP461" i="28" s="1"/>
  <c r="BM284" i="28"/>
  <c r="AP280" i="28" s="1"/>
  <c r="BM289" i="28"/>
  <c r="AP285" i="28" s="1"/>
  <c r="BM297" i="28"/>
  <c r="AP293" i="28" s="1"/>
  <c r="BM305" i="28"/>
  <c r="AP301" i="28" s="1"/>
  <c r="BM313" i="28"/>
  <c r="AP309" i="28" s="1"/>
  <c r="BM321" i="28"/>
  <c r="AP317" i="28" s="1"/>
  <c r="BM329" i="28"/>
  <c r="AP325" i="28" s="1"/>
  <c r="BM337" i="28"/>
  <c r="AP333" i="28" s="1"/>
  <c r="BL348" i="28"/>
  <c r="BL359" i="28"/>
  <c r="BL364" i="28"/>
  <c r="BJ334" i="28" s="1"/>
  <c r="BL374" i="28"/>
  <c r="BL382" i="28"/>
  <c r="BL394" i="28"/>
  <c r="BL398" i="28"/>
  <c r="BL402" i="28"/>
  <c r="BL406" i="28"/>
  <c r="BL410" i="28"/>
  <c r="BL414" i="28"/>
  <c r="BM443" i="28"/>
  <c r="AP439" i="28" s="1"/>
  <c r="BL450" i="28"/>
  <c r="BL453" i="28"/>
  <c r="BL457" i="28"/>
  <c r="BM459" i="28"/>
  <c r="AP455" i="28" s="1"/>
  <c r="BL466" i="28"/>
  <c r="BM370" i="28"/>
  <c r="AP366" i="28" s="1"/>
  <c r="BM378" i="28"/>
  <c r="AP374" i="28" s="1"/>
  <c r="BM386" i="28"/>
  <c r="AP382" i="28" s="1"/>
  <c r="BL387" i="28"/>
  <c r="BL391" i="28"/>
  <c r="BL395" i="28"/>
  <c r="BL399" i="28"/>
  <c r="BI349" i="28" s="1"/>
  <c r="BL403" i="28"/>
  <c r="BL407" i="28"/>
  <c r="BL411" i="28"/>
  <c r="BM421" i="28"/>
  <c r="AP417" i="28" s="1"/>
  <c r="BM425" i="28"/>
  <c r="AP421" i="28" s="1"/>
  <c r="BM429" i="28"/>
  <c r="AP425" i="28" s="1"/>
  <c r="BM433" i="28"/>
  <c r="AP429" i="28" s="1"/>
  <c r="BM437" i="28"/>
  <c r="AP433" i="28" s="1"/>
  <c r="BL441" i="28"/>
  <c r="BL445" i="28"/>
  <c r="BM451" i="28"/>
  <c r="AP447" i="28" s="1"/>
  <c r="BL458" i="28"/>
  <c r="BL461" i="28"/>
  <c r="BM362" i="28"/>
  <c r="AP358" i="28" s="1"/>
  <c r="BM366" i="28"/>
  <c r="AP362" i="28" s="1"/>
  <c r="BM371" i="28"/>
  <c r="AP367" i="28" s="1"/>
  <c r="BM379" i="28"/>
  <c r="AP375" i="28" s="1"/>
  <c r="BM390" i="28"/>
  <c r="AP386" i="28" s="1"/>
  <c r="BL415" i="28"/>
  <c r="BL422" i="28"/>
  <c r="BI378" i="28" s="1"/>
  <c r="BL419" i="28"/>
  <c r="BL426" i="28"/>
  <c r="BM423" i="28"/>
  <c r="AP419" i="28" s="1"/>
  <c r="BL430" i="28"/>
  <c r="BM427" i="28"/>
  <c r="AP423" i="28" s="1"/>
  <c r="BL434" i="28"/>
  <c r="BI429" i="28" s="1"/>
  <c r="BM431" i="28"/>
  <c r="AP427" i="28" s="1"/>
  <c r="BL438" i="28"/>
  <c r="BM435" i="28"/>
  <c r="AP431" i="28" s="1"/>
  <c r="BL442" i="28"/>
  <c r="BM439" i="28"/>
  <c r="AP435" i="28" s="1"/>
  <c r="BL446" i="28"/>
  <c r="BL449" i="28"/>
  <c r="BM455" i="28"/>
  <c r="AP451" i="28" s="1"/>
  <c r="BL462" i="28"/>
  <c r="BL474" i="28"/>
  <c r="BM500" i="28"/>
  <c r="AP496" i="28" s="1"/>
  <c r="BM510" i="28"/>
  <c r="AP506" i="28" s="1"/>
  <c r="BL511" i="28"/>
  <c r="BL470" i="28"/>
  <c r="BM484" i="28"/>
  <c r="AP480" i="28" s="1"/>
  <c r="BM494" i="28"/>
  <c r="AP490" i="28" s="1"/>
  <c r="BL495" i="28"/>
  <c r="BM469" i="28"/>
  <c r="AP465" i="28" s="1"/>
  <c r="BL473" i="28"/>
  <c r="BM477" i="28"/>
  <c r="AP473" i="28" s="1"/>
  <c r="BM482" i="28"/>
  <c r="AP478" i="28" s="1"/>
  <c r="BL483" i="28"/>
  <c r="BM498" i="28"/>
  <c r="AP494" i="28" s="1"/>
  <c r="BL499" i="28"/>
  <c r="BM504" i="28"/>
  <c r="AP500" i="28" s="1"/>
  <c r="BM463" i="28"/>
  <c r="AP459" i="28" s="1"/>
  <c r="BM467" i="28"/>
  <c r="AP463" i="28" s="1"/>
  <c r="BM478" i="28"/>
  <c r="AP474" i="28" s="1"/>
  <c r="BM476" i="28"/>
  <c r="AP472" i="28" s="1"/>
  <c r="BM486" i="28"/>
  <c r="AP482" i="28" s="1"/>
  <c r="BL487" i="28"/>
  <c r="BM492" i="28"/>
  <c r="AP488" i="28" s="1"/>
  <c r="BM502" i="28"/>
  <c r="AP498" i="28" s="1"/>
  <c r="BL503" i="28"/>
  <c r="BM480" i="28"/>
  <c r="AP476" i="28" s="1"/>
  <c r="BM490" i="28"/>
  <c r="AP486" i="28" s="1"/>
  <c r="BL491" i="28"/>
  <c r="BM496" i="28"/>
  <c r="AP492" i="28" s="1"/>
  <c r="BM506" i="28"/>
  <c r="AP502" i="28" s="1"/>
  <c r="BI506" i="28"/>
  <c r="BL507" i="28"/>
  <c r="BM508" i="28"/>
  <c r="AP504" i="28" s="1"/>
  <c r="BJ512" i="28"/>
  <c r="BM512" i="28"/>
  <c r="AP508" i="28" s="1"/>
  <c r="BL475" i="28"/>
  <c r="BJ423" i="28" s="1"/>
  <c r="BL479" i="28"/>
  <c r="BJ481" i="28"/>
  <c r="BI485" i="28"/>
  <c r="BJ497" i="28"/>
  <c r="BI501" i="28"/>
  <c r="BJ513" i="28"/>
  <c r="BD4" i="27"/>
  <c r="BE4" i="27" s="1"/>
  <c r="I19" i="27"/>
  <c r="BF35" i="27"/>
  <c r="BE34" i="27"/>
  <c r="K20" i="27"/>
  <c r="BC4" i="27"/>
  <c r="N20" i="27"/>
  <c r="O20" i="27" s="1"/>
  <c r="J20" i="27"/>
  <c r="BB4" i="27"/>
  <c r="I30" i="27"/>
  <c r="AZ13" i="27"/>
  <c r="AZ12" i="27"/>
  <c r="BF34" i="27"/>
  <c r="AR11" i="27" l="1"/>
  <c r="L20" i="27"/>
  <c r="AQ11" i="27"/>
  <c r="AR7" i="27"/>
  <c r="AR3" i="28"/>
  <c r="AZ14" i="27"/>
  <c r="AZ15" i="27" s="1"/>
  <c r="AZ16" i="27" s="1"/>
  <c r="AZ17" i="27" s="1"/>
  <c r="AZ18" i="27" s="1"/>
  <c r="AZ19" i="27" s="1"/>
  <c r="AZ20" i="27" s="1"/>
  <c r="AZ21" i="27" s="1"/>
  <c r="AZ22" i="27" s="1"/>
  <c r="AZ23" i="27" s="1"/>
  <c r="AZ24" i="27" s="1"/>
  <c r="AZ25" i="27" s="1"/>
  <c r="AZ26" i="27" s="1"/>
  <c r="AZ27" i="27" s="1"/>
  <c r="AZ28" i="27" s="1"/>
  <c r="AZ29" i="27" s="1"/>
  <c r="AZ30" i="27" s="1"/>
  <c r="AZ31" i="27" s="1"/>
  <c r="AZ32" i="27" s="1"/>
  <c r="AZ33" i="27" s="1"/>
  <c r="AZ34" i="27" s="1"/>
  <c r="BG4" i="27"/>
  <c r="Q20" i="27" s="1"/>
  <c r="AQ7" i="27"/>
  <c r="CP507" i="27"/>
  <c r="AW511" i="27" s="1"/>
  <c r="CP503" i="27"/>
  <c r="AW507" i="27" s="1"/>
  <c r="CP499" i="27"/>
  <c r="AX503" i="27" s="1"/>
  <c r="CP495" i="27"/>
  <c r="AX499" i="27" s="1"/>
  <c r="CP491" i="27"/>
  <c r="AX495" i="27" s="1"/>
  <c r="CP487" i="27"/>
  <c r="AX491" i="27" s="1"/>
  <c r="CP483" i="27"/>
  <c r="AX487" i="27" s="1"/>
  <c r="CP479" i="27"/>
  <c r="AW483" i="27" s="1"/>
  <c r="CP475" i="27"/>
  <c r="AW479" i="27" s="1"/>
  <c r="CP471" i="27"/>
  <c r="AW475" i="27" s="1"/>
  <c r="CP467" i="27"/>
  <c r="AW471" i="27" s="1"/>
  <c r="CP463" i="27"/>
  <c r="AW467" i="27" s="1"/>
  <c r="CP459" i="27"/>
  <c r="AX463" i="27" s="1"/>
  <c r="CP455" i="27"/>
  <c r="AW459" i="27" s="1"/>
  <c r="CP451" i="27"/>
  <c r="AW455" i="27" s="1"/>
  <c r="CP447" i="27"/>
  <c r="AX451" i="27" s="1"/>
  <c r="CP443" i="27"/>
  <c r="AW447" i="27" s="1"/>
  <c r="CP439" i="27"/>
  <c r="AW443" i="27" s="1"/>
  <c r="CP435" i="27"/>
  <c r="AW439" i="27" s="1"/>
  <c r="CP431" i="27"/>
  <c r="AX435" i="27" s="1"/>
  <c r="CP506" i="27"/>
  <c r="AW510" i="27" s="1"/>
  <c r="CP502" i="27"/>
  <c r="AW506" i="27" s="1"/>
  <c r="CP498" i="27"/>
  <c r="AX502" i="27" s="1"/>
  <c r="CP494" i="27"/>
  <c r="AX498" i="27" s="1"/>
  <c r="CP490" i="27"/>
  <c r="AX494" i="27" s="1"/>
  <c r="CP486" i="27"/>
  <c r="AX490" i="27" s="1"/>
  <c r="CP482" i="27"/>
  <c r="AX486" i="27" s="1"/>
  <c r="CP478" i="27"/>
  <c r="AW482" i="27" s="1"/>
  <c r="CP474" i="27"/>
  <c r="AW478" i="27" s="1"/>
  <c r="CP470" i="27"/>
  <c r="AW474" i="27" s="1"/>
  <c r="CP466" i="27"/>
  <c r="AW470" i="27" s="1"/>
  <c r="CP462" i="27"/>
  <c r="AX466" i="27" s="1"/>
  <c r="CP458" i="27"/>
  <c r="AX462" i="27" s="1"/>
  <c r="CP454" i="27"/>
  <c r="AW458" i="27" s="1"/>
  <c r="CP450" i="27"/>
  <c r="AW454" i="27" s="1"/>
  <c r="CP446" i="27"/>
  <c r="AX450" i="27" s="1"/>
  <c r="CP442" i="27"/>
  <c r="AW446" i="27" s="1"/>
  <c r="CP438" i="27"/>
  <c r="AW442" i="27" s="1"/>
  <c r="CP434" i="27"/>
  <c r="AX438" i="27" s="1"/>
  <c r="CP505" i="27"/>
  <c r="AW509" i="27" s="1"/>
  <c r="CP501" i="27"/>
  <c r="AW505" i="27" s="1"/>
  <c r="CP497" i="27"/>
  <c r="AX501" i="27" s="1"/>
  <c r="CP493" i="27"/>
  <c r="AX497" i="27" s="1"/>
  <c r="CP489" i="27"/>
  <c r="AX493" i="27" s="1"/>
  <c r="CP485" i="27"/>
  <c r="AX489" i="27" s="1"/>
  <c r="CP481" i="27"/>
  <c r="AX485" i="27" s="1"/>
  <c r="CP477" i="27"/>
  <c r="AW481" i="27" s="1"/>
  <c r="CP473" i="27"/>
  <c r="AW477" i="27" s="1"/>
  <c r="CP469" i="27"/>
  <c r="AW473" i="27" s="1"/>
  <c r="CP465" i="27"/>
  <c r="AW469" i="27" s="1"/>
  <c r="CP461" i="27"/>
  <c r="AX465" i="27" s="1"/>
  <c r="CP457" i="27"/>
  <c r="AX461" i="27" s="1"/>
  <c r="CP453" i="27"/>
  <c r="AW457" i="27" s="1"/>
  <c r="CP449" i="27"/>
  <c r="AX453" i="27" s="1"/>
  <c r="CP445" i="27"/>
  <c r="AX449" i="27" s="1"/>
  <c r="CP441" i="27"/>
  <c r="AW445" i="27" s="1"/>
  <c r="CP437" i="27"/>
  <c r="AW441" i="27" s="1"/>
  <c r="CP433" i="27"/>
  <c r="AX437" i="27" s="1"/>
  <c r="CP429" i="27"/>
  <c r="AX433" i="27" s="1"/>
  <c r="CP432" i="27"/>
  <c r="AX436" i="27" s="1"/>
  <c r="CP428" i="27"/>
  <c r="AX432" i="27" s="1"/>
  <c r="CP424" i="27"/>
  <c r="AX428" i="27" s="1"/>
  <c r="CP420" i="27"/>
  <c r="AX424" i="27" s="1"/>
  <c r="CP416" i="27"/>
  <c r="AX420" i="27" s="1"/>
  <c r="CP412" i="27"/>
  <c r="AW416" i="27" s="1"/>
  <c r="CP408" i="27"/>
  <c r="AW412" i="27" s="1"/>
  <c r="CP404" i="27"/>
  <c r="AW408" i="27" s="1"/>
  <c r="CP400" i="27"/>
  <c r="AW404" i="27" s="1"/>
  <c r="CP396" i="27"/>
  <c r="AX400" i="27" s="1"/>
  <c r="CP392" i="27"/>
  <c r="AX396" i="27" s="1"/>
  <c r="CP388" i="27"/>
  <c r="AW392" i="27" s="1"/>
  <c r="CP384" i="27"/>
  <c r="AX388" i="27" s="1"/>
  <c r="CP380" i="27"/>
  <c r="AX384" i="27" s="1"/>
  <c r="CP376" i="27"/>
  <c r="AW380" i="27" s="1"/>
  <c r="CP372" i="27"/>
  <c r="AW376" i="27" s="1"/>
  <c r="CP427" i="27"/>
  <c r="AX431" i="27" s="1"/>
  <c r="CP423" i="27"/>
  <c r="AX427" i="27" s="1"/>
  <c r="CP419" i="27"/>
  <c r="AX423" i="27" s="1"/>
  <c r="CP415" i="27"/>
  <c r="AX419" i="27" s="1"/>
  <c r="CP411" i="27"/>
  <c r="AW415" i="27" s="1"/>
  <c r="CP407" i="27"/>
  <c r="AW411" i="27" s="1"/>
  <c r="CP403" i="27"/>
  <c r="AW407" i="27" s="1"/>
  <c r="CP399" i="27"/>
  <c r="AW403" i="27" s="1"/>
  <c r="CP395" i="27"/>
  <c r="AX399" i="27" s="1"/>
  <c r="CP391" i="27"/>
  <c r="AW395" i="27" s="1"/>
  <c r="CP460" i="27"/>
  <c r="AX464" i="27" s="1"/>
  <c r="CP456" i="27"/>
  <c r="AW460" i="27" s="1"/>
  <c r="CP452" i="27"/>
  <c r="AW456" i="27" s="1"/>
  <c r="CP448" i="27"/>
  <c r="AX452" i="27" s="1"/>
  <c r="CP444" i="27"/>
  <c r="AX448" i="27" s="1"/>
  <c r="CP440" i="27"/>
  <c r="AW444" i="27" s="1"/>
  <c r="CP436" i="27"/>
  <c r="AW440" i="27" s="1"/>
  <c r="CP430" i="27"/>
  <c r="AX434" i="27" s="1"/>
  <c r="CP426" i="27"/>
  <c r="AX430" i="27" s="1"/>
  <c r="CP422" i="27"/>
  <c r="AX426" i="27" s="1"/>
  <c r="CP418" i="27"/>
  <c r="AX422" i="27" s="1"/>
  <c r="CP414" i="27"/>
  <c r="AW418" i="27" s="1"/>
  <c r="CP410" i="27"/>
  <c r="AW414" i="27" s="1"/>
  <c r="CP406" i="27"/>
  <c r="AW410" i="27" s="1"/>
  <c r="CP402" i="27"/>
  <c r="AW406" i="27" s="1"/>
  <c r="CP398" i="27"/>
  <c r="AW402" i="27" s="1"/>
  <c r="CP394" i="27"/>
  <c r="AX398" i="27" s="1"/>
  <c r="CP390" i="27"/>
  <c r="AW394" i="27" s="1"/>
  <c r="CP386" i="27"/>
  <c r="AW390" i="27" s="1"/>
  <c r="CP382" i="27"/>
  <c r="AX386" i="27" s="1"/>
  <c r="CP378" i="27"/>
  <c r="AW382" i="27" s="1"/>
  <c r="CP374" i="27"/>
  <c r="AW378" i="27" s="1"/>
  <c r="CP368" i="27"/>
  <c r="AX372" i="27" s="1"/>
  <c r="CP364" i="27"/>
  <c r="AX368" i="27" s="1"/>
  <c r="CP360" i="27"/>
  <c r="AX364" i="27" s="1"/>
  <c r="CP356" i="27"/>
  <c r="AX360" i="27" s="1"/>
  <c r="CP352" i="27"/>
  <c r="AX356" i="27" s="1"/>
  <c r="CP348" i="27"/>
  <c r="AW352" i="27" s="1"/>
  <c r="CP344" i="27"/>
  <c r="AW348" i="27" s="1"/>
  <c r="CP340" i="27"/>
  <c r="AW344" i="27" s="1"/>
  <c r="CP336" i="27"/>
  <c r="AW340" i="27" s="1"/>
  <c r="CP332" i="27"/>
  <c r="AX336" i="27" s="1"/>
  <c r="CP328" i="27"/>
  <c r="AX332" i="27" s="1"/>
  <c r="CP324" i="27"/>
  <c r="AW328" i="27" s="1"/>
  <c r="CP320" i="27"/>
  <c r="AW324" i="27" s="1"/>
  <c r="CP500" i="27"/>
  <c r="AW504" i="27" s="1"/>
  <c r="CP492" i="27"/>
  <c r="AX496" i="27" s="1"/>
  <c r="CP484" i="27"/>
  <c r="AX488" i="27" s="1"/>
  <c r="CP476" i="27"/>
  <c r="AW480" i="27" s="1"/>
  <c r="CP468" i="27"/>
  <c r="AW472" i="27" s="1"/>
  <c r="CP425" i="27"/>
  <c r="AX429" i="27" s="1"/>
  <c r="CP421" i="27"/>
  <c r="AX425" i="27" s="1"/>
  <c r="CP417" i="27"/>
  <c r="AX421" i="27" s="1"/>
  <c r="CP413" i="27"/>
  <c r="AW417" i="27" s="1"/>
  <c r="CP409" i="27"/>
  <c r="AW413" i="27" s="1"/>
  <c r="CP405" i="27"/>
  <c r="AW409" i="27" s="1"/>
  <c r="CP385" i="27"/>
  <c r="AW389" i="27" s="1"/>
  <c r="CP381" i="27"/>
  <c r="AX385" i="27" s="1"/>
  <c r="CP377" i="27"/>
  <c r="AW381" i="27" s="1"/>
  <c r="CP371" i="27"/>
  <c r="AW375" i="27" s="1"/>
  <c r="CP367" i="27"/>
  <c r="AX371" i="27" s="1"/>
  <c r="CP363" i="27"/>
  <c r="AX367" i="27" s="1"/>
  <c r="CP359" i="27"/>
  <c r="AX363" i="27" s="1"/>
  <c r="CP355" i="27"/>
  <c r="AX359" i="27" s="1"/>
  <c r="CP351" i="27"/>
  <c r="AX355" i="27" s="1"/>
  <c r="CP347" i="27"/>
  <c r="AW351" i="27" s="1"/>
  <c r="CP343" i="27"/>
  <c r="AW347" i="27" s="1"/>
  <c r="CP339" i="27"/>
  <c r="AW343" i="27" s="1"/>
  <c r="CP335" i="27"/>
  <c r="AW339" i="27" s="1"/>
  <c r="CP331" i="27"/>
  <c r="AX335" i="27" s="1"/>
  <c r="CP327" i="27"/>
  <c r="AX331" i="27" s="1"/>
  <c r="CP401" i="27"/>
  <c r="AW405" i="27" s="1"/>
  <c r="CP397" i="27"/>
  <c r="AX401" i="27" s="1"/>
  <c r="CP393" i="27"/>
  <c r="AX397" i="27" s="1"/>
  <c r="CP389" i="27"/>
  <c r="AW393" i="27" s="1"/>
  <c r="CP373" i="27"/>
  <c r="AW377" i="27" s="1"/>
  <c r="CP370" i="27"/>
  <c r="AW374" i="27" s="1"/>
  <c r="CP366" i="27"/>
  <c r="AX370" i="27" s="1"/>
  <c r="CP362" i="27"/>
  <c r="AX366" i="27" s="1"/>
  <c r="CP358" i="27"/>
  <c r="AX362" i="27" s="1"/>
  <c r="CP354" i="27"/>
  <c r="AX358" i="27" s="1"/>
  <c r="CP350" i="27"/>
  <c r="AX354" i="27" s="1"/>
  <c r="CP346" i="27"/>
  <c r="AW350" i="27" s="1"/>
  <c r="CP342" i="27"/>
  <c r="AW346" i="27" s="1"/>
  <c r="CP338" i="27"/>
  <c r="AW342" i="27" s="1"/>
  <c r="CP334" i="27"/>
  <c r="AW338" i="27" s="1"/>
  <c r="CP330" i="27"/>
  <c r="AX334" i="27" s="1"/>
  <c r="CP326" i="27"/>
  <c r="AW330" i="27" s="1"/>
  <c r="CP322" i="27"/>
  <c r="AW326" i="27" s="1"/>
  <c r="CP318" i="27"/>
  <c r="AX322" i="27" s="1"/>
  <c r="CP504" i="27"/>
  <c r="AW508" i="27" s="1"/>
  <c r="CP472" i="27"/>
  <c r="AW476" i="27" s="1"/>
  <c r="CP383" i="27"/>
  <c r="AX387" i="27" s="1"/>
  <c r="CP375" i="27"/>
  <c r="AW379" i="27" s="1"/>
  <c r="CP321" i="27"/>
  <c r="AW325" i="27" s="1"/>
  <c r="CP314" i="27"/>
  <c r="AX318" i="27" s="1"/>
  <c r="CP310" i="27"/>
  <c r="AW314" i="27" s="1"/>
  <c r="CP306" i="27"/>
  <c r="AW310" i="27" s="1"/>
  <c r="CP302" i="27"/>
  <c r="AX306" i="27" s="1"/>
  <c r="CP298" i="27"/>
  <c r="AX302" i="27" s="1"/>
  <c r="CP294" i="27"/>
  <c r="AX298" i="27" s="1"/>
  <c r="CP290" i="27"/>
  <c r="AX294" i="27" s="1"/>
  <c r="CP286" i="27"/>
  <c r="AX290" i="27" s="1"/>
  <c r="CP282" i="27"/>
  <c r="AW286" i="27" s="1"/>
  <c r="CP278" i="27"/>
  <c r="AW282" i="27" s="1"/>
  <c r="CP274" i="27"/>
  <c r="AW278" i="27" s="1"/>
  <c r="CP270" i="27"/>
  <c r="AW274" i="27" s="1"/>
  <c r="CP266" i="27"/>
  <c r="AX270" i="27" s="1"/>
  <c r="CP262" i="27"/>
  <c r="AX266" i="27" s="1"/>
  <c r="CP258" i="27"/>
  <c r="AW262" i="27" s="1"/>
  <c r="CP254" i="27"/>
  <c r="AX258" i="27" s="1"/>
  <c r="CP250" i="27"/>
  <c r="AX254" i="27" s="1"/>
  <c r="CP246" i="27"/>
  <c r="AW250" i="27" s="1"/>
  <c r="CP242" i="27"/>
  <c r="AW246" i="27" s="1"/>
  <c r="CP238" i="27"/>
  <c r="AX242" i="27" s="1"/>
  <c r="CP234" i="27"/>
  <c r="AX238" i="27" s="1"/>
  <c r="CP230" i="27"/>
  <c r="AX234" i="27" s="1"/>
  <c r="CP226" i="27"/>
  <c r="AX230" i="27" s="1"/>
  <c r="CP222" i="27"/>
  <c r="AX226" i="27" s="1"/>
  <c r="CP218" i="27"/>
  <c r="AW222" i="27" s="1"/>
  <c r="CP496" i="27"/>
  <c r="AX500" i="27" s="1"/>
  <c r="CP464" i="27"/>
  <c r="AW468" i="27" s="1"/>
  <c r="CP353" i="27"/>
  <c r="AX357" i="27" s="1"/>
  <c r="CP349" i="27"/>
  <c r="AW353" i="27" s="1"/>
  <c r="CP345" i="27"/>
  <c r="AW349" i="27" s="1"/>
  <c r="CP341" i="27"/>
  <c r="AW345" i="27" s="1"/>
  <c r="CP337" i="27"/>
  <c r="AW341" i="27" s="1"/>
  <c r="CP333" i="27"/>
  <c r="AW337" i="27" s="1"/>
  <c r="CP329" i="27"/>
  <c r="AX333" i="27" s="1"/>
  <c r="CP313" i="27"/>
  <c r="AW317" i="27" s="1"/>
  <c r="CP309" i="27"/>
  <c r="AW313" i="27" s="1"/>
  <c r="CP305" i="27"/>
  <c r="AW309" i="27" s="1"/>
  <c r="CP301" i="27"/>
  <c r="AX305" i="27" s="1"/>
  <c r="CP297" i="27"/>
  <c r="AX301" i="27" s="1"/>
  <c r="CP293" i="27"/>
  <c r="AX297" i="27" s="1"/>
  <c r="CP289" i="27"/>
  <c r="AX293" i="27" s="1"/>
  <c r="CP285" i="27"/>
  <c r="AX289" i="27" s="1"/>
  <c r="CP281" i="27"/>
  <c r="AW285" i="27" s="1"/>
  <c r="CP277" i="27"/>
  <c r="AW281" i="27" s="1"/>
  <c r="CP273" i="27"/>
  <c r="AW277" i="27" s="1"/>
  <c r="CP269" i="27"/>
  <c r="AW273" i="27" s="1"/>
  <c r="CP265" i="27"/>
  <c r="AX269" i="27" s="1"/>
  <c r="CP261" i="27"/>
  <c r="AW265" i="27" s="1"/>
  <c r="CP257" i="27"/>
  <c r="AW261" i="27" s="1"/>
  <c r="CP253" i="27"/>
  <c r="AX257" i="27" s="1"/>
  <c r="CP249" i="27"/>
  <c r="AX253" i="27" s="1"/>
  <c r="CP245" i="27"/>
  <c r="AW249" i="27" s="1"/>
  <c r="CP241" i="27"/>
  <c r="AW245" i="27" s="1"/>
  <c r="CP237" i="27"/>
  <c r="AX241" i="27" s="1"/>
  <c r="CP233" i="27"/>
  <c r="AX237" i="27" s="1"/>
  <c r="CP229" i="27"/>
  <c r="AX233" i="27" s="1"/>
  <c r="CP225" i="27"/>
  <c r="AX229" i="27" s="1"/>
  <c r="CP221" i="27"/>
  <c r="AX225" i="27" s="1"/>
  <c r="CP217" i="27"/>
  <c r="AW221" i="27" s="1"/>
  <c r="CP213" i="27"/>
  <c r="AW217" i="27" s="1"/>
  <c r="CP209" i="27"/>
  <c r="AW213" i="27" s="1"/>
  <c r="CP205" i="27"/>
  <c r="AW209" i="27" s="1"/>
  <c r="CP201" i="27"/>
  <c r="AX205" i="27" s="1"/>
  <c r="CP197" i="27"/>
  <c r="AX201" i="27" s="1"/>
  <c r="CP193" i="27"/>
  <c r="AW197" i="27" s="1"/>
  <c r="CP189" i="27"/>
  <c r="AX193" i="27" s="1"/>
  <c r="CP185" i="27"/>
  <c r="AX189" i="27" s="1"/>
  <c r="CP488" i="27"/>
  <c r="AX492" i="27" s="1"/>
  <c r="CP387" i="27"/>
  <c r="AW391" i="27" s="1"/>
  <c r="CP379" i="27"/>
  <c r="AX383" i="27" s="1"/>
  <c r="CP369" i="27"/>
  <c r="AX373" i="27" s="1"/>
  <c r="CP365" i="27"/>
  <c r="AX369" i="27" s="1"/>
  <c r="CP361" i="27"/>
  <c r="AX365" i="27" s="1"/>
  <c r="CP357" i="27"/>
  <c r="AX361" i="27" s="1"/>
  <c r="CP323" i="27"/>
  <c r="AW327" i="27" s="1"/>
  <c r="CP319" i="27"/>
  <c r="AX323" i="27" s="1"/>
  <c r="CP312" i="27"/>
  <c r="AW316" i="27" s="1"/>
  <c r="CP308" i="27"/>
  <c r="AW312" i="27" s="1"/>
  <c r="CP304" i="27"/>
  <c r="AX308" i="27" s="1"/>
  <c r="CP300" i="27"/>
  <c r="AX304" i="27" s="1"/>
  <c r="CP296" i="27"/>
  <c r="AX300" i="27" s="1"/>
  <c r="CP292" i="27"/>
  <c r="AX296" i="27" s="1"/>
  <c r="CP288" i="27"/>
  <c r="AX292" i="27" s="1"/>
  <c r="CP284" i="27"/>
  <c r="AW288" i="27" s="1"/>
  <c r="CP280" i="27"/>
  <c r="AW284" i="27" s="1"/>
  <c r="CP276" i="27"/>
  <c r="AW280" i="27" s="1"/>
  <c r="CP272" i="27"/>
  <c r="AW276" i="27" s="1"/>
  <c r="CP268" i="27"/>
  <c r="AW272" i="27" s="1"/>
  <c r="CP264" i="27"/>
  <c r="AX268" i="27" s="1"/>
  <c r="CP260" i="27"/>
  <c r="AW264" i="27" s="1"/>
  <c r="CP256" i="27"/>
  <c r="AW260" i="27" s="1"/>
  <c r="CP252" i="27"/>
  <c r="AX256" i="27" s="1"/>
  <c r="CP248" i="27"/>
  <c r="AW252" i="27" s="1"/>
  <c r="CP244" i="27"/>
  <c r="AW248" i="27" s="1"/>
  <c r="CP240" i="27"/>
  <c r="AW244" i="27" s="1"/>
  <c r="CP480" i="27"/>
  <c r="AX484" i="27" s="1"/>
  <c r="CP271" i="27"/>
  <c r="AW275" i="27" s="1"/>
  <c r="CP267" i="27"/>
  <c r="AX271" i="27" s="1"/>
  <c r="CP263" i="27"/>
  <c r="AX267" i="27" s="1"/>
  <c r="CP259" i="27"/>
  <c r="AW263" i="27" s="1"/>
  <c r="CP255" i="27"/>
  <c r="AW259" i="27" s="1"/>
  <c r="CP251" i="27"/>
  <c r="AX255" i="27" s="1"/>
  <c r="CP247" i="27"/>
  <c r="AW251" i="27" s="1"/>
  <c r="CP216" i="27"/>
  <c r="AW220" i="27" s="1"/>
  <c r="CP215" i="27"/>
  <c r="AW219" i="27" s="1"/>
  <c r="CP214" i="27"/>
  <c r="AW218" i="27" s="1"/>
  <c r="CP212" i="27"/>
  <c r="AW216" i="27" s="1"/>
  <c r="CP211" i="27"/>
  <c r="AW215" i="27" s="1"/>
  <c r="CP210" i="27"/>
  <c r="AW214" i="27" s="1"/>
  <c r="CP208" i="27"/>
  <c r="AW212" i="27" s="1"/>
  <c r="CP207" i="27"/>
  <c r="AW211" i="27" s="1"/>
  <c r="CP204" i="27"/>
  <c r="AW208" i="27" s="1"/>
  <c r="CP203" i="27"/>
  <c r="AW207" i="27" s="1"/>
  <c r="CP200" i="27"/>
  <c r="AX204" i="27" s="1"/>
  <c r="CP199" i="27"/>
  <c r="AX203" i="27" s="1"/>
  <c r="CP198" i="27"/>
  <c r="AX202" i="27" s="1"/>
  <c r="CP196" i="27"/>
  <c r="AW200" i="27" s="1"/>
  <c r="CP195" i="27"/>
  <c r="AW199" i="27" s="1"/>
  <c r="CP194" i="27"/>
  <c r="AW198" i="27" s="1"/>
  <c r="CP190" i="27"/>
  <c r="AW194" i="27" s="1"/>
  <c r="CP182" i="27"/>
  <c r="AW186" i="27" s="1"/>
  <c r="CP178" i="27"/>
  <c r="AW182" i="27" s="1"/>
  <c r="CP174" i="27"/>
  <c r="AX178" i="27" s="1"/>
  <c r="CP170" i="27"/>
  <c r="AX174" i="27" s="1"/>
  <c r="CP166" i="27"/>
  <c r="AX170" i="27" s="1"/>
  <c r="CP162" i="27"/>
  <c r="AX166" i="27" s="1"/>
  <c r="CP158" i="27"/>
  <c r="AX162" i="27" s="1"/>
  <c r="CP154" i="27"/>
  <c r="AW158" i="27" s="1"/>
  <c r="CP150" i="27"/>
  <c r="AW154" i="27" s="1"/>
  <c r="CP146" i="27"/>
  <c r="AW150" i="27" s="1"/>
  <c r="CP142" i="27"/>
  <c r="AW146" i="27" s="1"/>
  <c r="CP138" i="27"/>
  <c r="AW142" i="27" s="1"/>
  <c r="CP134" i="27"/>
  <c r="AX138" i="27" s="1"/>
  <c r="CP130" i="27"/>
  <c r="AW134" i="27" s="1"/>
  <c r="CP126" i="27"/>
  <c r="AW130" i="27" s="1"/>
  <c r="CP122" i="27"/>
  <c r="AX126" i="27" s="1"/>
  <c r="CP118" i="27"/>
  <c r="AW122" i="27" s="1"/>
  <c r="CP114" i="27"/>
  <c r="AW118" i="27" s="1"/>
  <c r="CP110" i="27"/>
  <c r="AW114" i="27" s="1"/>
  <c r="CP106" i="27"/>
  <c r="AX110" i="27" s="1"/>
  <c r="CP102" i="27"/>
  <c r="AX106" i="27" s="1"/>
  <c r="CP98" i="27"/>
  <c r="AX102" i="27" s="1"/>
  <c r="CP94" i="27"/>
  <c r="AX98" i="27" s="1"/>
  <c r="CP90" i="27"/>
  <c r="AX94" i="27" s="1"/>
  <c r="CP316" i="27"/>
  <c r="AX320" i="27" s="1"/>
  <c r="CP236" i="27"/>
  <c r="AX240" i="27" s="1"/>
  <c r="CP228" i="27"/>
  <c r="AX232" i="27" s="1"/>
  <c r="CP220" i="27"/>
  <c r="AX224" i="27" s="1"/>
  <c r="CP111" i="27"/>
  <c r="AW115" i="27" s="1"/>
  <c r="CP107" i="27"/>
  <c r="AX111" i="27" s="1"/>
  <c r="CP103" i="27"/>
  <c r="AX107" i="27" s="1"/>
  <c r="CP99" i="27"/>
  <c r="AX103" i="27" s="1"/>
  <c r="CP95" i="27"/>
  <c r="AX99" i="27" s="1"/>
  <c r="CP89" i="27"/>
  <c r="AW93" i="27" s="1"/>
  <c r="CP85" i="27"/>
  <c r="AW89" i="27" s="1"/>
  <c r="CP81" i="27"/>
  <c r="AW85" i="27" s="1"/>
  <c r="CP77" i="27"/>
  <c r="AW81" i="27" s="1"/>
  <c r="CP73" i="27"/>
  <c r="AW77" i="27" s="1"/>
  <c r="CP69" i="27"/>
  <c r="AX73" i="27" s="1"/>
  <c r="CP65" i="27"/>
  <c r="AW69" i="27" s="1"/>
  <c r="CP61" i="27"/>
  <c r="AW65" i="27" s="1"/>
  <c r="CP57" i="27"/>
  <c r="AX61" i="27" s="1"/>
  <c r="CP53" i="27"/>
  <c r="AW57" i="27" s="1"/>
  <c r="CP49" i="27"/>
  <c r="AW53" i="27" s="1"/>
  <c r="CP45" i="27"/>
  <c r="AW49" i="27" s="1"/>
  <c r="CP41" i="27"/>
  <c r="AX45" i="27" s="1"/>
  <c r="CP38" i="27"/>
  <c r="AX42" i="27" s="1"/>
  <c r="CP36" i="27"/>
  <c r="AX40" i="27" s="1"/>
  <c r="CP32" i="27"/>
  <c r="AX36" i="27" s="1"/>
  <c r="CP30" i="27"/>
  <c r="AX34" i="27" s="1"/>
  <c r="CP27" i="27"/>
  <c r="AX31" i="27" s="1"/>
  <c r="CP23" i="27"/>
  <c r="AW27" i="27" s="1"/>
  <c r="CP20" i="27"/>
  <c r="AW24" i="27" s="1"/>
  <c r="CP17" i="27"/>
  <c r="AW21" i="27" s="1"/>
  <c r="CP13" i="27"/>
  <c r="AW17" i="27" s="1"/>
  <c r="CP9" i="27"/>
  <c r="AW13" i="27" s="1"/>
  <c r="CP325" i="27"/>
  <c r="AW329" i="27" s="1"/>
  <c r="CP317" i="27"/>
  <c r="AX321" i="27" s="1"/>
  <c r="CP315" i="27"/>
  <c r="AX319" i="27" s="1"/>
  <c r="CP311" i="27"/>
  <c r="AW315" i="27" s="1"/>
  <c r="CP307" i="27"/>
  <c r="AW311" i="27" s="1"/>
  <c r="CP303" i="27"/>
  <c r="AX307" i="27" s="1"/>
  <c r="CP299" i="27"/>
  <c r="AX303" i="27" s="1"/>
  <c r="CP295" i="27"/>
  <c r="AX299" i="27" s="1"/>
  <c r="CP291" i="27"/>
  <c r="AX295" i="27" s="1"/>
  <c r="CP287" i="27"/>
  <c r="AX291" i="27" s="1"/>
  <c r="CP283" i="27"/>
  <c r="AW287" i="27" s="1"/>
  <c r="CP279" i="27"/>
  <c r="AW283" i="27" s="1"/>
  <c r="CP275" i="27"/>
  <c r="AW279" i="27" s="1"/>
  <c r="CP243" i="27"/>
  <c r="AW247" i="27" s="1"/>
  <c r="CP239" i="27"/>
  <c r="AX243" i="27" s="1"/>
  <c r="CP232" i="27"/>
  <c r="AX236" i="27" s="1"/>
  <c r="CP224" i="27"/>
  <c r="AX228" i="27" s="1"/>
  <c r="CP231" i="27"/>
  <c r="AX235" i="27" s="1"/>
  <c r="CP223" i="27"/>
  <c r="AX227" i="27" s="1"/>
  <c r="CP206" i="27"/>
  <c r="AW210" i="27" s="1"/>
  <c r="CP202" i="27"/>
  <c r="AX206" i="27" s="1"/>
  <c r="CP191" i="27"/>
  <c r="AW195" i="27" s="1"/>
  <c r="CP177" i="27"/>
  <c r="AW181" i="27" s="1"/>
  <c r="CP176" i="27"/>
  <c r="AW180" i="27" s="1"/>
  <c r="CP173" i="27"/>
  <c r="AX177" i="27" s="1"/>
  <c r="CP172" i="27"/>
  <c r="AX176" i="27" s="1"/>
  <c r="CP169" i="27"/>
  <c r="AX173" i="27" s="1"/>
  <c r="CP168" i="27"/>
  <c r="AX172" i="27" s="1"/>
  <c r="CP165" i="27"/>
  <c r="AX169" i="27" s="1"/>
  <c r="CP164" i="27"/>
  <c r="AX168" i="27" s="1"/>
  <c r="CP161" i="27"/>
  <c r="AX165" i="27" s="1"/>
  <c r="CP160" i="27"/>
  <c r="AX164" i="27" s="1"/>
  <c r="CP88" i="27"/>
  <c r="AW92" i="27" s="1"/>
  <c r="CP84" i="27"/>
  <c r="AW88" i="27" s="1"/>
  <c r="CP80" i="27"/>
  <c r="AW84" i="27" s="1"/>
  <c r="CP76" i="27"/>
  <c r="AW80" i="27" s="1"/>
  <c r="CP72" i="27"/>
  <c r="AX76" i="27" s="1"/>
  <c r="CP68" i="27"/>
  <c r="AX72" i="27" s="1"/>
  <c r="CP64" i="27"/>
  <c r="AW68" i="27" s="1"/>
  <c r="CP60" i="27"/>
  <c r="AW64" i="27" s="1"/>
  <c r="CP56" i="27"/>
  <c r="AX60" i="27" s="1"/>
  <c r="CP52" i="27"/>
  <c r="AW56" i="27" s="1"/>
  <c r="CP48" i="27"/>
  <c r="AW52" i="27" s="1"/>
  <c r="CP44" i="27"/>
  <c r="AX48" i="27" s="1"/>
  <c r="CP35" i="27"/>
  <c r="AX39" i="27" s="1"/>
  <c r="CP31" i="27"/>
  <c r="AX35" i="27" s="1"/>
  <c r="CP29" i="27"/>
  <c r="AX33" i="27" s="1"/>
  <c r="CP26" i="27"/>
  <c r="AX30" i="27" s="1"/>
  <c r="CP22" i="27"/>
  <c r="AW26" i="27" s="1"/>
  <c r="CP16" i="27"/>
  <c r="AW20" i="27" s="1"/>
  <c r="CP12" i="27"/>
  <c r="AW16" i="27" s="1"/>
  <c r="CP8" i="27"/>
  <c r="AW12" i="27" s="1"/>
  <c r="CP141" i="27"/>
  <c r="AW145" i="27" s="1"/>
  <c r="CP137" i="27"/>
  <c r="AX141" i="27" s="1"/>
  <c r="CP128" i="27"/>
  <c r="AW132" i="27" s="1"/>
  <c r="CP127" i="27"/>
  <c r="AW131" i="27" s="1"/>
  <c r="CP124" i="27"/>
  <c r="AX128" i="27" s="1"/>
  <c r="CP123" i="27"/>
  <c r="AX127" i="27" s="1"/>
  <c r="CP119" i="27"/>
  <c r="AX123" i="27" s="1"/>
  <c r="CP115" i="27"/>
  <c r="AW119" i="27" s="1"/>
  <c r="CP91" i="27"/>
  <c r="AX95" i="27" s="1"/>
  <c r="CP87" i="27"/>
  <c r="AW91" i="27" s="1"/>
  <c r="CP83" i="27"/>
  <c r="AW87" i="27" s="1"/>
  <c r="CP79" i="27"/>
  <c r="AW83" i="27" s="1"/>
  <c r="CP55" i="27"/>
  <c r="AX59" i="27" s="1"/>
  <c r="CP51" i="27"/>
  <c r="AW55" i="27" s="1"/>
  <c r="CP40" i="27"/>
  <c r="AX44" i="27" s="1"/>
  <c r="CP39" i="27"/>
  <c r="AX43" i="27" s="1"/>
  <c r="CP37" i="27"/>
  <c r="AX41" i="27" s="1"/>
  <c r="CP34" i="27"/>
  <c r="AX38" i="27" s="1"/>
  <c r="CP33" i="27"/>
  <c r="AX37" i="27" s="1"/>
  <c r="CP24" i="27"/>
  <c r="AW28" i="27" s="1"/>
  <c r="CP187" i="27"/>
  <c r="AX191" i="27" s="1"/>
  <c r="CP171" i="27"/>
  <c r="AX175" i="27" s="1"/>
  <c r="CP167" i="27"/>
  <c r="AX171" i="27" s="1"/>
  <c r="CP159" i="27"/>
  <c r="AX163" i="27" s="1"/>
  <c r="CP153" i="27"/>
  <c r="AW157" i="27" s="1"/>
  <c r="CP151" i="27"/>
  <c r="AW155" i="27" s="1"/>
  <c r="CP149" i="27"/>
  <c r="AW153" i="27" s="1"/>
  <c r="CP147" i="27"/>
  <c r="AW151" i="27" s="1"/>
  <c r="CP136" i="27"/>
  <c r="AX140" i="27" s="1"/>
  <c r="CP132" i="27"/>
  <c r="AX136" i="27" s="1"/>
  <c r="CP46" i="27"/>
  <c r="AW50" i="27" s="1"/>
  <c r="CP19" i="27"/>
  <c r="AW23" i="27" s="1"/>
  <c r="CP235" i="27"/>
  <c r="AX239" i="27" s="1"/>
  <c r="CP192" i="27"/>
  <c r="AW196" i="27" s="1"/>
  <c r="CP188" i="27"/>
  <c r="AX192" i="27" s="1"/>
  <c r="CP186" i="27"/>
  <c r="AX190" i="27" s="1"/>
  <c r="CP184" i="27"/>
  <c r="AX188" i="27" s="1"/>
  <c r="CP180" i="27"/>
  <c r="AW184" i="27" s="1"/>
  <c r="CP156" i="27"/>
  <c r="AX160" i="27" s="1"/>
  <c r="CP152" i="27"/>
  <c r="AW156" i="27" s="1"/>
  <c r="CP148" i="27"/>
  <c r="AW152" i="27" s="1"/>
  <c r="CP144" i="27"/>
  <c r="AW148" i="27" s="1"/>
  <c r="CP135" i="27"/>
  <c r="AX139" i="27" s="1"/>
  <c r="CP133" i="27"/>
  <c r="AX137" i="27" s="1"/>
  <c r="CP131" i="27"/>
  <c r="AW135" i="27" s="1"/>
  <c r="CP129" i="27"/>
  <c r="AW133" i="27" s="1"/>
  <c r="CP125" i="27"/>
  <c r="AW129" i="27" s="1"/>
  <c r="CP120" i="27"/>
  <c r="AX124" i="27" s="1"/>
  <c r="CP116" i="27"/>
  <c r="AW120" i="27" s="1"/>
  <c r="CP112" i="27"/>
  <c r="AW116" i="27" s="1"/>
  <c r="CP108" i="27"/>
  <c r="AX112" i="27" s="1"/>
  <c r="CP104" i="27"/>
  <c r="AX108" i="27" s="1"/>
  <c r="CP100" i="27"/>
  <c r="AX104" i="27" s="1"/>
  <c r="CP96" i="27"/>
  <c r="AX100" i="27" s="1"/>
  <c r="CP92" i="27"/>
  <c r="AX96" i="27" s="1"/>
  <c r="CP11" i="27"/>
  <c r="AW15" i="27" s="1"/>
  <c r="CP70" i="27"/>
  <c r="AX74" i="27" s="1"/>
  <c r="CP66" i="27"/>
  <c r="AW70" i="27" s="1"/>
  <c r="CP28" i="27"/>
  <c r="AX32" i="27" s="1"/>
  <c r="CP18" i="27"/>
  <c r="AW22" i="27" s="1"/>
  <c r="CP14" i="27"/>
  <c r="AW18" i="27" s="1"/>
  <c r="CP10" i="27"/>
  <c r="AW14" i="27" s="1"/>
  <c r="CP227" i="27"/>
  <c r="AX231" i="27" s="1"/>
  <c r="CP183" i="27"/>
  <c r="AW187" i="27" s="1"/>
  <c r="CP181" i="27"/>
  <c r="AW185" i="27" s="1"/>
  <c r="CP179" i="27"/>
  <c r="AW183" i="27" s="1"/>
  <c r="CP175" i="27"/>
  <c r="AW179" i="27" s="1"/>
  <c r="CP163" i="27"/>
  <c r="AX167" i="27" s="1"/>
  <c r="CP157" i="27"/>
  <c r="AX161" i="27" s="1"/>
  <c r="CP155" i="27"/>
  <c r="AX159" i="27" s="1"/>
  <c r="CP145" i="27"/>
  <c r="AW149" i="27" s="1"/>
  <c r="CP143" i="27"/>
  <c r="AW147" i="27" s="1"/>
  <c r="CP140" i="27"/>
  <c r="AW144" i="27" s="1"/>
  <c r="CP139" i="27"/>
  <c r="AW143" i="27" s="1"/>
  <c r="CP86" i="27"/>
  <c r="AW90" i="27" s="1"/>
  <c r="CP82" i="27"/>
  <c r="AW86" i="27" s="1"/>
  <c r="CP78" i="27"/>
  <c r="AW82" i="27" s="1"/>
  <c r="CP75" i="27"/>
  <c r="AW79" i="27" s="1"/>
  <c r="CP74" i="27"/>
  <c r="AW78" i="27" s="1"/>
  <c r="CP71" i="27"/>
  <c r="AX75" i="27" s="1"/>
  <c r="CP67" i="27"/>
  <c r="AX71" i="27" s="1"/>
  <c r="CP63" i="27"/>
  <c r="AW67" i="27" s="1"/>
  <c r="CP62" i="27"/>
  <c r="AW66" i="27" s="1"/>
  <c r="CP59" i="27"/>
  <c r="AX63" i="27" s="1"/>
  <c r="CP58" i="27"/>
  <c r="AX62" i="27" s="1"/>
  <c r="CP54" i="27"/>
  <c r="AX58" i="27" s="1"/>
  <c r="CP50" i="27"/>
  <c r="AW54" i="27" s="1"/>
  <c r="CP47" i="27"/>
  <c r="AW51" i="27" s="1"/>
  <c r="CP43" i="27"/>
  <c r="AX47" i="27" s="1"/>
  <c r="CP42" i="27"/>
  <c r="AX46" i="27" s="1"/>
  <c r="CP25" i="27"/>
  <c r="AX29" i="27" s="1"/>
  <c r="CP219" i="27"/>
  <c r="AW223" i="27" s="1"/>
  <c r="CP121" i="27"/>
  <c r="AX125" i="27" s="1"/>
  <c r="CP117" i="27"/>
  <c r="AW121" i="27" s="1"/>
  <c r="CP113" i="27"/>
  <c r="AW117" i="27" s="1"/>
  <c r="CP109" i="27"/>
  <c r="AX113" i="27" s="1"/>
  <c r="CP105" i="27"/>
  <c r="AX109" i="27" s="1"/>
  <c r="CP101" i="27"/>
  <c r="AX105" i="27" s="1"/>
  <c r="CP97" i="27"/>
  <c r="AX101" i="27" s="1"/>
  <c r="CP93" i="27"/>
  <c r="AX97" i="27" s="1"/>
  <c r="CP21" i="27"/>
  <c r="AW25" i="27" s="1"/>
  <c r="CP15" i="27"/>
  <c r="AW19" i="27" s="1"/>
  <c r="BF4" i="27"/>
  <c r="P20" i="27" s="1"/>
  <c r="BI480" i="28"/>
  <c r="BI502" i="28"/>
  <c r="BJ484" i="28"/>
  <c r="BJ427" i="28"/>
  <c r="BJ425" i="28"/>
  <c r="BI361" i="28"/>
  <c r="BJ376" i="28"/>
  <c r="BI280" i="28"/>
  <c r="BJ344" i="28"/>
  <c r="BJ322" i="28"/>
  <c r="BJ274" i="28"/>
  <c r="BI367" i="28"/>
  <c r="BI318" i="28"/>
  <c r="BJ222" i="28"/>
  <c r="BI180" i="28"/>
  <c r="BJ69" i="28"/>
  <c r="BI389" i="28"/>
  <c r="BJ278" i="28"/>
  <c r="BI282" i="28"/>
  <c r="BI288" i="28"/>
  <c r="BI306" i="28"/>
  <c r="BJ314" i="28"/>
  <c r="BI320" i="28"/>
  <c r="BI338" i="28"/>
  <c r="BI264" i="28"/>
  <c r="BI368" i="28"/>
  <c r="BI376" i="28"/>
  <c r="BI388" i="28"/>
  <c r="BJ392" i="28"/>
  <c r="BI404" i="28"/>
  <c r="BJ408" i="28"/>
  <c r="BI451" i="28"/>
  <c r="BI379" i="28"/>
  <c r="BI431" i="28"/>
  <c r="BJ435" i="28"/>
  <c r="BI455" i="28"/>
  <c r="BJ444" i="28"/>
  <c r="BJ500" i="28"/>
  <c r="BJ417" i="28"/>
  <c r="BI432" i="28"/>
  <c r="BI494" i="28"/>
  <c r="BI463" i="28"/>
  <c r="BI467" i="28"/>
  <c r="BI477" i="28"/>
  <c r="BJ51" i="28"/>
  <c r="BI57" i="28"/>
  <c r="BJ60" i="28"/>
  <c r="BI77" i="28"/>
  <c r="BJ85" i="28"/>
  <c r="BJ93" i="28"/>
  <c r="BJ98" i="28"/>
  <c r="BJ100" i="28"/>
  <c r="BI125" i="28"/>
  <c r="BI124" i="28"/>
  <c r="BJ130" i="28"/>
  <c r="BJ132" i="28"/>
  <c r="BJ223" i="28"/>
  <c r="BJ239" i="28"/>
  <c r="BJ190" i="28"/>
  <c r="BJ215" i="28"/>
  <c r="BI167" i="28"/>
  <c r="BI226" i="28"/>
  <c r="BI234" i="28"/>
  <c r="BI242" i="28"/>
  <c r="BI148" i="28"/>
  <c r="BI164" i="28"/>
  <c r="BJ171" i="28"/>
  <c r="BJ186" i="28"/>
  <c r="BI193" i="28"/>
  <c r="BJ194" i="28"/>
  <c r="BJ310" i="28"/>
  <c r="BI196" i="28"/>
  <c r="BJ206" i="28"/>
  <c r="BJ237" i="28"/>
  <c r="BI375" i="28"/>
  <c r="BI447" i="28"/>
  <c r="BI203" i="28"/>
  <c r="BI230" i="28"/>
  <c r="BI238" i="28"/>
  <c r="BI246" i="28"/>
  <c r="BI254" i="28"/>
  <c r="BI260" i="28"/>
  <c r="BI190" i="28"/>
  <c r="BJ226" i="28"/>
  <c r="BJ234" i="28"/>
  <c r="BJ242" i="28"/>
  <c r="BI152" i="28"/>
  <c r="BJ159" i="28"/>
  <c r="BI184" i="28"/>
  <c r="BJ193" i="28"/>
  <c r="BI194" i="28"/>
  <c r="BI310" i="28"/>
  <c r="BJ198" i="28"/>
  <c r="BI209" i="28"/>
  <c r="BJ221" i="28"/>
  <c r="BJ253" i="28"/>
  <c r="BJ204" i="28"/>
  <c r="BI211" i="28"/>
  <c r="BI222" i="28"/>
  <c r="BJ230" i="28"/>
  <c r="BJ235" i="28"/>
  <c r="BJ238" i="28"/>
  <c r="BJ243" i="28"/>
  <c r="BJ246" i="28"/>
  <c r="BJ251" i="28"/>
  <c r="BJ254" i="28"/>
  <c r="BI286" i="28"/>
  <c r="BI334" i="28"/>
  <c r="BI202" i="28"/>
  <c r="BJ210" i="28"/>
  <c r="BJ217" i="28"/>
  <c r="BJ219" i="28"/>
  <c r="BJ225" i="28"/>
  <c r="BJ389" i="28"/>
  <c r="BI412" i="28"/>
  <c r="BI259" i="28"/>
  <c r="BI263" i="28"/>
  <c r="BI267" i="28"/>
  <c r="BI271" i="28"/>
  <c r="BI275" i="28"/>
  <c r="BI290" i="28"/>
  <c r="BJ298" i="28"/>
  <c r="BJ385" i="28"/>
  <c r="BI460" i="28"/>
  <c r="BJ504" i="28"/>
  <c r="BI500" i="28"/>
  <c r="BI358" i="28"/>
  <c r="BJ386" i="28"/>
  <c r="BI459" i="28"/>
  <c r="BI342" i="28"/>
  <c r="BJ413" i="28"/>
  <c r="BJ330" i="28"/>
  <c r="BI296" i="28"/>
  <c r="BJ412" i="28"/>
  <c r="BJ202" i="28"/>
  <c r="BI243" i="28"/>
  <c r="BI218" i="28"/>
  <c r="BI108" i="28"/>
  <c r="BI302" i="28"/>
  <c r="BJ148" i="28"/>
  <c r="BI162" i="28"/>
  <c r="BI146" i="28"/>
  <c r="BM146" i="28"/>
  <c r="AP142" i="28" s="1"/>
  <c r="BJ146" i="28"/>
  <c r="BI489" i="28"/>
  <c r="BJ485" i="28"/>
  <c r="BJ508" i="28"/>
  <c r="BJ506" i="28"/>
  <c r="BJ480" i="28"/>
  <c r="BJ469" i="28"/>
  <c r="BI456" i="28"/>
  <c r="BJ502" i="28"/>
  <c r="BJ476" i="28"/>
  <c r="BJ468" i="28"/>
  <c r="BJ460" i="28"/>
  <c r="BJ452" i="28"/>
  <c r="BI488" i="28"/>
  <c r="BI482" i="28"/>
  <c r="BJ467" i="28"/>
  <c r="BI424" i="28"/>
  <c r="BJ424" i="28"/>
  <c r="BJ455" i="28"/>
  <c r="BI384" i="28"/>
  <c r="BI371" i="28"/>
  <c r="BI433" i="28"/>
  <c r="BJ429" i="28"/>
  <c r="BI370" i="28"/>
  <c r="BI357" i="28"/>
  <c r="BJ459" i="28"/>
  <c r="BJ443" i="28"/>
  <c r="BI408" i="28"/>
  <c r="BJ404" i="28"/>
  <c r="BJ400" i="28"/>
  <c r="BI396" i="28"/>
  <c r="BI392" i="28"/>
  <c r="BJ388" i="28"/>
  <c r="BJ349" i="28"/>
  <c r="BJ342" i="28"/>
  <c r="BI329" i="28"/>
  <c r="BI313" i="28"/>
  <c r="BI297" i="28"/>
  <c r="BI268" i="28"/>
  <c r="BI409" i="28"/>
  <c r="BJ401" i="28"/>
  <c r="BI393" i="28"/>
  <c r="BI328" i="28"/>
  <c r="BJ282" i="28"/>
  <c r="BI255" i="28"/>
  <c r="BJ233" i="28"/>
  <c r="BI210" i="28"/>
  <c r="BI251" i="28"/>
  <c r="BI159" i="28"/>
  <c r="BI140" i="28"/>
  <c r="BI74" i="28"/>
  <c r="BI44" i="28"/>
  <c r="BJ231" i="28"/>
  <c r="BI128" i="28"/>
  <c r="BJ358" i="28"/>
  <c r="BJ263" i="28"/>
  <c r="BM92" i="28"/>
  <c r="AP88" i="28" s="1"/>
  <c r="BJ92" i="28"/>
  <c r="BI92" i="28"/>
  <c r="BI51" i="28"/>
  <c r="BI472" i="28"/>
  <c r="BI476" i="28"/>
  <c r="BJ463" i="28"/>
  <c r="BJ436" i="28"/>
  <c r="BJ372" i="28"/>
  <c r="BI400" i="28"/>
  <c r="BI272" i="28"/>
  <c r="BJ397" i="28"/>
  <c r="BI312" i="28"/>
  <c r="BJ266" i="28"/>
  <c r="BI219" i="28"/>
  <c r="BJ286" i="28"/>
  <c r="BJ347" i="28"/>
  <c r="BJ326" i="28"/>
  <c r="BI82" i="28"/>
  <c r="BJ214" i="28"/>
  <c r="BJ272" i="28"/>
  <c r="BJ170" i="28"/>
  <c r="BI505" i="28"/>
  <c r="BJ501" i="28"/>
  <c r="BI509" i="28"/>
  <c r="BJ505" i="28"/>
  <c r="BI493" i="28"/>
  <c r="BJ489" i="28"/>
  <c r="BI496" i="28"/>
  <c r="BI490" i="28"/>
  <c r="BI468" i="28"/>
  <c r="BI452" i="28"/>
  <c r="BI492" i="28"/>
  <c r="BI486" i="28"/>
  <c r="BI478" i="28"/>
  <c r="BI469" i="28"/>
  <c r="BJ488" i="28"/>
  <c r="BJ482" i="28"/>
  <c r="BJ477" i="28"/>
  <c r="BI420" i="28"/>
  <c r="BI510" i="28"/>
  <c r="BJ432" i="28"/>
  <c r="BI417" i="28"/>
  <c r="BJ384" i="28"/>
  <c r="BJ362" i="28"/>
  <c r="BJ451" i="28"/>
  <c r="BI437" i="28"/>
  <c r="BJ433" i="28"/>
  <c r="BI421" i="28"/>
  <c r="BJ396" i="28"/>
  <c r="BI465" i="28"/>
  <c r="BI413" i="28"/>
  <c r="BJ405" i="28"/>
  <c r="BI397" i="28"/>
  <c r="BJ290" i="28"/>
  <c r="BI279" i="28"/>
  <c r="BJ270" i="28"/>
  <c r="BJ262" i="28"/>
  <c r="BJ367" i="28"/>
  <c r="BJ346" i="28"/>
  <c r="BJ227" i="28"/>
  <c r="BJ203" i="28"/>
  <c r="BJ375" i="28"/>
  <c r="BJ245" i="28"/>
  <c r="BJ180" i="28"/>
  <c r="BJ167" i="28"/>
  <c r="BI122" i="28"/>
  <c r="BI101" i="28"/>
  <c r="BJ82" i="28"/>
  <c r="BI68" i="28"/>
  <c r="BJ23" i="28"/>
  <c r="BI31" i="28"/>
  <c r="BI440" i="28"/>
  <c r="BJ498" i="28"/>
  <c r="BI428" i="28"/>
  <c r="BI443" i="28"/>
  <c r="BI405" i="28"/>
  <c r="BI336" i="28"/>
  <c r="BI304" i="28"/>
  <c r="BJ258" i="28"/>
  <c r="BI513" i="28"/>
  <c r="BJ509" i="28"/>
  <c r="BI497" i="28"/>
  <c r="BI481" i="28"/>
  <c r="BI512" i="28"/>
  <c r="BJ496" i="28"/>
  <c r="BJ490" i="28"/>
  <c r="BI464" i="28"/>
  <c r="BI448" i="28"/>
  <c r="BJ492" i="28"/>
  <c r="BJ486" i="28"/>
  <c r="BJ478" i="28"/>
  <c r="BJ464" i="28"/>
  <c r="BJ456" i="28"/>
  <c r="BJ448" i="28"/>
  <c r="BI504" i="28"/>
  <c r="BI498" i="28"/>
  <c r="BJ494" i="28"/>
  <c r="BI484" i="28"/>
  <c r="BI436" i="28"/>
  <c r="BI416" i="28"/>
  <c r="BJ510" i="28"/>
  <c r="BI444" i="28"/>
  <c r="BJ428" i="28"/>
  <c r="BJ420" i="28"/>
  <c r="BI439" i="28"/>
  <c r="BI435" i="28"/>
  <c r="BJ431" i="28"/>
  <c r="BI427" i="28"/>
  <c r="BI423" i="28"/>
  <c r="BI354" i="28"/>
  <c r="BJ437" i="28"/>
  <c r="BI425" i="28"/>
  <c r="BJ421" i="28"/>
  <c r="BJ380" i="28"/>
  <c r="BI372" i="28"/>
  <c r="BI353" i="28"/>
  <c r="BJ368" i="28"/>
  <c r="BI337" i="28"/>
  <c r="BI321" i="28"/>
  <c r="BI305" i="28"/>
  <c r="BI289" i="28"/>
  <c r="BI276" i="28"/>
  <c r="BJ465" i="28"/>
  <c r="BJ409" i="28"/>
  <c r="BI401" i="28"/>
  <c r="BJ393" i="28"/>
  <c r="BJ338" i="28"/>
  <c r="BI330" i="28"/>
  <c r="BI322" i="28"/>
  <c r="BI314" i="28"/>
  <c r="BJ306" i="28"/>
  <c r="BI298" i="28"/>
  <c r="BJ249" i="28"/>
  <c r="BJ302" i="28"/>
  <c r="BI235" i="28"/>
  <c r="BI188" i="28"/>
  <c r="BJ144" i="28"/>
  <c r="BI133" i="28"/>
  <c r="BJ116" i="28"/>
  <c r="BJ74" i="28"/>
  <c r="BI47" i="28"/>
  <c r="BI23" i="28"/>
  <c r="BI29" i="28"/>
  <c r="BI247" i="28"/>
  <c r="BM380" i="28"/>
  <c r="AP376" i="28" s="1"/>
  <c r="BI380" i="28"/>
  <c r="BM346" i="28"/>
  <c r="AP342" i="28" s="1"/>
  <c r="BI346" i="28"/>
  <c r="BM250" i="28"/>
  <c r="AP246" i="28" s="1"/>
  <c r="BI250" i="28"/>
  <c r="BJ250" i="28"/>
  <c r="BI239" i="28"/>
  <c r="BI223" i="28"/>
  <c r="BJ150" i="28"/>
  <c r="BI138" i="28"/>
  <c r="BJ138" i="28"/>
  <c r="BI132" i="28"/>
  <c r="BJ133" i="28"/>
  <c r="BI114" i="28"/>
  <c r="BJ114" i="28"/>
  <c r="BI106" i="28"/>
  <c r="BJ106" i="28"/>
  <c r="BI100" i="28"/>
  <c r="BJ101" i="28"/>
  <c r="BI93" i="28"/>
  <c r="BJ68" i="28"/>
  <c r="BJ66" i="28"/>
  <c r="BI60" i="28"/>
  <c r="BJ54" i="28"/>
  <c r="BI40" i="28"/>
  <c r="BI32" i="28"/>
  <c r="BJ32" i="28"/>
  <c r="BJ29" i="28"/>
  <c r="BJ247" i="28"/>
  <c r="BI145" i="28"/>
  <c r="BJ134" i="28"/>
  <c r="BI129" i="28"/>
  <c r="BJ35" i="28"/>
  <c r="BJ268" i="28"/>
  <c r="BJ259" i="28"/>
  <c r="BM384" i="28"/>
  <c r="AP380" i="28" s="1"/>
  <c r="BM167" i="28"/>
  <c r="AP163" i="28" s="1"/>
  <c r="BI30" i="28"/>
  <c r="BI45" i="28"/>
  <c r="BJ44" i="28"/>
  <c r="BJ41" i="28"/>
  <c r="BJ34" i="28"/>
  <c r="BI18" i="28"/>
  <c r="BI61" i="28"/>
  <c r="BI207" i="28"/>
  <c r="BJ145" i="28"/>
  <c r="BJ136" i="28"/>
  <c r="BJ129" i="28"/>
  <c r="BJ120" i="28"/>
  <c r="BI113" i="28"/>
  <c r="BJ104" i="28"/>
  <c r="BI97" i="28"/>
  <c r="BJ88" i="28"/>
  <c r="BI81" i="28"/>
  <c r="BJ72" i="28"/>
  <c r="BI65" i="28"/>
  <c r="BJ105" i="28"/>
  <c r="BI104" i="28"/>
  <c r="BJ110" i="28"/>
  <c r="BI110" i="28"/>
  <c r="BJ121" i="28"/>
  <c r="BI120" i="28"/>
  <c r="BJ126" i="28"/>
  <c r="BI126" i="28"/>
  <c r="BJ137" i="28"/>
  <c r="BI136" i="28"/>
  <c r="BJ142" i="28"/>
  <c r="BI142" i="28"/>
  <c r="BI176" i="28"/>
  <c r="BJ182" i="28"/>
  <c r="BJ188" i="28"/>
  <c r="BI186" i="28"/>
  <c r="BI192" i="28"/>
  <c r="BI206" i="28"/>
  <c r="BI214" i="28"/>
  <c r="BJ218" i="28"/>
  <c r="BJ229" i="28"/>
  <c r="BJ196" i="28"/>
  <c r="BJ211" i="28"/>
  <c r="BJ212" i="28"/>
  <c r="BI221" i="28"/>
  <c r="BI229" i="28"/>
  <c r="BI52" i="28"/>
  <c r="BJ65" i="28"/>
  <c r="BI64" i="28"/>
  <c r="BJ70" i="28"/>
  <c r="BI70" i="28"/>
  <c r="BJ81" i="28"/>
  <c r="BI80" i="28"/>
  <c r="BJ86" i="28"/>
  <c r="BI86" i="28"/>
  <c r="BJ97" i="28"/>
  <c r="BI96" i="28"/>
  <c r="BJ102" i="28"/>
  <c r="BI102" i="28"/>
  <c r="BJ113" i="28"/>
  <c r="BI112" i="28"/>
  <c r="BJ118" i="28"/>
  <c r="BI118" i="28"/>
  <c r="BI49" i="28"/>
  <c r="BI373" i="28"/>
  <c r="BJ329" i="28"/>
  <c r="BJ279" i="28"/>
  <c r="BJ336" i="28"/>
  <c r="BM373" i="28"/>
  <c r="AP369" i="28" s="1"/>
  <c r="BJ373" i="28"/>
  <c r="BM198" i="28"/>
  <c r="AP194" i="28" s="1"/>
  <c r="BI198" i="28"/>
  <c r="BJ241" i="28"/>
  <c r="BI200" i="28"/>
  <c r="BJ318" i="28"/>
  <c r="BI253" i="28"/>
  <c r="BI245" i="28"/>
  <c r="BI237" i="28"/>
  <c r="BI227" i="28"/>
  <c r="BJ447" i="28"/>
  <c r="BI347" i="28"/>
  <c r="BJ192" i="28"/>
  <c r="BJ184" i="28"/>
  <c r="BI182" i="28"/>
  <c r="BJ175" i="28"/>
  <c r="BI168" i="28"/>
  <c r="BJ163" i="28"/>
  <c r="BI156" i="28"/>
  <c r="BI175" i="28"/>
  <c r="BI163" i="28"/>
  <c r="BJ294" i="28"/>
  <c r="BI144" i="28"/>
  <c r="BI141" i="28"/>
  <c r="BJ124" i="28"/>
  <c r="BJ125" i="28"/>
  <c r="BJ117" i="28"/>
  <c r="BI109" i="28"/>
  <c r="BI90" i="28"/>
  <c r="BJ84" i="28"/>
  <c r="BI76" i="28"/>
  <c r="BI69" i="28"/>
  <c r="BI58" i="28"/>
  <c r="BJ57" i="28"/>
  <c r="BJ33" i="28"/>
  <c r="BJ45" i="28"/>
  <c r="BI20" i="28"/>
  <c r="BI231" i="28"/>
  <c r="BI134" i="28"/>
  <c r="BI50" i="28"/>
  <c r="BI37" i="28"/>
  <c r="BI327" i="28"/>
  <c r="BJ297" i="28"/>
  <c r="BI174" i="28"/>
  <c r="BJ354" i="28"/>
  <c r="BJ299" i="28"/>
  <c r="BJ327" i="28"/>
  <c r="BJ439" i="28"/>
  <c r="BJ371" i="28"/>
  <c r="BI365" i="28"/>
  <c r="BI284" i="28"/>
  <c r="BJ58" i="28"/>
  <c r="BJ49" i="28"/>
  <c r="BI28" i="28"/>
  <c r="BI390" i="28"/>
  <c r="BI217" i="28"/>
  <c r="BI315" i="28"/>
  <c r="BJ200" i="28"/>
  <c r="BJ174" i="28"/>
  <c r="BJ164" i="28"/>
  <c r="BI339" i="28"/>
  <c r="BJ289" i="28"/>
  <c r="BJ160" i="28"/>
  <c r="BJ209" i="28"/>
  <c r="BJ162" i="28"/>
  <c r="BJ304" i="28"/>
  <c r="BJ416" i="28"/>
  <c r="BJ379" i="28"/>
  <c r="BJ321" i="28"/>
  <c r="BJ366" i="28"/>
  <c r="BJ311" i="28"/>
  <c r="BI274" i="28"/>
  <c r="BJ296" i="28"/>
  <c r="BI303" i="28"/>
  <c r="BM282" i="28"/>
  <c r="AP278" i="28" s="1"/>
  <c r="BJ176" i="28"/>
  <c r="BI233" i="28"/>
  <c r="BI172" i="28"/>
  <c r="BI160" i="28"/>
  <c r="BJ155" i="28"/>
  <c r="BI171" i="28"/>
  <c r="BI155" i="28"/>
  <c r="BI326" i="28"/>
  <c r="BI294" i="28"/>
  <c r="BI215" i="28"/>
  <c r="BI150" i="28"/>
  <c r="BJ140" i="28"/>
  <c r="BJ141" i="28"/>
  <c r="BI130" i="28"/>
  <c r="BJ122" i="28"/>
  <c r="BI116" i="28"/>
  <c r="BI117" i="28"/>
  <c r="BJ108" i="28"/>
  <c r="BJ109" i="28"/>
  <c r="BI98" i="28"/>
  <c r="BJ90" i="28"/>
  <c r="BI84" i="28"/>
  <c r="BI85" i="28"/>
  <c r="BJ76" i="28"/>
  <c r="BJ77" i="28"/>
  <c r="BI66" i="28"/>
  <c r="BI48" i="28"/>
  <c r="BJ47" i="28"/>
  <c r="BJ48" i="28"/>
  <c r="BJ40" i="28"/>
  <c r="BJ30" i="28"/>
  <c r="BJ31" i="28"/>
  <c r="BI34" i="28"/>
  <c r="BJ61" i="28"/>
  <c r="BJ207" i="28"/>
  <c r="BI137" i="28"/>
  <c r="BJ128" i="28"/>
  <c r="BI121" i="28"/>
  <c r="BJ112" i="28"/>
  <c r="BI105" i="28"/>
  <c r="BJ96" i="28"/>
  <c r="BI89" i="28"/>
  <c r="BJ80" i="28"/>
  <c r="BI73" i="28"/>
  <c r="BJ64" i="28"/>
  <c r="BJ50" i="28"/>
  <c r="BI38" i="28"/>
  <c r="BJ37" i="28"/>
  <c r="BJ328" i="28"/>
  <c r="BI154" i="28"/>
  <c r="BJ370" i="28"/>
  <c r="BI35" i="28"/>
  <c r="BI258" i="28"/>
  <c r="BJ271" i="28"/>
  <c r="BJ335" i="28"/>
  <c r="BJ152" i="28"/>
  <c r="BI204" i="28"/>
  <c r="BJ280" i="28"/>
  <c r="BJ305" i="28"/>
  <c r="BJ361" i="28"/>
  <c r="BJ156" i="28"/>
  <c r="BJ313" i="28"/>
  <c r="BI319" i="28"/>
  <c r="BJ471" i="28"/>
  <c r="BI249" i="28"/>
  <c r="BI270" i="28"/>
  <c r="BJ369" i="28"/>
  <c r="BJ381" i="28"/>
  <c r="BJ351" i="28"/>
  <c r="BJ378" i="28"/>
  <c r="BJ287" i="28"/>
  <c r="BI386" i="28"/>
  <c r="BJ343" i="28"/>
  <c r="BJ303" i="28"/>
  <c r="BI241" i="28"/>
  <c r="BJ357" i="28"/>
  <c r="BI350" i="28"/>
  <c r="BI54" i="28"/>
  <c r="BJ276" i="28"/>
  <c r="BI262" i="28"/>
  <c r="BJ267" i="28"/>
  <c r="BI287" i="28"/>
  <c r="BJ264" i="28"/>
  <c r="BI343" i="28"/>
  <c r="BI41" i="28"/>
  <c r="BI225" i="28"/>
  <c r="BI212" i="28"/>
  <c r="BJ260" i="28"/>
  <c r="BJ284" i="28"/>
  <c r="BJ353" i="28"/>
  <c r="BJ365" i="28"/>
  <c r="BI351" i="28"/>
  <c r="BI362" i="28"/>
  <c r="BJ390" i="28"/>
  <c r="BJ440" i="28"/>
  <c r="BI344" i="28"/>
  <c r="BI36" i="28"/>
  <c r="BJ28" i="28"/>
  <c r="BI381" i="28"/>
  <c r="BI311" i="28"/>
  <c r="BI331" i="28"/>
  <c r="BJ339" i="28"/>
  <c r="BI295" i="28"/>
  <c r="BI266" i="28"/>
  <c r="BI158" i="28"/>
  <c r="BJ472" i="28"/>
  <c r="BJ350" i="28"/>
  <c r="BM376" i="28"/>
  <c r="AP372" i="28" s="1"/>
  <c r="BJ288" i="28"/>
  <c r="BJ312" i="28"/>
  <c r="BI94" i="28"/>
  <c r="BJ94" i="28"/>
  <c r="BI88" i="28"/>
  <c r="BJ89" i="28"/>
  <c r="BI78" i="28"/>
  <c r="BJ78" i="28"/>
  <c r="BI72" i="28"/>
  <c r="BJ73" i="28"/>
  <c r="BI62" i="28"/>
  <c r="BJ62" i="28"/>
  <c r="BJ52" i="28"/>
  <c r="BJ38" i="28"/>
  <c r="BJ36" i="28"/>
  <c r="BI366" i="28"/>
  <c r="BI369" i="28"/>
  <c r="BI471" i="28"/>
  <c r="BI385" i="28"/>
  <c r="BJ331" i="28"/>
  <c r="BI170" i="28"/>
  <c r="BI299" i="28"/>
  <c r="BJ295" i="28"/>
  <c r="BJ255" i="28"/>
  <c r="BJ158" i="28"/>
  <c r="BJ319" i="28"/>
  <c r="BI335" i="28"/>
  <c r="BJ154" i="28"/>
  <c r="BJ275" i="28"/>
  <c r="BI33" i="28"/>
  <c r="BJ315" i="28"/>
  <c r="BM306" i="28"/>
  <c r="AP302" i="28" s="1"/>
  <c r="BJ323" i="28"/>
  <c r="BM323" i="28"/>
  <c r="AP319" i="28" s="1"/>
  <c r="BI323" i="28"/>
  <c r="BJ320" i="28"/>
  <c r="BJ166" i="28"/>
  <c r="BI166" i="28"/>
  <c r="BJ291" i="28"/>
  <c r="BI291" i="28"/>
  <c r="BM291" i="28"/>
  <c r="AP287" i="28" s="1"/>
  <c r="BJ178" i="28"/>
  <c r="BM178" i="28"/>
  <c r="AP174" i="28" s="1"/>
  <c r="BI178" i="28"/>
  <c r="BM172" i="28"/>
  <c r="AP168" i="28" s="1"/>
  <c r="BJ172" i="28"/>
  <c r="BM168" i="28"/>
  <c r="AP164" i="28" s="1"/>
  <c r="BJ168" i="28"/>
  <c r="BM338" i="28"/>
  <c r="AP334" i="28" s="1"/>
  <c r="BI278" i="28"/>
  <c r="BM278" i="28"/>
  <c r="AP274" i="28" s="1"/>
  <c r="BM290" i="28"/>
  <c r="AP286" i="28" s="1"/>
  <c r="BJ283" i="28"/>
  <c r="BI283" i="28"/>
  <c r="BM283" i="28"/>
  <c r="AP279" i="28" s="1"/>
  <c r="BJ377" i="28"/>
  <c r="BI377" i="28"/>
  <c r="BM377" i="28"/>
  <c r="AP373" i="28" s="1"/>
  <c r="BM322" i="28"/>
  <c r="AP318" i="28" s="1"/>
  <c r="BJ307" i="28"/>
  <c r="BM307" i="28"/>
  <c r="AP303" i="28" s="1"/>
  <c r="BI307" i="28"/>
  <c r="BJ337" i="28"/>
  <c r="BJ19" i="28"/>
  <c r="AS3" i="28"/>
  <c r="R13" i="28" s="1"/>
  <c r="BI19" i="28"/>
  <c r="BJ20" i="28"/>
  <c r="P13" i="28"/>
  <c r="M13" i="28"/>
  <c r="Q13" i="28"/>
  <c r="BJ18" i="28"/>
  <c r="AR2" i="28"/>
  <c r="AS2" i="28"/>
  <c r="R12" i="28" s="1"/>
  <c r="P12" i="28"/>
  <c r="M12" i="28"/>
  <c r="Q12" i="28"/>
  <c r="BI475" i="28"/>
  <c r="BM475" i="28"/>
  <c r="AP471" i="28" s="1"/>
  <c r="BJ475" i="28"/>
  <c r="BI491" i="28"/>
  <c r="BM491" i="28"/>
  <c r="AP487" i="28" s="1"/>
  <c r="BJ491" i="28"/>
  <c r="BI487" i="28"/>
  <c r="BM487" i="28"/>
  <c r="AP483" i="28" s="1"/>
  <c r="BJ487" i="28"/>
  <c r="BM438" i="28"/>
  <c r="AP434" i="28" s="1"/>
  <c r="BJ438" i="28"/>
  <c r="BI438" i="28"/>
  <c r="BM398" i="28"/>
  <c r="AP394" i="28" s="1"/>
  <c r="BJ398" i="28"/>
  <c r="BI398" i="28"/>
  <c r="BI383" i="28"/>
  <c r="BM383" i="28"/>
  <c r="AP379" i="28" s="1"/>
  <c r="BJ383" i="28"/>
  <c r="BM300" i="28"/>
  <c r="AP296" i="28" s="1"/>
  <c r="BJ300" i="28"/>
  <c r="BI300" i="28"/>
  <c r="BM292" i="28"/>
  <c r="AP288" i="28" s="1"/>
  <c r="BJ292" i="28"/>
  <c r="BI292" i="28"/>
  <c r="BM240" i="28"/>
  <c r="AP236" i="28" s="1"/>
  <c r="BJ240" i="28"/>
  <c r="BI240" i="28"/>
  <c r="BM191" i="28"/>
  <c r="AP187" i="28" s="1"/>
  <c r="BJ191" i="28"/>
  <c r="BI191" i="28"/>
  <c r="BI55" i="28"/>
  <c r="BM55" i="28"/>
  <c r="AP51" i="28" s="1"/>
  <c r="BJ55" i="28"/>
  <c r="BI325" i="28"/>
  <c r="BM325" i="28"/>
  <c r="AP321" i="28" s="1"/>
  <c r="BJ325" i="28"/>
  <c r="BI59" i="28"/>
  <c r="BM59" i="28"/>
  <c r="AP55" i="28" s="1"/>
  <c r="BJ59" i="28"/>
  <c r="BJ27" i="28"/>
  <c r="BI27" i="28"/>
  <c r="BM27" i="28"/>
  <c r="AP23" i="28" s="1"/>
  <c r="BJ25" i="28"/>
  <c r="BI25" i="28"/>
  <c r="BM25" i="28"/>
  <c r="AP21" i="28" s="1"/>
  <c r="BI181" i="28"/>
  <c r="BJ181" i="28"/>
  <c r="BM181" i="28"/>
  <c r="AP177" i="28" s="1"/>
  <c r="BI75" i="28"/>
  <c r="BM75" i="28"/>
  <c r="AP71" i="28" s="1"/>
  <c r="BJ75" i="28"/>
  <c r="BI499" i="28"/>
  <c r="BM499" i="28"/>
  <c r="AP495" i="28" s="1"/>
  <c r="BJ499" i="28"/>
  <c r="BJ473" i="28"/>
  <c r="BI473" i="28"/>
  <c r="BM473" i="28"/>
  <c r="AP469" i="28" s="1"/>
  <c r="BI495" i="28"/>
  <c r="BM495" i="28"/>
  <c r="AP491" i="28" s="1"/>
  <c r="BJ495" i="28"/>
  <c r="BJ474" i="28"/>
  <c r="BM474" i="28"/>
  <c r="AP470" i="28" s="1"/>
  <c r="BI474" i="28"/>
  <c r="BI434" i="28"/>
  <c r="BM434" i="28"/>
  <c r="AP430" i="28" s="1"/>
  <c r="BJ434" i="28"/>
  <c r="BJ419" i="28"/>
  <c r="BI419" i="28"/>
  <c r="BM419" i="28"/>
  <c r="AP415" i="28" s="1"/>
  <c r="BI411" i="28"/>
  <c r="BM411" i="28"/>
  <c r="AP407" i="28" s="1"/>
  <c r="BJ411" i="28"/>
  <c r="BI395" i="28"/>
  <c r="BM395" i="28"/>
  <c r="AP391" i="28" s="1"/>
  <c r="BJ395" i="28"/>
  <c r="BM453" i="28"/>
  <c r="AP449" i="28" s="1"/>
  <c r="BJ453" i="28"/>
  <c r="BI453" i="28"/>
  <c r="BM410" i="28"/>
  <c r="AP406" i="28" s="1"/>
  <c r="BJ410" i="28"/>
  <c r="BI410" i="28"/>
  <c r="BM394" i="28"/>
  <c r="AP390" i="28" s="1"/>
  <c r="BJ394" i="28"/>
  <c r="BI394" i="28"/>
  <c r="BJ364" i="28"/>
  <c r="BI364" i="28"/>
  <c r="BM364" i="28"/>
  <c r="AP360" i="28" s="1"/>
  <c r="BI356" i="28"/>
  <c r="BJ356" i="28"/>
  <c r="BM356" i="28"/>
  <c r="AP352" i="28" s="1"/>
  <c r="BI360" i="28"/>
  <c r="BJ360" i="28"/>
  <c r="BM360" i="28"/>
  <c r="AP356" i="28" s="1"/>
  <c r="BM269" i="28"/>
  <c r="AP265" i="28" s="1"/>
  <c r="BJ269" i="28"/>
  <c r="BI269" i="28"/>
  <c r="BM257" i="28"/>
  <c r="AP253" i="28" s="1"/>
  <c r="BJ257" i="28"/>
  <c r="BI257" i="28"/>
  <c r="BI301" i="28"/>
  <c r="BM301" i="28"/>
  <c r="AP297" i="28" s="1"/>
  <c r="BJ301" i="28"/>
  <c r="BM277" i="28"/>
  <c r="AP273" i="28" s="1"/>
  <c r="BJ277" i="28"/>
  <c r="BI277" i="28"/>
  <c r="BI201" i="28"/>
  <c r="BM201" i="28"/>
  <c r="AP197" i="28" s="1"/>
  <c r="BJ201" i="28"/>
  <c r="BI256" i="28"/>
  <c r="BM256" i="28"/>
  <c r="AP252" i="28" s="1"/>
  <c r="BJ256" i="28"/>
  <c r="BI309" i="28"/>
  <c r="BM309" i="28"/>
  <c r="AP305" i="28" s="1"/>
  <c r="BJ309" i="28"/>
  <c r="BI185" i="28"/>
  <c r="BJ185" i="28"/>
  <c r="BM185" i="28"/>
  <c r="AP181" i="28" s="1"/>
  <c r="BM281" i="28"/>
  <c r="AP277" i="28" s="1"/>
  <c r="BJ281" i="28"/>
  <c r="BI281" i="28"/>
  <c r="BI153" i="28"/>
  <c r="BM153" i="28"/>
  <c r="AP149" i="28" s="1"/>
  <c r="BJ153" i="28"/>
  <c r="BJ42" i="28"/>
  <c r="BI42" i="28"/>
  <c r="BM42" i="28"/>
  <c r="AP38" i="28" s="1"/>
  <c r="BJ39" i="28"/>
  <c r="BI39" i="28"/>
  <c r="BM39" i="28"/>
  <c r="AP35" i="28" s="1"/>
  <c r="BI173" i="28"/>
  <c r="BM173" i="28"/>
  <c r="AP169" i="28" s="1"/>
  <c r="BJ173" i="28"/>
  <c r="BI135" i="28"/>
  <c r="BM135" i="28"/>
  <c r="AP131" i="28" s="1"/>
  <c r="BJ135" i="28"/>
  <c r="BI119" i="28"/>
  <c r="BM119" i="28"/>
  <c r="AP115" i="28" s="1"/>
  <c r="BJ119" i="28"/>
  <c r="BI103" i="28"/>
  <c r="BM103" i="28"/>
  <c r="AP99" i="28" s="1"/>
  <c r="BJ103" i="28"/>
  <c r="BI87" i="28"/>
  <c r="BM87" i="28"/>
  <c r="AP83" i="28" s="1"/>
  <c r="BJ87" i="28"/>
  <c r="BI71" i="28"/>
  <c r="BM71" i="28"/>
  <c r="AP67" i="28" s="1"/>
  <c r="BJ71" i="28"/>
  <c r="BJ56" i="28"/>
  <c r="BI56" i="28"/>
  <c r="BM56" i="28"/>
  <c r="AP52" i="28" s="1"/>
  <c r="BM216" i="28"/>
  <c r="AP212" i="28" s="1"/>
  <c r="BI216" i="28"/>
  <c r="BJ216" i="28"/>
  <c r="BI21" i="28"/>
  <c r="BM21" i="28"/>
  <c r="AP17" i="28" s="1"/>
  <c r="BJ21" i="28"/>
  <c r="BI17" i="28"/>
  <c r="BJ17" i="28"/>
  <c r="BM17" i="28"/>
  <c r="AP13" i="28" s="1"/>
  <c r="BR15" i="28"/>
  <c r="BJ470" i="28"/>
  <c r="BM470" i="28"/>
  <c r="AP466" i="28" s="1"/>
  <c r="BI470" i="28"/>
  <c r="BJ415" i="28"/>
  <c r="BI415" i="28"/>
  <c r="BM415" i="28"/>
  <c r="AP411" i="28" s="1"/>
  <c r="BM332" i="28"/>
  <c r="AP328" i="28" s="1"/>
  <c r="BJ332" i="28"/>
  <c r="BI332" i="28"/>
  <c r="BI197" i="28"/>
  <c r="BM197" i="28"/>
  <c r="AP193" i="28" s="1"/>
  <c r="BJ197" i="28"/>
  <c r="BI317" i="28"/>
  <c r="BM317" i="28"/>
  <c r="AP313" i="28" s="1"/>
  <c r="BJ317" i="28"/>
  <c r="BI454" i="28"/>
  <c r="BM454" i="28"/>
  <c r="AP450" i="28" s="1"/>
  <c r="BJ454" i="28"/>
  <c r="BJ199" i="28"/>
  <c r="BM199" i="28"/>
  <c r="AP195" i="28" s="1"/>
  <c r="BI199" i="28"/>
  <c r="BI149" i="28"/>
  <c r="BM149" i="28"/>
  <c r="AP145" i="28" s="1"/>
  <c r="BJ149" i="28"/>
  <c r="BI43" i="28"/>
  <c r="BM43" i="28"/>
  <c r="AP39" i="28" s="1"/>
  <c r="BJ43" i="28"/>
  <c r="BI99" i="28"/>
  <c r="BM99" i="28"/>
  <c r="AP95" i="28" s="1"/>
  <c r="BJ99" i="28"/>
  <c r="BI107" i="28"/>
  <c r="BM107" i="28"/>
  <c r="AP103" i="28" s="1"/>
  <c r="BJ107" i="28"/>
  <c r="BI161" i="28"/>
  <c r="BM161" i="28"/>
  <c r="AP157" i="28" s="1"/>
  <c r="BJ161" i="28"/>
  <c r="BI123" i="28"/>
  <c r="BM123" i="28"/>
  <c r="AP119" i="28" s="1"/>
  <c r="BJ123" i="28"/>
  <c r="BI479" i="28"/>
  <c r="BM479" i="28"/>
  <c r="AP475" i="28" s="1"/>
  <c r="BJ479" i="28"/>
  <c r="BI507" i="28"/>
  <c r="BM507" i="28"/>
  <c r="AP503" i="28" s="1"/>
  <c r="BJ507" i="28"/>
  <c r="BI503" i="28"/>
  <c r="BM503" i="28"/>
  <c r="AP499" i="28" s="1"/>
  <c r="BJ503" i="28"/>
  <c r="BI511" i="28"/>
  <c r="BM511" i="28"/>
  <c r="AP507" i="28" s="1"/>
  <c r="BJ511" i="28"/>
  <c r="BM449" i="28"/>
  <c r="AP445" i="28" s="1"/>
  <c r="BJ449" i="28"/>
  <c r="BI449" i="28"/>
  <c r="BI430" i="28"/>
  <c r="BM430" i="28"/>
  <c r="AP426" i="28" s="1"/>
  <c r="BJ430" i="28"/>
  <c r="BI422" i="28"/>
  <c r="BM422" i="28"/>
  <c r="AP418" i="28" s="1"/>
  <c r="BJ422" i="28"/>
  <c r="BM461" i="28"/>
  <c r="AP457" i="28" s="1"/>
  <c r="BJ461" i="28"/>
  <c r="BI461" i="28"/>
  <c r="BM445" i="28"/>
  <c r="AP441" i="28" s="1"/>
  <c r="BJ445" i="28"/>
  <c r="BI445" i="28"/>
  <c r="BI407" i="28"/>
  <c r="BM407" i="28"/>
  <c r="AP403" i="28" s="1"/>
  <c r="BJ407" i="28"/>
  <c r="BI391" i="28"/>
  <c r="BM391" i="28"/>
  <c r="AP387" i="28" s="1"/>
  <c r="BJ391" i="28"/>
  <c r="BI450" i="28"/>
  <c r="BM450" i="28"/>
  <c r="AP446" i="28" s="1"/>
  <c r="BJ450" i="28"/>
  <c r="BM406" i="28"/>
  <c r="AP402" i="28" s="1"/>
  <c r="BJ406" i="28"/>
  <c r="BI406" i="28"/>
  <c r="BM382" i="28"/>
  <c r="AP378" i="28" s="1"/>
  <c r="BJ382" i="28"/>
  <c r="BI382" i="28"/>
  <c r="BM374" i="28"/>
  <c r="AP370" i="28" s="1"/>
  <c r="BJ374" i="28"/>
  <c r="BI374" i="28"/>
  <c r="BI418" i="28"/>
  <c r="BM418" i="28"/>
  <c r="AP414" i="28" s="1"/>
  <c r="BJ418" i="28"/>
  <c r="BM316" i="28"/>
  <c r="AP312" i="28" s="1"/>
  <c r="BJ316" i="28"/>
  <c r="BI316" i="28"/>
  <c r="BI213" i="28"/>
  <c r="BM213" i="28"/>
  <c r="AP209" i="28" s="1"/>
  <c r="BJ213" i="28"/>
  <c r="BI205" i="28"/>
  <c r="BM205" i="28"/>
  <c r="AP201" i="28" s="1"/>
  <c r="BJ205" i="28"/>
  <c r="BI352" i="28"/>
  <c r="BJ352" i="28"/>
  <c r="BM352" i="28"/>
  <c r="AP348" i="28" s="1"/>
  <c r="BM220" i="28"/>
  <c r="AP216" i="28" s="1"/>
  <c r="BJ220" i="28"/>
  <c r="BI220" i="28"/>
  <c r="BM340" i="28"/>
  <c r="AP336" i="28" s="1"/>
  <c r="BJ340" i="28"/>
  <c r="BI340" i="28"/>
  <c r="BM308" i="28"/>
  <c r="AP304" i="28" s="1"/>
  <c r="BJ308" i="28"/>
  <c r="BI308" i="28"/>
  <c r="BM224" i="28"/>
  <c r="AP220" i="28" s="1"/>
  <c r="BJ224" i="28"/>
  <c r="BI224" i="28"/>
  <c r="BI285" i="28"/>
  <c r="BM285" i="28"/>
  <c r="AP281" i="28" s="1"/>
  <c r="BJ285" i="28"/>
  <c r="BJ179" i="28"/>
  <c r="BM179" i="28"/>
  <c r="AP175" i="28" s="1"/>
  <c r="BI179" i="28"/>
  <c r="BM248" i="28"/>
  <c r="AP244" i="28" s="1"/>
  <c r="BJ248" i="28"/>
  <c r="BI248" i="28"/>
  <c r="BM232" i="28"/>
  <c r="AP228" i="28" s="1"/>
  <c r="BJ232" i="28"/>
  <c r="BI232" i="28"/>
  <c r="BI189" i="28"/>
  <c r="BJ189" i="28"/>
  <c r="BM189" i="28"/>
  <c r="AP185" i="28" s="1"/>
  <c r="BJ187" i="28"/>
  <c r="BM187" i="28"/>
  <c r="AP183" i="28" s="1"/>
  <c r="BI187" i="28"/>
  <c r="BI131" i="28"/>
  <c r="BM131" i="28"/>
  <c r="AP127" i="28" s="1"/>
  <c r="BJ131" i="28"/>
  <c r="BI67" i="28"/>
  <c r="BM67" i="28"/>
  <c r="AP63" i="28" s="1"/>
  <c r="BJ67" i="28"/>
  <c r="BM22" i="28"/>
  <c r="AP18" i="28" s="1"/>
  <c r="BJ22" i="28"/>
  <c r="BI22" i="28"/>
  <c r="BI24" i="28"/>
  <c r="BM24" i="28"/>
  <c r="AP20" i="28" s="1"/>
  <c r="BJ24" i="28"/>
  <c r="BI115" i="28"/>
  <c r="BM115" i="28"/>
  <c r="AP111" i="28" s="1"/>
  <c r="BJ115" i="28"/>
  <c r="BI91" i="28"/>
  <c r="BM91" i="28"/>
  <c r="AP87" i="28" s="1"/>
  <c r="BJ91" i="28"/>
  <c r="BM355" i="28"/>
  <c r="AP351" i="28" s="1"/>
  <c r="BJ355" i="28"/>
  <c r="BI355" i="28"/>
  <c r="BI293" i="28"/>
  <c r="BM293" i="28"/>
  <c r="AP289" i="28" s="1"/>
  <c r="BJ293" i="28"/>
  <c r="BI165" i="28"/>
  <c r="BM165" i="28"/>
  <c r="AP161" i="28" s="1"/>
  <c r="BJ165" i="28"/>
  <c r="BI157" i="28"/>
  <c r="BM157" i="28"/>
  <c r="AP153" i="28" s="1"/>
  <c r="BJ157" i="28"/>
  <c r="BI16" i="28"/>
  <c r="BM16" i="28"/>
  <c r="AP12" i="28" s="1"/>
  <c r="BJ16" i="28"/>
  <c r="BI83" i="28"/>
  <c r="BM83" i="28"/>
  <c r="AP79" i="28" s="1"/>
  <c r="BJ83" i="28"/>
  <c r="BM441" i="28"/>
  <c r="AP437" i="28" s="1"/>
  <c r="BJ441" i="28"/>
  <c r="BI441" i="28"/>
  <c r="BI399" i="28"/>
  <c r="BM399" i="28"/>
  <c r="AP395" i="28" s="1"/>
  <c r="BJ399" i="28"/>
  <c r="BI466" i="28"/>
  <c r="BM466" i="28"/>
  <c r="AP462" i="28" s="1"/>
  <c r="BJ466" i="28"/>
  <c r="BM324" i="28"/>
  <c r="AP320" i="28" s="1"/>
  <c r="BJ324" i="28"/>
  <c r="BI324" i="28"/>
  <c r="BI139" i="28"/>
  <c r="BM139" i="28"/>
  <c r="AP135" i="28" s="1"/>
  <c r="BJ139" i="28"/>
  <c r="BJ53" i="28"/>
  <c r="BI53" i="28"/>
  <c r="BM53" i="28"/>
  <c r="AP49" i="28" s="1"/>
  <c r="BJ26" i="28"/>
  <c r="BI26" i="28"/>
  <c r="BM26" i="28"/>
  <c r="AP22" i="28" s="1"/>
  <c r="BI169" i="28"/>
  <c r="BM169" i="28"/>
  <c r="AP165" i="28" s="1"/>
  <c r="BJ169" i="28"/>
  <c r="CE47" i="28"/>
  <c r="CA40" i="28"/>
  <c r="J19" i="28"/>
  <c r="N19" i="28" s="1"/>
  <c r="BZ35" i="28"/>
  <c r="I19" i="28"/>
  <c r="BY35" i="28"/>
  <c r="BI483" i="28"/>
  <c r="BM483" i="28"/>
  <c r="AP479" i="28" s="1"/>
  <c r="BJ483" i="28"/>
  <c r="BI462" i="28"/>
  <c r="BM462" i="28"/>
  <c r="AP458" i="28" s="1"/>
  <c r="BJ462" i="28"/>
  <c r="BI446" i="28"/>
  <c r="BM446" i="28"/>
  <c r="AP442" i="28" s="1"/>
  <c r="BJ446" i="28"/>
  <c r="BI442" i="28"/>
  <c r="BM442" i="28"/>
  <c r="AP438" i="28" s="1"/>
  <c r="BJ442" i="28"/>
  <c r="BI426" i="28"/>
  <c r="BM426" i="28"/>
  <c r="AP422" i="28" s="1"/>
  <c r="BJ426" i="28"/>
  <c r="BI458" i="28"/>
  <c r="BM458" i="28"/>
  <c r="AP454" i="28" s="1"/>
  <c r="BJ458" i="28"/>
  <c r="BI403" i="28"/>
  <c r="BM403" i="28"/>
  <c r="AP399" i="28" s="1"/>
  <c r="BJ403" i="28"/>
  <c r="BI387" i="28"/>
  <c r="BM387" i="28"/>
  <c r="AP383" i="28" s="1"/>
  <c r="BJ387" i="28"/>
  <c r="BM457" i="28"/>
  <c r="AP453" i="28" s="1"/>
  <c r="BJ457" i="28"/>
  <c r="BI457" i="28"/>
  <c r="BM414" i="28"/>
  <c r="AP410" i="28" s="1"/>
  <c r="BJ414" i="28"/>
  <c r="BI414" i="28"/>
  <c r="BM402" i="28"/>
  <c r="AP398" i="28" s="1"/>
  <c r="BJ402" i="28"/>
  <c r="BI402" i="28"/>
  <c r="BM359" i="28"/>
  <c r="AP355" i="28" s="1"/>
  <c r="BJ359" i="28"/>
  <c r="BI359" i="28"/>
  <c r="BI348" i="28"/>
  <c r="BJ348" i="28"/>
  <c r="BM348" i="28"/>
  <c r="AP344" i="28" s="1"/>
  <c r="BI345" i="28"/>
  <c r="BM345" i="28"/>
  <c r="AP341" i="28" s="1"/>
  <c r="BJ345" i="28"/>
  <c r="BI363" i="28"/>
  <c r="BM363" i="28"/>
  <c r="AP359" i="28" s="1"/>
  <c r="BJ363" i="28"/>
  <c r="BI333" i="28"/>
  <c r="BM333" i="28"/>
  <c r="AP329" i="28" s="1"/>
  <c r="BJ333" i="28"/>
  <c r="BM273" i="28"/>
  <c r="AP269" i="28" s="1"/>
  <c r="BJ273" i="28"/>
  <c r="BI273" i="28"/>
  <c r="BM252" i="28"/>
  <c r="AP248" i="28" s="1"/>
  <c r="BJ252" i="28"/>
  <c r="BI252" i="28"/>
  <c r="BM244" i="28"/>
  <c r="AP240" i="28" s="1"/>
  <c r="BJ244" i="28"/>
  <c r="BI244" i="28"/>
  <c r="BM236" i="28"/>
  <c r="AP232" i="28" s="1"/>
  <c r="BJ236" i="28"/>
  <c r="BI236" i="28"/>
  <c r="BM228" i="28"/>
  <c r="AP224" i="28" s="1"/>
  <c r="BJ228" i="28"/>
  <c r="BI228" i="28"/>
  <c r="BM261" i="28"/>
  <c r="AP257" i="28" s="1"/>
  <c r="BJ261" i="28"/>
  <c r="BI261" i="28"/>
  <c r="BM208" i="28"/>
  <c r="AP204" i="28" s="1"/>
  <c r="BI208" i="28"/>
  <c r="BJ208" i="28"/>
  <c r="BI341" i="28"/>
  <c r="BM341" i="28"/>
  <c r="AP337" i="28" s="1"/>
  <c r="BJ341" i="28"/>
  <c r="BJ183" i="28"/>
  <c r="BM183" i="28"/>
  <c r="AP179" i="28" s="1"/>
  <c r="BI183" i="28"/>
  <c r="BM265" i="28"/>
  <c r="AP261" i="28" s="1"/>
  <c r="BJ265" i="28"/>
  <c r="BI265" i="28"/>
  <c r="BI177" i="28"/>
  <c r="BM177" i="28"/>
  <c r="AP173" i="28" s="1"/>
  <c r="BJ177" i="28"/>
  <c r="BJ46" i="28"/>
  <c r="BI46" i="28"/>
  <c r="BM46" i="28"/>
  <c r="AP42" i="28" s="1"/>
  <c r="BJ151" i="28"/>
  <c r="BI151" i="28"/>
  <c r="BM151" i="28"/>
  <c r="AP147" i="28" s="1"/>
  <c r="BI143" i="28"/>
  <c r="BM143" i="28"/>
  <c r="AP139" i="28" s="1"/>
  <c r="BJ143" i="28"/>
  <c r="BI127" i="28"/>
  <c r="BM127" i="28"/>
  <c r="AP123" i="28" s="1"/>
  <c r="BJ127" i="28"/>
  <c r="BI111" i="28"/>
  <c r="BM111" i="28"/>
  <c r="AP107" i="28" s="1"/>
  <c r="BJ111" i="28"/>
  <c r="BI95" i="28"/>
  <c r="BM95" i="28"/>
  <c r="AP91" i="28" s="1"/>
  <c r="BJ95" i="28"/>
  <c r="BI79" i="28"/>
  <c r="BM79" i="28"/>
  <c r="AP75" i="28" s="1"/>
  <c r="BJ79" i="28"/>
  <c r="BI63" i="28"/>
  <c r="BM63" i="28"/>
  <c r="AP59" i="28" s="1"/>
  <c r="BJ63" i="28"/>
  <c r="BM195" i="28"/>
  <c r="AP191" i="28" s="1"/>
  <c r="BJ195" i="28"/>
  <c r="BI195" i="28"/>
  <c r="BI15" i="28"/>
  <c r="BJ15" i="28"/>
  <c r="BM15" i="28"/>
  <c r="AP11" i="28" s="1"/>
  <c r="BI14" i="28"/>
  <c r="BJ14" i="28"/>
  <c r="BM14" i="28"/>
  <c r="BJ147" i="28"/>
  <c r="BI147" i="28"/>
  <c r="BM147" i="28"/>
  <c r="AP143" i="28" s="1"/>
  <c r="BZ29" i="28"/>
  <c r="BR14" i="28" s="1"/>
  <c r="N19" i="27"/>
  <c r="O19" i="27" s="1"/>
  <c r="J19" i="27"/>
  <c r="I29" i="27"/>
  <c r="M19" i="27"/>
  <c r="BD3" i="27"/>
  <c r="BE3" i="27" s="1"/>
  <c r="BC3" i="27"/>
  <c r="BB3" i="27"/>
  <c r="K19" i="27"/>
  <c r="L19" i="27" s="1"/>
  <c r="BG42" i="27" l="1"/>
  <c r="AW7" i="27"/>
  <c r="BG44" i="27"/>
  <c r="BH42" i="27"/>
  <c r="BH44" i="27"/>
  <c r="J30" i="27" s="1"/>
  <c r="K30" i="27" s="1"/>
  <c r="AX7" i="27"/>
  <c r="BS14" i="28"/>
  <c r="BT14" i="28"/>
  <c r="CA45" i="28"/>
  <c r="CD42" i="28" s="1"/>
  <c r="CD46" i="28"/>
  <c r="CE7" i="28" s="1"/>
  <c r="AP10" i="28"/>
  <c r="CD45" i="28"/>
  <c r="K19" i="28"/>
  <c r="M19" i="28"/>
  <c r="BI13" i="28"/>
  <c r="D1" i="28" s="1"/>
  <c r="BJ13" i="28"/>
  <c r="BR16" i="28"/>
  <c r="J29" i="27"/>
  <c r="K29" i="27" s="1"/>
  <c r="BF3" i="27"/>
  <c r="P19" i="27" s="1"/>
  <c r="BG3" i="27"/>
  <c r="Q19" i="27" s="1"/>
  <c r="BG43" i="27" l="1"/>
  <c r="BG45" i="27" s="1"/>
  <c r="BG48" i="27"/>
  <c r="BE33" i="27"/>
  <c r="BG49" i="27"/>
  <c r="I39" i="27"/>
  <c r="BG50" i="27"/>
  <c r="BH41" i="27"/>
  <c r="BG39" i="27"/>
  <c r="BB12" i="27"/>
  <c r="BG41" i="27"/>
  <c r="J39" i="27"/>
  <c r="BF33" i="27"/>
  <c r="L39" i="27"/>
  <c r="N39" i="27" s="1"/>
  <c r="M39" i="27"/>
  <c r="BC12" i="27"/>
  <c r="BH43" i="27"/>
  <c r="BH45" i="27" s="1"/>
  <c r="AO19" i="28"/>
  <c r="BN23" i="28" s="1"/>
  <c r="AQ19" i="28" s="1"/>
  <c r="AO463" i="28"/>
  <c r="BN467" i="28" s="1"/>
  <c r="AQ463" i="28" s="1"/>
  <c r="AO419" i="28"/>
  <c r="BN423" i="28" s="1"/>
  <c r="AQ419" i="28" s="1"/>
  <c r="AO338" i="28"/>
  <c r="BN342" i="28" s="1"/>
  <c r="AQ338" i="28" s="1"/>
  <c r="AO184" i="28"/>
  <c r="BN188" i="28" s="1"/>
  <c r="AQ184" i="28" s="1"/>
  <c r="AO196" i="28"/>
  <c r="BN200" i="28" s="1"/>
  <c r="AQ196" i="28" s="1"/>
  <c r="AO176" i="28"/>
  <c r="BN180" i="28" s="1"/>
  <c r="AQ176" i="28" s="1"/>
  <c r="AO315" i="28"/>
  <c r="BN319" i="28" s="1"/>
  <c r="AQ315" i="28" s="1"/>
  <c r="AO188" i="28"/>
  <c r="BN192" i="28" s="1"/>
  <c r="AQ188" i="28" s="1"/>
  <c r="AO152" i="28"/>
  <c r="BN156" i="28" s="1"/>
  <c r="AQ152" i="28" s="1"/>
  <c r="AO283" i="28"/>
  <c r="BN287" i="28" s="1"/>
  <c r="AQ283" i="28" s="1"/>
  <c r="AO100" i="28"/>
  <c r="BN104" i="28" s="1"/>
  <c r="AQ100" i="28" s="1"/>
  <c r="AO92" i="28"/>
  <c r="BN96" i="28" s="1"/>
  <c r="AQ92" i="28" s="1"/>
  <c r="AO377" i="28"/>
  <c r="BN381" i="28" s="1"/>
  <c r="AQ377" i="28" s="1"/>
  <c r="AO158" i="28"/>
  <c r="BN162" i="28" s="1"/>
  <c r="AQ158" i="28" s="1"/>
  <c r="AO64" i="28"/>
  <c r="BN68" i="28" s="1"/>
  <c r="AQ64" i="28" s="1"/>
  <c r="AO108" i="28"/>
  <c r="BN112" i="28" s="1"/>
  <c r="AQ108" i="28" s="1"/>
  <c r="AO148" i="28"/>
  <c r="BN152" i="28" s="1"/>
  <c r="AQ148" i="28" s="1"/>
  <c r="AO271" i="28"/>
  <c r="BN275" i="28" s="1"/>
  <c r="AQ271" i="28" s="1"/>
  <c r="AO339" i="28"/>
  <c r="BN343" i="28" s="1"/>
  <c r="AQ339" i="28" s="1"/>
  <c r="AO172" i="28"/>
  <c r="BN176" i="28" s="1"/>
  <c r="AQ172" i="28" s="1"/>
  <c r="AO192" i="28"/>
  <c r="BN196" i="28" s="1"/>
  <c r="AQ192" i="28" s="1"/>
  <c r="AO112" i="28"/>
  <c r="BN116" i="28" s="1"/>
  <c r="AQ112" i="28" s="1"/>
  <c r="AO180" i="28"/>
  <c r="BN184" i="28" s="1"/>
  <c r="AQ180" i="28" s="1"/>
  <c r="AO276" i="28"/>
  <c r="BN280" i="28" s="1"/>
  <c r="AQ276" i="28" s="1"/>
  <c r="AO349" i="28"/>
  <c r="BN353" i="28" s="1"/>
  <c r="AQ349" i="28" s="1"/>
  <c r="AO361" i="28"/>
  <c r="BN365" i="28" s="1"/>
  <c r="AQ361" i="28" s="1"/>
  <c r="AO330" i="28"/>
  <c r="BN334" i="28" s="1"/>
  <c r="AQ330" i="28" s="1"/>
  <c r="AO44" i="28"/>
  <c r="BN48" i="28" s="1"/>
  <c r="AQ44" i="28" s="1"/>
  <c r="AO84" i="28"/>
  <c r="BN88" i="28" s="1"/>
  <c r="AQ84" i="28" s="1"/>
  <c r="AO128" i="28"/>
  <c r="BN132" i="28" s="1"/>
  <c r="AQ128" i="28" s="1"/>
  <c r="AO116" i="28"/>
  <c r="BN120" i="28" s="1"/>
  <c r="AQ116" i="28" s="1"/>
  <c r="AO259" i="28"/>
  <c r="BN263" i="28" s="1"/>
  <c r="AQ259" i="28" s="1"/>
  <c r="AO260" i="28"/>
  <c r="BN264" i="28" s="1"/>
  <c r="AQ260" i="28" s="1"/>
  <c r="AO182" i="28"/>
  <c r="BN186" i="28" s="1"/>
  <c r="AQ182" i="28" s="1"/>
  <c r="AO155" i="28"/>
  <c r="BN159" i="28" s="1"/>
  <c r="AQ155" i="28" s="1"/>
  <c r="AO301" i="28"/>
  <c r="BN305" i="28" s="1"/>
  <c r="AQ301" i="28" s="1"/>
  <c r="AO171" i="28"/>
  <c r="BN175" i="28" s="1"/>
  <c r="AQ171" i="28" s="1"/>
  <c r="AO264" i="28"/>
  <c r="BN268" i="28" s="1"/>
  <c r="AQ264" i="28" s="1"/>
  <c r="AO159" i="28"/>
  <c r="BN163" i="28" s="1"/>
  <c r="AQ159" i="28" s="1"/>
  <c r="AO272" i="28"/>
  <c r="BN276" i="28" s="1"/>
  <c r="AQ272" i="28" s="1"/>
  <c r="AO365" i="28"/>
  <c r="BN369" i="28" s="1"/>
  <c r="AQ365" i="28" s="1"/>
  <c r="AO354" i="28"/>
  <c r="BN358" i="28" s="1"/>
  <c r="AQ354" i="28" s="1"/>
  <c r="AO56" i="28"/>
  <c r="BN60" i="28" s="1"/>
  <c r="AQ56" i="28" s="1"/>
  <c r="AO72" i="28"/>
  <c r="BN76" i="28" s="1"/>
  <c r="AQ72" i="28" s="1"/>
  <c r="AO132" i="28"/>
  <c r="BN136" i="28" s="1"/>
  <c r="AQ132" i="28" s="1"/>
  <c r="AO124" i="28"/>
  <c r="BN128" i="28" s="1"/>
  <c r="AQ124" i="28" s="1"/>
  <c r="AO120" i="28"/>
  <c r="BN124" i="28" s="1"/>
  <c r="AQ120" i="28" s="1"/>
  <c r="AO140" i="28"/>
  <c r="BN144" i="28" s="1"/>
  <c r="AQ140" i="28" s="1"/>
  <c r="AO202" i="28"/>
  <c r="BN206" i="28" s="1"/>
  <c r="AQ202" i="28" s="1"/>
  <c r="AO331" i="28"/>
  <c r="BN335" i="28" s="1"/>
  <c r="AQ331" i="28" s="1"/>
  <c r="AO150" i="28"/>
  <c r="BN154" i="28" s="1"/>
  <c r="AQ150" i="28" s="1"/>
  <c r="AO217" i="28"/>
  <c r="BN221" i="28" s="1"/>
  <c r="AQ217" i="28" s="1"/>
  <c r="AO357" i="28"/>
  <c r="BN361" i="28" s="1"/>
  <c r="AQ357" i="28" s="1"/>
  <c r="AO268" i="28"/>
  <c r="BN272" i="28" s="1"/>
  <c r="AQ268" i="28" s="1"/>
  <c r="AO299" i="28"/>
  <c r="BN303" i="28" s="1"/>
  <c r="AQ299" i="28" s="1"/>
  <c r="AO459" i="28"/>
  <c r="BN463" i="28" s="1"/>
  <c r="AQ459" i="28" s="1"/>
  <c r="AO151" i="28"/>
  <c r="BN155" i="28" s="1"/>
  <c r="AQ151" i="28" s="1"/>
  <c r="AO213" i="28"/>
  <c r="BN217" i="28" s="1"/>
  <c r="AQ213" i="28" s="1"/>
  <c r="AO198" i="28"/>
  <c r="BN202" i="28" s="1"/>
  <c r="AQ198" i="28" s="1"/>
  <c r="AO345" i="28"/>
  <c r="BN349" i="28" s="1"/>
  <c r="AQ345" i="28" s="1"/>
  <c r="AO275" i="28"/>
  <c r="BN279" i="28" s="1"/>
  <c r="AQ275" i="28" s="1"/>
  <c r="AO291" i="28"/>
  <c r="BN295" i="28" s="1"/>
  <c r="AQ291" i="28" s="1"/>
  <c r="AO325" i="28"/>
  <c r="BN329" i="28" s="1"/>
  <c r="AQ325" i="28" s="1"/>
  <c r="AO144" i="28"/>
  <c r="BN148" i="28" s="1"/>
  <c r="AQ144" i="28" s="1"/>
  <c r="AO255" i="28"/>
  <c r="BN259" i="28" s="1"/>
  <c r="AQ255" i="28" s="1"/>
  <c r="AO293" i="28"/>
  <c r="BN297" i="28" s="1"/>
  <c r="AQ293" i="28" s="1"/>
  <c r="AO309" i="28"/>
  <c r="BN313" i="28" s="1"/>
  <c r="AQ309" i="28" s="1"/>
  <c r="AO203" i="28"/>
  <c r="BN207" i="28" s="1"/>
  <c r="AQ203" i="28" s="1"/>
  <c r="AO26" i="28"/>
  <c r="BN30" i="28" s="1"/>
  <c r="AQ26" i="28" s="1"/>
  <c r="AO25" i="28"/>
  <c r="BN29" i="28" s="1"/>
  <c r="AQ25" i="28" s="1"/>
  <c r="AO263" i="28"/>
  <c r="BN267" i="28" s="1"/>
  <c r="AQ263" i="28" s="1"/>
  <c r="AO167" i="28"/>
  <c r="BN171" i="28" s="1"/>
  <c r="AQ167" i="28" s="1"/>
  <c r="AO251" i="28"/>
  <c r="BN255" i="28" s="1"/>
  <c r="AQ251" i="28" s="1"/>
  <c r="AO350" i="28"/>
  <c r="BN354" i="28" s="1"/>
  <c r="AQ350" i="28" s="1"/>
  <c r="AO467" i="28"/>
  <c r="BN471" i="28" s="1"/>
  <c r="AQ467" i="28" s="1"/>
  <c r="AO154" i="28"/>
  <c r="BN158" i="28" s="1"/>
  <c r="AQ154" i="28" s="1"/>
  <c r="AO170" i="28"/>
  <c r="BN174" i="28" s="1"/>
  <c r="AQ170" i="28" s="1"/>
  <c r="AO317" i="28"/>
  <c r="BN321" i="28" s="1"/>
  <c r="AQ317" i="28" s="1"/>
  <c r="AO326" i="28"/>
  <c r="BN330" i="28" s="1"/>
  <c r="AQ326" i="28" s="1"/>
  <c r="AO45" i="28"/>
  <c r="BN49" i="28" s="1"/>
  <c r="AQ45" i="28" s="1"/>
  <c r="AO54" i="28"/>
  <c r="BN58" i="28" s="1"/>
  <c r="AQ54" i="28" s="1"/>
  <c r="AO48" i="28"/>
  <c r="BN52" i="28" s="1"/>
  <c r="AQ48" i="28" s="1"/>
  <c r="AO61" i="28"/>
  <c r="BN65" i="28" s="1"/>
  <c r="AQ61" i="28" s="1"/>
  <c r="AO66" i="28"/>
  <c r="BN70" i="28" s="1"/>
  <c r="AQ66" i="28" s="1"/>
  <c r="AO77" i="28"/>
  <c r="BN81" i="28" s="1"/>
  <c r="AQ77" i="28" s="1"/>
  <c r="AO82" i="28"/>
  <c r="BN86" i="28" s="1"/>
  <c r="AQ82" i="28" s="1"/>
  <c r="AO93" i="28"/>
  <c r="BN97" i="28" s="1"/>
  <c r="AQ93" i="28" s="1"/>
  <c r="AO98" i="28"/>
  <c r="BN102" i="28" s="1"/>
  <c r="AQ98" i="28" s="1"/>
  <c r="AO109" i="28"/>
  <c r="BN113" i="28" s="1"/>
  <c r="AQ109" i="28" s="1"/>
  <c r="AO114" i="28"/>
  <c r="BN118" i="28" s="1"/>
  <c r="AQ114" i="28" s="1"/>
  <c r="AO125" i="28"/>
  <c r="BN129" i="28" s="1"/>
  <c r="AQ125" i="28" s="1"/>
  <c r="AO130" i="28"/>
  <c r="BN134" i="28" s="1"/>
  <c r="AQ130" i="28" s="1"/>
  <c r="AO141" i="28"/>
  <c r="BN145" i="28" s="1"/>
  <c r="AQ141" i="28" s="1"/>
  <c r="AO227" i="28"/>
  <c r="BN231" i="28" s="1"/>
  <c r="AQ227" i="28" s="1"/>
  <c r="AO243" i="28"/>
  <c r="BN247" i="28" s="1"/>
  <c r="AQ243" i="28" s="1"/>
  <c r="AO41" i="28"/>
  <c r="BN45" i="28" s="1"/>
  <c r="AQ41" i="28" s="1"/>
  <c r="AO53" i="28"/>
  <c r="BN57" i="28" s="1"/>
  <c r="AQ53" i="28" s="1"/>
  <c r="AO65" i="28"/>
  <c r="BN69" i="28" s="1"/>
  <c r="AQ65" i="28" s="1"/>
  <c r="AO78" i="28"/>
  <c r="BN82" i="28" s="1"/>
  <c r="AQ78" i="28" s="1"/>
  <c r="AO97" i="28"/>
  <c r="BN101" i="28" s="1"/>
  <c r="AQ97" i="28" s="1"/>
  <c r="AO110" i="28"/>
  <c r="BN114" i="28" s="1"/>
  <c r="AQ110" i="28" s="1"/>
  <c r="AO129" i="28"/>
  <c r="BN133" i="28" s="1"/>
  <c r="AQ129" i="28" s="1"/>
  <c r="AO235" i="28"/>
  <c r="BN239" i="28" s="1"/>
  <c r="AQ235" i="28" s="1"/>
  <c r="AO233" i="28"/>
  <c r="BN237" i="28" s="1"/>
  <c r="AQ233" i="28" s="1"/>
  <c r="AO343" i="28"/>
  <c r="BN347" i="28" s="1"/>
  <c r="AQ343" i="28" s="1"/>
  <c r="AO200" i="28"/>
  <c r="BN204" i="28" s="1"/>
  <c r="AQ200" i="28" s="1"/>
  <c r="AO206" i="28"/>
  <c r="BN210" i="28" s="1"/>
  <c r="AQ206" i="28" s="1"/>
  <c r="AO210" i="28"/>
  <c r="BN214" i="28" s="1"/>
  <c r="AQ210" i="28" s="1"/>
  <c r="AO353" i="28"/>
  <c r="BN357" i="28" s="1"/>
  <c r="AQ353" i="28" s="1"/>
  <c r="AO346" i="28"/>
  <c r="BN350" i="28" s="1"/>
  <c r="AQ346" i="28" s="1"/>
  <c r="AO364" i="28"/>
  <c r="BN368" i="28" s="1"/>
  <c r="AQ364" i="28" s="1"/>
  <c r="AO323" i="28"/>
  <c r="BN327" i="28" s="1"/>
  <c r="AQ323" i="28" s="1"/>
  <c r="AO166" i="28"/>
  <c r="BN170" i="28" s="1"/>
  <c r="AQ166" i="28" s="1"/>
  <c r="AO310" i="28"/>
  <c r="BN314" i="28" s="1"/>
  <c r="AQ310" i="28" s="1"/>
  <c r="AO381" i="28"/>
  <c r="BN385" i="28" s="1"/>
  <c r="AQ381" i="28" s="1"/>
  <c r="AO295" i="28"/>
  <c r="BN299" i="28" s="1"/>
  <c r="AQ295" i="28" s="1"/>
  <c r="AO294" i="28"/>
  <c r="BN298" i="28" s="1"/>
  <c r="AQ294" i="28" s="1"/>
  <c r="AO31" i="28"/>
  <c r="BN35" i="28" s="1"/>
  <c r="AQ31" i="28" s="1"/>
  <c r="AO33" i="28"/>
  <c r="BN37" i="28" s="1"/>
  <c r="AQ33" i="28" s="1"/>
  <c r="AO46" i="28"/>
  <c r="BN50" i="28" s="1"/>
  <c r="AQ46" i="28" s="1"/>
  <c r="AO368" i="28"/>
  <c r="BN372" i="28" s="1"/>
  <c r="AQ368" i="28" s="1"/>
  <c r="AO58" i="28"/>
  <c r="BN62" i="28" s="1"/>
  <c r="AQ58" i="28" s="1"/>
  <c r="AO69" i="28"/>
  <c r="BN73" i="28" s="1"/>
  <c r="AQ69" i="28" s="1"/>
  <c r="AO74" i="28"/>
  <c r="BN78" i="28" s="1"/>
  <c r="AQ74" i="28" s="1"/>
  <c r="AO85" i="28"/>
  <c r="BN89" i="28" s="1"/>
  <c r="AQ85" i="28" s="1"/>
  <c r="AO90" i="28"/>
  <c r="BN94" i="28" s="1"/>
  <c r="AQ90" i="28" s="1"/>
  <c r="AO101" i="28"/>
  <c r="BN105" i="28" s="1"/>
  <c r="AQ101" i="28" s="1"/>
  <c r="AO106" i="28"/>
  <c r="BN110" i="28" s="1"/>
  <c r="AQ106" i="28" s="1"/>
  <c r="AO117" i="28"/>
  <c r="BN121" i="28" s="1"/>
  <c r="AQ117" i="28" s="1"/>
  <c r="AO122" i="28"/>
  <c r="BN126" i="28" s="1"/>
  <c r="AQ122" i="28" s="1"/>
  <c r="AO138" i="28"/>
  <c r="BN142" i="28" s="1"/>
  <c r="AQ138" i="28" s="1"/>
  <c r="AO57" i="28"/>
  <c r="BN61" i="28" s="1"/>
  <c r="AQ57" i="28" s="1"/>
  <c r="AO30" i="28"/>
  <c r="BN34" i="28" s="1"/>
  <c r="AQ30" i="28" s="1"/>
  <c r="AO37" i="28"/>
  <c r="BN41" i="28" s="1"/>
  <c r="AQ37" i="28" s="1"/>
  <c r="AO36" i="28"/>
  <c r="BN40" i="28" s="1"/>
  <c r="AQ36" i="28" s="1"/>
  <c r="AO47" i="28"/>
  <c r="BN51" i="28" s="1"/>
  <c r="AQ47" i="28" s="1"/>
  <c r="AO73" i="28"/>
  <c r="BN77" i="28" s="1"/>
  <c r="AQ73" i="28" s="1"/>
  <c r="AO81" i="28"/>
  <c r="BN85" i="28" s="1"/>
  <c r="AQ81" i="28" s="1"/>
  <c r="AO89" i="28"/>
  <c r="BN93" i="28" s="1"/>
  <c r="AQ89" i="28" s="1"/>
  <c r="AO94" i="28"/>
  <c r="BN98" i="28" s="1"/>
  <c r="AQ94" i="28" s="1"/>
  <c r="AO126" i="28"/>
  <c r="BN130" i="28" s="1"/>
  <c r="AQ126" i="28" s="1"/>
  <c r="AO146" i="28"/>
  <c r="BN150" i="28" s="1"/>
  <c r="AQ146" i="28" s="1"/>
  <c r="AO211" i="28"/>
  <c r="BN215" i="28" s="1"/>
  <c r="AQ211" i="28" s="1"/>
  <c r="AO306" i="28"/>
  <c r="BN310" i="28" s="1"/>
  <c r="AQ306" i="28" s="1"/>
  <c r="AO241" i="28"/>
  <c r="BN245" i="28" s="1"/>
  <c r="AQ241" i="28" s="1"/>
  <c r="AO218" i="28"/>
  <c r="BN222" i="28" s="1"/>
  <c r="AQ218" i="28" s="1"/>
  <c r="AO256" i="28"/>
  <c r="BN260" i="28" s="1"/>
  <c r="AQ256" i="28" s="1"/>
  <c r="AO214" i="28"/>
  <c r="BN218" i="28" s="1"/>
  <c r="AQ214" i="28" s="1"/>
  <c r="AO215" i="28"/>
  <c r="BN219" i="28" s="1"/>
  <c r="AQ215" i="28" s="1"/>
  <c r="AO231" i="28"/>
  <c r="BN235" i="28" s="1"/>
  <c r="AQ231" i="28" s="1"/>
  <c r="AO245" i="28"/>
  <c r="BN249" i="28" s="1"/>
  <c r="AQ245" i="28" s="1"/>
  <c r="AO371" i="28"/>
  <c r="BN375" i="28" s="1"/>
  <c r="AQ371" i="28" s="1"/>
  <c r="AO258" i="28"/>
  <c r="BN262" i="28" s="1"/>
  <c r="AQ258" i="28" s="1"/>
  <c r="AO262" i="28"/>
  <c r="BN266" i="28" s="1"/>
  <c r="AQ262" i="28" s="1"/>
  <c r="AO266" i="28"/>
  <c r="BN270" i="28" s="1"/>
  <c r="AQ266" i="28" s="1"/>
  <c r="AO270" i="28"/>
  <c r="BN274" i="28" s="1"/>
  <c r="AQ270" i="28" s="1"/>
  <c r="AO274" i="28"/>
  <c r="BN278" i="28" s="1"/>
  <c r="AQ274" i="28" s="1"/>
  <c r="AO292" i="28"/>
  <c r="BN296" i="28" s="1"/>
  <c r="AQ292" i="28" s="1"/>
  <c r="AO324" i="28"/>
  <c r="BN328" i="28" s="1"/>
  <c r="AQ324" i="28" s="1"/>
  <c r="AO389" i="28"/>
  <c r="BN393" i="28" s="1"/>
  <c r="AQ389" i="28" s="1"/>
  <c r="AO393" i="28"/>
  <c r="BN397" i="28" s="1"/>
  <c r="AQ393" i="28" s="1"/>
  <c r="AO397" i="28"/>
  <c r="BN401" i="28" s="1"/>
  <c r="AQ397" i="28" s="1"/>
  <c r="AO401" i="28"/>
  <c r="BN405" i="28" s="1"/>
  <c r="AQ401" i="28" s="1"/>
  <c r="AO405" i="28"/>
  <c r="BN409" i="28" s="1"/>
  <c r="AQ405" i="28" s="1"/>
  <c r="AO409" i="28"/>
  <c r="BN413" i="28" s="1"/>
  <c r="AQ409" i="28" s="1"/>
  <c r="AO396" i="28"/>
  <c r="BN400" i="28" s="1"/>
  <c r="AQ396" i="28" s="1"/>
  <c r="AO417" i="28"/>
  <c r="BN421" i="28" s="1"/>
  <c r="AQ417" i="28" s="1"/>
  <c r="AO421" i="28"/>
  <c r="BN425" i="28" s="1"/>
  <c r="AQ421" i="28" s="1"/>
  <c r="AO425" i="28"/>
  <c r="BN429" i="28" s="1"/>
  <c r="AQ425" i="28" s="1"/>
  <c r="AO429" i="28"/>
  <c r="BN433" i="28" s="1"/>
  <c r="AQ429" i="28" s="1"/>
  <c r="AO433" i="28"/>
  <c r="BN437" i="28" s="1"/>
  <c r="AQ433" i="28" s="1"/>
  <c r="AO362" i="28"/>
  <c r="BN366" i="28" s="1"/>
  <c r="AQ362" i="28" s="1"/>
  <c r="AO420" i="28"/>
  <c r="BN424" i="28" s="1"/>
  <c r="AQ420" i="28" s="1"/>
  <c r="AO428" i="28"/>
  <c r="BN432" i="28" s="1"/>
  <c r="AQ428" i="28" s="1"/>
  <c r="AO480" i="28"/>
  <c r="BN484" i="28" s="1"/>
  <c r="AQ480" i="28" s="1"/>
  <c r="AO478" i="28"/>
  <c r="BN482" i="28" s="1"/>
  <c r="AQ478" i="28" s="1"/>
  <c r="AO186" i="28"/>
  <c r="BN190" i="28" s="1"/>
  <c r="AQ186" i="28" s="1"/>
  <c r="AO205" i="28"/>
  <c r="BN209" i="28" s="1"/>
  <c r="AQ205" i="28" s="1"/>
  <c r="AO160" i="28"/>
  <c r="BN164" i="28" s="1"/>
  <c r="AQ160" i="28" s="1"/>
  <c r="AO28" i="28"/>
  <c r="BN32" i="28" s="1"/>
  <c r="AQ28" i="28" s="1"/>
  <c r="AO27" i="28"/>
  <c r="BN31" i="28" s="1"/>
  <c r="AQ27" i="28" s="1"/>
  <c r="AO62" i="28"/>
  <c r="BN66" i="28" s="1"/>
  <c r="AQ62" i="28" s="1"/>
  <c r="AO102" i="28"/>
  <c r="BN106" i="28" s="1"/>
  <c r="AQ102" i="28" s="1"/>
  <c r="AO134" i="28"/>
  <c r="BN138" i="28" s="1"/>
  <c r="AQ134" i="28" s="1"/>
  <c r="AO322" i="28"/>
  <c r="BN326" i="28" s="1"/>
  <c r="AQ322" i="28" s="1"/>
  <c r="AO208" i="28"/>
  <c r="BN212" i="28" s="1"/>
  <c r="AQ208" i="28" s="1"/>
  <c r="AO335" i="28"/>
  <c r="BN339" i="28" s="1"/>
  <c r="AQ335" i="28" s="1"/>
  <c r="AO267" i="28"/>
  <c r="BN271" i="28" s="1"/>
  <c r="AQ267" i="28" s="1"/>
  <c r="AO34" i="28"/>
  <c r="BN38" i="28" s="1"/>
  <c r="AQ34" i="28" s="1"/>
  <c r="AO40" i="28"/>
  <c r="BN44" i="28" s="1"/>
  <c r="AQ40" i="28" s="1"/>
  <c r="AO43" i="28"/>
  <c r="BN47" i="28" s="1"/>
  <c r="AQ43" i="28" s="1"/>
  <c r="AO70" i="28"/>
  <c r="BN74" i="28" s="1"/>
  <c r="AQ70" i="28" s="1"/>
  <c r="AO118" i="28"/>
  <c r="BN122" i="28" s="1"/>
  <c r="AQ118" i="28" s="1"/>
  <c r="AO290" i="28"/>
  <c r="BN294" i="28" s="1"/>
  <c r="AQ290" i="28" s="1"/>
  <c r="AO199" i="28"/>
  <c r="BN203" i="28" s="1"/>
  <c r="AQ199" i="28" s="1"/>
  <c r="AO229" i="28"/>
  <c r="BN233" i="28" s="1"/>
  <c r="AQ229" i="28" s="1"/>
  <c r="AO247" i="28"/>
  <c r="BN251" i="28" s="1"/>
  <c r="AQ247" i="28" s="1"/>
  <c r="AO254" i="28"/>
  <c r="BN258" i="28" s="1"/>
  <c r="AQ254" i="28" s="1"/>
  <c r="AO284" i="28"/>
  <c r="BN288" i="28" s="1"/>
  <c r="AQ284" i="28" s="1"/>
  <c r="AO412" i="28"/>
  <c r="BN416" i="28" s="1"/>
  <c r="AQ412" i="28" s="1"/>
  <c r="AO32" i="28"/>
  <c r="BN36" i="28" s="1"/>
  <c r="AQ32" i="28" s="1"/>
  <c r="AO29" i="28"/>
  <c r="BN33" i="28" s="1"/>
  <c r="AQ29" i="28" s="1"/>
  <c r="AO137" i="28"/>
  <c r="BN141" i="28" s="1"/>
  <c r="AQ137" i="28" s="1"/>
  <c r="AO222" i="28"/>
  <c r="BN226" i="28" s="1"/>
  <c r="AQ222" i="28" s="1"/>
  <c r="AO238" i="28"/>
  <c r="BN242" i="28" s="1"/>
  <c r="AQ238" i="28" s="1"/>
  <c r="AO242" i="28"/>
  <c r="BN246" i="28" s="1"/>
  <c r="AQ242" i="28" s="1"/>
  <c r="AO282" i="28"/>
  <c r="BN286" i="28" s="1"/>
  <c r="AQ282" i="28" s="1"/>
  <c r="AO239" i="28"/>
  <c r="BN243" i="28" s="1"/>
  <c r="AQ239" i="28" s="1"/>
  <c r="AO347" i="28"/>
  <c r="BN351" i="28" s="1"/>
  <c r="AQ347" i="28" s="1"/>
  <c r="AO408" i="28"/>
  <c r="BN412" i="28" s="1"/>
  <c r="AQ408" i="28" s="1"/>
  <c r="AO386" i="28"/>
  <c r="BN390" i="28" s="1"/>
  <c r="AQ386" i="28" s="1"/>
  <c r="AO451" i="28"/>
  <c r="BN455" i="28" s="1"/>
  <c r="AQ451" i="28" s="1"/>
  <c r="AO484" i="28"/>
  <c r="BN488" i="28" s="1"/>
  <c r="AQ484" i="28" s="1"/>
  <c r="AO485" i="28"/>
  <c r="BN489" i="28" s="1"/>
  <c r="AQ485" i="28" s="1"/>
  <c r="AO501" i="28"/>
  <c r="BN505" i="28" s="1"/>
  <c r="AQ501" i="28" s="1"/>
  <c r="AO404" i="28"/>
  <c r="BN408" i="28" s="1"/>
  <c r="AQ404" i="28" s="1"/>
  <c r="AO447" i="28"/>
  <c r="BN451" i="28" s="1"/>
  <c r="AQ447" i="28" s="1"/>
  <c r="AO506" i="28"/>
  <c r="BN510" i="28" s="1"/>
  <c r="AQ506" i="28" s="1"/>
  <c r="AO413" i="28"/>
  <c r="BN417" i="28" s="1"/>
  <c r="AQ413" i="28" s="1"/>
  <c r="AO489" i="28"/>
  <c r="BN493" i="28" s="1"/>
  <c r="AQ489" i="28" s="1"/>
  <c r="AO24" i="28"/>
  <c r="BN28" i="28" s="1"/>
  <c r="AQ24" i="28" s="1"/>
  <c r="AO133" i="28"/>
  <c r="BN137" i="28" s="1"/>
  <c r="AQ133" i="28" s="1"/>
  <c r="AO105" i="28"/>
  <c r="BN109" i="28" s="1"/>
  <c r="AQ105" i="28" s="1"/>
  <c r="AO234" i="28"/>
  <c r="BN238" i="28" s="1"/>
  <c r="AQ234" i="28" s="1"/>
  <c r="AO221" i="28"/>
  <c r="BN225" i="28" s="1"/>
  <c r="AQ221" i="28" s="1"/>
  <c r="AO385" i="28"/>
  <c r="BN389" i="28" s="1"/>
  <c r="AQ385" i="28" s="1"/>
  <c r="AO455" i="28"/>
  <c r="BN459" i="28" s="1"/>
  <c r="AQ455" i="28" s="1"/>
  <c r="AO366" i="28"/>
  <c r="BN370" i="28" s="1"/>
  <c r="AQ366" i="28" s="1"/>
  <c r="AO496" i="28"/>
  <c r="BN500" i="28" s="1"/>
  <c r="AQ496" i="28" s="1"/>
  <c r="AO440" i="28"/>
  <c r="BN444" i="28" s="1"/>
  <c r="AQ440" i="28" s="1"/>
  <c r="AO465" i="28"/>
  <c r="BN469" i="28" s="1"/>
  <c r="AQ465" i="28" s="1"/>
  <c r="AO448" i="28"/>
  <c r="BN452" i="28" s="1"/>
  <c r="AQ448" i="28" s="1"/>
  <c r="AO456" i="28"/>
  <c r="BN460" i="28" s="1"/>
  <c r="AQ456" i="28" s="1"/>
  <c r="AO464" i="28"/>
  <c r="BN468" i="28" s="1"/>
  <c r="AQ464" i="28" s="1"/>
  <c r="AO472" i="28"/>
  <c r="BN476" i="28" s="1"/>
  <c r="AQ472" i="28" s="1"/>
  <c r="AO498" i="28"/>
  <c r="BN502" i="28" s="1"/>
  <c r="AQ498" i="28" s="1"/>
  <c r="AO468" i="28"/>
  <c r="BN472" i="28" s="1"/>
  <c r="AQ468" i="28" s="1"/>
  <c r="AO476" i="28"/>
  <c r="BN480" i="28" s="1"/>
  <c r="AQ476" i="28" s="1"/>
  <c r="AO502" i="28"/>
  <c r="BN506" i="28" s="1"/>
  <c r="AQ502" i="28" s="1"/>
  <c r="AO504" i="28"/>
  <c r="BN508" i="28" s="1"/>
  <c r="AQ504" i="28" s="1"/>
  <c r="AO481" i="28"/>
  <c r="BN485" i="28" s="1"/>
  <c r="AQ481" i="28" s="1"/>
  <c r="AO497" i="28"/>
  <c r="BN501" i="28" s="1"/>
  <c r="AQ497" i="28" s="1"/>
  <c r="AO493" i="28"/>
  <c r="BN497" i="28" s="1"/>
  <c r="AQ493" i="28" s="1"/>
  <c r="AO509" i="28"/>
  <c r="BN513" i="28" s="1"/>
  <c r="AQ509" i="28" s="1"/>
  <c r="AO249" i="28"/>
  <c r="BN253" i="28" s="1"/>
  <c r="AQ249" i="28" s="1"/>
  <c r="AO250" i="28"/>
  <c r="BN254" i="28" s="1"/>
  <c r="AQ250" i="28" s="1"/>
  <c r="AO384" i="28"/>
  <c r="BN388" i="28" s="1"/>
  <c r="AQ384" i="28" s="1"/>
  <c r="AO388" i="28"/>
  <c r="BN392" i="28" s="1"/>
  <c r="AQ388" i="28" s="1"/>
  <c r="AO392" i="28"/>
  <c r="BN396" i="28" s="1"/>
  <c r="AQ392" i="28" s="1"/>
  <c r="AO416" i="28"/>
  <c r="BN420" i="28" s="1"/>
  <c r="AQ416" i="28" s="1"/>
  <c r="AO424" i="28"/>
  <c r="BN428" i="28" s="1"/>
  <c r="AQ424" i="28" s="1"/>
  <c r="AO490" i="28"/>
  <c r="BN494" i="28" s="1"/>
  <c r="AQ490" i="28" s="1"/>
  <c r="AO285" i="28"/>
  <c r="BN289" i="28" s="1"/>
  <c r="AQ285" i="28" s="1"/>
  <c r="AO86" i="28"/>
  <c r="BN90" i="28" s="1"/>
  <c r="AQ86" i="28" s="1"/>
  <c r="AO113" i="28"/>
  <c r="BN117" i="28" s="1"/>
  <c r="AQ113" i="28" s="1"/>
  <c r="AO219" i="28"/>
  <c r="BN223" i="28" s="1"/>
  <c r="AQ219" i="28" s="1"/>
  <c r="AO230" i="28"/>
  <c r="BN234" i="28" s="1"/>
  <c r="AQ230" i="28" s="1"/>
  <c r="AO225" i="28"/>
  <c r="BN229" i="28" s="1"/>
  <c r="AQ225" i="28" s="1"/>
  <c r="AO226" i="28"/>
  <c r="BN230" i="28" s="1"/>
  <c r="AQ226" i="28" s="1"/>
  <c r="AO223" i="28"/>
  <c r="BN227" i="28" s="1"/>
  <c r="AQ223" i="28" s="1"/>
  <c r="AO342" i="28"/>
  <c r="BN346" i="28" s="1"/>
  <c r="AQ342" i="28" s="1"/>
  <c r="AO300" i="28"/>
  <c r="BN304" i="28" s="1"/>
  <c r="AQ300" i="28" s="1"/>
  <c r="AO308" i="28"/>
  <c r="BN312" i="28" s="1"/>
  <c r="AQ308" i="28" s="1"/>
  <c r="AO316" i="28"/>
  <c r="BN320" i="28" s="1"/>
  <c r="AQ316" i="28" s="1"/>
  <c r="AO332" i="28"/>
  <c r="BN336" i="28" s="1"/>
  <c r="AQ332" i="28" s="1"/>
  <c r="AO340" i="28"/>
  <c r="BN344" i="28" s="1"/>
  <c r="AQ340" i="28" s="1"/>
  <c r="AO280" i="28"/>
  <c r="BN284" i="28" s="1"/>
  <c r="AQ280" i="28" s="1"/>
  <c r="AO374" i="28"/>
  <c r="BN378" i="28" s="1"/>
  <c r="AQ374" i="28" s="1"/>
  <c r="AO382" i="28"/>
  <c r="BN386" i="28" s="1"/>
  <c r="AQ382" i="28" s="1"/>
  <c r="AO358" i="28"/>
  <c r="BN362" i="28" s="1"/>
  <c r="AQ358" i="28" s="1"/>
  <c r="AO432" i="28"/>
  <c r="BN436" i="28" s="1"/>
  <c r="AQ432" i="28" s="1"/>
  <c r="AO494" i="28"/>
  <c r="BN498" i="28" s="1"/>
  <c r="AQ494" i="28" s="1"/>
  <c r="AO500" i="28"/>
  <c r="BN504" i="28" s="1"/>
  <c r="AQ500" i="28" s="1"/>
  <c r="AO436" i="28"/>
  <c r="BN440" i="28" s="1"/>
  <c r="AQ436" i="28" s="1"/>
  <c r="AO477" i="28"/>
  <c r="BN481" i="28" s="1"/>
  <c r="AQ477" i="28" s="1"/>
  <c r="AO189" i="28"/>
  <c r="BN193" i="28" s="1"/>
  <c r="AQ189" i="28" s="1"/>
  <c r="AO400" i="28"/>
  <c r="BN404" i="28" s="1"/>
  <c r="AQ400" i="28" s="1"/>
  <c r="AO473" i="28"/>
  <c r="BN477" i="28" s="1"/>
  <c r="AQ473" i="28" s="1"/>
  <c r="AO486" i="28"/>
  <c r="BN490" i="28" s="1"/>
  <c r="AQ486" i="28" s="1"/>
  <c r="AO492" i="28"/>
  <c r="BN496" i="28" s="1"/>
  <c r="AQ492" i="28" s="1"/>
  <c r="AO50" i="28"/>
  <c r="BN54" i="28" s="1"/>
  <c r="AQ50" i="28" s="1"/>
  <c r="AO121" i="28"/>
  <c r="BN125" i="28" s="1"/>
  <c r="AQ121" i="28" s="1"/>
  <c r="AO443" i="28"/>
  <c r="BN447" i="28" s="1"/>
  <c r="AQ443" i="28" s="1"/>
  <c r="AO207" i="28"/>
  <c r="BN211" i="28" s="1"/>
  <c r="AQ207" i="28" s="1"/>
  <c r="AO237" i="28"/>
  <c r="BN241" i="28" s="1"/>
  <c r="AQ237" i="28" s="1"/>
  <c r="AO461" i="28"/>
  <c r="BN465" i="28" s="1"/>
  <c r="AQ461" i="28" s="1"/>
  <c r="AO444" i="28"/>
  <c r="BN448" i="28" s="1"/>
  <c r="AQ444" i="28" s="1"/>
  <c r="AO452" i="28"/>
  <c r="BN456" i="28" s="1"/>
  <c r="AQ452" i="28" s="1"/>
  <c r="AO460" i="28"/>
  <c r="BN464" i="28" s="1"/>
  <c r="AQ460" i="28" s="1"/>
  <c r="AO474" i="28"/>
  <c r="BN478" i="28" s="1"/>
  <c r="AQ474" i="28" s="1"/>
  <c r="AO482" i="28"/>
  <c r="BN486" i="28" s="1"/>
  <c r="AQ482" i="28" s="1"/>
  <c r="AO488" i="28"/>
  <c r="BN492" i="28" s="1"/>
  <c r="AQ488" i="28" s="1"/>
  <c r="AO505" i="28"/>
  <c r="BN509" i="28" s="1"/>
  <c r="AQ505" i="28" s="1"/>
  <c r="AO88" i="28"/>
  <c r="BN92" i="28" s="1"/>
  <c r="AQ88" i="28" s="1"/>
  <c r="AO369" i="28"/>
  <c r="BN373" i="28" s="1"/>
  <c r="AQ369" i="28" s="1"/>
  <c r="AO423" i="28"/>
  <c r="BN427" i="28" s="1"/>
  <c r="AQ423" i="28" s="1"/>
  <c r="AO278" i="28"/>
  <c r="BN282" i="28" s="1"/>
  <c r="AQ278" i="28" s="1"/>
  <c r="AO96" i="28"/>
  <c r="BN100" i="28" s="1"/>
  <c r="AQ96" i="28" s="1"/>
  <c r="AO372" i="28"/>
  <c r="BN376" i="28" s="1"/>
  <c r="AQ372" i="28" s="1"/>
  <c r="AO76" i="28"/>
  <c r="BN80" i="28" s="1"/>
  <c r="AQ76" i="28" s="1"/>
  <c r="AO363" i="28"/>
  <c r="BN367" i="28" s="1"/>
  <c r="AQ363" i="28" s="1"/>
  <c r="AO68" i="28"/>
  <c r="BN72" i="28" s="1"/>
  <c r="AQ68" i="28" s="1"/>
  <c r="AO164" i="28"/>
  <c r="BN168" i="28" s="1"/>
  <c r="AQ164" i="28" s="1"/>
  <c r="AO156" i="28"/>
  <c r="BN160" i="28" s="1"/>
  <c r="AQ156" i="28" s="1"/>
  <c r="AO373" i="28"/>
  <c r="BN377" i="28" s="1"/>
  <c r="AQ373" i="28" s="1"/>
  <c r="AO60" i="28"/>
  <c r="BN64" i="28" s="1"/>
  <c r="AQ60" i="28" s="1"/>
  <c r="AO80" i="28"/>
  <c r="BN84" i="28" s="1"/>
  <c r="AQ80" i="28" s="1"/>
  <c r="AO394" i="28"/>
  <c r="BN398" i="28" s="1"/>
  <c r="AQ394" i="28" s="1"/>
  <c r="AO296" i="28"/>
  <c r="BN300" i="28" s="1"/>
  <c r="AQ296" i="28" s="1"/>
  <c r="AO288" i="28"/>
  <c r="BN292" i="28" s="1"/>
  <c r="AQ288" i="28" s="1"/>
  <c r="AO449" i="28"/>
  <c r="BN453" i="28" s="1"/>
  <c r="AQ449" i="28" s="1"/>
  <c r="AO406" i="28"/>
  <c r="BN410" i="28" s="1"/>
  <c r="AQ406" i="28" s="1"/>
  <c r="AO390" i="28"/>
  <c r="BN394" i="28" s="1"/>
  <c r="AQ390" i="28" s="1"/>
  <c r="AO212" i="28"/>
  <c r="BN216" i="28" s="1"/>
  <c r="AQ212" i="28" s="1"/>
  <c r="AO193" i="28"/>
  <c r="BN197" i="28" s="1"/>
  <c r="AQ193" i="28" s="1"/>
  <c r="AO313" i="28"/>
  <c r="BN317" i="28" s="1"/>
  <c r="AQ313" i="28" s="1"/>
  <c r="AO145" i="28"/>
  <c r="BN149" i="28" s="1"/>
  <c r="AQ145" i="28" s="1"/>
  <c r="AO95" i="28"/>
  <c r="BN99" i="28" s="1"/>
  <c r="AQ95" i="28" s="1"/>
  <c r="AO103" i="28"/>
  <c r="BN107" i="28" s="1"/>
  <c r="AQ103" i="28" s="1"/>
  <c r="AO119" i="28"/>
  <c r="BN123" i="28" s="1"/>
  <c r="AQ119" i="28" s="1"/>
  <c r="AO475" i="28"/>
  <c r="BN479" i="28" s="1"/>
  <c r="AQ475" i="28" s="1"/>
  <c r="AO503" i="28"/>
  <c r="BN507" i="28" s="1"/>
  <c r="AQ503" i="28" s="1"/>
  <c r="AO499" i="28"/>
  <c r="BN503" i="28" s="1"/>
  <c r="AQ499" i="28" s="1"/>
  <c r="AO507" i="28"/>
  <c r="BN511" i="28" s="1"/>
  <c r="AQ507" i="28" s="1"/>
  <c r="AO348" i="28"/>
  <c r="BN352" i="28" s="1"/>
  <c r="AQ348" i="28" s="1"/>
  <c r="AO281" i="28"/>
  <c r="BN285" i="28" s="1"/>
  <c r="AQ281" i="28" s="1"/>
  <c r="AO185" i="28"/>
  <c r="BN189" i="28" s="1"/>
  <c r="AQ185" i="28" s="1"/>
  <c r="AO127" i="28"/>
  <c r="BN131" i="28" s="1"/>
  <c r="AQ127" i="28" s="1"/>
  <c r="AO63" i="28"/>
  <c r="BN67" i="28" s="1"/>
  <c r="AQ63" i="28" s="1"/>
  <c r="AO351" i="28"/>
  <c r="BN355" i="28" s="1"/>
  <c r="AQ351" i="28" s="1"/>
  <c r="AO161" i="28"/>
  <c r="BN165" i="28" s="1"/>
  <c r="AQ161" i="28" s="1"/>
  <c r="AO153" i="28"/>
  <c r="BN157" i="28" s="1"/>
  <c r="AQ153" i="28" s="1"/>
  <c r="AO479" i="28"/>
  <c r="BN483" i="28" s="1"/>
  <c r="AQ479" i="28" s="1"/>
  <c r="AO383" i="28"/>
  <c r="BN387" i="28" s="1"/>
  <c r="AQ383" i="28" s="1"/>
  <c r="AO355" i="28"/>
  <c r="BN359" i="28" s="1"/>
  <c r="AQ355" i="28" s="1"/>
  <c r="AO344" i="28"/>
  <c r="BN348" i="28" s="1"/>
  <c r="AQ344" i="28" s="1"/>
  <c r="AO341" i="28"/>
  <c r="BN345" i="28" s="1"/>
  <c r="AQ341" i="28" s="1"/>
  <c r="AO329" i="28"/>
  <c r="BN333" i="28" s="1"/>
  <c r="AQ329" i="28" s="1"/>
  <c r="AO269" i="28"/>
  <c r="BN273" i="28" s="1"/>
  <c r="AQ269" i="28" s="1"/>
  <c r="AO257" i="28"/>
  <c r="BN261" i="28" s="1"/>
  <c r="AQ257" i="28" s="1"/>
  <c r="AO337" i="28"/>
  <c r="BN341" i="28" s="1"/>
  <c r="AQ337" i="28" s="1"/>
  <c r="AO261" i="28"/>
  <c r="BN265" i="28" s="1"/>
  <c r="AQ261" i="28" s="1"/>
  <c r="AO42" i="28"/>
  <c r="BN46" i="28" s="1"/>
  <c r="AQ42" i="28" s="1"/>
  <c r="AO147" i="28"/>
  <c r="BN151" i="28" s="1"/>
  <c r="AQ147" i="28" s="1"/>
  <c r="AO139" i="28"/>
  <c r="BN143" i="28" s="1"/>
  <c r="AQ139" i="28" s="1"/>
  <c r="AO123" i="28"/>
  <c r="BN127" i="28" s="1"/>
  <c r="AQ123" i="28" s="1"/>
  <c r="AO107" i="28"/>
  <c r="BN111" i="28" s="1"/>
  <c r="AQ107" i="28" s="1"/>
  <c r="AO91" i="28"/>
  <c r="BN95" i="28" s="1"/>
  <c r="AQ91" i="28" s="1"/>
  <c r="AO75" i="28"/>
  <c r="BN79" i="28" s="1"/>
  <c r="AQ75" i="28" s="1"/>
  <c r="AO59" i="28"/>
  <c r="BN63" i="28" s="1"/>
  <c r="AQ59" i="28" s="1"/>
  <c r="AO79" i="28"/>
  <c r="BN83" i="28" s="1"/>
  <c r="AQ79" i="28" s="1"/>
  <c r="AO248" i="28"/>
  <c r="BN252" i="28" s="1"/>
  <c r="AQ248" i="28" s="1"/>
  <c r="AO240" i="28"/>
  <c r="BN244" i="28" s="1"/>
  <c r="AQ240" i="28" s="1"/>
  <c r="AO232" i="28"/>
  <c r="BN236" i="28" s="1"/>
  <c r="AQ232" i="28" s="1"/>
  <c r="AO224" i="28"/>
  <c r="BN228" i="28" s="1"/>
  <c r="AQ224" i="28" s="1"/>
  <c r="AO143" i="28"/>
  <c r="BN147" i="28" s="1"/>
  <c r="AQ143" i="28" s="1"/>
  <c r="AO380" i="28"/>
  <c r="BN384" i="28" s="1"/>
  <c r="AQ380" i="28" s="1"/>
  <c r="AO194" i="28"/>
  <c r="BN198" i="28" s="1"/>
  <c r="AQ194" i="28" s="1"/>
  <c r="AO367" i="28"/>
  <c r="BN371" i="28" s="1"/>
  <c r="AQ367" i="28" s="1"/>
  <c r="AO427" i="28"/>
  <c r="BN431" i="28" s="1"/>
  <c r="AQ427" i="28" s="1"/>
  <c r="AO314" i="28"/>
  <c r="BN318" i="28" s="1"/>
  <c r="AQ314" i="28" s="1"/>
  <c r="AO311" i="28"/>
  <c r="BN315" i="28" s="1"/>
  <c r="AQ311" i="28" s="1"/>
  <c r="AO168" i="28"/>
  <c r="BN172" i="28" s="1"/>
  <c r="AQ168" i="28" s="1"/>
  <c r="AO508" i="28"/>
  <c r="BN512" i="28" s="1"/>
  <c r="AQ508" i="28" s="1"/>
  <c r="AO190" i="28"/>
  <c r="BN194" i="28" s="1"/>
  <c r="AQ190" i="28" s="1"/>
  <c r="AO104" i="28"/>
  <c r="BN108" i="28" s="1"/>
  <c r="AQ104" i="28" s="1"/>
  <c r="AO471" i="28"/>
  <c r="BN475" i="28" s="1"/>
  <c r="AQ471" i="28" s="1"/>
  <c r="AO487" i="28"/>
  <c r="BN491" i="28" s="1"/>
  <c r="AQ487" i="28" s="1"/>
  <c r="AO483" i="28"/>
  <c r="BN487" i="28" s="1"/>
  <c r="AQ483" i="28" s="1"/>
  <c r="AO51" i="28"/>
  <c r="BN55" i="28" s="1"/>
  <c r="AQ51" i="28" s="1"/>
  <c r="AO321" i="28"/>
  <c r="BN325" i="28" s="1"/>
  <c r="AQ321" i="28" s="1"/>
  <c r="AO55" i="28"/>
  <c r="BN59" i="28" s="1"/>
  <c r="AQ55" i="28" s="1"/>
  <c r="AO71" i="28"/>
  <c r="BN75" i="28" s="1"/>
  <c r="AQ71" i="28" s="1"/>
  <c r="AO495" i="28"/>
  <c r="BN499" i="28" s="1"/>
  <c r="AQ495" i="28" s="1"/>
  <c r="AO469" i="28"/>
  <c r="BN473" i="28" s="1"/>
  <c r="AQ469" i="28" s="1"/>
  <c r="AO491" i="28"/>
  <c r="BN495" i="28" s="1"/>
  <c r="AQ491" i="28" s="1"/>
  <c r="AO407" i="28"/>
  <c r="BN411" i="28" s="1"/>
  <c r="AQ407" i="28" s="1"/>
  <c r="AO352" i="28"/>
  <c r="BN356" i="28" s="1"/>
  <c r="AQ352" i="28" s="1"/>
  <c r="AO356" i="28"/>
  <c r="BN360" i="28" s="1"/>
  <c r="AQ356" i="28" s="1"/>
  <c r="AO265" i="28"/>
  <c r="BN269" i="28" s="1"/>
  <c r="AQ265" i="28" s="1"/>
  <c r="AO253" i="28"/>
  <c r="BN257" i="28" s="1"/>
  <c r="AQ253" i="28" s="1"/>
  <c r="AO297" i="28"/>
  <c r="BN301" i="28" s="1"/>
  <c r="AQ297" i="28" s="1"/>
  <c r="AO273" i="28"/>
  <c r="BN277" i="28" s="1"/>
  <c r="AQ273" i="28" s="1"/>
  <c r="AO197" i="28"/>
  <c r="BN201" i="28" s="1"/>
  <c r="AQ197" i="28" s="1"/>
  <c r="AO305" i="28"/>
  <c r="BN309" i="28" s="1"/>
  <c r="AQ305" i="28" s="1"/>
  <c r="AO181" i="28"/>
  <c r="BN185" i="28" s="1"/>
  <c r="AQ181" i="28" s="1"/>
  <c r="AO277" i="28"/>
  <c r="BN281" i="28" s="1"/>
  <c r="AQ277" i="28" s="1"/>
  <c r="AO131" i="28"/>
  <c r="BN135" i="28" s="1"/>
  <c r="AQ131" i="28" s="1"/>
  <c r="AO115" i="28"/>
  <c r="BN119" i="28" s="1"/>
  <c r="AQ115" i="28" s="1"/>
  <c r="AO99" i="28"/>
  <c r="BN103" i="28" s="1"/>
  <c r="AQ99" i="28" s="1"/>
  <c r="AO83" i="28"/>
  <c r="BN87" i="28" s="1"/>
  <c r="AQ83" i="28" s="1"/>
  <c r="AO67" i="28"/>
  <c r="BN71" i="28" s="1"/>
  <c r="AQ67" i="28" s="1"/>
  <c r="AO466" i="28"/>
  <c r="BN470" i="28" s="1"/>
  <c r="AQ466" i="28" s="1"/>
  <c r="AO411" i="28"/>
  <c r="BN415" i="28" s="1"/>
  <c r="AQ411" i="28" s="1"/>
  <c r="AO450" i="28"/>
  <c r="BN454" i="28" s="1"/>
  <c r="AQ450" i="28" s="1"/>
  <c r="AO157" i="28"/>
  <c r="BN161" i="28" s="1"/>
  <c r="AQ157" i="28" s="1"/>
  <c r="AO426" i="28"/>
  <c r="BN430" i="28" s="1"/>
  <c r="AQ426" i="28" s="1"/>
  <c r="AO418" i="28"/>
  <c r="BN422" i="28" s="1"/>
  <c r="AQ418" i="28" s="1"/>
  <c r="AO403" i="28"/>
  <c r="BN407" i="28" s="1"/>
  <c r="AQ403" i="28" s="1"/>
  <c r="AO387" i="28"/>
  <c r="BN391" i="28" s="1"/>
  <c r="AQ387" i="28" s="1"/>
  <c r="AO446" i="28"/>
  <c r="BN450" i="28" s="1"/>
  <c r="AQ446" i="28" s="1"/>
  <c r="AO414" i="28"/>
  <c r="BN418" i="28" s="1"/>
  <c r="AQ414" i="28" s="1"/>
  <c r="AO209" i="28"/>
  <c r="BN213" i="28" s="1"/>
  <c r="AQ209" i="28" s="1"/>
  <c r="AO201" i="28"/>
  <c r="BN205" i="28" s="1"/>
  <c r="AQ201" i="28" s="1"/>
  <c r="AO320" i="28"/>
  <c r="BN324" i="28" s="1"/>
  <c r="AQ320" i="28" s="1"/>
  <c r="AO458" i="28"/>
  <c r="BN462" i="28" s="1"/>
  <c r="AQ458" i="28" s="1"/>
  <c r="AO442" i="28"/>
  <c r="BN446" i="28" s="1"/>
  <c r="AQ442" i="28" s="1"/>
  <c r="AO438" i="28"/>
  <c r="BN442" i="28" s="1"/>
  <c r="AQ438" i="28" s="1"/>
  <c r="AO422" i="28"/>
  <c r="BN426" i="28" s="1"/>
  <c r="AQ422" i="28" s="1"/>
  <c r="AO454" i="28"/>
  <c r="BN458" i="28" s="1"/>
  <c r="AQ454" i="28" s="1"/>
  <c r="AO399" i="28"/>
  <c r="BN403" i="28" s="1"/>
  <c r="AQ399" i="28" s="1"/>
  <c r="AO359" i="28"/>
  <c r="BN363" i="28" s="1"/>
  <c r="AQ359" i="28" s="1"/>
  <c r="AO173" i="28"/>
  <c r="BN177" i="28" s="1"/>
  <c r="AQ173" i="28" s="1"/>
  <c r="AO220" i="28"/>
  <c r="BN224" i="28" s="1"/>
  <c r="AQ220" i="28" s="1"/>
  <c r="AO183" i="28"/>
  <c r="BN187" i="28" s="1"/>
  <c r="AQ183" i="28" s="1"/>
  <c r="AO49" i="28"/>
  <c r="BN53" i="28" s="1"/>
  <c r="AQ49" i="28" s="1"/>
  <c r="AO179" i="28"/>
  <c r="BN183" i="28" s="1"/>
  <c r="AQ179" i="28" s="1"/>
  <c r="AO142" i="28"/>
  <c r="BN146" i="28" s="1"/>
  <c r="AQ142" i="28" s="1"/>
  <c r="AO163" i="28"/>
  <c r="BN167" i="28" s="1"/>
  <c r="AQ163" i="28" s="1"/>
  <c r="AO439" i="28"/>
  <c r="BN443" i="28" s="1"/>
  <c r="AQ439" i="28" s="1"/>
  <c r="AO298" i="28"/>
  <c r="BN302" i="28" s="1"/>
  <c r="AQ298" i="28" s="1"/>
  <c r="AO431" i="28"/>
  <c r="BN435" i="28" s="1"/>
  <c r="AQ431" i="28" s="1"/>
  <c r="AO302" i="28"/>
  <c r="BN306" i="28" s="1"/>
  <c r="AQ302" i="28" s="1"/>
  <c r="AO319" i="28"/>
  <c r="BN323" i="28" s="1"/>
  <c r="AQ319" i="28" s="1"/>
  <c r="AO174" i="28"/>
  <c r="BN178" i="28" s="1"/>
  <c r="AQ174" i="28" s="1"/>
  <c r="AO334" i="28"/>
  <c r="BN338" i="28" s="1"/>
  <c r="AQ334" i="28" s="1"/>
  <c r="AO279" i="28"/>
  <c r="BN283" i="28" s="1"/>
  <c r="AQ279" i="28" s="1"/>
  <c r="AO318" i="28"/>
  <c r="BN322" i="28" s="1"/>
  <c r="AQ318" i="28" s="1"/>
  <c r="AO303" i="28"/>
  <c r="BN307" i="28" s="1"/>
  <c r="AQ303" i="28" s="1"/>
  <c r="AO333" i="28"/>
  <c r="BN337" i="28" s="1"/>
  <c r="AQ333" i="28" s="1"/>
  <c r="AO434" i="28"/>
  <c r="BN438" i="28" s="1"/>
  <c r="AQ434" i="28" s="1"/>
  <c r="AO379" i="28"/>
  <c r="BN383" i="28" s="1"/>
  <c r="AQ379" i="28" s="1"/>
  <c r="AO23" i="28"/>
  <c r="BN27" i="28" s="1"/>
  <c r="AQ23" i="28" s="1"/>
  <c r="AO21" i="28"/>
  <c r="BN25" i="28" s="1"/>
  <c r="AQ21" i="28" s="1"/>
  <c r="AO177" i="28"/>
  <c r="BN181" i="28" s="1"/>
  <c r="AQ177" i="28" s="1"/>
  <c r="AO470" i="28"/>
  <c r="BN474" i="28" s="1"/>
  <c r="AQ470" i="28" s="1"/>
  <c r="AO430" i="28"/>
  <c r="BN434" i="28" s="1"/>
  <c r="AQ430" i="28" s="1"/>
  <c r="AO415" i="28"/>
  <c r="BN419" i="28" s="1"/>
  <c r="AQ415" i="28" s="1"/>
  <c r="AO391" i="28"/>
  <c r="BN395" i="28" s="1"/>
  <c r="AQ391" i="28" s="1"/>
  <c r="AO360" i="28"/>
  <c r="BN364" i="28" s="1"/>
  <c r="AQ360" i="28" s="1"/>
  <c r="AO149" i="28"/>
  <c r="BN153" i="28" s="1"/>
  <c r="AQ149" i="28" s="1"/>
  <c r="AO38" i="28"/>
  <c r="BN42" i="28" s="1"/>
  <c r="AQ38" i="28" s="1"/>
  <c r="AO35" i="28"/>
  <c r="BN39" i="28" s="1"/>
  <c r="AQ35" i="28" s="1"/>
  <c r="AO169" i="28"/>
  <c r="BN173" i="28" s="1"/>
  <c r="AQ169" i="28" s="1"/>
  <c r="AO52" i="28"/>
  <c r="BN56" i="28" s="1"/>
  <c r="AQ52" i="28" s="1"/>
  <c r="AO195" i="28"/>
  <c r="BN199" i="28" s="1"/>
  <c r="AQ195" i="28" s="1"/>
  <c r="AO376" i="28"/>
  <c r="BN380" i="28" s="1"/>
  <c r="AQ376" i="28" s="1"/>
  <c r="AO246" i="28"/>
  <c r="BN250" i="28" s="1"/>
  <c r="AQ246" i="28" s="1"/>
  <c r="AO435" i="28"/>
  <c r="BN439" i="28" s="1"/>
  <c r="AQ435" i="28" s="1"/>
  <c r="AO375" i="28"/>
  <c r="BN379" i="28" s="1"/>
  <c r="AQ375" i="28" s="1"/>
  <c r="AO307" i="28"/>
  <c r="BN311" i="28" s="1"/>
  <c r="AQ307" i="28" s="1"/>
  <c r="AO327" i="28"/>
  <c r="BN331" i="28" s="1"/>
  <c r="AQ327" i="28" s="1"/>
  <c r="AO162" i="28"/>
  <c r="BN166" i="28" s="1"/>
  <c r="AQ162" i="28" s="1"/>
  <c r="AO287" i="28"/>
  <c r="BN291" i="28" s="1"/>
  <c r="AQ287" i="28" s="1"/>
  <c r="AO136" i="28"/>
  <c r="BN140" i="28" s="1"/>
  <c r="AQ136" i="28" s="1"/>
  <c r="AO286" i="28"/>
  <c r="BN290" i="28" s="1"/>
  <c r="AQ286" i="28" s="1"/>
  <c r="AO178" i="28"/>
  <c r="BN182" i="28" s="1"/>
  <c r="AQ178" i="28" s="1"/>
  <c r="AO236" i="28"/>
  <c r="BN240" i="28" s="1"/>
  <c r="AQ236" i="28" s="1"/>
  <c r="AO187" i="28"/>
  <c r="BN191" i="28" s="1"/>
  <c r="AQ187" i="28" s="1"/>
  <c r="AO252" i="28"/>
  <c r="BN256" i="28" s="1"/>
  <c r="AQ252" i="28" s="1"/>
  <c r="AO328" i="28"/>
  <c r="BN332" i="28" s="1"/>
  <c r="AQ328" i="28" s="1"/>
  <c r="AO39" i="28"/>
  <c r="BN43" i="28" s="1"/>
  <c r="AQ39" i="28" s="1"/>
  <c r="AO445" i="28"/>
  <c r="BN449" i="28" s="1"/>
  <c r="AQ445" i="28" s="1"/>
  <c r="AO457" i="28"/>
  <c r="BN461" i="28" s="1"/>
  <c r="AQ457" i="28" s="1"/>
  <c r="AO441" i="28"/>
  <c r="BN445" i="28" s="1"/>
  <c r="AQ441" i="28" s="1"/>
  <c r="AO402" i="28"/>
  <c r="BN406" i="28" s="1"/>
  <c r="AQ402" i="28" s="1"/>
  <c r="AO378" i="28"/>
  <c r="BN382" i="28" s="1"/>
  <c r="AQ378" i="28" s="1"/>
  <c r="AO370" i="28"/>
  <c r="BN374" i="28" s="1"/>
  <c r="AQ370" i="28" s="1"/>
  <c r="AO312" i="28"/>
  <c r="BN316" i="28" s="1"/>
  <c r="AQ312" i="28" s="1"/>
  <c r="AO216" i="28"/>
  <c r="BN220" i="28" s="1"/>
  <c r="AQ216" i="28" s="1"/>
  <c r="AO336" i="28"/>
  <c r="BN340" i="28" s="1"/>
  <c r="AQ336" i="28" s="1"/>
  <c r="AO304" i="28"/>
  <c r="BN308" i="28" s="1"/>
  <c r="AQ304" i="28" s="1"/>
  <c r="AO20" i="28"/>
  <c r="BN24" i="28" s="1"/>
  <c r="AQ20" i="28" s="1"/>
  <c r="AO111" i="28"/>
  <c r="BN115" i="28" s="1"/>
  <c r="AQ111" i="28" s="1"/>
  <c r="AO87" i="28"/>
  <c r="BN91" i="28" s="1"/>
  <c r="AQ87" i="28" s="1"/>
  <c r="AO289" i="28"/>
  <c r="BN293" i="28" s="1"/>
  <c r="AQ289" i="28" s="1"/>
  <c r="AO437" i="28"/>
  <c r="BN441" i="28" s="1"/>
  <c r="AQ437" i="28" s="1"/>
  <c r="AO395" i="28"/>
  <c r="BN399" i="28" s="1"/>
  <c r="AQ395" i="28" s="1"/>
  <c r="AO462" i="28"/>
  <c r="BN466" i="28" s="1"/>
  <c r="AQ462" i="28" s="1"/>
  <c r="AO165" i="28"/>
  <c r="BN169" i="28" s="1"/>
  <c r="AQ165" i="28" s="1"/>
  <c r="AO453" i="28"/>
  <c r="BN457" i="28" s="1"/>
  <c r="AQ453" i="28" s="1"/>
  <c r="AO410" i="28"/>
  <c r="BN414" i="28" s="1"/>
  <c r="AQ410" i="28" s="1"/>
  <c r="AO398" i="28"/>
  <c r="BN402" i="28" s="1"/>
  <c r="AQ398" i="28" s="1"/>
  <c r="AO204" i="28"/>
  <c r="BN208" i="28" s="1"/>
  <c r="AQ204" i="28" s="1"/>
  <c r="AO175" i="28"/>
  <c r="BN179" i="28" s="1"/>
  <c r="AQ175" i="28" s="1"/>
  <c r="AO244" i="28"/>
  <c r="BN248" i="28" s="1"/>
  <c r="AQ244" i="28" s="1"/>
  <c r="AO228" i="28"/>
  <c r="BN232" i="28" s="1"/>
  <c r="AQ228" i="28" s="1"/>
  <c r="AO135" i="28"/>
  <c r="BN139" i="28" s="1"/>
  <c r="AQ135" i="28" s="1"/>
  <c r="AO22" i="28"/>
  <c r="BN26" i="28" s="1"/>
  <c r="AQ22" i="28" s="1"/>
  <c r="AO191" i="28"/>
  <c r="BN195" i="28" s="1"/>
  <c r="AQ191" i="28" s="1"/>
  <c r="AO17" i="28"/>
  <c r="BN21" i="28" s="1"/>
  <c r="AQ17" i="28" s="1"/>
  <c r="AO18" i="28"/>
  <c r="BN22" i="28" s="1"/>
  <c r="AQ18" i="28" s="1"/>
  <c r="AO15" i="28"/>
  <c r="BN19" i="28" s="1"/>
  <c r="AQ15" i="28" s="1"/>
  <c r="AO16" i="28"/>
  <c r="BN20" i="28" s="1"/>
  <c r="AQ16" i="28" s="1"/>
  <c r="AO13" i="28"/>
  <c r="BN17" i="28" s="1"/>
  <c r="AQ13" i="28" s="1"/>
  <c r="AO14" i="28"/>
  <c r="BN18" i="28" s="1"/>
  <c r="AQ14" i="28" s="1"/>
  <c r="AO11" i="28"/>
  <c r="BN15" i="28" s="1"/>
  <c r="AQ11" i="28" s="1"/>
  <c r="AO12" i="28"/>
  <c r="BN16" i="28" s="1"/>
  <c r="AQ12" i="28" s="1"/>
  <c r="AO10" i="28"/>
  <c r="BN14" i="28" s="1"/>
  <c r="BR17" i="28"/>
  <c r="BV14" i="28"/>
  <c r="BT15" i="28"/>
  <c r="BV15" i="28" s="1"/>
  <c r="CC51" i="28"/>
  <c r="CD47" i="28"/>
  <c r="CE6" i="28"/>
  <c r="CE9" i="28" s="1"/>
  <c r="BS15" i="28"/>
  <c r="BU15" i="28" s="1"/>
  <c r="BU14" i="28"/>
  <c r="BB13" i="27" l="1"/>
  <c r="BB14" i="27"/>
  <c r="BA12" i="27"/>
  <c r="BC13" i="27"/>
  <c r="BF38" i="27"/>
  <c r="L29" i="27"/>
  <c r="BG38" i="27"/>
  <c r="BH39" i="27"/>
  <c r="N28" i="27"/>
  <c r="M29" i="27"/>
  <c r="K39" i="27"/>
  <c r="O39" i="27" s="1"/>
  <c r="BG51" i="27"/>
  <c r="A1" i="27"/>
  <c r="BH46" i="27"/>
  <c r="BY39" i="28"/>
  <c r="CH6" i="28" s="1"/>
  <c r="CI6" i="28" s="1"/>
  <c r="AQ10" i="28"/>
  <c r="BZ39" i="28"/>
  <c r="CH7" i="28" s="1"/>
  <c r="BT16" i="28"/>
  <c r="BV16" i="28" s="1"/>
  <c r="BR18" i="28"/>
  <c r="CC50" i="28"/>
  <c r="CD51" i="28" s="1"/>
  <c r="CD48" i="28"/>
  <c r="CD49" i="28"/>
  <c r="BS16" i="28"/>
  <c r="BU16" i="28" s="1"/>
  <c r="BF47" i="27" l="1"/>
  <c r="BG52" i="27"/>
  <c r="BF46" i="27"/>
  <c r="BB15" i="27"/>
  <c r="BA13" i="27"/>
  <c r="BC14" i="27"/>
  <c r="BC15" i="27" s="1"/>
  <c r="CE51" i="28"/>
  <c r="CG6" i="28"/>
  <c r="CF6" i="28"/>
  <c r="CI7" i="28"/>
  <c r="CA39" i="28"/>
  <c r="BR19" i="28"/>
  <c r="BT17" i="28"/>
  <c r="BV17" i="28" s="1"/>
  <c r="BS17" i="28"/>
  <c r="BU17" i="28" s="1"/>
  <c r="BA15" i="27" l="1"/>
  <c r="BC16" i="27"/>
  <c r="BA16" i="27" s="1"/>
  <c r="BB16" i="27"/>
  <c r="BA14" i="27"/>
  <c r="P39" i="27"/>
  <c r="Q39" i="27" s="1"/>
  <c r="BI52" i="27"/>
  <c r="BG53" i="27"/>
  <c r="BF53" i="27"/>
  <c r="BZ46" i="28"/>
  <c r="CC41" i="28"/>
  <c r="BZ47" i="28"/>
  <c r="BS18" i="28"/>
  <c r="BU18" i="28" s="1"/>
  <c r="BR20" i="28"/>
  <c r="BT18" i="28"/>
  <c r="BV18" i="28" s="1"/>
  <c r="BB17" i="27" l="1"/>
  <c r="BB18" i="27" s="1"/>
  <c r="BC17" i="27"/>
  <c r="CD41" i="28"/>
  <c r="CE41" i="28" s="1"/>
  <c r="CK6" i="28" s="1"/>
  <c r="P19" i="28" s="1"/>
  <c r="CJ6" i="28"/>
  <c r="O19" i="28" s="1"/>
  <c r="BS19" i="28"/>
  <c r="BU19" i="28" s="1"/>
  <c r="BR21" i="28"/>
  <c r="BT19" i="28"/>
  <c r="BV19" i="28" s="1"/>
  <c r="BB19" i="27" l="1"/>
  <c r="BA17" i="27"/>
  <c r="BC18" i="27"/>
  <c r="BS20" i="28"/>
  <c r="BU20" i="28" s="1"/>
  <c r="BT20" i="28"/>
  <c r="BV20" i="28" s="1"/>
  <c r="BR22" i="28"/>
  <c r="BC19" i="27" l="1"/>
  <c r="BC20" i="27" s="1"/>
  <c r="BA20" i="27" s="1"/>
  <c r="BB20" i="27"/>
  <c r="BA18" i="27"/>
  <c r="BS21" i="28"/>
  <c r="BU21" i="28" s="1"/>
  <c r="BT21" i="28"/>
  <c r="BV21" i="28" s="1"/>
  <c r="BR23" i="28"/>
  <c r="BC21" i="27" l="1"/>
  <c r="BA21" i="27" s="1"/>
  <c r="BA19" i="27"/>
  <c r="BB21" i="27"/>
  <c r="BB22" i="27"/>
  <c r="BB23" i="27" s="1"/>
  <c r="BB24" i="27" s="1"/>
  <c r="BB25" i="27" s="1"/>
  <c r="BB26" i="27" s="1"/>
  <c r="BB27" i="27" s="1"/>
  <c r="BB28" i="27" s="1"/>
  <c r="BB29" i="27" s="1"/>
  <c r="BB30" i="27" s="1"/>
  <c r="BB31" i="27" s="1"/>
  <c r="BB32" i="27" s="1"/>
  <c r="BB33" i="27" s="1"/>
  <c r="BB34" i="27" s="1"/>
  <c r="BT22" i="28"/>
  <c r="BV22" i="28" s="1"/>
  <c r="BS22" i="28"/>
  <c r="BU22" i="28" s="1"/>
  <c r="BR24" i="28"/>
  <c r="BC22" i="27" l="1"/>
  <c r="BA22" i="27" s="1"/>
  <c r="BB10" i="27"/>
  <c r="BG34" i="27" s="1"/>
  <c r="BT23" i="28"/>
  <c r="BV23" i="28" s="1"/>
  <c r="BS23" i="28"/>
  <c r="BU23" i="28" s="1"/>
  <c r="BR25" i="28"/>
  <c r="BC23" i="27" l="1"/>
  <c r="BA23" i="27" s="1"/>
  <c r="BT24" i="28"/>
  <c r="BV24" i="28" s="1"/>
  <c r="BS24" i="28"/>
  <c r="BU24" i="28" s="1"/>
  <c r="BR26" i="28"/>
  <c r="BC24" i="27" l="1"/>
  <c r="BA24" i="27" s="1"/>
  <c r="BS25" i="28"/>
  <c r="BU25" i="28" s="1"/>
  <c r="BT25" i="28"/>
  <c r="BV25" i="28" s="1"/>
  <c r="BR27" i="28"/>
  <c r="BC25" i="27" l="1"/>
  <c r="BA25" i="27" s="1"/>
  <c r="BS26" i="28"/>
  <c r="BU26" i="28" s="1"/>
  <c r="BT26" i="28"/>
  <c r="BV26" i="28" s="1"/>
  <c r="BR28" i="28"/>
  <c r="BC26" i="27" l="1"/>
  <c r="BA26" i="27" s="1"/>
  <c r="BS27" i="28"/>
  <c r="BU27" i="28" s="1"/>
  <c r="BT27" i="28"/>
  <c r="BV27" i="28" s="1"/>
  <c r="BR29" i="28"/>
  <c r="BC27" i="27" l="1"/>
  <c r="BA27" i="27" s="1"/>
  <c r="BS28" i="28"/>
  <c r="BU28" i="28" s="1"/>
  <c r="BT28" i="28"/>
  <c r="BV28" i="28" s="1"/>
  <c r="BR30" i="28"/>
  <c r="BC28" i="27" l="1"/>
  <c r="BA28" i="27" s="1"/>
  <c r="BC29" i="27"/>
  <c r="BS29" i="28"/>
  <c r="BU29" i="28" s="1"/>
  <c r="BT29" i="28"/>
  <c r="BV29" i="28" s="1"/>
  <c r="BR31" i="28"/>
  <c r="BA29" i="27" l="1"/>
  <c r="BC30" i="27"/>
  <c r="BS30" i="28"/>
  <c r="BU30" i="28" s="1"/>
  <c r="BT30" i="28"/>
  <c r="BV30" i="28" s="1"/>
  <c r="BR32" i="28"/>
  <c r="BA30" i="27" l="1"/>
  <c r="BC31" i="27"/>
  <c r="BS31" i="28"/>
  <c r="BU31" i="28" s="1"/>
  <c r="BT31" i="28"/>
  <c r="BV31" i="28" s="1"/>
  <c r="BR33" i="28"/>
  <c r="BA31" i="27" l="1"/>
  <c r="BC32" i="27"/>
  <c r="BS32" i="28"/>
  <c r="BU32" i="28" s="1"/>
  <c r="BT32" i="28"/>
  <c r="BV32" i="28" s="1"/>
  <c r="BR34" i="28"/>
  <c r="BA32" i="27" l="1"/>
  <c r="BC33" i="27"/>
  <c r="BS33" i="28"/>
  <c r="BU33" i="28" s="1"/>
  <c r="BT33" i="28"/>
  <c r="BV33" i="28" s="1"/>
  <c r="BR35" i="28"/>
  <c r="BA33" i="27" l="1"/>
  <c r="BC34" i="27"/>
  <c r="BA34" i="27" s="1"/>
  <c r="BA10" i="27" s="1"/>
  <c r="BH34" i="27" s="1"/>
  <c r="BS34" i="28"/>
  <c r="BU34" i="28" s="1"/>
  <c r="BT34" i="28"/>
  <c r="BV34" i="28" s="1"/>
  <c r="BR36" i="28"/>
  <c r="BS35" i="28" l="1"/>
  <c r="BU35" i="28" s="1"/>
  <c r="BT35" i="28"/>
  <c r="BV35" i="28" s="1"/>
  <c r="BR37" i="28"/>
  <c r="BS36" i="28" l="1"/>
  <c r="BU36" i="28" s="1"/>
  <c r="BT36" i="28"/>
  <c r="BV36" i="28" s="1"/>
  <c r="BR38" i="28"/>
  <c r="BS37" i="28" l="1"/>
  <c r="BU37" i="28" s="1"/>
  <c r="BT37" i="28"/>
  <c r="BV37" i="28" s="1"/>
  <c r="BS38" i="28" l="1"/>
  <c r="BU38" i="28" s="1"/>
  <c r="BU13" i="28" s="1"/>
  <c r="BT38" i="28"/>
  <c r="BV38" i="28" s="1"/>
  <c r="BV13" i="28" s="1"/>
  <c r="L22" i="20" l="1"/>
  <c r="J22" i="20"/>
  <c r="F20" i="13" l="1"/>
  <c r="E16" i="16" l="1"/>
  <c r="E17" i="16"/>
  <c r="E18" i="16"/>
  <c r="E19" i="16"/>
  <c r="E15" i="16"/>
  <c r="E16" i="21" l="1"/>
  <c r="E18" i="21"/>
  <c r="E19" i="21"/>
  <c r="E20" i="21"/>
  <c r="D21" i="21"/>
  <c r="F18" i="21" s="1"/>
  <c r="H18" i="21" l="1"/>
  <c r="F20" i="21"/>
  <c r="F19" i="21"/>
  <c r="I18" i="17"/>
  <c r="G18" i="17"/>
  <c r="E13" i="17"/>
  <c r="E12" i="17"/>
  <c r="H19" i="21" l="1"/>
  <c r="H20" i="21"/>
  <c r="F21" i="21"/>
  <c r="G18" i="21" s="1"/>
  <c r="AJ1012" i="20"/>
  <c r="AI1012" i="20"/>
  <c r="AG1012" i="20"/>
  <c r="AH1012" i="20" s="1"/>
  <c r="AF1012" i="20"/>
  <c r="AD1012" i="20"/>
  <c r="AC1012" i="20"/>
  <c r="AB1012" i="20"/>
  <c r="AA1012" i="20"/>
  <c r="AJ1011" i="20"/>
  <c r="AI1011" i="20"/>
  <c r="AG1011" i="20"/>
  <c r="AF1011" i="20"/>
  <c r="AD1011" i="20"/>
  <c r="AC1011" i="20"/>
  <c r="AB1011" i="20"/>
  <c r="AA1011" i="20"/>
  <c r="AJ1010" i="20"/>
  <c r="AI1010" i="20"/>
  <c r="AG1010" i="20"/>
  <c r="AF1010" i="20"/>
  <c r="AH1010" i="20" s="1"/>
  <c r="AD1010" i="20"/>
  <c r="AC1010" i="20"/>
  <c r="AB1010" i="20"/>
  <c r="AA1010" i="20"/>
  <c r="AJ1009" i="20"/>
  <c r="AI1009" i="20"/>
  <c r="AK1009" i="20" s="1"/>
  <c r="AG1009" i="20"/>
  <c r="AF1009" i="20"/>
  <c r="AH1009" i="20" s="1"/>
  <c r="AD1009" i="20"/>
  <c r="AC1009" i="20"/>
  <c r="AB1009" i="20"/>
  <c r="AA1009" i="20"/>
  <c r="AJ1008" i="20"/>
  <c r="AI1008" i="20"/>
  <c r="AK1008" i="20" s="1"/>
  <c r="AG1008" i="20"/>
  <c r="AF1008" i="20"/>
  <c r="AH1008" i="20" s="1"/>
  <c r="AD1008" i="20"/>
  <c r="AC1008" i="20"/>
  <c r="AB1008" i="20"/>
  <c r="AA1008" i="20"/>
  <c r="AJ1007" i="20"/>
  <c r="AI1007" i="20"/>
  <c r="AG1007" i="20"/>
  <c r="AF1007" i="20"/>
  <c r="AH1007" i="20" s="1"/>
  <c r="AD1007" i="20"/>
  <c r="AC1007" i="20"/>
  <c r="AB1007" i="20"/>
  <c r="AA1007" i="20"/>
  <c r="AJ1006" i="20"/>
  <c r="AI1006" i="20"/>
  <c r="AG1006" i="20"/>
  <c r="AF1006" i="20"/>
  <c r="AH1006" i="20" s="1"/>
  <c r="AD1006" i="20"/>
  <c r="AC1006" i="20"/>
  <c r="AB1006" i="20"/>
  <c r="AA1006" i="20"/>
  <c r="AJ1005" i="20"/>
  <c r="AI1005" i="20"/>
  <c r="AK1005" i="20" s="1"/>
  <c r="AG1005" i="20"/>
  <c r="AF1005" i="20"/>
  <c r="AH1005" i="20" s="1"/>
  <c r="AD1005" i="20"/>
  <c r="AC1005" i="20"/>
  <c r="AB1005" i="20"/>
  <c r="AA1005" i="20"/>
  <c r="AJ1004" i="20"/>
  <c r="AI1004" i="20"/>
  <c r="AK1004" i="20" s="1"/>
  <c r="AG1004" i="20"/>
  <c r="AF1004" i="20"/>
  <c r="AD1004" i="20"/>
  <c r="AC1004" i="20"/>
  <c r="AB1004" i="20"/>
  <c r="AA1004" i="20"/>
  <c r="AJ1003" i="20"/>
  <c r="AI1003" i="20"/>
  <c r="AK1003" i="20" s="1"/>
  <c r="AG1003" i="20"/>
  <c r="AF1003" i="20"/>
  <c r="AD1003" i="20"/>
  <c r="AC1003" i="20"/>
  <c r="AB1003" i="20"/>
  <c r="AA1003" i="20"/>
  <c r="AJ1002" i="20"/>
  <c r="AI1002" i="20"/>
  <c r="AK1002" i="20" s="1"/>
  <c r="AG1002" i="20"/>
  <c r="AF1002" i="20"/>
  <c r="AH1002" i="20" s="1"/>
  <c r="AD1002" i="20"/>
  <c r="AC1002" i="20"/>
  <c r="AB1002" i="20"/>
  <c r="AA1002" i="20"/>
  <c r="AJ1001" i="20"/>
  <c r="AI1001" i="20"/>
  <c r="AG1001" i="20"/>
  <c r="AF1001" i="20"/>
  <c r="AD1001" i="20"/>
  <c r="AC1001" i="20"/>
  <c r="AB1001" i="20"/>
  <c r="AA1001" i="20"/>
  <c r="AJ1000" i="20"/>
  <c r="AI1000" i="20"/>
  <c r="AG1000" i="20"/>
  <c r="AF1000" i="20"/>
  <c r="AD1000" i="20"/>
  <c r="AC1000" i="20"/>
  <c r="AB1000" i="20"/>
  <c r="AA1000" i="20"/>
  <c r="AJ999" i="20"/>
  <c r="AI999" i="20"/>
  <c r="AG999" i="20"/>
  <c r="AF999" i="20"/>
  <c r="AD999" i="20"/>
  <c r="AC999" i="20"/>
  <c r="AB999" i="20"/>
  <c r="AA999" i="20"/>
  <c r="AJ998" i="20"/>
  <c r="AI998" i="20"/>
  <c r="AG998" i="20"/>
  <c r="AF998" i="20"/>
  <c r="AD998" i="20"/>
  <c r="AC998" i="20"/>
  <c r="AB998" i="20"/>
  <c r="AA998" i="20"/>
  <c r="AJ997" i="20"/>
  <c r="AI997" i="20"/>
  <c r="AG997" i="20"/>
  <c r="AF997" i="20"/>
  <c r="AD997" i="20"/>
  <c r="AC997" i="20"/>
  <c r="AB997" i="20"/>
  <c r="AA997" i="20"/>
  <c r="AJ996" i="20"/>
  <c r="AI996" i="20"/>
  <c r="AG996" i="20"/>
  <c r="AH996" i="20" s="1"/>
  <c r="AF996" i="20"/>
  <c r="AD996" i="20"/>
  <c r="AC996" i="20"/>
  <c r="AB996" i="20"/>
  <c r="AA996" i="20"/>
  <c r="AJ995" i="20"/>
  <c r="AI995" i="20"/>
  <c r="AG995" i="20"/>
  <c r="AF995" i="20"/>
  <c r="AD995" i="20"/>
  <c r="AC995" i="20"/>
  <c r="AB995" i="20"/>
  <c r="AA995" i="20"/>
  <c r="AJ994" i="20"/>
  <c r="AI994" i="20"/>
  <c r="AH994" i="20"/>
  <c r="AG994" i="20"/>
  <c r="AF994" i="20"/>
  <c r="AD994" i="20"/>
  <c r="AC994" i="20"/>
  <c r="AB994" i="20"/>
  <c r="AA994" i="20"/>
  <c r="AJ993" i="20"/>
  <c r="AI993" i="20"/>
  <c r="AK993" i="20" s="1"/>
  <c r="AG993" i="20"/>
  <c r="AF993" i="20"/>
  <c r="AD993" i="20"/>
  <c r="AC993" i="20"/>
  <c r="AB993" i="20"/>
  <c r="AA993" i="20"/>
  <c r="AJ992" i="20"/>
  <c r="AI992" i="20"/>
  <c r="AK992" i="20" s="1"/>
  <c r="AG992" i="20"/>
  <c r="AF992" i="20"/>
  <c r="AD992" i="20"/>
  <c r="AC992" i="20"/>
  <c r="AB992" i="20"/>
  <c r="AA992" i="20"/>
  <c r="AJ991" i="20"/>
  <c r="AI991" i="20"/>
  <c r="AG991" i="20"/>
  <c r="AF991" i="20"/>
  <c r="AD991" i="20"/>
  <c r="AC991" i="20"/>
  <c r="AB991" i="20"/>
  <c r="AA991" i="20"/>
  <c r="AJ990" i="20"/>
  <c r="AI990" i="20"/>
  <c r="AG990" i="20"/>
  <c r="AF990" i="20"/>
  <c r="AD990" i="20"/>
  <c r="AC990" i="20"/>
  <c r="AB990" i="20"/>
  <c r="AA990" i="20"/>
  <c r="AJ989" i="20"/>
  <c r="AI989" i="20"/>
  <c r="AK989" i="20" s="1"/>
  <c r="AG989" i="20"/>
  <c r="AF989" i="20"/>
  <c r="AD989" i="20"/>
  <c r="AC989" i="20"/>
  <c r="AB989" i="20"/>
  <c r="AA989" i="20"/>
  <c r="AJ988" i="20"/>
  <c r="AI988" i="20"/>
  <c r="AK988" i="20" s="1"/>
  <c r="AG988" i="20"/>
  <c r="AH988" i="20" s="1"/>
  <c r="AF988" i="20"/>
  <c r="AD988" i="20"/>
  <c r="AC988" i="20"/>
  <c r="AB988" i="20"/>
  <c r="AA988" i="20"/>
  <c r="AJ987" i="20"/>
  <c r="AI987" i="20"/>
  <c r="AK987" i="20" s="1"/>
  <c r="AG987" i="20"/>
  <c r="AF987" i="20"/>
  <c r="AD987" i="20"/>
  <c r="AC987" i="20"/>
  <c r="AB987" i="20"/>
  <c r="AA987" i="20"/>
  <c r="AJ986" i="20"/>
  <c r="AI986" i="20"/>
  <c r="AK986" i="20" s="1"/>
  <c r="AH986" i="20"/>
  <c r="AG986" i="20"/>
  <c r="AF986" i="20"/>
  <c r="AD986" i="20"/>
  <c r="AC986" i="20"/>
  <c r="AB986" i="20"/>
  <c r="AA986" i="20"/>
  <c r="AJ985" i="20"/>
  <c r="AI985" i="20"/>
  <c r="AG985" i="20"/>
  <c r="AF985" i="20"/>
  <c r="AD985" i="20"/>
  <c r="AC985" i="20"/>
  <c r="AB985" i="20"/>
  <c r="AA985" i="20"/>
  <c r="AJ984" i="20"/>
  <c r="AI984" i="20"/>
  <c r="AG984" i="20"/>
  <c r="AF984" i="20"/>
  <c r="AH984" i="20" s="1"/>
  <c r="AD984" i="20"/>
  <c r="AC984" i="20"/>
  <c r="AB984" i="20"/>
  <c r="AA984" i="20"/>
  <c r="AJ983" i="20"/>
  <c r="AI983" i="20"/>
  <c r="AG983" i="20"/>
  <c r="AF983" i="20"/>
  <c r="AH983" i="20" s="1"/>
  <c r="AD983" i="20"/>
  <c r="AC983" i="20"/>
  <c r="AB983" i="20"/>
  <c r="AA983" i="20"/>
  <c r="AJ982" i="20"/>
  <c r="AI982" i="20"/>
  <c r="AG982" i="20"/>
  <c r="AF982" i="20"/>
  <c r="AH982" i="20" s="1"/>
  <c r="AD982" i="20"/>
  <c r="AC982" i="20"/>
  <c r="AB982" i="20"/>
  <c r="AA982" i="20"/>
  <c r="AJ981" i="20"/>
  <c r="AI981" i="20"/>
  <c r="AG981" i="20"/>
  <c r="AF981" i="20"/>
  <c r="AH981" i="20" s="1"/>
  <c r="AD981" i="20"/>
  <c r="AC981" i="20"/>
  <c r="AB981" i="20"/>
  <c r="AA981" i="20"/>
  <c r="AJ980" i="20"/>
  <c r="AI980" i="20"/>
  <c r="AG980" i="20"/>
  <c r="AF980" i="20"/>
  <c r="AD980" i="20"/>
  <c r="AC980" i="20"/>
  <c r="AB980" i="20"/>
  <c r="AA980" i="20"/>
  <c r="AJ979" i="20"/>
  <c r="AI979" i="20"/>
  <c r="AG979" i="20"/>
  <c r="AF979" i="20"/>
  <c r="AD979" i="20"/>
  <c r="AC979" i="20"/>
  <c r="AB979" i="20"/>
  <c r="AA979" i="20"/>
  <c r="AJ978" i="20"/>
  <c r="AI978" i="20"/>
  <c r="AG978" i="20"/>
  <c r="AF978" i="20"/>
  <c r="AH978" i="20" s="1"/>
  <c r="AD978" i="20"/>
  <c r="AC978" i="20"/>
  <c r="AB978" i="20"/>
  <c r="AA978" i="20"/>
  <c r="AJ977" i="20"/>
  <c r="AI977" i="20"/>
  <c r="AG977" i="20"/>
  <c r="AF977" i="20"/>
  <c r="AH977" i="20" s="1"/>
  <c r="AD977" i="20"/>
  <c r="AC977" i="20"/>
  <c r="AB977" i="20"/>
  <c r="AA977" i="20"/>
  <c r="AJ976" i="20"/>
  <c r="AI976" i="20"/>
  <c r="AG976" i="20"/>
  <c r="AF976" i="20"/>
  <c r="AH976" i="20" s="1"/>
  <c r="AD976" i="20"/>
  <c r="AC976" i="20"/>
  <c r="AB976" i="20"/>
  <c r="AA976" i="20"/>
  <c r="AJ975" i="20"/>
  <c r="AI975" i="20"/>
  <c r="AG975" i="20"/>
  <c r="AF975" i="20"/>
  <c r="AH975" i="20" s="1"/>
  <c r="AD975" i="20"/>
  <c r="AC975" i="20"/>
  <c r="AB975" i="20"/>
  <c r="AA975" i="20"/>
  <c r="AJ974" i="20"/>
  <c r="AK974" i="20" s="1"/>
  <c r="AI974" i="20"/>
  <c r="AG974" i="20"/>
  <c r="AF974" i="20"/>
  <c r="AH974" i="20" s="1"/>
  <c r="AD974" i="20"/>
  <c r="AC974" i="20"/>
  <c r="AB974" i="20"/>
  <c r="AA974" i="20"/>
  <c r="AJ973" i="20"/>
  <c r="AI973" i="20"/>
  <c r="AG973" i="20"/>
  <c r="AF973" i="20"/>
  <c r="AH973" i="20" s="1"/>
  <c r="AD973" i="20"/>
  <c r="AC973" i="20"/>
  <c r="AB973" i="20"/>
  <c r="AA973" i="20"/>
  <c r="AJ972" i="20"/>
  <c r="AI972" i="20"/>
  <c r="AG972" i="20"/>
  <c r="AF972" i="20"/>
  <c r="AD972" i="20"/>
  <c r="AC972" i="20"/>
  <c r="AB972" i="20"/>
  <c r="AA972" i="20"/>
  <c r="AJ971" i="20"/>
  <c r="AI971" i="20"/>
  <c r="AG971" i="20"/>
  <c r="AF971" i="20"/>
  <c r="AD971" i="20"/>
  <c r="AC971" i="20"/>
  <c r="AB971" i="20"/>
  <c r="AA971" i="20"/>
  <c r="AJ970" i="20"/>
  <c r="AI970" i="20"/>
  <c r="AG970" i="20"/>
  <c r="AF970" i="20"/>
  <c r="AD970" i="20"/>
  <c r="AC970" i="20"/>
  <c r="AB970" i="20"/>
  <c r="AA970" i="20"/>
  <c r="AJ969" i="20"/>
  <c r="AI969" i="20"/>
  <c r="AK969" i="20" s="1"/>
  <c r="AG969" i="20"/>
  <c r="AF969" i="20"/>
  <c r="AD969" i="20"/>
  <c r="AC969" i="20"/>
  <c r="AB969" i="20"/>
  <c r="AA969" i="20"/>
  <c r="AJ968" i="20"/>
  <c r="AI968" i="20"/>
  <c r="AK968" i="20" s="1"/>
  <c r="AG968" i="20"/>
  <c r="AF968" i="20"/>
  <c r="AD968" i="20"/>
  <c r="AC968" i="20"/>
  <c r="AB968" i="20"/>
  <c r="AA968" i="20"/>
  <c r="AJ967" i="20"/>
  <c r="AI967" i="20"/>
  <c r="AG967" i="20"/>
  <c r="AF967" i="20"/>
  <c r="AD967" i="20"/>
  <c r="AC967" i="20"/>
  <c r="AB967" i="20"/>
  <c r="AA967" i="20"/>
  <c r="AJ966" i="20"/>
  <c r="AI966" i="20"/>
  <c r="AG966" i="20"/>
  <c r="AF966" i="20"/>
  <c r="AD966" i="20"/>
  <c r="AC966" i="20"/>
  <c r="AB966" i="20"/>
  <c r="AA966" i="20"/>
  <c r="AJ965" i="20"/>
  <c r="AI965" i="20"/>
  <c r="AK965" i="20" s="1"/>
  <c r="AG965" i="20"/>
  <c r="AF965" i="20"/>
  <c r="AD965" i="20"/>
  <c r="AC965" i="20"/>
  <c r="AB965" i="20"/>
  <c r="AA965" i="20"/>
  <c r="AJ964" i="20"/>
  <c r="AI964" i="20"/>
  <c r="AK964" i="20" s="1"/>
  <c r="AG964" i="20"/>
  <c r="AH964" i="20" s="1"/>
  <c r="AF964" i="20"/>
  <c r="AD964" i="20"/>
  <c r="AC964" i="20"/>
  <c r="AB964" i="20"/>
  <c r="AA964" i="20"/>
  <c r="AJ963" i="20"/>
  <c r="AI963" i="20"/>
  <c r="AK963" i="20" s="1"/>
  <c r="AG963" i="20"/>
  <c r="AF963" i="20"/>
  <c r="AD963" i="20"/>
  <c r="AC963" i="20"/>
  <c r="AB963" i="20"/>
  <c r="AA963" i="20"/>
  <c r="AJ962" i="20"/>
  <c r="AI962" i="20"/>
  <c r="AK962" i="20" s="1"/>
  <c r="AH962" i="20"/>
  <c r="AG962" i="20"/>
  <c r="AF962" i="20"/>
  <c r="AD962" i="20"/>
  <c r="AC962" i="20"/>
  <c r="AB962" i="20"/>
  <c r="AA962" i="20"/>
  <c r="AJ961" i="20"/>
  <c r="AI961" i="20"/>
  <c r="AK961" i="20" s="1"/>
  <c r="AG961" i="20"/>
  <c r="AF961" i="20"/>
  <c r="AD961" i="20"/>
  <c r="AC961" i="20"/>
  <c r="AB961" i="20"/>
  <c r="AA961" i="20"/>
  <c r="AJ960" i="20"/>
  <c r="AI960" i="20"/>
  <c r="AG960" i="20"/>
  <c r="AF960" i="20"/>
  <c r="AD960" i="20"/>
  <c r="AC960" i="20"/>
  <c r="AB960" i="20"/>
  <c r="AA960" i="20"/>
  <c r="AJ959" i="20"/>
  <c r="AI959" i="20"/>
  <c r="AG959" i="20"/>
  <c r="AF959" i="20"/>
  <c r="AD959" i="20"/>
  <c r="AC959" i="20"/>
  <c r="AB959" i="20"/>
  <c r="AA959" i="20"/>
  <c r="AJ958" i="20"/>
  <c r="AI958" i="20"/>
  <c r="AG958" i="20"/>
  <c r="AF958" i="20"/>
  <c r="AD958" i="20"/>
  <c r="AC958" i="20"/>
  <c r="AB958" i="20"/>
  <c r="AA958" i="20"/>
  <c r="AJ957" i="20"/>
  <c r="AI957" i="20"/>
  <c r="AK957" i="20" s="1"/>
  <c r="AG957" i="20"/>
  <c r="AF957" i="20"/>
  <c r="AD957" i="20"/>
  <c r="AC957" i="20"/>
  <c r="AB957" i="20"/>
  <c r="AA957" i="20"/>
  <c r="AJ956" i="20"/>
  <c r="AI956" i="20"/>
  <c r="AK956" i="20" s="1"/>
  <c r="AG956" i="20"/>
  <c r="AH956" i="20" s="1"/>
  <c r="AF956" i="20"/>
  <c r="AD956" i="20"/>
  <c r="AC956" i="20"/>
  <c r="AB956" i="20"/>
  <c r="AA956" i="20"/>
  <c r="AJ955" i="20"/>
  <c r="AI955" i="20"/>
  <c r="AK955" i="20" s="1"/>
  <c r="AG955" i="20"/>
  <c r="AF955" i="20"/>
  <c r="AD955" i="20"/>
  <c r="AC955" i="20"/>
  <c r="AB955" i="20"/>
  <c r="AA955" i="20"/>
  <c r="AJ954" i="20"/>
  <c r="AI954" i="20"/>
  <c r="AG954" i="20"/>
  <c r="AF954" i="20"/>
  <c r="AH954" i="20" s="1"/>
  <c r="AD954" i="20"/>
  <c r="AC954" i="20"/>
  <c r="AB954" i="20"/>
  <c r="AA954" i="20"/>
  <c r="AJ953" i="20"/>
  <c r="AI953" i="20"/>
  <c r="AG953" i="20"/>
  <c r="AF953" i="20"/>
  <c r="AH953" i="20" s="1"/>
  <c r="AD953" i="20"/>
  <c r="AC953" i="20"/>
  <c r="AB953" i="20"/>
  <c r="AA953" i="20"/>
  <c r="AJ952" i="20"/>
  <c r="AI952" i="20"/>
  <c r="AG952" i="20"/>
  <c r="AF952" i="20"/>
  <c r="AH952" i="20" s="1"/>
  <c r="AD952" i="20"/>
  <c r="AC952" i="20"/>
  <c r="AB952" i="20"/>
  <c r="AA952" i="20"/>
  <c r="AJ951" i="20"/>
  <c r="AI951" i="20"/>
  <c r="AG951" i="20"/>
  <c r="AF951" i="20"/>
  <c r="AH951" i="20" s="1"/>
  <c r="AD951" i="20"/>
  <c r="AC951" i="20"/>
  <c r="AB951" i="20"/>
  <c r="AA951" i="20"/>
  <c r="AJ950" i="20"/>
  <c r="AK950" i="20" s="1"/>
  <c r="AI950" i="20"/>
  <c r="AG950" i="20"/>
  <c r="AF950" i="20"/>
  <c r="AH950" i="20" s="1"/>
  <c r="AD950" i="20"/>
  <c r="AC950" i="20"/>
  <c r="AB950" i="20"/>
  <c r="AA950" i="20"/>
  <c r="AJ949" i="20"/>
  <c r="AI949" i="20"/>
  <c r="AG949" i="20"/>
  <c r="AF949" i="20"/>
  <c r="AH949" i="20" s="1"/>
  <c r="AD949" i="20"/>
  <c r="AC949" i="20"/>
  <c r="AB949" i="20"/>
  <c r="AA949" i="20"/>
  <c r="AJ948" i="20"/>
  <c r="AI948" i="20"/>
  <c r="AG948" i="20"/>
  <c r="AF948" i="20"/>
  <c r="AD948" i="20"/>
  <c r="AC948" i="20"/>
  <c r="AB948" i="20"/>
  <c r="AA948" i="20"/>
  <c r="AJ947" i="20"/>
  <c r="AI947" i="20"/>
  <c r="AG947" i="20"/>
  <c r="AF947" i="20"/>
  <c r="AD947" i="20"/>
  <c r="AC947" i="20"/>
  <c r="AB947" i="20"/>
  <c r="AA947" i="20"/>
  <c r="AJ946" i="20"/>
  <c r="AI946" i="20"/>
  <c r="AG946" i="20"/>
  <c r="AF946" i="20"/>
  <c r="AH946" i="20" s="1"/>
  <c r="AD946" i="20"/>
  <c r="AC946" i="20"/>
  <c r="AB946" i="20"/>
  <c r="AA946" i="20"/>
  <c r="AJ945" i="20"/>
  <c r="AI945" i="20"/>
  <c r="AG945" i="20"/>
  <c r="AF945" i="20"/>
  <c r="AH945" i="20" s="1"/>
  <c r="AD945" i="20"/>
  <c r="AC945" i="20"/>
  <c r="AB945" i="20"/>
  <c r="AA945" i="20"/>
  <c r="AJ944" i="20"/>
  <c r="AI944" i="20"/>
  <c r="AG944" i="20"/>
  <c r="AF944" i="20"/>
  <c r="AH944" i="20" s="1"/>
  <c r="AD944" i="20"/>
  <c r="AC944" i="20"/>
  <c r="AB944" i="20"/>
  <c r="AA944" i="20"/>
  <c r="AJ943" i="20"/>
  <c r="AI943" i="20"/>
  <c r="AG943" i="20"/>
  <c r="AF943" i="20"/>
  <c r="AH943" i="20" s="1"/>
  <c r="AD943" i="20"/>
  <c r="AC943" i="20"/>
  <c r="AB943" i="20"/>
  <c r="AA943" i="20"/>
  <c r="AJ942" i="20"/>
  <c r="AI942" i="20"/>
  <c r="AG942" i="20"/>
  <c r="AF942" i="20"/>
  <c r="AH942" i="20" s="1"/>
  <c r="AD942" i="20"/>
  <c r="AC942" i="20"/>
  <c r="AB942" i="20"/>
  <c r="AA942" i="20"/>
  <c r="AJ941" i="20"/>
  <c r="AI941" i="20"/>
  <c r="AG941" i="20"/>
  <c r="AF941" i="20"/>
  <c r="AH941" i="20" s="1"/>
  <c r="AD941" i="20"/>
  <c r="AC941" i="20"/>
  <c r="AB941" i="20"/>
  <c r="AA941" i="20"/>
  <c r="AJ940" i="20"/>
  <c r="AI940" i="20"/>
  <c r="AG940" i="20"/>
  <c r="AF940" i="20"/>
  <c r="AD940" i="20"/>
  <c r="AC940" i="20"/>
  <c r="AB940" i="20"/>
  <c r="AA940" i="20"/>
  <c r="AJ939" i="20"/>
  <c r="AI939" i="20"/>
  <c r="AG939" i="20"/>
  <c r="AF939" i="20"/>
  <c r="AD939" i="20"/>
  <c r="AC939" i="20"/>
  <c r="AB939" i="20"/>
  <c r="AA939" i="20"/>
  <c r="AJ938" i="20"/>
  <c r="AI938" i="20"/>
  <c r="AG938" i="20"/>
  <c r="AH938" i="20" s="1"/>
  <c r="AF938" i="20"/>
  <c r="AD938" i="20"/>
  <c r="AC938" i="20"/>
  <c r="AB938" i="20"/>
  <c r="AA938" i="20"/>
  <c r="AJ937" i="20"/>
  <c r="AI937" i="20"/>
  <c r="AK937" i="20" s="1"/>
  <c r="AG937" i="20"/>
  <c r="AF937" i="20"/>
  <c r="AD937" i="20"/>
  <c r="AC937" i="20"/>
  <c r="AB937" i="20"/>
  <c r="AA937" i="20"/>
  <c r="AJ936" i="20"/>
  <c r="AI936" i="20"/>
  <c r="AG936" i="20"/>
  <c r="AF936" i="20"/>
  <c r="AD936" i="20"/>
  <c r="AC936" i="20"/>
  <c r="AB936" i="20"/>
  <c r="AA936" i="20"/>
  <c r="AJ935" i="20"/>
  <c r="AI935" i="20"/>
  <c r="AG935" i="20"/>
  <c r="AF935" i="20"/>
  <c r="AD935" i="20"/>
  <c r="AC935" i="20"/>
  <c r="AB935" i="20"/>
  <c r="AA935" i="20"/>
  <c r="AJ934" i="20"/>
  <c r="AI934" i="20"/>
  <c r="AG934" i="20"/>
  <c r="AF934" i="20"/>
  <c r="AD934" i="20"/>
  <c r="AC934" i="20"/>
  <c r="AB934" i="20"/>
  <c r="AA934" i="20"/>
  <c r="AJ933" i="20"/>
  <c r="AI933" i="20"/>
  <c r="AK933" i="20" s="1"/>
  <c r="AG933" i="20"/>
  <c r="AF933" i="20"/>
  <c r="AD933" i="20"/>
  <c r="AC933" i="20"/>
  <c r="AB933" i="20"/>
  <c r="AA933" i="20"/>
  <c r="AJ932" i="20"/>
  <c r="AI932" i="20"/>
  <c r="AK932" i="20" s="1"/>
  <c r="AG932" i="20"/>
  <c r="AH932" i="20" s="1"/>
  <c r="AF932" i="20"/>
  <c r="AD932" i="20"/>
  <c r="AC932" i="20"/>
  <c r="AB932" i="20"/>
  <c r="AA932" i="20"/>
  <c r="AJ931" i="20"/>
  <c r="AI931" i="20"/>
  <c r="AK931" i="20" s="1"/>
  <c r="AG931" i="20"/>
  <c r="AF931" i="20"/>
  <c r="AD931" i="20"/>
  <c r="AC931" i="20"/>
  <c r="AB931" i="20"/>
  <c r="AA931" i="20"/>
  <c r="AJ930" i="20"/>
  <c r="AI930" i="20"/>
  <c r="AK930" i="20" s="1"/>
  <c r="AH930" i="20"/>
  <c r="AG930" i="20"/>
  <c r="AF930" i="20"/>
  <c r="AD930" i="20"/>
  <c r="AC930" i="20"/>
  <c r="AB930" i="20"/>
  <c r="AA930" i="20"/>
  <c r="AJ929" i="20"/>
  <c r="AI929" i="20"/>
  <c r="AK929" i="20" s="1"/>
  <c r="AG929" i="20"/>
  <c r="AF929" i="20"/>
  <c r="AD929" i="20"/>
  <c r="AC929" i="20"/>
  <c r="AB929" i="20"/>
  <c r="AA929" i="20"/>
  <c r="AJ928" i="20"/>
  <c r="AI928" i="20"/>
  <c r="AK928" i="20" s="1"/>
  <c r="AG928" i="20"/>
  <c r="AF928" i="20"/>
  <c r="AD928" i="20"/>
  <c r="AC928" i="20"/>
  <c r="AB928" i="20"/>
  <c r="AA928" i="20"/>
  <c r="AJ927" i="20"/>
  <c r="AI927" i="20"/>
  <c r="AG927" i="20"/>
  <c r="AF927" i="20"/>
  <c r="AD927" i="20"/>
  <c r="AC927" i="20"/>
  <c r="AB927" i="20"/>
  <c r="AA927" i="20"/>
  <c r="AJ926" i="20"/>
  <c r="AI926" i="20"/>
  <c r="AG926" i="20"/>
  <c r="AF926" i="20"/>
  <c r="AD926" i="20"/>
  <c r="AC926" i="20"/>
  <c r="AB926" i="20"/>
  <c r="AA926" i="20"/>
  <c r="AJ925" i="20"/>
  <c r="AI925" i="20"/>
  <c r="AK925" i="20" s="1"/>
  <c r="AG925" i="20"/>
  <c r="AF925" i="20"/>
  <c r="AD925" i="20"/>
  <c r="AC925" i="20"/>
  <c r="AB925" i="20"/>
  <c r="AA925" i="20"/>
  <c r="AJ924" i="20"/>
  <c r="AI924" i="20"/>
  <c r="AK924" i="20" s="1"/>
  <c r="AG924" i="20"/>
  <c r="AH924" i="20" s="1"/>
  <c r="AF924" i="20"/>
  <c r="AD924" i="20"/>
  <c r="AC924" i="20"/>
  <c r="AB924" i="20"/>
  <c r="AA924" i="20"/>
  <c r="AJ923" i="20"/>
  <c r="AI923" i="20"/>
  <c r="AK923" i="20" s="1"/>
  <c r="AG923" i="20"/>
  <c r="AF923" i="20"/>
  <c r="AD923" i="20"/>
  <c r="AC923" i="20"/>
  <c r="AB923" i="20"/>
  <c r="AA923" i="20"/>
  <c r="AJ922" i="20"/>
  <c r="AI922" i="20"/>
  <c r="AK922" i="20" s="1"/>
  <c r="AG922" i="20"/>
  <c r="AF922" i="20"/>
  <c r="AH922" i="20" s="1"/>
  <c r="AD922" i="20"/>
  <c r="AC922" i="20"/>
  <c r="AB922" i="20"/>
  <c r="AA922" i="20"/>
  <c r="AJ921" i="20"/>
  <c r="AI921" i="20"/>
  <c r="AG921" i="20"/>
  <c r="AF921" i="20"/>
  <c r="AH921" i="20" s="1"/>
  <c r="AD921" i="20"/>
  <c r="AC921" i="20"/>
  <c r="AB921" i="20"/>
  <c r="AA921" i="20"/>
  <c r="AJ920" i="20"/>
  <c r="AI920" i="20"/>
  <c r="AG920" i="20"/>
  <c r="AF920" i="20"/>
  <c r="AH920" i="20" s="1"/>
  <c r="AD920" i="20"/>
  <c r="AC920" i="20"/>
  <c r="AB920" i="20"/>
  <c r="AA920" i="20"/>
  <c r="AJ919" i="20"/>
  <c r="AI919" i="20"/>
  <c r="AG919" i="20"/>
  <c r="AF919" i="20"/>
  <c r="AH919" i="20" s="1"/>
  <c r="AD919" i="20"/>
  <c r="AC919" i="20"/>
  <c r="AB919" i="20"/>
  <c r="AA919" i="20"/>
  <c r="AJ918" i="20"/>
  <c r="AI918" i="20"/>
  <c r="AG918" i="20"/>
  <c r="AF918" i="20"/>
  <c r="AH918" i="20" s="1"/>
  <c r="AD918" i="20"/>
  <c r="AC918" i="20"/>
  <c r="AB918" i="20"/>
  <c r="AA918" i="20"/>
  <c r="AJ917" i="20"/>
  <c r="AI917" i="20"/>
  <c r="AG917" i="20"/>
  <c r="AF917" i="20"/>
  <c r="AH917" i="20" s="1"/>
  <c r="AD917" i="20"/>
  <c r="AC917" i="20"/>
  <c r="AB917" i="20"/>
  <c r="AA917" i="20"/>
  <c r="AJ916" i="20"/>
  <c r="AI916" i="20"/>
  <c r="AG916" i="20"/>
  <c r="AF916" i="20"/>
  <c r="AD916" i="20"/>
  <c r="AC916" i="20"/>
  <c r="AB916" i="20"/>
  <c r="AA916" i="20"/>
  <c r="AJ915" i="20"/>
  <c r="AI915" i="20"/>
  <c r="AG915" i="20"/>
  <c r="AF915" i="20"/>
  <c r="AD915" i="20"/>
  <c r="AC915" i="20"/>
  <c r="AB915" i="20"/>
  <c r="AA915" i="20"/>
  <c r="AJ914" i="20"/>
  <c r="AI914" i="20"/>
  <c r="AG914" i="20"/>
  <c r="AF914" i="20"/>
  <c r="AH914" i="20" s="1"/>
  <c r="AD914" i="20"/>
  <c r="AC914" i="20"/>
  <c r="AB914" i="20"/>
  <c r="AA914" i="20"/>
  <c r="AJ913" i="20"/>
  <c r="AI913" i="20"/>
  <c r="AG913" i="20"/>
  <c r="AF913" i="20"/>
  <c r="AH913" i="20" s="1"/>
  <c r="AD913" i="20"/>
  <c r="AC913" i="20"/>
  <c r="AB913" i="20"/>
  <c r="AA913" i="20"/>
  <c r="AJ912" i="20"/>
  <c r="AI912" i="20"/>
  <c r="AG912" i="20"/>
  <c r="AF912" i="20"/>
  <c r="AH912" i="20" s="1"/>
  <c r="AD912" i="20"/>
  <c r="AC912" i="20"/>
  <c r="AB912" i="20"/>
  <c r="AA912" i="20"/>
  <c r="AJ911" i="20"/>
  <c r="AI911" i="20"/>
  <c r="AG911" i="20"/>
  <c r="AF911" i="20"/>
  <c r="AH911" i="20" s="1"/>
  <c r="AD911" i="20"/>
  <c r="AC911" i="20"/>
  <c r="AB911" i="20"/>
  <c r="AA911" i="20"/>
  <c r="AJ910" i="20"/>
  <c r="AI910" i="20"/>
  <c r="AG910" i="20"/>
  <c r="AF910" i="20"/>
  <c r="AH910" i="20" s="1"/>
  <c r="AD910" i="20"/>
  <c r="AC910" i="20"/>
  <c r="AB910" i="20"/>
  <c r="AA910" i="20"/>
  <c r="AJ909" i="20"/>
  <c r="AI909" i="20"/>
  <c r="AG909" i="20"/>
  <c r="AF909" i="20"/>
  <c r="AH909" i="20" s="1"/>
  <c r="AD909" i="20"/>
  <c r="AC909" i="20"/>
  <c r="AB909" i="20"/>
  <c r="AA909" i="20"/>
  <c r="AJ908" i="20"/>
  <c r="AI908" i="20"/>
  <c r="AG908" i="20"/>
  <c r="AF908" i="20"/>
  <c r="AD908" i="20"/>
  <c r="AC908" i="20"/>
  <c r="AB908" i="20"/>
  <c r="AA908" i="20"/>
  <c r="AJ907" i="20"/>
  <c r="AI907" i="20"/>
  <c r="AG907" i="20"/>
  <c r="AF907" i="20"/>
  <c r="AD907" i="20"/>
  <c r="AC907" i="20"/>
  <c r="AB907" i="20"/>
  <c r="AA907" i="20"/>
  <c r="AJ906" i="20"/>
  <c r="AI906" i="20"/>
  <c r="AG906" i="20"/>
  <c r="AH906" i="20" s="1"/>
  <c r="AF906" i="20"/>
  <c r="AD906" i="20"/>
  <c r="AC906" i="20"/>
  <c r="AB906" i="20"/>
  <c r="AA906" i="20"/>
  <c r="AJ905" i="20"/>
  <c r="AI905" i="20"/>
  <c r="AG905" i="20"/>
  <c r="AF905" i="20"/>
  <c r="AD905" i="20"/>
  <c r="AC905" i="20"/>
  <c r="AB905" i="20"/>
  <c r="AA905" i="20"/>
  <c r="AJ904" i="20"/>
  <c r="AI904" i="20"/>
  <c r="AK904" i="20" s="1"/>
  <c r="AG904" i="20"/>
  <c r="AF904" i="20"/>
  <c r="AD904" i="20"/>
  <c r="AC904" i="20"/>
  <c r="AB904" i="20"/>
  <c r="AA904" i="20"/>
  <c r="AJ903" i="20"/>
  <c r="AI903" i="20"/>
  <c r="AG903" i="20"/>
  <c r="AF903" i="20"/>
  <c r="AD903" i="20"/>
  <c r="AC903" i="20"/>
  <c r="AB903" i="20"/>
  <c r="AA903" i="20"/>
  <c r="AJ902" i="20"/>
  <c r="AI902" i="20"/>
  <c r="AG902" i="20"/>
  <c r="AF902" i="20"/>
  <c r="AD902" i="20"/>
  <c r="AC902" i="20"/>
  <c r="AB902" i="20"/>
  <c r="AA902" i="20"/>
  <c r="AJ901" i="20"/>
  <c r="AI901" i="20"/>
  <c r="AK901" i="20" s="1"/>
  <c r="AG901" i="20"/>
  <c r="AF901" i="20"/>
  <c r="AD901" i="20"/>
  <c r="AC901" i="20"/>
  <c r="AB901" i="20"/>
  <c r="AA901" i="20"/>
  <c r="AJ900" i="20"/>
  <c r="AI900" i="20"/>
  <c r="AK900" i="20" s="1"/>
  <c r="AG900" i="20"/>
  <c r="AH900" i="20" s="1"/>
  <c r="AF900" i="20"/>
  <c r="AD900" i="20"/>
  <c r="AC900" i="20"/>
  <c r="AB900" i="20"/>
  <c r="AA900" i="20"/>
  <c r="AJ899" i="20"/>
  <c r="AI899" i="20"/>
  <c r="AG899" i="20"/>
  <c r="AF899" i="20"/>
  <c r="AD899" i="20"/>
  <c r="AC899" i="20"/>
  <c r="AB899" i="20"/>
  <c r="AA899" i="20"/>
  <c r="AJ898" i="20"/>
  <c r="AI898" i="20"/>
  <c r="AK898" i="20" s="1"/>
  <c r="AH898" i="20"/>
  <c r="AG898" i="20"/>
  <c r="AF898" i="20"/>
  <c r="AD898" i="20"/>
  <c r="AC898" i="20"/>
  <c r="AB898" i="20"/>
  <c r="AA898" i="20"/>
  <c r="AJ897" i="20"/>
  <c r="AI897" i="20"/>
  <c r="AG897" i="20"/>
  <c r="AF897" i="20"/>
  <c r="AD897" i="20"/>
  <c r="AC897" i="20"/>
  <c r="AB897" i="20"/>
  <c r="AA897" i="20"/>
  <c r="AJ896" i="20"/>
  <c r="AI896" i="20"/>
  <c r="AK896" i="20" s="1"/>
  <c r="AG896" i="20"/>
  <c r="AF896" i="20"/>
  <c r="AD896" i="20"/>
  <c r="AC896" i="20"/>
  <c r="AB896" i="20"/>
  <c r="AA896" i="20"/>
  <c r="AJ895" i="20"/>
  <c r="AI895" i="20"/>
  <c r="AG895" i="20"/>
  <c r="AF895" i="20"/>
  <c r="AD895" i="20"/>
  <c r="AC895" i="20"/>
  <c r="AB895" i="20"/>
  <c r="AA895" i="20"/>
  <c r="AJ894" i="20"/>
  <c r="AK894" i="20" s="1"/>
  <c r="AI894" i="20"/>
  <c r="AG894" i="20"/>
  <c r="AF894" i="20"/>
  <c r="AH894" i="20" s="1"/>
  <c r="AD894" i="20"/>
  <c r="AC894" i="20"/>
  <c r="AB894" i="20"/>
  <c r="AA894" i="20"/>
  <c r="AJ893" i="20"/>
  <c r="AI893" i="20"/>
  <c r="AG893" i="20"/>
  <c r="AF893" i="20"/>
  <c r="AD893" i="20"/>
  <c r="AC893" i="20"/>
  <c r="AB893" i="20"/>
  <c r="AA893" i="20"/>
  <c r="AJ892" i="20"/>
  <c r="AI892" i="20"/>
  <c r="AG892" i="20"/>
  <c r="AF892" i="20"/>
  <c r="AH892" i="20" s="1"/>
  <c r="AD892" i="20"/>
  <c r="AC892" i="20"/>
  <c r="AB892" i="20"/>
  <c r="AA892" i="20"/>
  <c r="AJ891" i="20"/>
  <c r="AI891" i="20"/>
  <c r="AG891" i="20"/>
  <c r="AF891" i="20"/>
  <c r="AH891" i="20" s="1"/>
  <c r="AD891" i="20"/>
  <c r="AC891" i="20"/>
  <c r="AB891" i="20"/>
  <c r="AA891" i="20"/>
  <c r="AJ890" i="20"/>
  <c r="AI890" i="20"/>
  <c r="AK890" i="20" s="1"/>
  <c r="AH890" i="20"/>
  <c r="AG890" i="20"/>
  <c r="AF890" i="20"/>
  <c r="AD890" i="20"/>
  <c r="AC890" i="20"/>
  <c r="AB890" i="20"/>
  <c r="AA890" i="20"/>
  <c r="AJ889" i="20"/>
  <c r="AI889" i="20"/>
  <c r="AG889" i="20"/>
  <c r="AF889" i="20"/>
  <c r="AD889" i="20"/>
  <c r="AC889" i="20"/>
  <c r="AB889" i="20"/>
  <c r="AA889" i="20"/>
  <c r="AJ888" i="20"/>
  <c r="AI888" i="20"/>
  <c r="AG888" i="20"/>
  <c r="AF888" i="20"/>
  <c r="AD888" i="20"/>
  <c r="AC888" i="20"/>
  <c r="AB888" i="20"/>
  <c r="AA888" i="20"/>
  <c r="AJ887" i="20"/>
  <c r="AI887" i="20"/>
  <c r="AG887" i="20"/>
  <c r="AF887" i="20"/>
  <c r="AD887" i="20"/>
  <c r="AC887" i="20"/>
  <c r="AB887" i="20"/>
  <c r="AA887" i="20"/>
  <c r="AJ886" i="20"/>
  <c r="AK886" i="20" s="1"/>
  <c r="AI886" i="20"/>
  <c r="AG886" i="20"/>
  <c r="AF886" i="20"/>
  <c r="AD886" i="20"/>
  <c r="AC886" i="20"/>
  <c r="AB886" i="20"/>
  <c r="AA886" i="20"/>
  <c r="AJ885" i="20"/>
  <c r="AI885" i="20"/>
  <c r="AG885" i="20"/>
  <c r="AF885" i="20"/>
  <c r="AD885" i="20"/>
  <c r="AC885" i="20"/>
  <c r="AB885" i="20"/>
  <c r="AA885" i="20"/>
  <c r="AJ884" i="20"/>
  <c r="AI884" i="20"/>
  <c r="AG884" i="20"/>
  <c r="AF884" i="20"/>
  <c r="AH884" i="20" s="1"/>
  <c r="AD884" i="20"/>
  <c r="AC884" i="20"/>
  <c r="AB884" i="20"/>
  <c r="AA884" i="20"/>
  <c r="AJ883" i="20"/>
  <c r="AI883" i="20"/>
  <c r="AG883" i="20"/>
  <c r="AF883" i="20"/>
  <c r="AH883" i="20" s="1"/>
  <c r="AD883" i="20"/>
  <c r="AC883" i="20"/>
  <c r="AB883" i="20"/>
  <c r="AA883" i="20"/>
  <c r="AK882" i="20"/>
  <c r="AJ882" i="20"/>
  <c r="AI882" i="20"/>
  <c r="AG882" i="20"/>
  <c r="AH882" i="20" s="1"/>
  <c r="AF882" i="20"/>
  <c r="AD882" i="20"/>
  <c r="AC882" i="20"/>
  <c r="AB882" i="20"/>
  <c r="AA882" i="20"/>
  <c r="AJ881" i="20"/>
  <c r="AI881" i="20"/>
  <c r="AG881" i="20"/>
  <c r="AF881" i="20"/>
  <c r="AD881" i="20"/>
  <c r="AC881" i="20"/>
  <c r="AB881" i="20"/>
  <c r="AA881" i="20"/>
  <c r="AJ880" i="20"/>
  <c r="AI880" i="20"/>
  <c r="AK880" i="20" s="1"/>
  <c r="AG880" i="20"/>
  <c r="AF880" i="20"/>
  <c r="AD880" i="20"/>
  <c r="AC880" i="20"/>
  <c r="AB880" i="20"/>
  <c r="AA880" i="20"/>
  <c r="AJ879" i="20"/>
  <c r="AI879" i="20"/>
  <c r="AG879" i="20"/>
  <c r="AF879" i="20"/>
  <c r="AD879" i="20"/>
  <c r="AC879" i="20"/>
  <c r="AB879" i="20"/>
  <c r="AA879" i="20"/>
  <c r="AJ878" i="20"/>
  <c r="AI878" i="20"/>
  <c r="AK878" i="20" s="1"/>
  <c r="AG878" i="20"/>
  <c r="AH878" i="20" s="1"/>
  <c r="AF878" i="20"/>
  <c r="AD878" i="20"/>
  <c r="AC878" i="20"/>
  <c r="AB878" i="20"/>
  <c r="AA878" i="20"/>
  <c r="AJ877" i="20"/>
  <c r="AI877" i="20"/>
  <c r="AG877" i="20"/>
  <c r="AF877" i="20"/>
  <c r="AD877" i="20"/>
  <c r="AC877" i="20"/>
  <c r="AB877" i="20"/>
  <c r="AA877" i="20"/>
  <c r="AJ876" i="20"/>
  <c r="AI876" i="20"/>
  <c r="AK876" i="20" s="1"/>
  <c r="AG876" i="20"/>
  <c r="AF876" i="20"/>
  <c r="AD876" i="20"/>
  <c r="AC876" i="20"/>
  <c r="AB876" i="20"/>
  <c r="AA876" i="20"/>
  <c r="AJ875" i="20"/>
  <c r="AI875" i="20"/>
  <c r="AG875" i="20"/>
  <c r="AF875" i="20"/>
  <c r="AD875" i="20"/>
  <c r="AC875" i="20"/>
  <c r="AB875" i="20"/>
  <c r="AA875" i="20"/>
  <c r="AJ874" i="20"/>
  <c r="AI874" i="20"/>
  <c r="AK874" i="20" s="1"/>
  <c r="AG874" i="20"/>
  <c r="AF874" i="20"/>
  <c r="AH874" i="20" s="1"/>
  <c r="AD874" i="20"/>
  <c r="AC874" i="20"/>
  <c r="AB874" i="20"/>
  <c r="AA874" i="20"/>
  <c r="AJ873" i="20"/>
  <c r="AI873" i="20"/>
  <c r="AG873" i="20"/>
  <c r="AF873" i="20"/>
  <c r="AD873" i="20"/>
  <c r="AC873" i="20"/>
  <c r="AB873" i="20"/>
  <c r="AA873" i="20"/>
  <c r="AJ872" i="20"/>
  <c r="AK872" i="20" s="1"/>
  <c r="AI872" i="20"/>
  <c r="AG872" i="20"/>
  <c r="AF872" i="20"/>
  <c r="AD872" i="20"/>
  <c r="AC872" i="20"/>
  <c r="AB872" i="20"/>
  <c r="AA872" i="20"/>
  <c r="AJ871" i="20"/>
  <c r="AI871" i="20"/>
  <c r="AG871" i="20"/>
  <c r="AF871" i="20"/>
  <c r="AD871" i="20"/>
  <c r="AC871" i="20"/>
  <c r="AB871" i="20"/>
  <c r="AA871" i="20"/>
  <c r="AK870" i="20"/>
  <c r="AJ870" i="20"/>
  <c r="AI870" i="20"/>
  <c r="AG870" i="20"/>
  <c r="AF870" i="20"/>
  <c r="AD870" i="20"/>
  <c r="AC870" i="20"/>
  <c r="AB870" i="20"/>
  <c r="AA870" i="20"/>
  <c r="AJ869" i="20"/>
  <c r="AI869" i="20"/>
  <c r="AG869" i="20"/>
  <c r="AF869" i="20"/>
  <c r="AD869" i="20"/>
  <c r="AC869" i="20"/>
  <c r="AB869" i="20"/>
  <c r="AA869" i="20"/>
  <c r="AJ868" i="20"/>
  <c r="AI868" i="20"/>
  <c r="AG868" i="20"/>
  <c r="AF868" i="20"/>
  <c r="AH868" i="20" s="1"/>
  <c r="AD868" i="20"/>
  <c r="AC868" i="20"/>
  <c r="AB868" i="20"/>
  <c r="AA868" i="20"/>
  <c r="AJ867" i="20"/>
  <c r="AI867" i="20"/>
  <c r="AG867" i="20"/>
  <c r="AF867" i="20"/>
  <c r="AH867" i="20" s="1"/>
  <c r="AD867" i="20"/>
  <c r="AC867" i="20"/>
  <c r="AB867" i="20"/>
  <c r="AA867" i="20"/>
  <c r="AJ866" i="20"/>
  <c r="AI866" i="20"/>
  <c r="AK866" i="20" s="1"/>
  <c r="AH866" i="20"/>
  <c r="AG866" i="20"/>
  <c r="AF866" i="20"/>
  <c r="AD866" i="20"/>
  <c r="AC866" i="20"/>
  <c r="AB866" i="20"/>
  <c r="AA866" i="20"/>
  <c r="AJ865" i="20"/>
  <c r="AI865" i="20"/>
  <c r="AK865" i="20" s="1"/>
  <c r="AG865" i="20"/>
  <c r="AF865" i="20"/>
  <c r="AD865" i="20"/>
  <c r="AC865" i="20"/>
  <c r="AB865" i="20"/>
  <c r="AA865" i="20"/>
  <c r="AJ864" i="20"/>
  <c r="AI864" i="20"/>
  <c r="AK864" i="20" s="1"/>
  <c r="AG864" i="20"/>
  <c r="AF864" i="20"/>
  <c r="AD864" i="20"/>
  <c r="AC864" i="20"/>
  <c r="AB864" i="20"/>
  <c r="AA864" i="20"/>
  <c r="AJ863" i="20"/>
  <c r="AI863" i="20"/>
  <c r="AG863" i="20"/>
  <c r="AF863" i="20"/>
  <c r="AD863" i="20"/>
  <c r="AC863" i="20"/>
  <c r="AB863" i="20"/>
  <c r="AA863" i="20"/>
  <c r="AJ862" i="20"/>
  <c r="AI862" i="20"/>
  <c r="AK862" i="20" s="1"/>
  <c r="AG862" i="20"/>
  <c r="AH862" i="20" s="1"/>
  <c r="AF862" i="20"/>
  <c r="AD862" i="20"/>
  <c r="AC862" i="20"/>
  <c r="AB862" i="20"/>
  <c r="AA862" i="20"/>
  <c r="AJ861" i="20"/>
  <c r="AI861" i="20"/>
  <c r="AG861" i="20"/>
  <c r="AF861" i="20"/>
  <c r="AD861" i="20"/>
  <c r="AC861" i="20"/>
  <c r="AB861" i="20"/>
  <c r="AA861" i="20"/>
  <c r="AJ860" i="20"/>
  <c r="AK860" i="20" s="1"/>
  <c r="AI860" i="20"/>
  <c r="AG860" i="20"/>
  <c r="AF860" i="20"/>
  <c r="AH860" i="20" s="1"/>
  <c r="AD860" i="20"/>
  <c r="AC860" i="20"/>
  <c r="AB860" i="20"/>
  <c r="AA860" i="20"/>
  <c r="AJ859" i="20"/>
  <c r="AI859" i="20"/>
  <c r="AG859" i="20"/>
  <c r="AF859" i="20"/>
  <c r="AH859" i="20" s="1"/>
  <c r="AD859" i="20"/>
  <c r="AC859" i="20"/>
  <c r="AB859" i="20"/>
  <c r="AA859" i="20"/>
  <c r="AJ858" i="20"/>
  <c r="AI858" i="20"/>
  <c r="AG858" i="20"/>
  <c r="AF858" i="20"/>
  <c r="AH858" i="20" s="1"/>
  <c r="AD858" i="20"/>
  <c r="AC858" i="20"/>
  <c r="AB858" i="20"/>
  <c r="AA858" i="20"/>
  <c r="AJ857" i="20"/>
  <c r="AI857" i="20"/>
  <c r="AG857" i="20"/>
  <c r="AF857" i="20"/>
  <c r="AH857" i="20" s="1"/>
  <c r="AD857" i="20"/>
  <c r="AC857" i="20"/>
  <c r="AB857" i="20"/>
  <c r="AA857" i="20"/>
  <c r="AJ856" i="20"/>
  <c r="AK856" i="20" s="1"/>
  <c r="AI856" i="20"/>
  <c r="AG856" i="20"/>
  <c r="AF856" i="20"/>
  <c r="AH856" i="20" s="1"/>
  <c r="AD856" i="20"/>
  <c r="AC856" i="20"/>
  <c r="AB856" i="20"/>
  <c r="AA856" i="20"/>
  <c r="AJ855" i="20"/>
  <c r="AI855" i="20"/>
  <c r="AG855" i="20"/>
  <c r="AF855" i="20"/>
  <c r="AH855" i="20" s="1"/>
  <c r="AD855" i="20"/>
  <c r="AC855" i="20"/>
  <c r="AB855" i="20"/>
  <c r="AA855" i="20"/>
  <c r="AJ854" i="20"/>
  <c r="AI854" i="20"/>
  <c r="AG854" i="20"/>
  <c r="AH854" i="20" s="1"/>
  <c r="AF854" i="20"/>
  <c r="AD854" i="20"/>
  <c r="AC854" i="20"/>
  <c r="AB854" i="20"/>
  <c r="AA854" i="20"/>
  <c r="AJ853" i="20"/>
  <c r="AI853" i="20"/>
  <c r="AK853" i="20" s="1"/>
  <c r="AG853" i="20"/>
  <c r="AF853" i="20"/>
  <c r="AD853" i="20"/>
  <c r="AC853" i="20"/>
  <c r="AB853" i="20"/>
  <c r="AA853" i="20"/>
  <c r="AJ852" i="20"/>
  <c r="AI852" i="20"/>
  <c r="AG852" i="20"/>
  <c r="AF852" i="20"/>
  <c r="AD852" i="20"/>
  <c r="AC852" i="20"/>
  <c r="AB852" i="20"/>
  <c r="AA852" i="20"/>
  <c r="AJ851" i="20"/>
  <c r="AI851" i="20"/>
  <c r="AK851" i="20" s="1"/>
  <c r="AG851" i="20"/>
  <c r="AF851" i="20"/>
  <c r="AD851" i="20"/>
  <c r="AC851" i="20"/>
  <c r="AB851" i="20"/>
  <c r="AA851" i="20"/>
  <c r="AJ850" i="20"/>
  <c r="AI850" i="20"/>
  <c r="AK850" i="20" s="1"/>
  <c r="AH850" i="20"/>
  <c r="AG850" i="20"/>
  <c r="AF850" i="20"/>
  <c r="AD850" i="20"/>
  <c r="AC850" i="20"/>
  <c r="AB850" i="20"/>
  <c r="AA850" i="20"/>
  <c r="AJ849" i="20"/>
  <c r="AI849" i="20"/>
  <c r="AK849" i="20" s="1"/>
  <c r="AG849" i="20"/>
  <c r="AF849" i="20"/>
  <c r="AD849" i="20"/>
  <c r="AC849" i="20"/>
  <c r="AB849" i="20"/>
  <c r="AA849" i="20"/>
  <c r="AJ848" i="20"/>
  <c r="AI848" i="20"/>
  <c r="AG848" i="20"/>
  <c r="AF848" i="20"/>
  <c r="AD848" i="20"/>
  <c r="AC848" i="20"/>
  <c r="AB848" i="20"/>
  <c r="AA848" i="20"/>
  <c r="AJ847" i="20"/>
  <c r="AI847" i="20"/>
  <c r="AK847" i="20" s="1"/>
  <c r="AG847" i="20"/>
  <c r="AF847" i="20"/>
  <c r="AD847" i="20"/>
  <c r="AC847" i="20"/>
  <c r="AB847" i="20"/>
  <c r="AA847" i="20"/>
  <c r="AJ846" i="20"/>
  <c r="AI846" i="20"/>
  <c r="AK846" i="20" s="1"/>
  <c r="AG846" i="20"/>
  <c r="AF846" i="20"/>
  <c r="AH846" i="20" s="1"/>
  <c r="AD846" i="20"/>
  <c r="AC846" i="20"/>
  <c r="AB846" i="20"/>
  <c r="AA846" i="20"/>
  <c r="AJ845" i="20"/>
  <c r="AI845" i="20"/>
  <c r="AG845" i="20"/>
  <c r="AF845" i="20"/>
  <c r="AH845" i="20" s="1"/>
  <c r="AD845" i="20"/>
  <c r="AC845" i="20"/>
  <c r="AB845" i="20"/>
  <c r="AA845" i="20"/>
  <c r="AJ844" i="20"/>
  <c r="AK844" i="20" s="1"/>
  <c r="AI844" i="20"/>
  <c r="AG844" i="20"/>
  <c r="AF844" i="20"/>
  <c r="AH844" i="20" s="1"/>
  <c r="AD844" i="20"/>
  <c r="AC844" i="20"/>
  <c r="AB844" i="20"/>
  <c r="AA844" i="20"/>
  <c r="AJ843" i="20"/>
  <c r="AI843" i="20"/>
  <c r="AG843" i="20"/>
  <c r="AF843" i="20"/>
  <c r="AD843" i="20"/>
  <c r="AC843" i="20"/>
  <c r="AB843" i="20"/>
  <c r="AA843" i="20"/>
  <c r="AJ842" i="20"/>
  <c r="AI842" i="20"/>
  <c r="AG842" i="20"/>
  <c r="AF842" i="20"/>
  <c r="AD842" i="20"/>
  <c r="AC842" i="20"/>
  <c r="AB842" i="20"/>
  <c r="AA842" i="20"/>
  <c r="AJ841" i="20"/>
  <c r="AI841" i="20"/>
  <c r="AG841" i="20"/>
  <c r="AF841" i="20"/>
  <c r="AD841" i="20"/>
  <c r="AC841" i="20"/>
  <c r="AB841" i="20"/>
  <c r="AA841" i="20"/>
  <c r="AJ840" i="20"/>
  <c r="AI840" i="20"/>
  <c r="AG840" i="20"/>
  <c r="AF840" i="20"/>
  <c r="AH840" i="20" s="1"/>
  <c r="AD840" i="20"/>
  <c r="AC840" i="20"/>
  <c r="AB840" i="20"/>
  <c r="AA840" i="20"/>
  <c r="AJ839" i="20"/>
  <c r="AI839" i="20"/>
  <c r="AG839" i="20"/>
  <c r="AF839" i="20"/>
  <c r="AD839" i="20"/>
  <c r="AC839" i="20"/>
  <c r="AB839" i="20"/>
  <c r="AA839" i="20"/>
  <c r="AJ838" i="20"/>
  <c r="AK838" i="20" s="1"/>
  <c r="AI838" i="20"/>
  <c r="AG838" i="20"/>
  <c r="AF838" i="20"/>
  <c r="AD838" i="20"/>
  <c r="AC838" i="20"/>
  <c r="AB838" i="20"/>
  <c r="AA838" i="20"/>
  <c r="AJ837" i="20"/>
  <c r="AI837" i="20"/>
  <c r="AG837" i="20"/>
  <c r="AF837" i="20"/>
  <c r="AD837" i="20"/>
  <c r="AC837" i="20"/>
  <c r="AB837" i="20"/>
  <c r="AA837" i="20"/>
  <c r="AK836" i="20"/>
  <c r="AJ836" i="20"/>
  <c r="AI836" i="20"/>
  <c r="AG836" i="20"/>
  <c r="AF836" i="20"/>
  <c r="AH836" i="20" s="1"/>
  <c r="AD836" i="20"/>
  <c r="AC836" i="20"/>
  <c r="AB836" i="20"/>
  <c r="AA836" i="20"/>
  <c r="AJ835" i="20"/>
  <c r="AI835" i="20"/>
  <c r="AG835" i="20"/>
  <c r="AF835" i="20"/>
  <c r="AD835" i="20"/>
  <c r="AC835" i="20"/>
  <c r="AB835" i="20"/>
  <c r="AA835" i="20"/>
  <c r="AJ834" i="20"/>
  <c r="AI834" i="20"/>
  <c r="AG834" i="20"/>
  <c r="AF834" i="20"/>
  <c r="AD834" i="20"/>
  <c r="AC834" i="20"/>
  <c r="AB834" i="20"/>
  <c r="AA834" i="20"/>
  <c r="AJ833" i="20"/>
  <c r="AI833" i="20"/>
  <c r="AG833" i="20"/>
  <c r="AF833" i="20"/>
  <c r="AD833" i="20"/>
  <c r="AC833" i="20"/>
  <c r="AB833" i="20"/>
  <c r="AA833" i="20"/>
  <c r="AJ832" i="20"/>
  <c r="AI832" i="20"/>
  <c r="AG832" i="20"/>
  <c r="AF832" i="20"/>
  <c r="AH832" i="20" s="1"/>
  <c r="AD832" i="20"/>
  <c r="AC832" i="20"/>
  <c r="AB832" i="20"/>
  <c r="AA832" i="20"/>
  <c r="AJ831" i="20"/>
  <c r="AI831" i="20"/>
  <c r="AG831" i="20"/>
  <c r="AF831" i="20"/>
  <c r="AD831" i="20"/>
  <c r="AC831" i="20"/>
  <c r="AB831" i="20"/>
  <c r="AA831" i="20"/>
  <c r="AJ830" i="20"/>
  <c r="AK830" i="20" s="1"/>
  <c r="AI830" i="20"/>
  <c r="AG830" i="20"/>
  <c r="AF830" i="20"/>
  <c r="AD830" i="20"/>
  <c r="AC830" i="20"/>
  <c r="AB830" i="20"/>
  <c r="AA830" i="20"/>
  <c r="AJ829" i="20"/>
  <c r="AI829" i="20"/>
  <c r="AG829" i="20"/>
  <c r="AF829" i="20"/>
  <c r="AD829" i="20"/>
  <c r="AC829" i="20"/>
  <c r="AB829" i="20"/>
  <c r="AA829" i="20"/>
  <c r="AJ828" i="20"/>
  <c r="AI828" i="20"/>
  <c r="AK828" i="20" s="1"/>
  <c r="AG828" i="20"/>
  <c r="AF828" i="20"/>
  <c r="AD828" i="20"/>
  <c r="AC828" i="20"/>
  <c r="AB828" i="20"/>
  <c r="AA828" i="20"/>
  <c r="AJ827" i="20"/>
  <c r="AI827" i="20"/>
  <c r="AK827" i="20" s="1"/>
  <c r="AG827" i="20"/>
  <c r="AF827" i="20"/>
  <c r="AD827" i="20"/>
  <c r="AC827" i="20"/>
  <c r="AB827" i="20"/>
  <c r="AA827" i="20"/>
  <c r="AJ826" i="20"/>
  <c r="AI826" i="20"/>
  <c r="AK826" i="20" s="1"/>
  <c r="AG826" i="20"/>
  <c r="AF826" i="20"/>
  <c r="AD826" i="20"/>
  <c r="AC826" i="20"/>
  <c r="AB826" i="20"/>
  <c r="AA826" i="20"/>
  <c r="AJ825" i="20"/>
  <c r="AI825" i="20"/>
  <c r="AG825" i="20"/>
  <c r="AH825" i="20" s="1"/>
  <c r="AF825" i="20"/>
  <c r="AD825" i="20"/>
  <c r="AC825" i="20"/>
  <c r="AB825" i="20"/>
  <c r="AA825" i="20"/>
  <c r="AJ824" i="20"/>
  <c r="AI824" i="20"/>
  <c r="AK824" i="20" s="1"/>
  <c r="AG824" i="20"/>
  <c r="AF824" i="20"/>
  <c r="AD824" i="20"/>
  <c r="AC824" i="20"/>
  <c r="AB824" i="20"/>
  <c r="AA824" i="20"/>
  <c r="AJ823" i="20"/>
  <c r="AI823" i="20"/>
  <c r="AK823" i="20" s="1"/>
  <c r="AG823" i="20"/>
  <c r="AF823" i="20"/>
  <c r="AD823" i="20"/>
  <c r="AC823" i="20"/>
  <c r="AB823" i="20"/>
  <c r="AA823" i="20"/>
  <c r="AJ822" i="20"/>
  <c r="AI822" i="20"/>
  <c r="AG822" i="20"/>
  <c r="AF822" i="20"/>
  <c r="AD822" i="20"/>
  <c r="AC822" i="20"/>
  <c r="AB822" i="20"/>
  <c r="AA822" i="20"/>
  <c r="AJ821" i="20"/>
  <c r="AI821" i="20"/>
  <c r="AG821" i="20"/>
  <c r="AH821" i="20" s="1"/>
  <c r="AF821" i="20"/>
  <c r="AD821" i="20"/>
  <c r="AC821" i="20"/>
  <c r="AB821" i="20"/>
  <c r="AA821" i="20"/>
  <c r="AJ820" i="20"/>
  <c r="AI820" i="20"/>
  <c r="AK820" i="20" s="1"/>
  <c r="AG820" i="20"/>
  <c r="AF820" i="20"/>
  <c r="AD820" i="20"/>
  <c r="AC820" i="20"/>
  <c r="AB820" i="20"/>
  <c r="AA820" i="20"/>
  <c r="AJ819" i="20"/>
  <c r="AI819" i="20"/>
  <c r="AK819" i="20" s="1"/>
  <c r="AG819" i="20"/>
  <c r="AF819" i="20"/>
  <c r="AD819" i="20"/>
  <c r="AC819" i="20"/>
  <c r="AB819" i="20"/>
  <c r="AA819" i="20"/>
  <c r="AJ818" i="20"/>
  <c r="AI818" i="20"/>
  <c r="AK818" i="20" s="1"/>
  <c r="AG818" i="20"/>
  <c r="AF818" i="20"/>
  <c r="AD818" i="20"/>
  <c r="AC818" i="20"/>
  <c r="AB818" i="20"/>
  <c r="AA818" i="20"/>
  <c r="AJ817" i="20"/>
  <c r="AI817" i="20"/>
  <c r="AG817" i="20"/>
  <c r="AH817" i="20" s="1"/>
  <c r="AF817" i="20"/>
  <c r="AD817" i="20"/>
  <c r="AC817" i="20"/>
  <c r="AB817" i="20"/>
  <c r="AA817" i="20"/>
  <c r="AJ816" i="20"/>
  <c r="AI816" i="20"/>
  <c r="AK816" i="20" s="1"/>
  <c r="AG816" i="20"/>
  <c r="AF816" i="20"/>
  <c r="AD816" i="20"/>
  <c r="AC816" i="20"/>
  <c r="AB816" i="20"/>
  <c r="AA816" i="20"/>
  <c r="AJ815" i="20"/>
  <c r="AI815" i="20"/>
  <c r="AK815" i="20" s="1"/>
  <c r="AG815" i="20"/>
  <c r="AF815" i="20"/>
  <c r="AD815" i="20"/>
  <c r="AC815" i="20"/>
  <c r="AB815" i="20"/>
  <c r="AA815" i="20"/>
  <c r="AJ814" i="20"/>
  <c r="AI814" i="20"/>
  <c r="AG814" i="20"/>
  <c r="AF814" i="20"/>
  <c r="AD814" i="20"/>
  <c r="AC814" i="20"/>
  <c r="AB814" i="20"/>
  <c r="AA814" i="20"/>
  <c r="AJ813" i="20"/>
  <c r="AI813" i="20"/>
  <c r="AG813" i="20"/>
  <c r="AH813" i="20" s="1"/>
  <c r="AF813" i="20"/>
  <c r="AD813" i="20"/>
  <c r="AC813" i="20"/>
  <c r="AB813" i="20"/>
  <c r="AA813" i="20"/>
  <c r="AJ812" i="20"/>
  <c r="AK812" i="20" s="1"/>
  <c r="AI812" i="20"/>
  <c r="AG812" i="20"/>
  <c r="AF812" i="20"/>
  <c r="AH812" i="20" s="1"/>
  <c r="AD812" i="20"/>
  <c r="AC812" i="20"/>
  <c r="AB812" i="20"/>
  <c r="AA812" i="20"/>
  <c r="AJ811" i="20"/>
  <c r="AI811" i="20"/>
  <c r="AG811" i="20"/>
  <c r="AF811" i="20"/>
  <c r="AD811" i="20"/>
  <c r="AC811" i="20"/>
  <c r="AB811" i="20"/>
  <c r="AA811" i="20"/>
  <c r="AJ810" i="20"/>
  <c r="AI810" i="20"/>
  <c r="AG810" i="20"/>
  <c r="AF810" i="20"/>
  <c r="AD810" i="20"/>
  <c r="AC810" i="20"/>
  <c r="AB810" i="20"/>
  <c r="AA810" i="20"/>
  <c r="AJ809" i="20"/>
  <c r="AI809" i="20"/>
  <c r="AG809" i="20"/>
  <c r="AF809" i="20"/>
  <c r="AD809" i="20"/>
  <c r="AC809" i="20"/>
  <c r="AB809" i="20"/>
  <c r="AA809" i="20"/>
  <c r="AJ808" i="20"/>
  <c r="AI808" i="20"/>
  <c r="AG808" i="20"/>
  <c r="AF808" i="20"/>
  <c r="AH808" i="20" s="1"/>
  <c r="AD808" i="20"/>
  <c r="AC808" i="20"/>
  <c r="AB808" i="20"/>
  <c r="AA808" i="20"/>
  <c r="AJ807" i="20"/>
  <c r="AI807" i="20"/>
  <c r="AG807" i="20"/>
  <c r="AF807" i="20"/>
  <c r="AD807" i="20"/>
  <c r="AC807" i="20"/>
  <c r="AB807" i="20"/>
  <c r="AA807" i="20"/>
  <c r="AJ806" i="20"/>
  <c r="AK806" i="20" s="1"/>
  <c r="AI806" i="20"/>
  <c r="AG806" i="20"/>
  <c r="AF806" i="20"/>
  <c r="AD806" i="20"/>
  <c r="AC806" i="20"/>
  <c r="AB806" i="20"/>
  <c r="AA806" i="20"/>
  <c r="AJ805" i="20"/>
  <c r="AI805" i="20"/>
  <c r="AG805" i="20"/>
  <c r="AF805" i="20"/>
  <c r="AD805" i="20"/>
  <c r="AC805" i="20"/>
  <c r="AB805" i="20"/>
  <c r="AA805" i="20"/>
  <c r="AK804" i="20"/>
  <c r="AJ804" i="20"/>
  <c r="AI804" i="20"/>
  <c r="AG804" i="20"/>
  <c r="AF804" i="20"/>
  <c r="AH804" i="20" s="1"/>
  <c r="AD804" i="20"/>
  <c r="AC804" i="20"/>
  <c r="AB804" i="20"/>
  <c r="AA804" i="20"/>
  <c r="AJ803" i="20"/>
  <c r="AI803" i="20"/>
  <c r="AG803" i="20"/>
  <c r="AF803" i="20"/>
  <c r="AD803" i="20"/>
  <c r="AC803" i="20"/>
  <c r="AB803" i="20"/>
  <c r="AA803" i="20"/>
  <c r="AJ802" i="20"/>
  <c r="AI802" i="20"/>
  <c r="AG802" i="20"/>
  <c r="AF802" i="20"/>
  <c r="AD802" i="20"/>
  <c r="AC802" i="20"/>
  <c r="AB802" i="20"/>
  <c r="AA802" i="20"/>
  <c r="AJ801" i="20"/>
  <c r="AI801" i="20"/>
  <c r="AG801" i="20"/>
  <c r="AF801" i="20"/>
  <c r="AD801" i="20"/>
  <c r="AC801" i="20"/>
  <c r="AB801" i="20"/>
  <c r="AA801" i="20"/>
  <c r="AJ800" i="20"/>
  <c r="AI800" i="20"/>
  <c r="AG800" i="20"/>
  <c r="AF800" i="20"/>
  <c r="AH800" i="20" s="1"/>
  <c r="AD800" i="20"/>
  <c r="AC800" i="20"/>
  <c r="AB800" i="20"/>
  <c r="AA800" i="20"/>
  <c r="AJ799" i="20"/>
  <c r="AI799" i="20"/>
  <c r="AG799" i="20"/>
  <c r="AF799" i="20"/>
  <c r="AD799" i="20"/>
  <c r="AC799" i="20"/>
  <c r="AB799" i="20"/>
  <c r="AA799" i="20"/>
  <c r="AJ798" i="20"/>
  <c r="AK798" i="20" s="1"/>
  <c r="AI798" i="20"/>
  <c r="AG798" i="20"/>
  <c r="AF798" i="20"/>
  <c r="AD798" i="20"/>
  <c r="AC798" i="20"/>
  <c r="AB798" i="20"/>
  <c r="AA798" i="20"/>
  <c r="AJ797" i="20"/>
  <c r="AI797" i="20"/>
  <c r="AG797" i="20"/>
  <c r="AF797" i="20"/>
  <c r="AD797" i="20"/>
  <c r="AC797" i="20"/>
  <c r="AB797" i="20"/>
  <c r="AA797" i="20"/>
  <c r="AJ796" i="20"/>
  <c r="AI796" i="20"/>
  <c r="AK796" i="20" s="1"/>
  <c r="AG796" i="20"/>
  <c r="AF796" i="20"/>
  <c r="AD796" i="20"/>
  <c r="AC796" i="20"/>
  <c r="AB796" i="20"/>
  <c r="AA796" i="20"/>
  <c r="AJ795" i="20"/>
  <c r="AI795" i="20"/>
  <c r="AK795" i="20" s="1"/>
  <c r="AG795" i="20"/>
  <c r="AF795" i="20"/>
  <c r="AD795" i="20"/>
  <c r="AC795" i="20"/>
  <c r="AB795" i="20"/>
  <c r="AA795" i="20"/>
  <c r="AJ794" i="20"/>
  <c r="AI794" i="20"/>
  <c r="AK794" i="20" s="1"/>
  <c r="AG794" i="20"/>
  <c r="AF794" i="20"/>
  <c r="AD794" i="20"/>
  <c r="AC794" i="20"/>
  <c r="AB794" i="20"/>
  <c r="AA794" i="20"/>
  <c r="AJ793" i="20"/>
  <c r="AI793" i="20"/>
  <c r="AG793" i="20"/>
  <c r="AH793" i="20" s="1"/>
  <c r="AF793" i="20"/>
  <c r="AD793" i="20"/>
  <c r="AC793" i="20"/>
  <c r="AB793" i="20"/>
  <c r="AA793" i="20"/>
  <c r="AJ792" i="20"/>
  <c r="AI792" i="20"/>
  <c r="AK792" i="20" s="1"/>
  <c r="AG792" i="20"/>
  <c r="AF792" i="20"/>
  <c r="AD792" i="20"/>
  <c r="AC792" i="20"/>
  <c r="AB792" i="20"/>
  <c r="AA792" i="20"/>
  <c r="AJ791" i="20"/>
  <c r="AI791" i="20"/>
  <c r="AK791" i="20" s="1"/>
  <c r="AG791" i="20"/>
  <c r="AF791" i="20"/>
  <c r="AD791" i="20"/>
  <c r="AC791" i="20"/>
  <c r="AB791" i="20"/>
  <c r="AA791" i="20"/>
  <c r="AJ790" i="20"/>
  <c r="AI790" i="20"/>
  <c r="AG790" i="20"/>
  <c r="AF790" i="20"/>
  <c r="AD790" i="20"/>
  <c r="AC790" i="20"/>
  <c r="AB790" i="20"/>
  <c r="AA790" i="20"/>
  <c r="AJ789" i="20"/>
  <c r="AI789" i="20"/>
  <c r="AG789" i="20"/>
  <c r="AH789" i="20" s="1"/>
  <c r="AF789" i="20"/>
  <c r="AD789" i="20"/>
  <c r="AC789" i="20"/>
  <c r="AB789" i="20"/>
  <c r="AA789" i="20"/>
  <c r="AJ788" i="20"/>
  <c r="AI788" i="20"/>
  <c r="AK788" i="20" s="1"/>
  <c r="AG788" i="20"/>
  <c r="AF788" i="20"/>
  <c r="AD788" i="20"/>
  <c r="AC788" i="20"/>
  <c r="AB788" i="20"/>
  <c r="AA788" i="20"/>
  <c r="AJ787" i="20"/>
  <c r="AI787" i="20"/>
  <c r="AK787" i="20" s="1"/>
  <c r="AG787" i="20"/>
  <c r="AF787" i="20"/>
  <c r="AD787" i="20"/>
  <c r="AC787" i="20"/>
  <c r="AB787" i="20"/>
  <c r="AA787" i="20"/>
  <c r="AJ786" i="20"/>
  <c r="AI786" i="20"/>
  <c r="AK786" i="20" s="1"/>
  <c r="AG786" i="20"/>
  <c r="AF786" i="20"/>
  <c r="AD786" i="20"/>
  <c r="AC786" i="20"/>
  <c r="AB786" i="20"/>
  <c r="AA786" i="20"/>
  <c r="AJ785" i="20"/>
  <c r="AI785" i="20"/>
  <c r="AG785" i="20"/>
  <c r="AH785" i="20" s="1"/>
  <c r="AF785" i="20"/>
  <c r="AD785" i="20"/>
  <c r="AC785" i="20"/>
  <c r="AB785" i="20"/>
  <c r="AA785" i="20"/>
  <c r="AJ784" i="20"/>
  <c r="AI784" i="20"/>
  <c r="AK784" i="20" s="1"/>
  <c r="AG784" i="20"/>
  <c r="AF784" i="20"/>
  <c r="AD784" i="20"/>
  <c r="AC784" i="20"/>
  <c r="AB784" i="20"/>
  <c r="AA784" i="20"/>
  <c r="AJ783" i="20"/>
  <c r="AI783" i="20"/>
  <c r="AK783" i="20" s="1"/>
  <c r="AG783" i="20"/>
  <c r="AF783" i="20"/>
  <c r="AD783" i="20"/>
  <c r="AC783" i="20"/>
  <c r="AB783" i="20"/>
  <c r="AA783" i="20"/>
  <c r="AJ782" i="20"/>
  <c r="AI782" i="20"/>
  <c r="AG782" i="20"/>
  <c r="AF782" i="20"/>
  <c r="AD782" i="20"/>
  <c r="AC782" i="20"/>
  <c r="AB782" i="20"/>
  <c r="AA782" i="20"/>
  <c r="AJ781" i="20"/>
  <c r="AI781" i="20"/>
  <c r="AG781" i="20"/>
  <c r="AH781" i="20" s="1"/>
  <c r="AF781" i="20"/>
  <c r="AD781" i="20"/>
  <c r="AC781" i="20"/>
  <c r="AB781" i="20"/>
  <c r="AA781" i="20"/>
  <c r="AJ780" i="20"/>
  <c r="AK780" i="20" s="1"/>
  <c r="AI780" i="20"/>
  <c r="AG780" i="20"/>
  <c r="AF780" i="20"/>
  <c r="AH780" i="20" s="1"/>
  <c r="AD780" i="20"/>
  <c r="AC780" i="20"/>
  <c r="AB780" i="20"/>
  <c r="AA780" i="20"/>
  <c r="AJ779" i="20"/>
  <c r="AI779" i="20"/>
  <c r="AG779" i="20"/>
  <c r="AF779" i="20"/>
  <c r="AD779" i="20"/>
  <c r="AC779" i="20"/>
  <c r="AB779" i="20"/>
  <c r="AA779" i="20"/>
  <c r="AJ778" i="20"/>
  <c r="AI778" i="20"/>
  <c r="AG778" i="20"/>
  <c r="AF778" i="20"/>
  <c r="AD778" i="20"/>
  <c r="AC778" i="20"/>
  <c r="AB778" i="20"/>
  <c r="AA778" i="20"/>
  <c r="AJ777" i="20"/>
  <c r="AI777" i="20"/>
  <c r="AG777" i="20"/>
  <c r="AF777" i="20"/>
  <c r="AD777" i="20"/>
  <c r="AC777" i="20"/>
  <c r="AB777" i="20"/>
  <c r="AA777" i="20"/>
  <c r="AJ776" i="20"/>
  <c r="AI776" i="20"/>
  <c r="AG776" i="20"/>
  <c r="AF776" i="20"/>
  <c r="AH776" i="20" s="1"/>
  <c r="AD776" i="20"/>
  <c r="AC776" i="20"/>
  <c r="AB776" i="20"/>
  <c r="AA776" i="20"/>
  <c r="AJ775" i="20"/>
  <c r="AI775" i="20"/>
  <c r="AG775" i="20"/>
  <c r="AF775" i="20"/>
  <c r="AD775" i="20"/>
  <c r="AC775" i="20"/>
  <c r="AB775" i="20"/>
  <c r="AA775" i="20"/>
  <c r="AJ774" i="20"/>
  <c r="AK774" i="20" s="1"/>
  <c r="AI774" i="20"/>
  <c r="AG774" i="20"/>
  <c r="AF774" i="20"/>
  <c r="AD774" i="20"/>
  <c r="AC774" i="20"/>
  <c r="AB774" i="20"/>
  <c r="AA774" i="20"/>
  <c r="AJ773" i="20"/>
  <c r="AI773" i="20"/>
  <c r="AG773" i="20"/>
  <c r="AF773" i="20"/>
  <c r="AD773" i="20"/>
  <c r="AC773" i="20"/>
  <c r="AB773" i="20"/>
  <c r="AA773" i="20"/>
  <c r="AK772" i="20"/>
  <c r="AJ772" i="20"/>
  <c r="AI772" i="20"/>
  <c r="AG772" i="20"/>
  <c r="AF772" i="20"/>
  <c r="AH772" i="20" s="1"/>
  <c r="AD772" i="20"/>
  <c r="AC772" i="20"/>
  <c r="AB772" i="20"/>
  <c r="AA772" i="20"/>
  <c r="AJ771" i="20"/>
  <c r="AI771" i="20"/>
  <c r="AG771" i="20"/>
  <c r="AF771" i="20"/>
  <c r="AD771" i="20"/>
  <c r="AC771" i="20"/>
  <c r="AB771" i="20"/>
  <c r="AA771" i="20"/>
  <c r="AJ770" i="20"/>
  <c r="AI770" i="20"/>
  <c r="AG770" i="20"/>
  <c r="AF770" i="20"/>
  <c r="AD770" i="20"/>
  <c r="AC770" i="20"/>
  <c r="AB770" i="20"/>
  <c r="AA770" i="20"/>
  <c r="AJ769" i="20"/>
  <c r="AI769" i="20"/>
  <c r="AG769" i="20"/>
  <c r="AF769" i="20"/>
  <c r="AD769" i="20"/>
  <c r="AC769" i="20"/>
  <c r="AB769" i="20"/>
  <c r="AA769" i="20"/>
  <c r="AJ768" i="20"/>
  <c r="AI768" i="20"/>
  <c r="AG768" i="20"/>
  <c r="AF768" i="20"/>
  <c r="AH768" i="20" s="1"/>
  <c r="AD768" i="20"/>
  <c r="AC768" i="20"/>
  <c r="AB768" i="20"/>
  <c r="AA768" i="20"/>
  <c r="AJ767" i="20"/>
  <c r="AI767" i="20"/>
  <c r="AG767" i="20"/>
  <c r="AF767" i="20"/>
  <c r="AD767" i="20"/>
  <c r="AC767" i="20"/>
  <c r="AB767" i="20"/>
  <c r="AA767" i="20"/>
  <c r="AJ766" i="20"/>
  <c r="AK766" i="20" s="1"/>
  <c r="AI766" i="20"/>
  <c r="AG766" i="20"/>
  <c r="AF766" i="20"/>
  <c r="AD766" i="20"/>
  <c r="AC766" i="20"/>
  <c r="AB766" i="20"/>
  <c r="AA766" i="20"/>
  <c r="AJ765" i="20"/>
  <c r="AI765" i="20"/>
  <c r="AG765" i="20"/>
  <c r="AF765" i="20"/>
  <c r="AD765" i="20"/>
  <c r="AC765" i="20"/>
  <c r="AB765" i="20"/>
  <c r="AA765" i="20"/>
  <c r="AJ764" i="20"/>
  <c r="AI764" i="20"/>
  <c r="AK764" i="20" s="1"/>
  <c r="AG764" i="20"/>
  <c r="AF764" i="20"/>
  <c r="AD764" i="20"/>
  <c r="AC764" i="20"/>
  <c r="AB764" i="20"/>
  <c r="AA764" i="20"/>
  <c r="AJ763" i="20"/>
  <c r="AI763" i="20"/>
  <c r="AK763" i="20" s="1"/>
  <c r="AG763" i="20"/>
  <c r="AF763" i="20"/>
  <c r="AD763" i="20"/>
  <c r="AC763" i="20"/>
  <c r="AB763" i="20"/>
  <c r="AA763" i="20"/>
  <c r="AJ762" i="20"/>
  <c r="AI762" i="20"/>
  <c r="AK762" i="20" s="1"/>
  <c r="AG762" i="20"/>
  <c r="AF762" i="20"/>
  <c r="AD762" i="20"/>
  <c r="AC762" i="20"/>
  <c r="AB762" i="20"/>
  <c r="AA762" i="20"/>
  <c r="AJ761" i="20"/>
  <c r="AI761" i="20"/>
  <c r="AG761" i="20"/>
  <c r="AH761" i="20" s="1"/>
  <c r="AF761" i="20"/>
  <c r="AD761" i="20"/>
  <c r="AC761" i="20"/>
  <c r="AB761" i="20"/>
  <c r="AA761" i="20"/>
  <c r="AJ760" i="20"/>
  <c r="AI760" i="20"/>
  <c r="AK760" i="20" s="1"/>
  <c r="AG760" i="20"/>
  <c r="AF760" i="20"/>
  <c r="AD760" i="20"/>
  <c r="AC760" i="20"/>
  <c r="AB760" i="20"/>
  <c r="AA760" i="20"/>
  <c r="AJ759" i="20"/>
  <c r="AI759" i="20"/>
  <c r="AK759" i="20" s="1"/>
  <c r="AG759" i="20"/>
  <c r="AF759" i="20"/>
  <c r="AD759" i="20"/>
  <c r="AC759" i="20"/>
  <c r="AB759" i="20"/>
  <c r="AA759" i="20"/>
  <c r="AJ758" i="20"/>
  <c r="AI758" i="20"/>
  <c r="AG758" i="20"/>
  <c r="AF758" i="20"/>
  <c r="AD758" i="20"/>
  <c r="AC758" i="20"/>
  <c r="AB758" i="20"/>
  <c r="AA758" i="20"/>
  <c r="AJ757" i="20"/>
  <c r="AI757" i="20"/>
  <c r="AG757" i="20"/>
  <c r="AH757" i="20" s="1"/>
  <c r="AF757" i="20"/>
  <c r="AD757" i="20"/>
  <c r="AC757" i="20"/>
  <c r="AB757" i="20"/>
  <c r="AA757" i="20"/>
  <c r="AJ756" i="20"/>
  <c r="AI756" i="20"/>
  <c r="AK756" i="20" s="1"/>
  <c r="AG756" i="20"/>
  <c r="AF756" i="20"/>
  <c r="AD756" i="20"/>
  <c r="AC756" i="20"/>
  <c r="AB756" i="20"/>
  <c r="AA756" i="20"/>
  <c r="AJ755" i="20"/>
  <c r="AI755" i="20"/>
  <c r="AK755" i="20" s="1"/>
  <c r="AG755" i="20"/>
  <c r="AF755" i="20"/>
  <c r="AD755" i="20"/>
  <c r="AC755" i="20"/>
  <c r="AB755" i="20"/>
  <c r="AA755" i="20"/>
  <c r="AJ754" i="20"/>
  <c r="AI754" i="20"/>
  <c r="AK754" i="20" s="1"/>
  <c r="AG754" i="20"/>
  <c r="AF754" i="20"/>
  <c r="AD754" i="20"/>
  <c r="AC754" i="20"/>
  <c r="AB754" i="20"/>
  <c r="AA754" i="20"/>
  <c r="AJ753" i="20"/>
  <c r="AI753" i="20"/>
  <c r="AG753" i="20"/>
  <c r="AH753" i="20" s="1"/>
  <c r="AF753" i="20"/>
  <c r="AD753" i="20"/>
  <c r="AC753" i="20"/>
  <c r="AB753" i="20"/>
  <c r="AA753" i="20"/>
  <c r="AJ752" i="20"/>
  <c r="AI752" i="20"/>
  <c r="AK752" i="20" s="1"/>
  <c r="AG752" i="20"/>
  <c r="AF752" i="20"/>
  <c r="AD752" i="20"/>
  <c r="AC752" i="20"/>
  <c r="AB752" i="20"/>
  <c r="AA752" i="20"/>
  <c r="AJ751" i="20"/>
  <c r="AI751" i="20"/>
  <c r="AK751" i="20" s="1"/>
  <c r="AG751" i="20"/>
  <c r="AF751" i="20"/>
  <c r="AD751" i="20"/>
  <c r="AC751" i="20"/>
  <c r="AB751" i="20"/>
  <c r="AA751" i="20"/>
  <c r="AJ750" i="20"/>
  <c r="AI750" i="20"/>
  <c r="AG750" i="20"/>
  <c r="AF750" i="20"/>
  <c r="AD750" i="20"/>
  <c r="AC750" i="20"/>
  <c r="AB750" i="20"/>
  <c r="AA750" i="20"/>
  <c r="AJ749" i="20"/>
  <c r="AI749" i="20"/>
  <c r="AG749" i="20"/>
  <c r="AH749" i="20" s="1"/>
  <c r="AF749" i="20"/>
  <c r="AD749" i="20"/>
  <c r="AC749" i="20"/>
  <c r="AB749" i="20"/>
  <c r="AA749" i="20"/>
  <c r="AJ748" i="20"/>
  <c r="AK748" i="20" s="1"/>
  <c r="AI748" i="20"/>
  <c r="AG748" i="20"/>
  <c r="AF748" i="20"/>
  <c r="AH748" i="20" s="1"/>
  <c r="AD748" i="20"/>
  <c r="AC748" i="20"/>
  <c r="AB748" i="20"/>
  <c r="AA748" i="20"/>
  <c r="AJ747" i="20"/>
  <c r="AI747" i="20"/>
  <c r="AG747" i="20"/>
  <c r="AF747" i="20"/>
  <c r="AD747" i="20"/>
  <c r="AC747" i="20"/>
  <c r="AB747" i="20"/>
  <c r="AA747" i="20"/>
  <c r="AJ746" i="20"/>
  <c r="AI746" i="20"/>
  <c r="AG746" i="20"/>
  <c r="AF746" i="20"/>
  <c r="AD746" i="20"/>
  <c r="AC746" i="20"/>
  <c r="AB746" i="20"/>
  <c r="AA746" i="20"/>
  <c r="AJ745" i="20"/>
  <c r="AI745" i="20"/>
  <c r="AG745" i="20"/>
  <c r="AF745" i="20"/>
  <c r="AD745" i="20"/>
  <c r="AC745" i="20"/>
  <c r="AB745" i="20"/>
  <c r="AA745" i="20"/>
  <c r="AK744" i="20"/>
  <c r="AJ744" i="20"/>
  <c r="AI744" i="20"/>
  <c r="AG744" i="20"/>
  <c r="AF744" i="20"/>
  <c r="AH744" i="20" s="1"/>
  <c r="AD744" i="20"/>
  <c r="AC744" i="20"/>
  <c r="AB744" i="20"/>
  <c r="AA744" i="20"/>
  <c r="AJ743" i="20"/>
  <c r="AI743" i="20"/>
  <c r="AG743" i="20"/>
  <c r="AF743" i="20"/>
  <c r="AD743" i="20"/>
  <c r="AC743" i="20"/>
  <c r="AB743" i="20"/>
  <c r="AA743" i="20"/>
  <c r="AJ742" i="20"/>
  <c r="AI742" i="20"/>
  <c r="AG742" i="20"/>
  <c r="AF742" i="20"/>
  <c r="AD742" i="20"/>
  <c r="AC742" i="20"/>
  <c r="AB742" i="20"/>
  <c r="AA742" i="20"/>
  <c r="AJ741" i="20"/>
  <c r="AI741" i="20"/>
  <c r="AG741" i="20"/>
  <c r="AF741" i="20"/>
  <c r="AD741" i="20"/>
  <c r="AC741" i="20"/>
  <c r="AB741" i="20"/>
  <c r="AA741" i="20"/>
  <c r="AJ740" i="20"/>
  <c r="AI740" i="20"/>
  <c r="AK740" i="20" s="1"/>
  <c r="AG740" i="20"/>
  <c r="AF740" i="20"/>
  <c r="AH740" i="20" s="1"/>
  <c r="AD740" i="20"/>
  <c r="AC740" i="20"/>
  <c r="AB740" i="20"/>
  <c r="AA740" i="20"/>
  <c r="AJ739" i="20"/>
  <c r="AI739" i="20"/>
  <c r="AK739" i="20" s="1"/>
  <c r="AG739" i="20"/>
  <c r="AF739" i="20"/>
  <c r="AD739" i="20"/>
  <c r="AC739" i="20"/>
  <c r="AB739" i="20"/>
  <c r="AA739" i="20"/>
  <c r="AJ738" i="20"/>
  <c r="AI738" i="20"/>
  <c r="AK738" i="20" s="1"/>
  <c r="AG738" i="20"/>
  <c r="AF738" i="20"/>
  <c r="AD738" i="20"/>
  <c r="AC738" i="20"/>
  <c r="AB738" i="20"/>
  <c r="AA738" i="20"/>
  <c r="AJ737" i="20"/>
  <c r="AI737" i="20"/>
  <c r="AG737" i="20"/>
  <c r="AF737" i="20"/>
  <c r="AD737" i="20"/>
  <c r="AC737" i="20"/>
  <c r="AB737" i="20"/>
  <c r="AA737" i="20"/>
  <c r="AJ736" i="20"/>
  <c r="AI736" i="20"/>
  <c r="AK736" i="20" s="1"/>
  <c r="AG736" i="20"/>
  <c r="AF736" i="20"/>
  <c r="AH736" i="20" s="1"/>
  <c r="AD736" i="20"/>
  <c r="AC736" i="20"/>
  <c r="AB736" i="20"/>
  <c r="AA736" i="20"/>
  <c r="AJ735" i="20"/>
  <c r="AI735" i="20"/>
  <c r="AK735" i="20" s="1"/>
  <c r="AG735" i="20"/>
  <c r="AF735" i="20"/>
  <c r="AD735" i="20"/>
  <c r="AC735" i="20"/>
  <c r="AB735" i="20"/>
  <c r="AA735" i="20"/>
  <c r="AJ734" i="20"/>
  <c r="AI734" i="20"/>
  <c r="AG734" i="20"/>
  <c r="AF734" i="20"/>
  <c r="AD734" i="20"/>
  <c r="AC734" i="20"/>
  <c r="AB734" i="20"/>
  <c r="AA734" i="20"/>
  <c r="AJ733" i="20"/>
  <c r="AI733" i="20"/>
  <c r="AG733" i="20"/>
  <c r="AF733" i="20"/>
  <c r="AD733" i="20"/>
  <c r="AC733" i="20"/>
  <c r="AB733" i="20"/>
  <c r="AA733" i="20"/>
  <c r="AJ732" i="20"/>
  <c r="AK732" i="20" s="1"/>
  <c r="AI732" i="20"/>
  <c r="AG732" i="20"/>
  <c r="AF732" i="20"/>
  <c r="AD732" i="20"/>
  <c r="AC732" i="20"/>
  <c r="AB732" i="20"/>
  <c r="AA732" i="20"/>
  <c r="AJ731" i="20"/>
  <c r="AI731" i="20"/>
  <c r="AG731" i="20"/>
  <c r="AF731" i="20"/>
  <c r="AD731" i="20"/>
  <c r="AC731" i="20"/>
  <c r="AB731" i="20"/>
  <c r="AA731" i="20"/>
  <c r="AJ730" i="20"/>
  <c r="AI730" i="20"/>
  <c r="AG730" i="20"/>
  <c r="AF730" i="20"/>
  <c r="AD730" i="20"/>
  <c r="AC730" i="20"/>
  <c r="AB730" i="20"/>
  <c r="AA730" i="20"/>
  <c r="AJ729" i="20"/>
  <c r="AI729" i="20"/>
  <c r="AG729" i="20"/>
  <c r="AH729" i="20" s="1"/>
  <c r="AF729" i="20"/>
  <c r="AD729" i="20"/>
  <c r="AC729" i="20"/>
  <c r="AB729" i="20"/>
  <c r="AA729" i="20"/>
  <c r="AK728" i="20"/>
  <c r="AJ728" i="20"/>
  <c r="AI728" i="20"/>
  <c r="AG728" i="20"/>
  <c r="AF728" i="20"/>
  <c r="AH728" i="20" s="1"/>
  <c r="AD728" i="20"/>
  <c r="AC728" i="20"/>
  <c r="AB728" i="20"/>
  <c r="AA728" i="20"/>
  <c r="AJ727" i="20"/>
  <c r="AI727" i="20"/>
  <c r="AK727" i="20" s="1"/>
  <c r="AG727" i="20"/>
  <c r="AF727" i="20"/>
  <c r="AD727" i="20"/>
  <c r="AC727" i="20"/>
  <c r="AB727" i="20"/>
  <c r="AA727" i="20"/>
  <c r="AJ726" i="20"/>
  <c r="AI726" i="20"/>
  <c r="AG726" i="20"/>
  <c r="AF726" i="20"/>
  <c r="AD726" i="20"/>
  <c r="AC726" i="20"/>
  <c r="AB726" i="20"/>
  <c r="AA726" i="20"/>
  <c r="AJ725" i="20"/>
  <c r="AI725" i="20"/>
  <c r="AG725" i="20"/>
  <c r="AF725" i="20"/>
  <c r="AD725" i="20"/>
  <c r="AC725" i="20"/>
  <c r="AB725" i="20"/>
  <c r="AA725" i="20"/>
  <c r="AJ724" i="20"/>
  <c r="AI724" i="20"/>
  <c r="AK724" i="20" s="1"/>
  <c r="AG724" i="20"/>
  <c r="AF724" i="20"/>
  <c r="AD724" i="20"/>
  <c r="AC724" i="20"/>
  <c r="AB724" i="20"/>
  <c r="AA724" i="20"/>
  <c r="AJ723" i="20"/>
  <c r="AI723" i="20"/>
  <c r="AK723" i="20" s="1"/>
  <c r="AG723" i="20"/>
  <c r="AF723" i="20"/>
  <c r="AD723" i="20"/>
  <c r="AC723" i="20"/>
  <c r="AB723" i="20"/>
  <c r="AA723" i="20"/>
  <c r="AJ722" i="20"/>
  <c r="AI722" i="20"/>
  <c r="AK722" i="20" s="1"/>
  <c r="AG722" i="20"/>
  <c r="AF722" i="20"/>
  <c r="AD722" i="20"/>
  <c r="AC722" i="20"/>
  <c r="AB722" i="20"/>
  <c r="AA722" i="20"/>
  <c r="AJ721" i="20"/>
  <c r="AI721" i="20"/>
  <c r="AG721" i="20"/>
  <c r="AF721" i="20"/>
  <c r="AD721" i="20"/>
  <c r="AC721" i="20"/>
  <c r="AB721" i="20"/>
  <c r="AA721" i="20"/>
  <c r="AJ720" i="20"/>
  <c r="AI720" i="20"/>
  <c r="AK720" i="20" s="1"/>
  <c r="AG720" i="20"/>
  <c r="AF720" i="20"/>
  <c r="AH720" i="20" s="1"/>
  <c r="AD720" i="20"/>
  <c r="AC720" i="20"/>
  <c r="AB720" i="20"/>
  <c r="AA720" i="20"/>
  <c r="AJ719" i="20"/>
  <c r="AI719" i="20"/>
  <c r="AK719" i="20" s="1"/>
  <c r="AG719" i="20"/>
  <c r="AF719" i="20"/>
  <c r="AD719" i="20"/>
  <c r="AC719" i="20"/>
  <c r="AB719" i="20"/>
  <c r="AA719" i="20"/>
  <c r="AJ718" i="20"/>
  <c r="AI718" i="20"/>
  <c r="AG718" i="20"/>
  <c r="AF718" i="20"/>
  <c r="AD718" i="20"/>
  <c r="AC718" i="20"/>
  <c r="AB718" i="20"/>
  <c r="AA718" i="20"/>
  <c r="AJ717" i="20"/>
  <c r="AI717" i="20"/>
  <c r="AG717" i="20"/>
  <c r="AF717" i="20"/>
  <c r="AD717" i="20"/>
  <c r="AC717" i="20"/>
  <c r="AB717" i="20"/>
  <c r="AA717" i="20"/>
  <c r="AJ716" i="20"/>
  <c r="AI716" i="20"/>
  <c r="AK716" i="20" s="1"/>
  <c r="AG716" i="20"/>
  <c r="AF716" i="20"/>
  <c r="AD716" i="20"/>
  <c r="AC716" i="20"/>
  <c r="AB716" i="20"/>
  <c r="AA716" i="20"/>
  <c r="AJ715" i="20"/>
  <c r="AI715" i="20"/>
  <c r="AG715" i="20"/>
  <c r="AF715" i="20"/>
  <c r="AD715" i="20"/>
  <c r="AC715" i="20"/>
  <c r="AB715" i="20"/>
  <c r="AA715" i="20"/>
  <c r="AJ714" i="20"/>
  <c r="AI714" i="20"/>
  <c r="AG714" i="20"/>
  <c r="AF714" i="20"/>
  <c r="AD714" i="20"/>
  <c r="AC714" i="20"/>
  <c r="AB714" i="20"/>
  <c r="AA714" i="20"/>
  <c r="AJ713" i="20"/>
  <c r="AI713" i="20"/>
  <c r="AG713" i="20"/>
  <c r="AH713" i="20" s="1"/>
  <c r="AF713" i="20"/>
  <c r="AD713" i="20"/>
  <c r="AC713" i="20"/>
  <c r="AB713" i="20"/>
  <c r="AA713" i="20"/>
  <c r="AJ712" i="20"/>
  <c r="AI712" i="20"/>
  <c r="AG712" i="20"/>
  <c r="AF712" i="20"/>
  <c r="AD712" i="20"/>
  <c r="AC712" i="20"/>
  <c r="AB712" i="20"/>
  <c r="AA712" i="20"/>
  <c r="AJ711" i="20"/>
  <c r="AI711" i="20"/>
  <c r="AG711" i="20"/>
  <c r="AF711" i="20"/>
  <c r="AD711" i="20"/>
  <c r="AC711" i="20"/>
  <c r="AB711" i="20"/>
  <c r="AA711" i="20"/>
  <c r="AJ710" i="20"/>
  <c r="AI710" i="20"/>
  <c r="AK710" i="20" s="1"/>
  <c r="AG710" i="20"/>
  <c r="AF710" i="20"/>
  <c r="AH710" i="20" s="1"/>
  <c r="AD710" i="20"/>
  <c r="AC710" i="20"/>
  <c r="AB710" i="20"/>
  <c r="AA710" i="20"/>
  <c r="AJ709" i="20"/>
  <c r="AI709" i="20"/>
  <c r="AG709" i="20"/>
  <c r="AF709" i="20"/>
  <c r="AD709" i="20"/>
  <c r="AC709" i="20"/>
  <c r="AB709" i="20"/>
  <c r="AA709" i="20"/>
  <c r="AJ708" i="20"/>
  <c r="AK708" i="20" s="1"/>
  <c r="AI708" i="20"/>
  <c r="AG708" i="20"/>
  <c r="AF708" i="20"/>
  <c r="AD708" i="20"/>
  <c r="AC708" i="20"/>
  <c r="AB708" i="20"/>
  <c r="AA708" i="20"/>
  <c r="AJ707" i="20"/>
  <c r="AI707" i="20"/>
  <c r="AG707" i="20"/>
  <c r="AH707" i="20" s="1"/>
  <c r="AF707" i="20"/>
  <c r="AD707" i="20"/>
  <c r="AC707" i="20"/>
  <c r="AB707" i="20"/>
  <c r="AA707" i="20"/>
  <c r="AK706" i="20"/>
  <c r="AJ706" i="20"/>
  <c r="AI706" i="20"/>
  <c r="AG706" i="20"/>
  <c r="AF706" i="20"/>
  <c r="AH706" i="20" s="1"/>
  <c r="AD706" i="20"/>
  <c r="AC706" i="20"/>
  <c r="AB706" i="20"/>
  <c r="AA706" i="20"/>
  <c r="AJ705" i="20"/>
  <c r="AI705" i="20"/>
  <c r="AK705" i="20" s="1"/>
  <c r="AG705" i="20"/>
  <c r="AF705" i="20"/>
  <c r="AD705" i="20"/>
  <c r="AC705" i="20"/>
  <c r="AB705" i="20"/>
  <c r="AA705" i="20"/>
  <c r="AJ704" i="20"/>
  <c r="AI704" i="20"/>
  <c r="AK704" i="20" s="1"/>
  <c r="AG704" i="20"/>
  <c r="AF704" i="20"/>
  <c r="AD704" i="20"/>
  <c r="AC704" i="20"/>
  <c r="AB704" i="20"/>
  <c r="AA704" i="20"/>
  <c r="AJ703" i="20"/>
  <c r="AI703" i="20"/>
  <c r="AG703" i="20"/>
  <c r="AF703" i="20"/>
  <c r="AD703" i="20"/>
  <c r="AC703" i="20"/>
  <c r="AB703" i="20"/>
  <c r="AA703" i="20"/>
  <c r="AJ702" i="20"/>
  <c r="AI702" i="20"/>
  <c r="AK702" i="20" s="1"/>
  <c r="AG702" i="20"/>
  <c r="AF702" i="20"/>
  <c r="AH702" i="20" s="1"/>
  <c r="AD702" i="20"/>
  <c r="AC702" i="20"/>
  <c r="AB702" i="20"/>
  <c r="AA702" i="20"/>
  <c r="AJ701" i="20"/>
  <c r="AI701" i="20"/>
  <c r="AK701" i="20" s="1"/>
  <c r="AG701" i="20"/>
  <c r="AF701" i="20"/>
  <c r="AD701" i="20"/>
  <c r="AC701" i="20"/>
  <c r="AB701" i="20"/>
  <c r="AA701" i="20"/>
  <c r="AJ700" i="20"/>
  <c r="AI700" i="20"/>
  <c r="AK700" i="20" s="1"/>
  <c r="AG700" i="20"/>
  <c r="AF700" i="20"/>
  <c r="AH700" i="20" s="1"/>
  <c r="AD700" i="20"/>
  <c r="AC700" i="20"/>
  <c r="AB700" i="20"/>
  <c r="AA700" i="20"/>
  <c r="AJ699" i="20"/>
  <c r="AI699" i="20"/>
  <c r="AG699" i="20"/>
  <c r="AF699" i="20"/>
  <c r="AD699" i="20"/>
  <c r="AC699" i="20"/>
  <c r="AB699" i="20"/>
  <c r="AA699" i="20"/>
  <c r="AJ698" i="20"/>
  <c r="AI698" i="20"/>
  <c r="AK698" i="20" s="1"/>
  <c r="AG698" i="20"/>
  <c r="AF698" i="20"/>
  <c r="AD698" i="20"/>
  <c r="AC698" i="20"/>
  <c r="AB698" i="20"/>
  <c r="AA698" i="20"/>
  <c r="AJ697" i="20"/>
  <c r="AI697" i="20"/>
  <c r="AG697" i="20"/>
  <c r="AF697" i="20"/>
  <c r="AD697" i="20"/>
  <c r="AC697" i="20"/>
  <c r="AB697" i="20"/>
  <c r="AA697" i="20"/>
  <c r="AJ696" i="20"/>
  <c r="AI696" i="20"/>
  <c r="AG696" i="20"/>
  <c r="AF696" i="20"/>
  <c r="AD696" i="20"/>
  <c r="AC696" i="20"/>
  <c r="AB696" i="20"/>
  <c r="AA696" i="20"/>
  <c r="AJ695" i="20"/>
  <c r="AI695" i="20"/>
  <c r="AG695" i="20"/>
  <c r="AH695" i="20" s="1"/>
  <c r="AF695" i="20"/>
  <c r="AD695" i="20"/>
  <c r="AC695" i="20"/>
  <c r="AB695" i="20"/>
  <c r="AA695" i="20"/>
  <c r="AJ694" i="20"/>
  <c r="AI694" i="20"/>
  <c r="AG694" i="20"/>
  <c r="AF694" i="20"/>
  <c r="AD694" i="20"/>
  <c r="AC694" i="20"/>
  <c r="AB694" i="20"/>
  <c r="AA694" i="20"/>
  <c r="AJ693" i="20"/>
  <c r="AI693" i="20"/>
  <c r="AG693" i="20"/>
  <c r="AH693" i="20" s="1"/>
  <c r="AF693" i="20"/>
  <c r="AD693" i="20"/>
  <c r="AC693" i="20"/>
  <c r="AB693" i="20"/>
  <c r="AA693" i="20"/>
  <c r="AJ692" i="20"/>
  <c r="AI692" i="20"/>
  <c r="AG692" i="20"/>
  <c r="AF692" i="20"/>
  <c r="AD692" i="20"/>
  <c r="AC692" i="20"/>
  <c r="AB692" i="20"/>
  <c r="AA692" i="20"/>
  <c r="AJ691" i="20"/>
  <c r="AI691" i="20"/>
  <c r="AG691" i="20"/>
  <c r="AF691" i="20"/>
  <c r="AD691" i="20"/>
  <c r="AC691" i="20"/>
  <c r="AB691" i="20"/>
  <c r="AA691" i="20"/>
  <c r="AJ690" i="20"/>
  <c r="AK690" i="20" s="1"/>
  <c r="AI690" i="20"/>
  <c r="AG690" i="20"/>
  <c r="AF690" i="20"/>
  <c r="AD690" i="20"/>
  <c r="AC690" i="20"/>
  <c r="AB690" i="20"/>
  <c r="AA690" i="20"/>
  <c r="AJ689" i="20"/>
  <c r="AI689" i="20"/>
  <c r="AK689" i="20" s="1"/>
  <c r="AG689" i="20"/>
  <c r="AF689" i="20"/>
  <c r="AD689" i="20"/>
  <c r="AC689" i="20"/>
  <c r="AB689" i="20"/>
  <c r="AA689" i="20"/>
  <c r="AJ688" i="20"/>
  <c r="AI688" i="20"/>
  <c r="AK688" i="20" s="1"/>
  <c r="AG688" i="20"/>
  <c r="AF688" i="20"/>
  <c r="AH688" i="20" s="1"/>
  <c r="AD688" i="20"/>
  <c r="AC688" i="20"/>
  <c r="AB688" i="20"/>
  <c r="AA688" i="20"/>
  <c r="AJ687" i="20"/>
  <c r="AI687" i="20"/>
  <c r="AK687" i="20" s="1"/>
  <c r="AG687" i="20"/>
  <c r="AF687" i="20"/>
  <c r="AD687" i="20"/>
  <c r="AC687" i="20"/>
  <c r="AB687" i="20"/>
  <c r="AA687" i="20"/>
  <c r="AJ686" i="20"/>
  <c r="AI686" i="20"/>
  <c r="AG686" i="20"/>
  <c r="AF686" i="20"/>
  <c r="AD686" i="20"/>
  <c r="AC686" i="20"/>
  <c r="AB686" i="20"/>
  <c r="AA686" i="20"/>
  <c r="AJ685" i="20"/>
  <c r="AI685" i="20"/>
  <c r="AG685" i="20"/>
  <c r="AF685" i="20"/>
  <c r="AD685" i="20"/>
  <c r="AC685" i="20"/>
  <c r="AB685" i="20"/>
  <c r="AA685" i="20"/>
  <c r="AJ684" i="20"/>
  <c r="AI684" i="20"/>
  <c r="AK684" i="20" s="1"/>
  <c r="AG684" i="20"/>
  <c r="AF684" i="20"/>
  <c r="AH684" i="20" s="1"/>
  <c r="AD684" i="20"/>
  <c r="AC684" i="20"/>
  <c r="AB684" i="20"/>
  <c r="AA684" i="20"/>
  <c r="AJ683" i="20"/>
  <c r="AI683" i="20"/>
  <c r="AK683" i="20" s="1"/>
  <c r="AG683" i="20"/>
  <c r="AF683" i="20"/>
  <c r="AH683" i="20" s="1"/>
  <c r="AD683" i="20"/>
  <c r="AC683" i="20"/>
  <c r="AB683" i="20"/>
  <c r="AA683" i="20"/>
  <c r="AJ682" i="20"/>
  <c r="AI682" i="20"/>
  <c r="AG682" i="20"/>
  <c r="AF682" i="20"/>
  <c r="AD682" i="20"/>
  <c r="AC682" i="20"/>
  <c r="AB682" i="20"/>
  <c r="AA682" i="20"/>
  <c r="AJ681" i="20"/>
  <c r="AK681" i="20" s="1"/>
  <c r="AI681" i="20"/>
  <c r="AG681" i="20"/>
  <c r="AF681" i="20"/>
  <c r="AD681" i="20"/>
  <c r="AC681" i="20"/>
  <c r="AB681" i="20"/>
  <c r="AA681" i="20"/>
  <c r="AJ680" i="20"/>
  <c r="AI680" i="20"/>
  <c r="AG680" i="20"/>
  <c r="AF680" i="20"/>
  <c r="AD680" i="20"/>
  <c r="AC680" i="20"/>
  <c r="AB680" i="20"/>
  <c r="AA680" i="20"/>
  <c r="AJ679" i="20"/>
  <c r="AI679" i="20"/>
  <c r="AG679" i="20"/>
  <c r="AF679" i="20"/>
  <c r="AD679" i="20"/>
  <c r="AC679" i="20"/>
  <c r="AB679" i="20"/>
  <c r="AA679" i="20"/>
  <c r="AJ678" i="20"/>
  <c r="AI678" i="20"/>
  <c r="AG678" i="20"/>
  <c r="AH678" i="20" s="1"/>
  <c r="AF678" i="20"/>
  <c r="AD678" i="20"/>
  <c r="AC678" i="20"/>
  <c r="AB678" i="20"/>
  <c r="AA678" i="20"/>
  <c r="AJ677" i="20"/>
  <c r="AK677" i="20" s="1"/>
  <c r="AI677" i="20"/>
  <c r="AG677" i="20"/>
  <c r="AF677" i="20"/>
  <c r="AD677" i="20"/>
  <c r="AC677" i="20"/>
  <c r="AB677" i="20"/>
  <c r="AA677" i="20"/>
  <c r="AJ676" i="20"/>
  <c r="AI676" i="20"/>
  <c r="AG676" i="20"/>
  <c r="AF676" i="20"/>
  <c r="AH676" i="20" s="1"/>
  <c r="AD676" i="20"/>
  <c r="AC676" i="20"/>
  <c r="AB676" i="20"/>
  <c r="AA676" i="20"/>
  <c r="AJ675" i="20"/>
  <c r="AI675" i="20"/>
  <c r="AG675" i="20"/>
  <c r="AF675" i="20"/>
  <c r="AH675" i="20" s="1"/>
  <c r="AD675" i="20"/>
  <c r="AC675" i="20"/>
  <c r="AB675" i="20"/>
  <c r="AA675" i="20"/>
  <c r="AJ674" i="20"/>
  <c r="AI674" i="20"/>
  <c r="AK674" i="20" s="1"/>
  <c r="AG674" i="20"/>
  <c r="AF674" i="20"/>
  <c r="AH674" i="20" s="1"/>
  <c r="AD674" i="20"/>
  <c r="AC674" i="20"/>
  <c r="AB674" i="20"/>
  <c r="AA674" i="20"/>
  <c r="AJ673" i="20"/>
  <c r="AI673" i="20"/>
  <c r="AG673" i="20"/>
  <c r="AF673" i="20"/>
  <c r="AD673" i="20"/>
  <c r="AC673" i="20"/>
  <c r="AB673" i="20"/>
  <c r="AA673" i="20"/>
  <c r="AJ672" i="20"/>
  <c r="AI672" i="20"/>
  <c r="AG672" i="20"/>
  <c r="AF672" i="20"/>
  <c r="AH672" i="20" s="1"/>
  <c r="AD672" i="20"/>
  <c r="AC672" i="20"/>
  <c r="AB672" i="20"/>
  <c r="AA672" i="20"/>
  <c r="AJ671" i="20"/>
  <c r="AI671" i="20"/>
  <c r="AG671" i="20"/>
  <c r="AF671" i="20"/>
  <c r="AH671" i="20" s="1"/>
  <c r="AD671" i="20"/>
  <c r="AC671" i="20"/>
  <c r="AB671" i="20"/>
  <c r="AA671" i="20"/>
  <c r="AJ670" i="20"/>
  <c r="AI670" i="20"/>
  <c r="AK670" i="20" s="1"/>
  <c r="AG670" i="20"/>
  <c r="AF670" i="20"/>
  <c r="AD670" i="20"/>
  <c r="AC670" i="20"/>
  <c r="AB670" i="20"/>
  <c r="AA670" i="20"/>
  <c r="AJ669" i="20"/>
  <c r="AI669" i="20"/>
  <c r="AG669" i="20"/>
  <c r="AF669" i="20"/>
  <c r="AD669" i="20"/>
  <c r="AC669" i="20"/>
  <c r="AB669" i="20"/>
  <c r="AA669" i="20"/>
  <c r="AJ668" i="20"/>
  <c r="AI668" i="20"/>
  <c r="AG668" i="20"/>
  <c r="AH668" i="20" s="1"/>
  <c r="AF668" i="20"/>
  <c r="AD668" i="20"/>
  <c r="AC668" i="20"/>
  <c r="AB668" i="20"/>
  <c r="AA668" i="20"/>
  <c r="AJ667" i="20"/>
  <c r="AI667" i="20"/>
  <c r="AG667" i="20"/>
  <c r="AF667" i="20"/>
  <c r="AD667" i="20"/>
  <c r="AC667" i="20"/>
  <c r="AB667" i="20"/>
  <c r="AA667" i="20"/>
  <c r="AJ666" i="20"/>
  <c r="AI666" i="20"/>
  <c r="AG666" i="20"/>
  <c r="AF666" i="20"/>
  <c r="AD666" i="20"/>
  <c r="AC666" i="20"/>
  <c r="AB666" i="20"/>
  <c r="AA666" i="20"/>
  <c r="AJ665" i="20"/>
  <c r="AK665" i="20" s="1"/>
  <c r="AI665" i="20"/>
  <c r="AG665" i="20"/>
  <c r="AF665" i="20"/>
  <c r="AD665" i="20"/>
  <c r="AC665" i="20"/>
  <c r="AB665" i="20"/>
  <c r="AA665" i="20"/>
  <c r="AJ664" i="20"/>
  <c r="AI664" i="20"/>
  <c r="AG664" i="20"/>
  <c r="AF664" i="20"/>
  <c r="AD664" i="20"/>
  <c r="AC664" i="20"/>
  <c r="AB664" i="20"/>
  <c r="AA664" i="20"/>
  <c r="AJ663" i="20"/>
  <c r="AI663" i="20"/>
  <c r="AG663" i="20"/>
  <c r="AF663" i="20"/>
  <c r="AD663" i="20"/>
  <c r="AC663" i="20"/>
  <c r="AB663" i="20"/>
  <c r="AA663" i="20"/>
  <c r="AJ662" i="20"/>
  <c r="AI662" i="20"/>
  <c r="AG662" i="20"/>
  <c r="AH662" i="20" s="1"/>
  <c r="AF662" i="20"/>
  <c r="AD662" i="20"/>
  <c r="AC662" i="20"/>
  <c r="AB662" i="20"/>
  <c r="AA662" i="20"/>
  <c r="AJ661" i="20"/>
  <c r="AK661" i="20" s="1"/>
  <c r="AI661" i="20"/>
  <c r="AG661" i="20"/>
  <c r="AF661" i="20"/>
  <c r="AD661" i="20"/>
  <c r="AC661" i="20"/>
  <c r="AB661" i="20"/>
  <c r="AA661" i="20"/>
  <c r="AJ660" i="20"/>
  <c r="AI660" i="20"/>
  <c r="AH660" i="20"/>
  <c r="AG660" i="20"/>
  <c r="AF660" i="20"/>
  <c r="AD660" i="20"/>
  <c r="AC660" i="20"/>
  <c r="AB660" i="20"/>
  <c r="AA660" i="20"/>
  <c r="AJ659" i="20"/>
  <c r="AI659" i="20"/>
  <c r="AG659" i="20"/>
  <c r="AF659" i="20"/>
  <c r="AH659" i="20" s="1"/>
  <c r="AD659" i="20"/>
  <c r="AC659" i="20"/>
  <c r="AB659" i="20"/>
  <c r="AA659" i="20"/>
  <c r="AJ658" i="20"/>
  <c r="AI658" i="20"/>
  <c r="AK658" i="20" s="1"/>
  <c r="AG658" i="20"/>
  <c r="AF658" i="20"/>
  <c r="AH658" i="20" s="1"/>
  <c r="AD658" i="20"/>
  <c r="AC658" i="20"/>
  <c r="AB658" i="20"/>
  <c r="AA658" i="20"/>
  <c r="AJ657" i="20"/>
  <c r="AI657" i="20"/>
  <c r="AG657" i="20"/>
  <c r="AF657" i="20"/>
  <c r="AD657" i="20"/>
  <c r="AC657" i="20"/>
  <c r="AB657" i="20"/>
  <c r="AA657" i="20"/>
  <c r="AJ656" i="20"/>
  <c r="AI656" i="20"/>
  <c r="AG656" i="20"/>
  <c r="AF656" i="20"/>
  <c r="AH656" i="20" s="1"/>
  <c r="AD656" i="20"/>
  <c r="AC656" i="20"/>
  <c r="AB656" i="20"/>
  <c r="AA656" i="20"/>
  <c r="AJ655" i="20"/>
  <c r="AI655" i="20"/>
  <c r="AG655" i="20"/>
  <c r="AF655" i="20"/>
  <c r="AH655" i="20" s="1"/>
  <c r="AD655" i="20"/>
  <c r="AC655" i="20"/>
  <c r="AB655" i="20"/>
  <c r="AA655" i="20"/>
  <c r="AJ654" i="20"/>
  <c r="AI654" i="20"/>
  <c r="AK654" i="20" s="1"/>
  <c r="AG654" i="20"/>
  <c r="AF654" i="20"/>
  <c r="AD654" i="20"/>
  <c r="AC654" i="20"/>
  <c r="AB654" i="20"/>
  <c r="AA654" i="20"/>
  <c r="AJ653" i="20"/>
  <c r="AI653" i="20"/>
  <c r="AG653" i="20"/>
  <c r="AF653" i="20"/>
  <c r="AD653" i="20"/>
  <c r="AC653" i="20"/>
  <c r="AB653" i="20"/>
  <c r="AA653" i="20"/>
  <c r="AJ652" i="20"/>
  <c r="AI652" i="20"/>
  <c r="AG652" i="20"/>
  <c r="AF652" i="20"/>
  <c r="AH652" i="20" s="1"/>
  <c r="AD652" i="20"/>
  <c r="AC652" i="20"/>
  <c r="AB652" i="20"/>
  <c r="AA652" i="20"/>
  <c r="AJ651" i="20"/>
  <c r="AI651" i="20"/>
  <c r="AG651" i="20"/>
  <c r="AF651" i="20"/>
  <c r="AD651" i="20"/>
  <c r="AC651" i="20"/>
  <c r="AB651" i="20"/>
  <c r="AA651" i="20"/>
  <c r="AJ650" i="20"/>
  <c r="AI650" i="20"/>
  <c r="AG650" i="20"/>
  <c r="AF650" i="20"/>
  <c r="AD650" i="20"/>
  <c r="AC650" i="20"/>
  <c r="AB650" i="20"/>
  <c r="AA650" i="20"/>
  <c r="AJ649" i="20"/>
  <c r="AK649" i="20" s="1"/>
  <c r="AI649" i="20"/>
  <c r="AG649" i="20"/>
  <c r="AF649" i="20"/>
  <c r="AD649" i="20"/>
  <c r="AC649" i="20"/>
  <c r="AB649" i="20"/>
  <c r="AA649" i="20"/>
  <c r="AJ648" i="20"/>
  <c r="AI648" i="20"/>
  <c r="AG648" i="20"/>
  <c r="AF648" i="20"/>
  <c r="AD648" i="20"/>
  <c r="AC648" i="20"/>
  <c r="AB648" i="20"/>
  <c r="AA648" i="20"/>
  <c r="AJ647" i="20"/>
  <c r="AI647" i="20"/>
  <c r="AG647" i="20"/>
  <c r="AF647" i="20"/>
  <c r="AD647" i="20"/>
  <c r="AC647" i="20"/>
  <c r="AB647" i="20"/>
  <c r="AA647" i="20"/>
  <c r="AJ646" i="20"/>
  <c r="AI646" i="20"/>
  <c r="AG646" i="20"/>
  <c r="AH646" i="20" s="1"/>
  <c r="AF646" i="20"/>
  <c r="AD646" i="20"/>
  <c r="AC646" i="20"/>
  <c r="AB646" i="20"/>
  <c r="AA646" i="20"/>
  <c r="AJ645" i="20"/>
  <c r="AK645" i="20" s="1"/>
  <c r="AI645" i="20"/>
  <c r="AG645" i="20"/>
  <c r="AF645" i="20"/>
  <c r="AD645" i="20"/>
  <c r="AC645" i="20"/>
  <c r="AB645" i="20"/>
  <c r="AA645" i="20"/>
  <c r="AJ644" i="20"/>
  <c r="AI644" i="20"/>
  <c r="AG644" i="20"/>
  <c r="AF644" i="20"/>
  <c r="AH644" i="20" s="1"/>
  <c r="AD644" i="20"/>
  <c r="AC644" i="20"/>
  <c r="AB644" i="20"/>
  <c r="AA644" i="20"/>
  <c r="AJ643" i="20"/>
  <c r="AI643" i="20"/>
  <c r="AG643" i="20"/>
  <c r="AF643" i="20"/>
  <c r="AH643" i="20" s="1"/>
  <c r="AD643" i="20"/>
  <c r="AC643" i="20"/>
  <c r="AB643" i="20"/>
  <c r="AA643" i="20"/>
  <c r="AJ642" i="20"/>
  <c r="AI642" i="20"/>
  <c r="AK642" i="20" s="1"/>
  <c r="AG642" i="20"/>
  <c r="AF642" i="20"/>
  <c r="AH642" i="20" s="1"/>
  <c r="AD642" i="20"/>
  <c r="AC642" i="20"/>
  <c r="AB642" i="20"/>
  <c r="AA642" i="20"/>
  <c r="AJ641" i="20"/>
  <c r="AI641" i="20"/>
  <c r="AG641" i="20"/>
  <c r="AF641" i="20"/>
  <c r="AD641" i="20"/>
  <c r="AC641" i="20"/>
  <c r="AB641" i="20"/>
  <c r="AA641" i="20"/>
  <c r="AJ640" i="20"/>
  <c r="AI640" i="20"/>
  <c r="AG640" i="20"/>
  <c r="AF640" i="20"/>
  <c r="AH640" i="20" s="1"/>
  <c r="AD640" i="20"/>
  <c r="AC640" i="20"/>
  <c r="AB640" i="20"/>
  <c r="AA640" i="20"/>
  <c r="AJ639" i="20"/>
  <c r="AI639" i="20"/>
  <c r="AG639" i="20"/>
  <c r="AF639" i="20"/>
  <c r="AH639" i="20" s="1"/>
  <c r="AD639" i="20"/>
  <c r="AC639" i="20"/>
  <c r="AB639" i="20"/>
  <c r="AA639" i="20"/>
  <c r="AJ638" i="20"/>
  <c r="AI638" i="20"/>
  <c r="AK638" i="20" s="1"/>
  <c r="AG638" i="20"/>
  <c r="AF638" i="20"/>
  <c r="AD638" i="20"/>
  <c r="AC638" i="20"/>
  <c r="AB638" i="20"/>
  <c r="AA638" i="20"/>
  <c r="AJ637" i="20"/>
  <c r="AI637" i="20"/>
  <c r="AG637" i="20"/>
  <c r="AF637" i="20"/>
  <c r="AD637" i="20"/>
  <c r="AC637" i="20"/>
  <c r="AB637" i="20"/>
  <c r="AA637" i="20"/>
  <c r="AJ636" i="20"/>
  <c r="AI636" i="20"/>
  <c r="AG636" i="20"/>
  <c r="AH636" i="20" s="1"/>
  <c r="AF636" i="20"/>
  <c r="AD636" i="20"/>
  <c r="AC636" i="20"/>
  <c r="AB636" i="20"/>
  <c r="AA636" i="20"/>
  <c r="AJ635" i="20"/>
  <c r="AI635" i="20"/>
  <c r="AG635" i="20"/>
  <c r="AF635" i="20"/>
  <c r="AD635" i="20"/>
  <c r="AC635" i="20"/>
  <c r="AB635" i="20"/>
  <c r="AA635" i="20"/>
  <c r="AJ634" i="20"/>
  <c r="AI634" i="20"/>
  <c r="AG634" i="20"/>
  <c r="AF634" i="20"/>
  <c r="AD634" i="20"/>
  <c r="AC634" i="20"/>
  <c r="AB634" i="20"/>
  <c r="AA634" i="20"/>
  <c r="AJ633" i="20"/>
  <c r="AK633" i="20" s="1"/>
  <c r="AI633" i="20"/>
  <c r="AG633" i="20"/>
  <c r="AF633" i="20"/>
  <c r="AD633" i="20"/>
  <c r="AC633" i="20"/>
  <c r="AB633" i="20"/>
  <c r="AA633" i="20"/>
  <c r="AJ632" i="20"/>
  <c r="AI632" i="20"/>
  <c r="AG632" i="20"/>
  <c r="AF632" i="20"/>
  <c r="AD632" i="20"/>
  <c r="AC632" i="20"/>
  <c r="AB632" i="20"/>
  <c r="AA632" i="20"/>
  <c r="AJ631" i="20"/>
  <c r="AI631" i="20"/>
  <c r="AG631" i="20"/>
  <c r="AF631" i="20"/>
  <c r="AD631" i="20"/>
  <c r="AC631" i="20"/>
  <c r="AB631" i="20"/>
  <c r="AA631" i="20"/>
  <c r="AJ630" i="20"/>
  <c r="AI630" i="20"/>
  <c r="AG630" i="20"/>
  <c r="AH630" i="20" s="1"/>
  <c r="AF630" i="20"/>
  <c r="AD630" i="20"/>
  <c r="AC630" i="20"/>
  <c r="AB630" i="20"/>
  <c r="AA630" i="20"/>
  <c r="AJ629" i="20"/>
  <c r="AK629" i="20" s="1"/>
  <c r="AI629" i="20"/>
  <c r="AG629" i="20"/>
  <c r="AF629" i="20"/>
  <c r="AD629" i="20"/>
  <c r="AC629" i="20"/>
  <c r="AB629" i="20"/>
  <c r="AA629" i="20"/>
  <c r="AJ628" i="20"/>
  <c r="AI628" i="20"/>
  <c r="AH628" i="20"/>
  <c r="AG628" i="20"/>
  <c r="AF628" i="20"/>
  <c r="AD628" i="20"/>
  <c r="AC628" i="20"/>
  <c r="AB628" i="20"/>
  <c r="AA628" i="20"/>
  <c r="AJ627" i="20"/>
  <c r="AI627" i="20"/>
  <c r="AG627" i="20"/>
  <c r="AF627" i="20"/>
  <c r="AH627" i="20" s="1"/>
  <c r="AD627" i="20"/>
  <c r="AC627" i="20"/>
  <c r="AB627" i="20"/>
  <c r="AA627" i="20"/>
  <c r="AJ626" i="20"/>
  <c r="AI626" i="20"/>
  <c r="AK626" i="20" s="1"/>
  <c r="AG626" i="20"/>
  <c r="AF626" i="20"/>
  <c r="AH626" i="20" s="1"/>
  <c r="AD626" i="20"/>
  <c r="AC626" i="20"/>
  <c r="AB626" i="20"/>
  <c r="AA626" i="20"/>
  <c r="AJ625" i="20"/>
  <c r="AI625" i="20"/>
  <c r="AG625" i="20"/>
  <c r="AF625" i="20"/>
  <c r="AD625" i="20"/>
  <c r="AC625" i="20"/>
  <c r="AB625" i="20"/>
  <c r="AA625" i="20"/>
  <c r="AJ624" i="20"/>
  <c r="AI624" i="20"/>
  <c r="AG624" i="20"/>
  <c r="AF624" i="20"/>
  <c r="AH624" i="20" s="1"/>
  <c r="AD624" i="20"/>
  <c r="AC624" i="20"/>
  <c r="AB624" i="20"/>
  <c r="AA624" i="20"/>
  <c r="AJ623" i="20"/>
  <c r="AI623" i="20"/>
  <c r="AG623" i="20"/>
  <c r="AF623" i="20"/>
  <c r="AH623" i="20" s="1"/>
  <c r="AD623" i="20"/>
  <c r="AC623" i="20"/>
  <c r="AB623" i="20"/>
  <c r="AA623" i="20"/>
  <c r="AJ622" i="20"/>
  <c r="AI622" i="20"/>
  <c r="AK622" i="20" s="1"/>
  <c r="AG622" i="20"/>
  <c r="AF622" i="20"/>
  <c r="AD622" i="20"/>
  <c r="AC622" i="20"/>
  <c r="AB622" i="20"/>
  <c r="AA622" i="20"/>
  <c r="AJ621" i="20"/>
  <c r="AI621" i="20"/>
  <c r="AG621" i="20"/>
  <c r="AF621" i="20"/>
  <c r="AD621" i="20"/>
  <c r="AC621" i="20"/>
  <c r="AB621" i="20"/>
  <c r="AA621" i="20"/>
  <c r="AJ620" i="20"/>
  <c r="AI620" i="20"/>
  <c r="AG620" i="20"/>
  <c r="AF620" i="20"/>
  <c r="AH620" i="20" s="1"/>
  <c r="AD620" i="20"/>
  <c r="AC620" i="20"/>
  <c r="AB620" i="20"/>
  <c r="AA620" i="20"/>
  <c r="AJ619" i="20"/>
  <c r="AI619" i="20"/>
  <c r="AG619" i="20"/>
  <c r="AF619" i="20"/>
  <c r="AD619" i="20"/>
  <c r="AC619" i="20"/>
  <c r="AB619" i="20"/>
  <c r="AA619" i="20"/>
  <c r="AJ618" i="20"/>
  <c r="AI618" i="20"/>
  <c r="AG618" i="20"/>
  <c r="AF618" i="20"/>
  <c r="AD618" i="20"/>
  <c r="AC618" i="20"/>
  <c r="AB618" i="20"/>
  <c r="AA618" i="20"/>
  <c r="AJ617" i="20"/>
  <c r="AI617" i="20"/>
  <c r="AG617" i="20"/>
  <c r="AF617" i="20"/>
  <c r="AD617" i="20"/>
  <c r="AC617" i="20"/>
  <c r="AB617" i="20"/>
  <c r="AA617" i="20"/>
  <c r="AJ616" i="20"/>
  <c r="AI616" i="20"/>
  <c r="AG616" i="20"/>
  <c r="AF616" i="20"/>
  <c r="AD616" i="20"/>
  <c r="AC616" i="20"/>
  <c r="AB616" i="20"/>
  <c r="AA616" i="20"/>
  <c r="AJ615" i="20"/>
  <c r="AI615" i="20"/>
  <c r="AG615" i="20"/>
  <c r="AF615" i="20"/>
  <c r="AD615" i="20"/>
  <c r="AC615" i="20"/>
  <c r="AB615" i="20"/>
  <c r="AA615" i="20"/>
  <c r="AJ614" i="20"/>
  <c r="AI614" i="20"/>
  <c r="AG614" i="20"/>
  <c r="AF614" i="20"/>
  <c r="AD614" i="20"/>
  <c r="AC614" i="20"/>
  <c r="AB614" i="20"/>
  <c r="AA614" i="20"/>
  <c r="AJ613" i="20"/>
  <c r="AI613" i="20"/>
  <c r="AG613" i="20"/>
  <c r="AF613" i="20"/>
  <c r="AD613" i="20"/>
  <c r="AC613" i="20"/>
  <c r="AB613" i="20"/>
  <c r="AA613" i="20"/>
  <c r="AJ612" i="20"/>
  <c r="AI612" i="20"/>
  <c r="AG612" i="20"/>
  <c r="AF612" i="20"/>
  <c r="AH612" i="20" s="1"/>
  <c r="AD612" i="20"/>
  <c r="AC612" i="20"/>
  <c r="AB612" i="20"/>
  <c r="AA612" i="20"/>
  <c r="AJ611" i="20"/>
  <c r="AI611" i="20"/>
  <c r="AG611" i="20"/>
  <c r="AF611" i="20"/>
  <c r="AH611" i="20" s="1"/>
  <c r="AD611" i="20"/>
  <c r="AC611" i="20"/>
  <c r="AB611" i="20"/>
  <c r="AA611" i="20"/>
  <c r="AJ610" i="20"/>
  <c r="AI610" i="20"/>
  <c r="AK610" i="20" s="1"/>
  <c r="AG610" i="20"/>
  <c r="AF610" i="20"/>
  <c r="AD610" i="20"/>
  <c r="AC610" i="20"/>
  <c r="AB610" i="20"/>
  <c r="AA610" i="20"/>
  <c r="AJ609" i="20"/>
  <c r="AI609" i="20"/>
  <c r="AG609" i="20"/>
  <c r="AF609" i="20"/>
  <c r="AD609" i="20"/>
  <c r="AC609" i="20"/>
  <c r="AB609" i="20"/>
  <c r="AA609" i="20"/>
  <c r="AJ608" i="20"/>
  <c r="AI608" i="20"/>
  <c r="AG608" i="20"/>
  <c r="AF608" i="20"/>
  <c r="AH608" i="20" s="1"/>
  <c r="AD608" i="20"/>
  <c r="AC608" i="20"/>
  <c r="AB608" i="20"/>
  <c r="AA608" i="20"/>
  <c r="AJ607" i="20"/>
  <c r="AI607" i="20"/>
  <c r="AG607" i="20"/>
  <c r="AF607" i="20"/>
  <c r="AH607" i="20" s="1"/>
  <c r="AD607" i="20"/>
  <c r="AC607" i="20"/>
  <c r="AB607" i="20"/>
  <c r="AA607" i="20"/>
  <c r="AJ606" i="20"/>
  <c r="AI606" i="20"/>
  <c r="AK606" i="20" s="1"/>
  <c r="AG606" i="20"/>
  <c r="AF606" i="20"/>
  <c r="AH606" i="20" s="1"/>
  <c r="AD606" i="20"/>
  <c r="AC606" i="20"/>
  <c r="AB606" i="20"/>
  <c r="AA606" i="20"/>
  <c r="AJ605" i="20"/>
  <c r="AI605" i="20"/>
  <c r="AG605" i="20"/>
  <c r="AF605" i="20"/>
  <c r="AD605" i="20"/>
  <c r="AC605" i="20"/>
  <c r="AB605" i="20"/>
  <c r="AA605" i="20"/>
  <c r="AJ604" i="20"/>
  <c r="AI604" i="20"/>
  <c r="AG604" i="20"/>
  <c r="AF604" i="20"/>
  <c r="AH604" i="20" s="1"/>
  <c r="AD604" i="20"/>
  <c r="AC604" i="20"/>
  <c r="AB604" i="20"/>
  <c r="AA604" i="20"/>
  <c r="AJ603" i="20"/>
  <c r="AI603" i="20"/>
  <c r="AG603" i="20"/>
  <c r="AF603" i="20"/>
  <c r="AH603" i="20" s="1"/>
  <c r="AD603" i="20"/>
  <c r="AC603" i="20"/>
  <c r="AB603" i="20"/>
  <c r="AA603" i="20"/>
  <c r="AJ602" i="20"/>
  <c r="AI602" i="20"/>
  <c r="AG602" i="20"/>
  <c r="AF602" i="20"/>
  <c r="AD602" i="20"/>
  <c r="AC602" i="20"/>
  <c r="AB602" i="20"/>
  <c r="AA602" i="20"/>
  <c r="AJ601" i="20"/>
  <c r="AI601" i="20"/>
  <c r="AG601" i="20"/>
  <c r="AF601" i="20"/>
  <c r="AD601" i="20"/>
  <c r="AC601" i="20"/>
  <c r="AB601" i="20"/>
  <c r="AA601" i="20"/>
  <c r="AJ600" i="20"/>
  <c r="AI600" i="20"/>
  <c r="AG600" i="20"/>
  <c r="AF600" i="20"/>
  <c r="AH600" i="20" s="1"/>
  <c r="AD600" i="20"/>
  <c r="AC600" i="20"/>
  <c r="AB600" i="20"/>
  <c r="AA600" i="20"/>
  <c r="AJ599" i="20"/>
  <c r="AI599" i="20"/>
  <c r="AG599" i="20"/>
  <c r="AF599" i="20"/>
  <c r="AH599" i="20" s="1"/>
  <c r="AD599" i="20"/>
  <c r="AC599" i="20"/>
  <c r="AB599" i="20"/>
  <c r="AA599" i="20"/>
  <c r="AJ598" i="20"/>
  <c r="AI598" i="20"/>
  <c r="AG598" i="20"/>
  <c r="AF598" i="20"/>
  <c r="AH598" i="20" s="1"/>
  <c r="AD598" i="20"/>
  <c r="AC598" i="20"/>
  <c r="AB598" i="20"/>
  <c r="AA598" i="20"/>
  <c r="AJ597" i="20"/>
  <c r="AI597" i="20"/>
  <c r="AG597" i="20"/>
  <c r="AF597" i="20"/>
  <c r="AD597" i="20"/>
  <c r="AC597" i="20"/>
  <c r="AB597" i="20"/>
  <c r="AA597" i="20"/>
  <c r="AJ596" i="20"/>
  <c r="AI596" i="20"/>
  <c r="AG596" i="20"/>
  <c r="AF596" i="20"/>
  <c r="AH596" i="20" s="1"/>
  <c r="AD596" i="20"/>
  <c r="AC596" i="20"/>
  <c r="AB596" i="20"/>
  <c r="AA596" i="20"/>
  <c r="AJ595" i="20"/>
  <c r="AI595" i="20"/>
  <c r="AG595" i="20"/>
  <c r="AF595" i="20"/>
  <c r="AH595" i="20" s="1"/>
  <c r="AD595" i="20"/>
  <c r="AC595" i="20"/>
  <c r="AB595" i="20"/>
  <c r="AA595" i="20"/>
  <c r="AJ594" i="20"/>
  <c r="AI594" i="20"/>
  <c r="AK594" i="20" s="1"/>
  <c r="AG594" i="20"/>
  <c r="AF594" i="20"/>
  <c r="AD594" i="20"/>
  <c r="AC594" i="20"/>
  <c r="AB594" i="20"/>
  <c r="AA594" i="20"/>
  <c r="AJ593" i="20"/>
  <c r="AI593" i="20"/>
  <c r="AG593" i="20"/>
  <c r="AF593" i="20"/>
  <c r="AD593" i="20"/>
  <c r="AC593" i="20"/>
  <c r="AB593" i="20"/>
  <c r="AA593" i="20"/>
  <c r="AJ592" i="20"/>
  <c r="AI592" i="20"/>
  <c r="AG592" i="20"/>
  <c r="AF592" i="20"/>
  <c r="AH592" i="20" s="1"/>
  <c r="AD592" i="20"/>
  <c r="AC592" i="20"/>
  <c r="AB592" i="20"/>
  <c r="AA592" i="20"/>
  <c r="AJ591" i="20"/>
  <c r="AI591" i="20"/>
  <c r="AG591" i="20"/>
  <c r="AF591" i="20"/>
  <c r="AH591" i="20" s="1"/>
  <c r="AD591" i="20"/>
  <c r="AC591" i="20"/>
  <c r="AB591" i="20"/>
  <c r="AA591" i="20"/>
  <c r="AJ590" i="20"/>
  <c r="AI590" i="20"/>
  <c r="AK590" i="20" s="1"/>
  <c r="AG590" i="20"/>
  <c r="AF590" i="20"/>
  <c r="AD590" i="20"/>
  <c r="AC590" i="20"/>
  <c r="AB590" i="20"/>
  <c r="AA590" i="20"/>
  <c r="AJ589" i="20"/>
  <c r="AI589" i="20"/>
  <c r="AG589" i="20"/>
  <c r="AF589" i="20"/>
  <c r="AD589" i="20"/>
  <c r="AC589" i="20"/>
  <c r="AB589" i="20"/>
  <c r="AA589" i="20"/>
  <c r="AJ588" i="20"/>
  <c r="AI588" i="20"/>
  <c r="AG588" i="20"/>
  <c r="AF588" i="20"/>
  <c r="AD588" i="20"/>
  <c r="AC588" i="20"/>
  <c r="AB588" i="20"/>
  <c r="AA588" i="20"/>
  <c r="AJ587" i="20"/>
  <c r="AI587" i="20"/>
  <c r="AG587" i="20"/>
  <c r="AF587" i="20"/>
  <c r="AD587" i="20"/>
  <c r="AC587" i="20"/>
  <c r="AB587" i="20"/>
  <c r="AA587" i="20"/>
  <c r="AJ586" i="20"/>
  <c r="AI586" i="20"/>
  <c r="AK586" i="20" s="1"/>
  <c r="AG586" i="20"/>
  <c r="AF586" i="20"/>
  <c r="AD586" i="20"/>
  <c r="AC586" i="20"/>
  <c r="AB586" i="20"/>
  <c r="AA586" i="20"/>
  <c r="AJ585" i="20"/>
  <c r="AI585" i="20"/>
  <c r="AG585" i="20"/>
  <c r="AF585" i="20"/>
  <c r="AD585" i="20"/>
  <c r="AC585" i="20"/>
  <c r="AB585" i="20"/>
  <c r="AA585" i="20"/>
  <c r="AJ584" i="20"/>
  <c r="AI584" i="20"/>
  <c r="AG584" i="20"/>
  <c r="AF584" i="20"/>
  <c r="AD584" i="20"/>
  <c r="AC584" i="20"/>
  <c r="AB584" i="20"/>
  <c r="AA584" i="20"/>
  <c r="AJ583" i="20"/>
  <c r="AI583" i="20"/>
  <c r="AG583" i="20"/>
  <c r="AF583" i="20"/>
  <c r="AD583" i="20"/>
  <c r="AC583" i="20"/>
  <c r="AB583" i="20"/>
  <c r="AA583" i="20"/>
  <c r="AJ582" i="20"/>
  <c r="AI582" i="20"/>
  <c r="AK582" i="20" s="1"/>
  <c r="AG582" i="20"/>
  <c r="AF582" i="20"/>
  <c r="AD582" i="20"/>
  <c r="AC582" i="20"/>
  <c r="AB582" i="20"/>
  <c r="AA582" i="20"/>
  <c r="AJ581" i="20"/>
  <c r="AI581" i="20"/>
  <c r="AG581" i="20"/>
  <c r="AF581" i="20"/>
  <c r="AD581" i="20"/>
  <c r="AC581" i="20"/>
  <c r="AB581" i="20"/>
  <c r="AA581" i="20"/>
  <c r="AJ580" i="20"/>
  <c r="AI580" i="20"/>
  <c r="AG580" i="20"/>
  <c r="AH580" i="20" s="1"/>
  <c r="AF580" i="20"/>
  <c r="AD580" i="20"/>
  <c r="AC580" i="20"/>
  <c r="AB580" i="20"/>
  <c r="AA580" i="20"/>
  <c r="AJ579" i="20"/>
  <c r="AI579" i="20"/>
  <c r="AG579" i="20"/>
  <c r="AF579" i="20"/>
  <c r="AD579" i="20"/>
  <c r="AC579" i="20"/>
  <c r="AB579" i="20"/>
  <c r="AA579" i="20"/>
  <c r="AJ578" i="20"/>
  <c r="AI578" i="20"/>
  <c r="AG578" i="20"/>
  <c r="AF578" i="20"/>
  <c r="AD578" i="20"/>
  <c r="AC578" i="20"/>
  <c r="AB578" i="20"/>
  <c r="AA578" i="20"/>
  <c r="AJ577" i="20"/>
  <c r="AI577" i="20"/>
  <c r="AG577" i="20"/>
  <c r="AF577" i="20"/>
  <c r="AD577" i="20"/>
  <c r="AC577" i="20"/>
  <c r="AB577" i="20"/>
  <c r="AA577" i="20"/>
  <c r="AJ576" i="20"/>
  <c r="AI576" i="20"/>
  <c r="AG576" i="20"/>
  <c r="AF576" i="20"/>
  <c r="AD576" i="20"/>
  <c r="AC576" i="20"/>
  <c r="AB576" i="20"/>
  <c r="AA576" i="20"/>
  <c r="AJ575" i="20"/>
  <c r="AI575" i="20"/>
  <c r="AG575" i="20"/>
  <c r="AF575" i="20"/>
  <c r="AD575" i="20"/>
  <c r="AC575" i="20"/>
  <c r="AB575" i="20"/>
  <c r="AA575" i="20"/>
  <c r="AJ574" i="20"/>
  <c r="AI574" i="20"/>
  <c r="AG574" i="20"/>
  <c r="AF574" i="20"/>
  <c r="AD574" i="20"/>
  <c r="AC574" i="20"/>
  <c r="AB574" i="20"/>
  <c r="AA574" i="20"/>
  <c r="AJ573" i="20"/>
  <c r="AI573" i="20"/>
  <c r="AG573" i="20"/>
  <c r="AF573" i="20"/>
  <c r="AD573" i="20"/>
  <c r="AC573" i="20"/>
  <c r="AB573" i="20"/>
  <c r="AA573" i="20"/>
  <c r="AJ572" i="20"/>
  <c r="AI572" i="20"/>
  <c r="AG572" i="20"/>
  <c r="AF572" i="20"/>
  <c r="AD572" i="20"/>
  <c r="AC572" i="20"/>
  <c r="AB572" i="20"/>
  <c r="AA572" i="20"/>
  <c r="AJ571" i="20"/>
  <c r="AI571" i="20"/>
  <c r="AG571" i="20"/>
  <c r="AF571" i="20"/>
  <c r="AD571" i="20"/>
  <c r="AC571" i="20"/>
  <c r="AB571" i="20"/>
  <c r="AA571" i="20"/>
  <c r="AJ570" i="20"/>
  <c r="AI570" i="20"/>
  <c r="AG570" i="20"/>
  <c r="AF570" i="20"/>
  <c r="AD570" i="20"/>
  <c r="AC570" i="20"/>
  <c r="AB570" i="20"/>
  <c r="AA570" i="20"/>
  <c r="AJ569" i="20"/>
  <c r="AK569" i="20" s="1"/>
  <c r="AI569" i="20"/>
  <c r="AG569" i="20"/>
  <c r="AF569" i="20"/>
  <c r="AD569" i="20"/>
  <c r="AC569" i="20"/>
  <c r="AB569" i="20"/>
  <c r="AA569" i="20"/>
  <c r="AJ568" i="20"/>
  <c r="AI568" i="20"/>
  <c r="AG568" i="20"/>
  <c r="AF568" i="20"/>
  <c r="AD568" i="20"/>
  <c r="AC568" i="20"/>
  <c r="AB568" i="20"/>
  <c r="AA568" i="20"/>
  <c r="AJ567" i="20"/>
  <c r="AI567" i="20"/>
  <c r="AG567" i="20"/>
  <c r="AF567" i="20"/>
  <c r="AD567" i="20"/>
  <c r="AC567" i="20"/>
  <c r="AB567" i="20"/>
  <c r="AA567" i="20"/>
  <c r="AJ566" i="20"/>
  <c r="AI566" i="20"/>
  <c r="AG566" i="20"/>
  <c r="AF566" i="20"/>
  <c r="AD566" i="20"/>
  <c r="AC566" i="20"/>
  <c r="AB566" i="20"/>
  <c r="AA566" i="20"/>
  <c r="AJ565" i="20"/>
  <c r="AK565" i="20" s="1"/>
  <c r="AI565" i="20"/>
  <c r="AG565" i="20"/>
  <c r="AF565" i="20"/>
  <c r="AD565" i="20"/>
  <c r="AC565" i="20"/>
  <c r="AB565" i="20"/>
  <c r="AA565" i="20"/>
  <c r="AJ564" i="20"/>
  <c r="AI564" i="20"/>
  <c r="AG564" i="20"/>
  <c r="AF564" i="20"/>
  <c r="AD564" i="20"/>
  <c r="AC564" i="20"/>
  <c r="AB564" i="20"/>
  <c r="AA564" i="20"/>
  <c r="AJ563" i="20"/>
  <c r="AI563" i="20"/>
  <c r="AG563" i="20"/>
  <c r="AF563" i="20"/>
  <c r="AD563" i="20"/>
  <c r="AC563" i="20"/>
  <c r="AB563" i="20"/>
  <c r="AA563" i="20"/>
  <c r="AJ562" i="20"/>
  <c r="AI562" i="20"/>
  <c r="AG562" i="20"/>
  <c r="AF562" i="20"/>
  <c r="AD562" i="20"/>
  <c r="AC562" i="20"/>
  <c r="AB562" i="20"/>
  <c r="AA562" i="20"/>
  <c r="AJ561" i="20"/>
  <c r="AI561" i="20"/>
  <c r="AG561" i="20"/>
  <c r="AF561" i="20"/>
  <c r="AD561" i="20"/>
  <c r="AC561" i="20"/>
  <c r="AB561" i="20"/>
  <c r="AA561" i="20"/>
  <c r="AJ560" i="20"/>
  <c r="AI560" i="20"/>
  <c r="AG560" i="20"/>
  <c r="AF560" i="20"/>
  <c r="AD560" i="20"/>
  <c r="AC560" i="20"/>
  <c r="AB560" i="20"/>
  <c r="AA560" i="20"/>
  <c r="AJ559" i="20"/>
  <c r="AI559" i="20"/>
  <c r="AG559" i="20"/>
  <c r="AF559" i="20"/>
  <c r="AD559" i="20"/>
  <c r="AC559" i="20"/>
  <c r="AB559" i="20"/>
  <c r="AA559" i="20"/>
  <c r="AJ558" i="20"/>
  <c r="AI558" i="20"/>
  <c r="AG558" i="20"/>
  <c r="AF558" i="20"/>
  <c r="AD558" i="20"/>
  <c r="AC558" i="20"/>
  <c r="AB558" i="20"/>
  <c r="AA558" i="20"/>
  <c r="AJ557" i="20"/>
  <c r="AI557" i="20"/>
  <c r="AG557" i="20"/>
  <c r="AF557" i="20"/>
  <c r="AD557" i="20"/>
  <c r="AC557" i="20"/>
  <c r="AB557" i="20"/>
  <c r="AA557" i="20"/>
  <c r="AJ556" i="20"/>
  <c r="AI556" i="20"/>
  <c r="AG556" i="20"/>
  <c r="AH556" i="20" s="1"/>
  <c r="AF556" i="20"/>
  <c r="AD556" i="20"/>
  <c r="AC556" i="20"/>
  <c r="AB556" i="20"/>
  <c r="AA556" i="20"/>
  <c r="AJ555" i="20"/>
  <c r="AI555" i="20"/>
  <c r="AG555" i="20"/>
  <c r="AF555" i="20"/>
  <c r="AD555" i="20"/>
  <c r="AC555" i="20"/>
  <c r="AB555" i="20"/>
  <c r="AA555" i="20"/>
  <c r="AJ554" i="20"/>
  <c r="AI554" i="20"/>
  <c r="AG554" i="20"/>
  <c r="AH554" i="20" s="1"/>
  <c r="AF554" i="20"/>
  <c r="AD554" i="20"/>
  <c r="AC554" i="20"/>
  <c r="AB554" i="20"/>
  <c r="AA554" i="20"/>
  <c r="AJ553" i="20"/>
  <c r="AI553" i="20"/>
  <c r="AG553" i="20"/>
  <c r="AF553" i="20"/>
  <c r="AD553" i="20"/>
  <c r="AC553" i="20"/>
  <c r="AB553" i="20"/>
  <c r="AA553" i="20"/>
  <c r="AJ552" i="20"/>
  <c r="AI552" i="20"/>
  <c r="AG552" i="20"/>
  <c r="AF552" i="20"/>
  <c r="AD552" i="20"/>
  <c r="AC552" i="20"/>
  <c r="AB552" i="20"/>
  <c r="AA552" i="20"/>
  <c r="AJ551" i="20"/>
  <c r="AI551" i="20"/>
  <c r="AG551" i="20"/>
  <c r="AF551" i="20"/>
  <c r="AD551" i="20"/>
  <c r="AC551" i="20"/>
  <c r="AB551" i="20"/>
  <c r="AA551" i="20"/>
  <c r="AJ550" i="20"/>
  <c r="AI550" i="20"/>
  <c r="AG550" i="20"/>
  <c r="AF550" i="20"/>
  <c r="AD550" i="20"/>
  <c r="AC550" i="20"/>
  <c r="AB550" i="20"/>
  <c r="AA550" i="20"/>
  <c r="AJ549" i="20"/>
  <c r="AI549" i="20"/>
  <c r="AG549" i="20"/>
  <c r="AF549" i="20"/>
  <c r="AD549" i="20"/>
  <c r="AC549" i="20"/>
  <c r="AB549" i="20"/>
  <c r="AA549" i="20"/>
  <c r="AJ548" i="20"/>
  <c r="AI548" i="20"/>
  <c r="AH548" i="20"/>
  <c r="AG548" i="20"/>
  <c r="AF548" i="20"/>
  <c r="AD548" i="20"/>
  <c r="AC548" i="20"/>
  <c r="AB548" i="20"/>
  <c r="AA548" i="20"/>
  <c r="AJ547" i="20"/>
  <c r="AI547" i="20"/>
  <c r="AG547" i="20"/>
  <c r="AF547" i="20"/>
  <c r="AH547" i="20" s="1"/>
  <c r="AD547" i="20"/>
  <c r="AC547" i="20"/>
  <c r="AB547" i="20"/>
  <c r="AA547" i="20"/>
  <c r="AJ546" i="20"/>
  <c r="AI546" i="20"/>
  <c r="AK546" i="20" s="1"/>
  <c r="AG546" i="20"/>
  <c r="AF546" i="20"/>
  <c r="AD546" i="20"/>
  <c r="AC546" i="20"/>
  <c r="AB546" i="20"/>
  <c r="AA546" i="20"/>
  <c r="AJ545" i="20"/>
  <c r="AI545" i="20"/>
  <c r="AG545" i="20"/>
  <c r="AF545" i="20"/>
  <c r="AD545" i="20"/>
  <c r="AC545" i="20"/>
  <c r="AB545" i="20"/>
  <c r="AA545" i="20"/>
  <c r="AJ544" i="20"/>
  <c r="AI544" i="20"/>
  <c r="AG544" i="20"/>
  <c r="AF544" i="20"/>
  <c r="AH544" i="20" s="1"/>
  <c r="AD544" i="20"/>
  <c r="AC544" i="20"/>
  <c r="AB544" i="20"/>
  <c r="AA544" i="20"/>
  <c r="AJ543" i="20"/>
  <c r="AI543" i="20"/>
  <c r="AG543" i="20"/>
  <c r="AF543" i="20"/>
  <c r="AH543" i="20" s="1"/>
  <c r="AD543" i="20"/>
  <c r="AC543" i="20"/>
  <c r="AB543" i="20"/>
  <c r="AA543" i="20"/>
  <c r="AJ542" i="20"/>
  <c r="AI542" i="20"/>
  <c r="AK542" i="20" s="1"/>
  <c r="AG542" i="20"/>
  <c r="AF542" i="20"/>
  <c r="AH542" i="20" s="1"/>
  <c r="AD542" i="20"/>
  <c r="AC542" i="20"/>
  <c r="AB542" i="20"/>
  <c r="AA542" i="20"/>
  <c r="AJ541" i="20"/>
  <c r="AI541" i="20"/>
  <c r="AG541" i="20"/>
  <c r="AF541" i="20"/>
  <c r="AD541" i="20"/>
  <c r="AC541" i="20"/>
  <c r="AB541" i="20"/>
  <c r="AA541" i="20"/>
  <c r="AJ540" i="20"/>
  <c r="AI540" i="20"/>
  <c r="AG540" i="20"/>
  <c r="AF540" i="20"/>
  <c r="AH540" i="20" s="1"/>
  <c r="AD540" i="20"/>
  <c r="AC540" i="20"/>
  <c r="AB540" i="20"/>
  <c r="AA540" i="20"/>
  <c r="AJ539" i="20"/>
  <c r="AI539" i="20"/>
  <c r="AG539" i="20"/>
  <c r="AF539" i="20"/>
  <c r="AH539" i="20" s="1"/>
  <c r="AD539" i="20"/>
  <c r="AC539" i="20"/>
  <c r="AB539" i="20"/>
  <c r="AA539" i="20"/>
  <c r="AJ538" i="20"/>
  <c r="AI538" i="20"/>
  <c r="AG538" i="20"/>
  <c r="AF538" i="20"/>
  <c r="AD538" i="20"/>
  <c r="AC538" i="20"/>
  <c r="AB538" i="20"/>
  <c r="AA538" i="20"/>
  <c r="AJ537" i="20"/>
  <c r="AI537" i="20"/>
  <c r="AG537" i="20"/>
  <c r="AF537" i="20"/>
  <c r="AD537" i="20"/>
  <c r="AC537" i="20"/>
  <c r="AB537" i="20"/>
  <c r="AA537" i="20"/>
  <c r="AJ536" i="20"/>
  <c r="AI536" i="20"/>
  <c r="AG536" i="20"/>
  <c r="AF536" i="20"/>
  <c r="AH536" i="20" s="1"/>
  <c r="AD536" i="20"/>
  <c r="AC536" i="20"/>
  <c r="AB536" i="20"/>
  <c r="AA536" i="20"/>
  <c r="AJ535" i="20"/>
  <c r="AI535" i="20"/>
  <c r="AG535" i="20"/>
  <c r="AF535" i="20"/>
  <c r="AH535" i="20" s="1"/>
  <c r="AD535" i="20"/>
  <c r="AC535" i="20"/>
  <c r="AB535" i="20"/>
  <c r="AA535" i="20"/>
  <c r="AJ534" i="20"/>
  <c r="AI534" i="20"/>
  <c r="AG534" i="20"/>
  <c r="AF534" i="20"/>
  <c r="AH534" i="20" s="1"/>
  <c r="AD534" i="20"/>
  <c r="AC534" i="20"/>
  <c r="AB534" i="20"/>
  <c r="AA534" i="20"/>
  <c r="AJ533" i="20"/>
  <c r="AI533" i="20"/>
  <c r="AG533" i="20"/>
  <c r="AF533" i="20"/>
  <c r="AD533" i="20"/>
  <c r="AC533" i="20"/>
  <c r="AB533" i="20"/>
  <c r="AA533" i="20"/>
  <c r="AJ532" i="20"/>
  <c r="AI532" i="20"/>
  <c r="AG532" i="20"/>
  <c r="AF532" i="20"/>
  <c r="AH532" i="20" s="1"/>
  <c r="AD532" i="20"/>
  <c r="AC532" i="20"/>
  <c r="AB532" i="20"/>
  <c r="AA532" i="20"/>
  <c r="AJ531" i="20"/>
  <c r="AI531" i="20"/>
  <c r="AG531" i="20"/>
  <c r="AF531" i="20"/>
  <c r="AH531" i="20" s="1"/>
  <c r="AD531" i="20"/>
  <c r="AC531" i="20"/>
  <c r="AB531" i="20"/>
  <c r="AA531" i="20"/>
  <c r="AJ530" i="20"/>
  <c r="AI530" i="20"/>
  <c r="AK530" i="20" s="1"/>
  <c r="AG530" i="20"/>
  <c r="AF530" i="20"/>
  <c r="AD530" i="20"/>
  <c r="AC530" i="20"/>
  <c r="AB530" i="20"/>
  <c r="AA530" i="20"/>
  <c r="AJ529" i="20"/>
  <c r="AI529" i="20"/>
  <c r="AG529" i="20"/>
  <c r="AF529" i="20"/>
  <c r="AD529" i="20"/>
  <c r="AC529" i="20"/>
  <c r="AB529" i="20"/>
  <c r="AA529" i="20"/>
  <c r="AJ528" i="20"/>
  <c r="AI528" i="20"/>
  <c r="AG528" i="20"/>
  <c r="AF528" i="20"/>
  <c r="AH528" i="20" s="1"/>
  <c r="AD528" i="20"/>
  <c r="AC528" i="20"/>
  <c r="AB528" i="20"/>
  <c r="AA528" i="20"/>
  <c r="AJ527" i="20"/>
  <c r="AI527" i="20"/>
  <c r="AG527" i="20"/>
  <c r="AF527" i="20"/>
  <c r="AH527" i="20" s="1"/>
  <c r="AD527" i="20"/>
  <c r="AC527" i="20"/>
  <c r="AB527" i="20"/>
  <c r="AA527" i="20"/>
  <c r="AJ526" i="20"/>
  <c r="AI526" i="20"/>
  <c r="AK526" i="20" s="1"/>
  <c r="AG526" i="20"/>
  <c r="AF526" i="20"/>
  <c r="AD526" i="20"/>
  <c r="AC526" i="20"/>
  <c r="AB526" i="20"/>
  <c r="AA526" i="20"/>
  <c r="AJ525" i="20"/>
  <c r="AI525" i="20"/>
  <c r="AG525" i="20"/>
  <c r="AF525" i="20"/>
  <c r="AD525" i="20"/>
  <c r="AC525" i="20"/>
  <c r="AB525" i="20"/>
  <c r="AA525" i="20"/>
  <c r="AJ524" i="20"/>
  <c r="AI524" i="20"/>
  <c r="AG524" i="20"/>
  <c r="AF524" i="20"/>
  <c r="AD524" i="20"/>
  <c r="AC524" i="20"/>
  <c r="AB524" i="20"/>
  <c r="AA524" i="20"/>
  <c r="AJ523" i="20"/>
  <c r="AI523" i="20"/>
  <c r="AG523" i="20"/>
  <c r="AF523" i="20"/>
  <c r="AD523" i="20"/>
  <c r="AC523" i="20"/>
  <c r="AB523" i="20"/>
  <c r="AA523" i="20"/>
  <c r="AJ522" i="20"/>
  <c r="AI522" i="20"/>
  <c r="AK522" i="20" s="1"/>
  <c r="AG522" i="20"/>
  <c r="AF522" i="20"/>
  <c r="AD522" i="20"/>
  <c r="AC522" i="20"/>
  <c r="AB522" i="20"/>
  <c r="AA522" i="20"/>
  <c r="AJ521" i="20"/>
  <c r="AI521" i="20"/>
  <c r="AG521" i="20"/>
  <c r="AF521" i="20"/>
  <c r="AD521" i="20"/>
  <c r="AC521" i="20"/>
  <c r="AB521" i="20"/>
  <c r="AA521" i="20"/>
  <c r="AJ520" i="20"/>
  <c r="AI520" i="20"/>
  <c r="AG520" i="20"/>
  <c r="AF520" i="20"/>
  <c r="AD520" i="20"/>
  <c r="AC520" i="20"/>
  <c r="AB520" i="20"/>
  <c r="AA520" i="20"/>
  <c r="AJ519" i="20"/>
  <c r="AI519" i="20"/>
  <c r="AG519" i="20"/>
  <c r="AF519" i="20"/>
  <c r="AD519" i="20"/>
  <c r="AC519" i="20"/>
  <c r="AB519" i="20"/>
  <c r="AA519" i="20"/>
  <c r="AJ518" i="20"/>
  <c r="AI518" i="20"/>
  <c r="AK518" i="20" s="1"/>
  <c r="AG518" i="20"/>
  <c r="AF518" i="20"/>
  <c r="AD518" i="20"/>
  <c r="AC518" i="20"/>
  <c r="AB518" i="20"/>
  <c r="AA518" i="20"/>
  <c r="AJ517" i="20"/>
  <c r="AI517" i="20"/>
  <c r="AK517" i="20" s="1"/>
  <c r="AG517" i="20"/>
  <c r="AF517" i="20"/>
  <c r="AD517" i="20"/>
  <c r="AC517" i="20"/>
  <c r="AB517" i="20"/>
  <c r="AA517" i="20"/>
  <c r="AJ516" i="20"/>
  <c r="AI516" i="20"/>
  <c r="AK516" i="20" s="1"/>
  <c r="AG516" i="20"/>
  <c r="AF516" i="20"/>
  <c r="AD516" i="20"/>
  <c r="AC516" i="20"/>
  <c r="AB516" i="20"/>
  <c r="AA516" i="20"/>
  <c r="AJ515" i="20"/>
  <c r="AI515" i="20"/>
  <c r="AG515" i="20"/>
  <c r="AF515" i="20"/>
  <c r="AD515" i="20"/>
  <c r="AC515" i="20"/>
  <c r="AB515" i="20"/>
  <c r="AA515" i="20"/>
  <c r="AJ514" i="20"/>
  <c r="AI514" i="20"/>
  <c r="AG514" i="20"/>
  <c r="AF514" i="20"/>
  <c r="AD514" i="20"/>
  <c r="AC514" i="20"/>
  <c r="AB514" i="20"/>
  <c r="AA514" i="20"/>
  <c r="AJ513" i="20"/>
  <c r="AI513" i="20"/>
  <c r="AG513" i="20"/>
  <c r="AF513" i="20"/>
  <c r="AD513" i="20"/>
  <c r="AC513" i="20"/>
  <c r="AB513" i="20"/>
  <c r="AA513" i="20"/>
  <c r="AJ512" i="20"/>
  <c r="AI512" i="20"/>
  <c r="AG512" i="20"/>
  <c r="AF512" i="20"/>
  <c r="AH512" i="20" s="1"/>
  <c r="AD512" i="20"/>
  <c r="AC512" i="20"/>
  <c r="AB512" i="20"/>
  <c r="AA512" i="20"/>
  <c r="AJ511" i="20"/>
  <c r="AI511" i="20"/>
  <c r="AG511" i="20"/>
  <c r="AF511" i="20"/>
  <c r="AD511" i="20"/>
  <c r="AC511" i="20"/>
  <c r="AB511" i="20"/>
  <c r="AA511" i="20"/>
  <c r="AJ510" i="20"/>
  <c r="AI510" i="20"/>
  <c r="AG510" i="20"/>
  <c r="AF510" i="20"/>
  <c r="AD510" i="20"/>
  <c r="AC510" i="20"/>
  <c r="AB510" i="20"/>
  <c r="AA510" i="20"/>
  <c r="AJ509" i="20"/>
  <c r="AI509" i="20"/>
  <c r="AG509" i="20"/>
  <c r="AF509" i="20"/>
  <c r="AD509" i="20"/>
  <c r="AC509" i="20"/>
  <c r="AB509" i="20"/>
  <c r="AA509" i="20"/>
  <c r="AJ508" i="20"/>
  <c r="AI508" i="20"/>
  <c r="AG508" i="20"/>
  <c r="AF508" i="20"/>
  <c r="AD508" i="20"/>
  <c r="AC508" i="20"/>
  <c r="AB508" i="20"/>
  <c r="AA508" i="20"/>
  <c r="AJ507" i="20"/>
  <c r="AI507" i="20"/>
  <c r="AG507" i="20"/>
  <c r="AF507" i="20"/>
  <c r="AD507" i="20"/>
  <c r="AC507" i="20"/>
  <c r="AB507" i="20"/>
  <c r="AA507" i="20"/>
  <c r="AJ506" i="20"/>
  <c r="AI506" i="20"/>
  <c r="AG506" i="20"/>
  <c r="AF506" i="20"/>
  <c r="AD506" i="20"/>
  <c r="AC506" i="20"/>
  <c r="AB506" i="20"/>
  <c r="AA506" i="20"/>
  <c r="AJ505" i="20"/>
  <c r="AI505" i="20"/>
  <c r="AG505" i="20"/>
  <c r="AF505" i="20"/>
  <c r="AD505" i="20"/>
  <c r="AC505" i="20"/>
  <c r="AB505" i="20"/>
  <c r="AA505" i="20"/>
  <c r="AJ504" i="20"/>
  <c r="AI504" i="20"/>
  <c r="AG504" i="20"/>
  <c r="AF504" i="20"/>
  <c r="AD504" i="20"/>
  <c r="AC504" i="20"/>
  <c r="AB504" i="20"/>
  <c r="AA504" i="20"/>
  <c r="AJ503" i="20"/>
  <c r="AI503" i="20"/>
  <c r="AG503" i="20"/>
  <c r="AF503" i="20"/>
  <c r="AD503" i="20"/>
  <c r="AC503" i="20"/>
  <c r="AB503" i="20"/>
  <c r="AA503" i="20"/>
  <c r="AJ502" i="20"/>
  <c r="AI502" i="20"/>
  <c r="AG502" i="20"/>
  <c r="AF502" i="20"/>
  <c r="AD502" i="20"/>
  <c r="AC502" i="20"/>
  <c r="AB502" i="20"/>
  <c r="AA502" i="20"/>
  <c r="AJ501" i="20"/>
  <c r="AI501" i="20"/>
  <c r="AG501" i="20"/>
  <c r="AF501" i="20"/>
  <c r="AD501" i="20"/>
  <c r="AC501" i="20"/>
  <c r="AB501" i="20"/>
  <c r="AA501" i="20"/>
  <c r="AJ500" i="20"/>
  <c r="AI500" i="20"/>
  <c r="AG500" i="20"/>
  <c r="AF500" i="20"/>
  <c r="AD500" i="20"/>
  <c r="AC500" i="20"/>
  <c r="AB500" i="20"/>
  <c r="AA500" i="20"/>
  <c r="AJ499" i="20"/>
  <c r="AI499" i="20"/>
  <c r="AG499" i="20"/>
  <c r="AF499" i="20"/>
  <c r="AD499" i="20"/>
  <c r="AC499" i="20"/>
  <c r="AB499" i="20"/>
  <c r="AA499" i="20"/>
  <c r="AJ498" i="20"/>
  <c r="AI498" i="20"/>
  <c r="AG498" i="20"/>
  <c r="AF498" i="20"/>
  <c r="AD498" i="20"/>
  <c r="AC498" i="20"/>
  <c r="AB498" i="20"/>
  <c r="AA498" i="20"/>
  <c r="AJ497" i="20"/>
  <c r="AI497" i="20"/>
  <c r="AG497" i="20"/>
  <c r="AF497" i="20"/>
  <c r="AD497" i="20"/>
  <c r="AC497" i="20"/>
  <c r="AB497" i="20"/>
  <c r="AA497" i="20"/>
  <c r="AJ496" i="20"/>
  <c r="AK496" i="20" s="1"/>
  <c r="AI496" i="20"/>
  <c r="AG496" i="20"/>
  <c r="AF496" i="20"/>
  <c r="AD496" i="20"/>
  <c r="AC496" i="20"/>
  <c r="AB496" i="20"/>
  <c r="AA496" i="20"/>
  <c r="AJ495" i="20"/>
  <c r="AI495" i="20"/>
  <c r="AG495" i="20"/>
  <c r="AF495" i="20"/>
  <c r="AD495" i="20"/>
  <c r="AC495" i="20"/>
  <c r="AB495" i="20"/>
  <c r="AA495" i="20"/>
  <c r="AJ494" i="20"/>
  <c r="AK494" i="20" s="1"/>
  <c r="AI494" i="20"/>
  <c r="AG494" i="20"/>
  <c r="AF494" i="20"/>
  <c r="AD494" i="20"/>
  <c r="AC494" i="20"/>
  <c r="AB494" i="20"/>
  <c r="AA494" i="20"/>
  <c r="AJ493" i="20"/>
  <c r="AI493" i="20"/>
  <c r="AG493" i="20"/>
  <c r="AF493" i="20"/>
  <c r="AD493" i="20"/>
  <c r="AC493" i="20"/>
  <c r="AB493" i="20"/>
  <c r="AA493" i="20"/>
  <c r="AJ492" i="20"/>
  <c r="AI492" i="20"/>
  <c r="AG492" i="20"/>
  <c r="AF492" i="20"/>
  <c r="AD492" i="20"/>
  <c r="AC492" i="20"/>
  <c r="AB492" i="20"/>
  <c r="AA492" i="20"/>
  <c r="AJ491" i="20"/>
  <c r="AI491" i="20"/>
  <c r="AG491" i="20"/>
  <c r="AF491" i="20"/>
  <c r="AD491" i="20"/>
  <c r="AC491" i="20"/>
  <c r="AB491" i="20"/>
  <c r="AA491" i="20"/>
  <c r="AJ490" i="20"/>
  <c r="AI490" i="20"/>
  <c r="AG490" i="20"/>
  <c r="AF490" i="20"/>
  <c r="AD490" i="20"/>
  <c r="AC490" i="20"/>
  <c r="AB490" i="20"/>
  <c r="AA490" i="20"/>
  <c r="AJ489" i="20"/>
  <c r="AI489" i="20"/>
  <c r="AG489" i="20"/>
  <c r="AF489" i="20"/>
  <c r="AD489" i="20"/>
  <c r="AC489" i="20"/>
  <c r="AB489" i="20"/>
  <c r="AA489" i="20"/>
  <c r="AJ488" i="20"/>
  <c r="AI488" i="20"/>
  <c r="AG488" i="20"/>
  <c r="AF488" i="20"/>
  <c r="AD488" i="20"/>
  <c r="AC488" i="20"/>
  <c r="AB488" i="20"/>
  <c r="AA488" i="20"/>
  <c r="AJ487" i="20"/>
  <c r="AI487" i="20"/>
  <c r="AG487" i="20"/>
  <c r="AF487" i="20"/>
  <c r="AD487" i="20"/>
  <c r="AC487" i="20"/>
  <c r="AB487" i="20"/>
  <c r="AA487" i="20"/>
  <c r="AJ486" i="20"/>
  <c r="AI486" i="20"/>
  <c r="AG486" i="20"/>
  <c r="AF486" i="20"/>
  <c r="AD486" i="20"/>
  <c r="AC486" i="20"/>
  <c r="AB486" i="20"/>
  <c r="AA486" i="20"/>
  <c r="AJ485" i="20"/>
  <c r="AI485" i="20"/>
  <c r="AG485" i="20"/>
  <c r="AF485" i="20"/>
  <c r="AD485" i="20"/>
  <c r="AC485" i="20"/>
  <c r="AB485" i="20"/>
  <c r="AA485" i="20"/>
  <c r="AJ484" i="20"/>
  <c r="AI484" i="20"/>
  <c r="AG484" i="20"/>
  <c r="AF484" i="20"/>
  <c r="AD484" i="20"/>
  <c r="AC484" i="20"/>
  <c r="AB484" i="20"/>
  <c r="AA484" i="20"/>
  <c r="AJ483" i="20"/>
  <c r="AI483" i="20"/>
  <c r="AG483" i="20"/>
  <c r="AF483" i="20"/>
  <c r="AD483" i="20"/>
  <c r="AC483" i="20"/>
  <c r="AB483" i="20"/>
  <c r="AA483" i="20"/>
  <c r="AJ482" i="20"/>
  <c r="AI482" i="20"/>
  <c r="AG482" i="20"/>
  <c r="AF482" i="20"/>
  <c r="AD482" i="20"/>
  <c r="AC482" i="20"/>
  <c r="AB482" i="20"/>
  <c r="AA482" i="20"/>
  <c r="AJ481" i="20"/>
  <c r="AI481" i="20"/>
  <c r="AG481" i="20"/>
  <c r="AF481" i="20"/>
  <c r="AD481" i="20"/>
  <c r="AC481" i="20"/>
  <c r="AB481" i="20"/>
  <c r="AA481" i="20"/>
  <c r="AJ480" i="20"/>
  <c r="AI480" i="20"/>
  <c r="AG480" i="20"/>
  <c r="AF480" i="20"/>
  <c r="AD480" i="20"/>
  <c r="AC480" i="20"/>
  <c r="AB480" i="20"/>
  <c r="AA480" i="20"/>
  <c r="AJ479" i="20"/>
  <c r="AI479" i="20"/>
  <c r="AG479" i="20"/>
  <c r="AF479" i="20"/>
  <c r="AD479" i="20"/>
  <c r="AC479" i="20"/>
  <c r="AB479" i="20"/>
  <c r="AA479" i="20"/>
  <c r="AJ478" i="20"/>
  <c r="AK478" i="20" s="1"/>
  <c r="AI478" i="20"/>
  <c r="AG478" i="20"/>
  <c r="AF478" i="20"/>
  <c r="AD478" i="20"/>
  <c r="AC478" i="20"/>
  <c r="AB478" i="20"/>
  <c r="AA478" i="20"/>
  <c r="AJ477" i="20"/>
  <c r="AI477" i="20"/>
  <c r="AG477" i="20"/>
  <c r="AF477" i="20"/>
  <c r="AD477" i="20"/>
  <c r="AC477" i="20"/>
  <c r="AB477" i="20"/>
  <c r="AA477" i="20"/>
  <c r="AJ476" i="20"/>
  <c r="AI476" i="20"/>
  <c r="AG476" i="20"/>
  <c r="AF476" i="20"/>
  <c r="AD476" i="20"/>
  <c r="AC476" i="20"/>
  <c r="AB476" i="20"/>
  <c r="AA476" i="20"/>
  <c r="AJ475" i="20"/>
  <c r="AI475" i="20"/>
  <c r="AG475" i="20"/>
  <c r="AF475" i="20"/>
  <c r="AD475" i="20"/>
  <c r="AC475" i="20"/>
  <c r="AB475" i="20"/>
  <c r="AA475" i="20"/>
  <c r="AJ474" i="20"/>
  <c r="AI474" i="20"/>
  <c r="AG474" i="20"/>
  <c r="AF474" i="20"/>
  <c r="AD474" i="20"/>
  <c r="AC474" i="20"/>
  <c r="AB474" i="20"/>
  <c r="AA474" i="20"/>
  <c r="AJ473" i="20"/>
  <c r="AI473" i="20"/>
  <c r="AG473" i="20"/>
  <c r="AF473" i="20"/>
  <c r="AD473" i="20"/>
  <c r="AC473" i="20"/>
  <c r="AB473" i="20"/>
  <c r="AA473" i="20"/>
  <c r="AK472" i="20"/>
  <c r="AJ472" i="20"/>
  <c r="AI472" i="20"/>
  <c r="AG472" i="20"/>
  <c r="AF472" i="20"/>
  <c r="AD472" i="20"/>
  <c r="AC472" i="20"/>
  <c r="AB472" i="20"/>
  <c r="AA472" i="20"/>
  <c r="AJ471" i="20"/>
  <c r="AI471" i="20"/>
  <c r="AG471" i="20"/>
  <c r="AF471" i="20"/>
  <c r="AH471" i="20" s="1"/>
  <c r="AD471" i="20"/>
  <c r="AC471" i="20"/>
  <c r="AB471" i="20"/>
  <c r="AA471" i="20"/>
  <c r="AJ470" i="20"/>
  <c r="AI470" i="20"/>
  <c r="AG470" i="20"/>
  <c r="AF470" i="20"/>
  <c r="AD470" i="20"/>
  <c r="AC470" i="20"/>
  <c r="AB470" i="20"/>
  <c r="AA470" i="20"/>
  <c r="AJ469" i="20"/>
  <c r="AI469" i="20"/>
  <c r="AG469" i="20"/>
  <c r="AF469" i="20"/>
  <c r="AD469" i="20"/>
  <c r="AC469" i="20"/>
  <c r="AB469" i="20"/>
  <c r="AA469" i="20"/>
  <c r="AJ468" i="20"/>
  <c r="AI468" i="20"/>
  <c r="AG468" i="20"/>
  <c r="AF468" i="20"/>
  <c r="AD468" i="20"/>
  <c r="AC468" i="20"/>
  <c r="AB468" i="20"/>
  <c r="AA468" i="20"/>
  <c r="AJ467" i="20"/>
  <c r="AI467" i="20"/>
  <c r="AG467" i="20"/>
  <c r="AF467" i="20"/>
  <c r="AH467" i="20" s="1"/>
  <c r="AD467" i="20"/>
  <c r="AC467" i="20"/>
  <c r="AB467" i="20"/>
  <c r="AA467" i="20"/>
  <c r="AJ466" i="20"/>
  <c r="AI466" i="20"/>
  <c r="AG466" i="20"/>
  <c r="AF466" i="20"/>
  <c r="AD466" i="20"/>
  <c r="AC466" i="20"/>
  <c r="AB466" i="20"/>
  <c r="AA466" i="20"/>
  <c r="AJ465" i="20"/>
  <c r="AI465" i="20"/>
  <c r="AG465" i="20"/>
  <c r="AF465" i="20"/>
  <c r="AD465" i="20"/>
  <c r="AC465" i="20"/>
  <c r="AB465" i="20"/>
  <c r="AA465" i="20"/>
  <c r="AJ464" i="20"/>
  <c r="AI464" i="20"/>
  <c r="AK464" i="20" s="1"/>
  <c r="AG464" i="20"/>
  <c r="AF464" i="20"/>
  <c r="AD464" i="20"/>
  <c r="AC464" i="20"/>
  <c r="AB464" i="20"/>
  <c r="AA464" i="20"/>
  <c r="AJ463" i="20"/>
  <c r="AI463" i="20"/>
  <c r="AG463" i="20"/>
  <c r="AF463" i="20"/>
  <c r="AD463" i="20"/>
  <c r="AC463" i="20"/>
  <c r="AB463" i="20"/>
  <c r="AA463" i="20"/>
  <c r="AJ462" i="20"/>
  <c r="AI462" i="20"/>
  <c r="AG462" i="20"/>
  <c r="AF462" i="20"/>
  <c r="AD462" i="20"/>
  <c r="AC462" i="20"/>
  <c r="AB462" i="20"/>
  <c r="AA462" i="20"/>
  <c r="AJ461" i="20"/>
  <c r="AI461" i="20"/>
  <c r="AG461" i="20"/>
  <c r="AF461" i="20"/>
  <c r="AD461" i="20"/>
  <c r="AC461" i="20"/>
  <c r="AB461" i="20"/>
  <c r="AA461" i="20"/>
  <c r="AJ460" i="20"/>
  <c r="AI460" i="20"/>
  <c r="AG460" i="20"/>
  <c r="AF460" i="20"/>
  <c r="AD460" i="20"/>
  <c r="AC460" i="20"/>
  <c r="AB460" i="20"/>
  <c r="AA460" i="20"/>
  <c r="AJ459" i="20"/>
  <c r="AI459" i="20"/>
  <c r="AG459" i="20"/>
  <c r="AF459" i="20"/>
  <c r="AD459" i="20"/>
  <c r="AC459" i="20"/>
  <c r="AB459" i="20"/>
  <c r="AA459" i="20"/>
  <c r="AJ458" i="20"/>
  <c r="AI458" i="20"/>
  <c r="AG458" i="20"/>
  <c r="AF458" i="20"/>
  <c r="AD458" i="20"/>
  <c r="AC458" i="20"/>
  <c r="AB458" i="20"/>
  <c r="AA458" i="20"/>
  <c r="AJ457" i="20"/>
  <c r="AI457" i="20"/>
  <c r="AG457" i="20"/>
  <c r="AF457" i="20"/>
  <c r="AD457" i="20"/>
  <c r="AC457" i="20"/>
  <c r="AB457" i="20"/>
  <c r="AA457" i="20"/>
  <c r="AJ456" i="20"/>
  <c r="AI456" i="20"/>
  <c r="AK456" i="20" s="1"/>
  <c r="AG456" i="20"/>
  <c r="AF456" i="20"/>
  <c r="AD456" i="20"/>
  <c r="AC456" i="20"/>
  <c r="AB456" i="20"/>
  <c r="AA456" i="20"/>
  <c r="AJ455" i="20"/>
  <c r="AI455" i="20"/>
  <c r="AK455" i="20" s="1"/>
  <c r="AG455" i="20"/>
  <c r="AF455" i="20"/>
  <c r="AD455" i="20"/>
  <c r="AC455" i="20"/>
  <c r="AB455" i="20"/>
  <c r="AA455" i="20"/>
  <c r="AJ454" i="20"/>
  <c r="AI454" i="20"/>
  <c r="AG454" i="20"/>
  <c r="AF454" i="20"/>
  <c r="AD454" i="20"/>
  <c r="AC454" i="20"/>
  <c r="AB454" i="20"/>
  <c r="AA454" i="20"/>
  <c r="AJ453" i="20"/>
  <c r="AI453" i="20"/>
  <c r="AG453" i="20"/>
  <c r="AF453" i="20"/>
  <c r="AD453" i="20"/>
  <c r="AC453" i="20"/>
  <c r="AB453" i="20"/>
  <c r="AA453" i="20"/>
  <c r="AJ452" i="20"/>
  <c r="AI452" i="20"/>
  <c r="AK452" i="20" s="1"/>
  <c r="AG452" i="20"/>
  <c r="AF452" i="20"/>
  <c r="AD452" i="20"/>
  <c r="AC452" i="20"/>
  <c r="AB452" i="20"/>
  <c r="AA452" i="20"/>
  <c r="AJ451" i="20"/>
  <c r="AI451" i="20"/>
  <c r="AK451" i="20" s="1"/>
  <c r="AG451" i="20"/>
  <c r="AF451" i="20"/>
  <c r="AD451" i="20"/>
  <c r="AC451" i="20"/>
  <c r="AB451" i="20"/>
  <c r="AA451" i="20"/>
  <c r="AJ450" i="20"/>
  <c r="AI450" i="20"/>
  <c r="AG450" i="20"/>
  <c r="AF450" i="20"/>
  <c r="AD450" i="20"/>
  <c r="AC450" i="20"/>
  <c r="AB450" i="20"/>
  <c r="AA450" i="20"/>
  <c r="AJ449" i="20"/>
  <c r="AI449" i="20"/>
  <c r="AG449" i="20"/>
  <c r="AF449" i="20"/>
  <c r="AD449" i="20"/>
  <c r="AC449" i="20"/>
  <c r="AB449" i="20"/>
  <c r="AA449" i="20"/>
  <c r="AJ448" i="20"/>
  <c r="AI448" i="20"/>
  <c r="AK448" i="20" s="1"/>
  <c r="AG448" i="20"/>
  <c r="AF448" i="20"/>
  <c r="AD448" i="20"/>
  <c r="AC448" i="20"/>
  <c r="AB448" i="20"/>
  <c r="AA448" i="20"/>
  <c r="AJ447" i="20"/>
  <c r="AI447" i="20"/>
  <c r="AG447" i="20"/>
  <c r="AF447" i="20"/>
  <c r="AD447" i="20"/>
  <c r="AC447" i="20"/>
  <c r="AB447" i="20"/>
  <c r="AA447" i="20"/>
  <c r="AJ446" i="20"/>
  <c r="AI446" i="20"/>
  <c r="AG446" i="20"/>
  <c r="AF446" i="20"/>
  <c r="AD446" i="20"/>
  <c r="AC446" i="20"/>
  <c r="AB446" i="20"/>
  <c r="AA446" i="20"/>
  <c r="AJ445" i="20"/>
  <c r="AI445" i="20"/>
  <c r="AG445" i="20"/>
  <c r="AF445" i="20"/>
  <c r="AD445" i="20"/>
  <c r="AC445" i="20"/>
  <c r="AB445" i="20"/>
  <c r="AA445" i="20"/>
  <c r="AJ444" i="20"/>
  <c r="AI444" i="20"/>
  <c r="AG444" i="20"/>
  <c r="AF444" i="20"/>
  <c r="AD444" i="20"/>
  <c r="AC444" i="20"/>
  <c r="AB444" i="20"/>
  <c r="AA444" i="20"/>
  <c r="AJ443" i="20"/>
  <c r="AI443" i="20"/>
  <c r="AG443" i="20"/>
  <c r="AF443" i="20"/>
  <c r="AD443" i="20"/>
  <c r="AC443" i="20"/>
  <c r="AB443" i="20"/>
  <c r="AA443" i="20"/>
  <c r="AJ442" i="20"/>
  <c r="AI442" i="20"/>
  <c r="AG442" i="20"/>
  <c r="AF442" i="20"/>
  <c r="AD442" i="20"/>
  <c r="AC442" i="20"/>
  <c r="AB442" i="20"/>
  <c r="AA442" i="20"/>
  <c r="AJ441" i="20"/>
  <c r="AI441" i="20"/>
  <c r="AG441" i="20"/>
  <c r="AF441" i="20"/>
  <c r="AD441" i="20"/>
  <c r="AC441" i="20"/>
  <c r="AB441" i="20"/>
  <c r="AA441" i="20"/>
  <c r="AJ440" i="20"/>
  <c r="AI440" i="20"/>
  <c r="AK440" i="20" s="1"/>
  <c r="AG440" i="20"/>
  <c r="AF440" i="20"/>
  <c r="AD440" i="20"/>
  <c r="AC440" i="20"/>
  <c r="AB440" i="20"/>
  <c r="AA440" i="20"/>
  <c r="AJ439" i="20"/>
  <c r="AI439" i="20"/>
  <c r="AG439" i="20"/>
  <c r="AF439" i="20"/>
  <c r="AH439" i="20" s="1"/>
  <c r="AD439" i="20"/>
  <c r="AC439" i="20"/>
  <c r="AB439" i="20"/>
  <c r="AA439" i="20"/>
  <c r="AJ438" i="20"/>
  <c r="AI438" i="20"/>
  <c r="AG438" i="20"/>
  <c r="AF438" i="20"/>
  <c r="AD438" i="20"/>
  <c r="AC438" i="20"/>
  <c r="AB438" i="20"/>
  <c r="AA438" i="20"/>
  <c r="AJ437" i="20"/>
  <c r="AI437" i="20"/>
  <c r="AG437" i="20"/>
  <c r="AF437" i="20"/>
  <c r="AD437" i="20"/>
  <c r="AC437" i="20"/>
  <c r="AB437" i="20"/>
  <c r="AA437" i="20"/>
  <c r="AJ436" i="20"/>
  <c r="AI436" i="20"/>
  <c r="AG436" i="20"/>
  <c r="AF436" i="20"/>
  <c r="AD436" i="20"/>
  <c r="AC436" i="20"/>
  <c r="AB436" i="20"/>
  <c r="AA436" i="20"/>
  <c r="AJ435" i="20"/>
  <c r="AI435" i="20"/>
  <c r="AG435" i="20"/>
  <c r="AF435" i="20"/>
  <c r="AH435" i="20" s="1"/>
  <c r="AD435" i="20"/>
  <c r="AC435" i="20"/>
  <c r="AB435" i="20"/>
  <c r="AA435" i="20"/>
  <c r="AJ434" i="20"/>
  <c r="AI434" i="20"/>
  <c r="AG434" i="20"/>
  <c r="AF434" i="20"/>
  <c r="AD434" i="20"/>
  <c r="AC434" i="20"/>
  <c r="AB434" i="20"/>
  <c r="AA434" i="20"/>
  <c r="AJ433" i="20"/>
  <c r="AI433" i="20"/>
  <c r="AG433" i="20"/>
  <c r="AF433" i="20"/>
  <c r="AD433" i="20"/>
  <c r="AC433" i="20"/>
  <c r="AB433" i="20"/>
  <c r="AA433" i="20"/>
  <c r="AJ432" i="20"/>
  <c r="AI432" i="20"/>
  <c r="AG432" i="20"/>
  <c r="AF432" i="20"/>
  <c r="AD432" i="20"/>
  <c r="AC432" i="20"/>
  <c r="AB432" i="20"/>
  <c r="AA432" i="20"/>
  <c r="AJ431" i="20"/>
  <c r="AI431" i="20"/>
  <c r="AG431" i="20"/>
  <c r="AF431" i="20"/>
  <c r="AD431" i="20"/>
  <c r="AC431" i="20"/>
  <c r="AB431" i="20"/>
  <c r="AA431" i="20"/>
  <c r="AJ430" i="20"/>
  <c r="AI430" i="20"/>
  <c r="AG430" i="20"/>
  <c r="AF430" i="20"/>
  <c r="AD430" i="20"/>
  <c r="AC430" i="20"/>
  <c r="AB430" i="20"/>
  <c r="AA430" i="20"/>
  <c r="AJ429" i="20"/>
  <c r="AI429" i="20"/>
  <c r="AG429" i="20"/>
  <c r="AF429" i="20"/>
  <c r="AD429" i="20"/>
  <c r="AC429" i="20"/>
  <c r="AB429" i="20"/>
  <c r="AA429" i="20"/>
  <c r="AJ428" i="20"/>
  <c r="AI428" i="20"/>
  <c r="AG428" i="20"/>
  <c r="AF428" i="20"/>
  <c r="AD428" i="20"/>
  <c r="AC428" i="20"/>
  <c r="AB428" i="20"/>
  <c r="AA428" i="20"/>
  <c r="AJ427" i="20"/>
  <c r="AI427" i="20"/>
  <c r="AG427" i="20"/>
  <c r="AF427" i="20"/>
  <c r="AD427" i="20"/>
  <c r="AC427" i="20"/>
  <c r="AB427" i="20"/>
  <c r="AA427" i="20"/>
  <c r="AJ426" i="20"/>
  <c r="AI426" i="20"/>
  <c r="AG426" i="20"/>
  <c r="AF426" i="20"/>
  <c r="AD426" i="20"/>
  <c r="AC426" i="20"/>
  <c r="AB426" i="20"/>
  <c r="AA426" i="20"/>
  <c r="AJ425" i="20"/>
  <c r="AI425" i="20"/>
  <c r="AG425" i="20"/>
  <c r="AF425" i="20"/>
  <c r="AD425" i="20"/>
  <c r="AC425" i="20"/>
  <c r="AB425" i="20"/>
  <c r="AA425" i="20"/>
  <c r="AJ424" i="20"/>
  <c r="AI424" i="20"/>
  <c r="AG424" i="20"/>
  <c r="AF424" i="20"/>
  <c r="AD424" i="20"/>
  <c r="AC424" i="20"/>
  <c r="AB424" i="20"/>
  <c r="AA424" i="20"/>
  <c r="AJ423" i="20"/>
  <c r="AI423" i="20"/>
  <c r="AG423" i="20"/>
  <c r="AF423" i="20"/>
  <c r="AD423" i="20"/>
  <c r="AC423" i="20"/>
  <c r="AB423" i="20"/>
  <c r="AA423" i="20"/>
  <c r="AJ422" i="20"/>
  <c r="AI422" i="20"/>
  <c r="AG422" i="20"/>
  <c r="AF422" i="20"/>
  <c r="AD422" i="20"/>
  <c r="AC422" i="20"/>
  <c r="AB422" i="20"/>
  <c r="AA422" i="20"/>
  <c r="AJ421" i="20"/>
  <c r="AI421" i="20"/>
  <c r="AG421" i="20"/>
  <c r="AF421" i="20"/>
  <c r="AD421" i="20"/>
  <c r="AC421" i="20"/>
  <c r="AB421" i="20"/>
  <c r="AA421" i="20"/>
  <c r="AJ420" i="20"/>
  <c r="AI420" i="20"/>
  <c r="AG420" i="20"/>
  <c r="AF420" i="20"/>
  <c r="AD420" i="20"/>
  <c r="AC420" i="20"/>
  <c r="AB420" i="20"/>
  <c r="AA420" i="20"/>
  <c r="AJ419" i="20"/>
  <c r="AI419" i="20"/>
  <c r="AG419" i="20"/>
  <c r="AF419" i="20"/>
  <c r="AD419" i="20"/>
  <c r="AC419" i="20"/>
  <c r="AB419" i="20"/>
  <c r="AA419" i="20"/>
  <c r="AJ418" i="20"/>
  <c r="AI418" i="20"/>
  <c r="AG418" i="20"/>
  <c r="AF418" i="20"/>
  <c r="AD418" i="20"/>
  <c r="AC418" i="20"/>
  <c r="AB418" i="20"/>
  <c r="AA418" i="20"/>
  <c r="AJ417" i="20"/>
  <c r="AI417" i="20"/>
  <c r="AG417" i="20"/>
  <c r="AF417" i="20"/>
  <c r="AD417" i="20"/>
  <c r="AC417" i="20"/>
  <c r="AB417" i="20"/>
  <c r="AA417" i="20"/>
  <c r="AJ416" i="20"/>
  <c r="AI416" i="20"/>
  <c r="AG416" i="20"/>
  <c r="AF416" i="20"/>
  <c r="AD416" i="20"/>
  <c r="AC416" i="20"/>
  <c r="AB416" i="20"/>
  <c r="AA416" i="20"/>
  <c r="AJ415" i="20"/>
  <c r="AI415" i="20"/>
  <c r="AG415" i="20"/>
  <c r="AF415" i="20"/>
  <c r="AD415" i="20"/>
  <c r="AC415" i="20"/>
  <c r="AB415" i="20"/>
  <c r="AA415" i="20"/>
  <c r="AJ414" i="20"/>
  <c r="AI414" i="20"/>
  <c r="AG414" i="20"/>
  <c r="AF414" i="20"/>
  <c r="AD414" i="20"/>
  <c r="AC414" i="20"/>
  <c r="AB414" i="20"/>
  <c r="AA414" i="20"/>
  <c r="AJ413" i="20"/>
  <c r="AI413" i="20"/>
  <c r="AG413" i="20"/>
  <c r="AF413" i="20"/>
  <c r="AD413" i="20"/>
  <c r="AC413" i="20"/>
  <c r="AB413" i="20"/>
  <c r="AA413" i="20"/>
  <c r="AJ412" i="20"/>
  <c r="AI412" i="20"/>
  <c r="AG412" i="20"/>
  <c r="AF412" i="20"/>
  <c r="AD412" i="20"/>
  <c r="AC412" i="20"/>
  <c r="AB412" i="20"/>
  <c r="AA412" i="20"/>
  <c r="AJ411" i="20"/>
  <c r="AI411" i="20"/>
  <c r="AG411" i="20"/>
  <c r="AF411" i="20"/>
  <c r="AD411" i="20"/>
  <c r="AC411" i="20"/>
  <c r="AB411" i="20"/>
  <c r="AA411" i="20"/>
  <c r="AJ410" i="20"/>
  <c r="AI410" i="20"/>
  <c r="AG410" i="20"/>
  <c r="AF410" i="20"/>
  <c r="AD410" i="20"/>
  <c r="AC410" i="20"/>
  <c r="AB410" i="20"/>
  <c r="AA410" i="20"/>
  <c r="AJ409" i="20"/>
  <c r="AI409" i="20"/>
  <c r="AG409" i="20"/>
  <c r="AF409" i="20"/>
  <c r="AD409" i="20"/>
  <c r="AC409" i="20"/>
  <c r="AB409" i="20"/>
  <c r="AA409" i="20"/>
  <c r="AJ408" i="20"/>
  <c r="AI408" i="20"/>
  <c r="AK408" i="20" s="1"/>
  <c r="AG408" i="20"/>
  <c r="AF408" i="20"/>
  <c r="AD408" i="20"/>
  <c r="AC408" i="20"/>
  <c r="AB408" i="20"/>
  <c r="AA408" i="20"/>
  <c r="AJ407" i="20"/>
  <c r="AI407" i="20"/>
  <c r="AG407" i="20"/>
  <c r="AF407" i="20"/>
  <c r="AD407" i="20"/>
  <c r="AC407" i="20"/>
  <c r="AB407" i="20"/>
  <c r="AA407" i="20"/>
  <c r="AJ406" i="20"/>
  <c r="AI406" i="20"/>
  <c r="AG406" i="20"/>
  <c r="AF406" i="20"/>
  <c r="AD406" i="20"/>
  <c r="AC406" i="20"/>
  <c r="AB406" i="20"/>
  <c r="AA406" i="20"/>
  <c r="AJ405" i="20"/>
  <c r="AI405" i="20"/>
  <c r="AG405" i="20"/>
  <c r="AF405" i="20"/>
  <c r="AD405" i="20"/>
  <c r="AC405" i="20"/>
  <c r="AB405" i="20"/>
  <c r="AA405" i="20"/>
  <c r="AJ404" i="20"/>
  <c r="AI404" i="20"/>
  <c r="AG404" i="20"/>
  <c r="AF404" i="20"/>
  <c r="AD404" i="20"/>
  <c r="AC404" i="20"/>
  <c r="AB404" i="20"/>
  <c r="AA404" i="20"/>
  <c r="AJ403" i="20"/>
  <c r="AI403" i="20"/>
  <c r="AG403" i="20"/>
  <c r="AF403" i="20"/>
  <c r="AD403" i="20"/>
  <c r="AC403" i="20"/>
  <c r="AB403" i="20"/>
  <c r="AA403" i="20"/>
  <c r="AJ402" i="20"/>
  <c r="AI402" i="20"/>
  <c r="AG402" i="20"/>
  <c r="AF402" i="20"/>
  <c r="AD402" i="20"/>
  <c r="AC402" i="20"/>
  <c r="AB402" i="20"/>
  <c r="AA402" i="20"/>
  <c r="AJ401" i="20"/>
  <c r="AI401" i="20"/>
  <c r="AG401" i="20"/>
  <c r="AF401" i="20"/>
  <c r="AD401" i="20"/>
  <c r="AC401" i="20"/>
  <c r="AB401" i="20"/>
  <c r="AA401" i="20"/>
  <c r="AJ400" i="20"/>
  <c r="AI400" i="20"/>
  <c r="AG400" i="20"/>
  <c r="AF400" i="20"/>
  <c r="AD400" i="20"/>
  <c r="AC400" i="20"/>
  <c r="AB400" i="20"/>
  <c r="AA400" i="20"/>
  <c r="AJ399" i="20"/>
  <c r="AI399" i="20"/>
  <c r="AG399" i="20"/>
  <c r="AF399" i="20"/>
  <c r="AD399" i="20"/>
  <c r="AC399" i="20"/>
  <c r="AB399" i="20"/>
  <c r="AA399" i="20"/>
  <c r="AJ398" i="20"/>
  <c r="AI398" i="20"/>
  <c r="AG398" i="20"/>
  <c r="AH398" i="20" s="1"/>
  <c r="AF398" i="20"/>
  <c r="AD398" i="20"/>
  <c r="AC398" i="20"/>
  <c r="AB398" i="20"/>
  <c r="AA398" i="20"/>
  <c r="AJ397" i="20"/>
  <c r="AI397" i="20"/>
  <c r="AG397" i="20"/>
  <c r="AF397" i="20"/>
  <c r="AD397" i="20"/>
  <c r="AC397" i="20"/>
  <c r="AB397" i="20"/>
  <c r="AA397" i="20"/>
  <c r="AJ396" i="20"/>
  <c r="AI396" i="20"/>
  <c r="AG396" i="20"/>
  <c r="AF396" i="20"/>
  <c r="AD396" i="20"/>
  <c r="AC396" i="20"/>
  <c r="AB396" i="20"/>
  <c r="AA396" i="20"/>
  <c r="AJ395" i="20"/>
  <c r="AI395" i="20"/>
  <c r="AG395" i="20"/>
  <c r="AF395" i="20"/>
  <c r="AD395" i="20"/>
  <c r="AC395" i="20"/>
  <c r="AB395" i="20"/>
  <c r="AA395" i="20"/>
  <c r="AJ394" i="20"/>
  <c r="AI394" i="20"/>
  <c r="AG394" i="20"/>
  <c r="AH394" i="20" s="1"/>
  <c r="AF394" i="20"/>
  <c r="AD394" i="20"/>
  <c r="AC394" i="20"/>
  <c r="AB394" i="20"/>
  <c r="AA394" i="20"/>
  <c r="AJ393" i="20"/>
  <c r="AI393" i="20"/>
  <c r="AG393" i="20"/>
  <c r="AF393" i="20"/>
  <c r="AD393" i="20"/>
  <c r="AC393" i="20"/>
  <c r="AB393" i="20"/>
  <c r="AA393" i="20"/>
  <c r="AJ392" i="20"/>
  <c r="AI392" i="20"/>
  <c r="AG392" i="20"/>
  <c r="AF392" i="20"/>
  <c r="AD392" i="20"/>
  <c r="AC392" i="20"/>
  <c r="AB392" i="20"/>
  <c r="AA392" i="20"/>
  <c r="AJ391" i="20"/>
  <c r="AI391" i="20"/>
  <c r="AG391" i="20"/>
  <c r="AF391" i="20"/>
  <c r="AD391" i="20"/>
  <c r="AC391" i="20"/>
  <c r="AB391" i="20"/>
  <c r="AA391" i="20"/>
  <c r="AJ390" i="20"/>
  <c r="AI390" i="20"/>
  <c r="AG390" i="20"/>
  <c r="AH390" i="20" s="1"/>
  <c r="AF390" i="20"/>
  <c r="AD390" i="20"/>
  <c r="AC390" i="20"/>
  <c r="AB390" i="20"/>
  <c r="AA390" i="20"/>
  <c r="AJ389" i="20"/>
  <c r="AI389" i="20"/>
  <c r="AG389" i="20"/>
  <c r="AF389" i="20"/>
  <c r="AD389" i="20"/>
  <c r="AC389" i="20"/>
  <c r="AB389" i="20"/>
  <c r="AA389" i="20"/>
  <c r="AJ388" i="20"/>
  <c r="AI388" i="20"/>
  <c r="AG388" i="20"/>
  <c r="AF388" i="20"/>
  <c r="AD388" i="20"/>
  <c r="AC388" i="20"/>
  <c r="AB388" i="20"/>
  <c r="AA388" i="20"/>
  <c r="AJ387" i="20"/>
  <c r="AI387" i="20"/>
  <c r="AG387" i="20"/>
  <c r="AF387" i="20"/>
  <c r="AD387" i="20"/>
  <c r="AC387" i="20"/>
  <c r="AB387" i="20"/>
  <c r="AA387" i="20"/>
  <c r="AJ386" i="20"/>
  <c r="AI386" i="20"/>
  <c r="AG386" i="20"/>
  <c r="AH386" i="20" s="1"/>
  <c r="AF386" i="20"/>
  <c r="AD386" i="20"/>
  <c r="AC386" i="20"/>
  <c r="AB386" i="20"/>
  <c r="AA386" i="20"/>
  <c r="AJ385" i="20"/>
  <c r="AI385" i="20"/>
  <c r="AG385" i="20"/>
  <c r="AF385" i="20"/>
  <c r="AD385" i="20"/>
  <c r="AC385" i="20"/>
  <c r="AB385" i="20"/>
  <c r="AA385" i="20"/>
  <c r="AJ384" i="20"/>
  <c r="AI384" i="20"/>
  <c r="AG384" i="20"/>
  <c r="AF384" i="20"/>
  <c r="AD384" i="20"/>
  <c r="AC384" i="20"/>
  <c r="AB384" i="20"/>
  <c r="AA384" i="20"/>
  <c r="AJ383" i="20"/>
  <c r="AI383" i="20"/>
  <c r="AG383" i="20"/>
  <c r="AF383" i="20"/>
  <c r="AD383" i="20"/>
  <c r="AC383" i="20"/>
  <c r="AB383" i="20"/>
  <c r="AA383" i="20"/>
  <c r="AJ382" i="20"/>
  <c r="AI382" i="20"/>
  <c r="AG382" i="20"/>
  <c r="AH382" i="20" s="1"/>
  <c r="AF382" i="20"/>
  <c r="AD382" i="20"/>
  <c r="AC382" i="20"/>
  <c r="AB382" i="20"/>
  <c r="AA382" i="20"/>
  <c r="AJ381" i="20"/>
  <c r="AI381" i="20"/>
  <c r="AG381" i="20"/>
  <c r="AF381" i="20"/>
  <c r="AD381" i="20"/>
  <c r="AC381" i="20"/>
  <c r="AB381" i="20"/>
  <c r="AA381" i="20"/>
  <c r="AJ380" i="20"/>
  <c r="AI380" i="20"/>
  <c r="AG380" i="20"/>
  <c r="AF380" i="20"/>
  <c r="AD380" i="20"/>
  <c r="AC380" i="20"/>
  <c r="AB380" i="20"/>
  <c r="AA380" i="20"/>
  <c r="AJ379" i="20"/>
  <c r="AI379" i="20"/>
  <c r="AG379" i="20"/>
  <c r="AF379" i="20"/>
  <c r="AD379" i="20"/>
  <c r="AC379" i="20"/>
  <c r="AB379" i="20"/>
  <c r="AA379" i="20"/>
  <c r="AJ378" i="20"/>
  <c r="AI378" i="20"/>
  <c r="AG378" i="20"/>
  <c r="AF378" i="20"/>
  <c r="AD378" i="20"/>
  <c r="AC378" i="20"/>
  <c r="AB378" i="20"/>
  <c r="AA378" i="20"/>
  <c r="AJ377" i="20"/>
  <c r="AI377" i="20"/>
  <c r="AG377" i="20"/>
  <c r="AF377" i="20"/>
  <c r="AD377" i="20"/>
  <c r="AC377" i="20"/>
  <c r="AB377" i="20"/>
  <c r="AA377" i="20"/>
  <c r="AJ376" i="20"/>
  <c r="AI376" i="20"/>
  <c r="AG376" i="20"/>
  <c r="AF376" i="20"/>
  <c r="AD376" i="20"/>
  <c r="AC376" i="20"/>
  <c r="AB376" i="20"/>
  <c r="AA376" i="20"/>
  <c r="AJ375" i="20"/>
  <c r="AI375" i="20"/>
  <c r="AG375" i="20"/>
  <c r="AF375" i="20"/>
  <c r="AD375" i="20"/>
  <c r="AC375" i="20"/>
  <c r="AB375" i="20"/>
  <c r="AA375" i="20"/>
  <c r="AJ374" i="20"/>
  <c r="AI374" i="20"/>
  <c r="AG374" i="20"/>
  <c r="AF374" i="20"/>
  <c r="AD374" i="20"/>
  <c r="AC374" i="20"/>
  <c r="AB374" i="20"/>
  <c r="AA374" i="20"/>
  <c r="AJ373" i="20"/>
  <c r="AI373" i="20"/>
  <c r="AG373" i="20"/>
  <c r="AF373" i="20"/>
  <c r="AD373" i="20"/>
  <c r="AC373" i="20"/>
  <c r="AB373" i="20"/>
  <c r="AA373" i="20"/>
  <c r="AJ372" i="20"/>
  <c r="AI372" i="20"/>
  <c r="AG372" i="20"/>
  <c r="AF372" i="20"/>
  <c r="AD372" i="20"/>
  <c r="AC372" i="20"/>
  <c r="AB372" i="20"/>
  <c r="AA372" i="20"/>
  <c r="AJ371" i="20"/>
  <c r="AI371" i="20"/>
  <c r="AG371" i="20"/>
  <c r="AF371" i="20"/>
  <c r="AD371" i="20"/>
  <c r="AC371" i="20"/>
  <c r="AB371" i="20"/>
  <c r="AA371" i="20"/>
  <c r="AJ370" i="20"/>
  <c r="AK370" i="20" s="1"/>
  <c r="AI370" i="20"/>
  <c r="AG370" i="20"/>
  <c r="AF370" i="20"/>
  <c r="AD370" i="20"/>
  <c r="AC370" i="20"/>
  <c r="AB370" i="20"/>
  <c r="AA370" i="20"/>
  <c r="AJ369" i="20"/>
  <c r="AI369" i="20"/>
  <c r="AG369" i="20"/>
  <c r="AF369" i="20"/>
  <c r="AD369" i="20"/>
  <c r="AC369" i="20"/>
  <c r="AB369" i="20"/>
  <c r="AA369" i="20"/>
  <c r="AJ368" i="20"/>
  <c r="AI368" i="20"/>
  <c r="AG368" i="20"/>
  <c r="AF368" i="20"/>
  <c r="AD368" i="20"/>
  <c r="AC368" i="20"/>
  <c r="AB368" i="20"/>
  <c r="AA368" i="20"/>
  <c r="AJ367" i="20"/>
  <c r="AI367" i="20"/>
  <c r="AG367" i="20"/>
  <c r="AF367" i="20"/>
  <c r="AD367" i="20"/>
  <c r="AC367" i="20"/>
  <c r="AB367" i="20"/>
  <c r="AA367" i="20"/>
  <c r="AJ366" i="20"/>
  <c r="AI366" i="20"/>
  <c r="AG366" i="20"/>
  <c r="AF366" i="20"/>
  <c r="AD366" i="20"/>
  <c r="AC366" i="20"/>
  <c r="AB366" i="20"/>
  <c r="AA366" i="20"/>
  <c r="AJ365" i="20"/>
  <c r="AI365" i="20"/>
  <c r="AG365" i="20"/>
  <c r="AF365" i="20"/>
  <c r="AD365" i="20"/>
  <c r="AC365" i="20"/>
  <c r="AB365" i="20"/>
  <c r="AA365" i="20"/>
  <c r="AJ364" i="20"/>
  <c r="AK364" i="20" s="1"/>
  <c r="AI364" i="20"/>
  <c r="AG364" i="20"/>
  <c r="AF364" i="20"/>
  <c r="AD364" i="20"/>
  <c r="AC364" i="20"/>
  <c r="AB364" i="20"/>
  <c r="AA364" i="20"/>
  <c r="AJ363" i="20"/>
  <c r="AI363" i="20"/>
  <c r="AG363" i="20"/>
  <c r="AF363" i="20"/>
  <c r="AD363" i="20"/>
  <c r="AC363" i="20"/>
  <c r="AB363" i="20"/>
  <c r="AA363" i="20"/>
  <c r="AJ362" i="20"/>
  <c r="AI362" i="20"/>
  <c r="AG362" i="20"/>
  <c r="AF362" i="20"/>
  <c r="AD362" i="20"/>
  <c r="AC362" i="20"/>
  <c r="AB362" i="20"/>
  <c r="AA362" i="20"/>
  <c r="AJ361" i="20"/>
  <c r="AI361" i="20"/>
  <c r="AG361" i="20"/>
  <c r="AF361" i="20"/>
  <c r="AD361" i="20"/>
  <c r="AC361" i="20"/>
  <c r="AB361" i="20"/>
  <c r="AA361" i="20"/>
  <c r="AJ360" i="20"/>
  <c r="AI360" i="20"/>
  <c r="AG360" i="20"/>
  <c r="AF360" i="20"/>
  <c r="AD360" i="20"/>
  <c r="AC360" i="20"/>
  <c r="AB360" i="20"/>
  <c r="AA360" i="20"/>
  <c r="AJ359" i="20"/>
  <c r="AI359" i="20"/>
  <c r="AG359" i="20"/>
  <c r="AF359" i="20"/>
  <c r="AD359" i="20"/>
  <c r="AC359" i="20"/>
  <c r="AB359" i="20"/>
  <c r="AA359" i="20"/>
  <c r="AJ358" i="20"/>
  <c r="AI358" i="20"/>
  <c r="AG358" i="20"/>
  <c r="AF358" i="20"/>
  <c r="AD358" i="20"/>
  <c r="AC358" i="20"/>
  <c r="AB358" i="20"/>
  <c r="AA358" i="20"/>
  <c r="AJ357" i="20"/>
  <c r="AI357" i="20"/>
  <c r="AG357" i="20"/>
  <c r="AF357" i="20"/>
  <c r="AD357" i="20"/>
  <c r="AC357" i="20"/>
  <c r="AB357" i="20"/>
  <c r="AA357" i="20"/>
  <c r="AJ356" i="20"/>
  <c r="AI356" i="20"/>
  <c r="AG356" i="20"/>
  <c r="AF356" i="20"/>
  <c r="AD356" i="20"/>
  <c r="AC356" i="20"/>
  <c r="AB356" i="20"/>
  <c r="AA356" i="20"/>
  <c r="AJ355" i="20"/>
  <c r="AI355" i="20"/>
  <c r="AG355" i="20"/>
  <c r="AF355" i="20"/>
  <c r="AD355" i="20"/>
  <c r="AC355" i="20"/>
  <c r="AB355" i="20"/>
  <c r="AA355" i="20"/>
  <c r="AJ354" i="20"/>
  <c r="AI354" i="20"/>
  <c r="AG354" i="20"/>
  <c r="AF354" i="20"/>
  <c r="AD354" i="20"/>
  <c r="AC354" i="20"/>
  <c r="AB354" i="20"/>
  <c r="AA354" i="20"/>
  <c r="AJ353" i="20"/>
  <c r="AI353" i="20"/>
  <c r="AG353" i="20"/>
  <c r="AF353" i="20"/>
  <c r="AD353" i="20"/>
  <c r="AC353" i="20"/>
  <c r="AB353" i="20"/>
  <c r="AA353" i="20"/>
  <c r="AJ352" i="20"/>
  <c r="AI352" i="20"/>
  <c r="AG352" i="20"/>
  <c r="AF352" i="20"/>
  <c r="AD352" i="20"/>
  <c r="AC352" i="20"/>
  <c r="AB352" i="20"/>
  <c r="AA352" i="20"/>
  <c r="AJ351" i="20"/>
  <c r="AI351" i="20"/>
  <c r="AG351" i="20"/>
  <c r="AF351" i="20"/>
  <c r="AD351" i="20"/>
  <c r="AC351" i="20"/>
  <c r="AB351" i="20"/>
  <c r="AA351" i="20"/>
  <c r="AJ350" i="20"/>
  <c r="AI350" i="20"/>
  <c r="AG350" i="20"/>
  <c r="AF350" i="20"/>
  <c r="AD350" i="20"/>
  <c r="AC350" i="20"/>
  <c r="AB350" i="20"/>
  <c r="AA350" i="20"/>
  <c r="AJ349" i="20"/>
  <c r="AI349" i="20"/>
  <c r="AG349" i="20"/>
  <c r="AF349" i="20"/>
  <c r="AD349" i="20"/>
  <c r="AC349" i="20"/>
  <c r="AB349" i="20"/>
  <c r="AA349" i="20"/>
  <c r="AJ348" i="20"/>
  <c r="AK348" i="20" s="1"/>
  <c r="AI348" i="20"/>
  <c r="AG348" i="20"/>
  <c r="AF348" i="20"/>
  <c r="AD348" i="20"/>
  <c r="AC348" i="20"/>
  <c r="AB348" i="20"/>
  <c r="AA348" i="20"/>
  <c r="AJ347" i="20"/>
  <c r="AI347" i="20"/>
  <c r="AG347" i="20"/>
  <c r="AF347" i="20"/>
  <c r="AD347" i="20"/>
  <c r="AC347" i="20"/>
  <c r="AB347" i="20"/>
  <c r="AA347" i="20"/>
  <c r="AJ346" i="20"/>
  <c r="AI346" i="20"/>
  <c r="AK346" i="20" s="1"/>
  <c r="AG346" i="20"/>
  <c r="AF346" i="20"/>
  <c r="AD346" i="20"/>
  <c r="AC346" i="20"/>
  <c r="AB346" i="20"/>
  <c r="AA346" i="20"/>
  <c r="AJ345" i="20"/>
  <c r="AI345" i="20"/>
  <c r="AG345" i="20"/>
  <c r="AF345" i="20"/>
  <c r="AH345" i="20" s="1"/>
  <c r="AD345" i="20"/>
  <c r="AC345" i="20"/>
  <c r="AB345" i="20"/>
  <c r="AA345" i="20"/>
  <c r="AJ344" i="20"/>
  <c r="AI344" i="20"/>
  <c r="AG344" i="20"/>
  <c r="AF344" i="20"/>
  <c r="AD344" i="20"/>
  <c r="AC344" i="20"/>
  <c r="AB344" i="20"/>
  <c r="AA344" i="20"/>
  <c r="AJ343" i="20"/>
  <c r="AI343" i="20"/>
  <c r="AK343" i="20" s="1"/>
  <c r="AG343" i="20"/>
  <c r="AF343" i="20"/>
  <c r="AD343" i="20"/>
  <c r="AC343" i="20"/>
  <c r="AB343" i="20"/>
  <c r="AA343" i="20"/>
  <c r="AJ342" i="20"/>
  <c r="AI342" i="20"/>
  <c r="AK342" i="20" s="1"/>
  <c r="AG342" i="20"/>
  <c r="AF342" i="20"/>
  <c r="AD342" i="20"/>
  <c r="AC342" i="20"/>
  <c r="AB342" i="20"/>
  <c r="AA342" i="20"/>
  <c r="AJ341" i="20"/>
  <c r="AI341" i="20"/>
  <c r="AK341" i="20" s="1"/>
  <c r="AG341" i="20"/>
  <c r="AF341" i="20"/>
  <c r="AD341" i="20"/>
  <c r="AC341" i="20"/>
  <c r="AB341" i="20"/>
  <c r="AA341" i="20"/>
  <c r="AJ340" i="20"/>
  <c r="AI340" i="20"/>
  <c r="AG340" i="20"/>
  <c r="AF340" i="20"/>
  <c r="AD340" i="20"/>
  <c r="AC340" i="20"/>
  <c r="AB340" i="20"/>
  <c r="AA340" i="20"/>
  <c r="AJ339" i="20"/>
  <c r="AI339" i="20"/>
  <c r="AG339" i="20"/>
  <c r="AF339" i="20"/>
  <c r="AH339" i="20" s="1"/>
  <c r="AD339" i="20"/>
  <c r="AC339" i="20"/>
  <c r="AB339" i="20"/>
  <c r="AA339" i="20"/>
  <c r="AJ338" i="20"/>
  <c r="AI338" i="20"/>
  <c r="AG338" i="20"/>
  <c r="AF338" i="20"/>
  <c r="AD338" i="20"/>
  <c r="AC338" i="20"/>
  <c r="AB338" i="20"/>
  <c r="AA338" i="20"/>
  <c r="AJ337" i="20"/>
  <c r="AI337" i="20"/>
  <c r="AG337" i="20"/>
  <c r="AF337" i="20"/>
  <c r="AD337" i="20"/>
  <c r="AC337" i="20"/>
  <c r="AB337" i="20"/>
  <c r="AA337" i="20"/>
  <c r="AJ336" i="20"/>
  <c r="AI336" i="20"/>
  <c r="AG336" i="20"/>
  <c r="AF336" i="20"/>
  <c r="AD336" i="20"/>
  <c r="AC336" i="20"/>
  <c r="AB336" i="20"/>
  <c r="AA336" i="20"/>
  <c r="AJ335" i="20"/>
  <c r="AI335" i="20"/>
  <c r="AG335" i="20"/>
  <c r="AF335" i="20"/>
  <c r="AD335" i="20"/>
  <c r="AC335" i="20"/>
  <c r="AB335" i="20"/>
  <c r="AA335" i="20"/>
  <c r="AJ334" i="20"/>
  <c r="AI334" i="20"/>
  <c r="AG334" i="20"/>
  <c r="AF334" i="20"/>
  <c r="AD334" i="20"/>
  <c r="AC334" i="20"/>
  <c r="AB334" i="20"/>
  <c r="AA334" i="20"/>
  <c r="AJ333" i="20"/>
  <c r="AI333" i="20"/>
  <c r="AG333" i="20"/>
  <c r="AF333" i="20"/>
  <c r="AD333" i="20"/>
  <c r="AC333" i="20"/>
  <c r="AB333" i="20"/>
  <c r="AA333" i="20"/>
  <c r="AJ332" i="20"/>
  <c r="AI332" i="20"/>
  <c r="AG332" i="20"/>
  <c r="AF332" i="20"/>
  <c r="AD332" i="20"/>
  <c r="AC332" i="20"/>
  <c r="AB332" i="20"/>
  <c r="AA332" i="20"/>
  <c r="AJ331" i="20"/>
  <c r="AI331" i="20"/>
  <c r="AG331" i="20"/>
  <c r="AF331" i="20"/>
  <c r="AD331" i="20"/>
  <c r="AC331" i="20"/>
  <c r="AB331" i="20"/>
  <c r="AA331" i="20"/>
  <c r="AJ330" i="20"/>
  <c r="AI330" i="20"/>
  <c r="AK330" i="20" s="1"/>
  <c r="AG330" i="20"/>
  <c r="AF330" i="20"/>
  <c r="AD330" i="20"/>
  <c r="AC330" i="20"/>
  <c r="AB330" i="20"/>
  <c r="AA330" i="20"/>
  <c r="AJ329" i="20"/>
  <c r="AI329" i="20"/>
  <c r="AG329" i="20"/>
  <c r="AF329" i="20"/>
  <c r="AH329" i="20" s="1"/>
  <c r="AD329" i="20"/>
  <c r="AC329" i="20"/>
  <c r="AB329" i="20"/>
  <c r="AA329" i="20"/>
  <c r="AJ328" i="20"/>
  <c r="AI328" i="20"/>
  <c r="AK328" i="20" s="1"/>
  <c r="AG328" i="20"/>
  <c r="AF328" i="20"/>
  <c r="AD328" i="20"/>
  <c r="AC328" i="20"/>
  <c r="AB328" i="20"/>
  <c r="AA328" i="20"/>
  <c r="AJ327" i="20"/>
  <c r="AI327" i="20"/>
  <c r="AK327" i="20" s="1"/>
  <c r="AG327" i="20"/>
  <c r="AF327" i="20"/>
  <c r="AD327" i="20"/>
  <c r="AC327" i="20"/>
  <c r="AB327" i="20"/>
  <c r="AA327" i="20"/>
  <c r="AJ326" i="20"/>
  <c r="AI326" i="20"/>
  <c r="AK326" i="20" s="1"/>
  <c r="AG326" i="20"/>
  <c r="AF326" i="20"/>
  <c r="AD326" i="20"/>
  <c r="AC326" i="20"/>
  <c r="AB326" i="20"/>
  <c r="AA326" i="20"/>
  <c r="AJ325" i="20"/>
  <c r="AI325" i="20"/>
  <c r="AK325" i="20" s="1"/>
  <c r="AG325" i="20"/>
  <c r="AF325" i="20"/>
  <c r="AD325" i="20"/>
  <c r="AC325" i="20"/>
  <c r="AB325" i="20"/>
  <c r="AA325" i="20"/>
  <c r="AJ324" i="20"/>
  <c r="AI324" i="20"/>
  <c r="AG324" i="20"/>
  <c r="AF324" i="20"/>
  <c r="AD324" i="20"/>
  <c r="AC324" i="20"/>
  <c r="AB324" i="20"/>
  <c r="AA324" i="20"/>
  <c r="AJ323" i="20"/>
  <c r="AI323" i="20"/>
  <c r="AG323" i="20"/>
  <c r="AF323" i="20"/>
  <c r="AH323" i="20" s="1"/>
  <c r="AD323" i="20"/>
  <c r="AC323" i="20"/>
  <c r="AB323" i="20"/>
  <c r="AA323" i="20"/>
  <c r="AJ322" i="20"/>
  <c r="AI322" i="20"/>
  <c r="AK322" i="20" s="1"/>
  <c r="AG322" i="20"/>
  <c r="AF322" i="20"/>
  <c r="AD322" i="20"/>
  <c r="AC322" i="20"/>
  <c r="AB322" i="20"/>
  <c r="AA322" i="20"/>
  <c r="AJ321" i="20"/>
  <c r="AI321" i="20"/>
  <c r="AG321" i="20"/>
  <c r="AF321" i="20"/>
  <c r="AD321" i="20"/>
  <c r="AC321" i="20"/>
  <c r="AB321" i="20"/>
  <c r="AA321" i="20"/>
  <c r="AJ320" i="20"/>
  <c r="AI320" i="20"/>
  <c r="AG320" i="20"/>
  <c r="AF320" i="20"/>
  <c r="AD320" i="20"/>
  <c r="AC320" i="20"/>
  <c r="AB320" i="20"/>
  <c r="AA320" i="20"/>
  <c r="AJ319" i="20"/>
  <c r="AI319" i="20"/>
  <c r="AG319" i="20"/>
  <c r="AF319" i="20"/>
  <c r="AD319" i="20"/>
  <c r="AC319" i="20"/>
  <c r="AB319" i="20"/>
  <c r="AA319" i="20"/>
  <c r="AJ318" i="20"/>
  <c r="AI318" i="20"/>
  <c r="AG318" i="20"/>
  <c r="AF318" i="20"/>
  <c r="AD318" i="20"/>
  <c r="AC318" i="20"/>
  <c r="AB318" i="20"/>
  <c r="AA318" i="20"/>
  <c r="AJ317" i="20"/>
  <c r="AI317" i="20"/>
  <c r="AG317" i="20"/>
  <c r="AF317" i="20"/>
  <c r="AD317" i="20"/>
  <c r="AC317" i="20"/>
  <c r="AB317" i="20"/>
  <c r="AA317" i="20"/>
  <c r="AJ316" i="20"/>
  <c r="AI316" i="20"/>
  <c r="AG316" i="20"/>
  <c r="AF316" i="20"/>
  <c r="AD316" i="20"/>
  <c r="AC316" i="20"/>
  <c r="AB316" i="20"/>
  <c r="AA316" i="20"/>
  <c r="AJ315" i="20"/>
  <c r="AI315" i="20"/>
  <c r="AG315" i="20"/>
  <c r="AF315" i="20"/>
  <c r="AD315" i="20"/>
  <c r="AC315" i="20"/>
  <c r="AB315" i="20"/>
  <c r="AA315" i="20"/>
  <c r="AJ314" i="20"/>
  <c r="AI314" i="20"/>
  <c r="AK314" i="20" s="1"/>
  <c r="AG314" i="20"/>
  <c r="AF314" i="20"/>
  <c r="AD314" i="20"/>
  <c r="AC314" i="20"/>
  <c r="AB314" i="20"/>
  <c r="AA314" i="20"/>
  <c r="AJ313" i="20"/>
  <c r="AI313" i="20"/>
  <c r="AG313" i="20"/>
  <c r="AF313" i="20"/>
  <c r="AD313" i="20"/>
  <c r="AC313" i="20"/>
  <c r="AB313" i="20"/>
  <c r="AA313" i="20"/>
  <c r="AJ312" i="20"/>
  <c r="AI312" i="20"/>
  <c r="AK312" i="20" s="1"/>
  <c r="AG312" i="20"/>
  <c r="AF312" i="20"/>
  <c r="AD312" i="20"/>
  <c r="AC312" i="20"/>
  <c r="AB312" i="20"/>
  <c r="AA312" i="20"/>
  <c r="AJ311" i="20"/>
  <c r="AI311" i="20"/>
  <c r="AK311" i="20" s="1"/>
  <c r="AG311" i="20"/>
  <c r="AF311" i="20"/>
  <c r="AD311" i="20"/>
  <c r="AC311" i="20"/>
  <c r="AB311" i="20"/>
  <c r="AA311" i="20"/>
  <c r="AJ310" i="20"/>
  <c r="AI310" i="20"/>
  <c r="AK310" i="20" s="1"/>
  <c r="AG310" i="20"/>
  <c r="AF310" i="20"/>
  <c r="AD310" i="20"/>
  <c r="AC310" i="20"/>
  <c r="AB310" i="20"/>
  <c r="AA310" i="20"/>
  <c r="AJ309" i="20"/>
  <c r="AI309" i="20"/>
  <c r="AK309" i="20" s="1"/>
  <c r="AG309" i="20"/>
  <c r="AF309" i="20"/>
  <c r="AD309" i="20"/>
  <c r="AC309" i="20"/>
  <c r="AB309" i="20"/>
  <c r="AA309" i="20"/>
  <c r="AJ308" i="20"/>
  <c r="AI308" i="20"/>
  <c r="AG308" i="20"/>
  <c r="AF308" i="20"/>
  <c r="AD308" i="20"/>
  <c r="AC308" i="20"/>
  <c r="AB308" i="20"/>
  <c r="AA308" i="20"/>
  <c r="AJ307" i="20"/>
  <c r="AI307" i="20"/>
  <c r="AG307" i="20"/>
  <c r="AF307" i="20"/>
  <c r="AD307" i="20"/>
  <c r="AC307" i="20"/>
  <c r="AB307" i="20"/>
  <c r="AA307" i="20"/>
  <c r="AJ306" i="20"/>
  <c r="AI306" i="20"/>
  <c r="AG306" i="20"/>
  <c r="AF306" i="20"/>
  <c r="AD306" i="20"/>
  <c r="AC306" i="20"/>
  <c r="AB306" i="20"/>
  <c r="AA306" i="20"/>
  <c r="AJ305" i="20"/>
  <c r="AI305" i="20"/>
  <c r="AG305" i="20"/>
  <c r="AF305" i="20"/>
  <c r="AD305" i="20"/>
  <c r="AC305" i="20"/>
  <c r="AB305" i="20"/>
  <c r="AA305" i="20"/>
  <c r="AJ304" i="20"/>
  <c r="AI304" i="20"/>
  <c r="AG304" i="20"/>
  <c r="AF304" i="20"/>
  <c r="AD304" i="20"/>
  <c r="AC304" i="20"/>
  <c r="AB304" i="20"/>
  <c r="AA304" i="20"/>
  <c r="AJ303" i="20"/>
  <c r="AI303" i="20"/>
  <c r="AG303" i="20"/>
  <c r="AF303" i="20"/>
  <c r="AD303" i="20"/>
  <c r="AC303" i="20"/>
  <c r="AB303" i="20"/>
  <c r="AA303" i="20"/>
  <c r="AJ302" i="20"/>
  <c r="AI302" i="20"/>
  <c r="AG302" i="20"/>
  <c r="AF302" i="20"/>
  <c r="AD302" i="20"/>
  <c r="AC302" i="20"/>
  <c r="AB302" i="20"/>
  <c r="AA302" i="20"/>
  <c r="AJ301" i="20"/>
  <c r="AI301" i="20"/>
  <c r="AG301" i="20"/>
  <c r="AF301" i="20"/>
  <c r="AD301" i="20"/>
  <c r="AC301" i="20"/>
  <c r="AB301" i="20"/>
  <c r="AA301" i="20"/>
  <c r="AJ300" i="20"/>
  <c r="AI300" i="20"/>
  <c r="AG300" i="20"/>
  <c r="AF300" i="20"/>
  <c r="AD300" i="20"/>
  <c r="AC300" i="20"/>
  <c r="AB300" i="20"/>
  <c r="AA300" i="20"/>
  <c r="AJ299" i="20"/>
  <c r="AI299" i="20"/>
  <c r="AG299" i="20"/>
  <c r="AF299" i="20"/>
  <c r="AD299" i="20"/>
  <c r="AC299" i="20"/>
  <c r="AB299" i="20"/>
  <c r="AA299" i="20"/>
  <c r="AJ298" i="20"/>
  <c r="AI298" i="20"/>
  <c r="AK298" i="20" s="1"/>
  <c r="AG298" i="20"/>
  <c r="AF298" i="20"/>
  <c r="AD298" i="20"/>
  <c r="AC298" i="20"/>
  <c r="AB298" i="20"/>
  <c r="AA298" i="20"/>
  <c r="AJ297" i="20"/>
  <c r="AI297" i="20"/>
  <c r="AG297" i="20"/>
  <c r="AF297" i="20"/>
  <c r="AD297" i="20"/>
  <c r="AC297" i="20"/>
  <c r="AB297" i="20"/>
  <c r="AA297" i="20"/>
  <c r="AJ296" i="20"/>
  <c r="AI296" i="20"/>
  <c r="AK296" i="20" s="1"/>
  <c r="AG296" i="20"/>
  <c r="AF296" i="20"/>
  <c r="AD296" i="20"/>
  <c r="AC296" i="20"/>
  <c r="AB296" i="20"/>
  <c r="AA296" i="20"/>
  <c r="AJ295" i="20"/>
  <c r="AI295" i="20"/>
  <c r="AK295" i="20" s="1"/>
  <c r="AG295" i="20"/>
  <c r="AF295" i="20"/>
  <c r="AD295" i="20"/>
  <c r="AC295" i="20"/>
  <c r="AB295" i="20"/>
  <c r="AA295" i="20"/>
  <c r="AJ294" i="20"/>
  <c r="AI294" i="20"/>
  <c r="AK294" i="20" s="1"/>
  <c r="AG294" i="20"/>
  <c r="AF294" i="20"/>
  <c r="AD294" i="20"/>
  <c r="AC294" i="20"/>
  <c r="AB294" i="20"/>
  <c r="AA294" i="20"/>
  <c r="AJ293" i="20"/>
  <c r="AI293" i="20"/>
  <c r="AK293" i="20" s="1"/>
  <c r="AG293" i="20"/>
  <c r="AF293" i="20"/>
  <c r="AD293" i="20"/>
  <c r="AC293" i="20"/>
  <c r="AB293" i="20"/>
  <c r="AA293" i="20"/>
  <c r="AJ292" i="20"/>
  <c r="AI292" i="20"/>
  <c r="AG292" i="20"/>
  <c r="AF292" i="20"/>
  <c r="AD292" i="20"/>
  <c r="AC292" i="20"/>
  <c r="AB292" i="20"/>
  <c r="AA292" i="20"/>
  <c r="AJ291" i="20"/>
  <c r="AI291" i="20"/>
  <c r="AG291" i="20"/>
  <c r="AF291" i="20"/>
  <c r="AD291" i="20"/>
  <c r="AC291" i="20"/>
  <c r="AB291" i="20"/>
  <c r="AA291" i="20"/>
  <c r="AJ290" i="20"/>
  <c r="AI290" i="20"/>
  <c r="AG290" i="20"/>
  <c r="AF290" i="20"/>
  <c r="AD290" i="20"/>
  <c r="AC290" i="20"/>
  <c r="AB290" i="20"/>
  <c r="AA290" i="20"/>
  <c r="AJ289" i="20"/>
  <c r="AI289" i="20"/>
  <c r="AG289" i="20"/>
  <c r="AF289" i="20"/>
  <c r="AD289" i="20"/>
  <c r="AC289" i="20"/>
  <c r="AB289" i="20"/>
  <c r="AA289" i="20"/>
  <c r="AJ288" i="20"/>
  <c r="AI288" i="20"/>
  <c r="AG288" i="20"/>
  <c r="AF288" i="20"/>
  <c r="AD288" i="20"/>
  <c r="AC288" i="20"/>
  <c r="AB288" i="20"/>
  <c r="AA288" i="20"/>
  <c r="AJ287" i="20"/>
  <c r="AI287" i="20"/>
  <c r="AG287" i="20"/>
  <c r="AF287" i="20"/>
  <c r="AD287" i="20"/>
  <c r="AC287" i="20"/>
  <c r="AB287" i="20"/>
  <c r="AA287" i="20"/>
  <c r="AJ286" i="20"/>
  <c r="AI286" i="20"/>
  <c r="AG286" i="20"/>
  <c r="AF286" i="20"/>
  <c r="AD286" i="20"/>
  <c r="AC286" i="20"/>
  <c r="AB286" i="20"/>
  <c r="AA286" i="20"/>
  <c r="AJ285" i="20"/>
  <c r="AI285" i="20"/>
  <c r="AG285" i="20"/>
  <c r="AF285" i="20"/>
  <c r="AD285" i="20"/>
  <c r="AC285" i="20"/>
  <c r="AB285" i="20"/>
  <c r="AA285" i="20"/>
  <c r="AJ284" i="20"/>
  <c r="AI284" i="20"/>
  <c r="AG284" i="20"/>
  <c r="AF284" i="20"/>
  <c r="AD284" i="20"/>
  <c r="AC284" i="20"/>
  <c r="AB284" i="20"/>
  <c r="AA284" i="20"/>
  <c r="AJ283" i="20"/>
  <c r="AI283" i="20"/>
  <c r="AG283" i="20"/>
  <c r="AF283" i="20"/>
  <c r="AD283" i="20"/>
  <c r="AC283" i="20"/>
  <c r="AB283" i="20"/>
  <c r="AA283" i="20"/>
  <c r="AJ282" i="20"/>
  <c r="AI282" i="20"/>
  <c r="AK282" i="20" s="1"/>
  <c r="AG282" i="20"/>
  <c r="AF282" i="20"/>
  <c r="AD282" i="20"/>
  <c r="AC282" i="20"/>
  <c r="AB282" i="20"/>
  <c r="AA282" i="20"/>
  <c r="AJ281" i="20"/>
  <c r="AI281" i="20"/>
  <c r="AG281" i="20"/>
  <c r="AF281" i="20"/>
  <c r="AH281" i="20" s="1"/>
  <c r="AD281" i="20"/>
  <c r="AC281" i="20"/>
  <c r="AB281" i="20"/>
  <c r="AA281" i="20"/>
  <c r="AJ280" i="20"/>
  <c r="AI280" i="20"/>
  <c r="AK280" i="20" s="1"/>
  <c r="AG280" i="20"/>
  <c r="AF280" i="20"/>
  <c r="AD280" i="20"/>
  <c r="AC280" i="20"/>
  <c r="AB280" i="20"/>
  <c r="AA280" i="20"/>
  <c r="AJ279" i="20"/>
  <c r="AI279" i="20"/>
  <c r="AK279" i="20" s="1"/>
  <c r="AG279" i="20"/>
  <c r="AF279" i="20"/>
  <c r="AD279" i="20"/>
  <c r="AC279" i="20"/>
  <c r="AB279" i="20"/>
  <c r="AA279" i="20"/>
  <c r="AJ278" i="20"/>
  <c r="AI278" i="20"/>
  <c r="AK278" i="20" s="1"/>
  <c r="AG278" i="20"/>
  <c r="AF278" i="20"/>
  <c r="AD278" i="20"/>
  <c r="AC278" i="20"/>
  <c r="AB278" i="20"/>
  <c r="AA278" i="20"/>
  <c r="AJ277" i="20"/>
  <c r="AI277" i="20"/>
  <c r="AK277" i="20" s="1"/>
  <c r="AG277" i="20"/>
  <c r="AF277" i="20"/>
  <c r="AD277" i="20"/>
  <c r="AC277" i="20"/>
  <c r="AB277" i="20"/>
  <c r="AA277" i="20"/>
  <c r="AJ276" i="20"/>
  <c r="AI276" i="20"/>
  <c r="AG276" i="20"/>
  <c r="AF276" i="20"/>
  <c r="AD276" i="20"/>
  <c r="AC276" i="20"/>
  <c r="AB276" i="20"/>
  <c r="AA276" i="20"/>
  <c r="AJ275" i="20"/>
  <c r="AI275" i="20"/>
  <c r="AG275" i="20"/>
  <c r="AF275" i="20"/>
  <c r="AH275" i="20" s="1"/>
  <c r="AD275" i="20"/>
  <c r="AC275" i="20"/>
  <c r="AB275" i="20"/>
  <c r="AA275" i="20"/>
  <c r="AJ274" i="20"/>
  <c r="AI274" i="20"/>
  <c r="AG274" i="20"/>
  <c r="AF274" i="20"/>
  <c r="AD274" i="20"/>
  <c r="AC274" i="20"/>
  <c r="AB274" i="20"/>
  <c r="AA274" i="20"/>
  <c r="AJ273" i="20"/>
  <c r="AI273" i="20"/>
  <c r="AG273" i="20"/>
  <c r="AF273" i="20"/>
  <c r="AD273" i="20"/>
  <c r="AC273" i="20"/>
  <c r="AB273" i="20"/>
  <c r="AA273" i="20"/>
  <c r="AJ272" i="20"/>
  <c r="AI272" i="20"/>
  <c r="AG272" i="20"/>
  <c r="AF272" i="20"/>
  <c r="AD272" i="20"/>
  <c r="AC272" i="20"/>
  <c r="AB272" i="20"/>
  <c r="AA272" i="20"/>
  <c r="AJ271" i="20"/>
  <c r="AI271" i="20"/>
  <c r="AG271" i="20"/>
  <c r="AF271" i="20"/>
  <c r="AD271" i="20"/>
  <c r="AC271" i="20"/>
  <c r="AB271" i="20"/>
  <c r="AA271" i="20"/>
  <c r="AJ270" i="20"/>
  <c r="AI270" i="20"/>
  <c r="AG270" i="20"/>
  <c r="AF270" i="20"/>
  <c r="AD270" i="20"/>
  <c r="AC270" i="20"/>
  <c r="AB270" i="20"/>
  <c r="AA270" i="20"/>
  <c r="AJ269" i="20"/>
  <c r="AI269" i="20"/>
  <c r="AG269" i="20"/>
  <c r="AF269" i="20"/>
  <c r="AD269" i="20"/>
  <c r="AC269" i="20"/>
  <c r="AB269" i="20"/>
  <c r="AA269" i="20"/>
  <c r="AJ268" i="20"/>
  <c r="AI268" i="20"/>
  <c r="AG268" i="20"/>
  <c r="AF268" i="20"/>
  <c r="AD268" i="20"/>
  <c r="AC268" i="20"/>
  <c r="AB268" i="20"/>
  <c r="AA268" i="20"/>
  <c r="AJ267" i="20"/>
  <c r="AI267" i="20"/>
  <c r="AG267" i="20"/>
  <c r="AF267" i="20"/>
  <c r="AD267" i="20"/>
  <c r="AC267" i="20"/>
  <c r="AB267" i="20"/>
  <c r="AA267" i="20"/>
  <c r="AJ266" i="20"/>
  <c r="AI266" i="20"/>
  <c r="AG266" i="20"/>
  <c r="AF266" i="20"/>
  <c r="AD266" i="20"/>
  <c r="AC266" i="20"/>
  <c r="AB266" i="20"/>
  <c r="AA266" i="20"/>
  <c r="AJ265" i="20"/>
  <c r="AI265" i="20"/>
  <c r="AG265" i="20"/>
  <c r="AF265" i="20"/>
  <c r="AH265" i="20" s="1"/>
  <c r="AD265" i="20"/>
  <c r="AC265" i="20"/>
  <c r="AB265" i="20"/>
  <c r="AA265" i="20"/>
  <c r="AJ264" i="20"/>
  <c r="AI264" i="20"/>
  <c r="AG264" i="20"/>
  <c r="AF264" i="20"/>
  <c r="AD264" i="20"/>
  <c r="AC264" i="20"/>
  <c r="AB264" i="20"/>
  <c r="AA264" i="20"/>
  <c r="AJ263" i="20"/>
  <c r="AI263" i="20"/>
  <c r="AG263" i="20"/>
  <c r="AF263" i="20"/>
  <c r="AD263" i="20"/>
  <c r="AC263" i="20"/>
  <c r="AB263" i="20"/>
  <c r="AA263" i="20"/>
  <c r="AJ262" i="20"/>
  <c r="AI262" i="20"/>
  <c r="AG262" i="20"/>
  <c r="AF262" i="20"/>
  <c r="AD262" i="20"/>
  <c r="AC262" i="20"/>
  <c r="AB262" i="20"/>
  <c r="AA262" i="20"/>
  <c r="AJ261" i="20"/>
  <c r="AI261" i="20"/>
  <c r="AG261" i="20"/>
  <c r="AF261" i="20"/>
  <c r="AD261" i="20"/>
  <c r="AC261" i="20"/>
  <c r="AB261" i="20"/>
  <c r="AA261" i="20"/>
  <c r="AJ260" i="20"/>
  <c r="AI260" i="20"/>
  <c r="AG260" i="20"/>
  <c r="AF260" i="20"/>
  <c r="AD260" i="20"/>
  <c r="AC260" i="20"/>
  <c r="AB260" i="20"/>
  <c r="AA260" i="20"/>
  <c r="AJ259" i="20"/>
  <c r="AI259" i="20"/>
  <c r="AG259" i="20"/>
  <c r="AF259" i="20"/>
  <c r="AH259" i="20" s="1"/>
  <c r="AD259" i="20"/>
  <c r="AC259" i="20"/>
  <c r="AB259" i="20"/>
  <c r="AA259" i="20"/>
  <c r="AJ258" i="20"/>
  <c r="AI258" i="20"/>
  <c r="AG258" i="20"/>
  <c r="AF258" i="20"/>
  <c r="AD258" i="20"/>
  <c r="AC258" i="20"/>
  <c r="AB258" i="20"/>
  <c r="AA258" i="20"/>
  <c r="AJ257" i="20"/>
  <c r="AI257" i="20"/>
  <c r="AG257" i="20"/>
  <c r="AF257" i="20"/>
  <c r="AD257" i="20"/>
  <c r="AC257" i="20"/>
  <c r="AB257" i="20"/>
  <c r="AA257" i="20"/>
  <c r="AJ256" i="20"/>
  <c r="AI256" i="20"/>
  <c r="AG256" i="20"/>
  <c r="AF256" i="20"/>
  <c r="AD256" i="20"/>
  <c r="AC256" i="20"/>
  <c r="AB256" i="20"/>
  <c r="AA256" i="20"/>
  <c r="AJ255" i="20"/>
  <c r="AI255" i="20"/>
  <c r="AG255" i="20"/>
  <c r="AF255" i="20"/>
  <c r="AD255" i="20"/>
  <c r="AC255" i="20"/>
  <c r="AB255" i="20"/>
  <c r="AA255" i="20"/>
  <c r="AJ254" i="20"/>
  <c r="AI254" i="20"/>
  <c r="AG254" i="20"/>
  <c r="AF254" i="20"/>
  <c r="AD254" i="20"/>
  <c r="AC254" i="20"/>
  <c r="AB254" i="20"/>
  <c r="AA254" i="20"/>
  <c r="AJ253" i="20"/>
  <c r="AI253" i="20"/>
  <c r="AG253" i="20"/>
  <c r="AF253" i="20"/>
  <c r="AD253" i="20"/>
  <c r="AC253" i="20"/>
  <c r="AB253" i="20"/>
  <c r="AA253" i="20"/>
  <c r="AJ252" i="20"/>
  <c r="AI252" i="20"/>
  <c r="AG252" i="20"/>
  <c r="AF252" i="20"/>
  <c r="AD252" i="20"/>
  <c r="AC252" i="20"/>
  <c r="AB252" i="20"/>
  <c r="AA252" i="20"/>
  <c r="AJ251" i="20"/>
  <c r="AI251" i="20"/>
  <c r="AG251" i="20"/>
  <c r="AF251" i="20"/>
  <c r="AD251" i="20"/>
  <c r="AC251" i="20"/>
  <c r="AB251" i="20"/>
  <c r="AA251" i="20"/>
  <c r="AJ250" i="20"/>
  <c r="AI250" i="20"/>
  <c r="AG250" i="20"/>
  <c r="AF250" i="20"/>
  <c r="AD250" i="20"/>
  <c r="AC250" i="20"/>
  <c r="AB250" i="20"/>
  <c r="AA250" i="20"/>
  <c r="AJ249" i="20"/>
  <c r="AI249" i="20"/>
  <c r="AG249" i="20"/>
  <c r="AF249" i="20"/>
  <c r="AD249" i="20"/>
  <c r="AC249" i="20"/>
  <c r="AB249" i="20"/>
  <c r="AA249" i="20"/>
  <c r="AJ248" i="20"/>
  <c r="AI248" i="20"/>
  <c r="AG248" i="20"/>
  <c r="AF248" i="20"/>
  <c r="AD248" i="20"/>
  <c r="AC248" i="20"/>
  <c r="AB248" i="20"/>
  <c r="AA248" i="20"/>
  <c r="AJ247" i="20"/>
  <c r="AI247" i="20"/>
  <c r="AG247" i="20"/>
  <c r="AF247" i="20"/>
  <c r="AD247" i="20"/>
  <c r="AC247" i="20"/>
  <c r="AB247" i="20"/>
  <c r="AA247" i="20"/>
  <c r="AJ246" i="20"/>
  <c r="AI246" i="20"/>
  <c r="AG246" i="20"/>
  <c r="AF246" i="20"/>
  <c r="AD246" i="20"/>
  <c r="AC246" i="20"/>
  <c r="AB246" i="20"/>
  <c r="AA246" i="20"/>
  <c r="AJ245" i="20"/>
  <c r="AI245" i="20"/>
  <c r="AG245" i="20"/>
  <c r="AF245" i="20"/>
  <c r="AD245" i="20"/>
  <c r="AC245" i="20"/>
  <c r="AB245" i="20"/>
  <c r="AA245" i="20"/>
  <c r="AJ244" i="20"/>
  <c r="AI244" i="20"/>
  <c r="AG244" i="20"/>
  <c r="AF244" i="20"/>
  <c r="AD244" i="20"/>
  <c r="AC244" i="20"/>
  <c r="AB244" i="20"/>
  <c r="AA244" i="20"/>
  <c r="AJ243" i="20"/>
  <c r="AI243" i="20"/>
  <c r="AG243" i="20"/>
  <c r="AF243" i="20"/>
  <c r="AD243" i="20"/>
  <c r="AC243" i="20"/>
  <c r="AB243" i="20"/>
  <c r="AA243" i="20"/>
  <c r="AJ242" i="20"/>
  <c r="AI242" i="20"/>
  <c r="AG242" i="20"/>
  <c r="AF242" i="20"/>
  <c r="AD242" i="20"/>
  <c r="AC242" i="20"/>
  <c r="AB242" i="20"/>
  <c r="AA242" i="20"/>
  <c r="AJ241" i="20"/>
  <c r="AI241" i="20"/>
  <c r="AG241" i="20"/>
  <c r="AF241" i="20"/>
  <c r="AD241" i="20"/>
  <c r="AC241" i="20"/>
  <c r="AB241" i="20"/>
  <c r="AA241" i="20"/>
  <c r="AJ240" i="20"/>
  <c r="AI240" i="20"/>
  <c r="AG240" i="20"/>
  <c r="AF240" i="20"/>
  <c r="AD240" i="20"/>
  <c r="AC240" i="20"/>
  <c r="AB240" i="20"/>
  <c r="AA240" i="20"/>
  <c r="AJ239" i="20"/>
  <c r="AI239" i="20"/>
  <c r="AG239" i="20"/>
  <c r="AF239" i="20"/>
  <c r="AD239" i="20"/>
  <c r="AC239" i="20"/>
  <c r="AB239" i="20"/>
  <c r="AA239" i="20"/>
  <c r="AJ238" i="20"/>
  <c r="AI238" i="20"/>
  <c r="AG238" i="20"/>
  <c r="AF238" i="20"/>
  <c r="AD238" i="20"/>
  <c r="AC238" i="20"/>
  <c r="AB238" i="20"/>
  <c r="AA238" i="20"/>
  <c r="AJ237" i="20"/>
  <c r="AI237" i="20"/>
  <c r="AG237" i="20"/>
  <c r="AF237" i="20"/>
  <c r="AD237" i="20"/>
  <c r="AC237" i="20"/>
  <c r="AB237" i="20"/>
  <c r="AA237" i="20"/>
  <c r="AJ236" i="20"/>
  <c r="AI236" i="20"/>
  <c r="AG236" i="20"/>
  <c r="AF236" i="20"/>
  <c r="AD236" i="20"/>
  <c r="AC236" i="20"/>
  <c r="AB236" i="20"/>
  <c r="AA236" i="20"/>
  <c r="AJ235" i="20"/>
  <c r="AI235" i="20"/>
  <c r="AG235" i="20"/>
  <c r="AF235" i="20"/>
  <c r="AD235" i="20"/>
  <c r="AC235" i="20"/>
  <c r="AB235" i="20"/>
  <c r="AA235" i="20"/>
  <c r="AJ234" i="20"/>
  <c r="AI234" i="20"/>
  <c r="AG234" i="20"/>
  <c r="AF234" i="20"/>
  <c r="AD234" i="20"/>
  <c r="AC234" i="20"/>
  <c r="AB234" i="20"/>
  <c r="AA234" i="20"/>
  <c r="AJ233" i="20"/>
  <c r="AI233" i="20"/>
  <c r="AG233" i="20"/>
  <c r="AF233" i="20"/>
  <c r="AD233" i="20"/>
  <c r="AC233" i="20"/>
  <c r="AB233" i="20"/>
  <c r="AA233" i="20"/>
  <c r="AJ232" i="20"/>
  <c r="AI232" i="20"/>
  <c r="AG232" i="20"/>
  <c r="AF232" i="20"/>
  <c r="AD232" i="20"/>
  <c r="AC232" i="20"/>
  <c r="AB232" i="20"/>
  <c r="AA232" i="20"/>
  <c r="AJ231" i="20"/>
  <c r="AI231" i="20"/>
  <c r="AG231" i="20"/>
  <c r="AF231" i="20"/>
  <c r="AD231" i="20"/>
  <c r="AC231" i="20"/>
  <c r="AB231" i="20"/>
  <c r="AA231" i="20"/>
  <c r="AJ230" i="20"/>
  <c r="AI230" i="20"/>
  <c r="AG230" i="20"/>
  <c r="AF230" i="20"/>
  <c r="AD230" i="20"/>
  <c r="AC230" i="20"/>
  <c r="AB230" i="20"/>
  <c r="AA230" i="20"/>
  <c r="AJ229" i="20"/>
  <c r="AI229" i="20"/>
  <c r="AG229" i="20"/>
  <c r="AF229" i="20"/>
  <c r="AD229" i="20"/>
  <c r="AC229" i="20"/>
  <c r="AB229" i="20"/>
  <c r="AA229" i="20"/>
  <c r="AJ228" i="20"/>
  <c r="AI228" i="20"/>
  <c r="AG228" i="20"/>
  <c r="AF228" i="20"/>
  <c r="AD228" i="20"/>
  <c r="AC228" i="20"/>
  <c r="AB228" i="20"/>
  <c r="AA228" i="20"/>
  <c r="AJ227" i="20"/>
  <c r="AI227" i="20"/>
  <c r="AG227" i="20"/>
  <c r="AF227" i="20"/>
  <c r="AD227" i="20"/>
  <c r="AC227" i="20"/>
  <c r="AB227" i="20"/>
  <c r="AA227" i="20"/>
  <c r="AJ226" i="20"/>
  <c r="AI226" i="20"/>
  <c r="AG226" i="20"/>
  <c r="AF226" i="20"/>
  <c r="AD226" i="20"/>
  <c r="AC226" i="20"/>
  <c r="AB226" i="20"/>
  <c r="AA226" i="20"/>
  <c r="AJ225" i="20"/>
  <c r="AI225" i="20"/>
  <c r="AG225" i="20"/>
  <c r="AF225" i="20"/>
  <c r="AD225" i="20"/>
  <c r="AC225" i="20"/>
  <c r="AB225" i="20"/>
  <c r="AA225" i="20"/>
  <c r="AJ224" i="20"/>
  <c r="AI224" i="20"/>
  <c r="AG224" i="20"/>
  <c r="AF224" i="20"/>
  <c r="AD224" i="20"/>
  <c r="AC224" i="20"/>
  <c r="AB224" i="20"/>
  <c r="AA224" i="20"/>
  <c r="AJ223" i="20"/>
  <c r="AI223" i="20"/>
  <c r="AG223" i="20"/>
  <c r="AF223" i="20"/>
  <c r="AD223" i="20"/>
  <c r="AC223" i="20"/>
  <c r="AB223" i="20"/>
  <c r="AA223" i="20"/>
  <c r="AJ222" i="20"/>
  <c r="AI222" i="20"/>
  <c r="AG222" i="20"/>
  <c r="AF222" i="20"/>
  <c r="AD222" i="20"/>
  <c r="AC222" i="20"/>
  <c r="AB222" i="20"/>
  <c r="AA222" i="20"/>
  <c r="AJ221" i="20"/>
  <c r="AI221" i="20"/>
  <c r="AG221" i="20"/>
  <c r="AF221" i="20"/>
  <c r="AD221" i="20"/>
  <c r="AC221" i="20"/>
  <c r="AB221" i="20"/>
  <c r="AA221" i="20"/>
  <c r="AJ220" i="20"/>
  <c r="AI220" i="20"/>
  <c r="AG220" i="20"/>
  <c r="AF220" i="20"/>
  <c r="AD220" i="20"/>
  <c r="AC220" i="20"/>
  <c r="AB220" i="20"/>
  <c r="AA220" i="20"/>
  <c r="AJ219" i="20"/>
  <c r="AI219" i="20"/>
  <c r="AG219" i="20"/>
  <c r="AF219" i="20"/>
  <c r="AD219" i="20"/>
  <c r="AC219" i="20"/>
  <c r="AB219" i="20"/>
  <c r="AA219" i="20"/>
  <c r="AJ218" i="20"/>
  <c r="AI218" i="20"/>
  <c r="AG218" i="20"/>
  <c r="AF218" i="20"/>
  <c r="AD218" i="20"/>
  <c r="AC218" i="20"/>
  <c r="AB218" i="20"/>
  <c r="AA218" i="20"/>
  <c r="AJ217" i="20"/>
  <c r="AI217" i="20"/>
  <c r="AG217" i="20"/>
  <c r="AF217" i="20"/>
  <c r="AD217" i="20"/>
  <c r="AC217" i="20"/>
  <c r="AB217" i="20"/>
  <c r="AA217" i="20"/>
  <c r="AJ216" i="20"/>
  <c r="AI216" i="20"/>
  <c r="AG216" i="20"/>
  <c r="AF216" i="20"/>
  <c r="AD216" i="20"/>
  <c r="AC216" i="20"/>
  <c r="AB216" i="20"/>
  <c r="AA216" i="20"/>
  <c r="AJ215" i="20"/>
  <c r="AI215" i="20"/>
  <c r="AG215" i="20"/>
  <c r="AF215" i="20"/>
  <c r="AD215" i="20"/>
  <c r="AC215" i="20"/>
  <c r="AB215" i="20"/>
  <c r="AA215" i="20"/>
  <c r="AJ214" i="20"/>
  <c r="AI214" i="20"/>
  <c r="AG214" i="20"/>
  <c r="AF214" i="20"/>
  <c r="AD214" i="20"/>
  <c r="AC214" i="20"/>
  <c r="AB214" i="20"/>
  <c r="AA214" i="20"/>
  <c r="AJ213" i="20"/>
  <c r="AI213" i="20"/>
  <c r="AG213" i="20"/>
  <c r="AF213" i="20"/>
  <c r="AD213" i="20"/>
  <c r="AC213" i="20"/>
  <c r="AB213" i="20"/>
  <c r="AA213" i="20"/>
  <c r="AJ212" i="20"/>
  <c r="AI212" i="20"/>
  <c r="AG212" i="20"/>
  <c r="AF212" i="20"/>
  <c r="AD212" i="20"/>
  <c r="AC212" i="20"/>
  <c r="AB212" i="20"/>
  <c r="AA212" i="20"/>
  <c r="AJ211" i="20"/>
  <c r="AI211" i="20"/>
  <c r="AG211" i="20"/>
  <c r="AF211" i="20"/>
  <c r="AD211" i="20"/>
  <c r="AC211" i="20"/>
  <c r="AB211" i="20"/>
  <c r="AA211" i="20"/>
  <c r="AJ210" i="20"/>
  <c r="AI210" i="20"/>
  <c r="AG210" i="20"/>
  <c r="AF210" i="20"/>
  <c r="AD210" i="20"/>
  <c r="AC210" i="20"/>
  <c r="AB210" i="20"/>
  <c r="AA210" i="20"/>
  <c r="AJ209" i="20"/>
  <c r="AI209" i="20"/>
  <c r="AG209" i="20"/>
  <c r="AF209" i="20"/>
  <c r="AD209" i="20"/>
  <c r="AC209" i="20"/>
  <c r="AB209" i="20"/>
  <c r="AA209" i="20"/>
  <c r="AJ208" i="20"/>
  <c r="AI208" i="20"/>
  <c r="AG208" i="20"/>
  <c r="AF208" i="20"/>
  <c r="AD208" i="20"/>
  <c r="AC208" i="20"/>
  <c r="AB208" i="20"/>
  <c r="AA208" i="20"/>
  <c r="AJ207" i="20"/>
  <c r="AI207" i="20"/>
  <c r="AG207" i="20"/>
  <c r="AF207" i="20"/>
  <c r="AD207" i="20"/>
  <c r="AC207" i="20"/>
  <c r="AB207" i="20"/>
  <c r="AA207" i="20"/>
  <c r="AJ206" i="20"/>
  <c r="AI206" i="20"/>
  <c r="AG206" i="20"/>
  <c r="AF206" i="20"/>
  <c r="AD206" i="20"/>
  <c r="AC206" i="20"/>
  <c r="AB206" i="20"/>
  <c r="AA206" i="20"/>
  <c r="AJ205" i="20"/>
  <c r="AI205" i="20"/>
  <c r="AG205" i="20"/>
  <c r="AF205" i="20"/>
  <c r="AD205" i="20"/>
  <c r="AC205" i="20"/>
  <c r="AB205" i="20"/>
  <c r="AA205" i="20"/>
  <c r="AJ204" i="20"/>
  <c r="AI204" i="20"/>
  <c r="AG204" i="20"/>
  <c r="AF204" i="20"/>
  <c r="AD204" i="20"/>
  <c r="AC204" i="20"/>
  <c r="AB204" i="20"/>
  <c r="AA204" i="20"/>
  <c r="AJ203" i="20"/>
  <c r="AI203" i="20"/>
  <c r="AG203" i="20"/>
  <c r="AF203" i="20"/>
  <c r="AD203" i="20"/>
  <c r="AC203" i="20"/>
  <c r="AB203" i="20"/>
  <c r="AA203" i="20"/>
  <c r="AJ202" i="20"/>
  <c r="AI202" i="20"/>
  <c r="AG202" i="20"/>
  <c r="AF202" i="20"/>
  <c r="AD202" i="20"/>
  <c r="AC202" i="20"/>
  <c r="AB202" i="20"/>
  <c r="AA202" i="20"/>
  <c r="AJ201" i="20"/>
  <c r="AI201" i="20"/>
  <c r="AG201" i="20"/>
  <c r="AF201" i="20"/>
  <c r="AD201" i="20"/>
  <c r="AC201" i="20"/>
  <c r="AB201" i="20"/>
  <c r="AA201" i="20"/>
  <c r="AJ200" i="20"/>
  <c r="AI200" i="20"/>
  <c r="AG200" i="20"/>
  <c r="AF200" i="20"/>
  <c r="AD200" i="20"/>
  <c r="AC200" i="20"/>
  <c r="AB200" i="20"/>
  <c r="AA200" i="20"/>
  <c r="AJ199" i="20"/>
  <c r="AI199" i="20"/>
  <c r="AG199" i="20"/>
  <c r="AF199" i="20"/>
  <c r="AD199" i="20"/>
  <c r="AC199" i="20"/>
  <c r="AB199" i="20"/>
  <c r="AA199" i="20"/>
  <c r="AJ198" i="20"/>
  <c r="AI198" i="20"/>
  <c r="AG198" i="20"/>
  <c r="AF198" i="20"/>
  <c r="AD198" i="20"/>
  <c r="AC198" i="20"/>
  <c r="AB198" i="20"/>
  <c r="AA198" i="20"/>
  <c r="AJ197" i="20"/>
  <c r="AI197" i="20"/>
  <c r="AG197" i="20"/>
  <c r="AF197" i="20"/>
  <c r="AD197" i="20"/>
  <c r="AC197" i="20"/>
  <c r="AB197" i="20"/>
  <c r="AA197" i="20"/>
  <c r="AJ196" i="20"/>
  <c r="AI196" i="20"/>
  <c r="AG196" i="20"/>
  <c r="AF196" i="20"/>
  <c r="AD196" i="20"/>
  <c r="AC196" i="20"/>
  <c r="AB196" i="20"/>
  <c r="AA196" i="20"/>
  <c r="AJ195" i="20"/>
  <c r="AI195" i="20"/>
  <c r="AG195" i="20"/>
  <c r="AF195" i="20"/>
  <c r="AD195" i="20"/>
  <c r="AC195" i="20"/>
  <c r="AB195" i="20"/>
  <c r="AA195" i="20"/>
  <c r="AJ194" i="20"/>
  <c r="AI194" i="20"/>
  <c r="AG194" i="20"/>
  <c r="AF194" i="20"/>
  <c r="AD194" i="20"/>
  <c r="AC194" i="20"/>
  <c r="AB194" i="20"/>
  <c r="AA194" i="20"/>
  <c r="AJ193" i="20"/>
  <c r="AI193" i="20"/>
  <c r="AG193" i="20"/>
  <c r="AF193" i="20"/>
  <c r="AD193" i="20"/>
  <c r="AC193" i="20"/>
  <c r="AB193" i="20"/>
  <c r="AA193" i="20"/>
  <c r="AJ192" i="20"/>
  <c r="AI192" i="20"/>
  <c r="AG192" i="20"/>
  <c r="AF192" i="20"/>
  <c r="AD192" i="20"/>
  <c r="AC192" i="20"/>
  <c r="AB192" i="20"/>
  <c r="AA192" i="20"/>
  <c r="AJ191" i="20"/>
  <c r="AI191" i="20"/>
  <c r="AG191" i="20"/>
  <c r="AF191" i="20"/>
  <c r="AD191" i="20"/>
  <c r="AC191" i="20"/>
  <c r="AB191" i="20"/>
  <c r="AA191" i="20"/>
  <c r="AJ190" i="20"/>
  <c r="AI190" i="20"/>
  <c r="AG190" i="20"/>
  <c r="AF190" i="20"/>
  <c r="AD190" i="20"/>
  <c r="AC190" i="20"/>
  <c r="AB190" i="20"/>
  <c r="AA190" i="20"/>
  <c r="AJ189" i="20"/>
  <c r="AI189" i="20"/>
  <c r="AG189" i="20"/>
  <c r="AF189" i="20"/>
  <c r="AD189" i="20"/>
  <c r="AC189" i="20"/>
  <c r="AB189" i="20"/>
  <c r="AA189" i="20"/>
  <c r="AJ188" i="20"/>
  <c r="AI188" i="20"/>
  <c r="AG188" i="20"/>
  <c r="AF188" i="20"/>
  <c r="AD188" i="20"/>
  <c r="AC188" i="20"/>
  <c r="AB188" i="20"/>
  <c r="AA188" i="20"/>
  <c r="AJ187" i="20"/>
  <c r="AI187" i="20"/>
  <c r="AG187" i="20"/>
  <c r="AF187" i="20"/>
  <c r="AD187" i="20"/>
  <c r="AC187" i="20"/>
  <c r="AB187" i="20"/>
  <c r="AA187" i="20"/>
  <c r="AJ186" i="20"/>
  <c r="AI186" i="20"/>
  <c r="AG186" i="20"/>
  <c r="AF186" i="20"/>
  <c r="AD186" i="20"/>
  <c r="AC186" i="20"/>
  <c r="AB186" i="20"/>
  <c r="AA186" i="20"/>
  <c r="AJ185" i="20"/>
  <c r="AI185" i="20"/>
  <c r="AG185" i="20"/>
  <c r="AF185" i="20"/>
  <c r="AD185" i="20"/>
  <c r="AC185" i="20"/>
  <c r="AB185" i="20"/>
  <c r="AA185" i="20"/>
  <c r="AJ184" i="20"/>
  <c r="AI184" i="20"/>
  <c r="AG184" i="20"/>
  <c r="AF184" i="20"/>
  <c r="AD184" i="20"/>
  <c r="AC184" i="20"/>
  <c r="AB184" i="20"/>
  <c r="AA184" i="20"/>
  <c r="AJ183" i="20"/>
  <c r="AI183" i="20"/>
  <c r="AG183" i="20"/>
  <c r="AF183" i="20"/>
  <c r="AD183" i="20"/>
  <c r="AC183" i="20"/>
  <c r="AB183" i="20"/>
  <c r="AA183" i="20"/>
  <c r="AJ182" i="20"/>
  <c r="AI182" i="20"/>
  <c r="AG182" i="20"/>
  <c r="AF182" i="20"/>
  <c r="AD182" i="20"/>
  <c r="AC182" i="20"/>
  <c r="AB182" i="20"/>
  <c r="AA182" i="20"/>
  <c r="AJ181" i="20"/>
  <c r="AI181" i="20"/>
  <c r="AG181" i="20"/>
  <c r="AF181" i="20"/>
  <c r="AD181" i="20"/>
  <c r="AC181" i="20"/>
  <c r="AB181" i="20"/>
  <c r="AA181" i="20"/>
  <c r="AJ180" i="20"/>
  <c r="AI180" i="20"/>
  <c r="AG180" i="20"/>
  <c r="AF180" i="20"/>
  <c r="AD180" i="20"/>
  <c r="AC180" i="20"/>
  <c r="AB180" i="20"/>
  <c r="AA180" i="20"/>
  <c r="AJ179" i="20"/>
  <c r="AI179" i="20"/>
  <c r="AG179" i="20"/>
  <c r="AF179" i="20"/>
  <c r="AD179" i="20"/>
  <c r="AC179" i="20"/>
  <c r="AB179" i="20"/>
  <c r="AA179" i="20"/>
  <c r="AJ178" i="20"/>
  <c r="AI178" i="20"/>
  <c r="AG178" i="20"/>
  <c r="AF178" i="20"/>
  <c r="AD178" i="20"/>
  <c r="AC178" i="20"/>
  <c r="AB178" i="20"/>
  <c r="AA178" i="20"/>
  <c r="AJ177" i="20"/>
  <c r="AI177" i="20"/>
  <c r="AG177" i="20"/>
  <c r="AF177" i="20"/>
  <c r="AD177" i="20"/>
  <c r="AC177" i="20"/>
  <c r="AB177" i="20"/>
  <c r="AA177" i="20"/>
  <c r="AJ176" i="20"/>
  <c r="AI176" i="20"/>
  <c r="AG176" i="20"/>
  <c r="AF176" i="20"/>
  <c r="AD176" i="20"/>
  <c r="AC176" i="20"/>
  <c r="AB176" i="20"/>
  <c r="AA176" i="20"/>
  <c r="AJ175" i="20"/>
  <c r="AI175" i="20"/>
  <c r="AG175" i="20"/>
  <c r="AF175" i="20"/>
  <c r="AD175" i="20"/>
  <c r="AC175" i="20"/>
  <c r="AB175" i="20"/>
  <c r="AA175" i="20"/>
  <c r="AJ174" i="20"/>
  <c r="AI174" i="20"/>
  <c r="AG174" i="20"/>
  <c r="AF174" i="20"/>
  <c r="AD174" i="20"/>
  <c r="AC174" i="20"/>
  <c r="AB174" i="20"/>
  <c r="AA174" i="20"/>
  <c r="AJ173" i="20"/>
  <c r="AI173" i="20"/>
  <c r="AG173" i="20"/>
  <c r="AF173" i="20"/>
  <c r="AD173" i="20"/>
  <c r="AC173" i="20"/>
  <c r="AB173" i="20"/>
  <c r="AA173" i="20"/>
  <c r="AJ172" i="20"/>
  <c r="AI172" i="20"/>
  <c r="AG172" i="20"/>
  <c r="AF172" i="20"/>
  <c r="AD172" i="20"/>
  <c r="AC172" i="20"/>
  <c r="AB172" i="20"/>
  <c r="AA172" i="20"/>
  <c r="AJ171" i="20"/>
  <c r="AI171" i="20"/>
  <c r="AG171" i="20"/>
  <c r="AF171" i="20"/>
  <c r="AD171" i="20"/>
  <c r="AC171" i="20"/>
  <c r="AB171" i="20"/>
  <c r="AA171" i="20"/>
  <c r="AJ170" i="20"/>
  <c r="AI170" i="20"/>
  <c r="AG170" i="20"/>
  <c r="AF170" i="20"/>
  <c r="AD170" i="20"/>
  <c r="AC170" i="20"/>
  <c r="AB170" i="20"/>
  <c r="AA170" i="20"/>
  <c r="AJ169" i="20"/>
  <c r="AI169" i="20"/>
  <c r="AG169" i="20"/>
  <c r="AF169" i="20"/>
  <c r="AD169" i="20"/>
  <c r="AC169" i="20"/>
  <c r="AB169" i="20"/>
  <c r="AA169" i="20"/>
  <c r="AJ168" i="20"/>
  <c r="AI168" i="20"/>
  <c r="AG168" i="20"/>
  <c r="AF168" i="20"/>
  <c r="AD168" i="20"/>
  <c r="AC168" i="20"/>
  <c r="AB168" i="20"/>
  <c r="AA168" i="20"/>
  <c r="AJ167" i="20"/>
  <c r="AI167" i="20"/>
  <c r="AG167" i="20"/>
  <c r="AF167" i="20"/>
  <c r="AD167" i="20"/>
  <c r="AC167" i="20"/>
  <c r="AB167" i="20"/>
  <c r="AA167" i="20"/>
  <c r="AJ166" i="20"/>
  <c r="AI166" i="20"/>
  <c r="AG166" i="20"/>
  <c r="AF166" i="20"/>
  <c r="AD166" i="20"/>
  <c r="AC166" i="20"/>
  <c r="AB166" i="20"/>
  <c r="AA166" i="20"/>
  <c r="AJ165" i="20"/>
  <c r="AI165" i="20"/>
  <c r="AG165" i="20"/>
  <c r="AF165" i="20"/>
  <c r="AD165" i="20"/>
  <c r="AC165" i="20"/>
  <c r="AB165" i="20"/>
  <c r="AA165" i="20"/>
  <c r="AJ164" i="20"/>
  <c r="AI164" i="20"/>
  <c r="AG164" i="20"/>
  <c r="AF164" i="20"/>
  <c r="AD164" i="20"/>
  <c r="AC164" i="20"/>
  <c r="AB164" i="20"/>
  <c r="AA164" i="20"/>
  <c r="AJ163" i="20"/>
  <c r="AI163" i="20"/>
  <c r="AG163" i="20"/>
  <c r="AF163" i="20"/>
  <c r="AD163" i="20"/>
  <c r="AC163" i="20"/>
  <c r="AB163" i="20"/>
  <c r="AA163" i="20"/>
  <c r="AJ162" i="20"/>
  <c r="AI162" i="20"/>
  <c r="AG162" i="20"/>
  <c r="AF162" i="20"/>
  <c r="AD162" i="20"/>
  <c r="AC162" i="20"/>
  <c r="AB162" i="20"/>
  <c r="AA162" i="20"/>
  <c r="AJ161" i="20"/>
  <c r="AI161" i="20"/>
  <c r="AG161" i="20"/>
  <c r="AF161" i="20"/>
  <c r="AD161" i="20"/>
  <c r="AC161" i="20"/>
  <c r="AB161" i="20"/>
  <c r="AA161" i="20"/>
  <c r="AJ160" i="20"/>
  <c r="AI160" i="20"/>
  <c r="AG160" i="20"/>
  <c r="AF160" i="20"/>
  <c r="AD160" i="20"/>
  <c r="AC160" i="20"/>
  <c r="AB160" i="20"/>
  <c r="AA160" i="20"/>
  <c r="AJ159" i="20"/>
  <c r="AI159" i="20"/>
  <c r="AG159" i="20"/>
  <c r="AF159" i="20"/>
  <c r="AD159" i="20"/>
  <c r="AC159" i="20"/>
  <c r="AB159" i="20"/>
  <c r="AA159" i="20"/>
  <c r="AJ158" i="20"/>
  <c r="AI158" i="20"/>
  <c r="AG158" i="20"/>
  <c r="AF158" i="20"/>
  <c r="AD158" i="20"/>
  <c r="AC158" i="20"/>
  <c r="AB158" i="20"/>
  <c r="AA158" i="20"/>
  <c r="AJ157" i="20"/>
  <c r="AI157" i="20"/>
  <c r="AG157" i="20"/>
  <c r="AF157" i="20"/>
  <c r="AD157" i="20"/>
  <c r="AC157" i="20"/>
  <c r="AB157" i="20"/>
  <c r="AA157" i="20"/>
  <c r="AJ156" i="20"/>
  <c r="AI156" i="20"/>
  <c r="AG156" i="20"/>
  <c r="AF156" i="20"/>
  <c r="AD156" i="20"/>
  <c r="AC156" i="20"/>
  <c r="AB156" i="20"/>
  <c r="AA156" i="20"/>
  <c r="AJ155" i="20"/>
  <c r="AI155" i="20"/>
  <c r="AG155" i="20"/>
  <c r="AF155" i="20"/>
  <c r="AD155" i="20"/>
  <c r="AC155" i="20"/>
  <c r="AB155" i="20"/>
  <c r="AA155" i="20"/>
  <c r="AJ154" i="20"/>
  <c r="AI154" i="20"/>
  <c r="AG154" i="20"/>
  <c r="AF154" i="20"/>
  <c r="AD154" i="20"/>
  <c r="AC154" i="20"/>
  <c r="AB154" i="20"/>
  <c r="AA154" i="20"/>
  <c r="AJ153" i="20"/>
  <c r="AI153" i="20"/>
  <c r="AG153" i="20"/>
  <c r="AF153" i="20"/>
  <c r="AD153" i="20"/>
  <c r="AC153" i="20"/>
  <c r="AB153" i="20"/>
  <c r="AA153" i="20"/>
  <c r="AJ152" i="20"/>
  <c r="AI152" i="20"/>
  <c r="AG152" i="20"/>
  <c r="AF152" i="20"/>
  <c r="AD152" i="20"/>
  <c r="AC152" i="20"/>
  <c r="AB152" i="20"/>
  <c r="AA152" i="20"/>
  <c r="AJ151" i="20"/>
  <c r="AI151" i="20"/>
  <c r="AG151" i="20"/>
  <c r="AF151" i="20"/>
  <c r="AD151" i="20"/>
  <c r="AC151" i="20"/>
  <c r="AB151" i="20"/>
  <c r="AA151" i="20"/>
  <c r="AJ150" i="20"/>
  <c r="AI150" i="20"/>
  <c r="AG150" i="20"/>
  <c r="AF150" i="20"/>
  <c r="AD150" i="20"/>
  <c r="AC150" i="20"/>
  <c r="AB150" i="20"/>
  <c r="AA150" i="20"/>
  <c r="AJ149" i="20"/>
  <c r="AI149" i="20"/>
  <c r="AG149" i="20"/>
  <c r="AF149" i="20"/>
  <c r="AD149" i="20"/>
  <c r="AC149" i="20"/>
  <c r="AB149" i="20"/>
  <c r="AA149" i="20"/>
  <c r="AJ148" i="20"/>
  <c r="AI148" i="20"/>
  <c r="AG148" i="20"/>
  <c r="AF148" i="20"/>
  <c r="AD148" i="20"/>
  <c r="AC148" i="20"/>
  <c r="AB148" i="20"/>
  <c r="AA148" i="20"/>
  <c r="AJ147" i="20"/>
  <c r="AI147" i="20"/>
  <c r="AG147" i="20"/>
  <c r="AF147" i="20"/>
  <c r="AD147" i="20"/>
  <c r="AC147" i="20"/>
  <c r="AB147" i="20"/>
  <c r="AA147" i="20"/>
  <c r="AJ146" i="20"/>
  <c r="AI146" i="20"/>
  <c r="AG146" i="20"/>
  <c r="AF146" i="20"/>
  <c r="AD146" i="20"/>
  <c r="AC146" i="20"/>
  <c r="AB146" i="20"/>
  <c r="AA146" i="20"/>
  <c r="AJ145" i="20"/>
  <c r="AI145" i="20"/>
  <c r="AG145" i="20"/>
  <c r="AF145" i="20"/>
  <c r="AD145" i="20"/>
  <c r="AC145" i="20"/>
  <c r="AB145" i="20"/>
  <c r="AA145" i="20"/>
  <c r="AJ144" i="20"/>
  <c r="AI144" i="20"/>
  <c r="AG144" i="20"/>
  <c r="AF144" i="20"/>
  <c r="AD144" i="20"/>
  <c r="AC144" i="20"/>
  <c r="AB144" i="20"/>
  <c r="AA144" i="20"/>
  <c r="AJ143" i="20"/>
  <c r="AI143" i="20"/>
  <c r="AG143" i="20"/>
  <c r="AF143" i="20"/>
  <c r="AD143" i="20"/>
  <c r="AC143" i="20"/>
  <c r="AB143" i="20"/>
  <c r="AA143" i="20"/>
  <c r="AJ142" i="20"/>
  <c r="AI142" i="20"/>
  <c r="AG142" i="20"/>
  <c r="AF142" i="20"/>
  <c r="AD142" i="20"/>
  <c r="AC142" i="20"/>
  <c r="AB142" i="20"/>
  <c r="AA142" i="20"/>
  <c r="AJ141" i="20"/>
  <c r="AI141" i="20"/>
  <c r="AG141" i="20"/>
  <c r="AF141" i="20"/>
  <c r="AD141" i="20"/>
  <c r="AC141" i="20"/>
  <c r="AB141" i="20"/>
  <c r="AA141" i="20"/>
  <c r="AJ140" i="20"/>
  <c r="AI140" i="20"/>
  <c r="AG140" i="20"/>
  <c r="AF140" i="20"/>
  <c r="AD140" i="20"/>
  <c r="AC140" i="20"/>
  <c r="AB140" i="20"/>
  <c r="AA140" i="20"/>
  <c r="AJ139" i="20"/>
  <c r="AI139" i="20"/>
  <c r="AG139" i="20"/>
  <c r="AF139" i="20"/>
  <c r="AD139" i="20"/>
  <c r="AC139" i="20"/>
  <c r="AB139" i="20"/>
  <c r="AA139" i="20"/>
  <c r="AJ138" i="20"/>
  <c r="AI138" i="20"/>
  <c r="AG138" i="20"/>
  <c r="AF138" i="20"/>
  <c r="AD138" i="20"/>
  <c r="AC138" i="20"/>
  <c r="AB138" i="20"/>
  <c r="AA138" i="20"/>
  <c r="AJ137" i="20"/>
  <c r="AI137" i="20"/>
  <c r="AG137" i="20"/>
  <c r="AF137" i="20"/>
  <c r="AD137" i="20"/>
  <c r="AC137" i="20"/>
  <c r="AB137" i="20"/>
  <c r="AA137" i="20"/>
  <c r="AJ136" i="20"/>
  <c r="AI136" i="20"/>
  <c r="AG136" i="20"/>
  <c r="AF136" i="20"/>
  <c r="AD136" i="20"/>
  <c r="AC136" i="20"/>
  <c r="AB136" i="20"/>
  <c r="AA136" i="20"/>
  <c r="AJ135" i="20"/>
  <c r="AI135" i="20"/>
  <c r="AG135" i="20"/>
  <c r="AF135" i="20"/>
  <c r="AD135" i="20"/>
  <c r="AC135" i="20"/>
  <c r="AB135" i="20"/>
  <c r="AA135" i="20"/>
  <c r="AJ134" i="20"/>
  <c r="AI134" i="20"/>
  <c r="AG134" i="20"/>
  <c r="AF134" i="20"/>
  <c r="AD134" i="20"/>
  <c r="AC134" i="20"/>
  <c r="AB134" i="20"/>
  <c r="AA134" i="20"/>
  <c r="AJ133" i="20"/>
  <c r="AI133" i="20"/>
  <c r="AG133" i="20"/>
  <c r="AF133" i="20"/>
  <c r="AD133" i="20"/>
  <c r="AC133" i="20"/>
  <c r="AB133" i="20"/>
  <c r="AA133" i="20"/>
  <c r="AJ132" i="20"/>
  <c r="AI132" i="20"/>
  <c r="AG132" i="20"/>
  <c r="AF132" i="20"/>
  <c r="AD132" i="20"/>
  <c r="AC132" i="20"/>
  <c r="AB132" i="20"/>
  <c r="AA132" i="20"/>
  <c r="AJ131" i="20"/>
  <c r="AI131" i="20"/>
  <c r="AG131" i="20"/>
  <c r="AF131" i="20"/>
  <c r="AD131" i="20"/>
  <c r="AC131" i="20"/>
  <c r="AB131" i="20"/>
  <c r="AA131" i="20"/>
  <c r="AJ130" i="20"/>
  <c r="AI130" i="20"/>
  <c r="AG130" i="20"/>
  <c r="AF130" i="20"/>
  <c r="AD130" i="20"/>
  <c r="AC130" i="20"/>
  <c r="AB130" i="20"/>
  <c r="AA130" i="20"/>
  <c r="AJ129" i="20"/>
  <c r="AI129" i="20"/>
  <c r="AG129" i="20"/>
  <c r="AF129" i="20"/>
  <c r="AD129" i="20"/>
  <c r="AC129" i="20"/>
  <c r="AB129" i="20"/>
  <c r="AA129" i="20"/>
  <c r="AJ128" i="20"/>
  <c r="AI128" i="20"/>
  <c r="AG128" i="20"/>
  <c r="AF128" i="20"/>
  <c r="AD128" i="20"/>
  <c r="AC128" i="20"/>
  <c r="AB128" i="20"/>
  <c r="AA128" i="20"/>
  <c r="AJ127" i="20"/>
  <c r="AI127" i="20"/>
  <c r="AG127" i="20"/>
  <c r="AF127" i="20"/>
  <c r="AD127" i="20"/>
  <c r="AC127" i="20"/>
  <c r="AB127" i="20"/>
  <c r="AA127" i="20"/>
  <c r="AJ126" i="20"/>
  <c r="AI126" i="20"/>
  <c r="AG126" i="20"/>
  <c r="AF126" i="20"/>
  <c r="AD126" i="20"/>
  <c r="AC126" i="20"/>
  <c r="AB126" i="20"/>
  <c r="AA126" i="20"/>
  <c r="AJ125" i="20"/>
  <c r="AI125" i="20"/>
  <c r="AG125" i="20"/>
  <c r="AF125" i="20"/>
  <c r="AD125" i="20"/>
  <c r="AC125" i="20"/>
  <c r="AB125" i="20"/>
  <c r="AA125" i="20"/>
  <c r="AJ124" i="20"/>
  <c r="AI124" i="20"/>
  <c r="AG124" i="20"/>
  <c r="AF124" i="20"/>
  <c r="AD124" i="20"/>
  <c r="AC124" i="20"/>
  <c r="AB124" i="20"/>
  <c r="AA124" i="20"/>
  <c r="AJ123" i="20"/>
  <c r="AI123" i="20"/>
  <c r="AG123" i="20"/>
  <c r="AF123" i="20"/>
  <c r="AD123" i="20"/>
  <c r="AC123" i="20"/>
  <c r="AB123" i="20"/>
  <c r="AA123" i="20"/>
  <c r="AJ122" i="20"/>
  <c r="AI122" i="20"/>
  <c r="AG122" i="20"/>
  <c r="AF122" i="20"/>
  <c r="AD122" i="20"/>
  <c r="AC122" i="20"/>
  <c r="AB122" i="20"/>
  <c r="AA122" i="20"/>
  <c r="AJ121" i="20"/>
  <c r="AI121" i="20"/>
  <c r="AG121" i="20"/>
  <c r="AF121" i="20"/>
  <c r="AD121" i="20"/>
  <c r="AC121" i="20"/>
  <c r="AB121" i="20"/>
  <c r="AA121" i="20"/>
  <c r="AJ120" i="20"/>
  <c r="AI120" i="20"/>
  <c r="AG120" i="20"/>
  <c r="AF120" i="20"/>
  <c r="AD120" i="20"/>
  <c r="AC120" i="20"/>
  <c r="AB120" i="20"/>
  <c r="AA120" i="20"/>
  <c r="AJ119" i="20"/>
  <c r="AI119" i="20"/>
  <c r="AG119" i="20"/>
  <c r="AF119" i="20"/>
  <c r="AD119" i="20"/>
  <c r="AC119" i="20"/>
  <c r="AB119" i="20"/>
  <c r="AA119" i="20"/>
  <c r="AJ118" i="20"/>
  <c r="AI118" i="20"/>
  <c r="AG118" i="20"/>
  <c r="AF118" i="20"/>
  <c r="AD118" i="20"/>
  <c r="AC118" i="20"/>
  <c r="AB118" i="20"/>
  <c r="AA118" i="20"/>
  <c r="AJ117" i="20"/>
  <c r="AI117" i="20"/>
  <c r="AG117" i="20"/>
  <c r="AF117" i="20"/>
  <c r="AD117" i="20"/>
  <c r="AC117" i="20"/>
  <c r="AB117" i="20"/>
  <c r="AA117" i="20"/>
  <c r="AJ116" i="20"/>
  <c r="AI116" i="20"/>
  <c r="AG116" i="20"/>
  <c r="AF116" i="20"/>
  <c r="AD116" i="20"/>
  <c r="AC116" i="20"/>
  <c r="AB116" i="20"/>
  <c r="AA116" i="20"/>
  <c r="AJ115" i="20"/>
  <c r="AI115" i="20"/>
  <c r="AG115" i="20"/>
  <c r="AF115" i="20"/>
  <c r="AD115" i="20"/>
  <c r="AC115" i="20"/>
  <c r="AB115" i="20"/>
  <c r="AA115" i="20"/>
  <c r="AJ114" i="20"/>
  <c r="AI114" i="20"/>
  <c r="AG114" i="20"/>
  <c r="AF114" i="20"/>
  <c r="AD114" i="20"/>
  <c r="AC114" i="20"/>
  <c r="AB114" i="20"/>
  <c r="AA114" i="20"/>
  <c r="AJ113" i="20"/>
  <c r="AI113" i="20"/>
  <c r="AG113" i="20"/>
  <c r="AF113" i="20"/>
  <c r="AD113" i="20"/>
  <c r="AC113" i="20"/>
  <c r="AB113" i="20"/>
  <c r="AA113" i="20"/>
  <c r="AJ112" i="20"/>
  <c r="AI112" i="20"/>
  <c r="AG112" i="20"/>
  <c r="AF112" i="20"/>
  <c r="AD112" i="20"/>
  <c r="AC112" i="20"/>
  <c r="AB112" i="20"/>
  <c r="AA112" i="20"/>
  <c r="AJ111" i="20"/>
  <c r="AI111" i="20"/>
  <c r="AG111" i="20"/>
  <c r="AF111" i="20"/>
  <c r="AD111" i="20"/>
  <c r="AC111" i="20"/>
  <c r="AB111" i="20"/>
  <c r="AA111" i="20"/>
  <c r="AJ110" i="20"/>
  <c r="AI110" i="20"/>
  <c r="AG110" i="20"/>
  <c r="AF110" i="20"/>
  <c r="AD110" i="20"/>
  <c r="AC110" i="20"/>
  <c r="AB110" i="20"/>
  <c r="AA110" i="20"/>
  <c r="AJ109" i="20"/>
  <c r="AI109" i="20"/>
  <c r="AG109" i="20"/>
  <c r="AF109" i="20"/>
  <c r="AD109" i="20"/>
  <c r="AC109" i="20"/>
  <c r="AB109" i="20"/>
  <c r="AA109" i="20"/>
  <c r="AJ108" i="20"/>
  <c r="AI108" i="20"/>
  <c r="AG108" i="20"/>
  <c r="AF108" i="20"/>
  <c r="AD108" i="20"/>
  <c r="AC108" i="20"/>
  <c r="AB108" i="20"/>
  <c r="AA108" i="20"/>
  <c r="AJ107" i="20"/>
  <c r="AI107" i="20"/>
  <c r="AG107" i="20"/>
  <c r="AF107" i="20"/>
  <c r="AD107" i="20"/>
  <c r="AC107" i="20"/>
  <c r="AB107" i="20"/>
  <c r="AA107" i="20"/>
  <c r="AJ106" i="20"/>
  <c r="AI106" i="20"/>
  <c r="AG106" i="20"/>
  <c r="AF106" i="20"/>
  <c r="AD106" i="20"/>
  <c r="AC106" i="20"/>
  <c r="AB106" i="20"/>
  <c r="AA106" i="20"/>
  <c r="AJ105" i="20"/>
  <c r="AI105" i="20"/>
  <c r="AG105" i="20"/>
  <c r="AF105" i="20"/>
  <c r="AD105" i="20"/>
  <c r="AC105" i="20"/>
  <c r="AB105" i="20"/>
  <c r="AA105" i="20"/>
  <c r="AJ104" i="20"/>
  <c r="AI104" i="20"/>
  <c r="AG104" i="20"/>
  <c r="AF104" i="20"/>
  <c r="AD104" i="20"/>
  <c r="AC104" i="20"/>
  <c r="AB104" i="20"/>
  <c r="AA104" i="20"/>
  <c r="AJ103" i="20"/>
  <c r="AI103" i="20"/>
  <c r="AG103" i="20"/>
  <c r="AF103" i="20"/>
  <c r="AD103" i="20"/>
  <c r="AC103" i="20"/>
  <c r="AB103" i="20"/>
  <c r="AA103" i="20"/>
  <c r="AJ102" i="20"/>
  <c r="AI102" i="20"/>
  <c r="AG102" i="20"/>
  <c r="AF102" i="20"/>
  <c r="AD102" i="20"/>
  <c r="AC102" i="20"/>
  <c r="AB102" i="20"/>
  <c r="AA102" i="20"/>
  <c r="AJ101" i="20"/>
  <c r="AI101" i="20"/>
  <c r="AG101" i="20"/>
  <c r="AF101" i="20"/>
  <c r="AD101" i="20"/>
  <c r="AC101" i="20"/>
  <c r="AB101" i="20"/>
  <c r="AA101" i="20"/>
  <c r="AJ100" i="20"/>
  <c r="AI100" i="20"/>
  <c r="AG100" i="20"/>
  <c r="AF100" i="20"/>
  <c r="AD100" i="20"/>
  <c r="AC100" i="20"/>
  <c r="AB100" i="20"/>
  <c r="AA100" i="20"/>
  <c r="AJ99" i="20"/>
  <c r="AI99" i="20"/>
  <c r="AG99" i="20"/>
  <c r="AF99" i="20"/>
  <c r="AD99" i="20"/>
  <c r="AC99" i="20"/>
  <c r="AB99" i="20"/>
  <c r="AA99" i="20"/>
  <c r="AJ98" i="20"/>
  <c r="AI98" i="20"/>
  <c r="AG98" i="20"/>
  <c r="AF98" i="20"/>
  <c r="AD98" i="20"/>
  <c r="AC98" i="20"/>
  <c r="AB98" i="20"/>
  <c r="AA98" i="20"/>
  <c r="AJ97" i="20"/>
  <c r="AI97" i="20"/>
  <c r="AG97" i="20"/>
  <c r="AF97" i="20"/>
  <c r="AD97" i="20"/>
  <c r="AC97" i="20"/>
  <c r="AB97" i="20"/>
  <c r="AA97" i="20"/>
  <c r="AJ96" i="20"/>
  <c r="AI96" i="20"/>
  <c r="AG96" i="20"/>
  <c r="AF96" i="20"/>
  <c r="AD96" i="20"/>
  <c r="AC96" i="20"/>
  <c r="AB96" i="20"/>
  <c r="AA96" i="20"/>
  <c r="AJ95" i="20"/>
  <c r="AI95" i="20"/>
  <c r="AG95" i="20"/>
  <c r="AF95" i="20"/>
  <c r="AD95" i="20"/>
  <c r="AC95" i="20"/>
  <c r="AB95" i="20"/>
  <c r="AA95" i="20"/>
  <c r="AJ94" i="20"/>
  <c r="AI94" i="20"/>
  <c r="AG94" i="20"/>
  <c r="AF94" i="20"/>
  <c r="AD94" i="20"/>
  <c r="AC94" i="20"/>
  <c r="AB94" i="20"/>
  <c r="AA94" i="20"/>
  <c r="AJ93" i="20"/>
  <c r="AI93" i="20"/>
  <c r="AG93" i="20"/>
  <c r="AF93" i="20"/>
  <c r="AD93" i="20"/>
  <c r="AC93" i="20"/>
  <c r="AB93" i="20"/>
  <c r="AA93" i="20"/>
  <c r="AJ92" i="20"/>
  <c r="AI92" i="20"/>
  <c r="AG92" i="20"/>
  <c r="AF92" i="20"/>
  <c r="AD92" i="20"/>
  <c r="AC92" i="20"/>
  <c r="AB92" i="20"/>
  <c r="AA92" i="20"/>
  <c r="AJ91" i="20"/>
  <c r="AI91" i="20"/>
  <c r="AG91" i="20"/>
  <c r="AF91" i="20"/>
  <c r="AD91" i="20"/>
  <c r="AC91" i="20"/>
  <c r="AB91" i="20"/>
  <c r="AA91" i="20"/>
  <c r="AJ90" i="20"/>
  <c r="AI90" i="20"/>
  <c r="AG90" i="20"/>
  <c r="AF90" i="20"/>
  <c r="AD90" i="20"/>
  <c r="AC90" i="20"/>
  <c r="AB90" i="20"/>
  <c r="AA90" i="20"/>
  <c r="AJ89" i="20"/>
  <c r="AI89" i="20"/>
  <c r="AG89" i="20"/>
  <c r="AF89" i="20"/>
  <c r="AD89" i="20"/>
  <c r="AC89" i="20"/>
  <c r="AB89" i="20"/>
  <c r="AA89" i="20"/>
  <c r="AJ88" i="20"/>
  <c r="AI88" i="20"/>
  <c r="AG88" i="20"/>
  <c r="AF88" i="20"/>
  <c r="AD88" i="20"/>
  <c r="AC88" i="20"/>
  <c r="AB88" i="20"/>
  <c r="AA88" i="20"/>
  <c r="AJ87" i="20"/>
  <c r="AI87" i="20"/>
  <c r="AG87" i="20"/>
  <c r="AF87" i="20"/>
  <c r="AD87" i="20"/>
  <c r="AC87" i="20"/>
  <c r="AB87" i="20"/>
  <c r="AA87" i="20"/>
  <c r="AJ86" i="20"/>
  <c r="AI86" i="20"/>
  <c r="AG86" i="20"/>
  <c r="AF86" i="20"/>
  <c r="AD86" i="20"/>
  <c r="AC86" i="20"/>
  <c r="AB86" i="20"/>
  <c r="AA86" i="20"/>
  <c r="AJ85" i="20"/>
  <c r="AI85" i="20"/>
  <c r="AG85" i="20"/>
  <c r="AF85" i="20"/>
  <c r="AD85" i="20"/>
  <c r="AC85" i="20"/>
  <c r="AB85" i="20"/>
  <c r="AA85" i="20"/>
  <c r="AJ84" i="20"/>
  <c r="AI84" i="20"/>
  <c r="AG84" i="20"/>
  <c r="AF84" i="20"/>
  <c r="AD84" i="20"/>
  <c r="AC84" i="20"/>
  <c r="AB84" i="20"/>
  <c r="AA84" i="20"/>
  <c r="AJ83" i="20"/>
  <c r="AI83" i="20"/>
  <c r="AG83" i="20"/>
  <c r="AF83" i="20"/>
  <c r="AD83" i="20"/>
  <c r="AC83" i="20"/>
  <c r="AB83" i="20"/>
  <c r="AA83" i="20"/>
  <c r="AJ82" i="20"/>
  <c r="AI82" i="20"/>
  <c r="AG82" i="20"/>
  <c r="AF82" i="20"/>
  <c r="AD82" i="20"/>
  <c r="AC82" i="20"/>
  <c r="AB82" i="20"/>
  <c r="AA82" i="20"/>
  <c r="AJ81" i="20"/>
  <c r="AI81" i="20"/>
  <c r="AG81" i="20"/>
  <c r="AF81" i="20"/>
  <c r="AD81" i="20"/>
  <c r="AC81" i="20"/>
  <c r="AB81" i="20"/>
  <c r="AA81" i="20"/>
  <c r="AJ80" i="20"/>
  <c r="AI80" i="20"/>
  <c r="AG80" i="20"/>
  <c r="AF80" i="20"/>
  <c r="AD80" i="20"/>
  <c r="AC80" i="20"/>
  <c r="AB80" i="20"/>
  <c r="AA80" i="20"/>
  <c r="AJ79" i="20"/>
  <c r="AI79" i="20"/>
  <c r="AG79" i="20"/>
  <c r="AF79" i="20"/>
  <c r="AD79" i="20"/>
  <c r="AC79" i="20"/>
  <c r="AB79" i="20"/>
  <c r="AA79" i="20"/>
  <c r="AJ78" i="20"/>
  <c r="AI78" i="20"/>
  <c r="AG78" i="20"/>
  <c r="AF78" i="20"/>
  <c r="AD78" i="20"/>
  <c r="AC78" i="20"/>
  <c r="AB78" i="20"/>
  <c r="AA78" i="20"/>
  <c r="AJ77" i="20"/>
  <c r="AI77" i="20"/>
  <c r="AG77" i="20"/>
  <c r="AF77" i="20"/>
  <c r="AD77" i="20"/>
  <c r="AC77" i="20"/>
  <c r="AB77" i="20"/>
  <c r="AA77" i="20"/>
  <c r="AJ76" i="20"/>
  <c r="AI76" i="20"/>
  <c r="AG76" i="20"/>
  <c r="AF76" i="20"/>
  <c r="AD76" i="20"/>
  <c r="AC76" i="20"/>
  <c r="AB76" i="20"/>
  <c r="AA76" i="20"/>
  <c r="AJ75" i="20"/>
  <c r="AI75" i="20"/>
  <c r="AG75" i="20"/>
  <c r="AF75" i="20"/>
  <c r="AD75" i="20"/>
  <c r="AC75" i="20"/>
  <c r="AB75" i="20"/>
  <c r="AA75" i="20"/>
  <c r="AJ74" i="20"/>
  <c r="AI74" i="20"/>
  <c r="AG74" i="20"/>
  <c r="AF74" i="20"/>
  <c r="AD74" i="20"/>
  <c r="AC74" i="20"/>
  <c r="AB74" i="20"/>
  <c r="AA74" i="20"/>
  <c r="AJ73" i="20"/>
  <c r="AI73" i="20"/>
  <c r="AG73" i="20"/>
  <c r="AF73" i="20"/>
  <c r="AD73" i="20"/>
  <c r="AC73" i="20"/>
  <c r="AB73" i="20"/>
  <c r="AA73" i="20"/>
  <c r="AJ72" i="20"/>
  <c r="AI72" i="20"/>
  <c r="AG72" i="20"/>
  <c r="AF72" i="20"/>
  <c r="AD72" i="20"/>
  <c r="AC72" i="20"/>
  <c r="AB72" i="20"/>
  <c r="AA72" i="20"/>
  <c r="AJ71" i="20"/>
  <c r="AI71" i="20"/>
  <c r="AG71" i="20"/>
  <c r="AF71" i="20"/>
  <c r="AD71" i="20"/>
  <c r="AC71" i="20"/>
  <c r="AB71" i="20"/>
  <c r="AA71" i="20"/>
  <c r="AJ70" i="20"/>
  <c r="AI70" i="20"/>
  <c r="AG70" i="20"/>
  <c r="AF70" i="20"/>
  <c r="AD70" i="20"/>
  <c r="AC70" i="20"/>
  <c r="AB70" i="20"/>
  <c r="AA70" i="20"/>
  <c r="AJ69" i="20"/>
  <c r="AI69" i="20"/>
  <c r="AG69" i="20"/>
  <c r="AF69" i="20"/>
  <c r="AD69" i="20"/>
  <c r="AC69" i="20"/>
  <c r="AB69" i="20"/>
  <c r="AA69" i="20"/>
  <c r="AJ68" i="20"/>
  <c r="AI68" i="20"/>
  <c r="AG68" i="20"/>
  <c r="AF68" i="20"/>
  <c r="AD68" i="20"/>
  <c r="AC68" i="20"/>
  <c r="AB68" i="20"/>
  <c r="AA68" i="20"/>
  <c r="AJ67" i="20"/>
  <c r="AI67" i="20"/>
  <c r="AG67" i="20"/>
  <c r="AF67" i="20"/>
  <c r="AD67" i="20"/>
  <c r="AC67" i="20"/>
  <c r="AB67" i="20"/>
  <c r="AA67" i="20"/>
  <c r="AJ66" i="20"/>
  <c r="AI66" i="20"/>
  <c r="AG66" i="20"/>
  <c r="AF66" i="20"/>
  <c r="AD66" i="20"/>
  <c r="AC66" i="20"/>
  <c r="AB66" i="20"/>
  <c r="AA66" i="20"/>
  <c r="AJ65" i="20"/>
  <c r="AI65" i="20"/>
  <c r="AG65" i="20"/>
  <c r="AF65" i="20"/>
  <c r="AD65" i="20"/>
  <c r="AC65" i="20"/>
  <c r="AB65" i="20"/>
  <c r="AA65" i="20"/>
  <c r="AJ64" i="20"/>
  <c r="AI64" i="20"/>
  <c r="AG64" i="20"/>
  <c r="AF64" i="20"/>
  <c r="AD64" i="20"/>
  <c r="AC64" i="20"/>
  <c r="AB64" i="20"/>
  <c r="AA64" i="20"/>
  <c r="AJ63" i="20"/>
  <c r="AI63" i="20"/>
  <c r="AG63" i="20"/>
  <c r="AF63" i="20"/>
  <c r="AD63" i="20"/>
  <c r="AC63" i="20"/>
  <c r="AB63" i="20"/>
  <c r="AA63" i="20"/>
  <c r="AJ62" i="20"/>
  <c r="AI62" i="20"/>
  <c r="AG62" i="20"/>
  <c r="AF62" i="20"/>
  <c r="AD62" i="20"/>
  <c r="AC62" i="20"/>
  <c r="AB62" i="20"/>
  <c r="AA62" i="20"/>
  <c r="AJ61" i="20"/>
  <c r="AI61" i="20"/>
  <c r="AG61" i="20"/>
  <c r="AF61" i="20"/>
  <c r="AD61" i="20"/>
  <c r="AC61" i="20"/>
  <c r="AB61" i="20"/>
  <c r="AA61" i="20"/>
  <c r="AJ60" i="20"/>
  <c r="AI60" i="20"/>
  <c r="AG60" i="20"/>
  <c r="AF60" i="20"/>
  <c r="AD60" i="20"/>
  <c r="AC60" i="20"/>
  <c r="AB60" i="20"/>
  <c r="AA60" i="20"/>
  <c r="AJ59" i="20"/>
  <c r="AI59" i="20"/>
  <c r="AG59" i="20"/>
  <c r="AF59" i="20"/>
  <c r="AD59" i="20"/>
  <c r="AC59" i="20"/>
  <c r="AB59" i="20"/>
  <c r="AA59" i="20"/>
  <c r="AJ58" i="20"/>
  <c r="AI58" i="20"/>
  <c r="AG58" i="20"/>
  <c r="AF58" i="20"/>
  <c r="AD58" i="20"/>
  <c r="AC58" i="20"/>
  <c r="AB58" i="20"/>
  <c r="AA58" i="20"/>
  <c r="AJ57" i="20"/>
  <c r="AI57" i="20"/>
  <c r="AG57" i="20"/>
  <c r="AF57" i="20"/>
  <c r="AD57" i="20"/>
  <c r="AC57" i="20"/>
  <c r="AB57" i="20"/>
  <c r="AA57" i="20"/>
  <c r="AJ56" i="20"/>
  <c r="AI56" i="20"/>
  <c r="AG56" i="20"/>
  <c r="AF56" i="20"/>
  <c r="AD56" i="20"/>
  <c r="AC56" i="20"/>
  <c r="AB56" i="20"/>
  <c r="AA56" i="20"/>
  <c r="AJ55" i="20"/>
  <c r="AI55" i="20"/>
  <c r="AG55" i="20"/>
  <c r="AF55" i="20"/>
  <c r="AD55" i="20"/>
  <c r="AC55" i="20"/>
  <c r="AB55" i="20"/>
  <c r="AA55" i="20"/>
  <c r="AJ54" i="20"/>
  <c r="AI54" i="20"/>
  <c r="AG54" i="20"/>
  <c r="AF54" i="20"/>
  <c r="AD54" i="20"/>
  <c r="AC54" i="20"/>
  <c r="AB54" i="20"/>
  <c r="AA54" i="20"/>
  <c r="AJ53" i="20"/>
  <c r="AI53" i="20"/>
  <c r="AG53" i="20"/>
  <c r="AF53" i="20"/>
  <c r="AD53" i="20"/>
  <c r="AC53" i="20"/>
  <c r="AB53" i="20"/>
  <c r="AA53" i="20"/>
  <c r="AJ52" i="20"/>
  <c r="AI52" i="20"/>
  <c r="AG52" i="20"/>
  <c r="AF52" i="20"/>
  <c r="AD52" i="20"/>
  <c r="AC52" i="20"/>
  <c r="AB52" i="20"/>
  <c r="AA52" i="20"/>
  <c r="AJ51" i="20"/>
  <c r="AI51" i="20"/>
  <c r="AG51" i="20"/>
  <c r="AF51" i="20"/>
  <c r="AD51" i="20"/>
  <c r="AC51" i="20"/>
  <c r="AB51" i="20"/>
  <c r="AA51" i="20"/>
  <c r="AJ50" i="20"/>
  <c r="AI50" i="20"/>
  <c r="AG50" i="20"/>
  <c r="AF50" i="20"/>
  <c r="AD50" i="20"/>
  <c r="AC50" i="20"/>
  <c r="AB50" i="20"/>
  <c r="AA50" i="20"/>
  <c r="AJ49" i="20"/>
  <c r="AI49" i="20"/>
  <c r="AG49" i="20"/>
  <c r="AF49" i="20"/>
  <c r="AD49" i="20"/>
  <c r="AC49" i="20"/>
  <c r="AB49" i="20"/>
  <c r="AA49" i="20"/>
  <c r="AJ48" i="20"/>
  <c r="AI48" i="20"/>
  <c r="AG48" i="20"/>
  <c r="AF48" i="20"/>
  <c r="AD48" i="20"/>
  <c r="AC48" i="20"/>
  <c r="AB48" i="20"/>
  <c r="AA48" i="20"/>
  <c r="AJ47" i="20"/>
  <c r="AI47" i="20"/>
  <c r="AG47" i="20"/>
  <c r="AF47" i="20"/>
  <c r="AD47" i="20"/>
  <c r="AC47" i="20"/>
  <c r="AB47" i="20"/>
  <c r="AA47" i="20"/>
  <c r="AJ46" i="20"/>
  <c r="AI46" i="20"/>
  <c r="AG46" i="20"/>
  <c r="AF46" i="20"/>
  <c r="AD46" i="20"/>
  <c r="AC46" i="20"/>
  <c r="AB46" i="20"/>
  <c r="AA46" i="20"/>
  <c r="AJ45" i="20"/>
  <c r="AI45" i="20"/>
  <c r="AG45" i="20"/>
  <c r="AF45" i="20"/>
  <c r="AD45" i="20"/>
  <c r="AC45" i="20"/>
  <c r="AB45" i="20"/>
  <c r="AA45" i="20"/>
  <c r="AJ44" i="20"/>
  <c r="AI44" i="20"/>
  <c r="AG44" i="20"/>
  <c r="AF44" i="20"/>
  <c r="AD44" i="20"/>
  <c r="AC44" i="20"/>
  <c r="AB44" i="20"/>
  <c r="AA44" i="20"/>
  <c r="AO43" i="20"/>
  <c r="AN43" i="20"/>
  <c r="AJ43" i="20"/>
  <c r="AI43" i="20"/>
  <c r="AG43" i="20"/>
  <c r="AF43" i="20"/>
  <c r="AD43" i="20"/>
  <c r="AC43" i="20"/>
  <c r="AB43" i="20"/>
  <c r="AA43" i="20"/>
  <c r="AO42" i="20"/>
  <c r="AT24" i="20" s="1"/>
  <c r="AT42" i="20" s="1"/>
  <c r="AN42" i="20"/>
  <c r="AJ42" i="20"/>
  <c r="AI42" i="20"/>
  <c r="AG42" i="20"/>
  <c r="AF42" i="20"/>
  <c r="AD42" i="20"/>
  <c r="AC42" i="20"/>
  <c r="AB42" i="20"/>
  <c r="AA42" i="20"/>
  <c r="AO41" i="20"/>
  <c r="AT23" i="20" s="1"/>
  <c r="AT41" i="20" s="1"/>
  <c r="AN41" i="20"/>
  <c r="AJ41" i="20"/>
  <c r="AI41" i="20"/>
  <c r="AG41" i="20"/>
  <c r="AF41" i="20"/>
  <c r="AD41" i="20"/>
  <c r="AC41" i="20"/>
  <c r="AB41" i="20"/>
  <c r="AA41" i="20"/>
  <c r="AO40" i="20"/>
  <c r="AN40" i="20"/>
  <c r="AJ40" i="20"/>
  <c r="AI40" i="20"/>
  <c r="AG40" i="20"/>
  <c r="AF40" i="20"/>
  <c r="AD40" i="20"/>
  <c r="AC40" i="20"/>
  <c r="AB40" i="20"/>
  <c r="AA40" i="20"/>
  <c r="AO39" i="20"/>
  <c r="AT21" i="20" s="1"/>
  <c r="AT39" i="20" s="1"/>
  <c r="AN39" i="20"/>
  <c r="AJ39" i="20"/>
  <c r="AI39" i="20"/>
  <c r="AG39" i="20"/>
  <c r="AF39" i="20"/>
  <c r="AD39" i="20"/>
  <c r="AC39" i="20"/>
  <c r="AB39" i="20"/>
  <c r="AA39" i="20"/>
  <c r="AO38" i="20"/>
  <c r="AT20" i="20" s="1"/>
  <c r="AT38" i="20" s="1"/>
  <c r="AN38" i="20"/>
  <c r="AJ38" i="20"/>
  <c r="AI38" i="20"/>
  <c r="AG38" i="20"/>
  <c r="AF38" i="20"/>
  <c r="AD38" i="20"/>
  <c r="AC38" i="20"/>
  <c r="AB38" i="20"/>
  <c r="AA38" i="20"/>
  <c r="AO37" i="20"/>
  <c r="AT19" i="20" s="1"/>
  <c r="AT37" i="20" s="1"/>
  <c r="AN37" i="20"/>
  <c r="AJ37" i="20"/>
  <c r="AI37" i="20"/>
  <c r="AG37" i="20"/>
  <c r="AF37" i="20"/>
  <c r="AD37" i="20"/>
  <c r="AC37" i="20"/>
  <c r="AB37" i="20"/>
  <c r="AA37" i="20"/>
  <c r="AO36" i="20"/>
  <c r="AT18" i="20" s="1"/>
  <c r="AT36" i="20" s="1"/>
  <c r="AN36" i="20"/>
  <c r="AJ36" i="20"/>
  <c r="AI36" i="20"/>
  <c r="AG36" i="20"/>
  <c r="AF36" i="20"/>
  <c r="AD36" i="20"/>
  <c r="AC36" i="20"/>
  <c r="AB36" i="20"/>
  <c r="AA36" i="20"/>
  <c r="AO35" i="20"/>
  <c r="AT17" i="20" s="1"/>
  <c r="AT35" i="20" s="1"/>
  <c r="AN35" i="20"/>
  <c r="AJ35" i="20"/>
  <c r="AI35" i="20"/>
  <c r="AG35" i="20"/>
  <c r="AF35" i="20"/>
  <c r="AD35" i="20"/>
  <c r="AC35" i="20"/>
  <c r="AB35" i="20"/>
  <c r="AA35" i="20"/>
  <c r="AO34" i="20"/>
  <c r="AT16" i="20" s="1"/>
  <c r="AT34" i="20" s="1"/>
  <c r="AN34" i="20"/>
  <c r="AJ34" i="20"/>
  <c r="AI34" i="20"/>
  <c r="AG34" i="20"/>
  <c r="AF34" i="20"/>
  <c r="AD34" i="20"/>
  <c r="AC34" i="20"/>
  <c r="AB34" i="20"/>
  <c r="AA34" i="20"/>
  <c r="AJ33" i="20"/>
  <c r="AI33" i="20"/>
  <c r="AG33" i="20"/>
  <c r="AF33" i="20"/>
  <c r="AD33" i="20"/>
  <c r="AC33" i="20"/>
  <c r="AB33" i="20"/>
  <c r="AA33" i="20"/>
  <c r="AJ32" i="20"/>
  <c r="AI32" i="20"/>
  <c r="AG32" i="20"/>
  <c r="AF32" i="20"/>
  <c r="AD32" i="20"/>
  <c r="AC32" i="20"/>
  <c r="AB32" i="20"/>
  <c r="AA32" i="20"/>
  <c r="AJ31" i="20"/>
  <c r="AI31" i="20"/>
  <c r="AG31" i="20"/>
  <c r="AF31" i="20"/>
  <c r="AD31" i="20"/>
  <c r="AC31" i="20"/>
  <c r="AB31" i="20"/>
  <c r="AA31" i="20"/>
  <c r="AJ30" i="20"/>
  <c r="AI30" i="20"/>
  <c r="AG30" i="20"/>
  <c r="AF30" i="20"/>
  <c r="AD30" i="20"/>
  <c r="AC30" i="20"/>
  <c r="AB30" i="20"/>
  <c r="AA30" i="20"/>
  <c r="AJ29" i="20"/>
  <c r="AI29" i="20"/>
  <c r="AG29" i="20"/>
  <c r="AF29" i="20"/>
  <c r="AD29" i="20"/>
  <c r="AC29" i="20"/>
  <c r="AB29" i="20"/>
  <c r="AA29" i="20"/>
  <c r="AJ28" i="20"/>
  <c r="AI28" i="20"/>
  <c r="AG28" i="20"/>
  <c r="AF28" i="20"/>
  <c r="AD28" i="20"/>
  <c r="AC28" i="20"/>
  <c r="AB28" i="20"/>
  <c r="AA28" i="20"/>
  <c r="AJ27" i="20"/>
  <c r="AI27" i="20"/>
  <c r="AG27" i="20"/>
  <c r="AF27" i="20"/>
  <c r="AD27" i="20"/>
  <c r="AC27" i="20"/>
  <c r="AB27" i="20"/>
  <c r="AA27" i="20"/>
  <c r="AJ26" i="20"/>
  <c r="AI26" i="20"/>
  <c r="AG26" i="20"/>
  <c r="AF26" i="20"/>
  <c r="AD26" i="20"/>
  <c r="AC26" i="20"/>
  <c r="AB26" i="20"/>
  <c r="AA26" i="20"/>
  <c r="AT25" i="20"/>
  <c r="AT43" i="20" s="1"/>
  <c r="AS25" i="20"/>
  <c r="AS43" i="20" s="1"/>
  <c r="AJ25" i="20"/>
  <c r="AI25" i="20"/>
  <c r="AG25" i="20"/>
  <c r="AF25" i="20"/>
  <c r="AD25" i="20"/>
  <c r="AC25" i="20"/>
  <c r="AB25" i="20"/>
  <c r="AA25" i="20"/>
  <c r="H25" i="20"/>
  <c r="AX24" i="20" s="1"/>
  <c r="AS24" i="20"/>
  <c r="AS42" i="20" s="1"/>
  <c r="AJ24" i="20"/>
  <c r="AI24" i="20"/>
  <c r="AG24" i="20"/>
  <c r="AF24" i="20"/>
  <c r="AD24" i="20"/>
  <c r="AC24" i="20"/>
  <c r="AB24" i="20"/>
  <c r="AA24" i="20"/>
  <c r="H24" i="20"/>
  <c r="AX23" i="20" s="1"/>
  <c r="AS23" i="20"/>
  <c r="AS41" i="20" s="1"/>
  <c r="AJ23" i="20"/>
  <c r="AI23" i="20"/>
  <c r="AG23" i="20"/>
  <c r="AF23" i="20"/>
  <c r="AD23" i="20"/>
  <c r="AC23" i="20"/>
  <c r="AB23" i="20"/>
  <c r="AA23" i="20"/>
  <c r="AT22" i="20"/>
  <c r="AT40" i="20" s="1"/>
  <c r="AS22" i="20"/>
  <c r="AS40" i="20" s="1"/>
  <c r="AJ22" i="20"/>
  <c r="AI22" i="20"/>
  <c r="AG22" i="20"/>
  <c r="AF22" i="20"/>
  <c r="AD22" i="20"/>
  <c r="AC22" i="20"/>
  <c r="AB22" i="20"/>
  <c r="AA22" i="20"/>
  <c r="W40" i="20"/>
  <c r="U40" i="20"/>
  <c r="H22" i="20"/>
  <c r="AS21" i="20"/>
  <c r="AS39" i="20" s="1"/>
  <c r="AJ21" i="20"/>
  <c r="AI21" i="20"/>
  <c r="AG21" i="20"/>
  <c r="AF21" i="20"/>
  <c r="AD21" i="20"/>
  <c r="AC21" i="20"/>
  <c r="AB21" i="20"/>
  <c r="AA21" i="20"/>
  <c r="AS20" i="20"/>
  <c r="AS38" i="20" s="1"/>
  <c r="AJ20" i="20"/>
  <c r="AI20" i="20"/>
  <c r="AG20" i="20"/>
  <c r="AF20" i="20"/>
  <c r="AD20" i="20"/>
  <c r="AC20" i="20"/>
  <c r="AB20" i="20"/>
  <c r="AA20" i="20"/>
  <c r="AS19" i="20"/>
  <c r="AS37" i="20" s="1"/>
  <c r="AJ19" i="20"/>
  <c r="AI19" i="20"/>
  <c r="AG19" i="20"/>
  <c r="AF19" i="20"/>
  <c r="AD19" i="20"/>
  <c r="AC19" i="20"/>
  <c r="AB19" i="20"/>
  <c r="AA19" i="20"/>
  <c r="AS18" i="20"/>
  <c r="AS36" i="20" s="1"/>
  <c r="AJ18" i="20"/>
  <c r="AI18" i="20"/>
  <c r="AG18" i="20"/>
  <c r="AF18" i="20"/>
  <c r="AD18" i="20"/>
  <c r="AC18" i="20"/>
  <c r="AB18" i="20"/>
  <c r="AA18" i="20"/>
  <c r="AS17" i="20"/>
  <c r="AS35" i="20" s="1"/>
  <c r="AJ17" i="20"/>
  <c r="AI17" i="20"/>
  <c r="AG17" i="20"/>
  <c r="AF17" i="20"/>
  <c r="AD17" i="20"/>
  <c r="AC17" i="20"/>
  <c r="AB17" i="20"/>
  <c r="AA17" i="20"/>
  <c r="AS16" i="20"/>
  <c r="AS34" i="20" s="1"/>
  <c r="AJ16" i="20"/>
  <c r="AI16" i="20"/>
  <c r="AG16" i="20"/>
  <c r="AF16" i="20"/>
  <c r="AD16" i="20"/>
  <c r="AC16" i="20"/>
  <c r="AB16" i="20"/>
  <c r="AA16" i="20"/>
  <c r="AJ15" i="20"/>
  <c r="AI15" i="20"/>
  <c r="AG15" i="20"/>
  <c r="AF15" i="20"/>
  <c r="AD15" i="20"/>
  <c r="AC15" i="20"/>
  <c r="AB15" i="20"/>
  <c r="AA15" i="20"/>
  <c r="AJ14" i="20"/>
  <c r="AI14" i="20"/>
  <c r="AG14" i="20"/>
  <c r="AF14" i="20"/>
  <c r="AD14" i="20"/>
  <c r="AC14" i="20"/>
  <c r="AB14" i="20"/>
  <c r="AA14" i="20"/>
  <c r="AJ13" i="20"/>
  <c r="AI13" i="20"/>
  <c r="AG13" i="20"/>
  <c r="AF13" i="20"/>
  <c r="AD13" i="20"/>
  <c r="AC13" i="20"/>
  <c r="AB13" i="20"/>
  <c r="AA13" i="20"/>
  <c r="G13" i="20"/>
  <c r="AH109" i="20" l="1"/>
  <c r="AH121" i="20"/>
  <c r="AH125" i="20"/>
  <c r="AH137" i="20"/>
  <c r="AH141" i="20"/>
  <c r="AH153" i="20"/>
  <c r="AH157" i="20"/>
  <c r="AH169" i="20"/>
  <c r="AH182" i="20"/>
  <c r="AH188" i="20"/>
  <c r="AH200" i="20"/>
  <c r="AH204" i="20"/>
  <c r="AK127" i="20"/>
  <c r="AK130" i="20"/>
  <c r="AK131" i="20"/>
  <c r="AK133" i="20"/>
  <c r="AK134" i="20"/>
  <c r="AK135" i="20"/>
  <c r="AK146" i="20"/>
  <c r="AK147" i="20"/>
  <c r="AK149" i="20"/>
  <c r="AK150" i="20"/>
  <c r="AK151" i="20"/>
  <c r="AK159" i="20"/>
  <c r="AK162" i="20"/>
  <c r="AK163" i="20"/>
  <c r="AK165" i="20"/>
  <c r="AK166" i="20"/>
  <c r="AK167" i="20"/>
  <c r="AK174" i="20"/>
  <c r="AK175" i="20"/>
  <c r="AK179" i="20"/>
  <c r="AK193" i="20"/>
  <c r="AK194" i="20"/>
  <c r="AK196" i="20"/>
  <c r="AK197" i="20"/>
  <c r="AK198" i="20"/>
  <c r="AK206" i="20"/>
  <c r="AK209" i="20"/>
  <c r="AK210" i="20"/>
  <c r="AK212" i="20"/>
  <c r="AK213" i="20"/>
  <c r="AK214" i="20"/>
  <c r="AK225" i="20"/>
  <c r="AK226" i="20"/>
  <c r="AK228" i="20"/>
  <c r="AK229" i="20"/>
  <c r="AK230" i="20"/>
  <c r="AK231" i="20"/>
  <c r="AK232" i="20"/>
  <c r="AK250" i="20"/>
  <c r="AH235" i="20"/>
  <c r="AH243" i="20"/>
  <c r="AH247" i="20"/>
  <c r="AH249" i="20"/>
  <c r="AK252" i="20"/>
  <c r="AK266" i="20"/>
  <c r="AK380" i="20"/>
  <c r="AK384" i="20"/>
  <c r="AK386" i="20"/>
  <c r="AK387" i="20"/>
  <c r="AK388" i="20"/>
  <c r="AK391" i="20"/>
  <c r="AK392" i="20"/>
  <c r="AK395" i="20"/>
  <c r="AK396" i="20"/>
  <c r="AK400" i="20"/>
  <c r="AH442" i="20"/>
  <c r="AH446" i="20"/>
  <c r="AH450" i="20"/>
  <c r="AH454" i="20"/>
  <c r="AH458" i="20"/>
  <c r="AH462" i="20"/>
  <c r="AH499" i="20"/>
  <c r="AH503" i="20"/>
  <c r="AH504" i="20"/>
  <c r="AH506" i="20"/>
  <c r="AH511" i="20"/>
  <c r="AK533" i="20"/>
  <c r="AK537" i="20"/>
  <c r="AK550" i="20"/>
  <c r="AK554" i="20"/>
  <c r="AK558" i="20"/>
  <c r="AK562" i="20"/>
  <c r="AK574" i="20"/>
  <c r="AK578" i="20"/>
  <c r="AH586" i="20"/>
  <c r="AH588" i="20"/>
  <c r="AH619" i="20"/>
  <c r="AK621" i="20"/>
  <c r="AK625" i="20"/>
  <c r="AK630" i="20"/>
  <c r="AK634" i="20"/>
  <c r="AH638" i="20"/>
  <c r="AH647" i="20"/>
  <c r="AH648" i="20"/>
  <c r="AH650" i="20"/>
  <c r="AH651" i="20"/>
  <c r="AK653" i="20"/>
  <c r="AK657" i="20"/>
  <c r="AK662" i="20"/>
  <c r="AK666" i="20"/>
  <c r="AH670" i="20"/>
  <c r="AH679" i="20"/>
  <c r="AH680" i="20"/>
  <c r="AK682" i="20"/>
  <c r="AK691" i="20"/>
  <c r="AK692" i="20"/>
  <c r="AK695" i="20"/>
  <c r="AK696" i="20"/>
  <c r="AK697" i="20"/>
  <c r="AH699" i="20"/>
  <c r="AH703" i="20"/>
  <c r="AK712" i="20"/>
  <c r="AK713" i="20"/>
  <c r="AK714" i="20"/>
  <c r="AK715" i="20"/>
  <c r="AH717" i="20"/>
  <c r="AH721" i="20"/>
  <c r="AH725" i="20"/>
  <c r="AK734" i="20"/>
  <c r="AK742" i="20"/>
  <c r="AH765" i="20"/>
  <c r="AK235" i="20"/>
  <c r="AK236" i="20"/>
  <c r="AK239" i="20"/>
  <c r="AK240" i="20"/>
  <c r="AK244" i="20"/>
  <c r="AK245" i="20"/>
  <c r="AK246" i="20"/>
  <c r="AK247" i="20"/>
  <c r="AK248" i="20"/>
  <c r="AH286" i="20"/>
  <c r="AH288" i="20"/>
  <c r="AH302" i="20"/>
  <c r="AH304" i="20"/>
  <c r="AH371" i="20"/>
  <c r="AH375" i="20"/>
  <c r="AH379" i="20"/>
  <c r="AH403" i="20"/>
  <c r="AH407" i="20"/>
  <c r="AK414" i="20"/>
  <c r="AK430" i="20"/>
  <c r="AK432" i="20"/>
  <c r="AK509" i="20"/>
  <c r="AK510" i="20"/>
  <c r="AH516" i="20"/>
  <c r="AH522" i="20"/>
  <c r="AH524" i="20"/>
  <c r="AH559" i="20"/>
  <c r="AH560" i="20"/>
  <c r="AH563" i="20"/>
  <c r="AH564" i="20"/>
  <c r="AH566" i="20"/>
  <c r="AH567" i="20"/>
  <c r="AH568" i="20"/>
  <c r="AH571" i="20"/>
  <c r="AH572" i="20"/>
  <c r="AH574" i="20"/>
  <c r="AH575" i="20"/>
  <c r="AH576" i="20"/>
  <c r="AH579" i="20"/>
  <c r="AK597" i="20"/>
  <c r="AK601" i="20"/>
  <c r="AK614" i="20"/>
  <c r="AK618" i="20"/>
  <c r="AH622" i="20"/>
  <c r="AH631" i="20"/>
  <c r="AH632" i="20"/>
  <c r="AH634" i="20"/>
  <c r="AH635" i="20"/>
  <c r="AK637" i="20"/>
  <c r="AK641" i="20"/>
  <c r="AK646" i="20"/>
  <c r="AK650" i="20"/>
  <c r="AH654" i="20"/>
  <c r="AH663" i="20"/>
  <c r="AH664" i="20"/>
  <c r="AH666" i="20"/>
  <c r="AH667" i="20"/>
  <c r="AK669" i="20"/>
  <c r="AK673" i="20"/>
  <c r="AK678" i="20"/>
  <c r="AK680" i="20"/>
  <c r="AH685" i="20"/>
  <c r="AH687" i="20"/>
  <c r="AH691" i="20"/>
  <c r="AH692" i="20"/>
  <c r="AH696" i="20"/>
  <c r="AH698" i="20"/>
  <c r="AK699" i="20"/>
  <c r="AH712" i="20"/>
  <c r="AK718" i="20"/>
  <c r="AK726" i="20"/>
  <c r="AK730" i="20"/>
  <c r="AK731" i="20"/>
  <c r="AH733" i="20"/>
  <c r="AH737" i="20"/>
  <c r="AH741" i="20"/>
  <c r="AK750" i="20"/>
  <c r="AH970" i="20"/>
  <c r="AH769" i="20"/>
  <c r="AK782" i="20"/>
  <c r="AH797" i="20"/>
  <c r="AH801" i="20"/>
  <c r="AK814" i="20"/>
  <c r="AH829" i="20"/>
  <c r="AH833" i="20"/>
  <c r="AK848" i="20"/>
  <c r="AH870" i="20"/>
  <c r="AK888" i="20"/>
  <c r="AH908" i="20"/>
  <c r="AH940" i="20"/>
  <c r="AH972" i="20"/>
  <c r="AH985" i="20"/>
  <c r="AK994" i="20"/>
  <c r="AK995" i="20"/>
  <c r="AK996" i="20"/>
  <c r="AK997" i="20"/>
  <c r="AK1000" i="20"/>
  <c r="AK1001" i="20"/>
  <c r="AH1004" i="20"/>
  <c r="AK743" i="20"/>
  <c r="AH745" i="20"/>
  <c r="AH752" i="20"/>
  <c r="AH756" i="20"/>
  <c r="AK758" i="20"/>
  <c r="AK767" i="20"/>
  <c r="AK768" i="20"/>
  <c r="AK770" i="20"/>
  <c r="AK771" i="20"/>
  <c r="AH773" i="20"/>
  <c r="AH777" i="20"/>
  <c r="AH784" i="20"/>
  <c r="AH788" i="20"/>
  <c r="AK790" i="20"/>
  <c r="AK799" i="20"/>
  <c r="AK800" i="20"/>
  <c r="AK802" i="20"/>
  <c r="AK803" i="20"/>
  <c r="AH805" i="20"/>
  <c r="AH809" i="20"/>
  <c r="AH816" i="20"/>
  <c r="AH820" i="20"/>
  <c r="AK822" i="20"/>
  <c r="AK831" i="20"/>
  <c r="AK832" i="20"/>
  <c r="AK834" i="20"/>
  <c r="AK835" i="20"/>
  <c r="AH837" i="20"/>
  <c r="AH841" i="20"/>
  <c r="AH847" i="20"/>
  <c r="AH848" i="20"/>
  <c r="AH849" i="20"/>
  <c r="AK852" i="20"/>
  <c r="AK854" i="20"/>
  <c r="AK855" i="20"/>
  <c r="AK857" i="20"/>
  <c r="AK868" i="20"/>
  <c r="AH875" i="20"/>
  <c r="AH876" i="20"/>
  <c r="AH886" i="20"/>
  <c r="AK892" i="20"/>
  <c r="AH895" i="20"/>
  <c r="AH896" i="20"/>
  <c r="AH897" i="20"/>
  <c r="AK906" i="20"/>
  <c r="AK908" i="20"/>
  <c r="AK909" i="20"/>
  <c r="AK912" i="20"/>
  <c r="AH916" i="20"/>
  <c r="AH925" i="20"/>
  <c r="AH926" i="20"/>
  <c r="AH927" i="20"/>
  <c r="AH928" i="20"/>
  <c r="AH929" i="20"/>
  <c r="AK934" i="20"/>
  <c r="AK939" i="20"/>
  <c r="AK941" i="20"/>
  <c r="AK944" i="20"/>
  <c r="AK945" i="20"/>
  <c r="AH948" i="20"/>
  <c r="AH957" i="20"/>
  <c r="AH958" i="20"/>
  <c r="AH959" i="20"/>
  <c r="AH960" i="20"/>
  <c r="AH961" i="20"/>
  <c r="AK971" i="20"/>
  <c r="AK973" i="20"/>
  <c r="AK976" i="20"/>
  <c r="AK977" i="20"/>
  <c r="AH980" i="20"/>
  <c r="AH989" i="20"/>
  <c r="AH990" i="20"/>
  <c r="AH991" i="20"/>
  <c r="AH992" i="20"/>
  <c r="AH993" i="20"/>
  <c r="AK746" i="20"/>
  <c r="AK747" i="20"/>
  <c r="AH760" i="20"/>
  <c r="AH764" i="20"/>
  <c r="AK775" i="20"/>
  <c r="AK776" i="20"/>
  <c r="AK778" i="20"/>
  <c r="AK779" i="20"/>
  <c r="AH792" i="20"/>
  <c r="AH796" i="20"/>
  <c r="AK807" i="20"/>
  <c r="AK808" i="20"/>
  <c r="AK810" i="20"/>
  <c r="AK811" i="20"/>
  <c r="AH824" i="20"/>
  <c r="AH828" i="20"/>
  <c r="AK839" i="20"/>
  <c r="AK840" i="20"/>
  <c r="AK842" i="20"/>
  <c r="AK843" i="20"/>
  <c r="AK845" i="20"/>
  <c r="AH851" i="20"/>
  <c r="AH852" i="20"/>
  <c r="AH853" i="20"/>
  <c r="AK858" i="20"/>
  <c r="AK884" i="20"/>
  <c r="AH901" i="20"/>
  <c r="AH902" i="20"/>
  <c r="AH903" i="20"/>
  <c r="AH904" i="20"/>
  <c r="AH905" i="20"/>
  <c r="AK914" i="20"/>
  <c r="AK916" i="20"/>
  <c r="AK917" i="20"/>
  <c r="AK920" i="20"/>
  <c r="AK921" i="20"/>
  <c r="AH933" i="20"/>
  <c r="AH934" i="20"/>
  <c r="AH935" i="20"/>
  <c r="AH936" i="20"/>
  <c r="AH937" i="20"/>
  <c r="AK946" i="20"/>
  <c r="AK947" i="20"/>
  <c r="AK948" i="20"/>
  <c r="AK949" i="20"/>
  <c r="AK953" i="20"/>
  <c r="AH965" i="20"/>
  <c r="AH966" i="20"/>
  <c r="AH967" i="20"/>
  <c r="AH968" i="20"/>
  <c r="AH969" i="20"/>
  <c r="AK978" i="20"/>
  <c r="AK979" i="20"/>
  <c r="AK980" i="20"/>
  <c r="AK981" i="20"/>
  <c r="AK984" i="20"/>
  <c r="AK985" i="20"/>
  <c r="AH997" i="20"/>
  <c r="AH998" i="20"/>
  <c r="AH999" i="20"/>
  <c r="AH1000" i="20"/>
  <c r="AH1001" i="20"/>
  <c r="AK1010" i="20"/>
  <c r="AK1011" i="20"/>
  <c r="AK1012" i="20"/>
  <c r="AK121" i="20"/>
  <c r="AK137" i="20"/>
  <c r="AK143" i="20"/>
  <c r="AH216" i="20"/>
  <c r="AH220" i="20"/>
  <c r="AH228" i="20"/>
  <c r="AH230" i="20"/>
  <c r="AK268" i="20"/>
  <c r="AK274" i="20"/>
  <c r="AH318" i="20"/>
  <c r="AH320" i="20"/>
  <c r="AH334" i="20"/>
  <c r="AH336" i="20"/>
  <c r="AK372" i="20"/>
  <c r="AK374" i="20"/>
  <c r="AK438" i="20"/>
  <c r="AK502" i="20"/>
  <c r="AK507" i="20"/>
  <c r="AH530" i="20"/>
  <c r="AK541" i="20"/>
  <c r="AK545" i="20"/>
  <c r="AH562" i="20"/>
  <c r="AK573" i="20"/>
  <c r="AK577" i="20"/>
  <c r="AH594" i="20"/>
  <c r="AK605" i="20"/>
  <c r="AK609" i="20"/>
  <c r="AH130" i="20"/>
  <c r="AH134" i="20"/>
  <c r="AH146" i="20"/>
  <c r="AH150" i="20"/>
  <c r="AK153" i="20"/>
  <c r="AK169" i="20"/>
  <c r="AK184" i="20"/>
  <c r="AK190" i="20"/>
  <c r="AK200" i="20"/>
  <c r="AH254" i="20"/>
  <c r="AH256" i="20"/>
  <c r="AK284" i="20"/>
  <c r="AK300" i="20"/>
  <c r="AK306" i="20"/>
  <c r="AH350" i="20"/>
  <c r="AH352" i="20"/>
  <c r="AH358" i="20"/>
  <c r="AH360" i="20"/>
  <c r="AH366" i="20"/>
  <c r="AH368" i="20"/>
  <c r="AK382" i="20"/>
  <c r="AK398" i="20"/>
  <c r="AH410" i="20"/>
  <c r="AH414" i="20"/>
  <c r="AH418" i="20"/>
  <c r="AH422" i="20"/>
  <c r="AH426" i="20"/>
  <c r="AH430" i="20"/>
  <c r="AK446" i="20"/>
  <c r="AK462" i="20"/>
  <c r="AH474" i="20"/>
  <c r="AH478" i="20"/>
  <c r="AH482" i="20"/>
  <c r="AH486" i="20"/>
  <c r="AH490" i="20"/>
  <c r="AH494" i="20"/>
  <c r="AK513" i="20"/>
  <c r="AK515" i="20"/>
  <c r="AK521" i="20"/>
  <c r="AH538" i="20"/>
  <c r="AK549" i="20"/>
  <c r="AK553" i="20"/>
  <c r="AH570" i="20"/>
  <c r="AK581" i="20"/>
  <c r="AK585" i="20"/>
  <c r="AH602" i="20"/>
  <c r="AK613" i="20"/>
  <c r="AK617" i="20"/>
  <c r="AH162" i="20"/>
  <c r="AH166" i="20"/>
  <c r="AH173" i="20"/>
  <c r="AH175" i="20"/>
  <c r="AH176" i="20"/>
  <c r="AH179" i="20"/>
  <c r="AH180" i="20"/>
  <c r="AH181" i="20"/>
  <c r="AH193" i="20"/>
  <c r="AH197" i="20"/>
  <c r="AH209" i="20"/>
  <c r="AH213" i="20"/>
  <c r="AK216" i="20"/>
  <c r="AK222" i="20"/>
  <c r="AK242" i="20"/>
  <c r="AK261" i="20"/>
  <c r="AK262" i="20"/>
  <c r="AK263" i="20"/>
  <c r="AK264" i="20"/>
  <c r="AH270" i="20"/>
  <c r="AH272" i="20"/>
  <c r="AH291" i="20"/>
  <c r="AH297" i="20"/>
  <c r="AH307" i="20"/>
  <c r="AH313" i="20"/>
  <c r="AK316" i="20"/>
  <c r="AK332" i="20"/>
  <c r="AK338" i="20"/>
  <c r="AK357" i="20"/>
  <c r="AK358" i="20"/>
  <c r="AK359" i="20"/>
  <c r="AK360" i="20"/>
  <c r="AK362" i="20"/>
  <c r="AK406" i="20"/>
  <c r="AK419" i="20"/>
  <c r="AK420" i="20"/>
  <c r="AK423" i="20"/>
  <c r="AK424" i="20"/>
  <c r="AK470" i="20"/>
  <c r="AK483" i="20"/>
  <c r="AK484" i="20"/>
  <c r="AK487" i="20"/>
  <c r="AK488" i="20"/>
  <c r="AH514" i="20"/>
  <c r="AH517" i="20"/>
  <c r="AH519" i="20"/>
  <c r="AH520" i="20"/>
  <c r="AH523" i="20"/>
  <c r="AK525" i="20"/>
  <c r="AK529" i="20"/>
  <c r="AK534" i="20"/>
  <c r="AK538" i="20"/>
  <c r="AH546" i="20"/>
  <c r="AH551" i="20"/>
  <c r="AH552" i="20"/>
  <c r="AH555" i="20"/>
  <c r="AK557" i="20"/>
  <c r="AK561" i="20"/>
  <c r="AK566" i="20"/>
  <c r="AK570" i="20"/>
  <c r="AH578" i="20"/>
  <c r="AH583" i="20"/>
  <c r="AH584" i="20"/>
  <c r="AH587" i="20"/>
  <c r="AK589" i="20"/>
  <c r="AK593" i="20"/>
  <c r="AK598" i="20"/>
  <c r="AK602" i="20"/>
  <c r="AH610" i="20"/>
  <c r="AH615" i="20"/>
  <c r="AH616" i="20"/>
  <c r="AH618" i="20"/>
  <c r="AH114" i="20"/>
  <c r="AH118" i="20"/>
  <c r="AH122" i="20"/>
  <c r="AH126" i="20"/>
  <c r="AK129" i="20"/>
  <c r="AK138" i="20"/>
  <c r="AK139" i="20"/>
  <c r="AK141" i="20"/>
  <c r="AK142" i="20"/>
  <c r="AH145" i="20"/>
  <c r="AH149" i="20"/>
  <c r="AH154" i="20"/>
  <c r="AH158" i="20"/>
  <c r="AK161" i="20"/>
  <c r="AK170" i="20"/>
  <c r="AK171" i="20"/>
  <c r="AH174" i="20"/>
  <c r="AH183" i="20"/>
  <c r="AH184" i="20"/>
  <c r="AH185" i="20"/>
  <c r="AH189" i="20"/>
  <c r="AK192" i="20"/>
  <c r="AK201" i="20"/>
  <c r="AK202" i="20"/>
  <c r="AK204" i="20"/>
  <c r="AK205" i="20"/>
  <c r="AH208" i="20"/>
  <c r="AH212" i="20"/>
  <c r="AH217" i="20"/>
  <c r="AH221" i="20"/>
  <c r="AK224" i="20"/>
  <c r="AK290" i="20"/>
  <c r="AK111" i="20"/>
  <c r="AK114" i="20"/>
  <c r="AK115" i="20"/>
  <c r="AK117" i="20"/>
  <c r="AK118" i="20"/>
  <c r="AK119" i="20"/>
  <c r="AK122" i="20"/>
  <c r="AK123" i="20"/>
  <c r="AK125" i="20"/>
  <c r="AK126" i="20"/>
  <c r="AH129" i="20"/>
  <c r="AH133" i="20"/>
  <c r="AH138" i="20"/>
  <c r="AH142" i="20"/>
  <c r="AK145" i="20"/>
  <c r="AK154" i="20"/>
  <c r="AK155" i="20"/>
  <c r="AK157" i="20"/>
  <c r="AK158" i="20"/>
  <c r="AH161" i="20"/>
  <c r="AH165" i="20"/>
  <c r="AH170" i="20"/>
  <c r="AH172" i="20"/>
  <c r="AK176" i="20"/>
  <c r="AK178" i="20"/>
  <c r="AK182" i="20"/>
  <c r="AK183" i="20"/>
  <c r="AK185" i="20"/>
  <c r="AK186" i="20"/>
  <c r="AK188" i="20"/>
  <c r="AK189" i="20"/>
  <c r="AH192" i="20"/>
  <c r="AH196" i="20"/>
  <c r="AH201" i="20"/>
  <c r="AH205" i="20"/>
  <c r="AK208" i="20"/>
  <c r="AK217" i="20"/>
  <c r="AK218" i="20"/>
  <c r="AK220" i="20"/>
  <c r="AK221" i="20"/>
  <c r="AH224" i="20"/>
  <c r="AH234" i="20"/>
  <c r="AH238" i="20"/>
  <c r="AH240" i="20"/>
  <c r="AH241" i="20"/>
  <c r="AK258" i="20"/>
  <c r="AK354" i="20"/>
  <c r="AK416" i="20"/>
  <c r="AK480" i="20"/>
  <c r="AH225" i="20"/>
  <c r="AH231" i="20"/>
  <c r="AK234" i="20"/>
  <c r="AH246" i="20"/>
  <c r="AH248" i="20"/>
  <c r="AH251" i="20"/>
  <c r="AH257" i="20"/>
  <c r="AK260" i="20"/>
  <c r="AK269" i="20"/>
  <c r="AK270" i="20"/>
  <c r="AK271" i="20"/>
  <c r="AK272" i="20"/>
  <c r="AH278" i="20"/>
  <c r="AH280" i="20"/>
  <c r="AH283" i="20"/>
  <c r="AH289" i="20"/>
  <c r="AK292" i="20"/>
  <c r="AK301" i="20"/>
  <c r="AK302" i="20"/>
  <c r="AK303" i="20"/>
  <c r="AK304" i="20"/>
  <c r="AH310" i="20"/>
  <c r="AH312" i="20"/>
  <c r="AH315" i="20"/>
  <c r="AH321" i="20"/>
  <c r="AK324" i="20"/>
  <c r="AK333" i="20"/>
  <c r="AK334" i="20"/>
  <c r="AK335" i="20"/>
  <c r="AK336" i="20"/>
  <c r="AH342" i="20"/>
  <c r="AH344" i="20"/>
  <c r="AH347" i="20"/>
  <c r="AH353" i="20"/>
  <c r="AK356" i="20"/>
  <c r="AK365" i="20"/>
  <c r="AK366" i="20"/>
  <c r="AK367" i="20"/>
  <c r="AK368" i="20"/>
  <c r="AH374" i="20"/>
  <c r="AH378" i="20"/>
  <c r="AH383" i="20"/>
  <c r="AK390" i="20"/>
  <c r="AK399" i="20"/>
  <c r="AH402" i="20"/>
  <c r="AH406" i="20"/>
  <c r="AH411" i="20"/>
  <c r="AH415" i="20"/>
  <c r="AK422" i="20"/>
  <c r="AK426" i="20"/>
  <c r="AK427" i="20"/>
  <c r="AK428" i="20"/>
  <c r="AK431" i="20"/>
  <c r="AH434" i="20"/>
  <c r="AH438" i="20"/>
  <c r="AH443" i="20"/>
  <c r="AH447" i="20"/>
  <c r="AK454" i="20"/>
  <c r="AK458" i="20"/>
  <c r="AK459" i="20"/>
  <c r="AK460" i="20"/>
  <c r="AK463" i="20"/>
  <c r="AH466" i="20"/>
  <c r="AH470" i="20"/>
  <c r="AH475" i="20"/>
  <c r="AH479" i="20"/>
  <c r="AK486" i="20"/>
  <c r="AK490" i="20"/>
  <c r="AK491" i="20"/>
  <c r="AK492" i="20"/>
  <c r="AK495" i="20"/>
  <c r="AH498" i="20"/>
  <c r="AH502" i="20"/>
  <c r="AH508" i="20"/>
  <c r="AH509" i="20"/>
  <c r="AK344" i="20"/>
  <c r="AH355" i="20"/>
  <c r="AH361" i="20"/>
  <c r="AK375" i="20"/>
  <c r="AK376" i="20"/>
  <c r="AK379" i="20"/>
  <c r="AH387" i="20"/>
  <c r="AH391" i="20"/>
  <c r="AH395" i="20"/>
  <c r="AK402" i="20"/>
  <c r="AK403" i="20"/>
  <c r="AK404" i="20"/>
  <c r="AK407" i="20"/>
  <c r="AH419" i="20"/>
  <c r="AH423" i="20"/>
  <c r="AK434" i="20"/>
  <c r="AK435" i="20"/>
  <c r="AK436" i="20"/>
  <c r="AK439" i="20"/>
  <c r="AH451" i="20"/>
  <c r="AH455" i="20"/>
  <c r="AK466" i="20"/>
  <c r="AK467" i="20"/>
  <c r="AK468" i="20"/>
  <c r="AK471" i="20"/>
  <c r="AH483" i="20"/>
  <c r="AH487" i="20"/>
  <c r="AK498" i="20"/>
  <c r="AK499" i="20"/>
  <c r="AK500" i="20"/>
  <c r="AK505" i="20"/>
  <c r="AK253" i="20"/>
  <c r="AK254" i="20"/>
  <c r="AK255" i="20"/>
  <c r="AK256" i="20"/>
  <c r="AH262" i="20"/>
  <c r="AH264" i="20"/>
  <c r="AH267" i="20"/>
  <c r="AH273" i="20"/>
  <c r="AK276" i="20"/>
  <c r="AK285" i="20"/>
  <c r="AK286" i="20"/>
  <c r="AK287" i="20"/>
  <c r="AK288" i="20"/>
  <c r="AH294" i="20"/>
  <c r="AH296" i="20"/>
  <c r="AH299" i="20"/>
  <c r="AH305" i="20"/>
  <c r="AK308" i="20"/>
  <c r="AK317" i="20"/>
  <c r="AK318" i="20"/>
  <c r="AK319" i="20"/>
  <c r="AK320" i="20"/>
  <c r="AH326" i="20"/>
  <c r="AH328" i="20"/>
  <c r="AH331" i="20"/>
  <c r="AH337" i="20"/>
  <c r="AK340" i="20"/>
  <c r="AK349" i="20"/>
  <c r="AK350" i="20"/>
  <c r="AK351" i="20"/>
  <c r="AK352" i="20"/>
  <c r="AH363" i="20"/>
  <c r="AH369" i="20"/>
  <c r="AK383" i="20"/>
  <c r="AH399" i="20"/>
  <c r="AK411" i="20"/>
  <c r="AK412" i="20"/>
  <c r="AK415" i="20"/>
  <c r="AH427" i="20"/>
  <c r="AH431" i="20"/>
  <c r="AK443" i="20"/>
  <c r="AK444" i="20"/>
  <c r="AK447" i="20"/>
  <c r="AH459" i="20"/>
  <c r="AH463" i="20"/>
  <c r="AK475" i="20"/>
  <c r="AK476" i="20"/>
  <c r="AK479" i="20"/>
  <c r="AH491" i="20"/>
  <c r="AH495" i="20"/>
  <c r="AK508" i="20"/>
  <c r="AH510" i="20"/>
  <c r="AH106" i="20"/>
  <c r="AH110" i="20"/>
  <c r="AK113" i="20"/>
  <c r="AK94" i="20"/>
  <c r="AK95" i="20"/>
  <c r="AK97" i="20"/>
  <c r="AK98" i="20"/>
  <c r="AK99" i="20"/>
  <c r="AK102" i="20"/>
  <c r="AK103" i="20"/>
  <c r="AK104" i="20"/>
  <c r="AK105" i="20"/>
  <c r="AK106" i="20"/>
  <c r="AK107" i="20"/>
  <c r="AK109" i="20"/>
  <c r="AK110" i="20"/>
  <c r="AH113" i="20"/>
  <c r="AH117" i="20"/>
  <c r="AK108" i="20"/>
  <c r="AH111" i="20"/>
  <c r="AH112" i="20"/>
  <c r="AK116" i="20"/>
  <c r="AH119" i="20"/>
  <c r="AH120" i="20"/>
  <c r="AK124" i="20"/>
  <c r="AH127" i="20"/>
  <c r="AH128" i="20"/>
  <c r="AK132" i="20"/>
  <c r="AH135" i="20"/>
  <c r="AH136" i="20"/>
  <c r="AK140" i="20"/>
  <c r="AH143" i="20"/>
  <c r="AH144" i="20"/>
  <c r="AK148" i="20"/>
  <c r="AH151" i="20"/>
  <c r="AH152" i="20"/>
  <c r="AK156" i="20"/>
  <c r="AH159" i="20"/>
  <c r="AH160" i="20"/>
  <c r="AK164" i="20"/>
  <c r="AH167" i="20"/>
  <c r="AH168" i="20"/>
  <c r="AK172" i="20"/>
  <c r="AK173" i="20"/>
  <c r="AH177" i="20"/>
  <c r="AH178" i="20"/>
  <c r="AK180" i="20"/>
  <c r="AK181" i="20"/>
  <c r="AH190" i="20"/>
  <c r="AH191" i="20"/>
  <c r="AK195" i="20"/>
  <c r="AH198" i="20"/>
  <c r="AH199" i="20"/>
  <c r="AK203" i="20"/>
  <c r="AH206" i="20"/>
  <c r="AH207" i="20"/>
  <c r="AK211" i="20"/>
  <c r="AH214" i="20"/>
  <c r="AH215" i="20"/>
  <c r="AK219" i="20"/>
  <c r="AH222" i="20"/>
  <c r="AH223" i="20"/>
  <c r="AK227" i="20"/>
  <c r="AH232" i="20"/>
  <c r="AH233" i="20"/>
  <c r="AK237" i="20"/>
  <c r="AK238" i="20"/>
  <c r="AH242" i="20"/>
  <c r="AH97" i="20"/>
  <c r="AH101" i="20"/>
  <c r="AH105" i="20"/>
  <c r="AH107" i="20"/>
  <c r="AH108" i="20"/>
  <c r="AK112" i="20"/>
  <c r="AH115" i="20"/>
  <c r="AH116" i="20"/>
  <c r="AK120" i="20"/>
  <c r="AH123" i="20"/>
  <c r="AH124" i="20"/>
  <c r="AK128" i="20"/>
  <c r="AH131" i="20"/>
  <c r="AH132" i="20"/>
  <c r="AK136" i="20"/>
  <c r="AH139" i="20"/>
  <c r="AH140" i="20"/>
  <c r="AK144" i="20"/>
  <c r="AH147" i="20"/>
  <c r="AH148" i="20"/>
  <c r="AK152" i="20"/>
  <c r="AH155" i="20"/>
  <c r="AH156" i="20"/>
  <c r="AK160" i="20"/>
  <c r="AH163" i="20"/>
  <c r="AH164" i="20"/>
  <c r="AK168" i="20"/>
  <c r="AH171" i="20"/>
  <c r="AH186" i="20"/>
  <c r="AH187" i="20"/>
  <c r="AH194" i="20"/>
  <c r="AH195" i="20"/>
  <c r="AK199" i="20"/>
  <c r="AH202" i="20"/>
  <c r="AH203" i="20"/>
  <c r="AK207" i="20"/>
  <c r="AH210" i="20"/>
  <c r="AH211" i="20"/>
  <c r="AK215" i="20"/>
  <c r="AH218" i="20"/>
  <c r="AH219" i="20"/>
  <c r="AK223" i="20"/>
  <c r="AH226" i="20"/>
  <c r="AH227" i="20"/>
  <c r="AH239" i="20"/>
  <c r="AK243" i="20"/>
  <c r="AH250" i="20"/>
  <c r="AH258" i="20"/>
  <c r="AH266" i="20"/>
  <c r="AH274" i="20"/>
  <c r="AH282" i="20"/>
  <c r="AH290" i="20"/>
  <c r="AH298" i="20"/>
  <c r="AH306" i="20"/>
  <c r="AH314" i="20"/>
  <c r="AH322" i="20"/>
  <c r="AH330" i="20"/>
  <c r="AH338" i="20"/>
  <c r="AH346" i="20"/>
  <c r="AH354" i="20"/>
  <c r="AH362" i="20"/>
  <c r="AH370" i="20"/>
  <c r="AH229" i="20"/>
  <c r="AK233" i="20"/>
  <c r="AH236" i="20"/>
  <c r="AH237" i="20"/>
  <c r="AK241" i="20"/>
  <c r="AH244" i="20"/>
  <c r="AH245" i="20"/>
  <c r="AK249" i="20"/>
  <c r="AH252" i="20"/>
  <c r="AH253" i="20"/>
  <c r="AK257" i="20"/>
  <c r="AH260" i="20"/>
  <c r="AH261" i="20"/>
  <c r="AK265" i="20"/>
  <c r="AH268" i="20"/>
  <c r="AH269" i="20"/>
  <c r="AK273" i="20"/>
  <c r="AH276" i="20"/>
  <c r="AH277" i="20"/>
  <c r="AK281" i="20"/>
  <c r="AH284" i="20"/>
  <c r="AH285" i="20"/>
  <c r="AK289" i="20"/>
  <c r="AH292" i="20"/>
  <c r="AH293" i="20"/>
  <c r="AK297" i="20"/>
  <c r="AH300" i="20"/>
  <c r="AH301" i="20"/>
  <c r="AK305" i="20"/>
  <c r="AH308" i="20"/>
  <c r="AH309" i="20"/>
  <c r="AK313" i="20"/>
  <c r="AH316" i="20"/>
  <c r="AH317" i="20"/>
  <c r="AK321" i="20"/>
  <c r="AH324" i="20"/>
  <c r="AH325" i="20"/>
  <c r="AK329" i="20"/>
  <c r="AH332" i="20"/>
  <c r="AH333" i="20"/>
  <c r="AK337" i="20"/>
  <c r="AH340" i="20"/>
  <c r="AH341" i="20"/>
  <c r="AK345" i="20"/>
  <c r="AH348" i="20"/>
  <c r="AH349" i="20"/>
  <c r="AK353" i="20"/>
  <c r="AH356" i="20"/>
  <c r="AH357" i="20"/>
  <c r="AK361" i="20"/>
  <c r="AH364" i="20"/>
  <c r="AH365" i="20"/>
  <c r="AK369" i="20"/>
  <c r="AH372" i="20"/>
  <c r="AH373" i="20"/>
  <c r="AK378" i="20"/>
  <c r="AK394" i="20"/>
  <c r="AK410" i="20"/>
  <c r="AK442" i="20"/>
  <c r="AK474" i="20"/>
  <c r="AH518" i="20"/>
  <c r="AH550" i="20"/>
  <c r="AH582" i="20"/>
  <c r="AH614" i="20"/>
  <c r="AK251" i="20"/>
  <c r="AH255" i="20"/>
  <c r="AK259" i="20"/>
  <c r="AH263" i="20"/>
  <c r="AK267" i="20"/>
  <c r="AH271" i="20"/>
  <c r="AK275" i="20"/>
  <c r="AH279" i="20"/>
  <c r="AK283" i="20"/>
  <c r="AH287" i="20"/>
  <c r="AK291" i="20"/>
  <c r="AH295" i="20"/>
  <c r="AK299" i="20"/>
  <c r="AH303" i="20"/>
  <c r="AK307" i="20"/>
  <c r="AH311" i="20"/>
  <c r="AK315" i="20"/>
  <c r="AH319" i="20"/>
  <c r="AK323" i="20"/>
  <c r="AH327" i="20"/>
  <c r="AK331" i="20"/>
  <c r="AH335" i="20"/>
  <c r="AK339" i="20"/>
  <c r="AH343" i="20"/>
  <c r="AK347" i="20"/>
  <c r="AH351" i="20"/>
  <c r="AK355" i="20"/>
  <c r="AH359" i="20"/>
  <c r="AK363" i="20"/>
  <c r="AH367" i="20"/>
  <c r="AK371" i="20"/>
  <c r="AK418" i="20"/>
  <c r="AK450" i="20"/>
  <c r="AK482" i="20"/>
  <c r="AH526" i="20"/>
  <c r="AH558" i="20"/>
  <c r="AH590" i="20"/>
  <c r="AK373" i="20"/>
  <c r="AH376" i="20"/>
  <c r="AH377" i="20"/>
  <c r="AK381" i="20"/>
  <c r="AH384" i="20"/>
  <c r="AH385" i="20"/>
  <c r="AK389" i="20"/>
  <c r="AH392" i="20"/>
  <c r="AH393" i="20"/>
  <c r="AK397" i="20"/>
  <c r="AH400" i="20"/>
  <c r="AH401" i="20"/>
  <c r="AK405" i="20"/>
  <c r="AH408" i="20"/>
  <c r="AH409" i="20"/>
  <c r="AK413" i="20"/>
  <c r="AH416" i="20"/>
  <c r="AH417" i="20"/>
  <c r="AK421" i="20"/>
  <c r="AH424" i="20"/>
  <c r="AH425" i="20"/>
  <c r="AK429" i="20"/>
  <c r="AH432" i="20"/>
  <c r="AH433" i="20"/>
  <c r="AK437" i="20"/>
  <c r="AH440" i="20"/>
  <c r="AH441" i="20"/>
  <c r="AK445" i="20"/>
  <c r="AH448" i="20"/>
  <c r="AH449" i="20"/>
  <c r="AK453" i="20"/>
  <c r="AH456" i="20"/>
  <c r="AH457" i="20"/>
  <c r="AK461" i="20"/>
  <c r="AH464" i="20"/>
  <c r="AH465" i="20"/>
  <c r="AK469" i="20"/>
  <c r="AH472" i="20"/>
  <c r="AH473" i="20"/>
  <c r="AK477" i="20"/>
  <c r="AH480" i="20"/>
  <c r="AH481" i="20"/>
  <c r="AK485" i="20"/>
  <c r="AH488" i="20"/>
  <c r="AH489" i="20"/>
  <c r="AK493" i="20"/>
  <c r="AH496" i="20"/>
  <c r="AH497" i="20"/>
  <c r="AK501" i="20"/>
  <c r="AH505" i="20"/>
  <c r="AK506" i="20"/>
  <c r="AK511" i="20"/>
  <c r="AK512" i="20"/>
  <c r="AH515" i="20"/>
  <c r="AH521" i="20"/>
  <c r="AK523" i="20"/>
  <c r="AK524" i="20"/>
  <c r="AH529" i="20"/>
  <c r="AK531" i="20"/>
  <c r="AK532" i="20"/>
  <c r="AH537" i="20"/>
  <c r="AK539" i="20"/>
  <c r="AK540" i="20"/>
  <c r="AH545" i="20"/>
  <c r="AK547" i="20"/>
  <c r="AK548" i="20"/>
  <c r="AH553" i="20"/>
  <c r="AK555" i="20"/>
  <c r="AK556" i="20"/>
  <c r="AH561" i="20"/>
  <c r="AK563" i="20"/>
  <c r="AK564" i="20"/>
  <c r="AH569" i="20"/>
  <c r="AK571" i="20"/>
  <c r="AK572" i="20"/>
  <c r="AH577" i="20"/>
  <c r="AK579" i="20"/>
  <c r="AK580" i="20"/>
  <c r="AH585" i="20"/>
  <c r="AK587" i="20"/>
  <c r="AK588" i="20"/>
  <c r="AH593" i="20"/>
  <c r="AK595" i="20"/>
  <c r="AK596" i="20"/>
  <c r="AH601" i="20"/>
  <c r="AK603" i="20"/>
  <c r="AK604" i="20"/>
  <c r="AH609" i="20"/>
  <c r="AK611" i="20"/>
  <c r="AK612" i="20"/>
  <c r="AH617" i="20"/>
  <c r="AK619" i="20"/>
  <c r="AK620" i="20"/>
  <c r="AH625" i="20"/>
  <c r="AK627" i="20"/>
  <c r="AK628" i="20"/>
  <c r="AH633" i="20"/>
  <c r="AK635" i="20"/>
  <c r="AK636" i="20"/>
  <c r="AH641" i="20"/>
  <c r="AK643" i="20"/>
  <c r="AK644" i="20"/>
  <c r="AH649" i="20"/>
  <c r="AK651" i="20"/>
  <c r="AK652" i="20"/>
  <c r="AH657" i="20"/>
  <c r="AK659" i="20"/>
  <c r="AK660" i="20"/>
  <c r="AH665" i="20"/>
  <c r="AK667" i="20"/>
  <c r="AK668" i="20"/>
  <c r="AH673" i="20"/>
  <c r="AK675" i="20"/>
  <c r="AK676" i="20"/>
  <c r="AH681" i="20"/>
  <c r="AH682" i="20"/>
  <c r="AK685" i="20"/>
  <c r="AK686" i="20"/>
  <c r="AH689" i="20"/>
  <c r="AH690" i="20"/>
  <c r="AK693" i="20"/>
  <c r="AK694" i="20"/>
  <c r="AH697" i="20"/>
  <c r="AK703" i="20"/>
  <c r="AH705" i="20"/>
  <c r="AK711" i="20"/>
  <c r="AH715" i="20"/>
  <c r="AH718" i="20"/>
  <c r="AK377" i="20"/>
  <c r="AH380" i="20"/>
  <c r="AH381" i="20"/>
  <c r="AK385" i="20"/>
  <c r="AH388" i="20"/>
  <c r="AH389" i="20"/>
  <c r="AK393" i="20"/>
  <c r="AH396" i="20"/>
  <c r="AH397" i="20"/>
  <c r="AK401" i="20"/>
  <c r="AH404" i="20"/>
  <c r="AH405" i="20"/>
  <c r="AK409" i="20"/>
  <c r="AH412" i="20"/>
  <c r="AH413" i="20"/>
  <c r="AK417" i="20"/>
  <c r="AH420" i="20"/>
  <c r="AH421" i="20"/>
  <c r="AK425" i="20"/>
  <c r="AH428" i="20"/>
  <c r="AH429" i="20"/>
  <c r="AK433" i="20"/>
  <c r="AH436" i="20"/>
  <c r="AH437" i="20"/>
  <c r="AK441" i="20"/>
  <c r="AH444" i="20"/>
  <c r="AH445" i="20"/>
  <c r="AK449" i="20"/>
  <c r="AH452" i="20"/>
  <c r="AH453" i="20"/>
  <c r="AK457" i="20"/>
  <c r="AH460" i="20"/>
  <c r="AH461" i="20"/>
  <c r="AK465" i="20"/>
  <c r="AH468" i="20"/>
  <c r="AH469" i="20"/>
  <c r="AK473" i="20"/>
  <c r="AH476" i="20"/>
  <c r="AH477" i="20"/>
  <c r="AK481" i="20"/>
  <c r="AH484" i="20"/>
  <c r="AH485" i="20"/>
  <c r="AK489" i="20"/>
  <c r="AH492" i="20"/>
  <c r="AH493" i="20"/>
  <c r="AK497" i="20"/>
  <c r="AH500" i="20"/>
  <c r="AH501" i="20"/>
  <c r="AK503" i="20"/>
  <c r="AK504" i="20"/>
  <c r="AH507" i="20"/>
  <c r="AH513" i="20"/>
  <c r="AK514" i="20"/>
  <c r="AK519" i="20"/>
  <c r="AK520" i="20"/>
  <c r="AH525" i="20"/>
  <c r="AK527" i="20"/>
  <c r="AK528" i="20"/>
  <c r="AH533" i="20"/>
  <c r="AK535" i="20"/>
  <c r="AK536" i="20"/>
  <c r="AH541" i="20"/>
  <c r="AK543" i="20"/>
  <c r="AK544" i="20"/>
  <c r="AH549" i="20"/>
  <c r="AK551" i="20"/>
  <c r="AK552" i="20"/>
  <c r="AH557" i="20"/>
  <c r="AK559" i="20"/>
  <c r="AK560" i="20"/>
  <c r="AH565" i="20"/>
  <c r="AK567" i="20"/>
  <c r="AK568" i="20"/>
  <c r="AH573" i="20"/>
  <c r="AK575" i="20"/>
  <c r="AK576" i="20"/>
  <c r="AH581" i="20"/>
  <c r="AK583" i="20"/>
  <c r="AK584" i="20"/>
  <c r="AH589" i="20"/>
  <c r="AK591" i="20"/>
  <c r="AK592" i="20"/>
  <c r="AH597" i="20"/>
  <c r="AK599" i="20"/>
  <c r="AK600" i="20"/>
  <c r="AH605" i="20"/>
  <c r="AK607" i="20"/>
  <c r="AK608" i="20"/>
  <c r="AH613" i="20"/>
  <c r="AK615" i="20"/>
  <c r="AK616" i="20"/>
  <c r="AH621" i="20"/>
  <c r="AK623" i="20"/>
  <c r="AK624" i="20"/>
  <c r="AH629" i="20"/>
  <c r="AK631" i="20"/>
  <c r="AK632" i="20"/>
  <c r="AH637" i="20"/>
  <c r="AK639" i="20"/>
  <c r="AK640" i="20"/>
  <c r="AH645" i="20"/>
  <c r="AK647" i="20"/>
  <c r="AK648" i="20"/>
  <c r="AH653" i="20"/>
  <c r="AK655" i="20"/>
  <c r="AK656" i="20"/>
  <c r="AH661" i="20"/>
  <c r="AK663" i="20"/>
  <c r="AK664" i="20"/>
  <c r="AH669" i="20"/>
  <c r="AK671" i="20"/>
  <c r="AK672" i="20"/>
  <c r="AH677" i="20"/>
  <c r="AK679" i="20"/>
  <c r="AH701" i="20"/>
  <c r="AH704" i="20"/>
  <c r="AK707" i="20"/>
  <c r="AH709" i="20"/>
  <c r="AK721" i="20"/>
  <c r="AH723" i="20"/>
  <c r="AH726" i="20"/>
  <c r="AK729" i="20"/>
  <c r="AH731" i="20"/>
  <c r="AH734" i="20"/>
  <c r="AK737" i="20"/>
  <c r="AH739" i="20"/>
  <c r="AH742" i="20"/>
  <c r="AK745" i="20"/>
  <c r="AH747" i="20"/>
  <c r="AH750" i="20"/>
  <c r="AK753" i="20"/>
  <c r="AH755" i="20"/>
  <c r="AH758" i="20"/>
  <c r="AK761" i="20"/>
  <c r="AH763" i="20"/>
  <c r="AH766" i="20"/>
  <c r="AK769" i="20"/>
  <c r="AH771" i="20"/>
  <c r="AH774" i="20"/>
  <c r="AK777" i="20"/>
  <c r="AH779" i="20"/>
  <c r="AH782" i="20"/>
  <c r="AK785" i="20"/>
  <c r="AH787" i="20"/>
  <c r="AH790" i="20"/>
  <c r="AK793" i="20"/>
  <c r="AH795" i="20"/>
  <c r="AH798" i="20"/>
  <c r="AK801" i="20"/>
  <c r="AH803" i="20"/>
  <c r="AH806" i="20"/>
  <c r="AK809" i="20"/>
  <c r="AH811" i="20"/>
  <c r="AH814" i="20"/>
  <c r="AK817" i="20"/>
  <c r="AH819" i="20"/>
  <c r="AH822" i="20"/>
  <c r="AK825" i="20"/>
  <c r="AH827" i="20"/>
  <c r="AH830" i="20"/>
  <c r="AK833" i="20"/>
  <c r="AH835" i="20"/>
  <c r="AH838" i="20"/>
  <c r="AK841" i="20"/>
  <c r="AH843" i="20"/>
  <c r="AK869" i="20"/>
  <c r="AH871" i="20"/>
  <c r="AH872" i="20"/>
  <c r="AH887" i="20"/>
  <c r="AH888" i="20"/>
  <c r="AK960" i="20"/>
  <c r="AK709" i="20"/>
  <c r="AH711" i="20"/>
  <c r="AH714" i="20"/>
  <c r="AK717" i="20"/>
  <c r="AH719" i="20"/>
  <c r="AH722" i="20"/>
  <c r="AK725" i="20"/>
  <c r="AH727" i="20"/>
  <c r="AH730" i="20"/>
  <c r="AK733" i="20"/>
  <c r="AH735" i="20"/>
  <c r="AH738" i="20"/>
  <c r="AK741" i="20"/>
  <c r="AH743" i="20"/>
  <c r="AH746" i="20"/>
  <c r="AK749" i="20"/>
  <c r="AH751" i="20"/>
  <c r="AH754" i="20"/>
  <c r="AK757" i="20"/>
  <c r="AH759" i="20"/>
  <c r="AH762" i="20"/>
  <c r="AK765" i="20"/>
  <c r="AH767" i="20"/>
  <c r="AH770" i="20"/>
  <c r="AK773" i="20"/>
  <c r="AH775" i="20"/>
  <c r="AH778" i="20"/>
  <c r="AK781" i="20"/>
  <c r="AH783" i="20"/>
  <c r="AH786" i="20"/>
  <c r="AK789" i="20"/>
  <c r="AH791" i="20"/>
  <c r="AH794" i="20"/>
  <c r="AK797" i="20"/>
  <c r="AH799" i="20"/>
  <c r="AH802" i="20"/>
  <c r="AK805" i="20"/>
  <c r="AH807" i="20"/>
  <c r="AH810" i="20"/>
  <c r="AK813" i="20"/>
  <c r="AH815" i="20"/>
  <c r="AH818" i="20"/>
  <c r="AK821" i="20"/>
  <c r="AH823" i="20"/>
  <c r="AH826" i="20"/>
  <c r="AK829" i="20"/>
  <c r="AH831" i="20"/>
  <c r="AH834" i="20"/>
  <c r="AK837" i="20"/>
  <c r="AH839" i="20"/>
  <c r="AH842" i="20"/>
  <c r="AK861" i="20"/>
  <c r="AH863" i="20"/>
  <c r="AH864" i="20"/>
  <c r="AH879" i="20"/>
  <c r="AH880" i="20"/>
  <c r="AK936" i="20"/>
  <c r="AK952" i="20"/>
  <c r="AK938" i="20"/>
  <c r="AK954" i="20"/>
  <c r="AK970" i="20"/>
  <c r="AK859" i="20"/>
  <c r="AH861" i="20"/>
  <c r="AK863" i="20"/>
  <c r="AH865" i="20"/>
  <c r="AK867" i="20"/>
  <c r="AH869" i="20"/>
  <c r="AK871" i="20"/>
  <c r="AH873" i="20"/>
  <c r="AK875" i="20"/>
  <c r="AH877" i="20"/>
  <c r="AK879" i="20"/>
  <c r="AH881" i="20"/>
  <c r="AK883" i="20"/>
  <c r="AH885" i="20"/>
  <c r="AK887" i="20"/>
  <c r="AH889" i="20"/>
  <c r="AK891" i="20"/>
  <c r="AH893" i="20"/>
  <c r="AK895" i="20"/>
  <c r="AH899" i="20"/>
  <c r="AK902" i="20"/>
  <c r="AK903" i="20"/>
  <c r="AH907" i="20"/>
  <c r="AK910" i="20"/>
  <c r="AK911" i="20"/>
  <c r="AH915" i="20"/>
  <c r="AK918" i="20"/>
  <c r="AK919" i="20"/>
  <c r="AH923" i="20"/>
  <c r="AK926" i="20"/>
  <c r="AK927" i="20"/>
  <c r="AH931" i="20"/>
  <c r="AK935" i="20"/>
  <c r="AH939" i="20"/>
  <c r="AK940" i="20"/>
  <c r="AK942" i="20"/>
  <c r="AK943" i="20"/>
  <c r="AH947" i="20"/>
  <c r="AK951" i="20"/>
  <c r="AH955" i="20"/>
  <c r="AK958" i="20"/>
  <c r="AK959" i="20"/>
  <c r="AH963" i="20"/>
  <c r="AK966" i="20"/>
  <c r="AK967" i="20"/>
  <c r="AH971" i="20"/>
  <c r="AK972" i="20"/>
  <c r="AK975" i="20"/>
  <c r="AH979" i="20"/>
  <c r="AK982" i="20"/>
  <c r="AK983" i="20"/>
  <c r="AH987" i="20"/>
  <c r="AK990" i="20"/>
  <c r="AK991" i="20"/>
  <c r="AH995" i="20"/>
  <c r="AK998" i="20"/>
  <c r="AK999" i="20"/>
  <c r="AH1003" i="20"/>
  <c r="AK1006" i="20"/>
  <c r="AK1007" i="20"/>
  <c r="AH1011" i="20"/>
  <c r="AH94" i="20"/>
  <c r="AH98" i="20"/>
  <c r="AH102" i="20"/>
  <c r="AH104" i="20"/>
  <c r="AK101" i="20"/>
  <c r="AH93" i="20"/>
  <c r="AK93" i="20"/>
  <c r="AH86" i="20"/>
  <c r="AH90" i="20"/>
  <c r="AK19" i="20"/>
  <c r="AK82" i="20"/>
  <c r="AK83" i="20"/>
  <c r="AK86" i="20"/>
  <c r="AK87" i="20"/>
  <c r="AK89" i="20"/>
  <c r="AK90" i="20"/>
  <c r="AK91" i="20"/>
  <c r="AC9" i="20"/>
  <c r="AK15" i="20"/>
  <c r="AH19" i="20"/>
  <c r="AH85" i="20"/>
  <c r="AH89" i="20"/>
  <c r="AK85" i="20"/>
  <c r="G20" i="21"/>
  <c r="G19" i="21"/>
  <c r="AB8" i="20"/>
  <c r="AK17" i="20"/>
  <c r="AH18" i="20"/>
  <c r="AK23" i="20"/>
  <c r="AH82" i="20"/>
  <c r="AH26" i="20"/>
  <c r="AH29" i="20"/>
  <c r="AK35" i="20"/>
  <c r="AK37" i="20"/>
  <c r="AK39" i="20"/>
  <c r="AK77" i="20"/>
  <c r="AK84" i="20"/>
  <c r="AH87" i="20"/>
  <c r="AH88" i="20"/>
  <c r="AK92" i="20"/>
  <c r="AH95" i="20"/>
  <c r="AH96" i="20"/>
  <c r="AK100" i="20"/>
  <c r="AH103" i="20"/>
  <c r="AW14" i="20"/>
  <c r="AK14" i="20"/>
  <c r="AH24" i="20"/>
  <c r="AH46" i="20"/>
  <c r="AH49" i="20"/>
  <c r="AH53" i="20"/>
  <c r="AH57" i="20"/>
  <c r="AH61" i="20"/>
  <c r="AH65" i="20"/>
  <c r="AH69" i="20"/>
  <c r="AH73" i="20"/>
  <c r="AH77" i="20"/>
  <c r="AH81" i="20"/>
  <c r="AH83" i="20"/>
  <c r="AH84" i="20"/>
  <c r="AK88" i="20"/>
  <c r="AH91" i="20"/>
  <c r="AH92" i="20"/>
  <c r="AK96" i="20"/>
  <c r="AH99" i="20"/>
  <c r="AH100" i="20"/>
  <c r="AH17" i="20"/>
  <c r="AK22" i="20"/>
  <c r="AK34" i="20"/>
  <c r="AH20" i="20"/>
  <c r="AK21" i="20"/>
  <c r="AK24" i="20"/>
  <c r="AH34" i="20"/>
  <c r="AH36" i="20"/>
  <c r="AH38" i="20"/>
  <c r="AH44" i="20"/>
  <c r="AH50" i="20"/>
  <c r="AH54" i="20"/>
  <c r="AH58" i="20"/>
  <c r="AH62" i="20"/>
  <c r="AH66" i="20"/>
  <c r="AH70" i="20"/>
  <c r="AH74" i="20"/>
  <c r="AH78" i="20"/>
  <c r="AV12" i="20"/>
  <c r="AM23" i="20"/>
  <c r="AH14" i="20"/>
  <c r="AK18" i="20"/>
  <c r="AH23" i="20"/>
  <c r="AH25" i="20"/>
  <c r="AK26" i="20"/>
  <c r="AK27" i="20"/>
  <c r="AK28" i="20"/>
  <c r="AK30" i="20"/>
  <c r="AK36" i="20"/>
  <c r="AW13" i="20"/>
  <c r="AR28" i="20"/>
  <c r="AK20" i="20"/>
  <c r="AH21" i="20"/>
  <c r="AK38" i="20"/>
  <c r="AK44" i="20"/>
  <c r="AK45" i="20"/>
  <c r="AK46" i="20"/>
  <c r="AK47" i="20"/>
  <c r="AK49" i="20"/>
  <c r="AK50" i="20"/>
  <c r="AK51" i="20"/>
  <c r="AK53" i="20"/>
  <c r="AK54" i="20"/>
  <c r="AK55" i="20"/>
  <c r="AK57" i="20"/>
  <c r="AK58" i="20"/>
  <c r="AK59" i="20"/>
  <c r="AK61" i="20"/>
  <c r="AK62" i="20"/>
  <c r="AK63" i="20"/>
  <c r="AK65" i="20"/>
  <c r="AK66" i="20"/>
  <c r="AK67" i="20"/>
  <c r="AK69" i="20"/>
  <c r="AK70" i="20"/>
  <c r="AK71" i="20"/>
  <c r="AK73" i="20"/>
  <c r="AK74" i="20"/>
  <c r="AK75" i="20"/>
  <c r="AK79" i="20"/>
  <c r="AK80" i="20"/>
  <c r="AK81" i="20"/>
  <c r="AH13" i="20"/>
  <c r="AB9" i="20"/>
  <c r="AV15" i="20"/>
  <c r="AK16" i="20"/>
  <c r="AH27" i="20"/>
  <c r="AK33" i="20"/>
  <c r="AH37" i="20"/>
  <c r="AH40" i="20"/>
  <c r="AK41" i="20"/>
  <c r="AH42" i="20"/>
  <c r="AK43" i="20"/>
  <c r="AH47" i="20"/>
  <c r="AH48" i="20"/>
  <c r="AK52" i="20"/>
  <c r="AH55" i="20"/>
  <c r="AH56" i="20"/>
  <c r="AK60" i="20"/>
  <c r="AH63" i="20"/>
  <c r="AH64" i="20"/>
  <c r="AK68" i="20"/>
  <c r="AH71" i="20"/>
  <c r="AH72" i="20"/>
  <c r="AK76" i="20"/>
  <c r="AH79" i="20"/>
  <c r="AH80" i="20"/>
  <c r="AD9" i="20"/>
  <c r="AK78" i="20"/>
  <c r="AV13" i="20"/>
  <c r="AR14" i="20"/>
  <c r="AW12" i="20"/>
  <c r="AM19" i="20"/>
  <c r="AH22" i="20"/>
  <c r="AK25" i="20"/>
  <c r="AH30" i="20"/>
  <c r="AH31" i="20"/>
  <c r="AH32" i="20"/>
  <c r="AH33" i="20"/>
  <c r="AH35" i="20"/>
  <c r="AH39" i="20"/>
  <c r="AK40" i="20"/>
  <c r="AH41" i="20"/>
  <c r="AK42" i="20"/>
  <c r="AH43" i="20"/>
  <c r="AH45" i="20"/>
  <c r="AK48" i="20"/>
  <c r="AH51" i="20"/>
  <c r="AH52" i="20"/>
  <c r="AK56" i="20"/>
  <c r="AH59" i="20"/>
  <c r="AH60" i="20"/>
  <c r="AK64" i="20"/>
  <c r="AH67" i="20"/>
  <c r="AH68" i="20"/>
  <c r="AK72" i="20"/>
  <c r="AH75" i="20"/>
  <c r="AH76" i="20"/>
  <c r="AC8" i="20"/>
  <c r="AZ12" i="20"/>
  <c r="I13" i="20" s="1"/>
  <c r="K13" i="20" s="1"/>
  <c r="AM14" i="20"/>
  <c r="AM46" i="20"/>
  <c r="AM39" i="20"/>
  <c r="AM38" i="20"/>
  <c r="AM37" i="20"/>
  <c r="AM41" i="20"/>
  <c r="AM40" i="20"/>
  <c r="AM32" i="20"/>
  <c r="AH15" i="20"/>
  <c r="AD8" i="20"/>
  <c r="AR46" i="20"/>
  <c r="AR41" i="20"/>
  <c r="AR40" i="20"/>
  <c r="AZ13" i="20"/>
  <c r="AV14" i="20"/>
  <c r="AZ14" i="20"/>
  <c r="AW15" i="20"/>
  <c r="AR19" i="20"/>
  <c r="AR21" i="20"/>
  <c r="AM22" i="20"/>
  <c r="AY22" i="20"/>
  <c r="AR32" i="20"/>
  <c r="AM28" i="20"/>
  <c r="AA8" i="20"/>
  <c r="AA9" i="20"/>
  <c r="AK13" i="20"/>
  <c r="AH16" i="20"/>
  <c r="AM18" i="20"/>
  <c r="AM20" i="20"/>
  <c r="AR22" i="20"/>
  <c r="AZ22" i="20"/>
  <c r="AR23" i="20"/>
  <c r="AH28" i="20"/>
  <c r="AK29" i="20"/>
  <c r="AK31" i="20"/>
  <c r="AR18" i="20"/>
  <c r="AR20" i="20"/>
  <c r="AK32" i="20"/>
  <c r="AR36" i="20"/>
  <c r="AR37" i="20"/>
  <c r="AR38" i="20"/>
  <c r="AR39" i="20"/>
  <c r="AM21" i="20"/>
  <c r="AM36" i="20"/>
  <c r="AK177" i="20"/>
  <c r="AK187" i="20"/>
  <c r="AK191" i="20"/>
  <c r="AH686" i="20"/>
  <c r="AH694" i="20"/>
  <c r="AH708" i="20"/>
  <c r="AH716" i="20"/>
  <c r="AH724" i="20"/>
  <c r="AH732" i="20"/>
  <c r="AK897" i="20"/>
  <c r="AK905" i="20"/>
  <c r="AK913" i="20"/>
  <c r="AK873" i="20"/>
  <c r="AK877" i="20"/>
  <c r="AK881" i="20"/>
  <c r="AK885" i="20"/>
  <c r="AK889" i="20"/>
  <c r="AK893" i="20"/>
  <c r="AK899" i="20"/>
  <c r="AK907" i="20"/>
  <c r="AK915" i="20"/>
  <c r="G21" i="21" l="1"/>
  <c r="BA12" i="20"/>
  <c r="BB12" i="20" s="1"/>
  <c r="AY12" i="20" s="1"/>
  <c r="Q13" i="20" s="1"/>
  <c r="N13" i="20"/>
  <c r="M13" i="20"/>
  <c r="J13" i="20"/>
  <c r="L13" i="20" s="1"/>
  <c r="AV9" i="20"/>
  <c r="AZ15" i="20"/>
  <c r="AV10" i="20"/>
  <c r="AK11" i="20"/>
  <c r="I25" i="20" s="1"/>
  <c r="AW10" i="20"/>
  <c r="BA14" i="20"/>
  <c r="BB14" i="20" s="1"/>
  <c r="AY14" i="20" s="1"/>
  <c r="I14" i="20"/>
  <c r="AR30" i="20"/>
  <c r="AS30" i="20" s="1"/>
  <c r="AR45" i="20" s="1"/>
  <c r="AM30" i="20"/>
  <c r="AN30" i="20" s="1"/>
  <c r="AM45" i="20" s="1"/>
  <c r="AR12" i="20"/>
  <c r="AS12" i="20" s="1"/>
  <c r="AR27" i="20" s="1"/>
  <c r="AW9" i="20"/>
  <c r="BA13" i="20"/>
  <c r="I15" i="20"/>
  <c r="AH11" i="20"/>
  <c r="I24" i="20" s="1"/>
  <c r="AM12" i="20"/>
  <c r="AN12" i="20" s="1"/>
  <c r="AM27" i="20" s="1"/>
  <c r="AM26" i="20" s="1"/>
  <c r="AX12" i="20" l="1"/>
  <c r="P13" i="20" s="1"/>
  <c r="AR31" i="20"/>
  <c r="AR35" i="20" s="1"/>
  <c r="O13" i="20"/>
  <c r="AX14" i="20"/>
  <c r="P14" i="20" s="1"/>
  <c r="AR13" i="20"/>
  <c r="AR15" i="20" s="1"/>
  <c r="AS44" i="20"/>
  <c r="AR42" i="20"/>
  <c r="AR43" i="20"/>
  <c r="AM13" i="20"/>
  <c r="AM16" i="20" s="1"/>
  <c r="AR25" i="20"/>
  <c r="AS26" i="20"/>
  <c r="AR26" i="20"/>
  <c r="AR24" i="20"/>
  <c r="AM42" i="20"/>
  <c r="AM44" i="20"/>
  <c r="AM43" i="20"/>
  <c r="AN44" i="20"/>
  <c r="K15" i="20"/>
  <c r="N15" i="20"/>
  <c r="J15" i="20"/>
  <c r="M15" i="20"/>
  <c r="BB13" i="20"/>
  <c r="AY13" i="20" s="1"/>
  <c r="Q15" i="20" s="1"/>
  <c r="AX13" i="20"/>
  <c r="P15" i="20" s="1"/>
  <c r="AR44" i="20"/>
  <c r="AM31" i="20"/>
  <c r="AN26" i="20"/>
  <c r="L24" i="20"/>
  <c r="AZ23" i="20" s="1"/>
  <c r="K24" i="20"/>
  <c r="J24" i="20"/>
  <c r="AY23" i="20" s="1"/>
  <c r="M24" i="20"/>
  <c r="AM25" i="20"/>
  <c r="M25" i="20"/>
  <c r="L25" i="20"/>
  <c r="AZ24" i="20" s="1"/>
  <c r="K25" i="20"/>
  <c r="J25" i="20"/>
  <c r="AY24" i="20" s="1"/>
  <c r="Q14" i="20"/>
  <c r="M14" i="20"/>
  <c r="K14" i="20"/>
  <c r="N14" i="20"/>
  <c r="J14" i="20"/>
  <c r="AM24" i="20"/>
  <c r="I16" i="20"/>
  <c r="BA15" i="20"/>
  <c r="AR33" i="20" l="1"/>
  <c r="AS33" i="20"/>
  <c r="AR34" i="20"/>
  <c r="AN15" i="20"/>
  <c r="AR17" i="20"/>
  <c r="AS15" i="20"/>
  <c r="AR16" i="20"/>
  <c r="O15" i="20"/>
  <c r="N25" i="20"/>
  <c r="P25" i="20" s="1"/>
  <c r="Q25" i="20" s="1"/>
  <c r="L14" i="20"/>
  <c r="O14" i="20"/>
  <c r="L15" i="20"/>
  <c r="O25" i="20"/>
  <c r="AM15" i="20"/>
  <c r="AM17" i="20"/>
  <c r="N24" i="20"/>
  <c r="BB15" i="20"/>
  <c r="AY15" i="20" s="1"/>
  <c r="Q16" i="20" s="1"/>
  <c r="AX15" i="20"/>
  <c r="P16" i="20" s="1"/>
  <c r="AM35" i="20"/>
  <c r="AM33" i="20"/>
  <c r="AM34" i="20"/>
  <c r="AN33" i="20"/>
  <c r="N16" i="20"/>
  <c r="M16" i="20"/>
  <c r="K16" i="20"/>
  <c r="J16" i="20"/>
  <c r="J26" i="20"/>
  <c r="L26" i="20"/>
  <c r="O16" i="20" l="1"/>
  <c r="L16" i="20"/>
  <c r="J27" i="20"/>
  <c r="J28" i="20" s="1"/>
  <c r="L27" i="20"/>
  <c r="L28" i="20" s="1"/>
  <c r="O24" i="20"/>
  <c r="N26" i="20"/>
  <c r="P24" i="20"/>
  <c r="Q24" i="20" s="1"/>
  <c r="N27" i="20" l="1"/>
  <c r="N28" i="20" s="1"/>
  <c r="AK1016" i="17" l="1"/>
  <c r="AC1015" i="17" s="1"/>
  <c r="AK1015" i="17"/>
  <c r="AB1014" i="17" s="1"/>
  <c r="AK1014" i="17"/>
  <c r="AB1013" i="17" s="1"/>
  <c r="AK1013" i="17"/>
  <c r="AC1012" i="17" s="1"/>
  <c r="AC1013" i="17"/>
  <c r="AK1012" i="17"/>
  <c r="AB1011" i="17" s="1"/>
  <c r="AB1012" i="17"/>
  <c r="AK1011" i="17"/>
  <c r="AB1010" i="17" s="1"/>
  <c r="AK1010" i="17"/>
  <c r="AB1009" i="17" s="1"/>
  <c r="AK1009" i="17"/>
  <c r="AB1008" i="17" s="1"/>
  <c r="AK1008" i="17"/>
  <c r="AB1007" i="17" s="1"/>
  <c r="AC1008" i="17"/>
  <c r="AK1007" i="17"/>
  <c r="AB1006" i="17" s="1"/>
  <c r="AC1007" i="17"/>
  <c r="AK1006" i="17"/>
  <c r="AB1005" i="17" s="1"/>
  <c r="AK1005" i="17"/>
  <c r="AC1004" i="17" s="1"/>
  <c r="AK1004" i="17"/>
  <c r="AB1003" i="17" s="1"/>
  <c r="AK1003" i="17"/>
  <c r="AB1002" i="17" s="1"/>
  <c r="AK1002" i="17"/>
  <c r="AB1001" i="17" s="1"/>
  <c r="AK1001" i="17"/>
  <c r="AC1000" i="17" s="1"/>
  <c r="AK1000" i="17"/>
  <c r="AB999" i="17" s="1"/>
  <c r="AK999" i="17"/>
  <c r="AB998" i="17" s="1"/>
  <c r="AK998" i="17"/>
  <c r="AB997" i="17" s="1"/>
  <c r="AK997" i="17"/>
  <c r="AC996" i="17" s="1"/>
  <c r="AK996" i="17"/>
  <c r="AB995" i="17" s="1"/>
  <c r="AK995" i="17"/>
  <c r="AB994" i="17" s="1"/>
  <c r="AK994" i="17"/>
  <c r="AB993" i="17" s="1"/>
  <c r="AK993" i="17"/>
  <c r="AC992" i="17" s="1"/>
  <c r="AK992" i="17"/>
  <c r="AB991" i="17" s="1"/>
  <c r="AB992" i="17"/>
  <c r="AK991" i="17"/>
  <c r="AB990" i="17" s="1"/>
  <c r="AK990" i="17"/>
  <c r="AB989" i="17" s="1"/>
  <c r="AK989" i="17"/>
  <c r="AC988" i="17" s="1"/>
  <c r="AK988" i="17"/>
  <c r="AB987" i="17" s="1"/>
  <c r="AK987" i="17"/>
  <c r="AB986" i="17" s="1"/>
  <c r="AK986" i="17"/>
  <c r="AB985" i="17" s="1"/>
  <c r="AK985" i="17"/>
  <c r="AC984" i="17" s="1"/>
  <c r="AK984" i="17"/>
  <c r="AB983" i="17" s="1"/>
  <c r="AB984" i="17"/>
  <c r="AK983" i="17"/>
  <c r="AB982" i="17" s="1"/>
  <c r="AK982" i="17"/>
  <c r="AB981" i="17" s="1"/>
  <c r="AK981" i="17"/>
  <c r="AC980" i="17" s="1"/>
  <c r="AK980" i="17"/>
  <c r="AB979" i="17" s="1"/>
  <c r="AK979" i="17"/>
  <c r="AB978" i="17" s="1"/>
  <c r="AK978" i="17"/>
  <c r="AB977" i="17" s="1"/>
  <c r="AK977" i="17"/>
  <c r="AC976" i="17" s="1"/>
  <c r="AK976" i="17"/>
  <c r="AB975" i="17" s="1"/>
  <c r="AK975" i="17"/>
  <c r="AB974" i="17" s="1"/>
  <c r="AK974" i="17"/>
  <c r="AB973" i="17" s="1"/>
  <c r="AK973" i="17"/>
  <c r="AC972" i="17" s="1"/>
  <c r="AK972" i="17"/>
  <c r="AB971" i="17" s="1"/>
  <c r="AK971" i="17"/>
  <c r="AB970" i="17" s="1"/>
  <c r="AK970" i="17"/>
  <c r="AB969" i="17" s="1"/>
  <c r="AK969" i="17"/>
  <c r="AC968" i="17" s="1"/>
  <c r="AK968" i="17"/>
  <c r="AB967" i="17" s="1"/>
  <c r="AB968" i="17"/>
  <c r="AK967" i="17"/>
  <c r="AB966" i="17" s="1"/>
  <c r="AK966" i="17"/>
  <c r="AB965" i="17" s="1"/>
  <c r="AK965" i="17"/>
  <c r="AC964" i="17" s="1"/>
  <c r="AK964" i="17"/>
  <c r="AB963" i="17" s="1"/>
  <c r="AK963" i="17"/>
  <c r="AB962" i="17" s="1"/>
  <c r="AC963" i="17"/>
  <c r="AK962" i="17"/>
  <c r="AB961" i="17" s="1"/>
  <c r="AK961" i="17"/>
  <c r="AC960" i="17" s="1"/>
  <c r="AK960" i="17"/>
  <c r="AB959" i="17" s="1"/>
  <c r="AK959" i="17"/>
  <c r="AB958" i="17" s="1"/>
  <c r="AK958" i="17"/>
  <c r="AB957" i="17" s="1"/>
  <c r="AK957" i="17"/>
  <c r="AC956" i="17" s="1"/>
  <c r="AK956" i="17"/>
  <c r="AB955" i="17" s="1"/>
  <c r="AK955" i="17"/>
  <c r="AB954" i="17" s="1"/>
  <c r="AK954" i="17"/>
  <c r="AB953" i="17" s="1"/>
  <c r="AK953" i="17"/>
  <c r="AC952" i="17" s="1"/>
  <c r="AK952" i="17"/>
  <c r="AB951" i="17" s="1"/>
  <c r="AK951" i="17"/>
  <c r="AB950" i="17" s="1"/>
  <c r="AK950" i="17"/>
  <c r="AB949" i="17" s="1"/>
  <c r="AK949" i="17"/>
  <c r="AC948" i="17" s="1"/>
  <c r="AK948" i="17"/>
  <c r="AB947" i="17" s="1"/>
  <c r="AK947" i="17"/>
  <c r="AB946" i="17" s="1"/>
  <c r="AC947" i="17"/>
  <c r="AK946" i="17"/>
  <c r="AB945" i="17" s="1"/>
  <c r="AC946" i="17"/>
  <c r="AK945" i="17"/>
  <c r="AC944" i="17" s="1"/>
  <c r="AK944" i="17"/>
  <c r="AB943" i="17" s="1"/>
  <c r="AK943" i="17"/>
  <c r="AB942" i="17" s="1"/>
  <c r="AK942" i="17"/>
  <c r="AB941" i="17" s="1"/>
  <c r="AK941" i="17"/>
  <c r="AC940" i="17" s="1"/>
  <c r="AK940" i="17"/>
  <c r="AB939" i="17" s="1"/>
  <c r="AK939" i="17"/>
  <c r="AB938" i="17" s="1"/>
  <c r="AK938" i="17"/>
  <c r="AB937" i="17" s="1"/>
  <c r="AK937" i="17"/>
  <c r="AC936" i="17" s="1"/>
  <c r="AK936" i="17"/>
  <c r="AB935" i="17" s="1"/>
  <c r="AK935" i="17"/>
  <c r="AB934" i="17" s="1"/>
  <c r="AK934" i="17"/>
  <c r="AB933" i="17" s="1"/>
  <c r="AK933" i="17"/>
  <c r="AC932" i="17" s="1"/>
  <c r="AK932" i="17"/>
  <c r="AB931" i="17" s="1"/>
  <c r="AK931" i="17"/>
  <c r="AB930" i="17" s="1"/>
  <c r="AK930" i="17"/>
  <c r="AB929" i="17" s="1"/>
  <c r="AK929" i="17"/>
  <c r="AC928" i="17" s="1"/>
  <c r="AK928" i="17"/>
  <c r="AB927" i="17" s="1"/>
  <c r="AK927" i="17"/>
  <c r="AB926" i="17" s="1"/>
  <c r="AK926" i="17"/>
  <c r="AB925" i="17" s="1"/>
  <c r="AK925" i="17"/>
  <c r="AC924" i="17" s="1"/>
  <c r="AK924" i="17"/>
  <c r="AB923" i="17" s="1"/>
  <c r="AK923" i="17"/>
  <c r="AB922" i="17" s="1"/>
  <c r="AK922" i="17"/>
  <c r="AB921" i="17" s="1"/>
  <c r="AK921" i="17"/>
  <c r="AC920" i="17" s="1"/>
  <c r="AK920" i="17"/>
  <c r="AB919" i="17" s="1"/>
  <c r="AK919" i="17"/>
  <c r="AB918" i="17" s="1"/>
  <c r="AK918" i="17"/>
  <c r="AB917" i="17" s="1"/>
  <c r="AK917" i="17"/>
  <c r="AC916" i="17" s="1"/>
  <c r="AK916" i="17"/>
  <c r="AB915" i="17" s="1"/>
  <c r="AB916" i="17"/>
  <c r="AK915" i="17"/>
  <c r="AB914" i="17" s="1"/>
  <c r="AK914" i="17"/>
  <c r="AB913" i="17" s="1"/>
  <c r="AK913" i="17"/>
  <c r="AC912" i="17" s="1"/>
  <c r="AK912" i="17"/>
  <c r="AB911" i="17" s="1"/>
  <c r="AK911" i="17"/>
  <c r="AB910" i="17" s="1"/>
  <c r="AK910" i="17"/>
  <c r="AB909" i="17" s="1"/>
  <c r="AK909" i="17"/>
  <c r="AC908" i="17" s="1"/>
  <c r="AK908" i="17"/>
  <c r="AB907" i="17" s="1"/>
  <c r="AK907" i="17"/>
  <c r="AB906" i="17" s="1"/>
  <c r="AK906" i="17"/>
  <c r="AB905" i="17" s="1"/>
  <c r="AK905" i="17"/>
  <c r="AC904" i="17" s="1"/>
  <c r="AK904" i="17"/>
  <c r="AB903" i="17" s="1"/>
  <c r="AK903" i="17"/>
  <c r="AB902" i="17" s="1"/>
  <c r="AK902" i="17"/>
  <c r="AB901" i="17" s="1"/>
  <c r="AK901" i="17"/>
  <c r="AC900" i="17" s="1"/>
  <c r="AK900" i="17"/>
  <c r="AB899" i="17" s="1"/>
  <c r="AK899" i="17"/>
  <c r="AB898" i="17" s="1"/>
  <c r="AK898" i="17"/>
  <c r="AB897" i="17" s="1"/>
  <c r="AK897" i="17"/>
  <c r="AC896" i="17" s="1"/>
  <c r="AK896" i="17"/>
  <c r="AB895" i="17" s="1"/>
  <c r="AK895" i="17"/>
  <c r="AB894" i="17" s="1"/>
  <c r="AK894" i="17"/>
  <c r="AB893" i="17" s="1"/>
  <c r="AK893" i="17"/>
  <c r="AC892" i="17" s="1"/>
  <c r="AK892" i="17"/>
  <c r="AB891" i="17" s="1"/>
  <c r="AK891" i="17"/>
  <c r="AB890" i="17" s="1"/>
  <c r="AK890" i="17"/>
  <c r="AB889" i="17" s="1"/>
  <c r="AK889" i="17"/>
  <c r="AC888" i="17" s="1"/>
  <c r="AK888" i="17"/>
  <c r="AB887" i="17" s="1"/>
  <c r="AK887" i="17"/>
  <c r="AB886" i="17" s="1"/>
  <c r="AK886" i="17"/>
  <c r="AB885" i="17" s="1"/>
  <c r="AK885" i="17"/>
  <c r="AC884" i="17" s="1"/>
  <c r="AK884" i="17"/>
  <c r="AB883" i="17" s="1"/>
  <c r="AB884" i="17"/>
  <c r="AK883" i="17"/>
  <c r="AB882" i="17" s="1"/>
  <c r="AK882" i="17"/>
  <c r="AB881" i="17" s="1"/>
  <c r="AK881" i="17"/>
  <c r="AC880" i="17" s="1"/>
  <c r="AK880" i="17"/>
  <c r="AB879" i="17" s="1"/>
  <c r="AK879" i="17"/>
  <c r="AB878" i="17" s="1"/>
  <c r="AK878" i="17"/>
  <c r="AB877" i="17" s="1"/>
  <c r="AK877" i="17"/>
  <c r="AC876" i="17" s="1"/>
  <c r="AK876" i="17"/>
  <c r="AB875" i="17" s="1"/>
  <c r="AK875" i="17"/>
  <c r="AB874" i="17" s="1"/>
  <c r="AK874" i="17"/>
  <c r="AB873" i="17" s="1"/>
  <c r="AC874" i="17"/>
  <c r="AK873" i="17"/>
  <c r="AC872" i="17" s="1"/>
  <c r="AK872" i="17"/>
  <c r="AB871" i="17" s="1"/>
  <c r="AK871" i="17"/>
  <c r="AB870" i="17" s="1"/>
  <c r="AK870" i="17"/>
  <c r="AB869" i="17" s="1"/>
  <c r="AK869" i="17"/>
  <c r="AC868" i="17" s="1"/>
  <c r="AK868" i="17"/>
  <c r="AB867" i="17" s="1"/>
  <c r="AK867" i="17"/>
  <c r="AB866" i="17" s="1"/>
  <c r="AK866" i="17"/>
  <c r="AB865" i="17" s="1"/>
  <c r="AK865" i="17"/>
  <c r="AK864" i="17"/>
  <c r="AB863" i="17" s="1"/>
  <c r="AK863" i="17"/>
  <c r="AB862" i="17" s="1"/>
  <c r="AK862" i="17"/>
  <c r="AB861" i="17" s="1"/>
  <c r="AK861" i="17"/>
  <c r="AC860" i="17" s="1"/>
  <c r="AK860" i="17"/>
  <c r="AB859" i="17" s="1"/>
  <c r="AK859" i="17"/>
  <c r="AB858" i="17" s="1"/>
  <c r="AK858" i="17"/>
  <c r="AB857" i="17" s="1"/>
  <c r="AK857" i="17"/>
  <c r="AC856" i="17" s="1"/>
  <c r="AK856" i="17"/>
  <c r="AB855" i="17" s="1"/>
  <c r="AK855" i="17"/>
  <c r="AB854" i="17" s="1"/>
  <c r="AK854" i="17"/>
  <c r="AB853" i="17" s="1"/>
  <c r="AK853" i="17"/>
  <c r="AC852" i="17" s="1"/>
  <c r="AK852" i="17"/>
  <c r="AB851" i="17" s="1"/>
  <c r="AB852" i="17"/>
  <c r="AK851" i="17"/>
  <c r="AB850" i="17" s="1"/>
  <c r="AK850" i="17"/>
  <c r="AB849" i="17" s="1"/>
  <c r="AK849" i="17"/>
  <c r="AC848" i="17" s="1"/>
  <c r="AK848" i="17"/>
  <c r="AB847" i="17" s="1"/>
  <c r="AK847" i="17"/>
  <c r="AB846" i="17" s="1"/>
  <c r="AK846" i="17"/>
  <c r="AB845" i="17" s="1"/>
  <c r="AK845" i="17"/>
  <c r="AC844" i="17" s="1"/>
  <c r="AK844" i="17"/>
  <c r="AK843" i="17"/>
  <c r="AB842" i="17" s="1"/>
  <c r="AK842" i="17"/>
  <c r="AB841" i="17" s="1"/>
  <c r="AC842" i="17"/>
  <c r="AK841" i="17"/>
  <c r="AC840" i="17" s="1"/>
  <c r="AK840" i="17"/>
  <c r="AB839" i="17" s="1"/>
  <c r="AK839" i="17"/>
  <c r="AB838" i="17" s="1"/>
  <c r="AK838" i="17"/>
  <c r="AB837" i="17" s="1"/>
  <c r="AK837" i="17"/>
  <c r="AC836" i="17" s="1"/>
  <c r="AK836" i="17"/>
  <c r="AB835" i="17" s="1"/>
  <c r="AK835" i="17"/>
  <c r="AB834" i="17" s="1"/>
  <c r="AK834" i="17"/>
  <c r="AB833" i="17" s="1"/>
  <c r="AK833" i="17"/>
  <c r="AC832" i="17" s="1"/>
  <c r="AK832" i="17"/>
  <c r="AB831" i="17" s="1"/>
  <c r="AB832" i="17"/>
  <c r="AK831" i="17"/>
  <c r="AB830" i="17" s="1"/>
  <c r="AK830" i="17"/>
  <c r="AB829" i="17" s="1"/>
  <c r="AK829" i="17"/>
  <c r="AC828" i="17" s="1"/>
  <c r="AK828" i="17"/>
  <c r="AB827" i="17" s="1"/>
  <c r="AK827" i="17"/>
  <c r="AK826" i="17"/>
  <c r="AB825" i="17" s="1"/>
  <c r="AK825" i="17"/>
  <c r="AC824" i="17" s="1"/>
  <c r="AC825" i="17"/>
  <c r="AK824" i="17"/>
  <c r="AB823" i="17" s="1"/>
  <c r="AB824" i="17"/>
  <c r="AK823" i="17"/>
  <c r="AB822" i="17" s="1"/>
  <c r="AC823" i="17"/>
  <c r="AK822" i="17"/>
  <c r="AB821" i="17" s="1"/>
  <c r="AK821" i="17"/>
  <c r="AC820" i="17" s="1"/>
  <c r="AK820" i="17"/>
  <c r="AB819" i="17" s="1"/>
  <c r="AK819" i="17"/>
  <c r="AC818" i="17" s="1"/>
  <c r="AK818" i="17"/>
  <c r="AB817" i="17" s="1"/>
  <c r="AK817" i="17"/>
  <c r="AC816" i="17" s="1"/>
  <c r="AK816" i="17"/>
  <c r="AB815" i="17" s="1"/>
  <c r="AK815" i="17"/>
  <c r="AB814" i="17" s="1"/>
  <c r="AK814" i="17"/>
  <c r="AB813" i="17" s="1"/>
  <c r="AK813" i="17"/>
  <c r="AC812" i="17" s="1"/>
  <c r="AK812" i="17"/>
  <c r="AB811" i="17" s="1"/>
  <c r="AK811" i="17"/>
  <c r="AK810" i="17"/>
  <c r="AB809" i="17" s="1"/>
  <c r="AK809" i="17"/>
  <c r="AC808" i="17" s="1"/>
  <c r="AC809" i="17"/>
  <c r="AK808" i="17"/>
  <c r="AB807" i="17" s="1"/>
  <c r="AB808" i="17"/>
  <c r="AK807" i="17"/>
  <c r="AB806" i="17" s="1"/>
  <c r="AC807" i="17"/>
  <c r="AK806" i="17"/>
  <c r="AB805" i="17" s="1"/>
  <c r="AK805" i="17"/>
  <c r="AC804" i="17" s="1"/>
  <c r="AK804" i="17"/>
  <c r="AB803" i="17" s="1"/>
  <c r="AK803" i="17"/>
  <c r="AC802" i="17" s="1"/>
  <c r="AK802" i="17"/>
  <c r="AB801" i="17" s="1"/>
  <c r="AK801" i="17"/>
  <c r="AC800" i="17" s="1"/>
  <c r="AK800" i="17"/>
  <c r="AB799" i="17" s="1"/>
  <c r="AK799" i="17"/>
  <c r="AB798" i="17" s="1"/>
  <c r="AK798" i="17"/>
  <c r="AB797" i="17" s="1"/>
  <c r="AK797" i="17"/>
  <c r="AC796" i="17" s="1"/>
  <c r="AK796" i="17"/>
  <c r="AB795" i="17" s="1"/>
  <c r="AK795" i="17"/>
  <c r="AK794" i="17"/>
  <c r="AB793" i="17" s="1"/>
  <c r="AK793" i="17"/>
  <c r="AC792" i="17" s="1"/>
  <c r="AC793" i="17"/>
  <c r="AK792" i="17"/>
  <c r="AB791" i="17" s="1"/>
  <c r="AB792" i="17"/>
  <c r="AK791" i="17"/>
  <c r="AB790" i="17" s="1"/>
  <c r="AC791" i="17"/>
  <c r="AK790" i="17"/>
  <c r="AB789" i="17" s="1"/>
  <c r="AK789" i="17"/>
  <c r="AC788" i="17" s="1"/>
  <c r="AK788" i="17"/>
  <c r="AB787" i="17" s="1"/>
  <c r="AK787" i="17"/>
  <c r="AC786" i="17" s="1"/>
  <c r="AK786" i="17"/>
  <c r="AB785" i="17" s="1"/>
  <c r="AK785" i="17"/>
  <c r="AC784" i="17" s="1"/>
  <c r="AK784" i="17"/>
  <c r="AB783" i="17" s="1"/>
  <c r="AK783" i="17"/>
  <c r="AB782" i="17" s="1"/>
  <c r="AK782" i="17"/>
  <c r="AB781" i="17" s="1"/>
  <c r="AK781" i="17"/>
  <c r="AC780" i="17" s="1"/>
  <c r="AK780" i="17"/>
  <c r="AB779" i="17" s="1"/>
  <c r="AK779" i="17"/>
  <c r="AK778" i="17"/>
  <c r="AB777" i="17" s="1"/>
  <c r="AK777" i="17"/>
  <c r="AC776" i="17" s="1"/>
  <c r="AC777" i="17"/>
  <c r="AK776" i="17"/>
  <c r="AB775" i="17" s="1"/>
  <c r="AB776" i="17"/>
  <c r="AK775" i="17"/>
  <c r="AB774" i="17" s="1"/>
  <c r="AC775" i="17"/>
  <c r="AK774" i="17"/>
  <c r="AB773" i="17" s="1"/>
  <c r="AK773" i="17"/>
  <c r="AC772" i="17" s="1"/>
  <c r="AK772" i="17"/>
  <c r="AB771" i="17" s="1"/>
  <c r="AK771" i="17"/>
  <c r="AC770" i="17" s="1"/>
  <c r="AK770" i="17"/>
  <c r="AB769" i="17" s="1"/>
  <c r="AK769" i="17"/>
  <c r="AC768" i="17" s="1"/>
  <c r="AK768" i="17"/>
  <c r="AB767" i="17" s="1"/>
  <c r="AK767" i="17"/>
  <c r="AB766" i="17" s="1"/>
  <c r="AK766" i="17"/>
  <c r="AB765" i="17" s="1"/>
  <c r="AK765" i="17"/>
  <c r="AC764" i="17" s="1"/>
  <c r="AK764" i="17"/>
  <c r="AB763" i="17" s="1"/>
  <c r="AK763" i="17"/>
  <c r="AK762" i="17"/>
  <c r="AB761" i="17" s="1"/>
  <c r="AK761" i="17"/>
  <c r="AC760" i="17" s="1"/>
  <c r="AC761" i="17"/>
  <c r="AK760" i="17"/>
  <c r="AB759" i="17" s="1"/>
  <c r="AB760" i="17"/>
  <c r="AK759" i="17"/>
  <c r="AB758" i="17" s="1"/>
  <c r="AC759" i="17"/>
  <c r="AK758" i="17"/>
  <c r="AB757" i="17" s="1"/>
  <c r="AK757" i="17"/>
  <c r="AC756" i="17" s="1"/>
  <c r="AK756" i="17"/>
  <c r="AB755" i="17" s="1"/>
  <c r="AK755" i="17"/>
  <c r="AC754" i="17" s="1"/>
  <c r="AK754" i="17"/>
  <c r="AB753" i="17" s="1"/>
  <c r="AK753" i="17"/>
  <c r="AC752" i="17" s="1"/>
  <c r="AK752" i="17"/>
  <c r="AB751" i="17" s="1"/>
  <c r="AK751" i="17"/>
  <c r="AB750" i="17" s="1"/>
  <c r="AK750" i="17"/>
  <c r="AB749" i="17" s="1"/>
  <c r="AK749" i="17"/>
  <c r="AC748" i="17" s="1"/>
  <c r="AK748" i="17"/>
  <c r="AB747" i="17" s="1"/>
  <c r="AK747" i="17"/>
  <c r="AK746" i="17"/>
  <c r="AB745" i="17" s="1"/>
  <c r="AK745" i="17"/>
  <c r="AC744" i="17" s="1"/>
  <c r="AK744" i="17"/>
  <c r="AB743" i="17" s="1"/>
  <c r="AK743" i="17"/>
  <c r="AC742" i="17" s="1"/>
  <c r="AK742" i="17"/>
  <c r="AB741" i="17" s="1"/>
  <c r="AB742" i="17"/>
  <c r="AK741" i="17"/>
  <c r="AC740" i="17" s="1"/>
  <c r="AK740" i="17"/>
  <c r="AB739" i="17" s="1"/>
  <c r="AK739" i="17"/>
  <c r="AC739" i="17"/>
  <c r="AK738" i="17"/>
  <c r="AB737" i="17" s="1"/>
  <c r="AK737" i="17"/>
  <c r="AC736" i="17" s="1"/>
  <c r="AK736" i="17"/>
  <c r="AB735" i="17" s="1"/>
  <c r="AK735" i="17"/>
  <c r="AC734" i="17" s="1"/>
  <c r="AK734" i="17"/>
  <c r="AB733" i="17" s="1"/>
  <c r="AK733" i="17"/>
  <c r="AC732" i="17" s="1"/>
  <c r="AK732" i="17"/>
  <c r="AB731" i="17" s="1"/>
  <c r="AK731" i="17"/>
  <c r="AC730" i="17" s="1"/>
  <c r="AK730" i="17"/>
  <c r="AB729" i="17" s="1"/>
  <c r="AB730" i="17"/>
  <c r="AK729" i="17"/>
  <c r="AK728" i="17"/>
  <c r="AB727" i="17" s="1"/>
  <c r="AC728" i="17"/>
  <c r="AB728" i="17"/>
  <c r="AK727" i="17"/>
  <c r="AC726" i="17" s="1"/>
  <c r="AC727" i="17"/>
  <c r="AK726" i="17"/>
  <c r="AB725" i="17" s="1"/>
  <c r="AK725" i="17"/>
  <c r="AC724" i="17" s="1"/>
  <c r="AK724" i="17"/>
  <c r="AB723" i="17" s="1"/>
  <c r="AK723" i="17"/>
  <c r="AC722" i="17" s="1"/>
  <c r="AK722" i="17"/>
  <c r="AB721" i="17" s="1"/>
  <c r="AK721" i="17"/>
  <c r="AC720" i="17" s="1"/>
  <c r="AK720" i="17"/>
  <c r="AB719" i="17" s="1"/>
  <c r="AK719" i="17"/>
  <c r="AC718" i="17" s="1"/>
  <c r="AC719" i="17"/>
  <c r="AK718" i="17"/>
  <c r="AB717" i="17" s="1"/>
  <c r="AK717" i="17"/>
  <c r="AC716" i="17" s="1"/>
  <c r="AK716" i="17"/>
  <c r="AK715" i="17"/>
  <c r="AC714" i="17" s="1"/>
  <c r="AK714" i="17"/>
  <c r="AK713" i="17"/>
  <c r="AC712" i="17" s="1"/>
  <c r="AK712" i="17"/>
  <c r="AB711" i="17" s="1"/>
  <c r="AK711" i="17"/>
  <c r="AC710" i="17" s="1"/>
  <c r="AC711" i="17"/>
  <c r="AK710" i="17"/>
  <c r="AB709" i="17" s="1"/>
  <c r="AK709" i="17"/>
  <c r="AC708" i="17" s="1"/>
  <c r="AK708" i="17"/>
  <c r="AB707" i="17" s="1"/>
  <c r="AB708" i="17"/>
  <c r="AK707" i="17"/>
  <c r="AC706" i="17" s="1"/>
  <c r="AK706" i="17"/>
  <c r="AB705" i="17" s="1"/>
  <c r="AK705" i="17"/>
  <c r="AC704" i="17" s="1"/>
  <c r="AK704" i="17"/>
  <c r="AK703" i="17"/>
  <c r="AC702" i="17" s="1"/>
  <c r="AK702" i="17"/>
  <c r="AB701" i="17" s="1"/>
  <c r="AK701" i="17"/>
  <c r="AC700" i="17" s="1"/>
  <c r="AK700" i="17"/>
  <c r="AB699" i="17" s="1"/>
  <c r="AK699" i="17"/>
  <c r="AC698" i="17" s="1"/>
  <c r="AK698" i="17"/>
  <c r="AB697" i="17" s="1"/>
  <c r="AK697" i="17"/>
  <c r="AC696" i="17" s="1"/>
  <c r="AK696" i="17"/>
  <c r="AB695" i="17" s="1"/>
  <c r="AK695" i="17"/>
  <c r="AB694" i="17" s="1"/>
  <c r="AC695" i="17"/>
  <c r="AK694" i="17"/>
  <c r="AB693" i="17" s="1"/>
  <c r="AK693" i="17"/>
  <c r="AC692" i="17" s="1"/>
  <c r="AK692" i="17"/>
  <c r="AB691" i="17" s="1"/>
  <c r="AK691" i="17"/>
  <c r="AC690" i="17" s="1"/>
  <c r="AK690" i="17"/>
  <c r="AB689" i="17" s="1"/>
  <c r="AK689" i="17"/>
  <c r="AC688" i="17" s="1"/>
  <c r="AK688" i="17"/>
  <c r="AB687" i="17" s="1"/>
  <c r="AB688" i="17"/>
  <c r="AK687" i="17"/>
  <c r="AB686" i="17" s="1"/>
  <c r="AC687" i="17"/>
  <c r="AK686" i="17"/>
  <c r="AB685" i="17" s="1"/>
  <c r="AK685" i="17"/>
  <c r="AC684" i="17" s="1"/>
  <c r="AK684" i="17"/>
  <c r="AB683" i="17" s="1"/>
  <c r="AK683" i="17"/>
  <c r="AC682" i="17" s="1"/>
  <c r="AK682" i="17"/>
  <c r="AK681" i="17"/>
  <c r="AK680" i="17"/>
  <c r="AB679" i="17" s="1"/>
  <c r="AC680" i="17"/>
  <c r="AB680" i="17"/>
  <c r="AK679" i="17"/>
  <c r="AB678" i="17" s="1"/>
  <c r="AK678" i="17"/>
  <c r="AB677" i="17" s="1"/>
  <c r="AC678" i="17"/>
  <c r="AK677" i="17"/>
  <c r="AC676" i="17" s="1"/>
  <c r="AK676" i="17"/>
  <c r="AB675" i="17" s="1"/>
  <c r="AK675" i="17"/>
  <c r="AC674" i="17" s="1"/>
  <c r="AK674" i="17"/>
  <c r="AK673" i="17"/>
  <c r="AK672" i="17"/>
  <c r="AB671" i="17" s="1"/>
  <c r="AC672" i="17"/>
  <c r="AB672" i="17"/>
  <c r="AK671" i="17"/>
  <c r="AC670" i="17" s="1"/>
  <c r="AC671" i="17"/>
  <c r="AK670" i="17"/>
  <c r="AB669" i="17" s="1"/>
  <c r="AK669" i="17"/>
  <c r="AC668" i="17" s="1"/>
  <c r="AK668" i="17"/>
  <c r="AB667" i="17" s="1"/>
  <c r="AK667" i="17"/>
  <c r="AC666" i="17" s="1"/>
  <c r="AK666" i="17"/>
  <c r="AB665" i="17" s="1"/>
  <c r="AK665" i="17"/>
  <c r="AK664" i="17"/>
  <c r="AB663" i="17" s="1"/>
  <c r="AK663" i="17"/>
  <c r="AC662" i="17" s="1"/>
  <c r="AC663" i="17"/>
  <c r="AK662" i="17"/>
  <c r="AB661" i="17" s="1"/>
  <c r="AK661" i="17"/>
  <c r="AC660" i="17" s="1"/>
  <c r="AK660" i="17"/>
  <c r="AB660" i="17"/>
  <c r="AK659" i="17"/>
  <c r="AC658" i="17" s="1"/>
  <c r="AK658" i="17"/>
  <c r="AK657" i="17"/>
  <c r="AC656" i="17" s="1"/>
  <c r="AK656" i="17"/>
  <c r="AB655" i="17" s="1"/>
  <c r="AK655" i="17"/>
  <c r="AC654" i="17" s="1"/>
  <c r="AK654" i="17"/>
  <c r="AB653" i="17" s="1"/>
  <c r="AK653" i="17"/>
  <c r="AC652" i="17" s="1"/>
  <c r="AK652" i="17"/>
  <c r="AB651" i="17" s="1"/>
  <c r="AB652" i="17"/>
  <c r="AK651" i="17"/>
  <c r="AC650" i="17" s="1"/>
  <c r="AK650" i="17"/>
  <c r="AB649" i="17" s="1"/>
  <c r="AK649" i="17"/>
  <c r="AC648" i="17" s="1"/>
  <c r="AK648" i="17"/>
  <c r="AB648" i="17"/>
  <c r="AK647" i="17"/>
  <c r="AC646" i="17" s="1"/>
  <c r="AK646" i="17"/>
  <c r="AB645" i="17" s="1"/>
  <c r="AK645" i="17"/>
  <c r="AC644" i="17" s="1"/>
  <c r="AK644" i="17"/>
  <c r="AB643" i="17" s="1"/>
  <c r="AK643" i="17"/>
  <c r="AC642" i="17" s="1"/>
  <c r="AK642" i="17"/>
  <c r="AB641" i="17" s="1"/>
  <c r="AB642" i="17"/>
  <c r="AK641" i="17"/>
  <c r="AK640" i="17"/>
  <c r="AB639" i="17" s="1"/>
  <c r="AC640" i="17"/>
  <c r="AB640" i="17"/>
  <c r="AK639" i="17"/>
  <c r="AC638" i="17" s="1"/>
  <c r="AC639" i="17"/>
  <c r="AK638" i="17"/>
  <c r="AB637" i="17" s="1"/>
  <c r="AK637" i="17"/>
  <c r="AC636" i="17" s="1"/>
  <c r="AK636" i="17"/>
  <c r="AB635" i="17" s="1"/>
  <c r="AK635" i="17"/>
  <c r="AC634" i="17" s="1"/>
  <c r="AK634" i="17"/>
  <c r="AB633" i="17" s="1"/>
  <c r="AK633" i="17"/>
  <c r="AC632" i="17" s="1"/>
  <c r="AK632" i="17"/>
  <c r="AK631" i="17"/>
  <c r="AC630" i="17" s="1"/>
  <c r="AK630" i="17"/>
  <c r="AB629" i="17" s="1"/>
  <c r="AK629" i="17"/>
  <c r="AK628" i="17"/>
  <c r="AB627" i="17" s="1"/>
  <c r="AK627" i="17"/>
  <c r="AC627" i="17"/>
  <c r="AK626" i="17"/>
  <c r="AB625" i="17" s="1"/>
  <c r="AK625" i="17"/>
  <c r="AC624" i="17" s="1"/>
  <c r="AC625" i="17"/>
  <c r="AK624" i="17"/>
  <c r="AB623" i="17" s="1"/>
  <c r="AK623" i="17"/>
  <c r="AC622" i="17" s="1"/>
  <c r="AK622" i="17"/>
  <c r="AB621" i="17" s="1"/>
  <c r="AK621" i="17"/>
  <c r="AK620" i="17"/>
  <c r="AB619" i="17" s="1"/>
  <c r="AK619" i="17"/>
  <c r="AC618" i="17" s="1"/>
  <c r="AK618" i="17"/>
  <c r="AB617" i="17" s="1"/>
  <c r="AK617" i="17"/>
  <c r="AK616" i="17"/>
  <c r="AB615" i="17" s="1"/>
  <c r="AK615" i="17"/>
  <c r="AC614" i="17" s="1"/>
  <c r="AC615" i="17"/>
  <c r="AK614" i="17"/>
  <c r="AB613" i="17" s="1"/>
  <c r="AK613" i="17"/>
  <c r="AC612" i="17" s="1"/>
  <c r="AK612" i="17"/>
  <c r="AK611" i="17"/>
  <c r="AC610" i="17" s="1"/>
  <c r="AK610" i="17"/>
  <c r="AB609" i="17" s="1"/>
  <c r="AK609" i="17"/>
  <c r="AK608" i="17"/>
  <c r="AB607" i="17" s="1"/>
  <c r="AC608" i="17"/>
  <c r="AB608" i="17"/>
  <c r="AK607" i="17"/>
  <c r="AC606" i="17" s="1"/>
  <c r="AC607" i="17"/>
  <c r="AK606" i="17"/>
  <c r="AB605" i="17" s="1"/>
  <c r="AK605" i="17"/>
  <c r="AC604" i="17" s="1"/>
  <c r="AK604" i="17"/>
  <c r="AB603" i="17" s="1"/>
  <c r="AK603" i="17"/>
  <c r="AC602" i="17" s="1"/>
  <c r="AK602" i="17"/>
  <c r="AB601" i="17" s="1"/>
  <c r="AK601" i="17"/>
  <c r="AK600" i="17"/>
  <c r="AB599" i="17" s="1"/>
  <c r="AK599" i="17"/>
  <c r="AK598" i="17"/>
  <c r="AB597" i="17" s="1"/>
  <c r="AK597" i="17"/>
  <c r="AC596" i="17" s="1"/>
  <c r="AK596" i="17"/>
  <c r="AB595" i="17" s="1"/>
  <c r="AK595" i="17"/>
  <c r="AC594" i="17" s="1"/>
  <c r="AK594" i="17"/>
  <c r="AB593" i="17" s="1"/>
  <c r="AK593" i="17"/>
  <c r="AC592" i="17" s="1"/>
  <c r="AK592" i="17"/>
  <c r="AK591" i="17"/>
  <c r="AC590" i="17" s="1"/>
  <c r="AK590" i="17"/>
  <c r="AK589" i="17"/>
  <c r="AC588" i="17" s="1"/>
  <c r="AK588" i="17"/>
  <c r="AB587" i="17" s="1"/>
  <c r="AK587" i="17"/>
  <c r="AC586" i="17" s="1"/>
  <c r="AC587" i="17"/>
  <c r="AK586" i="17"/>
  <c r="AB585" i="17" s="1"/>
  <c r="AK585" i="17"/>
  <c r="AB584" i="17" s="1"/>
  <c r="AK584" i="17"/>
  <c r="AB583" i="17" s="1"/>
  <c r="AC584" i="17"/>
  <c r="AK583" i="17"/>
  <c r="AC583" i="17"/>
  <c r="AK582" i="17"/>
  <c r="AK581" i="17"/>
  <c r="AC580" i="17" s="1"/>
  <c r="AK580" i="17"/>
  <c r="AB579" i="17" s="1"/>
  <c r="AK579" i="17"/>
  <c r="AK578" i="17"/>
  <c r="AB577" i="17" s="1"/>
  <c r="AK577" i="17"/>
  <c r="AC576" i="17" s="1"/>
  <c r="AK576" i="17"/>
  <c r="AB575" i="17" s="1"/>
  <c r="AB576" i="17"/>
  <c r="AK575" i="17"/>
  <c r="AK574" i="17"/>
  <c r="AK573" i="17"/>
  <c r="AK572" i="17"/>
  <c r="AB571" i="17" s="1"/>
  <c r="AK571" i="17"/>
  <c r="AC570" i="17" s="1"/>
  <c r="AK570" i="17"/>
  <c r="AB569" i="17" s="1"/>
  <c r="AK569" i="17"/>
  <c r="AK568" i="17"/>
  <c r="AB567" i="17" s="1"/>
  <c r="AK567" i="17"/>
  <c r="AC567" i="17"/>
  <c r="AK566" i="17"/>
  <c r="AK565" i="17"/>
  <c r="AC564" i="17" s="1"/>
  <c r="AK564" i="17"/>
  <c r="AB563" i="17" s="1"/>
  <c r="AK563" i="17"/>
  <c r="AK562" i="17"/>
  <c r="AB561" i="17" s="1"/>
  <c r="AK561" i="17"/>
  <c r="AC560" i="17" s="1"/>
  <c r="AK560" i="17"/>
  <c r="AB559" i="17" s="1"/>
  <c r="AB560" i="17"/>
  <c r="AK559" i="17"/>
  <c r="AK558" i="17"/>
  <c r="AK557" i="17"/>
  <c r="AK556" i="17"/>
  <c r="AB555" i="17" s="1"/>
  <c r="AK555" i="17"/>
  <c r="AC554" i="17" s="1"/>
  <c r="AK554" i="17"/>
  <c r="AB553" i="17" s="1"/>
  <c r="AK553" i="17"/>
  <c r="AK552" i="17"/>
  <c r="AB551" i="17" s="1"/>
  <c r="AK551" i="17"/>
  <c r="AC551" i="17"/>
  <c r="AK550" i="17"/>
  <c r="AK549" i="17"/>
  <c r="AC548" i="17" s="1"/>
  <c r="AK548" i="17"/>
  <c r="AB547" i="17" s="1"/>
  <c r="AK547" i="17"/>
  <c r="AC546" i="17" s="1"/>
  <c r="AK546" i="17"/>
  <c r="AB545" i="17" s="1"/>
  <c r="AK545" i="17"/>
  <c r="AC544" i="17" s="1"/>
  <c r="AK544" i="17"/>
  <c r="AB544" i="17"/>
  <c r="AK543" i="17"/>
  <c r="AK542" i="17"/>
  <c r="AK541" i="17"/>
  <c r="AK540" i="17"/>
  <c r="AB539" i="17" s="1"/>
  <c r="AK539" i="17"/>
  <c r="AK538" i="17"/>
  <c r="AB537" i="17" s="1"/>
  <c r="AK537" i="17"/>
  <c r="AC536" i="17" s="1"/>
  <c r="AC537" i="17"/>
  <c r="AK536" i="17"/>
  <c r="AB535" i="17" s="1"/>
  <c r="AK535" i="17"/>
  <c r="AC535" i="17"/>
  <c r="AK534" i="17"/>
  <c r="AK533" i="17"/>
  <c r="AC532" i="17" s="1"/>
  <c r="AK532" i="17"/>
  <c r="AB531" i="17" s="1"/>
  <c r="AK531" i="17"/>
  <c r="AC530" i="17" s="1"/>
  <c r="AK530" i="17"/>
  <c r="AB529" i="17" s="1"/>
  <c r="AK529" i="17"/>
  <c r="AK528" i="17"/>
  <c r="AB527" i="17" s="1"/>
  <c r="AK527" i="17"/>
  <c r="AK526" i="17"/>
  <c r="AK525" i="17"/>
  <c r="AC524" i="17" s="1"/>
  <c r="AK524" i="17"/>
  <c r="AB523" i="17" s="1"/>
  <c r="AB524" i="17"/>
  <c r="AK523" i="17"/>
  <c r="AC522" i="17" s="1"/>
  <c r="AK522" i="17"/>
  <c r="AB521" i="17" s="1"/>
  <c r="AK521" i="17"/>
  <c r="AC520" i="17" s="1"/>
  <c r="AC521" i="17"/>
  <c r="AK520" i="17"/>
  <c r="AB519" i="17" s="1"/>
  <c r="AK519" i="17"/>
  <c r="AC519" i="17"/>
  <c r="AK518" i="17"/>
  <c r="AB517" i="17" s="1"/>
  <c r="AK517" i="17"/>
  <c r="AK516" i="17"/>
  <c r="AB515" i="17" s="1"/>
  <c r="AK515" i="17"/>
  <c r="AC514" i="17" s="1"/>
  <c r="AK514" i="17"/>
  <c r="AB513" i="17" s="1"/>
  <c r="AK513" i="17"/>
  <c r="AC512" i="17" s="1"/>
  <c r="AK512" i="17"/>
  <c r="AB511" i="17" s="1"/>
  <c r="AB512" i="17"/>
  <c r="AK511" i="17"/>
  <c r="AC510" i="17" s="1"/>
  <c r="AK510" i="17"/>
  <c r="AB509" i="17" s="1"/>
  <c r="AK509" i="17"/>
  <c r="AC508" i="17" s="1"/>
  <c r="AK508" i="17"/>
  <c r="AK507" i="17"/>
  <c r="AC506" i="17" s="1"/>
  <c r="AK506" i="17"/>
  <c r="AB506" i="17"/>
  <c r="AK505" i="17"/>
  <c r="AC504" i="17" s="1"/>
  <c r="AK504" i="17"/>
  <c r="AB503" i="17" s="1"/>
  <c r="AK503" i="17"/>
  <c r="AC502" i="17" s="1"/>
  <c r="AC503" i="17"/>
  <c r="AK502" i="17"/>
  <c r="AB501" i="17" s="1"/>
  <c r="AK501" i="17"/>
  <c r="AC500" i="17" s="1"/>
  <c r="AK500" i="17"/>
  <c r="AB499" i="17" s="1"/>
  <c r="AK499" i="17"/>
  <c r="AC498" i="17" s="1"/>
  <c r="AK498" i="17"/>
  <c r="AB497" i="17" s="1"/>
  <c r="AK497" i="17"/>
  <c r="AC496" i="17" s="1"/>
  <c r="AK496" i="17"/>
  <c r="AB495" i="17" s="1"/>
  <c r="AK495" i="17"/>
  <c r="AC494" i="17" s="1"/>
  <c r="AK494" i="17"/>
  <c r="AB493" i="17" s="1"/>
  <c r="AK493" i="17"/>
  <c r="AK492" i="17"/>
  <c r="AB491" i="17" s="1"/>
  <c r="AK491" i="17"/>
  <c r="AC490" i="17" s="1"/>
  <c r="AK490" i="17"/>
  <c r="AB489" i="17" s="1"/>
  <c r="AK489" i="17"/>
  <c r="AB488" i="17" s="1"/>
  <c r="AK488" i="17"/>
  <c r="AB487" i="17" s="1"/>
  <c r="AK487" i="17"/>
  <c r="AC486" i="17" s="1"/>
  <c r="AC487" i="17"/>
  <c r="AK486" i="17"/>
  <c r="AB485" i="17" s="1"/>
  <c r="AK485" i="17"/>
  <c r="AC484" i="17" s="1"/>
  <c r="AK484" i="17"/>
  <c r="AB483" i="17" s="1"/>
  <c r="AB484" i="17"/>
  <c r="AK483" i="17"/>
  <c r="AC482" i="17" s="1"/>
  <c r="AK482" i="17"/>
  <c r="AB481" i="17" s="1"/>
  <c r="AK481" i="17"/>
  <c r="AK480" i="17"/>
  <c r="AB479" i="17" s="1"/>
  <c r="AK479" i="17"/>
  <c r="AC478" i="17" s="1"/>
  <c r="AK478" i="17"/>
  <c r="AB477" i="17" s="1"/>
  <c r="AK477" i="17"/>
  <c r="AC476" i="17" s="1"/>
  <c r="AK476" i="17"/>
  <c r="AB475" i="17" s="1"/>
  <c r="AK475" i="17"/>
  <c r="AK474" i="17"/>
  <c r="AB473" i="17" s="1"/>
  <c r="AK473" i="17"/>
  <c r="AC472" i="17" s="1"/>
  <c r="AK472" i="17"/>
  <c r="AB471" i="17" s="1"/>
  <c r="AK471" i="17"/>
  <c r="AC470" i="17" s="1"/>
  <c r="AK470" i="17"/>
  <c r="AB469" i="17" s="1"/>
  <c r="AK469" i="17"/>
  <c r="AC468" i="17" s="1"/>
  <c r="AK468" i="17"/>
  <c r="AB467" i="17" s="1"/>
  <c r="AK467" i="17"/>
  <c r="AC466" i="17" s="1"/>
  <c r="AK466" i="17"/>
  <c r="AB465" i="17" s="1"/>
  <c r="AK465" i="17"/>
  <c r="AK464" i="17"/>
  <c r="AB463" i="17" s="1"/>
  <c r="AK463" i="17"/>
  <c r="AC462" i="17" s="1"/>
  <c r="AK462" i="17"/>
  <c r="AB461" i="17" s="1"/>
  <c r="AK461" i="17"/>
  <c r="AC460" i="17" s="1"/>
  <c r="AK460" i="17"/>
  <c r="AB459" i="17" s="1"/>
  <c r="AK459" i="17"/>
  <c r="AC458" i="17" s="1"/>
  <c r="AK458" i="17"/>
  <c r="AB457" i="17" s="1"/>
  <c r="AK457" i="17"/>
  <c r="AC456" i="17" s="1"/>
  <c r="AK456" i="17"/>
  <c r="AB455" i="17" s="1"/>
  <c r="AB456" i="17"/>
  <c r="AK455" i="17"/>
  <c r="AC454" i="17" s="1"/>
  <c r="AK454" i="17"/>
  <c r="AB453" i="17" s="1"/>
  <c r="AK453" i="17"/>
  <c r="AK452" i="17"/>
  <c r="AB451" i="17" s="1"/>
  <c r="AK451" i="17"/>
  <c r="AC450" i="17" s="1"/>
  <c r="AK450" i="17"/>
  <c r="AB449" i="17" s="1"/>
  <c r="AK449" i="17"/>
  <c r="AC448" i="17" s="1"/>
  <c r="AK448" i="17"/>
  <c r="AB447" i="17" s="1"/>
  <c r="AK447" i="17"/>
  <c r="AC446" i="17" s="1"/>
  <c r="AK446" i="17"/>
  <c r="AB445" i="17" s="1"/>
  <c r="AK445" i="17"/>
  <c r="AC444" i="17" s="1"/>
  <c r="AK444" i="17"/>
  <c r="AK443" i="17"/>
  <c r="AC442" i="17" s="1"/>
  <c r="AK442" i="17"/>
  <c r="AK441" i="17"/>
  <c r="AB440" i="17" s="1"/>
  <c r="AK440" i="17"/>
  <c r="AB439" i="17" s="1"/>
  <c r="AK439" i="17"/>
  <c r="AC438" i="17" s="1"/>
  <c r="AK438" i="17"/>
  <c r="AB437" i="17" s="1"/>
  <c r="AK437" i="17"/>
  <c r="AC436" i="17" s="1"/>
  <c r="AK436" i="17"/>
  <c r="AB435" i="17" s="1"/>
  <c r="AK435" i="17"/>
  <c r="AC434" i="17" s="1"/>
  <c r="AK434" i="17"/>
  <c r="AB433" i="17" s="1"/>
  <c r="AK433" i="17"/>
  <c r="AC432" i="17" s="1"/>
  <c r="AK432" i="17"/>
  <c r="AB431" i="17" s="1"/>
  <c r="AB432" i="17"/>
  <c r="AK431" i="17"/>
  <c r="AC430" i="17" s="1"/>
  <c r="AK430" i="17"/>
  <c r="AB429" i="17" s="1"/>
  <c r="AK429" i="17"/>
  <c r="AK428" i="17"/>
  <c r="AB427" i="17" s="1"/>
  <c r="AK427" i="17"/>
  <c r="AC426" i="17" s="1"/>
  <c r="AK426" i="17"/>
  <c r="AB425" i="17" s="1"/>
  <c r="AK425" i="17"/>
  <c r="AC424" i="17" s="1"/>
  <c r="AK424" i="17"/>
  <c r="AB423" i="17" s="1"/>
  <c r="AK423" i="17"/>
  <c r="AC422" i="17" s="1"/>
  <c r="AK422" i="17"/>
  <c r="AB421" i="17" s="1"/>
  <c r="AK421" i="17"/>
  <c r="AC420" i="17" s="1"/>
  <c r="AK420" i="17"/>
  <c r="AB419" i="17" s="1"/>
  <c r="AK419" i="17"/>
  <c r="AC418" i="17" s="1"/>
  <c r="AK418" i="17"/>
  <c r="AB417" i="17" s="1"/>
  <c r="AK417" i="17"/>
  <c r="AK416" i="17"/>
  <c r="AB415" i="17" s="1"/>
  <c r="AK415" i="17"/>
  <c r="AC414" i="17" s="1"/>
  <c r="AC415" i="17"/>
  <c r="AK414" i="17"/>
  <c r="AB413" i="17" s="1"/>
  <c r="AK413" i="17"/>
  <c r="AC412" i="17" s="1"/>
  <c r="AK412" i="17"/>
  <c r="AB411" i="17" s="1"/>
  <c r="AK411" i="17"/>
  <c r="AK410" i="17"/>
  <c r="AB409" i="17" s="1"/>
  <c r="AK409" i="17"/>
  <c r="AC408" i="17" s="1"/>
  <c r="AC409" i="17"/>
  <c r="AK408" i="17"/>
  <c r="AB407" i="17" s="1"/>
  <c r="AK407" i="17"/>
  <c r="AC406" i="17" s="1"/>
  <c r="AK406" i="17"/>
  <c r="AB405" i="17" s="1"/>
  <c r="AK405" i="17"/>
  <c r="AC404" i="17" s="1"/>
  <c r="AK404" i="17"/>
  <c r="AB403" i="17" s="1"/>
  <c r="AK403" i="17"/>
  <c r="AC402" i="17" s="1"/>
  <c r="AK402" i="17"/>
  <c r="AB401" i="17" s="1"/>
  <c r="AK401" i="17"/>
  <c r="AK400" i="17"/>
  <c r="AB399" i="17" s="1"/>
  <c r="AK399" i="17"/>
  <c r="AC398" i="17" s="1"/>
  <c r="AK398" i="17"/>
  <c r="AB397" i="17" s="1"/>
  <c r="AK397" i="17"/>
  <c r="AC396" i="17" s="1"/>
  <c r="AK396" i="17"/>
  <c r="AB395" i="17" s="1"/>
  <c r="AK395" i="17"/>
  <c r="AC394" i="17" s="1"/>
  <c r="AC395" i="17"/>
  <c r="AK394" i="17"/>
  <c r="AB393" i="17" s="1"/>
  <c r="AK393" i="17"/>
  <c r="AC392" i="17" s="1"/>
  <c r="AK392" i="17"/>
  <c r="AB391" i="17" s="1"/>
  <c r="AB392" i="17"/>
  <c r="AK391" i="17"/>
  <c r="AC390" i="17" s="1"/>
  <c r="AK390" i="17"/>
  <c r="AB389" i="17" s="1"/>
  <c r="AK389" i="17"/>
  <c r="AK388" i="17"/>
  <c r="AB387" i="17" s="1"/>
  <c r="AK387" i="17"/>
  <c r="AC386" i="17" s="1"/>
  <c r="AK386" i="17"/>
  <c r="AB385" i="17" s="1"/>
  <c r="AK385" i="17"/>
  <c r="AC384" i="17" s="1"/>
  <c r="AK384" i="17"/>
  <c r="AB383" i="17" s="1"/>
  <c r="AK383" i="17"/>
  <c r="AC382" i="17" s="1"/>
  <c r="AC383" i="17"/>
  <c r="AK382" i="17"/>
  <c r="AB381" i="17" s="1"/>
  <c r="AK381" i="17"/>
  <c r="AC380" i="17" s="1"/>
  <c r="AK380" i="17"/>
  <c r="AK379" i="17"/>
  <c r="AC378" i="17" s="1"/>
  <c r="AK378" i="17"/>
  <c r="AK377" i="17"/>
  <c r="AC376" i="17" s="1"/>
  <c r="AK376" i="17"/>
  <c r="AB375" i="17" s="1"/>
  <c r="AK375" i="17"/>
  <c r="AC374" i="17" s="1"/>
  <c r="AC375" i="17"/>
  <c r="AK374" i="17"/>
  <c r="AB373" i="17" s="1"/>
  <c r="AK373" i="17"/>
  <c r="AC372" i="17" s="1"/>
  <c r="AK372" i="17"/>
  <c r="AB371" i="17" s="1"/>
  <c r="AK371" i="17"/>
  <c r="AC370" i="17" s="1"/>
  <c r="AK370" i="17"/>
  <c r="AB369" i="17" s="1"/>
  <c r="AK369" i="17"/>
  <c r="AC368" i="17" s="1"/>
  <c r="AK368" i="17"/>
  <c r="AB367" i="17" s="1"/>
  <c r="AK367" i="17"/>
  <c r="AC366" i="17" s="1"/>
  <c r="AC367" i="17"/>
  <c r="AK366" i="17"/>
  <c r="AB365" i="17" s="1"/>
  <c r="AK365" i="17"/>
  <c r="AK364" i="17"/>
  <c r="AB363" i="17" s="1"/>
  <c r="AK363" i="17"/>
  <c r="AC362" i="17" s="1"/>
  <c r="AK362" i="17"/>
  <c r="AB361" i="17" s="1"/>
  <c r="AK361" i="17"/>
  <c r="AK360" i="17"/>
  <c r="AB359" i="17" s="1"/>
  <c r="AC360" i="17"/>
  <c r="AB360" i="17"/>
  <c r="AK359" i="17"/>
  <c r="AC358" i="17" s="1"/>
  <c r="AK358" i="17"/>
  <c r="AB357" i="17" s="1"/>
  <c r="AK357" i="17"/>
  <c r="AC356" i="17" s="1"/>
  <c r="AK356" i="17"/>
  <c r="AB355" i="17" s="1"/>
  <c r="AK355" i="17"/>
  <c r="AC354" i="17" s="1"/>
  <c r="AK354" i="17"/>
  <c r="AB353" i="17" s="1"/>
  <c r="AK353" i="17"/>
  <c r="AK352" i="17"/>
  <c r="AB351" i="17" s="1"/>
  <c r="AK351" i="17"/>
  <c r="AC350" i="17" s="1"/>
  <c r="AK350" i="17"/>
  <c r="AB349" i="17" s="1"/>
  <c r="AK349" i="17"/>
  <c r="AB348" i="17" s="1"/>
  <c r="AK348" i="17"/>
  <c r="AC347" i="17" s="1"/>
  <c r="AK347" i="17"/>
  <c r="AB346" i="17" s="1"/>
  <c r="AK346" i="17"/>
  <c r="AC345" i="17" s="1"/>
  <c r="AK345" i="17"/>
  <c r="AB344" i="17" s="1"/>
  <c r="AK344" i="17"/>
  <c r="AC343" i="17" s="1"/>
  <c r="AK343" i="17"/>
  <c r="AB342" i="17" s="1"/>
  <c r="AK342" i="17"/>
  <c r="AK341" i="17"/>
  <c r="AB340" i="17" s="1"/>
  <c r="AK340" i="17"/>
  <c r="AC339" i="17" s="1"/>
  <c r="AK339" i="17"/>
  <c r="AB338" i="17" s="1"/>
  <c r="AK338" i="17"/>
  <c r="AC337" i="17" s="1"/>
  <c r="AK337" i="17"/>
  <c r="AK336" i="17"/>
  <c r="AC335" i="17" s="1"/>
  <c r="AK335" i="17"/>
  <c r="AB335" i="17"/>
  <c r="AK334" i="17"/>
  <c r="AB333" i="17" s="1"/>
  <c r="AK333" i="17"/>
  <c r="AB332" i="17" s="1"/>
  <c r="AC333" i="17"/>
  <c r="AK332" i="17"/>
  <c r="AC331" i="17" s="1"/>
  <c r="AC332" i="17"/>
  <c r="AK331" i="17"/>
  <c r="AB330" i="17" s="1"/>
  <c r="AK330" i="17"/>
  <c r="AC329" i="17" s="1"/>
  <c r="AK329" i="17"/>
  <c r="AB328" i="17" s="1"/>
  <c r="AK328" i="17"/>
  <c r="AC327" i="17" s="1"/>
  <c r="AK327" i="17"/>
  <c r="AB326" i="17" s="1"/>
  <c r="AK326" i="17"/>
  <c r="AC325" i="17" s="1"/>
  <c r="AK325" i="17"/>
  <c r="AK324" i="17"/>
  <c r="AC323" i="17" s="1"/>
  <c r="AK323" i="17"/>
  <c r="AB322" i="17" s="1"/>
  <c r="AK322" i="17"/>
  <c r="AC321" i="17" s="1"/>
  <c r="AK321" i="17"/>
  <c r="AB320" i="17" s="1"/>
  <c r="AK320" i="17"/>
  <c r="AC319" i="17" s="1"/>
  <c r="AK319" i="17"/>
  <c r="AB318" i="17" s="1"/>
  <c r="AK318" i="17"/>
  <c r="AC318" i="17"/>
  <c r="AK317" i="17"/>
  <c r="AB316" i="17" s="1"/>
  <c r="AC317" i="17"/>
  <c r="AB317" i="17"/>
  <c r="AK316" i="17"/>
  <c r="AC315" i="17" s="1"/>
  <c r="AC316" i="17"/>
  <c r="AK315" i="17"/>
  <c r="AB314" i="17" s="1"/>
  <c r="AK314" i="17"/>
  <c r="AC313" i="17" s="1"/>
  <c r="AK313" i="17"/>
  <c r="AB312" i="17" s="1"/>
  <c r="AK312" i="17"/>
  <c r="AC311" i="17" s="1"/>
  <c r="AK311" i="17"/>
  <c r="AB310" i="17" s="1"/>
  <c r="AK310" i="17"/>
  <c r="AC309" i="17" s="1"/>
  <c r="AK309" i="17"/>
  <c r="AK308" i="17"/>
  <c r="AC307" i="17" s="1"/>
  <c r="AK307" i="17"/>
  <c r="AB306" i="17" s="1"/>
  <c r="AK306" i="17"/>
  <c r="AK305" i="17"/>
  <c r="AB304" i="17" s="1"/>
  <c r="AK304" i="17"/>
  <c r="AK303" i="17"/>
  <c r="AB302" i="17" s="1"/>
  <c r="AK302" i="17"/>
  <c r="AC301" i="17" s="1"/>
  <c r="AC302" i="17"/>
  <c r="AK301" i="17"/>
  <c r="AB300" i="17" s="1"/>
  <c r="AK300" i="17"/>
  <c r="AC299" i="17" s="1"/>
  <c r="AC300" i="17"/>
  <c r="AK299" i="17"/>
  <c r="AK298" i="17"/>
  <c r="AC297" i="17" s="1"/>
  <c r="AK297" i="17"/>
  <c r="AK296" i="17"/>
  <c r="AC295" i="17" s="1"/>
  <c r="AK295" i="17"/>
  <c r="AK294" i="17"/>
  <c r="AC293" i="17" s="1"/>
  <c r="AK293" i="17"/>
  <c r="AB292" i="17" s="1"/>
  <c r="AB293" i="17"/>
  <c r="AK292" i="17"/>
  <c r="AK291" i="17"/>
  <c r="AK290" i="17"/>
  <c r="AC289" i="17" s="1"/>
  <c r="AK289" i="17"/>
  <c r="AB288" i="17" s="1"/>
  <c r="AK288" i="17"/>
  <c r="AK287" i="17"/>
  <c r="AB286" i="17" s="1"/>
  <c r="AK286" i="17"/>
  <c r="AB285" i="17" s="1"/>
  <c r="AK285" i="17"/>
  <c r="AB284" i="17" s="1"/>
  <c r="AK284" i="17"/>
  <c r="AC284" i="17"/>
  <c r="AK283" i="17"/>
  <c r="AK282" i="17"/>
  <c r="AC281" i="17" s="1"/>
  <c r="AK281" i="17"/>
  <c r="AB280" i="17" s="1"/>
  <c r="AB281" i="17"/>
  <c r="AK280" i="17"/>
  <c r="AC279" i="17" s="1"/>
  <c r="AK279" i="17"/>
  <c r="AB278" i="17" s="1"/>
  <c r="AK278" i="17"/>
  <c r="AK277" i="17"/>
  <c r="AB276" i="17" s="1"/>
  <c r="AK276" i="17"/>
  <c r="AC275" i="17" s="1"/>
  <c r="AK275" i="17"/>
  <c r="AB274" i="17" s="1"/>
  <c r="AK274" i="17"/>
  <c r="AB273" i="17" s="1"/>
  <c r="AK273" i="17"/>
  <c r="AB272" i="17" s="1"/>
  <c r="AK272" i="17"/>
  <c r="AK271" i="17"/>
  <c r="AK270" i="17"/>
  <c r="AC269" i="17" s="1"/>
  <c r="AK269" i="17"/>
  <c r="AB268" i="17" s="1"/>
  <c r="AK268" i="17"/>
  <c r="AC267" i="17" s="1"/>
  <c r="AK267" i="17"/>
  <c r="AB266" i="17" s="1"/>
  <c r="AK266" i="17"/>
  <c r="AB265" i="17" s="1"/>
  <c r="AK265" i="17"/>
  <c r="AK264" i="17"/>
  <c r="AK263" i="17"/>
  <c r="AK262" i="17"/>
  <c r="AK261" i="17"/>
  <c r="AB260" i="17" s="1"/>
  <c r="AK260" i="17"/>
  <c r="AC259" i="17" s="1"/>
  <c r="AK259" i="17"/>
  <c r="AB258" i="17" s="1"/>
  <c r="AK258" i="17"/>
  <c r="AB257" i="17" s="1"/>
  <c r="AK257" i="17"/>
  <c r="AB256" i="17" s="1"/>
  <c r="AK256" i="17"/>
  <c r="AK255" i="17"/>
  <c r="AK254" i="17"/>
  <c r="AC253" i="17" s="1"/>
  <c r="AK253" i="17"/>
  <c r="AB252" i="17" s="1"/>
  <c r="AK252" i="17"/>
  <c r="AC251" i="17" s="1"/>
  <c r="AK251" i="17"/>
  <c r="AB250" i="17" s="1"/>
  <c r="AK250" i="17"/>
  <c r="AB249" i="17" s="1"/>
  <c r="AK249" i="17"/>
  <c r="AB248" i="17" s="1"/>
  <c r="AK248" i="17"/>
  <c r="AK247" i="17"/>
  <c r="AK246" i="17"/>
  <c r="AC245" i="17" s="1"/>
  <c r="AK245" i="17"/>
  <c r="AB244" i="17" s="1"/>
  <c r="AK244" i="17"/>
  <c r="AC243" i="17" s="1"/>
  <c r="AK243" i="17"/>
  <c r="AB242" i="17" s="1"/>
  <c r="AK242" i="17"/>
  <c r="AB241" i="17" s="1"/>
  <c r="AK241" i="17"/>
  <c r="AB240" i="17" s="1"/>
  <c r="AK240" i="17"/>
  <c r="AK239" i="17"/>
  <c r="AK238" i="17"/>
  <c r="AC237" i="17" s="1"/>
  <c r="AK237" i="17"/>
  <c r="AB236" i="17" s="1"/>
  <c r="AK236" i="17"/>
  <c r="AC235" i="17" s="1"/>
  <c r="AK235" i="17"/>
  <c r="AB234" i="17" s="1"/>
  <c r="AK234" i="17"/>
  <c r="AB233" i="17" s="1"/>
  <c r="AK233" i="17"/>
  <c r="AK232" i="17"/>
  <c r="AK231" i="17"/>
  <c r="AB230" i="17" s="1"/>
  <c r="AK230" i="17"/>
  <c r="AK229" i="17"/>
  <c r="AB228" i="17" s="1"/>
  <c r="AK228" i="17"/>
  <c r="AC227" i="17" s="1"/>
  <c r="AK227" i="17"/>
  <c r="AB226" i="17" s="1"/>
  <c r="AK226" i="17"/>
  <c r="AB225" i="17" s="1"/>
  <c r="AK225" i="17"/>
  <c r="AB224" i="17" s="1"/>
  <c r="AK224" i="17"/>
  <c r="AK223" i="17"/>
  <c r="AB222" i="17" s="1"/>
  <c r="AK222" i="17"/>
  <c r="AC221" i="17" s="1"/>
  <c r="AC222" i="17"/>
  <c r="AK221" i="17"/>
  <c r="AB220" i="17" s="1"/>
  <c r="AK220" i="17"/>
  <c r="AC219" i="17" s="1"/>
  <c r="AK219" i="17"/>
  <c r="AB218" i="17" s="1"/>
  <c r="AK218" i="17"/>
  <c r="AB217" i="17" s="1"/>
  <c r="AK217" i="17"/>
  <c r="AB216" i="17" s="1"/>
  <c r="AK216" i="17"/>
  <c r="AK215" i="17"/>
  <c r="AB214" i="17" s="1"/>
  <c r="AK214" i="17"/>
  <c r="AC213" i="17" s="1"/>
  <c r="AK213" i="17"/>
  <c r="AB212" i="17" s="1"/>
  <c r="AK212" i="17"/>
  <c r="AC211" i="17" s="1"/>
  <c r="AK211" i="17"/>
  <c r="AB210" i="17" s="1"/>
  <c r="AK210" i="17"/>
  <c r="AB209" i="17" s="1"/>
  <c r="AK209" i="17"/>
  <c r="AK208" i="17"/>
  <c r="AK207" i="17"/>
  <c r="AB206" i="17" s="1"/>
  <c r="AK206" i="17"/>
  <c r="AC205" i="17" s="1"/>
  <c r="AK205" i="17"/>
  <c r="AB204" i="17" s="1"/>
  <c r="AK204" i="17"/>
  <c r="AC203" i="17" s="1"/>
  <c r="AK203" i="17"/>
  <c r="AB202" i="17" s="1"/>
  <c r="AK202" i="17"/>
  <c r="AB201" i="17" s="1"/>
  <c r="AK201" i="17"/>
  <c r="AB200" i="17" s="1"/>
  <c r="AK200" i="17"/>
  <c r="AK199" i="17"/>
  <c r="AK198" i="17"/>
  <c r="AC197" i="17" s="1"/>
  <c r="AK197" i="17"/>
  <c r="AB196" i="17" s="1"/>
  <c r="AK196" i="17"/>
  <c r="AC195" i="17" s="1"/>
  <c r="AK195" i="17"/>
  <c r="AB194" i="17" s="1"/>
  <c r="AK194" i="17"/>
  <c r="AB193" i="17" s="1"/>
  <c r="AK193" i="17"/>
  <c r="AB192" i="17" s="1"/>
  <c r="AK192" i="17"/>
  <c r="AK191" i="17"/>
  <c r="AB190" i="17" s="1"/>
  <c r="AK190" i="17"/>
  <c r="AC189" i="17" s="1"/>
  <c r="AK189" i="17"/>
  <c r="AB188" i="17" s="1"/>
  <c r="AK188" i="17"/>
  <c r="AC187" i="17" s="1"/>
  <c r="AK187" i="17"/>
  <c r="AB186" i="17" s="1"/>
  <c r="AK186" i="17"/>
  <c r="AB185" i="17" s="1"/>
  <c r="AK185" i="17"/>
  <c r="AB184" i="17" s="1"/>
  <c r="AK184" i="17"/>
  <c r="AC183" i="17" s="1"/>
  <c r="AK183" i="17"/>
  <c r="AB182" i="17" s="1"/>
  <c r="AK182" i="17"/>
  <c r="AC181" i="17" s="1"/>
  <c r="AK181" i="17"/>
  <c r="AK180" i="17"/>
  <c r="AC179" i="17" s="1"/>
  <c r="AK179" i="17"/>
  <c r="AB178" i="17" s="1"/>
  <c r="AK178" i="17"/>
  <c r="AK177" i="17"/>
  <c r="AB176" i="17" s="1"/>
  <c r="AK176" i="17"/>
  <c r="AC175" i="17" s="1"/>
  <c r="AK175" i="17"/>
  <c r="AB174" i="17" s="1"/>
  <c r="AK174" i="17"/>
  <c r="AC173" i="17" s="1"/>
  <c r="AK173" i="17"/>
  <c r="AK172" i="17"/>
  <c r="AC171" i="17" s="1"/>
  <c r="AK171" i="17"/>
  <c r="AB170" i="17" s="1"/>
  <c r="AK170" i="17"/>
  <c r="AK169" i="17"/>
  <c r="AB168" i="17" s="1"/>
  <c r="AK168" i="17"/>
  <c r="AC167" i="17" s="1"/>
  <c r="AK167" i="17"/>
  <c r="AB166" i="17" s="1"/>
  <c r="AK166" i="17"/>
  <c r="AC165" i="17" s="1"/>
  <c r="AK165" i="17"/>
  <c r="AB164" i="17" s="1"/>
  <c r="AK164" i="17"/>
  <c r="AK163" i="17"/>
  <c r="AB162" i="17" s="1"/>
  <c r="AK162" i="17"/>
  <c r="AK161" i="17"/>
  <c r="AB160" i="17" s="1"/>
  <c r="AK160" i="17"/>
  <c r="AC159" i="17" s="1"/>
  <c r="AC160" i="17"/>
  <c r="AK159" i="17"/>
  <c r="AB158" i="17" s="1"/>
  <c r="AK158" i="17"/>
  <c r="AC157" i="17" s="1"/>
  <c r="AK157" i="17"/>
  <c r="AB156" i="17" s="1"/>
  <c r="AK156" i="17"/>
  <c r="AC155" i="17" s="1"/>
  <c r="AK155" i="17"/>
  <c r="AB154" i="17" s="1"/>
  <c r="AK154" i="17"/>
  <c r="AC153" i="17" s="1"/>
  <c r="AK153" i="17"/>
  <c r="AB153" i="17"/>
  <c r="AK152" i="17"/>
  <c r="AC151" i="17" s="1"/>
  <c r="AK151" i="17"/>
  <c r="AB150" i="17" s="1"/>
  <c r="AK150" i="17"/>
  <c r="AK149" i="17"/>
  <c r="AB148" i="17" s="1"/>
  <c r="AK148" i="17"/>
  <c r="AK147" i="17"/>
  <c r="AB146" i="17" s="1"/>
  <c r="AK146" i="17"/>
  <c r="AB145" i="17" s="1"/>
  <c r="AK145" i="17"/>
  <c r="AB144" i="17" s="1"/>
  <c r="AK144" i="17"/>
  <c r="AC143" i="17" s="1"/>
  <c r="AK143" i="17"/>
  <c r="AB142" i="17" s="1"/>
  <c r="AK142" i="17"/>
  <c r="AC141" i="17" s="1"/>
  <c r="AK141" i="17"/>
  <c r="AB140" i="17" s="1"/>
  <c r="AK140" i="17"/>
  <c r="AC139" i="17" s="1"/>
  <c r="AK139" i="17"/>
  <c r="AB138" i="17" s="1"/>
  <c r="AK138" i="17"/>
  <c r="AC137" i="17" s="1"/>
  <c r="AK137" i="17"/>
  <c r="AB136" i="17" s="1"/>
  <c r="AK136" i="17"/>
  <c r="AC135" i="17" s="1"/>
  <c r="AK135" i="17"/>
  <c r="AB134" i="17" s="1"/>
  <c r="AK134" i="17"/>
  <c r="AC133" i="17" s="1"/>
  <c r="AK133" i="17"/>
  <c r="AB132" i="17" s="1"/>
  <c r="AK132" i="17"/>
  <c r="AC131" i="17" s="1"/>
  <c r="AK131" i="17"/>
  <c r="AB130" i="17" s="1"/>
  <c r="AK130" i="17"/>
  <c r="AC129" i="17" s="1"/>
  <c r="AK129" i="17"/>
  <c r="AB128" i="17" s="1"/>
  <c r="AK128" i="17"/>
  <c r="AC127" i="17" s="1"/>
  <c r="AK127" i="17"/>
  <c r="AB126" i="17" s="1"/>
  <c r="AK126" i="17"/>
  <c r="AC125" i="17" s="1"/>
  <c r="AK125" i="17"/>
  <c r="AB124" i="17" s="1"/>
  <c r="AK124" i="17"/>
  <c r="AC123" i="17" s="1"/>
  <c r="AK123" i="17"/>
  <c r="AB122" i="17" s="1"/>
  <c r="AK122" i="17"/>
  <c r="AC121" i="17" s="1"/>
  <c r="AK121" i="17"/>
  <c r="AB120" i="17" s="1"/>
  <c r="AK120" i="17"/>
  <c r="AC119" i="17" s="1"/>
  <c r="AK119" i="17"/>
  <c r="AB118" i="17" s="1"/>
  <c r="AK118" i="17"/>
  <c r="AC117" i="17" s="1"/>
  <c r="AK117" i="17"/>
  <c r="AB116" i="17" s="1"/>
  <c r="AK116" i="17"/>
  <c r="AC115" i="17" s="1"/>
  <c r="AK115" i="17"/>
  <c r="AB114" i="17" s="1"/>
  <c r="AK114" i="17"/>
  <c r="AC113" i="17" s="1"/>
  <c r="AK113" i="17"/>
  <c r="AB112" i="17" s="1"/>
  <c r="AK112" i="17"/>
  <c r="AC111" i="17" s="1"/>
  <c r="AK111" i="17"/>
  <c r="AB110" i="17" s="1"/>
  <c r="AK110" i="17"/>
  <c r="AC109" i="17" s="1"/>
  <c r="AK109" i="17"/>
  <c r="AB108" i="17" s="1"/>
  <c r="AK108" i="17"/>
  <c r="AC107" i="17" s="1"/>
  <c r="AK107" i="17"/>
  <c r="AB106" i="17" s="1"/>
  <c r="AK106" i="17"/>
  <c r="AC105" i="17" s="1"/>
  <c r="AK105" i="17"/>
  <c r="AB104" i="17" s="1"/>
  <c r="AK104" i="17"/>
  <c r="AC103" i="17" s="1"/>
  <c r="AC104" i="17"/>
  <c r="AK103" i="17"/>
  <c r="AB102" i="17" s="1"/>
  <c r="AK102" i="17"/>
  <c r="AC101" i="17" s="1"/>
  <c r="AK101" i="17"/>
  <c r="AB100" i="17" s="1"/>
  <c r="AK100" i="17"/>
  <c r="AC99" i="17" s="1"/>
  <c r="AK99" i="17"/>
  <c r="AB98" i="17" s="1"/>
  <c r="AK98" i="17"/>
  <c r="AC97" i="17" s="1"/>
  <c r="AK97" i="17"/>
  <c r="AB96" i="17" s="1"/>
  <c r="AK96" i="17"/>
  <c r="AC95" i="17" s="1"/>
  <c r="AK95" i="17"/>
  <c r="AB94" i="17" s="1"/>
  <c r="AK94" i="17"/>
  <c r="AC93" i="17" s="1"/>
  <c r="AK93" i="17"/>
  <c r="AB92" i="17" s="1"/>
  <c r="AK92" i="17"/>
  <c r="AC91" i="17" s="1"/>
  <c r="AK91" i="17"/>
  <c r="AB90" i="17" s="1"/>
  <c r="AK90" i="17"/>
  <c r="AC89" i="17" s="1"/>
  <c r="AK89" i="17"/>
  <c r="AB88" i="17" s="1"/>
  <c r="AK88" i="17"/>
  <c r="AC87" i="17" s="1"/>
  <c r="AK87" i="17"/>
  <c r="AB86" i="17" s="1"/>
  <c r="AK86" i="17"/>
  <c r="AC85" i="17" s="1"/>
  <c r="AK85" i="17"/>
  <c r="AB84" i="17" s="1"/>
  <c r="AK84" i="17"/>
  <c r="AC83" i="17" s="1"/>
  <c r="AK83" i="17"/>
  <c r="AB82" i="17" s="1"/>
  <c r="AK82" i="17"/>
  <c r="AC81" i="17" s="1"/>
  <c r="AK81" i="17"/>
  <c r="AB80" i="17" s="1"/>
  <c r="AK80" i="17"/>
  <c r="AC79" i="17" s="1"/>
  <c r="AK79" i="17"/>
  <c r="AB78" i="17" s="1"/>
  <c r="AK78" i="17"/>
  <c r="AC77" i="17" s="1"/>
  <c r="AK77" i="17"/>
  <c r="AB76" i="17" s="1"/>
  <c r="AK76" i="17"/>
  <c r="AC75" i="17" s="1"/>
  <c r="AK75" i="17"/>
  <c r="AB74" i="17" s="1"/>
  <c r="AK74" i="17"/>
  <c r="AC73" i="17" s="1"/>
  <c r="AK73" i="17"/>
  <c r="AB72" i="17" s="1"/>
  <c r="AK72" i="17"/>
  <c r="AC71" i="17" s="1"/>
  <c r="AK71" i="17"/>
  <c r="AB70" i="17" s="1"/>
  <c r="AK70" i="17"/>
  <c r="AC69" i="17" s="1"/>
  <c r="AK69" i="17"/>
  <c r="AB68" i="17" s="1"/>
  <c r="AK68" i="17"/>
  <c r="AC67" i="17" s="1"/>
  <c r="AK67" i="17"/>
  <c r="AB66" i="17" s="1"/>
  <c r="AK66" i="17"/>
  <c r="AC65" i="17" s="1"/>
  <c r="AK65" i="17"/>
  <c r="AB64" i="17" s="1"/>
  <c r="AK64" i="17"/>
  <c r="AC63" i="17" s="1"/>
  <c r="AK63" i="17"/>
  <c r="AB62" i="17" s="1"/>
  <c r="AK62" i="17"/>
  <c r="AC61" i="17" s="1"/>
  <c r="AK61" i="17"/>
  <c r="AB60" i="17" s="1"/>
  <c r="AK60" i="17"/>
  <c r="AC59" i="17" s="1"/>
  <c r="AK59" i="17"/>
  <c r="AB58" i="17" s="1"/>
  <c r="AK58" i="17"/>
  <c r="AC57" i="17" s="1"/>
  <c r="AK57" i="17"/>
  <c r="AB56" i="17" s="1"/>
  <c r="AK56" i="17"/>
  <c r="AC55" i="17" s="1"/>
  <c r="AK55" i="17"/>
  <c r="AB54" i="17" s="1"/>
  <c r="AK54" i="17"/>
  <c r="AC53" i="17" s="1"/>
  <c r="AK53" i="17"/>
  <c r="AB52" i="17" s="1"/>
  <c r="AK52" i="17"/>
  <c r="AC51" i="17" s="1"/>
  <c r="AK51" i="17"/>
  <c r="AC50" i="17" s="1"/>
  <c r="AK50" i="17"/>
  <c r="AC49" i="17" s="1"/>
  <c r="AK49" i="17"/>
  <c r="AB48" i="17" s="1"/>
  <c r="AK48" i="17"/>
  <c r="AC47" i="17" s="1"/>
  <c r="AK47" i="17"/>
  <c r="AB46" i="17" s="1"/>
  <c r="AI47" i="17"/>
  <c r="AH47" i="17"/>
  <c r="AK46" i="17"/>
  <c r="AB45" i="17" s="1"/>
  <c r="AI46" i="17"/>
  <c r="AH46" i="17"/>
  <c r="AK45" i="17"/>
  <c r="AB44" i="17" s="1"/>
  <c r="AI45" i="17"/>
  <c r="AH45" i="17"/>
  <c r="AK44" i="17"/>
  <c r="AB43" i="17" s="1"/>
  <c r="AI44" i="17"/>
  <c r="AH44" i="17"/>
  <c r="AK43" i="17"/>
  <c r="AB42" i="17" s="1"/>
  <c r="AI43" i="17"/>
  <c r="AH43" i="17"/>
  <c r="AK42" i="17"/>
  <c r="AB41" i="17" s="1"/>
  <c r="AI42" i="17"/>
  <c r="AH42" i="17"/>
  <c r="AK41" i="17"/>
  <c r="AB40" i="17" s="1"/>
  <c r="AI41" i="17"/>
  <c r="AH41" i="17"/>
  <c r="AK40" i="17"/>
  <c r="AB39" i="17" s="1"/>
  <c r="AI40" i="17"/>
  <c r="AH40" i="17"/>
  <c r="AK39" i="17"/>
  <c r="AB38" i="17" s="1"/>
  <c r="AI39" i="17"/>
  <c r="AH39" i="17"/>
  <c r="AK38" i="17"/>
  <c r="AC37" i="17" s="1"/>
  <c r="AI38" i="17"/>
  <c r="AH38" i="17"/>
  <c r="AK37" i="17"/>
  <c r="AC36" i="17" s="1"/>
  <c r="AK36" i="17"/>
  <c r="AC35" i="17" s="1"/>
  <c r="AK35" i="17"/>
  <c r="AC34" i="17" s="1"/>
  <c r="AK34" i="17"/>
  <c r="AC33" i="17" s="1"/>
  <c r="AK33" i="17"/>
  <c r="AC32" i="17" s="1"/>
  <c r="AK32" i="17"/>
  <c r="AB31" i="17" s="1"/>
  <c r="AK31" i="17"/>
  <c r="AC30" i="17" s="1"/>
  <c r="AK30" i="17"/>
  <c r="AB29" i="17" s="1"/>
  <c r="AK29" i="17"/>
  <c r="AB28" i="17" s="1"/>
  <c r="AK28" i="17"/>
  <c r="AB27" i="17" s="1"/>
  <c r="AK27" i="17"/>
  <c r="AB26" i="17" s="1"/>
  <c r="AK26" i="17"/>
  <c r="AB25" i="17" s="1"/>
  <c r="AK25" i="17"/>
  <c r="AB24" i="17" s="1"/>
  <c r="AK24" i="17"/>
  <c r="AB23" i="17" s="1"/>
  <c r="AK23" i="17"/>
  <c r="AB22" i="17" s="1"/>
  <c r="AK22" i="17"/>
  <c r="AB21" i="17" s="1"/>
  <c r="AK21" i="17"/>
  <c r="AB20" i="17" s="1"/>
  <c r="AK20" i="17"/>
  <c r="AC19" i="17" s="1"/>
  <c r="E20" i="17"/>
  <c r="AK19" i="17"/>
  <c r="AB18" i="17" s="1"/>
  <c r="AK18" i="17"/>
  <c r="AC17" i="17" s="1"/>
  <c r="AK17" i="17"/>
  <c r="AC16" i="17" s="1"/>
  <c r="AC1014" i="16"/>
  <c r="AB1014" i="16"/>
  <c r="AA1014" i="16"/>
  <c r="Z1014" i="16"/>
  <c r="Y1014" i="16"/>
  <c r="AC1013" i="16"/>
  <c r="AB1013" i="16"/>
  <c r="AA1013" i="16"/>
  <c r="Z1013" i="16"/>
  <c r="Y1013" i="16"/>
  <c r="AA1012" i="16"/>
  <c r="X1012" i="16"/>
  <c r="AC1012" i="16" s="1"/>
  <c r="W1012" i="16"/>
  <c r="AB1012" i="16" s="1"/>
  <c r="V1012" i="16"/>
  <c r="U1012" i="16"/>
  <c r="Z1012" i="16" s="1"/>
  <c r="T1012" i="16"/>
  <c r="Y1012" i="16" s="1"/>
  <c r="X1011" i="16"/>
  <c r="AC1011" i="16" s="1"/>
  <c r="W1011" i="16"/>
  <c r="AB1011" i="16" s="1"/>
  <c r="V1011" i="16"/>
  <c r="AA1011" i="16" s="1"/>
  <c r="U1011" i="16"/>
  <c r="Z1011" i="16" s="1"/>
  <c r="T1011" i="16"/>
  <c r="Y1011" i="16" s="1"/>
  <c r="X1010" i="16"/>
  <c r="AC1010" i="16" s="1"/>
  <c r="W1010" i="16"/>
  <c r="AB1010" i="16" s="1"/>
  <c r="V1010" i="16"/>
  <c r="AA1010" i="16" s="1"/>
  <c r="U1010" i="16"/>
  <c r="Z1010" i="16" s="1"/>
  <c r="T1010" i="16"/>
  <c r="Y1010" i="16" s="1"/>
  <c r="Y1009" i="16"/>
  <c r="X1009" i="16"/>
  <c r="AC1009" i="16" s="1"/>
  <c r="W1009" i="16"/>
  <c r="AB1009" i="16" s="1"/>
  <c r="V1009" i="16"/>
  <c r="AA1009" i="16" s="1"/>
  <c r="U1009" i="16"/>
  <c r="Z1009" i="16" s="1"/>
  <c r="T1009" i="16"/>
  <c r="X1008" i="16"/>
  <c r="AC1008" i="16" s="1"/>
  <c r="W1008" i="16"/>
  <c r="AB1008" i="16" s="1"/>
  <c r="V1008" i="16"/>
  <c r="AA1008" i="16" s="1"/>
  <c r="U1008" i="16"/>
  <c r="Z1008" i="16" s="1"/>
  <c r="T1008" i="16"/>
  <c r="Y1008" i="16" s="1"/>
  <c r="AC1007" i="16"/>
  <c r="X1007" i="16"/>
  <c r="W1007" i="16"/>
  <c r="AB1007" i="16" s="1"/>
  <c r="V1007" i="16"/>
  <c r="AA1007" i="16" s="1"/>
  <c r="U1007" i="16"/>
  <c r="Z1007" i="16" s="1"/>
  <c r="T1007" i="16"/>
  <c r="Y1007" i="16" s="1"/>
  <c r="AA1006" i="16"/>
  <c r="X1006" i="16"/>
  <c r="AC1006" i="16" s="1"/>
  <c r="W1006" i="16"/>
  <c r="AB1006" i="16" s="1"/>
  <c r="V1006" i="16"/>
  <c r="U1006" i="16"/>
  <c r="Z1006" i="16" s="1"/>
  <c r="T1006" i="16"/>
  <c r="Y1006" i="16" s="1"/>
  <c r="X1005" i="16"/>
  <c r="AC1005" i="16" s="1"/>
  <c r="W1005" i="16"/>
  <c r="AB1005" i="16" s="1"/>
  <c r="V1005" i="16"/>
  <c r="AA1005" i="16" s="1"/>
  <c r="U1005" i="16"/>
  <c r="Z1005" i="16" s="1"/>
  <c r="T1005" i="16"/>
  <c r="Y1005" i="16" s="1"/>
  <c r="AA1004" i="16"/>
  <c r="X1004" i="16"/>
  <c r="AC1004" i="16" s="1"/>
  <c r="W1004" i="16"/>
  <c r="AB1004" i="16" s="1"/>
  <c r="V1004" i="16"/>
  <c r="U1004" i="16"/>
  <c r="Z1004" i="16" s="1"/>
  <c r="T1004" i="16"/>
  <c r="Y1004" i="16" s="1"/>
  <c r="X1003" i="16"/>
  <c r="AC1003" i="16" s="1"/>
  <c r="W1003" i="16"/>
  <c r="AB1003" i="16" s="1"/>
  <c r="V1003" i="16"/>
  <c r="AA1003" i="16" s="1"/>
  <c r="U1003" i="16"/>
  <c r="Z1003" i="16" s="1"/>
  <c r="T1003" i="16"/>
  <c r="Y1003" i="16" s="1"/>
  <c r="X1002" i="16"/>
  <c r="AC1002" i="16" s="1"/>
  <c r="W1002" i="16"/>
  <c r="AB1002" i="16" s="1"/>
  <c r="V1002" i="16"/>
  <c r="AA1002" i="16" s="1"/>
  <c r="U1002" i="16"/>
  <c r="Z1002" i="16" s="1"/>
  <c r="T1002" i="16"/>
  <c r="Y1002" i="16" s="1"/>
  <c r="Y1001" i="16"/>
  <c r="X1001" i="16"/>
  <c r="AC1001" i="16" s="1"/>
  <c r="W1001" i="16"/>
  <c r="AB1001" i="16" s="1"/>
  <c r="V1001" i="16"/>
  <c r="AA1001" i="16" s="1"/>
  <c r="U1001" i="16"/>
  <c r="Z1001" i="16" s="1"/>
  <c r="T1001" i="16"/>
  <c r="X1000" i="16"/>
  <c r="AC1000" i="16" s="1"/>
  <c r="W1000" i="16"/>
  <c r="AB1000" i="16" s="1"/>
  <c r="V1000" i="16"/>
  <c r="AA1000" i="16" s="1"/>
  <c r="U1000" i="16"/>
  <c r="Z1000" i="16" s="1"/>
  <c r="T1000" i="16"/>
  <c r="Y1000" i="16" s="1"/>
  <c r="AC999" i="16"/>
  <c r="X999" i="16"/>
  <c r="W999" i="16"/>
  <c r="AB999" i="16" s="1"/>
  <c r="V999" i="16"/>
  <c r="AA999" i="16" s="1"/>
  <c r="U999" i="16"/>
  <c r="Z999" i="16" s="1"/>
  <c r="T999" i="16"/>
  <c r="Y999" i="16" s="1"/>
  <c r="AA998" i="16"/>
  <c r="X998" i="16"/>
  <c r="AC998" i="16" s="1"/>
  <c r="W998" i="16"/>
  <c r="AB998" i="16" s="1"/>
  <c r="V998" i="16"/>
  <c r="U998" i="16"/>
  <c r="Z998" i="16" s="1"/>
  <c r="T998" i="16"/>
  <c r="Y998" i="16" s="1"/>
  <c r="X997" i="16"/>
  <c r="AC997" i="16" s="1"/>
  <c r="W997" i="16"/>
  <c r="AB997" i="16" s="1"/>
  <c r="V997" i="16"/>
  <c r="AA997" i="16" s="1"/>
  <c r="U997" i="16"/>
  <c r="Z997" i="16" s="1"/>
  <c r="T997" i="16"/>
  <c r="Y997" i="16" s="1"/>
  <c r="X996" i="16"/>
  <c r="AC996" i="16" s="1"/>
  <c r="W996" i="16"/>
  <c r="AB996" i="16" s="1"/>
  <c r="V996" i="16"/>
  <c r="AA996" i="16" s="1"/>
  <c r="U996" i="16"/>
  <c r="Z996" i="16" s="1"/>
  <c r="T996" i="16"/>
  <c r="Y996" i="16" s="1"/>
  <c r="AC995" i="16"/>
  <c r="AB995" i="16"/>
  <c r="X995" i="16"/>
  <c r="W995" i="16"/>
  <c r="V995" i="16"/>
  <c r="AA995" i="16" s="1"/>
  <c r="U995" i="16"/>
  <c r="Z995" i="16" s="1"/>
  <c r="T995" i="16"/>
  <c r="Y995" i="16" s="1"/>
  <c r="X994" i="16"/>
  <c r="AC994" i="16" s="1"/>
  <c r="W994" i="16"/>
  <c r="AB994" i="16" s="1"/>
  <c r="V994" i="16"/>
  <c r="AA994" i="16" s="1"/>
  <c r="U994" i="16"/>
  <c r="Z994" i="16" s="1"/>
  <c r="T994" i="16"/>
  <c r="Y994" i="16" s="1"/>
  <c r="Y993" i="16"/>
  <c r="X993" i="16"/>
  <c r="AC993" i="16" s="1"/>
  <c r="W993" i="16"/>
  <c r="AB993" i="16" s="1"/>
  <c r="V993" i="16"/>
  <c r="AA993" i="16" s="1"/>
  <c r="U993" i="16"/>
  <c r="Z993" i="16" s="1"/>
  <c r="T993" i="16"/>
  <c r="X992" i="16"/>
  <c r="AC992" i="16" s="1"/>
  <c r="W992" i="16"/>
  <c r="AB992" i="16" s="1"/>
  <c r="V992" i="16"/>
  <c r="AA992" i="16" s="1"/>
  <c r="U992" i="16"/>
  <c r="Z992" i="16" s="1"/>
  <c r="T992" i="16"/>
  <c r="Y992" i="16" s="1"/>
  <c r="X991" i="16"/>
  <c r="AC991" i="16" s="1"/>
  <c r="W991" i="16"/>
  <c r="AB991" i="16" s="1"/>
  <c r="V991" i="16"/>
  <c r="AA991" i="16" s="1"/>
  <c r="U991" i="16"/>
  <c r="Z991" i="16" s="1"/>
  <c r="T991" i="16"/>
  <c r="Y991" i="16" s="1"/>
  <c r="X990" i="16"/>
  <c r="AC990" i="16" s="1"/>
  <c r="W990" i="16"/>
  <c r="AB990" i="16" s="1"/>
  <c r="V990" i="16"/>
  <c r="AA990" i="16" s="1"/>
  <c r="U990" i="16"/>
  <c r="Z990" i="16" s="1"/>
  <c r="T990" i="16"/>
  <c r="Y990" i="16" s="1"/>
  <c r="AC989" i="16"/>
  <c r="X989" i="16"/>
  <c r="W989" i="16"/>
  <c r="AB989" i="16" s="1"/>
  <c r="V989" i="16"/>
  <c r="AA989" i="16" s="1"/>
  <c r="U989" i="16"/>
  <c r="Z989" i="16" s="1"/>
  <c r="T989" i="16"/>
  <c r="Y989" i="16" s="1"/>
  <c r="X988" i="16"/>
  <c r="AC988" i="16" s="1"/>
  <c r="W988" i="16"/>
  <c r="AB988" i="16" s="1"/>
  <c r="V988" i="16"/>
  <c r="AA988" i="16" s="1"/>
  <c r="U988" i="16"/>
  <c r="Z988" i="16" s="1"/>
  <c r="T988" i="16"/>
  <c r="Y988" i="16" s="1"/>
  <c r="AC987" i="16"/>
  <c r="AB987" i="16"/>
  <c r="X987" i="16"/>
  <c r="W987" i="16"/>
  <c r="V987" i="16"/>
  <c r="AA987" i="16" s="1"/>
  <c r="U987" i="16"/>
  <c r="Z987" i="16" s="1"/>
  <c r="T987" i="16"/>
  <c r="Y987" i="16" s="1"/>
  <c r="X986" i="16"/>
  <c r="AC986" i="16" s="1"/>
  <c r="W986" i="16"/>
  <c r="AB986" i="16" s="1"/>
  <c r="V986" i="16"/>
  <c r="AA986" i="16" s="1"/>
  <c r="U986" i="16"/>
  <c r="Z986" i="16" s="1"/>
  <c r="T986" i="16"/>
  <c r="Y986" i="16" s="1"/>
  <c r="AB985" i="16"/>
  <c r="Y985" i="16"/>
  <c r="X985" i="16"/>
  <c r="AC985" i="16" s="1"/>
  <c r="W985" i="16"/>
  <c r="V985" i="16"/>
  <c r="AA985" i="16" s="1"/>
  <c r="U985" i="16"/>
  <c r="Z985" i="16" s="1"/>
  <c r="T985" i="16"/>
  <c r="X984" i="16"/>
  <c r="AC984" i="16" s="1"/>
  <c r="W984" i="16"/>
  <c r="AB984" i="16" s="1"/>
  <c r="V984" i="16"/>
  <c r="AA984" i="16" s="1"/>
  <c r="U984" i="16"/>
  <c r="Z984" i="16" s="1"/>
  <c r="T984" i="16"/>
  <c r="Y984" i="16" s="1"/>
  <c r="X983" i="16"/>
  <c r="AC983" i="16" s="1"/>
  <c r="W983" i="16"/>
  <c r="AB983" i="16" s="1"/>
  <c r="V983" i="16"/>
  <c r="AA983" i="16" s="1"/>
  <c r="U983" i="16"/>
  <c r="Z983" i="16" s="1"/>
  <c r="T983" i="16"/>
  <c r="Y983" i="16" s="1"/>
  <c r="X982" i="16"/>
  <c r="AC982" i="16" s="1"/>
  <c r="W982" i="16"/>
  <c r="AB982" i="16" s="1"/>
  <c r="V982" i="16"/>
  <c r="AA982" i="16" s="1"/>
  <c r="U982" i="16"/>
  <c r="Z982" i="16" s="1"/>
  <c r="T982" i="16"/>
  <c r="Y982" i="16" s="1"/>
  <c r="AC981" i="16"/>
  <c r="X981" i="16"/>
  <c r="W981" i="16"/>
  <c r="AB981" i="16" s="1"/>
  <c r="V981" i="16"/>
  <c r="AA981" i="16" s="1"/>
  <c r="U981" i="16"/>
  <c r="Z981" i="16" s="1"/>
  <c r="T981" i="16"/>
  <c r="Y981" i="16" s="1"/>
  <c r="X980" i="16"/>
  <c r="AC980" i="16" s="1"/>
  <c r="W980" i="16"/>
  <c r="AB980" i="16" s="1"/>
  <c r="V980" i="16"/>
  <c r="AA980" i="16" s="1"/>
  <c r="U980" i="16"/>
  <c r="Z980" i="16" s="1"/>
  <c r="T980" i="16"/>
  <c r="Y980" i="16" s="1"/>
  <c r="AC979" i="16"/>
  <c r="AB979" i="16"/>
  <c r="X979" i="16"/>
  <c r="W979" i="16"/>
  <c r="V979" i="16"/>
  <c r="AA979" i="16" s="1"/>
  <c r="U979" i="16"/>
  <c r="Z979" i="16" s="1"/>
  <c r="T979" i="16"/>
  <c r="Y979" i="16" s="1"/>
  <c r="X978" i="16"/>
  <c r="AC978" i="16" s="1"/>
  <c r="W978" i="16"/>
  <c r="AB978" i="16" s="1"/>
  <c r="V978" i="16"/>
  <c r="AA978" i="16" s="1"/>
  <c r="U978" i="16"/>
  <c r="Z978" i="16" s="1"/>
  <c r="T978" i="16"/>
  <c r="Y978" i="16" s="1"/>
  <c r="AB977" i="16"/>
  <c r="Y977" i="16"/>
  <c r="X977" i="16"/>
  <c r="AC977" i="16" s="1"/>
  <c r="W977" i="16"/>
  <c r="V977" i="16"/>
  <c r="AA977" i="16" s="1"/>
  <c r="U977" i="16"/>
  <c r="Z977" i="16" s="1"/>
  <c r="T977" i="16"/>
  <c r="X976" i="16"/>
  <c r="AC976" i="16" s="1"/>
  <c r="W976" i="16"/>
  <c r="AB976" i="16" s="1"/>
  <c r="V976" i="16"/>
  <c r="AA976" i="16" s="1"/>
  <c r="U976" i="16"/>
  <c r="Z976" i="16" s="1"/>
  <c r="T976" i="16"/>
  <c r="Y976" i="16" s="1"/>
  <c r="X975" i="16"/>
  <c r="AC975" i="16" s="1"/>
  <c r="W975" i="16"/>
  <c r="AB975" i="16" s="1"/>
  <c r="V975" i="16"/>
  <c r="AA975" i="16" s="1"/>
  <c r="U975" i="16"/>
  <c r="Z975" i="16" s="1"/>
  <c r="T975" i="16"/>
  <c r="Y975" i="16" s="1"/>
  <c r="X974" i="16"/>
  <c r="AC974" i="16" s="1"/>
  <c r="W974" i="16"/>
  <c r="AB974" i="16" s="1"/>
  <c r="V974" i="16"/>
  <c r="AA974" i="16" s="1"/>
  <c r="U974" i="16"/>
  <c r="Z974" i="16" s="1"/>
  <c r="T974" i="16"/>
  <c r="Y974" i="16" s="1"/>
  <c r="AC973" i="16"/>
  <c r="X973" i="16"/>
  <c r="W973" i="16"/>
  <c r="AB973" i="16" s="1"/>
  <c r="V973" i="16"/>
  <c r="AA973" i="16" s="1"/>
  <c r="U973" i="16"/>
  <c r="Z973" i="16" s="1"/>
  <c r="T973" i="16"/>
  <c r="Y973" i="16" s="1"/>
  <c r="X972" i="16"/>
  <c r="AC972" i="16" s="1"/>
  <c r="W972" i="16"/>
  <c r="AB972" i="16" s="1"/>
  <c r="V972" i="16"/>
  <c r="AA972" i="16" s="1"/>
  <c r="U972" i="16"/>
  <c r="Z972" i="16" s="1"/>
  <c r="T972" i="16"/>
  <c r="Y972" i="16" s="1"/>
  <c r="AC971" i="16"/>
  <c r="AB971" i="16"/>
  <c r="X971" i="16"/>
  <c r="W971" i="16"/>
  <c r="V971" i="16"/>
  <c r="AA971" i="16" s="1"/>
  <c r="U971" i="16"/>
  <c r="Z971" i="16" s="1"/>
  <c r="T971" i="16"/>
  <c r="Y971" i="16" s="1"/>
  <c r="X970" i="16"/>
  <c r="AC970" i="16" s="1"/>
  <c r="W970" i="16"/>
  <c r="AB970" i="16" s="1"/>
  <c r="V970" i="16"/>
  <c r="AA970" i="16" s="1"/>
  <c r="U970" i="16"/>
  <c r="Z970" i="16" s="1"/>
  <c r="T970" i="16"/>
  <c r="Y970" i="16" s="1"/>
  <c r="AB969" i="16"/>
  <c r="Y969" i="16"/>
  <c r="X969" i="16"/>
  <c r="AC969" i="16" s="1"/>
  <c r="W969" i="16"/>
  <c r="V969" i="16"/>
  <c r="AA969" i="16" s="1"/>
  <c r="U969" i="16"/>
  <c r="Z969" i="16" s="1"/>
  <c r="T969" i="16"/>
  <c r="X968" i="16"/>
  <c r="AC968" i="16" s="1"/>
  <c r="W968" i="16"/>
  <c r="AB968" i="16" s="1"/>
  <c r="V968" i="16"/>
  <c r="AA968" i="16" s="1"/>
  <c r="U968" i="16"/>
  <c r="Z968" i="16" s="1"/>
  <c r="T968" i="16"/>
  <c r="Y968" i="16" s="1"/>
  <c r="AB967" i="16"/>
  <c r="X967" i="16"/>
  <c r="AC967" i="16" s="1"/>
  <c r="W967" i="16"/>
  <c r="V967" i="16"/>
  <c r="AA967" i="16" s="1"/>
  <c r="U967" i="16"/>
  <c r="Z967" i="16" s="1"/>
  <c r="T967" i="16"/>
  <c r="Y967" i="16" s="1"/>
  <c r="X966" i="16"/>
  <c r="AC966" i="16" s="1"/>
  <c r="W966" i="16"/>
  <c r="AB966" i="16" s="1"/>
  <c r="V966" i="16"/>
  <c r="AA966" i="16" s="1"/>
  <c r="U966" i="16"/>
  <c r="Z966" i="16" s="1"/>
  <c r="T966" i="16"/>
  <c r="Y966" i="16" s="1"/>
  <c r="AC965" i="16"/>
  <c r="X965" i="16"/>
  <c r="W965" i="16"/>
  <c r="AB965" i="16" s="1"/>
  <c r="V965" i="16"/>
  <c r="AA965" i="16" s="1"/>
  <c r="U965" i="16"/>
  <c r="Z965" i="16" s="1"/>
  <c r="T965" i="16"/>
  <c r="Y965" i="16" s="1"/>
  <c r="X964" i="16"/>
  <c r="AC964" i="16" s="1"/>
  <c r="W964" i="16"/>
  <c r="AB964" i="16" s="1"/>
  <c r="V964" i="16"/>
  <c r="AA964" i="16" s="1"/>
  <c r="U964" i="16"/>
  <c r="Z964" i="16" s="1"/>
  <c r="T964" i="16"/>
  <c r="Y964" i="16" s="1"/>
  <c r="X963" i="16"/>
  <c r="AC963" i="16" s="1"/>
  <c r="W963" i="16"/>
  <c r="AB963" i="16" s="1"/>
  <c r="V963" i="16"/>
  <c r="AA963" i="16" s="1"/>
  <c r="U963" i="16"/>
  <c r="Z963" i="16" s="1"/>
  <c r="T963" i="16"/>
  <c r="Y963" i="16" s="1"/>
  <c r="X962" i="16"/>
  <c r="AC962" i="16" s="1"/>
  <c r="W962" i="16"/>
  <c r="AB962" i="16" s="1"/>
  <c r="V962" i="16"/>
  <c r="AA962" i="16" s="1"/>
  <c r="U962" i="16"/>
  <c r="Z962" i="16" s="1"/>
  <c r="T962" i="16"/>
  <c r="Y962" i="16" s="1"/>
  <c r="X961" i="16"/>
  <c r="AC961" i="16" s="1"/>
  <c r="W961" i="16"/>
  <c r="AB961" i="16" s="1"/>
  <c r="V961" i="16"/>
  <c r="AA961" i="16" s="1"/>
  <c r="U961" i="16"/>
  <c r="Z961" i="16" s="1"/>
  <c r="T961" i="16"/>
  <c r="Y961" i="16" s="1"/>
  <c r="X960" i="16"/>
  <c r="AC960" i="16" s="1"/>
  <c r="W960" i="16"/>
  <c r="AB960" i="16" s="1"/>
  <c r="V960" i="16"/>
  <c r="AA960" i="16" s="1"/>
  <c r="U960" i="16"/>
  <c r="Z960" i="16" s="1"/>
  <c r="T960" i="16"/>
  <c r="Y960" i="16" s="1"/>
  <c r="AB959" i="16"/>
  <c r="Y959" i="16"/>
  <c r="X959" i="16"/>
  <c r="AC959" i="16" s="1"/>
  <c r="W959" i="16"/>
  <c r="V959" i="16"/>
  <c r="AA959" i="16" s="1"/>
  <c r="U959" i="16"/>
  <c r="Z959" i="16" s="1"/>
  <c r="T959" i="16"/>
  <c r="X958" i="16"/>
  <c r="AC958" i="16" s="1"/>
  <c r="W958" i="16"/>
  <c r="AB958" i="16" s="1"/>
  <c r="V958" i="16"/>
  <c r="AA958" i="16" s="1"/>
  <c r="U958" i="16"/>
  <c r="Z958" i="16" s="1"/>
  <c r="T958" i="16"/>
  <c r="Y958" i="16" s="1"/>
  <c r="AB957" i="16"/>
  <c r="X957" i="16"/>
  <c r="AC957" i="16" s="1"/>
  <c r="W957" i="16"/>
  <c r="V957" i="16"/>
  <c r="AA957" i="16" s="1"/>
  <c r="U957" i="16"/>
  <c r="Z957" i="16" s="1"/>
  <c r="T957" i="16"/>
  <c r="Y957" i="16" s="1"/>
  <c r="Y956" i="16"/>
  <c r="X956" i="16"/>
  <c r="AC956" i="16" s="1"/>
  <c r="W956" i="16"/>
  <c r="AB956" i="16" s="1"/>
  <c r="V956" i="16"/>
  <c r="AA956" i="16" s="1"/>
  <c r="U956" i="16"/>
  <c r="Z956" i="16" s="1"/>
  <c r="T956" i="16"/>
  <c r="Y955" i="16"/>
  <c r="X955" i="16"/>
  <c r="AC955" i="16" s="1"/>
  <c r="W955" i="16"/>
  <c r="AB955" i="16" s="1"/>
  <c r="V955" i="16"/>
  <c r="AA955" i="16" s="1"/>
  <c r="U955" i="16"/>
  <c r="Z955" i="16" s="1"/>
  <c r="T955" i="16"/>
  <c r="Y954" i="16"/>
  <c r="X954" i="16"/>
  <c r="AC954" i="16" s="1"/>
  <c r="W954" i="16"/>
  <c r="AB954" i="16" s="1"/>
  <c r="V954" i="16"/>
  <c r="AA954" i="16" s="1"/>
  <c r="U954" i="16"/>
  <c r="Z954" i="16" s="1"/>
  <c r="T954" i="16"/>
  <c r="Y953" i="16"/>
  <c r="X953" i="16"/>
  <c r="AC953" i="16" s="1"/>
  <c r="W953" i="16"/>
  <c r="AB953" i="16" s="1"/>
  <c r="V953" i="16"/>
  <c r="AA953" i="16" s="1"/>
  <c r="U953" i="16"/>
  <c r="Z953" i="16" s="1"/>
  <c r="T953" i="16"/>
  <c r="Y952" i="16"/>
  <c r="X952" i="16"/>
  <c r="AC952" i="16" s="1"/>
  <c r="W952" i="16"/>
  <c r="AB952" i="16" s="1"/>
  <c r="V952" i="16"/>
  <c r="AA952" i="16" s="1"/>
  <c r="U952" i="16"/>
  <c r="Z952" i="16" s="1"/>
  <c r="T952" i="16"/>
  <c r="Y951" i="16"/>
  <c r="X951" i="16"/>
  <c r="AC951" i="16" s="1"/>
  <c r="W951" i="16"/>
  <c r="AB951" i="16" s="1"/>
  <c r="V951" i="16"/>
  <c r="AA951" i="16" s="1"/>
  <c r="U951" i="16"/>
  <c r="Z951" i="16" s="1"/>
  <c r="T951" i="16"/>
  <c r="Y950" i="16"/>
  <c r="X950" i="16"/>
  <c r="AC950" i="16" s="1"/>
  <c r="W950" i="16"/>
  <c r="AB950" i="16" s="1"/>
  <c r="V950" i="16"/>
  <c r="AA950" i="16" s="1"/>
  <c r="U950" i="16"/>
  <c r="Z950" i="16" s="1"/>
  <c r="T950" i="16"/>
  <c r="Y949" i="16"/>
  <c r="X949" i="16"/>
  <c r="AC949" i="16" s="1"/>
  <c r="W949" i="16"/>
  <c r="AB949" i="16" s="1"/>
  <c r="V949" i="16"/>
  <c r="AA949" i="16" s="1"/>
  <c r="U949" i="16"/>
  <c r="Z949" i="16" s="1"/>
  <c r="T949" i="16"/>
  <c r="Y948" i="16"/>
  <c r="X948" i="16"/>
  <c r="AC948" i="16" s="1"/>
  <c r="W948" i="16"/>
  <c r="AB948" i="16" s="1"/>
  <c r="V948" i="16"/>
  <c r="AA948" i="16" s="1"/>
  <c r="U948" i="16"/>
  <c r="Z948" i="16" s="1"/>
  <c r="T948" i="16"/>
  <c r="Y947" i="16"/>
  <c r="X947" i="16"/>
  <c r="AC947" i="16" s="1"/>
  <c r="W947" i="16"/>
  <c r="AB947" i="16" s="1"/>
  <c r="V947" i="16"/>
  <c r="AA947" i="16" s="1"/>
  <c r="U947" i="16"/>
  <c r="Z947" i="16" s="1"/>
  <c r="T947" i="16"/>
  <c r="Y946" i="16"/>
  <c r="X946" i="16"/>
  <c r="AC946" i="16" s="1"/>
  <c r="W946" i="16"/>
  <c r="AB946" i="16" s="1"/>
  <c r="V946" i="16"/>
  <c r="AA946" i="16" s="1"/>
  <c r="U946" i="16"/>
  <c r="Z946" i="16" s="1"/>
  <c r="T946" i="16"/>
  <c r="Y945" i="16"/>
  <c r="X945" i="16"/>
  <c r="AC945" i="16" s="1"/>
  <c r="W945" i="16"/>
  <c r="AB945" i="16" s="1"/>
  <c r="V945" i="16"/>
  <c r="AA945" i="16" s="1"/>
  <c r="U945" i="16"/>
  <c r="Z945" i="16" s="1"/>
  <c r="T945" i="16"/>
  <c r="AC944" i="16"/>
  <c r="Y944" i="16"/>
  <c r="X944" i="16"/>
  <c r="W944" i="16"/>
  <c r="AB944" i="16" s="1"/>
  <c r="V944" i="16"/>
  <c r="AA944" i="16" s="1"/>
  <c r="U944" i="16"/>
  <c r="Z944" i="16" s="1"/>
  <c r="T944" i="16"/>
  <c r="AC943" i="16"/>
  <c r="Y943" i="16"/>
  <c r="X943" i="16"/>
  <c r="W943" i="16"/>
  <c r="AB943" i="16" s="1"/>
  <c r="V943" i="16"/>
  <c r="AA943" i="16" s="1"/>
  <c r="U943" i="16"/>
  <c r="Z943" i="16" s="1"/>
  <c r="T943" i="16"/>
  <c r="AC942" i="16"/>
  <c r="Y942" i="16"/>
  <c r="X942" i="16"/>
  <c r="W942" i="16"/>
  <c r="AB942" i="16" s="1"/>
  <c r="V942" i="16"/>
  <c r="AA942" i="16" s="1"/>
  <c r="U942" i="16"/>
  <c r="Z942" i="16" s="1"/>
  <c r="T942" i="16"/>
  <c r="AC941" i="16"/>
  <c r="Y941" i="16"/>
  <c r="X941" i="16"/>
  <c r="W941" i="16"/>
  <c r="AB941" i="16" s="1"/>
  <c r="V941" i="16"/>
  <c r="AA941" i="16" s="1"/>
  <c r="U941" i="16"/>
  <c r="Z941" i="16" s="1"/>
  <c r="T941" i="16"/>
  <c r="AC940" i="16"/>
  <c r="Y940" i="16"/>
  <c r="X940" i="16"/>
  <c r="W940" i="16"/>
  <c r="AB940" i="16" s="1"/>
  <c r="V940" i="16"/>
  <c r="AA940" i="16" s="1"/>
  <c r="U940" i="16"/>
  <c r="Z940" i="16" s="1"/>
  <c r="T940" i="16"/>
  <c r="AC939" i="16"/>
  <c r="Y939" i="16"/>
  <c r="X939" i="16"/>
  <c r="W939" i="16"/>
  <c r="AB939" i="16" s="1"/>
  <c r="V939" i="16"/>
  <c r="AA939" i="16" s="1"/>
  <c r="U939" i="16"/>
  <c r="Z939" i="16" s="1"/>
  <c r="T939" i="16"/>
  <c r="AC938" i="16"/>
  <c r="Y938" i="16"/>
  <c r="X938" i="16"/>
  <c r="W938" i="16"/>
  <c r="AB938" i="16" s="1"/>
  <c r="V938" i="16"/>
  <c r="AA938" i="16" s="1"/>
  <c r="U938" i="16"/>
  <c r="Z938" i="16" s="1"/>
  <c r="T938" i="16"/>
  <c r="AC937" i="16"/>
  <c r="Y937" i="16"/>
  <c r="X937" i="16"/>
  <c r="W937" i="16"/>
  <c r="AB937" i="16" s="1"/>
  <c r="V937" i="16"/>
  <c r="AA937" i="16" s="1"/>
  <c r="U937" i="16"/>
  <c r="Z937" i="16" s="1"/>
  <c r="T937" i="16"/>
  <c r="AC936" i="16"/>
  <c r="Y936" i="16"/>
  <c r="X936" i="16"/>
  <c r="W936" i="16"/>
  <c r="AB936" i="16" s="1"/>
  <c r="V936" i="16"/>
  <c r="AA936" i="16" s="1"/>
  <c r="U936" i="16"/>
  <c r="Z936" i="16" s="1"/>
  <c r="T936" i="16"/>
  <c r="AC935" i="16"/>
  <c r="Y935" i="16"/>
  <c r="X935" i="16"/>
  <c r="W935" i="16"/>
  <c r="AB935" i="16" s="1"/>
  <c r="V935" i="16"/>
  <c r="AA935" i="16" s="1"/>
  <c r="U935" i="16"/>
  <c r="Z935" i="16" s="1"/>
  <c r="T935" i="16"/>
  <c r="AC934" i="16"/>
  <c r="Y934" i="16"/>
  <c r="X934" i="16"/>
  <c r="W934" i="16"/>
  <c r="AB934" i="16" s="1"/>
  <c r="V934" i="16"/>
  <c r="AA934" i="16" s="1"/>
  <c r="U934" i="16"/>
  <c r="Z934" i="16" s="1"/>
  <c r="T934" i="16"/>
  <c r="AC933" i="16"/>
  <c r="Y933" i="16"/>
  <c r="X933" i="16"/>
  <c r="W933" i="16"/>
  <c r="AB933" i="16" s="1"/>
  <c r="V933" i="16"/>
  <c r="AA933" i="16" s="1"/>
  <c r="U933" i="16"/>
  <c r="Z933" i="16" s="1"/>
  <c r="T933" i="16"/>
  <c r="AC932" i="16"/>
  <c r="Y932" i="16"/>
  <c r="X932" i="16"/>
  <c r="W932" i="16"/>
  <c r="AB932" i="16" s="1"/>
  <c r="V932" i="16"/>
  <c r="AA932" i="16" s="1"/>
  <c r="U932" i="16"/>
  <c r="Z932" i="16" s="1"/>
  <c r="T932" i="16"/>
  <c r="AC931" i="16"/>
  <c r="Y931" i="16"/>
  <c r="X931" i="16"/>
  <c r="W931" i="16"/>
  <c r="AB931" i="16" s="1"/>
  <c r="V931" i="16"/>
  <c r="AA931" i="16" s="1"/>
  <c r="U931" i="16"/>
  <c r="Z931" i="16" s="1"/>
  <c r="T931" i="16"/>
  <c r="AC930" i="16"/>
  <c r="Y930" i="16"/>
  <c r="X930" i="16"/>
  <c r="W930" i="16"/>
  <c r="AB930" i="16" s="1"/>
  <c r="V930" i="16"/>
  <c r="AA930" i="16" s="1"/>
  <c r="U930" i="16"/>
  <c r="Z930" i="16" s="1"/>
  <c r="T930" i="16"/>
  <c r="AC929" i="16"/>
  <c r="Y929" i="16"/>
  <c r="X929" i="16"/>
  <c r="W929" i="16"/>
  <c r="AB929" i="16" s="1"/>
  <c r="V929" i="16"/>
  <c r="AA929" i="16" s="1"/>
  <c r="U929" i="16"/>
  <c r="Z929" i="16" s="1"/>
  <c r="T929" i="16"/>
  <c r="AC928" i="16"/>
  <c r="Y928" i="16"/>
  <c r="X928" i="16"/>
  <c r="W928" i="16"/>
  <c r="AB928" i="16" s="1"/>
  <c r="V928" i="16"/>
  <c r="AA928" i="16" s="1"/>
  <c r="U928" i="16"/>
  <c r="Z928" i="16" s="1"/>
  <c r="T928" i="16"/>
  <c r="AC927" i="16"/>
  <c r="Y927" i="16"/>
  <c r="X927" i="16"/>
  <c r="W927" i="16"/>
  <c r="AB927" i="16" s="1"/>
  <c r="V927" i="16"/>
  <c r="AA927" i="16" s="1"/>
  <c r="U927" i="16"/>
  <c r="Z927" i="16" s="1"/>
  <c r="T927" i="16"/>
  <c r="AC926" i="16"/>
  <c r="Y926" i="16"/>
  <c r="X926" i="16"/>
  <c r="W926" i="16"/>
  <c r="AB926" i="16" s="1"/>
  <c r="V926" i="16"/>
  <c r="AA926" i="16" s="1"/>
  <c r="U926" i="16"/>
  <c r="Z926" i="16" s="1"/>
  <c r="T926" i="16"/>
  <c r="AC925" i="16"/>
  <c r="Y925" i="16"/>
  <c r="X925" i="16"/>
  <c r="W925" i="16"/>
  <c r="AB925" i="16" s="1"/>
  <c r="V925" i="16"/>
  <c r="AA925" i="16" s="1"/>
  <c r="U925" i="16"/>
  <c r="Z925" i="16" s="1"/>
  <c r="T925" i="16"/>
  <c r="AC924" i="16"/>
  <c r="Y924" i="16"/>
  <c r="X924" i="16"/>
  <c r="W924" i="16"/>
  <c r="AB924" i="16" s="1"/>
  <c r="V924" i="16"/>
  <c r="AA924" i="16" s="1"/>
  <c r="U924" i="16"/>
  <c r="Z924" i="16" s="1"/>
  <c r="T924" i="16"/>
  <c r="AC923" i="16"/>
  <c r="Y923" i="16"/>
  <c r="X923" i="16"/>
  <c r="W923" i="16"/>
  <c r="AB923" i="16" s="1"/>
  <c r="V923" i="16"/>
  <c r="AA923" i="16" s="1"/>
  <c r="U923" i="16"/>
  <c r="Z923" i="16" s="1"/>
  <c r="T923" i="16"/>
  <c r="AC922" i="16"/>
  <c r="Y922" i="16"/>
  <c r="X922" i="16"/>
  <c r="W922" i="16"/>
  <c r="AB922" i="16" s="1"/>
  <c r="V922" i="16"/>
  <c r="AA922" i="16" s="1"/>
  <c r="U922" i="16"/>
  <c r="Z922" i="16" s="1"/>
  <c r="T922" i="16"/>
  <c r="AC921" i="16"/>
  <c r="Y921" i="16"/>
  <c r="X921" i="16"/>
  <c r="W921" i="16"/>
  <c r="AB921" i="16" s="1"/>
  <c r="V921" i="16"/>
  <c r="AA921" i="16" s="1"/>
  <c r="U921" i="16"/>
  <c r="Z921" i="16" s="1"/>
  <c r="T921" i="16"/>
  <c r="AC920" i="16"/>
  <c r="Y920" i="16"/>
  <c r="X920" i="16"/>
  <c r="W920" i="16"/>
  <c r="AB920" i="16" s="1"/>
  <c r="V920" i="16"/>
  <c r="AA920" i="16" s="1"/>
  <c r="U920" i="16"/>
  <c r="Z920" i="16" s="1"/>
  <c r="T920" i="16"/>
  <c r="AC919" i="16"/>
  <c r="Y919" i="16"/>
  <c r="X919" i="16"/>
  <c r="W919" i="16"/>
  <c r="AB919" i="16" s="1"/>
  <c r="V919" i="16"/>
  <c r="AA919" i="16" s="1"/>
  <c r="U919" i="16"/>
  <c r="Z919" i="16" s="1"/>
  <c r="T919" i="16"/>
  <c r="AC918" i="16"/>
  <c r="Y918" i="16"/>
  <c r="X918" i="16"/>
  <c r="W918" i="16"/>
  <c r="AB918" i="16" s="1"/>
  <c r="V918" i="16"/>
  <c r="AA918" i="16" s="1"/>
  <c r="U918" i="16"/>
  <c r="Z918" i="16" s="1"/>
  <c r="T918" i="16"/>
  <c r="AC917" i="16"/>
  <c r="Y917" i="16"/>
  <c r="X917" i="16"/>
  <c r="W917" i="16"/>
  <c r="AB917" i="16" s="1"/>
  <c r="V917" i="16"/>
  <c r="AA917" i="16" s="1"/>
  <c r="U917" i="16"/>
  <c r="Z917" i="16" s="1"/>
  <c r="T917" i="16"/>
  <c r="AC916" i="16"/>
  <c r="Y916" i="16"/>
  <c r="X916" i="16"/>
  <c r="W916" i="16"/>
  <c r="AB916" i="16" s="1"/>
  <c r="V916" i="16"/>
  <c r="AA916" i="16" s="1"/>
  <c r="U916" i="16"/>
  <c r="Z916" i="16" s="1"/>
  <c r="T916" i="16"/>
  <c r="AC915" i="16"/>
  <c r="Y915" i="16"/>
  <c r="X915" i="16"/>
  <c r="W915" i="16"/>
  <c r="AB915" i="16" s="1"/>
  <c r="V915" i="16"/>
  <c r="AA915" i="16" s="1"/>
  <c r="U915" i="16"/>
  <c r="Z915" i="16" s="1"/>
  <c r="T915" i="16"/>
  <c r="AC914" i="16"/>
  <c r="Y914" i="16"/>
  <c r="X914" i="16"/>
  <c r="W914" i="16"/>
  <c r="AB914" i="16" s="1"/>
  <c r="V914" i="16"/>
  <c r="AA914" i="16" s="1"/>
  <c r="U914" i="16"/>
  <c r="Z914" i="16" s="1"/>
  <c r="T914" i="16"/>
  <c r="AC913" i="16"/>
  <c r="Y913" i="16"/>
  <c r="X913" i="16"/>
  <c r="W913" i="16"/>
  <c r="AB913" i="16" s="1"/>
  <c r="V913" i="16"/>
  <c r="AA913" i="16" s="1"/>
  <c r="U913" i="16"/>
  <c r="Z913" i="16" s="1"/>
  <c r="T913" i="16"/>
  <c r="AC912" i="16"/>
  <c r="Y912" i="16"/>
  <c r="X912" i="16"/>
  <c r="W912" i="16"/>
  <c r="AB912" i="16" s="1"/>
  <c r="V912" i="16"/>
  <c r="AA912" i="16" s="1"/>
  <c r="U912" i="16"/>
  <c r="Z912" i="16" s="1"/>
  <c r="T912" i="16"/>
  <c r="AC911" i="16"/>
  <c r="Y911" i="16"/>
  <c r="X911" i="16"/>
  <c r="W911" i="16"/>
  <c r="AB911" i="16" s="1"/>
  <c r="V911" i="16"/>
  <c r="AA911" i="16" s="1"/>
  <c r="U911" i="16"/>
  <c r="Z911" i="16" s="1"/>
  <c r="T911" i="16"/>
  <c r="AC910" i="16"/>
  <c r="Y910" i="16"/>
  <c r="X910" i="16"/>
  <c r="W910" i="16"/>
  <c r="AB910" i="16" s="1"/>
  <c r="V910" i="16"/>
  <c r="AA910" i="16" s="1"/>
  <c r="U910" i="16"/>
  <c r="Z910" i="16" s="1"/>
  <c r="T910" i="16"/>
  <c r="AC909" i="16"/>
  <c r="Y909" i="16"/>
  <c r="X909" i="16"/>
  <c r="W909" i="16"/>
  <c r="AB909" i="16" s="1"/>
  <c r="V909" i="16"/>
  <c r="AA909" i="16" s="1"/>
  <c r="U909" i="16"/>
  <c r="Z909" i="16" s="1"/>
  <c r="T909" i="16"/>
  <c r="AC908" i="16"/>
  <c r="Y908" i="16"/>
  <c r="X908" i="16"/>
  <c r="W908" i="16"/>
  <c r="AB908" i="16" s="1"/>
  <c r="V908" i="16"/>
  <c r="AA908" i="16" s="1"/>
  <c r="U908" i="16"/>
  <c r="Z908" i="16" s="1"/>
  <c r="T908" i="16"/>
  <c r="AC907" i="16"/>
  <c r="Y907" i="16"/>
  <c r="X907" i="16"/>
  <c r="W907" i="16"/>
  <c r="AB907" i="16" s="1"/>
  <c r="V907" i="16"/>
  <c r="AA907" i="16" s="1"/>
  <c r="U907" i="16"/>
  <c r="Z907" i="16" s="1"/>
  <c r="T907" i="16"/>
  <c r="AC906" i="16"/>
  <c r="Y906" i="16"/>
  <c r="X906" i="16"/>
  <c r="W906" i="16"/>
  <c r="AB906" i="16" s="1"/>
  <c r="V906" i="16"/>
  <c r="AA906" i="16" s="1"/>
  <c r="U906" i="16"/>
  <c r="Z906" i="16" s="1"/>
  <c r="T906" i="16"/>
  <c r="AC905" i="16"/>
  <c r="X905" i="16"/>
  <c r="W905" i="16"/>
  <c r="AB905" i="16" s="1"/>
  <c r="V905" i="16"/>
  <c r="AA905" i="16" s="1"/>
  <c r="U905" i="16"/>
  <c r="Z905" i="16" s="1"/>
  <c r="T905" i="16"/>
  <c r="Y905" i="16" s="1"/>
  <c r="AC904" i="16"/>
  <c r="Y904" i="16"/>
  <c r="X904" i="16"/>
  <c r="W904" i="16"/>
  <c r="AB904" i="16" s="1"/>
  <c r="V904" i="16"/>
  <c r="AA904" i="16" s="1"/>
  <c r="U904" i="16"/>
  <c r="Z904" i="16" s="1"/>
  <c r="T904" i="16"/>
  <c r="X903" i="16"/>
  <c r="AC903" i="16" s="1"/>
  <c r="W903" i="16"/>
  <c r="AB903" i="16" s="1"/>
  <c r="V903" i="16"/>
  <c r="AA903" i="16" s="1"/>
  <c r="U903" i="16"/>
  <c r="Z903" i="16" s="1"/>
  <c r="T903" i="16"/>
  <c r="Y903" i="16" s="1"/>
  <c r="X902" i="16"/>
  <c r="AC902" i="16" s="1"/>
  <c r="W902" i="16"/>
  <c r="AB902" i="16" s="1"/>
  <c r="V902" i="16"/>
  <c r="AA902" i="16" s="1"/>
  <c r="U902" i="16"/>
  <c r="Z902" i="16" s="1"/>
  <c r="T902" i="16"/>
  <c r="Y902" i="16" s="1"/>
  <c r="AC901" i="16"/>
  <c r="X901" i="16"/>
  <c r="W901" i="16"/>
  <c r="AB901" i="16" s="1"/>
  <c r="V901" i="16"/>
  <c r="AA901" i="16" s="1"/>
  <c r="U901" i="16"/>
  <c r="Z901" i="16" s="1"/>
  <c r="T901" i="16"/>
  <c r="Y901" i="16" s="1"/>
  <c r="AC900" i="16"/>
  <c r="Y900" i="16"/>
  <c r="X900" i="16"/>
  <c r="W900" i="16"/>
  <c r="AB900" i="16" s="1"/>
  <c r="V900" i="16"/>
  <c r="AA900" i="16" s="1"/>
  <c r="U900" i="16"/>
  <c r="Z900" i="16" s="1"/>
  <c r="T900" i="16"/>
  <c r="X899" i="16"/>
  <c r="AC899" i="16" s="1"/>
  <c r="W899" i="16"/>
  <c r="AB899" i="16" s="1"/>
  <c r="V899" i="16"/>
  <c r="AA899" i="16" s="1"/>
  <c r="U899" i="16"/>
  <c r="Z899" i="16" s="1"/>
  <c r="T899" i="16"/>
  <c r="Y899" i="16" s="1"/>
  <c r="X898" i="16"/>
  <c r="AC898" i="16" s="1"/>
  <c r="W898" i="16"/>
  <c r="AB898" i="16" s="1"/>
  <c r="V898" i="16"/>
  <c r="AA898" i="16" s="1"/>
  <c r="U898" i="16"/>
  <c r="Z898" i="16" s="1"/>
  <c r="T898" i="16"/>
  <c r="Y898" i="16" s="1"/>
  <c r="AC897" i="16"/>
  <c r="X897" i="16"/>
  <c r="W897" i="16"/>
  <c r="AB897" i="16" s="1"/>
  <c r="V897" i="16"/>
  <c r="AA897" i="16" s="1"/>
  <c r="U897" i="16"/>
  <c r="Z897" i="16" s="1"/>
  <c r="T897" i="16"/>
  <c r="Y897" i="16" s="1"/>
  <c r="AC896" i="16"/>
  <c r="Y896" i="16"/>
  <c r="X896" i="16"/>
  <c r="W896" i="16"/>
  <c r="AB896" i="16" s="1"/>
  <c r="V896" i="16"/>
  <c r="AA896" i="16" s="1"/>
  <c r="U896" i="16"/>
  <c r="Z896" i="16" s="1"/>
  <c r="T896" i="16"/>
  <c r="X895" i="16"/>
  <c r="AC895" i="16" s="1"/>
  <c r="W895" i="16"/>
  <c r="AB895" i="16" s="1"/>
  <c r="V895" i="16"/>
  <c r="AA895" i="16" s="1"/>
  <c r="U895" i="16"/>
  <c r="Z895" i="16" s="1"/>
  <c r="T895" i="16"/>
  <c r="Y895" i="16" s="1"/>
  <c r="X894" i="16"/>
  <c r="AC894" i="16" s="1"/>
  <c r="W894" i="16"/>
  <c r="AB894" i="16" s="1"/>
  <c r="V894" i="16"/>
  <c r="AA894" i="16" s="1"/>
  <c r="U894" i="16"/>
  <c r="Z894" i="16" s="1"/>
  <c r="T894" i="16"/>
  <c r="Y894" i="16" s="1"/>
  <c r="AC893" i="16"/>
  <c r="X893" i="16"/>
  <c r="W893" i="16"/>
  <c r="AB893" i="16" s="1"/>
  <c r="V893" i="16"/>
  <c r="AA893" i="16" s="1"/>
  <c r="U893" i="16"/>
  <c r="Z893" i="16" s="1"/>
  <c r="T893" i="16"/>
  <c r="Y893" i="16" s="1"/>
  <c r="AC892" i="16"/>
  <c r="X892" i="16"/>
  <c r="W892" i="16"/>
  <c r="AB892" i="16" s="1"/>
  <c r="V892" i="16"/>
  <c r="AA892" i="16" s="1"/>
  <c r="U892" i="16"/>
  <c r="Z892" i="16" s="1"/>
  <c r="T892" i="16"/>
  <c r="Y892" i="16" s="1"/>
  <c r="AC891" i="16"/>
  <c r="X891" i="16"/>
  <c r="W891" i="16"/>
  <c r="AB891" i="16" s="1"/>
  <c r="V891" i="16"/>
  <c r="AA891" i="16" s="1"/>
  <c r="U891" i="16"/>
  <c r="Z891" i="16" s="1"/>
  <c r="T891" i="16"/>
  <c r="Y891" i="16" s="1"/>
  <c r="AC890" i="16"/>
  <c r="X890" i="16"/>
  <c r="W890" i="16"/>
  <c r="AB890" i="16" s="1"/>
  <c r="V890" i="16"/>
  <c r="AA890" i="16" s="1"/>
  <c r="U890" i="16"/>
  <c r="Z890" i="16" s="1"/>
  <c r="T890" i="16"/>
  <c r="Y890" i="16" s="1"/>
  <c r="AC889" i="16"/>
  <c r="X889" i="16"/>
  <c r="W889" i="16"/>
  <c r="AB889" i="16" s="1"/>
  <c r="V889" i="16"/>
  <c r="AA889" i="16" s="1"/>
  <c r="U889" i="16"/>
  <c r="Z889" i="16" s="1"/>
  <c r="T889" i="16"/>
  <c r="Y889" i="16" s="1"/>
  <c r="AC888" i="16"/>
  <c r="X888" i="16"/>
  <c r="W888" i="16"/>
  <c r="AB888" i="16" s="1"/>
  <c r="V888" i="16"/>
  <c r="AA888" i="16" s="1"/>
  <c r="U888" i="16"/>
  <c r="Z888" i="16" s="1"/>
  <c r="T888" i="16"/>
  <c r="Y888" i="16" s="1"/>
  <c r="AC887" i="16"/>
  <c r="X887" i="16"/>
  <c r="W887" i="16"/>
  <c r="AB887" i="16" s="1"/>
  <c r="V887" i="16"/>
  <c r="AA887" i="16" s="1"/>
  <c r="U887" i="16"/>
  <c r="Z887" i="16" s="1"/>
  <c r="T887" i="16"/>
  <c r="Y887" i="16" s="1"/>
  <c r="AC886" i="16"/>
  <c r="X886" i="16"/>
  <c r="W886" i="16"/>
  <c r="AB886" i="16" s="1"/>
  <c r="V886" i="16"/>
  <c r="AA886" i="16" s="1"/>
  <c r="U886" i="16"/>
  <c r="Z886" i="16" s="1"/>
  <c r="T886" i="16"/>
  <c r="Y886" i="16" s="1"/>
  <c r="AC885" i="16"/>
  <c r="X885" i="16"/>
  <c r="W885" i="16"/>
  <c r="AB885" i="16" s="1"/>
  <c r="V885" i="16"/>
  <c r="AA885" i="16" s="1"/>
  <c r="U885" i="16"/>
  <c r="Z885" i="16" s="1"/>
  <c r="T885" i="16"/>
  <c r="Y885" i="16" s="1"/>
  <c r="AC884" i="16"/>
  <c r="X884" i="16"/>
  <c r="W884" i="16"/>
  <c r="AB884" i="16" s="1"/>
  <c r="V884" i="16"/>
  <c r="AA884" i="16" s="1"/>
  <c r="U884" i="16"/>
  <c r="Z884" i="16" s="1"/>
  <c r="T884" i="16"/>
  <c r="Y884" i="16" s="1"/>
  <c r="AC883" i="16"/>
  <c r="X883" i="16"/>
  <c r="W883" i="16"/>
  <c r="AB883" i="16" s="1"/>
  <c r="V883" i="16"/>
  <c r="AA883" i="16" s="1"/>
  <c r="U883" i="16"/>
  <c r="Z883" i="16" s="1"/>
  <c r="T883" i="16"/>
  <c r="Y883" i="16" s="1"/>
  <c r="AC882" i="16"/>
  <c r="X882" i="16"/>
  <c r="W882" i="16"/>
  <c r="AB882" i="16" s="1"/>
  <c r="V882" i="16"/>
  <c r="AA882" i="16" s="1"/>
  <c r="U882" i="16"/>
  <c r="Z882" i="16" s="1"/>
  <c r="T882" i="16"/>
  <c r="Y882" i="16" s="1"/>
  <c r="AC881" i="16"/>
  <c r="X881" i="16"/>
  <c r="W881" i="16"/>
  <c r="AB881" i="16" s="1"/>
  <c r="V881" i="16"/>
  <c r="AA881" i="16" s="1"/>
  <c r="U881" i="16"/>
  <c r="Z881" i="16" s="1"/>
  <c r="T881" i="16"/>
  <c r="Y881" i="16" s="1"/>
  <c r="AC880" i="16"/>
  <c r="X880" i="16"/>
  <c r="W880" i="16"/>
  <c r="AB880" i="16" s="1"/>
  <c r="V880" i="16"/>
  <c r="AA880" i="16" s="1"/>
  <c r="U880" i="16"/>
  <c r="Z880" i="16" s="1"/>
  <c r="T880" i="16"/>
  <c r="Y880" i="16" s="1"/>
  <c r="AC879" i="16"/>
  <c r="X879" i="16"/>
  <c r="W879" i="16"/>
  <c r="AB879" i="16" s="1"/>
  <c r="V879" i="16"/>
  <c r="AA879" i="16" s="1"/>
  <c r="U879" i="16"/>
  <c r="Z879" i="16" s="1"/>
  <c r="T879" i="16"/>
  <c r="Y879" i="16" s="1"/>
  <c r="X878" i="16"/>
  <c r="AC878" i="16" s="1"/>
  <c r="W878" i="16"/>
  <c r="AB878" i="16" s="1"/>
  <c r="V878" i="16"/>
  <c r="AA878" i="16" s="1"/>
  <c r="U878" i="16"/>
  <c r="Z878" i="16" s="1"/>
  <c r="T878" i="16"/>
  <c r="Y878" i="16" s="1"/>
  <c r="AB877" i="16"/>
  <c r="X877" i="16"/>
  <c r="AC877" i="16" s="1"/>
  <c r="W877" i="16"/>
  <c r="V877" i="16"/>
  <c r="AA877" i="16" s="1"/>
  <c r="U877" i="16"/>
  <c r="Z877" i="16" s="1"/>
  <c r="T877" i="16"/>
  <c r="Y877" i="16" s="1"/>
  <c r="X876" i="16"/>
  <c r="AC876" i="16" s="1"/>
  <c r="W876" i="16"/>
  <c r="AB876" i="16" s="1"/>
  <c r="V876" i="16"/>
  <c r="AA876" i="16" s="1"/>
  <c r="U876" i="16"/>
  <c r="Z876" i="16" s="1"/>
  <c r="T876" i="16"/>
  <c r="Y876" i="16" s="1"/>
  <c r="AB875" i="16"/>
  <c r="X875" i="16"/>
  <c r="AC875" i="16" s="1"/>
  <c r="W875" i="16"/>
  <c r="V875" i="16"/>
  <c r="AA875" i="16" s="1"/>
  <c r="U875" i="16"/>
  <c r="Z875" i="16" s="1"/>
  <c r="T875" i="16"/>
  <c r="Y875" i="16" s="1"/>
  <c r="AB874" i="16"/>
  <c r="X874" i="16"/>
  <c r="AC874" i="16" s="1"/>
  <c r="W874" i="16"/>
  <c r="V874" i="16"/>
  <c r="AA874" i="16" s="1"/>
  <c r="U874" i="16"/>
  <c r="Z874" i="16" s="1"/>
  <c r="T874" i="16"/>
  <c r="Y874" i="16" s="1"/>
  <c r="AB873" i="16"/>
  <c r="X873" i="16"/>
  <c r="AC873" i="16" s="1"/>
  <c r="W873" i="16"/>
  <c r="V873" i="16"/>
  <c r="AA873" i="16" s="1"/>
  <c r="U873" i="16"/>
  <c r="Z873" i="16" s="1"/>
  <c r="T873" i="16"/>
  <c r="Y873" i="16" s="1"/>
  <c r="X872" i="16"/>
  <c r="AC872" i="16" s="1"/>
  <c r="W872" i="16"/>
  <c r="AB872" i="16" s="1"/>
  <c r="V872" i="16"/>
  <c r="AA872" i="16" s="1"/>
  <c r="U872" i="16"/>
  <c r="Z872" i="16" s="1"/>
  <c r="T872" i="16"/>
  <c r="Y872" i="16" s="1"/>
  <c r="AB871" i="16"/>
  <c r="X871" i="16"/>
  <c r="AC871" i="16" s="1"/>
  <c r="W871" i="16"/>
  <c r="V871" i="16"/>
  <c r="AA871" i="16" s="1"/>
  <c r="U871" i="16"/>
  <c r="Z871" i="16" s="1"/>
  <c r="T871" i="16"/>
  <c r="Y871" i="16" s="1"/>
  <c r="AB870" i="16"/>
  <c r="X870" i="16"/>
  <c r="AC870" i="16" s="1"/>
  <c r="W870" i="16"/>
  <c r="V870" i="16"/>
  <c r="AA870" i="16" s="1"/>
  <c r="U870" i="16"/>
  <c r="Z870" i="16" s="1"/>
  <c r="T870" i="16"/>
  <c r="Y870" i="16" s="1"/>
  <c r="AB869" i="16"/>
  <c r="X869" i="16"/>
  <c r="AC869" i="16" s="1"/>
  <c r="W869" i="16"/>
  <c r="V869" i="16"/>
  <c r="AA869" i="16" s="1"/>
  <c r="U869" i="16"/>
  <c r="Z869" i="16" s="1"/>
  <c r="T869" i="16"/>
  <c r="Y869" i="16" s="1"/>
  <c r="X868" i="16"/>
  <c r="AC868" i="16" s="1"/>
  <c r="W868" i="16"/>
  <c r="AB868" i="16" s="1"/>
  <c r="V868" i="16"/>
  <c r="AA868" i="16" s="1"/>
  <c r="U868" i="16"/>
  <c r="Z868" i="16" s="1"/>
  <c r="T868" i="16"/>
  <c r="Y868" i="16" s="1"/>
  <c r="AB867" i="16"/>
  <c r="X867" i="16"/>
  <c r="AC867" i="16" s="1"/>
  <c r="W867" i="16"/>
  <c r="V867" i="16"/>
  <c r="AA867" i="16" s="1"/>
  <c r="U867" i="16"/>
  <c r="Z867" i="16" s="1"/>
  <c r="T867" i="16"/>
  <c r="Y867" i="16" s="1"/>
  <c r="AB866" i="16"/>
  <c r="X866" i="16"/>
  <c r="AC866" i="16" s="1"/>
  <c r="W866" i="16"/>
  <c r="V866" i="16"/>
  <c r="AA866" i="16" s="1"/>
  <c r="U866" i="16"/>
  <c r="Z866" i="16" s="1"/>
  <c r="T866" i="16"/>
  <c r="Y866" i="16" s="1"/>
  <c r="AB865" i="16"/>
  <c r="X865" i="16"/>
  <c r="AC865" i="16" s="1"/>
  <c r="W865" i="16"/>
  <c r="V865" i="16"/>
  <c r="AA865" i="16" s="1"/>
  <c r="U865" i="16"/>
  <c r="Z865" i="16" s="1"/>
  <c r="T865" i="16"/>
  <c r="Y865" i="16" s="1"/>
  <c r="X864" i="16"/>
  <c r="AC864" i="16" s="1"/>
  <c r="W864" i="16"/>
  <c r="AB864" i="16" s="1"/>
  <c r="V864" i="16"/>
  <c r="AA864" i="16" s="1"/>
  <c r="U864" i="16"/>
  <c r="Z864" i="16" s="1"/>
  <c r="T864" i="16"/>
  <c r="Y864" i="16" s="1"/>
  <c r="AB863" i="16"/>
  <c r="X863" i="16"/>
  <c r="AC863" i="16" s="1"/>
  <c r="W863" i="16"/>
  <c r="V863" i="16"/>
  <c r="AA863" i="16" s="1"/>
  <c r="U863" i="16"/>
  <c r="Z863" i="16" s="1"/>
  <c r="T863" i="16"/>
  <c r="Y863" i="16" s="1"/>
  <c r="AB862" i="16"/>
  <c r="X862" i="16"/>
  <c r="AC862" i="16" s="1"/>
  <c r="W862" i="16"/>
  <c r="V862" i="16"/>
  <c r="AA862" i="16" s="1"/>
  <c r="U862" i="16"/>
  <c r="Z862" i="16" s="1"/>
  <c r="T862" i="16"/>
  <c r="Y862" i="16" s="1"/>
  <c r="AB861" i="16"/>
  <c r="X861" i="16"/>
  <c r="AC861" i="16" s="1"/>
  <c r="W861" i="16"/>
  <c r="V861" i="16"/>
  <c r="AA861" i="16" s="1"/>
  <c r="U861" i="16"/>
  <c r="Z861" i="16" s="1"/>
  <c r="T861" i="16"/>
  <c r="Y861" i="16" s="1"/>
  <c r="X860" i="16"/>
  <c r="AC860" i="16" s="1"/>
  <c r="W860" i="16"/>
  <c r="AB860" i="16" s="1"/>
  <c r="V860" i="16"/>
  <c r="AA860" i="16" s="1"/>
  <c r="U860" i="16"/>
  <c r="Z860" i="16" s="1"/>
  <c r="T860" i="16"/>
  <c r="Y860" i="16" s="1"/>
  <c r="AB859" i="16"/>
  <c r="X859" i="16"/>
  <c r="AC859" i="16" s="1"/>
  <c r="W859" i="16"/>
  <c r="V859" i="16"/>
  <c r="AA859" i="16" s="1"/>
  <c r="U859" i="16"/>
  <c r="Z859" i="16" s="1"/>
  <c r="T859" i="16"/>
  <c r="Y859" i="16" s="1"/>
  <c r="AB858" i="16"/>
  <c r="X858" i="16"/>
  <c r="AC858" i="16" s="1"/>
  <c r="W858" i="16"/>
  <c r="V858" i="16"/>
  <c r="AA858" i="16" s="1"/>
  <c r="U858" i="16"/>
  <c r="Z858" i="16" s="1"/>
  <c r="T858" i="16"/>
  <c r="Y858" i="16" s="1"/>
  <c r="AB857" i="16"/>
  <c r="X857" i="16"/>
  <c r="AC857" i="16" s="1"/>
  <c r="W857" i="16"/>
  <c r="V857" i="16"/>
  <c r="AA857" i="16" s="1"/>
  <c r="U857" i="16"/>
  <c r="Z857" i="16" s="1"/>
  <c r="T857" i="16"/>
  <c r="Y857" i="16" s="1"/>
  <c r="X856" i="16"/>
  <c r="AC856" i="16" s="1"/>
  <c r="W856" i="16"/>
  <c r="AB856" i="16" s="1"/>
  <c r="V856" i="16"/>
  <c r="AA856" i="16" s="1"/>
  <c r="U856" i="16"/>
  <c r="Z856" i="16" s="1"/>
  <c r="T856" i="16"/>
  <c r="Y856" i="16" s="1"/>
  <c r="AB855" i="16"/>
  <c r="X855" i="16"/>
  <c r="AC855" i="16" s="1"/>
  <c r="W855" i="16"/>
  <c r="V855" i="16"/>
  <c r="AA855" i="16" s="1"/>
  <c r="U855" i="16"/>
  <c r="Z855" i="16" s="1"/>
  <c r="T855" i="16"/>
  <c r="Y855" i="16" s="1"/>
  <c r="AB854" i="16"/>
  <c r="X854" i="16"/>
  <c r="AC854" i="16" s="1"/>
  <c r="W854" i="16"/>
  <c r="V854" i="16"/>
  <c r="AA854" i="16" s="1"/>
  <c r="U854" i="16"/>
  <c r="Z854" i="16" s="1"/>
  <c r="T854" i="16"/>
  <c r="Y854" i="16" s="1"/>
  <c r="AB853" i="16"/>
  <c r="X853" i="16"/>
  <c r="AC853" i="16" s="1"/>
  <c r="W853" i="16"/>
  <c r="V853" i="16"/>
  <c r="AA853" i="16" s="1"/>
  <c r="U853" i="16"/>
  <c r="Z853" i="16" s="1"/>
  <c r="T853" i="16"/>
  <c r="Y853" i="16" s="1"/>
  <c r="X852" i="16"/>
  <c r="AC852" i="16" s="1"/>
  <c r="W852" i="16"/>
  <c r="AB852" i="16" s="1"/>
  <c r="V852" i="16"/>
  <c r="AA852" i="16" s="1"/>
  <c r="U852" i="16"/>
  <c r="Z852" i="16" s="1"/>
  <c r="T852" i="16"/>
  <c r="Y852" i="16" s="1"/>
  <c r="AB851" i="16"/>
  <c r="X851" i="16"/>
  <c r="AC851" i="16" s="1"/>
  <c r="W851" i="16"/>
  <c r="V851" i="16"/>
  <c r="AA851" i="16" s="1"/>
  <c r="U851" i="16"/>
  <c r="Z851" i="16" s="1"/>
  <c r="T851" i="16"/>
  <c r="Y851" i="16" s="1"/>
  <c r="AB850" i="16"/>
  <c r="X850" i="16"/>
  <c r="AC850" i="16" s="1"/>
  <c r="W850" i="16"/>
  <c r="V850" i="16"/>
  <c r="AA850" i="16" s="1"/>
  <c r="U850" i="16"/>
  <c r="Z850" i="16" s="1"/>
  <c r="T850" i="16"/>
  <c r="Y850" i="16" s="1"/>
  <c r="AB849" i="16"/>
  <c r="X849" i="16"/>
  <c r="AC849" i="16" s="1"/>
  <c r="W849" i="16"/>
  <c r="V849" i="16"/>
  <c r="AA849" i="16" s="1"/>
  <c r="U849" i="16"/>
  <c r="Z849" i="16" s="1"/>
  <c r="T849" i="16"/>
  <c r="Y849" i="16" s="1"/>
  <c r="X848" i="16"/>
  <c r="AC848" i="16" s="1"/>
  <c r="W848" i="16"/>
  <c r="AB848" i="16" s="1"/>
  <c r="V848" i="16"/>
  <c r="AA848" i="16" s="1"/>
  <c r="U848" i="16"/>
  <c r="Z848" i="16" s="1"/>
  <c r="T848" i="16"/>
  <c r="Y848" i="16" s="1"/>
  <c r="AB847" i="16"/>
  <c r="X847" i="16"/>
  <c r="AC847" i="16" s="1"/>
  <c r="W847" i="16"/>
  <c r="V847" i="16"/>
  <c r="AA847" i="16" s="1"/>
  <c r="U847" i="16"/>
  <c r="Z847" i="16" s="1"/>
  <c r="T847" i="16"/>
  <c r="Y847" i="16" s="1"/>
  <c r="AB846" i="16"/>
  <c r="X846" i="16"/>
  <c r="AC846" i="16" s="1"/>
  <c r="W846" i="16"/>
  <c r="V846" i="16"/>
  <c r="AA846" i="16" s="1"/>
  <c r="U846" i="16"/>
  <c r="Z846" i="16" s="1"/>
  <c r="T846" i="16"/>
  <c r="Y846" i="16" s="1"/>
  <c r="AB845" i="16"/>
  <c r="X845" i="16"/>
  <c r="AC845" i="16" s="1"/>
  <c r="W845" i="16"/>
  <c r="V845" i="16"/>
  <c r="AA845" i="16" s="1"/>
  <c r="U845" i="16"/>
  <c r="Z845" i="16" s="1"/>
  <c r="T845" i="16"/>
  <c r="Y845" i="16" s="1"/>
  <c r="X844" i="16"/>
  <c r="AC844" i="16" s="1"/>
  <c r="W844" i="16"/>
  <c r="AB844" i="16" s="1"/>
  <c r="V844" i="16"/>
  <c r="AA844" i="16" s="1"/>
  <c r="U844" i="16"/>
  <c r="Z844" i="16" s="1"/>
  <c r="T844" i="16"/>
  <c r="Y844" i="16" s="1"/>
  <c r="AB843" i="16"/>
  <c r="X843" i="16"/>
  <c r="AC843" i="16" s="1"/>
  <c r="W843" i="16"/>
  <c r="V843" i="16"/>
  <c r="AA843" i="16" s="1"/>
  <c r="U843" i="16"/>
  <c r="Z843" i="16" s="1"/>
  <c r="T843" i="16"/>
  <c r="Y843" i="16" s="1"/>
  <c r="AB842" i="16"/>
  <c r="X842" i="16"/>
  <c r="AC842" i="16" s="1"/>
  <c r="W842" i="16"/>
  <c r="V842" i="16"/>
  <c r="AA842" i="16" s="1"/>
  <c r="U842" i="16"/>
  <c r="Z842" i="16" s="1"/>
  <c r="T842" i="16"/>
  <c r="Y842" i="16" s="1"/>
  <c r="AB841" i="16"/>
  <c r="X841" i="16"/>
  <c r="AC841" i="16" s="1"/>
  <c r="W841" i="16"/>
  <c r="V841" i="16"/>
  <c r="AA841" i="16" s="1"/>
  <c r="U841" i="16"/>
  <c r="Z841" i="16" s="1"/>
  <c r="T841" i="16"/>
  <c r="Y841" i="16" s="1"/>
  <c r="X840" i="16"/>
  <c r="AC840" i="16" s="1"/>
  <c r="W840" i="16"/>
  <c r="AB840" i="16" s="1"/>
  <c r="V840" i="16"/>
  <c r="AA840" i="16" s="1"/>
  <c r="U840" i="16"/>
  <c r="Z840" i="16" s="1"/>
  <c r="T840" i="16"/>
  <c r="Y840" i="16" s="1"/>
  <c r="AB839" i="16"/>
  <c r="X839" i="16"/>
  <c r="AC839" i="16" s="1"/>
  <c r="W839" i="16"/>
  <c r="V839" i="16"/>
  <c r="AA839" i="16" s="1"/>
  <c r="U839" i="16"/>
  <c r="Z839" i="16" s="1"/>
  <c r="T839" i="16"/>
  <c r="Y839" i="16" s="1"/>
  <c r="AB838" i="16"/>
  <c r="X838" i="16"/>
  <c r="AC838" i="16" s="1"/>
  <c r="W838" i="16"/>
  <c r="V838" i="16"/>
  <c r="AA838" i="16" s="1"/>
  <c r="U838" i="16"/>
  <c r="Z838" i="16" s="1"/>
  <c r="T838" i="16"/>
  <c r="Y838" i="16" s="1"/>
  <c r="AB837" i="16"/>
  <c r="X837" i="16"/>
  <c r="AC837" i="16" s="1"/>
  <c r="W837" i="16"/>
  <c r="V837" i="16"/>
  <c r="AA837" i="16" s="1"/>
  <c r="U837" i="16"/>
  <c r="Z837" i="16" s="1"/>
  <c r="T837" i="16"/>
  <c r="Y837" i="16" s="1"/>
  <c r="X836" i="16"/>
  <c r="AC836" i="16" s="1"/>
  <c r="W836" i="16"/>
  <c r="AB836" i="16" s="1"/>
  <c r="V836" i="16"/>
  <c r="AA836" i="16" s="1"/>
  <c r="U836" i="16"/>
  <c r="Z836" i="16" s="1"/>
  <c r="T836" i="16"/>
  <c r="Y836" i="16" s="1"/>
  <c r="AB835" i="16"/>
  <c r="X835" i="16"/>
  <c r="AC835" i="16" s="1"/>
  <c r="W835" i="16"/>
  <c r="V835" i="16"/>
  <c r="AA835" i="16" s="1"/>
  <c r="U835" i="16"/>
  <c r="Z835" i="16" s="1"/>
  <c r="T835" i="16"/>
  <c r="Y835" i="16" s="1"/>
  <c r="AB834" i="16"/>
  <c r="X834" i="16"/>
  <c r="AC834" i="16" s="1"/>
  <c r="W834" i="16"/>
  <c r="V834" i="16"/>
  <c r="AA834" i="16" s="1"/>
  <c r="U834" i="16"/>
  <c r="Z834" i="16" s="1"/>
  <c r="T834" i="16"/>
  <c r="Y834" i="16" s="1"/>
  <c r="AB833" i="16"/>
  <c r="X833" i="16"/>
  <c r="AC833" i="16" s="1"/>
  <c r="W833" i="16"/>
  <c r="V833" i="16"/>
  <c r="AA833" i="16" s="1"/>
  <c r="U833" i="16"/>
  <c r="Z833" i="16" s="1"/>
  <c r="T833" i="16"/>
  <c r="Y833" i="16" s="1"/>
  <c r="X832" i="16"/>
  <c r="AC832" i="16" s="1"/>
  <c r="W832" i="16"/>
  <c r="AB832" i="16" s="1"/>
  <c r="V832" i="16"/>
  <c r="AA832" i="16" s="1"/>
  <c r="U832" i="16"/>
  <c r="Z832" i="16" s="1"/>
  <c r="T832" i="16"/>
  <c r="Y832" i="16" s="1"/>
  <c r="AB831" i="16"/>
  <c r="X831" i="16"/>
  <c r="AC831" i="16" s="1"/>
  <c r="W831" i="16"/>
  <c r="V831" i="16"/>
  <c r="AA831" i="16" s="1"/>
  <c r="U831" i="16"/>
  <c r="Z831" i="16" s="1"/>
  <c r="T831" i="16"/>
  <c r="Y831" i="16" s="1"/>
  <c r="AB830" i="16"/>
  <c r="X830" i="16"/>
  <c r="AC830" i="16" s="1"/>
  <c r="W830" i="16"/>
  <c r="V830" i="16"/>
  <c r="AA830" i="16" s="1"/>
  <c r="U830" i="16"/>
  <c r="Z830" i="16" s="1"/>
  <c r="T830" i="16"/>
  <c r="Y830" i="16" s="1"/>
  <c r="AB829" i="16"/>
  <c r="X829" i="16"/>
  <c r="AC829" i="16" s="1"/>
  <c r="W829" i="16"/>
  <c r="V829" i="16"/>
  <c r="AA829" i="16" s="1"/>
  <c r="U829" i="16"/>
  <c r="Z829" i="16" s="1"/>
  <c r="T829" i="16"/>
  <c r="Y829" i="16" s="1"/>
  <c r="X828" i="16"/>
  <c r="AC828" i="16" s="1"/>
  <c r="W828" i="16"/>
  <c r="AB828" i="16" s="1"/>
  <c r="V828" i="16"/>
  <c r="AA828" i="16" s="1"/>
  <c r="U828" i="16"/>
  <c r="Z828" i="16" s="1"/>
  <c r="T828" i="16"/>
  <c r="Y828" i="16" s="1"/>
  <c r="AB827" i="16"/>
  <c r="X827" i="16"/>
  <c r="AC827" i="16" s="1"/>
  <c r="W827" i="16"/>
  <c r="V827" i="16"/>
  <c r="AA827" i="16" s="1"/>
  <c r="U827" i="16"/>
  <c r="Z827" i="16" s="1"/>
  <c r="T827" i="16"/>
  <c r="Y827" i="16" s="1"/>
  <c r="AB826" i="16"/>
  <c r="X826" i="16"/>
  <c r="AC826" i="16" s="1"/>
  <c r="W826" i="16"/>
  <c r="V826" i="16"/>
  <c r="AA826" i="16" s="1"/>
  <c r="U826" i="16"/>
  <c r="Z826" i="16" s="1"/>
  <c r="T826" i="16"/>
  <c r="Y826" i="16" s="1"/>
  <c r="AB825" i="16"/>
  <c r="X825" i="16"/>
  <c r="AC825" i="16" s="1"/>
  <c r="W825" i="16"/>
  <c r="V825" i="16"/>
  <c r="AA825" i="16" s="1"/>
  <c r="U825" i="16"/>
  <c r="Z825" i="16" s="1"/>
  <c r="T825" i="16"/>
  <c r="Y825" i="16" s="1"/>
  <c r="X824" i="16"/>
  <c r="AC824" i="16" s="1"/>
  <c r="W824" i="16"/>
  <c r="AB824" i="16" s="1"/>
  <c r="V824" i="16"/>
  <c r="AA824" i="16" s="1"/>
  <c r="U824" i="16"/>
  <c r="Z824" i="16" s="1"/>
  <c r="T824" i="16"/>
  <c r="Y824" i="16" s="1"/>
  <c r="AB823" i="16"/>
  <c r="X823" i="16"/>
  <c r="AC823" i="16" s="1"/>
  <c r="W823" i="16"/>
  <c r="V823" i="16"/>
  <c r="AA823" i="16" s="1"/>
  <c r="U823" i="16"/>
  <c r="Z823" i="16" s="1"/>
  <c r="T823" i="16"/>
  <c r="Y823" i="16" s="1"/>
  <c r="AB822" i="16"/>
  <c r="X822" i="16"/>
  <c r="AC822" i="16" s="1"/>
  <c r="W822" i="16"/>
  <c r="V822" i="16"/>
  <c r="AA822" i="16" s="1"/>
  <c r="U822" i="16"/>
  <c r="Z822" i="16" s="1"/>
  <c r="T822" i="16"/>
  <c r="Y822" i="16" s="1"/>
  <c r="AB821" i="16"/>
  <c r="X821" i="16"/>
  <c r="AC821" i="16" s="1"/>
  <c r="W821" i="16"/>
  <c r="V821" i="16"/>
  <c r="AA821" i="16" s="1"/>
  <c r="U821" i="16"/>
  <c r="Z821" i="16" s="1"/>
  <c r="T821" i="16"/>
  <c r="Y821" i="16" s="1"/>
  <c r="X820" i="16"/>
  <c r="AC820" i="16" s="1"/>
  <c r="W820" i="16"/>
  <c r="AB820" i="16" s="1"/>
  <c r="V820" i="16"/>
  <c r="AA820" i="16" s="1"/>
  <c r="U820" i="16"/>
  <c r="Z820" i="16" s="1"/>
  <c r="T820" i="16"/>
  <c r="Y820" i="16" s="1"/>
  <c r="AB819" i="16"/>
  <c r="X819" i="16"/>
  <c r="AC819" i="16" s="1"/>
  <c r="W819" i="16"/>
  <c r="V819" i="16"/>
  <c r="AA819" i="16" s="1"/>
  <c r="U819" i="16"/>
  <c r="Z819" i="16" s="1"/>
  <c r="T819" i="16"/>
  <c r="Y819" i="16" s="1"/>
  <c r="X818" i="16"/>
  <c r="AC818" i="16" s="1"/>
  <c r="W818" i="16"/>
  <c r="AB818" i="16" s="1"/>
  <c r="V818" i="16"/>
  <c r="AA818" i="16" s="1"/>
  <c r="U818" i="16"/>
  <c r="Z818" i="16" s="1"/>
  <c r="T818" i="16"/>
  <c r="Y818" i="16" s="1"/>
  <c r="AB817" i="16"/>
  <c r="X817" i="16"/>
  <c r="AC817" i="16" s="1"/>
  <c r="W817" i="16"/>
  <c r="V817" i="16"/>
  <c r="AA817" i="16" s="1"/>
  <c r="U817" i="16"/>
  <c r="Z817" i="16" s="1"/>
  <c r="T817" i="16"/>
  <c r="Y817" i="16" s="1"/>
  <c r="X816" i="16"/>
  <c r="AC816" i="16" s="1"/>
  <c r="W816" i="16"/>
  <c r="AB816" i="16" s="1"/>
  <c r="V816" i="16"/>
  <c r="AA816" i="16" s="1"/>
  <c r="U816" i="16"/>
  <c r="Z816" i="16" s="1"/>
  <c r="T816" i="16"/>
  <c r="Y816" i="16" s="1"/>
  <c r="X815" i="16"/>
  <c r="AC815" i="16" s="1"/>
  <c r="W815" i="16"/>
  <c r="AB815" i="16" s="1"/>
  <c r="V815" i="16"/>
  <c r="AA815" i="16" s="1"/>
  <c r="U815" i="16"/>
  <c r="Z815" i="16" s="1"/>
  <c r="T815" i="16"/>
  <c r="Y815" i="16" s="1"/>
  <c r="X814" i="16"/>
  <c r="AC814" i="16" s="1"/>
  <c r="W814" i="16"/>
  <c r="AB814" i="16" s="1"/>
  <c r="V814" i="16"/>
  <c r="AA814" i="16" s="1"/>
  <c r="U814" i="16"/>
  <c r="Z814" i="16" s="1"/>
  <c r="T814" i="16"/>
  <c r="Y814" i="16" s="1"/>
  <c r="AB813" i="16"/>
  <c r="X813" i="16"/>
  <c r="AC813" i="16" s="1"/>
  <c r="W813" i="16"/>
  <c r="V813" i="16"/>
  <c r="AA813" i="16" s="1"/>
  <c r="U813" i="16"/>
  <c r="Z813" i="16" s="1"/>
  <c r="T813" i="16"/>
  <c r="Y813" i="16" s="1"/>
  <c r="X812" i="16"/>
  <c r="AC812" i="16" s="1"/>
  <c r="W812" i="16"/>
  <c r="AB812" i="16" s="1"/>
  <c r="V812" i="16"/>
  <c r="AA812" i="16" s="1"/>
  <c r="U812" i="16"/>
  <c r="Z812" i="16" s="1"/>
  <c r="T812" i="16"/>
  <c r="Y812" i="16" s="1"/>
  <c r="AB811" i="16"/>
  <c r="X811" i="16"/>
  <c r="AC811" i="16" s="1"/>
  <c r="W811" i="16"/>
  <c r="V811" i="16"/>
  <c r="AA811" i="16" s="1"/>
  <c r="U811" i="16"/>
  <c r="Z811" i="16" s="1"/>
  <c r="T811" i="16"/>
  <c r="Y811" i="16" s="1"/>
  <c r="X810" i="16"/>
  <c r="AC810" i="16" s="1"/>
  <c r="W810" i="16"/>
  <c r="AB810" i="16" s="1"/>
  <c r="V810" i="16"/>
  <c r="AA810" i="16" s="1"/>
  <c r="U810" i="16"/>
  <c r="Z810" i="16" s="1"/>
  <c r="T810" i="16"/>
  <c r="Y810" i="16" s="1"/>
  <c r="X809" i="16"/>
  <c r="AC809" i="16" s="1"/>
  <c r="W809" i="16"/>
  <c r="AB809" i="16" s="1"/>
  <c r="V809" i="16"/>
  <c r="AA809" i="16" s="1"/>
  <c r="U809" i="16"/>
  <c r="Z809" i="16" s="1"/>
  <c r="T809" i="16"/>
  <c r="Y809" i="16" s="1"/>
  <c r="X808" i="16"/>
  <c r="AC808" i="16" s="1"/>
  <c r="W808" i="16"/>
  <c r="AB808" i="16" s="1"/>
  <c r="V808" i="16"/>
  <c r="AA808" i="16" s="1"/>
  <c r="U808" i="16"/>
  <c r="Z808" i="16" s="1"/>
  <c r="T808" i="16"/>
  <c r="Y808" i="16" s="1"/>
  <c r="X807" i="16"/>
  <c r="AC807" i="16" s="1"/>
  <c r="W807" i="16"/>
  <c r="AB807" i="16" s="1"/>
  <c r="V807" i="16"/>
  <c r="AA807" i="16" s="1"/>
  <c r="U807" i="16"/>
  <c r="Z807" i="16" s="1"/>
  <c r="T807" i="16"/>
  <c r="Y807" i="16" s="1"/>
  <c r="X806" i="16"/>
  <c r="AC806" i="16" s="1"/>
  <c r="W806" i="16"/>
  <c r="AB806" i="16" s="1"/>
  <c r="V806" i="16"/>
  <c r="AA806" i="16" s="1"/>
  <c r="U806" i="16"/>
  <c r="Z806" i="16" s="1"/>
  <c r="T806" i="16"/>
  <c r="Y806" i="16" s="1"/>
  <c r="AB805" i="16"/>
  <c r="Y805" i="16"/>
  <c r="X805" i="16"/>
  <c r="AC805" i="16" s="1"/>
  <c r="W805" i="16"/>
  <c r="V805" i="16"/>
  <c r="AA805" i="16" s="1"/>
  <c r="U805" i="16"/>
  <c r="Z805" i="16" s="1"/>
  <c r="T805" i="16"/>
  <c r="X804" i="16"/>
  <c r="AC804" i="16" s="1"/>
  <c r="W804" i="16"/>
  <c r="AB804" i="16" s="1"/>
  <c r="V804" i="16"/>
  <c r="AA804" i="16" s="1"/>
  <c r="U804" i="16"/>
  <c r="Z804" i="16" s="1"/>
  <c r="T804" i="16"/>
  <c r="Y804" i="16" s="1"/>
  <c r="AB803" i="16"/>
  <c r="X803" i="16"/>
  <c r="AC803" i="16" s="1"/>
  <c r="W803" i="16"/>
  <c r="V803" i="16"/>
  <c r="AA803" i="16" s="1"/>
  <c r="U803" i="16"/>
  <c r="Z803" i="16" s="1"/>
  <c r="T803" i="16"/>
  <c r="Y803" i="16" s="1"/>
  <c r="X802" i="16"/>
  <c r="AC802" i="16" s="1"/>
  <c r="W802" i="16"/>
  <c r="AB802" i="16" s="1"/>
  <c r="V802" i="16"/>
  <c r="AA802" i="16" s="1"/>
  <c r="U802" i="16"/>
  <c r="Z802" i="16" s="1"/>
  <c r="T802" i="16"/>
  <c r="Y802" i="16" s="1"/>
  <c r="X801" i="16"/>
  <c r="AC801" i="16" s="1"/>
  <c r="W801" i="16"/>
  <c r="AB801" i="16" s="1"/>
  <c r="V801" i="16"/>
  <c r="AA801" i="16" s="1"/>
  <c r="U801" i="16"/>
  <c r="Z801" i="16" s="1"/>
  <c r="T801" i="16"/>
  <c r="Y801" i="16" s="1"/>
  <c r="AB800" i="16"/>
  <c r="X800" i="16"/>
  <c r="AC800" i="16" s="1"/>
  <c r="W800" i="16"/>
  <c r="V800" i="16"/>
  <c r="AA800" i="16" s="1"/>
  <c r="U800" i="16"/>
  <c r="Z800" i="16" s="1"/>
  <c r="T800" i="16"/>
  <c r="Y800" i="16" s="1"/>
  <c r="AB799" i="16"/>
  <c r="X799" i="16"/>
  <c r="AC799" i="16" s="1"/>
  <c r="W799" i="16"/>
  <c r="V799" i="16"/>
  <c r="AA799" i="16" s="1"/>
  <c r="U799" i="16"/>
  <c r="Z799" i="16" s="1"/>
  <c r="T799" i="16"/>
  <c r="Y799" i="16" s="1"/>
  <c r="X798" i="16"/>
  <c r="AC798" i="16" s="1"/>
  <c r="W798" i="16"/>
  <c r="AB798" i="16" s="1"/>
  <c r="V798" i="16"/>
  <c r="AA798" i="16" s="1"/>
  <c r="U798" i="16"/>
  <c r="Z798" i="16" s="1"/>
  <c r="T798" i="16"/>
  <c r="Y798" i="16" s="1"/>
  <c r="X797" i="16"/>
  <c r="AC797" i="16" s="1"/>
  <c r="W797" i="16"/>
  <c r="AB797" i="16" s="1"/>
  <c r="V797" i="16"/>
  <c r="AA797" i="16" s="1"/>
  <c r="U797" i="16"/>
  <c r="Z797" i="16" s="1"/>
  <c r="T797" i="16"/>
  <c r="Y797" i="16" s="1"/>
  <c r="AB796" i="16"/>
  <c r="X796" i="16"/>
  <c r="AC796" i="16" s="1"/>
  <c r="W796" i="16"/>
  <c r="V796" i="16"/>
  <c r="AA796" i="16" s="1"/>
  <c r="U796" i="16"/>
  <c r="Z796" i="16" s="1"/>
  <c r="T796" i="16"/>
  <c r="Y796" i="16" s="1"/>
  <c r="AB795" i="16"/>
  <c r="X795" i="16"/>
  <c r="AC795" i="16" s="1"/>
  <c r="W795" i="16"/>
  <c r="V795" i="16"/>
  <c r="AA795" i="16" s="1"/>
  <c r="U795" i="16"/>
  <c r="Z795" i="16" s="1"/>
  <c r="T795" i="16"/>
  <c r="Y795" i="16" s="1"/>
  <c r="X794" i="16"/>
  <c r="AC794" i="16" s="1"/>
  <c r="W794" i="16"/>
  <c r="AB794" i="16" s="1"/>
  <c r="V794" i="16"/>
  <c r="AA794" i="16" s="1"/>
  <c r="U794" i="16"/>
  <c r="Z794" i="16" s="1"/>
  <c r="T794" i="16"/>
  <c r="Y794" i="16" s="1"/>
  <c r="X793" i="16"/>
  <c r="AC793" i="16" s="1"/>
  <c r="W793" i="16"/>
  <c r="AB793" i="16" s="1"/>
  <c r="V793" i="16"/>
  <c r="AA793" i="16" s="1"/>
  <c r="U793" i="16"/>
  <c r="Z793" i="16" s="1"/>
  <c r="T793" i="16"/>
  <c r="Y793" i="16" s="1"/>
  <c r="AB792" i="16"/>
  <c r="X792" i="16"/>
  <c r="AC792" i="16" s="1"/>
  <c r="W792" i="16"/>
  <c r="V792" i="16"/>
  <c r="AA792" i="16" s="1"/>
  <c r="U792" i="16"/>
  <c r="Z792" i="16" s="1"/>
  <c r="T792" i="16"/>
  <c r="Y792" i="16" s="1"/>
  <c r="AB791" i="16"/>
  <c r="X791" i="16"/>
  <c r="AC791" i="16" s="1"/>
  <c r="W791" i="16"/>
  <c r="V791" i="16"/>
  <c r="AA791" i="16" s="1"/>
  <c r="U791" i="16"/>
  <c r="Z791" i="16" s="1"/>
  <c r="T791" i="16"/>
  <c r="Y791" i="16" s="1"/>
  <c r="X790" i="16"/>
  <c r="AC790" i="16" s="1"/>
  <c r="W790" i="16"/>
  <c r="AB790" i="16" s="1"/>
  <c r="V790" i="16"/>
  <c r="AA790" i="16" s="1"/>
  <c r="U790" i="16"/>
  <c r="Z790" i="16" s="1"/>
  <c r="T790" i="16"/>
  <c r="Y790" i="16" s="1"/>
  <c r="X789" i="16"/>
  <c r="AC789" i="16" s="1"/>
  <c r="W789" i="16"/>
  <c r="AB789" i="16" s="1"/>
  <c r="V789" i="16"/>
  <c r="AA789" i="16" s="1"/>
  <c r="U789" i="16"/>
  <c r="Z789" i="16" s="1"/>
  <c r="T789" i="16"/>
  <c r="Y789" i="16" s="1"/>
  <c r="AB788" i="16"/>
  <c r="X788" i="16"/>
  <c r="AC788" i="16" s="1"/>
  <c r="W788" i="16"/>
  <c r="V788" i="16"/>
  <c r="AA788" i="16" s="1"/>
  <c r="U788" i="16"/>
  <c r="Z788" i="16" s="1"/>
  <c r="T788" i="16"/>
  <c r="Y788" i="16" s="1"/>
  <c r="AB787" i="16"/>
  <c r="X787" i="16"/>
  <c r="AC787" i="16" s="1"/>
  <c r="W787" i="16"/>
  <c r="V787" i="16"/>
  <c r="AA787" i="16" s="1"/>
  <c r="U787" i="16"/>
  <c r="Z787" i="16" s="1"/>
  <c r="T787" i="16"/>
  <c r="Y787" i="16" s="1"/>
  <c r="X786" i="16"/>
  <c r="AC786" i="16" s="1"/>
  <c r="W786" i="16"/>
  <c r="AB786" i="16" s="1"/>
  <c r="V786" i="16"/>
  <c r="AA786" i="16" s="1"/>
  <c r="U786" i="16"/>
  <c r="Z786" i="16" s="1"/>
  <c r="T786" i="16"/>
  <c r="Y786" i="16" s="1"/>
  <c r="X785" i="16"/>
  <c r="AC785" i="16" s="1"/>
  <c r="W785" i="16"/>
  <c r="AB785" i="16" s="1"/>
  <c r="V785" i="16"/>
  <c r="AA785" i="16" s="1"/>
  <c r="U785" i="16"/>
  <c r="Z785" i="16" s="1"/>
  <c r="T785" i="16"/>
  <c r="Y785" i="16" s="1"/>
  <c r="AB784" i="16"/>
  <c r="X784" i="16"/>
  <c r="AC784" i="16" s="1"/>
  <c r="W784" i="16"/>
  <c r="V784" i="16"/>
  <c r="AA784" i="16" s="1"/>
  <c r="U784" i="16"/>
  <c r="Z784" i="16" s="1"/>
  <c r="T784" i="16"/>
  <c r="Y784" i="16" s="1"/>
  <c r="AB783" i="16"/>
  <c r="X783" i="16"/>
  <c r="AC783" i="16" s="1"/>
  <c r="W783" i="16"/>
  <c r="V783" i="16"/>
  <c r="AA783" i="16" s="1"/>
  <c r="U783" i="16"/>
  <c r="Z783" i="16" s="1"/>
  <c r="T783" i="16"/>
  <c r="Y783" i="16" s="1"/>
  <c r="X782" i="16"/>
  <c r="AC782" i="16" s="1"/>
  <c r="W782" i="16"/>
  <c r="AB782" i="16" s="1"/>
  <c r="V782" i="16"/>
  <c r="AA782" i="16" s="1"/>
  <c r="U782" i="16"/>
  <c r="Z782" i="16" s="1"/>
  <c r="T782" i="16"/>
  <c r="Y782" i="16" s="1"/>
  <c r="X781" i="16"/>
  <c r="AC781" i="16" s="1"/>
  <c r="W781" i="16"/>
  <c r="AB781" i="16" s="1"/>
  <c r="V781" i="16"/>
  <c r="AA781" i="16" s="1"/>
  <c r="U781" i="16"/>
  <c r="Z781" i="16" s="1"/>
  <c r="T781" i="16"/>
  <c r="Y781" i="16" s="1"/>
  <c r="AB780" i="16"/>
  <c r="X780" i="16"/>
  <c r="AC780" i="16" s="1"/>
  <c r="W780" i="16"/>
  <c r="V780" i="16"/>
  <c r="AA780" i="16" s="1"/>
  <c r="U780" i="16"/>
  <c r="Z780" i="16" s="1"/>
  <c r="T780" i="16"/>
  <c r="Y780" i="16" s="1"/>
  <c r="AB779" i="16"/>
  <c r="X779" i="16"/>
  <c r="AC779" i="16" s="1"/>
  <c r="W779" i="16"/>
  <c r="V779" i="16"/>
  <c r="AA779" i="16" s="1"/>
  <c r="U779" i="16"/>
  <c r="Z779" i="16" s="1"/>
  <c r="T779" i="16"/>
  <c r="Y779" i="16" s="1"/>
  <c r="X778" i="16"/>
  <c r="AC778" i="16" s="1"/>
  <c r="W778" i="16"/>
  <c r="AB778" i="16" s="1"/>
  <c r="V778" i="16"/>
  <c r="AA778" i="16" s="1"/>
  <c r="U778" i="16"/>
  <c r="Z778" i="16" s="1"/>
  <c r="T778" i="16"/>
  <c r="Y778" i="16" s="1"/>
  <c r="X777" i="16"/>
  <c r="AC777" i="16" s="1"/>
  <c r="W777" i="16"/>
  <c r="AB777" i="16" s="1"/>
  <c r="V777" i="16"/>
  <c r="AA777" i="16" s="1"/>
  <c r="U777" i="16"/>
  <c r="Z777" i="16" s="1"/>
  <c r="T777" i="16"/>
  <c r="Y777" i="16" s="1"/>
  <c r="AB776" i="16"/>
  <c r="X776" i="16"/>
  <c r="AC776" i="16" s="1"/>
  <c r="W776" i="16"/>
  <c r="V776" i="16"/>
  <c r="AA776" i="16" s="1"/>
  <c r="U776" i="16"/>
  <c r="Z776" i="16" s="1"/>
  <c r="T776" i="16"/>
  <c r="Y776" i="16" s="1"/>
  <c r="AB775" i="16"/>
  <c r="X775" i="16"/>
  <c r="AC775" i="16" s="1"/>
  <c r="W775" i="16"/>
  <c r="V775" i="16"/>
  <c r="AA775" i="16" s="1"/>
  <c r="U775" i="16"/>
  <c r="Z775" i="16" s="1"/>
  <c r="T775" i="16"/>
  <c r="Y775" i="16" s="1"/>
  <c r="X774" i="16"/>
  <c r="AC774" i="16" s="1"/>
  <c r="W774" i="16"/>
  <c r="AB774" i="16" s="1"/>
  <c r="V774" i="16"/>
  <c r="AA774" i="16" s="1"/>
  <c r="U774" i="16"/>
  <c r="Z774" i="16" s="1"/>
  <c r="T774" i="16"/>
  <c r="Y774" i="16" s="1"/>
  <c r="X773" i="16"/>
  <c r="AC773" i="16" s="1"/>
  <c r="W773" i="16"/>
  <c r="AB773" i="16" s="1"/>
  <c r="V773" i="16"/>
  <c r="AA773" i="16" s="1"/>
  <c r="U773" i="16"/>
  <c r="Z773" i="16" s="1"/>
  <c r="T773" i="16"/>
  <c r="Y773" i="16" s="1"/>
  <c r="AB772" i="16"/>
  <c r="X772" i="16"/>
  <c r="AC772" i="16" s="1"/>
  <c r="W772" i="16"/>
  <c r="V772" i="16"/>
  <c r="AA772" i="16" s="1"/>
  <c r="U772" i="16"/>
  <c r="Z772" i="16" s="1"/>
  <c r="T772" i="16"/>
  <c r="Y772" i="16" s="1"/>
  <c r="AB771" i="16"/>
  <c r="X771" i="16"/>
  <c r="AC771" i="16" s="1"/>
  <c r="W771" i="16"/>
  <c r="V771" i="16"/>
  <c r="AA771" i="16" s="1"/>
  <c r="U771" i="16"/>
  <c r="Z771" i="16" s="1"/>
  <c r="T771" i="16"/>
  <c r="Y771" i="16" s="1"/>
  <c r="X770" i="16"/>
  <c r="AC770" i="16" s="1"/>
  <c r="W770" i="16"/>
  <c r="AB770" i="16" s="1"/>
  <c r="V770" i="16"/>
  <c r="AA770" i="16" s="1"/>
  <c r="U770" i="16"/>
  <c r="Z770" i="16" s="1"/>
  <c r="T770" i="16"/>
  <c r="Y770" i="16" s="1"/>
  <c r="X769" i="16"/>
  <c r="AC769" i="16" s="1"/>
  <c r="W769" i="16"/>
  <c r="AB769" i="16" s="1"/>
  <c r="V769" i="16"/>
  <c r="AA769" i="16" s="1"/>
  <c r="U769" i="16"/>
  <c r="Z769" i="16" s="1"/>
  <c r="T769" i="16"/>
  <c r="Y769" i="16" s="1"/>
  <c r="AB768" i="16"/>
  <c r="X768" i="16"/>
  <c r="AC768" i="16" s="1"/>
  <c r="W768" i="16"/>
  <c r="V768" i="16"/>
  <c r="AA768" i="16" s="1"/>
  <c r="U768" i="16"/>
  <c r="Z768" i="16" s="1"/>
  <c r="T768" i="16"/>
  <c r="Y768" i="16" s="1"/>
  <c r="AB767" i="16"/>
  <c r="X767" i="16"/>
  <c r="AC767" i="16" s="1"/>
  <c r="W767" i="16"/>
  <c r="V767" i="16"/>
  <c r="AA767" i="16" s="1"/>
  <c r="U767" i="16"/>
  <c r="Z767" i="16" s="1"/>
  <c r="T767" i="16"/>
  <c r="Y767" i="16" s="1"/>
  <c r="X766" i="16"/>
  <c r="AC766" i="16" s="1"/>
  <c r="W766" i="16"/>
  <c r="AB766" i="16" s="1"/>
  <c r="V766" i="16"/>
  <c r="AA766" i="16" s="1"/>
  <c r="U766" i="16"/>
  <c r="Z766" i="16" s="1"/>
  <c r="T766" i="16"/>
  <c r="Y766" i="16" s="1"/>
  <c r="X765" i="16"/>
  <c r="AC765" i="16" s="1"/>
  <c r="W765" i="16"/>
  <c r="AB765" i="16" s="1"/>
  <c r="V765" i="16"/>
  <c r="AA765" i="16" s="1"/>
  <c r="U765" i="16"/>
  <c r="Z765" i="16" s="1"/>
  <c r="T765" i="16"/>
  <c r="Y765" i="16" s="1"/>
  <c r="AB764" i="16"/>
  <c r="X764" i="16"/>
  <c r="AC764" i="16" s="1"/>
  <c r="W764" i="16"/>
  <c r="V764" i="16"/>
  <c r="AA764" i="16" s="1"/>
  <c r="U764" i="16"/>
  <c r="Z764" i="16" s="1"/>
  <c r="T764" i="16"/>
  <c r="Y764" i="16" s="1"/>
  <c r="AB763" i="16"/>
  <c r="X763" i="16"/>
  <c r="AC763" i="16" s="1"/>
  <c r="W763" i="16"/>
  <c r="V763" i="16"/>
  <c r="AA763" i="16" s="1"/>
  <c r="U763" i="16"/>
  <c r="Z763" i="16" s="1"/>
  <c r="T763" i="16"/>
  <c r="Y763" i="16" s="1"/>
  <c r="X762" i="16"/>
  <c r="AC762" i="16" s="1"/>
  <c r="W762" i="16"/>
  <c r="AB762" i="16" s="1"/>
  <c r="V762" i="16"/>
  <c r="AA762" i="16" s="1"/>
  <c r="U762" i="16"/>
  <c r="Z762" i="16" s="1"/>
  <c r="T762" i="16"/>
  <c r="Y762" i="16" s="1"/>
  <c r="X761" i="16"/>
  <c r="AC761" i="16" s="1"/>
  <c r="W761" i="16"/>
  <c r="AB761" i="16" s="1"/>
  <c r="V761" i="16"/>
  <c r="AA761" i="16" s="1"/>
  <c r="U761" i="16"/>
  <c r="Z761" i="16" s="1"/>
  <c r="T761" i="16"/>
  <c r="Y761" i="16" s="1"/>
  <c r="AB760" i="16"/>
  <c r="X760" i="16"/>
  <c r="AC760" i="16" s="1"/>
  <c r="W760" i="16"/>
  <c r="V760" i="16"/>
  <c r="AA760" i="16" s="1"/>
  <c r="U760" i="16"/>
  <c r="Z760" i="16" s="1"/>
  <c r="T760" i="16"/>
  <c r="Y760" i="16" s="1"/>
  <c r="AB759" i="16"/>
  <c r="X759" i="16"/>
  <c r="AC759" i="16" s="1"/>
  <c r="W759" i="16"/>
  <c r="V759" i="16"/>
  <c r="AA759" i="16" s="1"/>
  <c r="U759" i="16"/>
  <c r="Z759" i="16" s="1"/>
  <c r="T759" i="16"/>
  <c r="Y759" i="16" s="1"/>
  <c r="X758" i="16"/>
  <c r="AC758" i="16" s="1"/>
  <c r="W758" i="16"/>
  <c r="AB758" i="16" s="1"/>
  <c r="V758" i="16"/>
  <c r="AA758" i="16" s="1"/>
  <c r="U758" i="16"/>
  <c r="Z758" i="16" s="1"/>
  <c r="T758" i="16"/>
  <c r="Y758" i="16" s="1"/>
  <c r="AB757" i="16"/>
  <c r="X757" i="16"/>
  <c r="AC757" i="16" s="1"/>
  <c r="W757" i="16"/>
  <c r="V757" i="16"/>
  <c r="AA757" i="16" s="1"/>
  <c r="U757" i="16"/>
  <c r="Z757" i="16" s="1"/>
  <c r="T757" i="16"/>
  <c r="Y757" i="16" s="1"/>
  <c r="X756" i="16"/>
  <c r="AC756" i="16" s="1"/>
  <c r="W756" i="16"/>
  <c r="AB756" i="16" s="1"/>
  <c r="V756" i="16"/>
  <c r="AA756" i="16" s="1"/>
  <c r="U756" i="16"/>
  <c r="Z756" i="16" s="1"/>
  <c r="T756" i="16"/>
  <c r="Y756" i="16" s="1"/>
  <c r="AB755" i="16"/>
  <c r="X755" i="16"/>
  <c r="AC755" i="16" s="1"/>
  <c r="W755" i="16"/>
  <c r="V755" i="16"/>
  <c r="AA755" i="16" s="1"/>
  <c r="U755" i="16"/>
  <c r="Z755" i="16" s="1"/>
  <c r="T755" i="16"/>
  <c r="Y755" i="16" s="1"/>
  <c r="X754" i="16"/>
  <c r="AC754" i="16" s="1"/>
  <c r="W754" i="16"/>
  <c r="AB754" i="16" s="1"/>
  <c r="V754" i="16"/>
  <c r="AA754" i="16" s="1"/>
  <c r="U754" i="16"/>
  <c r="Z754" i="16" s="1"/>
  <c r="T754" i="16"/>
  <c r="Y754" i="16" s="1"/>
  <c r="X753" i="16"/>
  <c r="AC753" i="16" s="1"/>
  <c r="W753" i="16"/>
  <c r="AB753" i="16" s="1"/>
  <c r="V753" i="16"/>
  <c r="AA753" i="16" s="1"/>
  <c r="U753" i="16"/>
  <c r="Z753" i="16" s="1"/>
  <c r="T753" i="16"/>
  <c r="Y753" i="16" s="1"/>
  <c r="X752" i="16"/>
  <c r="AC752" i="16" s="1"/>
  <c r="W752" i="16"/>
  <c r="AB752" i="16" s="1"/>
  <c r="V752" i="16"/>
  <c r="AA752" i="16" s="1"/>
  <c r="U752" i="16"/>
  <c r="Z752" i="16" s="1"/>
  <c r="T752" i="16"/>
  <c r="Y752" i="16" s="1"/>
  <c r="AB751" i="16"/>
  <c r="X751" i="16"/>
  <c r="AC751" i="16" s="1"/>
  <c r="W751" i="16"/>
  <c r="V751" i="16"/>
  <c r="AA751" i="16" s="1"/>
  <c r="U751" i="16"/>
  <c r="Z751" i="16" s="1"/>
  <c r="T751" i="16"/>
  <c r="Y751" i="16" s="1"/>
  <c r="X750" i="16"/>
  <c r="AC750" i="16" s="1"/>
  <c r="W750" i="16"/>
  <c r="AB750" i="16" s="1"/>
  <c r="V750" i="16"/>
  <c r="AA750" i="16" s="1"/>
  <c r="U750" i="16"/>
  <c r="Z750" i="16" s="1"/>
  <c r="T750" i="16"/>
  <c r="Y750" i="16" s="1"/>
  <c r="AB749" i="16"/>
  <c r="X749" i="16"/>
  <c r="AC749" i="16" s="1"/>
  <c r="W749" i="16"/>
  <c r="V749" i="16"/>
  <c r="AA749" i="16" s="1"/>
  <c r="U749" i="16"/>
  <c r="Z749" i="16" s="1"/>
  <c r="T749" i="16"/>
  <c r="Y749" i="16" s="1"/>
  <c r="X748" i="16"/>
  <c r="AC748" i="16" s="1"/>
  <c r="W748" i="16"/>
  <c r="AB748" i="16" s="1"/>
  <c r="V748" i="16"/>
  <c r="AA748" i="16" s="1"/>
  <c r="U748" i="16"/>
  <c r="Z748" i="16" s="1"/>
  <c r="T748" i="16"/>
  <c r="Y748" i="16" s="1"/>
  <c r="AB747" i="16"/>
  <c r="X747" i="16"/>
  <c r="AC747" i="16" s="1"/>
  <c r="W747" i="16"/>
  <c r="V747" i="16"/>
  <c r="AA747" i="16" s="1"/>
  <c r="U747" i="16"/>
  <c r="Z747" i="16" s="1"/>
  <c r="T747" i="16"/>
  <c r="Y747" i="16" s="1"/>
  <c r="X746" i="16"/>
  <c r="AC746" i="16" s="1"/>
  <c r="W746" i="16"/>
  <c r="AB746" i="16" s="1"/>
  <c r="V746" i="16"/>
  <c r="AA746" i="16" s="1"/>
  <c r="U746" i="16"/>
  <c r="Z746" i="16" s="1"/>
  <c r="T746" i="16"/>
  <c r="Y746" i="16" s="1"/>
  <c r="X745" i="16"/>
  <c r="AC745" i="16" s="1"/>
  <c r="W745" i="16"/>
  <c r="AB745" i="16" s="1"/>
  <c r="V745" i="16"/>
  <c r="AA745" i="16" s="1"/>
  <c r="U745" i="16"/>
  <c r="Z745" i="16" s="1"/>
  <c r="T745" i="16"/>
  <c r="Y745" i="16" s="1"/>
  <c r="X744" i="16"/>
  <c r="AC744" i="16" s="1"/>
  <c r="W744" i="16"/>
  <c r="AB744" i="16" s="1"/>
  <c r="V744" i="16"/>
  <c r="AA744" i="16" s="1"/>
  <c r="U744" i="16"/>
  <c r="Z744" i="16" s="1"/>
  <c r="T744" i="16"/>
  <c r="Y744" i="16" s="1"/>
  <c r="AB743" i="16"/>
  <c r="X743" i="16"/>
  <c r="AC743" i="16" s="1"/>
  <c r="W743" i="16"/>
  <c r="V743" i="16"/>
  <c r="AA743" i="16" s="1"/>
  <c r="U743" i="16"/>
  <c r="Z743" i="16" s="1"/>
  <c r="T743" i="16"/>
  <c r="Y743" i="16" s="1"/>
  <c r="X742" i="16"/>
  <c r="AC742" i="16" s="1"/>
  <c r="W742" i="16"/>
  <c r="AB742" i="16" s="1"/>
  <c r="V742" i="16"/>
  <c r="AA742" i="16" s="1"/>
  <c r="U742" i="16"/>
  <c r="Z742" i="16" s="1"/>
  <c r="T742" i="16"/>
  <c r="Y742" i="16" s="1"/>
  <c r="AB741" i="16"/>
  <c r="X741" i="16"/>
  <c r="AC741" i="16" s="1"/>
  <c r="W741" i="16"/>
  <c r="V741" i="16"/>
  <c r="AA741" i="16" s="1"/>
  <c r="U741" i="16"/>
  <c r="Z741" i="16" s="1"/>
  <c r="T741" i="16"/>
  <c r="Y741" i="16" s="1"/>
  <c r="X740" i="16"/>
  <c r="AC740" i="16" s="1"/>
  <c r="W740" i="16"/>
  <c r="AB740" i="16" s="1"/>
  <c r="V740" i="16"/>
  <c r="AA740" i="16" s="1"/>
  <c r="U740" i="16"/>
  <c r="Z740" i="16" s="1"/>
  <c r="T740" i="16"/>
  <c r="Y740" i="16" s="1"/>
  <c r="AB739" i="16"/>
  <c r="X739" i="16"/>
  <c r="AC739" i="16" s="1"/>
  <c r="W739" i="16"/>
  <c r="V739" i="16"/>
  <c r="AA739" i="16" s="1"/>
  <c r="U739" i="16"/>
  <c r="Z739" i="16" s="1"/>
  <c r="T739" i="16"/>
  <c r="Y739" i="16" s="1"/>
  <c r="X738" i="16"/>
  <c r="AC738" i="16" s="1"/>
  <c r="W738" i="16"/>
  <c r="AB738" i="16" s="1"/>
  <c r="V738" i="16"/>
  <c r="AA738" i="16" s="1"/>
  <c r="U738" i="16"/>
  <c r="Z738" i="16" s="1"/>
  <c r="T738" i="16"/>
  <c r="Y738" i="16" s="1"/>
  <c r="AB737" i="16"/>
  <c r="X737" i="16"/>
  <c r="AC737" i="16" s="1"/>
  <c r="W737" i="16"/>
  <c r="V737" i="16"/>
  <c r="AA737" i="16" s="1"/>
  <c r="U737" i="16"/>
  <c r="Z737" i="16" s="1"/>
  <c r="T737" i="16"/>
  <c r="Y737" i="16" s="1"/>
  <c r="X736" i="16"/>
  <c r="AC736" i="16" s="1"/>
  <c r="W736" i="16"/>
  <c r="AB736" i="16" s="1"/>
  <c r="V736" i="16"/>
  <c r="AA736" i="16" s="1"/>
  <c r="U736" i="16"/>
  <c r="Z736" i="16" s="1"/>
  <c r="T736" i="16"/>
  <c r="Y736" i="16" s="1"/>
  <c r="AB735" i="16"/>
  <c r="X735" i="16"/>
  <c r="AC735" i="16" s="1"/>
  <c r="W735" i="16"/>
  <c r="V735" i="16"/>
  <c r="AA735" i="16" s="1"/>
  <c r="U735" i="16"/>
  <c r="Z735" i="16" s="1"/>
  <c r="T735" i="16"/>
  <c r="Y735" i="16" s="1"/>
  <c r="X734" i="16"/>
  <c r="AC734" i="16" s="1"/>
  <c r="W734" i="16"/>
  <c r="AB734" i="16" s="1"/>
  <c r="V734" i="16"/>
  <c r="AA734" i="16" s="1"/>
  <c r="U734" i="16"/>
  <c r="Z734" i="16" s="1"/>
  <c r="T734" i="16"/>
  <c r="Y734" i="16" s="1"/>
  <c r="AB733" i="16"/>
  <c r="X733" i="16"/>
  <c r="AC733" i="16" s="1"/>
  <c r="W733" i="16"/>
  <c r="V733" i="16"/>
  <c r="AA733" i="16" s="1"/>
  <c r="U733" i="16"/>
  <c r="Z733" i="16" s="1"/>
  <c r="T733" i="16"/>
  <c r="Y733" i="16" s="1"/>
  <c r="X732" i="16"/>
  <c r="AC732" i="16" s="1"/>
  <c r="W732" i="16"/>
  <c r="AB732" i="16" s="1"/>
  <c r="V732" i="16"/>
  <c r="AA732" i="16" s="1"/>
  <c r="U732" i="16"/>
  <c r="Z732" i="16" s="1"/>
  <c r="T732" i="16"/>
  <c r="Y732" i="16" s="1"/>
  <c r="AB731" i="16"/>
  <c r="X731" i="16"/>
  <c r="AC731" i="16" s="1"/>
  <c r="W731" i="16"/>
  <c r="V731" i="16"/>
  <c r="AA731" i="16" s="1"/>
  <c r="U731" i="16"/>
  <c r="Z731" i="16" s="1"/>
  <c r="T731" i="16"/>
  <c r="Y731" i="16" s="1"/>
  <c r="X730" i="16"/>
  <c r="AC730" i="16" s="1"/>
  <c r="W730" i="16"/>
  <c r="AB730" i="16" s="1"/>
  <c r="V730" i="16"/>
  <c r="AA730" i="16" s="1"/>
  <c r="U730" i="16"/>
  <c r="Z730" i="16" s="1"/>
  <c r="T730" i="16"/>
  <c r="Y730" i="16" s="1"/>
  <c r="AB729" i="16"/>
  <c r="X729" i="16"/>
  <c r="AC729" i="16" s="1"/>
  <c r="W729" i="16"/>
  <c r="V729" i="16"/>
  <c r="AA729" i="16" s="1"/>
  <c r="U729" i="16"/>
  <c r="Z729" i="16" s="1"/>
  <c r="T729" i="16"/>
  <c r="Y729" i="16" s="1"/>
  <c r="X728" i="16"/>
  <c r="AC728" i="16" s="1"/>
  <c r="W728" i="16"/>
  <c r="AB728" i="16" s="1"/>
  <c r="V728" i="16"/>
  <c r="AA728" i="16" s="1"/>
  <c r="U728" i="16"/>
  <c r="Z728" i="16" s="1"/>
  <c r="T728" i="16"/>
  <c r="Y728" i="16" s="1"/>
  <c r="AB727" i="16"/>
  <c r="X727" i="16"/>
  <c r="AC727" i="16" s="1"/>
  <c r="W727" i="16"/>
  <c r="V727" i="16"/>
  <c r="AA727" i="16" s="1"/>
  <c r="U727" i="16"/>
  <c r="Z727" i="16" s="1"/>
  <c r="T727" i="16"/>
  <c r="Y727" i="16" s="1"/>
  <c r="X726" i="16"/>
  <c r="AC726" i="16" s="1"/>
  <c r="W726" i="16"/>
  <c r="AB726" i="16" s="1"/>
  <c r="V726" i="16"/>
  <c r="AA726" i="16" s="1"/>
  <c r="U726" i="16"/>
  <c r="Z726" i="16" s="1"/>
  <c r="T726" i="16"/>
  <c r="Y726" i="16" s="1"/>
  <c r="AB725" i="16"/>
  <c r="X725" i="16"/>
  <c r="AC725" i="16" s="1"/>
  <c r="W725" i="16"/>
  <c r="V725" i="16"/>
  <c r="AA725" i="16" s="1"/>
  <c r="U725" i="16"/>
  <c r="Z725" i="16" s="1"/>
  <c r="T725" i="16"/>
  <c r="Y725" i="16" s="1"/>
  <c r="X724" i="16"/>
  <c r="AC724" i="16" s="1"/>
  <c r="W724" i="16"/>
  <c r="AB724" i="16" s="1"/>
  <c r="V724" i="16"/>
  <c r="AA724" i="16" s="1"/>
  <c r="U724" i="16"/>
  <c r="Z724" i="16" s="1"/>
  <c r="T724" i="16"/>
  <c r="Y724" i="16" s="1"/>
  <c r="AB723" i="16"/>
  <c r="X723" i="16"/>
  <c r="AC723" i="16" s="1"/>
  <c r="W723" i="16"/>
  <c r="V723" i="16"/>
  <c r="AA723" i="16" s="1"/>
  <c r="U723" i="16"/>
  <c r="Z723" i="16" s="1"/>
  <c r="T723" i="16"/>
  <c r="Y723" i="16" s="1"/>
  <c r="X722" i="16"/>
  <c r="AC722" i="16" s="1"/>
  <c r="W722" i="16"/>
  <c r="AB722" i="16" s="1"/>
  <c r="V722" i="16"/>
  <c r="AA722" i="16" s="1"/>
  <c r="U722" i="16"/>
  <c r="Z722" i="16" s="1"/>
  <c r="T722" i="16"/>
  <c r="Y722" i="16" s="1"/>
  <c r="AB721" i="16"/>
  <c r="X721" i="16"/>
  <c r="AC721" i="16" s="1"/>
  <c r="W721" i="16"/>
  <c r="V721" i="16"/>
  <c r="AA721" i="16" s="1"/>
  <c r="U721" i="16"/>
  <c r="Z721" i="16" s="1"/>
  <c r="T721" i="16"/>
  <c r="Y721" i="16" s="1"/>
  <c r="X720" i="16"/>
  <c r="AC720" i="16" s="1"/>
  <c r="W720" i="16"/>
  <c r="AB720" i="16" s="1"/>
  <c r="V720" i="16"/>
  <c r="AA720" i="16" s="1"/>
  <c r="U720" i="16"/>
  <c r="Z720" i="16" s="1"/>
  <c r="T720" i="16"/>
  <c r="Y720" i="16" s="1"/>
  <c r="AB719" i="16"/>
  <c r="X719" i="16"/>
  <c r="AC719" i="16" s="1"/>
  <c r="W719" i="16"/>
  <c r="V719" i="16"/>
  <c r="AA719" i="16" s="1"/>
  <c r="U719" i="16"/>
  <c r="Z719" i="16" s="1"/>
  <c r="T719" i="16"/>
  <c r="Y719" i="16" s="1"/>
  <c r="X718" i="16"/>
  <c r="AC718" i="16" s="1"/>
  <c r="W718" i="16"/>
  <c r="AB718" i="16" s="1"/>
  <c r="V718" i="16"/>
  <c r="AA718" i="16" s="1"/>
  <c r="U718" i="16"/>
  <c r="Z718" i="16" s="1"/>
  <c r="T718" i="16"/>
  <c r="Y718" i="16" s="1"/>
  <c r="AB717" i="16"/>
  <c r="X717" i="16"/>
  <c r="AC717" i="16" s="1"/>
  <c r="W717" i="16"/>
  <c r="V717" i="16"/>
  <c r="AA717" i="16" s="1"/>
  <c r="U717" i="16"/>
  <c r="Z717" i="16" s="1"/>
  <c r="T717" i="16"/>
  <c r="Y717" i="16" s="1"/>
  <c r="X716" i="16"/>
  <c r="AC716" i="16" s="1"/>
  <c r="W716" i="16"/>
  <c r="AB716" i="16" s="1"/>
  <c r="V716" i="16"/>
  <c r="AA716" i="16" s="1"/>
  <c r="U716" i="16"/>
  <c r="Z716" i="16" s="1"/>
  <c r="T716" i="16"/>
  <c r="Y716" i="16" s="1"/>
  <c r="AB715" i="16"/>
  <c r="X715" i="16"/>
  <c r="AC715" i="16" s="1"/>
  <c r="W715" i="16"/>
  <c r="V715" i="16"/>
  <c r="AA715" i="16" s="1"/>
  <c r="U715" i="16"/>
  <c r="Z715" i="16" s="1"/>
  <c r="T715" i="16"/>
  <c r="Y715" i="16" s="1"/>
  <c r="X714" i="16"/>
  <c r="AC714" i="16" s="1"/>
  <c r="W714" i="16"/>
  <c r="AB714" i="16" s="1"/>
  <c r="V714" i="16"/>
  <c r="AA714" i="16" s="1"/>
  <c r="U714" i="16"/>
  <c r="Z714" i="16" s="1"/>
  <c r="T714" i="16"/>
  <c r="Y714" i="16" s="1"/>
  <c r="AB713" i="16"/>
  <c r="X713" i="16"/>
  <c r="AC713" i="16" s="1"/>
  <c r="W713" i="16"/>
  <c r="V713" i="16"/>
  <c r="AA713" i="16" s="1"/>
  <c r="U713" i="16"/>
  <c r="Z713" i="16" s="1"/>
  <c r="T713" i="16"/>
  <c r="Y713" i="16" s="1"/>
  <c r="X712" i="16"/>
  <c r="AC712" i="16" s="1"/>
  <c r="W712" i="16"/>
  <c r="AB712" i="16" s="1"/>
  <c r="V712" i="16"/>
  <c r="AA712" i="16" s="1"/>
  <c r="U712" i="16"/>
  <c r="Z712" i="16" s="1"/>
  <c r="T712" i="16"/>
  <c r="Y712" i="16" s="1"/>
  <c r="AB711" i="16"/>
  <c r="X711" i="16"/>
  <c r="AC711" i="16" s="1"/>
  <c r="W711" i="16"/>
  <c r="V711" i="16"/>
  <c r="AA711" i="16" s="1"/>
  <c r="U711" i="16"/>
  <c r="Z711" i="16" s="1"/>
  <c r="T711" i="16"/>
  <c r="Y711" i="16" s="1"/>
  <c r="X710" i="16"/>
  <c r="AC710" i="16" s="1"/>
  <c r="W710" i="16"/>
  <c r="AB710" i="16" s="1"/>
  <c r="V710" i="16"/>
  <c r="AA710" i="16" s="1"/>
  <c r="U710" i="16"/>
  <c r="Z710" i="16" s="1"/>
  <c r="T710" i="16"/>
  <c r="Y710" i="16" s="1"/>
  <c r="AB709" i="16"/>
  <c r="X709" i="16"/>
  <c r="AC709" i="16" s="1"/>
  <c r="W709" i="16"/>
  <c r="V709" i="16"/>
  <c r="AA709" i="16" s="1"/>
  <c r="U709" i="16"/>
  <c r="Z709" i="16" s="1"/>
  <c r="T709" i="16"/>
  <c r="Y709" i="16" s="1"/>
  <c r="X708" i="16"/>
  <c r="AC708" i="16" s="1"/>
  <c r="W708" i="16"/>
  <c r="AB708" i="16" s="1"/>
  <c r="V708" i="16"/>
  <c r="AA708" i="16" s="1"/>
  <c r="U708" i="16"/>
  <c r="Z708" i="16" s="1"/>
  <c r="T708" i="16"/>
  <c r="Y708" i="16" s="1"/>
  <c r="AB707" i="16"/>
  <c r="X707" i="16"/>
  <c r="AC707" i="16" s="1"/>
  <c r="W707" i="16"/>
  <c r="V707" i="16"/>
  <c r="AA707" i="16" s="1"/>
  <c r="U707" i="16"/>
  <c r="Z707" i="16" s="1"/>
  <c r="T707" i="16"/>
  <c r="Y707" i="16" s="1"/>
  <c r="X706" i="16"/>
  <c r="AC706" i="16" s="1"/>
  <c r="W706" i="16"/>
  <c r="AB706" i="16" s="1"/>
  <c r="V706" i="16"/>
  <c r="AA706" i="16" s="1"/>
  <c r="U706" i="16"/>
  <c r="Z706" i="16" s="1"/>
  <c r="T706" i="16"/>
  <c r="Y706" i="16" s="1"/>
  <c r="AB705" i="16"/>
  <c r="X705" i="16"/>
  <c r="AC705" i="16" s="1"/>
  <c r="W705" i="16"/>
  <c r="V705" i="16"/>
  <c r="AA705" i="16" s="1"/>
  <c r="U705" i="16"/>
  <c r="Z705" i="16" s="1"/>
  <c r="T705" i="16"/>
  <c r="Y705" i="16" s="1"/>
  <c r="X704" i="16"/>
  <c r="AC704" i="16" s="1"/>
  <c r="W704" i="16"/>
  <c r="AB704" i="16" s="1"/>
  <c r="V704" i="16"/>
  <c r="AA704" i="16" s="1"/>
  <c r="U704" i="16"/>
  <c r="Z704" i="16" s="1"/>
  <c r="T704" i="16"/>
  <c r="Y704" i="16" s="1"/>
  <c r="AB703" i="16"/>
  <c r="X703" i="16"/>
  <c r="AC703" i="16" s="1"/>
  <c r="W703" i="16"/>
  <c r="V703" i="16"/>
  <c r="AA703" i="16" s="1"/>
  <c r="U703" i="16"/>
  <c r="Z703" i="16" s="1"/>
  <c r="T703" i="16"/>
  <c r="Y703" i="16" s="1"/>
  <c r="X702" i="16"/>
  <c r="AC702" i="16" s="1"/>
  <c r="W702" i="16"/>
  <c r="AB702" i="16" s="1"/>
  <c r="V702" i="16"/>
  <c r="AA702" i="16" s="1"/>
  <c r="U702" i="16"/>
  <c r="Z702" i="16" s="1"/>
  <c r="T702" i="16"/>
  <c r="Y702" i="16" s="1"/>
  <c r="AB701" i="16"/>
  <c r="X701" i="16"/>
  <c r="AC701" i="16" s="1"/>
  <c r="W701" i="16"/>
  <c r="V701" i="16"/>
  <c r="AA701" i="16" s="1"/>
  <c r="U701" i="16"/>
  <c r="Z701" i="16" s="1"/>
  <c r="T701" i="16"/>
  <c r="Y701" i="16" s="1"/>
  <c r="X700" i="16"/>
  <c r="AC700" i="16" s="1"/>
  <c r="W700" i="16"/>
  <c r="AB700" i="16" s="1"/>
  <c r="V700" i="16"/>
  <c r="AA700" i="16" s="1"/>
  <c r="U700" i="16"/>
  <c r="Z700" i="16" s="1"/>
  <c r="T700" i="16"/>
  <c r="Y700" i="16" s="1"/>
  <c r="AB699" i="16"/>
  <c r="X699" i="16"/>
  <c r="AC699" i="16" s="1"/>
  <c r="W699" i="16"/>
  <c r="V699" i="16"/>
  <c r="AA699" i="16" s="1"/>
  <c r="U699" i="16"/>
  <c r="Z699" i="16" s="1"/>
  <c r="T699" i="16"/>
  <c r="Y699" i="16" s="1"/>
  <c r="X698" i="16"/>
  <c r="AC698" i="16" s="1"/>
  <c r="W698" i="16"/>
  <c r="AB698" i="16" s="1"/>
  <c r="V698" i="16"/>
  <c r="AA698" i="16" s="1"/>
  <c r="U698" i="16"/>
  <c r="Z698" i="16" s="1"/>
  <c r="T698" i="16"/>
  <c r="Y698" i="16" s="1"/>
  <c r="Y697" i="16"/>
  <c r="X697" i="16"/>
  <c r="AC697" i="16" s="1"/>
  <c r="W697" i="16"/>
  <c r="AB697" i="16" s="1"/>
  <c r="V697" i="16"/>
  <c r="AA697" i="16" s="1"/>
  <c r="U697" i="16"/>
  <c r="Z697" i="16" s="1"/>
  <c r="T697" i="16"/>
  <c r="AC696" i="16"/>
  <c r="Y696" i="16"/>
  <c r="X696" i="16"/>
  <c r="W696" i="16"/>
  <c r="AB696" i="16" s="1"/>
  <c r="V696" i="16"/>
  <c r="AA696" i="16" s="1"/>
  <c r="U696" i="16"/>
  <c r="Z696" i="16" s="1"/>
  <c r="T696" i="16"/>
  <c r="AC695" i="16"/>
  <c r="Y695" i="16"/>
  <c r="X695" i="16"/>
  <c r="W695" i="16"/>
  <c r="AB695" i="16" s="1"/>
  <c r="V695" i="16"/>
  <c r="AA695" i="16" s="1"/>
  <c r="U695" i="16"/>
  <c r="Z695" i="16" s="1"/>
  <c r="T695" i="16"/>
  <c r="AC694" i="16"/>
  <c r="Y694" i="16"/>
  <c r="X694" i="16"/>
  <c r="W694" i="16"/>
  <c r="AB694" i="16" s="1"/>
  <c r="V694" i="16"/>
  <c r="AA694" i="16" s="1"/>
  <c r="U694" i="16"/>
  <c r="Z694" i="16" s="1"/>
  <c r="T694" i="16"/>
  <c r="AC693" i="16"/>
  <c r="Y693" i="16"/>
  <c r="X693" i="16"/>
  <c r="W693" i="16"/>
  <c r="AB693" i="16" s="1"/>
  <c r="V693" i="16"/>
  <c r="AA693" i="16" s="1"/>
  <c r="U693" i="16"/>
  <c r="Z693" i="16" s="1"/>
  <c r="T693" i="16"/>
  <c r="AC692" i="16"/>
  <c r="Y692" i="16"/>
  <c r="X692" i="16"/>
  <c r="W692" i="16"/>
  <c r="AB692" i="16" s="1"/>
  <c r="V692" i="16"/>
  <c r="AA692" i="16" s="1"/>
  <c r="U692" i="16"/>
  <c r="Z692" i="16" s="1"/>
  <c r="T692" i="16"/>
  <c r="AC691" i="16"/>
  <c r="Y691" i="16"/>
  <c r="X691" i="16"/>
  <c r="W691" i="16"/>
  <c r="AB691" i="16" s="1"/>
  <c r="V691" i="16"/>
  <c r="AA691" i="16" s="1"/>
  <c r="U691" i="16"/>
  <c r="Z691" i="16" s="1"/>
  <c r="T691" i="16"/>
  <c r="AC690" i="16"/>
  <c r="Y690" i="16"/>
  <c r="X690" i="16"/>
  <c r="W690" i="16"/>
  <c r="AB690" i="16" s="1"/>
  <c r="V690" i="16"/>
  <c r="AA690" i="16" s="1"/>
  <c r="U690" i="16"/>
  <c r="Z690" i="16" s="1"/>
  <c r="T690" i="16"/>
  <c r="AC689" i="16"/>
  <c r="Y689" i="16"/>
  <c r="X689" i="16"/>
  <c r="W689" i="16"/>
  <c r="AB689" i="16" s="1"/>
  <c r="V689" i="16"/>
  <c r="AA689" i="16" s="1"/>
  <c r="U689" i="16"/>
  <c r="Z689" i="16" s="1"/>
  <c r="T689" i="16"/>
  <c r="AC688" i="16"/>
  <c r="Y688" i="16"/>
  <c r="X688" i="16"/>
  <c r="W688" i="16"/>
  <c r="AB688" i="16" s="1"/>
  <c r="V688" i="16"/>
  <c r="AA688" i="16" s="1"/>
  <c r="U688" i="16"/>
  <c r="Z688" i="16" s="1"/>
  <c r="T688" i="16"/>
  <c r="AC687" i="16"/>
  <c r="Y687" i="16"/>
  <c r="X687" i="16"/>
  <c r="W687" i="16"/>
  <c r="AB687" i="16" s="1"/>
  <c r="V687" i="16"/>
  <c r="AA687" i="16" s="1"/>
  <c r="U687" i="16"/>
  <c r="Z687" i="16" s="1"/>
  <c r="T687" i="16"/>
  <c r="AC686" i="16"/>
  <c r="Y686" i="16"/>
  <c r="X686" i="16"/>
  <c r="W686" i="16"/>
  <c r="AB686" i="16" s="1"/>
  <c r="V686" i="16"/>
  <c r="AA686" i="16" s="1"/>
  <c r="U686" i="16"/>
  <c r="Z686" i="16" s="1"/>
  <c r="T686" i="16"/>
  <c r="AC685" i="16"/>
  <c r="Y685" i="16"/>
  <c r="X685" i="16"/>
  <c r="W685" i="16"/>
  <c r="AB685" i="16" s="1"/>
  <c r="V685" i="16"/>
  <c r="AA685" i="16" s="1"/>
  <c r="U685" i="16"/>
  <c r="Z685" i="16" s="1"/>
  <c r="T685" i="16"/>
  <c r="AC684" i="16"/>
  <c r="Y684" i="16"/>
  <c r="X684" i="16"/>
  <c r="W684" i="16"/>
  <c r="AB684" i="16" s="1"/>
  <c r="V684" i="16"/>
  <c r="AA684" i="16" s="1"/>
  <c r="U684" i="16"/>
  <c r="Z684" i="16" s="1"/>
  <c r="T684" i="16"/>
  <c r="AC683" i="16"/>
  <c r="Y683" i="16"/>
  <c r="X683" i="16"/>
  <c r="W683" i="16"/>
  <c r="AB683" i="16" s="1"/>
  <c r="V683" i="16"/>
  <c r="AA683" i="16" s="1"/>
  <c r="U683" i="16"/>
  <c r="Z683" i="16" s="1"/>
  <c r="T683" i="16"/>
  <c r="AC682" i="16"/>
  <c r="Y682" i="16"/>
  <c r="X682" i="16"/>
  <c r="W682" i="16"/>
  <c r="AB682" i="16" s="1"/>
  <c r="V682" i="16"/>
  <c r="AA682" i="16" s="1"/>
  <c r="U682" i="16"/>
  <c r="Z682" i="16" s="1"/>
  <c r="T682" i="16"/>
  <c r="AC681" i="16"/>
  <c r="Y681" i="16"/>
  <c r="X681" i="16"/>
  <c r="W681" i="16"/>
  <c r="AB681" i="16" s="1"/>
  <c r="V681" i="16"/>
  <c r="AA681" i="16" s="1"/>
  <c r="U681" i="16"/>
  <c r="Z681" i="16" s="1"/>
  <c r="T681" i="16"/>
  <c r="AC680" i="16"/>
  <c r="Y680" i="16"/>
  <c r="X680" i="16"/>
  <c r="W680" i="16"/>
  <c r="AB680" i="16" s="1"/>
  <c r="V680" i="16"/>
  <c r="AA680" i="16" s="1"/>
  <c r="U680" i="16"/>
  <c r="Z680" i="16" s="1"/>
  <c r="T680" i="16"/>
  <c r="AC679" i="16"/>
  <c r="Y679" i="16"/>
  <c r="X679" i="16"/>
  <c r="W679" i="16"/>
  <c r="AB679" i="16" s="1"/>
  <c r="V679" i="16"/>
  <c r="AA679" i="16" s="1"/>
  <c r="U679" i="16"/>
  <c r="Z679" i="16" s="1"/>
  <c r="T679" i="16"/>
  <c r="AC678" i="16"/>
  <c r="Y678" i="16"/>
  <c r="X678" i="16"/>
  <c r="W678" i="16"/>
  <c r="AB678" i="16" s="1"/>
  <c r="V678" i="16"/>
  <c r="AA678" i="16" s="1"/>
  <c r="U678" i="16"/>
  <c r="Z678" i="16" s="1"/>
  <c r="T678" i="16"/>
  <c r="AC677" i="16"/>
  <c r="Y677" i="16"/>
  <c r="X677" i="16"/>
  <c r="W677" i="16"/>
  <c r="AB677" i="16" s="1"/>
  <c r="V677" i="16"/>
  <c r="AA677" i="16" s="1"/>
  <c r="U677" i="16"/>
  <c r="Z677" i="16" s="1"/>
  <c r="T677" i="16"/>
  <c r="AC676" i="16"/>
  <c r="Y676" i="16"/>
  <c r="X676" i="16"/>
  <c r="W676" i="16"/>
  <c r="AB676" i="16" s="1"/>
  <c r="V676" i="16"/>
  <c r="AA676" i="16" s="1"/>
  <c r="U676" i="16"/>
  <c r="Z676" i="16" s="1"/>
  <c r="T676" i="16"/>
  <c r="AC675" i="16"/>
  <c r="Y675" i="16"/>
  <c r="X675" i="16"/>
  <c r="W675" i="16"/>
  <c r="AB675" i="16" s="1"/>
  <c r="V675" i="16"/>
  <c r="AA675" i="16" s="1"/>
  <c r="U675" i="16"/>
  <c r="Z675" i="16" s="1"/>
  <c r="T675" i="16"/>
  <c r="AC674" i="16"/>
  <c r="Y674" i="16"/>
  <c r="X674" i="16"/>
  <c r="W674" i="16"/>
  <c r="AB674" i="16" s="1"/>
  <c r="V674" i="16"/>
  <c r="AA674" i="16" s="1"/>
  <c r="U674" i="16"/>
  <c r="Z674" i="16" s="1"/>
  <c r="T674" i="16"/>
  <c r="AC673" i="16"/>
  <c r="Y673" i="16"/>
  <c r="X673" i="16"/>
  <c r="W673" i="16"/>
  <c r="AB673" i="16" s="1"/>
  <c r="V673" i="16"/>
  <c r="AA673" i="16" s="1"/>
  <c r="U673" i="16"/>
  <c r="Z673" i="16" s="1"/>
  <c r="T673" i="16"/>
  <c r="X672" i="16"/>
  <c r="AC672" i="16" s="1"/>
  <c r="W672" i="16"/>
  <c r="AB672" i="16" s="1"/>
  <c r="V672" i="16"/>
  <c r="AA672" i="16" s="1"/>
  <c r="U672" i="16"/>
  <c r="Z672" i="16" s="1"/>
  <c r="T672" i="16"/>
  <c r="Y672" i="16" s="1"/>
  <c r="Y671" i="16"/>
  <c r="X671" i="16"/>
  <c r="AC671" i="16" s="1"/>
  <c r="W671" i="16"/>
  <c r="AB671" i="16" s="1"/>
  <c r="V671" i="16"/>
  <c r="AA671" i="16" s="1"/>
  <c r="U671" i="16"/>
  <c r="Z671" i="16" s="1"/>
  <c r="T671" i="16"/>
  <c r="AC670" i="16"/>
  <c r="X670" i="16"/>
  <c r="W670" i="16"/>
  <c r="AB670" i="16" s="1"/>
  <c r="V670" i="16"/>
  <c r="AA670" i="16" s="1"/>
  <c r="U670" i="16"/>
  <c r="Z670" i="16" s="1"/>
  <c r="T670" i="16"/>
  <c r="Y670" i="16" s="1"/>
  <c r="Y669" i="16"/>
  <c r="X669" i="16"/>
  <c r="AC669" i="16" s="1"/>
  <c r="W669" i="16"/>
  <c r="AB669" i="16" s="1"/>
  <c r="V669" i="16"/>
  <c r="AA669" i="16" s="1"/>
  <c r="U669" i="16"/>
  <c r="Z669" i="16" s="1"/>
  <c r="T669" i="16"/>
  <c r="X668" i="16"/>
  <c r="AC668" i="16" s="1"/>
  <c r="W668" i="16"/>
  <c r="AB668" i="16" s="1"/>
  <c r="V668" i="16"/>
  <c r="AA668" i="16" s="1"/>
  <c r="U668" i="16"/>
  <c r="Z668" i="16" s="1"/>
  <c r="T668" i="16"/>
  <c r="Y668" i="16" s="1"/>
  <c r="Y667" i="16"/>
  <c r="X667" i="16"/>
  <c r="AC667" i="16" s="1"/>
  <c r="W667" i="16"/>
  <c r="AB667" i="16" s="1"/>
  <c r="V667" i="16"/>
  <c r="AA667" i="16" s="1"/>
  <c r="U667" i="16"/>
  <c r="Z667" i="16" s="1"/>
  <c r="T667" i="16"/>
  <c r="AC666" i="16"/>
  <c r="X666" i="16"/>
  <c r="W666" i="16"/>
  <c r="AB666" i="16" s="1"/>
  <c r="V666" i="16"/>
  <c r="AA666" i="16" s="1"/>
  <c r="U666" i="16"/>
  <c r="Z666" i="16" s="1"/>
  <c r="T666" i="16"/>
  <c r="Y666" i="16" s="1"/>
  <c r="Y665" i="16"/>
  <c r="X665" i="16"/>
  <c r="AC665" i="16" s="1"/>
  <c r="W665" i="16"/>
  <c r="AB665" i="16" s="1"/>
  <c r="V665" i="16"/>
  <c r="AA665" i="16" s="1"/>
  <c r="U665" i="16"/>
  <c r="Z665" i="16" s="1"/>
  <c r="T665" i="16"/>
  <c r="X664" i="16"/>
  <c r="AC664" i="16" s="1"/>
  <c r="W664" i="16"/>
  <c r="AB664" i="16" s="1"/>
  <c r="V664" i="16"/>
  <c r="AA664" i="16" s="1"/>
  <c r="U664" i="16"/>
  <c r="Z664" i="16" s="1"/>
  <c r="T664" i="16"/>
  <c r="Y664" i="16" s="1"/>
  <c r="Y663" i="16"/>
  <c r="X663" i="16"/>
  <c r="AC663" i="16" s="1"/>
  <c r="W663" i="16"/>
  <c r="AB663" i="16" s="1"/>
  <c r="V663" i="16"/>
  <c r="AA663" i="16" s="1"/>
  <c r="U663" i="16"/>
  <c r="Z663" i="16" s="1"/>
  <c r="T663" i="16"/>
  <c r="AC662" i="16"/>
  <c r="X662" i="16"/>
  <c r="W662" i="16"/>
  <c r="AB662" i="16" s="1"/>
  <c r="V662" i="16"/>
  <c r="AA662" i="16" s="1"/>
  <c r="U662" i="16"/>
  <c r="Z662" i="16" s="1"/>
  <c r="T662" i="16"/>
  <c r="Y662" i="16" s="1"/>
  <c r="Y661" i="16"/>
  <c r="X661" i="16"/>
  <c r="AC661" i="16" s="1"/>
  <c r="W661" i="16"/>
  <c r="AB661" i="16" s="1"/>
  <c r="V661" i="16"/>
  <c r="AA661" i="16" s="1"/>
  <c r="U661" i="16"/>
  <c r="Z661" i="16" s="1"/>
  <c r="T661" i="16"/>
  <c r="X660" i="16"/>
  <c r="AC660" i="16" s="1"/>
  <c r="W660" i="16"/>
  <c r="AB660" i="16" s="1"/>
  <c r="V660" i="16"/>
  <c r="AA660" i="16" s="1"/>
  <c r="U660" i="16"/>
  <c r="Z660" i="16" s="1"/>
  <c r="T660" i="16"/>
  <c r="Y660" i="16" s="1"/>
  <c r="Y659" i="16"/>
  <c r="X659" i="16"/>
  <c r="AC659" i="16" s="1"/>
  <c r="W659" i="16"/>
  <c r="AB659" i="16" s="1"/>
  <c r="V659" i="16"/>
  <c r="AA659" i="16" s="1"/>
  <c r="U659" i="16"/>
  <c r="Z659" i="16" s="1"/>
  <c r="T659" i="16"/>
  <c r="AC658" i="16"/>
  <c r="X658" i="16"/>
  <c r="W658" i="16"/>
  <c r="AB658" i="16" s="1"/>
  <c r="V658" i="16"/>
  <c r="AA658" i="16" s="1"/>
  <c r="U658" i="16"/>
  <c r="Z658" i="16" s="1"/>
  <c r="T658" i="16"/>
  <c r="Y658" i="16" s="1"/>
  <c r="Y657" i="16"/>
  <c r="X657" i="16"/>
  <c r="AC657" i="16" s="1"/>
  <c r="W657" i="16"/>
  <c r="AB657" i="16" s="1"/>
  <c r="V657" i="16"/>
  <c r="AA657" i="16" s="1"/>
  <c r="U657" i="16"/>
  <c r="Z657" i="16" s="1"/>
  <c r="T657" i="16"/>
  <c r="X656" i="16"/>
  <c r="AC656" i="16" s="1"/>
  <c r="W656" i="16"/>
  <c r="AB656" i="16" s="1"/>
  <c r="V656" i="16"/>
  <c r="AA656" i="16" s="1"/>
  <c r="U656" i="16"/>
  <c r="Z656" i="16" s="1"/>
  <c r="T656" i="16"/>
  <c r="Y656" i="16" s="1"/>
  <c r="Y655" i="16"/>
  <c r="X655" i="16"/>
  <c r="AC655" i="16" s="1"/>
  <c r="W655" i="16"/>
  <c r="AB655" i="16" s="1"/>
  <c r="V655" i="16"/>
  <c r="AA655" i="16" s="1"/>
  <c r="U655" i="16"/>
  <c r="Z655" i="16" s="1"/>
  <c r="T655" i="16"/>
  <c r="AC654" i="16"/>
  <c r="X654" i="16"/>
  <c r="W654" i="16"/>
  <c r="AB654" i="16" s="1"/>
  <c r="V654" i="16"/>
  <c r="AA654" i="16" s="1"/>
  <c r="U654" i="16"/>
  <c r="Z654" i="16" s="1"/>
  <c r="T654" i="16"/>
  <c r="Y654" i="16" s="1"/>
  <c r="Y653" i="16"/>
  <c r="X653" i="16"/>
  <c r="AC653" i="16" s="1"/>
  <c r="W653" i="16"/>
  <c r="AB653" i="16" s="1"/>
  <c r="V653" i="16"/>
  <c r="AA653" i="16" s="1"/>
  <c r="U653" i="16"/>
  <c r="Z653" i="16" s="1"/>
  <c r="T653" i="16"/>
  <c r="X652" i="16"/>
  <c r="AC652" i="16" s="1"/>
  <c r="W652" i="16"/>
  <c r="AB652" i="16" s="1"/>
  <c r="V652" i="16"/>
  <c r="AA652" i="16" s="1"/>
  <c r="U652" i="16"/>
  <c r="Z652" i="16" s="1"/>
  <c r="T652" i="16"/>
  <c r="Y652" i="16" s="1"/>
  <c r="Y651" i="16"/>
  <c r="X651" i="16"/>
  <c r="AC651" i="16" s="1"/>
  <c r="W651" i="16"/>
  <c r="AB651" i="16" s="1"/>
  <c r="V651" i="16"/>
  <c r="AA651" i="16" s="1"/>
  <c r="U651" i="16"/>
  <c r="Z651" i="16" s="1"/>
  <c r="T651" i="16"/>
  <c r="AC650" i="16"/>
  <c r="X650" i="16"/>
  <c r="W650" i="16"/>
  <c r="AB650" i="16" s="1"/>
  <c r="V650" i="16"/>
  <c r="AA650" i="16" s="1"/>
  <c r="U650" i="16"/>
  <c r="Z650" i="16" s="1"/>
  <c r="T650" i="16"/>
  <c r="Y650" i="16" s="1"/>
  <c r="Y649" i="16"/>
  <c r="X649" i="16"/>
  <c r="AC649" i="16" s="1"/>
  <c r="W649" i="16"/>
  <c r="AB649" i="16" s="1"/>
  <c r="V649" i="16"/>
  <c r="AA649" i="16" s="1"/>
  <c r="U649" i="16"/>
  <c r="Z649" i="16" s="1"/>
  <c r="T649" i="16"/>
  <c r="X648" i="16"/>
  <c r="AC648" i="16" s="1"/>
  <c r="W648" i="16"/>
  <c r="AB648" i="16" s="1"/>
  <c r="V648" i="16"/>
  <c r="AA648" i="16" s="1"/>
  <c r="U648" i="16"/>
  <c r="Z648" i="16" s="1"/>
  <c r="T648" i="16"/>
  <c r="Y648" i="16" s="1"/>
  <c r="Y647" i="16"/>
  <c r="X647" i="16"/>
  <c r="AC647" i="16" s="1"/>
  <c r="W647" i="16"/>
  <c r="AB647" i="16" s="1"/>
  <c r="V647" i="16"/>
  <c r="AA647" i="16" s="1"/>
  <c r="U647" i="16"/>
  <c r="Z647" i="16" s="1"/>
  <c r="T647" i="16"/>
  <c r="AC646" i="16"/>
  <c r="X646" i="16"/>
  <c r="W646" i="16"/>
  <c r="AB646" i="16" s="1"/>
  <c r="V646" i="16"/>
  <c r="AA646" i="16" s="1"/>
  <c r="U646" i="16"/>
  <c r="Z646" i="16" s="1"/>
  <c r="T646" i="16"/>
  <c r="Y646" i="16" s="1"/>
  <c r="Y645" i="16"/>
  <c r="X645" i="16"/>
  <c r="AC645" i="16" s="1"/>
  <c r="W645" i="16"/>
  <c r="AB645" i="16" s="1"/>
  <c r="V645" i="16"/>
  <c r="AA645" i="16" s="1"/>
  <c r="U645" i="16"/>
  <c r="Z645" i="16" s="1"/>
  <c r="T645" i="16"/>
  <c r="X644" i="16"/>
  <c r="AC644" i="16" s="1"/>
  <c r="W644" i="16"/>
  <c r="AB644" i="16" s="1"/>
  <c r="V644" i="16"/>
  <c r="AA644" i="16" s="1"/>
  <c r="U644" i="16"/>
  <c r="Z644" i="16" s="1"/>
  <c r="T644" i="16"/>
  <c r="Y644" i="16" s="1"/>
  <c r="Y643" i="16"/>
  <c r="X643" i="16"/>
  <c r="AC643" i="16" s="1"/>
  <c r="W643" i="16"/>
  <c r="AB643" i="16" s="1"/>
  <c r="V643" i="16"/>
  <c r="AA643" i="16" s="1"/>
  <c r="U643" i="16"/>
  <c r="Z643" i="16" s="1"/>
  <c r="T643" i="16"/>
  <c r="AC642" i="16"/>
  <c r="X642" i="16"/>
  <c r="W642" i="16"/>
  <c r="AB642" i="16" s="1"/>
  <c r="V642" i="16"/>
  <c r="AA642" i="16" s="1"/>
  <c r="U642" i="16"/>
  <c r="Z642" i="16" s="1"/>
  <c r="T642" i="16"/>
  <c r="Y642" i="16" s="1"/>
  <c r="Y641" i="16"/>
  <c r="X641" i="16"/>
  <c r="AC641" i="16" s="1"/>
  <c r="W641" i="16"/>
  <c r="AB641" i="16" s="1"/>
  <c r="V641" i="16"/>
  <c r="AA641" i="16" s="1"/>
  <c r="U641" i="16"/>
  <c r="Z641" i="16" s="1"/>
  <c r="T641" i="16"/>
  <c r="X640" i="16"/>
  <c r="AC640" i="16" s="1"/>
  <c r="W640" i="16"/>
  <c r="AB640" i="16" s="1"/>
  <c r="V640" i="16"/>
  <c r="AA640" i="16" s="1"/>
  <c r="U640" i="16"/>
  <c r="Z640" i="16" s="1"/>
  <c r="T640" i="16"/>
  <c r="Y640" i="16" s="1"/>
  <c r="Y639" i="16"/>
  <c r="X639" i="16"/>
  <c r="AC639" i="16" s="1"/>
  <c r="W639" i="16"/>
  <c r="AB639" i="16" s="1"/>
  <c r="V639" i="16"/>
  <c r="AA639" i="16" s="1"/>
  <c r="U639" i="16"/>
  <c r="Z639" i="16" s="1"/>
  <c r="T639" i="16"/>
  <c r="AC638" i="16"/>
  <c r="X638" i="16"/>
  <c r="W638" i="16"/>
  <c r="AB638" i="16" s="1"/>
  <c r="V638" i="16"/>
  <c r="AA638" i="16" s="1"/>
  <c r="U638" i="16"/>
  <c r="Z638" i="16" s="1"/>
  <c r="T638" i="16"/>
  <c r="Y638" i="16" s="1"/>
  <c r="Y637" i="16"/>
  <c r="X637" i="16"/>
  <c r="AC637" i="16" s="1"/>
  <c r="W637" i="16"/>
  <c r="AB637" i="16" s="1"/>
  <c r="V637" i="16"/>
  <c r="AA637" i="16" s="1"/>
  <c r="U637" i="16"/>
  <c r="Z637" i="16" s="1"/>
  <c r="T637" i="16"/>
  <c r="X636" i="16"/>
  <c r="AC636" i="16" s="1"/>
  <c r="W636" i="16"/>
  <c r="AB636" i="16" s="1"/>
  <c r="V636" i="16"/>
  <c r="AA636" i="16" s="1"/>
  <c r="U636" i="16"/>
  <c r="Z636" i="16" s="1"/>
  <c r="T636" i="16"/>
  <c r="Y636" i="16" s="1"/>
  <c r="Y635" i="16"/>
  <c r="X635" i="16"/>
  <c r="AC635" i="16" s="1"/>
  <c r="W635" i="16"/>
  <c r="AB635" i="16" s="1"/>
  <c r="V635" i="16"/>
  <c r="AA635" i="16" s="1"/>
  <c r="U635" i="16"/>
  <c r="Z635" i="16" s="1"/>
  <c r="T635" i="16"/>
  <c r="AC634" i="16"/>
  <c r="X634" i="16"/>
  <c r="W634" i="16"/>
  <c r="AB634" i="16" s="1"/>
  <c r="V634" i="16"/>
  <c r="AA634" i="16" s="1"/>
  <c r="U634" i="16"/>
  <c r="Z634" i="16" s="1"/>
  <c r="T634" i="16"/>
  <c r="Y634" i="16" s="1"/>
  <c r="Y633" i="16"/>
  <c r="X633" i="16"/>
  <c r="AC633" i="16" s="1"/>
  <c r="W633" i="16"/>
  <c r="AB633" i="16" s="1"/>
  <c r="V633" i="16"/>
  <c r="AA633" i="16" s="1"/>
  <c r="U633" i="16"/>
  <c r="Z633" i="16" s="1"/>
  <c r="T633" i="16"/>
  <c r="X632" i="16"/>
  <c r="AC632" i="16" s="1"/>
  <c r="W632" i="16"/>
  <c r="AB632" i="16" s="1"/>
  <c r="V632" i="16"/>
  <c r="AA632" i="16" s="1"/>
  <c r="U632" i="16"/>
  <c r="Z632" i="16" s="1"/>
  <c r="T632" i="16"/>
  <c r="Y632" i="16" s="1"/>
  <c r="Y631" i="16"/>
  <c r="X631" i="16"/>
  <c r="AC631" i="16" s="1"/>
  <c r="W631" i="16"/>
  <c r="AB631" i="16" s="1"/>
  <c r="V631" i="16"/>
  <c r="AA631" i="16" s="1"/>
  <c r="U631" i="16"/>
  <c r="Z631" i="16" s="1"/>
  <c r="T631" i="16"/>
  <c r="AC630" i="16"/>
  <c r="X630" i="16"/>
  <c r="W630" i="16"/>
  <c r="AB630" i="16" s="1"/>
  <c r="V630" i="16"/>
  <c r="AA630" i="16" s="1"/>
  <c r="U630" i="16"/>
  <c r="Z630" i="16" s="1"/>
  <c r="T630" i="16"/>
  <c r="Y630" i="16" s="1"/>
  <c r="Y629" i="16"/>
  <c r="X629" i="16"/>
  <c r="AC629" i="16" s="1"/>
  <c r="W629" i="16"/>
  <c r="AB629" i="16" s="1"/>
  <c r="V629" i="16"/>
  <c r="AA629" i="16" s="1"/>
  <c r="U629" i="16"/>
  <c r="Z629" i="16" s="1"/>
  <c r="T629" i="16"/>
  <c r="X628" i="16"/>
  <c r="AC628" i="16" s="1"/>
  <c r="W628" i="16"/>
  <c r="AB628" i="16" s="1"/>
  <c r="V628" i="16"/>
  <c r="AA628" i="16" s="1"/>
  <c r="U628" i="16"/>
  <c r="Z628" i="16" s="1"/>
  <c r="T628" i="16"/>
  <c r="Y628" i="16" s="1"/>
  <c r="Y627" i="16"/>
  <c r="X627" i="16"/>
  <c r="AC627" i="16" s="1"/>
  <c r="W627" i="16"/>
  <c r="AB627" i="16" s="1"/>
  <c r="V627" i="16"/>
  <c r="AA627" i="16" s="1"/>
  <c r="U627" i="16"/>
  <c r="Z627" i="16" s="1"/>
  <c r="T627" i="16"/>
  <c r="AC626" i="16"/>
  <c r="X626" i="16"/>
  <c r="W626" i="16"/>
  <c r="AB626" i="16" s="1"/>
  <c r="V626" i="16"/>
  <c r="AA626" i="16" s="1"/>
  <c r="U626" i="16"/>
  <c r="Z626" i="16" s="1"/>
  <c r="T626" i="16"/>
  <c r="Y626" i="16" s="1"/>
  <c r="Y625" i="16"/>
  <c r="X625" i="16"/>
  <c r="AC625" i="16" s="1"/>
  <c r="W625" i="16"/>
  <c r="AB625" i="16" s="1"/>
  <c r="V625" i="16"/>
  <c r="AA625" i="16" s="1"/>
  <c r="U625" i="16"/>
  <c r="Z625" i="16" s="1"/>
  <c r="T625" i="16"/>
  <c r="X624" i="16"/>
  <c r="AC624" i="16" s="1"/>
  <c r="W624" i="16"/>
  <c r="AB624" i="16" s="1"/>
  <c r="V624" i="16"/>
  <c r="AA624" i="16" s="1"/>
  <c r="U624" i="16"/>
  <c r="Z624" i="16" s="1"/>
  <c r="T624" i="16"/>
  <c r="Y624" i="16" s="1"/>
  <c r="Y623" i="16"/>
  <c r="X623" i="16"/>
  <c r="AC623" i="16" s="1"/>
  <c r="W623" i="16"/>
  <c r="AB623" i="16" s="1"/>
  <c r="V623" i="16"/>
  <c r="AA623" i="16" s="1"/>
  <c r="U623" i="16"/>
  <c r="Z623" i="16" s="1"/>
  <c r="T623" i="16"/>
  <c r="AC622" i="16"/>
  <c r="X622" i="16"/>
  <c r="W622" i="16"/>
  <c r="AB622" i="16" s="1"/>
  <c r="V622" i="16"/>
  <c r="AA622" i="16" s="1"/>
  <c r="U622" i="16"/>
  <c r="Z622" i="16" s="1"/>
  <c r="T622" i="16"/>
  <c r="Y622" i="16" s="1"/>
  <c r="Y621" i="16"/>
  <c r="X621" i="16"/>
  <c r="AC621" i="16" s="1"/>
  <c r="W621" i="16"/>
  <c r="AB621" i="16" s="1"/>
  <c r="V621" i="16"/>
  <c r="AA621" i="16" s="1"/>
  <c r="U621" i="16"/>
  <c r="Z621" i="16" s="1"/>
  <c r="T621" i="16"/>
  <c r="X620" i="16"/>
  <c r="AC620" i="16" s="1"/>
  <c r="W620" i="16"/>
  <c r="AB620" i="16" s="1"/>
  <c r="V620" i="16"/>
  <c r="AA620" i="16" s="1"/>
  <c r="U620" i="16"/>
  <c r="Z620" i="16" s="1"/>
  <c r="T620" i="16"/>
  <c r="Y620" i="16" s="1"/>
  <c r="Y619" i="16"/>
  <c r="X619" i="16"/>
  <c r="AC619" i="16" s="1"/>
  <c r="W619" i="16"/>
  <c r="AB619" i="16" s="1"/>
  <c r="V619" i="16"/>
  <c r="AA619" i="16" s="1"/>
  <c r="U619" i="16"/>
  <c r="Z619" i="16" s="1"/>
  <c r="T619" i="16"/>
  <c r="AC618" i="16"/>
  <c r="X618" i="16"/>
  <c r="W618" i="16"/>
  <c r="AB618" i="16" s="1"/>
  <c r="V618" i="16"/>
  <c r="AA618" i="16" s="1"/>
  <c r="U618" i="16"/>
  <c r="Z618" i="16" s="1"/>
  <c r="T618" i="16"/>
  <c r="Y618" i="16" s="1"/>
  <c r="Y617" i="16"/>
  <c r="X617" i="16"/>
  <c r="AC617" i="16" s="1"/>
  <c r="W617" i="16"/>
  <c r="AB617" i="16" s="1"/>
  <c r="V617" i="16"/>
  <c r="AA617" i="16" s="1"/>
  <c r="U617" i="16"/>
  <c r="Z617" i="16" s="1"/>
  <c r="T617" i="16"/>
  <c r="X616" i="16"/>
  <c r="AC616" i="16" s="1"/>
  <c r="W616" i="16"/>
  <c r="AB616" i="16" s="1"/>
  <c r="V616" i="16"/>
  <c r="AA616" i="16" s="1"/>
  <c r="U616" i="16"/>
  <c r="Z616" i="16" s="1"/>
  <c r="T616" i="16"/>
  <c r="Y616" i="16" s="1"/>
  <c r="Y615" i="16"/>
  <c r="X615" i="16"/>
  <c r="AC615" i="16" s="1"/>
  <c r="W615" i="16"/>
  <c r="AB615" i="16" s="1"/>
  <c r="V615" i="16"/>
  <c r="AA615" i="16" s="1"/>
  <c r="U615" i="16"/>
  <c r="Z615" i="16" s="1"/>
  <c r="T615" i="16"/>
  <c r="AC614" i="16"/>
  <c r="X614" i="16"/>
  <c r="W614" i="16"/>
  <c r="AB614" i="16" s="1"/>
  <c r="V614" i="16"/>
  <c r="AA614" i="16" s="1"/>
  <c r="U614" i="16"/>
  <c r="Z614" i="16" s="1"/>
  <c r="T614" i="16"/>
  <c r="Y614" i="16" s="1"/>
  <c r="Y613" i="16"/>
  <c r="X613" i="16"/>
  <c r="AC613" i="16" s="1"/>
  <c r="W613" i="16"/>
  <c r="AB613" i="16" s="1"/>
  <c r="V613" i="16"/>
  <c r="AA613" i="16" s="1"/>
  <c r="U613" i="16"/>
  <c r="Z613" i="16" s="1"/>
  <c r="T613" i="16"/>
  <c r="X612" i="16"/>
  <c r="AC612" i="16" s="1"/>
  <c r="W612" i="16"/>
  <c r="AB612" i="16" s="1"/>
  <c r="V612" i="16"/>
  <c r="AA612" i="16" s="1"/>
  <c r="U612" i="16"/>
  <c r="Z612" i="16" s="1"/>
  <c r="T612" i="16"/>
  <c r="Y612" i="16" s="1"/>
  <c r="Y611" i="16"/>
  <c r="X611" i="16"/>
  <c r="AC611" i="16" s="1"/>
  <c r="W611" i="16"/>
  <c r="AB611" i="16" s="1"/>
  <c r="V611" i="16"/>
  <c r="AA611" i="16" s="1"/>
  <c r="U611" i="16"/>
  <c r="Z611" i="16" s="1"/>
  <c r="T611" i="16"/>
  <c r="AC610" i="16"/>
  <c r="X610" i="16"/>
  <c r="W610" i="16"/>
  <c r="AB610" i="16" s="1"/>
  <c r="V610" i="16"/>
  <c r="AA610" i="16" s="1"/>
  <c r="U610" i="16"/>
  <c r="Z610" i="16" s="1"/>
  <c r="T610" i="16"/>
  <c r="Y610" i="16" s="1"/>
  <c r="Y609" i="16"/>
  <c r="X609" i="16"/>
  <c r="AC609" i="16" s="1"/>
  <c r="W609" i="16"/>
  <c r="AB609" i="16" s="1"/>
  <c r="V609" i="16"/>
  <c r="AA609" i="16" s="1"/>
  <c r="U609" i="16"/>
  <c r="Z609" i="16" s="1"/>
  <c r="T609" i="16"/>
  <c r="X608" i="16"/>
  <c r="AC608" i="16" s="1"/>
  <c r="W608" i="16"/>
  <c r="AB608" i="16" s="1"/>
  <c r="V608" i="16"/>
  <c r="AA608" i="16" s="1"/>
  <c r="U608" i="16"/>
  <c r="Z608" i="16" s="1"/>
  <c r="T608" i="16"/>
  <c r="Y608" i="16" s="1"/>
  <c r="Y607" i="16"/>
  <c r="X607" i="16"/>
  <c r="AC607" i="16" s="1"/>
  <c r="W607" i="16"/>
  <c r="AB607" i="16" s="1"/>
  <c r="V607" i="16"/>
  <c r="AA607" i="16" s="1"/>
  <c r="U607" i="16"/>
  <c r="Z607" i="16" s="1"/>
  <c r="T607" i="16"/>
  <c r="AC606" i="16"/>
  <c r="X606" i="16"/>
  <c r="W606" i="16"/>
  <c r="AB606" i="16" s="1"/>
  <c r="V606" i="16"/>
  <c r="AA606" i="16" s="1"/>
  <c r="U606" i="16"/>
  <c r="Z606" i="16" s="1"/>
  <c r="T606" i="16"/>
  <c r="Y606" i="16" s="1"/>
  <c r="Y605" i="16"/>
  <c r="X605" i="16"/>
  <c r="AC605" i="16" s="1"/>
  <c r="W605" i="16"/>
  <c r="AB605" i="16" s="1"/>
  <c r="V605" i="16"/>
  <c r="AA605" i="16" s="1"/>
  <c r="U605" i="16"/>
  <c r="Z605" i="16" s="1"/>
  <c r="T605" i="16"/>
  <c r="X604" i="16"/>
  <c r="AC604" i="16" s="1"/>
  <c r="W604" i="16"/>
  <c r="AB604" i="16" s="1"/>
  <c r="V604" i="16"/>
  <c r="AA604" i="16" s="1"/>
  <c r="U604" i="16"/>
  <c r="Z604" i="16" s="1"/>
  <c r="T604" i="16"/>
  <c r="Y604" i="16" s="1"/>
  <c r="Y603" i="16"/>
  <c r="X603" i="16"/>
  <c r="AC603" i="16" s="1"/>
  <c r="W603" i="16"/>
  <c r="AB603" i="16" s="1"/>
  <c r="V603" i="16"/>
  <c r="AA603" i="16" s="1"/>
  <c r="U603" i="16"/>
  <c r="Z603" i="16" s="1"/>
  <c r="T603" i="16"/>
  <c r="AC602" i="16"/>
  <c r="X602" i="16"/>
  <c r="W602" i="16"/>
  <c r="AB602" i="16" s="1"/>
  <c r="V602" i="16"/>
  <c r="AA602" i="16" s="1"/>
  <c r="U602" i="16"/>
  <c r="Z602" i="16" s="1"/>
  <c r="T602" i="16"/>
  <c r="Y602" i="16" s="1"/>
  <c r="Y601" i="16"/>
  <c r="X601" i="16"/>
  <c r="AC601" i="16" s="1"/>
  <c r="W601" i="16"/>
  <c r="AB601" i="16" s="1"/>
  <c r="V601" i="16"/>
  <c r="AA601" i="16" s="1"/>
  <c r="U601" i="16"/>
  <c r="Z601" i="16" s="1"/>
  <c r="T601" i="16"/>
  <c r="X600" i="16"/>
  <c r="AC600" i="16" s="1"/>
  <c r="W600" i="16"/>
  <c r="AB600" i="16" s="1"/>
  <c r="V600" i="16"/>
  <c r="AA600" i="16" s="1"/>
  <c r="U600" i="16"/>
  <c r="Z600" i="16" s="1"/>
  <c r="T600" i="16"/>
  <c r="Y600" i="16" s="1"/>
  <c r="X599" i="16"/>
  <c r="AC599" i="16" s="1"/>
  <c r="W599" i="16"/>
  <c r="AB599" i="16" s="1"/>
  <c r="V599" i="16"/>
  <c r="AA599" i="16" s="1"/>
  <c r="U599" i="16"/>
  <c r="Z599" i="16" s="1"/>
  <c r="T599" i="16"/>
  <c r="Y599" i="16" s="1"/>
  <c r="X598" i="16"/>
  <c r="AC598" i="16" s="1"/>
  <c r="W598" i="16"/>
  <c r="AB598" i="16" s="1"/>
  <c r="V598" i="16"/>
  <c r="AA598" i="16" s="1"/>
  <c r="U598" i="16"/>
  <c r="Z598" i="16" s="1"/>
  <c r="T598" i="16"/>
  <c r="Y598" i="16" s="1"/>
  <c r="X597" i="16"/>
  <c r="AC597" i="16" s="1"/>
  <c r="W597" i="16"/>
  <c r="AB597" i="16" s="1"/>
  <c r="V597" i="16"/>
  <c r="AA597" i="16" s="1"/>
  <c r="U597" i="16"/>
  <c r="Z597" i="16" s="1"/>
  <c r="T597" i="16"/>
  <c r="Y597" i="16" s="1"/>
  <c r="AC596" i="16"/>
  <c r="Y596" i="16"/>
  <c r="X596" i="16"/>
  <c r="W596" i="16"/>
  <c r="AB596" i="16" s="1"/>
  <c r="V596" i="16"/>
  <c r="AA596" i="16" s="1"/>
  <c r="U596" i="16"/>
  <c r="Z596" i="16" s="1"/>
  <c r="T596" i="16"/>
  <c r="X595" i="16"/>
  <c r="AC595" i="16" s="1"/>
  <c r="W595" i="16"/>
  <c r="AB595" i="16" s="1"/>
  <c r="V595" i="16"/>
  <c r="AA595" i="16" s="1"/>
  <c r="U595" i="16"/>
  <c r="Z595" i="16" s="1"/>
  <c r="T595" i="16"/>
  <c r="Y595" i="16" s="1"/>
  <c r="X594" i="16"/>
  <c r="AC594" i="16" s="1"/>
  <c r="W594" i="16"/>
  <c r="AB594" i="16" s="1"/>
  <c r="V594" i="16"/>
  <c r="AA594" i="16" s="1"/>
  <c r="U594" i="16"/>
  <c r="Z594" i="16" s="1"/>
  <c r="T594" i="16"/>
  <c r="Y594" i="16" s="1"/>
  <c r="AC593" i="16"/>
  <c r="X593" i="16"/>
  <c r="W593" i="16"/>
  <c r="AB593" i="16" s="1"/>
  <c r="V593" i="16"/>
  <c r="AA593" i="16" s="1"/>
  <c r="U593" i="16"/>
  <c r="Z593" i="16" s="1"/>
  <c r="T593" i="16"/>
  <c r="Y593" i="16" s="1"/>
  <c r="AC592" i="16"/>
  <c r="X592" i="16"/>
  <c r="W592" i="16"/>
  <c r="AB592" i="16" s="1"/>
  <c r="V592" i="16"/>
  <c r="AA592" i="16" s="1"/>
  <c r="U592" i="16"/>
  <c r="Z592" i="16" s="1"/>
  <c r="T592" i="16"/>
  <c r="Y592" i="16" s="1"/>
  <c r="X591" i="16"/>
  <c r="AC591" i="16" s="1"/>
  <c r="W591" i="16"/>
  <c r="AB591" i="16" s="1"/>
  <c r="V591" i="16"/>
  <c r="AA591" i="16" s="1"/>
  <c r="U591" i="16"/>
  <c r="Z591" i="16" s="1"/>
  <c r="T591" i="16"/>
  <c r="Y591" i="16" s="1"/>
  <c r="X590" i="16"/>
  <c r="AC590" i="16" s="1"/>
  <c r="W590" i="16"/>
  <c r="AB590" i="16" s="1"/>
  <c r="V590" i="16"/>
  <c r="AA590" i="16" s="1"/>
  <c r="U590" i="16"/>
  <c r="Z590" i="16" s="1"/>
  <c r="T590" i="16"/>
  <c r="Y590" i="16" s="1"/>
  <c r="X589" i="16"/>
  <c r="AC589" i="16" s="1"/>
  <c r="W589" i="16"/>
  <c r="AB589" i="16" s="1"/>
  <c r="V589" i="16"/>
  <c r="AA589" i="16" s="1"/>
  <c r="U589" i="16"/>
  <c r="Z589" i="16" s="1"/>
  <c r="T589" i="16"/>
  <c r="Y589" i="16" s="1"/>
  <c r="Y588" i="16"/>
  <c r="X588" i="16"/>
  <c r="AC588" i="16" s="1"/>
  <c r="W588" i="16"/>
  <c r="AB588" i="16" s="1"/>
  <c r="V588" i="16"/>
  <c r="AA588" i="16" s="1"/>
  <c r="U588" i="16"/>
  <c r="Z588" i="16" s="1"/>
  <c r="T588" i="16"/>
  <c r="X587" i="16"/>
  <c r="AC587" i="16" s="1"/>
  <c r="W587" i="16"/>
  <c r="AB587" i="16" s="1"/>
  <c r="V587" i="16"/>
  <c r="AA587" i="16" s="1"/>
  <c r="U587" i="16"/>
  <c r="Z587" i="16" s="1"/>
  <c r="T587" i="16"/>
  <c r="Y587" i="16" s="1"/>
  <c r="X586" i="16"/>
  <c r="AC586" i="16" s="1"/>
  <c r="W586" i="16"/>
  <c r="AB586" i="16" s="1"/>
  <c r="V586" i="16"/>
  <c r="AA586" i="16" s="1"/>
  <c r="U586" i="16"/>
  <c r="Z586" i="16" s="1"/>
  <c r="T586" i="16"/>
  <c r="Y586" i="16" s="1"/>
  <c r="AC585" i="16"/>
  <c r="X585" i="16"/>
  <c r="W585" i="16"/>
  <c r="AB585" i="16" s="1"/>
  <c r="V585" i="16"/>
  <c r="AA585" i="16" s="1"/>
  <c r="U585" i="16"/>
  <c r="Z585" i="16" s="1"/>
  <c r="T585" i="16"/>
  <c r="Y585" i="16" s="1"/>
  <c r="X584" i="16"/>
  <c r="AC584" i="16" s="1"/>
  <c r="W584" i="16"/>
  <c r="AB584" i="16" s="1"/>
  <c r="V584" i="16"/>
  <c r="AA584" i="16" s="1"/>
  <c r="U584" i="16"/>
  <c r="Z584" i="16" s="1"/>
  <c r="T584" i="16"/>
  <c r="Y584" i="16" s="1"/>
  <c r="X583" i="16"/>
  <c r="AC583" i="16" s="1"/>
  <c r="W583" i="16"/>
  <c r="AB583" i="16" s="1"/>
  <c r="V583" i="16"/>
  <c r="AA583" i="16" s="1"/>
  <c r="U583" i="16"/>
  <c r="Z583" i="16" s="1"/>
  <c r="T583" i="16"/>
  <c r="Y583" i="16" s="1"/>
  <c r="X582" i="16"/>
  <c r="AC582" i="16" s="1"/>
  <c r="W582" i="16"/>
  <c r="AB582" i="16" s="1"/>
  <c r="V582" i="16"/>
  <c r="AA582" i="16" s="1"/>
  <c r="U582" i="16"/>
  <c r="Z582" i="16" s="1"/>
  <c r="T582" i="16"/>
  <c r="Y582" i="16" s="1"/>
  <c r="X581" i="16"/>
  <c r="AC581" i="16" s="1"/>
  <c r="W581" i="16"/>
  <c r="AB581" i="16" s="1"/>
  <c r="V581" i="16"/>
  <c r="AA581" i="16" s="1"/>
  <c r="U581" i="16"/>
  <c r="Z581" i="16" s="1"/>
  <c r="T581" i="16"/>
  <c r="Y581" i="16" s="1"/>
  <c r="Y580" i="16"/>
  <c r="X580" i="16"/>
  <c r="AC580" i="16" s="1"/>
  <c r="W580" i="16"/>
  <c r="AB580" i="16" s="1"/>
  <c r="V580" i="16"/>
  <c r="AA580" i="16" s="1"/>
  <c r="U580" i="16"/>
  <c r="Z580" i="16" s="1"/>
  <c r="T580" i="16"/>
  <c r="X579" i="16"/>
  <c r="AC579" i="16" s="1"/>
  <c r="W579" i="16"/>
  <c r="AB579" i="16" s="1"/>
  <c r="V579" i="16"/>
  <c r="AA579" i="16" s="1"/>
  <c r="U579" i="16"/>
  <c r="Z579" i="16" s="1"/>
  <c r="T579" i="16"/>
  <c r="Y579" i="16" s="1"/>
  <c r="X578" i="16"/>
  <c r="AC578" i="16" s="1"/>
  <c r="W578" i="16"/>
  <c r="AB578" i="16" s="1"/>
  <c r="V578" i="16"/>
  <c r="AA578" i="16" s="1"/>
  <c r="U578" i="16"/>
  <c r="Z578" i="16" s="1"/>
  <c r="T578" i="16"/>
  <c r="Y578" i="16" s="1"/>
  <c r="AC577" i="16"/>
  <c r="X577" i="16"/>
  <c r="W577" i="16"/>
  <c r="AB577" i="16" s="1"/>
  <c r="V577" i="16"/>
  <c r="AA577" i="16" s="1"/>
  <c r="U577" i="16"/>
  <c r="Z577" i="16" s="1"/>
  <c r="T577" i="16"/>
  <c r="Y577" i="16" s="1"/>
  <c r="AC576" i="16"/>
  <c r="X576" i="16"/>
  <c r="W576" i="16"/>
  <c r="AB576" i="16" s="1"/>
  <c r="V576" i="16"/>
  <c r="AA576" i="16" s="1"/>
  <c r="U576" i="16"/>
  <c r="Z576" i="16" s="1"/>
  <c r="T576" i="16"/>
  <c r="Y576" i="16" s="1"/>
  <c r="X575" i="16"/>
  <c r="AC575" i="16" s="1"/>
  <c r="W575" i="16"/>
  <c r="AB575" i="16" s="1"/>
  <c r="V575" i="16"/>
  <c r="AA575" i="16" s="1"/>
  <c r="U575" i="16"/>
  <c r="Z575" i="16" s="1"/>
  <c r="T575" i="16"/>
  <c r="Y575" i="16" s="1"/>
  <c r="X574" i="16"/>
  <c r="AC574" i="16" s="1"/>
  <c r="W574" i="16"/>
  <c r="AB574" i="16" s="1"/>
  <c r="V574" i="16"/>
  <c r="AA574" i="16" s="1"/>
  <c r="U574" i="16"/>
  <c r="Z574" i="16" s="1"/>
  <c r="T574" i="16"/>
  <c r="Y574" i="16" s="1"/>
  <c r="X573" i="16"/>
  <c r="AC573" i="16" s="1"/>
  <c r="W573" i="16"/>
  <c r="AB573" i="16" s="1"/>
  <c r="V573" i="16"/>
  <c r="AA573" i="16" s="1"/>
  <c r="U573" i="16"/>
  <c r="Z573" i="16" s="1"/>
  <c r="T573" i="16"/>
  <c r="Y573" i="16" s="1"/>
  <c r="AC572" i="16"/>
  <c r="Y572" i="16"/>
  <c r="X572" i="16"/>
  <c r="W572" i="16"/>
  <c r="AB572" i="16" s="1"/>
  <c r="V572" i="16"/>
  <c r="AA572" i="16" s="1"/>
  <c r="U572" i="16"/>
  <c r="Z572" i="16" s="1"/>
  <c r="T572" i="16"/>
  <c r="X571" i="16"/>
  <c r="AC571" i="16" s="1"/>
  <c r="W571" i="16"/>
  <c r="AB571" i="16" s="1"/>
  <c r="V571" i="16"/>
  <c r="AA571" i="16" s="1"/>
  <c r="U571" i="16"/>
  <c r="Z571" i="16" s="1"/>
  <c r="T571" i="16"/>
  <c r="Y571" i="16" s="1"/>
  <c r="X570" i="16"/>
  <c r="AC570" i="16" s="1"/>
  <c r="W570" i="16"/>
  <c r="AB570" i="16" s="1"/>
  <c r="V570" i="16"/>
  <c r="AA570" i="16" s="1"/>
  <c r="U570" i="16"/>
  <c r="Z570" i="16" s="1"/>
  <c r="T570" i="16"/>
  <c r="Y570" i="16" s="1"/>
  <c r="AC569" i="16"/>
  <c r="X569" i="16"/>
  <c r="W569" i="16"/>
  <c r="AB569" i="16" s="1"/>
  <c r="V569" i="16"/>
  <c r="AA569" i="16" s="1"/>
  <c r="U569" i="16"/>
  <c r="Z569" i="16" s="1"/>
  <c r="T569" i="16"/>
  <c r="Y569" i="16" s="1"/>
  <c r="X568" i="16"/>
  <c r="AC568" i="16" s="1"/>
  <c r="W568" i="16"/>
  <c r="AB568" i="16" s="1"/>
  <c r="V568" i="16"/>
  <c r="AA568" i="16" s="1"/>
  <c r="U568" i="16"/>
  <c r="Z568" i="16" s="1"/>
  <c r="T568" i="16"/>
  <c r="Y568" i="16" s="1"/>
  <c r="X567" i="16"/>
  <c r="AC567" i="16" s="1"/>
  <c r="W567" i="16"/>
  <c r="AB567" i="16" s="1"/>
  <c r="V567" i="16"/>
  <c r="AA567" i="16" s="1"/>
  <c r="U567" i="16"/>
  <c r="Z567" i="16" s="1"/>
  <c r="T567" i="16"/>
  <c r="Y567" i="16" s="1"/>
  <c r="X566" i="16"/>
  <c r="AC566" i="16" s="1"/>
  <c r="W566" i="16"/>
  <c r="AB566" i="16" s="1"/>
  <c r="V566" i="16"/>
  <c r="AA566" i="16" s="1"/>
  <c r="U566" i="16"/>
  <c r="Z566" i="16" s="1"/>
  <c r="T566" i="16"/>
  <c r="Y566" i="16" s="1"/>
  <c r="X565" i="16"/>
  <c r="AC565" i="16" s="1"/>
  <c r="W565" i="16"/>
  <c r="AB565" i="16" s="1"/>
  <c r="V565" i="16"/>
  <c r="AA565" i="16" s="1"/>
  <c r="U565" i="16"/>
  <c r="Z565" i="16" s="1"/>
  <c r="T565" i="16"/>
  <c r="Y565" i="16" s="1"/>
  <c r="Y564" i="16"/>
  <c r="X564" i="16"/>
  <c r="AC564" i="16" s="1"/>
  <c r="W564" i="16"/>
  <c r="AB564" i="16" s="1"/>
  <c r="V564" i="16"/>
  <c r="AA564" i="16" s="1"/>
  <c r="U564" i="16"/>
  <c r="Z564" i="16" s="1"/>
  <c r="T564" i="16"/>
  <c r="X563" i="16"/>
  <c r="AC563" i="16" s="1"/>
  <c r="W563" i="16"/>
  <c r="AB563" i="16" s="1"/>
  <c r="V563" i="16"/>
  <c r="AA563" i="16" s="1"/>
  <c r="U563" i="16"/>
  <c r="Z563" i="16" s="1"/>
  <c r="T563" i="16"/>
  <c r="Y563" i="16" s="1"/>
  <c r="X562" i="16"/>
  <c r="AC562" i="16" s="1"/>
  <c r="W562" i="16"/>
  <c r="AB562" i="16" s="1"/>
  <c r="V562" i="16"/>
  <c r="AA562" i="16" s="1"/>
  <c r="U562" i="16"/>
  <c r="Z562" i="16" s="1"/>
  <c r="T562" i="16"/>
  <c r="Y562" i="16" s="1"/>
  <c r="AC561" i="16"/>
  <c r="X561" i="16"/>
  <c r="W561" i="16"/>
  <c r="AB561" i="16" s="1"/>
  <c r="V561" i="16"/>
  <c r="AA561" i="16" s="1"/>
  <c r="U561" i="16"/>
  <c r="Z561" i="16" s="1"/>
  <c r="T561" i="16"/>
  <c r="Y561" i="16" s="1"/>
  <c r="AC560" i="16"/>
  <c r="X560" i="16"/>
  <c r="W560" i="16"/>
  <c r="AB560" i="16" s="1"/>
  <c r="V560" i="16"/>
  <c r="AA560" i="16" s="1"/>
  <c r="U560" i="16"/>
  <c r="Z560" i="16" s="1"/>
  <c r="T560" i="16"/>
  <c r="Y560" i="16" s="1"/>
  <c r="X559" i="16"/>
  <c r="AC559" i="16" s="1"/>
  <c r="W559" i="16"/>
  <c r="AB559" i="16" s="1"/>
  <c r="V559" i="16"/>
  <c r="AA559" i="16" s="1"/>
  <c r="U559" i="16"/>
  <c r="Z559" i="16" s="1"/>
  <c r="T559" i="16"/>
  <c r="Y559" i="16" s="1"/>
  <c r="X558" i="16"/>
  <c r="AC558" i="16" s="1"/>
  <c r="W558" i="16"/>
  <c r="AB558" i="16" s="1"/>
  <c r="V558" i="16"/>
  <c r="AA558" i="16" s="1"/>
  <c r="U558" i="16"/>
  <c r="Z558" i="16" s="1"/>
  <c r="T558" i="16"/>
  <c r="Y558" i="16" s="1"/>
  <c r="X557" i="16"/>
  <c r="AC557" i="16" s="1"/>
  <c r="W557" i="16"/>
  <c r="AB557" i="16" s="1"/>
  <c r="V557" i="16"/>
  <c r="AA557" i="16" s="1"/>
  <c r="U557" i="16"/>
  <c r="Z557" i="16" s="1"/>
  <c r="T557" i="16"/>
  <c r="Y557" i="16" s="1"/>
  <c r="X556" i="16"/>
  <c r="AC556" i="16" s="1"/>
  <c r="W556" i="16"/>
  <c r="AB556" i="16" s="1"/>
  <c r="V556" i="16"/>
  <c r="AA556" i="16" s="1"/>
  <c r="U556" i="16"/>
  <c r="Z556" i="16" s="1"/>
  <c r="T556" i="16"/>
  <c r="Y556" i="16" s="1"/>
  <c r="X555" i="16"/>
  <c r="AC555" i="16" s="1"/>
  <c r="W555" i="16"/>
  <c r="AB555" i="16" s="1"/>
  <c r="V555" i="16"/>
  <c r="AA555" i="16" s="1"/>
  <c r="U555" i="16"/>
  <c r="Z555" i="16" s="1"/>
  <c r="T555" i="16"/>
  <c r="Y555" i="16" s="1"/>
  <c r="X554" i="16"/>
  <c r="AC554" i="16" s="1"/>
  <c r="W554" i="16"/>
  <c r="AB554" i="16" s="1"/>
  <c r="V554" i="16"/>
  <c r="AA554" i="16" s="1"/>
  <c r="U554" i="16"/>
  <c r="Z554" i="16" s="1"/>
  <c r="T554" i="16"/>
  <c r="Y554" i="16" s="1"/>
  <c r="X553" i="16"/>
  <c r="AC553" i="16" s="1"/>
  <c r="W553" i="16"/>
  <c r="AB553" i="16" s="1"/>
  <c r="V553" i="16"/>
  <c r="AA553" i="16" s="1"/>
  <c r="U553" i="16"/>
  <c r="Z553" i="16" s="1"/>
  <c r="T553" i="16"/>
  <c r="Y553" i="16" s="1"/>
  <c r="X552" i="16"/>
  <c r="AC552" i="16" s="1"/>
  <c r="W552" i="16"/>
  <c r="AB552" i="16" s="1"/>
  <c r="V552" i="16"/>
  <c r="AA552" i="16" s="1"/>
  <c r="U552" i="16"/>
  <c r="Z552" i="16" s="1"/>
  <c r="T552" i="16"/>
  <c r="Y552" i="16" s="1"/>
  <c r="X551" i="16"/>
  <c r="AC551" i="16" s="1"/>
  <c r="W551" i="16"/>
  <c r="AB551" i="16" s="1"/>
  <c r="V551" i="16"/>
  <c r="AA551" i="16" s="1"/>
  <c r="U551" i="16"/>
  <c r="Z551" i="16" s="1"/>
  <c r="T551" i="16"/>
  <c r="Y551" i="16" s="1"/>
  <c r="X550" i="16"/>
  <c r="AC550" i="16" s="1"/>
  <c r="W550" i="16"/>
  <c r="AB550" i="16" s="1"/>
  <c r="V550" i="16"/>
  <c r="AA550" i="16" s="1"/>
  <c r="U550" i="16"/>
  <c r="Z550" i="16" s="1"/>
  <c r="T550" i="16"/>
  <c r="Y550" i="16" s="1"/>
  <c r="X549" i="16"/>
  <c r="AC549" i="16" s="1"/>
  <c r="W549" i="16"/>
  <c r="AB549" i="16" s="1"/>
  <c r="V549" i="16"/>
  <c r="AA549" i="16" s="1"/>
  <c r="U549" i="16"/>
  <c r="Z549" i="16" s="1"/>
  <c r="T549" i="16"/>
  <c r="Y549" i="16" s="1"/>
  <c r="X548" i="16"/>
  <c r="AC548" i="16" s="1"/>
  <c r="W548" i="16"/>
  <c r="AB548" i="16" s="1"/>
  <c r="V548" i="16"/>
  <c r="AA548" i="16" s="1"/>
  <c r="U548" i="16"/>
  <c r="Z548" i="16" s="1"/>
  <c r="T548" i="16"/>
  <c r="Y548" i="16" s="1"/>
  <c r="X547" i="16"/>
  <c r="AC547" i="16" s="1"/>
  <c r="W547" i="16"/>
  <c r="AB547" i="16" s="1"/>
  <c r="V547" i="16"/>
  <c r="AA547" i="16" s="1"/>
  <c r="U547" i="16"/>
  <c r="Z547" i="16" s="1"/>
  <c r="T547" i="16"/>
  <c r="Y547" i="16" s="1"/>
  <c r="X546" i="16"/>
  <c r="AC546" i="16" s="1"/>
  <c r="W546" i="16"/>
  <c r="AB546" i="16" s="1"/>
  <c r="V546" i="16"/>
  <c r="AA546" i="16" s="1"/>
  <c r="U546" i="16"/>
  <c r="Z546" i="16" s="1"/>
  <c r="T546" i="16"/>
  <c r="Y546" i="16" s="1"/>
  <c r="X545" i="16"/>
  <c r="AC545" i="16" s="1"/>
  <c r="W545" i="16"/>
  <c r="AB545" i="16" s="1"/>
  <c r="V545" i="16"/>
  <c r="AA545" i="16" s="1"/>
  <c r="U545" i="16"/>
  <c r="Z545" i="16" s="1"/>
  <c r="T545" i="16"/>
  <c r="Y545" i="16" s="1"/>
  <c r="X544" i="16"/>
  <c r="AC544" i="16" s="1"/>
  <c r="W544" i="16"/>
  <c r="AB544" i="16" s="1"/>
  <c r="V544" i="16"/>
  <c r="AA544" i="16" s="1"/>
  <c r="U544" i="16"/>
  <c r="Z544" i="16" s="1"/>
  <c r="T544" i="16"/>
  <c r="Y544" i="16" s="1"/>
  <c r="X543" i="16"/>
  <c r="AC543" i="16" s="1"/>
  <c r="W543" i="16"/>
  <c r="AB543" i="16" s="1"/>
  <c r="V543" i="16"/>
  <c r="AA543" i="16" s="1"/>
  <c r="U543" i="16"/>
  <c r="Z543" i="16" s="1"/>
  <c r="T543" i="16"/>
  <c r="Y543" i="16" s="1"/>
  <c r="X542" i="16"/>
  <c r="AC542" i="16" s="1"/>
  <c r="W542" i="16"/>
  <c r="AB542" i="16" s="1"/>
  <c r="V542" i="16"/>
  <c r="AA542" i="16" s="1"/>
  <c r="U542" i="16"/>
  <c r="Z542" i="16" s="1"/>
  <c r="T542" i="16"/>
  <c r="Y542" i="16" s="1"/>
  <c r="X541" i="16"/>
  <c r="AC541" i="16" s="1"/>
  <c r="W541" i="16"/>
  <c r="AB541" i="16" s="1"/>
  <c r="V541" i="16"/>
  <c r="AA541" i="16" s="1"/>
  <c r="U541" i="16"/>
  <c r="Z541" i="16" s="1"/>
  <c r="T541" i="16"/>
  <c r="Y541" i="16" s="1"/>
  <c r="Y540" i="16"/>
  <c r="X540" i="16"/>
  <c r="AC540" i="16" s="1"/>
  <c r="W540" i="16"/>
  <c r="AB540" i="16" s="1"/>
  <c r="V540" i="16"/>
  <c r="AA540" i="16" s="1"/>
  <c r="U540" i="16"/>
  <c r="Z540" i="16" s="1"/>
  <c r="T540" i="16"/>
  <c r="X539" i="16"/>
  <c r="AC539" i="16" s="1"/>
  <c r="W539" i="16"/>
  <c r="AB539" i="16" s="1"/>
  <c r="V539" i="16"/>
  <c r="AA539" i="16" s="1"/>
  <c r="U539" i="16"/>
  <c r="Z539" i="16" s="1"/>
  <c r="T539" i="16"/>
  <c r="Y539" i="16" s="1"/>
  <c r="Y538" i="16"/>
  <c r="X538" i="16"/>
  <c r="AC538" i="16" s="1"/>
  <c r="W538" i="16"/>
  <c r="AB538" i="16" s="1"/>
  <c r="V538" i="16"/>
  <c r="AA538" i="16" s="1"/>
  <c r="U538" i="16"/>
  <c r="Z538" i="16" s="1"/>
  <c r="T538" i="16"/>
  <c r="AC537" i="16"/>
  <c r="X537" i="16"/>
  <c r="W537" i="16"/>
  <c r="AB537" i="16" s="1"/>
  <c r="V537" i="16"/>
  <c r="AA537" i="16" s="1"/>
  <c r="U537" i="16"/>
  <c r="Z537" i="16" s="1"/>
  <c r="T537" i="16"/>
  <c r="Y537" i="16" s="1"/>
  <c r="Y536" i="16"/>
  <c r="X536" i="16"/>
  <c r="AC536" i="16" s="1"/>
  <c r="W536" i="16"/>
  <c r="AB536" i="16" s="1"/>
  <c r="V536" i="16"/>
  <c r="AA536" i="16" s="1"/>
  <c r="U536" i="16"/>
  <c r="Z536" i="16" s="1"/>
  <c r="T536" i="16"/>
  <c r="X535" i="16"/>
  <c r="AC535" i="16" s="1"/>
  <c r="W535" i="16"/>
  <c r="AB535" i="16" s="1"/>
  <c r="V535" i="16"/>
  <c r="AA535" i="16" s="1"/>
  <c r="U535" i="16"/>
  <c r="Z535" i="16" s="1"/>
  <c r="T535" i="16"/>
  <c r="Y535" i="16" s="1"/>
  <c r="Y534" i="16"/>
  <c r="X534" i="16"/>
  <c r="AC534" i="16" s="1"/>
  <c r="W534" i="16"/>
  <c r="AB534" i="16" s="1"/>
  <c r="V534" i="16"/>
  <c r="AA534" i="16" s="1"/>
  <c r="U534" i="16"/>
  <c r="Z534" i="16" s="1"/>
  <c r="T534" i="16"/>
  <c r="AC533" i="16"/>
  <c r="X533" i="16"/>
  <c r="W533" i="16"/>
  <c r="AB533" i="16" s="1"/>
  <c r="V533" i="16"/>
  <c r="AA533" i="16" s="1"/>
  <c r="U533" i="16"/>
  <c r="Z533" i="16" s="1"/>
  <c r="T533" i="16"/>
  <c r="Y533" i="16" s="1"/>
  <c r="Y532" i="16"/>
  <c r="X532" i="16"/>
  <c r="AC532" i="16" s="1"/>
  <c r="W532" i="16"/>
  <c r="AB532" i="16" s="1"/>
  <c r="V532" i="16"/>
  <c r="AA532" i="16" s="1"/>
  <c r="U532" i="16"/>
  <c r="Z532" i="16" s="1"/>
  <c r="T532" i="16"/>
  <c r="X531" i="16"/>
  <c r="AC531" i="16" s="1"/>
  <c r="W531" i="16"/>
  <c r="AB531" i="16" s="1"/>
  <c r="V531" i="16"/>
  <c r="AA531" i="16" s="1"/>
  <c r="U531" i="16"/>
  <c r="Z531" i="16" s="1"/>
  <c r="T531" i="16"/>
  <c r="Y531" i="16" s="1"/>
  <c r="Y530" i="16"/>
  <c r="X530" i="16"/>
  <c r="AC530" i="16" s="1"/>
  <c r="W530" i="16"/>
  <c r="AB530" i="16" s="1"/>
  <c r="V530" i="16"/>
  <c r="AA530" i="16" s="1"/>
  <c r="U530" i="16"/>
  <c r="Z530" i="16" s="1"/>
  <c r="T530" i="16"/>
  <c r="AC529" i="16"/>
  <c r="X529" i="16"/>
  <c r="W529" i="16"/>
  <c r="AB529" i="16" s="1"/>
  <c r="V529" i="16"/>
  <c r="AA529" i="16" s="1"/>
  <c r="U529" i="16"/>
  <c r="Z529" i="16" s="1"/>
  <c r="T529" i="16"/>
  <c r="Y529" i="16" s="1"/>
  <c r="Y528" i="16"/>
  <c r="X528" i="16"/>
  <c r="AC528" i="16" s="1"/>
  <c r="W528" i="16"/>
  <c r="AB528" i="16" s="1"/>
  <c r="V528" i="16"/>
  <c r="AA528" i="16" s="1"/>
  <c r="U528" i="16"/>
  <c r="Z528" i="16" s="1"/>
  <c r="T528" i="16"/>
  <c r="X527" i="16"/>
  <c r="AC527" i="16" s="1"/>
  <c r="W527" i="16"/>
  <c r="AB527" i="16" s="1"/>
  <c r="V527" i="16"/>
  <c r="AA527" i="16" s="1"/>
  <c r="U527" i="16"/>
  <c r="Z527" i="16" s="1"/>
  <c r="T527" i="16"/>
  <c r="Y527" i="16" s="1"/>
  <c r="X526" i="16"/>
  <c r="AC526" i="16" s="1"/>
  <c r="W526" i="16"/>
  <c r="AB526" i="16" s="1"/>
  <c r="V526" i="16"/>
  <c r="AA526" i="16" s="1"/>
  <c r="U526" i="16"/>
  <c r="Z526" i="16" s="1"/>
  <c r="T526" i="16"/>
  <c r="Y526" i="16" s="1"/>
  <c r="X525" i="16"/>
  <c r="AC525" i="16" s="1"/>
  <c r="W525" i="16"/>
  <c r="AB525" i="16" s="1"/>
  <c r="V525" i="16"/>
  <c r="AA525" i="16" s="1"/>
  <c r="U525" i="16"/>
  <c r="Z525" i="16" s="1"/>
  <c r="T525" i="16"/>
  <c r="Y525" i="16" s="1"/>
  <c r="X524" i="16"/>
  <c r="AC524" i="16" s="1"/>
  <c r="W524" i="16"/>
  <c r="AB524" i="16" s="1"/>
  <c r="V524" i="16"/>
  <c r="AA524" i="16" s="1"/>
  <c r="U524" i="16"/>
  <c r="Z524" i="16" s="1"/>
  <c r="T524" i="16"/>
  <c r="Y524" i="16" s="1"/>
  <c r="X523" i="16"/>
  <c r="AC523" i="16" s="1"/>
  <c r="W523" i="16"/>
  <c r="AB523" i="16" s="1"/>
  <c r="V523" i="16"/>
  <c r="AA523" i="16" s="1"/>
  <c r="U523" i="16"/>
  <c r="Z523" i="16" s="1"/>
  <c r="T523" i="16"/>
  <c r="Y523" i="16" s="1"/>
  <c r="X522" i="16"/>
  <c r="AC522" i="16" s="1"/>
  <c r="W522" i="16"/>
  <c r="AB522" i="16" s="1"/>
  <c r="V522" i="16"/>
  <c r="AA522" i="16" s="1"/>
  <c r="U522" i="16"/>
  <c r="Z522" i="16" s="1"/>
  <c r="T522" i="16"/>
  <c r="Y522" i="16" s="1"/>
  <c r="X521" i="16"/>
  <c r="AC521" i="16" s="1"/>
  <c r="W521" i="16"/>
  <c r="AB521" i="16" s="1"/>
  <c r="V521" i="16"/>
  <c r="AA521" i="16" s="1"/>
  <c r="U521" i="16"/>
  <c r="Z521" i="16" s="1"/>
  <c r="T521" i="16"/>
  <c r="Y521" i="16" s="1"/>
  <c r="AB520" i="16"/>
  <c r="X520" i="16"/>
  <c r="AC520" i="16" s="1"/>
  <c r="W520" i="16"/>
  <c r="V520" i="16"/>
  <c r="AA520" i="16" s="1"/>
  <c r="U520" i="16"/>
  <c r="Z520" i="16" s="1"/>
  <c r="T520" i="16"/>
  <c r="Y520" i="16" s="1"/>
  <c r="X519" i="16"/>
  <c r="AC519" i="16" s="1"/>
  <c r="W519" i="16"/>
  <c r="AB519" i="16" s="1"/>
  <c r="V519" i="16"/>
  <c r="AA519" i="16" s="1"/>
  <c r="U519" i="16"/>
  <c r="Z519" i="16" s="1"/>
  <c r="T519" i="16"/>
  <c r="Y519" i="16" s="1"/>
  <c r="X518" i="16"/>
  <c r="AC518" i="16" s="1"/>
  <c r="W518" i="16"/>
  <c r="AB518" i="16" s="1"/>
  <c r="V518" i="16"/>
  <c r="AA518" i="16" s="1"/>
  <c r="U518" i="16"/>
  <c r="Z518" i="16" s="1"/>
  <c r="T518" i="16"/>
  <c r="Y518" i="16" s="1"/>
  <c r="X517" i="16"/>
  <c r="AC517" i="16" s="1"/>
  <c r="W517" i="16"/>
  <c r="AB517" i="16" s="1"/>
  <c r="V517" i="16"/>
  <c r="AA517" i="16" s="1"/>
  <c r="U517" i="16"/>
  <c r="Z517" i="16" s="1"/>
  <c r="T517" i="16"/>
  <c r="Y517" i="16" s="1"/>
  <c r="X516" i="16"/>
  <c r="AC516" i="16" s="1"/>
  <c r="W516" i="16"/>
  <c r="AB516" i="16" s="1"/>
  <c r="V516" i="16"/>
  <c r="AA516" i="16" s="1"/>
  <c r="U516" i="16"/>
  <c r="Z516" i="16" s="1"/>
  <c r="T516" i="16"/>
  <c r="Y516" i="16" s="1"/>
  <c r="X515" i="16"/>
  <c r="AC515" i="16" s="1"/>
  <c r="W515" i="16"/>
  <c r="AB515" i="16" s="1"/>
  <c r="V515" i="16"/>
  <c r="AA515" i="16" s="1"/>
  <c r="U515" i="16"/>
  <c r="Z515" i="16" s="1"/>
  <c r="T515" i="16"/>
  <c r="Y515" i="16" s="1"/>
  <c r="X514" i="16"/>
  <c r="AC514" i="16" s="1"/>
  <c r="W514" i="16"/>
  <c r="AB514" i="16" s="1"/>
  <c r="V514" i="16"/>
  <c r="AA514" i="16" s="1"/>
  <c r="U514" i="16"/>
  <c r="Z514" i="16" s="1"/>
  <c r="T514" i="16"/>
  <c r="Y514" i="16" s="1"/>
  <c r="X513" i="16"/>
  <c r="AC513" i="16" s="1"/>
  <c r="W513" i="16"/>
  <c r="AB513" i="16" s="1"/>
  <c r="V513" i="16"/>
  <c r="AA513" i="16" s="1"/>
  <c r="U513" i="16"/>
  <c r="Z513" i="16" s="1"/>
  <c r="T513" i="16"/>
  <c r="Y513" i="16" s="1"/>
  <c r="X512" i="16"/>
  <c r="AC512" i="16" s="1"/>
  <c r="W512" i="16"/>
  <c r="AB512" i="16" s="1"/>
  <c r="V512" i="16"/>
  <c r="AA512" i="16" s="1"/>
  <c r="U512" i="16"/>
  <c r="T512" i="16"/>
  <c r="Y512" i="16" s="1"/>
  <c r="X511" i="16"/>
  <c r="AC511" i="16" s="1"/>
  <c r="W511" i="16"/>
  <c r="AB511" i="16" s="1"/>
  <c r="V511" i="16"/>
  <c r="AA511" i="16" s="1"/>
  <c r="U511" i="16"/>
  <c r="T511" i="16"/>
  <c r="Y511" i="16" s="1"/>
  <c r="X510" i="16"/>
  <c r="AC510" i="16" s="1"/>
  <c r="W510" i="16"/>
  <c r="AB510" i="16" s="1"/>
  <c r="V510" i="16"/>
  <c r="AA510" i="16" s="1"/>
  <c r="U510" i="16"/>
  <c r="T510" i="16"/>
  <c r="Y510" i="16" s="1"/>
  <c r="X509" i="16"/>
  <c r="AC509" i="16" s="1"/>
  <c r="W509" i="16"/>
  <c r="AB509" i="16" s="1"/>
  <c r="V509" i="16"/>
  <c r="AA509" i="16" s="1"/>
  <c r="U509" i="16"/>
  <c r="T509" i="16"/>
  <c r="Y509" i="16" s="1"/>
  <c r="X508" i="16"/>
  <c r="AC508" i="16" s="1"/>
  <c r="W508" i="16"/>
  <c r="AB508" i="16" s="1"/>
  <c r="V508" i="16"/>
  <c r="AA508" i="16" s="1"/>
  <c r="U508" i="16"/>
  <c r="T508" i="16"/>
  <c r="Y508" i="16" s="1"/>
  <c r="X507" i="16"/>
  <c r="AC507" i="16" s="1"/>
  <c r="W507" i="16"/>
  <c r="AB507" i="16" s="1"/>
  <c r="V507" i="16"/>
  <c r="AA507" i="16" s="1"/>
  <c r="U507" i="16"/>
  <c r="T507" i="16"/>
  <c r="Y507" i="16" s="1"/>
  <c r="X506" i="16"/>
  <c r="AC506" i="16" s="1"/>
  <c r="W506" i="16"/>
  <c r="AB506" i="16" s="1"/>
  <c r="V506" i="16"/>
  <c r="AA506" i="16" s="1"/>
  <c r="U506" i="16"/>
  <c r="T506" i="16"/>
  <c r="Y506" i="16" s="1"/>
  <c r="X505" i="16"/>
  <c r="AC505" i="16" s="1"/>
  <c r="W505" i="16"/>
  <c r="AB505" i="16" s="1"/>
  <c r="V505" i="16"/>
  <c r="AA505" i="16" s="1"/>
  <c r="U505" i="16"/>
  <c r="T505" i="16"/>
  <c r="Y505" i="16" s="1"/>
  <c r="X504" i="16"/>
  <c r="AC504" i="16" s="1"/>
  <c r="W504" i="16"/>
  <c r="AB504" i="16" s="1"/>
  <c r="V504" i="16"/>
  <c r="AA504" i="16" s="1"/>
  <c r="U504" i="16"/>
  <c r="Z504" i="16" s="1"/>
  <c r="T504" i="16"/>
  <c r="X503" i="16"/>
  <c r="AC503" i="16" s="1"/>
  <c r="W503" i="16"/>
  <c r="AB503" i="16" s="1"/>
  <c r="V503" i="16"/>
  <c r="AA503" i="16" s="1"/>
  <c r="U503" i="16"/>
  <c r="Z503" i="16" s="1"/>
  <c r="T503" i="16"/>
  <c r="X502" i="16"/>
  <c r="AC502" i="16" s="1"/>
  <c r="W502" i="16"/>
  <c r="AB502" i="16" s="1"/>
  <c r="V502" i="16"/>
  <c r="AA502" i="16" s="1"/>
  <c r="U502" i="16"/>
  <c r="Z502" i="16" s="1"/>
  <c r="T502" i="16"/>
  <c r="X501" i="16"/>
  <c r="AC501" i="16" s="1"/>
  <c r="W501" i="16"/>
  <c r="AB501" i="16" s="1"/>
  <c r="V501" i="16"/>
  <c r="AA501" i="16" s="1"/>
  <c r="U501" i="16"/>
  <c r="Z501" i="16" s="1"/>
  <c r="T501" i="16"/>
  <c r="X500" i="16"/>
  <c r="AC500" i="16" s="1"/>
  <c r="W500" i="16"/>
  <c r="AB500" i="16" s="1"/>
  <c r="V500" i="16"/>
  <c r="AA500" i="16" s="1"/>
  <c r="U500" i="16"/>
  <c r="Z500" i="16" s="1"/>
  <c r="T500" i="16"/>
  <c r="X499" i="16"/>
  <c r="AC499" i="16" s="1"/>
  <c r="W499" i="16"/>
  <c r="AB499" i="16" s="1"/>
  <c r="V499" i="16"/>
  <c r="AA499" i="16" s="1"/>
  <c r="U499" i="16"/>
  <c r="Z499" i="16" s="1"/>
  <c r="T499" i="16"/>
  <c r="X498" i="16"/>
  <c r="AC498" i="16" s="1"/>
  <c r="W498" i="16"/>
  <c r="AB498" i="16" s="1"/>
  <c r="V498" i="16"/>
  <c r="AA498" i="16" s="1"/>
  <c r="U498" i="16"/>
  <c r="Z498" i="16" s="1"/>
  <c r="T498" i="16"/>
  <c r="X497" i="16"/>
  <c r="AC497" i="16" s="1"/>
  <c r="W497" i="16"/>
  <c r="AB497" i="16" s="1"/>
  <c r="V497" i="16"/>
  <c r="AA497" i="16" s="1"/>
  <c r="U497" i="16"/>
  <c r="Z497" i="16" s="1"/>
  <c r="T497" i="16"/>
  <c r="X496" i="16"/>
  <c r="AC496" i="16" s="1"/>
  <c r="W496" i="16"/>
  <c r="AB496" i="16" s="1"/>
  <c r="V496" i="16"/>
  <c r="AA496" i="16" s="1"/>
  <c r="U496" i="16"/>
  <c r="Z496" i="16" s="1"/>
  <c r="T496" i="16"/>
  <c r="X495" i="16"/>
  <c r="AC495" i="16" s="1"/>
  <c r="W495" i="16"/>
  <c r="AB495" i="16" s="1"/>
  <c r="V495" i="16"/>
  <c r="AA495" i="16" s="1"/>
  <c r="U495" i="16"/>
  <c r="Z495" i="16" s="1"/>
  <c r="T495" i="16"/>
  <c r="X494" i="16"/>
  <c r="AC494" i="16" s="1"/>
  <c r="W494" i="16"/>
  <c r="AB494" i="16" s="1"/>
  <c r="V494" i="16"/>
  <c r="AA494" i="16" s="1"/>
  <c r="U494" i="16"/>
  <c r="Z494" i="16" s="1"/>
  <c r="T494" i="16"/>
  <c r="X493" i="16"/>
  <c r="AC493" i="16" s="1"/>
  <c r="W493" i="16"/>
  <c r="AB493" i="16" s="1"/>
  <c r="V493" i="16"/>
  <c r="AA493" i="16" s="1"/>
  <c r="U493" i="16"/>
  <c r="Z493" i="16" s="1"/>
  <c r="T493" i="16"/>
  <c r="X492" i="16"/>
  <c r="AC492" i="16" s="1"/>
  <c r="W492" i="16"/>
  <c r="AB492" i="16" s="1"/>
  <c r="V492" i="16"/>
  <c r="AA492" i="16" s="1"/>
  <c r="U492" i="16"/>
  <c r="Z492" i="16" s="1"/>
  <c r="T492" i="16"/>
  <c r="X491" i="16"/>
  <c r="AC491" i="16" s="1"/>
  <c r="W491" i="16"/>
  <c r="AB491" i="16" s="1"/>
  <c r="V491" i="16"/>
  <c r="AA491" i="16" s="1"/>
  <c r="U491" i="16"/>
  <c r="Z491" i="16" s="1"/>
  <c r="T491" i="16"/>
  <c r="X490" i="16"/>
  <c r="AC490" i="16" s="1"/>
  <c r="W490" i="16"/>
  <c r="AB490" i="16" s="1"/>
  <c r="V490" i="16"/>
  <c r="AA490" i="16" s="1"/>
  <c r="U490" i="16"/>
  <c r="Z490" i="16" s="1"/>
  <c r="T490" i="16"/>
  <c r="X489" i="16"/>
  <c r="AC489" i="16" s="1"/>
  <c r="W489" i="16"/>
  <c r="AB489" i="16" s="1"/>
  <c r="V489" i="16"/>
  <c r="AA489" i="16" s="1"/>
  <c r="U489" i="16"/>
  <c r="Z489" i="16" s="1"/>
  <c r="T489" i="16"/>
  <c r="X488" i="16"/>
  <c r="AC488" i="16" s="1"/>
  <c r="W488" i="16"/>
  <c r="AB488" i="16" s="1"/>
  <c r="V488" i="16"/>
  <c r="AA488" i="16" s="1"/>
  <c r="U488" i="16"/>
  <c r="Z488" i="16" s="1"/>
  <c r="T488" i="16"/>
  <c r="X487" i="16"/>
  <c r="AC487" i="16" s="1"/>
  <c r="W487" i="16"/>
  <c r="AB487" i="16" s="1"/>
  <c r="V487" i="16"/>
  <c r="AA487" i="16" s="1"/>
  <c r="U487" i="16"/>
  <c r="Z487" i="16" s="1"/>
  <c r="T487" i="16"/>
  <c r="X486" i="16"/>
  <c r="AC486" i="16" s="1"/>
  <c r="W486" i="16"/>
  <c r="AB486" i="16" s="1"/>
  <c r="V486" i="16"/>
  <c r="AA486" i="16" s="1"/>
  <c r="U486" i="16"/>
  <c r="Z486" i="16" s="1"/>
  <c r="T486" i="16"/>
  <c r="X485" i="16"/>
  <c r="AC485" i="16" s="1"/>
  <c r="W485" i="16"/>
  <c r="AB485" i="16" s="1"/>
  <c r="V485" i="16"/>
  <c r="AA485" i="16" s="1"/>
  <c r="U485" i="16"/>
  <c r="Z485" i="16" s="1"/>
  <c r="T485" i="16"/>
  <c r="AB484" i="16"/>
  <c r="X484" i="16"/>
  <c r="AC484" i="16" s="1"/>
  <c r="W484" i="16"/>
  <c r="V484" i="16"/>
  <c r="AA484" i="16" s="1"/>
  <c r="U484" i="16"/>
  <c r="Z484" i="16" s="1"/>
  <c r="T484" i="16"/>
  <c r="X483" i="16"/>
  <c r="AC483" i="16" s="1"/>
  <c r="W483" i="16"/>
  <c r="AB483" i="16" s="1"/>
  <c r="V483" i="16"/>
  <c r="AA483" i="16" s="1"/>
  <c r="U483" i="16"/>
  <c r="Z483" i="16" s="1"/>
  <c r="T483" i="16"/>
  <c r="X482" i="16"/>
  <c r="AC482" i="16" s="1"/>
  <c r="W482" i="16"/>
  <c r="AB482" i="16" s="1"/>
  <c r="V482" i="16"/>
  <c r="AA482" i="16" s="1"/>
  <c r="U482" i="16"/>
  <c r="Z482" i="16" s="1"/>
  <c r="T482" i="16"/>
  <c r="X481" i="16"/>
  <c r="AC481" i="16" s="1"/>
  <c r="W481" i="16"/>
  <c r="AB481" i="16" s="1"/>
  <c r="V481" i="16"/>
  <c r="AA481" i="16" s="1"/>
  <c r="U481" i="16"/>
  <c r="Z481" i="16" s="1"/>
  <c r="T481" i="16"/>
  <c r="X480" i="16"/>
  <c r="AC480" i="16" s="1"/>
  <c r="W480" i="16"/>
  <c r="AB480" i="16" s="1"/>
  <c r="V480" i="16"/>
  <c r="AA480" i="16" s="1"/>
  <c r="U480" i="16"/>
  <c r="Z480" i="16" s="1"/>
  <c r="T480" i="16"/>
  <c r="X479" i="16"/>
  <c r="AC479" i="16" s="1"/>
  <c r="W479" i="16"/>
  <c r="AB479" i="16" s="1"/>
  <c r="V479" i="16"/>
  <c r="AA479" i="16" s="1"/>
  <c r="U479" i="16"/>
  <c r="Z479" i="16" s="1"/>
  <c r="T479" i="16"/>
  <c r="X478" i="16"/>
  <c r="AC478" i="16" s="1"/>
  <c r="W478" i="16"/>
  <c r="AB478" i="16" s="1"/>
  <c r="V478" i="16"/>
  <c r="AA478" i="16" s="1"/>
  <c r="U478" i="16"/>
  <c r="Z478" i="16" s="1"/>
  <c r="T478" i="16"/>
  <c r="X477" i="16"/>
  <c r="AC477" i="16" s="1"/>
  <c r="W477" i="16"/>
  <c r="AB477" i="16" s="1"/>
  <c r="V477" i="16"/>
  <c r="AA477" i="16" s="1"/>
  <c r="U477" i="16"/>
  <c r="Z477" i="16" s="1"/>
  <c r="T477" i="16"/>
  <c r="X476" i="16"/>
  <c r="AC476" i="16" s="1"/>
  <c r="W476" i="16"/>
  <c r="AB476" i="16" s="1"/>
  <c r="V476" i="16"/>
  <c r="AA476" i="16" s="1"/>
  <c r="U476" i="16"/>
  <c r="Z476" i="16" s="1"/>
  <c r="T476" i="16"/>
  <c r="X475" i="16"/>
  <c r="AC475" i="16" s="1"/>
  <c r="W475" i="16"/>
  <c r="AB475" i="16" s="1"/>
  <c r="V475" i="16"/>
  <c r="AA475" i="16" s="1"/>
  <c r="U475" i="16"/>
  <c r="Z475" i="16" s="1"/>
  <c r="T475" i="16"/>
  <c r="X474" i="16"/>
  <c r="AC474" i="16" s="1"/>
  <c r="W474" i="16"/>
  <c r="AB474" i="16" s="1"/>
  <c r="V474" i="16"/>
  <c r="AA474" i="16" s="1"/>
  <c r="U474" i="16"/>
  <c r="Z474" i="16" s="1"/>
  <c r="T474" i="16"/>
  <c r="X473" i="16"/>
  <c r="AC473" i="16" s="1"/>
  <c r="W473" i="16"/>
  <c r="AB473" i="16" s="1"/>
  <c r="V473" i="16"/>
  <c r="AA473" i="16" s="1"/>
  <c r="U473" i="16"/>
  <c r="Z473" i="16" s="1"/>
  <c r="T473" i="16"/>
  <c r="X472" i="16"/>
  <c r="AC472" i="16" s="1"/>
  <c r="W472" i="16"/>
  <c r="AB472" i="16" s="1"/>
  <c r="V472" i="16"/>
  <c r="AA472" i="16" s="1"/>
  <c r="U472" i="16"/>
  <c r="Z472" i="16" s="1"/>
  <c r="T472" i="16"/>
  <c r="X471" i="16"/>
  <c r="AC471" i="16" s="1"/>
  <c r="W471" i="16"/>
  <c r="AB471" i="16" s="1"/>
  <c r="V471" i="16"/>
  <c r="AA471" i="16" s="1"/>
  <c r="U471" i="16"/>
  <c r="Z471" i="16" s="1"/>
  <c r="T471" i="16"/>
  <c r="X470" i="16"/>
  <c r="AC470" i="16" s="1"/>
  <c r="W470" i="16"/>
  <c r="AB470" i="16" s="1"/>
  <c r="V470" i="16"/>
  <c r="AA470" i="16" s="1"/>
  <c r="U470" i="16"/>
  <c r="Z470" i="16" s="1"/>
  <c r="T470" i="16"/>
  <c r="X469" i="16"/>
  <c r="AC469" i="16" s="1"/>
  <c r="W469" i="16"/>
  <c r="AB469" i="16" s="1"/>
  <c r="V469" i="16"/>
  <c r="AA469" i="16" s="1"/>
  <c r="U469" i="16"/>
  <c r="Z469" i="16" s="1"/>
  <c r="T469" i="16"/>
  <c r="AB468" i="16"/>
  <c r="X468" i="16"/>
  <c r="AC468" i="16" s="1"/>
  <c r="W468" i="16"/>
  <c r="V468" i="16"/>
  <c r="AA468" i="16" s="1"/>
  <c r="U468" i="16"/>
  <c r="Z468" i="16" s="1"/>
  <c r="T468" i="16"/>
  <c r="X467" i="16"/>
  <c r="AC467" i="16" s="1"/>
  <c r="W467" i="16"/>
  <c r="AB467" i="16" s="1"/>
  <c r="V467" i="16"/>
  <c r="U467" i="16"/>
  <c r="Z467" i="16" s="1"/>
  <c r="T467" i="16"/>
  <c r="Y467" i="16" s="1"/>
  <c r="X466" i="16"/>
  <c r="AC466" i="16" s="1"/>
  <c r="W466" i="16"/>
  <c r="AB466" i="16" s="1"/>
  <c r="V466" i="16"/>
  <c r="U466" i="16"/>
  <c r="Z466" i="16" s="1"/>
  <c r="T466" i="16"/>
  <c r="Y466" i="16" s="1"/>
  <c r="X465" i="16"/>
  <c r="AC465" i="16" s="1"/>
  <c r="W465" i="16"/>
  <c r="AB465" i="16" s="1"/>
  <c r="V465" i="16"/>
  <c r="U465" i="16"/>
  <c r="Z465" i="16" s="1"/>
  <c r="T465" i="16"/>
  <c r="Y465" i="16" s="1"/>
  <c r="X464" i="16"/>
  <c r="AC464" i="16" s="1"/>
  <c r="W464" i="16"/>
  <c r="AB464" i="16" s="1"/>
  <c r="V464" i="16"/>
  <c r="U464" i="16"/>
  <c r="Z464" i="16" s="1"/>
  <c r="T464" i="16"/>
  <c r="Y464" i="16" s="1"/>
  <c r="X463" i="16"/>
  <c r="AC463" i="16" s="1"/>
  <c r="W463" i="16"/>
  <c r="AB463" i="16" s="1"/>
  <c r="V463" i="16"/>
  <c r="U463" i="16"/>
  <c r="Z463" i="16" s="1"/>
  <c r="T463" i="16"/>
  <c r="Y463" i="16" s="1"/>
  <c r="X462" i="16"/>
  <c r="AC462" i="16" s="1"/>
  <c r="W462" i="16"/>
  <c r="AB462" i="16" s="1"/>
  <c r="V462" i="16"/>
  <c r="U462" i="16"/>
  <c r="Z462" i="16" s="1"/>
  <c r="T462" i="16"/>
  <c r="Y462" i="16" s="1"/>
  <c r="X461" i="16"/>
  <c r="AC461" i="16" s="1"/>
  <c r="W461" i="16"/>
  <c r="AB461" i="16" s="1"/>
  <c r="V461" i="16"/>
  <c r="U461" i="16"/>
  <c r="Z461" i="16" s="1"/>
  <c r="T461" i="16"/>
  <c r="Y461" i="16" s="1"/>
  <c r="X460" i="16"/>
  <c r="AC460" i="16" s="1"/>
  <c r="W460" i="16"/>
  <c r="AB460" i="16" s="1"/>
  <c r="V460" i="16"/>
  <c r="U460" i="16"/>
  <c r="Z460" i="16" s="1"/>
  <c r="T460" i="16"/>
  <c r="Y460" i="16" s="1"/>
  <c r="X459" i="16"/>
  <c r="AC459" i="16" s="1"/>
  <c r="W459" i="16"/>
  <c r="AB459" i="16" s="1"/>
  <c r="V459" i="16"/>
  <c r="U459" i="16"/>
  <c r="Z459" i="16" s="1"/>
  <c r="T459" i="16"/>
  <c r="Y459" i="16" s="1"/>
  <c r="X458" i="16"/>
  <c r="AC458" i="16" s="1"/>
  <c r="W458" i="16"/>
  <c r="AB458" i="16" s="1"/>
  <c r="V458" i="16"/>
  <c r="U458" i="16"/>
  <c r="Z458" i="16" s="1"/>
  <c r="T458" i="16"/>
  <c r="Y458" i="16" s="1"/>
  <c r="X457" i="16"/>
  <c r="AC457" i="16" s="1"/>
  <c r="W457" i="16"/>
  <c r="AB457" i="16" s="1"/>
  <c r="V457" i="16"/>
  <c r="U457" i="16"/>
  <c r="Z457" i="16" s="1"/>
  <c r="T457" i="16"/>
  <c r="Y457" i="16" s="1"/>
  <c r="X456" i="16"/>
  <c r="AC456" i="16" s="1"/>
  <c r="W456" i="16"/>
  <c r="AB456" i="16" s="1"/>
  <c r="V456" i="16"/>
  <c r="U456" i="16"/>
  <c r="Z456" i="16" s="1"/>
  <c r="T456" i="16"/>
  <c r="Y456" i="16" s="1"/>
  <c r="X455" i="16"/>
  <c r="AC455" i="16" s="1"/>
  <c r="W455" i="16"/>
  <c r="AB455" i="16" s="1"/>
  <c r="V455" i="16"/>
  <c r="U455" i="16"/>
  <c r="Z455" i="16" s="1"/>
  <c r="T455" i="16"/>
  <c r="Y455" i="16" s="1"/>
  <c r="X454" i="16"/>
  <c r="AC454" i="16" s="1"/>
  <c r="W454" i="16"/>
  <c r="AB454" i="16" s="1"/>
  <c r="V454" i="16"/>
  <c r="AA454" i="16" s="1"/>
  <c r="U454" i="16"/>
  <c r="T454" i="16"/>
  <c r="Y454" i="16" s="1"/>
  <c r="X453" i="16"/>
  <c r="AC453" i="16" s="1"/>
  <c r="W453" i="16"/>
  <c r="AB453" i="16" s="1"/>
  <c r="V453" i="16"/>
  <c r="AA453" i="16" s="1"/>
  <c r="U453" i="16"/>
  <c r="T453" i="16"/>
  <c r="Y453" i="16" s="1"/>
  <c r="AB452" i="16"/>
  <c r="X452" i="16"/>
  <c r="AC452" i="16" s="1"/>
  <c r="W452" i="16"/>
  <c r="V452" i="16"/>
  <c r="AA452" i="16" s="1"/>
  <c r="U452" i="16"/>
  <c r="T452" i="16"/>
  <c r="Y452" i="16" s="1"/>
  <c r="X451" i="16"/>
  <c r="AC451" i="16" s="1"/>
  <c r="W451" i="16"/>
  <c r="AB451" i="16" s="1"/>
  <c r="V451" i="16"/>
  <c r="AA451" i="16" s="1"/>
  <c r="U451" i="16"/>
  <c r="T451" i="16"/>
  <c r="Y451" i="16" s="1"/>
  <c r="X450" i="16"/>
  <c r="AC450" i="16" s="1"/>
  <c r="W450" i="16"/>
  <c r="AB450" i="16" s="1"/>
  <c r="V450" i="16"/>
  <c r="AA450" i="16" s="1"/>
  <c r="U450" i="16"/>
  <c r="T450" i="16"/>
  <c r="Y450" i="16" s="1"/>
  <c r="X449" i="16"/>
  <c r="AC449" i="16" s="1"/>
  <c r="W449" i="16"/>
  <c r="AB449" i="16" s="1"/>
  <c r="V449" i="16"/>
  <c r="AA449" i="16" s="1"/>
  <c r="U449" i="16"/>
  <c r="T449" i="16"/>
  <c r="Y449" i="16" s="1"/>
  <c r="X448" i="16"/>
  <c r="AC448" i="16" s="1"/>
  <c r="W448" i="16"/>
  <c r="AB448" i="16" s="1"/>
  <c r="V448" i="16"/>
  <c r="AA448" i="16" s="1"/>
  <c r="U448" i="16"/>
  <c r="T448" i="16"/>
  <c r="Y448" i="16" s="1"/>
  <c r="X447" i="16"/>
  <c r="AC447" i="16" s="1"/>
  <c r="W447" i="16"/>
  <c r="AB447" i="16" s="1"/>
  <c r="V447" i="16"/>
  <c r="AA447" i="16" s="1"/>
  <c r="U447" i="16"/>
  <c r="T447" i="16"/>
  <c r="Y447" i="16" s="1"/>
  <c r="X446" i="16"/>
  <c r="AC446" i="16" s="1"/>
  <c r="W446" i="16"/>
  <c r="AB446" i="16" s="1"/>
  <c r="V446" i="16"/>
  <c r="AA446" i="16" s="1"/>
  <c r="U446" i="16"/>
  <c r="T446" i="16"/>
  <c r="Y446" i="16" s="1"/>
  <c r="X445" i="16"/>
  <c r="AC445" i="16" s="1"/>
  <c r="W445" i="16"/>
  <c r="AB445" i="16" s="1"/>
  <c r="V445" i="16"/>
  <c r="AA445" i="16" s="1"/>
  <c r="U445" i="16"/>
  <c r="T445" i="16"/>
  <c r="Y445" i="16" s="1"/>
  <c r="X444" i="16"/>
  <c r="AC444" i="16" s="1"/>
  <c r="W444" i="16"/>
  <c r="AB444" i="16" s="1"/>
  <c r="V444" i="16"/>
  <c r="AA444" i="16" s="1"/>
  <c r="U444" i="16"/>
  <c r="T444" i="16"/>
  <c r="Y444" i="16" s="1"/>
  <c r="X443" i="16"/>
  <c r="AC443" i="16" s="1"/>
  <c r="W443" i="16"/>
  <c r="AB443" i="16" s="1"/>
  <c r="V443" i="16"/>
  <c r="AA443" i="16" s="1"/>
  <c r="U443" i="16"/>
  <c r="T443" i="16"/>
  <c r="Y443" i="16" s="1"/>
  <c r="X442" i="16"/>
  <c r="AC442" i="16" s="1"/>
  <c r="W442" i="16"/>
  <c r="AB442" i="16" s="1"/>
  <c r="V442" i="16"/>
  <c r="AA442" i="16" s="1"/>
  <c r="U442" i="16"/>
  <c r="T442" i="16"/>
  <c r="Y442" i="16" s="1"/>
  <c r="X441" i="16"/>
  <c r="AC441" i="16" s="1"/>
  <c r="W441" i="16"/>
  <c r="AB441" i="16" s="1"/>
  <c r="V441" i="16"/>
  <c r="AA441" i="16" s="1"/>
  <c r="U441" i="16"/>
  <c r="T441" i="16"/>
  <c r="Y441" i="16" s="1"/>
  <c r="X440" i="16"/>
  <c r="AC440" i="16" s="1"/>
  <c r="W440" i="16"/>
  <c r="AB440" i="16" s="1"/>
  <c r="V440" i="16"/>
  <c r="AA440" i="16" s="1"/>
  <c r="U440" i="16"/>
  <c r="T440" i="16"/>
  <c r="Y440" i="16" s="1"/>
  <c r="X439" i="16"/>
  <c r="AC439" i="16" s="1"/>
  <c r="W439" i="16"/>
  <c r="AB439" i="16" s="1"/>
  <c r="V439" i="16"/>
  <c r="AA439" i="16" s="1"/>
  <c r="U439" i="16"/>
  <c r="Z439" i="16" s="1"/>
  <c r="T439" i="16"/>
  <c r="X438" i="16"/>
  <c r="AC438" i="16" s="1"/>
  <c r="W438" i="16"/>
  <c r="AB438" i="16" s="1"/>
  <c r="V438" i="16"/>
  <c r="AA438" i="16" s="1"/>
  <c r="U438" i="16"/>
  <c r="Z438" i="16" s="1"/>
  <c r="T438" i="16"/>
  <c r="X437" i="16"/>
  <c r="AC437" i="16" s="1"/>
  <c r="W437" i="16"/>
  <c r="AB437" i="16" s="1"/>
  <c r="V437" i="16"/>
  <c r="AA437" i="16" s="1"/>
  <c r="U437" i="16"/>
  <c r="Z437" i="16" s="1"/>
  <c r="T437" i="16"/>
  <c r="AB436" i="16"/>
  <c r="X436" i="16"/>
  <c r="AC436" i="16" s="1"/>
  <c r="W436" i="16"/>
  <c r="V436" i="16"/>
  <c r="AA436" i="16" s="1"/>
  <c r="U436" i="16"/>
  <c r="Z436" i="16" s="1"/>
  <c r="T436" i="16"/>
  <c r="X435" i="16"/>
  <c r="AC435" i="16" s="1"/>
  <c r="W435" i="16"/>
  <c r="AB435" i="16" s="1"/>
  <c r="V435" i="16"/>
  <c r="AA435" i="16" s="1"/>
  <c r="U435" i="16"/>
  <c r="Z435" i="16" s="1"/>
  <c r="T435" i="16"/>
  <c r="X434" i="16"/>
  <c r="AC434" i="16" s="1"/>
  <c r="W434" i="16"/>
  <c r="AB434" i="16" s="1"/>
  <c r="V434" i="16"/>
  <c r="AA434" i="16" s="1"/>
  <c r="U434" i="16"/>
  <c r="Z434" i="16" s="1"/>
  <c r="T434" i="16"/>
  <c r="X433" i="16"/>
  <c r="AC433" i="16" s="1"/>
  <c r="W433" i="16"/>
  <c r="AB433" i="16" s="1"/>
  <c r="V433" i="16"/>
  <c r="AA433" i="16" s="1"/>
  <c r="U433" i="16"/>
  <c r="Z433" i="16" s="1"/>
  <c r="T433" i="16"/>
  <c r="X432" i="16"/>
  <c r="AC432" i="16" s="1"/>
  <c r="W432" i="16"/>
  <c r="AB432" i="16" s="1"/>
  <c r="V432" i="16"/>
  <c r="AA432" i="16" s="1"/>
  <c r="U432" i="16"/>
  <c r="Z432" i="16" s="1"/>
  <c r="T432" i="16"/>
  <c r="X431" i="16"/>
  <c r="AC431" i="16" s="1"/>
  <c r="W431" i="16"/>
  <c r="AB431" i="16" s="1"/>
  <c r="V431" i="16"/>
  <c r="AA431" i="16" s="1"/>
  <c r="U431" i="16"/>
  <c r="Z431" i="16" s="1"/>
  <c r="T431" i="16"/>
  <c r="X430" i="16"/>
  <c r="AC430" i="16" s="1"/>
  <c r="W430" i="16"/>
  <c r="AB430" i="16" s="1"/>
  <c r="V430" i="16"/>
  <c r="AA430" i="16" s="1"/>
  <c r="U430" i="16"/>
  <c r="Z430" i="16" s="1"/>
  <c r="T430" i="16"/>
  <c r="X429" i="16"/>
  <c r="AC429" i="16" s="1"/>
  <c r="W429" i="16"/>
  <c r="AB429" i="16" s="1"/>
  <c r="V429" i="16"/>
  <c r="AA429" i="16" s="1"/>
  <c r="U429" i="16"/>
  <c r="Z429" i="16" s="1"/>
  <c r="T429" i="16"/>
  <c r="X428" i="16"/>
  <c r="AC428" i="16" s="1"/>
  <c r="W428" i="16"/>
  <c r="AB428" i="16" s="1"/>
  <c r="V428" i="16"/>
  <c r="AA428" i="16" s="1"/>
  <c r="U428" i="16"/>
  <c r="Z428" i="16" s="1"/>
  <c r="T428" i="16"/>
  <c r="X427" i="16"/>
  <c r="AC427" i="16" s="1"/>
  <c r="W427" i="16"/>
  <c r="AB427" i="16" s="1"/>
  <c r="V427" i="16"/>
  <c r="AA427" i="16" s="1"/>
  <c r="U427" i="16"/>
  <c r="Z427" i="16" s="1"/>
  <c r="T427" i="16"/>
  <c r="X426" i="16"/>
  <c r="AC426" i="16" s="1"/>
  <c r="W426" i="16"/>
  <c r="AB426" i="16" s="1"/>
  <c r="V426" i="16"/>
  <c r="AA426" i="16" s="1"/>
  <c r="U426" i="16"/>
  <c r="Z426" i="16" s="1"/>
  <c r="T426" i="16"/>
  <c r="X425" i="16"/>
  <c r="AC425" i="16" s="1"/>
  <c r="W425" i="16"/>
  <c r="AB425" i="16" s="1"/>
  <c r="V425" i="16"/>
  <c r="AA425" i="16" s="1"/>
  <c r="U425" i="16"/>
  <c r="Z425" i="16" s="1"/>
  <c r="T425" i="16"/>
  <c r="X424" i="16"/>
  <c r="AC424" i="16" s="1"/>
  <c r="W424" i="16"/>
  <c r="AB424" i="16" s="1"/>
  <c r="V424" i="16"/>
  <c r="AA424" i="16" s="1"/>
  <c r="U424" i="16"/>
  <c r="Z424" i="16" s="1"/>
  <c r="T424" i="16"/>
  <c r="X423" i="16"/>
  <c r="AC423" i="16" s="1"/>
  <c r="W423" i="16"/>
  <c r="AB423" i="16" s="1"/>
  <c r="V423" i="16"/>
  <c r="AA423" i="16" s="1"/>
  <c r="U423" i="16"/>
  <c r="Z423" i="16" s="1"/>
  <c r="T423" i="16"/>
  <c r="X422" i="16"/>
  <c r="AC422" i="16" s="1"/>
  <c r="W422" i="16"/>
  <c r="AB422" i="16" s="1"/>
  <c r="V422" i="16"/>
  <c r="AA422" i="16" s="1"/>
  <c r="U422" i="16"/>
  <c r="Z422" i="16" s="1"/>
  <c r="T422" i="16"/>
  <c r="X421" i="16"/>
  <c r="AC421" i="16" s="1"/>
  <c r="W421" i="16"/>
  <c r="AB421" i="16" s="1"/>
  <c r="V421" i="16"/>
  <c r="AA421" i="16" s="1"/>
  <c r="U421" i="16"/>
  <c r="Z421" i="16" s="1"/>
  <c r="T421" i="16"/>
  <c r="X420" i="16"/>
  <c r="AC420" i="16" s="1"/>
  <c r="W420" i="16"/>
  <c r="AB420" i="16" s="1"/>
  <c r="V420" i="16"/>
  <c r="AA420" i="16" s="1"/>
  <c r="U420" i="16"/>
  <c r="Z420" i="16" s="1"/>
  <c r="T420" i="16"/>
  <c r="X419" i="16"/>
  <c r="AC419" i="16" s="1"/>
  <c r="W419" i="16"/>
  <c r="AB419" i="16" s="1"/>
  <c r="V419" i="16"/>
  <c r="AA419" i="16" s="1"/>
  <c r="U419" i="16"/>
  <c r="Z419" i="16" s="1"/>
  <c r="T419" i="16"/>
  <c r="X418" i="16"/>
  <c r="AC418" i="16" s="1"/>
  <c r="W418" i="16"/>
  <c r="AB418" i="16" s="1"/>
  <c r="V418" i="16"/>
  <c r="AA418" i="16" s="1"/>
  <c r="U418" i="16"/>
  <c r="Z418" i="16" s="1"/>
  <c r="T418" i="16"/>
  <c r="X417" i="16"/>
  <c r="AC417" i="16" s="1"/>
  <c r="W417" i="16"/>
  <c r="AB417" i="16" s="1"/>
  <c r="V417" i="16"/>
  <c r="AA417" i="16" s="1"/>
  <c r="U417" i="16"/>
  <c r="Z417" i="16" s="1"/>
  <c r="T417" i="16"/>
  <c r="X416" i="16"/>
  <c r="AC416" i="16" s="1"/>
  <c r="W416" i="16"/>
  <c r="AB416" i="16" s="1"/>
  <c r="V416" i="16"/>
  <c r="AA416" i="16" s="1"/>
  <c r="U416" i="16"/>
  <c r="Z416" i="16" s="1"/>
  <c r="T416" i="16"/>
  <c r="X415" i="16"/>
  <c r="AC415" i="16" s="1"/>
  <c r="W415" i="16"/>
  <c r="AB415" i="16" s="1"/>
  <c r="V415" i="16"/>
  <c r="AA415" i="16" s="1"/>
  <c r="U415" i="16"/>
  <c r="Z415" i="16" s="1"/>
  <c r="T415" i="16"/>
  <c r="X414" i="16"/>
  <c r="AC414" i="16" s="1"/>
  <c r="W414" i="16"/>
  <c r="AB414" i="16" s="1"/>
  <c r="V414" i="16"/>
  <c r="AA414" i="16" s="1"/>
  <c r="U414" i="16"/>
  <c r="Z414" i="16" s="1"/>
  <c r="T414" i="16"/>
  <c r="X413" i="16"/>
  <c r="AC413" i="16" s="1"/>
  <c r="W413" i="16"/>
  <c r="AB413" i="16" s="1"/>
  <c r="V413" i="16"/>
  <c r="AA413" i="16" s="1"/>
  <c r="U413" i="16"/>
  <c r="Z413" i="16" s="1"/>
  <c r="T413" i="16"/>
  <c r="AB412" i="16"/>
  <c r="X412" i="16"/>
  <c r="AC412" i="16" s="1"/>
  <c r="W412" i="16"/>
  <c r="V412" i="16"/>
  <c r="AA412" i="16" s="1"/>
  <c r="U412" i="16"/>
  <c r="Z412" i="16" s="1"/>
  <c r="T412" i="16"/>
  <c r="X411" i="16"/>
  <c r="AC411" i="16" s="1"/>
  <c r="W411" i="16"/>
  <c r="AB411" i="16" s="1"/>
  <c r="V411" i="16"/>
  <c r="AA411" i="16" s="1"/>
  <c r="U411" i="16"/>
  <c r="Z411" i="16" s="1"/>
  <c r="T411" i="16"/>
  <c r="X410" i="16"/>
  <c r="AC410" i="16" s="1"/>
  <c r="W410" i="16"/>
  <c r="AB410" i="16" s="1"/>
  <c r="V410" i="16"/>
  <c r="AA410" i="16" s="1"/>
  <c r="U410" i="16"/>
  <c r="Z410" i="16" s="1"/>
  <c r="T410" i="16"/>
  <c r="X409" i="16"/>
  <c r="AC409" i="16" s="1"/>
  <c r="W409" i="16"/>
  <c r="AB409" i="16" s="1"/>
  <c r="V409" i="16"/>
  <c r="AA409" i="16" s="1"/>
  <c r="U409" i="16"/>
  <c r="Z409" i="16" s="1"/>
  <c r="T409" i="16"/>
  <c r="X408" i="16"/>
  <c r="AC408" i="16" s="1"/>
  <c r="W408" i="16"/>
  <c r="AB408" i="16" s="1"/>
  <c r="V408" i="16"/>
  <c r="AA408" i="16" s="1"/>
  <c r="U408" i="16"/>
  <c r="Z408" i="16" s="1"/>
  <c r="T408" i="16"/>
  <c r="X407" i="16"/>
  <c r="AC407" i="16" s="1"/>
  <c r="W407" i="16"/>
  <c r="AB407" i="16" s="1"/>
  <c r="V407" i="16"/>
  <c r="AA407" i="16" s="1"/>
  <c r="U407" i="16"/>
  <c r="Z407" i="16" s="1"/>
  <c r="T407" i="16"/>
  <c r="X406" i="16"/>
  <c r="AC406" i="16" s="1"/>
  <c r="W406" i="16"/>
  <c r="AB406" i="16" s="1"/>
  <c r="V406" i="16"/>
  <c r="AA406" i="16" s="1"/>
  <c r="U406" i="16"/>
  <c r="Z406" i="16" s="1"/>
  <c r="T406" i="16"/>
  <c r="X405" i="16"/>
  <c r="AC405" i="16" s="1"/>
  <c r="W405" i="16"/>
  <c r="AB405" i="16" s="1"/>
  <c r="V405" i="16"/>
  <c r="AA405" i="16" s="1"/>
  <c r="U405" i="16"/>
  <c r="Z405" i="16" s="1"/>
  <c r="T405" i="16"/>
  <c r="X404" i="16"/>
  <c r="AC404" i="16" s="1"/>
  <c r="W404" i="16"/>
  <c r="AB404" i="16" s="1"/>
  <c r="V404" i="16"/>
  <c r="AA404" i="16" s="1"/>
  <c r="U404" i="16"/>
  <c r="Z404" i="16" s="1"/>
  <c r="T404" i="16"/>
  <c r="X403" i="16"/>
  <c r="AC403" i="16" s="1"/>
  <c r="W403" i="16"/>
  <c r="AB403" i="16" s="1"/>
  <c r="V403" i="16"/>
  <c r="AA403" i="16" s="1"/>
  <c r="U403" i="16"/>
  <c r="Z403" i="16" s="1"/>
  <c r="T403" i="16"/>
  <c r="AB402" i="16"/>
  <c r="X402" i="16"/>
  <c r="AC402" i="16" s="1"/>
  <c r="W402" i="16"/>
  <c r="V402" i="16"/>
  <c r="U402" i="16"/>
  <c r="Z402" i="16" s="1"/>
  <c r="T402" i="16"/>
  <c r="Y402" i="16" s="1"/>
  <c r="X401" i="16"/>
  <c r="AC401" i="16" s="1"/>
  <c r="W401" i="16"/>
  <c r="AB401" i="16" s="1"/>
  <c r="V401" i="16"/>
  <c r="U401" i="16"/>
  <c r="Z401" i="16" s="1"/>
  <c r="T401" i="16"/>
  <c r="Y401" i="16" s="1"/>
  <c r="X400" i="16"/>
  <c r="AC400" i="16" s="1"/>
  <c r="W400" i="16"/>
  <c r="AB400" i="16" s="1"/>
  <c r="V400" i="16"/>
  <c r="U400" i="16"/>
  <c r="Z400" i="16" s="1"/>
  <c r="T400" i="16"/>
  <c r="Y400" i="16" s="1"/>
  <c r="X399" i="16"/>
  <c r="AC399" i="16" s="1"/>
  <c r="W399" i="16"/>
  <c r="AB399" i="16" s="1"/>
  <c r="V399" i="16"/>
  <c r="U399" i="16"/>
  <c r="Z399" i="16" s="1"/>
  <c r="T399" i="16"/>
  <c r="Y399" i="16" s="1"/>
  <c r="X398" i="16"/>
  <c r="AC398" i="16" s="1"/>
  <c r="W398" i="16"/>
  <c r="AB398" i="16" s="1"/>
  <c r="V398" i="16"/>
  <c r="U398" i="16"/>
  <c r="Z398" i="16" s="1"/>
  <c r="T398" i="16"/>
  <c r="Y398" i="16" s="1"/>
  <c r="X397" i="16"/>
  <c r="AC397" i="16" s="1"/>
  <c r="W397" i="16"/>
  <c r="AB397" i="16" s="1"/>
  <c r="V397" i="16"/>
  <c r="U397" i="16"/>
  <c r="Z397" i="16" s="1"/>
  <c r="T397" i="16"/>
  <c r="Y397" i="16" s="1"/>
  <c r="X396" i="16"/>
  <c r="AC396" i="16" s="1"/>
  <c r="W396" i="16"/>
  <c r="AB396" i="16" s="1"/>
  <c r="V396" i="16"/>
  <c r="U396" i="16"/>
  <c r="Z396" i="16" s="1"/>
  <c r="T396" i="16"/>
  <c r="Y396" i="16" s="1"/>
  <c r="X395" i="16"/>
  <c r="AC395" i="16" s="1"/>
  <c r="W395" i="16"/>
  <c r="AB395" i="16" s="1"/>
  <c r="V395" i="16"/>
  <c r="U395" i="16"/>
  <c r="Z395" i="16" s="1"/>
  <c r="T395" i="16"/>
  <c r="Y395" i="16" s="1"/>
  <c r="X394" i="16"/>
  <c r="AC394" i="16" s="1"/>
  <c r="W394" i="16"/>
  <c r="AB394" i="16" s="1"/>
  <c r="V394" i="16"/>
  <c r="U394" i="16"/>
  <c r="Z394" i="16" s="1"/>
  <c r="T394" i="16"/>
  <c r="Y394" i="16" s="1"/>
  <c r="X393" i="16"/>
  <c r="AC393" i="16" s="1"/>
  <c r="W393" i="16"/>
  <c r="AB393" i="16" s="1"/>
  <c r="V393" i="16"/>
  <c r="U393" i="16"/>
  <c r="Z393" i="16" s="1"/>
  <c r="T393" i="16"/>
  <c r="Y393" i="16" s="1"/>
  <c r="X392" i="16"/>
  <c r="AC392" i="16" s="1"/>
  <c r="W392" i="16"/>
  <c r="AB392" i="16" s="1"/>
  <c r="V392" i="16"/>
  <c r="U392" i="16"/>
  <c r="Z392" i="16" s="1"/>
  <c r="T392" i="16"/>
  <c r="Y392" i="16" s="1"/>
  <c r="X391" i="16"/>
  <c r="AC391" i="16" s="1"/>
  <c r="W391" i="16"/>
  <c r="AB391" i="16" s="1"/>
  <c r="V391" i="16"/>
  <c r="U391" i="16"/>
  <c r="Z391" i="16" s="1"/>
  <c r="T391" i="16"/>
  <c r="Y391" i="16" s="1"/>
  <c r="X390" i="16"/>
  <c r="AC390" i="16" s="1"/>
  <c r="W390" i="16"/>
  <c r="AB390" i="16" s="1"/>
  <c r="V390" i="16"/>
  <c r="U390" i="16"/>
  <c r="Z390" i="16" s="1"/>
  <c r="T390" i="16"/>
  <c r="Y390" i="16" s="1"/>
  <c r="X389" i="16"/>
  <c r="AC389" i="16" s="1"/>
  <c r="W389" i="16"/>
  <c r="AB389" i="16" s="1"/>
  <c r="V389" i="16"/>
  <c r="AA389" i="16" s="1"/>
  <c r="U389" i="16"/>
  <c r="T389" i="16"/>
  <c r="Y389" i="16" s="1"/>
  <c r="X388" i="16"/>
  <c r="AC388" i="16" s="1"/>
  <c r="W388" i="16"/>
  <c r="AB388" i="16" s="1"/>
  <c r="V388" i="16"/>
  <c r="AA388" i="16" s="1"/>
  <c r="U388" i="16"/>
  <c r="T388" i="16"/>
  <c r="Y388" i="16" s="1"/>
  <c r="X387" i="16"/>
  <c r="AC387" i="16" s="1"/>
  <c r="W387" i="16"/>
  <c r="AB387" i="16" s="1"/>
  <c r="V387" i="16"/>
  <c r="AA387" i="16" s="1"/>
  <c r="U387" i="16"/>
  <c r="T387" i="16"/>
  <c r="Y387" i="16" s="1"/>
  <c r="AB386" i="16"/>
  <c r="X386" i="16"/>
  <c r="AC386" i="16" s="1"/>
  <c r="W386" i="16"/>
  <c r="V386" i="16"/>
  <c r="AA386" i="16" s="1"/>
  <c r="U386" i="16"/>
  <c r="T386" i="16"/>
  <c r="Y386" i="16" s="1"/>
  <c r="X385" i="16"/>
  <c r="AC385" i="16" s="1"/>
  <c r="W385" i="16"/>
  <c r="AB385" i="16" s="1"/>
  <c r="V385" i="16"/>
  <c r="AA385" i="16" s="1"/>
  <c r="U385" i="16"/>
  <c r="T385" i="16"/>
  <c r="Y385" i="16" s="1"/>
  <c r="X384" i="16"/>
  <c r="AC384" i="16" s="1"/>
  <c r="W384" i="16"/>
  <c r="AB384" i="16" s="1"/>
  <c r="V384" i="16"/>
  <c r="AA384" i="16" s="1"/>
  <c r="U384" i="16"/>
  <c r="T384" i="16"/>
  <c r="Y384" i="16" s="1"/>
  <c r="X383" i="16"/>
  <c r="AC383" i="16" s="1"/>
  <c r="W383" i="16"/>
  <c r="AB383" i="16" s="1"/>
  <c r="V383" i="16"/>
  <c r="AA383" i="16" s="1"/>
  <c r="U383" i="16"/>
  <c r="T383" i="16"/>
  <c r="Y383" i="16" s="1"/>
  <c r="X382" i="16"/>
  <c r="AC382" i="16" s="1"/>
  <c r="W382" i="16"/>
  <c r="AB382" i="16" s="1"/>
  <c r="V382" i="16"/>
  <c r="AA382" i="16" s="1"/>
  <c r="U382" i="16"/>
  <c r="T382" i="16"/>
  <c r="Y382" i="16" s="1"/>
  <c r="X381" i="16"/>
  <c r="AC381" i="16" s="1"/>
  <c r="W381" i="16"/>
  <c r="AB381" i="16" s="1"/>
  <c r="V381" i="16"/>
  <c r="AA381" i="16" s="1"/>
  <c r="U381" i="16"/>
  <c r="T381" i="16"/>
  <c r="Y381" i="16" s="1"/>
  <c r="X380" i="16"/>
  <c r="AC380" i="16" s="1"/>
  <c r="W380" i="16"/>
  <c r="AB380" i="16" s="1"/>
  <c r="V380" i="16"/>
  <c r="AA380" i="16" s="1"/>
  <c r="U380" i="16"/>
  <c r="T380" i="16"/>
  <c r="Y380" i="16" s="1"/>
  <c r="X379" i="16"/>
  <c r="AC379" i="16" s="1"/>
  <c r="W379" i="16"/>
  <c r="AB379" i="16" s="1"/>
  <c r="V379" i="16"/>
  <c r="AA379" i="16" s="1"/>
  <c r="U379" i="16"/>
  <c r="T379" i="16"/>
  <c r="Y379" i="16" s="1"/>
  <c r="X378" i="16"/>
  <c r="AC378" i="16" s="1"/>
  <c r="W378" i="16"/>
  <c r="AB378" i="16" s="1"/>
  <c r="V378" i="16"/>
  <c r="AA378" i="16" s="1"/>
  <c r="U378" i="16"/>
  <c r="T378" i="16"/>
  <c r="Y378" i="16" s="1"/>
  <c r="X377" i="16"/>
  <c r="AC377" i="16" s="1"/>
  <c r="W377" i="16"/>
  <c r="AB377" i="16" s="1"/>
  <c r="V377" i="16"/>
  <c r="AA377" i="16" s="1"/>
  <c r="U377" i="16"/>
  <c r="T377" i="16"/>
  <c r="Y377" i="16" s="1"/>
  <c r="AB376" i="16"/>
  <c r="X376" i="16"/>
  <c r="AC376" i="16" s="1"/>
  <c r="W376" i="16"/>
  <c r="V376" i="16"/>
  <c r="AA376" i="16" s="1"/>
  <c r="U376" i="16"/>
  <c r="T376" i="16"/>
  <c r="Y376" i="16" s="1"/>
  <c r="X375" i="16"/>
  <c r="AC375" i="16" s="1"/>
  <c r="W375" i="16"/>
  <c r="AB375" i="16" s="1"/>
  <c r="V375" i="16"/>
  <c r="AA375" i="16" s="1"/>
  <c r="U375" i="16"/>
  <c r="T375" i="16"/>
  <c r="Y375" i="16" s="1"/>
  <c r="X374" i="16"/>
  <c r="AC374" i="16" s="1"/>
  <c r="W374" i="16"/>
  <c r="AB374" i="16" s="1"/>
  <c r="V374" i="16"/>
  <c r="AA374" i="16" s="1"/>
  <c r="U374" i="16"/>
  <c r="Z374" i="16" s="1"/>
  <c r="T374" i="16"/>
  <c r="X373" i="16"/>
  <c r="AC373" i="16" s="1"/>
  <c r="W373" i="16"/>
  <c r="AB373" i="16" s="1"/>
  <c r="V373" i="16"/>
  <c r="AA373" i="16" s="1"/>
  <c r="U373" i="16"/>
  <c r="Z373" i="16" s="1"/>
  <c r="T373" i="16"/>
  <c r="X372" i="16"/>
  <c r="AC372" i="16" s="1"/>
  <c r="W372" i="16"/>
  <c r="AB372" i="16" s="1"/>
  <c r="V372" i="16"/>
  <c r="AA372" i="16" s="1"/>
  <c r="U372" i="16"/>
  <c r="Z372" i="16" s="1"/>
  <c r="T372" i="16"/>
  <c r="X371" i="16"/>
  <c r="AC371" i="16" s="1"/>
  <c r="W371" i="16"/>
  <c r="AB371" i="16" s="1"/>
  <c r="V371" i="16"/>
  <c r="AA371" i="16" s="1"/>
  <c r="U371" i="16"/>
  <c r="Z371" i="16" s="1"/>
  <c r="T371" i="16"/>
  <c r="X370" i="16"/>
  <c r="AC370" i="16" s="1"/>
  <c r="W370" i="16"/>
  <c r="AB370" i="16" s="1"/>
  <c r="V370" i="16"/>
  <c r="AA370" i="16" s="1"/>
  <c r="U370" i="16"/>
  <c r="Z370" i="16" s="1"/>
  <c r="T370" i="16"/>
  <c r="X369" i="16"/>
  <c r="AC369" i="16" s="1"/>
  <c r="W369" i="16"/>
  <c r="AB369" i="16" s="1"/>
  <c r="V369" i="16"/>
  <c r="AA369" i="16" s="1"/>
  <c r="U369" i="16"/>
  <c r="Z369" i="16" s="1"/>
  <c r="T369" i="16"/>
  <c r="X368" i="16"/>
  <c r="AC368" i="16" s="1"/>
  <c r="W368" i="16"/>
  <c r="AB368" i="16" s="1"/>
  <c r="V368" i="16"/>
  <c r="AA368" i="16" s="1"/>
  <c r="U368" i="16"/>
  <c r="Z368" i="16" s="1"/>
  <c r="T368" i="16"/>
  <c r="X367" i="16"/>
  <c r="AC367" i="16" s="1"/>
  <c r="W367" i="16"/>
  <c r="AB367" i="16" s="1"/>
  <c r="V367" i="16"/>
  <c r="AA367" i="16" s="1"/>
  <c r="U367" i="16"/>
  <c r="Z367" i="16" s="1"/>
  <c r="T367" i="16"/>
  <c r="X366" i="16"/>
  <c r="AC366" i="16" s="1"/>
  <c r="W366" i="16"/>
  <c r="AB366" i="16" s="1"/>
  <c r="V366" i="16"/>
  <c r="AA366" i="16" s="1"/>
  <c r="U366" i="16"/>
  <c r="Z366" i="16" s="1"/>
  <c r="T366" i="16"/>
  <c r="X365" i="16"/>
  <c r="AC365" i="16" s="1"/>
  <c r="W365" i="16"/>
  <c r="AB365" i="16" s="1"/>
  <c r="V365" i="16"/>
  <c r="AA365" i="16" s="1"/>
  <c r="U365" i="16"/>
  <c r="Z365" i="16" s="1"/>
  <c r="T365" i="16"/>
  <c r="X364" i="16"/>
  <c r="AC364" i="16" s="1"/>
  <c r="W364" i="16"/>
  <c r="AB364" i="16" s="1"/>
  <c r="V364" i="16"/>
  <c r="AA364" i="16" s="1"/>
  <c r="U364" i="16"/>
  <c r="Z364" i="16" s="1"/>
  <c r="T364" i="16"/>
  <c r="X363" i="16"/>
  <c r="AC363" i="16" s="1"/>
  <c r="W363" i="16"/>
  <c r="AB363" i="16" s="1"/>
  <c r="V363" i="16"/>
  <c r="AA363" i="16" s="1"/>
  <c r="U363" i="16"/>
  <c r="Z363" i="16" s="1"/>
  <c r="T363" i="16"/>
  <c r="X362" i="16"/>
  <c r="AC362" i="16" s="1"/>
  <c r="W362" i="16"/>
  <c r="AB362" i="16" s="1"/>
  <c r="V362" i="16"/>
  <c r="AA362" i="16" s="1"/>
  <c r="U362" i="16"/>
  <c r="Z362" i="16" s="1"/>
  <c r="T362" i="16"/>
  <c r="X361" i="16"/>
  <c r="AC361" i="16" s="1"/>
  <c r="W361" i="16"/>
  <c r="AB361" i="16" s="1"/>
  <c r="V361" i="16"/>
  <c r="AA361" i="16" s="1"/>
  <c r="U361" i="16"/>
  <c r="Z361" i="16" s="1"/>
  <c r="T361" i="16"/>
  <c r="AB360" i="16"/>
  <c r="X360" i="16"/>
  <c r="AC360" i="16" s="1"/>
  <c r="W360" i="16"/>
  <c r="V360" i="16"/>
  <c r="AA360" i="16" s="1"/>
  <c r="U360" i="16"/>
  <c r="Z360" i="16" s="1"/>
  <c r="T360" i="16"/>
  <c r="X359" i="16"/>
  <c r="AC359" i="16" s="1"/>
  <c r="W359" i="16"/>
  <c r="AB359" i="16" s="1"/>
  <c r="V359" i="16"/>
  <c r="AA359" i="16" s="1"/>
  <c r="U359" i="16"/>
  <c r="Z359" i="16" s="1"/>
  <c r="T359" i="16"/>
  <c r="X358" i="16"/>
  <c r="AC358" i="16" s="1"/>
  <c r="W358" i="16"/>
  <c r="AB358" i="16" s="1"/>
  <c r="V358" i="16"/>
  <c r="AA358" i="16" s="1"/>
  <c r="U358" i="16"/>
  <c r="Z358" i="16" s="1"/>
  <c r="T358" i="16"/>
  <c r="X357" i="16"/>
  <c r="AC357" i="16" s="1"/>
  <c r="W357" i="16"/>
  <c r="AB357" i="16" s="1"/>
  <c r="V357" i="16"/>
  <c r="AA357" i="16" s="1"/>
  <c r="U357" i="16"/>
  <c r="Z357" i="16" s="1"/>
  <c r="T357" i="16"/>
  <c r="X356" i="16"/>
  <c r="AC356" i="16" s="1"/>
  <c r="W356" i="16"/>
  <c r="AB356" i="16" s="1"/>
  <c r="V356" i="16"/>
  <c r="AA356" i="16" s="1"/>
  <c r="U356" i="16"/>
  <c r="Z356" i="16" s="1"/>
  <c r="T356" i="16"/>
  <c r="X355" i="16"/>
  <c r="AC355" i="16" s="1"/>
  <c r="W355" i="16"/>
  <c r="AB355" i="16" s="1"/>
  <c r="V355" i="16"/>
  <c r="AA355" i="16" s="1"/>
  <c r="U355" i="16"/>
  <c r="Z355" i="16" s="1"/>
  <c r="T355" i="16"/>
  <c r="X354" i="16"/>
  <c r="AC354" i="16" s="1"/>
  <c r="W354" i="16"/>
  <c r="AB354" i="16" s="1"/>
  <c r="V354" i="16"/>
  <c r="AA354" i="16" s="1"/>
  <c r="U354" i="16"/>
  <c r="Z354" i="16" s="1"/>
  <c r="T354" i="16"/>
  <c r="X353" i="16"/>
  <c r="AC353" i="16" s="1"/>
  <c r="W353" i="16"/>
  <c r="AB353" i="16" s="1"/>
  <c r="V353" i="16"/>
  <c r="AA353" i="16" s="1"/>
  <c r="U353" i="16"/>
  <c r="Z353" i="16" s="1"/>
  <c r="T353" i="16"/>
  <c r="X352" i="16"/>
  <c r="AC352" i="16" s="1"/>
  <c r="W352" i="16"/>
  <c r="AB352" i="16" s="1"/>
  <c r="V352" i="16"/>
  <c r="AA352" i="16" s="1"/>
  <c r="U352" i="16"/>
  <c r="Z352" i="16" s="1"/>
  <c r="T352" i="16"/>
  <c r="X351" i="16"/>
  <c r="AC351" i="16" s="1"/>
  <c r="W351" i="16"/>
  <c r="AB351" i="16" s="1"/>
  <c r="V351" i="16"/>
  <c r="AA351" i="16" s="1"/>
  <c r="U351" i="16"/>
  <c r="Z351" i="16" s="1"/>
  <c r="T351" i="16"/>
  <c r="X350" i="16"/>
  <c r="AC350" i="16" s="1"/>
  <c r="W350" i="16"/>
  <c r="AB350" i="16" s="1"/>
  <c r="V350" i="16"/>
  <c r="AA350" i="16" s="1"/>
  <c r="U350" i="16"/>
  <c r="Z350" i="16" s="1"/>
  <c r="T350" i="16"/>
  <c r="X349" i="16"/>
  <c r="AC349" i="16" s="1"/>
  <c r="W349" i="16"/>
  <c r="AB349" i="16" s="1"/>
  <c r="V349" i="16"/>
  <c r="AA349" i="16" s="1"/>
  <c r="U349" i="16"/>
  <c r="Z349" i="16" s="1"/>
  <c r="T349" i="16"/>
  <c r="X348" i="16"/>
  <c r="AC348" i="16" s="1"/>
  <c r="W348" i="16"/>
  <c r="AB348" i="16" s="1"/>
  <c r="V348" i="16"/>
  <c r="AA348" i="16" s="1"/>
  <c r="U348" i="16"/>
  <c r="Z348" i="16" s="1"/>
  <c r="T348" i="16"/>
  <c r="X347" i="16"/>
  <c r="AC347" i="16" s="1"/>
  <c r="W347" i="16"/>
  <c r="AB347" i="16" s="1"/>
  <c r="V347" i="16"/>
  <c r="AA347" i="16" s="1"/>
  <c r="U347" i="16"/>
  <c r="Z347" i="16" s="1"/>
  <c r="T347" i="16"/>
  <c r="X346" i="16"/>
  <c r="AC346" i="16" s="1"/>
  <c r="W346" i="16"/>
  <c r="AB346" i="16" s="1"/>
  <c r="V346" i="16"/>
  <c r="AA346" i="16" s="1"/>
  <c r="U346" i="16"/>
  <c r="Z346" i="16" s="1"/>
  <c r="T346" i="16"/>
  <c r="X345" i="16"/>
  <c r="AC345" i="16" s="1"/>
  <c r="W345" i="16"/>
  <c r="AB345" i="16" s="1"/>
  <c r="V345" i="16"/>
  <c r="AA345" i="16" s="1"/>
  <c r="U345" i="16"/>
  <c r="Z345" i="16" s="1"/>
  <c r="T345" i="16"/>
  <c r="AB344" i="16"/>
  <c r="X344" i="16"/>
  <c r="AC344" i="16" s="1"/>
  <c r="W344" i="16"/>
  <c r="V344" i="16"/>
  <c r="AA344" i="16" s="1"/>
  <c r="U344" i="16"/>
  <c r="Z344" i="16" s="1"/>
  <c r="T344" i="16"/>
  <c r="X343" i="16"/>
  <c r="AC343" i="16" s="1"/>
  <c r="W343" i="16"/>
  <c r="AB343" i="16" s="1"/>
  <c r="V343" i="16"/>
  <c r="AA343" i="16" s="1"/>
  <c r="U343" i="16"/>
  <c r="Z343" i="16" s="1"/>
  <c r="T343" i="16"/>
  <c r="X342" i="16"/>
  <c r="AC342" i="16" s="1"/>
  <c r="W342" i="16"/>
  <c r="AB342" i="16" s="1"/>
  <c r="V342" i="16"/>
  <c r="AA342" i="16" s="1"/>
  <c r="U342" i="16"/>
  <c r="Z342" i="16" s="1"/>
  <c r="T342" i="16"/>
  <c r="X341" i="16"/>
  <c r="AC341" i="16" s="1"/>
  <c r="W341" i="16"/>
  <c r="AB341" i="16" s="1"/>
  <c r="V341" i="16"/>
  <c r="AA341" i="16" s="1"/>
  <c r="U341" i="16"/>
  <c r="Z341" i="16" s="1"/>
  <c r="T341" i="16"/>
  <c r="X340" i="16"/>
  <c r="AC340" i="16" s="1"/>
  <c r="W340" i="16"/>
  <c r="AB340" i="16" s="1"/>
  <c r="V340" i="16"/>
  <c r="AA340" i="16" s="1"/>
  <c r="U340" i="16"/>
  <c r="Z340" i="16" s="1"/>
  <c r="T340" i="16"/>
  <c r="X339" i="16"/>
  <c r="AC339" i="16" s="1"/>
  <c r="W339" i="16"/>
  <c r="AB339" i="16" s="1"/>
  <c r="V339" i="16"/>
  <c r="AA339" i="16" s="1"/>
  <c r="U339" i="16"/>
  <c r="Z339" i="16" s="1"/>
  <c r="T339" i="16"/>
  <c r="X338" i="16"/>
  <c r="AC338" i="16" s="1"/>
  <c r="W338" i="16"/>
  <c r="AB338" i="16" s="1"/>
  <c r="V338" i="16"/>
  <c r="AA338" i="16" s="1"/>
  <c r="U338" i="16"/>
  <c r="Z338" i="16" s="1"/>
  <c r="T338" i="16"/>
  <c r="X337" i="16"/>
  <c r="AC337" i="16" s="1"/>
  <c r="W337" i="16"/>
  <c r="AB337" i="16" s="1"/>
  <c r="V337" i="16"/>
  <c r="U337" i="16"/>
  <c r="Z337" i="16" s="1"/>
  <c r="T337" i="16"/>
  <c r="Y337" i="16" s="1"/>
  <c r="X336" i="16"/>
  <c r="AC336" i="16" s="1"/>
  <c r="W336" i="16"/>
  <c r="AB336" i="16" s="1"/>
  <c r="V336" i="16"/>
  <c r="U336" i="16"/>
  <c r="Z336" i="16" s="1"/>
  <c r="T336" i="16"/>
  <c r="Y336" i="16" s="1"/>
  <c r="X335" i="16"/>
  <c r="AC335" i="16" s="1"/>
  <c r="W335" i="16"/>
  <c r="AB335" i="16" s="1"/>
  <c r="V335" i="16"/>
  <c r="U335" i="16"/>
  <c r="Z335" i="16" s="1"/>
  <c r="T335" i="16"/>
  <c r="Y335" i="16" s="1"/>
  <c r="X334" i="16"/>
  <c r="AC334" i="16" s="1"/>
  <c r="W334" i="16"/>
  <c r="AB334" i="16" s="1"/>
  <c r="V334" i="16"/>
  <c r="U334" i="16"/>
  <c r="Z334" i="16" s="1"/>
  <c r="T334" i="16"/>
  <c r="Y334" i="16" s="1"/>
  <c r="X333" i="16"/>
  <c r="AC333" i="16" s="1"/>
  <c r="W333" i="16"/>
  <c r="AB333" i="16" s="1"/>
  <c r="V333" i="16"/>
  <c r="U333" i="16"/>
  <c r="Z333" i="16" s="1"/>
  <c r="T333" i="16"/>
  <c r="Y333" i="16" s="1"/>
  <c r="X332" i="16"/>
  <c r="AC332" i="16" s="1"/>
  <c r="W332" i="16"/>
  <c r="AB332" i="16" s="1"/>
  <c r="V332" i="16"/>
  <c r="U332" i="16"/>
  <c r="Z332" i="16" s="1"/>
  <c r="T332" i="16"/>
  <c r="Y332" i="16" s="1"/>
  <c r="X331" i="16"/>
  <c r="AC331" i="16" s="1"/>
  <c r="W331" i="16"/>
  <c r="AB331" i="16" s="1"/>
  <c r="V331" i="16"/>
  <c r="U331" i="16"/>
  <c r="Z331" i="16" s="1"/>
  <c r="T331" i="16"/>
  <c r="Y331" i="16" s="1"/>
  <c r="X330" i="16"/>
  <c r="AC330" i="16" s="1"/>
  <c r="W330" i="16"/>
  <c r="AB330" i="16" s="1"/>
  <c r="V330" i="16"/>
  <c r="U330" i="16"/>
  <c r="Z330" i="16" s="1"/>
  <c r="T330" i="16"/>
  <c r="Y330" i="16" s="1"/>
  <c r="X329" i="16"/>
  <c r="AC329" i="16" s="1"/>
  <c r="W329" i="16"/>
  <c r="AB329" i="16" s="1"/>
  <c r="V329" i="16"/>
  <c r="U329" i="16"/>
  <c r="Z329" i="16" s="1"/>
  <c r="T329" i="16"/>
  <c r="Y329" i="16" s="1"/>
  <c r="AB328" i="16"/>
  <c r="X328" i="16"/>
  <c r="AC328" i="16" s="1"/>
  <c r="W328" i="16"/>
  <c r="V328" i="16"/>
  <c r="U328" i="16"/>
  <c r="Z328" i="16" s="1"/>
  <c r="T328" i="16"/>
  <c r="Y328" i="16" s="1"/>
  <c r="X327" i="16"/>
  <c r="AC327" i="16" s="1"/>
  <c r="W327" i="16"/>
  <c r="AB327" i="16" s="1"/>
  <c r="V327" i="16"/>
  <c r="U327" i="16"/>
  <c r="Z327" i="16" s="1"/>
  <c r="T327" i="16"/>
  <c r="Y327" i="16" s="1"/>
  <c r="X326" i="16"/>
  <c r="AC326" i="16" s="1"/>
  <c r="W326" i="16"/>
  <c r="AB326" i="16" s="1"/>
  <c r="V326" i="16"/>
  <c r="U326" i="16"/>
  <c r="Z326" i="16" s="1"/>
  <c r="T326" i="16"/>
  <c r="Y326" i="16" s="1"/>
  <c r="X325" i="16"/>
  <c r="AC325" i="16" s="1"/>
  <c r="W325" i="16"/>
  <c r="AB325" i="16" s="1"/>
  <c r="V325" i="16"/>
  <c r="U325" i="16"/>
  <c r="Z325" i="16" s="1"/>
  <c r="T325" i="16"/>
  <c r="Y325" i="16" s="1"/>
  <c r="X324" i="16"/>
  <c r="AC324" i="16" s="1"/>
  <c r="W324" i="16"/>
  <c r="AB324" i="16" s="1"/>
  <c r="V324" i="16"/>
  <c r="AA324" i="16" s="1"/>
  <c r="U324" i="16"/>
  <c r="T324" i="16"/>
  <c r="Y324" i="16" s="1"/>
  <c r="X323" i="16"/>
  <c r="AC323" i="16" s="1"/>
  <c r="W323" i="16"/>
  <c r="AB323" i="16" s="1"/>
  <c r="V323" i="16"/>
  <c r="AA323" i="16" s="1"/>
  <c r="U323" i="16"/>
  <c r="T323" i="16"/>
  <c r="Y323" i="16" s="1"/>
  <c r="AB322" i="16"/>
  <c r="X322" i="16"/>
  <c r="AC322" i="16" s="1"/>
  <c r="W322" i="16"/>
  <c r="V322" i="16"/>
  <c r="AA322" i="16" s="1"/>
  <c r="U322" i="16"/>
  <c r="T322" i="16"/>
  <c r="Y322" i="16" s="1"/>
  <c r="X321" i="16"/>
  <c r="AC321" i="16" s="1"/>
  <c r="W321" i="16"/>
  <c r="AB321" i="16" s="1"/>
  <c r="V321" i="16"/>
  <c r="AA321" i="16" s="1"/>
  <c r="U321" i="16"/>
  <c r="T321" i="16"/>
  <c r="Y321" i="16" s="1"/>
  <c r="X320" i="16"/>
  <c r="AC320" i="16" s="1"/>
  <c r="W320" i="16"/>
  <c r="AB320" i="16" s="1"/>
  <c r="V320" i="16"/>
  <c r="AA320" i="16" s="1"/>
  <c r="U320" i="16"/>
  <c r="T320" i="16"/>
  <c r="Y320" i="16" s="1"/>
  <c r="X319" i="16"/>
  <c r="AC319" i="16" s="1"/>
  <c r="W319" i="16"/>
  <c r="AB319" i="16" s="1"/>
  <c r="V319" i="16"/>
  <c r="AA319" i="16" s="1"/>
  <c r="U319" i="16"/>
  <c r="T319" i="16"/>
  <c r="Y319" i="16" s="1"/>
  <c r="X318" i="16"/>
  <c r="AC318" i="16" s="1"/>
  <c r="W318" i="16"/>
  <c r="AB318" i="16" s="1"/>
  <c r="V318" i="16"/>
  <c r="AA318" i="16" s="1"/>
  <c r="U318" i="16"/>
  <c r="T318" i="16"/>
  <c r="Y318" i="16" s="1"/>
  <c r="X317" i="16"/>
  <c r="AC317" i="16" s="1"/>
  <c r="W317" i="16"/>
  <c r="AB317" i="16" s="1"/>
  <c r="V317" i="16"/>
  <c r="AA317" i="16" s="1"/>
  <c r="U317" i="16"/>
  <c r="T317" i="16"/>
  <c r="Y317" i="16" s="1"/>
  <c r="X316" i="16"/>
  <c r="AC316" i="16" s="1"/>
  <c r="W316" i="16"/>
  <c r="AB316" i="16" s="1"/>
  <c r="V316" i="16"/>
  <c r="AA316" i="16" s="1"/>
  <c r="U316" i="16"/>
  <c r="T316" i="16"/>
  <c r="Y316" i="16" s="1"/>
  <c r="X315" i="16"/>
  <c r="AC315" i="16" s="1"/>
  <c r="W315" i="16"/>
  <c r="AB315" i="16" s="1"/>
  <c r="V315" i="16"/>
  <c r="AA315" i="16" s="1"/>
  <c r="U315" i="16"/>
  <c r="T315" i="16"/>
  <c r="Y315" i="16" s="1"/>
  <c r="X314" i="16"/>
  <c r="AC314" i="16" s="1"/>
  <c r="W314" i="16"/>
  <c r="AB314" i="16" s="1"/>
  <c r="V314" i="16"/>
  <c r="AA314" i="16" s="1"/>
  <c r="U314" i="16"/>
  <c r="T314" i="16"/>
  <c r="Y314" i="16" s="1"/>
  <c r="X313" i="16"/>
  <c r="AC313" i="16" s="1"/>
  <c r="W313" i="16"/>
  <c r="AB313" i="16" s="1"/>
  <c r="V313" i="16"/>
  <c r="AA313" i="16" s="1"/>
  <c r="U313" i="16"/>
  <c r="T313" i="16"/>
  <c r="Y313" i="16" s="1"/>
  <c r="X312" i="16"/>
  <c r="AC312" i="16" s="1"/>
  <c r="W312" i="16"/>
  <c r="AB312" i="16" s="1"/>
  <c r="V312" i="16"/>
  <c r="AA312" i="16" s="1"/>
  <c r="U312" i="16"/>
  <c r="T312" i="16"/>
  <c r="Y312" i="16" s="1"/>
  <c r="X311" i="16"/>
  <c r="AC311" i="16" s="1"/>
  <c r="W311" i="16"/>
  <c r="AB311" i="16" s="1"/>
  <c r="V311" i="16"/>
  <c r="AA311" i="16" s="1"/>
  <c r="U311" i="16"/>
  <c r="T311" i="16"/>
  <c r="Y311" i="16" s="1"/>
  <c r="AB310" i="16"/>
  <c r="X310" i="16"/>
  <c r="AC310" i="16" s="1"/>
  <c r="W310" i="16"/>
  <c r="V310" i="16"/>
  <c r="AA310" i="16" s="1"/>
  <c r="U310" i="16"/>
  <c r="T310" i="16"/>
  <c r="Y310" i="16" s="1"/>
  <c r="X309" i="16"/>
  <c r="AC309" i="16" s="1"/>
  <c r="W309" i="16"/>
  <c r="AB309" i="16" s="1"/>
  <c r="V309" i="16"/>
  <c r="AA309" i="16" s="1"/>
  <c r="U309" i="16"/>
  <c r="Z309" i="16" s="1"/>
  <c r="T309" i="16"/>
  <c r="X308" i="16"/>
  <c r="AC308" i="16" s="1"/>
  <c r="W308" i="16"/>
  <c r="AB308" i="16" s="1"/>
  <c r="V308" i="16"/>
  <c r="AA308" i="16" s="1"/>
  <c r="U308" i="16"/>
  <c r="Z308" i="16" s="1"/>
  <c r="T308" i="16"/>
  <c r="X307" i="16"/>
  <c r="AC307" i="16" s="1"/>
  <c r="W307" i="16"/>
  <c r="AB307" i="16" s="1"/>
  <c r="V307" i="16"/>
  <c r="AA307" i="16" s="1"/>
  <c r="U307" i="16"/>
  <c r="Z307" i="16" s="1"/>
  <c r="T307" i="16"/>
  <c r="X306" i="16"/>
  <c r="AC306" i="16" s="1"/>
  <c r="W306" i="16"/>
  <c r="AB306" i="16" s="1"/>
  <c r="V306" i="16"/>
  <c r="AA306" i="16" s="1"/>
  <c r="U306" i="16"/>
  <c r="Z306" i="16" s="1"/>
  <c r="T306" i="16"/>
  <c r="X305" i="16"/>
  <c r="AC305" i="16" s="1"/>
  <c r="W305" i="16"/>
  <c r="AB305" i="16" s="1"/>
  <c r="V305" i="16"/>
  <c r="AA305" i="16" s="1"/>
  <c r="U305" i="16"/>
  <c r="Z305" i="16" s="1"/>
  <c r="T305" i="16"/>
  <c r="X304" i="16"/>
  <c r="AC304" i="16" s="1"/>
  <c r="W304" i="16"/>
  <c r="AB304" i="16" s="1"/>
  <c r="V304" i="16"/>
  <c r="AA304" i="16" s="1"/>
  <c r="U304" i="16"/>
  <c r="Z304" i="16" s="1"/>
  <c r="T304" i="16"/>
  <c r="X303" i="16"/>
  <c r="AC303" i="16" s="1"/>
  <c r="W303" i="16"/>
  <c r="AB303" i="16" s="1"/>
  <c r="V303" i="16"/>
  <c r="AA303" i="16" s="1"/>
  <c r="U303" i="16"/>
  <c r="Z303" i="16" s="1"/>
  <c r="T303" i="16"/>
  <c r="X302" i="16"/>
  <c r="AC302" i="16" s="1"/>
  <c r="W302" i="16"/>
  <c r="AB302" i="16" s="1"/>
  <c r="V302" i="16"/>
  <c r="AA302" i="16" s="1"/>
  <c r="U302" i="16"/>
  <c r="Z302" i="16" s="1"/>
  <c r="T302" i="16"/>
  <c r="X301" i="16"/>
  <c r="AC301" i="16" s="1"/>
  <c r="W301" i="16"/>
  <c r="AB301" i="16" s="1"/>
  <c r="V301" i="16"/>
  <c r="AA301" i="16" s="1"/>
  <c r="U301" i="16"/>
  <c r="Z301" i="16" s="1"/>
  <c r="T301" i="16"/>
  <c r="X300" i="16"/>
  <c r="AC300" i="16" s="1"/>
  <c r="W300" i="16"/>
  <c r="AB300" i="16" s="1"/>
  <c r="V300" i="16"/>
  <c r="AA300" i="16" s="1"/>
  <c r="U300" i="16"/>
  <c r="Z300" i="16" s="1"/>
  <c r="T300" i="16"/>
  <c r="X299" i="16"/>
  <c r="AC299" i="16" s="1"/>
  <c r="W299" i="16"/>
  <c r="AB299" i="16" s="1"/>
  <c r="V299" i="16"/>
  <c r="AA299" i="16" s="1"/>
  <c r="U299" i="16"/>
  <c r="Z299" i="16" s="1"/>
  <c r="T299" i="16"/>
  <c r="X298" i="16"/>
  <c r="AC298" i="16" s="1"/>
  <c r="W298" i="16"/>
  <c r="AB298" i="16" s="1"/>
  <c r="V298" i="16"/>
  <c r="AA298" i="16" s="1"/>
  <c r="U298" i="16"/>
  <c r="Z298" i="16" s="1"/>
  <c r="T298" i="16"/>
  <c r="X297" i="16"/>
  <c r="AC297" i="16" s="1"/>
  <c r="W297" i="16"/>
  <c r="AB297" i="16" s="1"/>
  <c r="V297" i="16"/>
  <c r="AA297" i="16" s="1"/>
  <c r="U297" i="16"/>
  <c r="Z297" i="16" s="1"/>
  <c r="T297" i="16"/>
  <c r="X296" i="16"/>
  <c r="AC296" i="16" s="1"/>
  <c r="W296" i="16"/>
  <c r="AB296" i="16" s="1"/>
  <c r="V296" i="16"/>
  <c r="AA296" i="16" s="1"/>
  <c r="U296" i="16"/>
  <c r="Z296" i="16" s="1"/>
  <c r="T296" i="16"/>
  <c r="X295" i="16"/>
  <c r="AC295" i="16" s="1"/>
  <c r="W295" i="16"/>
  <c r="AB295" i="16" s="1"/>
  <c r="V295" i="16"/>
  <c r="AA295" i="16" s="1"/>
  <c r="U295" i="16"/>
  <c r="Z295" i="16" s="1"/>
  <c r="T295" i="16"/>
  <c r="X294" i="16"/>
  <c r="AC294" i="16" s="1"/>
  <c r="W294" i="16"/>
  <c r="AB294" i="16" s="1"/>
  <c r="V294" i="16"/>
  <c r="AA294" i="16" s="1"/>
  <c r="U294" i="16"/>
  <c r="Z294" i="16" s="1"/>
  <c r="T294" i="16"/>
  <c r="X293" i="16"/>
  <c r="AC293" i="16" s="1"/>
  <c r="W293" i="16"/>
  <c r="AB293" i="16" s="1"/>
  <c r="V293" i="16"/>
  <c r="AA293" i="16" s="1"/>
  <c r="U293" i="16"/>
  <c r="Z293" i="16" s="1"/>
  <c r="T293" i="16"/>
  <c r="X292" i="16"/>
  <c r="AC292" i="16" s="1"/>
  <c r="W292" i="16"/>
  <c r="AB292" i="16" s="1"/>
  <c r="V292" i="16"/>
  <c r="AA292" i="16" s="1"/>
  <c r="U292" i="16"/>
  <c r="Z292" i="16" s="1"/>
  <c r="T292" i="16"/>
  <c r="X291" i="16"/>
  <c r="AC291" i="16" s="1"/>
  <c r="W291" i="16"/>
  <c r="AB291" i="16" s="1"/>
  <c r="V291" i="16"/>
  <c r="AA291" i="16" s="1"/>
  <c r="U291" i="16"/>
  <c r="Z291" i="16" s="1"/>
  <c r="T291" i="16"/>
  <c r="X290" i="16"/>
  <c r="AC290" i="16" s="1"/>
  <c r="W290" i="16"/>
  <c r="AB290" i="16" s="1"/>
  <c r="V290" i="16"/>
  <c r="AA290" i="16" s="1"/>
  <c r="U290" i="16"/>
  <c r="Z290" i="16" s="1"/>
  <c r="T290" i="16"/>
  <c r="X289" i="16"/>
  <c r="AC289" i="16" s="1"/>
  <c r="W289" i="16"/>
  <c r="AB289" i="16" s="1"/>
  <c r="V289" i="16"/>
  <c r="AA289" i="16" s="1"/>
  <c r="U289" i="16"/>
  <c r="Z289" i="16" s="1"/>
  <c r="T289" i="16"/>
  <c r="X288" i="16"/>
  <c r="AC288" i="16" s="1"/>
  <c r="W288" i="16"/>
  <c r="AB288" i="16" s="1"/>
  <c r="V288" i="16"/>
  <c r="AA288" i="16" s="1"/>
  <c r="U288" i="16"/>
  <c r="Z288" i="16" s="1"/>
  <c r="T288" i="16"/>
  <c r="X287" i="16"/>
  <c r="AC287" i="16" s="1"/>
  <c r="W287" i="16"/>
  <c r="AB287" i="16" s="1"/>
  <c r="V287" i="16"/>
  <c r="AA287" i="16" s="1"/>
  <c r="U287" i="16"/>
  <c r="Z287" i="16" s="1"/>
  <c r="T287" i="16"/>
  <c r="AB286" i="16"/>
  <c r="X286" i="16"/>
  <c r="AC286" i="16" s="1"/>
  <c r="W286" i="16"/>
  <c r="V286" i="16"/>
  <c r="AA286" i="16" s="1"/>
  <c r="U286" i="16"/>
  <c r="Z286" i="16" s="1"/>
  <c r="T286" i="16"/>
  <c r="X285" i="16"/>
  <c r="AC285" i="16" s="1"/>
  <c r="W285" i="16"/>
  <c r="AB285" i="16" s="1"/>
  <c r="V285" i="16"/>
  <c r="AA285" i="16" s="1"/>
  <c r="U285" i="16"/>
  <c r="Z285" i="16" s="1"/>
  <c r="T285" i="16"/>
  <c r="X284" i="16"/>
  <c r="AC284" i="16" s="1"/>
  <c r="W284" i="16"/>
  <c r="AB284" i="16" s="1"/>
  <c r="V284" i="16"/>
  <c r="AA284" i="16" s="1"/>
  <c r="U284" i="16"/>
  <c r="Z284" i="16" s="1"/>
  <c r="T284" i="16"/>
  <c r="X283" i="16"/>
  <c r="AC283" i="16" s="1"/>
  <c r="W283" i="16"/>
  <c r="AB283" i="16" s="1"/>
  <c r="V283" i="16"/>
  <c r="AA283" i="16" s="1"/>
  <c r="U283" i="16"/>
  <c r="Z283" i="16" s="1"/>
  <c r="T283" i="16"/>
  <c r="X282" i="16"/>
  <c r="AC282" i="16" s="1"/>
  <c r="W282" i="16"/>
  <c r="AB282" i="16" s="1"/>
  <c r="V282" i="16"/>
  <c r="AA282" i="16" s="1"/>
  <c r="U282" i="16"/>
  <c r="Z282" i="16" s="1"/>
  <c r="T282" i="16"/>
  <c r="X281" i="16"/>
  <c r="AC281" i="16" s="1"/>
  <c r="W281" i="16"/>
  <c r="AB281" i="16" s="1"/>
  <c r="V281" i="16"/>
  <c r="AA281" i="16" s="1"/>
  <c r="U281" i="16"/>
  <c r="Z281" i="16" s="1"/>
  <c r="T281" i="16"/>
  <c r="X280" i="16"/>
  <c r="AC280" i="16" s="1"/>
  <c r="W280" i="16"/>
  <c r="AB280" i="16" s="1"/>
  <c r="V280" i="16"/>
  <c r="AA280" i="16" s="1"/>
  <c r="U280" i="16"/>
  <c r="Z280" i="16" s="1"/>
  <c r="T280" i="16"/>
  <c r="X279" i="16"/>
  <c r="AC279" i="16" s="1"/>
  <c r="W279" i="16"/>
  <c r="AB279" i="16" s="1"/>
  <c r="V279" i="16"/>
  <c r="AA279" i="16" s="1"/>
  <c r="U279" i="16"/>
  <c r="Z279" i="16" s="1"/>
  <c r="T279" i="16"/>
  <c r="X278" i="16"/>
  <c r="AC278" i="16" s="1"/>
  <c r="W278" i="16"/>
  <c r="AB278" i="16" s="1"/>
  <c r="V278" i="16"/>
  <c r="AA278" i="16" s="1"/>
  <c r="U278" i="16"/>
  <c r="Z278" i="16" s="1"/>
  <c r="T278" i="16"/>
  <c r="X277" i="16"/>
  <c r="AC277" i="16" s="1"/>
  <c r="W277" i="16"/>
  <c r="AB277" i="16" s="1"/>
  <c r="V277" i="16"/>
  <c r="AA277" i="16" s="1"/>
  <c r="U277" i="16"/>
  <c r="Z277" i="16" s="1"/>
  <c r="T277" i="16"/>
  <c r="X276" i="16"/>
  <c r="AC276" i="16" s="1"/>
  <c r="W276" i="16"/>
  <c r="AB276" i="16" s="1"/>
  <c r="V276" i="16"/>
  <c r="AA276" i="16" s="1"/>
  <c r="U276" i="16"/>
  <c r="Z276" i="16" s="1"/>
  <c r="T276" i="16"/>
  <c r="X275" i="16"/>
  <c r="AC275" i="16" s="1"/>
  <c r="W275" i="16"/>
  <c r="AB275" i="16" s="1"/>
  <c r="V275" i="16"/>
  <c r="AA275" i="16" s="1"/>
  <c r="U275" i="16"/>
  <c r="Z275" i="16" s="1"/>
  <c r="T275" i="16"/>
  <c r="X274" i="16"/>
  <c r="AC274" i="16" s="1"/>
  <c r="W274" i="16"/>
  <c r="AB274" i="16" s="1"/>
  <c r="V274" i="16"/>
  <c r="AA274" i="16" s="1"/>
  <c r="U274" i="16"/>
  <c r="Z274" i="16" s="1"/>
  <c r="T274" i="16"/>
  <c r="X273" i="16"/>
  <c r="AC273" i="16" s="1"/>
  <c r="W273" i="16"/>
  <c r="AB273" i="16" s="1"/>
  <c r="V273" i="16"/>
  <c r="AA273" i="16" s="1"/>
  <c r="U273" i="16"/>
  <c r="Z273" i="16" s="1"/>
  <c r="T273" i="16"/>
  <c r="X272" i="16"/>
  <c r="AC272" i="16" s="1"/>
  <c r="W272" i="16"/>
  <c r="AB272" i="16" s="1"/>
  <c r="V272" i="16"/>
  <c r="U272" i="16"/>
  <c r="Z272" i="16" s="1"/>
  <c r="T272" i="16"/>
  <c r="Y272" i="16" s="1"/>
  <c r="X271" i="16"/>
  <c r="AC271" i="16" s="1"/>
  <c r="W271" i="16"/>
  <c r="AB271" i="16" s="1"/>
  <c r="V271" i="16"/>
  <c r="U271" i="16"/>
  <c r="Z271" i="16" s="1"/>
  <c r="T271" i="16"/>
  <c r="Y271" i="16" s="1"/>
  <c r="AB270" i="16"/>
  <c r="X270" i="16"/>
  <c r="AC270" i="16" s="1"/>
  <c r="W270" i="16"/>
  <c r="V270" i="16"/>
  <c r="U270" i="16"/>
  <c r="Z270" i="16" s="1"/>
  <c r="T270" i="16"/>
  <c r="Y270" i="16" s="1"/>
  <c r="X269" i="16"/>
  <c r="AC269" i="16" s="1"/>
  <c r="W269" i="16"/>
  <c r="AB269" i="16" s="1"/>
  <c r="V269" i="16"/>
  <c r="U269" i="16"/>
  <c r="Z269" i="16" s="1"/>
  <c r="T269" i="16"/>
  <c r="Y269" i="16" s="1"/>
  <c r="X268" i="16"/>
  <c r="AC268" i="16" s="1"/>
  <c r="W268" i="16"/>
  <c r="AB268" i="16" s="1"/>
  <c r="V268" i="16"/>
  <c r="U268" i="16"/>
  <c r="Z268" i="16" s="1"/>
  <c r="T268" i="16"/>
  <c r="Y268" i="16" s="1"/>
  <c r="X267" i="16"/>
  <c r="AC267" i="16" s="1"/>
  <c r="W267" i="16"/>
  <c r="AB267" i="16" s="1"/>
  <c r="V267" i="16"/>
  <c r="U267" i="16"/>
  <c r="Z267" i="16" s="1"/>
  <c r="T267" i="16"/>
  <c r="Y267" i="16" s="1"/>
  <c r="X266" i="16"/>
  <c r="AC266" i="16" s="1"/>
  <c r="W266" i="16"/>
  <c r="AB266" i="16" s="1"/>
  <c r="V266" i="16"/>
  <c r="U266" i="16"/>
  <c r="Z266" i="16" s="1"/>
  <c r="T266" i="16"/>
  <c r="Y266" i="16" s="1"/>
  <c r="X265" i="16"/>
  <c r="AC265" i="16" s="1"/>
  <c r="W265" i="16"/>
  <c r="AB265" i="16" s="1"/>
  <c r="V265" i="16"/>
  <c r="U265" i="16"/>
  <c r="Z265" i="16" s="1"/>
  <c r="T265" i="16"/>
  <c r="Y265" i="16" s="1"/>
  <c r="AB264" i="16"/>
  <c r="X264" i="16"/>
  <c r="AC264" i="16" s="1"/>
  <c r="W264" i="16"/>
  <c r="V264" i="16"/>
  <c r="U264" i="16"/>
  <c r="Z264" i="16" s="1"/>
  <c r="T264" i="16"/>
  <c r="Y264" i="16" s="1"/>
  <c r="X263" i="16"/>
  <c r="AC263" i="16" s="1"/>
  <c r="W263" i="16"/>
  <c r="AB263" i="16" s="1"/>
  <c r="V263" i="16"/>
  <c r="U263" i="16"/>
  <c r="Z263" i="16" s="1"/>
  <c r="T263" i="16"/>
  <c r="Y263" i="16" s="1"/>
  <c r="X262" i="16"/>
  <c r="AC262" i="16" s="1"/>
  <c r="W262" i="16"/>
  <c r="AB262" i="16" s="1"/>
  <c r="V262" i="16"/>
  <c r="U262" i="16"/>
  <c r="Z262" i="16" s="1"/>
  <c r="T262" i="16"/>
  <c r="Y262" i="16" s="1"/>
  <c r="X261" i="16"/>
  <c r="AC261" i="16" s="1"/>
  <c r="W261" i="16"/>
  <c r="AB261" i="16" s="1"/>
  <c r="V261" i="16"/>
  <c r="U261" i="16"/>
  <c r="Z261" i="16" s="1"/>
  <c r="T261" i="16"/>
  <c r="Y261" i="16" s="1"/>
  <c r="X260" i="16"/>
  <c r="AC260" i="16" s="1"/>
  <c r="W260" i="16"/>
  <c r="AB260" i="16" s="1"/>
  <c r="V260" i="16"/>
  <c r="U260" i="16"/>
  <c r="Z260" i="16" s="1"/>
  <c r="T260" i="16"/>
  <c r="Y260" i="16" s="1"/>
  <c r="X259" i="16"/>
  <c r="AC259" i="16" s="1"/>
  <c r="W259" i="16"/>
  <c r="AB259" i="16" s="1"/>
  <c r="V259" i="16"/>
  <c r="AA259" i="16" s="1"/>
  <c r="U259" i="16"/>
  <c r="T259" i="16"/>
  <c r="Y259" i="16" s="1"/>
  <c r="X258" i="16"/>
  <c r="AC258" i="16" s="1"/>
  <c r="W258" i="16"/>
  <c r="AB258" i="16" s="1"/>
  <c r="V258" i="16"/>
  <c r="AA258" i="16" s="1"/>
  <c r="U258" i="16"/>
  <c r="T258" i="16"/>
  <c r="Y258" i="16" s="1"/>
  <c r="X257" i="16"/>
  <c r="AC257" i="16" s="1"/>
  <c r="W257" i="16"/>
  <c r="AB257" i="16" s="1"/>
  <c r="V257" i="16"/>
  <c r="AA257" i="16" s="1"/>
  <c r="U257" i="16"/>
  <c r="T257" i="16"/>
  <c r="Y257" i="16" s="1"/>
  <c r="X256" i="16"/>
  <c r="AC256" i="16" s="1"/>
  <c r="W256" i="16"/>
  <c r="AB256" i="16" s="1"/>
  <c r="V256" i="16"/>
  <c r="AA256" i="16" s="1"/>
  <c r="U256" i="16"/>
  <c r="T256" i="16"/>
  <c r="Y256" i="16" s="1"/>
  <c r="X255" i="16"/>
  <c r="AC255" i="16" s="1"/>
  <c r="W255" i="16"/>
  <c r="AB255" i="16" s="1"/>
  <c r="V255" i="16"/>
  <c r="AA255" i="16" s="1"/>
  <c r="U255" i="16"/>
  <c r="T255" i="16"/>
  <c r="Y255" i="16" s="1"/>
  <c r="AB254" i="16"/>
  <c r="X254" i="16"/>
  <c r="AC254" i="16" s="1"/>
  <c r="W254" i="16"/>
  <c r="V254" i="16"/>
  <c r="AA254" i="16" s="1"/>
  <c r="U254" i="16"/>
  <c r="T254" i="16"/>
  <c r="Y254" i="16" s="1"/>
  <c r="X253" i="16"/>
  <c r="AC253" i="16" s="1"/>
  <c r="W253" i="16"/>
  <c r="AB253" i="16" s="1"/>
  <c r="V253" i="16"/>
  <c r="AA253" i="16" s="1"/>
  <c r="U253" i="16"/>
  <c r="T253" i="16"/>
  <c r="Y253" i="16" s="1"/>
  <c r="X252" i="16"/>
  <c r="AC252" i="16" s="1"/>
  <c r="W252" i="16"/>
  <c r="AB252" i="16" s="1"/>
  <c r="V252" i="16"/>
  <c r="AA252" i="16" s="1"/>
  <c r="U252" i="16"/>
  <c r="T252" i="16"/>
  <c r="Y252" i="16" s="1"/>
  <c r="X251" i="16"/>
  <c r="AC251" i="16" s="1"/>
  <c r="W251" i="16"/>
  <c r="AB251" i="16" s="1"/>
  <c r="V251" i="16"/>
  <c r="AA251" i="16" s="1"/>
  <c r="U251" i="16"/>
  <c r="T251" i="16"/>
  <c r="Y251" i="16" s="1"/>
  <c r="X250" i="16"/>
  <c r="AC250" i="16" s="1"/>
  <c r="W250" i="16"/>
  <c r="AB250" i="16" s="1"/>
  <c r="V250" i="16"/>
  <c r="AA250" i="16" s="1"/>
  <c r="U250" i="16"/>
  <c r="T250" i="16"/>
  <c r="Y250" i="16" s="1"/>
  <c r="X249" i="16"/>
  <c r="AC249" i="16" s="1"/>
  <c r="W249" i="16"/>
  <c r="AB249" i="16" s="1"/>
  <c r="V249" i="16"/>
  <c r="AA249" i="16" s="1"/>
  <c r="U249" i="16"/>
  <c r="T249" i="16"/>
  <c r="Y249" i="16" s="1"/>
  <c r="AB248" i="16"/>
  <c r="X248" i="16"/>
  <c r="AC248" i="16" s="1"/>
  <c r="W248" i="16"/>
  <c r="V248" i="16"/>
  <c r="AA248" i="16" s="1"/>
  <c r="U248" i="16"/>
  <c r="T248" i="16"/>
  <c r="Y248" i="16" s="1"/>
  <c r="X247" i="16"/>
  <c r="AC247" i="16" s="1"/>
  <c r="W247" i="16"/>
  <c r="AB247" i="16" s="1"/>
  <c r="V247" i="16"/>
  <c r="AA247" i="16" s="1"/>
  <c r="U247" i="16"/>
  <c r="T247" i="16"/>
  <c r="Y247" i="16" s="1"/>
  <c r="X246" i="16"/>
  <c r="AC246" i="16" s="1"/>
  <c r="W246" i="16"/>
  <c r="AB246" i="16" s="1"/>
  <c r="V246" i="16"/>
  <c r="AA246" i="16" s="1"/>
  <c r="U246" i="16"/>
  <c r="T246" i="16"/>
  <c r="Y246" i="16" s="1"/>
  <c r="X245" i="16"/>
  <c r="AC245" i="16" s="1"/>
  <c r="W245" i="16"/>
  <c r="AB245" i="16" s="1"/>
  <c r="V245" i="16"/>
  <c r="AA245" i="16" s="1"/>
  <c r="U245" i="16"/>
  <c r="T245" i="16"/>
  <c r="Y245" i="16" s="1"/>
  <c r="X244" i="16"/>
  <c r="AC244" i="16" s="1"/>
  <c r="W244" i="16"/>
  <c r="AB244" i="16" s="1"/>
  <c r="V244" i="16"/>
  <c r="AA244" i="16" s="1"/>
  <c r="U244" i="16"/>
  <c r="Z244" i="16" s="1"/>
  <c r="T244" i="16"/>
  <c r="X243" i="16"/>
  <c r="AC243" i="16" s="1"/>
  <c r="W243" i="16"/>
  <c r="AB243" i="16" s="1"/>
  <c r="V243" i="16"/>
  <c r="AA243" i="16" s="1"/>
  <c r="U243" i="16"/>
  <c r="Z243" i="16" s="1"/>
  <c r="T243" i="16"/>
  <c r="X242" i="16"/>
  <c r="AC242" i="16" s="1"/>
  <c r="W242" i="16"/>
  <c r="AB242" i="16" s="1"/>
  <c r="V242" i="16"/>
  <c r="AA242" i="16" s="1"/>
  <c r="U242" i="16"/>
  <c r="Z242" i="16" s="1"/>
  <c r="T242" i="16"/>
  <c r="X241" i="16"/>
  <c r="AC241" i="16" s="1"/>
  <c r="W241" i="16"/>
  <c r="AB241" i="16" s="1"/>
  <c r="V241" i="16"/>
  <c r="AA241" i="16" s="1"/>
  <c r="U241" i="16"/>
  <c r="Z241" i="16" s="1"/>
  <c r="T241" i="16"/>
  <c r="X240" i="16"/>
  <c r="AC240" i="16" s="1"/>
  <c r="W240" i="16"/>
  <c r="AB240" i="16" s="1"/>
  <c r="V240" i="16"/>
  <c r="AA240" i="16" s="1"/>
  <c r="U240" i="16"/>
  <c r="Z240" i="16" s="1"/>
  <c r="T240" i="16"/>
  <c r="X239" i="16"/>
  <c r="AC239" i="16" s="1"/>
  <c r="W239" i="16"/>
  <c r="AB239" i="16" s="1"/>
  <c r="V239" i="16"/>
  <c r="AA239" i="16" s="1"/>
  <c r="U239" i="16"/>
  <c r="Z239" i="16" s="1"/>
  <c r="T239" i="16"/>
  <c r="AB238" i="16"/>
  <c r="X238" i="16"/>
  <c r="AC238" i="16" s="1"/>
  <c r="W238" i="16"/>
  <c r="V238" i="16"/>
  <c r="AA238" i="16" s="1"/>
  <c r="U238" i="16"/>
  <c r="Z238" i="16" s="1"/>
  <c r="T238" i="16"/>
  <c r="X237" i="16"/>
  <c r="AC237" i="16" s="1"/>
  <c r="W237" i="16"/>
  <c r="AB237" i="16" s="1"/>
  <c r="V237" i="16"/>
  <c r="AA237" i="16" s="1"/>
  <c r="U237" i="16"/>
  <c r="Z237" i="16" s="1"/>
  <c r="T237" i="16"/>
  <c r="X236" i="16"/>
  <c r="AC236" i="16" s="1"/>
  <c r="W236" i="16"/>
  <c r="AB236" i="16" s="1"/>
  <c r="V236" i="16"/>
  <c r="AA236" i="16" s="1"/>
  <c r="U236" i="16"/>
  <c r="Z236" i="16" s="1"/>
  <c r="T236" i="16"/>
  <c r="X235" i="16"/>
  <c r="AC235" i="16" s="1"/>
  <c r="W235" i="16"/>
  <c r="AB235" i="16" s="1"/>
  <c r="V235" i="16"/>
  <c r="AA235" i="16" s="1"/>
  <c r="U235" i="16"/>
  <c r="Z235" i="16" s="1"/>
  <c r="T235" i="16"/>
  <c r="X234" i="16"/>
  <c r="AC234" i="16" s="1"/>
  <c r="W234" i="16"/>
  <c r="AB234" i="16" s="1"/>
  <c r="V234" i="16"/>
  <c r="AA234" i="16" s="1"/>
  <c r="U234" i="16"/>
  <c r="Z234" i="16" s="1"/>
  <c r="T234" i="16"/>
  <c r="X233" i="16"/>
  <c r="AC233" i="16" s="1"/>
  <c r="W233" i="16"/>
  <c r="AB233" i="16" s="1"/>
  <c r="V233" i="16"/>
  <c r="AA233" i="16" s="1"/>
  <c r="U233" i="16"/>
  <c r="Z233" i="16" s="1"/>
  <c r="T233" i="16"/>
  <c r="AB232" i="16"/>
  <c r="X232" i="16"/>
  <c r="AC232" i="16" s="1"/>
  <c r="W232" i="16"/>
  <c r="V232" i="16"/>
  <c r="AA232" i="16" s="1"/>
  <c r="U232" i="16"/>
  <c r="Z232" i="16" s="1"/>
  <c r="T232" i="16"/>
  <c r="X231" i="16"/>
  <c r="AC231" i="16" s="1"/>
  <c r="W231" i="16"/>
  <c r="AB231" i="16" s="1"/>
  <c r="V231" i="16"/>
  <c r="AA231" i="16" s="1"/>
  <c r="U231" i="16"/>
  <c r="Z231" i="16" s="1"/>
  <c r="T231" i="16"/>
  <c r="X230" i="16"/>
  <c r="AC230" i="16" s="1"/>
  <c r="W230" i="16"/>
  <c r="AB230" i="16" s="1"/>
  <c r="V230" i="16"/>
  <c r="AA230" i="16" s="1"/>
  <c r="U230" i="16"/>
  <c r="Z230" i="16" s="1"/>
  <c r="T230" i="16"/>
  <c r="X229" i="16"/>
  <c r="AC229" i="16" s="1"/>
  <c r="W229" i="16"/>
  <c r="AB229" i="16" s="1"/>
  <c r="V229" i="16"/>
  <c r="AA229" i="16" s="1"/>
  <c r="U229" i="16"/>
  <c r="Z229" i="16" s="1"/>
  <c r="T229" i="16"/>
  <c r="X228" i="16"/>
  <c r="AC228" i="16" s="1"/>
  <c r="W228" i="16"/>
  <c r="AB228" i="16" s="1"/>
  <c r="V228" i="16"/>
  <c r="AA228" i="16" s="1"/>
  <c r="U228" i="16"/>
  <c r="Z228" i="16" s="1"/>
  <c r="T228" i="16"/>
  <c r="X227" i="16"/>
  <c r="AC227" i="16" s="1"/>
  <c r="W227" i="16"/>
  <c r="AB227" i="16" s="1"/>
  <c r="V227" i="16"/>
  <c r="AA227" i="16" s="1"/>
  <c r="U227" i="16"/>
  <c r="Z227" i="16" s="1"/>
  <c r="T227" i="16"/>
  <c r="X226" i="16"/>
  <c r="AC226" i="16" s="1"/>
  <c r="W226" i="16"/>
  <c r="AB226" i="16" s="1"/>
  <c r="V226" i="16"/>
  <c r="AA226" i="16" s="1"/>
  <c r="U226" i="16"/>
  <c r="Z226" i="16" s="1"/>
  <c r="T226" i="16"/>
  <c r="X225" i="16"/>
  <c r="AC225" i="16" s="1"/>
  <c r="W225" i="16"/>
  <c r="AB225" i="16" s="1"/>
  <c r="V225" i="16"/>
  <c r="AA225" i="16" s="1"/>
  <c r="U225" i="16"/>
  <c r="Z225" i="16" s="1"/>
  <c r="T225" i="16"/>
  <c r="X224" i="16"/>
  <c r="AC224" i="16" s="1"/>
  <c r="W224" i="16"/>
  <c r="AB224" i="16" s="1"/>
  <c r="V224" i="16"/>
  <c r="AA224" i="16" s="1"/>
  <c r="U224" i="16"/>
  <c r="Z224" i="16" s="1"/>
  <c r="T224" i="16"/>
  <c r="X223" i="16"/>
  <c r="AC223" i="16" s="1"/>
  <c r="W223" i="16"/>
  <c r="AB223" i="16" s="1"/>
  <c r="V223" i="16"/>
  <c r="AA223" i="16" s="1"/>
  <c r="U223" i="16"/>
  <c r="Z223" i="16" s="1"/>
  <c r="T223" i="16"/>
  <c r="AB222" i="16"/>
  <c r="X222" i="16"/>
  <c r="AC222" i="16" s="1"/>
  <c r="W222" i="16"/>
  <c r="V222" i="16"/>
  <c r="AA222" i="16" s="1"/>
  <c r="U222" i="16"/>
  <c r="Z222" i="16" s="1"/>
  <c r="T222" i="16"/>
  <c r="X221" i="16"/>
  <c r="AC221" i="16" s="1"/>
  <c r="W221" i="16"/>
  <c r="AB221" i="16" s="1"/>
  <c r="V221" i="16"/>
  <c r="AA221" i="16" s="1"/>
  <c r="U221" i="16"/>
  <c r="Z221" i="16" s="1"/>
  <c r="T221" i="16"/>
  <c r="X220" i="16"/>
  <c r="AC220" i="16" s="1"/>
  <c r="W220" i="16"/>
  <c r="AB220" i="16" s="1"/>
  <c r="V220" i="16"/>
  <c r="AA220" i="16" s="1"/>
  <c r="U220" i="16"/>
  <c r="Z220" i="16" s="1"/>
  <c r="T220" i="16"/>
  <c r="X219" i="16"/>
  <c r="AC219" i="16" s="1"/>
  <c r="W219" i="16"/>
  <c r="AB219" i="16" s="1"/>
  <c r="V219" i="16"/>
  <c r="AA219" i="16" s="1"/>
  <c r="U219" i="16"/>
  <c r="Z219" i="16" s="1"/>
  <c r="T219" i="16"/>
  <c r="X218" i="16"/>
  <c r="AC218" i="16" s="1"/>
  <c r="W218" i="16"/>
  <c r="AB218" i="16" s="1"/>
  <c r="V218" i="16"/>
  <c r="AA218" i="16" s="1"/>
  <c r="U218" i="16"/>
  <c r="Z218" i="16" s="1"/>
  <c r="T218" i="16"/>
  <c r="X217" i="16"/>
  <c r="AC217" i="16" s="1"/>
  <c r="W217" i="16"/>
  <c r="AB217" i="16" s="1"/>
  <c r="V217" i="16"/>
  <c r="AA217" i="16" s="1"/>
  <c r="U217" i="16"/>
  <c r="Z217" i="16" s="1"/>
  <c r="T217" i="16"/>
  <c r="AB216" i="16"/>
  <c r="X216" i="16"/>
  <c r="AC216" i="16" s="1"/>
  <c r="W216" i="16"/>
  <c r="V216" i="16"/>
  <c r="AA216" i="16" s="1"/>
  <c r="U216" i="16"/>
  <c r="Z216" i="16" s="1"/>
  <c r="T216" i="16"/>
  <c r="X215" i="16"/>
  <c r="AC215" i="16" s="1"/>
  <c r="W215" i="16"/>
  <c r="AB215" i="16" s="1"/>
  <c r="V215" i="16"/>
  <c r="AA215" i="16" s="1"/>
  <c r="U215" i="16"/>
  <c r="Z215" i="16" s="1"/>
  <c r="T215" i="16"/>
  <c r="X214" i="16"/>
  <c r="AC214" i="16" s="1"/>
  <c r="W214" i="16"/>
  <c r="AB214" i="16" s="1"/>
  <c r="V214" i="16"/>
  <c r="AA214" i="16" s="1"/>
  <c r="U214" i="16"/>
  <c r="Z214" i="16" s="1"/>
  <c r="T214" i="16"/>
  <c r="X213" i="16"/>
  <c r="AC213" i="16" s="1"/>
  <c r="W213" i="16"/>
  <c r="AB213" i="16" s="1"/>
  <c r="V213" i="16"/>
  <c r="AA213" i="16" s="1"/>
  <c r="U213" i="16"/>
  <c r="Z213" i="16" s="1"/>
  <c r="T213" i="16"/>
  <c r="X212" i="16"/>
  <c r="AC212" i="16" s="1"/>
  <c r="W212" i="16"/>
  <c r="AB212" i="16" s="1"/>
  <c r="V212" i="16"/>
  <c r="AA212" i="16" s="1"/>
  <c r="U212" i="16"/>
  <c r="Z212" i="16" s="1"/>
  <c r="T212" i="16"/>
  <c r="X211" i="16"/>
  <c r="AC211" i="16" s="1"/>
  <c r="W211" i="16"/>
  <c r="AB211" i="16" s="1"/>
  <c r="V211" i="16"/>
  <c r="AA211" i="16" s="1"/>
  <c r="U211" i="16"/>
  <c r="Z211" i="16" s="1"/>
  <c r="T211" i="16"/>
  <c r="X210" i="16"/>
  <c r="AC210" i="16" s="1"/>
  <c r="W210" i="16"/>
  <c r="AB210" i="16" s="1"/>
  <c r="V210" i="16"/>
  <c r="AA210" i="16" s="1"/>
  <c r="U210" i="16"/>
  <c r="Z210" i="16" s="1"/>
  <c r="T210" i="16"/>
  <c r="X209" i="16"/>
  <c r="AC209" i="16" s="1"/>
  <c r="W209" i="16"/>
  <c r="AB209" i="16" s="1"/>
  <c r="V209" i="16"/>
  <c r="AA209" i="16" s="1"/>
  <c r="U209" i="16"/>
  <c r="Z209" i="16" s="1"/>
  <c r="T209" i="16"/>
  <c r="X208" i="16"/>
  <c r="AC208" i="16" s="1"/>
  <c r="W208" i="16"/>
  <c r="AB208" i="16" s="1"/>
  <c r="V208" i="16"/>
  <c r="AA208" i="16" s="1"/>
  <c r="U208" i="16"/>
  <c r="Z208" i="16" s="1"/>
  <c r="T208" i="16"/>
  <c r="X207" i="16"/>
  <c r="AC207" i="16" s="1"/>
  <c r="W207" i="16"/>
  <c r="AB207" i="16" s="1"/>
  <c r="V207" i="16"/>
  <c r="U207" i="16"/>
  <c r="Z207" i="16" s="1"/>
  <c r="T207" i="16"/>
  <c r="Y207" i="16" s="1"/>
  <c r="X206" i="16"/>
  <c r="AC206" i="16" s="1"/>
  <c r="W206" i="16"/>
  <c r="AB206" i="16" s="1"/>
  <c r="V206" i="16"/>
  <c r="U206" i="16"/>
  <c r="Z206" i="16" s="1"/>
  <c r="T206" i="16"/>
  <c r="Y206" i="16" s="1"/>
  <c r="X205" i="16"/>
  <c r="AC205" i="16" s="1"/>
  <c r="W205" i="16"/>
  <c r="AB205" i="16" s="1"/>
  <c r="V205" i="16"/>
  <c r="U205" i="16"/>
  <c r="Z205" i="16" s="1"/>
  <c r="T205" i="16"/>
  <c r="Y205" i="16" s="1"/>
  <c r="X204" i="16"/>
  <c r="AC204" i="16" s="1"/>
  <c r="W204" i="16"/>
  <c r="AB204" i="16" s="1"/>
  <c r="V204" i="16"/>
  <c r="U204" i="16"/>
  <c r="Z204" i="16" s="1"/>
  <c r="T204" i="16"/>
  <c r="Y204" i="16" s="1"/>
  <c r="X203" i="16"/>
  <c r="AC203" i="16" s="1"/>
  <c r="W203" i="16"/>
  <c r="AB203" i="16" s="1"/>
  <c r="V203" i="16"/>
  <c r="U203" i="16"/>
  <c r="Z203" i="16" s="1"/>
  <c r="T203" i="16"/>
  <c r="Y203" i="16" s="1"/>
  <c r="X202" i="16"/>
  <c r="AC202" i="16" s="1"/>
  <c r="W202" i="16"/>
  <c r="AB202" i="16" s="1"/>
  <c r="V202" i="16"/>
  <c r="U202" i="16"/>
  <c r="Z202" i="16" s="1"/>
  <c r="T202" i="16"/>
  <c r="Y202" i="16" s="1"/>
  <c r="X201" i="16"/>
  <c r="AC201" i="16" s="1"/>
  <c r="W201" i="16"/>
  <c r="AB201" i="16" s="1"/>
  <c r="V201" i="16"/>
  <c r="U201" i="16"/>
  <c r="Z201" i="16" s="1"/>
  <c r="T201" i="16"/>
  <c r="Y201" i="16" s="1"/>
  <c r="AB200" i="16"/>
  <c r="X200" i="16"/>
  <c r="AC200" i="16" s="1"/>
  <c r="W200" i="16"/>
  <c r="V200" i="16"/>
  <c r="U200" i="16"/>
  <c r="Z200" i="16" s="1"/>
  <c r="T200" i="16"/>
  <c r="Y200" i="16" s="1"/>
  <c r="X199" i="16"/>
  <c r="AC199" i="16" s="1"/>
  <c r="W199" i="16"/>
  <c r="AB199" i="16" s="1"/>
  <c r="V199" i="16"/>
  <c r="U199" i="16"/>
  <c r="Z199" i="16" s="1"/>
  <c r="T199" i="16"/>
  <c r="Y199" i="16" s="1"/>
  <c r="X198" i="16"/>
  <c r="AC198" i="16" s="1"/>
  <c r="W198" i="16"/>
  <c r="AB198" i="16" s="1"/>
  <c r="V198" i="16"/>
  <c r="U198" i="16"/>
  <c r="Z198" i="16" s="1"/>
  <c r="T198" i="16"/>
  <c r="Y198" i="16" s="1"/>
  <c r="X197" i="16"/>
  <c r="AC197" i="16" s="1"/>
  <c r="W197" i="16"/>
  <c r="AB197" i="16" s="1"/>
  <c r="V197" i="16"/>
  <c r="U197" i="16"/>
  <c r="Z197" i="16" s="1"/>
  <c r="T197" i="16"/>
  <c r="Y197" i="16" s="1"/>
  <c r="X196" i="16"/>
  <c r="AC196" i="16" s="1"/>
  <c r="W196" i="16"/>
  <c r="AB196" i="16" s="1"/>
  <c r="V196" i="16"/>
  <c r="U196" i="16"/>
  <c r="Z196" i="16" s="1"/>
  <c r="T196" i="16"/>
  <c r="Y196" i="16" s="1"/>
  <c r="X195" i="16"/>
  <c r="AC195" i="16" s="1"/>
  <c r="W195" i="16"/>
  <c r="AB195" i="16" s="1"/>
  <c r="V195" i="16"/>
  <c r="U195" i="16"/>
  <c r="Z195" i="16" s="1"/>
  <c r="T195" i="16"/>
  <c r="Y195" i="16" s="1"/>
  <c r="X194" i="16"/>
  <c r="AC194" i="16" s="1"/>
  <c r="W194" i="16"/>
  <c r="AB194" i="16" s="1"/>
  <c r="V194" i="16"/>
  <c r="AA194" i="16" s="1"/>
  <c r="U194" i="16"/>
  <c r="T194" i="16"/>
  <c r="Y194" i="16" s="1"/>
  <c r="X193" i="16"/>
  <c r="AC193" i="16" s="1"/>
  <c r="W193" i="16"/>
  <c r="AB193" i="16" s="1"/>
  <c r="V193" i="16"/>
  <c r="AA193" i="16" s="1"/>
  <c r="U193" i="16"/>
  <c r="T193" i="16"/>
  <c r="Y193" i="16" s="1"/>
  <c r="X192" i="16"/>
  <c r="AC192" i="16" s="1"/>
  <c r="W192" i="16"/>
  <c r="AB192" i="16" s="1"/>
  <c r="V192" i="16"/>
  <c r="AA192" i="16" s="1"/>
  <c r="U192" i="16"/>
  <c r="T192" i="16"/>
  <c r="Y192" i="16" s="1"/>
  <c r="X191" i="16"/>
  <c r="AC191" i="16" s="1"/>
  <c r="W191" i="16"/>
  <c r="AB191" i="16" s="1"/>
  <c r="V191" i="16"/>
  <c r="AA191" i="16" s="1"/>
  <c r="U191" i="16"/>
  <c r="T191" i="16"/>
  <c r="Y191" i="16" s="1"/>
  <c r="AB190" i="16"/>
  <c r="X190" i="16"/>
  <c r="AC190" i="16" s="1"/>
  <c r="W190" i="16"/>
  <c r="V190" i="16"/>
  <c r="AA190" i="16" s="1"/>
  <c r="U190" i="16"/>
  <c r="T190" i="16"/>
  <c r="Y190" i="16" s="1"/>
  <c r="X189" i="16"/>
  <c r="AC189" i="16" s="1"/>
  <c r="W189" i="16"/>
  <c r="AB189" i="16" s="1"/>
  <c r="V189" i="16"/>
  <c r="AA189" i="16" s="1"/>
  <c r="U189" i="16"/>
  <c r="T189" i="16"/>
  <c r="Y189" i="16" s="1"/>
  <c r="X188" i="16"/>
  <c r="AC188" i="16" s="1"/>
  <c r="W188" i="16"/>
  <c r="AB188" i="16" s="1"/>
  <c r="V188" i="16"/>
  <c r="AA188" i="16" s="1"/>
  <c r="U188" i="16"/>
  <c r="T188" i="16"/>
  <c r="Y188" i="16" s="1"/>
  <c r="X187" i="16"/>
  <c r="AC187" i="16" s="1"/>
  <c r="W187" i="16"/>
  <c r="AB187" i="16" s="1"/>
  <c r="V187" i="16"/>
  <c r="AA187" i="16" s="1"/>
  <c r="U187" i="16"/>
  <c r="T187" i="16"/>
  <c r="Y187" i="16" s="1"/>
  <c r="X186" i="16"/>
  <c r="AC186" i="16" s="1"/>
  <c r="W186" i="16"/>
  <c r="AB186" i="16" s="1"/>
  <c r="V186" i="16"/>
  <c r="AA186" i="16" s="1"/>
  <c r="U186" i="16"/>
  <c r="T186" i="16"/>
  <c r="Y186" i="16" s="1"/>
  <c r="X185" i="16"/>
  <c r="AC185" i="16" s="1"/>
  <c r="W185" i="16"/>
  <c r="AB185" i="16" s="1"/>
  <c r="V185" i="16"/>
  <c r="AA185" i="16" s="1"/>
  <c r="U185" i="16"/>
  <c r="T185" i="16"/>
  <c r="Y185" i="16" s="1"/>
  <c r="AB184" i="16"/>
  <c r="X184" i="16"/>
  <c r="AC184" i="16" s="1"/>
  <c r="W184" i="16"/>
  <c r="V184" i="16"/>
  <c r="AA184" i="16" s="1"/>
  <c r="U184" i="16"/>
  <c r="T184" i="16"/>
  <c r="Y184" i="16" s="1"/>
  <c r="X183" i="16"/>
  <c r="AC183" i="16" s="1"/>
  <c r="W183" i="16"/>
  <c r="AB183" i="16" s="1"/>
  <c r="V183" i="16"/>
  <c r="AA183" i="16" s="1"/>
  <c r="U183" i="16"/>
  <c r="T183" i="16"/>
  <c r="Y183" i="16" s="1"/>
  <c r="X182" i="16"/>
  <c r="AC182" i="16" s="1"/>
  <c r="W182" i="16"/>
  <c r="AB182" i="16" s="1"/>
  <c r="V182" i="16"/>
  <c r="AA182" i="16" s="1"/>
  <c r="U182" i="16"/>
  <c r="T182" i="16"/>
  <c r="Y182" i="16" s="1"/>
  <c r="X181" i="16"/>
  <c r="AC181" i="16" s="1"/>
  <c r="W181" i="16"/>
  <c r="AB181" i="16" s="1"/>
  <c r="V181" i="16"/>
  <c r="AA181" i="16" s="1"/>
  <c r="U181" i="16"/>
  <c r="T181" i="16"/>
  <c r="Y181" i="16" s="1"/>
  <c r="X180" i="16"/>
  <c r="AC180" i="16" s="1"/>
  <c r="W180" i="16"/>
  <c r="AB180" i="16" s="1"/>
  <c r="V180" i="16"/>
  <c r="AA180" i="16" s="1"/>
  <c r="U180" i="16"/>
  <c r="T180" i="16"/>
  <c r="Y180" i="16" s="1"/>
  <c r="X179" i="16"/>
  <c r="AC179" i="16" s="1"/>
  <c r="W179" i="16"/>
  <c r="AB179" i="16" s="1"/>
  <c r="V179" i="16"/>
  <c r="AA179" i="16" s="1"/>
  <c r="U179" i="16"/>
  <c r="Z179" i="16" s="1"/>
  <c r="T179" i="16"/>
  <c r="X178" i="16"/>
  <c r="AC178" i="16" s="1"/>
  <c r="W178" i="16"/>
  <c r="AB178" i="16" s="1"/>
  <c r="V178" i="16"/>
  <c r="AA178" i="16" s="1"/>
  <c r="U178" i="16"/>
  <c r="Z178" i="16" s="1"/>
  <c r="T178" i="16"/>
  <c r="X177" i="16"/>
  <c r="AC177" i="16" s="1"/>
  <c r="W177" i="16"/>
  <c r="AB177" i="16" s="1"/>
  <c r="V177" i="16"/>
  <c r="AA177" i="16" s="1"/>
  <c r="U177" i="16"/>
  <c r="Z177" i="16" s="1"/>
  <c r="T177" i="16"/>
  <c r="X176" i="16"/>
  <c r="AC176" i="16" s="1"/>
  <c r="W176" i="16"/>
  <c r="AB176" i="16" s="1"/>
  <c r="V176" i="16"/>
  <c r="AA176" i="16" s="1"/>
  <c r="U176" i="16"/>
  <c r="Z176" i="16" s="1"/>
  <c r="T176" i="16"/>
  <c r="X175" i="16"/>
  <c r="AC175" i="16" s="1"/>
  <c r="W175" i="16"/>
  <c r="AB175" i="16" s="1"/>
  <c r="V175" i="16"/>
  <c r="AA175" i="16" s="1"/>
  <c r="U175" i="16"/>
  <c r="Z175" i="16" s="1"/>
  <c r="T175" i="16"/>
  <c r="X174" i="16"/>
  <c r="AC174" i="16" s="1"/>
  <c r="W174" i="16"/>
  <c r="AB174" i="16" s="1"/>
  <c r="V174" i="16"/>
  <c r="AA174" i="16" s="1"/>
  <c r="U174" i="16"/>
  <c r="Z174" i="16" s="1"/>
  <c r="T174" i="16"/>
  <c r="X173" i="16"/>
  <c r="AC173" i="16" s="1"/>
  <c r="W173" i="16"/>
  <c r="AB173" i="16" s="1"/>
  <c r="V173" i="16"/>
  <c r="AA173" i="16" s="1"/>
  <c r="U173" i="16"/>
  <c r="Z173" i="16" s="1"/>
  <c r="T173" i="16"/>
  <c r="X172" i="16"/>
  <c r="AC172" i="16" s="1"/>
  <c r="W172" i="16"/>
  <c r="AB172" i="16" s="1"/>
  <c r="V172" i="16"/>
  <c r="AA172" i="16" s="1"/>
  <c r="U172" i="16"/>
  <c r="Z172" i="16" s="1"/>
  <c r="T172" i="16"/>
  <c r="X171" i="16"/>
  <c r="AC171" i="16" s="1"/>
  <c r="W171" i="16"/>
  <c r="AB171" i="16" s="1"/>
  <c r="V171" i="16"/>
  <c r="AA171" i="16" s="1"/>
  <c r="U171" i="16"/>
  <c r="Z171" i="16" s="1"/>
  <c r="T171" i="16"/>
  <c r="X170" i="16"/>
  <c r="AC170" i="16" s="1"/>
  <c r="W170" i="16"/>
  <c r="AB170" i="16" s="1"/>
  <c r="V170" i="16"/>
  <c r="AA170" i="16" s="1"/>
  <c r="U170" i="16"/>
  <c r="Z170" i="16" s="1"/>
  <c r="T170" i="16"/>
  <c r="X169" i="16"/>
  <c r="AC169" i="16" s="1"/>
  <c r="W169" i="16"/>
  <c r="AB169" i="16" s="1"/>
  <c r="V169" i="16"/>
  <c r="AA169" i="16" s="1"/>
  <c r="U169" i="16"/>
  <c r="Z169" i="16" s="1"/>
  <c r="T169" i="16"/>
  <c r="X168" i="16"/>
  <c r="AC168" i="16" s="1"/>
  <c r="W168" i="16"/>
  <c r="AB168" i="16" s="1"/>
  <c r="V168" i="16"/>
  <c r="AA168" i="16" s="1"/>
  <c r="U168" i="16"/>
  <c r="Z168" i="16" s="1"/>
  <c r="T168" i="16"/>
  <c r="X167" i="16"/>
  <c r="AC167" i="16" s="1"/>
  <c r="W167" i="16"/>
  <c r="AB167" i="16" s="1"/>
  <c r="V167" i="16"/>
  <c r="AA167" i="16" s="1"/>
  <c r="U167" i="16"/>
  <c r="Z167" i="16" s="1"/>
  <c r="T167" i="16"/>
  <c r="X166" i="16"/>
  <c r="AC166" i="16" s="1"/>
  <c r="W166" i="16"/>
  <c r="AB166" i="16" s="1"/>
  <c r="V166" i="16"/>
  <c r="AA166" i="16" s="1"/>
  <c r="U166" i="16"/>
  <c r="Z166" i="16" s="1"/>
  <c r="T166" i="16"/>
  <c r="X165" i="16"/>
  <c r="AC165" i="16" s="1"/>
  <c r="W165" i="16"/>
  <c r="AB165" i="16" s="1"/>
  <c r="V165" i="16"/>
  <c r="AA165" i="16" s="1"/>
  <c r="U165" i="16"/>
  <c r="Z165" i="16" s="1"/>
  <c r="T165" i="16"/>
  <c r="X164" i="16"/>
  <c r="AC164" i="16" s="1"/>
  <c r="W164" i="16"/>
  <c r="AB164" i="16" s="1"/>
  <c r="V164" i="16"/>
  <c r="AA164" i="16" s="1"/>
  <c r="U164" i="16"/>
  <c r="Z164" i="16" s="1"/>
  <c r="T164" i="16"/>
  <c r="X163" i="16"/>
  <c r="AC163" i="16" s="1"/>
  <c r="W163" i="16"/>
  <c r="AB163" i="16" s="1"/>
  <c r="V163" i="16"/>
  <c r="AA163" i="16" s="1"/>
  <c r="U163" i="16"/>
  <c r="Z163" i="16" s="1"/>
  <c r="T163" i="16"/>
  <c r="X162" i="16"/>
  <c r="AC162" i="16" s="1"/>
  <c r="W162" i="16"/>
  <c r="AB162" i="16" s="1"/>
  <c r="V162" i="16"/>
  <c r="AA162" i="16" s="1"/>
  <c r="U162" i="16"/>
  <c r="Z162" i="16" s="1"/>
  <c r="T162" i="16"/>
  <c r="X161" i="16"/>
  <c r="AC161" i="16" s="1"/>
  <c r="W161" i="16"/>
  <c r="AB161" i="16" s="1"/>
  <c r="V161" i="16"/>
  <c r="AA161" i="16" s="1"/>
  <c r="U161" i="16"/>
  <c r="Z161" i="16" s="1"/>
  <c r="T161" i="16"/>
  <c r="AB160" i="16"/>
  <c r="X160" i="16"/>
  <c r="AC160" i="16" s="1"/>
  <c r="W160" i="16"/>
  <c r="V160" i="16"/>
  <c r="AA160" i="16" s="1"/>
  <c r="U160" i="16"/>
  <c r="Z160" i="16" s="1"/>
  <c r="T160" i="16"/>
  <c r="X159" i="16"/>
  <c r="AC159" i="16" s="1"/>
  <c r="W159" i="16"/>
  <c r="AB159" i="16" s="1"/>
  <c r="V159" i="16"/>
  <c r="AA159" i="16" s="1"/>
  <c r="U159" i="16"/>
  <c r="Z159" i="16" s="1"/>
  <c r="T159" i="16"/>
  <c r="X158" i="16"/>
  <c r="AC158" i="16" s="1"/>
  <c r="W158" i="16"/>
  <c r="AB158" i="16" s="1"/>
  <c r="V158" i="16"/>
  <c r="AA158" i="16" s="1"/>
  <c r="U158" i="16"/>
  <c r="Z158" i="16" s="1"/>
  <c r="T158" i="16"/>
  <c r="X157" i="16"/>
  <c r="AC157" i="16" s="1"/>
  <c r="W157" i="16"/>
  <c r="AB157" i="16" s="1"/>
  <c r="V157" i="16"/>
  <c r="AA157" i="16" s="1"/>
  <c r="U157" i="16"/>
  <c r="Z157" i="16" s="1"/>
  <c r="T157" i="16"/>
  <c r="X156" i="16"/>
  <c r="AC156" i="16" s="1"/>
  <c r="W156" i="16"/>
  <c r="AB156" i="16" s="1"/>
  <c r="V156" i="16"/>
  <c r="AA156" i="16" s="1"/>
  <c r="U156" i="16"/>
  <c r="Z156" i="16" s="1"/>
  <c r="T156" i="16"/>
  <c r="X155" i="16"/>
  <c r="AC155" i="16" s="1"/>
  <c r="W155" i="16"/>
  <c r="AB155" i="16" s="1"/>
  <c r="V155" i="16"/>
  <c r="AA155" i="16" s="1"/>
  <c r="U155" i="16"/>
  <c r="Z155" i="16" s="1"/>
  <c r="T155" i="16"/>
  <c r="X154" i="16"/>
  <c r="AC154" i="16" s="1"/>
  <c r="W154" i="16"/>
  <c r="AB154" i="16" s="1"/>
  <c r="V154" i="16"/>
  <c r="AA154" i="16" s="1"/>
  <c r="U154" i="16"/>
  <c r="Z154" i="16" s="1"/>
  <c r="T154" i="16"/>
  <c r="X153" i="16"/>
  <c r="AC153" i="16" s="1"/>
  <c r="W153" i="16"/>
  <c r="AB153" i="16" s="1"/>
  <c r="V153" i="16"/>
  <c r="AA153" i="16" s="1"/>
  <c r="U153" i="16"/>
  <c r="Z153" i="16" s="1"/>
  <c r="T153" i="16"/>
  <c r="X152" i="16"/>
  <c r="AC152" i="16" s="1"/>
  <c r="W152" i="16"/>
  <c r="AB152" i="16" s="1"/>
  <c r="V152" i="16"/>
  <c r="AA152" i="16" s="1"/>
  <c r="U152" i="16"/>
  <c r="Z152" i="16" s="1"/>
  <c r="T152" i="16"/>
  <c r="X151" i="16"/>
  <c r="AC151" i="16" s="1"/>
  <c r="W151" i="16"/>
  <c r="AB151" i="16" s="1"/>
  <c r="V151" i="16"/>
  <c r="AA151" i="16" s="1"/>
  <c r="U151" i="16"/>
  <c r="Z151" i="16" s="1"/>
  <c r="T151" i="16"/>
  <c r="X150" i="16"/>
  <c r="AC150" i="16" s="1"/>
  <c r="W150" i="16"/>
  <c r="AB150" i="16" s="1"/>
  <c r="V150" i="16"/>
  <c r="AA150" i="16" s="1"/>
  <c r="U150" i="16"/>
  <c r="Z150" i="16" s="1"/>
  <c r="T150" i="16"/>
  <c r="X149" i="16"/>
  <c r="AC149" i="16" s="1"/>
  <c r="W149" i="16"/>
  <c r="AB149" i="16" s="1"/>
  <c r="V149" i="16"/>
  <c r="AA149" i="16" s="1"/>
  <c r="U149" i="16"/>
  <c r="Z149" i="16" s="1"/>
  <c r="T149" i="16"/>
  <c r="X148" i="16"/>
  <c r="AC148" i="16" s="1"/>
  <c r="W148" i="16"/>
  <c r="AB148" i="16" s="1"/>
  <c r="V148" i="16"/>
  <c r="AA148" i="16" s="1"/>
  <c r="U148" i="16"/>
  <c r="Z148" i="16" s="1"/>
  <c r="T148" i="16"/>
  <c r="X147" i="16"/>
  <c r="AC147" i="16" s="1"/>
  <c r="W147" i="16"/>
  <c r="AB147" i="16" s="1"/>
  <c r="V147" i="16"/>
  <c r="AA147" i="16" s="1"/>
  <c r="U147" i="16"/>
  <c r="Z147" i="16" s="1"/>
  <c r="T147" i="16"/>
  <c r="X146" i="16"/>
  <c r="AC146" i="16" s="1"/>
  <c r="W146" i="16"/>
  <c r="AB146" i="16" s="1"/>
  <c r="V146" i="16"/>
  <c r="AA146" i="16" s="1"/>
  <c r="U146" i="16"/>
  <c r="Z146" i="16" s="1"/>
  <c r="T146" i="16"/>
  <c r="X145" i="16"/>
  <c r="AC145" i="16" s="1"/>
  <c r="W145" i="16"/>
  <c r="AB145" i="16" s="1"/>
  <c r="V145" i="16"/>
  <c r="AA145" i="16" s="1"/>
  <c r="U145" i="16"/>
  <c r="Z145" i="16" s="1"/>
  <c r="T145" i="16"/>
  <c r="X144" i="16"/>
  <c r="AC144" i="16" s="1"/>
  <c r="W144" i="16"/>
  <c r="AB144" i="16" s="1"/>
  <c r="V144" i="16"/>
  <c r="AA144" i="16" s="1"/>
  <c r="U144" i="16"/>
  <c r="Z144" i="16" s="1"/>
  <c r="T144" i="16"/>
  <c r="X143" i="16"/>
  <c r="AC143" i="16" s="1"/>
  <c r="W143" i="16"/>
  <c r="AB143" i="16" s="1"/>
  <c r="V143" i="16"/>
  <c r="AA143" i="16" s="1"/>
  <c r="U143" i="16"/>
  <c r="Z143" i="16" s="1"/>
  <c r="T143" i="16"/>
  <c r="X142" i="16"/>
  <c r="AC142" i="16" s="1"/>
  <c r="W142" i="16"/>
  <c r="AB142" i="16" s="1"/>
  <c r="V142" i="16"/>
  <c r="U142" i="16"/>
  <c r="Z142" i="16" s="1"/>
  <c r="T142" i="16"/>
  <c r="Y142" i="16" s="1"/>
  <c r="X141" i="16"/>
  <c r="AC141" i="16" s="1"/>
  <c r="W141" i="16"/>
  <c r="AB141" i="16" s="1"/>
  <c r="V141" i="16"/>
  <c r="U141" i="16"/>
  <c r="Z141" i="16" s="1"/>
  <c r="T141" i="16"/>
  <c r="Y141" i="16" s="1"/>
  <c r="X140" i="16"/>
  <c r="AC140" i="16" s="1"/>
  <c r="W140" i="16"/>
  <c r="AB140" i="16" s="1"/>
  <c r="V140" i="16"/>
  <c r="U140" i="16"/>
  <c r="Z140" i="16" s="1"/>
  <c r="T140" i="16"/>
  <c r="Y140" i="16" s="1"/>
  <c r="X139" i="16"/>
  <c r="AC139" i="16" s="1"/>
  <c r="W139" i="16"/>
  <c r="AB139" i="16" s="1"/>
  <c r="V139" i="16"/>
  <c r="U139" i="16"/>
  <c r="Z139" i="16" s="1"/>
  <c r="T139" i="16"/>
  <c r="Y139" i="16" s="1"/>
  <c r="X138" i="16"/>
  <c r="AC138" i="16" s="1"/>
  <c r="W138" i="16"/>
  <c r="AB138" i="16" s="1"/>
  <c r="V138" i="16"/>
  <c r="U138" i="16"/>
  <c r="Z138" i="16" s="1"/>
  <c r="T138" i="16"/>
  <c r="Y138" i="16" s="1"/>
  <c r="X137" i="16"/>
  <c r="AC137" i="16" s="1"/>
  <c r="W137" i="16"/>
  <c r="AB137" i="16" s="1"/>
  <c r="V137" i="16"/>
  <c r="U137" i="16"/>
  <c r="Z137" i="16" s="1"/>
  <c r="T137" i="16"/>
  <c r="Y137" i="16" s="1"/>
  <c r="X136" i="16"/>
  <c r="AC136" i="16" s="1"/>
  <c r="W136" i="16"/>
  <c r="AB136" i="16" s="1"/>
  <c r="V136" i="16"/>
  <c r="U136" i="16"/>
  <c r="Z136" i="16" s="1"/>
  <c r="T136" i="16"/>
  <c r="Y136" i="16" s="1"/>
  <c r="X135" i="16"/>
  <c r="AC135" i="16" s="1"/>
  <c r="W135" i="16"/>
  <c r="AB135" i="16" s="1"/>
  <c r="V135" i="16"/>
  <c r="U135" i="16"/>
  <c r="Z135" i="16" s="1"/>
  <c r="T135" i="16"/>
  <c r="Y135" i="16" s="1"/>
  <c r="AB134" i="16"/>
  <c r="X134" i="16"/>
  <c r="AC134" i="16" s="1"/>
  <c r="W134" i="16"/>
  <c r="V134" i="16"/>
  <c r="U134" i="16"/>
  <c r="Z134" i="16" s="1"/>
  <c r="T134" i="16"/>
  <c r="Y134" i="16" s="1"/>
  <c r="X133" i="16"/>
  <c r="AC133" i="16" s="1"/>
  <c r="W133" i="16"/>
  <c r="AB133" i="16" s="1"/>
  <c r="V133" i="16"/>
  <c r="U133" i="16"/>
  <c r="Z133" i="16" s="1"/>
  <c r="T133" i="16"/>
  <c r="Y133" i="16" s="1"/>
  <c r="X132" i="16"/>
  <c r="AC132" i="16" s="1"/>
  <c r="W132" i="16"/>
  <c r="AB132" i="16" s="1"/>
  <c r="V132" i="16"/>
  <c r="U132" i="16"/>
  <c r="Z132" i="16" s="1"/>
  <c r="T132" i="16"/>
  <c r="Y132" i="16" s="1"/>
  <c r="X131" i="16"/>
  <c r="AC131" i="16" s="1"/>
  <c r="W131" i="16"/>
  <c r="AB131" i="16" s="1"/>
  <c r="V131" i="16"/>
  <c r="U131" i="16"/>
  <c r="Z131" i="16" s="1"/>
  <c r="T131" i="16"/>
  <c r="Y131" i="16" s="1"/>
  <c r="X130" i="16"/>
  <c r="AC130" i="16" s="1"/>
  <c r="W130" i="16"/>
  <c r="AB130" i="16" s="1"/>
  <c r="V130" i="16"/>
  <c r="U130" i="16"/>
  <c r="Z130" i="16" s="1"/>
  <c r="T130" i="16"/>
  <c r="Y130" i="16" s="1"/>
  <c r="X129" i="16"/>
  <c r="AC129" i="16" s="1"/>
  <c r="W129" i="16"/>
  <c r="AB129" i="16" s="1"/>
  <c r="V129" i="16"/>
  <c r="AA129" i="16" s="1"/>
  <c r="U129" i="16"/>
  <c r="T129" i="16"/>
  <c r="Y129" i="16" s="1"/>
  <c r="X128" i="16"/>
  <c r="AC128" i="16" s="1"/>
  <c r="W128" i="16"/>
  <c r="AB128" i="16" s="1"/>
  <c r="V128" i="16"/>
  <c r="AA128" i="16" s="1"/>
  <c r="U128" i="16"/>
  <c r="T128" i="16"/>
  <c r="Y128" i="16" s="1"/>
  <c r="X127" i="16"/>
  <c r="AC127" i="16" s="1"/>
  <c r="W127" i="16"/>
  <c r="AB127" i="16" s="1"/>
  <c r="V127" i="16"/>
  <c r="AA127" i="16" s="1"/>
  <c r="U127" i="16"/>
  <c r="T127" i="16"/>
  <c r="Y127" i="16" s="1"/>
  <c r="X126" i="16"/>
  <c r="AC126" i="16" s="1"/>
  <c r="W126" i="16"/>
  <c r="AB126" i="16" s="1"/>
  <c r="V126" i="16"/>
  <c r="AA126" i="16" s="1"/>
  <c r="U126" i="16"/>
  <c r="T126" i="16"/>
  <c r="Y126" i="16" s="1"/>
  <c r="X125" i="16"/>
  <c r="AC125" i="16" s="1"/>
  <c r="W125" i="16"/>
  <c r="AB125" i="16" s="1"/>
  <c r="V125" i="16"/>
  <c r="AA125" i="16" s="1"/>
  <c r="U125" i="16"/>
  <c r="T125" i="16"/>
  <c r="Y125" i="16" s="1"/>
  <c r="X124" i="16"/>
  <c r="AC124" i="16" s="1"/>
  <c r="W124" i="16"/>
  <c r="AB124" i="16" s="1"/>
  <c r="V124" i="16"/>
  <c r="AA124" i="16" s="1"/>
  <c r="U124" i="16"/>
  <c r="T124" i="16"/>
  <c r="Y124" i="16" s="1"/>
  <c r="X123" i="16"/>
  <c r="AC123" i="16" s="1"/>
  <c r="W123" i="16"/>
  <c r="AB123" i="16" s="1"/>
  <c r="V123" i="16"/>
  <c r="AA123" i="16" s="1"/>
  <c r="U123" i="16"/>
  <c r="T123" i="16"/>
  <c r="Y123" i="16" s="1"/>
  <c r="X122" i="16"/>
  <c r="AC122" i="16" s="1"/>
  <c r="W122" i="16"/>
  <c r="AB122" i="16" s="1"/>
  <c r="V122" i="16"/>
  <c r="AA122" i="16" s="1"/>
  <c r="U122" i="16"/>
  <c r="T122" i="16"/>
  <c r="Y122" i="16" s="1"/>
  <c r="X121" i="16"/>
  <c r="AC121" i="16" s="1"/>
  <c r="W121" i="16"/>
  <c r="AB121" i="16" s="1"/>
  <c r="V121" i="16"/>
  <c r="AA121" i="16" s="1"/>
  <c r="U121" i="16"/>
  <c r="T121" i="16"/>
  <c r="Y121" i="16" s="1"/>
  <c r="X120" i="16"/>
  <c r="AC120" i="16" s="1"/>
  <c r="W120" i="16"/>
  <c r="AB120" i="16" s="1"/>
  <c r="V120" i="16"/>
  <c r="AA120" i="16" s="1"/>
  <c r="U120" i="16"/>
  <c r="T120" i="16"/>
  <c r="Y120" i="16" s="1"/>
  <c r="X119" i="16"/>
  <c r="AC119" i="16" s="1"/>
  <c r="W119" i="16"/>
  <c r="AB119" i="16" s="1"/>
  <c r="V119" i="16"/>
  <c r="AA119" i="16" s="1"/>
  <c r="U119" i="16"/>
  <c r="T119" i="16"/>
  <c r="Y119" i="16" s="1"/>
  <c r="X118" i="16"/>
  <c r="AC118" i="16" s="1"/>
  <c r="W118" i="16"/>
  <c r="AB118" i="16" s="1"/>
  <c r="V118" i="16"/>
  <c r="AA118" i="16" s="1"/>
  <c r="U118" i="16"/>
  <c r="T118" i="16"/>
  <c r="Y118" i="16" s="1"/>
  <c r="X117" i="16"/>
  <c r="AC117" i="16" s="1"/>
  <c r="W117" i="16"/>
  <c r="AB117" i="16" s="1"/>
  <c r="V117" i="16"/>
  <c r="AA117" i="16" s="1"/>
  <c r="U117" i="16"/>
  <c r="T117" i="16"/>
  <c r="Y117" i="16" s="1"/>
  <c r="X116" i="16"/>
  <c r="AC116" i="16" s="1"/>
  <c r="W116" i="16"/>
  <c r="AB116" i="16" s="1"/>
  <c r="V116" i="16"/>
  <c r="AA116" i="16" s="1"/>
  <c r="U116" i="16"/>
  <c r="T116" i="16"/>
  <c r="Y116" i="16" s="1"/>
  <c r="X115" i="16"/>
  <c r="AC115" i="16" s="1"/>
  <c r="W115" i="16"/>
  <c r="AB115" i="16" s="1"/>
  <c r="V115" i="16"/>
  <c r="AA115" i="16" s="1"/>
  <c r="U115" i="16"/>
  <c r="T115" i="16"/>
  <c r="Y115" i="16" s="1"/>
  <c r="X114" i="16"/>
  <c r="AC114" i="16" s="1"/>
  <c r="W114" i="16"/>
  <c r="AB114" i="16" s="1"/>
  <c r="V114" i="16"/>
  <c r="AA114" i="16" s="1"/>
  <c r="U114" i="16"/>
  <c r="Z114" i="16" s="1"/>
  <c r="T114" i="16"/>
  <c r="X113" i="16"/>
  <c r="AC113" i="16" s="1"/>
  <c r="W113" i="16"/>
  <c r="AB113" i="16" s="1"/>
  <c r="V113" i="16"/>
  <c r="AA113" i="16" s="1"/>
  <c r="U113" i="16"/>
  <c r="Z113" i="16" s="1"/>
  <c r="T113" i="16"/>
  <c r="X112" i="16"/>
  <c r="AC112" i="16" s="1"/>
  <c r="W112" i="16"/>
  <c r="AB112" i="16" s="1"/>
  <c r="V112" i="16"/>
  <c r="AA112" i="16" s="1"/>
  <c r="U112" i="16"/>
  <c r="Z112" i="16" s="1"/>
  <c r="T112" i="16"/>
  <c r="X111" i="16"/>
  <c r="AC111" i="16" s="1"/>
  <c r="W111" i="16"/>
  <c r="AB111" i="16" s="1"/>
  <c r="V111" i="16"/>
  <c r="AA111" i="16" s="1"/>
  <c r="U111" i="16"/>
  <c r="Z111" i="16" s="1"/>
  <c r="T111" i="16"/>
  <c r="X110" i="16"/>
  <c r="AC110" i="16" s="1"/>
  <c r="W110" i="16"/>
  <c r="AB110" i="16" s="1"/>
  <c r="V110" i="16"/>
  <c r="AA110" i="16" s="1"/>
  <c r="U110" i="16"/>
  <c r="Z110" i="16" s="1"/>
  <c r="T110" i="16"/>
  <c r="X109" i="16"/>
  <c r="AC109" i="16" s="1"/>
  <c r="W109" i="16"/>
  <c r="AB109" i="16" s="1"/>
  <c r="V109" i="16"/>
  <c r="AA109" i="16" s="1"/>
  <c r="U109" i="16"/>
  <c r="Z109" i="16" s="1"/>
  <c r="T109" i="16"/>
  <c r="X108" i="16"/>
  <c r="AC108" i="16" s="1"/>
  <c r="W108" i="16"/>
  <c r="AB108" i="16" s="1"/>
  <c r="V108" i="16"/>
  <c r="AA108" i="16" s="1"/>
  <c r="U108" i="16"/>
  <c r="Z108" i="16" s="1"/>
  <c r="T108" i="16"/>
  <c r="X107" i="16"/>
  <c r="AC107" i="16" s="1"/>
  <c r="W107" i="16"/>
  <c r="AB107" i="16" s="1"/>
  <c r="V107" i="16"/>
  <c r="AA107" i="16" s="1"/>
  <c r="U107" i="16"/>
  <c r="Z107" i="16" s="1"/>
  <c r="T107" i="16"/>
  <c r="X106" i="16"/>
  <c r="AC106" i="16" s="1"/>
  <c r="W106" i="16"/>
  <c r="AB106" i="16" s="1"/>
  <c r="V106" i="16"/>
  <c r="AA106" i="16" s="1"/>
  <c r="U106" i="16"/>
  <c r="Z106" i="16" s="1"/>
  <c r="T106" i="16"/>
  <c r="X105" i="16"/>
  <c r="AC105" i="16" s="1"/>
  <c r="W105" i="16"/>
  <c r="AB105" i="16" s="1"/>
  <c r="V105" i="16"/>
  <c r="AA105" i="16" s="1"/>
  <c r="U105" i="16"/>
  <c r="Z105" i="16" s="1"/>
  <c r="T105" i="16"/>
  <c r="X104" i="16"/>
  <c r="AC104" i="16" s="1"/>
  <c r="W104" i="16"/>
  <c r="AB104" i="16" s="1"/>
  <c r="V104" i="16"/>
  <c r="AA104" i="16" s="1"/>
  <c r="U104" i="16"/>
  <c r="Z104" i="16" s="1"/>
  <c r="T104" i="16"/>
  <c r="X103" i="16"/>
  <c r="AC103" i="16" s="1"/>
  <c r="W103" i="16"/>
  <c r="AB103" i="16" s="1"/>
  <c r="V103" i="16"/>
  <c r="U103" i="16"/>
  <c r="Z103" i="16" s="1"/>
  <c r="T103" i="16"/>
  <c r="X102" i="16"/>
  <c r="AC102" i="16" s="1"/>
  <c r="W102" i="16"/>
  <c r="AB102" i="16" s="1"/>
  <c r="V102" i="16"/>
  <c r="AA102" i="16" s="1"/>
  <c r="U102" i="16"/>
  <c r="Z102" i="16" s="1"/>
  <c r="T102" i="16"/>
  <c r="X101" i="16"/>
  <c r="AC101" i="16" s="1"/>
  <c r="W101" i="16"/>
  <c r="AB101" i="16" s="1"/>
  <c r="V101" i="16"/>
  <c r="AA101" i="16" s="1"/>
  <c r="U101" i="16"/>
  <c r="T101" i="16"/>
  <c r="X100" i="16"/>
  <c r="AC100" i="16" s="1"/>
  <c r="W100" i="16"/>
  <c r="AB100" i="16" s="1"/>
  <c r="V100" i="16"/>
  <c r="AA100" i="16" s="1"/>
  <c r="U100" i="16"/>
  <c r="T100" i="16"/>
  <c r="X99" i="16"/>
  <c r="AC99" i="16" s="1"/>
  <c r="W99" i="16"/>
  <c r="AB99" i="16" s="1"/>
  <c r="V99" i="16"/>
  <c r="U99" i="16"/>
  <c r="Z99" i="16" s="1"/>
  <c r="T99" i="16"/>
  <c r="X98" i="16"/>
  <c r="AC98" i="16" s="1"/>
  <c r="W98" i="16"/>
  <c r="AB98" i="16" s="1"/>
  <c r="V98" i="16"/>
  <c r="AA98" i="16" s="1"/>
  <c r="U98" i="16"/>
  <c r="T98" i="16"/>
  <c r="X97" i="16"/>
  <c r="AC97" i="16" s="1"/>
  <c r="W97" i="16"/>
  <c r="AB97" i="16" s="1"/>
  <c r="V97" i="16"/>
  <c r="U97" i="16"/>
  <c r="Z97" i="16" s="1"/>
  <c r="T97" i="16"/>
  <c r="X96" i="16"/>
  <c r="AC96" i="16" s="1"/>
  <c r="W96" i="16"/>
  <c r="V96" i="16"/>
  <c r="AA96" i="16" s="1"/>
  <c r="U96" i="16"/>
  <c r="Z96" i="16" s="1"/>
  <c r="T96" i="16"/>
  <c r="X95" i="16"/>
  <c r="AC95" i="16" s="1"/>
  <c r="W95" i="16"/>
  <c r="AB95" i="16" s="1"/>
  <c r="V95" i="16"/>
  <c r="AA95" i="16" s="1"/>
  <c r="U95" i="16"/>
  <c r="T95" i="16"/>
  <c r="X94" i="16"/>
  <c r="AC94" i="16" s="1"/>
  <c r="W94" i="16"/>
  <c r="AB94" i="16" s="1"/>
  <c r="V94" i="16"/>
  <c r="U94" i="16"/>
  <c r="Z94" i="16" s="1"/>
  <c r="T94" i="16"/>
  <c r="X93" i="16"/>
  <c r="AC93" i="16" s="1"/>
  <c r="W93" i="16"/>
  <c r="AB93" i="16" s="1"/>
  <c r="V93" i="16"/>
  <c r="AA93" i="16" s="1"/>
  <c r="U93" i="16"/>
  <c r="T93" i="16"/>
  <c r="X92" i="16"/>
  <c r="AC92" i="16" s="1"/>
  <c r="W92" i="16"/>
  <c r="AB92" i="16" s="1"/>
  <c r="V92" i="16"/>
  <c r="U92" i="16"/>
  <c r="Z92" i="16" s="1"/>
  <c r="T92" i="16"/>
  <c r="X91" i="16"/>
  <c r="AC91" i="16" s="1"/>
  <c r="W91" i="16"/>
  <c r="AB91" i="16" s="1"/>
  <c r="V91" i="16"/>
  <c r="U91" i="16"/>
  <c r="Z91" i="16" s="1"/>
  <c r="T91" i="16"/>
  <c r="AB90" i="16"/>
  <c r="X90" i="16"/>
  <c r="AC90" i="16" s="1"/>
  <c r="W90" i="16"/>
  <c r="V90" i="16"/>
  <c r="U90" i="16"/>
  <c r="Z90" i="16" s="1"/>
  <c r="T90" i="16"/>
  <c r="X89" i="16"/>
  <c r="AC89" i="16" s="1"/>
  <c r="W89" i="16"/>
  <c r="AB89" i="16" s="1"/>
  <c r="V89" i="16"/>
  <c r="AA89" i="16" s="1"/>
  <c r="U89" i="16"/>
  <c r="T89" i="16"/>
  <c r="X88" i="16"/>
  <c r="AC88" i="16" s="1"/>
  <c r="W88" i="16"/>
  <c r="AB88" i="16" s="1"/>
  <c r="V88" i="16"/>
  <c r="AA88" i="16" s="1"/>
  <c r="U88" i="16"/>
  <c r="T88" i="16"/>
  <c r="X87" i="16"/>
  <c r="AC87" i="16" s="1"/>
  <c r="W87" i="16"/>
  <c r="AB87" i="16" s="1"/>
  <c r="V87" i="16"/>
  <c r="AA87" i="16" s="1"/>
  <c r="U87" i="16"/>
  <c r="Z87" i="16" s="1"/>
  <c r="T87" i="16"/>
  <c r="X86" i="16"/>
  <c r="AC86" i="16" s="1"/>
  <c r="W86" i="16"/>
  <c r="AB86" i="16" s="1"/>
  <c r="V86" i="16"/>
  <c r="AA86" i="16" s="1"/>
  <c r="U86" i="16"/>
  <c r="T86" i="16"/>
  <c r="X85" i="16"/>
  <c r="AC85" i="16" s="1"/>
  <c r="W85" i="16"/>
  <c r="AB85" i="16" s="1"/>
  <c r="V85" i="16"/>
  <c r="AA85" i="16" s="1"/>
  <c r="U85" i="16"/>
  <c r="T85" i="16"/>
  <c r="X84" i="16"/>
  <c r="AC84" i="16" s="1"/>
  <c r="W84" i="16"/>
  <c r="AB84" i="16" s="1"/>
  <c r="V84" i="16"/>
  <c r="U84" i="16"/>
  <c r="Z84" i="16" s="1"/>
  <c r="T84" i="16"/>
  <c r="X83" i="16"/>
  <c r="AC83" i="16" s="1"/>
  <c r="W83" i="16"/>
  <c r="AB83" i="16" s="1"/>
  <c r="V83" i="16"/>
  <c r="AA83" i="16" s="1"/>
  <c r="U83" i="16"/>
  <c r="Z83" i="16" s="1"/>
  <c r="T83" i="16"/>
  <c r="X82" i="16"/>
  <c r="AC82" i="16" s="1"/>
  <c r="W82" i="16"/>
  <c r="AB82" i="16" s="1"/>
  <c r="V82" i="16"/>
  <c r="AA82" i="16" s="1"/>
  <c r="U82" i="16"/>
  <c r="Z82" i="16" s="1"/>
  <c r="T82" i="16"/>
  <c r="X81" i="16"/>
  <c r="AC81" i="16" s="1"/>
  <c r="W81" i="16"/>
  <c r="AB81" i="16" s="1"/>
  <c r="V81" i="16"/>
  <c r="U81" i="16"/>
  <c r="Z81" i="16" s="1"/>
  <c r="T81" i="16"/>
  <c r="X80" i="16"/>
  <c r="AC80" i="16" s="1"/>
  <c r="W80" i="16"/>
  <c r="AB80" i="16" s="1"/>
  <c r="V80" i="16"/>
  <c r="AA80" i="16" s="1"/>
  <c r="U80" i="16"/>
  <c r="Z80" i="16" s="1"/>
  <c r="T80" i="16"/>
  <c r="X79" i="16"/>
  <c r="AC79" i="16" s="1"/>
  <c r="W79" i="16"/>
  <c r="AB79" i="16" s="1"/>
  <c r="V79" i="16"/>
  <c r="AA79" i="16" s="1"/>
  <c r="U79" i="16"/>
  <c r="Z79" i="16" s="1"/>
  <c r="T79" i="16"/>
  <c r="X78" i="16"/>
  <c r="AC78" i="16" s="1"/>
  <c r="W78" i="16"/>
  <c r="AB78" i="16" s="1"/>
  <c r="V78" i="16"/>
  <c r="U78" i="16"/>
  <c r="Z78" i="16" s="1"/>
  <c r="T78" i="16"/>
  <c r="X77" i="16"/>
  <c r="AC77" i="16" s="1"/>
  <c r="W77" i="16"/>
  <c r="AB77" i="16" s="1"/>
  <c r="V77" i="16"/>
  <c r="U77" i="16"/>
  <c r="T77" i="16"/>
  <c r="Y77" i="16" s="1"/>
  <c r="X76" i="16"/>
  <c r="AC76" i="16" s="1"/>
  <c r="W76" i="16"/>
  <c r="AB76" i="16" s="1"/>
  <c r="V76" i="16"/>
  <c r="U76" i="16"/>
  <c r="T76" i="16"/>
  <c r="Y76" i="16" s="1"/>
  <c r="X75" i="16"/>
  <c r="AC75" i="16" s="1"/>
  <c r="W75" i="16"/>
  <c r="AB75" i="16" s="1"/>
  <c r="V75" i="16"/>
  <c r="U75" i="16"/>
  <c r="Z75" i="16" s="1"/>
  <c r="T75" i="16"/>
  <c r="Y75" i="16" s="1"/>
  <c r="X74" i="16"/>
  <c r="AC74" i="16" s="1"/>
  <c r="W74" i="16"/>
  <c r="AB74" i="16" s="1"/>
  <c r="V74" i="16"/>
  <c r="U74" i="16"/>
  <c r="Z74" i="16" s="1"/>
  <c r="T74" i="16"/>
  <c r="Y74" i="16" s="1"/>
  <c r="X73" i="16"/>
  <c r="AC73" i="16" s="1"/>
  <c r="W73" i="16"/>
  <c r="AB73" i="16" s="1"/>
  <c r="V73" i="16"/>
  <c r="U73" i="16"/>
  <c r="Z73" i="16" s="1"/>
  <c r="T73" i="16"/>
  <c r="X72" i="16"/>
  <c r="AC72" i="16" s="1"/>
  <c r="W72" i="16"/>
  <c r="AB72" i="16" s="1"/>
  <c r="V72" i="16"/>
  <c r="U72" i="16"/>
  <c r="Z72" i="16" s="1"/>
  <c r="T72" i="16"/>
  <c r="Y72" i="16" s="1"/>
  <c r="X71" i="16"/>
  <c r="AC71" i="16" s="1"/>
  <c r="W71" i="16"/>
  <c r="AB71" i="16" s="1"/>
  <c r="V71" i="16"/>
  <c r="U71" i="16"/>
  <c r="T71" i="16"/>
  <c r="Y71" i="16" s="1"/>
  <c r="X70" i="16"/>
  <c r="AC70" i="16" s="1"/>
  <c r="W70" i="16"/>
  <c r="AB70" i="16" s="1"/>
  <c r="V70" i="16"/>
  <c r="U70" i="16"/>
  <c r="Z70" i="16" s="1"/>
  <c r="T70" i="16"/>
  <c r="Y70" i="16" s="1"/>
  <c r="X69" i="16"/>
  <c r="AC69" i="16" s="1"/>
  <c r="W69" i="16"/>
  <c r="AB69" i="16" s="1"/>
  <c r="V69" i="16"/>
  <c r="U69" i="16"/>
  <c r="Z69" i="16" s="1"/>
  <c r="T69" i="16"/>
  <c r="Y69" i="16" s="1"/>
  <c r="X68" i="16"/>
  <c r="AC68" i="16" s="1"/>
  <c r="W68" i="16"/>
  <c r="AB68" i="16" s="1"/>
  <c r="V68" i="16"/>
  <c r="U68" i="16"/>
  <c r="T68" i="16"/>
  <c r="Y68" i="16" s="1"/>
  <c r="X67" i="16"/>
  <c r="AC67" i="16" s="1"/>
  <c r="W67" i="16"/>
  <c r="AB67" i="16" s="1"/>
  <c r="V67" i="16"/>
  <c r="U67" i="16"/>
  <c r="T67" i="16"/>
  <c r="Y67" i="16" s="1"/>
  <c r="X66" i="16"/>
  <c r="AC66" i="16" s="1"/>
  <c r="W66" i="16"/>
  <c r="AB66" i="16" s="1"/>
  <c r="V66" i="16"/>
  <c r="U66" i="16"/>
  <c r="Z66" i="16" s="1"/>
  <c r="T66" i="16"/>
  <c r="Y66" i="16" s="1"/>
  <c r="X65" i="16"/>
  <c r="AC65" i="16" s="1"/>
  <c r="W65" i="16"/>
  <c r="AB65" i="16" s="1"/>
  <c r="V65" i="16"/>
  <c r="U65" i="16"/>
  <c r="T65" i="16"/>
  <c r="Y65" i="16" s="1"/>
  <c r="X64" i="16"/>
  <c r="AC64" i="16" s="1"/>
  <c r="W64" i="16"/>
  <c r="AB64" i="16" s="1"/>
  <c r="V64" i="16"/>
  <c r="U64" i="16"/>
  <c r="T64" i="16"/>
  <c r="Y64" i="16" s="1"/>
  <c r="X63" i="16"/>
  <c r="AC63" i="16" s="1"/>
  <c r="W63" i="16"/>
  <c r="AB63" i="16" s="1"/>
  <c r="V63" i="16"/>
  <c r="U63" i="16"/>
  <c r="T63" i="16"/>
  <c r="Y63" i="16" s="1"/>
  <c r="X62" i="16"/>
  <c r="AC62" i="16" s="1"/>
  <c r="W62" i="16"/>
  <c r="AB62" i="16" s="1"/>
  <c r="V62" i="16"/>
  <c r="AA62" i="16" s="1"/>
  <c r="U62" i="16"/>
  <c r="T62" i="16"/>
  <c r="X61" i="16"/>
  <c r="AC61" i="16" s="1"/>
  <c r="W61" i="16"/>
  <c r="AB61" i="16" s="1"/>
  <c r="V61" i="16"/>
  <c r="AA61" i="16" s="1"/>
  <c r="U61" i="16"/>
  <c r="T61" i="16"/>
  <c r="X60" i="16"/>
  <c r="AC60" i="16" s="1"/>
  <c r="W60" i="16"/>
  <c r="AB60" i="16" s="1"/>
  <c r="V60" i="16"/>
  <c r="AA60" i="16" s="1"/>
  <c r="U60" i="16"/>
  <c r="T60" i="16"/>
  <c r="Y60" i="16" s="1"/>
  <c r="X59" i="16"/>
  <c r="AC59" i="16" s="1"/>
  <c r="W59" i="16"/>
  <c r="AB59" i="16" s="1"/>
  <c r="V59" i="16"/>
  <c r="AA59" i="16" s="1"/>
  <c r="U59" i="16"/>
  <c r="T59" i="16"/>
  <c r="Y59" i="16" s="1"/>
  <c r="X58" i="16"/>
  <c r="AC58" i="16" s="1"/>
  <c r="W58" i="16"/>
  <c r="V58" i="16"/>
  <c r="AA58" i="16" s="1"/>
  <c r="U58" i="16"/>
  <c r="T58" i="16"/>
  <c r="Y58" i="16" s="1"/>
  <c r="X57" i="16"/>
  <c r="AC57" i="16" s="1"/>
  <c r="W57" i="16"/>
  <c r="AB57" i="16" s="1"/>
  <c r="V57" i="16"/>
  <c r="U57" i="16"/>
  <c r="T57" i="16"/>
  <c r="Y57" i="16" s="1"/>
  <c r="X56" i="16"/>
  <c r="AC56" i="16" s="1"/>
  <c r="W56" i="16"/>
  <c r="AB56" i="16" s="1"/>
  <c r="V56" i="16"/>
  <c r="AA56" i="16" s="1"/>
  <c r="U56" i="16"/>
  <c r="T56" i="16"/>
  <c r="Y56" i="16" s="1"/>
  <c r="X55" i="16"/>
  <c r="AC55" i="16" s="1"/>
  <c r="W55" i="16"/>
  <c r="V55" i="16"/>
  <c r="AA55" i="16" s="1"/>
  <c r="U55" i="16"/>
  <c r="T55" i="16"/>
  <c r="Y55" i="16" s="1"/>
  <c r="X54" i="16"/>
  <c r="AC54" i="16" s="1"/>
  <c r="W54" i="16"/>
  <c r="AB54" i="16" s="1"/>
  <c r="V54" i="16"/>
  <c r="U54" i="16"/>
  <c r="T54" i="16"/>
  <c r="Y54" i="16" s="1"/>
  <c r="X53" i="16"/>
  <c r="AC53" i="16" s="1"/>
  <c r="W53" i="16"/>
  <c r="AB53" i="16" s="1"/>
  <c r="V53" i="16"/>
  <c r="AA53" i="16" s="1"/>
  <c r="U53" i="16"/>
  <c r="T53" i="16"/>
  <c r="X52" i="16"/>
  <c r="AC52" i="16" s="1"/>
  <c r="W52" i="16"/>
  <c r="AB52" i="16" s="1"/>
  <c r="V52" i="16"/>
  <c r="AA52" i="16" s="1"/>
  <c r="U52" i="16"/>
  <c r="T52" i="16"/>
  <c r="Y52" i="16" s="1"/>
  <c r="AB51" i="16"/>
  <c r="X51" i="16"/>
  <c r="AC51" i="16" s="1"/>
  <c r="W51" i="16"/>
  <c r="V51" i="16"/>
  <c r="U51" i="16"/>
  <c r="T51" i="16"/>
  <c r="Y51" i="16" s="1"/>
  <c r="X50" i="16"/>
  <c r="AC50" i="16" s="1"/>
  <c r="W50" i="16"/>
  <c r="AB50" i="16" s="1"/>
  <c r="V50" i="16"/>
  <c r="AA50" i="16" s="1"/>
  <c r="U50" i="16"/>
  <c r="T50" i="16"/>
  <c r="Y50" i="16" s="1"/>
  <c r="X49" i="16"/>
  <c r="AC49" i="16" s="1"/>
  <c r="W49" i="16"/>
  <c r="AB49" i="16" s="1"/>
  <c r="V49" i="16"/>
  <c r="AA49" i="16" s="1"/>
  <c r="U49" i="16"/>
  <c r="T49" i="16"/>
  <c r="X48" i="16"/>
  <c r="AC48" i="16" s="1"/>
  <c r="W48" i="16"/>
  <c r="AB48" i="16" s="1"/>
  <c r="V48" i="16"/>
  <c r="AA48" i="16" s="1"/>
  <c r="U48" i="16"/>
  <c r="T48" i="16"/>
  <c r="X47" i="16"/>
  <c r="AC47" i="16" s="1"/>
  <c r="W47" i="16"/>
  <c r="AB47" i="16" s="1"/>
  <c r="V47" i="16"/>
  <c r="U47" i="16"/>
  <c r="Z47" i="16" s="1"/>
  <c r="T47" i="16"/>
  <c r="X46" i="16"/>
  <c r="AC46" i="16" s="1"/>
  <c r="W46" i="16"/>
  <c r="AB46" i="16" s="1"/>
  <c r="V46" i="16"/>
  <c r="AA46" i="16" s="1"/>
  <c r="U46" i="16"/>
  <c r="Z46" i="16" s="1"/>
  <c r="T46" i="16"/>
  <c r="X45" i="16"/>
  <c r="AC45" i="16" s="1"/>
  <c r="W45" i="16"/>
  <c r="AB45" i="16" s="1"/>
  <c r="V45" i="16"/>
  <c r="AA45" i="16" s="1"/>
  <c r="U45" i="16"/>
  <c r="T45" i="16"/>
  <c r="X44" i="16"/>
  <c r="AC44" i="16" s="1"/>
  <c r="W44" i="16"/>
  <c r="AB44" i="16" s="1"/>
  <c r="V44" i="16"/>
  <c r="U44" i="16"/>
  <c r="Z44" i="16" s="1"/>
  <c r="T44" i="16"/>
  <c r="X43" i="16"/>
  <c r="AC43" i="16" s="1"/>
  <c r="W43" i="16"/>
  <c r="AB43" i="16" s="1"/>
  <c r="V43" i="16"/>
  <c r="AA43" i="16" s="1"/>
  <c r="U43" i="16"/>
  <c r="Z43" i="16" s="1"/>
  <c r="T43" i="16"/>
  <c r="X42" i="16"/>
  <c r="AC42" i="16" s="1"/>
  <c r="W42" i="16"/>
  <c r="AB42" i="16" s="1"/>
  <c r="V42" i="16"/>
  <c r="AA42" i="16" s="1"/>
  <c r="U42" i="16"/>
  <c r="Z42" i="16" s="1"/>
  <c r="T42" i="16"/>
  <c r="X41" i="16"/>
  <c r="AC41" i="16" s="1"/>
  <c r="W41" i="16"/>
  <c r="AB41" i="16" s="1"/>
  <c r="V41" i="16"/>
  <c r="U41" i="16"/>
  <c r="Z41" i="16" s="1"/>
  <c r="T41" i="16"/>
  <c r="X40" i="16"/>
  <c r="AC40" i="16" s="1"/>
  <c r="W40" i="16"/>
  <c r="AB40" i="16" s="1"/>
  <c r="V40" i="16"/>
  <c r="AA40" i="16" s="1"/>
  <c r="U40" i="16"/>
  <c r="T40" i="16"/>
  <c r="X39" i="16"/>
  <c r="AC39" i="16" s="1"/>
  <c r="W39" i="16"/>
  <c r="AB39" i="16" s="1"/>
  <c r="V39" i="16"/>
  <c r="AA39" i="16" s="1"/>
  <c r="U39" i="16"/>
  <c r="T39" i="16"/>
  <c r="X38" i="16"/>
  <c r="AC38" i="16" s="1"/>
  <c r="W38" i="16"/>
  <c r="AB38" i="16" s="1"/>
  <c r="V38" i="16"/>
  <c r="U38" i="16"/>
  <c r="Z38" i="16" s="1"/>
  <c r="T38" i="16"/>
  <c r="X37" i="16"/>
  <c r="AC37" i="16" s="1"/>
  <c r="W37" i="16"/>
  <c r="AB37" i="16" s="1"/>
  <c r="V37" i="16"/>
  <c r="U37" i="16"/>
  <c r="Z37" i="16" s="1"/>
  <c r="T37" i="16"/>
  <c r="X36" i="16"/>
  <c r="AC36" i="16" s="1"/>
  <c r="W36" i="16"/>
  <c r="AB36" i="16" s="1"/>
  <c r="V36" i="16"/>
  <c r="U36" i="16"/>
  <c r="Z36" i="16" s="1"/>
  <c r="T36" i="16"/>
  <c r="X35" i="16"/>
  <c r="AC35" i="16" s="1"/>
  <c r="W35" i="16"/>
  <c r="AB35" i="16" s="1"/>
  <c r="V35" i="16"/>
  <c r="AA35" i="16" s="1"/>
  <c r="U35" i="16"/>
  <c r="T35" i="16"/>
  <c r="X34" i="16"/>
  <c r="AC34" i="16" s="1"/>
  <c r="W34" i="16"/>
  <c r="AB34" i="16" s="1"/>
  <c r="V34" i="16"/>
  <c r="AA34" i="16" s="1"/>
  <c r="U34" i="16"/>
  <c r="T34" i="16"/>
  <c r="AB33" i="16"/>
  <c r="X33" i="16"/>
  <c r="AC33" i="16" s="1"/>
  <c r="W33" i="16"/>
  <c r="V33" i="16"/>
  <c r="AA33" i="16" s="1"/>
  <c r="U33" i="16"/>
  <c r="Z33" i="16" s="1"/>
  <c r="T33" i="16"/>
  <c r="X32" i="16"/>
  <c r="AC32" i="16" s="1"/>
  <c r="W32" i="16"/>
  <c r="AB32" i="16" s="1"/>
  <c r="V32" i="16"/>
  <c r="U32" i="16"/>
  <c r="Z32" i="16" s="1"/>
  <c r="T32" i="16"/>
  <c r="X31" i="16"/>
  <c r="AC31" i="16" s="1"/>
  <c r="W31" i="16"/>
  <c r="AB31" i="16" s="1"/>
  <c r="V31" i="16"/>
  <c r="AA31" i="16" s="1"/>
  <c r="U31" i="16"/>
  <c r="T31" i="16"/>
  <c r="X30" i="16"/>
  <c r="AC30" i="16" s="1"/>
  <c r="W30" i="16"/>
  <c r="AB30" i="16" s="1"/>
  <c r="V30" i="16"/>
  <c r="AA30" i="16" s="1"/>
  <c r="U30" i="16"/>
  <c r="Z30" i="16" s="1"/>
  <c r="T30" i="16"/>
  <c r="X29" i="16"/>
  <c r="AC29" i="16" s="1"/>
  <c r="W29" i="16"/>
  <c r="AB29" i="16" s="1"/>
  <c r="V29" i="16"/>
  <c r="U29" i="16"/>
  <c r="Z29" i="16" s="1"/>
  <c r="T29" i="16"/>
  <c r="X28" i="16"/>
  <c r="AC28" i="16" s="1"/>
  <c r="W28" i="16"/>
  <c r="AB28" i="16" s="1"/>
  <c r="V28" i="16"/>
  <c r="U28" i="16"/>
  <c r="T28" i="16"/>
  <c r="S28" i="16"/>
  <c r="R28" i="16"/>
  <c r="Q28" i="16"/>
  <c r="P28" i="16"/>
  <c r="O28" i="16"/>
  <c r="X27" i="16"/>
  <c r="AC27" i="16" s="1"/>
  <c r="W27" i="16"/>
  <c r="AB27" i="16" s="1"/>
  <c r="V27" i="16"/>
  <c r="AA27" i="16" s="1"/>
  <c r="U27" i="16"/>
  <c r="T27" i="16"/>
  <c r="X26" i="16"/>
  <c r="AC26" i="16" s="1"/>
  <c r="W26" i="16"/>
  <c r="AB26" i="16" s="1"/>
  <c r="V26" i="16"/>
  <c r="AA26" i="16" s="1"/>
  <c r="U26" i="16"/>
  <c r="T26" i="16"/>
  <c r="X25" i="16"/>
  <c r="AC25" i="16" s="1"/>
  <c r="W25" i="16"/>
  <c r="AB25" i="16" s="1"/>
  <c r="V25" i="16"/>
  <c r="AA25" i="16" s="1"/>
  <c r="U25" i="16"/>
  <c r="T25" i="16"/>
  <c r="X24" i="16"/>
  <c r="AC24" i="16" s="1"/>
  <c r="W24" i="16"/>
  <c r="AB24" i="16" s="1"/>
  <c r="V24" i="16"/>
  <c r="U24" i="16"/>
  <c r="T24" i="16"/>
  <c r="X23" i="16"/>
  <c r="AC23" i="16" s="1"/>
  <c r="W23" i="16"/>
  <c r="AB23" i="16" s="1"/>
  <c r="V23" i="16"/>
  <c r="AA23" i="16" s="1"/>
  <c r="U23" i="16"/>
  <c r="T23" i="16"/>
  <c r="X22" i="16"/>
  <c r="AC22" i="16" s="1"/>
  <c r="W22" i="16"/>
  <c r="AB22" i="16" s="1"/>
  <c r="V22" i="16"/>
  <c r="U22" i="16"/>
  <c r="T22" i="16"/>
  <c r="X21" i="16"/>
  <c r="AC21" i="16" s="1"/>
  <c r="W21" i="16"/>
  <c r="AB21" i="16" s="1"/>
  <c r="V21" i="16"/>
  <c r="AA21" i="16" s="1"/>
  <c r="U21" i="16"/>
  <c r="T21" i="16"/>
  <c r="X20" i="16"/>
  <c r="AC20" i="16" s="1"/>
  <c r="W20" i="16"/>
  <c r="AB20" i="16" s="1"/>
  <c r="V20" i="16"/>
  <c r="AA20" i="16" s="1"/>
  <c r="U20" i="16"/>
  <c r="T20" i="16"/>
  <c r="X19" i="16"/>
  <c r="AC19" i="16" s="1"/>
  <c r="W19" i="16"/>
  <c r="AB19" i="16" s="1"/>
  <c r="V19" i="16"/>
  <c r="U19" i="16"/>
  <c r="T19" i="16"/>
  <c r="X18" i="16"/>
  <c r="AC18" i="16" s="1"/>
  <c r="W18" i="16"/>
  <c r="AB18" i="16" s="1"/>
  <c r="V18" i="16"/>
  <c r="AA18" i="16" s="1"/>
  <c r="U18" i="16"/>
  <c r="T18" i="16"/>
  <c r="X17" i="16"/>
  <c r="AC17" i="16" s="1"/>
  <c r="W17" i="16"/>
  <c r="AB17" i="16" s="1"/>
  <c r="V17" i="16"/>
  <c r="AA17" i="16" s="1"/>
  <c r="U17" i="16"/>
  <c r="T17" i="16"/>
  <c r="X16" i="16"/>
  <c r="AC16" i="16" s="1"/>
  <c r="W16" i="16"/>
  <c r="AB16" i="16" s="1"/>
  <c r="V16" i="16"/>
  <c r="U16" i="16"/>
  <c r="Z16" i="16" s="1"/>
  <c r="T16" i="16"/>
  <c r="X15" i="16"/>
  <c r="AC15" i="16" s="1"/>
  <c r="W15" i="16"/>
  <c r="AB15" i="16" s="1"/>
  <c r="V15" i="16"/>
  <c r="AA15" i="16" s="1"/>
  <c r="U15" i="16"/>
  <c r="T15" i="16"/>
  <c r="X14" i="16"/>
  <c r="AC14" i="16" s="1"/>
  <c r="W14" i="16"/>
  <c r="AB14" i="16" s="1"/>
  <c r="V14" i="16"/>
  <c r="AA14" i="16" s="1"/>
  <c r="U14" i="16"/>
  <c r="T14" i="16"/>
  <c r="X13" i="16"/>
  <c r="W13" i="16"/>
  <c r="AB13" i="16" s="1"/>
  <c r="V13" i="16"/>
  <c r="AA13" i="16" s="1"/>
  <c r="U13" i="16"/>
  <c r="Z13" i="16" s="1"/>
  <c r="T13" i="16"/>
  <c r="AF9" i="16"/>
  <c r="AC423" i="17" l="1"/>
  <c r="AC439" i="17"/>
  <c r="AB504" i="17"/>
  <c r="AC609" i="17"/>
  <c r="AC694" i="17"/>
  <c r="AB696" i="17"/>
  <c r="AC90" i="17"/>
  <c r="AB301" i="17"/>
  <c r="AB325" i="17"/>
  <c r="AB356" i="17"/>
  <c r="AB378" i="17"/>
  <c r="AB384" i="17"/>
  <c r="AC391" i="17"/>
  <c r="AC393" i="17"/>
  <c r="AB426" i="17"/>
  <c r="AB460" i="17"/>
  <c r="AC471" i="17"/>
  <c r="AC488" i="17"/>
  <c r="AC495" i="17"/>
  <c r="AB520" i="17"/>
  <c r="AC559" i="17"/>
  <c r="AC561" i="17"/>
  <c r="AC575" i="17"/>
  <c r="AC577" i="17"/>
  <c r="AC623" i="17"/>
  <c r="AB632" i="17"/>
  <c r="AC643" i="17"/>
  <c r="AB656" i="17"/>
  <c r="AB658" i="17"/>
  <c r="AC699" i="17"/>
  <c r="AB712" i="17"/>
  <c r="AB714" i="17"/>
  <c r="AB720" i="17"/>
  <c r="AB734" i="17"/>
  <c r="AB740" i="17"/>
  <c r="AB117" i="17"/>
  <c r="AC136" i="17"/>
  <c r="AC228" i="17"/>
  <c r="AC285" i="17"/>
  <c r="AC304" i="17"/>
  <c r="AB319" i="17"/>
  <c r="AB329" i="17"/>
  <c r="AB376" i="17"/>
  <c r="AC411" i="17"/>
  <c r="AB424" i="17"/>
  <c r="AC440" i="17"/>
  <c r="AC447" i="17"/>
  <c r="AC523" i="17"/>
  <c r="AC539" i="17"/>
  <c r="AB586" i="17"/>
  <c r="AB592" i="17"/>
  <c r="AC599" i="17"/>
  <c r="AB610" i="17"/>
  <c r="AC677" i="17"/>
  <c r="AC685" i="17"/>
  <c r="AC689" i="17"/>
  <c r="AC697" i="17"/>
  <c r="AB732" i="17"/>
  <c r="AC359" i="17"/>
  <c r="AC98" i="17"/>
  <c r="AC112" i="17"/>
  <c r="AC145" i="17"/>
  <c r="AC148" i="17"/>
  <c r="AC164" i="17"/>
  <c r="AC190" i="17"/>
  <c r="AC193" i="17"/>
  <c r="AB245" i="17"/>
  <c r="AC248" i="17"/>
  <c r="AB309" i="17"/>
  <c r="AB396" i="17"/>
  <c r="AC407" i="17"/>
  <c r="AC459" i="17"/>
  <c r="AC475" i="17"/>
  <c r="AC292" i="17"/>
  <c r="AC96" i="17"/>
  <c r="AC162" i="17"/>
  <c r="AC176" i="17"/>
  <c r="AC224" i="17"/>
  <c r="AC272" i="17"/>
  <c r="AB295" i="17"/>
  <c r="AC320" i="17"/>
  <c r="AB337" i="17"/>
  <c r="AC340" i="17"/>
  <c r="AC351" i="17"/>
  <c r="AB362" i="17"/>
  <c r="AB368" i="17"/>
  <c r="AB420" i="17"/>
  <c r="AC431" i="17"/>
  <c r="AB442" i="17"/>
  <c r="AB448" i="17"/>
  <c r="AC455" i="17"/>
  <c r="AC457" i="17"/>
  <c r="AC473" i="17"/>
  <c r="AC479" i="17"/>
  <c r="AB490" i="17"/>
  <c r="AB496" i="17"/>
  <c r="AC511" i="17"/>
  <c r="AC276" i="17"/>
  <c r="AC149" i="17"/>
  <c r="AB149" i="17"/>
  <c r="AB172" i="17"/>
  <c r="AC172" i="17"/>
  <c r="AB264" i="17"/>
  <c r="AC264" i="17"/>
  <c r="AC305" i="17"/>
  <c r="AB305" i="17"/>
  <c r="AB308" i="17"/>
  <c r="AC308" i="17"/>
  <c r="AC410" i="17"/>
  <c r="AB410" i="17"/>
  <c r="AC538" i="17"/>
  <c r="AB538" i="17"/>
  <c r="AC556" i="17"/>
  <c r="AB556" i="17"/>
  <c r="AC568" i="17"/>
  <c r="AB568" i="17"/>
  <c r="AB647" i="17"/>
  <c r="AC647" i="17"/>
  <c r="AC664" i="17"/>
  <c r="AB664" i="17"/>
  <c r="AB673" i="17"/>
  <c r="AC673" i="17"/>
  <c r="AB738" i="17"/>
  <c r="AC738" i="17"/>
  <c r="AB129" i="17"/>
  <c r="AB180" i="17"/>
  <c r="AC180" i="17"/>
  <c r="AC261" i="17"/>
  <c r="AB261" i="17"/>
  <c r="AB377" i="17"/>
  <c r="AC377" i="17"/>
  <c r="AB441" i="17"/>
  <c r="AC441" i="17"/>
  <c r="AC562" i="17"/>
  <c r="AB562" i="17"/>
  <c r="AC578" i="17"/>
  <c r="AB578" i="17"/>
  <c r="AB591" i="17"/>
  <c r="AC591" i="17"/>
  <c r="AC616" i="17"/>
  <c r="AB616" i="17"/>
  <c r="AC620" i="17"/>
  <c r="AB620" i="17"/>
  <c r="AB624" i="17"/>
  <c r="AC628" i="17"/>
  <c r="AB628" i="17"/>
  <c r="AB631" i="17"/>
  <c r="AC631" i="17"/>
  <c r="AC641" i="17"/>
  <c r="AC758" i="17"/>
  <c r="AC774" i="17"/>
  <c r="AC790" i="17"/>
  <c r="AC806" i="17"/>
  <c r="AC822" i="17"/>
  <c r="AB843" i="17"/>
  <c r="AC843" i="17"/>
  <c r="AB152" i="17"/>
  <c r="AC152" i="17"/>
  <c r="AC474" i="17"/>
  <c r="AB474" i="17"/>
  <c r="AC552" i="17"/>
  <c r="AB552" i="17"/>
  <c r="AC572" i="17"/>
  <c r="AB572" i="17"/>
  <c r="AC655" i="17"/>
  <c r="AC679" i="17"/>
  <c r="AB715" i="17"/>
  <c r="AC715" i="17"/>
  <c r="AB85" i="17"/>
  <c r="AB113" i="17"/>
  <c r="AB115" i="17"/>
  <c r="AC120" i="17"/>
  <c r="AB131" i="17"/>
  <c r="AB169" i="17"/>
  <c r="AC169" i="17"/>
  <c r="AB198" i="17"/>
  <c r="AC198" i="17"/>
  <c r="AB294" i="17"/>
  <c r="AC294" i="17"/>
  <c r="AB336" i="17"/>
  <c r="AC336" i="17"/>
  <c r="AB505" i="17"/>
  <c r="AC505" i="17"/>
  <c r="AC88" i="17"/>
  <c r="AB97" i="17"/>
  <c r="AB105" i="17"/>
  <c r="AB137" i="17"/>
  <c r="AC147" i="17"/>
  <c r="AB147" i="17"/>
  <c r="AC163" i="17"/>
  <c r="AB163" i="17"/>
  <c r="AC168" i="17"/>
  <c r="AB177" i="17"/>
  <c r="AC177" i="17"/>
  <c r="AB232" i="17"/>
  <c r="AC232" i="17"/>
  <c r="AC287" i="17"/>
  <c r="AB287" i="17"/>
  <c r="AC303" i="17"/>
  <c r="AB303" i="17"/>
  <c r="AB334" i="17"/>
  <c r="AC334" i="17"/>
  <c r="AC364" i="17"/>
  <c r="AB364" i="17"/>
  <c r="AC388" i="17"/>
  <c r="AB388" i="17"/>
  <c r="AC400" i="17"/>
  <c r="AB400" i="17"/>
  <c r="AB408" i="17"/>
  <c r="AC428" i="17"/>
  <c r="AB428" i="17"/>
  <c r="AC452" i="17"/>
  <c r="AB452" i="17"/>
  <c r="AC464" i="17"/>
  <c r="AB464" i="17"/>
  <c r="AB472" i="17"/>
  <c r="AC492" i="17"/>
  <c r="AB492" i="17"/>
  <c r="AC516" i="17"/>
  <c r="AB516" i="17"/>
  <c r="AC528" i="17"/>
  <c r="AB528" i="17"/>
  <c r="AB536" i="17"/>
  <c r="AC540" i="17"/>
  <c r="AB540" i="17"/>
  <c r="AB543" i="17"/>
  <c r="AC543" i="17"/>
  <c r="AC585" i="17"/>
  <c r="AB659" i="17"/>
  <c r="AC659" i="17"/>
  <c r="AB681" i="17"/>
  <c r="AC681" i="17"/>
  <c r="AB713" i="17"/>
  <c r="AC713" i="17"/>
  <c r="AB746" i="17"/>
  <c r="AC746" i="17"/>
  <c r="AC762" i="17"/>
  <c r="AB762" i="17"/>
  <c r="AC778" i="17"/>
  <c r="AB778" i="17"/>
  <c r="AC794" i="17"/>
  <c r="AB794" i="17"/>
  <c r="AC810" i="17"/>
  <c r="AB810" i="17"/>
  <c r="AC826" i="17"/>
  <c r="AB826" i="17"/>
  <c r="AC84" i="17"/>
  <c r="AC86" i="17"/>
  <c r="AC100" i="17"/>
  <c r="AB109" i="17"/>
  <c r="AC116" i="17"/>
  <c r="AB121" i="17"/>
  <c r="AC128" i="17"/>
  <c r="AC130" i="17"/>
  <c r="AC132" i="17"/>
  <c r="AB141" i="17"/>
  <c r="AC144" i="17"/>
  <c r="AC161" i="17"/>
  <c r="AB161" i="17"/>
  <c r="AB208" i="17"/>
  <c r="AC208" i="17"/>
  <c r="AC229" i="17"/>
  <c r="AB229" i="17"/>
  <c r="AC277" i="17"/>
  <c r="AB277" i="17"/>
  <c r="AC286" i="17"/>
  <c r="AB296" i="17"/>
  <c r="AC296" i="17"/>
  <c r="AB324" i="17"/>
  <c r="AC324" i="17"/>
  <c r="AC341" i="17"/>
  <c r="AB341" i="17"/>
  <c r="AC352" i="17"/>
  <c r="AB352" i="17"/>
  <c r="AC361" i="17"/>
  <c r="AC363" i="17"/>
  <c r="AB379" i="17"/>
  <c r="AC379" i="17"/>
  <c r="AB394" i="17"/>
  <c r="AC399" i="17"/>
  <c r="AC416" i="17"/>
  <c r="AB416" i="17"/>
  <c r="AC425" i="17"/>
  <c r="AC427" i="17"/>
  <c r="AB443" i="17"/>
  <c r="AC443" i="17"/>
  <c r="AB458" i="17"/>
  <c r="AC463" i="17"/>
  <c r="AC480" i="17"/>
  <c r="AB480" i="17"/>
  <c r="AC489" i="17"/>
  <c r="AC491" i="17"/>
  <c r="AB507" i="17"/>
  <c r="AC507" i="17"/>
  <c r="AB522" i="17"/>
  <c r="AC527" i="17"/>
  <c r="AC600" i="17"/>
  <c r="AB600" i="17"/>
  <c r="AB611" i="17"/>
  <c r="AC611" i="17"/>
  <c r="AC626" i="17"/>
  <c r="AB626" i="17"/>
  <c r="AB657" i="17"/>
  <c r="AC657" i="17"/>
  <c r="AC686" i="17"/>
  <c r="AB703" i="17"/>
  <c r="AC703" i="17"/>
  <c r="AC864" i="17"/>
  <c r="AB864" i="17"/>
  <c r="AC890" i="17"/>
  <c r="AC907" i="17"/>
  <c r="AB928" i="17"/>
  <c r="AC962" i="17"/>
  <c r="AB964" i="17"/>
  <c r="AC970" i="17"/>
  <c r="AC922" i="17"/>
  <c r="AB936" i="17"/>
  <c r="AC939" i="17"/>
  <c r="AB960" i="17"/>
  <c r="AC693" i="17"/>
  <c r="AB698" i="17"/>
  <c r="AC729" i="17"/>
  <c r="AC731" i="17"/>
  <c r="AC733" i="17"/>
  <c r="AC757" i="17"/>
  <c r="AC773" i="17"/>
  <c r="AC789" i="17"/>
  <c r="AC805" i="17"/>
  <c r="AC821" i="17"/>
  <c r="AC906" i="17"/>
  <c r="AB1000" i="17"/>
  <c r="AB704" i="17"/>
  <c r="AB716" i="17"/>
  <c r="AC747" i="17"/>
  <c r="AC858" i="17"/>
  <c r="AC875" i="17"/>
  <c r="AB896" i="17"/>
  <c r="AB976" i="17"/>
  <c r="AC52" i="17"/>
  <c r="AC76" i="17"/>
  <c r="AC60" i="17"/>
  <c r="AB61" i="17"/>
  <c r="AB63" i="17"/>
  <c r="AB53" i="17"/>
  <c r="AC56" i="17"/>
  <c r="AB71" i="17"/>
  <c r="AB77" i="17"/>
  <c r="AC80" i="17"/>
  <c r="AB87" i="17"/>
  <c r="AB89" i="17"/>
  <c r="AB99" i="17"/>
  <c r="AB101" i="17"/>
  <c r="AC114" i="17"/>
  <c r="AB133" i="17"/>
  <c r="AC146" i="17"/>
  <c r="AB165" i="17"/>
  <c r="AB173" i="17"/>
  <c r="AB181" i="17"/>
  <c r="AC225" i="17"/>
  <c r="AC230" i="17"/>
  <c r="AC273" i="17"/>
  <c r="AB321" i="17"/>
  <c r="AB380" i="17"/>
  <c r="AB412" i="17"/>
  <c r="AB444" i="17"/>
  <c r="AB476" i="17"/>
  <c r="AB508" i="17"/>
  <c r="AB548" i="17"/>
  <c r="AB588" i="17"/>
  <c r="AB612" i="17"/>
  <c r="AB644" i="17"/>
  <c r="AB674" i="17"/>
  <c r="AB682" i="17"/>
  <c r="AB690" i="17"/>
  <c r="AB700" i="17"/>
  <c r="AB748" i="17"/>
  <c r="AC827" i="17"/>
  <c r="AB848" i="17"/>
  <c r="AC859" i="17"/>
  <c r="AB880" i="17"/>
  <c r="AC891" i="17"/>
  <c r="AB912" i="17"/>
  <c r="AC923" i="17"/>
  <c r="AB948" i="17"/>
  <c r="AC971" i="17"/>
  <c r="AB65" i="17"/>
  <c r="AC106" i="17"/>
  <c r="AC108" i="17"/>
  <c r="AB123" i="17"/>
  <c r="AB125" i="17"/>
  <c r="AC138" i="17"/>
  <c r="AC140" i="17"/>
  <c r="AB155" i="17"/>
  <c r="AB157" i="17"/>
  <c r="AC192" i="17"/>
  <c r="AB197" i="17"/>
  <c r="AB213" i="17"/>
  <c r="AB237" i="17"/>
  <c r="AC240" i="17"/>
  <c r="AB253" i="17"/>
  <c r="AC256" i="17"/>
  <c r="AB269" i="17"/>
  <c r="AC278" i="17"/>
  <c r="AC280" i="17"/>
  <c r="AB289" i="17"/>
  <c r="AB311" i="17"/>
  <c r="AB313" i="17"/>
  <c r="AC326" i="17"/>
  <c r="AC328" i="17"/>
  <c r="AB343" i="17"/>
  <c r="AB345" i="17"/>
  <c r="AC353" i="17"/>
  <c r="AC355" i="17"/>
  <c r="AB370" i="17"/>
  <c r="AB372" i="17"/>
  <c r="AC385" i="17"/>
  <c r="AC387" i="17"/>
  <c r="AB402" i="17"/>
  <c r="AB404" i="17"/>
  <c r="AC417" i="17"/>
  <c r="AC419" i="17"/>
  <c r="AB434" i="17"/>
  <c r="AB436" i="17"/>
  <c r="AC449" i="17"/>
  <c r="AC451" i="17"/>
  <c r="AB466" i="17"/>
  <c r="AB468" i="17"/>
  <c r="AC481" i="17"/>
  <c r="AC483" i="17"/>
  <c r="AB498" i="17"/>
  <c r="AB500" i="17"/>
  <c r="AC513" i="17"/>
  <c r="AC515" i="17"/>
  <c r="AB530" i="17"/>
  <c r="AB546" i="17"/>
  <c r="AC553" i="17"/>
  <c r="AC555" i="17"/>
  <c r="AC569" i="17"/>
  <c r="AC571" i="17"/>
  <c r="AB580" i="17"/>
  <c r="AC593" i="17"/>
  <c r="AC595" i="17"/>
  <c r="AB602" i="17"/>
  <c r="AB604" i="17"/>
  <c r="AC617" i="17"/>
  <c r="AC619" i="17"/>
  <c r="AB634" i="17"/>
  <c r="AB636" i="17"/>
  <c r="AC649" i="17"/>
  <c r="AC651" i="17"/>
  <c r="AB666" i="17"/>
  <c r="AB668" i="17"/>
  <c r="AC705" i="17"/>
  <c r="AC707" i="17"/>
  <c r="AB722" i="17"/>
  <c r="AB724" i="17"/>
  <c r="AB736" i="17"/>
  <c r="AC741" i="17"/>
  <c r="AC751" i="17"/>
  <c r="AC753" i="17"/>
  <c r="AC767" i="17"/>
  <c r="AC769" i="17"/>
  <c r="AC783" i="17"/>
  <c r="AC785" i="17"/>
  <c r="AC799" i="17"/>
  <c r="AC801" i="17"/>
  <c r="AC815" i="17"/>
  <c r="AC817" i="17"/>
  <c r="AC834" i="17"/>
  <c r="AB836" i="17"/>
  <c r="AC851" i="17"/>
  <c r="AC866" i="17"/>
  <c r="AB868" i="17"/>
  <c r="AC883" i="17"/>
  <c r="AC898" i="17"/>
  <c r="AB900" i="17"/>
  <c r="AC915" i="17"/>
  <c r="AC930" i="17"/>
  <c r="AB932" i="17"/>
  <c r="AC938" i="17"/>
  <c r="AB944" i="17"/>
  <c r="AC955" i="17"/>
  <c r="AC978" i="17"/>
  <c r="AB980" i="17"/>
  <c r="AC986" i="17"/>
  <c r="AB988" i="17"/>
  <c r="AC994" i="17"/>
  <c r="AB996" i="17"/>
  <c r="AC1002" i="17"/>
  <c r="AB1004" i="17"/>
  <c r="AC1006" i="17"/>
  <c r="AC1010" i="17"/>
  <c r="AB107" i="17"/>
  <c r="AC122" i="17"/>
  <c r="AC124" i="17"/>
  <c r="AB139" i="17"/>
  <c r="AC154" i="17"/>
  <c r="AC156" i="17"/>
  <c r="AC196" i="17"/>
  <c r="AC212" i="17"/>
  <c r="AB279" i="17"/>
  <c r="AC310" i="17"/>
  <c r="AC312" i="17"/>
  <c r="AB327" i="17"/>
  <c r="AC342" i="17"/>
  <c r="AC344" i="17"/>
  <c r="AB354" i="17"/>
  <c r="AC369" i="17"/>
  <c r="AC371" i="17"/>
  <c r="AB386" i="17"/>
  <c r="AC401" i="17"/>
  <c r="AC403" i="17"/>
  <c r="AB418" i="17"/>
  <c r="AC433" i="17"/>
  <c r="AC435" i="17"/>
  <c r="AB450" i="17"/>
  <c r="AC465" i="17"/>
  <c r="AC467" i="17"/>
  <c r="AB482" i="17"/>
  <c r="AC497" i="17"/>
  <c r="AC499" i="17"/>
  <c r="AB514" i="17"/>
  <c r="AC529" i="17"/>
  <c r="AC545" i="17"/>
  <c r="AB554" i="17"/>
  <c r="AB570" i="17"/>
  <c r="AB594" i="17"/>
  <c r="AC601" i="17"/>
  <c r="AC603" i="17"/>
  <c r="AB618" i="17"/>
  <c r="AC633" i="17"/>
  <c r="AC635" i="17"/>
  <c r="AB650" i="17"/>
  <c r="AC665" i="17"/>
  <c r="AC667" i="17"/>
  <c r="AB706" i="17"/>
  <c r="AC721" i="17"/>
  <c r="AC723" i="17"/>
  <c r="AC735" i="17"/>
  <c r="AC737" i="17"/>
  <c r="AC750" i="17"/>
  <c r="AB752" i="17"/>
  <c r="AC766" i="17"/>
  <c r="AB768" i="17"/>
  <c r="AC782" i="17"/>
  <c r="AB784" i="17"/>
  <c r="AC798" i="17"/>
  <c r="AB800" i="17"/>
  <c r="AC814" i="17"/>
  <c r="AB816" i="17"/>
  <c r="AC835" i="17"/>
  <c r="AC850" i="17"/>
  <c r="AC867" i="17"/>
  <c r="AC882" i="17"/>
  <c r="AC899" i="17"/>
  <c r="AC914" i="17"/>
  <c r="AC931" i="17"/>
  <c r="AC954" i="17"/>
  <c r="AC979" i="17"/>
  <c r="AC987" i="17"/>
  <c r="AC995" i="17"/>
  <c r="AC1003" i="17"/>
  <c r="AC1005" i="17"/>
  <c r="AC1011" i="17"/>
  <c r="AC45" i="17"/>
  <c r="AC46" i="17"/>
  <c r="AB47" i="17"/>
  <c r="AC48" i="17"/>
  <c r="AB69" i="17"/>
  <c r="AB83" i="17"/>
  <c r="AB93" i="17"/>
  <c r="AB95" i="17"/>
  <c r="AC102" i="17"/>
  <c r="AB111" i="17"/>
  <c r="AC118" i="17"/>
  <c r="AB127" i="17"/>
  <c r="AC134" i="17"/>
  <c r="AB143" i="17"/>
  <c r="AC150" i="17"/>
  <c r="AB159" i="17"/>
  <c r="AC166" i="17"/>
  <c r="AC174" i="17"/>
  <c r="AC182" i="17"/>
  <c r="AC184" i="17"/>
  <c r="AB189" i="17"/>
  <c r="AC201" i="17"/>
  <c r="AC204" i="17"/>
  <c r="AC206" i="17"/>
  <c r="AC207" i="17"/>
  <c r="AB207" i="17"/>
  <c r="AC216" i="17"/>
  <c r="AB221" i="17"/>
  <c r="AC233" i="17"/>
  <c r="AC236" i="17"/>
  <c r="AC241" i="17"/>
  <c r="AC244" i="17"/>
  <c r="AC249" i="17"/>
  <c r="AC252" i="17"/>
  <c r="AC257" i="17"/>
  <c r="AC260" i="17"/>
  <c r="AC265" i="17"/>
  <c r="AC268" i="17"/>
  <c r="AB282" i="17"/>
  <c r="AC282" i="17"/>
  <c r="AB57" i="17"/>
  <c r="AB81" i="17"/>
  <c r="AC209" i="17"/>
  <c r="AC214" i="17"/>
  <c r="AC215" i="17"/>
  <c r="AB215" i="17"/>
  <c r="AB238" i="17"/>
  <c r="AC238" i="17"/>
  <c r="AB246" i="17"/>
  <c r="AC246" i="17"/>
  <c r="AB254" i="17"/>
  <c r="AC254" i="17"/>
  <c r="AB262" i="17"/>
  <c r="AC262" i="17"/>
  <c r="AB270" i="17"/>
  <c r="AC270" i="17"/>
  <c r="AC291" i="17"/>
  <c r="AB291" i="17"/>
  <c r="AC68" i="17"/>
  <c r="AC92" i="17"/>
  <c r="AC94" i="17"/>
  <c r="AB103" i="17"/>
  <c r="AC110" i="17"/>
  <c r="AB119" i="17"/>
  <c r="AC126" i="17"/>
  <c r="AB135" i="17"/>
  <c r="AC142" i="17"/>
  <c r="AB151" i="17"/>
  <c r="AC158" i="17"/>
  <c r="AB167" i="17"/>
  <c r="AB175" i="17"/>
  <c r="AB183" i="17"/>
  <c r="AC185" i="17"/>
  <c r="AC188" i="17"/>
  <c r="AC191" i="17"/>
  <c r="AB191" i="17"/>
  <c r="AC200" i="17"/>
  <c r="AB205" i="17"/>
  <c r="AC217" i="17"/>
  <c r="AC220" i="17"/>
  <c r="AC223" i="17"/>
  <c r="AB223" i="17"/>
  <c r="AC283" i="17"/>
  <c r="AB283" i="17"/>
  <c r="AC288" i="17"/>
  <c r="AB298" i="17"/>
  <c r="AC298" i="17"/>
  <c r="AC199" i="17"/>
  <c r="AB199" i="17"/>
  <c r="AC231" i="17"/>
  <c r="AB231" i="17"/>
  <c r="AC239" i="17"/>
  <c r="AB239" i="17"/>
  <c r="AC247" i="17"/>
  <c r="AB247" i="17"/>
  <c r="AC255" i="17"/>
  <c r="AB255" i="17"/>
  <c r="AC263" i="17"/>
  <c r="AB263" i="17"/>
  <c r="AC271" i="17"/>
  <c r="AB271" i="17"/>
  <c r="AC274" i="17"/>
  <c r="AB290" i="17"/>
  <c r="AC290" i="17"/>
  <c r="AB297" i="17"/>
  <c r="AB299" i="17"/>
  <c r="AC306" i="17"/>
  <c r="AB315" i="17"/>
  <c r="AC322" i="17"/>
  <c r="AB331" i="17"/>
  <c r="AC338" i="17"/>
  <c r="AB347" i="17"/>
  <c r="AC349" i="17"/>
  <c r="AB358" i="17"/>
  <c r="AC365" i="17"/>
  <c r="AB374" i="17"/>
  <c r="AC381" i="17"/>
  <c r="AB390" i="17"/>
  <c r="AC397" i="17"/>
  <c r="AB406" i="17"/>
  <c r="AC413" i="17"/>
  <c r="AB422" i="17"/>
  <c r="AC429" i="17"/>
  <c r="AB438" i="17"/>
  <c r="AC445" i="17"/>
  <c r="AB454" i="17"/>
  <c r="AC461" i="17"/>
  <c r="AB470" i="17"/>
  <c r="AC477" i="17"/>
  <c r="AB486" i="17"/>
  <c r="AC493" i="17"/>
  <c r="AB502" i="17"/>
  <c r="AC509" i="17"/>
  <c r="AC526" i="17"/>
  <c r="AB526" i="17"/>
  <c r="AC531" i="17"/>
  <c r="AB541" i="17"/>
  <c r="AC541" i="17"/>
  <c r="AC558" i="17"/>
  <c r="AB558" i="17"/>
  <c r="AC563" i="17"/>
  <c r="AB573" i="17"/>
  <c r="AC573" i="17"/>
  <c r="AC517" i="17"/>
  <c r="AC518" i="17"/>
  <c r="AB518" i="17"/>
  <c r="AB533" i="17"/>
  <c r="AC533" i="17"/>
  <c r="AC550" i="17"/>
  <c r="AB550" i="17"/>
  <c r="AB565" i="17"/>
  <c r="AC565" i="17"/>
  <c r="AC582" i="17"/>
  <c r="AB582" i="17"/>
  <c r="AB307" i="17"/>
  <c r="AC314" i="17"/>
  <c r="AB323" i="17"/>
  <c r="AC330" i="17"/>
  <c r="AB339" i="17"/>
  <c r="AC346" i="17"/>
  <c r="AC348" i="17"/>
  <c r="AB350" i="17"/>
  <c r="AC357" i="17"/>
  <c r="AB366" i="17"/>
  <c r="AC373" i="17"/>
  <c r="AB382" i="17"/>
  <c r="AC389" i="17"/>
  <c r="AB398" i="17"/>
  <c r="AC405" i="17"/>
  <c r="AB414" i="17"/>
  <c r="AC421" i="17"/>
  <c r="AB430" i="17"/>
  <c r="AC437" i="17"/>
  <c r="AB446" i="17"/>
  <c r="AC453" i="17"/>
  <c r="AB462" i="17"/>
  <c r="AC469" i="17"/>
  <c r="AB478" i="17"/>
  <c r="AC485" i="17"/>
  <c r="AB494" i="17"/>
  <c r="AC501" i="17"/>
  <c r="AB510" i="17"/>
  <c r="AB525" i="17"/>
  <c r="AC525" i="17"/>
  <c r="AB532" i="17"/>
  <c r="AC542" i="17"/>
  <c r="AB542" i="17"/>
  <c r="AC547" i="17"/>
  <c r="AB557" i="17"/>
  <c r="AC557" i="17"/>
  <c r="AB564" i="17"/>
  <c r="AC574" i="17"/>
  <c r="AB574" i="17"/>
  <c r="AC579" i="17"/>
  <c r="AB589" i="17"/>
  <c r="AC589" i="17"/>
  <c r="AB596" i="17"/>
  <c r="AC534" i="17"/>
  <c r="AB534" i="17"/>
  <c r="AB549" i="17"/>
  <c r="AC549" i="17"/>
  <c r="AC566" i="17"/>
  <c r="AB566" i="17"/>
  <c r="AB581" i="17"/>
  <c r="AC581" i="17"/>
  <c r="AC598" i="17"/>
  <c r="AB598" i="17"/>
  <c r="AC605" i="17"/>
  <c r="AB614" i="17"/>
  <c r="AC621" i="17"/>
  <c r="AB630" i="17"/>
  <c r="AC637" i="17"/>
  <c r="AB646" i="17"/>
  <c r="AC653" i="17"/>
  <c r="AB662" i="17"/>
  <c r="AC669" i="17"/>
  <c r="AB702" i="17"/>
  <c r="AC709" i="17"/>
  <c r="AB718" i="17"/>
  <c r="AC725" i="17"/>
  <c r="AB744" i="17"/>
  <c r="AC749" i="17"/>
  <c r="AB754" i="17"/>
  <c r="AC763" i="17"/>
  <c r="AC765" i="17"/>
  <c r="AB770" i="17"/>
  <c r="AC779" i="17"/>
  <c r="AC781" i="17"/>
  <c r="AB786" i="17"/>
  <c r="AC795" i="17"/>
  <c r="AC797" i="17"/>
  <c r="AB802" i="17"/>
  <c r="AC811" i="17"/>
  <c r="AC813" i="17"/>
  <c r="AB818" i="17"/>
  <c r="AC830" i="17"/>
  <c r="AC839" i="17"/>
  <c r="AC846" i="17"/>
  <c r="AC855" i="17"/>
  <c r="AC862" i="17"/>
  <c r="AC871" i="17"/>
  <c r="AC878" i="17"/>
  <c r="AC887" i="17"/>
  <c r="AC894" i="17"/>
  <c r="AC903" i="17"/>
  <c r="AC910" i="17"/>
  <c r="AC919" i="17"/>
  <c r="AC926" i="17"/>
  <c r="AC935" i="17"/>
  <c r="AC942" i="17"/>
  <c r="AC951" i="17"/>
  <c r="AC958" i="17"/>
  <c r="AC967" i="17"/>
  <c r="AC974" i="17"/>
  <c r="AC983" i="17"/>
  <c r="AC990" i="17"/>
  <c r="AC999" i="17"/>
  <c r="AB844" i="17"/>
  <c r="AB860" i="17"/>
  <c r="AB876" i="17"/>
  <c r="AB892" i="17"/>
  <c r="AB908" i="17"/>
  <c r="AB924" i="17"/>
  <c r="AB940" i="17"/>
  <c r="AB956" i="17"/>
  <c r="AB972" i="17"/>
  <c r="AB590" i="17"/>
  <c r="AC597" i="17"/>
  <c r="AB606" i="17"/>
  <c r="AC613" i="17"/>
  <c r="AB622" i="17"/>
  <c r="AC629" i="17"/>
  <c r="AB638" i="17"/>
  <c r="AC645" i="17"/>
  <c r="AB654" i="17"/>
  <c r="AC661" i="17"/>
  <c r="AB670" i="17"/>
  <c r="AC701" i="17"/>
  <c r="AB710" i="17"/>
  <c r="AC717" i="17"/>
  <c r="AB726" i="17"/>
  <c r="AC743" i="17"/>
  <c r="AC745" i="17"/>
  <c r="AB764" i="17"/>
  <c r="AB780" i="17"/>
  <c r="AB796" i="17"/>
  <c r="AB812" i="17"/>
  <c r="AC831" i="17"/>
  <c r="AC838" i="17"/>
  <c r="AB840" i="17"/>
  <c r="AC847" i="17"/>
  <c r="AC854" i="17"/>
  <c r="AB856" i="17"/>
  <c r="AC863" i="17"/>
  <c r="AC870" i="17"/>
  <c r="AB872" i="17"/>
  <c r="AC879" i="17"/>
  <c r="AC886" i="17"/>
  <c r="AB888" i="17"/>
  <c r="AC895" i="17"/>
  <c r="AC902" i="17"/>
  <c r="AB904" i="17"/>
  <c r="AC911" i="17"/>
  <c r="AC918" i="17"/>
  <c r="AB920" i="17"/>
  <c r="AC927" i="17"/>
  <c r="AC934" i="17"/>
  <c r="AC943" i="17"/>
  <c r="AC950" i="17"/>
  <c r="AB952" i="17"/>
  <c r="AC959" i="17"/>
  <c r="AC966" i="17"/>
  <c r="AC975" i="17"/>
  <c r="AC982" i="17"/>
  <c r="AC991" i="17"/>
  <c r="AC998" i="17"/>
  <c r="AB55" i="17"/>
  <c r="AC70" i="17"/>
  <c r="AC72" i="17"/>
  <c r="AB49" i="17"/>
  <c r="AC62" i="17"/>
  <c r="AC64" i="17"/>
  <c r="AB79" i="17"/>
  <c r="AC54" i="17"/>
  <c r="AB73" i="17"/>
  <c r="AC78" i="17"/>
  <c r="AC40" i="17"/>
  <c r="AC41" i="17"/>
  <c r="AC42" i="17"/>
  <c r="AC43" i="17"/>
  <c r="AC44" i="17"/>
  <c r="AB33" i="17"/>
  <c r="AB30" i="17"/>
  <c r="AC39" i="17"/>
  <c r="AB37" i="17"/>
  <c r="AB35" i="17"/>
  <c r="AC29" i="17"/>
  <c r="AB17" i="17"/>
  <c r="AB16" i="17"/>
  <c r="AB19" i="17"/>
  <c r="AB32" i="17"/>
  <c r="AB51" i="17"/>
  <c r="AC58" i="17"/>
  <c r="AB67" i="17"/>
  <c r="AC74" i="17"/>
  <c r="AC31" i="17"/>
  <c r="AB59" i="17"/>
  <c r="AC66" i="17"/>
  <c r="AB75" i="17"/>
  <c r="AC82" i="17"/>
  <c r="AB91" i="17"/>
  <c r="AC28" i="17"/>
  <c r="AB36" i="17"/>
  <c r="AC38" i="17"/>
  <c r="U12" i="16"/>
  <c r="Z20" i="16"/>
  <c r="AC4" i="16"/>
  <c r="F15" i="16" s="1"/>
  <c r="AC8" i="16"/>
  <c r="AE8" i="16" s="1"/>
  <c r="H19" i="16" s="1"/>
  <c r="AC7" i="16"/>
  <c r="J18" i="16" s="1"/>
  <c r="AC6" i="16"/>
  <c r="AG6" i="16" s="1"/>
  <c r="AJ6" i="16" s="1"/>
  <c r="AC13" i="16"/>
  <c r="AC12" i="16" s="1"/>
  <c r="V12" i="16"/>
  <c r="AC20" i="17"/>
  <c r="AC22" i="17"/>
  <c r="AC24" i="17"/>
  <c r="AC26" i="17"/>
  <c r="AC170" i="17"/>
  <c r="AB179" i="17"/>
  <c r="AC186" i="17"/>
  <c r="AB195" i="17"/>
  <c r="AC202" i="17"/>
  <c r="AB211" i="17"/>
  <c r="AC218" i="17"/>
  <c r="AB227" i="17"/>
  <c r="AC234" i="17"/>
  <c r="AB243" i="17"/>
  <c r="AC250" i="17"/>
  <c r="AB259" i="17"/>
  <c r="AC266" i="17"/>
  <c r="AB275" i="17"/>
  <c r="AD14" i="17"/>
  <c r="AC21" i="17"/>
  <c r="AC23" i="17"/>
  <c r="AC25" i="17"/>
  <c r="AC27" i="17"/>
  <c r="AB171" i="17"/>
  <c r="AC178" i="17"/>
  <c r="AB187" i="17"/>
  <c r="AC194" i="17"/>
  <c r="AB203" i="17"/>
  <c r="AC210" i="17"/>
  <c r="AB219" i="17"/>
  <c r="AC226" i="17"/>
  <c r="AB235" i="17"/>
  <c r="AC242" i="17"/>
  <c r="AB251" i="17"/>
  <c r="AC258" i="17"/>
  <c r="AB267" i="17"/>
  <c r="AB676" i="17"/>
  <c r="AB684" i="17"/>
  <c r="AB692" i="17"/>
  <c r="AB756" i="17"/>
  <c r="AC771" i="17"/>
  <c r="AB788" i="17"/>
  <c r="AC803" i="17"/>
  <c r="AB820" i="17"/>
  <c r="AC675" i="17"/>
  <c r="AC683" i="17"/>
  <c r="AC691" i="17"/>
  <c r="AC755" i="17"/>
  <c r="AB772" i="17"/>
  <c r="AC787" i="17"/>
  <c r="AB804" i="17"/>
  <c r="AC819" i="17"/>
  <c r="AB828" i="17"/>
  <c r="AC829" i="17"/>
  <c r="AC837" i="17"/>
  <c r="AC845" i="17"/>
  <c r="AC853" i="17"/>
  <c r="AC861" i="17"/>
  <c r="AC869" i="17"/>
  <c r="AC877" i="17"/>
  <c r="AC885" i="17"/>
  <c r="AC893" i="17"/>
  <c r="AC901" i="17"/>
  <c r="AC909" i="17"/>
  <c r="AC917" i="17"/>
  <c r="AC925" i="17"/>
  <c r="AC933" i="17"/>
  <c r="AC941" i="17"/>
  <c r="AC949" i="17"/>
  <c r="AC957" i="17"/>
  <c r="AC965" i="17"/>
  <c r="AC973" i="17"/>
  <c r="AC981" i="17"/>
  <c r="AC989" i="17"/>
  <c r="AC997" i="17"/>
  <c r="AC833" i="17"/>
  <c r="AC841" i="17"/>
  <c r="AC849" i="17"/>
  <c r="AC857" i="17"/>
  <c r="AC865" i="17"/>
  <c r="AC873" i="17"/>
  <c r="AC881" i="17"/>
  <c r="AC889" i="17"/>
  <c r="AC897" i="17"/>
  <c r="AC905" i="17"/>
  <c r="AC913" i="17"/>
  <c r="AC921" i="17"/>
  <c r="AC929" i="17"/>
  <c r="AC937" i="17"/>
  <c r="AC945" i="17"/>
  <c r="AC953" i="17"/>
  <c r="AC961" i="17"/>
  <c r="AC969" i="17"/>
  <c r="AC977" i="17"/>
  <c r="AC985" i="17"/>
  <c r="AC993" i="17"/>
  <c r="AC1001" i="17"/>
  <c r="AC1009" i="17"/>
  <c r="AC1014" i="17"/>
  <c r="AC18" i="17"/>
  <c r="AB50" i="17"/>
  <c r="AC14" i="17"/>
  <c r="F20" i="17"/>
  <c r="K20" i="17" s="1"/>
  <c r="AB34" i="17"/>
  <c r="AB1015" i="17"/>
  <c r="W12" i="16"/>
  <c r="AC5" i="16"/>
  <c r="AF6" i="16"/>
  <c r="T12" i="16"/>
  <c r="X12" i="16"/>
  <c r="F19" i="16"/>
  <c r="AE17" i="16" s="1"/>
  <c r="AA19" i="16"/>
  <c r="AG8" i="16"/>
  <c r="AJ8" i="16" s="1"/>
  <c r="G19" i="16"/>
  <c r="AH6" i="16" l="1"/>
  <c r="AD6" i="16"/>
  <c r="AA268" i="16" s="1"/>
  <c r="AA462" i="16"/>
  <c r="AA395" i="16"/>
  <c r="AA331" i="16"/>
  <c r="AA266" i="16"/>
  <c r="AA464" i="16"/>
  <c r="AA400" i="16"/>
  <c r="AA333" i="16"/>
  <c r="AG20" i="16"/>
  <c r="AA71" i="16"/>
  <c r="AA130" i="16"/>
  <c r="AA68" i="16"/>
  <c r="AA134" i="16"/>
  <c r="AA200" i="16"/>
  <c r="AA261" i="16"/>
  <c r="AA77" i="16"/>
  <c r="AA203" i="16"/>
  <c r="AA329" i="16"/>
  <c r="AA393" i="16"/>
  <c r="AA460" i="16"/>
  <c r="AA327" i="16"/>
  <c r="AA402" i="16"/>
  <c r="AA196" i="16"/>
  <c r="AA260" i="16"/>
  <c r="AA133" i="16"/>
  <c r="AA199" i="16"/>
  <c r="AA263" i="16"/>
  <c r="AA76" i="16"/>
  <c r="AA137" i="16"/>
  <c r="AA205" i="16"/>
  <c r="AA264" i="16"/>
  <c r="AA132" i="16"/>
  <c r="AA206" i="16"/>
  <c r="AA332" i="16"/>
  <c r="AA396" i="16"/>
  <c r="AA465" i="16"/>
  <c r="AA330" i="16"/>
  <c r="AA391" i="16"/>
  <c r="AA135" i="16"/>
  <c r="AA201" i="16"/>
  <c r="AA136" i="16"/>
  <c r="AA202" i="16"/>
  <c r="AA269" i="16"/>
  <c r="AA141" i="16"/>
  <c r="AA267" i="16"/>
  <c r="AA65" i="16"/>
  <c r="AA138" i="16"/>
  <c r="AA195" i="16"/>
  <c r="AA262" i="16"/>
  <c r="AA337" i="16"/>
  <c r="AA401" i="16"/>
  <c r="AA335" i="16"/>
  <c r="AA394" i="16"/>
  <c r="AA466" i="16"/>
  <c r="AA139" i="16"/>
  <c r="AA204" i="16"/>
  <c r="AA67" i="16"/>
  <c r="AA140" i="16"/>
  <c r="AA207" i="16"/>
  <c r="AA131" i="16"/>
  <c r="AA197" i="16"/>
  <c r="AA270" i="16"/>
  <c r="AA73" i="16"/>
  <c r="AA142" i="16"/>
  <c r="AA198" i="16"/>
  <c r="AA272" i="16"/>
  <c r="AA457" i="16"/>
  <c r="AA399" i="16"/>
  <c r="AA455" i="16"/>
  <c r="AA459" i="16"/>
  <c r="AA390" i="16"/>
  <c r="AA326" i="16"/>
  <c r="AA461" i="16"/>
  <c r="AA397" i="16"/>
  <c r="AA328" i="16"/>
  <c r="AA265" i="16"/>
  <c r="AA456" i="16"/>
  <c r="AA392" i="16"/>
  <c r="AA325" i="16"/>
  <c r="AA463" i="16"/>
  <c r="AA467" i="16"/>
  <c r="AA398" i="16"/>
  <c r="AA334" i="16"/>
  <c r="AA271" i="16"/>
  <c r="AA336" i="16"/>
  <c r="AA458" i="16"/>
  <c r="AG4" i="16"/>
  <c r="AJ4" i="16" s="1"/>
  <c r="AF4" i="16"/>
  <c r="AD4" i="16"/>
  <c r="Y61" i="16"/>
  <c r="AA99" i="16"/>
  <c r="AA64" i="16"/>
  <c r="AA29" i="16"/>
  <c r="Y102" i="16"/>
  <c r="AA69" i="16"/>
  <c r="Y73" i="16"/>
  <c r="Y43" i="16"/>
  <c r="AA94" i="16"/>
  <c r="AA70" i="16"/>
  <c r="Y21" i="16"/>
  <c r="Y53" i="16"/>
  <c r="AA103" i="16"/>
  <c r="AA72" i="16"/>
  <c r="AA44" i="16"/>
  <c r="AA90" i="16"/>
  <c r="AA22" i="16"/>
  <c r="AA57" i="16"/>
  <c r="AA16" i="16"/>
  <c r="AA97" i="16"/>
  <c r="AA74" i="16"/>
  <c r="AA38" i="16"/>
  <c r="AA91" i="16"/>
  <c r="Y62" i="16"/>
  <c r="AA36" i="16"/>
  <c r="AA24" i="16"/>
  <c r="AA92" i="16"/>
  <c r="AA41" i="16"/>
  <c r="AA51" i="16"/>
  <c r="AA81" i="16"/>
  <c r="AA37" i="16"/>
  <c r="Y33" i="16"/>
  <c r="AA66" i="16"/>
  <c r="AA75" i="16"/>
  <c r="AA47" i="16"/>
  <c r="AA32" i="16"/>
  <c r="AA84" i="16"/>
  <c r="AA28" i="16"/>
  <c r="AA78" i="16"/>
  <c r="AA54" i="16"/>
  <c r="AA63" i="16"/>
  <c r="M20" i="17"/>
  <c r="AI5" i="17"/>
  <c r="H13" i="17"/>
  <c r="I18" i="16"/>
  <c r="AE7" i="16"/>
  <c r="H18" i="16" s="1"/>
  <c r="AF7" i="16"/>
  <c r="G17" i="16"/>
  <c r="F17" i="16"/>
  <c r="AE15" i="16" s="1"/>
  <c r="AC9" i="16"/>
  <c r="AI9" i="16" s="1"/>
  <c r="Y17" i="16"/>
  <c r="AD8" i="16"/>
  <c r="AG26" i="16" s="1"/>
  <c r="AG25" i="16" s="1"/>
  <c r="J19" i="16"/>
  <c r="I19" i="16"/>
  <c r="Y16" i="16"/>
  <c r="Y15" i="16"/>
  <c r="Y13" i="16"/>
  <c r="AH4" i="16"/>
  <c r="I15" i="16" s="1"/>
  <c r="AE6" i="16"/>
  <c r="H17" i="16" s="1"/>
  <c r="AE4" i="16"/>
  <c r="H15" i="16" s="1"/>
  <c r="AI4" i="16"/>
  <c r="AI7" i="16"/>
  <c r="AD7" i="16"/>
  <c r="AG7" i="16"/>
  <c r="AJ7" i="16" s="1"/>
  <c r="AF8" i="16"/>
  <c r="AH8" i="16" s="1"/>
  <c r="F18" i="16"/>
  <c r="AE16" i="16" s="1"/>
  <c r="AI8" i="16"/>
  <c r="AK8" i="16" s="1"/>
  <c r="I17" i="16"/>
  <c r="AI6" i="16"/>
  <c r="AK6" i="16" s="1"/>
  <c r="G20" i="17"/>
  <c r="J20" i="17"/>
  <c r="I20" i="17"/>
  <c r="H20" i="17"/>
  <c r="F12" i="17"/>
  <c r="AH5" i="17"/>
  <c r="AG25" i="17"/>
  <c r="AG50" i="17"/>
  <c r="AG36" i="17"/>
  <c r="AI6" i="17"/>
  <c r="AH6" i="17"/>
  <c r="AG41" i="17"/>
  <c r="AG18" i="17"/>
  <c r="AG24" i="17"/>
  <c r="AG40" i="17"/>
  <c r="AG43" i="17"/>
  <c r="AG27" i="17"/>
  <c r="AG23" i="17"/>
  <c r="AG42" i="17"/>
  <c r="AG45" i="17"/>
  <c r="AG32" i="17"/>
  <c r="H12" i="17"/>
  <c r="AG26" i="17"/>
  <c r="AG22" i="17"/>
  <c r="AG44" i="17"/>
  <c r="AI5" i="16"/>
  <c r="AE5" i="16"/>
  <c r="H16" i="16" s="1"/>
  <c r="AD5" i="16"/>
  <c r="AG5" i="16"/>
  <c r="AJ5" i="16" s="1"/>
  <c r="F16" i="16"/>
  <c r="AE14" i="16" s="1"/>
  <c r="AF5" i="16"/>
  <c r="AE13" i="16"/>
  <c r="Z120" i="16" l="1"/>
  <c r="Z194" i="16"/>
  <c r="Z258" i="16"/>
  <c r="Z115" i="16"/>
  <c r="Z192" i="16"/>
  <c r="Z256" i="16"/>
  <c r="Z122" i="16"/>
  <c r="Z182" i="16"/>
  <c r="Z246" i="16"/>
  <c r="Z58" i="16"/>
  <c r="Z129" i="16"/>
  <c r="Z188" i="16"/>
  <c r="Z252" i="16"/>
  <c r="Z375" i="16"/>
  <c r="Z442" i="16"/>
  <c r="Z506" i="16"/>
  <c r="Z310" i="16"/>
  <c r="Z389" i="16"/>
  <c r="Z124" i="16"/>
  <c r="Z183" i="16"/>
  <c r="Z247" i="16"/>
  <c r="Z118" i="16"/>
  <c r="Z181" i="16"/>
  <c r="Z245" i="16"/>
  <c r="Z53" i="16"/>
  <c r="Z125" i="16"/>
  <c r="Z187" i="16"/>
  <c r="Z251" i="16"/>
  <c r="Z62" i="16"/>
  <c r="Z119" i="16"/>
  <c r="Z193" i="16"/>
  <c r="Z257" i="16"/>
  <c r="Z312" i="16"/>
  <c r="Z378" i="16"/>
  <c r="Z447" i="16"/>
  <c r="Z511" i="16"/>
  <c r="Z313" i="16"/>
  <c r="Z376" i="16"/>
  <c r="Z55" i="16"/>
  <c r="Z186" i="16"/>
  <c r="Z250" i="16"/>
  <c r="Z64" i="16"/>
  <c r="Z121" i="16"/>
  <c r="Z184" i="16"/>
  <c r="Z248" i="16"/>
  <c r="Z57" i="16"/>
  <c r="Z128" i="16"/>
  <c r="Z190" i="16"/>
  <c r="Z254" i="16"/>
  <c r="Z51" i="16"/>
  <c r="Z123" i="16"/>
  <c r="Z180" i="16"/>
  <c r="Z315" i="16"/>
  <c r="Z383" i="16"/>
  <c r="Z450" i="16"/>
  <c r="Z316" i="16"/>
  <c r="Z381" i="16"/>
  <c r="Z453" i="16"/>
  <c r="Z63" i="16"/>
  <c r="Z117" i="16"/>
  <c r="Z191" i="16"/>
  <c r="Z255" i="16"/>
  <c r="Z127" i="16"/>
  <c r="Z189" i="16"/>
  <c r="Z253" i="16"/>
  <c r="Z61" i="16"/>
  <c r="Z116" i="16"/>
  <c r="Z259" i="16"/>
  <c r="Z54" i="16"/>
  <c r="Z126" i="16"/>
  <c r="Z185" i="16"/>
  <c r="Z249" i="16"/>
  <c r="Z322" i="16"/>
  <c r="Z386" i="16"/>
  <c r="Z319" i="16"/>
  <c r="Z384" i="16"/>
  <c r="Z440" i="16"/>
  <c r="Z509" i="16"/>
  <c r="Z323" i="16"/>
  <c r="Z387" i="16"/>
  <c r="Z454" i="16"/>
  <c r="Z321" i="16"/>
  <c r="Z385" i="16"/>
  <c r="Z449" i="16"/>
  <c r="Z512" i="16"/>
  <c r="Z314" i="16"/>
  <c r="Z443" i="16"/>
  <c r="Z507" i="16"/>
  <c r="Z324" i="16"/>
  <c r="Z388" i="16"/>
  <c r="Z452" i="16"/>
  <c r="Z445" i="16"/>
  <c r="Z317" i="16"/>
  <c r="Z379" i="16"/>
  <c r="Z446" i="16"/>
  <c r="Z510" i="16"/>
  <c r="Z311" i="16"/>
  <c r="Z377" i="16"/>
  <c r="Z441" i="16"/>
  <c r="Z505" i="16"/>
  <c r="Z448" i="16"/>
  <c r="Z320" i="16"/>
  <c r="Z382" i="16"/>
  <c r="Z451" i="16"/>
  <c r="Z318" i="16"/>
  <c r="Z380" i="16"/>
  <c r="Z444" i="16"/>
  <c r="Z508" i="16"/>
  <c r="AG14" i="16"/>
  <c r="Y23" i="16"/>
  <c r="Y45" i="16"/>
  <c r="Y86" i="16"/>
  <c r="Y101" i="16"/>
  <c r="Y144" i="16"/>
  <c r="Y160" i="16"/>
  <c r="Y176" i="16"/>
  <c r="Y208" i="16"/>
  <c r="Y224" i="16"/>
  <c r="Y240" i="16"/>
  <c r="Y34" i="16"/>
  <c r="Y98" i="16"/>
  <c r="Y148" i="16"/>
  <c r="Y164" i="16"/>
  <c r="Y179" i="16"/>
  <c r="Y211" i="16"/>
  <c r="Y227" i="16"/>
  <c r="Y243" i="16"/>
  <c r="Y28" i="16"/>
  <c r="Y47" i="16"/>
  <c r="Y91" i="16"/>
  <c r="Y107" i="16"/>
  <c r="Y149" i="16"/>
  <c r="Y165" i="16"/>
  <c r="Y217" i="16"/>
  <c r="Y233" i="16"/>
  <c r="Y22" i="16"/>
  <c r="Y44" i="16"/>
  <c r="Y96" i="16"/>
  <c r="Y114" i="16"/>
  <c r="Y143" i="16"/>
  <c r="Y159" i="16"/>
  <c r="Y175" i="16"/>
  <c r="Y218" i="16"/>
  <c r="Y234" i="16"/>
  <c r="Y273" i="16"/>
  <c r="Y289" i="16"/>
  <c r="Y303" i="16"/>
  <c r="Y344" i="16"/>
  <c r="Y360" i="16"/>
  <c r="Y408" i="16"/>
  <c r="Y424" i="16"/>
  <c r="Y477" i="16"/>
  <c r="Y493" i="16"/>
  <c r="Y282" i="16"/>
  <c r="Y298" i="16"/>
  <c r="Y342" i="16"/>
  <c r="Y358" i="16"/>
  <c r="Y374" i="16"/>
  <c r="Y414" i="16"/>
  <c r="Y27" i="16"/>
  <c r="Y49" i="16"/>
  <c r="Y90" i="16"/>
  <c r="Y105" i="16"/>
  <c r="Y147" i="16"/>
  <c r="Y163" i="16"/>
  <c r="Y213" i="16"/>
  <c r="Y229" i="16"/>
  <c r="Y38" i="16"/>
  <c r="Y81" i="16"/>
  <c r="Y106" i="16"/>
  <c r="Y151" i="16"/>
  <c r="Y167" i="16"/>
  <c r="Y214" i="16"/>
  <c r="Y230" i="16"/>
  <c r="Y32" i="16"/>
  <c r="Y95" i="16"/>
  <c r="Y110" i="16"/>
  <c r="Y152" i="16"/>
  <c r="Y168" i="16"/>
  <c r="Y220" i="16"/>
  <c r="Y236" i="16"/>
  <c r="Y29" i="16"/>
  <c r="Y48" i="16"/>
  <c r="Y85" i="16"/>
  <c r="Y100" i="16"/>
  <c r="Y146" i="16"/>
  <c r="Y162" i="16"/>
  <c r="Y178" i="16"/>
  <c r="Y223" i="16"/>
  <c r="Y239" i="16"/>
  <c r="Y276" i="16"/>
  <c r="Y292" i="16"/>
  <c r="Y349" i="16"/>
  <c r="Y365" i="16"/>
  <c r="Y413" i="16"/>
  <c r="Y429" i="16"/>
  <c r="Y480" i="16"/>
  <c r="Y496" i="16"/>
  <c r="Y287" i="16"/>
  <c r="Y301" i="16"/>
  <c r="Y347" i="16"/>
  <c r="Y363" i="16"/>
  <c r="Y403" i="16"/>
  <c r="Y419" i="16"/>
  <c r="Y37" i="16"/>
  <c r="Y93" i="16"/>
  <c r="Y111" i="16"/>
  <c r="Y153" i="16"/>
  <c r="Y169" i="16"/>
  <c r="Y216" i="16"/>
  <c r="Y232" i="16"/>
  <c r="Y24" i="16"/>
  <c r="Y84" i="16"/>
  <c r="Y109" i="16"/>
  <c r="Y154" i="16"/>
  <c r="Y170" i="16"/>
  <c r="Y219" i="16"/>
  <c r="Y235" i="16"/>
  <c r="Y35" i="16"/>
  <c r="Y78" i="16"/>
  <c r="Y99" i="16"/>
  <c r="Y113" i="16"/>
  <c r="Y155" i="16"/>
  <c r="Y171" i="16"/>
  <c r="Y209" i="16"/>
  <c r="Y225" i="16"/>
  <c r="Y241" i="16"/>
  <c r="Y36" i="16"/>
  <c r="Y89" i="16"/>
  <c r="Y104" i="16"/>
  <c r="Y150" i="16"/>
  <c r="Y166" i="16"/>
  <c r="Y210" i="16"/>
  <c r="Y226" i="16"/>
  <c r="Y242" i="16"/>
  <c r="Y281" i="16"/>
  <c r="Y297" i="16"/>
  <c r="Y352" i="16"/>
  <c r="Y368" i="16"/>
  <c r="Y416" i="16"/>
  <c r="Y432" i="16"/>
  <c r="Y469" i="16"/>
  <c r="Y485" i="16"/>
  <c r="Y501" i="16"/>
  <c r="Y274" i="16"/>
  <c r="Y290" i="16"/>
  <c r="Y304" i="16"/>
  <c r="Y350" i="16"/>
  <c r="Y366" i="16"/>
  <c r="Y406" i="16"/>
  <c r="Y422" i="16"/>
  <c r="Y438" i="16"/>
  <c r="Y483" i="16"/>
  <c r="Y41" i="16"/>
  <c r="Y97" i="16"/>
  <c r="Y157" i="16"/>
  <c r="Y173" i="16"/>
  <c r="Y221" i="16"/>
  <c r="Y237" i="16"/>
  <c r="Y31" i="16"/>
  <c r="Y94" i="16"/>
  <c r="Y112" i="16"/>
  <c r="Y158" i="16"/>
  <c r="Y174" i="16"/>
  <c r="Y222" i="16"/>
  <c r="Y238" i="16"/>
  <c r="Y25" i="16"/>
  <c r="Y39" i="16"/>
  <c r="Y88" i="16"/>
  <c r="Y103" i="16"/>
  <c r="Y145" i="16"/>
  <c r="Y161" i="16"/>
  <c r="Y177" i="16"/>
  <c r="Y212" i="16"/>
  <c r="Y228" i="16"/>
  <c r="Y244" i="16"/>
  <c r="Y40" i="16"/>
  <c r="Y92" i="16"/>
  <c r="Y108" i="16"/>
  <c r="Y156" i="16"/>
  <c r="Y172" i="16"/>
  <c r="Y215" i="16"/>
  <c r="Y231" i="16"/>
  <c r="Y284" i="16"/>
  <c r="Y300" i="16"/>
  <c r="Y341" i="16"/>
  <c r="Y357" i="16"/>
  <c r="Y373" i="16"/>
  <c r="Y405" i="16"/>
  <c r="Y421" i="16"/>
  <c r="Y437" i="16"/>
  <c r="Y472" i="16"/>
  <c r="Y488" i="16"/>
  <c r="Y504" i="16"/>
  <c r="Y279" i="16"/>
  <c r="Y295" i="16"/>
  <c r="Y307" i="16"/>
  <c r="Y339" i="16"/>
  <c r="Y355" i="16"/>
  <c r="Y371" i="16"/>
  <c r="Y411" i="16"/>
  <c r="Y427" i="16"/>
  <c r="Y470" i="16"/>
  <c r="Y486" i="16"/>
  <c r="Y430" i="16"/>
  <c r="Y491" i="16"/>
  <c r="Y277" i="16"/>
  <c r="Y293" i="16"/>
  <c r="Y308" i="16"/>
  <c r="Y353" i="16"/>
  <c r="Y369" i="16"/>
  <c r="Y404" i="16"/>
  <c r="Y420" i="16"/>
  <c r="Y436" i="16"/>
  <c r="Y468" i="16"/>
  <c r="Y484" i="16"/>
  <c r="Y500" i="16"/>
  <c r="Y286" i="16"/>
  <c r="Y306" i="16"/>
  <c r="Y351" i="16"/>
  <c r="Y367" i="16"/>
  <c r="Y418" i="16"/>
  <c r="Y434" i="16"/>
  <c r="Y482" i="16"/>
  <c r="Y498" i="16"/>
  <c r="Y435" i="16"/>
  <c r="Y494" i="16"/>
  <c r="Y280" i="16"/>
  <c r="Y296" i="16"/>
  <c r="Y340" i="16"/>
  <c r="Y356" i="16"/>
  <c r="Y372" i="16"/>
  <c r="Y409" i="16"/>
  <c r="Y425" i="16"/>
  <c r="Y473" i="16"/>
  <c r="Y489" i="16"/>
  <c r="Y275" i="16"/>
  <c r="Y291" i="16"/>
  <c r="Y309" i="16"/>
  <c r="Y338" i="16"/>
  <c r="Y354" i="16"/>
  <c r="Y370" i="16"/>
  <c r="Y407" i="16"/>
  <c r="Y423" i="16"/>
  <c r="Y439" i="16"/>
  <c r="Y471" i="16"/>
  <c r="Y487" i="16"/>
  <c r="Y503" i="16"/>
  <c r="Y475" i="16"/>
  <c r="Y499" i="16"/>
  <c r="Y285" i="16"/>
  <c r="Y302" i="16"/>
  <c r="Y345" i="16"/>
  <c r="Y361" i="16"/>
  <c r="Y412" i="16"/>
  <c r="Y428" i="16"/>
  <c r="Y476" i="16"/>
  <c r="Y492" i="16"/>
  <c r="Y278" i="16"/>
  <c r="Y294" i="16"/>
  <c r="Y343" i="16"/>
  <c r="Y359" i="16"/>
  <c r="Y410" i="16"/>
  <c r="Y426" i="16"/>
  <c r="Y474" i="16"/>
  <c r="Y490" i="16"/>
  <c r="Y478" i="16"/>
  <c r="Y502" i="16"/>
  <c r="Y288" i="16"/>
  <c r="Y305" i="16"/>
  <c r="Y348" i="16"/>
  <c r="Y364" i="16"/>
  <c r="Y417" i="16"/>
  <c r="Y433" i="16"/>
  <c r="Y481" i="16"/>
  <c r="Y497" i="16"/>
  <c r="Y283" i="16"/>
  <c r="Y299" i="16"/>
  <c r="Y346" i="16"/>
  <c r="Y362" i="16"/>
  <c r="Y415" i="16"/>
  <c r="Y431" i="16"/>
  <c r="Y479" i="16"/>
  <c r="Y495" i="16"/>
  <c r="Y14" i="16"/>
  <c r="Y18" i="16"/>
  <c r="Y79" i="16"/>
  <c r="Y46" i="16"/>
  <c r="Y42" i="16"/>
  <c r="Y83" i="16"/>
  <c r="G15" i="16"/>
  <c r="Y19" i="16"/>
  <c r="Y12" i="16" s="1"/>
  <c r="Y20" i="16"/>
  <c r="Y26" i="16"/>
  <c r="Y82" i="16"/>
  <c r="Y80" i="16"/>
  <c r="Y87" i="16"/>
  <c r="Y30" i="16"/>
  <c r="L20" i="17"/>
  <c r="AG19" i="16"/>
  <c r="AA12" i="16"/>
  <c r="J17" i="16"/>
  <c r="AG23" i="16"/>
  <c r="AG24" i="16" s="1"/>
  <c r="AB55" i="16"/>
  <c r="AB96" i="16"/>
  <c r="AB58" i="16"/>
  <c r="Z35" i="16"/>
  <c r="Z68" i="16"/>
  <c r="Z101" i="16"/>
  <c r="Z39" i="16"/>
  <c r="Z89" i="16"/>
  <c r="Z88" i="16"/>
  <c r="Z56" i="16"/>
  <c r="Z100" i="16"/>
  <c r="Z15" i="16"/>
  <c r="Z17" i="16"/>
  <c r="Z18" i="16"/>
  <c r="Z71" i="16"/>
  <c r="Z40" i="16"/>
  <c r="Z85" i="16"/>
  <c r="Z31" i="16"/>
  <c r="Z34" i="16"/>
  <c r="Z59" i="16"/>
  <c r="Z60" i="16"/>
  <c r="Z95" i="16"/>
  <c r="Z98" i="16"/>
  <c r="Z65" i="16"/>
  <c r="Z77" i="16"/>
  <c r="Z50" i="16"/>
  <c r="Z86" i="16"/>
  <c r="Z14" i="16"/>
  <c r="Z49" i="16"/>
  <c r="Z76" i="16"/>
  <c r="Z48" i="16"/>
  <c r="Z93" i="16"/>
  <c r="Z52" i="16"/>
  <c r="Z45" i="16"/>
  <c r="Z67" i="16"/>
  <c r="Z19" i="16"/>
  <c r="G18" i="16"/>
  <c r="Z27" i="16"/>
  <c r="Z28" i="16"/>
  <c r="Z25" i="16"/>
  <c r="Z26" i="16"/>
  <c r="AG9" i="16"/>
  <c r="AJ9" i="16" s="1"/>
  <c r="AK9" i="16" s="1"/>
  <c r="J20" i="16" s="1"/>
  <c r="Z23" i="16"/>
  <c r="Z24" i="16"/>
  <c r="G16" i="16"/>
  <c r="Z22" i="16"/>
  <c r="AG17" i="16"/>
  <c r="AG18" i="16" s="1"/>
  <c r="Z21" i="16"/>
  <c r="AG27" i="16"/>
  <c r="AK4" i="16"/>
  <c r="J15" i="16" s="1"/>
  <c r="AG13" i="16"/>
  <c r="AH5" i="16"/>
  <c r="I16" i="16" s="1"/>
  <c r="AG15" i="16"/>
  <c r="AK7" i="16"/>
  <c r="AH7" i="16"/>
  <c r="AG21" i="16"/>
  <c r="F20" i="16"/>
  <c r="AG16" i="17"/>
  <c r="AH16" i="17" s="1"/>
  <c r="AG31" i="17" s="1"/>
  <c r="F13" i="17"/>
  <c r="K12" i="17"/>
  <c r="G12" i="17"/>
  <c r="I12" i="17" s="1"/>
  <c r="J12" i="17"/>
  <c r="AJ5" i="17"/>
  <c r="AK5" i="17" s="1"/>
  <c r="AL5" i="17" s="1"/>
  <c r="AN5" i="17" s="1"/>
  <c r="N12" i="17" s="1"/>
  <c r="AG34" i="17"/>
  <c r="AH34" i="17" s="1"/>
  <c r="AG35" i="17" s="1"/>
  <c r="AK5" i="16"/>
  <c r="J16" i="16" s="1"/>
  <c r="L15" i="16" l="1"/>
  <c r="F26" i="16"/>
  <c r="F24" i="16" s="1"/>
  <c r="AG22" i="16"/>
  <c r="AB12" i="16"/>
  <c r="L12" i="17"/>
  <c r="AG17" i="17"/>
  <c r="AG21" i="17" s="1"/>
  <c r="AG49" i="17"/>
  <c r="AG46" i="17" s="1"/>
  <c r="AH9" i="16"/>
  <c r="I20" i="16" s="1"/>
  <c r="AM8" i="16"/>
  <c r="AG16" i="16"/>
  <c r="Z12" i="16"/>
  <c r="G20" i="16"/>
  <c r="F25" i="16"/>
  <c r="H20" i="16"/>
  <c r="G24" i="16"/>
  <c r="AN6" i="16" s="1"/>
  <c r="AH37" i="17"/>
  <c r="AG37" i="17"/>
  <c r="AG39" i="17"/>
  <c r="AG38" i="17"/>
  <c r="AH30" i="17"/>
  <c r="AG30" i="17"/>
  <c r="AG29" i="17"/>
  <c r="AG28" i="17"/>
  <c r="AM5" i="17"/>
  <c r="M12" i="17" s="1"/>
  <c r="AJ6" i="17"/>
  <c r="AK6" i="17" s="1"/>
  <c r="K13" i="17"/>
  <c r="G13" i="17"/>
  <c r="I13" i="17" s="1"/>
  <c r="J13" i="17"/>
  <c r="AM7" i="16" l="1"/>
  <c r="AH48" i="17"/>
  <c r="AG19" i="17"/>
  <c r="L13" i="17"/>
  <c r="AH19" i="17"/>
  <c r="AG20" i="17"/>
  <c r="AG48" i="17"/>
  <c r="AG47" i="17"/>
  <c r="AM6" i="16"/>
  <c r="AO6" i="16" s="1"/>
  <c r="H24" i="16"/>
  <c r="G25" i="16"/>
  <c r="AL6" i="17"/>
  <c r="AN6" i="17" s="1"/>
  <c r="N13" i="17" s="1"/>
  <c r="AM6" i="17"/>
  <c r="M13" i="17" s="1"/>
  <c r="AN7" i="16" l="1"/>
  <c r="AO7" i="16" s="1"/>
  <c r="U9" i="16" s="1"/>
  <c r="V9" i="16" s="1"/>
  <c r="H25" i="16"/>
  <c r="I24" i="16" s="1"/>
  <c r="K15" i="16" s="1"/>
  <c r="AC1012" i="13"/>
  <c r="AB1012" i="13"/>
  <c r="AC1011" i="13"/>
  <c r="AQ1012" i="13" s="1"/>
  <c r="AB1011" i="13"/>
  <c r="AP1012" i="13" s="1"/>
  <c r="AC1010" i="13"/>
  <c r="AQ1011" i="13" s="1"/>
  <c r="AB1010" i="13"/>
  <c r="AP1011" i="13" s="1"/>
  <c r="AC1009" i="13"/>
  <c r="AQ1010" i="13" s="1"/>
  <c r="AB1009" i="13"/>
  <c r="AP1010" i="13" s="1"/>
  <c r="AC1008" i="13"/>
  <c r="AQ1009" i="13" s="1"/>
  <c r="AB1008" i="13"/>
  <c r="AP1009" i="13" s="1"/>
  <c r="AC1007" i="13"/>
  <c r="AQ1008" i="13" s="1"/>
  <c r="AB1007" i="13"/>
  <c r="AP1008" i="13" s="1"/>
  <c r="AC1006" i="13"/>
  <c r="AQ1007" i="13" s="1"/>
  <c r="AB1006" i="13"/>
  <c r="AP1007" i="13" s="1"/>
  <c r="AC1005" i="13"/>
  <c r="AQ1006" i="13" s="1"/>
  <c r="AB1005" i="13"/>
  <c r="AP1006" i="13" s="1"/>
  <c r="AC1004" i="13"/>
  <c r="AQ1005" i="13" s="1"/>
  <c r="AB1004" i="13"/>
  <c r="AP1005" i="13" s="1"/>
  <c r="AC1003" i="13"/>
  <c r="AQ1004" i="13" s="1"/>
  <c r="AB1003" i="13"/>
  <c r="AP1004" i="13" s="1"/>
  <c r="AC1002" i="13"/>
  <c r="AQ1003" i="13" s="1"/>
  <c r="AB1002" i="13"/>
  <c r="AP1003" i="13" s="1"/>
  <c r="AC1001" i="13"/>
  <c r="AQ1002" i="13" s="1"/>
  <c r="AB1001" i="13"/>
  <c r="AP1002" i="13" s="1"/>
  <c r="AC1000" i="13"/>
  <c r="AQ1001" i="13" s="1"/>
  <c r="AB1000" i="13"/>
  <c r="AP1001" i="13" s="1"/>
  <c r="AC999" i="13"/>
  <c r="AQ1000" i="13" s="1"/>
  <c r="AB999" i="13"/>
  <c r="AP1000" i="13" s="1"/>
  <c r="AC998" i="13"/>
  <c r="AQ999" i="13" s="1"/>
  <c r="AB998" i="13"/>
  <c r="AP999" i="13" s="1"/>
  <c r="AC997" i="13"/>
  <c r="AQ998" i="13" s="1"/>
  <c r="AB997" i="13"/>
  <c r="AP998" i="13" s="1"/>
  <c r="AC996" i="13"/>
  <c r="AQ997" i="13" s="1"/>
  <c r="AB996" i="13"/>
  <c r="AP997" i="13" s="1"/>
  <c r="AC995" i="13"/>
  <c r="AQ996" i="13" s="1"/>
  <c r="AB995" i="13"/>
  <c r="AP996" i="13" s="1"/>
  <c r="AC994" i="13"/>
  <c r="AQ995" i="13" s="1"/>
  <c r="AB994" i="13"/>
  <c r="AP995" i="13" s="1"/>
  <c r="AC993" i="13"/>
  <c r="AQ994" i="13" s="1"/>
  <c r="AB993" i="13"/>
  <c r="AP994" i="13" s="1"/>
  <c r="AC992" i="13"/>
  <c r="AQ993" i="13" s="1"/>
  <c r="AB992" i="13"/>
  <c r="AP993" i="13" s="1"/>
  <c r="AC991" i="13"/>
  <c r="AQ992" i="13" s="1"/>
  <c r="AB991" i="13"/>
  <c r="AP992" i="13" s="1"/>
  <c r="AC990" i="13"/>
  <c r="AQ991" i="13" s="1"/>
  <c r="AB990" i="13"/>
  <c r="AP991" i="13" s="1"/>
  <c r="AC989" i="13"/>
  <c r="AQ990" i="13" s="1"/>
  <c r="AB989" i="13"/>
  <c r="AP990" i="13" s="1"/>
  <c r="AC988" i="13"/>
  <c r="AQ989" i="13" s="1"/>
  <c r="AB988" i="13"/>
  <c r="AP989" i="13" s="1"/>
  <c r="AC987" i="13"/>
  <c r="AQ988" i="13" s="1"/>
  <c r="AB987" i="13"/>
  <c r="AP988" i="13" s="1"/>
  <c r="AC986" i="13"/>
  <c r="AQ987" i="13" s="1"/>
  <c r="AB986" i="13"/>
  <c r="AP987" i="13" s="1"/>
  <c r="AC985" i="13"/>
  <c r="AQ986" i="13" s="1"/>
  <c r="AB985" i="13"/>
  <c r="AP986" i="13" s="1"/>
  <c r="AC984" i="13"/>
  <c r="AQ985" i="13" s="1"/>
  <c r="AB984" i="13"/>
  <c r="AP985" i="13" s="1"/>
  <c r="AC983" i="13"/>
  <c r="AQ984" i="13" s="1"/>
  <c r="AB983" i="13"/>
  <c r="AP984" i="13" s="1"/>
  <c r="AC982" i="13"/>
  <c r="AQ983" i="13" s="1"/>
  <c r="AB982" i="13"/>
  <c r="AP983" i="13" s="1"/>
  <c r="AC981" i="13"/>
  <c r="AQ982" i="13" s="1"/>
  <c r="AB981" i="13"/>
  <c r="AP982" i="13" s="1"/>
  <c r="AC980" i="13"/>
  <c r="AQ981" i="13" s="1"/>
  <c r="AB980" i="13"/>
  <c r="AP981" i="13" s="1"/>
  <c r="AC979" i="13"/>
  <c r="AQ980" i="13" s="1"/>
  <c r="AB979" i="13"/>
  <c r="AP980" i="13" s="1"/>
  <c r="AC978" i="13"/>
  <c r="AQ979" i="13" s="1"/>
  <c r="AB978" i="13"/>
  <c r="AP979" i="13" s="1"/>
  <c r="AC977" i="13"/>
  <c r="AQ978" i="13" s="1"/>
  <c r="AB977" i="13"/>
  <c r="AP978" i="13" s="1"/>
  <c r="AC976" i="13"/>
  <c r="AQ977" i="13" s="1"/>
  <c r="AB976" i="13"/>
  <c r="AP977" i="13" s="1"/>
  <c r="AC975" i="13"/>
  <c r="AQ976" i="13" s="1"/>
  <c r="AB975" i="13"/>
  <c r="AP976" i="13" s="1"/>
  <c r="AC974" i="13"/>
  <c r="AQ975" i="13" s="1"/>
  <c r="AB974" i="13"/>
  <c r="AP975" i="13" s="1"/>
  <c r="AC973" i="13"/>
  <c r="AQ974" i="13" s="1"/>
  <c r="AB973" i="13"/>
  <c r="AP974" i="13" s="1"/>
  <c r="AC972" i="13"/>
  <c r="AQ973" i="13" s="1"/>
  <c r="AB972" i="13"/>
  <c r="AP973" i="13" s="1"/>
  <c r="AC971" i="13"/>
  <c r="AQ972" i="13" s="1"/>
  <c r="AB971" i="13"/>
  <c r="AP972" i="13" s="1"/>
  <c r="AC970" i="13"/>
  <c r="AQ971" i="13" s="1"/>
  <c r="AB970" i="13"/>
  <c r="AP971" i="13" s="1"/>
  <c r="AC969" i="13"/>
  <c r="AQ970" i="13" s="1"/>
  <c r="AB969" i="13"/>
  <c r="AP970" i="13" s="1"/>
  <c r="AC968" i="13"/>
  <c r="AQ969" i="13" s="1"/>
  <c r="AB968" i="13"/>
  <c r="AP969" i="13" s="1"/>
  <c r="AC967" i="13"/>
  <c r="AQ968" i="13" s="1"/>
  <c r="AB967" i="13"/>
  <c r="AP968" i="13" s="1"/>
  <c r="AC966" i="13"/>
  <c r="AQ967" i="13" s="1"/>
  <c r="AB966" i="13"/>
  <c r="AP967" i="13" s="1"/>
  <c r="AC965" i="13"/>
  <c r="AQ966" i="13" s="1"/>
  <c r="AB965" i="13"/>
  <c r="AP966" i="13" s="1"/>
  <c r="AC964" i="13"/>
  <c r="AQ965" i="13" s="1"/>
  <c r="AB964" i="13"/>
  <c r="AP965" i="13" s="1"/>
  <c r="AC963" i="13"/>
  <c r="AQ964" i="13" s="1"/>
  <c r="AB963" i="13"/>
  <c r="AP964" i="13" s="1"/>
  <c r="AC962" i="13"/>
  <c r="AQ963" i="13" s="1"/>
  <c r="AB962" i="13"/>
  <c r="AP963" i="13" s="1"/>
  <c r="AC961" i="13"/>
  <c r="AQ962" i="13" s="1"/>
  <c r="AB961" i="13"/>
  <c r="AP962" i="13" s="1"/>
  <c r="AC960" i="13"/>
  <c r="AQ961" i="13" s="1"/>
  <c r="AB960" i="13"/>
  <c r="AP961" i="13" s="1"/>
  <c r="AC959" i="13"/>
  <c r="AQ960" i="13" s="1"/>
  <c r="AB959" i="13"/>
  <c r="AP960" i="13" s="1"/>
  <c r="AC958" i="13"/>
  <c r="AQ959" i="13" s="1"/>
  <c r="AB958" i="13"/>
  <c r="AP959" i="13" s="1"/>
  <c r="AC957" i="13"/>
  <c r="AQ958" i="13" s="1"/>
  <c r="AB957" i="13"/>
  <c r="AP958" i="13" s="1"/>
  <c r="AC956" i="13"/>
  <c r="AQ957" i="13" s="1"/>
  <c r="AB956" i="13"/>
  <c r="AP957" i="13" s="1"/>
  <c r="AC955" i="13"/>
  <c r="AQ956" i="13" s="1"/>
  <c r="AB955" i="13"/>
  <c r="AP956" i="13" s="1"/>
  <c r="AC954" i="13"/>
  <c r="AQ955" i="13" s="1"/>
  <c r="AB954" i="13"/>
  <c r="AP955" i="13" s="1"/>
  <c r="AC953" i="13"/>
  <c r="AQ954" i="13" s="1"/>
  <c r="AB953" i="13"/>
  <c r="AP954" i="13" s="1"/>
  <c r="AC952" i="13"/>
  <c r="AQ953" i="13" s="1"/>
  <c r="AB952" i="13"/>
  <c r="AP953" i="13" s="1"/>
  <c r="AC951" i="13"/>
  <c r="AQ952" i="13" s="1"/>
  <c r="AB951" i="13"/>
  <c r="AP952" i="13" s="1"/>
  <c r="AC950" i="13"/>
  <c r="AQ951" i="13" s="1"/>
  <c r="AB950" i="13"/>
  <c r="AP951" i="13" s="1"/>
  <c r="AC949" i="13"/>
  <c r="AQ950" i="13" s="1"/>
  <c r="AB949" i="13"/>
  <c r="AP950" i="13" s="1"/>
  <c r="AC948" i="13"/>
  <c r="AQ949" i="13" s="1"/>
  <c r="AB948" i="13"/>
  <c r="AP949" i="13" s="1"/>
  <c r="AC947" i="13"/>
  <c r="AQ948" i="13" s="1"/>
  <c r="AB947" i="13"/>
  <c r="AP948" i="13" s="1"/>
  <c r="AC946" i="13"/>
  <c r="AQ947" i="13" s="1"/>
  <c r="AB946" i="13"/>
  <c r="AP947" i="13" s="1"/>
  <c r="AC945" i="13"/>
  <c r="AQ946" i="13" s="1"/>
  <c r="AB945" i="13"/>
  <c r="AP946" i="13" s="1"/>
  <c r="AC944" i="13"/>
  <c r="AQ945" i="13" s="1"/>
  <c r="AB944" i="13"/>
  <c r="AP945" i="13" s="1"/>
  <c r="AC943" i="13"/>
  <c r="AQ944" i="13" s="1"/>
  <c r="AB943" i="13"/>
  <c r="AP944" i="13" s="1"/>
  <c r="AC942" i="13"/>
  <c r="AQ943" i="13" s="1"/>
  <c r="AB942" i="13"/>
  <c r="AP943" i="13" s="1"/>
  <c r="AC941" i="13"/>
  <c r="AQ942" i="13" s="1"/>
  <c r="AB941" i="13"/>
  <c r="AP942" i="13" s="1"/>
  <c r="AC940" i="13"/>
  <c r="AQ941" i="13" s="1"/>
  <c r="AB940" i="13"/>
  <c r="AP941" i="13" s="1"/>
  <c r="AC939" i="13"/>
  <c r="AQ940" i="13" s="1"/>
  <c r="AB939" i="13"/>
  <c r="AP940" i="13" s="1"/>
  <c r="AC938" i="13"/>
  <c r="AQ939" i="13" s="1"/>
  <c r="AB938" i="13"/>
  <c r="AP939" i="13" s="1"/>
  <c r="AC937" i="13"/>
  <c r="AQ938" i="13" s="1"/>
  <c r="AB937" i="13"/>
  <c r="AP938" i="13" s="1"/>
  <c r="AC936" i="13"/>
  <c r="AQ937" i="13" s="1"/>
  <c r="AB936" i="13"/>
  <c r="AP937" i="13" s="1"/>
  <c r="AC935" i="13"/>
  <c r="AQ936" i="13" s="1"/>
  <c r="AB935" i="13"/>
  <c r="AP936" i="13" s="1"/>
  <c r="AC934" i="13"/>
  <c r="AQ935" i="13" s="1"/>
  <c r="AB934" i="13"/>
  <c r="AP935" i="13" s="1"/>
  <c r="AC933" i="13"/>
  <c r="AQ934" i="13" s="1"/>
  <c r="AB933" i="13"/>
  <c r="AP934" i="13" s="1"/>
  <c r="AC932" i="13"/>
  <c r="AQ933" i="13" s="1"/>
  <c r="AB932" i="13"/>
  <c r="AP933" i="13" s="1"/>
  <c r="AC931" i="13"/>
  <c r="AQ932" i="13" s="1"/>
  <c r="AB931" i="13"/>
  <c r="AP932" i="13" s="1"/>
  <c r="AC930" i="13"/>
  <c r="AQ931" i="13" s="1"/>
  <c r="AB930" i="13"/>
  <c r="AP931" i="13" s="1"/>
  <c r="AC929" i="13"/>
  <c r="AQ930" i="13" s="1"/>
  <c r="AB929" i="13"/>
  <c r="AP930" i="13" s="1"/>
  <c r="AC928" i="13"/>
  <c r="AQ929" i="13" s="1"/>
  <c r="AB928" i="13"/>
  <c r="AP929" i="13" s="1"/>
  <c r="AC927" i="13"/>
  <c r="AQ928" i="13" s="1"/>
  <c r="AB927" i="13"/>
  <c r="AP928" i="13" s="1"/>
  <c r="AC926" i="13"/>
  <c r="AQ927" i="13" s="1"/>
  <c r="AB926" i="13"/>
  <c r="AP927" i="13" s="1"/>
  <c r="AC925" i="13"/>
  <c r="AQ926" i="13" s="1"/>
  <c r="AB925" i="13"/>
  <c r="AP926" i="13" s="1"/>
  <c r="AC924" i="13"/>
  <c r="AQ925" i="13" s="1"/>
  <c r="AB924" i="13"/>
  <c r="AP925" i="13" s="1"/>
  <c r="AC923" i="13"/>
  <c r="AQ924" i="13" s="1"/>
  <c r="AB923" i="13"/>
  <c r="AP924" i="13" s="1"/>
  <c r="AC922" i="13"/>
  <c r="AQ923" i="13" s="1"/>
  <c r="AB922" i="13"/>
  <c r="AP923" i="13" s="1"/>
  <c r="AC921" i="13"/>
  <c r="AQ922" i="13" s="1"/>
  <c r="AB921" i="13"/>
  <c r="AP922" i="13" s="1"/>
  <c r="AC920" i="13"/>
  <c r="AQ921" i="13" s="1"/>
  <c r="AB920" i="13"/>
  <c r="AP921" i="13" s="1"/>
  <c r="AC919" i="13"/>
  <c r="AQ920" i="13" s="1"/>
  <c r="AB919" i="13"/>
  <c r="AP920" i="13" s="1"/>
  <c r="AC918" i="13"/>
  <c r="AQ919" i="13" s="1"/>
  <c r="AB918" i="13"/>
  <c r="AP919" i="13" s="1"/>
  <c r="AC917" i="13"/>
  <c r="AQ918" i="13" s="1"/>
  <c r="AB917" i="13"/>
  <c r="AP918" i="13" s="1"/>
  <c r="AC916" i="13"/>
  <c r="AQ917" i="13" s="1"/>
  <c r="AB916" i="13"/>
  <c r="AP917" i="13" s="1"/>
  <c r="AC915" i="13"/>
  <c r="AQ916" i="13" s="1"/>
  <c r="AB915" i="13"/>
  <c r="AP916" i="13" s="1"/>
  <c r="AC914" i="13"/>
  <c r="AQ915" i="13" s="1"/>
  <c r="AB914" i="13"/>
  <c r="AP915" i="13" s="1"/>
  <c r="AC913" i="13"/>
  <c r="AQ914" i="13" s="1"/>
  <c r="AB913" i="13"/>
  <c r="AP914" i="13" s="1"/>
  <c r="AC912" i="13"/>
  <c r="AQ913" i="13" s="1"/>
  <c r="AB912" i="13"/>
  <c r="AP913" i="13" s="1"/>
  <c r="AC911" i="13"/>
  <c r="AQ912" i="13" s="1"/>
  <c r="AB911" i="13"/>
  <c r="AP912" i="13" s="1"/>
  <c r="AC910" i="13"/>
  <c r="AQ911" i="13" s="1"/>
  <c r="AB910" i="13"/>
  <c r="AP911" i="13" s="1"/>
  <c r="AC909" i="13"/>
  <c r="AQ910" i="13" s="1"/>
  <c r="AB909" i="13"/>
  <c r="AP910" i="13" s="1"/>
  <c r="AC908" i="13"/>
  <c r="AQ909" i="13" s="1"/>
  <c r="AB908" i="13"/>
  <c r="AP909" i="13" s="1"/>
  <c r="AC907" i="13"/>
  <c r="AQ908" i="13" s="1"/>
  <c r="AB907" i="13"/>
  <c r="AP908" i="13" s="1"/>
  <c r="AC906" i="13"/>
  <c r="AQ907" i="13" s="1"/>
  <c r="AB906" i="13"/>
  <c r="AP907" i="13" s="1"/>
  <c r="AC905" i="13"/>
  <c r="AQ906" i="13" s="1"/>
  <c r="AB905" i="13"/>
  <c r="AP906" i="13" s="1"/>
  <c r="AC904" i="13"/>
  <c r="AQ905" i="13" s="1"/>
  <c r="AB904" i="13"/>
  <c r="AP905" i="13" s="1"/>
  <c r="AC903" i="13"/>
  <c r="AQ904" i="13" s="1"/>
  <c r="AB903" i="13"/>
  <c r="AP904" i="13" s="1"/>
  <c r="AC902" i="13"/>
  <c r="AQ903" i="13" s="1"/>
  <c r="AB902" i="13"/>
  <c r="AP903" i="13" s="1"/>
  <c r="AC901" i="13"/>
  <c r="AQ902" i="13" s="1"/>
  <c r="AB901" i="13"/>
  <c r="AP902" i="13" s="1"/>
  <c r="AC900" i="13"/>
  <c r="AQ901" i="13" s="1"/>
  <c r="AB900" i="13"/>
  <c r="AP901" i="13" s="1"/>
  <c r="AC899" i="13"/>
  <c r="AQ900" i="13" s="1"/>
  <c r="AB899" i="13"/>
  <c r="AP900" i="13" s="1"/>
  <c r="AC898" i="13"/>
  <c r="AQ899" i="13" s="1"/>
  <c r="AB898" i="13"/>
  <c r="AP899" i="13" s="1"/>
  <c r="AC897" i="13"/>
  <c r="AQ898" i="13" s="1"/>
  <c r="AB897" i="13"/>
  <c r="AP898" i="13" s="1"/>
  <c r="AC896" i="13"/>
  <c r="AQ897" i="13" s="1"/>
  <c r="AB896" i="13"/>
  <c r="AP897" i="13" s="1"/>
  <c r="AC895" i="13"/>
  <c r="AQ896" i="13" s="1"/>
  <c r="AB895" i="13"/>
  <c r="AP896" i="13" s="1"/>
  <c r="AC894" i="13"/>
  <c r="AQ895" i="13" s="1"/>
  <c r="AB894" i="13"/>
  <c r="AP895" i="13" s="1"/>
  <c r="AC893" i="13"/>
  <c r="AQ894" i="13" s="1"/>
  <c r="AB893" i="13"/>
  <c r="AP894" i="13" s="1"/>
  <c r="AC892" i="13"/>
  <c r="AQ893" i="13" s="1"/>
  <c r="AB892" i="13"/>
  <c r="AP893" i="13" s="1"/>
  <c r="AC891" i="13"/>
  <c r="AQ892" i="13" s="1"/>
  <c r="AB891" i="13"/>
  <c r="AP892" i="13" s="1"/>
  <c r="AC890" i="13"/>
  <c r="AQ891" i="13" s="1"/>
  <c r="AB890" i="13"/>
  <c r="AP891" i="13" s="1"/>
  <c r="AC889" i="13"/>
  <c r="AQ890" i="13" s="1"/>
  <c r="AB889" i="13"/>
  <c r="AP890" i="13" s="1"/>
  <c r="AC888" i="13"/>
  <c r="AQ889" i="13" s="1"/>
  <c r="AB888" i="13"/>
  <c r="AP889" i="13" s="1"/>
  <c r="AC887" i="13"/>
  <c r="AQ888" i="13" s="1"/>
  <c r="AB887" i="13"/>
  <c r="AP888" i="13" s="1"/>
  <c r="AC886" i="13"/>
  <c r="AQ887" i="13" s="1"/>
  <c r="AB886" i="13"/>
  <c r="AP887" i="13" s="1"/>
  <c r="AC885" i="13"/>
  <c r="AQ886" i="13" s="1"/>
  <c r="AB885" i="13"/>
  <c r="AP886" i="13" s="1"/>
  <c r="AC884" i="13"/>
  <c r="AQ885" i="13" s="1"/>
  <c r="AB884" i="13"/>
  <c r="AP885" i="13" s="1"/>
  <c r="AC883" i="13"/>
  <c r="AQ884" i="13" s="1"/>
  <c r="AB883" i="13"/>
  <c r="AP884" i="13" s="1"/>
  <c r="AC882" i="13"/>
  <c r="AQ883" i="13" s="1"/>
  <c r="AB882" i="13"/>
  <c r="AP883" i="13" s="1"/>
  <c r="AC881" i="13"/>
  <c r="AQ882" i="13" s="1"/>
  <c r="AB881" i="13"/>
  <c r="AP882" i="13" s="1"/>
  <c r="AC880" i="13"/>
  <c r="AQ881" i="13" s="1"/>
  <c r="AB880" i="13"/>
  <c r="AP881" i="13" s="1"/>
  <c r="AC879" i="13"/>
  <c r="AQ880" i="13" s="1"/>
  <c r="AB879" i="13"/>
  <c r="AP880" i="13" s="1"/>
  <c r="AC878" i="13"/>
  <c r="AQ879" i="13" s="1"/>
  <c r="AB878" i="13"/>
  <c r="AP879" i="13" s="1"/>
  <c r="AC877" i="13"/>
  <c r="AQ878" i="13" s="1"/>
  <c r="AB877" i="13"/>
  <c r="AP878" i="13" s="1"/>
  <c r="AC876" i="13"/>
  <c r="AQ877" i="13" s="1"/>
  <c r="AB876" i="13"/>
  <c r="AP877" i="13" s="1"/>
  <c r="AC875" i="13"/>
  <c r="AQ876" i="13" s="1"/>
  <c r="AB875" i="13"/>
  <c r="AP876" i="13" s="1"/>
  <c r="AC874" i="13"/>
  <c r="AQ875" i="13" s="1"/>
  <c r="AB874" i="13"/>
  <c r="AP875" i="13" s="1"/>
  <c r="AC873" i="13"/>
  <c r="AQ874" i="13" s="1"/>
  <c r="AB873" i="13"/>
  <c r="AP874" i="13" s="1"/>
  <c r="AC872" i="13"/>
  <c r="AQ873" i="13" s="1"/>
  <c r="AB872" i="13"/>
  <c r="AP873" i="13" s="1"/>
  <c r="AC871" i="13"/>
  <c r="AQ872" i="13" s="1"/>
  <c r="AB871" i="13"/>
  <c r="AP872" i="13" s="1"/>
  <c r="AC870" i="13"/>
  <c r="AQ871" i="13" s="1"/>
  <c r="AB870" i="13"/>
  <c r="AP871" i="13" s="1"/>
  <c r="AC869" i="13"/>
  <c r="AQ870" i="13" s="1"/>
  <c r="AB869" i="13"/>
  <c r="AP870" i="13" s="1"/>
  <c r="AC868" i="13"/>
  <c r="AQ869" i="13" s="1"/>
  <c r="AB868" i="13"/>
  <c r="AP869" i="13" s="1"/>
  <c r="AC867" i="13"/>
  <c r="AQ868" i="13" s="1"/>
  <c r="AB867" i="13"/>
  <c r="AP868" i="13" s="1"/>
  <c r="AC866" i="13"/>
  <c r="AQ867" i="13" s="1"/>
  <c r="AB866" i="13"/>
  <c r="AP867" i="13" s="1"/>
  <c r="AC865" i="13"/>
  <c r="AQ866" i="13" s="1"/>
  <c r="AB865" i="13"/>
  <c r="AP866" i="13" s="1"/>
  <c r="AC864" i="13"/>
  <c r="AQ865" i="13" s="1"/>
  <c r="AB864" i="13"/>
  <c r="AP865" i="13" s="1"/>
  <c r="AC863" i="13"/>
  <c r="AQ864" i="13" s="1"/>
  <c r="AB863" i="13"/>
  <c r="AP864" i="13" s="1"/>
  <c r="AC862" i="13"/>
  <c r="AQ863" i="13" s="1"/>
  <c r="AB862" i="13"/>
  <c r="AP863" i="13" s="1"/>
  <c r="AC861" i="13"/>
  <c r="AQ862" i="13" s="1"/>
  <c r="AB861" i="13"/>
  <c r="AP862" i="13" s="1"/>
  <c r="AC860" i="13"/>
  <c r="AQ861" i="13" s="1"/>
  <c r="AB860" i="13"/>
  <c r="AP861" i="13" s="1"/>
  <c r="AC859" i="13"/>
  <c r="AQ860" i="13" s="1"/>
  <c r="AB859" i="13"/>
  <c r="AP860" i="13" s="1"/>
  <c r="AC858" i="13"/>
  <c r="AQ859" i="13" s="1"/>
  <c r="AB858" i="13"/>
  <c r="AP859" i="13" s="1"/>
  <c r="AC857" i="13"/>
  <c r="AQ858" i="13" s="1"/>
  <c r="AB857" i="13"/>
  <c r="AP858" i="13" s="1"/>
  <c r="AC856" i="13"/>
  <c r="AQ857" i="13" s="1"/>
  <c r="AB856" i="13"/>
  <c r="AP857" i="13" s="1"/>
  <c r="AC855" i="13"/>
  <c r="AQ856" i="13" s="1"/>
  <c r="AB855" i="13"/>
  <c r="AP856" i="13" s="1"/>
  <c r="AC854" i="13"/>
  <c r="AQ855" i="13" s="1"/>
  <c r="AB854" i="13"/>
  <c r="AP855" i="13" s="1"/>
  <c r="AC853" i="13"/>
  <c r="AQ854" i="13" s="1"/>
  <c r="AB853" i="13"/>
  <c r="AP854" i="13" s="1"/>
  <c r="AC852" i="13"/>
  <c r="AQ853" i="13" s="1"/>
  <c r="AB852" i="13"/>
  <c r="AP853" i="13" s="1"/>
  <c r="AC851" i="13"/>
  <c r="AQ852" i="13" s="1"/>
  <c r="AB851" i="13"/>
  <c r="AP852" i="13" s="1"/>
  <c r="AC850" i="13"/>
  <c r="AQ851" i="13" s="1"/>
  <c r="AB850" i="13"/>
  <c r="AP851" i="13" s="1"/>
  <c r="AC849" i="13"/>
  <c r="AQ850" i="13" s="1"/>
  <c r="AB849" i="13"/>
  <c r="AP850" i="13" s="1"/>
  <c r="AC848" i="13"/>
  <c r="AQ849" i="13" s="1"/>
  <c r="AB848" i="13"/>
  <c r="AP849" i="13" s="1"/>
  <c r="AC847" i="13"/>
  <c r="AQ848" i="13" s="1"/>
  <c r="AB847" i="13"/>
  <c r="AP848" i="13" s="1"/>
  <c r="AC846" i="13"/>
  <c r="AQ847" i="13" s="1"/>
  <c r="AB846" i="13"/>
  <c r="AP847" i="13" s="1"/>
  <c r="AC845" i="13"/>
  <c r="AQ846" i="13" s="1"/>
  <c r="AB845" i="13"/>
  <c r="AP846" i="13" s="1"/>
  <c r="AC844" i="13"/>
  <c r="AQ845" i="13" s="1"/>
  <c r="AB844" i="13"/>
  <c r="AP845" i="13" s="1"/>
  <c r="AC843" i="13"/>
  <c r="AQ844" i="13" s="1"/>
  <c r="AB843" i="13"/>
  <c r="AP844" i="13" s="1"/>
  <c r="AC842" i="13"/>
  <c r="AQ843" i="13" s="1"/>
  <c r="AB842" i="13"/>
  <c r="AP843" i="13" s="1"/>
  <c r="AC841" i="13"/>
  <c r="AQ842" i="13" s="1"/>
  <c r="AB841" i="13"/>
  <c r="AP842" i="13" s="1"/>
  <c r="AC840" i="13"/>
  <c r="AQ841" i="13" s="1"/>
  <c r="AB840" i="13"/>
  <c r="AP841" i="13" s="1"/>
  <c r="AC839" i="13"/>
  <c r="AQ840" i="13" s="1"/>
  <c r="AB839" i="13"/>
  <c r="AP840" i="13" s="1"/>
  <c r="AC838" i="13"/>
  <c r="AQ839" i="13" s="1"/>
  <c r="AB838" i="13"/>
  <c r="AP839" i="13" s="1"/>
  <c r="AC837" i="13"/>
  <c r="AQ838" i="13" s="1"/>
  <c r="AB837" i="13"/>
  <c r="AP838" i="13" s="1"/>
  <c r="AC836" i="13"/>
  <c r="AQ837" i="13" s="1"/>
  <c r="AB836" i="13"/>
  <c r="AP837" i="13" s="1"/>
  <c r="AC835" i="13"/>
  <c r="AQ836" i="13" s="1"/>
  <c r="AB835" i="13"/>
  <c r="AP836" i="13" s="1"/>
  <c r="AC834" i="13"/>
  <c r="AQ835" i="13" s="1"/>
  <c r="AB834" i="13"/>
  <c r="AP835" i="13" s="1"/>
  <c r="AC833" i="13"/>
  <c r="AQ834" i="13" s="1"/>
  <c r="AB833" i="13"/>
  <c r="AP834" i="13" s="1"/>
  <c r="AC832" i="13"/>
  <c r="AQ833" i="13" s="1"/>
  <c r="AB832" i="13"/>
  <c r="AP833" i="13" s="1"/>
  <c r="AC831" i="13"/>
  <c r="AQ832" i="13" s="1"/>
  <c r="AB831" i="13"/>
  <c r="AP832" i="13" s="1"/>
  <c r="AC830" i="13"/>
  <c r="AQ831" i="13" s="1"/>
  <c r="AB830" i="13"/>
  <c r="AP831" i="13" s="1"/>
  <c r="AC829" i="13"/>
  <c r="AQ830" i="13" s="1"/>
  <c r="AB829" i="13"/>
  <c r="AP830" i="13" s="1"/>
  <c r="AC828" i="13"/>
  <c r="AQ829" i="13" s="1"/>
  <c r="AB828" i="13"/>
  <c r="AP829" i="13" s="1"/>
  <c r="AC827" i="13"/>
  <c r="AQ828" i="13" s="1"/>
  <c r="AB827" i="13"/>
  <c r="AP828" i="13" s="1"/>
  <c r="AC826" i="13"/>
  <c r="AQ827" i="13" s="1"/>
  <c r="AB826" i="13"/>
  <c r="AP827" i="13" s="1"/>
  <c r="AC825" i="13"/>
  <c r="AQ826" i="13" s="1"/>
  <c r="AB825" i="13"/>
  <c r="AP826" i="13" s="1"/>
  <c r="AC824" i="13"/>
  <c r="AQ825" i="13" s="1"/>
  <c r="AB824" i="13"/>
  <c r="AP825" i="13" s="1"/>
  <c r="AC823" i="13"/>
  <c r="AQ824" i="13" s="1"/>
  <c r="AB823" i="13"/>
  <c r="AP824" i="13" s="1"/>
  <c r="AC822" i="13"/>
  <c r="AQ823" i="13" s="1"/>
  <c r="AB822" i="13"/>
  <c r="AP823" i="13" s="1"/>
  <c r="AC821" i="13"/>
  <c r="AQ822" i="13" s="1"/>
  <c r="AB821" i="13"/>
  <c r="AP822" i="13" s="1"/>
  <c r="AC820" i="13"/>
  <c r="AQ821" i="13" s="1"/>
  <c r="AB820" i="13"/>
  <c r="AP821" i="13" s="1"/>
  <c r="AC819" i="13"/>
  <c r="AQ820" i="13" s="1"/>
  <c r="AB819" i="13"/>
  <c r="AP820" i="13" s="1"/>
  <c r="AC818" i="13"/>
  <c r="AQ819" i="13" s="1"/>
  <c r="AB818" i="13"/>
  <c r="AP819" i="13" s="1"/>
  <c r="AC817" i="13"/>
  <c r="AQ818" i="13" s="1"/>
  <c r="AB817" i="13"/>
  <c r="AP818" i="13" s="1"/>
  <c r="AC816" i="13"/>
  <c r="AQ817" i="13" s="1"/>
  <c r="AB816" i="13"/>
  <c r="AP817" i="13" s="1"/>
  <c r="AC815" i="13"/>
  <c r="AQ816" i="13" s="1"/>
  <c r="AB815" i="13"/>
  <c r="AP816" i="13" s="1"/>
  <c r="AC814" i="13"/>
  <c r="AQ815" i="13" s="1"/>
  <c r="AB814" i="13"/>
  <c r="AP815" i="13" s="1"/>
  <c r="AC813" i="13"/>
  <c r="AQ814" i="13" s="1"/>
  <c r="AB813" i="13"/>
  <c r="AP814" i="13" s="1"/>
  <c r="AC812" i="13"/>
  <c r="AQ813" i="13" s="1"/>
  <c r="AB812" i="13"/>
  <c r="AP813" i="13" s="1"/>
  <c r="AC811" i="13"/>
  <c r="AQ812" i="13" s="1"/>
  <c r="AB811" i="13"/>
  <c r="AP812" i="13" s="1"/>
  <c r="AC810" i="13"/>
  <c r="AQ811" i="13" s="1"/>
  <c r="AB810" i="13"/>
  <c r="AP811" i="13" s="1"/>
  <c r="AC809" i="13"/>
  <c r="AQ810" i="13" s="1"/>
  <c r="AB809" i="13"/>
  <c r="AP810" i="13" s="1"/>
  <c r="AC808" i="13"/>
  <c r="AQ809" i="13" s="1"/>
  <c r="AB808" i="13"/>
  <c r="AP809" i="13" s="1"/>
  <c r="AC807" i="13"/>
  <c r="AQ808" i="13" s="1"/>
  <c r="AB807" i="13"/>
  <c r="AP808" i="13" s="1"/>
  <c r="AC806" i="13"/>
  <c r="AQ807" i="13" s="1"/>
  <c r="AB806" i="13"/>
  <c r="AP807" i="13" s="1"/>
  <c r="AC805" i="13"/>
  <c r="AQ806" i="13" s="1"/>
  <c r="AB805" i="13"/>
  <c r="AP806" i="13" s="1"/>
  <c r="AC804" i="13"/>
  <c r="AQ805" i="13" s="1"/>
  <c r="AB804" i="13"/>
  <c r="AP805" i="13" s="1"/>
  <c r="AC803" i="13"/>
  <c r="AQ804" i="13" s="1"/>
  <c r="AB803" i="13"/>
  <c r="AP804" i="13" s="1"/>
  <c r="AC802" i="13"/>
  <c r="AQ803" i="13" s="1"/>
  <c r="AB802" i="13"/>
  <c r="AP803" i="13" s="1"/>
  <c r="AC801" i="13"/>
  <c r="AQ802" i="13" s="1"/>
  <c r="AB801" i="13"/>
  <c r="AP802" i="13" s="1"/>
  <c r="AC800" i="13"/>
  <c r="AQ801" i="13" s="1"/>
  <c r="AB800" i="13"/>
  <c r="AP801" i="13" s="1"/>
  <c r="AC799" i="13"/>
  <c r="AQ800" i="13" s="1"/>
  <c r="AB799" i="13"/>
  <c r="AP800" i="13" s="1"/>
  <c r="AC798" i="13"/>
  <c r="AQ799" i="13" s="1"/>
  <c r="AB798" i="13"/>
  <c r="AP799" i="13" s="1"/>
  <c r="AC797" i="13"/>
  <c r="AQ798" i="13" s="1"/>
  <c r="AB797" i="13"/>
  <c r="AP798" i="13" s="1"/>
  <c r="AC796" i="13"/>
  <c r="AQ797" i="13" s="1"/>
  <c r="AB796" i="13"/>
  <c r="AP797" i="13" s="1"/>
  <c r="AC795" i="13"/>
  <c r="AQ796" i="13" s="1"/>
  <c r="AB795" i="13"/>
  <c r="AP796" i="13" s="1"/>
  <c r="AC794" i="13"/>
  <c r="AQ795" i="13" s="1"/>
  <c r="AB794" i="13"/>
  <c r="AP795" i="13" s="1"/>
  <c r="AC793" i="13"/>
  <c r="AQ794" i="13" s="1"/>
  <c r="AB793" i="13"/>
  <c r="AP794" i="13" s="1"/>
  <c r="AC792" i="13"/>
  <c r="AQ793" i="13" s="1"/>
  <c r="AB792" i="13"/>
  <c r="AP793" i="13" s="1"/>
  <c r="AC791" i="13"/>
  <c r="AQ792" i="13" s="1"/>
  <c r="AB791" i="13"/>
  <c r="AP792" i="13" s="1"/>
  <c r="AC790" i="13"/>
  <c r="AQ791" i="13" s="1"/>
  <c r="AB790" i="13"/>
  <c r="AP791" i="13" s="1"/>
  <c r="AC789" i="13"/>
  <c r="AQ790" i="13" s="1"/>
  <c r="AB789" i="13"/>
  <c r="AP790" i="13" s="1"/>
  <c r="AC788" i="13"/>
  <c r="AQ789" i="13" s="1"/>
  <c r="AB788" i="13"/>
  <c r="AP789" i="13" s="1"/>
  <c r="AC787" i="13"/>
  <c r="AQ788" i="13" s="1"/>
  <c r="AB787" i="13"/>
  <c r="AP788" i="13" s="1"/>
  <c r="AC786" i="13"/>
  <c r="AQ787" i="13" s="1"/>
  <c r="AB786" i="13"/>
  <c r="AP787" i="13" s="1"/>
  <c r="AC785" i="13"/>
  <c r="AQ786" i="13" s="1"/>
  <c r="AB785" i="13"/>
  <c r="AP786" i="13" s="1"/>
  <c r="AC784" i="13"/>
  <c r="AQ785" i="13" s="1"/>
  <c r="AB784" i="13"/>
  <c r="AP785" i="13" s="1"/>
  <c r="AC783" i="13"/>
  <c r="AQ784" i="13" s="1"/>
  <c r="AB783" i="13"/>
  <c r="AP784" i="13" s="1"/>
  <c r="AC782" i="13"/>
  <c r="AQ783" i="13" s="1"/>
  <c r="AB782" i="13"/>
  <c r="AP783" i="13" s="1"/>
  <c r="AC781" i="13"/>
  <c r="AQ782" i="13" s="1"/>
  <c r="AB781" i="13"/>
  <c r="AP782" i="13" s="1"/>
  <c r="AC780" i="13"/>
  <c r="AQ781" i="13" s="1"/>
  <c r="AB780" i="13"/>
  <c r="AP781" i="13" s="1"/>
  <c r="AC779" i="13"/>
  <c r="AQ780" i="13" s="1"/>
  <c r="AB779" i="13"/>
  <c r="AP780" i="13" s="1"/>
  <c r="AC778" i="13"/>
  <c r="AQ779" i="13" s="1"/>
  <c r="AB778" i="13"/>
  <c r="AP779" i="13" s="1"/>
  <c r="AC777" i="13"/>
  <c r="AQ778" i="13" s="1"/>
  <c r="AB777" i="13"/>
  <c r="AP778" i="13" s="1"/>
  <c r="AC776" i="13"/>
  <c r="AQ777" i="13" s="1"/>
  <c r="AB776" i="13"/>
  <c r="AP777" i="13" s="1"/>
  <c r="AC775" i="13"/>
  <c r="AQ776" i="13" s="1"/>
  <c r="AB775" i="13"/>
  <c r="AP776" i="13" s="1"/>
  <c r="AC774" i="13"/>
  <c r="AQ775" i="13" s="1"/>
  <c r="AB774" i="13"/>
  <c r="AP775" i="13" s="1"/>
  <c r="AC773" i="13"/>
  <c r="AQ774" i="13" s="1"/>
  <c r="AB773" i="13"/>
  <c r="AP774" i="13" s="1"/>
  <c r="AC772" i="13"/>
  <c r="AQ773" i="13" s="1"/>
  <c r="AB772" i="13"/>
  <c r="AP773" i="13" s="1"/>
  <c r="AC771" i="13"/>
  <c r="AQ772" i="13" s="1"/>
  <c r="AB771" i="13"/>
  <c r="AP772" i="13" s="1"/>
  <c r="AC770" i="13"/>
  <c r="AQ771" i="13" s="1"/>
  <c r="AB770" i="13"/>
  <c r="AP771" i="13" s="1"/>
  <c r="AC769" i="13"/>
  <c r="AQ770" i="13" s="1"/>
  <c r="AB769" i="13"/>
  <c r="AP770" i="13" s="1"/>
  <c r="AC768" i="13"/>
  <c r="AQ769" i="13" s="1"/>
  <c r="AB768" i="13"/>
  <c r="AP769" i="13" s="1"/>
  <c r="AC767" i="13"/>
  <c r="AQ768" i="13" s="1"/>
  <c r="AB767" i="13"/>
  <c r="AP768" i="13" s="1"/>
  <c r="AC766" i="13"/>
  <c r="AQ767" i="13" s="1"/>
  <c r="AB766" i="13"/>
  <c r="AP767" i="13" s="1"/>
  <c r="AC765" i="13"/>
  <c r="AQ766" i="13" s="1"/>
  <c r="AB765" i="13"/>
  <c r="AP766" i="13" s="1"/>
  <c r="AC764" i="13"/>
  <c r="AQ765" i="13" s="1"/>
  <c r="AB764" i="13"/>
  <c r="AP765" i="13" s="1"/>
  <c r="AC763" i="13"/>
  <c r="AQ764" i="13" s="1"/>
  <c r="AB763" i="13"/>
  <c r="AP764" i="13" s="1"/>
  <c r="AC762" i="13"/>
  <c r="AQ763" i="13" s="1"/>
  <c r="AB762" i="13"/>
  <c r="AP763" i="13" s="1"/>
  <c r="AC761" i="13"/>
  <c r="AQ762" i="13" s="1"/>
  <c r="AB761" i="13"/>
  <c r="AP762" i="13" s="1"/>
  <c r="AC760" i="13"/>
  <c r="AQ761" i="13" s="1"/>
  <c r="AB760" i="13"/>
  <c r="AP761" i="13" s="1"/>
  <c r="AC759" i="13"/>
  <c r="AQ760" i="13" s="1"/>
  <c r="AB759" i="13"/>
  <c r="AP760" i="13" s="1"/>
  <c r="AC758" i="13"/>
  <c r="AQ759" i="13" s="1"/>
  <c r="AB758" i="13"/>
  <c r="AP759" i="13" s="1"/>
  <c r="AC757" i="13"/>
  <c r="AQ758" i="13" s="1"/>
  <c r="AB757" i="13"/>
  <c r="AP758" i="13" s="1"/>
  <c r="AC756" i="13"/>
  <c r="AQ757" i="13" s="1"/>
  <c r="AB756" i="13"/>
  <c r="AP757" i="13" s="1"/>
  <c r="AC755" i="13"/>
  <c r="AQ756" i="13" s="1"/>
  <c r="AB755" i="13"/>
  <c r="AP756" i="13" s="1"/>
  <c r="AC754" i="13"/>
  <c r="AQ755" i="13" s="1"/>
  <c r="AB754" i="13"/>
  <c r="AP755" i="13" s="1"/>
  <c r="AC753" i="13"/>
  <c r="AQ754" i="13" s="1"/>
  <c r="AB753" i="13"/>
  <c r="AP754" i="13" s="1"/>
  <c r="AC752" i="13"/>
  <c r="AQ753" i="13" s="1"/>
  <c r="AB752" i="13"/>
  <c r="AP753" i="13" s="1"/>
  <c r="AC751" i="13"/>
  <c r="AQ752" i="13" s="1"/>
  <c r="AB751" i="13"/>
  <c r="AP752" i="13" s="1"/>
  <c r="AC750" i="13"/>
  <c r="AQ751" i="13" s="1"/>
  <c r="AB750" i="13"/>
  <c r="AP751" i="13" s="1"/>
  <c r="AC749" i="13"/>
  <c r="AQ750" i="13" s="1"/>
  <c r="AB749" i="13"/>
  <c r="AP750" i="13" s="1"/>
  <c r="AC748" i="13"/>
  <c r="AQ749" i="13" s="1"/>
  <c r="AB748" i="13"/>
  <c r="AP749" i="13" s="1"/>
  <c r="AC747" i="13"/>
  <c r="AQ748" i="13" s="1"/>
  <c r="AB747" i="13"/>
  <c r="AP748" i="13" s="1"/>
  <c r="AC746" i="13"/>
  <c r="AQ747" i="13" s="1"/>
  <c r="AB746" i="13"/>
  <c r="AP747" i="13" s="1"/>
  <c r="AC745" i="13"/>
  <c r="AQ746" i="13" s="1"/>
  <c r="AB745" i="13"/>
  <c r="AP746" i="13" s="1"/>
  <c r="AC744" i="13"/>
  <c r="AQ745" i="13" s="1"/>
  <c r="AB744" i="13"/>
  <c r="AP745" i="13" s="1"/>
  <c r="AC743" i="13"/>
  <c r="AQ744" i="13" s="1"/>
  <c r="AB743" i="13"/>
  <c r="AP744" i="13" s="1"/>
  <c r="AC742" i="13"/>
  <c r="AQ743" i="13" s="1"/>
  <c r="AB742" i="13"/>
  <c r="AP743" i="13" s="1"/>
  <c r="AC741" i="13"/>
  <c r="AQ742" i="13" s="1"/>
  <c r="AB741" i="13"/>
  <c r="AP742" i="13" s="1"/>
  <c r="AC740" i="13"/>
  <c r="AQ741" i="13" s="1"/>
  <c r="AB740" i="13"/>
  <c r="AP741" i="13" s="1"/>
  <c r="AC739" i="13"/>
  <c r="AQ740" i="13" s="1"/>
  <c r="AB739" i="13"/>
  <c r="AP740" i="13" s="1"/>
  <c r="AC738" i="13"/>
  <c r="AQ739" i="13" s="1"/>
  <c r="AB738" i="13"/>
  <c r="AP739" i="13" s="1"/>
  <c r="AC737" i="13"/>
  <c r="AQ738" i="13" s="1"/>
  <c r="AB737" i="13"/>
  <c r="AP738" i="13" s="1"/>
  <c r="AC736" i="13"/>
  <c r="AQ737" i="13" s="1"/>
  <c r="AB736" i="13"/>
  <c r="AP737" i="13" s="1"/>
  <c r="AC735" i="13"/>
  <c r="AQ736" i="13" s="1"/>
  <c r="AB735" i="13"/>
  <c r="AP736" i="13" s="1"/>
  <c r="AC734" i="13"/>
  <c r="AQ735" i="13" s="1"/>
  <c r="AB734" i="13"/>
  <c r="AP735" i="13" s="1"/>
  <c r="AC733" i="13"/>
  <c r="AQ734" i="13" s="1"/>
  <c r="AB733" i="13"/>
  <c r="AP734" i="13" s="1"/>
  <c r="AC732" i="13"/>
  <c r="AQ733" i="13" s="1"/>
  <c r="AB732" i="13"/>
  <c r="AP733" i="13" s="1"/>
  <c r="AC731" i="13"/>
  <c r="AQ732" i="13" s="1"/>
  <c r="AB731" i="13"/>
  <c r="AP732" i="13" s="1"/>
  <c r="AC730" i="13"/>
  <c r="AQ731" i="13" s="1"/>
  <c r="AB730" i="13"/>
  <c r="AP731" i="13" s="1"/>
  <c r="AC729" i="13"/>
  <c r="AQ730" i="13" s="1"/>
  <c r="AB729" i="13"/>
  <c r="AP730" i="13" s="1"/>
  <c r="AC728" i="13"/>
  <c r="AQ729" i="13" s="1"/>
  <c r="AB728" i="13"/>
  <c r="AP729" i="13" s="1"/>
  <c r="AC727" i="13"/>
  <c r="AQ728" i="13" s="1"/>
  <c r="AB727" i="13"/>
  <c r="AP728" i="13" s="1"/>
  <c r="AC726" i="13"/>
  <c r="AQ727" i="13" s="1"/>
  <c r="AB726" i="13"/>
  <c r="AP727" i="13" s="1"/>
  <c r="AC725" i="13"/>
  <c r="AQ726" i="13" s="1"/>
  <c r="AB725" i="13"/>
  <c r="AP726" i="13" s="1"/>
  <c r="AC724" i="13"/>
  <c r="AQ725" i="13" s="1"/>
  <c r="AB724" i="13"/>
  <c r="AP725" i="13" s="1"/>
  <c r="AC723" i="13"/>
  <c r="AQ724" i="13" s="1"/>
  <c r="AB723" i="13"/>
  <c r="AP724" i="13" s="1"/>
  <c r="AC722" i="13"/>
  <c r="AQ723" i="13" s="1"/>
  <c r="AB722" i="13"/>
  <c r="AP723" i="13" s="1"/>
  <c r="AC721" i="13"/>
  <c r="AQ722" i="13" s="1"/>
  <c r="AB721" i="13"/>
  <c r="AP722" i="13" s="1"/>
  <c r="AC720" i="13"/>
  <c r="AQ721" i="13" s="1"/>
  <c r="AB720" i="13"/>
  <c r="AP721" i="13" s="1"/>
  <c r="AC719" i="13"/>
  <c r="AQ720" i="13" s="1"/>
  <c r="AB719" i="13"/>
  <c r="AP720" i="13" s="1"/>
  <c r="AC718" i="13"/>
  <c r="AQ719" i="13" s="1"/>
  <c r="AB718" i="13"/>
  <c r="AP719" i="13" s="1"/>
  <c r="AC717" i="13"/>
  <c r="AQ718" i="13" s="1"/>
  <c r="AB717" i="13"/>
  <c r="AP718" i="13" s="1"/>
  <c r="AC716" i="13"/>
  <c r="AQ717" i="13" s="1"/>
  <c r="AB716" i="13"/>
  <c r="AP717" i="13" s="1"/>
  <c r="AC715" i="13"/>
  <c r="AQ716" i="13" s="1"/>
  <c r="AB715" i="13"/>
  <c r="AP716" i="13" s="1"/>
  <c r="AC714" i="13"/>
  <c r="AQ715" i="13" s="1"/>
  <c r="AB714" i="13"/>
  <c r="AP715" i="13" s="1"/>
  <c r="AC713" i="13"/>
  <c r="AQ714" i="13" s="1"/>
  <c r="AB713" i="13"/>
  <c r="AP714" i="13" s="1"/>
  <c r="AC712" i="13"/>
  <c r="AQ713" i="13" s="1"/>
  <c r="AB712" i="13"/>
  <c r="AP713" i="13" s="1"/>
  <c r="AC711" i="13"/>
  <c r="AQ712" i="13" s="1"/>
  <c r="AB711" i="13"/>
  <c r="AP712" i="13" s="1"/>
  <c r="AC710" i="13"/>
  <c r="AQ711" i="13" s="1"/>
  <c r="AB710" i="13"/>
  <c r="AP711" i="13" s="1"/>
  <c r="AC709" i="13"/>
  <c r="AQ710" i="13" s="1"/>
  <c r="AB709" i="13"/>
  <c r="AP710" i="13" s="1"/>
  <c r="AC708" i="13"/>
  <c r="AQ709" i="13" s="1"/>
  <c r="AB708" i="13"/>
  <c r="AP709" i="13" s="1"/>
  <c r="AC707" i="13"/>
  <c r="AQ708" i="13" s="1"/>
  <c r="AB707" i="13"/>
  <c r="AP708" i="13" s="1"/>
  <c r="AC706" i="13"/>
  <c r="AQ707" i="13" s="1"/>
  <c r="AB706" i="13"/>
  <c r="AP707" i="13" s="1"/>
  <c r="AC705" i="13"/>
  <c r="AQ706" i="13" s="1"/>
  <c r="AB705" i="13"/>
  <c r="AP706" i="13" s="1"/>
  <c r="AC704" i="13"/>
  <c r="AQ705" i="13" s="1"/>
  <c r="AB704" i="13"/>
  <c r="AP705" i="13" s="1"/>
  <c r="AC703" i="13"/>
  <c r="AQ704" i="13" s="1"/>
  <c r="AB703" i="13"/>
  <c r="AP704" i="13" s="1"/>
  <c r="AC702" i="13"/>
  <c r="AQ703" i="13" s="1"/>
  <c r="AB702" i="13"/>
  <c r="AP703" i="13" s="1"/>
  <c r="AC701" i="13"/>
  <c r="AQ702" i="13" s="1"/>
  <c r="AB701" i="13"/>
  <c r="AP702" i="13" s="1"/>
  <c r="AC700" i="13"/>
  <c r="AQ701" i="13" s="1"/>
  <c r="AB700" i="13"/>
  <c r="AP701" i="13" s="1"/>
  <c r="AC699" i="13"/>
  <c r="AQ700" i="13" s="1"/>
  <c r="AB699" i="13"/>
  <c r="AP700" i="13" s="1"/>
  <c r="AC698" i="13"/>
  <c r="AQ699" i="13" s="1"/>
  <c r="AB698" i="13"/>
  <c r="AP699" i="13" s="1"/>
  <c r="AC697" i="13"/>
  <c r="AQ698" i="13" s="1"/>
  <c r="AB697" i="13"/>
  <c r="AP698" i="13" s="1"/>
  <c r="AC696" i="13"/>
  <c r="AQ697" i="13" s="1"/>
  <c r="AB696" i="13"/>
  <c r="AP697" i="13" s="1"/>
  <c r="AC695" i="13"/>
  <c r="AQ696" i="13" s="1"/>
  <c r="AB695" i="13"/>
  <c r="AP696" i="13" s="1"/>
  <c r="AC694" i="13"/>
  <c r="AQ695" i="13" s="1"/>
  <c r="AB694" i="13"/>
  <c r="AP695" i="13" s="1"/>
  <c r="AC693" i="13"/>
  <c r="AQ694" i="13" s="1"/>
  <c r="AB693" i="13"/>
  <c r="AP694" i="13" s="1"/>
  <c r="AC692" i="13"/>
  <c r="AQ693" i="13" s="1"/>
  <c r="AB692" i="13"/>
  <c r="AP693" i="13" s="1"/>
  <c r="AC691" i="13"/>
  <c r="AQ692" i="13" s="1"/>
  <c r="AB691" i="13"/>
  <c r="AP692" i="13" s="1"/>
  <c r="AC690" i="13"/>
  <c r="AQ691" i="13" s="1"/>
  <c r="AB690" i="13"/>
  <c r="AP691" i="13" s="1"/>
  <c r="AC689" i="13"/>
  <c r="AQ690" i="13" s="1"/>
  <c r="AB689" i="13"/>
  <c r="AP690" i="13" s="1"/>
  <c r="AC688" i="13"/>
  <c r="AQ689" i="13" s="1"/>
  <c r="AB688" i="13"/>
  <c r="AP689" i="13" s="1"/>
  <c r="AC687" i="13"/>
  <c r="AQ688" i="13" s="1"/>
  <c r="AB687" i="13"/>
  <c r="AP688" i="13" s="1"/>
  <c r="AC686" i="13"/>
  <c r="AQ687" i="13" s="1"/>
  <c r="AB686" i="13"/>
  <c r="AP687" i="13" s="1"/>
  <c r="AC685" i="13"/>
  <c r="AQ686" i="13" s="1"/>
  <c r="AB685" i="13"/>
  <c r="AP686" i="13" s="1"/>
  <c r="AC684" i="13"/>
  <c r="AQ685" i="13" s="1"/>
  <c r="AB684" i="13"/>
  <c r="AP685" i="13" s="1"/>
  <c r="AC683" i="13"/>
  <c r="AQ684" i="13" s="1"/>
  <c r="AB683" i="13"/>
  <c r="AP684" i="13" s="1"/>
  <c r="AC682" i="13"/>
  <c r="AQ683" i="13" s="1"/>
  <c r="AB682" i="13"/>
  <c r="AP683" i="13" s="1"/>
  <c r="AC681" i="13"/>
  <c r="AQ682" i="13" s="1"/>
  <c r="AB681" i="13"/>
  <c r="AP682" i="13" s="1"/>
  <c r="AC680" i="13"/>
  <c r="AQ681" i="13" s="1"/>
  <c r="AB680" i="13"/>
  <c r="AP681" i="13" s="1"/>
  <c r="AC679" i="13"/>
  <c r="AQ680" i="13" s="1"/>
  <c r="AB679" i="13"/>
  <c r="AP680" i="13" s="1"/>
  <c r="AC678" i="13"/>
  <c r="AQ679" i="13" s="1"/>
  <c r="AB678" i="13"/>
  <c r="AP679" i="13" s="1"/>
  <c r="AC677" i="13"/>
  <c r="AQ678" i="13" s="1"/>
  <c r="AB677" i="13"/>
  <c r="AP678" i="13" s="1"/>
  <c r="AC676" i="13"/>
  <c r="AQ677" i="13" s="1"/>
  <c r="AB676" i="13"/>
  <c r="AP677" i="13" s="1"/>
  <c r="AC675" i="13"/>
  <c r="AQ676" i="13" s="1"/>
  <c r="AB675" i="13"/>
  <c r="AP676" i="13" s="1"/>
  <c r="AC674" i="13"/>
  <c r="AQ675" i="13" s="1"/>
  <c r="AB674" i="13"/>
  <c r="AP675" i="13" s="1"/>
  <c r="AC673" i="13"/>
  <c r="AQ674" i="13" s="1"/>
  <c r="AB673" i="13"/>
  <c r="AP674" i="13" s="1"/>
  <c r="AC672" i="13"/>
  <c r="AQ673" i="13" s="1"/>
  <c r="AB672" i="13"/>
  <c r="AP673" i="13" s="1"/>
  <c r="AC671" i="13"/>
  <c r="AQ672" i="13" s="1"/>
  <c r="AB671" i="13"/>
  <c r="AP672" i="13" s="1"/>
  <c r="AC670" i="13"/>
  <c r="AQ671" i="13" s="1"/>
  <c r="AB670" i="13"/>
  <c r="AP671" i="13" s="1"/>
  <c r="AC669" i="13"/>
  <c r="AQ670" i="13" s="1"/>
  <c r="AB669" i="13"/>
  <c r="AP670" i="13" s="1"/>
  <c r="AC668" i="13"/>
  <c r="AQ669" i="13" s="1"/>
  <c r="AB668" i="13"/>
  <c r="AP669" i="13" s="1"/>
  <c r="AC667" i="13"/>
  <c r="AQ668" i="13" s="1"/>
  <c r="AB667" i="13"/>
  <c r="AP668" i="13" s="1"/>
  <c r="AC666" i="13"/>
  <c r="AQ667" i="13" s="1"/>
  <c r="AB666" i="13"/>
  <c r="AP667" i="13" s="1"/>
  <c r="AC665" i="13"/>
  <c r="AQ666" i="13" s="1"/>
  <c r="AB665" i="13"/>
  <c r="AP666" i="13" s="1"/>
  <c r="AC664" i="13"/>
  <c r="AQ665" i="13" s="1"/>
  <c r="AB664" i="13"/>
  <c r="AP665" i="13" s="1"/>
  <c r="AC663" i="13"/>
  <c r="AQ664" i="13" s="1"/>
  <c r="AB663" i="13"/>
  <c r="AP664" i="13" s="1"/>
  <c r="AC662" i="13"/>
  <c r="AQ663" i="13" s="1"/>
  <c r="AB662" i="13"/>
  <c r="AP663" i="13" s="1"/>
  <c r="AC661" i="13"/>
  <c r="AQ662" i="13" s="1"/>
  <c r="AB661" i="13"/>
  <c r="AP662" i="13" s="1"/>
  <c r="AC660" i="13"/>
  <c r="AQ661" i="13" s="1"/>
  <c r="AB660" i="13"/>
  <c r="AP661" i="13" s="1"/>
  <c r="AC659" i="13"/>
  <c r="AQ660" i="13" s="1"/>
  <c r="AB659" i="13"/>
  <c r="AP660" i="13" s="1"/>
  <c r="AC658" i="13"/>
  <c r="AQ659" i="13" s="1"/>
  <c r="AB658" i="13"/>
  <c r="AP659" i="13" s="1"/>
  <c r="AC657" i="13"/>
  <c r="AQ658" i="13" s="1"/>
  <c r="AB657" i="13"/>
  <c r="AP658" i="13" s="1"/>
  <c r="AC656" i="13"/>
  <c r="AQ657" i="13" s="1"/>
  <c r="AB656" i="13"/>
  <c r="AP657" i="13" s="1"/>
  <c r="AC655" i="13"/>
  <c r="AQ656" i="13" s="1"/>
  <c r="AB655" i="13"/>
  <c r="AP656" i="13" s="1"/>
  <c r="AC654" i="13"/>
  <c r="AQ655" i="13" s="1"/>
  <c r="AB654" i="13"/>
  <c r="AP655" i="13" s="1"/>
  <c r="AC653" i="13"/>
  <c r="AQ654" i="13" s="1"/>
  <c r="AB653" i="13"/>
  <c r="AP654" i="13" s="1"/>
  <c r="AC652" i="13"/>
  <c r="AQ653" i="13" s="1"/>
  <c r="AB652" i="13"/>
  <c r="AP653" i="13" s="1"/>
  <c r="AC651" i="13"/>
  <c r="AQ652" i="13" s="1"/>
  <c r="AB651" i="13"/>
  <c r="AP652" i="13" s="1"/>
  <c r="AC650" i="13"/>
  <c r="AQ651" i="13" s="1"/>
  <c r="AB650" i="13"/>
  <c r="AP651" i="13" s="1"/>
  <c r="AC649" i="13"/>
  <c r="AQ650" i="13" s="1"/>
  <c r="AB649" i="13"/>
  <c r="AP650" i="13" s="1"/>
  <c r="AC648" i="13"/>
  <c r="AQ649" i="13" s="1"/>
  <c r="AB648" i="13"/>
  <c r="AP649" i="13" s="1"/>
  <c r="AC647" i="13"/>
  <c r="AQ648" i="13" s="1"/>
  <c r="AB647" i="13"/>
  <c r="AP648" i="13" s="1"/>
  <c r="AC646" i="13"/>
  <c r="AQ647" i="13" s="1"/>
  <c r="AB646" i="13"/>
  <c r="AP647" i="13" s="1"/>
  <c r="AC645" i="13"/>
  <c r="AQ646" i="13" s="1"/>
  <c r="AB645" i="13"/>
  <c r="AP646" i="13" s="1"/>
  <c r="AC644" i="13"/>
  <c r="AQ645" i="13" s="1"/>
  <c r="AB644" i="13"/>
  <c r="AP645" i="13" s="1"/>
  <c r="AC643" i="13"/>
  <c r="AQ644" i="13" s="1"/>
  <c r="AB643" i="13"/>
  <c r="AP644" i="13" s="1"/>
  <c r="AC642" i="13"/>
  <c r="AQ643" i="13" s="1"/>
  <c r="AB642" i="13"/>
  <c r="AP643" i="13" s="1"/>
  <c r="AC641" i="13"/>
  <c r="AQ642" i="13" s="1"/>
  <c r="AB641" i="13"/>
  <c r="AP642" i="13" s="1"/>
  <c r="AC640" i="13"/>
  <c r="AQ641" i="13" s="1"/>
  <c r="AB640" i="13"/>
  <c r="AP641" i="13" s="1"/>
  <c r="AC639" i="13"/>
  <c r="AQ640" i="13" s="1"/>
  <c r="AB639" i="13"/>
  <c r="AP640" i="13" s="1"/>
  <c r="AC638" i="13"/>
  <c r="AQ639" i="13" s="1"/>
  <c r="AB638" i="13"/>
  <c r="AP639" i="13" s="1"/>
  <c r="AC637" i="13"/>
  <c r="AQ638" i="13" s="1"/>
  <c r="AB637" i="13"/>
  <c r="AP638" i="13" s="1"/>
  <c r="AC636" i="13"/>
  <c r="AQ637" i="13" s="1"/>
  <c r="AB636" i="13"/>
  <c r="AP637" i="13" s="1"/>
  <c r="AC635" i="13"/>
  <c r="AQ636" i="13" s="1"/>
  <c r="AB635" i="13"/>
  <c r="AP636" i="13" s="1"/>
  <c r="AC634" i="13"/>
  <c r="AQ635" i="13" s="1"/>
  <c r="AB634" i="13"/>
  <c r="AP635" i="13" s="1"/>
  <c r="AC633" i="13"/>
  <c r="AQ634" i="13" s="1"/>
  <c r="AB633" i="13"/>
  <c r="AP634" i="13" s="1"/>
  <c r="AC632" i="13"/>
  <c r="AQ633" i="13" s="1"/>
  <c r="AB632" i="13"/>
  <c r="AP633" i="13" s="1"/>
  <c r="AC631" i="13"/>
  <c r="AQ632" i="13" s="1"/>
  <c r="AB631" i="13"/>
  <c r="AP632" i="13" s="1"/>
  <c r="AC630" i="13"/>
  <c r="AQ631" i="13" s="1"/>
  <c r="AB630" i="13"/>
  <c r="AP631" i="13" s="1"/>
  <c r="AC629" i="13"/>
  <c r="AQ630" i="13" s="1"/>
  <c r="AB629" i="13"/>
  <c r="AP630" i="13" s="1"/>
  <c r="AC628" i="13"/>
  <c r="AQ629" i="13" s="1"/>
  <c r="AB628" i="13"/>
  <c r="AP629" i="13" s="1"/>
  <c r="AC627" i="13"/>
  <c r="AQ628" i="13" s="1"/>
  <c r="AB627" i="13"/>
  <c r="AP628" i="13" s="1"/>
  <c r="AC626" i="13"/>
  <c r="AQ627" i="13" s="1"/>
  <c r="AB626" i="13"/>
  <c r="AP627" i="13" s="1"/>
  <c r="AC625" i="13"/>
  <c r="AQ626" i="13" s="1"/>
  <c r="AB625" i="13"/>
  <c r="AP626" i="13" s="1"/>
  <c r="AC624" i="13"/>
  <c r="AQ625" i="13" s="1"/>
  <c r="AB624" i="13"/>
  <c r="AP625" i="13" s="1"/>
  <c r="AC623" i="13"/>
  <c r="AQ624" i="13" s="1"/>
  <c r="AB623" i="13"/>
  <c r="AP624" i="13" s="1"/>
  <c r="AC622" i="13"/>
  <c r="AQ623" i="13" s="1"/>
  <c r="AB622" i="13"/>
  <c r="AP623" i="13" s="1"/>
  <c r="AC621" i="13"/>
  <c r="AQ622" i="13" s="1"/>
  <c r="AB621" i="13"/>
  <c r="AP622" i="13" s="1"/>
  <c r="AC620" i="13"/>
  <c r="AQ621" i="13" s="1"/>
  <c r="AB620" i="13"/>
  <c r="AP621" i="13" s="1"/>
  <c r="AC619" i="13"/>
  <c r="AQ620" i="13" s="1"/>
  <c r="AB619" i="13"/>
  <c r="AP620" i="13" s="1"/>
  <c r="AC618" i="13"/>
  <c r="AQ619" i="13" s="1"/>
  <c r="AB618" i="13"/>
  <c r="AP619" i="13" s="1"/>
  <c r="AC617" i="13"/>
  <c r="AQ618" i="13" s="1"/>
  <c r="AB617" i="13"/>
  <c r="AP618" i="13" s="1"/>
  <c r="AC616" i="13"/>
  <c r="AQ617" i="13" s="1"/>
  <c r="AB616" i="13"/>
  <c r="AP617" i="13" s="1"/>
  <c r="AC615" i="13"/>
  <c r="AQ616" i="13" s="1"/>
  <c r="AB615" i="13"/>
  <c r="AP616" i="13" s="1"/>
  <c r="AC614" i="13"/>
  <c r="AQ615" i="13" s="1"/>
  <c r="AB614" i="13"/>
  <c r="AP615" i="13" s="1"/>
  <c r="AC613" i="13"/>
  <c r="AQ614" i="13" s="1"/>
  <c r="AB613" i="13"/>
  <c r="AP614" i="13" s="1"/>
  <c r="AC612" i="13"/>
  <c r="AQ613" i="13" s="1"/>
  <c r="AB612" i="13"/>
  <c r="AP613" i="13" s="1"/>
  <c r="AC611" i="13"/>
  <c r="AQ612" i="13" s="1"/>
  <c r="AB611" i="13"/>
  <c r="AP612" i="13" s="1"/>
  <c r="AC610" i="13"/>
  <c r="AQ611" i="13" s="1"/>
  <c r="AB610" i="13"/>
  <c r="AP611" i="13" s="1"/>
  <c r="AC609" i="13"/>
  <c r="AQ610" i="13" s="1"/>
  <c r="AB609" i="13"/>
  <c r="AP610" i="13" s="1"/>
  <c r="AC608" i="13"/>
  <c r="AQ609" i="13" s="1"/>
  <c r="AB608" i="13"/>
  <c r="AP609" i="13" s="1"/>
  <c r="AC607" i="13"/>
  <c r="AQ608" i="13" s="1"/>
  <c r="AB607" i="13"/>
  <c r="AP608" i="13" s="1"/>
  <c r="AC606" i="13"/>
  <c r="AQ607" i="13" s="1"/>
  <c r="AB606" i="13"/>
  <c r="AP607" i="13" s="1"/>
  <c r="AC605" i="13"/>
  <c r="AQ606" i="13" s="1"/>
  <c r="AB605" i="13"/>
  <c r="AP606" i="13" s="1"/>
  <c r="AC604" i="13"/>
  <c r="AQ605" i="13" s="1"/>
  <c r="AB604" i="13"/>
  <c r="AP605" i="13" s="1"/>
  <c r="AC603" i="13"/>
  <c r="AQ604" i="13" s="1"/>
  <c r="AB603" i="13"/>
  <c r="AP604" i="13" s="1"/>
  <c r="AC602" i="13"/>
  <c r="AQ603" i="13" s="1"/>
  <c r="AB602" i="13"/>
  <c r="AP603" i="13" s="1"/>
  <c r="AC601" i="13"/>
  <c r="AQ602" i="13" s="1"/>
  <c r="AB601" i="13"/>
  <c r="AP602" i="13" s="1"/>
  <c r="AC600" i="13"/>
  <c r="AQ601" i="13" s="1"/>
  <c r="AB600" i="13"/>
  <c r="AP601" i="13" s="1"/>
  <c r="AC599" i="13"/>
  <c r="AQ600" i="13" s="1"/>
  <c r="AB599" i="13"/>
  <c r="AP600" i="13" s="1"/>
  <c r="AC598" i="13"/>
  <c r="AQ599" i="13" s="1"/>
  <c r="AB598" i="13"/>
  <c r="AP599" i="13" s="1"/>
  <c r="AC597" i="13"/>
  <c r="AQ598" i="13" s="1"/>
  <c r="AB597" i="13"/>
  <c r="AP598" i="13" s="1"/>
  <c r="AC596" i="13"/>
  <c r="AQ597" i="13" s="1"/>
  <c r="AB596" i="13"/>
  <c r="AP597" i="13" s="1"/>
  <c r="AC595" i="13"/>
  <c r="AQ596" i="13" s="1"/>
  <c r="AB595" i="13"/>
  <c r="AP596" i="13" s="1"/>
  <c r="AC594" i="13"/>
  <c r="AQ595" i="13" s="1"/>
  <c r="AB594" i="13"/>
  <c r="AP595" i="13" s="1"/>
  <c r="AC593" i="13"/>
  <c r="AQ594" i="13" s="1"/>
  <c r="AB593" i="13"/>
  <c r="AP594" i="13" s="1"/>
  <c r="AC592" i="13"/>
  <c r="AQ593" i="13" s="1"/>
  <c r="AB592" i="13"/>
  <c r="AP593" i="13" s="1"/>
  <c r="AC591" i="13"/>
  <c r="AQ592" i="13" s="1"/>
  <c r="AB591" i="13"/>
  <c r="AP592" i="13" s="1"/>
  <c r="AC590" i="13"/>
  <c r="AQ591" i="13" s="1"/>
  <c r="AB590" i="13"/>
  <c r="AP591" i="13" s="1"/>
  <c r="AC589" i="13"/>
  <c r="AQ590" i="13" s="1"/>
  <c r="AB589" i="13"/>
  <c r="AP590" i="13" s="1"/>
  <c r="AC588" i="13"/>
  <c r="AQ589" i="13" s="1"/>
  <c r="AB588" i="13"/>
  <c r="AP589" i="13" s="1"/>
  <c r="AC587" i="13"/>
  <c r="AQ588" i="13" s="1"/>
  <c r="AB587" i="13"/>
  <c r="AP588" i="13" s="1"/>
  <c r="AC586" i="13"/>
  <c r="AQ587" i="13" s="1"/>
  <c r="AB586" i="13"/>
  <c r="AP587" i="13" s="1"/>
  <c r="AC585" i="13"/>
  <c r="AQ586" i="13" s="1"/>
  <c r="AB585" i="13"/>
  <c r="AP586" i="13" s="1"/>
  <c r="AC584" i="13"/>
  <c r="AQ585" i="13" s="1"/>
  <c r="AB584" i="13"/>
  <c r="AP585" i="13" s="1"/>
  <c r="AC583" i="13"/>
  <c r="AQ584" i="13" s="1"/>
  <c r="AB583" i="13"/>
  <c r="AP584" i="13" s="1"/>
  <c r="AC582" i="13"/>
  <c r="AQ583" i="13" s="1"/>
  <c r="AB582" i="13"/>
  <c r="AP583" i="13" s="1"/>
  <c r="AC581" i="13"/>
  <c r="AQ582" i="13" s="1"/>
  <c r="AB581" i="13"/>
  <c r="AP582" i="13" s="1"/>
  <c r="AC580" i="13"/>
  <c r="AQ581" i="13" s="1"/>
  <c r="AB580" i="13"/>
  <c r="AP581" i="13" s="1"/>
  <c r="AC579" i="13"/>
  <c r="AQ580" i="13" s="1"/>
  <c r="AB579" i="13"/>
  <c r="AP580" i="13" s="1"/>
  <c r="AC578" i="13"/>
  <c r="AQ579" i="13" s="1"/>
  <c r="AB578" i="13"/>
  <c r="AP579" i="13" s="1"/>
  <c r="AC577" i="13"/>
  <c r="AQ578" i="13" s="1"/>
  <c r="AB577" i="13"/>
  <c r="AP578" i="13" s="1"/>
  <c r="AC576" i="13"/>
  <c r="AQ577" i="13" s="1"/>
  <c r="AB576" i="13"/>
  <c r="AP577" i="13" s="1"/>
  <c r="AC575" i="13"/>
  <c r="AQ576" i="13" s="1"/>
  <c r="AB575" i="13"/>
  <c r="AP576" i="13" s="1"/>
  <c r="AC574" i="13"/>
  <c r="AQ575" i="13" s="1"/>
  <c r="AB574" i="13"/>
  <c r="AP575" i="13" s="1"/>
  <c r="AC573" i="13"/>
  <c r="AQ574" i="13" s="1"/>
  <c r="AB573" i="13"/>
  <c r="AP574" i="13" s="1"/>
  <c r="AC572" i="13"/>
  <c r="AQ573" i="13" s="1"/>
  <c r="AB572" i="13"/>
  <c r="AP573" i="13" s="1"/>
  <c r="AC571" i="13"/>
  <c r="AQ572" i="13" s="1"/>
  <c r="AB571" i="13"/>
  <c r="AP572" i="13" s="1"/>
  <c r="AC570" i="13"/>
  <c r="AQ571" i="13" s="1"/>
  <c r="AB570" i="13"/>
  <c r="AP571" i="13" s="1"/>
  <c r="AC569" i="13"/>
  <c r="AQ570" i="13" s="1"/>
  <c r="AB569" i="13"/>
  <c r="AP570" i="13" s="1"/>
  <c r="AC568" i="13"/>
  <c r="AQ569" i="13" s="1"/>
  <c r="AB568" i="13"/>
  <c r="AP569" i="13" s="1"/>
  <c r="AC567" i="13"/>
  <c r="AQ568" i="13" s="1"/>
  <c r="AB567" i="13"/>
  <c r="AP568" i="13" s="1"/>
  <c r="AC566" i="13"/>
  <c r="AQ567" i="13" s="1"/>
  <c r="AB566" i="13"/>
  <c r="AP567" i="13" s="1"/>
  <c r="AC565" i="13"/>
  <c r="AQ566" i="13" s="1"/>
  <c r="AB565" i="13"/>
  <c r="AP566" i="13" s="1"/>
  <c r="AC564" i="13"/>
  <c r="AQ565" i="13" s="1"/>
  <c r="AB564" i="13"/>
  <c r="AP565" i="13" s="1"/>
  <c r="AC563" i="13"/>
  <c r="AQ564" i="13" s="1"/>
  <c r="AB563" i="13"/>
  <c r="AP564" i="13" s="1"/>
  <c r="AC562" i="13"/>
  <c r="AQ563" i="13" s="1"/>
  <c r="AB562" i="13"/>
  <c r="AP563" i="13" s="1"/>
  <c r="AC561" i="13"/>
  <c r="AQ562" i="13" s="1"/>
  <c r="AB561" i="13"/>
  <c r="AP562" i="13" s="1"/>
  <c r="AC560" i="13"/>
  <c r="AQ561" i="13" s="1"/>
  <c r="AB560" i="13"/>
  <c r="AP561" i="13" s="1"/>
  <c r="AC559" i="13"/>
  <c r="AQ560" i="13" s="1"/>
  <c r="AB559" i="13"/>
  <c r="AP560" i="13" s="1"/>
  <c r="AC558" i="13"/>
  <c r="AQ559" i="13" s="1"/>
  <c r="AB558" i="13"/>
  <c r="AP559" i="13" s="1"/>
  <c r="AC557" i="13"/>
  <c r="AQ558" i="13" s="1"/>
  <c r="AB557" i="13"/>
  <c r="AP558" i="13" s="1"/>
  <c r="AC556" i="13"/>
  <c r="AQ557" i="13" s="1"/>
  <c r="AB556" i="13"/>
  <c r="AP557" i="13" s="1"/>
  <c r="AC555" i="13"/>
  <c r="AQ556" i="13" s="1"/>
  <c r="AB555" i="13"/>
  <c r="AP556" i="13" s="1"/>
  <c r="AC554" i="13"/>
  <c r="AQ555" i="13" s="1"/>
  <c r="AB554" i="13"/>
  <c r="AP555" i="13" s="1"/>
  <c r="AC553" i="13"/>
  <c r="AQ554" i="13" s="1"/>
  <c r="AB553" i="13"/>
  <c r="AP554" i="13" s="1"/>
  <c r="AC552" i="13"/>
  <c r="AQ553" i="13" s="1"/>
  <c r="AB552" i="13"/>
  <c r="AP553" i="13" s="1"/>
  <c r="AC551" i="13"/>
  <c r="AQ552" i="13" s="1"/>
  <c r="AB551" i="13"/>
  <c r="AP552" i="13" s="1"/>
  <c r="AC550" i="13"/>
  <c r="AQ551" i="13" s="1"/>
  <c r="AB550" i="13"/>
  <c r="AP551" i="13" s="1"/>
  <c r="AC549" i="13"/>
  <c r="AQ550" i="13" s="1"/>
  <c r="AB549" i="13"/>
  <c r="AP550" i="13" s="1"/>
  <c r="AC548" i="13"/>
  <c r="AQ549" i="13" s="1"/>
  <c r="AB548" i="13"/>
  <c r="AP549" i="13" s="1"/>
  <c r="AC547" i="13"/>
  <c r="AQ548" i="13" s="1"/>
  <c r="AB547" i="13"/>
  <c r="AP548" i="13" s="1"/>
  <c r="AC546" i="13"/>
  <c r="AQ547" i="13" s="1"/>
  <c r="AB546" i="13"/>
  <c r="AP547" i="13" s="1"/>
  <c r="AC545" i="13"/>
  <c r="AQ546" i="13" s="1"/>
  <c r="AB545" i="13"/>
  <c r="AP546" i="13" s="1"/>
  <c r="AC544" i="13"/>
  <c r="AQ545" i="13" s="1"/>
  <c r="AB544" i="13"/>
  <c r="AP545" i="13" s="1"/>
  <c r="AC543" i="13"/>
  <c r="AQ544" i="13" s="1"/>
  <c r="AB543" i="13"/>
  <c r="AP544" i="13" s="1"/>
  <c r="AC542" i="13"/>
  <c r="AQ543" i="13" s="1"/>
  <c r="AB542" i="13"/>
  <c r="AP543" i="13" s="1"/>
  <c r="AC541" i="13"/>
  <c r="AQ542" i="13" s="1"/>
  <c r="AB541" i="13"/>
  <c r="AP542" i="13" s="1"/>
  <c r="AC540" i="13"/>
  <c r="AQ541" i="13" s="1"/>
  <c r="AB540" i="13"/>
  <c r="AP541" i="13" s="1"/>
  <c r="AC539" i="13"/>
  <c r="AQ540" i="13" s="1"/>
  <c r="AB539" i="13"/>
  <c r="AP540" i="13" s="1"/>
  <c r="AC538" i="13"/>
  <c r="AQ539" i="13" s="1"/>
  <c r="AB538" i="13"/>
  <c r="AP539" i="13" s="1"/>
  <c r="AC537" i="13"/>
  <c r="AQ538" i="13" s="1"/>
  <c r="AB537" i="13"/>
  <c r="AP538" i="13" s="1"/>
  <c r="AC536" i="13"/>
  <c r="AQ537" i="13" s="1"/>
  <c r="AB536" i="13"/>
  <c r="AP537" i="13" s="1"/>
  <c r="AC535" i="13"/>
  <c r="AQ536" i="13" s="1"/>
  <c r="AB535" i="13"/>
  <c r="AP536" i="13" s="1"/>
  <c r="AC534" i="13"/>
  <c r="AQ535" i="13" s="1"/>
  <c r="AB534" i="13"/>
  <c r="AP535" i="13" s="1"/>
  <c r="AC533" i="13"/>
  <c r="AQ534" i="13" s="1"/>
  <c r="AB533" i="13"/>
  <c r="AP534" i="13" s="1"/>
  <c r="AC532" i="13"/>
  <c r="AQ533" i="13" s="1"/>
  <c r="AB532" i="13"/>
  <c r="AP533" i="13" s="1"/>
  <c r="AC531" i="13"/>
  <c r="AQ532" i="13" s="1"/>
  <c r="AB531" i="13"/>
  <c r="AP532" i="13" s="1"/>
  <c r="AC530" i="13"/>
  <c r="AQ531" i="13" s="1"/>
  <c r="AB530" i="13"/>
  <c r="AP531" i="13" s="1"/>
  <c r="AC529" i="13"/>
  <c r="AQ530" i="13" s="1"/>
  <c r="AB529" i="13"/>
  <c r="AP530" i="13" s="1"/>
  <c r="AC528" i="13"/>
  <c r="AQ529" i="13" s="1"/>
  <c r="AB528" i="13"/>
  <c r="AP529" i="13" s="1"/>
  <c r="AC527" i="13"/>
  <c r="AQ528" i="13" s="1"/>
  <c r="AB527" i="13"/>
  <c r="AP528" i="13" s="1"/>
  <c r="AC526" i="13"/>
  <c r="AQ527" i="13" s="1"/>
  <c r="AB526" i="13"/>
  <c r="AP527" i="13" s="1"/>
  <c r="AC525" i="13"/>
  <c r="AQ526" i="13" s="1"/>
  <c r="AB525" i="13"/>
  <c r="AP526" i="13" s="1"/>
  <c r="AC524" i="13"/>
  <c r="AQ525" i="13" s="1"/>
  <c r="AB524" i="13"/>
  <c r="AP525" i="13" s="1"/>
  <c r="AC523" i="13"/>
  <c r="AQ524" i="13" s="1"/>
  <c r="AB523" i="13"/>
  <c r="AP524" i="13" s="1"/>
  <c r="AC522" i="13"/>
  <c r="AQ523" i="13" s="1"/>
  <c r="AB522" i="13"/>
  <c r="AP523" i="13" s="1"/>
  <c r="AC521" i="13"/>
  <c r="AQ522" i="13" s="1"/>
  <c r="AB521" i="13"/>
  <c r="AP522" i="13" s="1"/>
  <c r="AC520" i="13"/>
  <c r="AQ521" i="13" s="1"/>
  <c r="AB520" i="13"/>
  <c r="AP521" i="13" s="1"/>
  <c r="AC519" i="13"/>
  <c r="AQ520" i="13" s="1"/>
  <c r="AB519" i="13"/>
  <c r="AP520" i="13" s="1"/>
  <c r="AC518" i="13"/>
  <c r="AQ519" i="13" s="1"/>
  <c r="AB518" i="13"/>
  <c r="AP519" i="13" s="1"/>
  <c r="AC517" i="13"/>
  <c r="AQ518" i="13" s="1"/>
  <c r="AB517" i="13"/>
  <c r="AP518" i="13" s="1"/>
  <c r="AC516" i="13"/>
  <c r="AQ517" i="13" s="1"/>
  <c r="AB516" i="13"/>
  <c r="AP517" i="13" s="1"/>
  <c r="AC515" i="13"/>
  <c r="AQ516" i="13" s="1"/>
  <c r="AB515" i="13"/>
  <c r="AP516" i="13" s="1"/>
  <c r="AC514" i="13"/>
  <c r="AQ515" i="13" s="1"/>
  <c r="AB514" i="13"/>
  <c r="AP515" i="13" s="1"/>
  <c r="AC513" i="13"/>
  <c r="AQ514" i="13" s="1"/>
  <c r="AB513" i="13"/>
  <c r="AP514" i="13" s="1"/>
  <c r="AC512" i="13"/>
  <c r="AQ513" i="13" s="1"/>
  <c r="AB512" i="13"/>
  <c r="AC511" i="13"/>
  <c r="AQ512" i="13" s="1"/>
  <c r="AB511" i="13"/>
  <c r="AC510" i="13"/>
  <c r="AQ511" i="13" s="1"/>
  <c r="AB510" i="13"/>
  <c r="AC509" i="13"/>
  <c r="AQ510" i="13" s="1"/>
  <c r="AB509" i="13"/>
  <c r="AC508" i="13"/>
  <c r="AQ509" i="13" s="1"/>
  <c r="AB508" i="13"/>
  <c r="AC507" i="13"/>
  <c r="AQ508" i="13" s="1"/>
  <c r="AB507" i="13"/>
  <c r="AC506" i="13"/>
  <c r="AQ507" i="13" s="1"/>
  <c r="AB506" i="13"/>
  <c r="AC505" i="13"/>
  <c r="AQ506" i="13" s="1"/>
  <c r="AB505" i="13"/>
  <c r="AC504" i="13"/>
  <c r="AB504" i="13"/>
  <c r="AP505" i="13" s="1"/>
  <c r="AC503" i="13"/>
  <c r="AB503" i="13"/>
  <c r="AP504" i="13" s="1"/>
  <c r="AC502" i="13"/>
  <c r="AB502" i="13"/>
  <c r="AP503" i="13" s="1"/>
  <c r="AC501" i="13"/>
  <c r="AB501" i="13"/>
  <c r="AP502" i="13" s="1"/>
  <c r="AC500" i="13"/>
  <c r="AB500" i="13"/>
  <c r="AP501" i="13" s="1"/>
  <c r="AC499" i="13"/>
  <c r="AB499" i="13"/>
  <c r="AP500" i="13" s="1"/>
  <c r="AC498" i="13"/>
  <c r="AB498" i="13"/>
  <c r="AP499" i="13" s="1"/>
  <c r="AC497" i="13"/>
  <c r="AB497" i="13"/>
  <c r="AP498" i="13" s="1"/>
  <c r="AC496" i="13"/>
  <c r="AB496" i="13"/>
  <c r="AP497" i="13" s="1"/>
  <c r="AC495" i="13"/>
  <c r="AB495" i="13"/>
  <c r="AP496" i="13" s="1"/>
  <c r="AC494" i="13"/>
  <c r="AB494" i="13"/>
  <c r="AP495" i="13" s="1"/>
  <c r="AC493" i="13"/>
  <c r="AB493" i="13"/>
  <c r="AP494" i="13" s="1"/>
  <c r="AC492" i="13"/>
  <c r="AB492" i="13"/>
  <c r="AP493" i="13" s="1"/>
  <c r="AC491" i="13"/>
  <c r="AB491" i="13"/>
  <c r="AP492" i="13" s="1"/>
  <c r="AC490" i="13"/>
  <c r="AB490" i="13"/>
  <c r="AP491" i="13" s="1"/>
  <c r="AC489" i="13"/>
  <c r="AB489" i="13"/>
  <c r="AP490" i="13" s="1"/>
  <c r="AC488" i="13"/>
  <c r="AB488" i="13"/>
  <c r="AP489" i="13" s="1"/>
  <c r="AC487" i="13"/>
  <c r="AB487" i="13"/>
  <c r="AP488" i="13" s="1"/>
  <c r="AC486" i="13"/>
  <c r="AB486" i="13"/>
  <c r="AP487" i="13" s="1"/>
  <c r="AC485" i="13"/>
  <c r="AB485" i="13"/>
  <c r="AP486" i="13" s="1"/>
  <c r="AC484" i="13"/>
  <c r="AQ485" i="13" s="1"/>
  <c r="AB484" i="13"/>
  <c r="AC483" i="13"/>
  <c r="AQ484" i="13" s="1"/>
  <c r="AB483" i="13"/>
  <c r="AC482" i="13"/>
  <c r="AQ483" i="13" s="1"/>
  <c r="AB482" i="13"/>
  <c r="AC481" i="13"/>
  <c r="AQ482" i="13" s="1"/>
  <c r="AB481" i="13"/>
  <c r="AC480" i="13"/>
  <c r="AQ481" i="13" s="1"/>
  <c r="AB480" i="13"/>
  <c r="AC479" i="13"/>
  <c r="AQ480" i="13" s="1"/>
  <c r="AB479" i="13"/>
  <c r="AC478" i="13"/>
  <c r="AQ479" i="13" s="1"/>
  <c r="AB478" i="13"/>
  <c r="AC477" i="13"/>
  <c r="AQ478" i="13" s="1"/>
  <c r="AB477" i="13"/>
  <c r="AC476" i="13"/>
  <c r="AQ477" i="13" s="1"/>
  <c r="AB476" i="13"/>
  <c r="AC475" i="13"/>
  <c r="AQ476" i="13" s="1"/>
  <c r="AB475" i="13"/>
  <c r="AC474" i="13"/>
  <c r="AQ475" i="13" s="1"/>
  <c r="AB474" i="13"/>
  <c r="AC473" i="13"/>
  <c r="AQ474" i="13" s="1"/>
  <c r="AB473" i="13"/>
  <c r="AC472" i="13"/>
  <c r="AQ473" i="13" s="1"/>
  <c r="AB472" i="13"/>
  <c r="AC471" i="13"/>
  <c r="AQ472" i="13" s="1"/>
  <c r="AB471" i="13"/>
  <c r="AC470" i="13"/>
  <c r="AQ471" i="13" s="1"/>
  <c r="AB470" i="13"/>
  <c r="AC469" i="13"/>
  <c r="AQ470" i="13" s="1"/>
  <c r="AB469" i="13"/>
  <c r="AC468" i="13"/>
  <c r="AQ469" i="13" s="1"/>
  <c r="AB468" i="13"/>
  <c r="AC467" i="13"/>
  <c r="AB467" i="13"/>
  <c r="AP468" i="13" s="1"/>
  <c r="AC466" i="13"/>
  <c r="AB466" i="13"/>
  <c r="AP467" i="13" s="1"/>
  <c r="AC465" i="13"/>
  <c r="AB465" i="13"/>
  <c r="AP466" i="13" s="1"/>
  <c r="AC464" i="13"/>
  <c r="AB464" i="13"/>
  <c r="AP465" i="13" s="1"/>
  <c r="AC463" i="13"/>
  <c r="AB463" i="13"/>
  <c r="AP464" i="13" s="1"/>
  <c r="AC462" i="13"/>
  <c r="AB462" i="13"/>
  <c r="AP463" i="13" s="1"/>
  <c r="AC461" i="13"/>
  <c r="AQ462" i="13" s="1"/>
  <c r="AB461" i="13"/>
  <c r="AC460" i="13"/>
  <c r="AQ461" i="13" s="1"/>
  <c r="AB460" i="13"/>
  <c r="AC459" i="13"/>
  <c r="AQ460" i="13" s="1"/>
  <c r="AB459" i="13"/>
  <c r="AC458" i="13"/>
  <c r="AQ459" i="13" s="1"/>
  <c r="AB458" i="13"/>
  <c r="AC457" i="13"/>
  <c r="AQ458" i="13" s="1"/>
  <c r="AB457" i="13"/>
  <c r="AC456" i="13"/>
  <c r="AQ457" i="13" s="1"/>
  <c r="AB456" i="13"/>
  <c r="AC455" i="13"/>
  <c r="AQ456" i="13" s="1"/>
  <c r="AB455" i="13"/>
  <c r="AC454" i="13"/>
  <c r="AB454" i="13"/>
  <c r="AP455" i="13" s="1"/>
  <c r="AC453" i="13"/>
  <c r="AB453" i="13"/>
  <c r="AP454" i="13" s="1"/>
  <c r="AC452" i="13"/>
  <c r="AB452" i="13"/>
  <c r="AP453" i="13" s="1"/>
  <c r="AC451" i="13"/>
  <c r="AB451" i="13"/>
  <c r="AP452" i="13" s="1"/>
  <c r="AC450" i="13"/>
  <c r="AB450" i="13"/>
  <c r="AP451" i="13" s="1"/>
  <c r="AC449" i="13"/>
  <c r="AB449" i="13"/>
  <c r="AP450" i="13" s="1"/>
  <c r="AC448" i="13"/>
  <c r="AQ449" i="13" s="1"/>
  <c r="AB448" i="13"/>
  <c r="AC447" i="13"/>
  <c r="AQ448" i="13" s="1"/>
  <c r="AB447" i="13"/>
  <c r="AC446" i="13"/>
  <c r="AQ447" i="13" s="1"/>
  <c r="AB446" i="13"/>
  <c r="AC445" i="13"/>
  <c r="AQ446" i="13" s="1"/>
  <c r="AB445" i="13"/>
  <c r="AC444" i="13"/>
  <c r="AQ445" i="13" s="1"/>
  <c r="AB444" i="13"/>
  <c r="AC443" i="13"/>
  <c r="AQ444" i="13" s="1"/>
  <c r="AB443" i="13"/>
  <c r="AC442" i="13"/>
  <c r="AQ443" i="13" s="1"/>
  <c r="AB442" i="13"/>
  <c r="AC441" i="13"/>
  <c r="AQ442" i="13" s="1"/>
  <c r="AB441" i="13"/>
  <c r="AC440" i="13"/>
  <c r="AQ441" i="13" s="1"/>
  <c r="AB440" i="13"/>
  <c r="AC439" i="13"/>
  <c r="AB439" i="13"/>
  <c r="AP440" i="13" s="1"/>
  <c r="AC438" i="13"/>
  <c r="AB438" i="13"/>
  <c r="AP439" i="13" s="1"/>
  <c r="AC437" i="13"/>
  <c r="AB437" i="13"/>
  <c r="AP438" i="13" s="1"/>
  <c r="AC436" i="13"/>
  <c r="AB436" i="13"/>
  <c r="AP437" i="13" s="1"/>
  <c r="AC435" i="13"/>
  <c r="AB435" i="13"/>
  <c r="AP436" i="13" s="1"/>
  <c r="AC434" i="13"/>
  <c r="AB434" i="13"/>
  <c r="AP435" i="13" s="1"/>
  <c r="AC433" i="13"/>
  <c r="AB433" i="13"/>
  <c r="AP434" i="13" s="1"/>
  <c r="AC432" i="13"/>
  <c r="AB432" i="13"/>
  <c r="AP433" i="13" s="1"/>
  <c r="AC431" i="13"/>
  <c r="AB431" i="13"/>
  <c r="AP432" i="13" s="1"/>
  <c r="AC430" i="13"/>
  <c r="AB430" i="13"/>
  <c r="AP431" i="13" s="1"/>
  <c r="AC429" i="13"/>
  <c r="AB429" i="13"/>
  <c r="AP430" i="13" s="1"/>
  <c r="AC428" i="13"/>
  <c r="AB428" i="13"/>
  <c r="AP429" i="13" s="1"/>
  <c r="AC427" i="13"/>
  <c r="AB427" i="13"/>
  <c r="AP428" i="13" s="1"/>
  <c r="AC426" i="13"/>
  <c r="AB426" i="13"/>
  <c r="AP427" i="13" s="1"/>
  <c r="AC425" i="13"/>
  <c r="AB425" i="13"/>
  <c r="AP426" i="13" s="1"/>
  <c r="AC424" i="13"/>
  <c r="AB424" i="13"/>
  <c r="AP425" i="13" s="1"/>
  <c r="AC423" i="13"/>
  <c r="AB423" i="13"/>
  <c r="AP424" i="13" s="1"/>
  <c r="AC422" i="13"/>
  <c r="AB422" i="13"/>
  <c r="AP423" i="13" s="1"/>
  <c r="AC421" i="13"/>
  <c r="AB421" i="13"/>
  <c r="AP422" i="13" s="1"/>
  <c r="AC420" i="13"/>
  <c r="AB420" i="13"/>
  <c r="AP421" i="13" s="1"/>
  <c r="AC419" i="13"/>
  <c r="AQ420" i="13" s="1"/>
  <c r="AB419" i="13"/>
  <c r="AC418" i="13"/>
  <c r="AQ419" i="13" s="1"/>
  <c r="AB418" i="13"/>
  <c r="AC417" i="13"/>
  <c r="AQ418" i="13" s="1"/>
  <c r="AB417" i="13"/>
  <c r="AC416" i="13"/>
  <c r="AQ417" i="13" s="1"/>
  <c r="AB416" i="13"/>
  <c r="AC415" i="13"/>
  <c r="AQ416" i="13" s="1"/>
  <c r="AB415" i="13"/>
  <c r="AC414" i="13"/>
  <c r="AQ415" i="13" s="1"/>
  <c r="AB414" i="13"/>
  <c r="AC413" i="13"/>
  <c r="AQ414" i="13" s="1"/>
  <c r="AB413" i="13"/>
  <c r="AC412" i="13"/>
  <c r="AQ413" i="13" s="1"/>
  <c r="AB412" i="13"/>
  <c r="AC411" i="13"/>
  <c r="AQ412" i="13" s="1"/>
  <c r="AB411" i="13"/>
  <c r="AC410" i="13"/>
  <c r="AQ411" i="13" s="1"/>
  <c r="AB410" i="13"/>
  <c r="AC409" i="13"/>
  <c r="AQ410" i="13" s="1"/>
  <c r="AB409" i="13"/>
  <c r="AC408" i="13"/>
  <c r="AQ409" i="13" s="1"/>
  <c r="AB408" i="13"/>
  <c r="AC407" i="13"/>
  <c r="AQ408" i="13" s="1"/>
  <c r="AB407" i="13"/>
  <c r="AC406" i="13"/>
  <c r="AQ407" i="13" s="1"/>
  <c r="AB406" i="13"/>
  <c r="AC405" i="13"/>
  <c r="AQ406" i="13" s="1"/>
  <c r="AB405" i="13"/>
  <c r="AC404" i="13"/>
  <c r="AQ405" i="13" s="1"/>
  <c r="AB404" i="13"/>
  <c r="AC403" i="13"/>
  <c r="AQ404" i="13" s="1"/>
  <c r="AB403" i="13"/>
  <c r="AC402" i="13"/>
  <c r="AB402" i="13"/>
  <c r="AP403" i="13" s="1"/>
  <c r="AC401" i="13"/>
  <c r="AB401" i="13"/>
  <c r="AP402" i="13" s="1"/>
  <c r="AC400" i="13"/>
  <c r="AB400" i="13"/>
  <c r="AP401" i="13" s="1"/>
  <c r="AC399" i="13"/>
  <c r="AB399" i="13"/>
  <c r="AP400" i="13" s="1"/>
  <c r="AC398" i="13"/>
  <c r="AB398" i="13"/>
  <c r="AP399" i="13" s="1"/>
  <c r="AC397" i="13"/>
  <c r="AB397" i="13"/>
  <c r="AP398" i="13" s="1"/>
  <c r="AC396" i="13"/>
  <c r="AQ397" i="13" s="1"/>
  <c r="AB396" i="13"/>
  <c r="AC395" i="13"/>
  <c r="AQ396" i="13" s="1"/>
  <c r="AB395" i="13"/>
  <c r="AC394" i="13"/>
  <c r="AQ395" i="13" s="1"/>
  <c r="AB394" i="13"/>
  <c r="AC393" i="13"/>
  <c r="AQ394" i="13" s="1"/>
  <c r="AB393" i="13"/>
  <c r="AC392" i="13"/>
  <c r="AQ393" i="13" s="1"/>
  <c r="AB392" i="13"/>
  <c r="AC391" i="13"/>
  <c r="AQ392" i="13" s="1"/>
  <c r="AB391" i="13"/>
  <c r="AC390" i="13"/>
  <c r="AQ391" i="13" s="1"/>
  <c r="AB390" i="13"/>
  <c r="AC389" i="13"/>
  <c r="AB389" i="13"/>
  <c r="AP390" i="13" s="1"/>
  <c r="AC388" i="13"/>
  <c r="AB388" i="13"/>
  <c r="AP389" i="13" s="1"/>
  <c r="AC387" i="13"/>
  <c r="AB387" i="13"/>
  <c r="AP388" i="13" s="1"/>
  <c r="AC386" i="13"/>
  <c r="AB386" i="13"/>
  <c r="AP387" i="13" s="1"/>
  <c r="AC385" i="13"/>
  <c r="AB385" i="13"/>
  <c r="AP386" i="13" s="1"/>
  <c r="AC384" i="13"/>
  <c r="AB384" i="13"/>
  <c r="AP385" i="13" s="1"/>
  <c r="AC383" i="13"/>
  <c r="AQ384" i="13" s="1"/>
  <c r="AB383" i="13"/>
  <c r="AC382" i="13"/>
  <c r="AQ383" i="13" s="1"/>
  <c r="AB382" i="13"/>
  <c r="AC381" i="13"/>
  <c r="AQ382" i="13" s="1"/>
  <c r="AB381" i="13"/>
  <c r="AC380" i="13"/>
  <c r="AQ381" i="13" s="1"/>
  <c r="AB380" i="13"/>
  <c r="AC379" i="13"/>
  <c r="AQ380" i="13" s="1"/>
  <c r="AB379" i="13"/>
  <c r="AC378" i="13"/>
  <c r="AQ379" i="13" s="1"/>
  <c r="AB378" i="13"/>
  <c r="AC377" i="13"/>
  <c r="AQ378" i="13" s="1"/>
  <c r="AB377" i="13"/>
  <c r="AC376" i="13"/>
  <c r="AQ377" i="13" s="1"/>
  <c r="AB376" i="13"/>
  <c r="AC375" i="13"/>
  <c r="AQ376" i="13" s="1"/>
  <c r="AB375" i="13"/>
  <c r="AC374" i="13"/>
  <c r="AB374" i="13"/>
  <c r="AP375" i="13" s="1"/>
  <c r="AC373" i="13"/>
  <c r="AB373" i="13"/>
  <c r="AP374" i="13" s="1"/>
  <c r="AC372" i="13"/>
  <c r="AB372" i="13"/>
  <c r="AP373" i="13" s="1"/>
  <c r="AC371" i="13"/>
  <c r="AB371" i="13"/>
  <c r="AP372" i="13" s="1"/>
  <c r="AC370" i="13"/>
  <c r="AB370" i="13"/>
  <c r="AP371" i="13" s="1"/>
  <c r="AC369" i="13"/>
  <c r="AB369" i="13"/>
  <c r="AP370" i="13" s="1"/>
  <c r="AC368" i="13"/>
  <c r="AB368" i="13"/>
  <c r="AP369" i="13" s="1"/>
  <c r="AC367" i="13"/>
  <c r="AB367" i="13"/>
  <c r="AP368" i="13" s="1"/>
  <c r="AC366" i="13"/>
  <c r="AB366" i="13"/>
  <c r="AP367" i="13" s="1"/>
  <c r="AC365" i="13"/>
  <c r="AB365" i="13"/>
  <c r="AP366" i="13" s="1"/>
  <c r="AC364" i="13"/>
  <c r="AB364" i="13"/>
  <c r="AP365" i="13" s="1"/>
  <c r="AC363" i="13"/>
  <c r="AB363" i="13"/>
  <c r="AP364" i="13" s="1"/>
  <c r="AC362" i="13"/>
  <c r="AB362" i="13"/>
  <c r="AP363" i="13" s="1"/>
  <c r="AC361" i="13"/>
  <c r="AB361" i="13"/>
  <c r="AP362" i="13" s="1"/>
  <c r="AC360" i="13"/>
  <c r="AB360" i="13"/>
  <c r="AP361" i="13" s="1"/>
  <c r="AC359" i="13"/>
  <c r="AB359" i="13"/>
  <c r="AP360" i="13" s="1"/>
  <c r="AC358" i="13"/>
  <c r="AB358" i="13"/>
  <c r="AP359" i="13" s="1"/>
  <c r="AC357" i="13"/>
  <c r="AB357" i="13"/>
  <c r="AP358" i="13" s="1"/>
  <c r="AC356" i="13"/>
  <c r="AB356" i="13"/>
  <c r="AP357" i="13" s="1"/>
  <c r="AC355" i="13"/>
  <c r="AB355" i="13"/>
  <c r="AP356" i="13" s="1"/>
  <c r="AC354" i="13"/>
  <c r="AQ355" i="13" s="1"/>
  <c r="AB354" i="13"/>
  <c r="AC353" i="13"/>
  <c r="AQ354" i="13" s="1"/>
  <c r="AB353" i="13"/>
  <c r="AC352" i="13"/>
  <c r="AQ353" i="13" s="1"/>
  <c r="AB352" i="13"/>
  <c r="AC351" i="13"/>
  <c r="AQ352" i="13" s="1"/>
  <c r="AB351" i="13"/>
  <c r="AC350" i="13"/>
  <c r="AQ351" i="13" s="1"/>
  <c r="AB350" i="13"/>
  <c r="AC349" i="13"/>
  <c r="AQ350" i="13" s="1"/>
  <c r="AB349" i="13"/>
  <c r="AC348" i="13"/>
  <c r="AQ349" i="13" s="1"/>
  <c r="AB348" i="13"/>
  <c r="AC347" i="13"/>
  <c r="AQ348" i="13" s="1"/>
  <c r="AB347" i="13"/>
  <c r="AC346" i="13"/>
  <c r="AQ347" i="13" s="1"/>
  <c r="AB346" i="13"/>
  <c r="AC345" i="13"/>
  <c r="AQ346" i="13" s="1"/>
  <c r="AB345" i="13"/>
  <c r="AC344" i="13"/>
  <c r="AQ345" i="13" s="1"/>
  <c r="AB344" i="13"/>
  <c r="AC343" i="13"/>
  <c r="AQ344" i="13" s="1"/>
  <c r="AB343" i="13"/>
  <c r="AC342" i="13"/>
  <c r="AQ343" i="13" s="1"/>
  <c r="AB342" i="13"/>
  <c r="AC341" i="13"/>
  <c r="AQ342" i="13" s="1"/>
  <c r="AB341" i="13"/>
  <c r="AC340" i="13"/>
  <c r="AQ341" i="13" s="1"/>
  <c r="AB340" i="13"/>
  <c r="AC339" i="13"/>
  <c r="AQ340" i="13" s="1"/>
  <c r="AB339" i="13"/>
  <c r="AC338" i="13"/>
  <c r="AQ339" i="13" s="1"/>
  <c r="AB338" i="13"/>
  <c r="AC337" i="13"/>
  <c r="AB337" i="13"/>
  <c r="AP338" i="13" s="1"/>
  <c r="AC336" i="13"/>
  <c r="AB336" i="13"/>
  <c r="AP337" i="13" s="1"/>
  <c r="AC335" i="13"/>
  <c r="AB335" i="13"/>
  <c r="AP336" i="13" s="1"/>
  <c r="AC334" i="13"/>
  <c r="AB334" i="13"/>
  <c r="AP335" i="13" s="1"/>
  <c r="AC333" i="13"/>
  <c r="AB333" i="13"/>
  <c r="AP334" i="13" s="1"/>
  <c r="AC332" i="13"/>
  <c r="AB332" i="13"/>
  <c r="AP333" i="13" s="1"/>
  <c r="AC331" i="13"/>
  <c r="AQ332" i="13" s="1"/>
  <c r="AB331" i="13"/>
  <c r="AC330" i="13"/>
  <c r="AQ331" i="13" s="1"/>
  <c r="AB330" i="13"/>
  <c r="AC329" i="13"/>
  <c r="AQ330" i="13" s="1"/>
  <c r="AB329" i="13"/>
  <c r="AC328" i="13"/>
  <c r="AQ329" i="13" s="1"/>
  <c r="AB328" i="13"/>
  <c r="AC327" i="13"/>
  <c r="AQ328" i="13" s="1"/>
  <c r="AB327" i="13"/>
  <c r="AC326" i="13"/>
  <c r="AQ327" i="13" s="1"/>
  <c r="AB326" i="13"/>
  <c r="AC325" i="13"/>
  <c r="AQ326" i="13" s="1"/>
  <c r="AB325" i="13"/>
  <c r="AC324" i="13"/>
  <c r="AB324" i="13"/>
  <c r="AP325" i="13" s="1"/>
  <c r="AC323" i="13"/>
  <c r="AB323" i="13"/>
  <c r="AP324" i="13" s="1"/>
  <c r="AC322" i="13"/>
  <c r="AB322" i="13"/>
  <c r="AP323" i="13" s="1"/>
  <c r="AC321" i="13"/>
  <c r="AB321" i="13"/>
  <c r="AP322" i="13" s="1"/>
  <c r="AC320" i="13"/>
  <c r="AB320" i="13"/>
  <c r="AP321" i="13" s="1"/>
  <c r="AC319" i="13"/>
  <c r="AB319" i="13"/>
  <c r="AP320" i="13" s="1"/>
  <c r="AC318" i="13"/>
  <c r="AQ319" i="13" s="1"/>
  <c r="AB318" i="13"/>
  <c r="AC317" i="13"/>
  <c r="AQ318" i="13" s="1"/>
  <c r="AB317" i="13"/>
  <c r="AC316" i="13"/>
  <c r="AQ317" i="13" s="1"/>
  <c r="AB316" i="13"/>
  <c r="AC315" i="13"/>
  <c r="AQ316" i="13" s="1"/>
  <c r="AB315" i="13"/>
  <c r="AC314" i="13"/>
  <c r="AQ315" i="13" s="1"/>
  <c r="AB314" i="13"/>
  <c r="AC313" i="13"/>
  <c r="AQ314" i="13" s="1"/>
  <c r="AB313" i="13"/>
  <c r="AC312" i="13"/>
  <c r="AQ313" i="13" s="1"/>
  <c r="AB312" i="13"/>
  <c r="AC311" i="13"/>
  <c r="AQ312" i="13" s="1"/>
  <c r="AB311" i="13"/>
  <c r="AC310" i="13"/>
  <c r="AQ311" i="13" s="1"/>
  <c r="AB310" i="13"/>
  <c r="AC309" i="13"/>
  <c r="AB309" i="13"/>
  <c r="AP310" i="13" s="1"/>
  <c r="AC308" i="13"/>
  <c r="AB308" i="13"/>
  <c r="AP309" i="13" s="1"/>
  <c r="AC307" i="13"/>
  <c r="AB307" i="13"/>
  <c r="AP308" i="13" s="1"/>
  <c r="AC306" i="13"/>
  <c r="AB306" i="13"/>
  <c r="AP307" i="13" s="1"/>
  <c r="AC305" i="13"/>
  <c r="AB305" i="13"/>
  <c r="AP306" i="13" s="1"/>
  <c r="AC304" i="13"/>
  <c r="AB304" i="13"/>
  <c r="AP305" i="13" s="1"/>
  <c r="AC303" i="13"/>
  <c r="AB303" i="13"/>
  <c r="AP304" i="13" s="1"/>
  <c r="AC302" i="13"/>
  <c r="AB302" i="13"/>
  <c r="AP303" i="13" s="1"/>
  <c r="AC301" i="13"/>
  <c r="AB301" i="13"/>
  <c r="AP302" i="13" s="1"/>
  <c r="AC300" i="13"/>
  <c r="AB300" i="13"/>
  <c r="AP301" i="13" s="1"/>
  <c r="AC299" i="13"/>
  <c r="AB299" i="13"/>
  <c r="AP300" i="13" s="1"/>
  <c r="AC298" i="13"/>
  <c r="AB298" i="13"/>
  <c r="AP299" i="13" s="1"/>
  <c r="AC297" i="13"/>
  <c r="AB297" i="13"/>
  <c r="AP298" i="13" s="1"/>
  <c r="AC296" i="13"/>
  <c r="AB296" i="13"/>
  <c r="AP297" i="13" s="1"/>
  <c r="AC295" i="13"/>
  <c r="AB295" i="13"/>
  <c r="AP296" i="13" s="1"/>
  <c r="AC294" i="13"/>
  <c r="AB294" i="13"/>
  <c r="AP295" i="13" s="1"/>
  <c r="AC293" i="13"/>
  <c r="AB293" i="13"/>
  <c r="AP294" i="13" s="1"/>
  <c r="AC292" i="13"/>
  <c r="AB292" i="13"/>
  <c r="AP293" i="13" s="1"/>
  <c r="AC291" i="13"/>
  <c r="AB291" i="13"/>
  <c r="AP292" i="13" s="1"/>
  <c r="AC290" i="13"/>
  <c r="AB290" i="13"/>
  <c r="AP291" i="13" s="1"/>
  <c r="AC289" i="13"/>
  <c r="AQ290" i="13" s="1"/>
  <c r="AB289" i="13"/>
  <c r="AC288" i="13"/>
  <c r="AQ289" i="13" s="1"/>
  <c r="AB288" i="13"/>
  <c r="AC287" i="13"/>
  <c r="AQ288" i="13" s="1"/>
  <c r="AB287" i="13"/>
  <c r="AC286" i="13"/>
  <c r="AQ287" i="13" s="1"/>
  <c r="AB286" i="13"/>
  <c r="AC285" i="13"/>
  <c r="AQ286" i="13" s="1"/>
  <c r="AB285" i="13"/>
  <c r="AC284" i="13"/>
  <c r="AQ285" i="13" s="1"/>
  <c r="AB284" i="13"/>
  <c r="AC283" i="13"/>
  <c r="AQ284" i="13" s="1"/>
  <c r="AB283" i="13"/>
  <c r="AC282" i="13"/>
  <c r="AQ283" i="13" s="1"/>
  <c r="AB282" i="13"/>
  <c r="AC281" i="13"/>
  <c r="AQ282" i="13" s="1"/>
  <c r="AB281" i="13"/>
  <c r="AC280" i="13"/>
  <c r="AQ281" i="13" s="1"/>
  <c r="AB280" i="13"/>
  <c r="AC279" i="13"/>
  <c r="AQ280" i="13" s="1"/>
  <c r="AB279" i="13"/>
  <c r="AC278" i="13"/>
  <c r="AQ279" i="13" s="1"/>
  <c r="AB278" i="13"/>
  <c r="AQ277" i="13"/>
  <c r="AC277" i="13"/>
  <c r="AQ278" i="13" s="1"/>
  <c r="AB277" i="13"/>
  <c r="AC276" i="13"/>
  <c r="AB276" i="13"/>
  <c r="AC275" i="13"/>
  <c r="AQ276" i="13" s="1"/>
  <c r="AB275" i="13"/>
  <c r="AC274" i="13"/>
  <c r="AQ275" i="13" s="1"/>
  <c r="AB274" i="13"/>
  <c r="AC273" i="13"/>
  <c r="AQ274" i="13" s="1"/>
  <c r="AB273" i="13"/>
  <c r="AC272" i="13"/>
  <c r="AB272" i="13"/>
  <c r="AP273" i="13" s="1"/>
  <c r="AC271" i="13"/>
  <c r="AB271" i="13"/>
  <c r="AP272" i="13" s="1"/>
  <c r="AC270" i="13"/>
  <c r="AB270" i="13"/>
  <c r="AP271" i="13" s="1"/>
  <c r="AC269" i="13"/>
  <c r="AB269" i="13"/>
  <c r="AP270" i="13" s="1"/>
  <c r="AC268" i="13"/>
  <c r="AB268" i="13"/>
  <c r="AP269" i="13" s="1"/>
  <c r="AC267" i="13"/>
  <c r="AB267" i="13"/>
  <c r="AP268" i="13" s="1"/>
  <c r="AC266" i="13"/>
  <c r="AQ267" i="13" s="1"/>
  <c r="AB266" i="13"/>
  <c r="AC265" i="13"/>
  <c r="AQ266" i="13" s="1"/>
  <c r="AB265" i="13"/>
  <c r="AC264" i="13"/>
  <c r="AQ265" i="13" s="1"/>
  <c r="AB264" i="13"/>
  <c r="AC263" i="13"/>
  <c r="AQ264" i="13" s="1"/>
  <c r="AB263" i="13"/>
  <c r="AC262" i="13"/>
  <c r="AQ263" i="13" s="1"/>
  <c r="AB262" i="13"/>
  <c r="AC261" i="13"/>
  <c r="AQ262" i="13" s="1"/>
  <c r="AB261" i="13"/>
  <c r="AC260" i="13"/>
  <c r="AQ261" i="13" s="1"/>
  <c r="AB260" i="13"/>
  <c r="AC259" i="13"/>
  <c r="AB259" i="13"/>
  <c r="AP260" i="13" s="1"/>
  <c r="AC258" i="13"/>
  <c r="AB258" i="13"/>
  <c r="AP259" i="13" s="1"/>
  <c r="AC257" i="13"/>
  <c r="AB257" i="13"/>
  <c r="AP258" i="13" s="1"/>
  <c r="AC256" i="13"/>
  <c r="AB256" i="13"/>
  <c r="AP257" i="13" s="1"/>
  <c r="AC255" i="13"/>
  <c r="AB255" i="13"/>
  <c r="AP256" i="13" s="1"/>
  <c r="AC254" i="13"/>
  <c r="AB254" i="13"/>
  <c r="AP255" i="13" s="1"/>
  <c r="AC253" i="13"/>
  <c r="AQ254" i="13" s="1"/>
  <c r="AB253" i="13"/>
  <c r="AC252" i="13"/>
  <c r="AQ253" i="13" s="1"/>
  <c r="AB252" i="13"/>
  <c r="AC251" i="13"/>
  <c r="AQ252" i="13" s="1"/>
  <c r="AB251" i="13"/>
  <c r="AC250" i="13"/>
  <c r="AQ251" i="13" s="1"/>
  <c r="AB250" i="13"/>
  <c r="AC249" i="13"/>
  <c r="AQ250" i="13" s="1"/>
  <c r="AB249" i="13"/>
  <c r="AC248" i="13"/>
  <c r="AQ249" i="13" s="1"/>
  <c r="AB248" i="13"/>
  <c r="AC247" i="13"/>
  <c r="AQ248" i="13" s="1"/>
  <c r="AB247" i="13"/>
  <c r="AC246" i="13"/>
  <c r="AQ247" i="13" s="1"/>
  <c r="AB246" i="13"/>
  <c r="AC245" i="13"/>
  <c r="AQ246" i="13" s="1"/>
  <c r="AB245" i="13"/>
  <c r="AC244" i="13"/>
  <c r="AB244" i="13"/>
  <c r="AP245" i="13" s="1"/>
  <c r="AC243" i="13"/>
  <c r="AB243" i="13"/>
  <c r="AP244" i="13" s="1"/>
  <c r="AC242" i="13"/>
  <c r="AB242" i="13"/>
  <c r="AP243" i="13" s="1"/>
  <c r="AC241" i="13"/>
  <c r="AB241" i="13"/>
  <c r="AP242" i="13" s="1"/>
  <c r="AC240" i="13"/>
  <c r="AB240" i="13"/>
  <c r="AP241" i="13" s="1"/>
  <c r="AC239" i="13"/>
  <c r="AB239" i="13"/>
  <c r="AP240" i="13" s="1"/>
  <c r="AC238" i="13"/>
  <c r="AB238" i="13"/>
  <c r="AP239" i="13" s="1"/>
  <c r="AC237" i="13"/>
  <c r="AB237" i="13"/>
  <c r="AP238" i="13" s="1"/>
  <c r="AC236" i="13"/>
  <c r="AB236" i="13"/>
  <c r="AP237" i="13" s="1"/>
  <c r="AC235" i="13"/>
  <c r="AB235" i="13"/>
  <c r="AP236" i="13" s="1"/>
  <c r="AC234" i="13"/>
  <c r="AB234" i="13"/>
  <c r="AP235" i="13" s="1"/>
  <c r="AC233" i="13"/>
  <c r="AB233" i="13"/>
  <c r="AP234" i="13" s="1"/>
  <c r="AC232" i="13"/>
  <c r="AB232" i="13"/>
  <c r="AP233" i="13" s="1"/>
  <c r="AC231" i="13"/>
  <c r="AB231" i="13"/>
  <c r="AP232" i="13" s="1"/>
  <c r="AC230" i="13"/>
  <c r="AB230" i="13"/>
  <c r="AP231" i="13" s="1"/>
  <c r="AC229" i="13"/>
  <c r="AB229" i="13"/>
  <c r="AP230" i="13" s="1"/>
  <c r="AC228" i="13"/>
  <c r="AB228" i="13"/>
  <c r="AP229" i="13" s="1"/>
  <c r="AC227" i="13"/>
  <c r="AB227" i="13"/>
  <c r="AP228" i="13" s="1"/>
  <c r="AC226" i="13"/>
  <c r="AB226" i="13"/>
  <c r="AP227" i="13" s="1"/>
  <c r="AC225" i="13"/>
  <c r="AB225" i="13"/>
  <c r="AP226" i="13" s="1"/>
  <c r="AC224" i="13"/>
  <c r="AQ225" i="13" s="1"/>
  <c r="AB224" i="13"/>
  <c r="AC223" i="13"/>
  <c r="AQ224" i="13" s="1"/>
  <c r="AB223" i="13"/>
  <c r="AC222" i="13"/>
  <c r="AQ223" i="13" s="1"/>
  <c r="AB222" i="13"/>
  <c r="AC221" i="13"/>
  <c r="AQ222" i="13" s="1"/>
  <c r="AB221" i="13"/>
  <c r="AC220" i="13"/>
  <c r="AQ221" i="13" s="1"/>
  <c r="AB220" i="13"/>
  <c r="AC219" i="13"/>
  <c r="AQ220" i="13" s="1"/>
  <c r="AB219" i="13"/>
  <c r="AC218" i="13"/>
  <c r="AQ219" i="13" s="1"/>
  <c r="AB218" i="13"/>
  <c r="AC217" i="13"/>
  <c r="AQ218" i="13" s="1"/>
  <c r="AB217" i="13"/>
  <c r="AC216" i="13"/>
  <c r="AQ217" i="13" s="1"/>
  <c r="AB216" i="13"/>
  <c r="AC215" i="13"/>
  <c r="AQ216" i="13" s="1"/>
  <c r="AB215" i="13"/>
  <c r="AC214" i="13"/>
  <c r="AQ215" i="13" s="1"/>
  <c r="AB214" i="13"/>
  <c r="AC213" i="13"/>
  <c r="AQ214" i="13" s="1"/>
  <c r="AB213" i="13"/>
  <c r="AC212" i="13"/>
  <c r="AQ213" i="13" s="1"/>
  <c r="AB212" i="13"/>
  <c r="AC211" i="13"/>
  <c r="AQ212" i="13" s="1"/>
  <c r="AB211" i="13"/>
  <c r="AC210" i="13"/>
  <c r="AQ211" i="13" s="1"/>
  <c r="AB210" i="13"/>
  <c r="AC209" i="13"/>
  <c r="AQ210" i="13" s="1"/>
  <c r="AB209" i="13"/>
  <c r="AC208" i="13"/>
  <c r="AQ209" i="13" s="1"/>
  <c r="AB208" i="13"/>
  <c r="AC207" i="13"/>
  <c r="AB207" i="13"/>
  <c r="AP208" i="13" s="1"/>
  <c r="AC206" i="13"/>
  <c r="AB206" i="13"/>
  <c r="AP207" i="13" s="1"/>
  <c r="AC205" i="13"/>
  <c r="AB205" i="13"/>
  <c r="AP206" i="13" s="1"/>
  <c r="AC204" i="13"/>
  <c r="AB204" i="13"/>
  <c r="AP205" i="13" s="1"/>
  <c r="AC203" i="13"/>
  <c r="AB203" i="13"/>
  <c r="AP204" i="13" s="1"/>
  <c r="AC202" i="13"/>
  <c r="AB202" i="13"/>
  <c r="AP203" i="13" s="1"/>
  <c r="AC201" i="13"/>
  <c r="AQ202" i="13" s="1"/>
  <c r="AB201" i="13"/>
  <c r="AC200" i="13"/>
  <c r="AQ201" i="13" s="1"/>
  <c r="AB200" i="13"/>
  <c r="AC199" i="13"/>
  <c r="AQ200" i="13" s="1"/>
  <c r="AB199" i="13"/>
  <c r="AC198" i="13"/>
  <c r="AQ199" i="13" s="1"/>
  <c r="AB198" i="13"/>
  <c r="AC197" i="13"/>
  <c r="AQ198" i="13" s="1"/>
  <c r="AB197" i="13"/>
  <c r="AC196" i="13"/>
  <c r="AQ197" i="13" s="1"/>
  <c r="AB196" i="13"/>
  <c r="AC195" i="13"/>
  <c r="AQ196" i="13" s="1"/>
  <c r="AB195" i="13"/>
  <c r="AC194" i="13"/>
  <c r="AB194" i="13"/>
  <c r="AP195" i="13" s="1"/>
  <c r="AC193" i="13"/>
  <c r="AB193" i="13"/>
  <c r="AP194" i="13" s="1"/>
  <c r="AC192" i="13"/>
  <c r="AB192" i="13"/>
  <c r="AP193" i="13" s="1"/>
  <c r="AC191" i="13"/>
  <c r="AB191" i="13"/>
  <c r="AP192" i="13" s="1"/>
  <c r="AC190" i="13"/>
  <c r="AB190" i="13"/>
  <c r="AP191" i="13" s="1"/>
  <c r="AC189" i="13"/>
  <c r="AB189" i="13"/>
  <c r="AP190" i="13" s="1"/>
  <c r="AC188" i="13"/>
  <c r="AQ189" i="13" s="1"/>
  <c r="AB188" i="13"/>
  <c r="AC187" i="13"/>
  <c r="AQ188" i="13" s="1"/>
  <c r="AB187" i="13"/>
  <c r="AC186" i="13"/>
  <c r="AQ187" i="13" s="1"/>
  <c r="AB186" i="13"/>
  <c r="AC185" i="13"/>
  <c r="AQ186" i="13" s="1"/>
  <c r="AB185" i="13"/>
  <c r="AC184" i="13"/>
  <c r="AQ185" i="13" s="1"/>
  <c r="AB184" i="13"/>
  <c r="AC183" i="13"/>
  <c r="AQ184" i="13" s="1"/>
  <c r="AB183" i="13"/>
  <c r="AC182" i="13"/>
  <c r="AQ183" i="13" s="1"/>
  <c r="AB182" i="13"/>
  <c r="AC181" i="13"/>
  <c r="AQ182" i="13" s="1"/>
  <c r="AB181" i="13"/>
  <c r="AC180" i="13"/>
  <c r="AQ181" i="13" s="1"/>
  <c r="AB180" i="13"/>
  <c r="AC179" i="13"/>
  <c r="AB179" i="13"/>
  <c r="AP180" i="13" s="1"/>
  <c r="AC178" i="13"/>
  <c r="AB178" i="13"/>
  <c r="AP179" i="13" s="1"/>
  <c r="AC177" i="13"/>
  <c r="AB177" i="13"/>
  <c r="AP178" i="13" s="1"/>
  <c r="AC176" i="13"/>
  <c r="AB176" i="13"/>
  <c r="AP177" i="13" s="1"/>
  <c r="AC175" i="13"/>
  <c r="AB175" i="13"/>
  <c r="AP176" i="13" s="1"/>
  <c r="AC174" i="13"/>
  <c r="AB174" i="13"/>
  <c r="AP175" i="13" s="1"/>
  <c r="AC173" i="13"/>
  <c r="AB173" i="13"/>
  <c r="AP174" i="13" s="1"/>
  <c r="AC172" i="13"/>
  <c r="AB172" i="13"/>
  <c r="AP173" i="13" s="1"/>
  <c r="AC171" i="13"/>
  <c r="AB171" i="13"/>
  <c r="AP172" i="13" s="1"/>
  <c r="AC170" i="13"/>
  <c r="AB170" i="13"/>
  <c r="AP171" i="13" s="1"/>
  <c r="AC169" i="13"/>
  <c r="AB169" i="13"/>
  <c r="AP170" i="13" s="1"/>
  <c r="AC168" i="13"/>
  <c r="AB168" i="13"/>
  <c r="AP169" i="13" s="1"/>
  <c r="AC167" i="13"/>
  <c r="AB167" i="13"/>
  <c r="AP168" i="13" s="1"/>
  <c r="AC166" i="13"/>
  <c r="AB166" i="13"/>
  <c r="AP167" i="13" s="1"/>
  <c r="AC165" i="13"/>
  <c r="AB165" i="13"/>
  <c r="AP166" i="13" s="1"/>
  <c r="AC164" i="13"/>
  <c r="AB164" i="13"/>
  <c r="AP165" i="13" s="1"/>
  <c r="AC163" i="13"/>
  <c r="AB163" i="13"/>
  <c r="AP164" i="13" s="1"/>
  <c r="AC162" i="13"/>
  <c r="AB162" i="13"/>
  <c r="AP163" i="13" s="1"/>
  <c r="AC161" i="13"/>
  <c r="AB161" i="13"/>
  <c r="AP162" i="13" s="1"/>
  <c r="AC160" i="13"/>
  <c r="AB160" i="13"/>
  <c r="AP161" i="13" s="1"/>
  <c r="AC159" i="13"/>
  <c r="AQ160" i="13" s="1"/>
  <c r="AB159" i="13"/>
  <c r="AC158" i="13"/>
  <c r="AQ159" i="13" s="1"/>
  <c r="AB158" i="13"/>
  <c r="AC157" i="13"/>
  <c r="AQ158" i="13" s="1"/>
  <c r="AB157" i="13"/>
  <c r="AC156" i="13"/>
  <c r="AQ157" i="13" s="1"/>
  <c r="AB156" i="13"/>
  <c r="AC155" i="13"/>
  <c r="AQ156" i="13" s="1"/>
  <c r="AB155" i="13"/>
  <c r="AC154" i="13"/>
  <c r="AQ155" i="13" s="1"/>
  <c r="AB154" i="13"/>
  <c r="AC153" i="13"/>
  <c r="AQ154" i="13" s="1"/>
  <c r="AB153" i="13"/>
  <c r="AC152" i="13"/>
  <c r="AQ153" i="13" s="1"/>
  <c r="AB152" i="13"/>
  <c r="AC151" i="13"/>
  <c r="AQ152" i="13" s="1"/>
  <c r="AB151" i="13"/>
  <c r="AC150" i="13"/>
  <c r="AQ151" i="13" s="1"/>
  <c r="AB150" i="13"/>
  <c r="AC149" i="13"/>
  <c r="AQ150" i="13" s="1"/>
  <c r="AB149" i="13"/>
  <c r="AC148" i="13"/>
  <c r="AQ149" i="13" s="1"/>
  <c r="AB148" i="13"/>
  <c r="AC147" i="13"/>
  <c r="AQ148" i="13" s="1"/>
  <c r="AB147" i="13"/>
  <c r="AC146" i="13"/>
  <c r="AQ147" i="13" s="1"/>
  <c r="AB146" i="13"/>
  <c r="AC145" i="13"/>
  <c r="AQ146" i="13" s="1"/>
  <c r="AB145" i="13"/>
  <c r="AC144" i="13"/>
  <c r="AQ145" i="13" s="1"/>
  <c r="AB144" i="13"/>
  <c r="AC143" i="13"/>
  <c r="AQ144" i="13" s="1"/>
  <c r="AB143" i="13"/>
  <c r="AC142" i="13"/>
  <c r="AB142" i="13"/>
  <c r="AP143" i="13" s="1"/>
  <c r="AC141" i="13"/>
  <c r="AB141" i="13"/>
  <c r="AP142" i="13" s="1"/>
  <c r="AC140" i="13"/>
  <c r="AB140" i="13"/>
  <c r="AP141" i="13" s="1"/>
  <c r="AC139" i="13"/>
  <c r="AB139" i="13"/>
  <c r="AP140" i="13" s="1"/>
  <c r="AC138" i="13"/>
  <c r="AB138" i="13"/>
  <c r="AP139" i="13" s="1"/>
  <c r="AC137" i="13"/>
  <c r="AB137" i="13"/>
  <c r="AP138" i="13" s="1"/>
  <c r="AC136" i="13"/>
  <c r="AQ137" i="13" s="1"/>
  <c r="AB136" i="13"/>
  <c r="AC135" i="13"/>
  <c r="AQ136" i="13" s="1"/>
  <c r="AB135" i="13"/>
  <c r="AC134" i="13"/>
  <c r="AQ135" i="13" s="1"/>
  <c r="AB134" i="13"/>
  <c r="AC133" i="13"/>
  <c r="AQ134" i="13" s="1"/>
  <c r="AB133" i="13"/>
  <c r="AC132" i="13"/>
  <c r="AQ133" i="13" s="1"/>
  <c r="AB132" i="13"/>
  <c r="AC131" i="13"/>
  <c r="AQ132" i="13" s="1"/>
  <c r="AB131" i="13"/>
  <c r="AC130" i="13"/>
  <c r="AQ131" i="13" s="1"/>
  <c r="AB130" i="13"/>
  <c r="AC129" i="13"/>
  <c r="AB129" i="13"/>
  <c r="AP130" i="13" s="1"/>
  <c r="AC128" i="13"/>
  <c r="AB128" i="13"/>
  <c r="AP129" i="13" s="1"/>
  <c r="AC127" i="13"/>
  <c r="AB127" i="13"/>
  <c r="AP128" i="13" s="1"/>
  <c r="AC126" i="13"/>
  <c r="AB126" i="13"/>
  <c r="AP127" i="13" s="1"/>
  <c r="AC125" i="13"/>
  <c r="AB125" i="13"/>
  <c r="AP126" i="13" s="1"/>
  <c r="AC124" i="13"/>
  <c r="AB124" i="13"/>
  <c r="AP125" i="13" s="1"/>
  <c r="AC123" i="13"/>
  <c r="AQ124" i="13" s="1"/>
  <c r="AB123" i="13"/>
  <c r="AC122" i="13"/>
  <c r="AQ123" i="13" s="1"/>
  <c r="AB122" i="13"/>
  <c r="AC121" i="13"/>
  <c r="AQ122" i="13" s="1"/>
  <c r="AB121" i="13"/>
  <c r="AC120" i="13"/>
  <c r="AQ121" i="13" s="1"/>
  <c r="AB120" i="13"/>
  <c r="AC119" i="13"/>
  <c r="AQ120" i="13" s="1"/>
  <c r="AB119" i="13"/>
  <c r="AC118" i="13"/>
  <c r="AQ119" i="13" s="1"/>
  <c r="AB118" i="13"/>
  <c r="AC117" i="13"/>
  <c r="AQ118" i="13" s="1"/>
  <c r="AB117" i="13"/>
  <c r="AC116" i="13"/>
  <c r="AQ117" i="13" s="1"/>
  <c r="AB116" i="13"/>
  <c r="AC115" i="13"/>
  <c r="AQ116" i="13" s="1"/>
  <c r="AB115" i="13"/>
  <c r="AC114" i="13"/>
  <c r="AB114" i="13"/>
  <c r="AP115" i="13" s="1"/>
  <c r="AC113" i="13"/>
  <c r="AB113" i="13"/>
  <c r="AP114" i="13" s="1"/>
  <c r="AC112" i="13"/>
  <c r="AB112" i="13"/>
  <c r="AP113" i="13" s="1"/>
  <c r="AC111" i="13"/>
  <c r="AB111" i="13"/>
  <c r="AP112" i="13" s="1"/>
  <c r="AC110" i="13"/>
  <c r="AB110" i="13"/>
  <c r="AP111" i="13" s="1"/>
  <c r="AC109" i="13"/>
  <c r="AB109" i="13"/>
  <c r="AP110" i="13" s="1"/>
  <c r="AC108" i="13"/>
  <c r="AB108" i="13"/>
  <c r="AP109" i="13" s="1"/>
  <c r="AC107" i="13"/>
  <c r="AB107" i="13"/>
  <c r="AP108" i="13" s="1"/>
  <c r="AC106" i="13"/>
  <c r="AB106" i="13"/>
  <c r="AP107" i="13" s="1"/>
  <c r="AC105" i="13"/>
  <c r="AB105" i="13"/>
  <c r="AP106" i="13" s="1"/>
  <c r="AC104" i="13"/>
  <c r="AB104" i="13"/>
  <c r="AP105" i="13" s="1"/>
  <c r="AC103" i="13"/>
  <c r="AB103" i="13"/>
  <c r="AP104" i="13" s="1"/>
  <c r="AC102" i="13"/>
  <c r="AB102" i="13"/>
  <c r="AP103" i="13" s="1"/>
  <c r="AC101" i="13"/>
  <c r="AB101" i="13"/>
  <c r="AP102" i="13" s="1"/>
  <c r="AC100" i="13"/>
  <c r="AB100" i="13"/>
  <c r="AP101" i="13" s="1"/>
  <c r="AC99" i="13"/>
  <c r="AB99" i="13"/>
  <c r="AP100" i="13" s="1"/>
  <c r="AC98" i="13"/>
  <c r="AB98" i="13"/>
  <c r="AP99" i="13" s="1"/>
  <c r="AC97" i="13"/>
  <c r="AB97" i="13"/>
  <c r="AP98" i="13" s="1"/>
  <c r="AC96" i="13"/>
  <c r="AB96" i="13"/>
  <c r="AP97" i="13" s="1"/>
  <c r="AC95" i="13"/>
  <c r="AB95" i="13"/>
  <c r="AP96" i="13" s="1"/>
  <c r="AC94" i="13"/>
  <c r="AB94" i="13"/>
  <c r="AC93" i="13"/>
  <c r="AB93" i="13"/>
  <c r="AC92" i="13"/>
  <c r="AB92" i="13"/>
  <c r="AC91" i="13"/>
  <c r="AB91" i="13"/>
  <c r="AC90" i="13"/>
  <c r="AB90" i="13"/>
  <c r="AC89" i="13"/>
  <c r="AB89" i="13"/>
  <c r="AC88" i="13"/>
  <c r="AB88" i="13"/>
  <c r="AC87" i="13"/>
  <c r="AB87" i="13"/>
  <c r="AC86" i="13"/>
  <c r="AB86" i="13"/>
  <c r="AC85" i="13"/>
  <c r="AB85" i="13"/>
  <c r="AC84" i="13"/>
  <c r="AB84" i="13"/>
  <c r="AC83" i="13"/>
  <c r="AB83" i="13"/>
  <c r="AC82" i="13"/>
  <c r="AB82" i="13"/>
  <c r="AC81" i="13"/>
  <c r="AB81" i="13"/>
  <c r="AC80" i="13"/>
  <c r="AB80" i="13"/>
  <c r="AC79" i="13"/>
  <c r="AB79" i="13"/>
  <c r="AC78" i="13"/>
  <c r="AB78" i="13"/>
  <c r="AC77" i="13"/>
  <c r="AB77" i="13"/>
  <c r="AP78" i="13" s="1"/>
  <c r="AC76" i="13"/>
  <c r="AB76" i="13"/>
  <c r="AC75" i="13"/>
  <c r="AB75" i="13"/>
  <c r="AC74" i="13"/>
  <c r="AB74" i="13"/>
  <c r="AC73" i="13"/>
  <c r="AB73" i="13"/>
  <c r="AC72" i="13"/>
  <c r="AB72" i="13"/>
  <c r="AC71" i="13"/>
  <c r="AB71" i="13"/>
  <c r="AC70" i="13"/>
  <c r="AB70" i="13"/>
  <c r="AC69" i="13"/>
  <c r="AB69" i="13"/>
  <c r="AC68" i="13"/>
  <c r="AQ69" i="13" s="1"/>
  <c r="AB68" i="13"/>
  <c r="AC67" i="13"/>
  <c r="AQ68" i="13" s="1"/>
  <c r="AB67" i="13"/>
  <c r="AC66" i="13"/>
  <c r="AB66" i="13"/>
  <c r="AC65" i="13"/>
  <c r="AQ66" i="13" s="1"/>
  <c r="AB65" i="13"/>
  <c r="AC64" i="13"/>
  <c r="AB64" i="13"/>
  <c r="AC63" i="13"/>
  <c r="AB63" i="13"/>
  <c r="AC62" i="13"/>
  <c r="AB62" i="13"/>
  <c r="AC61" i="13"/>
  <c r="AB61" i="13"/>
  <c r="AC60" i="13"/>
  <c r="AB60" i="13"/>
  <c r="AC59" i="13"/>
  <c r="AB59" i="13"/>
  <c r="AC58" i="13"/>
  <c r="AB58" i="13"/>
  <c r="AC57" i="13"/>
  <c r="AB57" i="13"/>
  <c r="AC56" i="13"/>
  <c r="AB56" i="13"/>
  <c r="AC55" i="13"/>
  <c r="AB55" i="13"/>
  <c r="AC54" i="13"/>
  <c r="AB54" i="13"/>
  <c r="AC53" i="13"/>
  <c r="AB53" i="13"/>
  <c r="AC52" i="13"/>
  <c r="AB52" i="13"/>
  <c r="AC51" i="13"/>
  <c r="AB51" i="13"/>
  <c r="AC50" i="13"/>
  <c r="AB50" i="13"/>
  <c r="AC49" i="13"/>
  <c r="AB49" i="13"/>
  <c r="AC48" i="13"/>
  <c r="AB48" i="13"/>
  <c r="AC47" i="13"/>
  <c r="AB47" i="13"/>
  <c r="AC46" i="13"/>
  <c r="AB46" i="13"/>
  <c r="AC45" i="13"/>
  <c r="AB45" i="13"/>
  <c r="AC44" i="13"/>
  <c r="AB44" i="13"/>
  <c r="AH43" i="13"/>
  <c r="AG43" i="13"/>
  <c r="AC43" i="13"/>
  <c r="AB43" i="13"/>
  <c r="AH42" i="13"/>
  <c r="AG42" i="13"/>
  <c r="AC42" i="13"/>
  <c r="AB42" i="13"/>
  <c r="AH41" i="13"/>
  <c r="AG41" i="13"/>
  <c r="AC41" i="13"/>
  <c r="AB41" i="13"/>
  <c r="AH40" i="13"/>
  <c r="AG40" i="13"/>
  <c r="AC40" i="13"/>
  <c r="AB40" i="13"/>
  <c r="AH39" i="13"/>
  <c r="AG39" i="13"/>
  <c r="AC39" i="13"/>
  <c r="AB39" i="13"/>
  <c r="AH38" i="13"/>
  <c r="AG38" i="13"/>
  <c r="AC38" i="13"/>
  <c r="AB38" i="13"/>
  <c r="AH37" i="13"/>
  <c r="AG37" i="13"/>
  <c r="AC37" i="13"/>
  <c r="AB37" i="13"/>
  <c r="AH36" i="13"/>
  <c r="AG36" i="13"/>
  <c r="AC36" i="13"/>
  <c r="AB36" i="13"/>
  <c r="AH35" i="13"/>
  <c r="AG35" i="13"/>
  <c r="AC35" i="13"/>
  <c r="AB35" i="13"/>
  <c r="AH34" i="13"/>
  <c r="AG34" i="13"/>
  <c r="AC34" i="13"/>
  <c r="AB34" i="13"/>
  <c r="AC33" i="13"/>
  <c r="AB33" i="13"/>
  <c r="AC32" i="13"/>
  <c r="AB32" i="13"/>
  <c r="AC31" i="13"/>
  <c r="AB31" i="13"/>
  <c r="AC30" i="13"/>
  <c r="AB30" i="13"/>
  <c r="AC29" i="13"/>
  <c r="AQ30" i="13" s="1"/>
  <c r="AB29" i="13"/>
  <c r="AC28" i="13"/>
  <c r="AQ29" i="13" s="1"/>
  <c r="AB28" i="13"/>
  <c r="AC27" i="13"/>
  <c r="AQ28" i="13" s="1"/>
  <c r="AB27" i="13"/>
  <c r="AC26" i="13"/>
  <c r="AB26" i="13"/>
  <c r="AC25" i="13"/>
  <c r="AB25" i="13"/>
  <c r="AC24" i="13"/>
  <c r="AB24" i="13"/>
  <c r="AC23" i="13"/>
  <c r="AB23" i="13"/>
  <c r="AC22" i="13"/>
  <c r="AB22" i="13"/>
  <c r="AC21" i="13"/>
  <c r="AB21" i="13"/>
  <c r="AC20" i="13"/>
  <c r="AB20" i="13"/>
  <c r="AC19" i="13"/>
  <c r="AQ20" i="13" s="1"/>
  <c r="AB19" i="13"/>
  <c r="AC18" i="13"/>
  <c r="AQ19" i="13" s="1"/>
  <c r="AB18" i="13"/>
  <c r="J18" i="13"/>
  <c r="G18" i="13"/>
  <c r="AC17" i="13"/>
  <c r="AQ18" i="13" s="1"/>
  <c r="AB17" i="13"/>
  <c r="AC16" i="13"/>
  <c r="AQ17" i="13" s="1"/>
  <c r="AB16" i="13"/>
  <c r="AC15" i="13"/>
  <c r="AQ16" i="13" s="1"/>
  <c r="AB15" i="13"/>
  <c r="AC14" i="13"/>
  <c r="AQ15" i="13" s="1"/>
  <c r="AB14" i="13"/>
  <c r="F14" i="13"/>
  <c r="AC13" i="13"/>
  <c r="AB13" i="13"/>
  <c r="Q13" i="13"/>
  <c r="F13" i="13"/>
  <c r="Q10" i="13"/>
  <c r="BC1009" i="10"/>
  <c r="BB1009" i="10"/>
  <c r="BA1009" i="10"/>
  <c r="AZ1009" i="10"/>
  <c r="AY1009" i="10"/>
  <c r="BC1008" i="10"/>
  <c r="BB1008" i="10"/>
  <c r="BA1008" i="10"/>
  <c r="AZ1008" i="10"/>
  <c r="AY1008" i="10"/>
  <c r="BC1007" i="10"/>
  <c r="BB1007" i="10"/>
  <c r="BA1007" i="10"/>
  <c r="AZ1007" i="10"/>
  <c r="AY1007" i="10"/>
  <c r="BC1006" i="10"/>
  <c r="BB1006" i="10"/>
  <c r="BA1006" i="10"/>
  <c r="AZ1006" i="10"/>
  <c r="AY1006" i="10"/>
  <c r="BC1005" i="10"/>
  <c r="BB1005" i="10"/>
  <c r="BA1005" i="10"/>
  <c r="AZ1005" i="10"/>
  <c r="AY1005" i="10"/>
  <c r="BC1004" i="10"/>
  <c r="BB1004" i="10"/>
  <c r="BA1004" i="10"/>
  <c r="AZ1004" i="10"/>
  <c r="AY1004" i="10"/>
  <c r="BC1003" i="10"/>
  <c r="BB1003" i="10"/>
  <c r="BA1003" i="10"/>
  <c r="AZ1003" i="10"/>
  <c r="AY1003" i="10"/>
  <c r="BC1002" i="10"/>
  <c r="BB1002" i="10"/>
  <c r="BA1002" i="10"/>
  <c r="AZ1002" i="10"/>
  <c r="AY1002" i="10"/>
  <c r="BC1001" i="10"/>
  <c r="BB1001" i="10"/>
  <c r="BA1001" i="10"/>
  <c r="AZ1001" i="10"/>
  <c r="AY1001" i="10"/>
  <c r="BC1000" i="10"/>
  <c r="BB1000" i="10"/>
  <c r="BA1000" i="10"/>
  <c r="AZ1000" i="10"/>
  <c r="AY1000" i="10"/>
  <c r="BC999" i="10"/>
  <c r="BB999" i="10"/>
  <c r="BA999" i="10"/>
  <c r="AZ999" i="10"/>
  <c r="AY999" i="10"/>
  <c r="BC998" i="10"/>
  <c r="BB998" i="10"/>
  <c r="BA998" i="10"/>
  <c r="AZ998" i="10"/>
  <c r="AY998" i="10"/>
  <c r="BC997" i="10"/>
  <c r="BB997" i="10"/>
  <c r="BA997" i="10"/>
  <c r="AZ997" i="10"/>
  <c r="AY997" i="10"/>
  <c r="BC996" i="10"/>
  <c r="BB996" i="10"/>
  <c r="BA996" i="10"/>
  <c r="AZ996" i="10"/>
  <c r="AY996" i="10"/>
  <c r="BC995" i="10"/>
  <c r="BB995" i="10"/>
  <c r="BA995" i="10"/>
  <c r="AZ995" i="10"/>
  <c r="AY995" i="10"/>
  <c r="BC994" i="10"/>
  <c r="BB994" i="10"/>
  <c r="BA994" i="10"/>
  <c r="AZ994" i="10"/>
  <c r="AY994" i="10"/>
  <c r="BC993" i="10"/>
  <c r="BB993" i="10"/>
  <c r="BA993" i="10"/>
  <c r="AZ993" i="10"/>
  <c r="AY993" i="10"/>
  <c r="BC992" i="10"/>
  <c r="BB992" i="10"/>
  <c r="BA992" i="10"/>
  <c r="AZ992" i="10"/>
  <c r="AY992" i="10"/>
  <c r="BC991" i="10"/>
  <c r="BB991" i="10"/>
  <c r="BA991" i="10"/>
  <c r="AZ991" i="10"/>
  <c r="AY991" i="10"/>
  <c r="BC990" i="10"/>
  <c r="BB990" i="10"/>
  <c r="BA990" i="10"/>
  <c r="AZ990" i="10"/>
  <c r="AY990" i="10"/>
  <c r="BC989" i="10"/>
  <c r="BB989" i="10"/>
  <c r="BA989" i="10"/>
  <c r="AZ989" i="10"/>
  <c r="AY989" i="10"/>
  <c r="BC988" i="10"/>
  <c r="BB988" i="10"/>
  <c r="BA988" i="10"/>
  <c r="AZ988" i="10"/>
  <c r="AY988" i="10"/>
  <c r="BC987" i="10"/>
  <c r="BB987" i="10"/>
  <c r="BA987" i="10"/>
  <c r="AZ987" i="10"/>
  <c r="AY987" i="10"/>
  <c r="BC986" i="10"/>
  <c r="BB986" i="10"/>
  <c r="BA986" i="10"/>
  <c r="AZ986" i="10"/>
  <c r="AY986" i="10"/>
  <c r="BC985" i="10"/>
  <c r="BB985" i="10"/>
  <c r="BA985" i="10"/>
  <c r="AZ985" i="10"/>
  <c r="AY985" i="10"/>
  <c r="BC984" i="10"/>
  <c r="BB984" i="10"/>
  <c r="BA984" i="10"/>
  <c r="AZ984" i="10"/>
  <c r="AY984" i="10"/>
  <c r="BC983" i="10"/>
  <c r="BB983" i="10"/>
  <c r="BA983" i="10"/>
  <c r="AZ983" i="10"/>
  <c r="AY983" i="10"/>
  <c r="BC982" i="10"/>
  <c r="BB982" i="10"/>
  <c r="BA982" i="10"/>
  <c r="AZ982" i="10"/>
  <c r="AY982" i="10"/>
  <c r="BC981" i="10"/>
  <c r="BB981" i="10"/>
  <c r="BA981" i="10"/>
  <c r="AZ981" i="10"/>
  <c r="AY981" i="10"/>
  <c r="BC980" i="10"/>
  <c r="BB980" i="10"/>
  <c r="BA980" i="10"/>
  <c r="AZ980" i="10"/>
  <c r="AY980" i="10"/>
  <c r="BC979" i="10"/>
  <c r="BB979" i="10"/>
  <c r="BA979" i="10"/>
  <c r="AZ979" i="10"/>
  <c r="AY979" i="10"/>
  <c r="BC978" i="10"/>
  <c r="BB978" i="10"/>
  <c r="BA978" i="10"/>
  <c r="AZ978" i="10"/>
  <c r="AY978" i="10"/>
  <c r="BC977" i="10"/>
  <c r="BB977" i="10"/>
  <c r="BA977" i="10"/>
  <c r="AZ977" i="10"/>
  <c r="AY977" i="10"/>
  <c r="BC976" i="10"/>
  <c r="BB976" i="10"/>
  <c r="BA976" i="10"/>
  <c r="AZ976" i="10"/>
  <c r="AY976" i="10"/>
  <c r="BC975" i="10"/>
  <c r="BB975" i="10"/>
  <c r="BA975" i="10"/>
  <c r="AZ975" i="10"/>
  <c r="AY975" i="10"/>
  <c r="BC974" i="10"/>
  <c r="BB974" i="10"/>
  <c r="BA974" i="10"/>
  <c r="AZ974" i="10"/>
  <c r="AY974" i="10"/>
  <c r="BC973" i="10"/>
  <c r="BB973" i="10"/>
  <c r="BA973" i="10"/>
  <c r="AZ973" i="10"/>
  <c r="AY973" i="10"/>
  <c r="BC972" i="10"/>
  <c r="BB972" i="10"/>
  <c r="BA972" i="10"/>
  <c r="AZ972" i="10"/>
  <c r="AY972" i="10"/>
  <c r="BC971" i="10"/>
  <c r="BB971" i="10"/>
  <c r="BA971" i="10"/>
  <c r="AZ971" i="10"/>
  <c r="AY971" i="10"/>
  <c r="BC970" i="10"/>
  <c r="BB970" i="10"/>
  <c r="BA970" i="10"/>
  <c r="AZ970" i="10"/>
  <c r="AY970" i="10"/>
  <c r="BC969" i="10"/>
  <c r="BB969" i="10"/>
  <c r="BA969" i="10"/>
  <c r="AZ969" i="10"/>
  <c r="AY969" i="10"/>
  <c r="BC968" i="10"/>
  <c r="BB968" i="10"/>
  <c r="BA968" i="10"/>
  <c r="AZ968" i="10"/>
  <c r="AY968" i="10"/>
  <c r="BC967" i="10"/>
  <c r="BB967" i="10"/>
  <c r="BA967" i="10"/>
  <c r="AZ967" i="10"/>
  <c r="AY967" i="10"/>
  <c r="BC966" i="10"/>
  <c r="BB966" i="10"/>
  <c r="BA966" i="10"/>
  <c r="AZ966" i="10"/>
  <c r="AY966" i="10"/>
  <c r="BC965" i="10"/>
  <c r="BB965" i="10"/>
  <c r="BA965" i="10"/>
  <c r="AZ965" i="10"/>
  <c r="AY965" i="10"/>
  <c r="BC964" i="10"/>
  <c r="BB964" i="10"/>
  <c r="BA964" i="10"/>
  <c r="AZ964" i="10"/>
  <c r="AY964" i="10"/>
  <c r="BC963" i="10"/>
  <c r="BB963" i="10"/>
  <c r="BA963" i="10"/>
  <c r="AZ963" i="10"/>
  <c r="AY963" i="10"/>
  <c r="BC962" i="10"/>
  <c r="BB962" i="10"/>
  <c r="BA962" i="10"/>
  <c r="AZ962" i="10"/>
  <c r="AY962" i="10"/>
  <c r="BC961" i="10"/>
  <c r="BB961" i="10"/>
  <c r="BA961" i="10"/>
  <c r="AZ961" i="10"/>
  <c r="AY961" i="10"/>
  <c r="BC960" i="10"/>
  <c r="BB960" i="10"/>
  <c r="BA960" i="10"/>
  <c r="AZ960" i="10"/>
  <c r="AY960" i="10"/>
  <c r="BC959" i="10"/>
  <c r="BB959" i="10"/>
  <c r="BA959" i="10"/>
  <c r="AZ959" i="10"/>
  <c r="AY959" i="10"/>
  <c r="BC958" i="10"/>
  <c r="BB958" i="10"/>
  <c r="BA958" i="10"/>
  <c r="AZ958" i="10"/>
  <c r="AY958" i="10"/>
  <c r="BC957" i="10"/>
  <c r="BB957" i="10"/>
  <c r="BA957" i="10"/>
  <c r="AZ957" i="10"/>
  <c r="AY957" i="10"/>
  <c r="BC956" i="10"/>
  <c r="BB956" i="10"/>
  <c r="BA956" i="10"/>
  <c r="AZ956" i="10"/>
  <c r="AY956" i="10"/>
  <c r="BC955" i="10"/>
  <c r="BB955" i="10"/>
  <c r="BA955" i="10"/>
  <c r="AZ955" i="10"/>
  <c r="AY955" i="10"/>
  <c r="BC954" i="10"/>
  <c r="BB954" i="10"/>
  <c r="BA954" i="10"/>
  <c r="AZ954" i="10"/>
  <c r="AY954" i="10"/>
  <c r="BC953" i="10"/>
  <c r="BB953" i="10"/>
  <c r="BA953" i="10"/>
  <c r="AZ953" i="10"/>
  <c r="AY953" i="10"/>
  <c r="BC952" i="10"/>
  <c r="BB952" i="10"/>
  <c r="BA952" i="10"/>
  <c r="AZ952" i="10"/>
  <c r="AY952" i="10"/>
  <c r="BC951" i="10"/>
  <c r="BB951" i="10"/>
  <c r="BA951" i="10"/>
  <c r="AZ951" i="10"/>
  <c r="AY951" i="10"/>
  <c r="BC950" i="10"/>
  <c r="BB950" i="10"/>
  <c r="BA950" i="10"/>
  <c r="AZ950" i="10"/>
  <c r="AY950" i="10"/>
  <c r="BC949" i="10"/>
  <c r="BB949" i="10"/>
  <c r="BA949" i="10"/>
  <c r="AZ949" i="10"/>
  <c r="AY949" i="10"/>
  <c r="BC948" i="10"/>
  <c r="BB948" i="10"/>
  <c r="BA948" i="10"/>
  <c r="AZ948" i="10"/>
  <c r="AY948" i="10"/>
  <c r="BC947" i="10"/>
  <c r="BB947" i="10"/>
  <c r="BA947" i="10"/>
  <c r="AZ947" i="10"/>
  <c r="AY947" i="10"/>
  <c r="BC946" i="10"/>
  <c r="BB946" i="10"/>
  <c r="BA946" i="10"/>
  <c r="AZ946" i="10"/>
  <c r="AY946" i="10"/>
  <c r="BC945" i="10"/>
  <c r="BB945" i="10"/>
  <c r="BA945" i="10"/>
  <c r="AZ945" i="10"/>
  <c r="AY945" i="10"/>
  <c r="BC944" i="10"/>
  <c r="BB944" i="10"/>
  <c r="BA944" i="10"/>
  <c r="AZ944" i="10"/>
  <c r="AY944" i="10"/>
  <c r="BC943" i="10"/>
  <c r="BB943" i="10"/>
  <c r="BA943" i="10"/>
  <c r="AZ943" i="10"/>
  <c r="AY943" i="10"/>
  <c r="BC942" i="10"/>
  <c r="BB942" i="10"/>
  <c r="BA942" i="10"/>
  <c r="AZ942" i="10"/>
  <c r="AY942" i="10"/>
  <c r="BC941" i="10"/>
  <c r="BB941" i="10"/>
  <c r="BA941" i="10"/>
  <c r="AZ941" i="10"/>
  <c r="AY941" i="10"/>
  <c r="BC940" i="10"/>
  <c r="BB940" i="10"/>
  <c r="BA940" i="10"/>
  <c r="AZ940" i="10"/>
  <c r="AY940" i="10"/>
  <c r="BC939" i="10"/>
  <c r="BB939" i="10"/>
  <c r="BA939" i="10"/>
  <c r="AZ939" i="10"/>
  <c r="AY939" i="10"/>
  <c r="BC938" i="10"/>
  <c r="BB938" i="10"/>
  <c r="BA938" i="10"/>
  <c r="AZ938" i="10"/>
  <c r="AY938" i="10"/>
  <c r="BC937" i="10"/>
  <c r="BB937" i="10"/>
  <c r="BA937" i="10"/>
  <c r="AZ937" i="10"/>
  <c r="AY937" i="10"/>
  <c r="BC936" i="10"/>
  <c r="BB936" i="10"/>
  <c r="BA936" i="10"/>
  <c r="AZ936" i="10"/>
  <c r="AY936" i="10"/>
  <c r="BC935" i="10"/>
  <c r="BB935" i="10"/>
  <c r="BA935" i="10"/>
  <c r="AZ935" i="10"/>
  <c r="AY935" i="10"/>
  <c r="BC934" i="10"/>
  <c r="BB934" i="10"/>
  <c r="BA934" i="10"/>
  <c r="AZ934" i="10"/>
  <c r="AY934" i="10"/>
  <c r="BC933" i="10"/>
  <c r="BB933" i="10"/>
  <c r="BA933" i="10"/>
  <c r="AZ933" i="10"/>
  <c r="AY933" i="10"/>
  <c r="BC932" i="10"/>
  <c r="BB932" i="10"/>
  <c r="BA932" i="10"/>
  <c r="AZ932" i="10"/>
  <c r="AY932" i="10"/>
  <c r="BC931" i="10"/>
  <c r="BB931" i="10"/>
  <c r="BA931" i="10"/>
  <c r="AZ931" i="10"/>
  <c r="AY931" i="10"/>
  <c r="BC930" i="10"/>
  <c r="BB930" i="10"/>
  <c r="BA930" i="10"/>
  <c r="AZ930" i="10"/>
  <c r="AY930" i="10"/>
  <c r="BC929" i="10"/>
  <c r="BB929" i="10"/>
  <c r="BA929" i="10"/>
  <c r="AZ929" i="10"/>
  <c r="AY929" i="10"/>
  <c r="BC928" i="10"/>
  <c r="BB928" i="10"/>
  <c r="BA928" i="10"/>
  <c r="AZ928" i="10"/>
  <c r="AY928" i="10"/>
  <c r="BC927" i="10"/>
  <c r="BB927" i="10"/>
  <c r="BA927" i="10"/>
  <c r="AZ927" i="10"/>
  <c r="AY927" i="10"/>
  <c r="BC926" i="10"/>
  <c r="BB926" i="10"/>
  <c r="BA926" i="10"/>
  <c r="AZ926" i="10"/>
  <c r="AY926" i="10"/>
  <c r="BC925" i="10"/>
  <c r="BB925" i="10"/>
  <c r="BA925" i="10"/>
  <c r="AZ925" i="10"/>
  <c r="AY925" i="10"/>
  <c r="BC924" i="10"/>
  <c r="BB924" i="10"/>
  <c r="BA924" i="10"/>
  <c r="AZ924" i="10"/>
  <c r="AY924" i="10"/>
  <c r="BC923" i="10"/>
  <c r="BB923" i="10"/>
  <c r="BA923" i="10"/>
  <c r="AZ923" i="10"/>
  <c r="AY923" i="10"/>
  <c r="BC922" i="10"/>
  <c r="BB922" i="10"/>
  <c r="BA922" i="10"/>
  <c r="AZ922" i="10"/>
  <c r="AY922" i="10"/>
  <c r="BC921" i="10"/>
  <c r="BB921" i="10"/>
  <c r="BA921" i="10"/>
  <c r="AZ921" i="10"/>
  <c r="AY921" i="10"/>
  <c r="BC920" i="10"/>
  <c r="BB920" i="10"/>
  <c r="BA920" i="10"/>
  <c r="AZ920" i="10"/>
  <c r="AY920" i="10"/>
  <c r="BC919" i="10"/>
  <c r="BB919" i="10"/>
  <c r="BA919" i="10"/>
  <c r="AZ919" i="10"/>
  <c r="AY919" i="10"/>
  <c r="BC918" i="10"/>
  <c r="BB918" i="10"/>
  <c r="BA918" i="10"/>
  <c r="AZ918" i="10"/>
  <c r="AY918" i="10"/>
  <c r="BC917" i="10"/>
  <c r="BB917" i="10"/>
  <c r="BA917" i="10"/>
  <c r="AZ917" i="10"/>
  <c r="AY917" i="10"/>
  <c r="BC916" i="10"/>
  <c r="BB916" i="10"/>
  <c r="BA916" i="10"/>
  <c r="AZ916" i="10"/>
  <c r="AY916" i="10"/>
  <c r="BC915" i="10"/>
  <c r="BB915" i="10"/>
  <c r="BA915" i="10"/>
  <c r="AZ915" i="10"/>
  <c r="AY915" i="10"/>
  <c r="BC914" i="10"/>
  <c r="BB914" i="10"/>
  <c r="BA914" i="10"/>
  <c r="AZ914" i="10"/>
  <c r="AY914" i="10"/>
  <c r="BC913" i="10"/>
  <c r="BB913" i="10"/>
  <c r="BA913" i="10"/>
  <c r="AZ913" i="10"/>
  <c r="AY913" i="10"/>
  <c r="BC912" i="10"/>
  <c r="BB912" i="10"/>
  <c r="BA912" i="10"/>
  <c r="AZ912" i="10"/>
  <c r="AY912" i="10"/>
  <c r="BC911" i="10"/>
  <c r="BB911" i="10"/>
  <c r="BA911" i="10"/>
  <c r="AZ911" i="10"/>
  <c r="AY911" i="10"/>
  <c r="BC910" i="10"/>
  <c r="BB910" i="10"/>
  <c r="BA910" i="10"/>
  <c r="AZ910" i="10"/>
  <c r="AY910" i="10"/>
  <c r="BC909" i="10"/>
  <c r="BB909" i="10"/>
  <c r="BA909" i="10"/>
  <c r="AZ909" i="10"/>
  <c r="AY909" i="10"/>
  <c r="BC908" i="10"/>
  <c r="BB908" i="10"/>
  <c r="BA908" i="10"/>
  <c r="AZ908" i="10"/>
  <c r="AY908" i="10"/>
  <c r="BC907" i="10"/>
  <c r="BB907" i="10"/>
  <c r="BA907" i="10"/>
  <c r="AZ907" i="10"/>
  <c r="AY907" i="10"/>
  <c r="BC906" i="10"/>
  <c r="BB906" i="10"/>
  <c r="BA906" i="10"/>
  <c r="AZ906" i="10"/>
  <c r="AY906" i="10"/>
  <c r="BC905" i="10"/>
  <c r="BB905" i="10"/>
  <c r="BA905" i="10"/>
  <c r="AZ905" i="10"/>
  <c r="AY905" i="10"/>
  <c r="BC904" i="10"/>
  <c r="BB904" i="10"/>
  <c r="BA904" i="10"/>
  <c r="AZ904" i="10"/>
  <c r="AY904" i="10"/>
  <c r="BC903" i="10"/>
  <c r="BB903" i="10"/>
  <c r="BA903" i="10"/>
  <c r="AZ903" i="10"/>
  <c r="AY903" i="10"/>
  <c r="BC902" i="10"/>
  <c r="BB902" i="10"/>
  <c r="BA902" i="10"/>
  <c r="AZ902" i="10"/>
  <c r="AY902" i="10"/>
  <c r="BC901" i="10"/>
  <c r="BB901" i="10"/>
  <c r="BA901" i="10"/>
  <c r="AZ901" i="10"/>
  <c r="AY901" i="10"/>
  <c r="BC900" i="10"/>
  <c r="BB900" i="10"/>
  <c r="BA900" i="10"/>
  <c r="AZ900" i="10"/>
  <c r="AY900" i="10"/>
  <c r="BC899" i="10"/>
  <c r="BB899" i="10"/>
  <c r="BA899" i="10"/>
  <c r="AZ899" i="10"/>
  <c r="AY899" i="10"/>
  <c r="BC898" i="10"/>
  <c r="BB898" i="10"/>
  <c r="BA898" i="10"/>
  <c r="AZ898" i="10"/>
  <c r="AY898" i="10"/>
  <c r="BC897" i="10"/>
  <c r="BB897" i="10"/>
  <c r="BA897" i="10"/>
  <c r="AZ897" i="10"/>
  <c r="AY897" i="10"/>
  <c r="BC896" i="10"/>
  <c r="BB896" i="10"/>
  <c r="BA896" i="10"/>
  <c r="AZ896" i="10"/>
  <c r="AY896" i="10"/>
  <c r="BC895" i="10"/>
  <c r="BB895" i="10"/>
  <c r="BA895" i="10"/>
  <c r="AZ895" i="10"/>
  <c r="AY895" i="10"/>
  <c r="BC894" i="10"/>
  <c r="BB894" i="10"/>
  <c r="BA894" i="10"/>
  <c r="AZ894" i="10"/>
  <c r="AY894" i="10"/>
  <c r="BC893" i="10"/>
  <c r="BB893" i="10"/>
  <c r="BA893" i="10"/>
  <c r="AZ893" i="10"/>
  <c r="AY893" i="10"/>
  <c r="BC892" i="10"/>
  <c r="BB892" i="10"/>
  <c r="BA892" i="10"/>
  <c r="AZ892" i="10"/>
  <c r="AY892" i="10"/>
  <c r="BC891" i="10"/>
  <c r="BB891" i="10"/>
  <c r="BA891" i="10"/>
  <c r="AZ891" i="10"/>
  <c r="AY891" i="10"/>
  <c r="BC890" i="10"/>
  <c r="BB890" i="10"/>
  <c r="BA890" i="10"/>
  <c r="AZ890" i="10"/>
  <c r="AY890" i="10"/>
  <c r="BC889" i="10"/>
  <c r="BB889" i="10"/>
  <c r="BA889" i="10"/>
  <c r="AZ889" i="10"/>
  <c r="AY889" i="10"/>
  <c r="BC888" i="10"/>
  <c r="BB888" i="10"/>
  <c r="BA888" i="10"/>
  <c r="AZ888" i="10"/>
  <c r="AY888" i="10"/>
  <c r="BC887" i="10"/>
  <c r="BB887" i="10"/>
  <c r="BA887" i="10"/>
  <c r="AZ887" i="10"/>
  <c r="AY887" i="10"/>
  <c r="BC886" i="10"/>
  <c r="BB886" i="10"/>
  <c r="BA886" i="10"/>
  <c r="AZ886" i="10"/>
  <c r="AY886" i="10"/>
  <c r="BC885" i="10"/>
  <c r="BB885" i="10"/>
  <c r="BA885" i="10"/>
  <c r="AZ885" i="10"/>
  <c r="AY885" i="10"/>
  <c r="BC884" i="10"/>
  <c r="BB884" i="10"/>
  <c r="BA884" i="10"/>
  <c r="AZ884" i="10"/>
  <c r="AY884" i="10"/>
  <c r="BC883" i="10"/>
  <c r="BB883" i="10"/>
  <c r="BA883" i="10"/>
  <c r="AZ883" i="10"/>
  <c r="AY883" i="10"/>
  <c r="BC882" i="10"/>
  <c r="BB882" i="10"/>
  <c r="BA882" i="10"/>
  <c r="AZ882" i="10"/>
  <c r="AY882" i="10"/>
  <c r="BC881" i="10"/>
  <c r="BB881" i="10"/>
  <c r="BA881" i="10"/>
  <c r="AZ881" i="10"/>
  <c r="AY881" i="10"/>
  <c r="BC880" i="10"/>
  <c r="BB880" i="10"/>
  <c r="BA880" i="10"/>
  <c r="AZ880" i="10"/>
  <c r="AY880" i="10"/>
  <c r="BC879" i="10"/>
  <c r="BB879" i="10"/>
  <c r="BA879" i="10"/>
  <c r="AZ879" i="10"/>
  <c r="AY879" i="10"/>
  <c r="BC878" i="10"/>
  <c r="BB878" i="10"/>
  <c r="BA878" i="10"/>
  <c r="AZ878" i="10"/>
  <c r="AY878" i="10"/>
  <c r="BC877" i="10"/>
  <c r="BB877" i="10"/>
  <c r="BA877" i="10"/>
  <c r="AZ877" i="10"/>
  <c r="AY877" i="10"/>
  <c r="BC876" i="10"/>
  <c r="BB876" i="10"/>
  <c r="BA876" i="10"/>
  <c r="AZ876" i="10"/>
  <c r="AY876" i="10"/>
  <c r="BC875" i="10"/>
  <c r="BB875" i="10"/>
  <c r="BA875" i="10"/>
  <c r="AZ875" i="10"/>
  <c r="AY875" i="10"/>
  <c r="BC874" i="10"/>
  <c r="BB874" i="10"/>
  <c r="BA874" i="10"/>
  <c r="AZ874" i="10"/>
  <c r="AY874" i="10"/>
  <c r="BC873" i="10"/>
  <c r="BB873" i="10"/>
  <c r="BA873" i="10"/>
  <c r="AZ873" i="10"/>
  <c r="AY873" i="10"/>
  <c r="BC872" i="10"/>
  <c r="BB872" i="10"/>
  <c r="BA872" i="10"/>
  <c r="AZ872" i="10"/>
  <c r="AY872" i="10"/>
  <c r="BC871" i="10"/>
  <c r="BB871" i="10"/>
  <c r="BA871" i="10"/>
  <c r="AZ871" i="10"/>
  <c r="AY871" i="10"/>
  <c r="BC870" i="10"/>
  <c r="BB870" i="10"/>
  <c r="BA870" i="10"/>
  <c r="AZ870" i="10"/>
  <c r="AY870" i="10"/>
  <c r="BC869" i="10"/>
  <c r="BB869" i="10"/>
  <c r="BA869" i="10"/>
  <c r="AZ869" i="10"/>
  <c r="AY869" i="10"/>
  <c r="BC868" i="10"/>
  <c r="BB868" i="10"/>
  <c r="BA868" i="10"/>
  <c r="AZ868" i="10"/>
  <c r="AY868" i="10"/>
  <c r="BC867" i="10"/>
  <c r="BB867" i="10"/>
  <c r="BA867" i="10"/>
  <c r="AZ867" i="10"/>
  <c r="AY867" i="10"/>
  <c r="BC866" i="10"/>
  <c r="BB866" i="10"/>
  <c r="BA866" i="10"/>
  <c r="AZ866" i="10"/>
  <c r="AY866" i="10"/>
  <c r="BC865" i="10"/>
  <c r="BB865" i="10"/>
  <c r="BA865" i="10"/>
  <c r="AZ865" i="10"/>
  <c r="AY865" i="10"/>
  <c r="BC864" i="10"/>
  <c r="BB864" i="10"/>
  <c r="BA864" i="10"/>
  <c r="AZ864" i="10"/>
  <c r="AY864" i="10"/>
  <c r="BC863" i="10"/>
  <c r="BB863" i="10"/>
  <c r="BA863" i="10"/>
  <c r="AZ863" i="10"/>
  <c r="AY863" i="10"/>
  <c r="BC862" i="10"/>
  <c r="BB862" i="10"/>
  <c r="BA862" i="10"/>
  <c r="AZ862" i="10"/>
  <c r="AY862" i="10"/>
  <c r="BC861" i="10"/>
  <c r="BB861" i="10"/>
  <c r="BA861" i="10"/>
  <c r="AZ861" i="10"/>
  <c r="AY861" i="10"/>
  <c r="BC860" i="10"/>
  <c r="BB860" i="10"/>
  <c r="BA860" i="10"/>
  <c r="AZ860" i="10"/>
  <c r="AY860" i="10"/>
  <c r="BC859" i="10"/>
  <c r="BB859" i="10"/>
  <c r="BA859" i="10"/>
  <c r="AZ859" i="10"/>
  <c r="AY859" i="10"/>
  <c r="BC858" i="10"/>
  <c r="BB858" i="10"/>
  <c r="BA858" i="10"/>
  <c r="AZ858" i="10"/>
  <c r="AY858" i="10"/>
  <c r="BC857" i="10"/>
  <c r="BB857" i="10"/>
  <c r="BA857" i="10"/>
  <c r="AZ857" i="10"/>
  <c r="AY857" i="10"/>
  <c r="BC856" i="10"/>
  <c r="BB856" i="10"/>
  <c r="BA856" i="10"/>
  <c r="AZ856" i="10"/>
  <c r="AY856" i="10"/>
  <c r="BC855" i="10"/>
  <c r="BB855" i="10"/>
  <c r="BA855" i="10"/>
  <c r="AZ855" i="10"/>
  <c r="AY855" i="10"/>
  <c r="BC854" i="10"/>
  <c r="BB854" i="10"/>
  <c r="BA854" i="10"/>
  <c r="AZ854" i="10"/>
  <c r="AY854" i="10"/>
  <c r="BC853" i="10"/>
  <c r="BB853" i="10"/>
  <c r="BA853" i="10"/>
  <c r="AZ853" i="10"/>
  <c r="AY853" i="10"/>
  <c r="BC852" i="10"/>
  <c r="BB852" i="10"/>
  <c r="BA852" i="10"/>
  <c r="AZ852" i="10"/>
  <c r="AY852" i="10"/>
  <c r="BC851" i="10"/>
  <c r="BB851" i="10"/>
  <c r="BA851" i="10"/>
  <c r="AZ851" i="10"/>
  <c r="AY851" i="10"/>
  <c r="BC850" i="10"/>
  <c r="BB850" i="10"/>
  <c r="BA850" i="10"/>
  <c r="AZ850" i="10"/>
  <c r="AY850" i="10"/>
  <c r="BC849" i="10"/>
  <c r="BB849" i="10"/>
  <c r="BA849" i="10"/>
  <c r="AZ849" i="10"/>
  <c r="AY849" i="10"/>
  <c r="BC848" i="10"/>
  <c r="BB848" i="10"/>
  <c r="BA848" i="10"/>
  <c r="AZ848" i="10"/>
  <c r="AY848" i="10"/>
  <c r="BC847" i="10"/>
  <c r="BB847" i="10"/>
  <c r="BA847" i="10"/>
  <c r="AZ847" i="10"/>
  <c r="AY847" i="10"/>
  <c r="BC846" i="10"/>
  <c r="BB846" i="10"/>
  <c r="BA846" i="10"/>
  <c r="AZ846" i="10"/>
  <c r="AY846" i="10"/>
  <c r="BC845" i="10"/>
  <c r="BB845" i="10"/>
  <c r="BA845" i="10"/>
  <c r="AZ845" i="10"/>
  <c r="AY845" i="10"/>
  <c r="BC844" i="10"/>
  <c r="BB844" i="10"/>
  <c r="BA844" i="10"/>
  <c r="AZ844" i="10"/>
  <c r="AY844" i="10"/>
  <c r="BC843" i="10"/>
  <c r="BB843" i="10"/>
  <c r="BA843" i="10"/>
  <c r="AZ843" i="10"/>
  <c r="AY843" i="10"/>
  <c r="BC842" i="10"/>
  <c r="BB842" i="10"/>
  <c r="BA842" i="10"/>
  <c r="AZ842" i="10"/>
  <c r="AY842" i="10"/>
  <c r="BC841" i="10"/>
  <c r="BB841" i="10"/>
  <c r="BA841" i="10"/>
  <c r="AZ841" i="10"/>
  <c r="AY841" i="10"/>
  <c r="BC840" i="10"/>
  <c r="BB840" i="10"/>
  <c r="BA840" i="10"/>
  <c r="AZ840" i="10"/>
  <c r="AY840" i="10"/>
  <c r="BC839" i="10"/>
  <c r="BB839" i="10"/>
  <c r="BA839" i="10"/>
  <c r="AZ839" i="10"/>
  <c r="AY839" i="10"/>
  <c r="BC838" i="10"/>
  <c r="BB838" i="10"/>
  <c r="BA838" i="10"/>
  <c r="AZ838" i="10"/>
  <c r="AY838" i="10"/>
  <c r="BC837" i="10"/>
  <c r="BB837" i="10"/>
  <c r="BA837" i="10"/>
  <c r="AZ837" i="10"/>
  <c r="AY837" i="10"/>
  <c r="BC836" i="10"/>
  <c r="BB836" i="10"/>
  <c r="BA836" i="10"/>
  <c r="AZ836" i="10"/>
  <c r="AY836" i="10"/>
  <c r="BC835" i="10"/>
  <c r="BB835" i="10"/>
  <c r="BA835" i="10"/>
  <c r="AZ835" i="10"/>
  <c r="AY835" i="10"/>
  <c r="BC834" i="10"/>
  <c r="BB834" i="10"/>
  <c r="BA834" i="10"/>
  <c r="AZ834" i="10"/>
  <c r="AY834" i="10"/>
  <c r="BC833" i="10"/>
  <c r="BB833" i="10"/>
  <c r="BA833" i="10"/>
  <c r="AZ833" i="10"/>
  <c r="AY833" i="10"/>
  <c r="BC832" i="10"/>
  <c r="BB832" i="10"/>
  <c r="BA832" i="10"/>
  <c r="AZ832" i="10"/>
  <c r="AY832" i="10"/>
  <c r="BC831" i="10"/>
  <c r="BB831" i="10"/>
  <c r="BA831" i="10"/>
  <c r="AZ831" i="10"/>
  <c r="AY831" i="10"/>
  <c r="BC830" i="10"/>
  <c r="BB830" i="10"/>
  <c r="BA830" i="10"/>
  <c r="AZ830" i="10"/>
  <c r="AY830" i="10"/>
  <c r="BC829" i="10"/>
  <c r="BB829" i="10"/>
  <c r="BA829" i="10"/>
  <c r="AZ829" i="10"/>
  <c r="AY829" i="10"/>
  <c r="BC828" i="10"/>
  <c r="BB828" i="10"/>
  <c r="BA828" i="10"/>
  <c r="AZ828" i="10"/>
  <c r="AY828" i="10"/>
  <c r="BC827" i="10"/>
  <c r="BB827" i="10"/>
  <c r="BA827" i="10"/>
  <c r="AZ827" i="10"/>
  <c r="AY827" i="10"/>
  <c r="BC826" i="10"/>
  <c r="BB826" i="10"/>
  <c r="BA826" i="10"/>
  <c r="AZ826" i="10"/>
  <c r="AY826" i="10"/>
  <c r="BC825" i="10"/>
  <c r="BB825" i="10"/>
  <c r="BA825" i="10"/>
  <c r="AZ825" i="10"/>
  <c r="AY825" i="10"/>
  <c r="BC824" i="10"/>
  <c r="BB824" i="10"/>
  <c r="BA824" i="10"/>
  <c r="AZ824" i="10"/>
  <c r="AY824" i="10"/>
  <c r="BC823" i="10"/>
  <c r="BB823" i="10"/>
  <c r="BA823" i="10"/>
  <c r="AZ823" i="10"/>
  <c r="AY823" i="10"/>
  <c r="BC822" i="10"/>
  <c r="BB822" i="10"/>
  <c r="BA822" i="10"/>
  <c r="AZ822" i="10"/>
  <c r="AY822" i="10"/>
  <c r="BC821" i="10"/>
  <c r="BB821" i="10"/>
  <c r="BA821" i="10"/>
  <c r="AZ821" i="10"/>
  <c r="AY821" i="10"/>
  <c r="BC820" i="10"/>
  <c r="BB820" i="10"/>
  <c r="BA820" i="10"/>
  <c r="AZ820" i="10"/>
  <c r="AY820" i="10"/>
  <c r="BC819" i="10"/>
  <c r="BB819" i="10"/>
  <c r="BA819" i="10"/>
  <c r="AZ819" i="10"/>
  <c r="AY819" i="10"/>
  <c r="BC818" i="10"/>
  <c r="BB818" i="10"/>
  <c r="BA818" i="10"/>
  <c r="AZ818" i="10"/>
  <c r="AY818" i="10"/>
  <c r="BC817" i="10"/>
  <c r="BB817" i="10"/>
  <c r="BA817" i="10"/>
  <c r="AZ817" i="10"/>
  <c r="AY817" i="10"/>
  <c r="BC816" i="10"/>
  <c r="BB816" i="10"/>
  <c r="BA816" i="10"/>
  <c r="AZ816" i="10"/>
  <c r="AY816" i="10"/>
  <c r="BC815" i="10"/>
  <c r="BB815" i="10"/>
  <c r="BA815" i="10"/>
  <c r="AZ815" i="10"/>
  <c r="AY815" i="10"/>
  <c r="BC814" i="10"/>
  <c r="BB814" i="10"/>
  <c r="BA814" i="10"/>
  <c r="AZ814" i="10"/>
  <c r="AY814" i="10"/>
  <c r="BC813" i="10"/>
  <c r="BB813" i="10"/>
  <c r="BA813" i="10"/>
  <c r="AZ813" i="10"/>
  <c r="AY813" i="10"/>
  <c r="BC812" i="10"/>
  <c r="BB812" i="10"/>
  <c r="BA812" i="10"/>
  <c r="AZ812" i="10"/>
  <c r="AY812" i="10"/>
  <c r="BC811" i="10"/>
  <c r="BB811" i="10"/>
  <c r="BA811" i="10"/>
  <c r="AZ811" i="10"/>
  <c r="AY811" i="10"/>
  <c r="BC810" i="10"/>
  <c r="BB810" i="10"/>
  <c r="BA810" i="10"/>
  <c r="AZ810" i="10"/>
  <c r="AY810" i="10"/>
  <c r="BC809" i="10"/>
  <c r="BB809" i="10"/>
  <c r="BA809" i="10"/>
  <c r="AZ809" i="10"/>
  <c r="AY809" i="10"/>
  <c r="BC808" i="10"/>
  <c r="BB808" i="10"/>
  <c r="BA808" i="10"/>
  <c r="AZ808" i="10"/>
  <c r="AY808" i="10"/>
  <c r="BC807" i="10"/>
  <c r="BB807" i="10"/>
  <c r="BA807" i="10"/>
  <c r="AZ807" i="10"/>
  <c r="AY807" i="10"/>
  <c r="BC806" i="10"/>
  <c r="BB806" i="10"/>
  <c r="BA806" i="10"/>
  <c r="AZ806" i="10"/>
  <c r="AY806" i="10"/>
  <c r="BC805" i="10"/>
  <c r="BB805" i="10"/>
  <c r="BA805" i="10"/>
  <c r="AZ805" i="10"/>
  <c r="AY805" i="10"/>
  <c r="BC804" i="10"/>
  <c r="BB804" i="10"/>
  <c r="BA804" i="10"/>
  <c r="AZ804" i="10"/>
  <c r="AY804" i="10"/>
  <c r="BC803" i="10"/>
  <c r="BB803" i="10"/>
  <c r="BA803" i="10"/>
  <c r="AZ803" i="10"/>
  <c r="AY803" i="10"/>
  <c r="BC802" i="10"/>
  <c r="BB802" i="10"/>
  <c r="BA802" i="10"/>
  <c r="AZ802" i="10"/>
  <c r="AY802" i="10"/>
  <c r="BC801" i="10"/>
  <c r="BB801" i="10"/>
  <c r="BA801" i="10"/>
  <c r="AZ801" i="10"/>
  <c r="AY801" i="10"/>
  <c r="BC800" i="10"/>
  <c r="BB800" i="10"/>
  <c r="BA800" i="10"/>
  <c r="AZ800" i="10"/>
  <c r="AY800" i="10"/>
  <c r="BC799" i="10"/>
  <c r="BB799" i="10"/>
  <c r="BA799" i="10"/>
  <c r="AZ799" i="10"/>
  <c r="AY799" i="10"/>
  <c r="BC798" i="10"/>
  <c r="BB798" i="10"/>
  <c r="BA798" i="10"/>
  <c r="AZ798" i="10"/>
  <c r="AY798" i="10"/>
  <c r="BC797" i="10"/>
  <c r="BB797" i="10"/>
  <c r="BA797" i="10"/>
  <c r="AZ797" i="10"/>
  <c r="AY797" i="10"/>
  <c r="BC796" i="10"/>
  <c r="BB796" i="10"/>
  <c r="BA796" i="10"/>
  <c r="AZ796" i="10"/>
  <c r="AY796" i="10"/>
  <c r="BC795" i="10"/>
  <c r="BB795" i="10"/>
  <c r="BA795" i="10"/>
  <c r="AZ795" i="10"/>
  <c r="AY795" i="10"/>
  <c r="BC794" i="10"/>
  <c r="BB794" i="10"/>
  <c r="BA794" i="10"/>
  <c r="AZ794" i="10"/>
  <c r="AY794" i="10"/>
  <c r="BC793" i="10"/>
  <c r="BB793" i="10"/>
  <c r="BA793" i="10"/>
  <c r="AZ793" i="10"/>
  <c r="AY793" i="10"/>
  <c r="BC792" i="10"/>
  <c r="BB792" i="10"/>
  <c r="BA792" i="10"/>
  <c r="AZ792" i="10"/>
  <c r="AY792" i="10"/>
  <c r="BC791" i="10"/>
  <c r="BB791" i="10"/>
  <c r="BA791" i="10"/>
  <c r="AZ791" i="10"/>
  <c r="AY791" i="10"/>
  <c r="BC790" i="10"/>
  <c r="BB790" i="10"/>
  <c r="BA790" i="10"/>
  <c r="AZ790" i="10"/>
  <c r="AY790" i="10"/>
  <c r="BC789" i="10"/>
  <c r="BB789" i="10"/>
  <c r="BA789" i="10"/>
  <c r="AZ789" i="10"/>
  <c r="AY789" i="10"/>
  <c r="BC788" i="10"/>
  <c r="BB788" i="10"/>
  <c r="BA788" i="10"/>
  <c r="AZ788" i="10"/>
  <c r="AY788" i="10"/>
  <c r="BC787" i="10"/>
  <c r="BB787" i="10"/>
  <c r="BA787" i="10"/>
  <c r="AZ787" i="10"/>
  <c r="AY787" i="10"/>
  <c r="BC786" i="10"/>
  <c r="BB786" i="10"/>
  <c r="BA786" i="10"/>
  <c r="AZ786" i="10"/>
  <c r="AY786" i="10"/>
  <c r="BC785" i="10"/>
  <c r="BB785" i="10"/>
  <c r="BA785" i="10"/>
  <c r="AZ785" i="10"/>
  <c r="AY785" i="10"/>
  <c r="BC784" i="10"/>
  <c r="BB784" i="10"/>
  <c r="BA784" i="10"/>
  <c r="AZ784" i="10"/>
  <c r="AY784" i="10"/>
  <c r="BC783" i="10"/>
  <c r="BB783" i="10"/>
  <c r="BA783" i="10"/>
  <c r="AZ783" i="10"/>
  <c r="AY783" i="10"/>
  <c r="BC782" i="10"/>
  <c r="BB782" i="10"/>
  <c r="BA782" i="10"/>
  <c r="AZ782" i="10"/>
  <c r="AY782" i="10"/>
  <c r="BC781" i="10"/>
  <c r="BB781" i="10"/>
  <c r="BA781" i="10"/>
  <c r="AZ781" i="10"/>
  <c r="AY781" i="10"/>
  <c r="BC780" i="10"/>
  <c r="BB780" i="10"/>
  <c r="BA780" i="10"/>
  <c r="AZ780" i="10"/>
  <c r="AY780" i="10"/>
  <c r="BC779" i="10"/>
  <c r="BB779" i="10"/>
  <c r="BA779" i="10"/>
  <c r="AZ779" i="10"/>
  <c r="AY779" i="10"/>
  <c r="BC778" i="10"/>
  <c r="BB778" i="10"/>
  <c r="BA778" i="10"/>
  <c r="AZ778" i="10"/>
  <c r="AY778" i="10"/>
  <c r="BC777" i="10"/>
  <c r="BB777" i="10"/>
  <c r="BA777" i="10"/>
  <c r="AZ777" i="10"/>
  <c r="AY777" i="10"/>
  <c r="BC776" i="10"/>
  <c r="BB776" i="10"/>
  <c r="BA776" i="10"/>
  <c r="AZ776" i="10"/>
  <c r="AY776" i="10"/>
  <c r="BC775" i="10"/>
  <c r="BB775" i="10"/>
  <c r="BA775" i="10"/>
  <c r="AZ775" i="10"/>
  <c r="AY775" i="10"/>
  <c r="BC774" i="10"/>
  <c r="BB774" i="10"/>
  <c r="BA774" i="10"/>
  <c r="AZ774" i="10"/>
  <c r="AY774" i="10"/>
  <c r="BC773" i="10"/>
  <c r="BB773" i="10"/>
  <c r="BA773" i="10"/>
  <c r="AZ773" i="10"/>
  <c r="AY773" i="10"/>
  <c r="BC772" i="10"/>
  <c r="BB772" i="10"/>
  <c r="BA772" i="10"/>
  <c r="AZ772" i="10"/>
  <c r="AY772" i="10"/>
  <c r="BC771" i="10"/>
  <c r="BB771" i="10"/>
  <c r="BA771" i="10"/>
  <c r="AZ771" i="10"/>
  <c r="AY771" i="10"/>
  <c r="BC770" i="10"/>
  <c r="BB770" i="10"/>
  <c r="BA770" i="10"/>
  <c r="AZ770" i="10"/>
  <c r="AY770" i="10"/>
  <c r="BC769" i="10"/>
  <c r="BB769" i="10"/>
  <c r="BA769" i="10"/>
  <c r="AZ769" i="10"/>
  <c r="AY769" i="10"/>
  <c r="BC768" i="10"/>
  <c r="BB768" i="10"/>
  <c r="BA768" i="10"/>
  <c r="AZ768" i="10"/>
  <c r="AY768" i="10"/>
  <c r="BC767" i="10"/>
  <c r="BB767" i="10"/>
  <c r="BA767" i="10"/>
  <c r="AZ767" i="10"/>
  <c r="AY767" i="10"/>
  <c r="BC766" i="10"/>
  <c r="BB766" i="10"/>
  <c r="BA766" i="10"/>
  <c r="AZ766" i="10"/>
  <c r="AY766" i="10"/>
  <c r="BC765" i="10"/>
  <c r="BB765" i="10"/>
  <c r="BA765" i="10"/>
  <c r="AZ765" i="10"/>
  <c r="AY765" i="10"/>
  <c r="BC764" i="10"/>
  <c r="BB764" i="10"/>
  <c r="BA764" i="10"/>
  <c r="AZ764" i="10"/>
  <c r="AY764" i="10"/>
  <c r="BC763" i="10"/>
  <c r="BB763" i="10"/>
  <c r="BA763" i="10"/>
  <c r="AZ763" i="10"/>
  <c r="AY763" i="10"/>
  <c r="BC762" i="10"/>
  <c r="BB762" i="10"/>
  <c r="BA762" i="10"/>
  <c r="AZ762" i="10"/>
  <c r="AY762" i="10"/>
  <c r="BC761" i="10"/>
  <c r="BB761" i="10"/>
  <c r="BA761" i="10"/>
  <c r="AZ761" i="10"/>
  <c r="AY761" i="10"/>
  <c r="BC760" i="10"/>
  <c r="BB760" i="10"/>
  <c r="BA760" i="10"/>
  <c r="AZ760" i="10"/>
  <c r="AY760" i="10"/>
  <c r="BC759" i="10"/>
  <c r="BB759" i="10"/>
  <c r="BA759" i="10"/>
  <c r="AZ759" i="10"/>
  <c r="AY759" i="10"/>
  <c r="BC758" i="10"/>
  <c r="BB758" i="10"/>
  <c r="BA758" i="10"/>
  <c r="AZ758" i="10"/>
  <c r="AY758" i="10"/>
  <c r="BC757" i="10"/>
  <c r="BB757" i="10"/>
  <c r="BA757" i="10"/>
  <c r="AZ757" i="10"/>
  <c r="AY757" i="10"/>
  <c r="BC756" i="10"/>
  <c r="BB756" i="10"/>
  <c r="BA756" i="10"/>
  <c r="AZ756" i="10"/>
  <c r="AY756" i="10"/>
  <c r="BC755" i="10"/>
  <c r="BB755" i="10"/>
  <c r="BA755" i="10"/>
  <c r="AZ755" i="10"/>
  <c r="AY755" i="10"/>
  <c r="BC754" i="10"/>
  <c r="BB754" i="10"/>
  <c r="BA754" i="10"/>
  <c r="AZ754" i="10"/>
  <c r="AY754" i="10"/>
  <c r="BC753" i="10"/>
  <c r="BB753" i="10"/>
  <c r="BA753" i="10"/>
  <c r="AZ753" i="10"/>
  <c r="AY753" i="10"/>
  <c r="BC752" i="10"/>
  <c r="BB752" i="10"/>
  <c r="BA752" i="10"/>
  <c r="AZ752" i="10"/>
  <c r="AY752" i="10"/>
  <c r="BC751" i="10"/>
  <c r="BB751" i="10"/>
  <c r="BA751" i="10"/>
  <c r="AZ751" i="10"/>
  <c r="AY751" i="10"/>
  <c r="BC750" i="10"/>
  <c r="BB750" i="10"/>
  <c r="BA750" i="10"/>
  <c r="AZ750" i="10"/>
  <c r="AY750" i="10"/>
  <c r="BC749" i="10"/>
  <c r="BB749" i="10"/>
  <c r="BA749" i="10"/>
  <c r="AZ749" i="10"/>
  <c r="AY749" i="10"/>
  <c r="BC748" i="10"/>
  <c r="BB748" i="10"/>
  <c r="BA748" i="10"/>
  <c r="AZ748" i="10"/>
  <c r="AY748" i="10"/>
  <c r="BC747" i="10"/>
  <c r="BB747" i="10"/>
  <c r="BA747" i="10"/>
  <c r="AZ747" i="10"/>
  <c r="AY747" i="10"/>
  <c r="BC746" i="10"/>
  <c r="BB746" i="10"/>
  <c r="BA746" i="10"/>
  <c r="AZ746" i="10"/>
  <c r="AY746" i="10"/>
  <c r="BC745" i="10"/>
  <c r="BB745" i="10"/>
  <c r="BA745" i="10"/>
  <c r="AZ745" i="10"/>
  <c r="AY745" i="10"/>
  <c r="BC744" i="10"/>
  <c r="BB744" i="10"/>
  <c r="BA744" i="10"/>
  <c r="AZ744" i="10"/>
  <c r="AY744" i="10"/>
  <c r="BC743" i="10"/>
  <c r="BB743" i="10"/>
  <c r="BA743" i="10"/>
  <c r="AZ743" i="10"/>
  <c r="AY743" i="10"/>
  <c r="BC742" i="10"/>
  <c r="BB742" i="10"/>
  <c r="BA742" i="10"/>
  <c r="AZ742" i="10"/>
  <c r="AY742" i="10"/>
  <c r="BC741" i="10"/>
  <c r="BB741" i="10"/>
  <c r="BA741" i="10"/>
  <c r="AZ741" i="10"/>
  <c r="AY741" i="10"/>
  <c r="BC740" i="10"/>
  <c r="BB740" i="10"/>
  <c r="BA740" i="10"/>
  <c r="AZ740" i="10"/>
  <c r="AY740" i="10"/>
  <c r="BC739" i="10"/>
  <c r="BB739" i="10"/>
  <c r="BA739" i="10"/>
  <c r="AZ739" i="10"/>
  <c r="AY739" i="10"/>
  <c r="BC738" i="10"/>
  <c r="BB738" i="10"/>
  <c r="BA738" i="10"/>
  <c r="AZ738" i="10"/>
  <c r="AY738" i="10"/>
  <c r="BC737" i="10"/>
  <c r="BB737" i="10"/>
  <c r="BA737" i="10"/>
  <c r="AZ737" i="10"/>
  <c r="AY737" i="10"/>
  <c r="BC736" i="10"/>
  <c r="BB736" i="10"/>
  <c r="BA736" i="10"/>
  <c r="AZ736" i="10"/>
  <c r="AY736" i="10"/>
  <c r="BC735" i="10"/>
  <c r="BB735" i="10"/>
  <c r="BA735" i="10"/>
  <c r="AZ735" i="10"/>
  <c r="AY735" i="10"/>
  <c r="BC734" i="10"/>
  <c r="BB734" i="10"/>
  <c r="BA734" i="10"/>
  <c r="AZ734" i="10"/>
  <c r="AY734" i="10"/>
  <c r="BC733" i="10"/>
  <c r="BB733" i="10"/>
  <c r="BA733" i="10"/>
  <c r="AZ733" i="10"/>
  <c r="AY733" i="10"/>
  <c r="BC732" i="10"/>
  <c r="BB732" i="10"/>
  <c r="BA732" i="10"/>
  <c r="AZ732" i="10"/>
  <c r="AY732" i="10"/>
  <c r="BC731" i="10"/>
  <c r="BB731" i="10"/>
  <c r="BA731" i="10"/>
  <c r="AZ731" i="10"/>
  <c r="AY731" i="10"/>
  <c r="BC730" i="10"/>
  <c r="BB730" i="10"/>
  <c r="BA730" i="10"/>
  <c r="AZ730" i="10"/>
  <c r="AY730" i="10"/>
  <c r="BC729" i="10"/>
  <c r="BB729" i="10"/>
  <c r="BA729" i="10"/>
  <c r="AZ729" i="10"/>
  <c r="AY729" i="10"/>
  <c r="BC728" i="10"/>
  <c r="BB728" i="10"/>
  <c r="BA728" i="10"/>
  <c r="AZ728" i="10"/>
  <c r="AY728" i="10"/>
  <c r="BC727" i="10"/>
  <c r="BB727" i="10"/>
  <c r="BA727" i="10"/>
  <c r="AZ727" i="10"/>
  <c r="AY727" i="10"/>
  <c r="BC726" i="10"/>
  <c r="BB726" i="10"/>
  <c r="BA726" i="10"/>
  <c r="AZ726" i="10"/>
  <c r="AY726" i="10"/>
  <c r="BC725" i="10"/>
  <c r="BB725" i="10"/>
  <c r="BA725" i="10"/>
  <c r="AZ725" i="10"/>
  <c r="AY725" i="10"/>
  <c r="BC724" i="10"/>
  <c r="BB724" i="10"/>
  <c r="BA724" i="10"/>
  <c r="AZ724" i="10"/>
  <c r="AY724" i="10"/>
  <c r="BC723" i="10"/>
  <c r="BB723" i="10"/>
  <c r="BA723" i="10"/>
  <c r="AZ723" i="10"/>
  <c r="AY723" i="10"/>
  <c r="BC722" i="10"/>
  <c r="BB722" i="10"/>
  <c r="BA722" i="10"/>
  <c r="AZ722" i="10"/>
  <c r="AY722" i="10"/>
  <c r="BC721" i="10"/>
  <c r="BB721" i="10"/>
  <c r="BA721" i="10"/>
  <c r="AZ721" i="10"/>
  <c r="AY721" i="10"/>
  <c r="BC720" i="10"/>
  <c r="BB720" i="10"/>
  <c r="BA720" i="10"/>
  <c r="AZ720" i="10"/>
  <c r="AY720" i="10"/>
  <c r="BC719" i="10"/>
  <c r="BB719" i="10"/>
  <c r="BA719" i="10"/>
  <c r="AZ719" i="10"/>
  <c r="AY719" i="10"/>
  <c r="BC718" i="10"/>
  <c r="BB718" i="10"/>
  <c r="BA718" i="10"/>
  <c r="AZ718" i="10"/>
  <c r="AY718" i="10"/>
  <c r="BC717" i="10"/>
  <c r="BB717" i="10"/>
  <c r="BA717" i="10"/>
  <c r="AZ717" i="10"/>
  <c r="AY717" i="10"/>
  <c r="BC716" i="10"/>
  <c r="BB716" i="10"/>
  <c r="BA716" i="10"/>
  <c r="AZ716" i="10"/>
  <c r="AY716" i="10"/>
  <c r="BC715" i="10"/>
  <c r="BB715" i="10"/>
  <c r="BA715" i="10"/>
  <c r="AZ715" i="10"/>
  <c r="AY715" i="10"/>
  <c r="BC714" i="10"/>
  <c r="BB714" i="10"/>
  <c r="BA714" i="10"/>
  <c r="AZ714" i="10"/>
  <c r="AY714" i="10"/>
  <c r="BC713" i="10"/>
  <c r="BB713" i="10"/>
  <c r="BA713" i="10"/>
  <c r="AZ713" i="10"/>
  <c r="AY713" i="10"/>
  <c r="BC712" i="10"/>
  <c r="BB712" i="10"/>
  <c r="BA712" i="10"/>
  <c r="AZ712" i="10"/>
  <c r="AY712" i="10"/>
  <c r="BC711" i="10"/>
  <c r="BB711" i="10"/>
  <c r="BA711" i="10"/>
  <c r="AZ711" i="10"/>
  <c r="AY711" i="10"/>
  <c r="BC710" i="10"/>
  <c r="BB710" i="10"/>
  <c r="BA710" i="10"/>
  <c r="AZ710" i="10"/>
  <c r="AY710" i="10"/>
  <c r="BC709" i="10"/>
  <c r="BB709" i="10"/>
  <c r="BA709" i="10"/>
  <c r="AZ709" i="10"/>
  <c r="AY709" i="10"/>
  <c r="BC708" i="10"/>
  <c r="BB708" i="10"/>
  <c r="BA708" i="10"/>
  <c r="AZ708" i="10"/>
  <c r="AY708" i="10"/>
  <c r="BC707" i="10"/>
  <c r="BB707" i="10"/>
  <c r="BA707" i="10"/>
  <c r="AZ707" i="10"/>
  <c r="AY707" i="10"/>
  <c r="BC706" i="10"/>
  <c r="BB706" i="10"/>
  <c r="BA706" i="10"/>
  <c r="AZ706" i="10"/>
  <c r="AY706" i="10"/>
  <c r="BC705" i="10"/>
  <c r="BB705" i="10"/>
  <c r="BA705" i="10"/>
  <c r="AZ705" i="10"/>
  <c r="AY705" i="10"/>
  <c r="BC704" i="10"/>
  <c r="BB704" i="10"/>
  <c r="BA704" i="10"/>
  <c r="AZ704" i="10"/>
  <c r="AY704" i="10"/>
  <c r="BC703" i="10"/>
  <c r="BB703" i="10"/>
  <c r="BA703" i="10"/>
  <c r="AZ703" i="10"/>
  <c r="AY703" i="10"/>
  <c r="BC702" i="10"/>
  <c r="BB702" i="10"/>
  <c r="BA702" i="10"/>
  <c r="AZ702" i="10"/>
  <c r="AY702" i="10"/>
  <c r="BC701" i="10"/>
  <c r="BB701" i="10"/>
  <c r="BA701" i="10"/>
  <c r="AZ701" i="10"/>
  <c r="AY701" i="10"/>
  <c r="BC700" i="10"/>
  <c r="BB700" i="10"/>
  <c r="BA700" i="10"/>
  <c r="AZ700" i="10"/>
  <c r="AY700" i="10"/>
  <c r="BC699" i="10"/>
  <c r="BB699" i="10"/>
  <c r="BA699" i="10"/>
  <c r="AZ699" i="10"/>
  <c r="AY699" i="10"/>
  <c r="BC698" i="10"/>
  <c r="BB698" i="10"/>
  <c r="BA698" i="10"/>
  <c r="AZ698" i="10"/>
  <c r="AY698" i="10"/>
  <c r="BC697" i="10"/>
  <c r="BB697" i="10"/>
  <c r="BA697" i="10"/>
  <c r="AZ697" i="10"/>
  <c r="AY697" i="10"/>
  <c r="BC696" i="10"/>
  <c r="BB696" i="10"/>
  <c r="BA696" i="10"/>
  <c r="AZ696" i="10"/>
  <c r="AY696" i="10"/>
  <c r="BC695" i="10"/>
  <c r="BB695" i="10"/>
  <c r="BA695" i="10"/>
  <c r="AZ695" i="10"/>
  <c r="AY695" i="10"/>
  <c r="BC694" i="10"/>
  <c r="BB694" i="10"/>
  <c r="BA694" i="10"/>
  <c r="AZ694" i="10"/>
  <c r="AY694" i="10"/>
  <c r="BC693" i="10"/>
  <c r="BB693" i="10"/>
  <c r="BA693" i="10"/>
  <c r="AZ693" i="10"/>
  <c r="AY693" i="10"/>
  <c r="BC692" i="10"/>
  <c r="BB692" i="10"/>
  <c r="BA692" i="10"/>
  <c r="AZ692" i="10"/>
  <c r="AY692" i="10"/>
  <c r="BC691" i="10"/>
  <c r="BB691" i="10"/>
  <c r="BA691" i="10"/>
  <c r="AZ691" i="10"/>
  <c r="AY691" i="10"/>
  <c r="BC690" i="10"/>
  <c r="BB690" i="10"/>
  <c r="BA690" i="10"/>
  <c r="AZ690" i="10"/>
  <c r="AY690" i="10"/>
  <c r="BC689" i="10"/>
  <c r="BB689" i="10"/>
  <c r="BA689" i="10"/>
  <c r="AZ689" i="10"/>
  <c r="AY689" i="10"/>
  <c r="BC688" i="10"/>
  <c r="BB688" i="10"/>
  <c r="BA688" i="10"/>
  <c r="AZ688" i="10"/>
  <c r="AY688" i="10"/>
  <c r="BC687" i="10"/>
  <c r="BB687" i="10"/>
  <c r="BA687" i="10"/>
  <c r="AZ687" i="10"/>
  <c r="AY687" i="10"/>
  <c r="BC686" i="10"/>
  <c r="BB686" i="10"/>
  <c r="BA686" i="10"/>
  <c r="AZ686" i="10"/>
  <c r="AY686" i="10"/>
  <c r="BC685" i="10"/>
  <c r="BB685" i="10"/>
  <c r="BA685" i="10"/>
  <c r="AZ685" i="10"/>
  <c r="AY685" i="10"/>
  <c r="BC684" i="10"/>
  <c r="BB684" i="10"/>
  <c r="BA684" i="10"/>
  <c r="AZ684" i="10"/>
  <c r="AY684" i="10"/>
  <c r="BC683" i="10"/>
  <c r="BB683" i="10"/>
  <c r="BA683" i="10"/>
  <c r="AZ683" i="10"/>
  <c r="AY683" i="10"/>
  <c r="BC682" i="10"/>
  <c r="BB682" i="10"/>
  <c r="BA682" i="10"/>
  <c r="AZ682" i="10"/>
  <c r="AY682" i="10"/>
  <c r="BC681" i="10"/>
  <c r="BB681" i="10"/>
  <c r="BA681" i="10"/>
  <c r="AZ681" i="10"/>
  <c r="AY681" i="10"/>
  <c r="BC680" i="10"/>
  <c r="BB680" i="10"/>
  <c r="BA680" i="10"/>
  <c r="AZ680" i="10"/>
  <c r="AY680" i="10"/>
  <c r="BC679" i="10"/>
  <c r="BB679" i="10"/>
  <c r="BA679" i="10"/>
  <c r="AZ679" i="10"/>
  <c r="AY679" i="10"/>
  <c r="BC678" i="10"/>
  <c r="BB678" i="10"/>
  <c r="BA678" i="10"/>
  <c r="AZ678" i="10"/>
  <c r="AY678" i="10"/>
  <c r="BC677" i="10"/>
  <c r="BB677" i="10"/>
  <c r="BA677" i="10"/>
  <c r="AZ677" i="10"/>
  <c r="AY677" i="10"/>
  <c r="BC676" i="10"/>
  <c r="BB676" i="10"/>
  <c r="BA676" i="10"/>
  <c r="AZ676" i="10"/>
  <c r="AY676" i="10"/>
  <c r="BC675" i="10"/>
  <c r="BB675" i="10"/>
  <c r="BA675" i="10"/>
  <c r="AZ675" i="10"/>
  <c r="AY675" i="10"/>
  <c r="BC674" i="10"/>
  <c r="BB674" i="10"/>
  <c r="BA674" i="10"/>
  <c r="AZ674" i="10"/>
  <c r="AY674" i="10"/>
  <c r="BC673" i="10"/>
  <c r="BB673" i="10"/>
  <c r="BA673" i="10"/>
  <c r="AZ673" i="10"/>
  <c r="AY673" i="10"/>
  <c r="BC672" i="10"/>
  <c r="BB672" i="10"/>
  <c r="BA672" i="10"/>
  <c r="AZ672" i="10"/>
  <c r="AY672" i="10"/>
  <c r="BC671" i="10"/>
  <c r="BB671" i="10"/>
  <c r="BA671" i="10"/>
  <c r="AZ671" i="10"/>
  <c r="AY671" i="10"/>
  <c r="BC670" i="10"/>
  <c r="BB670" i="10"/>
  <c r="BA670" i="10"/>
  <c r="AZ670" i="10"/>
  <c r="AY670" i="10"/>
  <c r="BC669" i="10"/>
  <c r="BB669" i="10"/>
  <c r="BA669" i="10"/>
  <c r="AZ669" i="10"/>
  <c r="AY669" i="10"/>
  <c r="BC668" i="10"/>
  <c r="BB668" i="10"/>
  <c r="BA668" i="10"/>
  <c r="AZ668" i="10"/>
  <c r="AY668" i="10"/>
  <c r="BC667" i="10"/>
  <c r="BB667" i="10"/>
  <c r="BA667" i="10"/>
  <c r="AZ667" i="10"/>
  <c r="AY667" i="10"/>
  <c r="BC666" i="10"/>
  <c r="BB666" i="10"/>
  <c r="BA666" i="10"/>
  <c r="AZ666" i="10"/>
  <c r="AY666" i="10"/>
  <c r="BC665" i="10"/>
  <c r="BB665" i="10"/>
  <c r="BA665" i="10"/>
  <c r="AZ665" i="10"/>
  <c r="AY665" i="10"/>
  <c r="BC664" i="10"/>
  <c r="BB664" i="10"/>
  <c r="BA664" i="10"/>
  <c r="AZ664" i="10"/>
  <c r="AY664" i="10"/>
  <c r="BC663" i="10"/>
  <c r="BB663" i="10"/>
  <c r="BA663" i="10"/>
  <c r="AZ663" i="10"/>
  <c r="AY663" i="10"/>
  <c r="BC662" i="10"/>
  <c r="BB662" i="10"/>
  <c r="BA662" i="10"/>
  <c r="AZ662" i="10"/>
  <c r="AY662" i="10"/>
  <c r="BC661" i="10"/>
  <c r="BB661" i="10"/>
  <c r="BA661" i="10"/>
  <c r="AZ661" i="10"/>
  <c r="AY661" i="10"/>
  <c r="BC660" i="10"/>
  <c r="BB660" i="10"/>
  <c r="BA660" i="10"/>
  <c r="AZ660" i="10"/>
  <c r="AY660" i="10"/>
  <c r="BC659" i="10"/>
  <c r="BB659" i="10"/>
  <c r="BA659" i="10"/>
  <c r="AZ659" i="10"/>
  <c r="AY659" i="10"/>
  <c r="BC658" i="10"/>
  <c r="BB658" i="10"/>
  <c r="BA658" i="10"/>
  <c r="AZ658" i="10"/>
  <c r="AY658" i="10"/>
  <c r="BC657" i="10"/>
  <c r="BB657" i="10"/>
  <c r="BA657" i="10"/>
  <c r="AZ657" i="10"/>
  <c r="AY657" i="10"/>
  <c r="BC656" i="10"/>
  <c r="BB656" i="10"/>
  <c r="BA656" i="10"/>
  <c r="AZ656" i="10"/>
  <c r="AY656" i="10"/>
  <c r="BC655" i="10"/>
  <c r="BB655" i="10"/>
  <c r="BA655" i="10"/>
  <c r="AZ655" i="10"/>
  <c r="AY655" i="10"/>
  <c r="BC654" i="10"/>
  <c r="BB654" i="10"/>
  <c r="BA654" i="10"/>
  <c r="AZ654" i="10"/>
  <c r="AY654" i="10"/>
  <c r="BC653" i="10"/>
  <c r="BB653" i="10"/>
  <c r="BA653" i="10"/>
  <c r="AZ653" i="10"/>
  <c r="AY653" i="10"/>
  <c r="BC652" i="10"/>
  <c r="BB652" i="10"/>
  <c r="BA652" i="10"/>
  <c r="AZ652" i="10"/>
  <c r="AY652" i="10"/>
  <c r="BC651" i="10"/>
  <c r="BB651" i="10"/>
  <c r="BA651" i="10"/>
  <c r="AZ651" i="10"/>
  <c r="AY651" i="10"/>
  <c r="BC650" i="10"/>
  <c r="BB650" i="10"/>
  <c r="BA650" i="10"/>
  <c r="AZ650" i="10"/>
  <c r="AY650" i="10"/>
  <c r="BC649" i="10"/>
  <c r="BB649" i="10"/>
  <c r="BA649" i="10"/>
  <c r="AZ649" i="10"/>
  <c r="AY649" i="10"/>
  <c r="BC648" i="10"/>
  <c r="BB648" i="10"/>
  <c r="BA648" i="10"/>
  <c r="AZ648" i="10"/>
  <c r="AY648" i="10"/>
  <c r="BC647" i="10"/>
  <c r="BB647" i="10"/>
  <c r="BA647" i="10"/>
  <c r="AZ647" i="10"/>
  <c r="AY647" i="10"/>
  <c r="BC646" i="10"/>
  <c r="BB646" i="10"/>
  <c r="BA646" i="10"/>
  <c r="AZ646" i="10"/>
  <c r="AY646" i="10"/>
  <c r="BC645" i="10"/>
  <c r="BB645" i="10"/>
  <c r="BA645" i="10"/>
  <c r="AZ645" i="10"/>
  <c r="AY645" i="10"/>
  <c r="BC644" i="10"/>
  <c r="BB644" i="10"/>
  <c r="BA644" i="10"/>
  <c r="AZ644" i="10"/>
  <c r="AY644" i="10"/>
  <c r="BC643" i="10"/>
  <c r="BB643" i="10"/>
  <c r="BA643" i="10"/>
  <c r="AZ643" i="10"/>
  <c r="AY643" i="10"/>
  <c r="BC642" i="10"/>
  <c r="BB642" i="10"/>
  <c r="BA642" i="10"/>
  <c r="AZ642" i="10"/>
  <c r="AY642" i="10"/>
  <c r="BC641" i="10"/>
  <c r="BB641" i="10"/>
  <c r="BA641" i="10"/>
  <c r="AZ641" i="10"/>
  <c r="AY641" i="10"/>
  <c r="BC640" i="10"/>
  <c r="BB640" i="10"/>
  <c r="BA640" i="10"/>
  <c r="AZ640" i="10"/>
  <c r="AY640" i="10"/>
  <c r="BC639" i="10"/>
  <c r="BB639" i="10"/>
  <c r="BA639" i="10"/>
  <c r="AZ639" i="10"/>
  <c r="AY639" i="10"/>
  <c r="BC638" i="10"/>
  <c r="BB638" i="10"/>
  <c r="BA638" i="10"/>
  <c r="AZ638" i="10"/>
  <c r="AY638" i="10"/>
  <c r="BC637" i="10"/>
  <c r="BB637" i="10"/>
  <c r="BA637" i="10"/>
  <c r="AZ637" i="10"/>
  <c r="AY637" i="10"/>
  <c r="BC636" i="10"/>
  <c r="BB636" i="10"/>
  <c r="BA636" i="10"/>
  <c r="AZ636" i="10"/>
  <c r="AY636" i="10"/>
  <c r="BC635" i="10"/>
  <c r="BB635" i="10"/>
  <c r="BA635" i="10"/>
  <c r="AZ635" i="10"/>
  <c r="AY635" i="10"/>
  <c r="BC634" i="10"/>
  <c r="BB634" i="10"/>
  <c r="BA634" i="10"/>
  <c r="AZ634" i="10"/>
  <c r="AY634" i="10"/>
  <c r="BC633" i="10"/>
  <c r="BB633" i="10"/>
  <c r="BA633" i="10"/>
  <c r="AZ633" i="10"/>
  <c r="AY633" i="10"/>
  <c r="BC632" i="10"/>
  <c r="BB632" i="10"/>
  <c r="BA632" i="10"/>
  <c r="AZ632" i="10"/>
  <c r="AY632" i="10"/>
  <c r="BC631" i="10"/>
  <c r="BB631" i="10"/>
  <c r="BA631" i="10"/>
  <c r="AZ631" i="10"/>
  <c r="AY631" i="10"/>
  <c r="BC630" i="10"/>
  <c r="BB630" i="10"/>
  <c r="BA630" i="10"/>
  <c r="AZ630" i="10"/>
  <c r="AY630" i="10"/>
  <c r="BC629" i="10"/>
  <c r="BB629" i="10"/>
  <c r="BA629" i="10"/>
  <c r="AZ629" i="10"/>
  <c r="AY629" i="10"/>
  <c r="BC628" i="10"/>
  <c r="BB628" i="10"/>
  <c r="BA628" i="10"/>
  <c r="AZ628" i="10"/>
  <c r="AY628" i="10"/>
  <c r="BC627" i="10"/>
  <c r="BB627" i="10"/>
  <c r="BA627" i="10"/>
  <c r="AZ627" i="10"/>
  <c r="AY627" i="10"/>
  <c r="BC626" i="10"/>
  <c r="BB626" i="10"/>
  <c r="BA626" i="10"/>
  <c r="AZ626" i="10"/>
  <c r="AY626" i="10"/>
  <c r="BC625" i="10"/>
  <c r="BB625" i="10"/>
  <c r="BA625" i="10"/>
  <c r="AZ625" i="10"/>
  <c r="AY625" i="10"/>
  <c r="BC624" i="10"/>
  <c r="BB624" i="10"/>
  <c r="BA624" i="10"/>
  <c r="AZ624" i="10"/>
  <c r="AY624" i="10"/>
  <c r="BC623" i="10"/>
  <c r="BB623" i="10"/>
  <c r="BA623" i="10"/>
  <c r="AZ623" i="10"/>
  <c r="AY623" i="10"/>
  <c r="BC622" i="10"/>
  <c r="BB622" i="10"/>
  <c r="BA622" i="10"/>
  <c r="AZ622" i="10"/>
  <c r="AY622" i="10"/>
  <c r="BC621" i="10"/>
  <c r="BB621" i="10"/>
  <c r="BA621" i="10"/>
  <c r="AZ621" i="10"/>
  <c r="AY621" i="10"/>
  <c r="BC620" i="10"/>
  <c r="BB620" i="10"/>
  <c r="BA620" i="10"/>
  <c r="AZ620" i="10"/>
  <c r="AY620" i="10"/>
  <c r="BC619" i="10"/>
  <c r="BB619" i="10"/>
  <c r="BA619" i="10"/>
  <c r="AZ619" i="10"/>
  <c r="AY619" i="10"/>
  <c r="BC618" i="10"/>
  <c r="BB618" i="10"/>
  <c r="BA618" i="10"/>
  <c r="AZ618" i="10"/>
  <c r="AY618" i="10"/>
  <c r="BC617" i="10"/>
  <c r="BB617" i="10"/>
  <c r="BA617" i="10"/>
  <c r="AZ617" i="10"/>
  <c r="AY617" i="10"/>
  <c r="BC616" i="10"/>
  <c r="BB616" i="10"/>
  <c r="BA616" i="10"/>
  <c r="AZ616" i="10"/>
  <c r="AY616" i="10"/>
  <c r="BC615" i="10"/>
  <c r="BB615" i="10"/>
  <c r="BA615" i="10"/>
  <c r="AZ615" i="10"/>
  <c r="AY615" i="10"/>
  <c r="BC614" i="10"/>
  <c r="BB614" i="10"/>
  <c r="BA614" i="10"/>
  <c r="AZ614" i="10"/>
  <c r="AY614" i="10"/>
  <c r="BC613" i="10"/>
  <c r="BB613" i="10"/>
  <c r="BA613" i="10"/>
  <c r="AZ613" i="10"/>
  <c r="AY613" i="10"/>
  <c r="BC612" i="10"/>
  <c r="BB612" i="10"/>
  <c r="BA612" i="10"/>
  <c r="AZ612" i="10"/>
  <c r="AY612" i="10"/>
  <c r="BC611" i="10"/>
  <c r="BB611" i="10"/>
  <c r="BA611" i="10"/>
  <c r="AZ611" i="10"/>
  <c r="AY611" i="10"/>
  <c r="BC610" i="10"/>
  <c r="BB610" i="10"/>
  <c r="BA610" i="10"/>
  <c r="AZ610" i="10"/>
  <c r="AY610" i="10"/>
  <c r="BC609" i="10"/>
  <c r="BB609" i="10"/>
  <c r="BA609" i="10"/>
  <c r="AZ609" i="10"/>
  <c r="AY609" i="10"/>
  <c r="BC608" i="10"/>
  <c r="BB608" i="10"/>
  <c r="BA608" i="10"/>
  <c r="AZ608" i="10"/>
  <c r="AY608" i="10"/>
  <c r="BC607" i="10"/>
  <c r="BB607" i="10"/>
  <c r="BA607" i="10"/>
  <c r="AZ607" i="10"/>
  <c r="AY607" i="10"/>
  <c r="BC606" i="10"/>
  <c r="BB606" i="10"/>
  <c r="BA606" i="10"/>
  <c r="AZ606" i="10"/>
  <c r="AY606" i="10"/>
  <c r="BC605" i="10"/>
  <c r="BB605" i="10"/>
  <c r="BA605" i="10"/>
  <c r="AZ605" i="10"/>
  <c r="AY605" i="10"/>
  <c r="BC604" i="10"/>
  <c r="BB604" i="10"/>
  <c r="BA604" i="10"/>
  <c r="AZ604" i="10"/>
  <c r="AY604" i="10"/>
  <c r="BC603" i="10"/>
  <c r="BB603" i="10"/>
  <c r="BA603" i="10"/>
  <c r="AZ603" i="10"/>
  <c r="AY603" i="10"/>
  <c r="BC602" i="10"/>
  <c r="BB602" i="10"/>
  <c r="BA602" i="10"/>
  <c r="AZ602" i="10"/>
  <c r="AY602" i="10"/>
  <c r="BC601" i="10"/>
  <c r="BB601" i="10"/>
  <c r="BA601" i="10"/>
  <c r="AZ601" i="10"/>
  <c r="AY601" i="10"/>
  <c r="BC600" i="10"/>
  <c r="BB600" i="10"/>
  <c r="BA600" i="10"/>
  <c r="AZ600" i="10"/>
  <c r="AY600" i="10"/>
  <c r="BC599" i="10"/>
  <c r="BB599" i="10"/>
  <c r="BA599" i="10"/>
  <c r="AZ599" i="10"/>
  <c r="AY599" i="10"/>
  <c r="BC598" i="10"/>
  <c r="BB598" i="10"/>
  <c r="BA598" i="10"/>
  <c r="AZ598" i="10"/>
  <c r="AY598" i="10"/>
  <c r="BC597" i="10"/>
  <c r="BB597" i="10"/>
  <c r="BA597" i="10"/>
  <c r="AZ597" i="10"/>
  <c r="AY597" i="10"/>
  <c r="BC596" i="10"/>
  <c r="BB596" i="10"/>
  <c r="BA596" i="10"/>
  <c r="AZ596" i="10"/>
  <c r="AY596" i="10"/>
  <c r="BC595" i="10"/>
  <c r="BB595" i="10"/>
  <c r="BA595" i="10"/>
  <c r="AZ595" i="10"/>
  <c r="AY595" i="10"/>
  <c r="BC594" i="10"/>
  <c r="BB594" i="10"/>
  <c r="BA594" i="10"/>
  <c r="AZ594" i="10"/>
  <c r="AY594" i="10"/>
  <c r="BC593" i="10"/>
  <c r="BB593" i="10"/>
  <c r="BA593" i="10"/>
  <c r="AZ593" i="10"/>
  <c r="AY593" i="10"/>
  <c r="BC592" i="10"/>
  <c r="BB592" i="10"/>
  <c r="BA592" i="10"/>
  <c r="AZ592" i="10"/>
  <c r="AY592" i="10"/>
  <c r="BC591" i="10"/>
  <c r="BB591" i="10"/>
  <c r="BA591" i="10"/>
  <c r="AZ591" i="10"/>
  <c r="AY591" i="10"/>
  <c r="BC590" i="10"/>
  <c r="BB590" i="10"/>
  <c r="BA590" i="10"/>
  <c r="AZ590" i="10"/>
  <c r="AY590" i="10"/>
  <c r="BC589" i="10"/>
  <c r="BB589" i="10"/>
  <c r="BA589" i="10"/>
  <c r="AZ589" i="10"/>
  <c r="AY589" i="10"/>
  <c r="BC588" i="10"/>
  <c r="BB588" i="10"/>
  <c r="BA588" i="10"/>
  <c r="AZ588" i="10"/>
  <c r="AY588" i="10"/>
  <c r="BC587" i="10"/>
  <c r="BB587" i="10"/>
  <c r="BA587" i="10"/>
  <c r="AZ587" i="10"/>
  <c r="AY587" i="10"/>
  <c r="BC586" i="10"/>
  <c r="BB586" i="10"/>
  <c r="BA586" i="10"/>
  <c r="AZ586" i="10"/>
  <c r="AY586" i="10"/>
  <c r="BC585" i="10"/>
  <c r="BB585" i="10"/>
  <c r="BA585" i="10"/>
  <c r="AZ585" i="10"/>
  <c r="AY585" i="10"/>
  <c r="BC584" i="10"/>
  <c r="BB584" i="10"/>
  <c r="BA584" i="10"/>
  <c r="AZ584" i="10"/>
  <c r="AY584" i="10"/>
  <c r="BC583" i="10"/>
  <c r="BB583" i="10"/>
  <c r="BA583" i="10"/>
  <c r="AZ583" i="10"/>
  <c r="AY583" i="10"/>
  <c r="BC582" i="10"/>
  <c r="BB582" i="10"/>
  <c r="BA582" i="10"/>
  <c r="AZ582" i="10"/>
  <c r="AY582" i="10"/>
  <c r="BC581" i="10"/>
  <c r="BB581" i="10"/>
  <c r="BA581" i="10"/>
  <c r="AZ581" i="10"/>
  <c r="AY581" i="10"/>
  <c r="BC580" i="10"/>
  <c r="BB580" i="10"/>
  <c r="BA580" i="10"/>
  <c r="AZ580" i="10"/>
  <c r="AY580" i="10"/>
  <c r="BC579" i="10"/>
  <c r="BB579" i="10"/>
  <c r="BA579" i="10"/>
  <c r="AZ579" i="10"/>
  <c r="AY579" i="10"/>
  <c r="BC578" i="10"/>
  <c r="BB578" i="10"/>
  <c r="BA578" i="10"/>
  <c r="AZ578" i="10"/>
  <c r="AY578" i="10"/>
  <c r="BC577" i="10"/>
  <c r="BB577" i="10"/>
  <c r="BA577" i="10"/>
  <c r="AZ577" i="10"/>
  <c r="AY577" i="10"/>
  <c r="BC576" i="10"/>
  <c r="BB576" i="10"/>
  <c r="BA576" i="10"/>
  <c r="AZ576" i="10"/>
  <c r="AY576" i="10"/>
  <c r="BC575" i="10"/>
  <c r="BB575" i="10"/>
  <c r="BA575" i="10"/>
  <c r="AZ575" i="10"/>
  <c r="AY575" i="10"/>
  <c r="BC574" i="10"/>
  <c r="BB574" i="10"/>
  <c r="BA574" i="10"/>
  <c r="AZ574" i="10"/>
  <c r="AY574" i="10"/>
  <c r="BC573" i="10"/>
  <c r="BB573" i="10"/>
  <c r="BA573" i="10"/>
  <c r="AZ573" i="10"/>
  <c r="AY573" i="10"/>
  <c r="BC572" i="10"/>
  <c r="BB572" i="10"/>
  <c r="BA572" i="10"/>
  <c r="AZ572" i="10"/>
  <c r="AY572" i="10"/>
  <c r="BC571" i="10"/>
  <c r="BB571" i="10"/>
  <c r="BA571" i="10"/>
  <c r="AZ571" i="10"/>
  <c r="AY571" i="10"/>
  <c r="BC570" i="10"/>
  <c r="BB570" i="10"/>
  <c r="BA570" i="10"/>
  <c r="AZ570" i="10"/>
  <c r="AY570" i="10"/>
  <c r="BC569" i="10"/>
  <c r="BB569" i="10"/>
  <c r="BA569" i="10"/>
  <c r="AZ569" i="10"/>
  <c r="AY569" i="10"/>
  <c r="BC568" i="10"/>
  <c r="BB568" i="10"/>
  <c r="BA568" i="10"/>
  <c r="AZ568" i="10"/>
  <c r="AY568" i="10"/>
  <c r="BC567" i="10"/>
  <c r="BB567" i="10"/>
  <c r="BA567" i="10"/>
  <c r="AZ567" i="10"/>
  <c r="AY567" i="10"/>
  <c r="BC566" i="10"/>
  <c r="BB566" i="10"/>
  <c r="BA566" i="10"/>
  <c r="AZ566" i="10"/>
  <c r="AY566" i="10"/>
  <c r="BC565" i="10"/>
  <c r="BB565" i="10"/>
  <c r="BA565" i="10"/>
  <c r="AZ565" i="10"/>
  <c r="AY565" i="10"/>
  <c r="BC564" i="10"/>
  <c r="BB564" i="10"/>
  <c r="BA564" i="10"/>
  <c r="AZ564" i="10"/>
  <c r="AY564" i="10"/>
  <c r="BC563" i="10"/>
  <c r="BB563" i="10"/>
  <c r="BA563" i="10"/>
  <c r="AZ563" i="10"/>
  <c r="AY563" i="10"/>
  <c r="BC562" i="10"/>
  <c r="BB562" i="10"/>
  <c r="BA562" i="10"/>
  <c r="AZ562" i="10"/>
  <c r="AY562" i="10"/>
  <c r="BC561" i="10"/>
  <c r="BB561" i="10"/>
  <c r="BA561" i="10"/>
  <c r="AZ561" i="10"/>
  <c r="AY561" i="10"/>
  <c r="BC560" i="10"/>
  <c r="BB560" i="10"/>
  <c r="BA560" i="10"/>
  <c r="AZ560" i="10"/>
  <c r="AY560" i="10"/>
  <c r="BC559" i="10"/>
  <c r="BB559" i="10"/>
  <c r="BA559" i="10"/>
  <c r="AZ559" i="10"/>
  <c r="AY559" i="10"/>
  <c r="BC558" i="10"/>
  <c r="BB558" i="10"/>
  <c r="BA558" i="10"/>
  <c r="AZ558" i="10"/>
  <c r="AY558" i="10"/>
  <c r="BC557" i="10"/>
  <c r="BB557" i="10"/>
  <c r="BA557" i="10"/>
  <c r="AZ557" i="10"/>
  <c r="AY557" i="10"/>
  <c r="BC556" i="10"/>
  <c r="BB556" i="10"/>
  <c r="BA556" i="10"/>
  <c r="AZ556" i="10"/>
  <c r="AY556" i="10"/>
  <c r="BC555" i="10"/>
  <c r="BB555" i="10"/>
  <c r="BA555" i="10"/>
  <c r="AZ555" i="10"/>
  <c r="AY555" i="10"/>
  <c r="BC554" i="10"/>
  <c r="BB554" i="10"/>
  <c r="BA554" i="10"/>
  <c r="AZ554" i="10"/>
  <c r="AY554" i="10"/>
  <c r="BC553" i="10"/>
  <c r="BB553" i="10"/>
  <c r="BA553" i="10"/>
  <c r="AZ553" i="10"/>
  <c r="AY553" i="10"/>
  <c r="BC552" i="10"/>
  <c r="BB552" i="10"/>
  <c r="BA552" i="10"/>
  <c r="AZ552" i="10"/>
  <c r="AY552" i="10"/>
  <c r="BC551" i="10"/>
  <c r="BB551" i="10"/>
  <c r="BA551" i="10"/>
  <c r="AZ551" i="10"/>
  <c r="AY551" i="10"/>
  <c r="BC550" i="10"/>
  <c r="BB550" i="10"/>
  <c r="BA550" i="10"/>
  <c r="AZ550" i="10"/>
  <c r="AY550" i="10"/>
  <c r="BC549" i="10"/>
  <c r="BB549" i="10"/>
  <c r="BA549" i="10"/>
  <c r="AZ549" i="10"/>
  <c r="AY549" i="10"/>
  <c r="BC548" i="10"/>
  <c r="BB548" i="10"/>
  <c r="BA548" i="10"/>
  <c r="AZ548" i="10"/>
  <c r="AY548" i="10"/>
  <c r="BC547" i="10"/>
  <c r="BB547" i="10"/>
  <c r="BA547" i="10"/>
  <c r="AZ547" i="10"/>
  <c r="AY547" i="10"/>
  <c r="BC546" i="10"/>
  <c r="BB546" i="10"/>
  <c r="BA546" i="10"/>
  <c r="AZ546" i="10"/>
  <c r="AY546" i="10"/>
  <c r="BC545" i="10"/>
  <c r="BB545" i="10"/>
  <c r="BA545" i="10"/>
  <c r="AZ545" i="10"/>
  <c r="AY545" i="10"/>
  <c r="BC544" i="10"/>
  <c r="BB544" i="10"/>
  <c r="BA544" i="10"/>
  <c r="AZ544" i="10"/>
  <c r="AY544" i="10"/>
  <c r="BC543" i="10"/>
  <c r="BB543" i="10"/>
  <c r="BA543" i="10"/>
  <c r="AZ543" i="10"/>
  <c r="AY543" i="10"/>
  <c r="BC542" i="10"/>
  <c r="BB542" i="10"/>
  <c r="BA542" i="10"/>
  <c r="AZ542" i="10"/>
  <c r="AY542" i="10"/>
  <c r="BC541" i="10"/>
  <c r="BB541" i="10"/>
  <c r="BA541" i="10"/>
  <c r="AZ541" i="10"/>
  <c r="AY541" i="10"/>
  <c r="BC540" i="10"/>
  <c r="BB540" i="10"/>
  <c r="BA540" i="10"/>
  <c r="AZ540" i="10"/>
  <c r="AY540" i="10"/>
  <c r="BC539" i="10"/>
  <c r="BB539" i="10"/>
  <c r="BA539" i="10"/>
  <c r="AZ539" i="10"/>
  <c r="AY539" i="10"/>
  <c r="BC538" i="10"/>
  <c r="BB538" i="10"/>
  <c r="BA538" i="10"/>
  <c r="AZ538" i="10"/>
  <c r="AY538" i="10"/>
  <c r="BC537" i="10"/>
  <c r="BB537" i="10"/>
  <c r="BA537" i="10"/>
  <c r="AZ537" i="10"/>
  <c r="AY537" i="10"/>
  <c r="BC536" i="10"/>
  <c r="BB536" i="10"/>
  <c r="BA536" i="10"/>
  <c r="AZ536" i="10"/>
  <c r="AY536" i="10"/>
  <c r="BC535" i="10"/>
  <c r="BB535" i="10"/>
  <c r="BA535" i="10"/>
  <c r="AZ535" i="10"/>
  <c r="AY535" i="10"/>
  <c r="BC534" i="10"/>
  <c r="BB534" i="10"/>
  <c r="BA534" i="10"/>
  <c r="AZ534" i="10"/>
  <c r="AY534" i="10"/>
  <c r="BC533" i="10"/>
  <c r="BB533" i="10"/>
  <c r="BA533" i="10"/>
  <c r="AZ533" i="10"/>
  <c r="AY533" i="10"/>
  <c r="BC532" i="10"/>
  <c r="BB532" i="10"/>
  <c r="BA532" i="10"/>
  <c r="AZ532" i="10"/>
  <c r="AY532" i="10"/>
  <c r="BC531" i="10"/>
  <c r="BB531" i="10"/>
  <c r="BA531" i="10"/>
  <c r="AZ531" i="10"/>
  <c r="AY531" i="10"/>
  <c r="BC530" i="10"/>
  <c r="BB530" i="10"/>
  <c r="BA530" i="10"/>
  <c r="AZ530" i="10"/>
  <c r="AY530" i="10"/>
  <c r="BC529" i="10"/>
  <c r="BB529" i="10"/>
  <c r="BA529" i="10"/>
  <c r="AZ529" i="10"/>
  <c r="AY529" i="10"/>
  <c r="BC528" i="10"/>
  <c r="BB528" i="10"/>
  <c r="BA528" i="10"/>
  <c r="AZ528" i="10"/>
  <c r="AY528" i="10"/>
  <c r="BC527" i="10"/>
  <c r="BB527" i="10"/>
  <c r="BA527" i="10"/>
  <c r="AZ527" i="10"/>
  <c r="AY527" i="10"/>
  <c r="BC526" i="10"/>
  <c r="BB526" i="10"/>
  <c r="BA526" i="10"/>
  <c r="AZ526" i="10"/>
  <c r="AY526" i="10"/>
  <c r="BC525" i="10"/>
  <c r="BB525" i="10"/>
  <c r="BA525" i="10"/>
  <c r="AZ525" i="10"/>
  <c r="AY525" i="10"/>
  <c r="BC524" i="10"/>
  <c r="BB524" i="10"/>
  <c r="BA524" i="10"/>
  <c r="AZ524" i="10"/>
  <c r="AY524" i="10"/>
  <c r="BC523" i="10"/>
  <c r="BB523" i="10"/>
  <c r="BA523" i="10"/>
  <c r="AZ523" i="10"/>
  <c r="AY523" i="10"/>
  <c r="BC522" i="10"/>
  <c r="BB522" i="10"/>
  <c r="BA522" i="10"/>
  <c r="AZ522" i="10"/>
  <c r="AY522" i="10"/>
  <c r="BC521" i="10"/>
  <c r="BB521" i="10"/>
  <c r="BA521" i="10"/>
  <c r="AZ521" i="10"/>
  <c r="AY521" i="10"/>
  <c r="BC520" i="10"/>
  <c r="BB520" i="10"/>
  <c r="BA520" i="10"/>
  <c r="AZ520" i="10"/>
  <c r="AY520" i="10"/>
  <c r="BC519" i="10"/>
  <c r="BB519" i="10"/>
  <c r="BA519" i="10"/>
  <c r="AZ519" i="10"/>
  <c r="AY519" i="10"/>
  <c r="BC518" i="10"/>
  <c r="BB518" i="10"/>
  <c r="BA518" i="10"/>
  <c r="AZ518" i="10"/>
  <c r="AY518" i="10"/>
  <c r="BC517" i="10"/>
  <c r="BB517" i="10"/>
  <c r="BA517" i="10"/>
  <c r="AZ517" i="10"/>
  <c r="AY517" i="10"/>
  <c r="BC516" i="10"/>
  <c r="BB516" i="10"/>
  <c r="BA516" i="10"/>
  <c r="AZ516" i="10"/>
  <c r="AY516" i="10"/>
  <c r="BC515" i="10"/>
  <c r="BB515" i="10"/>
  <c r="BA515" i="10"/>
  <c r="AZ515" i="10"/>
  <c r="AY515" i="10"/>
  <c r="BC514" i="10"/>
  <c r="BB514" i="10"/>
  <c r="BA514" i="10"/>
  <c r="AZ514" i="10"/>
  <c r="AY514" i="10"/>
  <c r="BC513" i="10"/>
  <c r="BB513" i="10"/>
  <c r="BA513" i="10"/>
  <c r="AZ513" i="10"/>
  <c r="AY513" i="10"/>
  <c r="BC512" i="10"/>
  <c r="BB512" i="10"/>
  <c r="BA512" i="10"/>
  <c r="AZ512" i="10"/>
  <c r="AY512" i="10"/>
  <c r="BC511" i="10"/>
  <c r="BB511" i="10"/>
  <c r="BA511" i="10"/>
  <c r="AZ511" i="10"/>
  <c r="AY511" i="10"/>
  <c r="BC510" i="10"/>
  <c r="BB510" i="10"/>
  <c r="BA510" i="10"/>
  <c r="AZ510" i="10"/>
  <c r="AY510" i="10"/>
  <c r="BC509" i="10"/>
  <c r="BB509" i="10"/>
  <c r="BA509" i="10"/>
  <c r="AZ509" i="10"/>
  <c r="AY509" i="10"/>
  <c r="BC508" i="10"/>
  <c r="BB508" i="10"/>
  <c r="BA508" i="10"/>
  <c r="AZ508" i="10"/>
  <c r="AY508" i="10"/>
  <c r="BC507" i="10"/>
  <c r="BB507" i="10"/>
  <c r="BA507" i="10"/>
  <c r="AZ507" i="10"/>
  <c r="AY507" i="10"/>
  <c r="BC506" i="10"/>
  <c r="BB506" i="10"/>
  <c r="BA506" i="10"/>
  <c r="AZ506" i="10"/>
  <c r="AY506" i="10"/>
  <c r="BC505" i="10"/>
  <c r="BB505" i="10"/>
  <c r="BA505" i="10"/>
  <c r="AZ505" i="10"/>
  <c r="AY505" i="10"/>
  <c r="BC504" i="10"/>
  <c r="BB504" i="10"/>
  <c r="BA504" i="10"/>
  <c r="AZ504" i="10"/>
  <c r="AY504" i="10"/>
  <c r="BC503" i="10"/>
  <c r="BB503" i="10"/>
  <c r="BA503" i="10"/>
  <c r="AZ503" i="10"/>
  <c r="AY503" i="10"/>
  <c r="BC502" i="10"/>
  <c r="BB502" i="10"/>
  <c r="BA502" i="10"/>
  <c r="AZ502" i="10"/>
  <c r="AY502" i="10"/>
  <c r="BC501" i="10"/>
  <c r="BB501" i="10"/>
  <c r="BA501" i="10"/>
  <c r="AZ501" i="10"/>
  <c r="AY501" i="10"/>
  <c r="BC500" i="10"/>
  <c r="BB500" i="10"/>
  <c r="BA500" i="10"/>
  <c r="AZ500" i="10"/>
  <c r="AY500" i="10"/>
  <c r="BC499" i="10"/>
  <c r="BB499" i="10"/>
  <c r="BA499" i="10"/>
  <c r="AZ499" i="10"/>
  <c r="AY499" i="10"/>
  <c r="BC498" i="10"/>
  <c r="BB498" i="10"/>
  <c r="BA498" i="10"/>
  <c r="AZ498" i="10"/>
  <c r="AY498" i="10"/>
  <c r="BC497" i="10"/>
  <c r="BB497" i="10"/>
  <c r="BA497" i="10"/>
  <c r="AZ497" i="10"/>
  <c r="AY497" i="10"/>
  <c r="BC496" i="10"/>
  <c r="BB496" i="10"/>
  <c r="BA496" i="10"/>
  <c r="AZ496" i="10"/>
  <c r="AY496" i="10"/>
  <c r="BC495" i="10"/>
  <c r="BB495" i="10"/>
  <c r="BA495" i="10"/>
  <c r="AZ495" i="10"/>
  <c r="AY495" i="10"/>
  <c r="BC494" i="10"/>
  <c r="BB494" i="10"/>
  <c r="BA494" i="10"/>
  <c r="AZ494" i="10"/>
  <c r="AY494" i="10"/>
  <c r="BC493" i="10"/>
  <c r="BB493" i="10"/>
  <c r="BA493" i="10"/>
  <c r="AZ493" i="10"/>
  <c r="AY493" i="10"/>
  <c r="BC492" i="10"/>
  <c r="BB492" i="10"/>
  <c r="BA492" i="10"/>
  <c r="AZ492" i="10"/>
  <c r="AY492" i="10"/>
  <c r="BC491" i="10"/>
  <c r="BB491" i="10"/>
  <c r="BA491" i="10"/>
  <c r="AZ491" i="10"/>
  <c r="AY491" i="10"/>
  <c r="BC490" i="10"/>
  <c r="BB490" i="10"/>
  <c r="BA490" i="10"/>
  <c r="AZ490" i="10"/>
  <c r="AY490" i="10"/>
  <c r="BC489" i="10"/>
  <c r="BB489" i="10"/>
  <c r="BA489" i="10"/>
  <c r="AZ489" i="10"/>
  <c r="AY489" i="10"/>
  <c r="BC488" i="10"/>
  <c r="BB488" i="10"/>
  <c r="BA488" i="10"/>
  <c r="AZ488" i="10"/>
  <c r="AY488" i="10"/>
  <c r="BC487" i="10"/>
  <c r="BB487" i="10"/>
  <c r="BA487" i="10"/>
  <c r="AZ487" i="10"/>
  <c r="AY487" i="10"/>
  <c r="BC486" i="10"/>
  <c r="BB486" i="10"/>
  <c r="BA486" i="10"/>
  <c r="AZ486" i="10"/>
  <c r="AY486" i="10"/>
  <c r="BC485" i="10"/>
  <c r="BB485" i="10"/>
  <c r="BA485" i="10"/>
  <c r="AZ485" i="10"/>
  <c r="AY485" i="10"/>
  <c r="BC484" i="10"/>
  <c r="BB484" i="10"/>
  <c r="BA484" i="10"/>
  <c r="AZ484" i="10"/>
  <c r="AY484" i="10"/>
  <c r="BC483" i="10"/>
  <c r="BB483" i="10"/>
  <c r="BA483" i="10"/>
  <c r="AZ483" i="10"/>
  <c r="AY483" i="10"/>
  <c r="BC482" i="10"/>
  <c r="BB482" i="10"/>
  <c r="BA482" i="10"/>
  <c r="AZ482" i="10"/>
  <c r="AY482" i="10"/>
  <c r="BC481" i="10"/>
  <c r="BB481" i="10"/>
  <c r="BA481" i="10"/>
  <c r="AZ481" i="10"/>
  <c r="AY481" i="10"/>
  <c r="BC480" i="10"/>
  <c r="BB480" i="10"/>
  <c r="BA480" i="10"/>
  <c r="AZ480" i="10"/>
  <c r="AY480" i="10"/>
  <c r="BC479" i="10"/>
  <c r="BB479" i="10"/>
  <c r="BA479" i="10"/>
  <c r="AZ479" i="10"/>
  <c r="AY479" i="10"/>
  <c r="BC478" i="10"/>
  <c r="BB478" i="10"/>
  <c r="BA478" i="10"/>
  <c r="AZ478" i="10"/>
  <c r="AY478" i="10"/>
  <c r="BC477" i="10"/>
  <c r="BB477" i="10"/>
  <c r="BA477" i="10"/>
  <c r="AZ477" i="10"/>
  <c r="AY477" i="10"/>
  <c r="BC476" i="10"/>
  <c r="BB476" i="10"/>
  <c r="BA476" i="10"/>
  <c r="AZ476" i="10"/>
  <c r="AY476" i="10"/>
  <c r="BC475" i="10"/>
  <c r="BB475" i="10"/>
  <c r="BA475" i="10"/>
  <c r="AZ475" i="10"/>
  <c r="AY475" i="10"/>
  <c r="BC474" i="10"/>
  <c r="BB474" i="10"/>
  <c r="BA474" i="10"/>
  <c r="AZ474" i="10"/>
  <c r="AY474" i="10"/>
  <c r="BC473" i="10"/>
  <c r="BB473" i="10"/>
  <c r="BA473" i="10"/>
  <c r="AZ473" i="10"/>
  <c r="AY473" i="10"/>
  <c r="BC472" i="10"/>
  <c r="BB472" i="10"/>
  <c r="BA472" i="10"/>
  <c r="AZ472" i="10"/>
  <c r="AY472" i="10"/>
  <c r="BC471" i="10"/>
  <c r="BB471" i="10"/>
  <c r="BA471" i="10"/>
  <c r="AZ471" i="10"/>
  <c r="AY471" i="10"/>
  <c r="BC470" i="10"/>
  <c r="BB470" i="10"/>
  <c r="BA470" i="10"/>
  <c r="AZ470" i="10"/>
  <c r="AY470" i="10"/>
  <c r="BC469" i="10"/>
  <c r="BB469" i="10"/>
  <c r="BA469" i="10"/>
  <c r="AZ469" i="10"/>
  <c r="AY469" i="10"/>
  <c r="BC468" i="10"/>
  <c r="BB468" i="10"/>
  <c r="BA468" i="10"/>
  <c r="AZ468" i="10"/>
  <c r="AY468" i="10"/>
  <c r="BC467" i="10"/>
  <c r="BB467" i="10"/>
  <c r="BA467" i="10"/>
  <c r="AZ467" i="10"/>
  <c r="AY467" i="10"/>
  <c r="BC466" i="10"/>
  <c r="BB466" i="10"/>
  <c r="BA466" i="10"/>
  <c r="AZ466" i="10"/>
  <c r="AY466" i="10"/>
  <c r="BC465" i="10"/>
  <c r="BB465" i="10"/>
  <c r="BA465" i="10"/>
  <c r="AZ465" i="10"/>
  <c r="AY465" i="10"/>
  <c r="BC464" i="10"/>
  <c r="BB464" i="10"/>
  <c r="BA464" i="10"/>
  <c r="AZ464" i="10"/>
  <c r="AY464" i="10"/>
  <c r="BC463" i="10"/>
  <c r="BB463" i="10"/>
  <c r="BA463" i="10"/>
  <c r="AZ463" i="10"/>
  <c r="AY463" i="10"/>
  <c r="BC462" i="10"/>
  <c r="BB462" i="10"/>
  <c r="BA462" i="10"/>
  <c r="AZ462" i="10"/>
  <c r="AY462" i="10"/>
  <c r="BC461" i="10"/>
  <c r="BB461" i="10"/>
  <c r="BA461" i="10"/>
  <c r="AZ461" i="10"/>
  <c r="AY461" i="10"/>
  <c r="BC460" i="10"/>
  <c r="BB460" i="10"/>
  <c r="BA460" i="10"/>
  <c r="AZ460" i="10"/>
  <c r="AY460" i="10"/>
  <c r="BC459" i="10"/>
  <c r="BB459" i="10"/>
  <c r="BA459" i="10"/>
  <c r="AZ459" i="10"/>
  <c r="AY459" i="10"/>
  <c r="BC458" i="10"/>
  <c r="BB458" i="10"/>
  <c r="BA458" i="10"/>
  <c r="AZ458" i="10"/>
  <c r="AY458" i="10"/>
  <c r="BC457" i="10"/>
  <c r="BB457" i="10"/>
  <c r="BA457" i="10"/>
  <c r="AZ457" i="10"/>
  <c r="AY457" i="10"/>
  <c r="BC456" i="10"/>
  <c r="BB456" i="10"/>
  <c r="BA456" i="10"/>
  <c r="AZ456" i="10"/>
  <c r="AY456" i="10"/>
  <c r="BC455" i="10"/>
  <c r="BB455" i="10"/>
  <c r="BA455" i="10"/>
  <c r="AZ455" i="10"/>
  <c r="AY455" i="10"/>
  <c r="BC454" i="10"/>
  <c r="BB454" i="10"/>
  <c r="BA454" i="10"/>
  <c r="AZ454" i="10"/>
  <c r="AY454" i="10"/>
  <c r="BC453" i="10"/>
  <c r="BB453" i="10"/>
  <c r="BA453" i="10"/>
  <c r="AZ453" i="10"/>
  <c r="AY453" i="10"/>
  <c r="BC452" i="10"/>
  <c r="BB452" i="10"/>
  <c r="BA452" i="10"/>
  <c r="AZ452" i="10"/>
  <c r="AY452" i="10"/>
  <c r="BC451" i="10"/>
  <c r="BB451" i="10"/>
  <c r="BA451" i="10"/>
  <c r="AZ451" i="10"/>
  <c r="AY451" i="10"/>
  <c r="BC450" i="10"/>
  <c r="BB450" i="10"/>
  <c r="BA450" i="10"/>
  <c r="AZ450" i="10"/>
  <c r="AY450" i="10"/>
  <c r="BC449" i="10"/>
  <c r="BB449" i="10"/>
  <c r="BA449" i="10"/>
  <c r="AZ449" i="10"/>
  <c r="AY449" i="10"/>
  <c r="BC448" i="10"/>
  <c r="BB448" i="10"/>
  <c r="BA448" i="10"/>
  <c r="AZ448" i="10"/>
  <c r="AY448" i="10"/>
  <c r="BC447" i="10"/>
  <c r="BB447" i="10"/>
  <c r="BA447" i="10"/>
  <c r="AZ447" i="10"/>
  <c r="AY447" i="10"/>
  <c r="BC446" i="10"/>
  <c r="BB446" i="10"/>
  <c r="BA446" i="10"/>
  <c r="AZ446" i="10"/>
  <c r="AY446" i="10"/>
  <c r="BC445" i="10"/>
  <c r="BB445" i="10"/>
  <c r="BA445" i="10"/>
  <c r="AZ445" i="10"/>
  <c r="AY445" i="10"/>
  <c r="BC444" i="10"/>
  <c r="BB444" i="10"/>
  <c r="BA444" i="10"/>
  <c r="AZ444" i="10"/>
  <c r="AY444" i="10"/>
  <c r="BC443" i="10"/>
  <c r="BB443" i="10"/>
  <c r="BA443" i="10"/>
  <c r="AZ443" i="10"/>
  <c r="AY443" i="10"/>
  <c r="BC442" i="10"/>
  <c r="BB442" i="10"/>
  <c r="BA442" i="10"/>
  <c r="AZ442" i="10"/>
  <c r="AY442" i="10"/>
  <c r="BC441" i="10"/>
  <c r="BB441" i="10"/>
  <c r="BA441" i="10"/>
  <c r="AZ441" i="10"/>
  <c r="AY441" i="10"/>
  <c r="BC440" i="10"/>
  <c r="BB440" i="10"/>
  <c r="BA440" i="10"/>
  <c r="AZ440" i="10"/>
  <c r="AY440" i="10"/>
  <c r="BC439" i="10"/>
  <c r="BB439" i="10"/>
  <c r="BA439" i="10"/>
  <c r="AZ439" i="10"/>
  <c r="AY439" i="10"/>
  <c r="BC438" i="10"/>
  <c r="BB438" i="10"/>
  <c r="BA438" i="10"/>
  <c r="AZ438" i="10"/>
  <c r="AY438" i="10"/>
  <c r="BC437" i="10"/>
  <c r="BB437" i="10"/>
  <c r="BA437" i="10"/>
  <c r="AZ437" i="10"/>
  <c r="AY437" i="10"/>
  <c r="BC436" i="10"/>
  <c r="BB436" i="10"/>
  <c r="BA436" i="10"/>
  <c r="AZ436" i="10"/>
  <c r="AY436" i="10"/>
  <c r="BC435" i="10"/>
  <c r="BB435" i="10"/>
  <c r="BA435" i="10"/>
  <c r="AZ435" i="10"/>
  <c r="AY435" i="10"/>
  <c r="BC434" i="10"/>
  <c r="BB434" i="10"/>
  <c r="BA434" i="10"/>
  <c r="AZ434" i="10"/>
  <c r="AY434" i="10"/>
  <c r="BC433" i="10"/>
  <c r="BB433" i="10"/>
  <c r="BA433" i="10"/>
  <c r="AZ433" i="10"/>
  <c r="AY433" i="10"/>
  <c r="BC432" i="10"/>
  <c r="BB432" i="10"/>
  <c r="BA432" i="10"/>
  <c r="AZ432" i="10"/>
  <c r="AY432" i="10"/>
  <c r="BC431" i="10"/>
  <c r="BB431" i="10"/>
  <c r="BA431" i="10"/>
  <c r="AZ431" i="10"/>
  <c r="AY431" i="10"/>
  <c r="BC430" i="10"/>
  <c r="BB430" i="10"/>
  <c r="BA430" i="10"/>
  <c r="AZ430" i="10"/>
  <c r="AY430" i="10"/>
  <c r="BC429" i="10"/>
  <c r="BB429" i="10"/>
  <c r="BA429" i="10"/>
  <c r="AZ429" i="10"/>
  <c r="AY429" i="10"/>
  <c r="BC428" i="10"/>
  <c r="BB428" i="10"/>
  <c r="BA428" i="10"/>
  <c r="AZ428" i="10"/>
  <c r="AY428" i="10"/>
  <c r="BC427" i="10"/>
  <c r="BB427" i="10"/>
  <c r="BA427" i="10"/>
  <c r="AZ427" i="10"/>
  <c r="AY427" i="10"/>
  <c r="BC426" i="10"/>
  <c r="BB426" i="10"/>
  <c r="BA426" i="10"/>
  <c r="AZ426" i="10"/>
  <c r="AY426" i="10"/>
  <c r="BC425" i="10"/>
  <c r="BB425" i="10"/>
  <c r="BA425" i="10"/>
  <c r="AZ425" i="10"/>
  <c r="AY425" i="10"/>
  <c r="BC424" i="10"/>
  <c r="BB424" i="10"/>
  <c r="BA424" i="10"/>
  <c r="AZ424" i="10"/>
  <c r="AY424" i="10"/>
  <c r="BC423" i="10"/>
  <c r="BB423" i="10"/>
  <c r="BA423" i="10"/>
  <c r="AZ423" i="10"/>
  <c r="AY423" i="10"/>
  <c r="BC422" i="10"/>
  <c r="BB422" i="10"/>
  <c r="BA422" i="10"/>
  <c r="AZ422" i="10"/>
  <c r="AY422" i="10"/>
  <c r="BC421" i="10"/>
  <c r="BB421" i="10"/>
  <c r="BA421" i="10"/>
  <c r="AZ421" i="10"/>
  <c r="AY421" i="10"/>
  <c r="BC420" i="10"/>
  <c r="BB420" i="10"/>
  <c r="BA420" i="10"/>
  <c r="AZ420" i="10"/>
  <c r="AY420" i="10"/>
  <c r="BC419" i="10"/>
  <c r="BB419" i="10"/>
  <c r="BA419" i="10"/>
  <c r="AZ419" i="10"/>
  <c r="AY419" i="10"/>
  <c r="BC418" i="10"/>
  <c r="BB418" i="10"/>
  <c r="BA418" i="10"/>
  <c r="AZ418" i="10"/>
  <c r="AY418" i="10"/>
  <c r="BC417" i="10"/>
  <c r="BB417" i="10"/>
  <c r="BA417" i="10"/>
  <c r="AZ417" i="10"/>
  <c r="AY417" i="10"/>
  <c r="BC416" i="10"/>
  <c r="BB416" i="10"/>
  <c r="BA416" i="10"/>
  <c r="AZ416" i="10"/>
  <c r="AY416" i="10"/>
  <c r="BC415" i="10"/>
  <c r="BB415" i="10"/>
  <c r="BA415" i="10"/>
  <c r="AZ415" i="10"/>
  <c r="AY415" i="10"/>
  <c r="BC414" i="10"/>
  <c r="BB414" i="10"/>
  <c r="BA414" i="10"/>
  <c r="AZ414" i="10"/>
  <c r="AY414" i="10"/>
  <c r="BC413" i="10"/>
  <c r="BB413" i="10"/>
  <c r="BA413" i="10"/>
  <c r="AZ413" i="10"/>
  <c r="AY413" i="10"/>
  <c r="BC412" i="10"/>
  <c r="BB412" i="10"/>
  <c r="BA412" i="10"/>
  <c r="AZ412" i="10"/>
  <c r="AY412" i="10"/>
  <c r="BC411" i="10"/>
  <c r="BB411" i="10"/>
  <c r="BA411" i="10"/>
  <c r="AZ411" i="10"/>
  <c r="AY411" i="10"/>
  <c r="BC410" i="10"/>
  <c r="BB410" i="10"/>
  <c r="BA410" i="10"/>
  <c r="AZ410" i="10"/>
  <c r="AY410" i="10"/>
  <c r="BC409" i="10"/>
  <c r="BB409" i="10"/>
  <c r="BA409" i="10"/>
  <c r="AZ409" i="10"/>
  <c r="AY409" i="10"/>
  <c r="BC408" i="10"/>
  <c r="BB408" i="10"/>
  <c r="BA408" i="10"/>
  <c r="AZ408" i="10"/>
  <c r="AY408" i="10"/>
  <c r="BC407" i="10"/>
  <c r="BB407" i="10"/>
  <c r="BA407" i="10"/>
  <c r="AZ407" i="10"/>
  <c r="AY407" i="10"/>
  <c r="BC406" i="10"/>
  <c r="BB406" i="10"/>
  <c r="BA406" i="10"/>
  <c r="AZ406" i="10"/>
  <c r="AY406" i="10"/>
  <c r="BC405" i="10"/>
  <c r="BB405" i="10"/>
  <c r="BA405" i="10"/>
  <c r="AZ405" i="10"/>
  <c r="AY405" i="10"/>
  <c r="BC404" i="10"/>
  <c r="BB404" i="10"/>
  <c r="BA404" i="10"/>
  <c r="AZ404" i="10"/>
  <c r="AY404" i="10"/>
  <c r="BC403" i="10"/>
  <c r="BB403" i="10"/>
  <c r="BA403" i="10"/>
  <c r="AZ403" i="10"/>
  <c r="AY403" i="10"/>
  <c r="BC402" i="10"/>
  <c r="BB402" i="10"/>
  <c r="BA402" i="10"/>
  <c r="AZ402" i="10"/>
  <c r="AY402" i="10"/>
  <c r="BC401" i="10"/>
  <c r="BB401" i="10"/>
  <c r="BA401" i="10"/>
  <c r="AZ401" i="10"/>
  <c r="AY401" i="10"/>
  <c r="BC400" i="10"/>
  <c r="BB400" i="10"/>
  <c r="BA400" i="10"/>
  <c r="AZ400" i="10"/>
  <c r="AY400" i="10"/>
  <c r="BC399" i="10"/>
  <c r="BB399" i="10"/>
  <c r="BA399" i="10"/>
  <c r="AZ399" i="10"/>
  <c r="AY399" i="10"/>
  <c r="BC398" i="10"/>
  <c r="BB398" i="10"/>
  <c r="BA398" i="10"/>
  <c r="AZ398" i="10"/>
  <c r="AY398" i="10"/>
  <c r="BC397" i="10"/>
  <c r="BB397" i="10"/>
  <c r="BA397" i="10"/>
  <c r="AZ397" i="10"/>
  <c r="AY397" i="10"/>
  <c r="BC396" i="10"/>
  <c r="BB396" i="10"/>
  <c r="BA396" i="10"/>
  <c r="AZ396" i="10"/>
  <c r="AY396" i="10"/>
  <c r="BC395" i="10"/>
  <c r="BB395" i="10"/>
  <c r="BA395" i="10"/>
  <c r="AZ395" i="10"/>
  <c r="AY395" i="10"/>
  <c r="BC394" i="10"/>
  <c r="BB394" i="10"/>
  <c r="BA394" i="10"/>
  <c r="AZ394" i="10"/>
  <c r="AY394" i="10"/>
  <c r="BC393" i="10"/>
  <c r="BB393" i="10"/>
  <c r="BA393" i="10"/>
  <c r="AZ393" i="10"/>
  <c r="AY393" i="10"/>
  <c r="BC392" i="10"/>
  <c r="BB392" i="10"/>
  <c r="BA392" i="10"/>
  <c r="AZ392" i="10"/>
  <c r="AY392" i="10"/>
  <c r="BC391" i="10"/>
  <c r="BB391" i="10"/>
  <c r="BA391" i="10"/>
  <c r="AZ391" i="10"/>
  <c r="AY391" i="10"/>
  <c r="BC390" i="10"/>
  <c r="BB390" i="10"/>
  <c r="BA390" i="10"/>
  <c r="AZ390" i="10"/>
  <c r="AY390" i="10"/>
  <c r="BC389" i="10"/>
  <c r="BB389" i="10"/>
  <c r="BA389" i="10"/>
  <c r="AZ389" i="10"/>
  <c r="AY389" i="10"/>
  <c r="BC388" i="10"/>
  <c r="BB388" i="10"/>
  <c r="BA388" i="10"/>
  <c r="AZ388" i="10"/>
  <c r="AY388" i="10"/>
  <c r="BC387" i="10"/>
  <c r="BB387" i="10"/>
  <c r="BA387" i="10"/>
  <c r="AZ387" i="10"/>
  <c r="AY387" i="10"/>
  <c r="BC386" i="10"/>
  <c r="BB386" i="10"/>
  <c r="BA386" i="10"/>
  <c r="AZ386" i="10"/>
  <c r="AY386" i="10"/>
  <c r="BC385" i="10"/>
  <c r="BB385" i="10"/>
  <c r="BA385" i="10"/>
  <c r="AZ385" i="10"/>
  <c r="AY385" i="10"/>
  <c r="BC384" i="10"/>
  <c r="BB384" i="10"/>
  <c r="BA384" i="10"/>
  <c r="AZ384" i="10"/>
  <c r="AY384" i="10"/>
  <c r="BC383" i="10"/>
  <c r="BB383" i="10"/>
  <c r="BA383" i="10"/>
  <c r="AZ383" i="10"/>
  <c r="AY383" i="10"/>
  <c r="BC382" i="10"/>
  <c r="BB382" i="10"/>
  <c r="BA382" i="10"/>
  <c r="AZ382" i="10"/>
  <c r="AY382" i="10"/>
  <c r="BC381" i="10"/>
  <c r="BB381" i="10"/>
  <c r="BA381" i="10"/>
  <c r="AZ381" i="10"/>
  <c r="AY381" i="10"/>
  <c r="BC380" i="10"/>
  <c r="BB380" i="10"/>
  <c r="BA380" i="10"/>
  <c r="AZ380" i="10"/>
  <c r="AY380" i="10"/>
  <c r="BC379" i="10"/>
  <c r="BB379" i="10"/>
  <c r="BA379" i="10"/>
  <c r="AZ379" i="10"/>
  <c r="AY379" i="10"/>
  <c r="BC378" i="10"/>
  <c r="BB378" i="10"/>
  <c r="BA378" i="10"/>
  <c r="AZ378" i="10"/>
  <c r="AY378" i="10"/>
  <c r="BC377" i="10"/>
  <c r="BB377" i="10"/>
  <c r="BA377" i="10"/>
  <c r="AZ377" i="10"/>
  <c r="AY377" i="10"/>
  <c r="BC376" i="10"/>
  <c r="BB376" i="10"/>
  <c r="BA376" i="10"/>
  <c r="AZ376" i="10"/>
  <c r="AY376" i="10"/>
  <c r="BC375" i="10"/>
  <c r="BB375" i="10"/>
  <c r="BA375" i="10"/>
  <c r="AZ375" i="10"/>
  <c r="AY375" i="10"/>
  <c r="BC374" i="10"/>
  <c r="BB374" i="10"/>
  <c r="BA374" i="10"/>
  <c r="AZ374" i="10"/>
  <c r="AY374" i="10"/>
  <c r="BC373" i="10"/>
  <c r="BB373" i="10"/>
  <c r="BA373" i="10"/>
  <c r="AZ373" i="10"/>
  <c r="AY373" i="10"/>
  <c r="BC372" i="10"/>
  <c r="BB372" i="10"/>
  <c r="BA372" i="10"/>
  <c r="AZ372" i="10"/>
  <c r="AY372" i="10"/>
  <c r="BC371" i="10"/>
  <c r="BB371" i="10"/>
  <c r="BA371" i="10"/>
  <c r="AZ371" i="10"/>
  <c r="AY371" i="10"/>
  <c r="BC370" i="10"/>
  <c r="BB370" i="10"/>
  <c r="BA370" i="10"/>
  <c r="AZ370" i="10"/>
  <c r="AY370" i="10"/>
  <c r="BC369" i="10"/>
  <c r="BB369" i="10"/>
  <c r="BA369" i="10"/>
  <c r="AZ369" i="10"/>
  <c r="AY369" i="10"/>
  <c r="BC368" i="10"/>
  <c r="BB368" i="10"/>
  <c r="BA368" i="10"/>
  <c r="AZ368" i="10"/>
  <c r="AY368" i="10"/>
  <c r="BC367" i="10"/>
  <c r="BB367" i="10"/>
  <c r="BA367" i="10"/>
  <c r="AZ367" i="10"/>
  <c r="AY367" i="10"/>
  <c r="BC366" i="10"/>
  <c r="BB366" i="10"/>
  <c r="BA366" i="10"/>
  <c r="AZ366" i="10"/>
  <c r="AY366" i="10"/>
  <c r="BC365" i="10"/>
  <c r="BB365" i="10"/>
  <c r="BA365" i="10"/>
  <c r="AZ365" i="10"/>
  <c r="AY365" i="10"/>
  <c r="BC364" i="10"/>
  <c r="BB364" i="10"/>
  <c r="BA364" i="10"/>
  <c r="AZ364" i="10"/>
  <c r="AY364" i="10"/>
  <c r="BC363" i="10"/>
  <c r="BB363" i="10"/>
  <c r="BA363" i="10"/>
  <c r="AZ363" i="10"/>
  <c r="AY363" i="10"/>
  <c r="BC362" i="10"/>
  <c r="BB362" i="10"/>
  <c r="BA362" i="10"/>
  <c r="AZ362" i="10"/>
  <c r="AY362" i="10"/>
  <c r="BC361" i="10"/>
  <c r="BB361" i="10"/>
  <c r="BA361" i="10"/>
  <c r="AZ361" i="10"/>
  <c r="AY361" i="10"/>
  <c r="BC360" i="10"/>
  <c r="BB360" i="10"/>
  <c r="BA360" i="10"/>
  <c r="AZ360" i="10"/>
  <c r="AY360" i="10"/>
  <c r="BC359" i="10"/>
  <c r="BB359" i="10"/>
  <c r="BA359" i="10"/>
  <c r="AZ359" i="10"/>
  <c r="AY359" i="10"/>
  <c r="BC358" i="10"/>
  <c r="BB358" i="10"/>
  <c r="BA358" i="10"/>
  <c r="AZ358" i="10"/>
  <c r="AY358" i="10"/>
  <c r="BC357" i="10"/>
  <c r="BB357" i="10"/>
  <c r="BA357" i="10"/>
  <c r="AZ357" i="10"/>
  <c r="AY357" i="10"/>
  <c r="BC356" i="10"/>
  <c r="BB356" i="10"/>
  <c r="BA356" i="10"/>
  <c r="AZ356" i="10"/>
  <c r="AY356" i="10"/>
  <c r="BC355" i="10"/>
  <c r="BB355" i="10"/>
  <c r="BA355" i="10"/>
  <c r="AZ355" i="10"/>
  <c r="AY355" i="10"/>
  <c r="BC354" i="10"/>
  <c r="BB354" i="10"/>
  <c r="BA354" i="10"/>
  <c r="AZ354" i="10"/>
  <c r="AY354" i="10"/>
  <c r="BC353" i="10"/>
  <c r="BB353" i="10"/>
  <c r="BA353" i="10"/>
  <c r="AZ353" i="10"/>
  <c r="AY353" i="10"/>
  <c r="BC352" i="10"/>
  <c r="BB352" i="10"/>
  <c r="BA352" i="10"/>
  <c r="AZ352" i="10"/>
  <c r="AY352" i="10"/>
  <c r="BC351" i="10"/>
  <c r="BB351" i="10"/>
  <c r="BA351" i="10"/>
  <c r="AZ351" i="10"/>
  <c r="AY351" i="10"/>
  <c r="BC350" i="10"/>
  <c r="BB350" i="10"/>
  <c r="BA350" i="10"/>
  <c r="AZ350" i="10"/>
  <c r="AY350" i="10"/>
  <c r="BC349" i="10"/>
  <c r="BB349" i="10"/>
  <c r="BA349" i="10"/>
  <c r="AZ349" i="10"/>
  <c r="AY349" i="10"/>
  <c r="BC348" i="10"/>
  <c r="BB348" i="10"/>
  <c r="BA348" i="10"/>
  <c r="AZ348" i="10"/>
  <c r="AY348" i="10"/>
  <c r="BC347" i="10"/>
  <c r="BB347" i="10"/>
  <c r="BA347" i="10"/>
  <c r="AZ347" i="10"/>
  <c r="AY347" i="10"/>
  <c r="BC346" i="10"/>
  <c r="BB346" i="10"/>
  <c r="BA346" i="10"/>
  <c r="AZ346" i="10"/>
  <c r="AY346" i="10"/>
  <c r="BC345" i="10"/>
  <c r="BB345" i="10"/>
  <c r="BA345" i="10"/>
  <c r="AZ345" i="10"/>
  <c r="AY345" i="10"/>
  <c r="BC344" i="10"/>
  <c r="BB344" i="10"/>
  <c r="BA344" i="10"/>
  <c r="AZ344" i="10"/>
  <c r="AY344" i="10"/>
  <c r="BC343" i="10"/>
  <c r="BB343" i="10"/>
  <c r="BA343" i="10"/>
  <c r="AZ343" i="10"/>
  <c r="AY343" i="10"/>
  <c r="BC342" i="10"/>
  <c r="BB342" i="10"/>
  <c r="BA342" i="10"/>
  <c r="AZ342" i="10"/>
  <c r="AY342" i="10"/>
  <c r="BC341" i="10"/>
  <c r="BB341" i="10"/>
  <c r="BA341" i="10"/>
  <c r="AZ341" i="10"/>
  <c r="AY341" i="10"/>
  <c r="BC340" i="10"/>
  <c r="BB340" i="10"/>
  <c r="BA340" i="10"/>
  <c r="AZ340" i="10"/>
  <c r="AY340" i="10"/>
  <c r="BC339" i="10"/>
  <c r="BB339" i="10"/>
  <c r="BA339" i="10"/>
  <c r="AZ339" i="10"/>
  <c r="AY339" i="10"/>
  <c r="BC338" i="10"/>
  <c r="BB338" i="10"/>
  <c r="BA338" i="10"/>
  <c r="AZ338" i="10"/>
  <c r="AY338" i="10"/>
  <c r="BC337" i="10"/>
  <c r="BB337" i="10"/>
  <c r="BA337" i="10"/>
  <c r="AZ337" i="10"/>
  <c r="AY337" i="10"/>
  <c r="BC336" i="10"/>
  <c r="BB336" i="10"/>
  <c r="BA336" i="10"/>
  <c r="AZ336" i="10"/>
  <c r="AY336" i="10"/>
  <c r="BC335" i="10"/>
  <c r="BB335" i="10"/>
  <c r="BA335" i="10"/>
  <c r="AZ335" i="10"/>
  <c r="AY335" i="10"/>
  <c r="BC334" i="10"/>
  <c r="BB334" i="10"/>
  <c r="BA334" i="10"/>
  <c r="AZ334" i="10"/>
  <c r="AY334" i="10"/>
  <c r="BC333" i="10"/>
  <c r="BB333" i="10"/>
  <c r="BA333" i="10"/>
  <c r="AZ333" i="10"/>
  <c r="AY333" i="10"/>
  <c r="BC332" i="10"/>
  <c r="BB332" i="10"/>
  <c r="BA332" i="10"/>
  <c r="AZ332" i="10"/>
  <c r="AY332" i="10"/>
  <c r="BC331" i="10"/>
  <c r="BB331" i="10"/>
  <c r="BA331" i="10"/>
  <c r="AZ331" i="10"/>
  <c r="AY331" i="10"/>
  <c r="BC330" i="10"/>
  <c r="BB330" i="10"/>
  <c r="BA330" i="10"/>
  <c r="AZ330" i="10"/>
  <c r="AY330" i="10"/>
  <c r="BC329" i="10"/>
  <c r="BB329" i="10"/>
  <c r="BA329" i="10"/>
  <c r="AZ329" i="10"/>
  <c r="AY329" i="10"/>
  <c r="BC328" i="10"/>
  <c r="BB328" i="10"/>
  <c r="BA328" i="10"/>
  <c r="AZ328" i="10"/>
  <c r="AY328" i="10"/>
  <c r="BC327" i="10"/>
  <c r="BB327" i="10"/>
  <c r="BA327" i="10"/>
  <c r="AZ327" i="10"/>
  <c r="AY327" i="10"/>
  <c r="BC326" i="10"/>
  <c r="BB326" i="10"/>
  <c r="BA326" i="10"/>
  <c r="AZ326" i="10"/>
  <c r="AY326" i="10"/>
  <c r="BC325" i="10"/>
  <c r="BB325" i="10"/>
  <c r="BA325" i="10"/>
  <c r="AZ325" i="10"/>
  <c r="AY325" i="10"/>
  <c r="BC324" i="10"/>
  <c r="BB324" i="10"/>
  <c r="BA324" i="10"/>
  <c r="AZ324" i="10"/>
  <c r="AY324" i="10"/>
  <c r="BC323" i="10"/>
  <c r="BB323" i="10"/>
  <c r="BA323" i="10"/>
  <c r="AZ323" i="10"/>
  <c r="AY323" i="10"/>
  <c r="BC322" i="10"/>
  <c r="BB322" i="10"/>
  <c r="BA322" i="10"/>
  <c r="AZ322" i="10"/>
  <c r="AY322" i="10"/>
  <c r="BC321" i="10"/>
  <c r="BB321" i="10"/>
  <c r="BA321" i="10"/>
  <c r="AZ321" i="10"/>
  <c r="AY321" i="10"/>
  <c r="BC320" i="10"/>
  <c r="BB320" i="10"/>
  <c r="BA320" i="10"/>
  <c r="AZ320" i="10"/>
  <c r="AY320" i="10"/>
  <c r="BC319" i="10"/>
  <c r="BB319" i="10"/>
  <c r="BA319" i="10"/>
  <c r="AZ319" i="10"/>
  <c r="AY319" i="10"/>
  <c r="BC318" i="10"/>
  <c r="BB318" i="10"/>
  <c r="BA318" i="10"/>
  <c r="AZ318" i="10"/>
  <c r="AY318" i="10"/>
  <c r="BC317" i="10"/>
  <c r="BB317" i="10"/>
  <c r="BA317" i="10"/>
  <c r="AZ317" i="10"/>
  <c r="AY317" i="10"/>
  <c r="BC316" i="10"/>
  <c r="BB316" i="10"/>
  <c r="BA316" i="10"/>
  <c r="AZ316" i="10"/>
  <c r="AY316" i="10"/>
  <c r="BC315" i="10"/>
  <c r="BB315" i="10"/>
  <c r="BA315" i="10"/>
  <c r="AZ315" i="10"/>
  <c r="AY315" i="10"/>
  <c r="BC314" i="10"/>
  <c r="BB314" i="10"/>
  <c r="BA314" i="10"/>
  <c r="AZ314" i="10"/>
  <c r="AY314" i="10"/>
  <c r="BC313" i="10"/>
  <c r="BB313" i="10"/>
  <c r="BA313" i="10"/>
  <c r="AZ313" i="10"/>
  <c r="AY313" i="10"/>
  <c r="BC312" i="10"/>
  <c r="BB312" i="10"/>
  <c r="BA312" i="10"/>
  <c r="AZ312" i="10"/>
  <c r="AY312" i="10"/>
  <c r="BC311" i="10"/>
  <c r="BB311" i="10"/>
  <c r="BA311" i="10"/>
  <c r="AZ311" i="10"/>
  <c r="AY311" i="10"/>
  <c r="BC310" i="10"/>
  <c r="BB310" i="10"/>
  <c r="BA310" i="10"/>
  <c r="AZ310" i="10"/>
  <c r="AY310" i="10"/>
  <c r="BC309" i="10"/>
  <c r="BB309" i="10"/>
  <c r="BA309" i="10"/>
  <c r="AZ309" i="10"/>
  <c r="AY309" i="10"/>
  <c r="BC308" i="10"/>
  <c r="BB308" i="10"/>
  <c r="BA308" i="10"/>
  <c r="AZ308" i="10"/>
  <c r="AY308" i="10"/>
  <c r="BC307" i="10"/>
  <c r="BB307" i="10"/>
  <c r="BA307" i="10"/>
  <c r="AZ307" i="10"/>
  <c r="AY307" i="10"/>
  <c r="BC306" i="10"/>
  <c r="BB306" i="10"/>
  <c r="BA306" i="10"/>
  <c r="AZ306" i="10"/>
  <c r="AY306" i="10"/>
  <c r="BC305" i="10"/>
  <c r="BB305" i="10"/>
  <c r="BA305" i="10"/>
  <c r="AZ305" i="10"/>
  <c r="AY305" i="10"/>
  <c r="BC304" i="10"/>
  <c r="BB304" i="10"/>
  <c r="BA304" i="10"/>
  <c r="AZ304" i="10"/>
  <c r="AY304" i="10"/>
  <c r="BC303" i="10"/>
  <c r="BB303" i="10"/>
  <c r="BA303" i="10"/>
  <c r="AZ303" i="10"/>
  <c r="AY303" i="10"/>
  <c r="BC302" i="10"/>
  <c r="BB302" i="10"/>
  <c r="BA302" i="10"/>
  <c r="AZ302" i="10"/>
  <c r="AY302" i="10"/>
  <c r="BC301" i="10"/>
  <c r="BB301" i="10"/>
  <c r="BA301" i="10"/>
  <c r="AZ301" i="10"/>
  <c r="AY301" i="10"/>
  <c r="BC300" i="10"/>
  <c r="BB300" i="10"/>
  <c r="BA300" i="10"/>
  <c r="AZ300" i="10"/>
  <c r="AY300" i="10"/>
  <c r="BC299" i="10"/>
  <c r="BB299" i="10"/>
  <c r="BA299" i="10"/>
  <c r="AZ299" i="10"/>
  <c r="AY299" i="10"/>
  <c r="BC298" i="10"/>
  <c r="BB298" i="10"/>
  <c r="BA298" i="10"/>
  <c r="AZ298" i="10"/>
  <c r="AY298" i="10"/>
  <c r="BC297" i="10"/>
  <c r="BB297" i="10"/>
  <c r="BA297" i="10"/>
  <c r="AZ297" i="10"/>
  <c r="AY297" i="10"/>
  <c r="BC296" i="10"/>
  <c r="BB296" i="10"/>
  <c r="BA296" i="10"/>
  <c r="AZ296" i="10"/>
  <c r="AY296" i="10"/>
  <c r="BC295" i="10"/>
  <c r="BB295" i="10"/>
  <c r="BA295" i="10"/>
  <c r="AZ295" i="10"/>
  <c r="AY295" i="10"/>
  <c r="BC294" i="10"/>
  <c r="BB294" i="10"/>
  <c r="BA294" i="10"/>
  <c r="AZ294" i="10"/>
  <c r="AY294" i="10"/>
  <c r="BC293" i="10"/>
  <c r="BB293" i="10"/>
  <c r="BA293" i="10"/>
  <c r="AZ293" i="10"/>
  <c r="AY293" i="10"/>
  <c r="BC292" i="10"/>
  <c r="BB292" i="10"/>
  <c r="BA292" i="10"/>
  <c r="AZ292" i="10"/>
  <c r="AY292" i="10"/>
  <c r="BC291" i="10"/>
  <c r="BB291" i="10"/>
  <c r="BA291" i="10"/>
  <c r="AZ291" i="10"/>
  <c r="AY291" i="10"/>
  <c r="BC290" i="10"/>
  <c r="BB290" i="10"/>
  <c r="BA290" i="10"/>
  <c r="AZ290" i="10"/>
  <c r="AY290" i="10"/>
  <c r="BC289" i="10"/>
  <c r="BB289" i="10"/>
  <c r="BA289" i="10"/>
  <c r="AZ289" i="10"/>
  <c r="AY289" i="10"/>
  <c r="BC288" i="10"/>
  <c r="BB288" i="10"/>
  <c r="BA288" i="10"/>
  <c r="AZ288" i="10"/>
  <c r="AY288" i="10"/>
  <c r="BC287" i="10"/>
  <c r="BB287" i="10"/>
  <c r="BA287" i="10"/>
  <c r="AZ287" i="10"/>
  <c r="AY287" i="10"/>
  <c r="BC286" i="10"/>
  <c r="BB286" i="10"/>
  <c r="BA286" i="10"/>
  <c r="AZ286" i="10"/>
  <c r="AY286" i="10"/>
  <c r="BC285" i="10"/>
  <c r="BB285" i="10"/>
  <c r="BA285" i="10"/>
  <c r="AZ285" i="10"/>
  <c r="AY285" i="10"/>
  <c r="BC284" i="10"/>
  <c r="BB284" i="10"/>
  <c r="BA284" i="10"/>
  <c r="AZ284" i="10"/>
  <c r="AY284" i="10"/>
  <c r="BC283" i="10"/>
  <c r="BB283" i="10"/>
  <c r="BA283" i="10"/>
  <c r="AZ283" i="10"/>
  <c r="AY283" i="10"/>
  <c r="BC282" i="10"/>
  <c r="BB282" i="10"/>
  <c r="BA282" i="10"/>
  <c r="AZ282" i="10"/>
  <c r="AY282" i="10"/>
  <c r="BC281" i="10"/>
  <c r="BB281" i="10"/>
  <c r="BA281" i="10"/>
  <c r="AZ281" i="10"/>
  <c r="AY281" i="10"/>
  <c r="BC280" i="10"/>
  <c r="BB280" i="10"/>
  <c r="BA280" i="10"/>
  <c r="AZ280" i="10"/>
  <c r="AY280" i="10"/>
  <c r="BC279" i="10"/>
  <c r="BB279" i="10"/>
  <c r="BA279" i="10"/>
  <c r="AZ279" i="10"/>
  <c r="AY279" i="10"/>
  <c r="BC278" i="10"/>
  <c r="BB278" i="10"/>
  <c r="BA278" i="10"/>
  <c r="AZ278" i="10"/>
  <c r="AY278" i="10"/>
  <c r="BC277" i="10"/>
  <c r="BB277" i="10"/>
  <c r="BA277" i="10"/>
  <c r="AZ277" i="10"/>
  <c r="AY277" i="10"/>
  <c r="BC276" i="10"/>
  <c r="BB276" i="10"/>
  <c r="BA276" i="10"/>
  <c r="AZ276" i="10"/>
  <c r="AY276" i="10"/>
  <c r="BC275" i="10"/>
  <c r="BB275" i="10"/>
  <c r="BA275" i="10"/>
  <c r="AZ275" i="10"/>
  <c r="AY275" i="10"/>
  <c r="BC274" i="10"/>
  <c r="BB274" i="10"/>
  <c r="BA274" i="10"/>
  <c r="AZ274" i="10"/>
  <c r="AY274" i="10"/>
  <c r="BC273" i="10"/>
  <c r="BB273" i="10"/>
  <c r="BA273" i="10"/>
  <c r="AZ273" i="10"/>
  <c r="AY273" i="10"/>
  <c r="BC272" i="10"/>
  <c r="BB272" i="10"/>
  <c r="BA272" i="10"/>
  <c r="AZ272" i="10"/>
  <c r="AY272" i="10"/>
  <c r="BC271" i="10"/>
  <c r="BB271" i="10"/>
  <c r="BA271" i="10"/>
  <c r="AZ271" i="10"/>
  <c r="AY271" i="10"/>
  <c r="BC270" i="10"/>
  <c r="BB270" i="10"/>
  <c r="BA270" i="10"/>
  <c r="AZ270" i="10"/>
  <c r="AY270" i="10"/>
  <c r="BC269" i="10"/>
  <c r="BB269" i="10"/>
  <c r="BA269" i="10"/>
  <c r="AZ269" i="10"/>
  <c r="AY269" i="10"/>
  <c r="BC268" i="10"/>
  <c r="BB268" i="10"/>
  <c r="BA268" i="10"/>
  <c r="AZ268" i="10"/>
  <c r="AY268" i="10"/>
  <c r="BC267" i="10"/>
  <c r="BB267" i="10"/>
  <c r="BA267" i="10"/>
  <c r="AZ267" i="10"/>
  <c r="AY267" i="10"/>
  <c r="BC266" i="10"/>
  <c r="BB266" i="10"/>
  <c r="BA266" i="10"/>
  <c r="AZ266" i="10"/>
  <c r="AY266" i="10"/>
  <c r="BC265" i="10"/>
  <c r="BB265" i="10"/>
  <c r="BA265" i="10"/>
  <c r="AZ265" i="10"/>
  <c r="AY265" i="10"/>
  <c r="BC264" i="10"/>
  <c r="BB264" i="10"/>
  <c r="BA264" i="10"/>
  <c r="AZ264" i="10"/>
  <c r="AY264" i="10"/>
  <c r="BC263" i="10"/>
  <c r="BB263" i="10"/>
  <c r="BA263" i="10"/>
  <c r="AZ263" i="10"/>
  <c r="AY263" i="10"/>
  <c r="BC262" i="10"/>
  <c r="BB262" i="10"/>
  <c r="BA262" i="10"/>
  <c r="AZ262" i="10"/>
  <c r="AY262" i="10"/>
  <c r="BC261" i="10"/>
  <c r="BB261" i="10"/>
  <c r="BA261" i="10"/>
  <c r="AZ261" i="10"/>
  <c r="AY261" i="10"/>
  <c r="BC260" i="10"/>
  <c r="BB260" i="10"/>
  <c r="BA260" i="10"/>
  <c r="AZ260" i="10"/>
  <c r="AY260" i="10"/>
  <c r="BC259" i="10"/>
  <c r="BB259" i="10"/>
  <c r="BA259" i="10"/>
  <c r="AZ259" i="10"/>
  <c r="AY259" i="10"/>
  <c r="BC258" i="10"/>
  <c r="BB258" i="10"/>
  <c r="BA258" i="10"/>
  <c r="AZ258" i="10"/>
  <c r="AY258" i="10"/>
  <c r="BC257" i="10"/>
  <c r="BB257" i="10"/>
  <c r="BA257" i="10"/>
  <c r="AZ257" i="10"/>
  <c r="AY257" i="10"/>
  <c r="BC256" i="10"/>
  <c r="BB256" i="10"/>
  <c r="BA256" i="10"/>
  <c r="AZ256" i="10"/>
  <c r="AY256" i="10"/>
  <c r="BC255" i="10"/>
  <c r="BB255" i="10"/>
  <c r="BA255" i="10"/>
  <c r="AZ255" i="10"/>
  <c r="AY255" i="10"/>
  <c r="BC254" i="10"/>
  <c r="BB254" i="10"/>
  <c r="BA254" i="10"/>
  <c r="AZ254" i="10"/>
  <c r="AY254" i="10"/>
  <c r="BC253" i="10"/>
  <c r="BB253" i="10"/>
  <c r="BA253" i="10"/>
  <c r="AZ253" i="10"/>
  <c r="AY253" i="10"/>
  <c r="BC252" i="10"/>
  <c r="BB252" i="10"/>
  <c r="BA252" i="10"/>
  <c r="AZ252" i="10"/>
  <c r="AY252" i="10"/>
  <c r="BC251" i="10"/>
  <c r="BB251" i="10"/>
  <c r="BA251" i="10"/>
  <c r="AZ251" i="10"/>
  <c r="AY251" i="10"/>
  <c r="BC250" i="10"/>
  <c r="BB250" i="10"/>
  <c r="BA250" i="10"/>
  <c r="AZ250" i="10"/>
  <c r="AY250" i="10"/>
  <c r="BC249" i="10"/>
  <c r="BB249" i="10"/>
  <c r="BA249" i="10"/>
  <c r="AZ249" i="10"/>
  <c r="AY249" i="10"/>
  <c r="BC248" i="10"/>
  <c r="BB248" i="10"/>
  <c r="BA248" i="10"/>
  <c r="AZ248" i="10"/>
  <c r="AY248" i="10"/>
  <c r="BC247" i="10"/>
  <c r="BB247" i="10"/>
  <c r="BA247" i="10"/>
  <c r="AZ247" i="10"/>
  <c r="AY247" i="10"/>
  <c r="BC246" i="10"/>
  <c r="BB246" i="10"/>
  <c r="BA246" i="10"/>
  <c r="AZ246" i="10"/>
  <c r="AY246" i="10"/>
  <c r="BC245" i="10"/>
  <c r="BB245" i="10"/>
  <c r="BA245" i="10"/>
  <c r="AZ245" i="10"/>
  <c r="AY245" i="10"/>
  <c r="BC244" i="10"/>
  <c r="BB244" i="10"/>
  <c r="BA244" i="10"/>
  <c r="AZ244" i="10"/>
  <c r="AY244" i="10"/>
  <c r="BC243" i="10"/>
  <c r="BB243" i="10"/>
  <c r="BA243" i="10"/>
  <c r="AZ243" i="10"/>
  <c r="AY243" i="10"/>
  <c r="BC242" i="10"/>
  <c r="BB242" i="10"/>
  <c r="BA242" i="10"/>
  <c r="AZ242" i="10"/>
  <c r="AY242" i="10"/>
  <c r="BC241" i="10"/>
  <c r="BB241" i="10"/>
  <c r="BA241" i="10"/>
  <c r="AZ241" i="10"/>
  <c r="AY241" i="10"/>
  <c r="BC240" i="10"/>
  <c r="BB240" i="10"/>
  <c r="BA240" i="10"/>
  <c r="AZ240" i="10"/>
  <c r="AY240" i="10"/>
  <c r="BC239" i="10"/>
  <c r="BB239" i="10"/>
  <c r="BA239" i="10"/>
  <c r="AZ239" i="10"/>
  <c r="AY239" i="10"/>
  <c r="BC238" i="10"/>
  <c r="BB238" i="10"/>
  <c r="BA238" i="10"/>
  <c r="AZ238" i="10"/>
  <c r="AY238" i="10"/>
  <c r="BC237" i="10"/>
  <c r="BB237" i="10"/>
  <c r="BA237" i="10"/>
  <c r="AZ237" i="10"/>
  <c r="AY237" i="10"/>
  <c r="BC236" i="10"/>
  <c r="BB236" i="10"/>
  <c r="BA236" i="10"/>
  <c r="AZ236" i="10"/>
  <c r="AY236" i="10"/>
  <c r="BC235" i="10"/>
  <c r="BB235" i="10"/>
  <c r="BA235" i="10"/>
  <c r="AZ235" i="10"/>
  <c r="AY235" i="10"/>
  <c r="BC234" i="10"/>
  <c r="BB234" i="10"/>
  <c r="BA234" i="10"/>
  <c r="AZ234" i="10"/>
  <c r="AY234" i="10"/>
  <c r="BC233" i="10"/>
  <c r="BB233" i="10"/>
  <c r="BA233" i="10"/>
  <c r="AZ233" i="10"/>
  <c r="AY233" i="10"/>
  <c r="BC232" i="10"/>
  <c r="BB232" i="10"/>
  <c r="BA232" i="10"/>
  <c r="AZ232" i="10"/>
  <c r="AY232" i="10"/>
  <c r="BC231" i="10"/>
  <c r="BB231" i="10"/>
  <c r="BA231" i="10"/>
  <c r="AZ231" i="10"/>
  <c r="AY231" i="10"/>
  <c r="BC230" i="10"/>
  <c r="BB230" i="10"/>
  <c r="BA230" i="10"/>
  <c r="AZ230" i="10"/>
  <c r="AY230" i="10"/>
  <c r="BC229" i="10"/>
  <c r="BB229" i="10"/>
  <c r="BA229" i="10"/>
  <c r="AZ229" i="10"/>
  <c r="AY229" i="10"/>
  <c r="BC228" i="10"/>
  <c r="BB228" i="10"/>
  <c r="BA228" i="10"/>
  <c r="AZ228" i="10"/>
  <c r="AY228" i="10"/>
  <c r="BC227" i="10"/>
  <c r="BB227" i="10"/>
  <c r="BA227" i="10"/>
  <c r="AZ227" i="10"/>
  <c r="AY227" i="10"/>
  <c r="BC226" i="10"/>
  <c r="BB226" i="10"/>
  <c r="BA226" i="10"/>
  <c r="AZ226" i="10"/>
  <c r="AY226" i="10"/>
  <c r="BC225" i="10"/>
  <c r="BB225" i="10"/>
  <c r="BA225" i="10"/>
  <c r="AZ225" i="10"/>
  <c r="AY225" i="10"/>
  <c r="BC224" i="10"/>
  <c r="BB224" i="10"/>
  <c r="BA224" i="10"/>
  <c r="AZ224" i="10"/>
  <c r="AY224" i="10"/>
  <c r="BC223" i="10"/>
  <c r="BB223" i="10"/>
  <c r="BA223" i="10"/>
  <c r="AZ223" i="10"/>
  <c r="AY223" i="10"/>
  <c r="BC222" i="10"/>
  <c r="BB222" i="10"/>
  <c r="BA222" i="10"/>
  <c r="AZ222" i="10"/>
  <c r="AY222" i="10"/>
  <c r="BC221" i="10"/>
  <c r="BB221" i="10"/>
  <c r="BA221" i="10"/>
  <c r="AZ221" i="10"/>
  <c r="AY221" i="10"/>
  <c r="BC220" i="10"/>
  <c r="BB220" i="10"/>
  <c r="BA220" i="10"/>
  <c r="AZ220" i="10"/>
  <c r="AY220" i="10"/>
  <c r="BC219" i="10"/>
  <c r="BB219" i="10"/>
  <c r="BA219" i="10"/>
  <c r="AZ219" i="10"/>
  <c r="AY219" i="10"/>
  <c r="BC218" i="10"/>
  <c r="BB218" i="10"/>
  <c r="BA218" i="10"/>
  <c r="AZ218" i="10"/>
  <c r="AY218" i="10"/>
  <c r="BC217" i="10"/>
  <c r="BB217" i="10"/>
  <c r="BA217" i="10"/>
  <c r="AZ217" i="10"/>
  <c r="AY217" i="10"/>
  <c r="BC216" i="10"/>
  <c r="BB216" i="10"/>
  <c r="BA216" i="10"/>
  <c r="AZ216" i="10"/>
  <c r="AY216" i="10"/>
  <c r="BC215" i="10"/>
  <c r="BB215" i="10"/>
  <c r="BA215" i="10"/>
  <c r="AZ215" i="10"/>
  <c r="AY215" i="10"/>
  <c r="BC214" i="10"/>
  <c r="BB214" i="10"/>
  <c r="BA214" i="10"/>
  <c r="AZ214" i="10"/>
  <c r="AY214" i="10"/>
  <c r="BC213" i="10"/>
  <c r="BB213" i="10"/>
  <c r="BA213" i="10"/>
  <c r="AZ213" i="10"/>
  <c r="AY213" i="10"/>
  <c r="BC212" i="10"/>
  <c r="BB212" i="10"/>
  <c r="BA212" i="10"/>
  <c r="AZ212" i="10"/>
  <c r="AY212" i="10"/>
  <c r="BC211" i="10"/>
  <c r="BB211" i="10"/>
  <c r="BA211" i="10"/>
  <c r="AZ211" i="10"/>
  <c r="AY211" i="10"/>
  <c r="BC210" i="10"/>
  <c r="BB210" i="10"/>
  <c r="BA210" i="10"/>
  <c r="AZ210" i="10"/>
  <c r="AY210" i="10"/>
  <c r="BC209" i="10"/>
  <c r="BB209" i="10"/>
  <c r="BA209" i="10"/>
  <c r="AZ209" i="10"/>
  <c r="AY209" i="10"/>
  <c r="BC208" i="10"/>
  <c r="BB208" i="10"/>
  <c r="BA208" i="10"/>
  <c r="AZ208" i="10"/>
  <c r="AY208" i="10"/>
  <c r="BC207" i="10"/>
  <c r="BB207" i="10"/>
  <c r="BA207" i="10"/>
  <c r="AZ207" i="10"/>
  <c r="AY207" i="10"/>
  <c r="BC206" i="10"/>
  <c r="BB206" i="10"/>
  <c r="BA206" i="10"/>
  <c r="AZ206" i="10"/>
  <c r="AY206" i="10"/>
  <c r="BC205" i="10"/>
  <c r="BB205" i="10"/>
  <c r="BA205" i="10"/>
  <c r="AZ205" i="10"/>
  <c r="AY205" i="10"/>
  <c r="BC204" i="10"/>
  <c r="BB204" i="10"/>
  <c r="BA204" i="10"/>
  <c r="AZ204" i="10"/>
  <c r="AY204" i="10"/>
  <c r="BC203" i="10"/>
  <c r="BB203" i="10"/>
  <c r="BA203" i="10"/>
  <c r="AZ203" i="10"/>
  <c r="AY203" i="10"/>
  <c r="BC202" i="10"/>
  <c r="BB202" i="10"/>
  <c r="BA202" i="10"/>
  <c r="AZ202" i="10"/>
  <c r="AY202" i="10"/>
  <c r="BC201" i="10"/>
  <c r="BB201" i="10"/>
  <c r="BA201" i="10"/>
  <c r="AZ201" i="10"/>
  <c r="AY201" i="10"/>
  <c r="BC200" i="10"/>
  <c r="BB200" i="10"/>
  <c r="BA200" i="10"/>
  <c r="AZ200" i="10"/>
  <c r="AY200" i="10"/>
  <c r="BC199" i="10"/>
  <c r="BB199" i="10"/>
  <c r="BA199" i="10"/>
  <c r="AZ199" i="10"/>
  <c r="AY199" i="10"/>
  <c r="BC198" i="10"/>
  <c r="BB198" i="10"/>
  <c r="BA198" i="10"/>
  <c r="AZ198" i="10"/>
  <c r="AY198" i="10"/>
  <c r="BC197" i="10"/>
  <c r="BB197" i="10"/>
  <c r="BA197" i="10"/>
  <c r="AZ197" i="10"/>
  <c r="AY197" i="10"/>
  <c r="BC196" i="10"/>
  <c r="BB196" i="10"/>
  <c r="BA196" i="10"/>
  <c r="AZ196" i="10"/>
  <c r="AY196" i="10"/>
  <c r="BC195" i="10"/>
  <c r="BB195" i="10"/>
  <c r="BA195" i="10"/>
  <c r="AZ195" i="10"/>
  <c r="AY195" i="10"/>
  <c r="BC194" i="10"/>
  <c r="BB194" i="10"/>
  <c r="BA194" i="10"/>
  <c r="AZ194" i="10"/>
  <c r="AY194" i="10"/>
  <c r="BC193" i="10"/>
  <c r="BB193" i="10"/>
  <c r="BA193" i="10"/>
  <c r="AZ193" i="10"/>
  <c r="AY193" i="10"/>
  <c r="BC192" i="10"/>
  <c r="BB192" i="10"/>
  <c r="BA192" i="10"/>
  <c r="AZ192" i="10"/>
  <c r="AY192" i="10"/>
  <c r="BC191" i="10"/>
  <c r="BB191" i="10"/>
  <c r="BA191" i="10"/>
  <c r="AZ191" i="10"/>
  <c r="AY191" i="10"/>
  <c r="BC190" i="10"/>
  <c r="BB190" i="10"/>
  <c r="BA190" i="10"/>
  <c r="AZ190" i="10"/>
  <c r="AY190" i="10"/>
  <c r="BC189" i="10"/>
  <c r="BB189" i="10"/>
  <c r="BA189" i="10"/>
  <c r="AZ189" i="10"/>
  <c r="AY189" i="10"/>
  <c r="BC188" i="10"/>
  <c r="BB188" i="10"/>
  <c r="BA188" i="10"/>
  <c r="AZ188" i="10"/>
  <c r="AY188" i="10"/>
  <c r="BC187" i="10"/>
  <c r="BB187" i="10"/>
  <c r="BA187" i="10"/>
  <c r="AZ187" i="10"/>
  <c r="AY187" i="10"/>
  <c r="BC186" i="10"/>
  <c r="BB186" i="10"/>
  <c r="BA186" i="10"/>
  <c r="AZ186" i="10"/>
  <c r="AY186" i="10"/>
  <c r="BC185" i="10"/>
  <c r="BB185" i="10"/>
  <c r="BA185" i="10"/>
  <c r="AZ185" i="10"/>
  <c r="AY185" i="10"/>
  <c r="BC184" i="10"/>
  <c r="BB184" i="10"/>
  <c r="BA184" i="10"/>
  <c r="AZ184" i="10"/>
  <c r="AY184" i="10"/>
  <c r="BC183" i="10"/>
  <c r="BB183" i="10"/>
  <c r="BA183" i="10"/>
  <c r="AZ183" i="10"/>
  <c r="AY183" i="10"/>
  <c r="BC182" i="10"/>
  <c r="BB182" i="10"/>
  <c r="BA182" i="10"/>
  <c r="AZ182" i="10"/>
  <c r="AY182" i="10"/>
  <c r="BC181" i="10"/>
  <c r="BB181" i="10"/>
  <c r="BA181" i="10"/>
  <c r="AZ181" i="10"/>
  <c r="AY181" i="10"/>
  <c r="BC180" i="10"/>
  <c r="BB180" i="10"/>
  <c r="BA180" i="10"/>
  <c r="AZ180" i="10"/>
  <c r="AY180" i="10"/>
  <c r="BC179" i="10"/>
  <c r="BB179" i="10"/>
  <c r="BA179" i="10"/>
  <c r="AZ179" i="10"/>
  <c r="AY179" i="10"/>
  <c r="BC178" i="10"/>
  <c r="BB178" i="10"/>
  <c r="BA178" i="10"/>
  <c r="AZ178" i="10"/>
  <c r="AY178" i="10"/>
  <c r="BC177" i="10"/>
  <c r="BB177" i="10"/>
  <c r="BA177" i="10"/>
  <c r="AZ177" i="10"/>
  <c r="AY177" i="10"/>
  <c r="BC176" i="10"/>
  <c r="BB176" i="10"/>
  <c r="BA176" i="10"/>
  <c r="AZ176" i="10"/>
  <c r="AY176" i="10"/>
  <c r="BC175" i="10"/>
  <c r="BB175" i="10"/>
  <c r="BA175" i="10"/>
  <c r="AZ175" i="10"/>
  <c r="AY175" i="10"/>
  <c r="BC174" i="10"/>
  <c r="BB174" i="10"/>
  <c r="BA174" i="10"/>
  <c r="AZ174" i="10"/>
  <c r="AY174" i="10"/>
  <c r="BC173" i="10"/>
  <c r="BB173" i="10"/>
  <c r="BA173" i="10"/>
  <c r="AZ173" i="10"/>
  <c r="AY173" i="10"/>
  <c r="BC172" i="10"/>
  <c r="BB172" i="10"/>
  <c r="BA172" i="10"/>
  <c r="AZ172" i="10"/>
  <c r="AY172" i="10"/>
  <c r="BC171" i="10"/>
  <c r="BB171" i="10"/>
  <c r="BA171" i="10"/>
  <c r="AZ171" i="10"/>
  <c r="AY171" i="10"/>
  <c r="BC170" i="10"/>
  <c r="BB170" i="10"/>
  <c r="BA170" i="10"/>
  <c r="AZ170" i="10"/>
  <c r="AY170" i="10"/>
  <c r="BC169" i="10"/>
  <c r="BB169" i="10"/>
  <c r="BA169" i="10"/>
  <c r="AZ169" i="10"/>
  <c r="AY169" i="10"/>
  <c r="BC168" i="10"/>
  <c r="BB168" i="10"/>
  <c r="BA168" i="10"/>
  <c r="AZ168" i="10"/>
  <c r="AY168" i="10"/>
  <c r="BC167" i="10"/>
  <c r="BB167" i="10"/>
  <c r="BA167" i="10"/>
  <c r="AZ167" i="10"/>
  <c r="AY167" i="10"/>
  <c r="BC166" i="10"/>
  <c r="BB166" i="10"/>
  <c r="BA166" i="10"/>
  <c r="AZ166" i="10"/>
  <c r="AY166" i="10"/>
  <c r="BC165" i="10"/>
  <c r="BB165" i="10"/>
  <c r="BA165" i="10"/>
  <c r="AZ165" i="10"/>
  <c r="AY165" i="10"/>
  <c r="BC164" i="10"/>
  <c r="BB164" i="10"/>
  <c r="BA164" i="10"/>
  <c r="AZ164" i="10"/>
  <c r="AY164" i="10"/>
  <c r="BC163" i="10"/>
  <c r="BB163" i="10"/>
  <c r="BA163" i="10"/>
  <c r="AZ163" i="10"/>
  <c r="AY163" i="10"/>
  <c r="BC162" i="10"/>
  <c r="BB162" i="10"/>
  <c r="BA162" i="10"/>
  <c r="AZ162" i="10"/>
  <c r="AY162" i="10"/>
  <c r="BC161" i="10"/>
  <c r="BB161" i="10"/>
  <c r="BA161" i="10"/>
  <c r="AZ161" i="10"/>
  <c r="AY161" i="10"/>
  <c r="BC160" i="10"/>
  <c r="BB160" i="10"/>
  <c r="BA160" i="10"/>
  <c r="AZ160" i="10"/>
  <c r="AY160" i="10"/>
  <c r="BC159" i="10"/>
  <c r="BB159" i="10"/>
  <c r="BA159" i="10"/>
  <c r="AZ159" i="10"/>
  <c r="AY159" i="10"/>
  <c r="BC158" i="10"/>
  <c r="BB158" i="10"/>
  <c r="BA158" i="10"/>
  <c r="AZ158" i="10"/>
  <c r="AY158" i="10"/>
  <c r="BC157" i="10"/>
  <c r="BB157" i="10"/>
  <c r="BA157" i="10"/>
  <c r="AZ157" i="10"/>
  <c r="AY157" i="10"/>
  <c r="BC156" i="10"/>
  <c r="BB156" i="10"/>
  <c r="BA156" i="10"/>
  <c r="AZ156" i="10"/>
  <c r="AY156" i="10"/>
  <c r="BC155" i="10"/>
  <c r="BB155" i="10"/>
  <c r="BA155" i="10"/>
  <c r="AZ155" i="10"/>
  <c r="AY155" i="10"/>
  <c r="BC154" i="10"/>
  <c r="BB154" i="10"/>
  <c r="BA154" i="10"/>
  <c r="AZ154" i="10"/>
  <c r="AY154" i="10"/>
  <c r="BC153" i="10"/>
  <c r="BB153" i="10"/>
  <c r="BA153" i="10"/>
  <c r="AZ153" i="10"/>
  <c r="AY153" i="10"/>
  <c r="BC152" i="10"/>
  <c r="BB152" i="10"/>
  <c r="BA152" i="10"/>
  <c r="AZ152" i="10"/>
  <c r="AY152" i="10"/>
  <c r="BC151" i="10"/>
  <c r="BB151" i="10"/>
  <c r="BA151" i="10"/>
  <c r="AZ151" i="10"/>
  <c r="AY151" i="10"/>
  <c r="BC150" i="10"/>
  <c r="BB150" i="10"/>
  <c r="BA150" i="10"/>
  <c r="AZ150" i="10"/>
  <c r="AY150" i="10"/>
  <c r="BC149" i="10"/>
  <c r="BB149" i="10"/>
  <c r="BA149" i="10"/>
  <c r="AZ149" i="10"/>
  <c r="AY149" i="10"/>
  <c r="BC148" i="10"/>
  <c r="BB148" i="10"/>
  <c r="BA148" i="10"/>
  <c r="AZ148" i="10"/>
  <c r="AY148" i="10"/>
  <c r="BC147" i="10"/>
  <c r="BB147" i="10"/>
  <c r="BA147" i="10"/>
  <c r="AZ147" i="10"/>
  <c r="AY147" i="10"/>
  <c r="BC146" i="10"/>
  <c r="BB146" i="10"/>
  <c r="BA146" i="10"/>
  <c r="AZ146" i="10"/>
  <c r="AY146" i="10"/>
  <c r="BC145" i="10"/>
  <c r="BB145" i="10"/>
  <c r="BA145" i="10"/>
  <c r="AZ145" i="10"/>
  <c r="AY145" i="10"/>
  <c r="BC144" i="10"/>
  <c r="BB144" i="10"/>
  <c r="BA144" i="10"/>
  <c r="AZ144" i="10"/>
  <c r="AY144" i="10"/>
  <c r="BC143" i="10"/>
  <c r="BB143" i="10"/>
  <c r="BA143" i="10"/>
  <c r="AZ143" i="10"/>
  <c r="AY143" i="10"/>
  <c r="BC142" i="10"/>
  <c r="BB142" i="10"/>
  <c r="BA142" i="10"/>
  <c r="AZ142" i="10"/>
  <c r="AY142" i="10"/>
  <c r="BC141" i="10"/>
  <c r="BB141" i="10"/>
  <c r="BA141" i="10"/>
  <c r="AZ141" i="10"/>
  <c r="AY141" i="10"/>
  <c r="BC140" i="10"/>
  <c r="BB140" i="10"/>
  <c r="BA140" i="10"/>
  <c r="AZ140" i="10"/>
  <c r="AY140" i="10"/>
  <c r="BC139" i="10"/>
  <c r="BB139" i="10"/>
  <c r="BA139" i="10"/>
  <c r="AZ139" i="10"/>
  <c r="AY139" i="10"/>
  <c r="BC138" i="10"/>
  <c r="BB138" i="10"/>
  <c r="BA138" i="10"/>
  <c r="AZ138" i="10"/>
  <c r="AY138" i="10"/>
  <c r="BC137" i="10"/>
  <c r="BB137" i="10"/>
  <c r="BA137" i="10"/>
  <c r="AZ137" i="10"/>
  <c r="AY137" i="10"/>
  <c r="BC136" i="10"/>
  <c r="BB136" i="10"/>
  <c r="BA136" i="10"/>
  <c r="AZ136" i="10"/>
  <c r="AY136" i="10"/>
  <c r="BC135" i="10"/>
  <c r="BB135" i="10"/>
  <c r="BA135" i="10"/>
  <c r="AZ135" i="10"/>
  <c r="AY135" i="10"/>
  <c r="BC134" i="10"/>
  <c r="BB134" i="10"/>
  <c r="BA134" i="10"/>
  <c r="AZ134" i="10"/>
  <c r="AY134" i="10"/>
  <c r="BC133" i="10"/>
  <c r="BB133" i="10"/>
  <c r="BA133" i="10"/>
  <c r="AZ133" i="10"/>
  <c r="AY133" i="10"/>
  <c r="BC132" i="10"/>
  <c r="BB132" i="10"/>
  <c r="BA132" i="10"/>
  <c r="AZ132" i="10"/>
  <c r="AY132" i="10"/>
  <c r="BC131" i="10"/>
  <c r="BB131" i="10"/>
  <c r="BA131" i="10"/>
  <c r="AZ131" i="10"/>
  <c r="AY131" i="10"/>
  <c r="BC130" i="10"/>
  <c r="BB130" i="10"/>
  <c r="BA130" i="10"/>
  <c r="AZ130" i="10"/>
  <c r="AY130" i="10"/>
  <c r="BC129" i="10"/>
  <c r="BB129" i="10"/>
  <c r="BA129" i="10"/>
  <c r="AZ129" i="10"/>
  <c r="AY129" i="10"/>
  <c r="BC128" i="10"/>
  <c r="BB128" i="10"/>
  <c r="BA128" i="10"/>
  <c r="AZ128" i="10"/>
  <c r="AY128" i="10"/>
  <c r="BC127" i="10"/>
  <c r="BB127" i="10"/>
  <c r="BA127" i="10"/>
  <c r="AZ127" i="10"/>
  <c r="AY127" i="10"/>
  <c r="BC126" i="10"/>
  <c r="BB126" i="10"/>
  <c r="BA126" i="10"/>
  <c r="AZ126" i="10"/>
  <c r="AY126" i="10"/>
  <c r="BC125" i="10"/>
  <c r="BB125" i="10"/>
  <c r="BA125" i="10"/>
  <c r="AZ125" i="10"/>
  <c r="AY125" i="10"/>
  <c r="BC124" i="10"/>
  <c r="BB124" i="10"/>
  <c r="BA124" i="10"/>
  <c r="AZ124" i="10"/>
  <c r="AY124" i="10"/>
  <c r="BC123" i="10"/>
  <c r="BB123" i="10"/>
  <c r="BA123" i="10"/>
  <c r="AZ123" i="10"/>
  <c r="AY123" i="10"/>
  <c r="BC122" i="10"/>
  <c r="BB122" i="10"/>
  <c r="BA122" i="10"/>
  <c r="AZ122" i="10"/>
  <c r="AY122" i="10"/>
  <c r="BC121" i="10"/>
  <c r="BB121" i="10"/>
  <c r="BA121" i="10"/>
  <c r="AZ121" i="10"/>
  <c r="AY121" i="10"/>
  <c r="BC120" i="10"/>
  <c r="BB120" i="10"/>
  <c r="BA120" i="10"/>
  <c r="AZ120" i="10"/>
  <c r="AY120" i="10"/>
  <c r="BC119" i="10"/>
  <c r="BB119" i="10"/>
  <c r="BA119" i="10"/>
  <c r="AZ119" i="10"/>
  <c r="AY119" i="10"/>
  <c r="BC118" i="10"/>
  <c r="BB118" i="10"/>
  <c r="BA118" i="10"/>
  <c r="AZ118" i="10"/>
  <c r="AY118" i="10"/>
  <c r="BC117" i="10"/>
  <c r="BB117" i="10"/>
  <c r="BA117" i="10"/>
  <c r="AZ117" i="10"/>
  <c r="AY117" i="10"/>
  <c r="BC116" i="10"/>
  <c r="BB116" i="10"/>
  <c r="BA116" i="10"/>
  <c r="AZ116" i="10"/>
  <c r="AY116" i="10"/>
  <c r="BC115" i="10"/>
  <c r="BB115" i="10"/>
  <c r="BA115" i="10"/>
  <c r="AZ115" i="10"/>
  <c r="AY115" i="10"/>
  <c r="BC114" i="10"/>
  <c r="BB114" i="10"/>
  <c r="BA114" i="10"/>
  <c r="AZ114" i="10"/>
  <c r="AY114" i="10"/>
  <c r="BC113" i="10"/>
  <c r="BB113" i="10"/>
  <c r="BA113" i="10"/>
  <c r="AZ113" i="10"/>
  <c r="AY113" i="10"/>
  <c r="BC112" i="10"/>
  <c r="BB112" i="10"/>
  <c r="BA112" i="10"/>
  <c r="AZ112" i="10"/>
  <c r="AY112" i="10"/>
  <c r="BC111" i="10"/>
  <c r="BB111" i="10"/>
  <c r="BA111" i="10"/>
  <c r="AZ111" i="10"/>
  <c r="AY111" i="10"/>
  <c r="BC110" i="10"/>
  <c r="BB110" i="10"/>
  <c r="BA110" i="10"/>
  <c r="AZ110" i="10"/>
  <c r="AY110" i="10"/>
  <c r="BC109" i="10"/>
  <c r="BB109" i="10"/>
  <c r="BA109" i="10"/>
  <c r="AZ109" i="10"/>
  <c r="AY109" i="10"/>
  <c r="BC108" i="10"/>
  <c r="BB108" i="10"/>
  <c r="BA108" i="10"/>
  <c r="AZ108" i="10"/>
  <c r="AY108" i="10"/>
  <c r="BC107" i="10"/>
  <c r="BB107" i="10"/>
  <c r="BA107" i="10"/>
  <c r="AZ107" i="10"/>
  <c r="AY107" i="10"/>
  <c r="BC106" i="10"/>
  <c r="BB106" i="10"/>
  <c r="BA106" i="10"/>
  <c r="AZ106" i="10"/>
  <c r="AY106" i="10"/>
  <c r="BC105" i="10"/>
  <c r="BB105" i="10"/>
  <c r="BA105" i="10"/>
  <c r="AZ105" i="10"/>
  <c r="AY105" i="10"/>
  <c r="BC104" i="10"/>
  <c r="BB104" i="10"/>
  <c r="BA104" i="10"/>
  <c r="AZ104" i="10"/>
  <c r="AY104" i="10"/>
  <c r="BC103" i="10"/>
  <c r="BB103" i="10"/>
  <c r="BA103" i="10"/>
  <c r="AZ103" i="10"/>
  <c r="AY103" i="10"/>
  <c r="BC102" i="10"/>
  <c r="BB102" i="10"/>
  <c r="BA102" i="10"/>
  <c r="AZ102" i="10"/>
  <c r="AY102" i="10"/>
  <c r="BC101" i="10"/>
  <c r="BB101" i="10"/>
  <c r="BA101" i="10"/>
  <c r="AZ101" i="10"/>
  <c r="AY101" i="10"/>
  <c r="BC100" i="10"/>
  <c r="BB100" i="10"/>
  <c r="BA100" i="10"/>
  <c r="AZ100" i="10"/>
  <c r="AY100" i="10"/>
  <c r="BC99" i="10"/>
  <c r="BB99" i="10"/>
  <c r="BA99" i="10"/>
  <c r="AZ99" i="10"/>
  <c r="AY99" i="10"/>
  <c r="BC98" i="10"/>
  <c r="BB98" i="10"/>
  <c r="BA98" i="10"/>
  <c r="AZ98" i="10"/>
  <c r="AY98" i="10"/>
  <c r="BC97" i="10"/>
  <c r="BB97" i="10"/>
  <c r="BA97" i="10"/>
  <c r="AZ97" i="10"/>
  <c r="AY97" i="10"/>
  <c r="BC96" i="10"/>
  <c r="BB96" i="10"/>
  <c r="BA96" i="10"/>
  <c r="AZ96" i="10"/>
  <c r="AY96" i="10"/>
  <c r="BC95" i="10"/>
  <c r="BB95" i="10"/>
  <c r="BA95" i="10"/>
  <c r="AZ95" i="10"/>
  <c r="AY95" i="10"/>
  <c r="BC94" i="10"/>
  <c r="BB94" i="10"/>
  <c r="BA94" i="10"/>
  <c r="AZ94" i="10"/>
  <c r="AY94" i="10"/>
  <c r="BC93" i="10"/>
  <c r="BB93" i="10"/>
  <c r="BA93" i="10"/>
  <c r="AZ93" i="10"/>
  <c r="AY93" i="10"/>
  <c r="BC92" i="10"/>
  <c r="BB92" i="10"/>
  <c r="BA92" i="10"/>
  <c r="AZ92" i="10"/>
  <c r="AY92" i="10"/>
  <c r="BC91" i="10"/>
  <c r="BB91" i="10"/>
  <c r="BA91" i="10"/>
  <c r="AZ91" i="10"/>
  <c r="AY91" i="10"/>
  <c r="BC90" i="10"/>
  <c r="BB90" i="10"/>
  <c r="BA90" i="10"/>
  <c r="AZ90" i="10"/>
  <c r="AY90" i="10"/>
  <c r="BC89" i="10"/>
  <c r="BB89" i="10"/>
  <c r="BA89" i="10"/>
  <c r="AZ89" i="10"/>
  <c r="AY89" i="10"/>
  <c r="BC88" i="10"/>
  <c r="BB88" i="10"/>
  <c r="BA88" i="10"/>
  <c r="AZ88" i="10"/>
  <c r="AY88" i="10"/>
  <c r="BC87" i="10"/>
  <c r="BB87" i="10"/>
  <c r="BA87" i="10"/>
  <c r="AZ87" i="10"/>
  <c r="AY87" i="10"/>
  <c r="BC86" i="10"/>
  <c r="BB86" i="10"/>
  <c r="BA86" i="10"/>
  <c r="AZ86" i="10"/>
  <c r="AY86" i="10"/>
  <c r="BC85" i="10"/>
  <c r="BB85" i="10"/>
  <c r="BA85" i="10"/>
  <c r="AZ85" i="10"/>
  <c r="AY85" i="10"/>
  <c r="BC84" i="10"/>
  <c r="BB84" i="10"/>
  <c r="BA84" i="10"/>
  <c r="AZ84" i="10"/>
  <c r="AY84" i="10"/>
  <c r="BC83" i="10"/>
  <c r="BB83" i="10"/>
  <c r="BA83" i="10"/>
  <c r="AZ83" i="10"/>
  <c r="AY83" i="10"/>
  <c r="BC82" i="10"/>
  <c r="BB82" i="10"/>
  <c r="BA82" i="10"/>
  <c r="AZ82" i="10"/>
  <c r="AY82" i="10"/>
  <c r="BC81" i="10"/>
  <c r="BB81" i="10"/>
  <c r="BA81" i="10"/>
  <c r="AZ81" i="10"/>
  <c r="AY81" i="10"/>
  <c r="BC80" i="10"/>
  <c r="BB80" i="10"/>
  <c r="BA80" i="10"/>
  <c r="AZ80" i="10"/>
  <c r="AY80" i="10"/>
  <c r="BC79" i="10"/>
  <c r="BB79" i="10"/>
  <c r="BA79" i="10"/>
  <c r="AZ79" i="10"/>
  <c r="AY79" i="10"/>
  <c r="BC78" i="10"/>
  <c r="BB78" i="10"/>
  <c r="BA78" i="10"/>
  <c r="AZ78" i="10"/>
  <c r="AY78" i="10"/>
  <c r="BC77" i="10"/>
  <c r="BB77" i="10"/>
  <c r="BA77" i="10"/>
  <c r="AZ77" i="10"/>
  <c r="AY77" i="10"/>
  <c r="BC76" i="10"/>
  <c r="BB76" i="10"/>
  <c r="BA76" i="10"/>
  <c r="AZ76" i="10"/>
  <c r="AY76" i="10"/>
  <c r="BC75" i="10"/>
  <c r="BB75" i="10"/>
  <c r="BA75" i="10"/>
  <c r="AZ75" i="10"/>
  <c r="AY75" i="10"/>
  <c r="BC74" i="10"/>
  <c r="BB74" i="10"/>
  <c r="BA74" i="10"/>
  <c r="AZ74" i="10"/>
  <c r="AY74" i="10"/>
  <c r="BC73" i="10"/>
  <c r="BB73" i="10"/>
  <c r="BA73" i="10"/>
  <c r="AZ73" i="10"/>
  <c r="AY73" i="10"/>
  <c r="BC72" i="10"/>
  <c r="BB72" i="10"/>
  <c r="BA72" i="10"/>
  <c r="AZ72" i="10"/>
  <c r="AY72" i="10"/>
  <c r="BC71" i="10"/>
  <c r="BB71" i="10"/>
  <c r="BA71" i="10"/>
  <c r="AZ71" i="10"/>
  <c r="AY71" i="10"/>
  <c r="BC70" i="10"/>
  <c r="BB70" i="10"/>
  <c r="BA70" i="10"/>
  <c r="AZ70" i="10"/>
  <c r="AY70" i="10"/>
  <c r="BC69" i="10"/>
  <c r="BB69" i="10"/>
  <c r="BA69" i="10"/>
  <c r="AZ69" i="10"/>
  <c r="AY69" i="10"/>
  <c r="BC68" i="10"/>
  <c r="BB68" i="10"/>
  <c r="BA68" i="10"/>
  <c r="AZ68" i="10"/>
  <c r="AY68" i="10"/>
  <c r="BC67" i="10"/>
  <c r="BB67" i="10"/>
  <c r="BA67" i="10"/>
  <c r="AZ67" i="10"/>
  <c r="AY67" i="10"/>
  <c r="BC66" i="10"/>
  <c r="BB66" i="10"/>
  <c r="BA66" i="10"/>
  <c r="AZ66" i="10"/>
  <c r="AY66" i="10"/>
  <c r="BC65" i="10"/>
  <c r="BB65" i="10"/>
  <c r="BA65" i="10"/>
  <c r="AZ65" i="10"/>
  <c r="AY65" i="10"/>
  <c r="BC64" i="10"/>
  <c r="BB64" i="10"/>
  <c r="BA64" i="10"/>
  <c r="AZ64" i="10"/>
  <c r="AY64" i="10"/>
  <c r="BC63" i="10"/>
  <c r="BB63" i="10"/>
  <c r="BA63" i="10"/>
  <c r="AZ63" i="10"/>
  <c r="AY63" i="10"/>
  <c r="BC62" i="10"/>
  <c r="BB62" i="10"/>
  <c r="BA62" i="10"/>
  <c r="AZ62" i="10"/>
  <c r="AY62" i="10"/>
  <c r="AV62" i="10"/>
  <c r="BC61" i="10"/>
  <c r="BB61" i="10"/>
  <c r="BA61" i="10"/>
  <c r="AZ61" i="10"/>
  <c r="AY61" i="10"/>
  <c r="BC60" i="10"/>
  <c r="BB60" i="10"/>
  <c r="BA60" i="10"/>
  <c r="AZ60" i="10"/>
  <c r="AY60" i="10"/>
  <c r="BC59" i="10"/>
  <c r="BB59" i="10"/>
  <c r="BA59" i="10"/>
  <c r="AZ59" i="10"/>
  <c r="AY59" i="10"/>
  <c r="BC58" i="10"/>
  <c r="BB58" i="10"/>
  <c r="BA58" i="10"/>
  <c r="AZ58" i="10"/>
  <c r="AY58" i="10"/>
  <c r="BC57" i="10"/>
  <c r="BB57" i="10"/>
  <c r="BA57" i="10"/>
  <c r="AZ57" i="10"/>
  <c r="AY57" i="10"/>
  <c r="BC56" i="10"/>
  <c r="BB56" i="10"/>
  <c r="BA56" i="10"/>
  <c r="AZ56" i="10"/>
  <c r="AY56" i="10"/>
  <c r="BC55" i="10"/>
  <c r="BB55" i="10"/>
  <c r="BA55" i="10"/>
  <c r="AZ55" i="10"/>
  <c r="AY55" i="10"/>
  <c r="BC54" i="10"/>
  <c r="BB54" i="10"/>
  <c r="BA54" i="10"/>
  <c r="AZ54" i="10"/>
  <c r="AY54" i="10"/>
  <c r="BC53" i="10"/>
  <c r="BB53" i="10"/>
  <c r="BA53" i="10"/>
  <c r="AZ53" i="10"/>
  <c r="AY53" i="10"/>
  <c r="BC52" i="10"/>
  <c r="BB52" i="10"/>
  <c r="BA52" i="10"/>
  <c r="AZ52" i="10"/>
  <c r="AY52" i="10"/>
  <c r="BC51" i="10"/>
  <c r="BB51" i="10"/>
  <c r="BA51" i="10"/>
  <c r="AZ51" i="10"/>
  <c r="AY51" i="10"/>
  <c r="BC50" i="10"/>
  <c r="BB50" i="10"/>
  <c r="BA50" i="10"/>
  <c r="AZ50" i="10"/>
  <c r="AY50" i="10"/>
  <c r="BC49" i="10"/>
  <c r="BB49" i="10"/>
  <c r="BA49" i="10"/>
  <c r="AZ49" i="10"/>
  <c r="AY49" i="10"/>
  <c r="BC48" i="10"/>
  <c r="BB48" i="10"/>
  <c r="BA48" i="10"/>
  <c r="AZ48" i="10"/>
  <c r="AY48" i="10"/>
  <c r="BC47" i="10"/>
  <c r="BB47" i="10"/>
  <c r="BA47" i="10"/>
  <c r="AZ47" i="10"/>
  <c r="AY47" i="10"/>
  <c r="BC46" i="10"/>
  <c r="BB46" i="10"/>
  <c r="BA46" i="10"/>
  <c r="AZ46" i="10"/>
  <c r="AY46" i="10"/>
  <c r="BC45" i="10"/>
  <c r="BB45" i="10"/>
  <c r="BA45" i="10"/>
  <c r="AZ45" i="10"/>
  <c r="AY45" i="10"/>
  <c r="BC44" i="10"/>
  <c r="BB44" i="10"/>
  <c r="BA44" i="10"/>
  <c r="AZ44" i="10"/>
  <c r="AY44" i="10"/>
  <c r="BC43" i="10"/>
  <c r="BB43" i="10"/>
  <c r="BA43" i="10"/>
  <c r="AZ43" i="10"/>
  <c r="AY43" i="10"/>
  <c r="BC42" i="10"/>
  <c r="BB42" i="10"/>
  <c r="BA42" i="10"/>
  <c r="AZ42" i="10"/>
  <c r="AY42" i="10"/>
  <c r="BC41" i="10"/>
  <c r="BB41" i="10"/>
  <c r="BA41" i="10"/>
  <c r="AZ41" i="10"/>
  <c r="AY41" i="10"/>
  <c r="BC40" i="10"/>
  <c r="BB40" i="10"/>
  <c r="BA40" i="10"/>
  <c r="AZ40" i="10"/>
  <c r="AY40" i="10"/>
  <c r="BC39" i="10"/>
  <c r="BB39" i="10"/>
  <c r="BA39" i="10"/>
  <c r="AZ39" i="10"/>
  <c r="AY39" i="10"/>
  <c r="BC38" i="10"/>
  <c r="BB38" i="10"/>
  <c r="BA38" i="10"/>
  <c r="AZ38" i="10"/>
  <c r="AY38" i="10"/>
  <c r="BC37" i="10"/>
  <c r="BB37" i="10"/>
  <c r="BA37" i="10"/>
  <c r="AZ37" i="10"/>
  <c r="AY37" i="10"/>
  <c r="BC36" i="10"/>
  <c r="BB36" i="10"/>
  <c r="BA36" i="10"/>
  <c r="AZ36" i="10"/>
  <c r="AY36" i="10"/>
  <c r="G36" i="10"/>
  <c r="BC35" i="10"/>
  <c r="BB35" i="10"/>
  <c r="BA35" i="10"/>
  <c r="AZ35" i="10"/>
  <c r="AY35" i="10"/>
  <c r="N35" i="10"/>
  <c r="BC34" i="10"/>
  <c r="BB34" i="10"/>
  <c r="BA34" i="10"/>
  <c r="AZ34" i="10"/>
  <c r="AY34" i="10"/>
  <c r="BC33" i="10"/>
  <c r="BB33" i="10"/>
  <c r="BA33" i="10"/>
  <c r="AZ33" i="10"/>
  <c r="AY33" i="10"/>
  <c r="BC32" i="10"/>
  <c r="BB32" i="10"/>
  <c r="BA32" i="10"/>
  <c r="AZ32" i="10"/>
  <c r="AY32" i="10"/>
  <c r="BC31" i="10"/>
  <c r="BB31" i="10"/>
  <c r="BA31" i="10"/>
  <c r="AZ31" i="10"/>
  <c r="AY31" i="10"/>
  <c r="BC30" i="10"/>
  <c r="BB30" i="10"/>
  <c r="BA30" i="10"/>
  <c r="AZ30" i="10"/>
  <c r="AY30" i="10"/>
  <c r="G30" i="10"/>
  <c r="BC29" i="10"/>
  <c r="BB29" i="10"/>
  <c r="BA29" i="10"/>
  <c r="AZ29" i="10"/>
  <c r="AY29" i="10"/>
  <c r="M29" i="10"/>
  <c r="BC28" i="10"/>
  <c r="BB28" i="10"/>
  <c r="BA28" i="10"/>
  <c r="AZ28" i="10"/>
  <c r="AY28" i="10"/>
  <c r="BC27" i="10"/>
  <c r="BB27" i="10"/>
  <c r="BA27" i="10"/>
  <c r="AZ27" i="10"/>
  <c r="AY27" i="10"/>
  <c r="BC26" i="10"/>
  <c r="BB26" i="10"/>
  <c r="BA26" i="10"/>
  <c r="AZ26" i="10"/>
  <c r="AY26" i="10"/>
  <c r="BC25" i="10"/>
  <c r="BB25" i="10"/>
  <c r="BA25" i="10"/>
  <c r="AZ25" i="10"/>
  <c r="AY25" i="10"/>
  <c r="BC24" i="10"/>
  <c r="BB24" i="10"/>
  <c r="BA24" i="10"/>
  <c r="AZ24" i="10"/>
  <c r="AY24" i="10"/>
  <c r="G24" i="10"/>
  <c r="BC23" i="10"/>
  <c r="BB23" i="10"/>
  <c r="BA23" i="10"/>
  <c r="AZ23" i="10"/>
  <c r="AY23" i="10"/>
  <c r="L23" i="10"/>
  <c r="BC22" i="10"/>
  <c r="BB22" i="10"/>
  <c r="BA22" i="10"/>
  <c r="AZ22" i="10"/>
  <c r="AY22" i="10"/>
  <c r="BC21" i="10"/>
  <c r="BB21" i="10"/>
  <c r="BA21" i="10"/>
  <c r="AZ21" i="10"/>
  <c r="AY21" i="10"/>
  <c r="BC20" i="10"/>
  <c r="BB20" i="10"/>
  <c r="BA20" i="10"/>
  <c r="AZ20" i="10"/>
  <c r="AY20" i="10"/>
  <c r="BC19" i="10"/>
  <c r="BB19" i="10"/>
  <c r="BA19" i="10"/>
  <c r="AZ19" i="10"/>
  <c r="AY19" i="10"/>
  <c r="BC18" i="10"/>
  <c r="BB18" i="10"/>
  <c r="BA18" i="10"/>
  <c r="AZ18" i="10"/>
  <c r="AY18" i="10"/>
  <c r="G18" i="10"/>
  <c r="BC17" i="10"/>
  <c r="BB17" i="10"/>
  <c r="BA17" i="10"/>
  <c r="AZ17" i="10"/>
  <c r="AY17" i="10"/>
  <c r="M17" i="10"/>
  <c r="K17" i="10"/>
  <c r="BC16" i="10"/>
  <c r="BB16" i="10"/>
  <c r="BA16" i="10"/>
  <c r="AZ16" i="10"/>
  <c r="AY16" i="10"/>
  <c r="M16" i="10"/>
  <c r="BC15" i="10"/>
  <c r="BB15" i="10"/>
  <c r="BA15" i="10"/>
  <c r="AZ15" i="10"/>
  <c r="AY15" i="10"/>
  <c r="M15" i="10"/>
  <c r="BC14" i="10"/>
  <c r="BB14" i="10"/>
  <c r="BA14" i="10"/>
  <c r="AZ14" i="10"/>
  <c r="AY14" i="10"/>
  <c r="M14" i="10"/>
  <c r="BC13" i="10"/>
  <c r="BB13" i="10"/>
  <c r="BA13" i="10"/>
  <c r="AZ13" i="10"/>
  <c r="AY13" i="10"/>
  <c r="M13" i="10"/>
  <c r="BC12" i="10"/>
  <c r="BB12" i="10"/>
  <c r="BA12" i="10"/>
  <c r="AZ12" i="10"/>
  <c r="AY12" i="10"/>
  <c r="R12" i="10"/>
  <c r="Q12" i="10"/>
  <c r="P12" i="10"/>
  <c r="O12" i="10"/>
  <c r="N12" i="10"/>
  <c r="G12" i="10"/>
  <c r="BC11" i="10"/>
  <c r="BB11" i="10"/>
  <c r="BA11" i="10"/>
  <c r="AZ11" i="10"/>
  <c r="AY11" i="10"/>
  <c r="BC10" i="10"/>
  <c r="BB10" i="10"/>
  <c r="BA10" i="10"/>
  <c r="AZ10" i="10"/>
  <c r="AY10" i="10"/>
  <c r="AG14" i="10"/>
  <c r="AF14" i="10"/>
  <c r="AE14" i="10"/>
  <c r="AD14" i="10"/>
  <c r="AD19" i="10" s="1"/>
  <c r="AC14" i="10"/>
  <c r="AW62" i="9"/>
  <c r="AU62" i="9"/>
  <c r="AR62" i="9"/>
  <c r="AP62" i="9"/>
  <c r="Z62" i="9"/>
  <c r="AU61" i="9"/>
  <c r="AP61" i="9"/>
  <c r="X61" i="9"/>
  <c r="AU60" i="9"/>
  <c r="AV63" i="9" s="1"/>
  <c r="AP60" i="9"/>
  <c r="AQ63" i="9" s="1"/>
  <c r="X60" i="9"/>
  <c r="X59" i="9"/>
  <c r="Y63" i="9" s="1"/>
  <c r="G36" i="9"/>
  <c r="N35" i="9"/>
  <c r="G30" i="9"/>
  <c r="M29" i="9"/>
  <c r="G24" i="9"/>
  <c r="L23" i="9"/>
  <c r="G18" i="9"/>
  <c r="M17" i="9"/>
  <c r="K17" i="9"/>
  <c r="M16" i="9"/>
  <c r="M15" i="9"/>
  <c r="M14" i="9"/>
  <c r="M13" i="9"/>
  <c r="R12" i="9"/>
  <c r="Q12" i="9"/>
  <c r="P12" i="9"/>
  <c r="O12" i="9"/>
  <c r="N12" i="9"/>
  <c r="G12" i="9"/>
  <c r="AD5" i="10" l="1"/>
  <c r="AD25" i="10" s="1"/>
  <c r="AD30" i="10" s="1"/>
  <c r="AD35" i="10" s="1"/>
  <c r="O15" i="10"/>
  <c r="W61" i="10"/>
  <c r="AQ62" i="10"/>
  <c r="AE20" i="10"/>
  <c r="AE62" i="10"/>
  <c r="AC21" i="10"/>
  <c r="AI61" i="10"/>
  <c r="AT61" i="10"/>
  <c r="AD21" i="10"/>
  <c r="AD20" i="10"/>
  <c r="Y61" i="9"/>
  <c r="Y64" i="9" s="1"/>
  <c r="J24" i="16"/>
  <c r="AF28" i="13"/>
  <c r="AF22" i="13"/>
  <c r="AF40" i="13"/>
  <c r="AM15" i="13"/>
  <c r="AN15" i="13" s="1"/>
  <c r="AO15" i="13" s="1"/>
  <c r="AQ14" i="13"/>
  <c r="AI15" i="13"/>
  <c r="AF14" i="13"/>
  <c r="AF23" i="13"/>
  <c r="AF39" i="13"/>
  <c r="AI14" i="13"/>
  <c r="AM14" i="13"/>
  <c r="AF18" i="13"/>
  <c r="AF20" i="13"/>
  <c r="AF38" i="13"/>
  <c r="AJ14" i="13"/>
  <c r="AF19" i="13"/>
  <c r="AF21" i="13"/>
  <c r="AF32" i="13"/>
  <c r="AF37" i="13"/>
  <c r="AF41" i="13"/>
  <c r="AF46" i="13"/>
  <c r="AJ15" i="13"/>
  <c r="AF36" i="13"/>
  <c r="AC18" i="10"/>
  <c r="AC20" i="10"/>
  <c r="AE21" i="10"/>
  <c r="W60" i="10"/>
  <c r="AT60" i="10"/>
  <c r="AU63" i="10" s="1"/>
  <c r="AC61" i="10"/>
  <c r="AO61" i="10"/>
  <c r="AI62" i="10"/>
  <c r="AT62" i="10"/>
  <c r="AC19" i="10"/>
  <c r="AC60" i="10"/>
  <c r="AD63" i="10" s="1"/>
  <c r="Y62" i="10"/>
  <c r="AK62" i="10"/>
  <c r="AF21" i="10"/>
  <c r="W59" i="10"/>
  <c r="X63" i="10" s="1"/>
  <c r="AI60" i="10"/>
  <c r="AJ63" i="10" s="1"/>
  <c r="AC62" i="10"/>
  <c r="AO62" i="10"/>
  <c r="AO60" i="10"/>
  <c r="AP63" i="10" s="1"/>
  <c r="AA63" i="9"/>
  <c r="Z63" i="9"/>
  <c r="AS63" i="9"/>
  <c r="AR63" i="9"/>
  <c r="AQ61" i="9"/>
  <c r="AQ64" i="9" s="1"/>
  <c r="AX63" i="9"/>
  <c r="AW63" i="9"/>
  <c r="AV61" i="9"/>
  <c r="AV64" i="9" s="1"/>
  <c r="AQ40" i="5"/>
  <c r="AK38" i="5"/>
  <c r="AQ35" i="5"/>
  <c r="AQ34" i="5"/>
  <c r="AQ33" i="5"/>
  <c r="AK33" i="5"/>
  <c r="AQ32" i="5"/>
  <c r="AK32" i="5"/>
  <c r="AQ31" i="5"/>
  <c r="AK31" i="5"/>
  <c r="AQ30" i="5"/>
  <c r="AK30" i="5"/>
  <c r="AK29" i="5"/>
  <c r="S29" i="5"/>
  <c r="AK28" i="5"/>
  <c r="AX27" i="5"/>
  <c r="AQ26" i="5"/>
  <c r="AK24" i="5"/>
  <c r="S23" i="5"/>
  <c r="AX22" i="5"/>
  <c r="AQ22" i="5"/>
  <c r="AX21" i="5"/>
  <c r="AK21" i="5"/>
  <c r="AX20" i="5"/>
  <c r="AX19" i="5"/>
  <c r="AX18" i="5"/>
  <c r="AX17" i="5"/>
  <c r="AQ17" i="5"/>
  <c r="S17" i="5"/>
  <c r="H17" i="5"/>
  <c r="AQ16" i="5"/>
  <c r="AK16" i="5"/>
  <c r="H16" i="5"/>
  <c r="AQ15" i="5"/>
  <c r="AK15" i="5"/>
  <c r="H15" i="5"/>
  <c r="AQ14" i="5"/>
  <c r="AK14" i="5"/>
  <c r="H14" i="5"/>
  <c r="AX13" i="5"/>
  <c r="AQ13" i="5"/>
  <c r="AK13" i="5"/>
  <c r="H13" i="5"/>
  <c r="AQ12" i="5"/>
  <c r="AK12" i="5"/>
  <c r="AK11" i="5"/>
  <c r="S11" i="5"/>
  <c r="AQ8" i="5"/>
  <c r="AK7" i="5"/>
  <c r="S5" i="5"/>
  <c r="AS4" i="5"/>
  <c r="I17" i="5" s="1"/>
  <c r="X31" i="5" s="1"/>
  <c r="AR4" i="5"/>
  <c r="I16" i="5" s="1"/>
  <c r="AQ4" i="5"/>
  <c r="I15" i="5" s="1"/>
  <c r="M15" i="5" s="1"/>
  <c r="AP4" i="5"/>
  <c r="I14" i="5" s="1"/>
  <c r="AO4" i="5"/>
  <c r="I13" i="5" s="1"/>
  <c r="AK43" i="4"/>
  <c r="AK42" i="4"/>
  <c r="AK41" i="4"/>
  <c r="AK40" i="4"/>
  <c r="AK39" i="4"/>
  <c r="BC38" i="4"/>
  <c r="BB38" i="4"/>
  <c r="AP38" i="4"/>
  <c r="AO38" i="4"/>
  <c r="AN38" i="4"/>
  <c r="AM38" i="4"/>
  <c r="AL38" i="4"/>
  <c r="AI33" i="4"/>
  <c r="F28" i="4"/>
  <c r="F26" i="4"/>
  <c r="F24" i="4"/>
  <c r="F22" i="4"/>
  <c r="F20" i="4"/>
  <c r="E20" i="4"/>
  <c r="K19" i="4"/>
  <c r="J19" i="4"/>
  <c r="I19" i="4"/>
  <c r="H19" i="4"/>
  <c r="G19" i="4"/>
  <c r="G18" i="4"/>
  <c r="K8" i="4"/>
  <c r="G8" i="4"/>
  <c r="AE7" i="10" l="1"/>
  <c r="P17" i="10"/>
  <c r="O16" i="10"/>
  <c r="AD6" i="10"/>
  <c r="AC7" i="10"/>
  <c r="AC27" i="10" s="1"/>
  <c r="AC32" i="10" s="1"/>
  <c r="AC37" i="10" s="1"/>
  <c r="N17" i="10"/>
  <c r="Q17" i="10"/>
  <c r="AF7" i="10"/>
  <c r="N15" i="10"/>
  <c r="AC5" i="10"/>
  <c r="N16" i="10"/>
  <c r="AC6" i="10"/>
  <c r="AC26" i="10" s="1"/>
  <c r="AC31" i="10" s="1"/>
  <c r="AC36" i="10" s="1"/>
  <c r="O17" i="10"/>
  <c r="AD7" i="10"/>
  <c r="AD27" i="10" s="1"/>
  <c r="AD32" i="10" s="1"/>
  <c r="AD37" i="10" s="1"/>
  <c r="AC4" i="10"/>
  <c r="P16" i="10"/>
  <c r="AE6" i="10"/>
  <c r="O16" i="9"/>
  <c r="N16" i="9"/>
  <c r="P16" i="9"/>
  <c r="N17" i="9"/>
  <c r="Q17" i="9"/>
  <c r="AL15" i="13"/>
  <c r="G14" i="13"/>
  <c r="H14" i="13" s="1"/>
  <c r="AK15" i="13"/>
  <c r="AQ24" i="5"/>
  <c r="AR24" i="5" s="1"/>
  <c r="AQ25" i="5" s="1"/>
  <c r="AQ29" i="5" s="1"/>
  <c r="AC15" i="5"/>
  <c r="AD15" i="5" s="1"/>
  <c r="AX11" i="5"/>
  <c r="AY11" i="5" s="1"/>
  <c r="AX12" i="5" s="1"/>
  <c r="AX16" i="5" s="1"/>
  <c r="AK22" i="5"/>
  <c r="AL22" i="5" s="1"/>
  <c r="AK23" i="5" s="1"/>
  <c r="AK26" i="5" s="1"/>
  <c r="J28" i="4"/>
  <c r="AN14" i="13"/>
  <c r="AO14" i="13" s="1"/>
  <c r="AL14" i="13" s="1"/>
  <c r="G13" i="13"/>
  <c r="AF12" i="13"/>
  <c r="AG12" i="13" s="1"/>
  <c r="AF27" i="13" s="1"/>
  <c r="AF30" i="13"/>
  <c r="AG30" i="13" s="1"/>
  <c r="AF45" i="13" s="1"/>
  <c r="AF44" i="13" s="1"/>
  <c r="AR63" i="10"/>
  <c r="AQ63" i="10"/>
  <c r="AD61" i="10"/>
  <c r="AD64" i="10" s="1"/>
  <c r="AW63" i="10"/>
  <c r="AV63" i="10"/>
  <c r="AL63" i="10"/>
  <c r="AK63" i="10"/>
  <c r="X61" i="10"/>
  <c r="X64" i="10" s="1"/>
  <c r="AU61" i="10"/>
  <c r="AU64" i="10" s="1"/>
  <c r="Z63" i="10"/>
  <c r="Y63" i="10"/>
  <c r="AE63" i="10"/>
  <c r="AF63" i="10"/>
  <c r="AP61" i="10"/>
  <c r="AP64" i="10" s="1"/>
  <c r="AJ61" i="10"/>
  <c r="AJ64" i="10" s="1"/>
  <c r="AQ65" i="9"/>
  <c r="AS64" i="9"/>
  <c r="AR64" i="9"/>
  <c r="Y65" i="9"/>
  <c r="AA64" i="9"/>
  <c r="AV65" i="9"/>
  <c r="AX64" i="9"/>
  <c r="Z64" i="9"/>
  <c r="AW64" i="9"/>
  <c r="K13" i="5"/>
  <c r="N13" i="5"/>
  <c r="O13" i="5" s="1"/>
  <c r="J13" i="5"/>
  <c r="M13" i="5"/>
  <c r="Z11" i="5"/>
  <c r="X7" i="5"/>
  <c r="X6" i="5"/>
  <c r="AC11" i="5"/>
  <c r="AD11" i="5" s="1"/>
  <c r="AA11" i="5"/>
  <c r="AC14" i="5"/>
  <c r="AD14" i="5" s="1"/>
  <c r="AA14" i="5"/>
  <c r="X25" i="5"/>
  <c r="K16" i="5"/>
  <c r="N16" i="5"/>
  <c r="J16" i="5"/>
  <c r="X24" i="5"/>
  <c r="M16" i="5"/>
  <c r="Z14" i="5"/>
  <c r="M14" i="5"/>
  <c r="Z12" i="5"/>
  <c r="X12" i="5"/>
  <c r="K14" i="5"/>
  <c r="X13" i="5"/>
  <c r="N14" i="5"/>
  <c r="J14" i="5"/>
  <c r="AA12" i="5"/>
  <c r="AC12" i="5"/>
  <c r="AD12" i="5" s="1"/>
  <c r="N15" i="5"/>
  <c r="O15" i="5" s="1"/>
  <c r="J15" i="5"/>
  <c r="AA13" i="5"/>
  <c r="Z13" i="5"/>
  <c r="X19" i="5"/>
  <c r="X18" i="5"/>
  <c r="K15" i="5"/>
  <c r="AC13" i="5"/>
  <c r="AD13" i="5" s="1"/>
  <c r="AK5" i="5"/>
  <c r="AL5" i="5" s="1"/>
  <c r="AK6" i="5" s="1"/>
  <c r="AK8" i="5" s="1"/>
  <c r="AQ6" i="5"/>
  <c r="AR6" i="5" s="1"/>
  <c r="AQ7" i="5" s="1"/>
  <c r="AA15" i="5"/>
  <c r="X30" i="5"/>
  <c r="M17" i="5"/>
  <c r="J17" i="5"/>
  <c r="N17" i="5"/>
  <c r="Z15" i="5"/>
  <c r="K17" i="5"/>
  <c r="K20" i="4"/>
  <c r="J26" i="4"/>
  <c r="K28" i="4"/>
  <c r="G26" i="4"/>
  <c r="H28" i="4"/>
  <c r="H20" i="4"/>
  <c r="I20" i="4"/>
  <c r="G24" i="4"/>
  <c r="G20" i="4"/>
  <c r="H22" i="4"/>
  <c r="I24" i="4"/>
  <c r="G28" i="4"/>
  <c r="I22" i="4"/>
  <c r="J24" i="4"/>
  <c r="K26" i="4"/>
  <c r="J22" i="4"/>
  <c r="K24" i="4"/>
  <c r="H26" i="4"/>
  <c r="I28" i="4"/>
  <c r="J20" i="4"/>
  <c r="G22" i="4"/>
  <c r="K22" i="4"/>
  <c r="H24" i="4"/>
  <c r="I26" i="4"/>
  <c r="AE15" i="5" l="1"/>
  <c r="L17" i="5"/>
  <c r="AE14" i="5"/>
  <c r="P16" i="5" s="1"/>
  <c r="AF27" i="10"/>
  <c r="AF32" i="10" s="1"/>
  <c r="AF37" i="10" s="1"/>
  <c r="AD26" i="10"/>
  <c r="AD31" i="10" s="1"/>
  <c r="AD36" i="10" s="1"/>
  <c r="AC24" i="10"/>
  <c r="AC29" i="10" s="1"/>
  <c r="AC34" i="10" s="1"/>
  <c r="N14" i="10" s="1"/>
  <c r="AE31" i="10"/>
  <c r="AE36" i="10" s="1"/>
  <c r="AE26" i="10"/>
  <c r="AC25" i="10"/>
  <c r="AC30" i="10" s="1"/>
  <c r="AC35" i="10" s="1"/>
  <c r="AE32" i="10"/>
  <c r="AE37" i="10" s="1"/>
  <c r="AE27" i="10"/>
  <c r="O17" i="9"/>
  <c r="P17" i="9"/>
  <c r="O17" i="5"/>
  <c r="L15" i="5"/>
  <c r="O15" i="9"/>
  <c r="AX14" i="5"/>
  <c r="AK25" i="5"/>
  <c r="AK27" i="5"/>
  <c r="N15" i="9"/>
  <c r="N14" i="9"/>
  <c r="AX15" i="5"/>
  <c r="AY14" i="5"/>
  <c r="L13" i="5"/>
  <c r="AR27" i="5"/>
  <c r="AQ27" i="5"/>
  <c r="AQ28" i="5"/>
  <c r="AL25" i="5"/>
  <c r="O14" i="5"/>
  <c r="AK37" i="5"/>
  <c r="L14" i="5"/>
  <c r="O16" i="5"/>
  <c r="AQ39" i="5"/>
  <c r="L16" i="5"/>
  <c r="J20" i="13"/>
  <c r="I14" i="13"/>
  <c r="J14" i="13" s="1"/>
  <c r="K14" i="13"/>
  <c r="O14" i="13"/>
  <c r="AF31" i="13"/>
  <c r="AF33" i="13" s="1"/>
  <c r="L14" i="13"/>
  <c r="L20" i="13" s="1"/>
  <c r="N14" i="13"/>
  <c r="AF13" i="13"/>
  <c r="AF16" i="13" s="1"/>
  <c r="AK14" i="13"/>
  <c r="AF15" i="5"/>
  <c r="Q17" i="5" s="1"/>
  <c r="AE13" i="5"/>
  <c r="P15" i="5" s="1"/>
  <c r="AF12" i="5"/>
  <c r="Q14" i="5" s="1"/>
  <c r="AF14" i="5"/>
  <c r="Q16" i="5" s="1"/>
  <c r="AF13" i="5"/>
  <c r="Q15" i="5" s="1"/>
  <c r="P17" i="5"/>
  <c r="AX26" i="5"/>
  <c r="AK9" i="5"/>
  <c r="AF11" i="5"/>
  <c r="Q13" i="5" s="1"/>
  <c r="AE11" i="5"/>
  <c r="P13" i="5" s="1"/>
  <c r="AL8" i="5"/>
  <c r="AK10" i="5"/>
  <c r="AG26" i="13"/>
  <c r="AF26" i="13"/>
  <c r="AF25" i="13"/>
  <c r="AF24" i="13"/>
  <c r="AF43" i="13"/>
  <c r="AG44" i="13"/>
  <c r="AF42" i="13"/>
  <c r="I13" i="13"/>
  <c r="AQ10" i="13"/>
  <c r="G20" i="13"/>
  <c r="L13" i="13"/>
  <c r="I20" i="13" s="1"/>
  <c r="H13" i="13"/>
  <c r="O13" i="13"/>
  <c r="K13" i="13"/>
  <c r="N13" i="13"/>
  <c r="AF34" i="13"/>
  <c r="AJ65" i="10"/>
  <c r="AL64" i="10"/>
  <c r="Z64" i="10"/>
  <c r="X65" i="10"/>
  <c r="AP65" i="10"/>
  <c r="AR64" i="10"/>
  <c r="AW64" i="10"/>
  <c r="AU65" i="10"/>
  <c r="AE64" i="10"/>
  <c r="Y64" i="10"/>
  <c r="AV64" i="10"/>
  <c r="AK64" i="10"/>
  <c r="AQ64" i="10"/>
  <c r="AF64" i="10"/>
  <c r="AD65" i="10"/>
  <c r="AW65" i="9"/>
  <c r="AV66" i="9"/>
  <c r="AX65" i="9"/>
  <c r="Z65" i="9"/>
  <c r="Y66" i="9"/>
  <c r="AA65" i="9"/>
  <c r="AQ66" i="9"/>
  <c r="AS65" i="9"/>
  <c r="AR65" i="9"/>
  <c r="AQ11" i="5"/>
  <c r="AR9" i="5"/>
  <c r="AQ9" i="5"/>
  <c r="AQ10" i="5"/>
  <c r="AQ21" i="5"/>
  <c r="AK20" i="5"/>
  <c r="AE12" i="5"/>
  <c r="P14" i="5" s="1"/>
  <c r="H30" i="4"/>
  <c r="AM39" i="4" s="1"/>
  <c r="L22" i="4"/>
  <c r="AP33" i="4" s="1"/>
  <c r="G30" i="4"/>
  <c r="AL39" i="4" s="1"/>
  <c r="L20" i="4"/>
  <c r="AL32" i="4" s="1"/>
  <c r="K30" i="4"/>
  <c r="AP41" i="4" s="1"/>
  <c r="J30" i="4"/>
  <c r="AO43" i="4" s="1"/>
  <c r="L28" i="4"/>
  <c r="AO36" i="4" s="1"/>
  <c r="L24" i="4"/>
  <c r="AO34" i="4" s="1"/>
  <c r="L26" i="4"/>
  <c r="AO35" i="4" s="1"/>
  <c r="I30" i="4"/>
  <c r="AN43" i="4" s="1"/>
  <c r="AQ52" i="13" l="1"/>
  <c r="AQ55" i="13"/>
  <c r="AQ56" i="13"/>
  <c r="AQ51" i="13"/>
  <c r="AQ53" i="13"/>
  <c r="AP276" i="13"/>
  <c r="AP290" i="13"/>
  <c r="AP289" i="13"/>
  <c r="AP288" i="13"/>
  <c r="AP287" i="13"/>
  <c r="AP286" i="13"/>
  <c r="AP285" i="13"/>
  <c r="AP284" i="13"/>
  <c r="AP283" i="13"/>
  <c r="AP282" i="13"/>
  <c r="AP281" i="13"/>
  <c r="AP280" i="13"/>
  <c r="AP279" i="13"/>
  <c r="AP278" i="13"/>
  <c r="AP277" i="13"/>
  <c r="AP85" i="13"/>
  <c r="AP93" i="13"/>
  <c r="AP151" i="13"/>
  <c r="AP211" i="13"/>
  <c r="AP267" i="13"/>
  <c r="AP345" i="13"/>
  <c r="AP391" i="13"/>
  <c r="AP83" i="13"/>
  <c r="AP137" i="13"/>
  <c r="AP187" i="13"/>
  <c r="AP215" i="13"/>
  <c r="AP261" i="13"/>
  <c r="AP319" i="13"/>
  <c r="AP353" i="13"/>
  <c r="AP407" i="13"/>
  <c r="AP443" i="13"/>
  <c r="AP475" i="13"/>
  <c r="AP95" i="13"/>
  <c r="AP153" i="13"/>
  <c r="AP213" i="13"/>
  <c r="AP253" i="13"/>
  <c r="AP341" i="13"/>
  <c r="AP405" i="13"/>
  <c r="AP445" i="13"/>
  <c r="AP473" i="13"/>
  <c r="AP513" i="13"/>
  <c r="AP80" i="13"/>
  <c r="AP118" i="13"/>
  <c r="AP144" i="13"/>
  <c r="AP160" i="13"/>
  <c r="AP210" i="13"/>
  <c r="AP246" i="13"/>
  <c r="AP266" i="13"/>
  <c r="AP446" i="13"/>
  <c r="AP462" i="13"/>
  <c r="AP476" i="13"/>
  <c r="AP484" i="13"/>
  <c r="AP512" i="13"/>
  <c r="AP509" i="13"/>
  <c r="AP82" i="13"/>
  <c r="AP116" i="13"/>
  <c r="AP146" i="13"/>
  <c r="AP182" i="13"/>
  <c r="AP200" i="13"/>
  <c r="AP119" i="13"/>
  <c r="AP123" i="13"/>
  <c r="AP155" i="13"/>
  <c r="AP217" i="13"/>
  <c r="AP315" i="13"/>
  <c r="AP351" i="13"/>
  <c r="AP397" i="13"/>
  <c r="AP91" i="13"/>
  <c r="AP149" i="13"/>
  <c r="AP189" i="13"/>
  <c r="AP221" i="13"/>
  <c r="AP265" i="13"/>
  <c r="AP331" i="13"/>
  <c r="AP377" i="13"/>
  <c r="AP413" i="13"/>
  <c r="AP459" i="13"/>
  <c r="AP275" i="13"/>
  <c r="AP117" i="13"/>
  <c r="AP159" i="13"/>
  <c r="AP219" i="13"/>
  <c r="AP311" i="13"/>
  <c r="AP347" i="13"/>
  <c r="AP409" i="13"/>
  <c r="AP449" i="13"/>
  <c r="AP479" i="13"/>
  <c r="AP84" i="13"/>
  <c r="AP122" i="13"/>
  <c r="AP148" i="13"/>
  <c r="AP186" i="13"/>
  <c r="AP214" i="13"/>
  <c r="AP250" i="13"/>
  <c r="AP316" i="13"/>
  <c r="AP456" i="13"/>
  <c r="AP470" i="13"/>
  <c r="AP478" i="13"/>
  <c r="AP506" i="13"/>
  <c r="AP477" i="13"/>
  <c r="AP511" i="13"/>
  <c r="AP86" i="13"/>
  <c r="AP120" i="13"/>
  <c r="AP150" i="13"/>
  <c r="AP184" i="13"/>
  <c r="AP212" i="13"/>
  <c r="AP248" i="13"/>
  <c r="AP326" i="13"/>
  <c r="AP340" i="13"/>
  <c r="AP348" i="13"/>
  <c r="AP376" i="13"/>
  <c r="AP392" i="13"/>
  <c r="AP406" i="13"/>
  <c r="AP414" i="13"/>
  <c r="AP444" i="13"/>
  <c r="AP79" i="13"/>
  <c r="AP135" i="13"/>
  <c r="AP185" i="13"/>
  <c r="AP249" i="13"/>
  <c r="AP327" i="13"/>
  <c r="AP355" i="13"/>
  <c r="AP411" i="13"/>
  <c r="AP121" i="13"/>
  <c r="AP157" i="13"/>
  <c r="AP197" i="13"/>
  <c r="AP225" i="13"/>
  <c r="AP343" i="13"/>
  <c r="AP383" i="13"/>
  <c r="AP417" i="13"/>
  <c r="AP469" i="13"/>
  <c r="AP81" i="13"/>
  <c r="AP133" i="13"/>
  <c r="AP183" i="13"/>
  <c r="AP223" i="13"/>
  <c r="AP317" i="13"/>
  <c r="AP381" i="13"/>
  <c r="AP415" i="13"/>
  <c r="AP457" i="13"/>
  <c r="AP483" i="13"/>
  <c r="AP88" i="13"/>
  <c r="AP134" i="13"/>
  <c r="AP152" i="13"/>
  <c r="AP198" i="13"/>
  <c r="AP218" i="13"/>
  <c r="AP254" i="13"/>
  <c r="AP384" i="13"/>
  <c r="AP458" i="13"/>
  <c r="AP472" i="13"/>
  <c r="AP480" i="13"/>
  <c r="AP508" i="13"/>
  <c r="AP481" i="13"/>
  <c r="AP90" i="13"/>
  <c r="AP124" i="13"/>
  <c r="AP154" i="13"/>
  <c r="AP188" i="13"/>
  <c r="AP216" i="13"/>
  <c r="AP252" i="13"/>
  <c r="AP87" i="13"/>
  <c r="AP147" i="13"/>
  <c r="AP199" i="13"/>
  <c r="AP263" i="13"/>
  <c r="AP339" i="13"/>
  <c r="AP379" i="13"/>
  <c r="AP447" i="13"/>
  <c r="AP131" i="13"/>
  <c r="AP181" i="13"/>
  <c r="AP209" i="13"/>
  <c r="AP251" i="13"/>
  <c r="AP313" i="13"/>
  <c r="AP349" i="13"/>
  <c r="AP395" i="13"/>
  <c r="AP419" i="13"/>
  <c r="AP471" i="13"/>
  <c r="AP89" i="13"/>
  <c r="AP145" i="13"/>
  <c r="AP201" i="13"/>
  <c r="AP247" i="13"/>
  <c r="AP329" i="13"/>
  <c r="AP393" i="13"/>
  <c r="AP441" i="13"/>
  <c r="AP461" i="13"/>
  <c r="AP507" i="13"/>
  <c r="AP92" i="13"/>
  <c r="AP136" i="13"/>
  <c r="AP156" i="13"/>
  <c r="AP202" i="13"/>
  <c r="AP222" i="13"/>
  <c r="AP262" i="13"/>
  <c r="AP442" i="13"/>
  <c r="AP460" i="13"/>
  <c r="AP474" i="13"/>
  <c r="AP482" i="13"/>
  <c r="AP510" i="13"/>
  <c r="AP485" i="13"/>
  <c r="AP94" i="13"/>
  <c r="AP132" i="13"/>
  <c r="AP158" i="13"/>
  <c r="AP196" i="13"/>
  <c r="AP220" i="13"/>
  <c r="AP264" i="13"/>
  <c r="AP314" i="13"/>
  <c r="AP330" i="13"/>
  <c r="AP344" i="13"/>
  <c r="AP352" i="13"/>
  <c r="AP380" i="13"/>
  <c r="AP396" i="13"/>
  <c r="AP410" i="13"/>
  <c r="AP418" i="13"/>
  <c r="AP224" i="13"/>
  <c r="AP328" i="13"/>
  <c r="AP350" i="13"/>
  <c r="AP394" i="13"/>
  <c r="AP416" i="13"/>
  <c r="AP332" i="13"/>
  <c r="AP354" i="13"/>
  <c r="AP404" i="13"/>
  <c r="AP420" i="13"/>
  <c r="AP274" i="13"/>
  <c r="AP312" i="13"/>
  <c r="AP342" i="13"/>
  <c r="AP378" i="13"/>
  <c r="AP408" i="13"/>
  <c r="AP448" i="13"/>
  <c r="AP318" i="13"/>
  <c r="AP346" i="13"/>
  <c r="AP382" i="13"/>
  <c r="AP412" i="13"/>
  <c r="AQ300" i="13"/>
  <c r="AQ298" i="13"/>
  <c r="AQ297" i="13"/>
  <c r="AQ296" i="13"/>
  <c r="AQ295" i="13"/>
  <c r="AQ294" i="13"/>
  <c r="AQ292" i="13"/>
  <c r="AQ299" i="13"/>
  <c r="AQ293" i="13"/>
  <c r="AQ291" i="13"/>
  <c r="AQ269" i="13"/>
  <c r="AQ129" i="13"/>
  <c r="AQ171" i="13"/>
  <c r="AQ195" i="13"/>
  <c r="AQ231" i="13"/>
  <c r="AQ255" i="13"/>
  <c r="AQ423" i="13"/>
  <c r="AQ465" i="13"/>
  <c r="AQ113" i="13"/>
  <c r="AQ143" i="13"/>
  <c r="AQ173" i="13"/>
  <c r="AQ229" i="13"/>
  <c r="AQ245" i="13"/>
  <c r="AQ305" i="13"/>
  <c r="AQ323" i="13"/>
  <c r="AQ337" i="13"/>
  <c r="AQ363" i="13"/>
  <c r="AQ371" i="13"/>
  <c r="AQ389" i="13"/>
  <c r="AQ427" i="13"/>
  <c r="AQ451" i="13"/>
  <c r="AQ467" i="13"/>
  <c r="AQ493" i="13"/>
  <c r="AQ107" i="13"/>
  <c r="AQ141" i="13"/>
  <c r="AQ175" i="13"/>
  <c r="AQ203" i="13"/>
  <c r="AQ235" i="13"/>
  <c r="AQ387" i="13"/>
  <c r="AQ429" i="13"/>
  <c r="AQ495" i="13"/>
  <c r="AQ115" i="13"/>
  <c r="AQ161" i="13"/>
  <c r="AQ177" i="13"/>
  <c r="AQ233" i="13"/>
  <c r="AQ257" i="13"/>
  <c r="AQ307" i="13"/>
  <c r="AQ325" i="13"/>
  <c r="AQ357" i="13"/>
  <c r="AQ365" i="13"/>
  <c r="AQ373" i="13"/>
  <c r="AQ401" i="13"/>
  <c r="AQ433" i="13"/>
  <c r="AQ453" i="13"/>
  <c r="AQ487" i="13"/>
  <c r="AQ497" i="13"/>
  <c r="AQ273" i="13"/>
  <c r="AQ110" i="13"/>
  <c r="AQ128" i="13"/>
  <c r="AQ142" i="13"/>
  <c r="AQ168" i="13"/>
  <c r="AQ176" i="13"/>
  <c r="AQ192" i="13"/>
  <c r="AQ272" i="13"/>
  <c r="AQ111" i="13"/>
  <c r="AQ163" i="13"/>
  <c r="AQ179" i="13"/>
  <c r="AQ207" i="13"/>
  <c r="AQ239" i="13"/>
  <c r="AQ399" i="13"/>
  <c r="AQ431" i="13"/>
  <c r="AQ499" i="13"/>
  <c r="AQ105" i="13"/>
  <c r="AQ127" i="13"/>
  <c r="AQ165" i="13"/>
  <c r="AQ193" i="13"/>
  <c r="AQ237" i="13"/>
  <c r="AQ259" i="13"/>
  <c r="AQ309" i="13"/>
  <c r="AQ333" i="13"/>
  <c r="AQ359" i="13"/>
  <c r="AQ367" i="13"/>
  <c r="AQ375" i="13"/>
  <c r="AQ421" i="13"/>
  <c r="AQ435" i="13"/>
  <c r="AQ455" i="13"/>
  <c r="AQ489" i="13"/>
  <c r="AQ501" i="13"/>
  <c r="AQ125" i="13"/>
  <c r="AQ167" i="13"/>
  <c r="AQ191" i="13"/>
  <c r="AQ227" i="13"/>
  <c r="AQ243" i="13"/>
  <c r="AQ403" i="13"/>
  <c r="AQ437" i="13"/>
  <c r="AQ503" i="13"/>
  <c r="AQ109" i="13"/>
  <c r="AQ139" i="13"/>
  <c r="AQ169" i="13"/>
  <c r="AQ205" i="13"/>
  <c r="AQ241" i="13"/>
  <c r="AQ303" i="13"/>
  <c r="AQ321" i="13"/>
  <c r="AQ335" i="13"/>
  <c r="AQ361" i="13"/>
  <c r="AQ369" i="13"/>
  <c r="AQ385" i="13"/>
  <c r="AQ425" i="13"/>
  <c r="AQ439" i="13"/>
  <c r="AQ463" i="13"/>
  <c r="AQ491" i="13"/>
  <c r="AQ505" i="13"/>
  <c r="AQ106" i="13"/>
  <c r="AQ114" i="13"/>
  <c r="AQ138" i="13"/>
  <c r="AQ164" i="13"/>
  <c r="AQ172" i="13"/>
  <c r="AQ180" i="13"/>
  <c r="AQ204" i="13"/>
  <c r="AQ228" i="13"/>
  <c r="AQ236" i="13"/>
  <c r="AQ244" i="13"/>
  <c r="AQ112" i="13"/>
  <c r="AQ162" i="13"/>
  <c r="AQ178" i="13"/>
  <c r="AQ208" i="13"/>
  <c r="AQ234" i="13"/>
  <c r="AQ256" i="13"/>
  <c r="AQ270" i="13"/>
  <c r="AQ304" i="13"/>
  <c r="AQ320" i="13"/>
  <c r="AQ336" i="13"/>
  <c r="AQ360" i="13"/>
  <c r="AQ368" i="13"/>
  <c r="AQ386" i="13"/>
  <c r="AQ400" i="13"/>
  <c r="AQ426" i="13"/>
  <c r="AQ434" i="13"/>
  <c r="AQ450" i="13"/>
  <c r="AQ466" i="13"/>
  <c r="AQ490" i="13"/>
  <c r="AQ498" i="13"/>
  <c r="AQ271" i="13"/>
  <c r="AQ126" i="13"/>
  <c r="AQ166" i="13"/>
  <c r="AQ190" i="13"/>
  <c r="AQ226" i="13"/>
  <c r="AQ238" i="13"/>
  <c r="AQ258" i="13"/>
  <c r="AQ306" i="13"/>
  <c r="AQ322" i="13"/>
  <c r="AQ338" i="13"/>
  <c r="AQ362" i="13"/>
  <c r="AQ370" i="13"/>
  <c r="AQ388" i="13"/>
  <c r="AQ402" i="13"/>
  <c r="AQ428" i="13"/>
  <c r="AQ436" i="13"/>
  <c r="AQ452" i="13"/>
  <c r="AQ468" i="13"/>
  <c r="AQ492" i="13"/>
  <c r="AQ500" i="13"/>
  <c r="AQ130" i="13"/>
  <c r="AQ170" i="13"/>
  <c r="AQ194" i="13"/>
  <c r="AQ230" i="13"/>
  <c r="AQ240" i="13"/>
  <c r="AQ260" i="13"/>
  <c r="AQ301" i="13"/>
  <c r="AQ308" i="13"/>
  <c r="AQ324" i="13"/>
  <c r="AQ356" i="13"/>
  <c r="AQ364" i="13"/>
  <c r="AQ372" i="13"/>
  <c r="AQ390" i="13"/>
  <c r="AQ422" i="13"/>
  <c r="AQ430" i="13"/>
  <c r="AQ438" i="13"/>
  <c r="AQ454" i="13"/>
  <c r="AQ486" i="13"/>
  <c r="AQ494" i="13"/>
  <c r="AQ502" i="13"/>
  <c r="AQ108" i="13"/>
  <c r="AQ140" i="13"/>
  <c r="AQ174" i="13"/>
  <c r="AQ206" i="13"/>
  <c r="AQ232" i="13"/>
  <c r="AQ242" i="13"/>
  <c r="AQ268" i="13"/>
  <c r="AQ302" i="13"/>
  <c r="AQ310" i="13"/>
  <c r="AQ334" i="13"/>
  <c r="AQ358" i="13"/>
  <c r="AQ366" i="13"/>
  <c r="AQ374" i="13"/>
  <c r="AQ398" i="13"/>
  <c r="AQ424" i="13"/>
  <c r="AQ432" i="13"/>
  <c r="AQ440" i="13"/>
  <c r="AQ464" i="13"/>
  <c r="AQ488" i="13"/>
  <c r="AQ496" i="13"/>
  <c r="AQ504" i="13"/>
  <c r="AQ48" i="13"/>
  <c r="AQ32" i="13"/>
  <c r="AQ35" i="13"/>
  <c r="AQ39" i="13"/>
  <c r="AQ44" i="13"/>
  <c r="AQ63" i="13"/>
  <c r="AQ76" i="13"/>
  <c r="AQ46" i="13"/>
  <c r="AQ36" i="13"/>
  <c r="AQ40" i="13"/>
  <c r="AQ45" i="13"/>
  <c r="AQ73" i="13"/>
  <c r="AQ34" i="13"/>
  <c r="AQ31" i="13"/>
  <c r="AQ37" i="13"/>
  <c r="AQ41" i="13"/>
  <c r="AQ49" i="13"/>
  <c r="AQ60" i="13"/>
  <c r="AQ33" i="13"/>
  <c r="AQ38" i="13"/>
  <c r="AQ42" i="13"/>
  <c r="AQ61" i="13"/>
  <c r="AQ43" i="13"/>
  <c r="AQ65" i="13"/>
  <c r="AQ77" i="13"/>
  <c r="AQ62" i="13"/>
  <c r="AQ74" i="13"/>
  <c r="AQ47" i="13"/>
  <c r="AQ67" i="13"/>
  <c r="AQ50" i="13"/>
  <c r="AQ64" i="13"/>
  <c r="AQ57" i="13"/>
  <c r="AQ71" i="13"/>
  <c r="AQ54" i="13"/>
  <c r="AQ70" i="13"/>
  <c r="AQ59" i="13"/>
  <c r="AQ75" i="13"/>
  <c r="AQ58" i="13"/>
  <c r="AQ72" i="13"/>
  <c r="AM41" i="4"/>
  <c r="AL42" i="4"/>
  <c r="AL41" i="4"/>
  <c r="AQ82" i="13"/>
  <c r="AQ90" i="13"/>
  <c r="AQ98" i="13"/>
  <c r="AQ83" i="13"/>
  <c r="AQ91" i="13"/>
  <c r="AQ99" i="13"/>
  <c r="AQ84" i="13"/>
  <c r="AQ92" i="13"/>
  <c r="AQ100" i="13"/>
  <c r="AQ85" i="13"/>
  <c r="AQ93" i="13"/>
  <c r="AQ101" i="13"/>
  <c r="AQ78" i="13"/>
  <c r="AQ86" i="13"/>
  <c r="AQ94" i="13"/>
  <c r="AQ102" i="13"/>
  <c r="AQ79" i="13"/>
  <c r="AQ87" i="13"/>
  <c r="AQ95" i="13"/>
  <c r="AQ103" i="13"/>
  <c r="AQ80" i="13"/>
  <c r="AQ88" i="13"/>
  <c r="AQ96" i="13"/>
  <c r="AQ104" i="13"/>
  <c r="AQ81" i="13"/>
  <c r="AQ89" i="13"/>
  <c r="AQ97" i="13"/>
  <c r="AP25" i="13"/>
  <c r="AP47" i="13"/>
  <c r="AP23" i="13"/>
  <c r="AP45" i="13"/>
  <c r="AP27" i="13"/>
  <c r="AP51" i="13"/>
  <c r="AP75" i="13"/>
  <c r="AP29" i="13"/>
  <c r="AP49" i="13"/>
  <c r="AP73" i="13"/>
  <c r="AP28" i="13"/>
  <c r="AP46" i="13"/>
  <c r="AP54" i="13"/>
  <c r="AP62" i="13"/>
  <c r="AP70" i="13"/>
  <c r="AP33" i="13"/>
  <c r="AP59" i="13"/>
  <c r="AP31" i="13"/>
  <c r="AP53" i="13"/>
  <c r="AP35" i="13"/>
  <c r="AP57" i="13"/>
  <c r="AP77" i="13"/>
  <c r="AP36" i="13"/>
  <c r="AP55" i="13"/>
  <c r="AP22" i="13"/>
  <c r="AP30" i="13"/>
  <c r="AP48" i="13"/>
  <c r="AP56" i="13"/>
  <c r="AP64" i="13"/>
  <c r="AP72" i="13"/>
  <c r="AP38" i="13"/>
  <c r="AP37" i="13"/>
  <c r="AP61" i="13"/>
  <c r="AP40" i="13"/>
  <c r="AP65" i="13"/>
  <c r="AP39" i="13"/>
  <c r="AP63" i="13"/>
  <c r="AP24" i="13"/>
  <c r="AP32" i="13"/>
  <c r="AP50" i="13"/>
  <c r="AP58" i="13"/>
  <c r="AP66" i="13"/>
  <c r="AP74" i="13"/>
  <c r="AP42" i="13"/>
  <c r="AP41" i="13"/>
  <c r="AP71" i="13"/>
  <c r="AP44" i="13"/>
  <c r="AP69" i="13"/>
  <c r="AP21" i="13"/>
  <c r="AP43" i="13"/>
  <c r="AP67" i="13"/>
  <c r="AP26" i="13"/>
  <c r="AP34" i="13"/>
  <c r="AP52" i="13"/>
  <c r="AP60" i="13"/>
  <c r="AP68" i="13"/>
  <c r="AP76" i="13"/>
  <c r="AL36" i="5"/>
  <c r="AK35" i="5"/>
  <c r="AK34" i="5"/>
  <c r="AK36" i="5"/>
  <c r="AQ37" i="5"/>
  <c r="AQ36" i="5"/>
  <c r="AR38" i="5"/>
  <c r="AQ38" i="5"/>
  <c r="M14" i="13"/>
  <c r="K20" i="13"/>
  <c r="AQ22" i="13"/>
  <c r="AQ27" i="13"/>
  <c r="AQ24" i="13"/>
  <c r="AQ21" i="13"/>
  <c r="AQ26" i="13"/>
  <c r="AQ25" i="13"/>
  <c r="AQ23" i="13"/>
  <c r="AP19" i="13"/>
  <c r="AP20" i="13"/>
  <c r="AG33" i="13"/>
  <c r="AP17" i="13"/>
  <c r="AP18" i="13"/>
  <c r="AF35" i="13"/>
  <c r="AP15" i="13"/>
  <c r="AP16" i="13"/>
  <c r="AG15" i="13"/>
  <c r="AF15" i="13"/>
  <c r="AF17" i="13"/>
  <c r="M13" i="13"/>
  <c r="H20" i="13"/>
  <c r="AP14" i="13"/>
  <c r="J13" i="13"/>
  <c r="AX24" i="5"/>
  <c r="AY25" i="5"/>
  <c r="AX25" i="5"/>
  <c r="AX23" i="5"/>
  <c r="AN34" i="4"/>
  <c r="AM43" i="4"/>
  <c r="AP32" i="4"/>
  <c r="AN32" i="4"/>
  <c r="AP36" i="4"/>
  <c r="AO33" i="4"/>
  <c r="AP43" i="4"/>
  <c r="AP35" i="4"/>
  <c r="AL33" i="4"/>
  <c r="AN36" i="4"/>
  <c r="AL34" i="4"/>
  <c r="AL43" i="4"/>
  <c r="AN33" i="4"/>
  <c r="AO32" i="4"/>
  <c r="AF65" i="10"/>
  <c r="AE65" i="10"/>
  <c r="AD66" i="10"/>
  <c r="AW65" i="10"/>
  <c r="AV65" i="10"/>
  <c r="AU66" i="10"/>
  <c r="Z65" i="10"/>
  <c r="Y65" i="10"/>
  <c r="X66" i="10"/>
  <c r="AQ65" i="10"/>
  <c r="AP66" i="10"/>
  <c r="AR65" i="10"/>
  <c r="AJ66" i="10"/>
  <c r="AL65" i="10"/>
  <c r="AK65" i="10"/>
  <c r="AX66" i="9"/>
  <c r="AW66" i="9"/>
  <c r="AV67" i="9"/>
  <c r="AA66" i="9"/>
  <c r="Z66" i="9"/>
  <c r="Y67" i="9"/>
  <c r="AR66" i="9"/>
  <c r="AQ67" i="9"/>
  <c r="AS66" i="9"/>
  <c r="AK19" i="5"/>
  <c r="AK18" i="5"/>
  <c r="AK17" i="5"/>
  <c r="AL19" i="5"/>
  <c r="AR20" i="5"/>
  <c r="AQ19" i="5"/>
  <c r="AQ20" i="5"/>
  <c r="AQ18" i="5"/>
  <c r="AN39" i="4"/>
  <c r="AO42" i="4"/>
  <c r="AM33" i="4"/>
  <c r="AM35" i="4"/>
  <c r="AP42" i="4"/>
  <c r="AM34" i="4"/>
  <c r="AL35" i="4"/>
  <c r="AL36" i="4"/>
  <c r="AQ36" i="4" s="1"/>
  <c r="AO40" i="4"/>
  <c r="AN35" i="4"/>
  <c r="AP39" i="4"/>
  <c r="AP44" i="4" s="1"/>
  <c r="L30" i="4"/>
  <c r="AN40" i="4"/>
  <c r="AL40" i="4"/>
  <c r="AL44" i="4" s="1"/>
  <c r="AM32" i="4"/>
  <c r="AM40" i="4"/>
  <c r="AM42" i="4"/>
  <c r="AN42" i="4"/>
  <c r="AM36" i="4"/>
  <c r="AP34" i="4"/>
  <c r="AP40" i="4"/>
  <c r="AN41" i="4"/>
  <c r="AO39" i="4"/>
  <c r="AO41" i="4"/>
  <c r="AO44" i="4" l="1"/>
  <c r="AQ32" i="4"/>
  <c r="AN44" i="4"/>
  <c r="AM44" i="4"/>
  <c r="AQ13" i="13"/>
  <c r="AQ35" i="4"/>
  <c r="N20" i="13"/>
  <c r="AP13" i="13"/>
  <c r="AP11" i="13"/>
  <c r="AQ33" i="4"/>
  <c r="AQ34" i="4"/>
  <c r="AJ67" i="10"/>
  <c r="AL66" i="10"/>
  <c r="AK66" i="10"/>
  <c r="Z66" i="10"/>
  <c r="Y66" i="10"/>
  <c r="X67" i="10"/>
  <c r="AQ66" i="10"/>
  <c r="AP67" i="10"/>
  <c r="AR66" i="10"/>
  <c r="AF66" i="10"/>
  <c r="AE66" i="10"/>
  <c r="AD67" i="10"/>
  <c r="AW66" i="10"/>
  <c r="AV66" i="10"/>
  <c r="AU67" i="10"/>
  <c r="AS67" i="9"/>
  <c r="AR67" i="9"/>
  <c r="AQ68" i="9"/>
  <c r="AV68" i="9"/>
  <c r="AX67" i="9"/>
  <c r="AW67" i="9"/>
  <c r="Y68" i="9"/>
  <c r="AA67" i="9"/>
  <c r="Z67" i="9"/>
  <c r="AP10" i="13" l="1"/>
  <c r="AR10" i="13" s="1"/>
  <c r="AW67" i="10"/>
  <c r="AV67" i="10"/>
  <c r="AU68" i="10"/>
  <c r="AF67" i="10"/>
  <c r="AE67" i="10"/>
  <c r="AD68" i="10"/>
  <c r="AQ67" i="10"/>
  <c r="AP68" i="10"/>
  <c r="AR67" i="10"/>
  <c r="Z67" i="10"/>
  <c r="Y67" i="10"/>
  <c r="X68" i="10"/>
  <c r="AJ68" i="10"/>
  <c r="AL67" i="10"/>
  <c r="AK67" i="10"/>
  <c r="AV69" i="9"/>
  <c r="AX68" i="9"/>
  <c r="AW68" i="9"/>
  <c r="AQ69" i="9"/>
  <c r="AS68" i="9"/>
  <c r="AR68" i="9"/>
  <c r="Y69" i="9"/>
  <c r="AA68" i="9"/>
  <c r="Z68" i="9"/>
  <c r="AP9" i="13" l="1"/>
  <c r="AR9" i="13" s="1"/>
  <c r="V7" i="13" s="1"/>
  <c r="W7" i="13" s="1"/>
  <c r="AW68" i="10"/>
  <c r="AV68" i="10"/>
  <c r="AU69" i="10"/>
  <c r="AF68" i="10"/>
  <c r="AE68" i="10"/>
  <c r="AD69" i="10"/>
  <c r="AJ69" i="10"/>
  <c r="AL68" i="10"/>
  <c r="AK68" i="10"/>
  <c r="Z68" i="10"/>
  <c r="Y68" i="10"/>
  <c r="X69" i="10"/>
  <c r="AQ68" i="10"/>
  <c r="AP69" i="10"/>
  <c r="AR68" i="10"/>
  <c r="Z69" i="9"/>
  <c r="Y70" i="9"/>
  <c r="AA69" i="9"/>
  <c r="AQ70" i="9"/>
  <c r="AS69" i="9"/>
  <c r="AR69" i="9"/>
  <c r="AW69" i="9"/>
  <c r="AV70" i="9"/>
  <c r="AX69" i="9"/>
  <c r="AQ69" i="10" l="1"/>
  <c r="AP70" i="10"/>
  <c r="AR69" i="10"/>
  <c r="Z69" i="10"/>
  <c r="Y69" i="10"/>
  <c r="X70" i="10"/>
  <c r="AJ70" i="10"/>
  <c r="AL69" i="10"/>
  <c r="AK69" i="10"/>
  <c r="AW69" i="10"/>
  <c r="AV69" i="10"/>
  <c r="AU70" i="10"/>
  <c r="AF69" i="10"/>
  <c r="AE69" i="10"/>
  <c r="AD70" i="10"/>
  <c r="AX70" i="9"/>
  <c r="AW70" i="9"/>
  <c r="AV71" i="9"/>
  <c r="AR70" i="9"/>
  <c r="AQ71" i="9"/>
  <c r="AS70" i="9"/>
  <c r="AA70" i="9"/>
  <c r="Z70" i="9"/>
  <c r="Y71" i="9"/>
  <c r="AW70" i="10" l="1"/>
  <c r="AV70" i="10"/>
  <c r="AU71" i="10"/>
  <c r="AF70" i="10"/>
  <c r="AE70" i="10"/>
  <c r="AD71" i="10"/>
  <c r="AJ71" i="10"/>
  <c r="AL70" i="10"/>
  <c r="AK70" i="10"/>
  <c r="Z70" i="10"/>
  <c r="Y70" i="10"/>
  <c r="X71" i="10"/>
  <c r="AQ70" i="10"/>
  <c r="AP71" i="10"/>
  <c r="AR70" i="10"/>
  <c r="Y72" i="9"/>
  <c r="AA71" i="9"/>
  <c r="Z71" i="9"/>
  <c r="AS71" i="9"/>
  <c r="AR71" i="9"/>
  <c r="AQ72" i="9"/>
  <c r="AV72" i="9"/>
  <c r="AX71" i="9"/>
  <c r="AW71" i="9"/>
  <c r="Z71" i="10" l="1"/>
  <c r="Y71" i="10"/>
  <c r="X72" i="10"/>
  <c r="AJ72" i="10"/>
  <c r="AL71" i="10"/>
  <c r="AK71" i="10"/>
  <c r="AW71" i="10"/>
  <c r="AV71" i="10"/>
  <c r="AU72" i="10"/>
  <c r="AQ71" i="10"/>
  <c r="AP72" i="10"/>
  <c r="AR71" i="10"/>
  <c r="AF71" i="10"/>
  <c r="AE71" i="10"/>
  <c r="AD72" i="10"/>
  <c r="Y73" i="9"/>
  <c r="AA72" i="9"/>
  <c r="Z72" i="9"/>
  <c r="AV73" i="9"/>
  <c r="AX72" i="9"/>
  <c r="AW72" i="9"/>
  <c r="AQ73" i="9"/>
  <c r="AS72" i="9"/>
  <c r="AR72" i="9"/>
  <c r="AJ73" i="10" l="1"/>
  <c r="AL72" i="10"/>
  <c r="AK72" i="10"/>
  <c r="AF72" i="10"/>
  <c r="AE72" i="10"/>
  <c r="AD73" i="10"/>
  <c r="AQ72" i="10"/>
  <c r="AP73" i="10"/>
  <c r="AR72" i="10"/>
  <c r="Z72" i="10"/>
  <c r="Y72" i="10"/>
  <c r="X73" i="10"/>
  <c r="AW72" i="10"/>
  <c r="AV72" i="10"/>
  <c r="AU73" i="10"/>
  <c r="AW73" i="9"/>
  <c r="AV74" i="9"/>
  <c r="AX73" i="9"/>
  <c r="AQ74" i="9"/>
  <c r="AS73" i="9"/>
  <c r="AR73" i="9"/>
  <c r="Z73" i="9"/>
  <c r="Y74" i="9"/>
  <c r="AA73" i="9"/>
  <c r="AW73" i="10" l="1"/>
  <c r="AV73" i="10"/>
  <c r="AU74" i="10"/>
  <c r="Z73" i="10"/>
  <c r="Y73" i="10"/>
  <c r="X74" i="10"/>
  <c r="AQ73" i="10"/>
  <c r="AP74" i="10"/>
  <c r="AR73" i="10"/>
  <c r="AF73" i="10"/>
  <c r="AE73" i="10"/>
  <c r="AD74" i="10"/>
  <c r="AJ74" i="10"/>
  <c r="AL73" i="10"/>
  <c r="AK73" i="10"/>
  <c r="AX74" i="9"/>
  <c r="AW74" i="9"/>
  <c r="AV75" i="9"/>
  <c r="AA74" i="9"/>
  <c r="Z74" i="9"/>
  <c r="Y75" i="9"/>
  <c r="AR74" i="9"/>
  <c r="AQ75" i="9"/>
  <c r="AS74" i="9"/>
  <c r="AF74" i="10" l="1"/>
  <c r="AE74" i="10"/>
  <c r="AD75" i="10"/>
  <c r="AQ74" i="10"/>
  <c r="AP75" i="10"/>
  <c r="AR74" i="10"/>
  <c r="AW74" i="10"/>
  <c r="AV74" i="10"/>
  <c r="AU75" i="10"/>
  <c r="Z74" i="10"/>
  <c r="Y74" i="10"/>
  <c r="X75" i="10"/>
  <c r="AJ75" i="10"/>
  <c r="AL74" i="10"/>
  <c r="AK74" i="10"/>
  <c r="Y76" i="9"/>
  <c r="AA75" i="9"/>
  <c r="Z75" i="9"/>
  <c r="AV76" i="9"/>
  <c r="AX75" i="9"/>
  <c r="AW75" i="9"/>
  <c r="AS75" i="9"/>
  <c r="AR75" i="9"/>
  <c r="AQ76" i="9"/>
  <c r="Z75" i="10" l="1"/>
  <c r="Y75" i="10"/>
  <c r="X76" i="10"/>
  <c r="AF75" i="10"/>
  <c r="AE75" i="10"/>
  <c r="AD76" i="10"/>
  <c r="AJ76" i="10"/>
  <c r="AL75" i="10"/>
  <c r="AK75" i="10"/>
  <c r="AW75" i="10"/>
  <c r="AV75" i="10"/>
  <c r="AU76" i="10"/>
  <c r="AQ75" i="10"/>
  <c r="AP76" i="10"/>
  <c r="AR75" i="10"/>
  <c r="AQ77" i="9"/>
  <c r="AS76" i="9"/>
  <c r="AR76" i="9"/>
  <c r="AV77" i="9"/>
  <c r="AX76" i="9"/>
  <c r="AW76" i="9"/>
  <c r="Y77" i="9"/>
  <c r="AA76" i="9"/>
  <c r="Z76" i="9"/>
  <c r="AW76" i="10" l="1"/>
  <c r="AV76" i="10"/>
  <c r="AU77" i="10"/>
  <c r="AJ77" i="10"/>
  <c r="AL76" i="10"/>
  <c r="AK76" i="10"/>
  <c r="Z76" i="10"/>
  <c r="Y76" i="10"/>
  <c r="X77" i="10"/>
  <c r="AQ76" i="10"/>
  <c r="AP77" i="10"/>
  <c r="AR76" i="10"/>
  <c r="AF76" i="10"/>
  <c r="AE76" i="10"/>
  <c r="AD77" i="10"/>
  <c r="Z77" i="9"/>
  <c r="Y78" i="9"/>
  <c r="AA77" i="9"/>
  <c r="AW77" i="9"/>
  <c r="AV78" i="9"/>
  <c r="AX77" i="9"/>
  <c r="AQ78" i="9"/>
  <c r="AS77" i="9"/>
  <c r="AR77" i="9"/>
  <c r="AJ78" i="10" l="1"/>
  <c r="AL77" i="10"/>
  <c r="AK77" i="10"/>
  <c r="AF77" i="10"/>
  <c r="AE77" i="10"/>
  <c r="AD78" i="10"/>
  <c r="AQ77" i="10"/>
  <c r="AP78" i="10"/>
  <c r="AR77" i="10"/>
  <c r="AW77" i="10"/>
  <c r="AV77" i="10"/>
  <c r="AU78" i="10"/>
  <c r="Z77" i="10"/>
  <c r="Y77" i="10"/>
  <c r="X78" i="10"/>
  <c r="AR78" i="9"/>
  <c r="AQ79" i="9"/>
  <c r="AS78" i="9"/>
  <c r="AX78" i="9"/>
  <c r="AW78" i="9"/>
  <c r="AV79" i="9"/>
  <c r="AA78" i="9"/>
  <c r="Z78" i="9"/>
  <c r="Y79" i="9"/>
  <c r="AF78" i="10" l="1"/>
  <c r="AE78" i="10"/>
  <c r="AD79" i="10"/>
  <c r="AW78" i="10"/>
  <c r="AV78" i="10"/>
  <c r="AU79" i="10"/>
  <c r="AQ78" i="10"/>
  <c r="AP79" i="10"/>
  <c r="AR78" i="10"/>
  <c r="Z78" i="10"/>
  <c r="Y78" i="10"/>
  <c r="X79" i="10"/>
  <c r="AJ79" i="10"/>
  <c r="AL78" i="10"/>
  <c r="AK78" i="10"/>
  <c r="Y80" i="9"/>
  <c r="AA79" i="9"/>
  <c r="Z79" i="9"/>
  <c r="AS79" i="9"/>
  <c r="AR79" i="9"/>
  <c r="AQ80" i="9"/>
  <c r="AV80" i="9"/>
  <c r="AX79" i="9"/>
  <c r="AW79" i="9"/>
  <c r="Z79" i="10" l="1"/>
  <c r="Y79" i="10"/>
  <c r="X80" i="10"/>
  <c r="AQ79" i="10"/>
  <c r="AP80" i="10"/>
  <c r="AR79" i="10"/>
  <c r="AF79" i="10"/>
  <c r="AE79" i="10"/>
  <c r="AD80" i="10"/>
  <c r="AW79" i="10"/>
  <c r="AV79" i="10"/>
  <c r="AU80" i="10"/>
  <c r="AJ80" i="10"/>
  <c r="AL79" i="10"/>
  <c r="AK79" i="10"/>
  <c r="Y81" i="9"/>
  <c r="AA80" i="9"/>
  <c r="Z80" i="9"/>
  <c r="AV81" i="9"/>
  <c r="AX80" i="9"/>
  <c r="AW80" i="9"/>
  <c r="AQ81" i="9"/>
  <c r="AS80" i="9"/>
  <c r="AR80" i="9"/>
  <c r="Z80" i="10" l="1"/>
  <c r="Y80" i="10"/>
  <c r="X81" i="10"/>
  <c r="AW80" i="10"/>
  <c r="AV80" i="10"/>
  <c r="AU81" i="10"/>
  <c r="AJ81" i="10"/>
  <c r="AL80" i="10"/>
  <c r="AK80" i="10"/>
  <c r="AF80" i="10"/>
  <c r="AE80" i="10"/>
  <c r="AD81" i="10"/>
  <c r="AQ80" i="10"/>
  <c r="AP81" i="10"/>
  <c r="AR80" i="10"/>
  <c r="AW81" i="9"/>
  <c r="AV82" i="9"/>
  <c r="AX81" i="9"/>
  <c r="AQ82" i="9"/>
  <c r="AS81" i="9"/>
  <c r="AR81" i="9"/>
  <c r="Z81" i="9"/>
  <c r="Y82" i="9"/>
  <c r="AA81" i="9"/>
  <c r="AF81" i="10" l="1"/>
  <c r="AE81" i="10"/>
  <c r="AD82" i="10"/>
  <c r="AJ82" i="10"/>
  <c r="AL81" i="10"/>
  <c r="AK81" i="10"/>
  <c r="Z81" i="10"/>
  <c r="Y81" i="10"/>
  <c r="X82" i="10"/>
  <c r="AQ81" i="10"/>
  <c r="AP82" i="10"/>
  <c r="AR81" i="10"/>
  <c r="AW81" i="10"/>
  <c r="AV81" i="10"/>
  <c r="AU82" i="10"/>
  <c r="AR82" i="9"/>
  <c r="AQ83" i="9"/>
  <c r="AS82" i="9"/>
  <c r="AA82" i="9"/>
  <c r="Z82" i="9"/>
  <c r="Y83" i="9"/>
  <c r="AX82" i="9"/>
  <c r="AW82" i="9"/>
  <c r="AV83" i="9"/>
  <c r="AJ83" i="10" l="1"/>
  <c r="AL82" i="10"/>
  <c r="AK82" i="10"/>
  <c r="AW82" i="10"/>
  <c r="AV82" i="10"/>
  <c r="AU83" i="10"/>
  <c r="AQ82" i="10"/>
  <c r="AP83" i="10"/>
  <c r="AR82" i="10"/>
  <c r="AF82" i="10"/>
  <c r="AE82" i="10"/>
  <c r="AD83" i="10"/>
  <c r="Z82" i="10"/>
  <c r="Y82" i="10"/>
  <c r="X83" i="10"/>
  <c r="AV84" i="9"/>
  <c r="AX83" i="9"/>
  <c r="AW83" i="9"/>
  <c r="Y84" i="9"/>
  <c r="AA83" i="9"/>
  <c r="Z83" i="9"/>
  <c r="AS83" i="9"/>
  <c r="AR83" i="9"/>
  <c r="AQ84" i="9"/>
  <c r="Z83" i="10" l="1"/>
  <c r="Y83" i="10"/>
  <c r="X84" i="10"/>
  <c r="AF83" i="10"/>
  <c r="AE83" i="10"/>
  <c r="AD84" i="10"/>
  <c r="AQ83" i="10"/>
  <c r="AP84" i="10"/>
  <c r="AR83" i="10"/>
  <c r="AW83" i="10"/>
  <c r="AV83" i="10"/>
  <c r="AU84" i="10"/>
  <c r="AJ84" i="10"/>
  <c r="AL83" i="10"/>
  <c r="AK83" i="10"/>
  <c r="AS84" i="9"/>
  <c r="AR84" i="9"/>
  <c r="AR85" i="9" s="1"/>
  <c r="AA84" i="9"/>
  <c r="AA85" i="9" s="1"/>
  <c r="Z84" i="9"/>
  <c r="Z85" i="9" s="1"/>
  <c r="AX84" i="9"/>
  <c r="AW84" i="9"/>
  <c r="AW85" i="9" s="1"/>
  <c r="AF84" i="10" l="1"/>
  <c r="AE84" i="10"/>
  <c r="AE85" i="10" s="1"/>
  <c r="AL84" i="10"/>
  <c r="AK84" i="10"/>
  <c r="AK85" i="10" s="1"/>
  <c r="AW84" i="10"/>
  <c r="AV84" i="10"/>
  <c r="AV85" i="10" s="1"/>
  <c r="AQ84" i="10"/>
  <c r="AQ85" i="10" s="1"/>
  <c r="AR84" i="10"/>
  <c r="Z84" i="10"/>
  <c r="Z85" i="10" s="1"/>
  <c r="Y84" i="10"/>
  <c r="Y85" i="10" s="1"/>
  <c r="BC12" i="30" l="1"/>
  <c r="BE12" i="30" s="1"/>
  <c r="BF11" i="30" s="1"/>
  <c r="BG11" i="30" s="1"/>
  <c r="BQ7" i="30"/>
  <c r="Y18" i="30"/>
  <c r="Y19" i="30"/>
  <c r="Y26" i="30"/>
  <c r="Y20" i="30"/>
  <c r="Y23" i="30"/>
  <c r="Y24" i="30" s="1"/>
  <c r="Y25" i="30"/>
  <c r="T10" i="30"/>
  <c r="CA6" i="30" s="1"/>
  <c r="CD6" i="30" s="1"/>
  <c r="CE6" i="30" l="1"/>
  <c r="Y27" i="30"/>
  <c r="Y16" i="30" s="1"/>
  <c r="Y17" i="30" s="1"/>
  <c r="Y15" i="30"/>
  <c r="Y10" i="30"/>
  <c r="U10" i="30"/>
  <c r="X10" i="30"/>
  <c r="CB6" i="30"/>
  <c r="CF6" i="30" s="1"/>
  <c r="AA10" i="30" s="1"/>
  <c r="CC6" i="30"/>
  <c r="H19" i="30"/>
  <c r="Z10" i="30"/>
  <c r="V10" i="30"/>
  <c r="K21" i="30" l="1"/>
  <c r="K22" i="30" s="1"/>
  <c r="J21" i="30"/>
  <c r="J22" i="30" s="1"/>
  <c r="I21" i="30"/>
  <c r="I22" i="30" s="1"/>
  <c r="W10" i="30"/>
  <c r="CG6" i="30"/>
  <c r="AB10" i="30" s="1"/>
  <c r="L19" i="30"/>
  <c r="M19" i="30" s="1"/>
  <c r="I19" i="30"/>
  <c r="I20" i="30" s="1"/>
  <c r="J19" i="30"/>
  <c r="K19" i="30" l="1"/>
  <c r="J20" i="30"/>
  <c r="K20" i="30" s="1"/>
  <c r="BX6" i="30"/>
  <c r="BY6" i="30"/>
</calcChain>
</file>

<file path=xl/comments1.xml><?xml version="1.0" encoding="utf-8"?>
<comments xmlns="http://schemas.openxmlformats.org/spreadsheetml/2006/main">
  <authors>
    <author>V_Gigova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04"/>
          </rPr>
          <t>В колоната може да въвеждате само числата 1 и 2!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Valia Gigova</author>
  </authors>
  <commentList>
    <comment ref="C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Кодове и етикети:
</t>
        </r>
        <r>
          <rPr>
            <sz val="9"/>
            <color indexed="81"/>
            <rFont val="Tahoma"/>
            <family val="2"/>
            <charset val="204"/>
          </rPr>
          <t xml:space="preserve">
1- експериментална
2 - контролна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Кодове и етикети:
</t>
        </r>
        <r>
          <rPr>
            <sz val="9"/>
            <color indexed="81"/>
            <rFont val="Tahoma"/>
            <family val="2"/>
            <charset val="204"/>
          </rPr>
          <t xml:space="preserve">
1- до 25 г.
2 - между 25 и 45 г.
3 - над 45 г.
</t>
        </r>
      </text>
    </comment>
    <comment ref="P8" authorId="0" shapeId="0">
      <text>
        <r>
          <rPr>
            <b/>
            <sz val="9"/>
            <color indexed="81"/>
            <rFont val="Tahoma"/>
            <family val="2"/>
            <charset val="204"/>
          </rPr>
          <t>Кодове и етикети:
1 - не
2 - да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8" authorId="0" shapeId="0">
      <text>
        <r>
          <rPr>
            <b/>
            <sz val="9"/>
            <color indexed="81"/>
            <rFont val="Tahoma"/>
            <family val="2"/>
            <charset val="204"/>
          </rPr>
          <t>Кодове и етикети:
1 - не
2 - да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8" authorId="0" shapeId="0">
      <text>
        <r>
          <rPr>
            <b/>
            <sz val="9"/>
            <color indexed="81"/>
            <rFont val="Tahoma"/>
            <family val="2"/>
            <charset val="204"/>
          </rPr>
          <t>Кодове и етикети:
1 - не
2 - да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<sst xmlns="http://schemas.openxmlformats.org/spreadsheetml/2006/main" count="1192" uniqueCount="637">
  <si>
    <t>№</t>
  </si>
  <si>
    <t>X</t>
  </si>
  <si>
    <t>Код</t>
  </si>
  <si>
    <t>Наименование</t>
  </si>
  <si>
    <t>Честоти</t>
  </si>
  <si>
    <t>Категории</t>
  </si>
  <si>
    <t>Брой</t>
  </si>
  <si>
    <t>%</t>
  </si>
  <si>
    <t>Общо</t>
  </si>
  <si>
    <t>Всяка от точките в колона "Честоти" съответства на един резултат.</t>
  </si>
  <si>
    <t>Фиг. 3.1</t>
  </si>
  <si>
    <t>Калкулатор за честотен анализ на две променливи, които имат до 5 категории</t>
  </si>
  <si>
    <t>Двумерно разпределение на относителните честоти по редовe</t>
  </si>
  <si>
    <t>Променлива Х</t>
  </si>
  <si>
    <t>Променлива Y</t>
  </si>
  <si>
    <t>Фиг. 3.2</t>
  </si>
  <si>
    <t>Двумерно разпределение на относителните честоти по колони</t>
  </si>
  <si>
    <t>Фиг. 3.3</t>
  </si>
  <si>
    <t>Калкулатор за вариационен анализ на не повече от 5 променливи, които имат повече от 4 наблюдения</t>
  </si>
  <si>
    <t>Бокс-плот диаграми</t>
  </si>
  <si>
    <t>X5</t>
  </si>
  <si>
    <t>limit</t>
  </si>
  <si>
    <t>min</t>
  </si>
  <si>
    <t>star</t>
  </si>
  <si>
    <t>n</t>
  </si>
  <si>
    <t>X min</t>
  </si>
  <si>
    <t>Xmax</t>
  </si>
  <si>
    <t>R</t>
  </si>
  <si>
    <t>`C</t>
  </si>
  <si>
    <t>S</t>
  </si>
  <si>
    <t>V</t>
  </si>
  <si>
    <t>As</t>
  </si>
  <si>
    <t>Ex</t>
  </si>
  <si>
    <t>Показатели за средно равнище</t>
  </si>
  <si>
    <r>
      <rPr>
        <b/>
        <sz val="11"/>
        <color theme="1"/>
        <rFont val="Calibri"/>
        <family val="2"/>
        <charset val="204"/>
        <scheme val="minor"/>
      </rPr>
      <t>Мода (Мо)</t>
    </r>
    <r>
      <rPr>
        <sz val="11"/>
        <color theme="1"/>
        <rFont val="Calibri"/>
        <family val="2"/>
        <charset val="204"/>
        <scheme val="minor"/>
      </rPr>
      <t xml:space="preserve"> - числото, което се повтаря най-чного пъти;</t>
    </r>
  </si>
  <si>
    <t>max</t>
  </si>
  <si>
    <r>
      <rPr>
        <b/>
        <sz val="11"/>
        <color theme="1"/>
        <rFont val="Calibri"/>
        <family val="2"/>
        <charset val="204"/>
        <scheme val="minor"/>
      </rPr>
      <t>Медиана (Ме)</t>
    </r>
    <r>
      <rPr>
        <sz val="11"/>
        <color theme="1"/>
        <rFont val="Calibri"/>
        <family val="2"/>
        <charset val="204"/>
        <scheme val="minor"/>
      </rPr>
      <t xml:space="preserve"> - стойността, което дели стийностите на две равни части;</t>
    </r>
  </si>
  <si>
    <r>
      <rPr>
        <b/>
        <sz val="11"/>
        <color theme="1"/>
        <rFont val="Calibri"/>
        <family val="2"/>
        <charset val="204"/>
        <scheme val="minor"/>
      </rPr>
      <t>Средна аритметична (</t>
    </r>
    <r>
      <rPr>
        <b/>
        <sz val="11"/>
        <color theme="1"/>
        <rFont val="Symbol"/>
        <family val="1"/>
        <charset val="2"/>
      </rPr>
      <t>`C</t>
    </r>
    <r>
      <rPr>
        <b/>
        <sz val="8.8000000000000007"/>
        <color theme="1"/>
        <rFont val="Calibri"/>
        <family val="2"/>
        <charset val="204"/>
      </rPr>
      <t xml:space="preserve"> ) </t>
    </r>
    <r>
      <rPr>
        <sz val="8.8000000000000007"/>
        <color theme="1"/>
        <rFont val="Calibri"/>
        <family val="2"/>
        <charset val="204"/>
      </rPr>
      <t>-</t>
    </r>
    <r>
      <rPr>
        <sz val="10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сумата на стойностите, разделена на техния брой.</t>
    </r>
  </si>
  <si>
    <t>Покзатели за разсейване</t>
  </si>
  <si>
    <r>
      <rPr>
        <b/>
        <sz val="11"/>
        <color theme="1"/>
        <rFont val="Calibri"/>
        <family val="2"/>
        <charset val="204"/>
        <scheme val="minor"/>
      </rPr>
      <t xml:space="preserve">Размах  ( R ) </t>
    </r>
    <r>
      <rPr>
        <sz val="11"/>
        <color theme="1"/>
        <rFont val="Calibri"/>
        <family val="2"/>
        <charset val="204"/>
        <scheme val="minor"/>
      </rPr>
      <t>- разликата между най-голямата и най-малката стойност на Х;</t>
    </r>
  </si>
  <si>
    <r>
      <rPr>
        <b/>
        <sz val="11"/>
        <color theme="1"/>
        <rFont val="Calibri"/>
        <family val="2"/>
        <charset val="204"/>
        <scheme val="minor"/>
      </rPr>
      <t>Стандартно отклонение (S)</t>
    </r>
    <r>
      <rPr>
        <sz val="11"/>
        <color theme="1"/>
        <rFont val="Calibri"/>
        <family val="2"/>
        <charset val="204"/>
        <scheme val="minor"/>
      </rPr>
      <t xml:space="preserve"> - описва степента на отклоненията от средната стойност;</t>
    </r>
  </si>
  <si>
    <r>
      <rPr>
        <b/>
        <sz val="11"/>
        <color theme="1"/>
        <rFont val="Calibri"/>
        <family val="2"/>
        <charset val="204"/>
        <scheme val="minor"/>
      </rPr>
      <t>Коефициент на вариация (V) -</t>
    </r>
    <r>
      <rPr>
        <sz val="11"/>
        <color theme="1"/>
        <rFont val="Calibri"/>
        <family val="2"/>
        <charset val="204"/>
        <scheme val="minor"/>
      </rPr>
      <t xml:space="preserve"> описва степента на отклоненията от средната стойност в проценти от средната.</t>
    </r>
  </si>
  <si>
    <t>ако  V е по-малко от  10% - разсейването на стойностите е малко (извадката е силно еднородна);</t>
  </si>
  <si>
    <t>ако V  е между 10 и 30 % - разсейването е средно (извадката е приблизително еднородна);</t>
  </si>
  <si>
    <t>ако V е над 30 % - голямо разсейване (извадката е нееднородна).</t>
  </si>
  <si>
    <t>Показатели за форма на разпределението</t>
  </si>
  <si>
    <r>
      <rPr>
        <b/>
        <sz val="11"/>
        <color theme="1"/>
        <rFont val="Calibri"/>
        <family val="2"/>
        <charset val="204"/>
        <scheme val="minor"/>
      </rPr>
      <t>Коефициент на асиметрия (As)</t>
    </r>
    <r>
      <rPr>
        <sz val="11"/>
        <color theme="1"/>
        <rFont val="Calibri"/>
        <family val="2"/>
        <charset val="204"/>
        <scheme val="minor"/>
      </rPr>
      <t xml:space="preserve"> - описва симетричността на разпределението;</t>
    </r>
  </si>
  <si>
    <t>Ако стойността му по данни от извадката е по-малка от критичната  (виж прил. 1) - разпределението е симетрично;</t>
  </si>
  <si>
    <t>Ако на бокс-плот диаграмите се появява звездичка - съответната променлива има силно отклоняваща се стойност.</t>
  </si>
  <si>
    <r>
      <rPr>
        <b/>
        <sz val="11"/>
        <color theme="1"/>
        <rFont val="Calibri"/>
        <family val="2"/>
        <charset val="204"/>
        <scheme val="minor"/>
      </rPr>
      <t xml:space="preserve">Коефициент на ексцес (Ех) </t>
    </r>
    <r>
      <rPr>
        <sz val="11"/>
        <color theme="1"/>
        <rFont val="Calibri"/>
        <family val="2"/>
        <charset val="204"/>
        <scheme val="minor"/>
      </rPr>
      <t>- описва височината на върха на разпределението.</t>
    </r>
  </si>
  <si>
    <t>Ако стойността му по данни от извадката е по-малка от критичната  (виж прил. 1) - разпределението има нормален ексцес;</t>
  </si>
  <si>
    <r>
      <rPr>
        <b/>
        <sz val="10"/>
        <color rgb="FF000000"/>
        <rFont val="Calibri"/>
        <family val="2"/>
        <charset val="204"/>
      </rPr>
      <t>Приложение 1.</t>
    </r>
    <r>
      <rPr>
        <sz val="10"/>
        <color rgb="FF000000"/>
        <rFont val="Calibri"/>
        <family val="2"/>
        <charset val="204"/>
      </rPr>
      <t xml:space="preserve"> Критични стойности на коефициентите на асиметрия (As) и ексцес (Ex) при равнище на значимост </t>
    </r>
    <r>
      <rPr>
        <sz val="10"/>
        <color rgb="FF000000"/>
        <rFont val="Symbol"/>
        <family val="1"/>
        <charset val="2"/>
      </rPr>
      <t>a</t>
    </r>
    <r>
      <rPr>
        <sz val="10"/>
        <color rgb="FF000000"/>
        <rFont val="Calibri"/>
        <family val="2"/>
        <charset val="204"/>
      </rPr>
      <t>=0,05</t>
    </r>
  </si>
  <si>
    <t>Обем на извадката (n)</t>
  </si>
  <si>
    <r>
      <t>As</t>
    </r>
    <r>
      <rPr>
        <b/>
        <vertAlign val="subscript"/>
        <sz val="9"/>
        <color theme="0"/>
        <rFont val="Calibri"/>
        <family val="2"/>
        <charset val="204"/>
      </rPr>
      <t>0,05</t>
    </r>
  </si>
  <si>
    <r>
      <t>Ex</t>
    </r>
    <r>
      <rPr>
        <b/>
        <vertAlign val="subscript"/>
        <sz val="9"/>
        <color theme="0"/>
        <rFont val="Calibri"/>
        <family val="2"/>
        <charset val="204"/>
      </rPr>
      <t>0,05</t>
    </r>
  </si>
  <si>
    <t>group</t>
  </si>
  <si>
    <t>Интерпретация</t>
  </si>
  <si>
    <t>над 0,9</t>
  </si>
  <si>
    <t>от 0,5 до 0,7</t>
  </si>
  <si>
    <t>Значителна зависимост</t>
  </si>
  <si>
    <t>между 0,3 и 0,5</t>
  </si>
  <si>
    <t>Умерена зависимост</t>
  </si>
  <si>
    <t xml:space="preserve">До 0,3 </t>
  </si>
  <si>
    <t>Слаба зависимост</t>
  </si>
  <si>
    <t>Приложение 6. Критични стойности на коефициента на обикновена линейна корелация на Пирсън (r)</t>
  </si>
  <si>
    <t>Степени на</t>
  </si>
  <si>
    <r>
      <t>Равнище на значимост (</t>
    </r>
    <r>
      <rPr>
        <b/>
        <sz val="10"/>
        <color theme="0"/>
        <rFont val="Symbol"/>
        <family val="1"/>
        <charset val="2"/>
      </rPr>
      <t>a</t>
    </r>
    <r>
      <rPr>
        <b/>
        <sz val="10"/>
        <color theme="0"/>
        <rFont val="Calibri"/>
        <family val="2"/>
        <charset val="204"/>
      </rPr>
      <t>)</t>
    </r>
  </si>
  <si>
    <t xml:space="preserve">Степени на свобода df=n-2 </t>
  </si>
  <si>
    <t>свобода</t>
  </si>
  <si>
    <t>Показатели</t>
  </si>
  <si>
    <t>df=п-2</t>
  </si>
  <si>
    <r>
      <rPr>
        <sz val="11"/>
        <rFont val="Calibri"/>
        <family val="2"/>
        <charset val="204"/>
        <scheme val="minor"/>
      </rPr>
      <t>Статистически значимите коефициенти на корелация при</t>
    </r>
    <r>
      <rPr>
        <sz val="11"/>
        <rFont val="Arial"/>
        <family val="2"/>
        <charset val="204"/>
      </rPr>
      <t xml:space="preserve"> </t>
    </r>
    <r>
      <rPr>
        <sz val="11"/>
        <rFont val="Symbol"/>
        <family val="1"/>
        <charset val="2"/>
      </rPr>
      <t>a</t>
    </r>
    <r>
      <rPr>
        <sz val="11"/>
        <rFont val="Arial"/>
        <family val="2"/>
        <charset val="204"/>
      </rPr>
      <t>=0,05 с</t>
    </r>
    <r>
      <rPr>
        <sz val="11"/>
        <rFont val="Calibri"/>
        <family val="2"/>
        <charset val="204"/>
        <scheme val="minor"/>
      </rPr>
      <t>а означени с *, а тези, при</t>
    </r>
    <r>
      <rPr>
        <sz val="11"/>
        <rFont val="Arial"/>
        <family val="2"/>
        <charset val="204"/>
      </rPr>
      <t xml:space="preserve"> </t>
    </r>
    <r>
      <rPr>
        <sz val="11"/>
        <rFont val="Symbol"/>
        <family val="1"/>
        <charset val="2"/>
      </rPr>
      <t>a</t>
    </r>
    <r>
      <rPr>
        <sz val="11"/>
        <rFont val="Arial"/>
        <family val="2"/>
        <charset val="204"/>
      </rPr>
      <t>=0,01 - с **</t>
    </r>
    <r>
      <rPr>
        <sz val="4.9000000000000004"/>
        <rFont val="Arial"/>
        <family val="2"/>
        <charset val="204"/>
      </rPr>
      <t>.</t>
    </r>
  </si>
  <si>
    <t>Стъпка</t>
  </si>
  <si>
    <t>mean</t>
  </si>
  <si>
    <t>Абсолютна честота</t>
  </si>
  <si>
    <t>Крива  на нормалното разпределение</t>
  </si>
  <si>
    <t>s</t>
  </si>
  <si>
    <t>Сила (степен) на зависимостта</t>
  </si>
  <si>
    <t>Посока на зависимостта</t>
  </si>
  <si>
    <t xml:space="preserve">Много силна  </t>
  </si>
  <si>
    <r>
      <rPr>
        <sz val="10"/>
        <color theme="1"/>
        <rFont val="Calibri"/>
        <family val="2"/>
        <charset val="204"/>
      </rPr>
      <t>•</t>
    </r>
    <r>
      <rPr>
        <sz val="8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Ако коефициентът на корелация е положително число - зависимостта е възходяща;</t>
    </r>
  </si>
  <si>
    <t>от  0,7 до 0,9</t>
  </si>
  <si>
    <t>Силна зависимост</t>
  </si>
  <si>
    <t>от 0,3 и 0,5</t>
  </si>
  <si>
    <r>
      <rPr>
        <sz val="10"/>
        <color theme="1"/>
        <rFont val="Calibri"/>
        <family val="2"/>
        <charset val="204"/>
      </rPr>
      <t>•</t>
    </r>
    <r>
      <rPr>
        <sz val="8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Ако коефициентът на корелация е отрицателно число - зависимостта е низходяща;</t>
    </r>
  </si>
  <si>
    <t>Калкулатор за рангова корелация на Спирман между не повече от 5 променливи</t>
  </si>
  <si>
    <t>Приложение 7. Критични стойности на коефициента на рангова корелация на Спирмън</t>
  </si>
  <si>
    <t>Ако в данните има много повтарящи се стойности, резултатът от обработката се различава от действителния! Ползвайте SPSS!</t>
  </si>
  <si>
    <t>Степени на свобода df=п-2</t>
  </si>
  <si>
    <r>
      <t>Равнище на значимост (</t>
    </r>
    <r>
      <rPr>
        <b/>
        <sz val="9"/>
        <color theme="0"/>
        <rFont val="Symbol"/>
        <family val="1"/>
        <charset val="2"/>
      </rPr>
      <t>a</t>
    </r>
    <r>
      <rPr>
        <b/>
        <sz val="9"/>
        <color theme="0"/>
        <rFont val="Calibri"/>
        <family val="2"/>
        <charset val="204"/>
      </rPr>
      <t>)</t>
    </r>
  </si>
  <si>
    <t xml:space="preserve">Степени на свобода </t>
  </si>
  <si>
    <t>df=n-2</t>
  </si>
  <si>
    <t>-</t>
  </si>
  <si>
    <t>x1</t>
  </si>
  <si>
    <t>x2</t>
  </si>
  <si>
    <t>x3</t>
  </si>
  <si>
    <t>x4</t>
  </si>
  <si>
    <t>x5</t>
  </si>
  <si>
    <t>i</t>
  </si>
  <si>
    <t>Изисквания за прилагане</t>
  </si>
  <si>
    <t>Калкулатор за сравняване на  две независими извадки с t-критерия на Стюдънт</t>
  </si>
  <si>
    <r>
      <t xml:space="preserve">1. Разпределението на стойностите в сравняваните групи трябва да е нормално. Ако стойностите на коефициентите на </t>
    </r>
    <r>
      <rPr>
        <b/>
        <sz val="10"/>
        <rFont val="Arial"/>
        <family val="2"/>
        <charset val="204"/>
      </rPr>
      <t>As</t>
    </r>
    <r>
      <rPr>
        <sz val="10"/>
        <rFont val="Arial"/>
        <family val="2"/>
        <charset val="204"/>
      </rPr>
      <t xml:space="preserve"> и </t>
    </r>
    <r>
      <rPr>
        <b/>
        <sz val="10"/>
        <rFont val="Arial"/>
        <family val="2"/>
        <charset val="204"/>
      </rPr>
      <t>Ех</t>
    </r>
    <r>
      <rPr>
        <sz val="10"/>
        <rFont val="Arial"/>
        <family val="2"/>
        <charset val="204"/>
      </rPr>
      <t xml:space="preserve"> са маркирани със *, това изискване е нарушено.</t>
    </r>
  </si>
  <si>
    <t>Показател</t>
  </si>
  <si>
    <t>Група 1</t>
  </si>
  <si>
    <t>Група 2</t>
  </si>
  <si>
    <t xml:space="preserve">2. Дисперсията на стойностите в сравняваните групи не трябва да се различава съществено. Условието се проверява с теста на Levene и съответстващото му равнище на значимост. </t>
  </si>
  <si>
    <t>Levene</t>
  </si>
  <si>
    <t>Sig.</t>
  </si>
  <si>
    <t>Стойности</t>
  </si>
  <si>
    <t>Група</t>
  </si>
  <si>
    <r>
      <t xml:space="preserve">X </t>
    </r>
    <r>
      <rPr>
        <b/>
        <vertAlign val="subscript"/>
        <sz val="10"/>
        <color indexed="9"/>
        <rFont val="Arial"/>
        <family val="2"/>
        <charset val="204"/>
      </rPr>
      <t>min</t>
    </r>
  </si>
  <si>
    <r>
      <t xml:space="preserve">X </t>
    </r>
    <r>
      <rPr>
        <b/>
        <vertAlign val="subscript"/>
        <sz val="10"/>
        <color indexed="9"/>
        <rFont val="Arial"/>
        <family val="2"/>
        <charset val="204"/>
      </rPr>
      <t>max</t>
    </r>
  </si>
  <si>
    <t>gr1</t>
  </si>
  <si>
    <t>gr2</t>
  </si>
  <si>
    <t xml:space="preserve">Разлика </t>
  </si>
  <si>
    <t>Статистическа значимост</t>
  </si>
  <si>
    <r>
      <t>n</t>
    </r>
    <r>
      <rPr>
        <vertAlign val="subscript"/>
        <sz val="10"/>
        <color indexed="9"/>
        <rFont val="Calibri"/>
        <family val="2"/>
        <charset val="204"/>
      </rPr>
      <t>1</t>
    </r>
  </si>
  <si>
    <r>
      <rPr>
        <sz val="10"/>
        <color indexed="9"/>
        <rFont val="Symbol"/>
        <family val="1"/>
        <charset val="2"/>
      </rPr>
      <t>`C</t>
    </r>
    <r>
      <rPr>
        <vertAlign val="subscript"/>
        <sz val="10"/>
        <color indexed="9"/>
        <rFont val="Symbol"/>
        <family val="1"/>
        <charset val="2"/>
      </rPr>
      <t>1</t>
    </r>
  </si>
  <si>
    <r>
      <t>S</t>
    </r>
    <r>
      <rPr>
        <vertAlign val="subscript"/>
        <sz val="10"/>
        <color indexed="9"/>
        <rFont val="Calibri"/>
        <family val="2"/>
        <charset val="204"/>
      </rPr>
      <t>1</t>
    </r>
  </si>
  <si>
    <r>
      <t>n</t>
    </r>
    <r>
      <rPr>
        <vertAlign val="subscript"/>
        <sz val="10"/>
        <color indexed="9"/>
        <rFont val="Calibri"/>
        <family val="2"/>
        <charset val="204"/>
      </rPr>
      <t>2</t>
    </r>
  </si>
  <si>
    <r>
      <rPr>
        <sz val="10"/>
        <color indexed="9"/>
        <rFont val="Symbol"/>
        <family val="1"/>
        <charset val="2"/>
      </rPr>
      <t>`C</t>
    </r>
    <r>
      <rPr>
        <vertAlign val="subscript"/>
        <sz val="10"/>
        <color indexed="9"/>
        <rFont val="Symbol"/>
        <family val="1"/>
        <charset val="2"/>
      </rPr>
      <t>2</t>
    </r>
  </si>
  <si>
    <r>
      <t>S</t>
    </r>
    <r>
      <rPr>
        <vertAlign val="subscript"/>
        <sz val="10"/>
        <color indexed="9"/>
        <rFont val="Calibri"/>
        <family val="2"/>
        <charset val="204"/>
      </rPr>
      <t>2</t>
    </r>
  </si>
  <si>
    <t>d</t>
  </si>
  <si>
    <r>
      <t xml:space="preserve">t </t>
    </r>
    <r>
      <rPr>
        <b/>
        <vertAlign val="subscript"/>
        <sz val="10"/>
        <color indexed="9"/>
        <rFont val="Arial"/>
        <family val="2"/>
        <charset val="204"/>
      </rPr>
      <t>emp</t>
    </r>
  </si>
  <si>
    <t>Статистическа значимост на разликата</t>
  </si>
  <si>
    <r>
      <rPr>
        <b/>
        <sz val="11"/>
        <color indexed="8"/>
        <rFont val="Calibri"/>
        <family val="2"/>
        <charset val="204"/>
      </rPr>
      <t xml:space="preserve">Емпирична стойност </t>
    </r>
    <r>
      <rPr>
        <sz val="11"/>
        <color indexed="8"/>
        <rFont val="Calibri"/>
        <family val="2"/>
        <charset val="204"/>
      </rPr>
      <t>на t-критерия на Стюдънт за независими извадки (t);</t>
    </r>
  </si>
  <si>
    <t>Тема 3</t>
  </si>
  <si>
    <t>Едномерно разпределение на честотите</t>
  </si>
  <si>
    <t>Начало</t>
  </si>
  <si>
    <t>Двумерно разпределение на честотите</t>
  </si>
  <si>
    <t>Вариационен анализ</t>
  </si>
  <si>
    <t>Обикновена линейна корелация на Пирсън</t>
  </si>
  <si>
    <t>Едномерно разпределение</t>
  </si>
  <si>
    <t>Двумерно разпределение</t>
  </si>
  <si>
    <t xml:space="preserve">Калкулатор за сравняване на  повече от две  (до пет) независими извадки с F-критерия на Фишер </t>
  </si>
  <si>
    <r>
      <t xml:space="preserve">1. Разпределението на стойностите в сравняваните групи трябва да е нормално. Ако стойностите на коефициентите на </t>
    </r>
    <r>
      <rPr>
        <b/>
        <sz val="10"/>
        <rFont val="Calibri"/>
        <family val="2"/>
        <charset val="204"/>
        <scheme val="minor"/>
      </rPr>
      <t>As</t>
    </r>
    <r>
      <rPr>
        <sz val="10"/>
        <rFont val="Calibri"/>
        <family val="2"/>
        <charset val="204"/>
        <scheme val="minor"/>
      </rPr>
      <t xml:space="preserve"> и </t>
    </r>
    <r>
      <rPr>
        <b/>
        <sz val="10"/>
        <rFont val="Calibri"/>
        <family val="2"/>
        <charset val="204"/>
        <scheme val="minor"/>
      </rPr>
      <t>Ех</t>
    </r>
    <r>
      <rPr>
        <sz val="10"/>
        <rFont val="Calibri"/>
        <family val="2"/>
        <charset val="204"/>
        <scheme val="minor"/>
      </rPr>
      <t xml:space="preserve"> в таблица 5.6 са маркирани със *, това изискване е нарушено.</t>
    </r>
  </si>
  <si>
    <t>Код 1</t>
  </si>
  <si>
    <t>bet</t>
  </si>
  <si>
    <t>Код 2</t>
  </si>
  <si>
    <t>within</t>
  </si>
  <si>
    <t>Код 3</t>
  </si>
  <si>
    <r>
      <t xml:space="preserve">2. Дисперсията на стойностите в сравняваните групи не трябва да се различава съществено. Условието се проверява с теста на </t>
    </r>
    <r>
      <rPr>
        <b/>
        <sz val="10"/>
        <rFont val="Calibri"/>
        <family val="2"/>
        <charset val="204"/>
        <scheme val="minor"/>
      </rPr>
      <t>Levene</t>
    </r>
    <r>
      <rPr>
        <sz val="10"/>
        <rFont val="Calibri"/>
        <family val="2"/>
        <charset val="204"/>
        <scheme val="minor"/>
      </rPr>
      <t xml:space="preserve"> и съответстващото му равнище на значимост. </t>
    </r>
  </si>
  <si>
    <t>Равенство на дисперсиите</t>
  </si>
  <si>
    <t>levene</t>
  </si>
  <si>
    <t>Sig</t>
  </si>
  <si>
    <t>tot</t>
  </si>
  <si>
    <t>Код 4</t>
  </si>
  <si>
    <t>Група 4</t>
  </si>
  <si>
    <t>Код 5</t>
  </si>
  <si>
    <t>Група 5</t>
  </si>
  <si>
    <t>N</t>
  </si>
  <si>
    <t>F emp</t>
  </si>
  <si>
    <t>SS</t>
  </si>
  <si>
    <t>df</t>
  </si>
  <si>
    <t>MS</t>
  </si>
  <si>
    <t>F</t>
  </si>
  <si>
    <t>Междугрупова</t>
  </si>
  <si>
    <t>Вътрешно групова</t>
  </si>
  <si>
    <t>Обща</t>
  </si>
  <si>
    <t>Статистическа значимост на разликите</t>
  </si>
  <si>
    <r>
      <rPr>
        <b/>
        <sz val="11"/>
        <color indexed="8"/>
        <rFont val="Calibri"/>
        <family val="2"/>
        <charset val="204"/>
      </rPr>
      <t xml:space="preserve">Емпирична стойност </t>
    </r>
    <r>
      <rPr>
        <sz val="11"/>
        <color indexed="8"/>
        <rFont val="Calibri"/>
        <family val="2"/>
        <charset val="204"/>
      </rPr>
      <t>на F-критерия на Фишер;</t>
    </r>
  </si>
  <si>
    <r>
      <t xml:space="preserve">ако F </t>
    </r>
    <r>
      <rPr>
        <vertAlign val="subscript"/>
        <sz val="11"/>
        <color theme="1"/>
        <rFont val="Calibri"/>
        <family val="2"/>
        <charset val="204"/>
        <scheme val="minor"/>
      </rPr>
      <t>еmp</t>
    </r>
    <r>
      <rPr>
        <sz val="11"/>
        <color theme="1"/>
        <rFont val="Calibri"/>
        <family val="2"/>
        <charset val="204"/>
        <scheme val="minor"/>
      </rPr>
      <t>&lt;F</t>
    </r>
    <r>
      <rPr>
        <vertAlign val="subscript"/>
        <sz val="11"/>
        <color theme="1"/>
        <rFont val="Calibri"/>
        <family val="2"/>
        <charset val="204"/>
        <scheme val="minor"/>
      </rPr>
      <t>0,05</t>
    </r>
    <r>
      <rPr>
        <sz val="11"/>
        <color theme="1"/>
        <rFont val="Calibri"/>
        <family val="2"/>
        <charset val="204"/>
        <scheme val="minor"/>
      </rPr>
      <t xml:space="preserve"> -разликата е недостоверна;</t>
    </r>
  </si>
  <si>
    <r>
      <t xml:space="preserve">Приложение 5. Критични стойности на F-критерия на Фишер при </t>
    </r>
    <r>
      <rPr>
        <b/>
        <sz val="10"/>
        <rFont val="Symbol"/>
        <family val="1"/>
        <charset val="2"/>
      </rPr>
      <t>a</t>
    </r>
    <r>
      <rPr>
        <b/>
        <sz val="10"/>
        <rFont val="Calibri"/>
        <family val="2"/>
        <charset val="204"/>
        <scheme val="minor"/>
      </rPr>
      <t>=0,05</t>
    </r>
  </si>
  <si>
    <r>
      <t>ако F</t>
    </r>
    <r>
      <rPr>
        <vertAlign val="subscript"/>
        <sz val="11"/>
        <color theme="1"/>
        <rFont val="Calibri"/>
        <family val="2"/>
        <charset val="204"/>
        <scheme val="minor"/>
      </rPr>
      <t xml:space="preserve">emp </t>
    </r>
    <r>
      <rPr>
        <sz val="11"/>
        <color theme="1"/>
        <rFont val="Symbol"/>
        <family val="1"/>
        <charset val="2"/>
      </rPr>
      <t xml:space="preserve">³ </t>
    </r>
    <r>
      <rPr>
        <sz val="11"/>
        <color indexed="8"/>
        <rFont val="Calibri"/>
        <family val="2"/>
        <charset val="204"/>
      </rPr>
      <t>F</t>
    </r>
    <r>
      <rPr>
        <vertAlign val="subscript"/>
        <sz val="11"/>
        <color indexed="8"/>
        <rFont val="Calibri"/>
        <family val="2"/>
        <charset val="204"/>
      </rPr>
      <t>0,05</t>
    </r>
    <r>
      <rPr>
        <sz val="11"/>
        <color indexed="8"/>
        <rFont val="Calibri"/>
        <family val="2"/>
        <charset val="204"/>
      </rPr>
      <t xml:space="preserve"> - разликата е статистически значима.</t>
    </r>
  </si>
  <si>
    <t>Степени на свобода</t>
  </si>
  <si>
    <t>Междугрупова дисперсия</t>
  </si>
  <si>
    <r>
      <t>df</t>
    </r>
    <r>
      <rPr>
        <b/>
        <vertAlign val="subscript"/>
        <sz val="9"/>
        <color rgb="FF000000"/>
        <rFont val="Calibri"/>
        <family val="2"/>
        <charset val="204"/>
      </rPr>
      <t>2</t>
    </r>
    <r>
      <rPr>
        <b/>
        <vertAlign val="subscript"/>
        <sz val="9"/>
        <color theme="0"/>
        <rFont val="Calibri"/>
        <family val="2"/>
        <charset val="204"/>
      </rPr>
      <t xml:space="preserve">within </t>
    </r>
    <r>
      <rPr>
        <b/>
        <sz val="9"/>
        <color theme="0"/>
        <rFont val="Calibri"/>
        <family val="2"/>
        <charset val="204"/>
      </rPr>
      <t>=n-k</t>
    </r>
  </si>
  <si>
    <r>
      <t>df</t>
    </r>
    <r>
      <rPr>
        <b/>
        <vertAlign val="subscript"/>
        <sz val="9"/>
        <color rgb="FF000000"/>
        <rFont val="Calibri"/>
        <family val="2"/>
        <charset val="204"/>
      </rPr>
      <t xml:space="preserve"> </t>
    </r>
    <r>
      <rPr>
        <b/>
        <vertAlign val="subscript"/>
        <sz val="9"/>
        <color theme="0"/>
        <rFont val="Calibri"/>
        <family val="2"/>
        <charset val="204"/>
      </rPr>
      <t>between</t>
    </r>
    <r>
      <rPr>
        <b/>
        <sz val="9"/>
        <color theme="0"/>
        <rFont val="Calibri"/>
        <family val="2"/>
        <charset val="204"/>
      </rPr>
      <t xml:space="preserve"> = k-1</t>
    </r>
  </si>
  <si>
    <t>¥</t>
  </si>
  <si>
    <t>Калкулатор за сравняване на две зависими извадки с t-критерия на Стюдънт</t>
  </si>
  <si>
    <t>І изследване</t>
  </si>
  <si>
    <t>ІІ изследване</t>
  </si>
  <si>
    <t>Изследване</t>
  </si>
  <si>
    <r>
      <t xml:space="preserve">X </t>
    </r>
    <r>
      <rPr>
        <b/>
        <vertAlign val="subscript"/>
        <sz val="9"/>
        <color indexed="9"/>
        <rFont val="Calibri"/>
        <family val="2"/>
        <charset val="204"/>
      </rPr>
      <t>min</t>
    </r>
  </si>
  <si>
    <r>
      <t xml:space="preserve">X </t>
    </r>
    <r>
      <rPr>
        <b/>
        <vertAlign val="subscript"/>
        <sz val="9"/>
        <color indexed="9"/>
        <rFont val="Calibri"/>
        <family val="2"/>
        <charset val="204"/>
      </rPr>
      <t>max</t>
    </r>
  </si>
  <si>
    <t>сума</t>
  </si>
  <si>
    <r>
      <rPr>
        <sz val="9"/>
        <color indexed="9"/>
        <rFont val="Symbol"/>
        <family val="1"/>
        <charset val="2"/>
      </rPr>
      <t>``C</t>
    </r>
    <r>
      <rPr>
        <b/>
        <vertAlign val="subscript"/>
        <sz val="9"/>
        <color indexed="9"/>
        <rFont val="Verdana"/>
        <family val="2"/>
        <charset val="204"/>
      </rPr>
      <t>1</t>
    </r>
  </si>
  <si>
    <r>
      <t>S</t>
    </r>
    <r>
      <rPr>
        <vertAlign val="subscript"/>
        <sz val="9"/>
        <color indexed="9"/>
        <rFont val="Verdana"/>
        <family val="2"/>
        <charset val="204"/>
      </rPr>
      <t>1</t>
    </r>
  </si>
  <si>
    <r>
      <rPr>
        <b/>
        <sz val="9"/>
        <color indexed="9"/>
        <rFont val="Symbol"/>
        <family val="1"/>
        <charset val="2"/>
      </rPr>
      <t>`C</t>
    </r>
    <r>
      <rPr>
        <b/>
        <vertAlign val="subscript"/>
        <sz val="9"/>
        <color indexed="9"/>
        <rFont val="Verdana"/>
        <family val="2"/>
        <charset val="204"/>
      </rPr>
      <t>2</t>
    </r>
  </si>
  <si>
    <r>
      <t>S</t>
    </r>
    <r>
      <rPr>
        <vertAlign val="subscript"/>
        <sz val="9"/>
        <color indexed="9"/>
        <rFont val="Verdana"/>
        <family val="2"/>
        <charset val="204"/>
      </rPr>
      <t>2</t>
    </r>
  </si>
  <si>
    <t>d%</t>
  </si>
  <si>
    <t>t</t>
  </si>
  <si>
    <t>Практически прираст на резултатите</t>
  </si>
  <si>
    <t>Абсолютен прираст (d)</t>
  </si>
  <si>
    <t>Относителен прираст (d%)</t>
  </si>
  <si>
    <t>Статистическа значимост на прираста</t>
  </si>
  <si>
    <r>
      <rPr>
        <b/>
        <sz val="11"/>
        <color indexed="8"/>
        <rFont val="Calibri"/>
        <family val="2"/>
        <charset val="204"/>
      </rPr>
      <t xml:space="preserve">Емпирична стойност </t>
    </r>
    <r>
      <rPr>
        <sz val="11"/>
        <color indexed="8"/>
        <rFont val="Calibri"/>
        <family val="2"/>
        <charset val="204"/>
      </rPr>
      <t>на t-критерия на Стюдънт за зависими извадки (t);</t>
    </r>
  </si>
  <si>
    <t>Рангова корелация на Спирман</t>
  </si>
  <si>
    <t>Тема 4</t>
  </si>
  <si>
    <t>Тема 5</t>
  </si>
  <si>
    <t>t-критерий на Стюдънт за независими извадки</t>
  </si>
  <si>
    <t>t-критерий на Стюдънт за зависими извадки</t>
  </si>
  <si>
    <t>Зависимости</t>
  </si>
  <si>
    <t>Характеристика на разпределението на променливи величини</t>
  </si>
  <si>
    <t>Проверка на хипотези при независими извадки</t>
  </si>
  <si>
    <t>Тема 6</t>
  </si>
  <si>
    <t>Проверка на хипотези при зависими извадки</t>
  </si>
  <si>
    <t>Тема 7</t>
  </si>
  <si>
    <t>Данни</t>
  </si>
  <si>
    <t>Страниците са паролно защитени - можете да вмъквате или изтривате съдържание САМО в указаните в съответния калкулатор клетки.</t>
  </si>
  <si>
    <r>
      <t xml:space="preserve">Ако вмъквате съдържание от източници, извън настоящия файл - ползвайте </t>
    </r>
    <r>
      <rPr>
        <b/>
        <sz val="11"/>
        <color rgb="FF000099"/>
        <rFont val="Calibri"/>
        <family val="2"/>
        <charset val="204"/>
        <scheme val="minor"/>
      </rPr>
      <t>Paste&gt;Special&gt;Values.</t>
    </r>
  </si>
  <si>
    <t xml:space="preserve"> </t>
  </si>
  <si>
    <t>sumsq</t>
  </si>
  <si>
    <t>STDEV</t>
  </si>
  <si>
    <r>
      <t xml:space="preserve">X </t>
    </r>
    <r>
      <rPr>
        <b/>
        <vertAlign val="subscript"/>
        <sz val="10"/>
        <color theme="0"/>
        <rFont val="Arial"/>
        <family val="2"/>
        <charset val="204"/>
      </rPr>
      <t>min</t>
    </r>
  </si>
  <si>
    <r>
      <t xml:space="preserve">X </t>
    </r>
    <r>
      <rPr>
        <b/>
        <vertAlign val="subscript"/>
        <sz val="10"/>
        <color theme="0"/>
        <rFont val="Arial"/>
        <family val="2"/>
        <charset val="204"/>
      </rPr>
      <t>max</t>
    </r>
  </si>
  <si>
    <t>gr11</t>
  </si>
  <si>
    <t>gr12</t>
  </si>
  <si>
    <t>gr1d</t>
  </si>
  <si>
    <t>gr21</t>
  </si>
  <si>
    <t>gr22</t>
  </si>
  <si>
    <t>gr2d</t>
  </si>
  <si>
    <t>Прираст</t>
  </si>
  <si>
    <r>
      <t xml:space="preserve">t </t>
    </r>
    <r>
      <rPr>
        <b/>
        <vertAlign val="subscript"/>
        <sz val="10"/>
        <color theme="0"/>
        <rFont val="Arial"/>
        <family val="2"/>
        <charset val="204"/>
      </rPr>
      <t>emp</t>
    </r>
  </si>
  <si>
    <t>Разлика</t>
  </si>
  <si>
    <t xml:space="preserve">Статистическа значимост </t>
  </si>
  <si>
    <t>t-кр. На Стюдънт за зависими извадки</t>
  </si>
  <si>
    <t>Прираст на резултатите във всяка от групите</t>
  </si>
  <si>
    <t>Показва величината (d и d%) и статистическата значимост на прираста на резултатите в първата група;</t>
  </si>
  <si>
    <t>Показва величината (d и d%) и статистическата значимост на прираста на резултатите във втората група;</t>
  </si>
  <si>
    <t>t-кр. На Стюдънт за независими извадки</t>
  </si>
  <si>
    <t>Разлика между групите</t>
  </si>
  <si>
    <t>Показва величината и статистическата значимост на разликата между групите при І изследване;</t>
  </si>
  <si>
    <t>Показва величината и статистическата значимост на разликата между групите при ІІ изследване;</t>
  </si>
  <si>
    <t>Разлика между прираста на резултатите във всяка от групите</t>
  </si>
  <si>
    <t>Показва величината и статистическата значимост на разликата между прираста на резултатите в двете групи;</t>
  </si>
  <si>
    <t>Експеримент 2х2</t>
  </si>
  <si>
    <r>
      <t xml:space="preserve">Ако вмъквате съдържание от даден калкулатор, в друга Excel страница (файл) - ползвайте </t>
    </r>
    <r>
      <rPr>
        <b/>
        <sz val="11"/>
        <color rgb="FF000099"/>
        <rFont val="Calibri"/>
        <family val="2"/>
        <charset val="204"/>
        <scheme val="minor"/>
      </rPr>
      <t>Paste&gt;Special&gt;Values.</t>
    </r>
  </si>
  <si>
    <t>m</t>
  </si>
  <si>
    <t xml:space="preserve">За да отработите дадена част от учебното съдържание, като решите задачата от изпитния проект: </t>
  </si>
  <si>
    <r>
      <rPr>
        <sz val="11"/>
        <color rgb="FF000099"/>
        <rFont val="Calibri"/>
        <family val="2"/>
        <charset val="204"/>
      </rPr>
      <t>•</t>
    </r>
    <r>
      <rPr>
        <sz val="11"/>
        <color rgb="FF000099"/>
        <rFont val="Calibri"/>
        <family val="2"/>
        <charset val="204"/>
        <scheme val="minor"/>
      </rPr>
      <t xml:space="preserve"> Запознайте се с теоретичния материал от електронния учебник;</t>
    </r>
  </si>
  <si>
    <r>
      <rPr>
        <sz val="11"/>
        <color rgb="FF000099"/>
        <rFont val="Calibri"/>
        <family val="2"/>
        <charset val="204"/>
      </rPr>
      <t>•</t>
    </r>
    <r>
      <rPr>
        <sz val="11"/>
        <color rgb="FF000099"/>
        <rFont val="Calibri"/>
        <family val="2"/>
        <charset val="204"/>
        <scheme val="minor"/>
      </rPr>
      <t xml:space="preserve"> Разгледайте инструкциите за ползване на съответния калкулатор;</t>
    </r>
  </si>
  <si>
    <r>
      <rPr>
        <sz val="11"/>
        <color rgb="FF000099"/>
        <rFont val="Calibri"/>
        <family val="2"/>
        <charset val="204"/>
      </rPr>
      <t>•</t>
    </r>
    <r>
      <rPr>
        <sz val="11"/>
        <color rgb="FF000099"/>
        <rFont val="Calibri"/>
        <family val="2"/>
        <charset val="204"/>
        <scheme val="minor"/>
      </rPr>
      <t xml:space="preserve"> Копирайте данните от  страницата, на която се намират;</t>
    </r>
  </si>
  <si>
    <r>
      <rPr>
        <sz val="11"/>
        <color rgb="FF000099"/>
        <rFont val="Calibri"/>
        <family val="2"/>
        <charset val="204"/>
      </rPr>
      <t>•</t>
    </r>
    <r>
      <rPr>
        <sz val="11"/>
        <color rgb="FF000099"/>
        <rFont val="Calibri"/>
        <family val="2"/>
        <charset val="204"/>
        <scheme val="minor"/>
      </rPr>
      <t xml:space="preserve"> Поставете ги (</t>
    </r>
    <r>
      <rPr>
        <b/>
        <sz val="11"/>
        <color rgb="FF000099"/>
        <rFont val="Calibri"/>
        <family val="2"/>
        <charset val="204"/>
        <scheme val="minor"/>
      </rPr>
      <t>Paste Special&gt;Values</t>
    </r>
    <r>
      <rPr>
        <sz val="11"/>
        <color rgb="FF000099"/>
        <rFont val="Calibri"/>
        <family val="2"/>
        <charset val="204"/>
        <scheme val="minor"/>
      </rPr>
      <t>) в предвидените за целта клетки на съответния калкулатор.</t>
    </r>
  </si>
  <si>
    <t>Експериментална група</t>
  </si>
  <si>
    <t>Контролна група</t>
  </si>
  <si>
    <r>
      <t>`C</t>
    </r>
    <r>
      <rPr>
        <b/>
        <vertAlign val="subscript"/>
        <sz val="10"/>
        <color theme="0"/>
        <rFont val="Symbol"/>
        <family val="1"/>
        <charset val="2"/>
      </rPr>
      <t>1</t>
    </r>
  </si>
  <si>
    <r>
      <t>S</t>
    </r>
    <r>
      <rPr>
        <b/>
        <vertAlign val="subscript"/>
        <sz val="10"/>
        <color theme="0"/>
        <rFont val="Calibri"/>
        <family val="2"/>
        <charset val="204"/>
        <scheme val="minor"/>
      </rPr>
      <t>1</t>
    </r>
  </si>
  <si>
    <r>
      <t>`C</t>
    </r>
    <r>
      <rPr>
        <b/>
        <vertAlign val="subscript"/>
        <sz val="10"/>
        <color theme="0"/>
        <rFont val="Symbol"/>
        <family val="1"/>
        <charset val="2"/>
      </rPr>
      <t>2</t>
    </r>
  </si>
  <si>
    <r>
      <t>S</t>
    </r>
    <r>
      <rPr>
        <b/>
        <vertAlign val="subscript"/>
        <sz val="10"/>
        <color theme="0"/>
        <rFont val="Calibri"/>
        <family val="2"/>
        <charset val="204"/>
        <scheme val="minor"/>
      </rPr>
      <t>2</t>
    </r>
  </si>
  <si>
    <t>X1</t>
  </si>
  <si>
    <t>X2</t>
  </si>
  <si>
    <t>X3</t>
  </si>
  <si>
    <t>X4</t>
  </si>
  <si>
    <t>Група 3</t>
  </si>
  <si>
    <t>Обработка на данни от експеримент с две групи и две изследвания</t>
  </si>
  <si>
    <t>Height</t>
  </si>
  <si>
    <t>Настоящото приложение е разработено, за да улесни подготовката на студентите от ОКС "Магистър", които изучават учебната дисциплина "Статистически методи в спорта".</t>
  </si>
  <si>
    <t>Приложение 4. Критични стойности на t-критерия на Стюдънт</t>
  </si>
  <si>
    <r>
      <t>Равнище на значимост (</t>
    </r>
    <r>
      <rPr>
        <sz val="10"/>
        <color theme="0"/>
        <rFont val="Symbol"/>
        <family val="1"/>
        <charset val="2"/>
      </rPr>
      <t>a</t>
    </r>
    <r>
      <rPr>
        <b/>
        <sz val="10"/>
        <color theme="0"/>
        <rFont val="Calibri"/>
        <family val="2"/>
        <charset val="204"/>
      </rPr>
      <t>)</t>
    </r>
  </si>
  <si>
    <t>df=n1+n2-2</t>
  </si>
  <si>
    <t>df=n-1</t>
  </si>
  <si>
    <t>Variable</t>
  </si>
  <si>
    <t>Label</t>
  </si>
  <si>
    <t>Measurement Scale</t>
  </si>
  <si>
    <t>Value</t>
  </si>
  <si>
    <t>Value Label</t>
  </si>
  <si>
    <t>id</t>
  </si>
  <si>
    <t>Scale</t>
  </si>
  <si>
    <t>Nominal</t>
  </si>
  <si>
    <t>експериментална</t>
  </si>
  <si>
    <t>Контролна</t>
  </si>
  <si>
    <t>Age</t>
  </si>
  <si>
    <t>Възрастова група</t>
  </si>
  <si>
    <t>Ordinal</t>
  </si>
  <si>
    <t>до 25 години</t>
  </si>
  <si>
    <t>от 25 до 45 години</t>
  </si>
  <si>
    <t>над 45 години</t>
  </si>
  <si>
    <t>Ръст (см.)</t>
  </si>
  <si>
    <t>Weight_1</t>
  </si>
  <si>
    <t>Тегло (кг.) 1</t>
  </si>
  <si>
    <t>Weight_2</t>
  </si>
  <si>
    <t>Тегло (кг.) 2</t>
  </si>
  <si>
    <t>BMI</t>
  </si>
  <si>
    <t>BC_1</t>
  </si>
  <si>
    <t>Мускулна маса (кг.)</t>
  </si>
  <si>
    <t>BC_2</t>
  </si>
  <si>
    <t>Костна тъкан (кг.)</t>
  </si>
  <si>
    <t>BC_3</t>
  </si>
  <si>
    <t>Мастна тъкан (кг.)</t>
  </si>
  <si>
    <t>BC_4</t>
  </si>
  <si>
    <t>Андроидни мазнини (%)</t>
  </si>
  <si>
    <t>BC_5</t>
  </si>
  <si>
    <t>Гинекоидни мазнини (%)</t>
  </si>
  <si>
    <t>BC_6</t>
  </si>
  <si>
    <t>Гръдна обиколка (см.)</t>
  </si>
  <si>
    <t>BC_7</t>
  </si>
  <si>
    <t>Обиколка на талията (см.)</t>
  </si>
  <si>
    <t>HS_1</t>
  </si>
  <si>
    <t>Хипертония</t>
  </si>
  <si>
    <t>не</t>
  </si>
  <si>
    <t>да</t>
  </si>
  <si>
    <t>HS_2</t>
  </si>
  <si>
    <t>Тютюнопушене</t>
  </si>
  <si>
    <t>HS_3</t>
  </si>
  <si>
    <t>Двигателна активност по-голяма от 20 мин. на ден</t>
  </si>
  <si>
    <t>P1_I1</t>
  </si>
  <si>
    <t>Процент телесни мазнини (%) 1</t>
  </si>
  <si>
    <t>P1_I2</t>
  </si>
  <si>
    <t>Процент телесни мазнини (%) 2</t>
  </si>
  <si>
    <t>P2_I1</t>
  </si>
  <si>
    <t>Кожна гънка - корем (mm) 1</t>
  </si>
  <si>
    <t>P2_I2</t>
  </si>
  <si>
    <t>Кожна гънка - корем (mm) 2</t>
  </si>
  <si>
    <t>P3_I1</t>
  </si>
  <si>
    <t>Лицеви опори (бр.)1</t>
  </si>
  <si>
    <t>P3_I2</t>
  </si>
  <si>
    <t>Лицеви опори (бр.) 2</t>
  </si>
  <si>
    <t>P4_I1</t>
  </si>
  <si>
    <t>Коремни преси (бр.) 1</t>
  </si>
  <si>
    <t>P4_I2</t>
  </si>
  <si>
    <t>Коремни преси (бр.) 2</t>
  </si>
  <si>
    <t>P5_I1</t>
  </si>
  <si>
    <t>Скок на дължина от място (см.) 1</t>
  </si>
  <si>
    <t>P5_I2</t>
  </si>
  <si>
    <t>Скок на дължина от място (см.) 2</t>
  </si>
  <si>
    <t>P6_I1</t>
  </si>
  <si>
    <t>Кислородна консумация (ml/kg/min)1</t>
  </si>
  <si>
    <t>P6_I2</t>
  </si>
  <si>
    <t>Кислородна консумация (ml/kg/min) 2</t>
  </si>
  <si>
    <t>P7_I1</t>
  </si>
  <si>
    <t>Здравословен статус 1</t>
  </si>
  <si>
    <t>P7_I2</t>
  </si>
  <si>
    <t>Здравословен статус 2</t>
  </si>
  <si>
    <t>Коефициент на Пирсън</t>
  </si>
  <si>
    <t>Коефициент на Спирман</t>
  </si>
  <si>
    <t>t-независими извадки</t>
  </si>
  <si>
    <t>t-зависими извадки</t>
  </si>
  <si>
    <t>a</t>
  </si>
  <si>
    <t>Калкулатор за изчисляване на U-критерия на Ман-Уитни</t>
  </si>
  <si>
    <t>Калкулаторът е предназначен за сравняване на разпределението на рангово скалирани променливи на  две независими извадки с не повече от 500 наблюдения (общо за двете извадки).</t>
  </si>
  <si>
    <t>Таблица 2</t>
  </si>
  <si>
    <t>Таблица 1</t>
  </si>
  <si>
    <t>Кодове:</t>
  </si>
  <si>
    <t>Етикет</t>
  </si>
  <si>
    <t>Рангов номер</t>
  </si>
  <si>
    <t>I gr</t>
  </si>
  <si>
    <t>II gr</t>
  </si>
  <si>
    <t xml:space="preserve">І група </t>
  </si>
  <si>
    <t xml:space="preserve">ІI група </t>
  </si>
  <si>
    <t>4. В таблица 3 се появява вариационен анализ на резултатите във всяка от групите (извадките). Ако стойността на коефициентите на асиметрия и ексцес са над критичните, същите се означават със звездичка (*).</t>
  </si>
  <si>
    <t>Таблица 3. Вариационен анализ</t>
  </si>
  <si>
    <t>Х min</t>
  </si>
  <si>
    <t>Х max</t>
  </si>
  <si>
    <t>Mean</t>
  </si>
  <si>
    <t>SD</t>
  </si>
  <si>
    <t>5. В таблица 4 се появява информация за сумата и средните рангови номера на стойностите във всяка от групите. Ако обемите на извадките са по-малки от 20 - хипотезата се проверява чрез сравняване на емпиричната и критичната стойност на U-критерия на Ман Уитни;</t>
  </si>
  <si>
    <t>Таблица 4. Рангове и емпирична стойност на U-критерия на Ман Уитни (при n1 или  n2 по-малки от 20).</t>
  </si>
  <si>
    <t>Sum of Ranks</t>
  </si>
  <si>
    <t>Mean Rank</t>
  </si>
  <si>
    <t>U emp</t>
  </si>
  <si>
    <t>r</t>
  </si>
  <si>
    <t>Приложение 1</t>
  </si>
  <si>
    <t>6. Статистическа значимост на разликата между групите, установена със стандартизираната стойност (Z emp) на U-критерия на Ман Уитни (при обеми на всяка от извадките на 20).</t>
  </si>
  <si>
    <t>Равнище на значимост</t>
  </si>
  <si>
    <t>Таблица 5. Статистическа значимост на разликата между двете групи</t>
  </si>
  <si>
    <t>Z (U)</t>
  </si>
  <si>
    <t>Z</t>
  </si>
  <si>
    <r>
      <t>Me</t>
    </r>
    <r>
      <rPr>
        <b/>
        <vertAlign val="subscript"/>
        <sz val="10"/>
        <color indexed="9"/>
        <rFont val="Arial"/>
        <family val="2"/>
        <charset val="204"/>
      </rPr>
      <t>1</t>
    </r>
  </si>
  <si>
    <r>
      <t>Me</t>
    </r>
    <r>
      <rPr>
        <b/>
        <vertAlign val="subscript"/>
        <sz val="10"/>
        <color indexed="9"/>
        <rFont val="Arial"/>
        <family val="2"/>
        <charset val="204"/>
      </rPr>
      <t>2</t>
    </r>
  </si>
  <si>
    <t>р</t>
  </si>
  <si>
    <t>n1n2</t>
  </si>
  <si>
    <t>n(n+1)/2</t>
  </si>
  <si>
    <t>U</t>
  </si>
  <si>
    <t>n1+n2+1</t>
  </si>
  <si>
    <t>sd</t>
  </si>
  <si>
    <t>U norm</t>
  </si>
  <si>
    <r>
      <t>Калкулаторът е предназначен за сравняване на разпределението на рангово скалирани и количествени променливи с различно от нормално разпределение на  две зависими извадки с обем 7</t>
    </r>
    <r>
      <rPr>
        <sz val="10"/>
        <rFont val="Calibri"/>
        <family val="2"/>
        <charset val="204"/>
      </rPr>
      <t>≤</t>
    </r>
    <r>
      <rPr>
        <b/>
        <sz val="12"/>
        <rFont val="Calibri"/>
        <family val="2"/>
        <charset val="204"/>
      </rPr>
      <t>n</t>
    </r>
    <r>
      <rPr>
        <sz val="10"/>
        <rFont val="Calibri"/>
        <family val="2"/>
        <charset val="204"/>
      </rPr>
      <t>≤</t>
    </r>
    <r>
      <rPr>
        <sz val="10"/>
        <rFont val="Arial"/>
        <family val="2"/>
        <charset val="204"/>
      </rPr>
      <t xml:space="preserve"> 500.</t>
    </r>
  </si>
  <si>
    <t>1. Въведете резултатите от двете изследвания в маркираните със синьо клетки на таблица 1.</t>
  </si>
  <si>
    <t>Знак</t>
  </si>
  <si>
    <t>Рангов номер със знак</t>
  </si>
  <si>
    <t>Sum</t>
  </si>
  <si>
    <t>Z(T)</t>
  </si>
  <si>
    <t>Положителни разлики</t>
  </si>
  <si>
    <t>Отрицателни разлики</t>
  </si>
  <si>
    <t>Фиг. 1. Емпирични  стойности и медиана при всяко от изследванията</t>
  </si>
  <si>
    <t>Равенства</t>
  </si>
  <si>
    <r>
      <t xml:space="preserve">Mean </t>
    </r>
    <r>
      <rPr>
        <b/>
        <vertAlign val="subscript"/>
        <sz val="10"/>
        <color indexed="9"/>
        <rFont val="Arial"/>
        <family val="2"/>
        <charset val="204"/>
      </rPr>
      <t>1</t>
    </r>
  </si>
  <si>
    <r>
      <t xml:space="preserve">Mean </t>
    </r>
    <r>
      <rPr>
        <b/>
        <vertAlign val="subscript"/>
        <sz val="10"/>
        <color indexed="9"/>
        <rFont val="Arial"/>
        <family val="2"/>
        <charset val="204"/>
      </rPr>
      <t>2</t>
    </r>
  </si>
  <si>
    <t>стъпка</t>
  </si>
  <si>
    <t>Фиг. 2 Сравнителен анализ на резултатите при двете изследвания</t>
  </si>
  <si>
    <t>+</t>
  </si>
  <si>
    <t>Temp</t>
  </si>
  <si>
    <t>T tabl</t>
  </si>
  <si>
    <t>alfa</t>
  </si>
  <si>
    <t>sign tabl</t>
  </si>
  <si>
    <t>Знаков</t>
  </si>
  <si>
    <t>Z sign</t>
  </si>
  <si>
    <t>zalfa</t>
  </si>
  <si>
    <t>MSFZ_Experiment</t>
  </si>
  <si>
    <t>Сравняване на две зависими извадки с  Т-критерия на Уилкоксън</t>
  </si>
  <si>
    <t>U-критерий на Ман Уитни</t>
  </si>
  <si>
    <t>Т-критерий на Уилкоксън</t>
  </si>
  <si>
    <t>Таблица 2 Вариационен анализ</t>
  </si>
  <si>
    <t>mean TOT</t>
  </si>
  <si>
    <t>Xmin</t>
  </si>
  <si>
    <t>ss</t>
  </si>
  <si>
    <t>count</t>
  </si>
  <si>
    <t>* - емпиричната стойност на коефициента надвишава критичната.</t>
  </si>
  <si>
    <t>mean X</t>
  </si>
  <si>
    <t>Фиг. 1. Диаграма на разсейване</t>
  </si>
  <si>
    <t>Фиг. 2. Регресионен модел</t>
  </si>
  <si>
    <t>mean rez</t>
  </si>
  <si>
    <t>Стандартизирани разлики (Z оценки)</t>
  </si>
  <si>
    <r>
      <t>Y</t>
    </r>
    <r>
      <rPr>
        <b/>
        <vertAlign val="subscript"/>
        <sz val="12"/>
        <color theme="0"/>
        <rFont val="Arial"/>
        <family val="2"/>
        <charset val="204"/>
      </rPr>
      <t>F</t>
    </r>
  </si>
  <si>
    <t>emp As</t>
  </si>
  <si>
    <t>emp Ex</t>
  </si>
  <si>
    <t>crit As</t>
  </si>
  <si>
    <t>crit Ex</t>
  </si>
  <si>
    <t>Пояснения</t>
  </si>
  <si>
    <t>Параметри на функцията</t>
  </si>
  <si>
    <t>Стойност</t>
  </si>
  <si>
    <t>SE</t>
  </si>
  <si>
    <t>P(t)</t>
  </si>
  <si>
    <t>Свободен член на функцията (а)</t>
  </si>
  <si>
    <t>Ъглов коефициент ( b)</t>
  </si>
  <si>
    <t>Ако гаранционната вероятност P(t) е по-голяма от 95%, съответният параметър е статистически значим и в таблицата се отбелязва със *.</t>
  </si>
  <si>
    <t>Модел на зависимостта</t>
  </si>
  <si>
    <t>Коефициентът на Пирсън r описва силата (степента) и посоката на зависимостта.</t>
  </si>
  <si>
    <r>
      <t>r</t>
    </r>
    <r>
      <rPr>
        <b/>
        <vertAlign val="superscript"/>
        <sz val="11"/>
        <color theme="0"/>
        <rFont val="Calibri"/>
        <family val="2"/>
        <charset val="204"/>
        <scheme val="minor"/>
      </rPr>
      <t>2</t>
    </r>
    <r>
      <rPr>
        <b/>
        <sz val="11"/>
        <color theme="0"/>
        <rFont val="Calibri"/>
        <family val="2"/>
        <charset val="204"/>
        <scheme val="minor"/>
      </rPr>
      <t>.100</t>
    </r>
  </si>
  <si>
    <t>Източник</t>
  </si>
  <si>
    <t>MS=SS/df</t>
  </si>
  <si>
    <t>eta</t>
  </si>
  <si>
    <t>Проверява се с помощта на дисперсионен анализ ANOVA. За целта общата дисперсия на Y се разлага на две съставни - вариация на стойностите, породена от влиянието на фактора (MS фактор) и такава на остатъците (MS остатъци). Изчислява се F-критерият по формула:</t>
  </si>
  <si>
    <r>
      <t>SS на регресията (фактора) Y</t>
    </r>
    <r>
      <rPr>
        <b/>
        <vertAlign val="subscript"/>
        <sz val="11"/>
        <color theme="1"/>
        <rFont val="Arial"/>
        <family val="2"/>
        <charset val="204"/>
      </rPr>
      <t>T</t>
    </r>
  </si>
  <si>
    <r>
      <t>SS на остатъците Y</t>
    </r>
    <r>
      <rPr>
        <b/>
        <vertAlign val="subscript"/>
        <sz val="11"/>
        <color theme="1"/>
        <rFont val="Arial"/>
        <family val="2"/>
        <charset val="204"/>
      </rPr>
      <t>T</t>
    </r>
    <r>
      <rPr>
        <b/>
        <sz val="11"/>
        <color theme="1"/>
        <rFont val="Arial"/>
        <family val="2"/>
        <charset val="204"/>
      </rPr>
      <t>- Y</t>
    </r>
    <r>
      <rPr>
        <b/>
        <vertAlign val="subscript"/>
        <sz val="11"/>
        <color theme="1"/>
        <rFont val="Arial"/>
        <family val="2"/>
        <charset val="204"/>
      </rPr>
      <t>F</t>
    </r>
  </si>
  <si>
    <t xml:space="preserve">Обща </t>
  </si>
  <si>
    <t>Обикновена линейна регресия</t>
  </si>
  <si>
    <t>Т-на Уилкоксън</t>
  </si>
  <si>
    <t>Описание на променливите</t>
  </si>
  <si>
    <t>Стойности на Х</t>
  </si>
  <si>
    <t>I изследване</t>
  </si>
  <si>
    <t>II изследване</t>
  </si>
  <si>
    <t>Възраст</t>
  </si>
  <si>
    <t>Калкулатор за едномерно разпределение на честотите</t>
  </si>
  <si>
    <t>1. Въведете наименованието на променливата в маркираните с тъмно синьо клетка на таблица 1;</t>
  </si>
  <si>
    <t>2. В маркираните със светло синьо клетки на таблица 1  въведете стойностите на изучаваната променлива;</t>
  </si>
  <si>
    <t>3. Задайте наименованието (етикетите) на категориите в таблица 2</t>
  </si>
  <si>
    <t>Таблица 3. Двумерно разпределение на абсотютните честоти</t>
  </si>
  <si>
    <t>1. Въведете наименованието на променливите в маркираните с тъмно синьо клетки на таблица 1;</t>
  </si>
  <si>
    <t>2. В маркираните със светло синьо клетки на таблица 1 въведете с кодове от 1 до 5 резултатите от изследването;</t>
  </si>
  <si>
    <t>3. В таблица 2 въведете наименованието на категориите на двете променливи</t>
  </si>
  <si>
    <t>Фиг. 1</t>
  </si>
  <si>
    <t>2. Въведете стойностите вмаркираните със светлосиньо клетки на таблица 1;</t>
  </si>
  <si>
    <t>Фигура 1</t>
  </si>
  <si>
    <t>1. Въведете наименованието на променливите и стойностите в маркираните със синьо клетки на таблица 1.</t>
  </si>
  <si>
    <t>2. На фиг. 1 се появят диаграмите на разсейване между всяка двойка променливи с изписан в тях коефициент на детерминация.</t>
  </si>
  <si>
    <t>3. В таблица 2 е представена корелационната матрица,</t>
  </si>
  <si>
    <t>4. Проверете статистически значими ли са коефициентите на корелация, като сравните стойностите в таблица 2 с критичните стойности от прил. 6.</t>
  </si>
  <si>
    <r>
      <t>Стандартна грешка на оценката S</t>
    </r>
    <r>
      <rPr>
        <b/>
        <vertAlign val="subscript"/>
        <sz val="11"/>
        <color theme="0"/>
        <rFont val="Arial"/>
        <family val="2"/>
        <charset val="204"/>
      </rPr>
      <t>y/x</t>
    </r>
  </si>
  <si>
    <t>Сила на зависимостта</t>
  </si>
  <si>
    <r>
      <t xml:space="preserve">Ако ,равнището на значимост е по-малко от 0,05, моделът  е статистически значим и в таблицата </t>
    </r>
    <r>
      <rPr>
        <sz val="10"/>
        <rFont val="Symbol"/>
        <family val="1"/>
        <charset val="2"/>
      </rPr>
      <t>a</t>
    </r>
    <r>
      <rPr>
        <i/>
        <sz val="10"/>
        <rFont val="Arial"/>
        <family val="2"/>
        <charset val="204"/>
      </rPr>
      <t xml:space="preserve"> се отбелязва със *.</t>
    </r>
  </si>
  <si>
    <r>
      <t>Параметърът</t>
    </r>
    <r>
      <rPr>
        <b/>
        <sz val="14"/>
        <color theme="1"/>
        <rFont val="Calibri"/>
        <family val="2"/>
        <charset val="204"/>
        <scheme val="minor"/>
      </rPr>
      <t xml:space="preserve"> а </t>
    </r>
    <r>
      <rPr>
        <sz val="11"/>
        <color theme="1"/>
        <rFont val="Calibri"/>
        <family val="2"/>
        <charset val="204"/>
        <scheme val="minor"/>
      </rPr>
      <t xml:space="preserve">показва разстоянието между началото на координатната система и пресечната точка на графиката на функцията с остта Y. </t>
    </r>
  </si>
  <si>
    <t xml:space="preserve">Моделът на обикновената линейна зависимост е </t>
  </si>
  <si>
    <t>Y=a+bX</t>
  </si>
  <si>
    <r>
      <t xml:space="preserve">Параметърът </t>
    </r>
    <r>
      <rPr>
        <b/>
        <sz val="12"/>
        <rFont val="Calibri"/>
        <family val="2"/>
        <charset val="204"/>
        <scheme val="minor"/>
      </rPr>
      <t>b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е свързан с наклона на графиката - ако зависимостта е възходяща, параметърът </t>
    </r>
    <r>
      <rPr>
        <b/>
        <sz val="11"/>
        <rFont val="Calibri"/>
        <family val="2"/>
        <charset val="204"/>
        <scheme val="minor"/>
      </rPr>
      <t xml:space="preserve">b </t>
    </r>
    <r>
      <rPr>
        <sz val="11"/>
        <rFont val="Calibri"/>
        <family val="2"/>
        <charset val="204"/>
        <scheme val="minor"/>
      </rPr>
      <t xml:space="preserve">е положително число, ако зависимостта е низхояща - параметърът </t>
    </r>
    <r>
      <rPr>
        <b/>
        <sz val="11"/>
        <rFont val="Calibri"/>
        <family val="2"/>
        <charset val="204"/>
        <scheme val="minor"/>
      </rPr>
      <t>b</t>
    </r>
    <r>
      <rPr>
        <sz val="11"/>
        <rFont val="Calibri"/>
        <family val="2"/>
        <charset val="204"/>
        <scheme val="minor"/>
      </rPr>
      <t xml:space="preserve"> е отрицателно число.</t>
    </r>
  </si>
  <si>
    <t>Грешка на модела</t>
  </si>
  <si>
    <t>Сред като се изчисли стойността на параметрите се съставя уравнението, което описва връзката между променливите</t>
  </si>
  <si>
    <r>
      <t>Коефициентът на детерминация r</t>
    </r>
    <r>
      <rPr>
        <vertAlign val="super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.100 описва процента от различията на Y, които може да се обясни с различията на X (т.нар. обяснена дисперсия).</t>
    </r>
  </si>
  <si>
    <t>Статистическа значимост на модела</t>
  </si>
  <si>
    <t>Ако равнището на значимост, което съответства на получената емпирична стойност е по-малко от 0,05 - моделът е статистически значим.</t>
  </si>
  <si>
    <t>Таблица 3. Характеристики на модела на зависимостта</t>
  </si>
  <si>
    <t>Таблица 4. Дисперсионен анализ за установяване на статистическата значимост на модела</t>
  </si>
  <si>
    <t>Показателят стандартна грешка на оценката Sy/x описва големината на отклоненията на фактическите стойности от теоретичните</t>
  </si>
  <si>
    <t>1. Въведете стойностите на независимата променлива (Х) и зависимата променлива (Y)  в маркираните със светло синьо клетки на таблица 1. Обработват се само случаи, за които има данни за двете променливи.</t>
  </si>
  <si>
    <t xml:space="preserve"> MSFZ.I.14.Статистически методи в спорта</t>
  </si>
  <si>
    <t>Независима променлива Х</t>
  </si>
  <si>
    <t>Зависима променлива Y</t>
  </si>
  <si>
    <r>
      <t>Y</t>
    </r>
    <r>
      <rPr>
        <b/>
        <vertAlign val="subscript"/>
        <sz val="11"/>
        <color indexed="9"/>
        <rFont val="Calibri"/>
        <family val="2"/>
        <charset val="204"/>
        <scheme val="minor"/>
      </rPr>
      <t>T</t>
    </r>
  </si>
  <si>
    <r>
      <t>Y</t>
    </r>
    <r>
      <rPr>
        <b/>
        <vertAlign val="subscript"/>
        <sz val="11"/>
        <color indexed="9"/>
        <rFont val="Calibri"/>
        <family val="2"/>
        <charset val="204"/>
        <scheme val="minor"/>
      </rPr>
      <t>F</t>
    </r>
    <r>
      <rPr>
        <b/>
        <sz val="11"/>
        <color indexed="9"/>
        <rFont val="Calibri"/>
        <family val="2"/>
        <charset val="204"/>
        <scheme val="minor"/>
      </rPr>
      <t>-Y</t>
    </r>
    <r>
      <rPr>
        <b/>
        <vertAlign val="subscript"/>
        <sz val="11"/>
        <color indexed="9"/>
        <rFont val="Calibri"/>
        <family val="2"/>
        <charset val="204"/>
        <scheme val="minor"/>
      </rPr>
      <t>T</t>
    </r>
  </si>
  <si>
    <r>
      <t>3. Характеристиките на модела на зависимостта се появяват в таблица 3, а регресионният модел - на фиг. 2. Теоретично очакваният резултат е представен в колона Y</t>
    </r>
    <r>
      <rPr>
        <vertAlign val="subscript"/>
        <sz val="12"/>
        <rFont val="Calibri"/>
        <family val="2"/>
        <charset val="204"/>
        <scheme val="minor"/>
      </rPr>
      <t xml:space="preserve">T </t>
    </r>
    <r>
      <rPr>
        <sz val="12"/>
        <rFont val="Calibri"/>
        <family val="2"/>
        <charset val="204"/>
        <scheme val="minor"/>
      </rPr>
      <t>на таблица 1, а разликата между фактическия и теоретично очаквания резултат - в колона Y</t>
    </r>
    <r>
      <rPr>
        <vertAlign val="subscript"/>
        <sz val="12"/>
        <rFont val="Calibri"/>
        <family val="2"/>
        <charset val="204"/>
        <scheme val="minor"/>
      </rPr>
      <t>F</t>
    </r>
    <r>
      <rPr>
        <sz val="12"/>
        <rFont val="Calibri"/>
        <family val="2"/>
        <charset val="204"/>
        <scheme val="minor"/>
      </rPr>
      <t>-Y</t>
    </r>
    <r>
      <rPr>
        <vertAlign val="subscript"/>
        <sz val="12"/>
        <rFont val="Calibri"/>
        <family val="2"/>
        <charset val="204"/>
        <scheme val="minor"/>
      </rPr>
      <t>T.</t>
    </r>
  </si>
  <si>
    <t>1. Въведете имената на показателя и групите в таблица 1;</t>
  </si>
  <si>
    <t>2. В колона "Код" на таблица 2 въведете с кодове 1 и 2 приннадлежността към съответната група;</t>
  </si>
  <si>
    <t>3. В колона "Стойности" на таблица 2 въведете резултатите на изследваните от съответната група;</t>
  </si>
  <si>
    <t>4. Запознайте се с вариационния анализ, представен в таблица 3 и прилежащата и бокс-плот диаграма, за да установите нормално ли  е разпределението на стойностите;</t>
  </si>
  <si>
    <t>5. В таблица 4 е проверена статистическата значимост на разликите между двете групи.</t>
  </si>
  <si>
    <t>Таблица 3</t>
  </si>
  <si>
    <t>1. Въведете имената  групите в таблица 1;</t>
  </si>
  <si>
    <t>2. В колона "Код" на таблица 2 въведете с кодове от 1 до 5 приннадлежността към съответната група;</t>
  </si>
  <si>
    <t>4. Запознайте се с вариационния анализ, представен в таблица 3, за да установите нормално ли  е разпределението на стойностите;</t>
  </si>
  <si>
    <t xml:space="preserve">Таблица 3. Вариационен анализ на резултатите </t>
  </si>
  <si>
    <t>Таблица 4. Резултати от експеримента</t>
  </si>
  <si>
    <r>
      <t>ако</t>
    </r>
    <r>
      <rPr>
        <sz val="10"/>
        <rFont val="Symbol"/>
        <family val="1"/>
        <charset val="2"/>
      </rPr>
      <t xml:space="preserve"> a</t>
    </r>
    <r>
      <rPr>
        <sz val="10"/>
        <rFont val="Arial"/>
        <family val="2"/>
        <charset val="204"/>
      </rPr>
      <t xml:space="preserve"> &gt;0,05 - разликата (прирастът) е недостоверна;</t>
    </r>
  </si>
  <si>
    <r>
      <t xml:space="preserve">ако </t>
    </r>
    <r>
      <rPr>
        <sz val="10"/>
        <rFont val="Symbol"/>
        <family val="1"/>
        <charset val="2"/>
      </rPr>
      <t>a</t>
    </r>
    <r>
      <rPr>
        <sz val="10"/>
        <rFont val="Arial"/>
        <family val="2"/>
        <charset val="204"/>
      </rPr>
      <t xml:space="preserve"> </t>
    </r>
    <r>
      <rPr>
        <sz val="10"/>
        <rFont val="Symbol"/>
        <family val="1"/>
        <charset val="2"/>
      </rPr>
      <t>£</t>
    </r>
    <r>
      <rPr>
        <sz val="10"/>
        <rFont val="Arial"/>
        <family val="2"/>
        <charset val="204"/>
      </rPr>
      <t>0,05</t>
    </r>
    <r>
      <rPr>
        <sz val="11"/>
        <color theme="1"/>
        <rFont val="Calibri"/>
        <family val="2"/>
        <charset val="204"/>
        <scheme val="minor"/>
      </rPr>
      <t xml:space="preserve"> - разликата (прирастът) е статистически значима.</t>
    </r>
  </si>
  <si>
    <t>Фиг.  1. Разпределение на стойностите в двете групи при всяко от изследванията</t>
  </si>
  <si>
    <t>3. Въведете стойностите от двете изследвания в таблица 2 ;</t>
  </si>
  <si>
    <t>5. В таблица 4 са представени резултатите от експеримента.</t>
  </si>
  <si>
    <r>
      <rPr>
        <b/>
        <sz val="10"/>
        <color theme="1"/>
        <rFont val="Calibri"/>
        <family val="2"/>
        <charset val="204"/>
      </rPr>
      <t>Приложение 4.</t>
    </r>
    <r>
      <rPr>
        <sz val="10"/>
        <color theme="1"/>
        <rFont val="Calibri"/>
        <family val="2"/>
        <charset val="204"/>
      </rPr>
      <t xml:space="preserve"> Критични стойности на t-критерия на Стюдънт</t>
    </r>
  </si>
  <si>
    <t>Степени на свобода (df)</t>
  </si>
  <si>
    <r>
      <t xml:space="preserve">Ако решението се взема на базата на </t>
    </r>
    <r>
      <rPr>
        <b/>
        <sz val="10"/>
        <rFont val="Arial"/>
        <family val="2"/>
        <charset val="204"/>
      </rPr>
      <t>равнището на значимост (</t>
    </r>
    <r>
      <rPr>
        <b/>
        <sz val="10"/>
        <rFont val="Symbol"/>
        <family val="1"/>
        <charset val="2"/>
      </rPr>
      <t>a</t>
    </r>
    <r>
      <rPr>
        <b/>
        <sz val="10"/>
        <rFont val="Arial"/>
        <family val="2"/>
        <charset val="204"/>
      </rPr>
      <t>)</t>
    </r>
    <r>
      <rPr>
        <sz val="10"/>
        <rFont val="Arial"/>
        <family val="2"/>
        <charset val="204"/>
      </rPr>
      <t>, условието е както следва:</t>
    </r>
  </si>
  <si>
    <t>Фиг. 2.  Сравнителен анализ на резултатите от експеримента</t>
  </si>
  <si>
    <t>Таблица 3. Разлики между двете изследвания,стандартизирани стойности на знаковия критерий и Т-критерия на Уилкоксън и съотвещатото им равнище на значимост (Sig.)</t>
  </si>
  <si>
    <t xml:space="preserve">2. В таблица 2 се появява вариационен анализ на резултатите. </t>
  </si>
  <si>
    <r>
      <t xml:space="preserve">Z </t>
    </r>
    <r>
      <rPr>
        <b/>
        <vertAlign val="subscript"/>
        <sz val="10"/>
        <color theme="0"/>
        <rFont val="Arial"/>
        <family val="2"/>
        <charset val="204"/>
      </rPr>
      <t>(Sing test)</t>
    </r>
  </si>
  <si>
    <r>
      <t xml:space="preserve">Таблица 3. </t>
    </r>
    <r>
      <rPr>
        <sz val="10"/>
        <rFont val="Arial"/>
        <family val="2"/>
        <charset val="204"/>
      </rPr>
      <t>Статистическа значимост на разликата между групите</t>
    </r>
  </si>
  <si>
    <t>3. В таблица 3 е представена информация за статистическата значимост на разликата между групите.</t>
  </si>
  <si>
    <r>
      <rPr>
        <b/>
        <sz val="10"/>
        <color indexed="8"/>
        <rFont val="Arial"/>
        <family val="2"/>
        <charset val="204"/>
      </rPr>
      <t>Таблица 2</t>
    </r>
    <r>
      <rPr>
        <sz val="10"/>
        <color indexed="8"/>
        <rFont val="Arial"/>
        <family val="2"/>
        <charset val="204"/>
      </rPr>
      <t>. Вариационен анализ на резултатите</t>
    </r>
  </si>
  <si>
    <t>Статистическа значимост на разликата между изследванията (прираста на резултатите)</t>
  </si>
  <si>
    <t>Означение на показателите</t>
  </si>
  <si>
    <r>
      <rPr>
        <b/>
        <sz val="11"/>
        <rFont val="Calibri"/>
        <family val="2"/>
        <charset val="204"/>
        <scheme val="minor"/>
      </rPr>
      <t>Ме</t>
    </r>
    <r>
      <rPr>
        <sz val="11"/>
        <rFont val="Calibri"/>
        <family val="2"/>
        <charset val="204"/>
        <scheme val="minor"/>
      </rPr>
      <t xml:space="preserve"> - медиана</t>
    </r>
  </si>
  <si>
    <r>
      <rPr>
        <b/>
        <sz val="11"/>
        <rFont val="Calibri"/>
        <family val="2"/>
        <charset val="204"/>
        <scheme val="minor"/>
      </rPr>
      <t>d</t>
    </r>
    <r>
      <rPr>
        <sz val="11"/>
        <rFont val="Calibri"/>
        <family val="2"/>
        <charset val="204"/>
        <scheme val="minor"/>
      </rPr>
      <t xml:space="preserve"> - разлика между средните стойности (прираст на резултатите(</t>
    </r>
  </si>
  <si>
    <t>Z (T) - стандартизирана стойност на критерия на Уилкоксън</t>
  </si>
  <si>
    <r>
      <rPr>
        <sz val="11"/>
        <rFont val="Symbol"/>
        <family val="1"/>
        <charset val="2"/>
      </rPr>
      <t>a</t>
    </r>
    <r>
      <rPr>
        <sz val="11"/>
        <rFont val="Calibri"/>
        <family val="2"/>
        <charset val="204"/>
        <scheme val="minor"/>
      </rPr>
      <t xml:space="preserve"> - равнище на значимост</t>
    </r>
  </si>
  <si>
    <r>
      <t xml:space="preserve">Mean - </t>
    </r>
    <r>
      <rPr>
        <sz val="11"/>
        <rFont val="Calibri"/>
        <family val="2"/>
        <charset val="204"/>
        <scheme val="minor"/>
      </rPr>
      <t>средна стойност</t>
    </r>
  </si>
  <si>
    <t>Таблица 2. Вариационен анализ</t>
  </si>
  <si>
    <t>Таблица 3. Статистическа значимост на прираста на резултатите</t>
  </si>
  <si>
    <t>1. Въведете наименованието на показателя в клетката В6 и стойностите в маркираните със светло синьо клетки на  таблица 1;</t>
  </si>
  <si>
    <t xml:space="preserve">2. Разгледайте бокс-плот диаграмите, представени на фиг. 1, за да установите има ли отклоняващи се стойности; </t>
  </si>
  <si>
    <t>3. По резултатите от вариационния анализ, представен в таблица 2 преценете нормално ли е разпределението на стойностите;</t>
  </si>
  <si>
    <t>4. В таблица 3 е проверена статистическата значимост на прираста на резултатите.</t>
  </si>
  <si>
    <r>
      <rPr>
        <b/>
        <sz val="10"/>
        <rFont val="Arial"/>
        <family val="2"/>
        <charset val="204"/>
      </rPr>
      <t>Равнище на значимост (</t>
    </r>
    <r>
      <rPr>
        <b/>
        <sz val="10"/>
        <rFont val="Symbol"/>
        <family val="1"/>
        <charset val="2"/>
      </rPr>
      <t>a</t>
    </r>
    <r>
      <rPr>
        <b/>
        <sz val="10"/>
        <rFont val="Arial"/>
        <family val="2"/>
        <charset val="204"/>
      </rPr>
      <t>)</t>
    </r>
    <r>
      <rPr>
        <sz val="10"/>
        <rFont val="Arial"/>
        <family val="2"/>
        <charset val="204"/>
      </rPr>
      <t>:</t>
    </r>
  </si>
  <si>
    <r>
      <t xml:space="preserve">Приложение 4. </t>
    </r>
    <r>
      <rPr>
        <sz val="10"/>
        <color theme="1"/>
        <rFont val="Calibri"/>
        <family val="2"/>
        <charset val="204"/>
      </rPr>
      <t>Критични стойности на t-критерия на Стюдънт</t>
    </r>
  </si>
  <si>
    <t>Фиг. 1. Разпределение на стойностите при двете изследвания</t>
  </si>
  <si>
    <t>Фиг. 2.  Сравнителен анализ на средните стойности при двете изследвания</t>
  </si>
  <si>
    <t>Таблица 4</t>
  </si>
  <si>
    <r>
      <t xml:space="preserve">5. В колони F и </t>
    </r>
    <r>
      <rPr>
        <sz val="10"/>
        <color theme="1"/>
        <rFont val="Symbol"/>
        <family val="1"/>
        <charset val="2"/>
      </rPr>
      <t>a</t>
    </r>
    <r>
      <rPr>
        <sz val="10"/>
        <color theme="1"/>
        <rFont val="Calibri"/>
        <family val="2"/>
        <charset val="204"/>
        <scheme val="minor"/>
      </rPr>
      <t xml:space="preserve"> на таблица 3 е проверена статистическата значимост на разликите между  групите. В таблица 4 може да се проследи изчисляването на F-критерия на Фишер.</t>
    </r>
  </si>
  <si>
    <r>
      <t>ако</t>
    </r>
    <r>
      <rPr>
        <sz val="10"/>
        <rFont val="Symbol"/>
        <family val="1"/>
        <charset val="2"/>
      </rPr>
      <t xml:space="preserve"> a</t>
    </r>
    <r>
      <rPr>
        <sz val="10"/>
        <rFont val="Arial"/>
        <family val="2"/>
        <charset val="204"/>
      </rPr>
      <t xml:space="preserve"> &gt;0,05 - разликата е недостоверна;</t>
    </r>
  </si>
  <si>
    <r>
      <t xml:space="preserve">ако </t>
    </r>
    <r>
      <rPr>
        <sz val="10"/>
        <rFont val="Symbol"/>
        <family val="1"/>
        <charset val="2"/>
      </rPr>
      <t>a</t>
    </r>
    <r>
      <rPr>
        <sz val="10"/>
        <rFont val="Arial"/>
        <family val="2"/>
        <charset val="204"/>
      </rPr>
      <t xml:space="preserve"> </t>
    </r>
    <r>
      <rPr>
        <sz val="10"/>
        <rFont val="Symbol"/>
        <family val="1"/>
        <charset val="2"/>
      </rPr>
      <t>£</t>
    </r>
    <r>
      <rPr>
        <sz val="10"/>
        <rFont val="Arial"/>
        <family val="2"/>
        <charset val="204"/>
      </rPr>
      <t>0,05</t>
    </r>
    <r>
      <rPr>
        <sz val="11"/>
        <color theme="1"/>
        <rFont val="Calibri"/>
        <family val="2"/>
        <charset val="204"/>
        <scheme val="minor"/>
      </rPr>
      <t xml:space="preserve"> - разликата  е статистически значима.</t>
    </r>
  </si>
  <si>
    <t>1. В колона "Код" на таблица 1 с кодове 1 и 2 означете принадлежността към групите (извадките)</t>
  </si>
  <si>
    <t xml:space="preserve">2. Въведете наименованието (етикетите) на сравняваните групи в таблица 2.  </t>
  </si>
  <si>
    <t>3. В колона "Стойности на Х" въведете резултатите на изследваните.</t>
  </si>
  <si>
    <t>Z (U) - стандартизирана стойност на критерия на Ман Уитни</t>
  </si>
  <si>
    <r>
      <rPr>
        <b/>
        <sz val="11"/>
        <rFont val="Calibri"/>
        <family val="2"/>
        <charset val="204"/>
        <scheme val="minor"/>
      </rPr>
      <t>d</t>
    </r>
    <r>
      <rPr>
        <sz val="11"/>
        <rFont val="Calibri"/>
        <family val="2"/>
        <charset val="204"/>
        <scheme val="minor"/>
      </rPr>
      <t xml:space="preserve"> - разлика между средните стойности</t>
    </r>
  </si>
  <si>
    <t xml:space="preserve">d </t>
  </si>
  <si>
    <r>
      <t xml:space="preserve">ако </t>
    </r>
    <r>
      <rPr>
        <sz val="10"/>
        <rFont val="Symbol"/>
        <family val="1"/>
        <charset val="2"/>
      </rPr>
      <t>a</t>
    </r>
    <r>
      <rPr>
        <sz val="10"/>
        <rFont val="Arial"/>
        <family val="2"/>
        <charset val="204"/>
      </rPr>
      <t xml:space="preserve"> </t>
    </r>
    <r>
      <rPr>
        <sz val="10"/>
        <rFont val="Symbol"/>
        <family val="1"/>
        <charset val="2"/>
      </rPr>
      <t>£</t>
    </r>
    <r>
      <rPr>
        <sz val="10"/>
        <rFont val="Arial"/>
        <family val="2"/>
        <charset val="204"/>
      </rPr>
      <t>0,05</t>
    </r>
    <r>
      <rPr>
        <sz val="11"/>
        <color theme="1"/>
        <rFont val="Calibri"/>
        <family val="2"/>
        <charset val="204"/>
        <scheme val="minor"/>
      </rPr>
      <t xml:space="preserve"> - разликата е статистически значима.</t>
    </r>
  </si>
  <si>
    <t>Фиг. 1. Разпределение на стойностите в двете групи</t>
  </si>
  <si>
    <t>Фиг. 2. Сравнителен анализ на средните стойности на двете групи</t>
  </si>
  <si>
    <r>
      <t xml:space="preserve">Таблица 3. </t>
    </r>
    <r>
      <rPr>
        <sz val="10"/>
        <rFont val="Calibri"/>
        <family val="2"/>
        <charset val="204"/>
        <scheme val="minor"/>
      </rPr>
      <t>Вариационен анализ на резултатите в групите (извадките)</t>
    </r>
  </si>
  <si>
    <r>
      <t xml:space="preserve">Таблица 4. </t>
    </r>
    <r>
      <rPr>
        <sz val="10"/>
        <rFont val="Calibri"/>
        <family val="2"/>
        <charset val="204"/>
        <scheme val="minor"/>
      </rPr>
      <t>Статистическа значимост на разликите между групите (извадките)</t>
    </r>
  </si>
  <si>
    <t>група 1</t>
  </si>
  <si>
    <t>група 2</t>
  </si>
  <si>
    <t>MSFZ_experiment</t>
  </si>
  <si>
    <t>MSFZ_eксперимент</t>
  </si>
  <si>
    <t>2. Проверете линейна ли е зависимостта (фиг. 1) и нормално ли е разпределението на стойностите (табл. 2);</t>
  </si>
  <si>
    <t>1. Въведете наименованието на променливите и стойностите в маркираните със синьо клетки на таблица 1</t>
  </si>
  <si>
    <t>4. Проверете статистически значими ли са коефициентите на корелация, като сравните стойностите в таблица 2 с критичните стойности от прил. 7.</t>
  </si>
  <si>
    <t>2. На фиг.1  се появяват диаграми на разсейване между всяка двойка променливи.</t>
  </si>
  <si>
    <t>3. В таблица 2 се появява вариационен анализ на резултатите. Ако коефициентите на As  и Ex са обозначени със звездичка - стойността е по-висока от критичната.</t>
  </si>
  <si>
    <r>
      <rPr>
        <b/>
        <sz val="11"/>
        <color theme="1"/>
        <rFont val="Calibri"/>
        <family val="2"/>
        <charset val="204"/>
        <scheme val="minor"/>
      </rPr>
      <t>Таблица 3.</t>
    </r>
    <r>
      <rPr>
        <sz val="11"/>
        <color theme="1"/>
        <rFont val="Calibri"/>
        <family val="2"/>
        <charset val="204"/>
        <scheme val="minor"/>
      </rPr>
      <t xml:space="preserve"> Едномерно разпределение на честотите на променливата Х</t>
    </r>
  </si>
  <si>
    <t>F-критерий на Фишер (ANOVA)</t>
  </si>
  <si>
    <t>2. В колона "Група" на таблица 2 въведете с кодове 1 и 2 приннадлежността към съответната група;</t>
  </si>
  <si>
    <t xml:space="preserve">Прираст </t>
  </si>
  <si>
    <t>Процент телесни мазнини (%) начало</t>
  </si>
  <si>
    <t>Процент телесни мазнини (%) край</t>
  </si>
  <si>
    <t>Кожна гънка - корем (mm) начало</t>
  </si>
  <si>
    <t>Кожна гънка - корем (mm) край</t>
  </si>
  <si>
    <t>Лицеви опори (бр.)начало</t>
  </si>
  <si>
    <t>Лицеви опори (бр.) край</t>
  </si>
  <si>
    <t>Коремни преси (бр.) начало</t>
  </si>
  <si>
    <t>Коремни преси (бр.) край</t>
  </si>
  <si>
    <t>Скок на дължина от място (см.) начало</t>
  </si>
  <si>
    <t>Скок на дължина от място (см.) край</t>
  </si>
  <si>
    <t>Кислородна консумация (ml/kg/min)начало</t>
  </si>
  <si>
    <t>Кислородна консумация (ml/kg/min) край</t>
  </si>
  <si>
    <t>Здравословен статус начало</t>
  </si>
  <si>
    <t>Здравословен статус край</t>
  </si>
  <si>
    <t>Х1</t>
  </si>
  <si>
    <t>Х2</t>
  </si>
  <si>
    <t>Х3</t>
  </si>
  <si>
    <t>Х4</t>
  </si>
  <si>
    <t>Х5</t>
  </si>
  <si>
    <t>Калкулатор за корелационен анализ с коефициента на Пирсън (r) между не повече от 5 променливи</t>
  </si>
  <si>
    <t>Калкулатор за обикновена линейна регресия</t>
  </si>
  <si>
    <t>показател</t>
  </si>
  <si>
    <t>стойности на Х</t>
  </si>
  <si>
    <r>
      <t>U</t>
    </r>
    <r>
      <rPr>
        <b/>
        <vertAlign val="subscript"/>
        <sz val="8"/>
        <color indexed="9"/>
        <rFont val="Calibri"/>
        <family val="2"/>
        <charset val="204"/>
        <scheme val="minor"/>
      </rPr>
      <t>0,05</t>
    </r>
  </si>
  <si>
    <r>
      <t>n</t>
    </r>
    <r>
      <rPr>
        <b/>
        <vertAlign val="subscript"/>
        <sz val="9"/>
        <color indexed="9"/>
        <rFont val="Calibri"/>
        <family val="2"/>
        <charset val="204"/>
        <scheme val="minor"/>
      </rPr>
      <t xml:space="preserve">1 </t>
    </r>
    <r>
      <rPr>
        <b/>
        <sz val="9"/>
        <color indexed="9"/>
        <rFont val="Calibri"/>
        <family val="2"/>
        <charset val="204"/>
        <scheme val="minor"/>
      </rPr>
      <t>или n</t>
    </r>
    <r>
      <rPr>
        <b/>
        <vertAlign val="subscript"/>
        <sz val="9"/>
        <color indexed="9"/>
        <rFont val="Calibri"/>
        <family val="2"/>
        <charset val="204"/>
        <scheme val="minor"/>
      </rPr>
      <t>2</t>
    </r>
    <r>
      <rPr>
        <b/>
        <sz val="9"/>
        <color indexed="9"/>
        <rFont val="Calibri"/>
        <family val="2"/>
        <charset val="204"/>
        <scheme val="minor"/>
      </rPr>
      <t xml:space="preserve"> &gt;20</t>
    </r>
  </si>
  <si>
    <r>
      <t>n</t>
    </r>
    <r>
      <rPr>
        <b/>
        <vertAlign val="subscript"/>
        <sz val="10"/>
        <color indexed="9"/>
        <rFont val="Calibri"/>
        <family val="2"/>
        <charset val="204"/>
        <scheme val="minor"/>
      </rPr>
      <t>1</t>
    </r>
  </si>
  <si>
    <r>
      <t>Me</t>
    </r>
    <r>
      <rPr>
        <b/>
        <vertAlign val="subscript"/>
        <sz val="10"/>
        <color indexed="9"/>
        <rFont val="Calibri"/>
        <family val="2"/>
        <charset val="204"/>
        <scheme val="minor"/>
      </rPr>
      <t>1</t>
    </r>
  </si>
  <si>
    <r>
      <t>n</t>
    </r>
    <r>
      <rPr>
        <b/>
        <vertAlign val="subscript"/>
        <sz val="10"/>
        <color indexed="9"/>
        <rFont val="Calibri"/>
        <family val="2"/>
        <charset val="204"/>
        <scheme val="minor"/>
      </rPr>
      <t>2</t>
    </r>
  </si>
  <si>
    <r>
      <t>Me</t>
    </r>
    <r>
      <rPr>
        <b/>
        <vertAlign val="subscript"/>
        <sz val="10"/>
        <color indexed="9"/>
        <rFont val="Calibri"/>
        <family val="2"/>
        <charset val="204"/>
        <scheme val="minor"/>
      </rPr>
      <t>2</t>
    </r>
  </si>
  <si>
    <r>
      <t xml:space="preserve">Приложение 4. Критични стойности на U-критерия на Ман-Уитни при </t>
    </r>
    <r>
      <rPr>
        <b/>
        <sz val="12"/>
        <rFont val="Calibri"/>
        <family val="2"/>
        <charset val="204"/>
        <scheme val="minor"/>
      </rPr>
      <t>a=0,05</t>
    </r>
  </si>
  <si>
    <r>
      <t>Обем на едната извадка (n</t>
    </r>
    <r>
      <rPr>
        <b/>
        <vertAlign val="subscript"/>
        <sz val="10"/>
        <rFont val="Calibri"/>
        <family val="2"/>
        <charset val="204"/>
        <scheme val="minor"/>
      </rPr>
      <t>1</t>
    </r>
    <r>
      <rPr>
        <b/>
        <sz val="10"/>
        <rFont val="Calibri"/>
        <family val="2"/>
        <charset val="204"/>
        <scheme val="minor"/>
      </rPr>
      <t>)</t>
    </r>
  </si>
  <si>
    <r>
      <t>Обем на другата извадка (n</t>
    </r>
    <r>
      <rPr>
        <b/>
        <vertAlign val="subscript"/>
        <sz val="10"/>
        <rFont val="Calibri"/>
        <family val="2"/>
        <charset val="204"/>
        <scheme val="minor"/>
      </rPr>
      <t>2</t>
    </r>
    <r>
      <rPr>
        <b/>
        <sz val="10"/>
        <rFont val="Calibri"/>
        <family val="2"/>
        <charset val="204"/>
        <scheme val="minor"/>
      </rPr>
      <t>)</t>
    </r>
  </si>
  <si>
    <t>a - равнище на значимост</t>
  </si>
  <si>
    <r>
      <t xml:space="preserve">Ако решението се взема на базата на </t>
    </r>
    <r>
      <rPr>
        <b/>
        <sz val="10"/>
        <rFont val="Calibri"/>
        <family val="2"/>
        <charset val="204"/>
        <scheme val="minor"/>
      </rPr>
      <t>равнището на значимост (a)</t>
    </r>
    <r>
      <rPr>
        <sz val="10"/>
        <rFont val="Calibri"/>
        <family val="2"/>
        <charset val="204"/>
        <scheme val="minor"/>
      </rPr>
      <t>, условието е както следва:</t>
    </r>
  </si>
  <si>
    <t>ако a &gt;0,05 - разликата е недостоверна;</t>
  </si>
  <si>
    <r>
      <t>ако a £0,05</t>
    </r>
    <r>
      <rPr>
        <sz val="11"/>
        <color theme="1"/>
        <rFont val="Calibri"/>
        <family val="2"/>
        <charset val="204"/>
        <scheme val="minor"/>
      </rPr>
      <t xml:space="preserve"> - разликата е статистически значима.</t>
    </r>
  </si>
  <si>
    <r>
      <t xml:space="preserve">Приложение 4. Критични стойности на U-критерия на Ман-Уитни при </t>
    </r>
    <r>
      <rPr>
        <b/>
        <sz val="12"/>
        <rFont val="Calibri"/>
        <family val="2"/>
        <charset val="204"/>
        <scheme val="minor"/>
      </rPr>
      <t>a=0,01</t>
    </r>
  </si>
  <si>
    <r>
      <t>Mean</t>
    </r>
    <r>
      <rPr>
        <b/>
        <vertAlign val="subscript"/>
        <sz val="10"/>
        <color indexed="9"/>
        <rFont val="Calibri"/>
        <family val="2"/>
        <charset val="204"/>
        <scheme val="minor"/>
      </rPr>
      <t>1</t>
    </r>
  </si>
  <si>
    <r>
      <t>Mean</t>
    </r>
    <r>
      <rPr>
        <b/>
        <vertAlign val="subscript"/>
        <sz val="10"/>
        <color indexed="9"/>
        <rFont val="Calibri"/>
        <family val="2"/>
        <charset val="204"/>
        <scheme val="minor"/>
      </rPr>
      <t>2</t>
    </r>
  </si>
  <si>
    <t xml:space="preserve"> `C</t>
  </si>
  <si>
    <t>ПОКАЗАТЕЛ</t>
  </si>
  <si>
    <t>eg</t>
  </si>
  <si>
    <t>first</t>
  </si>
  <si>
    <t>second</t>
  </si>
  <si>
    <t>pr</t>
  </si>
  <si>
    <t>kg</t>
  </si>
  <si>
    <t>първо</t>
  </si>
  <si>
    <t>sum       r</t>
  </si>
  <si>
    <t>ID</t>
  </si>
  <si>
    <t>rank1</t>
  </si>
  <si>
    <t>rank2</t>
  </si>
  <si>
    <t>d RANKS</t>
  </si>
  <si>
    <t>D</t>
  </si>
  <si>
    <t>exp</t>
  </si>
  <si>
    <t>contr</t>
  </si>
  <si>
    <t>gr 1</t>
  </si>
  <si>
    <t>neg</t>
  </si>
  <si>
    <t>gr 2</t>
  </si>
  <si>
    <t>positive</t>
  </si>
  <si>
    <t>второ</t>
  </si>
  <si>
    <t>T</t>
  </si>
  <si>
    <t>n reduced</t>
  </si>
  <si>
    <t>Z T</t>
  </si>
  <si>
    <t>прираст</t>
  </si>
  <si>
    <t>IRQ</t>
  </si>
  <si>
    <t>hs</t>
  </si>
  <si>
    <t>Калкулатор за обработка на количествени данни с нормално разпределение от експеримент с две групи и две изследвания</t>
  </si>
  <si>
    <t>Т-кр. На Уилкоксън за зависими извадки</t>
  </si>
  <si>
    <t>Показва величината (d ) и статистическата значимост на прираста на резултатите в първата група;</t>
  </si>
  <si>
    <t>Показва величината (d) и статистическата значимост на прираста на резултатите във втората група;</t>
  </si>
  <si>
    <t>U-кр. На Ман-Уитни</t>
  </si>
  <si>
    <t>Условие за вземане на решение</t>
  </si>
  <si>
    <t>Решението на статистическата значимост на дадена разлика може да се вземе на базата на някое от условията:</t>
  </si>
  <si>
    <t>Z (T)</t>
  </si>
  <si>
    <t>.</t>
  </si>
  <si>
    <t>На базата на стандартизираната стойност на критериите за проверка на хипотези - Z(T) или Z(U):</t>
  </si>
  <si>
    <t>ако емпиричната стойност  Z(T) или Z(U) е по-малка от 1,96 - разликата (прирастът)  е недостоверна;</t>
  </si>
  <si>
    <t>ако емпиричната стойност  Z(T) или Z(U) е по-голяма (равна) от 1,96 - разликата (прирастът)  е статистически значима.</t>
  </si>
  <si>
    <r>
      <t xml:space="preserve">На базата на </t>
    </r>
    <r>
      <rPr>
        <b/>
        <sz val="10"/>
        <rFont val="Arial"/>
        <family val="2"/>
        <charset val="204"/>
      </rPr>
      <t>равнището на значимост (</t>
    </r>
    <r>
      <rPr>
        <b/>
        <sz val="10"/>
        <rFont val="Symbol"/>
        <family val="1"/>
        <charset val="2"/>
      </rPr>
      <t>a</t>
    </r>
    <r>
      <rPr>
        <b/>
        <sz val="10"/>
        <rFont val="Arial"/>
        <family val="2"/>
        <charset val="204"/>
      </rPr>
      <t>)</t>
    </r>
    <r>
      <rPr>
        <sz val="10"/>
        <rFont val="Arial"/>
        <family val="2"/>
        <charset val="204"/>
      </rPr>
      <t>:</t>
    </r>
  </si>
  <si>
    <t>2. В колона "Група" на таблица 2 въведете с кодове 1 и 2 принадлежността към съответната група;</t>
  </si>
  <si>
    <t>Калкулатор за обработка на данни от експеримент с две групи и две изследвания при стойности, които имат различно от нормалното разпределение</t>
  </si>
  <si>
    <t xml:space="preserve">Начало </t>
  </si>
  <si>
    <r>
      <t>Me</t>
    </r>
    <r>
      <rPr>
        <b/>
        <vertAlign val="subscript"/>
        <sz val="11"/>
        <color theme="0"/>
        <rFont val="Calibri"/>
        <family val="2"/>
        <charset val="204"/>
        <scheme val="minor"/>
      </rPr>
      <t>1</t>
    </r>
  </si>
  <si>
    <r>
      <t>Me</t>
    </r>
    <r>
      <rPr>
        <b/>
        <vertAlign val="subscript"/>
        <sz val="11"/>
        <color theme="0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/>
    </r>
  </si>
  <si>
    <t>Експериментална</t>
  </si>
  <si>
    <t>rank_pprirast</t>
  </si>
  <si>
    <t>Eксперимент 2х2 непараметрични критерии</t>
  </si>
  <si>
    <t>Експеримент 2х2 непараметрични критерии</t>
  </si>
  <si>
    <t>ЧЕСТОТЕН АНАЛИЗ</t>
  </si>
  <si>
    <t>ВАРИАЦИОНЕН АНАЛИЗ</t>
  </si>
  <si>
    <t>КОРЕЛАЦИОНЕН АНАЛИЗ</t>
  </si>
  <si>
    <t>СРАВНЯВАНЕ НА НЕЗАВИСИМИ ИЗВАДКИ</t>
  </si>
  <si>
    <t>СРАВНЯВАНЕ НА ЗАВИСИМИ ИЗВАДКИ</t>
  </si>
  <si>
    <t>ОБРАБОТКА НА ДАННИ ОТ ЕКСПЕРИМЕНТ</t>
  </si>
  <si>
    <t>Файлът съдържа  13 страници, наречени калкулатори, на които е заложено автоматично изпълнение на статистическите  анализи, изучавани в учебната дисциплина, както и данните, които се ползват в процеса на обучение.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</si>
</sst>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"/>
    <numFmt numFmtId="166" formatCode="#,##0_);\-#,##0"/>
    <numFmt numFmtId="167" formatCode="0.0000000000"/>
    <numFmt numFmtId="168" formatCode="0.00000"/>
    <numFmt numFmtId="169" formatCode="0.000000"/>
  </numFmts>
  <fonts count="18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000066"/>
      <name val="Calibri"/>
      <family val="2"/>
      <charset val="204"/>
      <scheme val="minor"/>
    </font>
    <font>
      <sz val="11"/>
      <color theme="4" tint="0.79998168889431442"/>
      <name val="Calibri"/>
      <family val="2"/>
      <charset val="204"/>
      <scheme val="minor"/>
    </font>
    <font>
      <b/>
      <sz val="11"/>
      <color theme="4" tint="0.7999816888943144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color rgb="FF002060"/>
      <name val="Calibri"/>
      <family val="2"/>
      <charset val="204"/>
      <scheme val="minor"/>
    </font>
    <font>
      <sz val="10"/>
      <color theme="0"/>
      <name val="Arial"/>
      <family val="2"/>
    </font>
    <font>
      <b/>
      <sz val="11"/>
      <color theme="0"/>
      <name val="Symbol"/>
      <family val="1"/>
      <charset val="2"/>
    </font>
    <font>
      <b/>
      <sz val="11"/>
      <color theme="1"/>
      <name val="Symbol"/>
      <family val="1"/>
      <charset val="2"/>
    </font>
    <font>
      <b/>
      <sz val="8.8000000000000007"/>
      <color theme="1"/>
      <name val="Calibri"/>
      <family val="2"/>
      <charset val="204"/>
    </font>
    <font>
      <sz val="8.8000000000000007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Symbol"/>
      <family val="1"/>
      <charset val="2"/>
    </font>
    <font>
      <b/>
      <sz val="9"/>
      <color theme="0"/>
      <name val="Calibri"/>
      <family val="2"/>
      <charset val="204"/>
    </font>
    <font>
      <b/>
      <vertAlign val="subscript"/>
      <sz val="9"/>
      <color theme="0"/>
      <name val="Calibri"/>
      <family val="2"/>
      <charset val="204"/>
    </font>
    <font>
      <b/>
      <sz val="9"/>
      <color theme="0"/>
      <name val="Arial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Verdana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rgb="FF000099"/>
      <name val="Arial"/>
      <family val="2"/>
      <charset val="204"/>
    </font>
    <font>
      <b/>
      <sz val="9"/>
      <color rgb="FF000000"/>
      <name val="Calibri"/>
      <family val="2"/>
      <charset val="204"/>
    </font>
    <font>
      <b/>
      <sz val="10"/>
      <color theme="0"/>
      <name val="Calibri"/>
      <family val="2"/>
      <charset val="204"/>
    </font>
    <font>
      <b/>
      <sz val="10"/>
      <color theme="0"/>
      <name val="Symbol"/>
      <family val="1"/>
      <charset val="2"/>
    </font>
    <font>
      <b/>
      <sz val="12"/>
      <color indexed="9"/>
      <name val="Arial"/>
      <family val="2"/>
      <charset val="204"/>
    </font>
    <font>
      <sz val="9"/>
      <name val="Calibri"/>
      <family val="2"/>
      <charset val="204"/>
    </font>
    <font>
      <sz val="9"/>
      <color theme="0"/>
      <name val="Calibri"/>
      <family val="2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sz val="11"/>
      <name val="Symbol"/>
      <family val="1"/>
      <charset val="2"/>
    </font>
    <font>
      <sz val="4.9000000000000004"/>
      <name val="Arial"/>
      <family val="2"/>
      <charset val="204"/>
    </font>
    <font>
      <sz val="10"/>
      <color theme="0"/>
      <name val="Verdana"/>
      <family val="2"/>
      <charset val="204"/>
    </font>
    <font>
      <sz val="11"/>
      <color indexed="9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b/>
      <sz val="9"/>
      <color theme="0"/>
      <name val="Symbol"/>
      <family val="1"/>
      <charset val="2"/>
    </font>
    <font>
      <b/>
      <sz val="11"/>
      <color indexed="9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8"/>
      <color theme="0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10"/>
      <color rgb="FF000099"/>
      <name val="Calibri"/>
      <family val="2"/>
      <charset val="204"/>
      <scheme val="minor"/>
    </font>
    <font>
      <b/>
      <sz val="10"/>
      <color rgb="FF000099"/>
      <name val="Arial"/>
      <family val="2"/>
      <charset val="204"/>
    </font>
    <font>
      <b/>
      <sz val="10"/>
      <color theme="0"/>
      <name val="Calibri"/>
      <family val="2"/>
      <charset val="204"/>
      <scheme val="minor"/>
    </font>
    <font>
      <b/>
      <vertAlign val="subscript"/>
      <sz val="10"/>
      <color indexed="9"/>
      <name val="Arial"/>
      <family val="2"/>
      <charset val="204"/>
    </font>
    <font>
      <sz val="10"/>
      <color theme="0"/>
      <name val="Symbol"/>
      <family val="1"/>
      <charset val="2"/>
    </font>
    <font>
      <b/>
      <sz val="10"/>
      <color theme="1"/>
      <name val="Calibri"/>
      <family val="2"/>
      <charset val="204"/>
      <scheme val="minor"/>
    </font>
    <font>
      <sz val="8"/>
      <color theme="0"/>
      <name val="Arial"/>
      <family val="2"/>
      <charset val="204"/>
    </font>
    <font>
      <vertAlign val="subscript"/>
      <sz val="10"/>
      <color indexed="9"/>
      <name val="Calibri"/>
      <family val="2"/>
      <charset val="204"/>
    </font>
    <font>
      <sz val="10"/>
      <color indexed="9"/>
      <name val="Symbol"/>
      <family val="1"/>
      <charset val="2"/>
    </font>
    <font>
      <vertAlign val="subscript"/>
      <sz val="10"/>
      <color indexed="9"/>
      <name val="Symbol"/>
      <family val="1"/>
      <charset val="2"/>
    </font>
    <font>
      <sz val="10"/>
      <color rgb="FF000099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color indexed="10"/>
      <name val="Verdana"/>
      <family val="2"/>
      <charset val="204"/>
    </font>
    <font>
      <sz val="10"/>
      <color indexed="10"/>
      <name val="Arial"/>
      <family val="2"/>
      <charset val="204"/>
    </font>
    <font>
      <sz val="10"/>
      <color indexed="9"/>
      <name val="Verdana"/>
      <family val="2"/>
      <charset val="204"/>
    </font>
    <font>
      <sz val="10"/>
      <name val="Century Gothic"/>
      <family val="2"/>
    </font>
    <font>
      <u/>
      <sz val="11"/>
      <color theme="1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0"/>
      <name val="Symbol"/>
      <family val="1"/>
      <charset val="2"/>
    </font>
    <font>
      <b/>
      <sz val="8"/>
      <name val="Verdana"/>
      <family val="2"/>
      <charset val="204"/>
    </font>
    <font>
      <vertAlign val="subscript"/>
      <sz val="11"/>
      <color theme="1"/>
      <name val="Calibri"/>
      <family val="2"/>
      <charset val="204"/>
      <scheme val="minor"/>
    </font>
    <font>
      <b/>
      <sz val="10"/>
      <name val="Symbol"/>
      <family val="1"/>
      <charset val="2"/>
    </font>
    <font>
      <sz val="11"/>
      <color theme="1"/>
      <name val="Symbol"/>
      <family val="1"/>
      <charset val="2"/>
    </font>
    <font>
      <vertAlign val="subscript"/>
      <sz val="11"/>
      <color indexed="8"/>
      <name val="Calibri"/>
      <family val="2"/>
      <charset val="204"/>
    </font>
    <font>
      <b/>
      <vertAlign val="subscript"/>
      <sz val="9"/>
      <color rgb="FF000000"/>
      <name val="Calibri"/>
      <family val="2"/>
      <charset val="204"/>
    </font>
    <font>
      <b/>
      <sz val="10"/>
      <name val="Verdana"/>
      <family val="2"/>
      <charset val="204"/>
    </font>
    <font>
      <b/>
      <sz val="8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b/>
      <sz val="10"/>
      <color indexed="9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Verdana"/>
      <family val="2"/>
      <charset val="204"/>
    </font>
    <font>
      <sz val="8"/>
      <color theme="0"/>
      <name val="Verdana"/>
      <family val="2"/>
      <charset val="204"/>
    </font>
    <font>
      <b/>
      <sz val="9"/>
      <color indexed="9"/>
      <name val="Arial"/>
      <family val="2"/>
      <charset val="204"/>
    </font>
    <font>
      <b/>
      <vertAlign val="subscript"/>
      <sz val="9"/>
      <color indexed="9"/>
      <name val="Calibri"/>
      <family val="2"/>
      <charset val="204"/>
    </font>
    <font>
      <sz val="9"/>
      <color theme="0"/>
      <name val="Symbol"/>
      <family val="1"/>
      <charset val="2"/>
    </font>
    <font>
      <sz val="8"/>
      <color rgb="FF000099"/>
      <name val="Verdana"/>
      <family val="2"/>
      <charset val="204"/>
    </font>
    <font>
      <sz val="9"/>
      <color theme="0"/>
      <name val="Verdana"/>
      <family val="2"/>
      <charset val="204"/>
    </font>
    <font>
      <sz val="9"/>
      <color indexed="9"/>
      <name val="Symbol"/>
      <family val="1"/>
      <charset val="2"/>
    </font>
    <font>
      <b/>
      <vertAlign val="subscript"/>
      <sz val="9"/>
      <color indexed="9"/>
      <name val="Verdana"/>
      <family val="2"/>
      <charset val="204"/>
    </font>
    <font>
      <vertAlign val="subscript"/>
      <sz val="9"/>
      <color indexed="9"/>
      <name val="Verdana"/>
      <family val="2"/>
      <charset val="204"/>
    </font>
    <font>
      <b/>
      <sz val="9"/>
      <color theme="0"/>
      <name val="Verdana"/>
      <family val="2"/>
      <charset val="204"/>
    </font>
    <font>
      <b/>
      <sz val="9"/>
      <color indexed="9"/>
      <name val="Symbol"/>
      <family val="1"/>
      <charset val="2"/>
    </font>
    <font>
      <sz val="8"/>
      <color rgb="FFFF0000"/>
      <name val="Verdana"/>
      <family val="2"/>
      <charset val="204"/>
    </font>
    <font>
      <sz val="10"/>
      <color indexed="8"/>
      <name val="Verdana"/>
      <family val="2"/>
      <charset val="204"/>
    </font>
    <font>
      <sz val="10"/>
      <color rgb="FFFF0000"/>
      <name val="Verdana"/>
      <family val="2"/>
      <charset val="204"/>
    </font>
    <font>
      <sz val="11"/>
      <color rgb="FF000099"/>
      <name val="Calibri"/>
      <family val="2"/>
      <charset val="204"/>
      <scheme val="minor"/>
    </font>
    <font>
      <b/>
      <sz val="11"/>
      <color rgb="FF000099"/>
      <name val="Calibri"/>
      <family val="2"/>
      <charset val="204"/>
      <scheme val="minor"/>
    </font>
    <font>
      <u/>
      <sz val="11"/>
      <color rgb="FF000099"/>
      <name val="Calibri"/>
      <family val="2"/>
      <charset val="204"/>
      <scheme val="minor"/>
    </font>
    <font>
      <sz val="11"/>
      <color rgb="FF000099"/>
      <name val="Calibri"/>
      <family val="2"/>
      <charset val="204"/>
    </font>
    <font>
      <b/>
      <vertAlign val="subscript"/>
      <sz val="10"/>
      <color theme="0"/>
      <name val="Arial"/>
      <family val="2"/>
      <charset val="204"/>
    </font>
    <font>
      <b/>
      <sz val="9"/>
      <color rgb="FF003399"/>
      <name val="Calibri"/>
      <family val="2"/>
      <charset val="204"/>
      <scheme val="minor"/>
    </font>
    <font>
      <b/>
      <sz val="10"/>
      <color rgb="FF003399"/>
      <name val="Arial"/>
      <family val="2"/>
      <charset val="204"/>
    </font>
    <font>
      <sz val="12"/>
      <color rgb="FF222222"/>
      <name val="Arial"/>
      <family val="2"/>
      <charset val="204"/>
    </font>
    <font>
      <sz val="14"/>
      <color rgb="FF222222"/>
      <name val="Arial"/>
      <family val="2"/>
      <charset val="204"/>
    </font>
    <font>
      <b/>
      <sz val="16"/>
      <color rgb="FF000099"/>
      <name val="Calibri"/>
      <family val="2"/>
      <charset val="204"/>
      <scheme val="minor"/>
    </font>
    <font>
      <b/>
      <vertAlign val="subscript"/>
      <sz val="10"/>
      <color theme="0"/>
      <name val="Symbol"/>
      <family val="1"/>
      <charset val="2"/>
    </font>
    <font>
      <b/>
      <vertAlign val="subscript"/>
      <sz val="10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1"/>
      <color theme="0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name val="Cambria"/>
      <family val="1"/>
      <charset val="204"/>
    </font>
    <font>
      <b/>
      <sz val="10"/>
      <color indexed="9"/>
      <name val="Symbol"/>
      <family val="1"/>
      <charset val="2"/>
    </font>
    <font>
      <sz val="11"/>
      <color indexed="10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0"/>
      <color indexed="10"/>
      <name val="Arial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10"/>
      <name val="Cambria"/>
      <family val="1"/>
      <charset val="204"/>
    </font>
    <font>
      <sz val="14"/>
      <color indexed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Symbol"/>
      <family val="1"/>
      <charset val="2"/>
    </font>
    <font>
      <sz val="10"/>
      <color theme="0"/>
      <name val="Cambria"/>
      <family val="1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sz val="11"/>
      <color indexed="9"/>
      <name val="Arial"/>
      <family val="2"/>
      <charset val="204"/>
    </font>
    <font>
      <sz val="10"/>
      <color rgb="FF002060"/>
      <name val="Arial"/>
      <family val="2"/>
      <charset val="204"/>
    </font>
    <font>
      <b/>
      <sz val="12"/>
      <color theme="0"/>
      <name val="Arial"/>
      <family val="2"/>
      <charset val="204"/>
    </font>
    <font>
      <b/>
      <vertAlign val="subscript"/>
      <sz val="12"/>
      <color theme="0"/>
      <name val="Arial"/>
      <family val="2"/>
      <charset val="204"/>
    </font>
    <font>
      <b/>
      <vertAlign val="superscript"/>
      <sz val="11"/>
      <color theme="0"/>
      <name val="Calibri"/>
      <family val="2"/>
      <charset val="204"/>
      <scheme val="minor"/>
    </font>
    <font>
      <b/>
      <vertAlign val="subscript"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0"/>
      <color theme="0"/>
      <name val="Arial"/>
      <family val="2"/>
      <charset val="204"/>
    </font>
    <font>
      <b/>
      <vertAlign val="subscript"/>
      <sz val="11"/>
      <color theme="0"/>
      <name val="Arial"/>
      <family val="2"/>
      <charset val="204"/>
    </font>
    <font>
      <b/>
      <sz val="12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b/>
      <vertAlign val="subscript"/>
      <sz val="11"/>
      <color indexed="9"/>
      <name val="Calibri"/>
      <family val="2"/>
      <charset val="204"/>
      <scheme val="minor"/>
    </font>
    <font>
      <vertAlign val="subscript"/>
      <sz val="12"/>
      <name val="Calibri"/>
      <family val="2"/>
      <charset val="204"/>
      <scheme val="minor"/>
    </font>
    <font>
      <sz val="10"/>
      <color theme="1"/>
      <name val="Symbol"/>
      <family val="1"/>
      <charset val="2"/>
    </font>
    <font>
      <sz val="10"/>
      <color rgb="FF002060"/>
      <name val="Calibri"/>
      <family val="2"/>
      <charset val="204"/>
      <scheme val="minor"/>
    </font>
    <font>
      <sz val="10"/>
      <color rgb="FF002060"/>
      <name val="Cambria"/>
      <family val="1"/>
      <charset val="204"/>
    </font>
    <font>
      <b/>
      <sz val="8"/>
      <color indexed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9"/>
      <color indexed="9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vertAlign val="subscript"/>
      <sz val="8"/>
      <color indexed="9"/>
      <name val="Calibri"/>
      <family val="2"/>
      <charset val="204"/>
      <scheme val="minor"/>
    </font>
    <font>
      <b/>
      <vertAlign val="subscript"/>
      <sz val="9"/>
      <color indexed="9"/>
      <name val="Calibri"/>
      <family val="2"/>
      <charset val="204"/>
      <scheme val="minor"/>
    </font>
    <font>
      <b/>
      <vertAlign val="subscript"/>
      <sz val="10"/>
      <color indexed="9"/>
      <name val="Calibri"/>
      <family val="2"/>
      <charset val="204"/>
      <scheme val="minor"/>
    </font>
    <font>
      <b/>
      <vertAlign val="subscript"/>
      <sz val="10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vertAlign val="subscript"/>
      <sz val="11"/>
      <color theme="0"/>
      <name val="Calibri"/>
      <family val="2"/>
      <charset val="204"/>
      <scheme val="minor"/>
    </font>
    <font>
      <sz val="8"/>
      <color theme="0"/>
      <name val="Times New Roman"/>
      <family val="1"/>
      <charset val="204"/>
    </font>
    <font>
      <b/>
      <sz val="9"/>
      <color rgb="FF002060"/>
      <name val="Calibri"/>
      <family val="2"/>
      <charset val="204"/>
      <scheme val="minor"/>
    </font>
    <font>
      <b/>
      <sz val="8"/>
      <color rgb="FF002060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0099"/>
      </left>
      <right style="thin">
        <color rgb="FF000099"/>
      </right>
      <top/>
      <bottom style="thin">
        <color rgb="FF000099"/>
      </bottom>
      <diagonal/>
    </border>
    <border>
      <left style="thin">
        <color rgb="FF000099"/>
      </left>
      <right/>
      <top style="thin">
        <color rgb="FF000099"/>
      </top>
      <bottom style="thin">
        <color rgb="FF000099"/>
      </bottom>
      <diagonal/>
    </border>
    <border>
      <left style="thin">
        <color rgb="FF003399"/>
      </left>
      <right style="thin">
        <color rgb="FF003399"/>
      </right>
      <top/>
      <bottom style="thin">
        <color rgb="FF003399"/>
      </bottom>
      <diagonal/>
    </border>
    <border>
      <left style="thin">
        <color rgb="FF003399"/>
      </left>
      <right style="thin">
        <color rgb="FF003399"/>
      </right>
      <top style="thin">
        <color rgb="FF003399"/>
      </top>
      <bottom style="thin">
        <color rgb="FF003399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rgb="FF000099"/>
      </left>
      <right/>
      <top style="thin">
        <color rgb="FF000099"/>
      </top>
      <bottom/>
      <diagonal/>
    </border>
    <border>
      <left/>
      <right/>
      <top style="thin">
        <color rgb="FF000099"/>
      </top>
      <bottom/>
      <diagonal/>
    </border>
    <border>
      <left/>
      <right style="thin">
        <color rgb="FF000099"/>
      </right>
      <top style="thin">
        <color rgb="FF000099"/>
      </top>
      <bottom/>
      <diagonal/>
    </border>
    <border>
      <left style="thin">
        <color rgb="FF000099"/>
      </left>
      <right/>
      <top/>
      <bottom/>
      <diagonal/>
    </border>
    <border>
      <left/>
      <right style="thin">
        <color rgb="FF000099"/>
      </right>
      <top/>
      <bottom/>
      <diagonal/>
    </border>
    <border>
      <left style="thin">
        <color rgb="FF000099"/>
      </left>
      <right/>
      <top/>
      <bottom style="thin">
        <color rgb="FF000099"/>
      </bottom>
      <diagonal/>
    </border>
    <border>
      <left/>
      <right/>
      <top/>
      <bottom style="thin">
        <color rgb="FF000099"/>
      </bottom>
      <diagonal/>
    </border>
    <border>
      <left/>
      <right style="thin">
        <color rgb="FF000099"/>
      </right>
      <top/>
      <bottom style="thin">
        <color rgb="FF00009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/>
      <right style="thin">
        <color theme="0"/>
      </right>
      <top/>
      <bottom style="thin">
        <color rgb="FF000099"/>
      </bottom>
      <diagonal/>
    </border>
    <border>
      <left style="thin">
        <color theme="0"/>
      </left>
      <right style="thin">
        <color theme="0"/>
      </right>
      <top/>
      <bottom style="thin">
        <color rgb="FF000099"/>
      </bottom>
      <diagonal/>
    </border>
    <border>
      <left/>
      <right style="thin">
        <color theme="0"/>
      </right>
      <top/>
      <bottom/>
      <diagonal/>
    </border>
    <border>
      <left style="thin">
        <color rgb="FF002060"/>
      </left>
      <right/>
      <top style="thin">
        <color rgb="FF000099"/>
      </top>
      <bottom style="thin">
        <color rgb="FF002060"/>
      </bottom>
      <diagonal/>
    </border>
    <border>
      <left/>
      <right style="thin">
        <color rgb="FF002060"/>
      </right>
      <top style="thin">
        <color rgb="FF000099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9"/>
      </top>
      <bottom/>
      <diagonal/>
    </border>
    <border>
      <left/>
      <right style="thin">
        <color indexed="55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9"/>
      </left>
      <right/>
      <top style="thin">
        <color indexed="23"/>
      </top>
      <bottom style="thin">
        <color indexed="9"/>
      </bottom>
      <diagonal/>
    </border>
    <border>
      <left/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/>
      <bottom style="thin">
        <color indexed="2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9"/>
      </left>
      <right style="thin">
        <color indexed="9"/>
      </right>
      <top/>
      <bottom style="thin">
        <color indexed="23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</borders>
  <cellStyleXfs count="16">
    <xf numFmtId="0" fontId="0" fillId="0" borderId="0"/>
    <xf numFmtId="0" fontId="29" fillId="0" borderId="0"/>
    <xf numFmtId="0" fontId="30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81" fillId="0" borderId="0"/>
    <xf numFmtId="0" fontId="29" fillId="0" borderId="0"/>
    <xf numFmtId="0" fontId="32" fillId="0" borderId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2" fillId="0" borderId="0"/>
    <xf numFmtId="0" fontId="31" fillId="0" borderId="0"/>
    <xf numFmtId="0" fontId="29" fillId="0" borderId="0"/>
  </cellStyleXfs>
  <cellXfs count="1056">
    <xf numFmtId="0" fontId="0" fillId="0" borderId="0" xfId="0"/>
    <xf numFmtId="0" fontId="0" fillId="2" borderId="0" xfId="0" applyFill="1"/>
    <xf numFmtId="0" fontId="5" fillId="2" borderId="0" xfId="0" applyFont="1" applyFill="1"/>
    <xf numFmtId="0" fontId="7" fillId="2" borderId="0" xfId="0" applyFont="1" applyFill="1"/>
    <xf numFmtId="0" fontId="8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2" fontId="10" fillId="2" borderId="11" xfId="0" applyNumberFormat="1" applyFont="1" applyFill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/>
    <xf numFmtId="0" fontId="2" fillId="2" borderId="0" xfId="0" applyFont="1" applyFill="1"/>
    <xf numFmtId="0" fontId="10" fillId="2" borderId="0" xfId="0" applyFont="1" applyFill="1"/>
    <xf numFmtId="0" fontId="10" fillId="0" borderId="0" xfId="0" applyFont="1"/>
    <xf numFmtId="0" fontId="11" fillId="2" borderId="0" xfId="0" applyFont="1" applyFill="1"/>
    <xf numFmtId="0" fontId="0" fillId="6" borderId="6" xfId="0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0" fillId="0" borderId="0" xfId="0" applyFill="1"/>
    <xf numFmtId="0" fontId="8" fillId="3" borderId="1" xfId="0" applyFont="1" applyFill="1" applyBorder="1" applyAlignment="1" applyProtection="1">
      <alignment horizontal="center" vertical="center"/>
      <protection locked="0"/>
    </xf>
    <xf numFmtId="0" fontId="0" fillId="2" borderId="0" xfId="0" applyFont="1" applyFill="1"/>
    <xf numFmtId="0" fontId="0" fillId="0" borderId="0" xfId="0" applyFont="1"/>
    <xf numFmtId="0" fontId="9" fillId="3" borderId="15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2" borderId="0" xfId="0" applyFont="1" applyFill="1"/>
    <xf numFmtId="164" fontId="0" fillId="2" borderId="0" xfId="0" applyNumberFormat="1" applyFont="1" applyFill="1"/>
    <xf numFmtId="0" fontId="12" fillId="2" borderId="0" xfId="0" applyFont="1" applyFill="1"/>
    <xf numFmtId="0" fontId="0" fillId="2" borderId="0" xfId="0" applyFill="1" applyBorder="1"/>
    <xf numFmtId="0" fontId="5" fillId="2" borderId="0" xfId="0" applyFont="1" applyFill="1" applyBorder="1"/>
    <xf numFmtId="0" fontId="2" fillId="7" borderId="6" xfId="0" applyFont="1" applyFill="1" applyBorder="1" applyAlignment="1" applyProtection="1">
      <alignment horizontal="center"/>
      <protection locked="0"/>
    </xf>
    <xf numFmtId="0" fontId="13" fillId="4" borderId="6" xfId="0" applyFont="1" applyFill="1" applyBorder="1" applyAlignment="1">
      <alignment horizontal="center"/>
    </xf>
    <xf numFmtId="0" fontId="0" fillId="6" borderId="6" xfId="0" applyFill="1" applyBorder="1" applyProtection="1">
      <protection locked="0"/>
    </xf>
    <xf numFmtId="0" fontId="14" fillId="2" borderId="0" xfId="0" applyFont="1" applyFill="1"/>
    <xf numFmtId="0" fontId="15" fillId="2" borderId="0" xfId="0" applyFont="1" applyFill="1" applyBorder="1"/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2" fontId="12" fillId="0" borderId="11" xfId="0" applyNumberFormat="1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wrapText="1"/>
    </xf>
    <xf numFmtId="0" fontId="27" fillId="7" borderId="6" xfId="0" applyFont="1" applyFill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8" borderId="22" xfId="0" applyFont="1" applyFill="1" applyBorder="1" applyAlignment="1">
      <alignment horizontal="center" vertical="center"/>
    </xf>
    <xf numFmtId="0" fontId="28" fillId="8" borderId="17" xfId="0" applyFont="1" applyFill="1" applyBorder="1" applyAlignment="1">
      <alignment horizontal="center" vertical="center"/>
    </xf>
    <xf numFmtId="0" fontId="0" fillId="10" borderId="26" xfId="0" applyFill="1" applyBorder="1" applyAlignment="1" applyProtection="1">
      <alignment horizontal="center" vertical="center"/>
      <protection locked="0"/>
    </xf>
    <xf numFmtId="0" fontId="32" fillId="11" borderId="0" xfId="4" applyFill="1"/>
    <xf numFmtId="0" fontId="33" fillId="11" borderId="0" xfId="4" applyFont="1" applyFill="1" applyBorder="1"/>
    <xf numFmtId="0" fontId="35" fillId="2" borderId="0" xfId="4" applyFont="1" applyFill="1" applyBorder="1"/>
    <xf numFmtId="0" fontId="35" fillId="2" borderId="0" xfId="4" applyFont="1" applyFill="1"/>
    <xf numFmtId="0" fontId="32" fillId="2" borderId="0" xfId="4" applyFont="1" applyFill="1"/>
    <xf numFmtId="0" fontId="32" fillId="11" borderId="0" xfId="4" applyFill="1" applyAlignment="1">
      <alignment vertical="center" wrapText="1"/>
    </xf>
    <xf numFmtId="0" fontId="32" fillId="11" borderId="0" xfId="4" applyFont="1" applyFill="1" applyAlignment="1">
      <alignment vertical="center"/>
    </xf>
    <xf numFmtId="0" fontId="32" fillId="11" borderId="0" xfId="4" applyFill="1" applyAlignment="1">
      <alignment vertical="center"/>
    </xf>
    <xf numFmtId="0" fontId="32" fillId="0" borderId="0" xfId="4"/>
    <xf numFmtId="0" fontId="32" fillId="2" borderId="0" xfId="4" applyFill="1"/>
    <xf numFmtId="0" fontId="34" fillId="11" borderId="28" xfId="4" applyFont="1" applyFill="1" applyBorder="1" applyAlignment="1">
      <alignment vertical="center"/>
    </xf>
    <xf numFmtId="0" fontId="32" fillId="11" borderId="0" xfId="4" applyFont="1" applyFill="1"/>
    <xf numFmtId="0" fontId="33" fillId="11" borderId="0" xfId="4" applyFont="1" applyFill="1"/>
    <xf numFmtId="0" fontId="40" fillId="0" borderId="0" xfId="4" applyFont="1" applyAlignment="1">
      <alignment vertical="center"/>
    </xf>
    <xf numFmtId="0" fontId="34" fillId="13" borderId="29" xfId="4" applyFont="1" applyFill="1" applyBorder="1" applyAlignment="1">
      <alignment horizontal="center" vertical="center"/>
    </xf>
    <xf numFmtId="0" fontId="32" fillId="10" borderId="26" xfId="4" applyFill="1" applyBorder="1" applyAlignment="1" applyProtection="1">
      <alignment horizontal="center" vertical="center"/>
      <protection locked="0"/>
    </xf>
    <xf numFmtId="0" fontId="32" fillId="11" borderId="0" xfId="4" applyFill="1" applyBorder="1"/>
    <xf numFmtId="0" fontId="41" fillId="12" borderId="6" xfId="4" applyFont="1" applyFill="1" applyBorder="1" applyAlignment="1">
      <alignment horizontal="center" vertical="center" wrapText="1"/>
    </xf>
    <xf numFmtId="0" fontId="34" fillId="13" borderId="26" xfId="4" applyFont="1" applyFill="1" applyBorder="1" applyAlignment="1">
      <alignment horizontal="center" vertical="center"/>
    </xf>
    <xf numFmtId="0" fontId="34" fillId="11" borderId="0" xfId="4" applyFont="1" applyFill="1" applyBorder="1"/>
    <xf numFmtId="0" fontId="34" fillId="11" borderId="0" xfId="4" applyFont="1" applyFill="1"/>
    <xf numFmtId="0" fontId="32" fillId="2" borderId="0" xfId="4" applyFill="1" applyBorder="1"/>
    <xf numFmtId="0" fontId="34" fillId="0" borderId="0" xfId="4" applyFont="1" applyAlignment="1">
      <alignment horizontal="center"/>
    </xf>
    <xf numFmtId="0" fontId="25" fillId="12" borderId="23" xfId="4" applyFont="1" applyFill="1" applyBorder="1" applyAlignment="1">
      <alignment horizontal="center" vertical="center" wrapText="1"/>
    </xf>
    <xf numFmtId="0" fontId="25" fillId="12" borderId="6" xfId="4" applyFont="1" applyFill="1" applyBorder="1" applyAlignment="1">
      <alignment horizontal="center" vertical="center" wrapText="1"/>
    </xf>
    <xf numFmtId="0" fontId="25" fillId="12" borderId="7" xfId="4" applyFont="1" applyFill="1" applyBorder="1" applyAlignment="1">
      <alignment horizontal="center" vertical="center" wrapText="1"/>
    </xf>
    <xf numFmtId="0" fontId="32" fillId="4" borderId="31" xfId="4" applyFill="1" applyBorder="1" applyAlignment="1">
      <alignment horizontal="center" vertical="center"/>
    </xf>
    <xf numFmtId="165" fontId="44" fillId="0" borderId="21" xfId="4" applyNumberFormat="1" applyFont="1" applyBorder="1" applyAlignment="1">
      <alignment horizontal="center" vertical="center" wrapText="1"/>
    </xf>
    <xf numFmtId="165" fontId="44" fillId="0" borderId="32" xfId="4" applyNumberFormat="1" applyFont="1" applyBorder="1" applyAlignment="1">
      <alignment horizontal="center" vertical="center" wrapText="1"/>
    </xf>
    <xf numFmtId="0" fontId="45" fillId="12" borderId="6" xfId="4" applyFont="1" applyFill="1" applyBorder="1" applyAlignment="1">
      <alignment horizontal="center" vertical="center" wrapText="1"/>
    </xf>
    <xf numFmtId="165" fontId="44" fillId="0" borderId="19" xfId="4" applyNumberFormat="1" applyFont="1" applyBorder="1" applyAlignment="1">
      <alignment horizontal="center" vertical="center" wrapText="1"/>
    </xf>
    <xf numFmtId="165" fontId="46" fillId="2" borderId="31" xfId="4" applyNumberFormat="1" applyFont="1" applyFill="1" applyBorder="1" applyAlignment="1">
      <alignment horizontal="center"/>
    </xf>
    <xf numFmtId="0" fontId="47" fillId="11" borderId="0" xfId="4" applyFont="1" applyFill="1"/>
    <xf numFmtId="165" fontId="44" fillId="0" borderId="22" xfId="4" applyNumberFormat="1" applyFont="1" applyBorder="1" applyAlignment="1">
      <alignment horizontal="center" vertical="center" wrapText="1"/>
    </xf>
    <xf numFmtId="165" fontId="44" fillId="0" borderId="24" xfId="4" applyNumberFormat="1" applyFont="1" applyBorder="1" applyAlignment="1">
      <alignment horizontal="center" vertical="center" wrapText="1"/>
    </xf>
    <xf numFmtId="165" fontId="44" fillId="0" borderId="17" xfId="4" applyNumberFormat="1" applyFont="1" applyBorder="1" applyAlignment="1">
      <alignment horizontal="center" vertical="center" wrapText="1"/>
    </xf>
    <xf numFmtId="0" fontId="43" fillId="12" borderId="0" xfId="4" applyFont="1" applyFill="1" applyAlignment="1">
      <alignment horizontal="center" vertical="center"/>
    </xf>
    <xf numFmtId="0" fontId="33" fillId="2" borderId="0" xfId="4" applyFont="1" applyFill="1"/>
    <xf numFmtId="0" fontId="39" fillId="11" borderId="0" xfId="4" applyFont="1" applyFill="1" applyBorder="1"/>
    <xf numFmtId="0" fontId="32" fillId="11" borderId="0" xfId="4" applyFont="1" applyFill="1" applyBorder="1"/>
    <xf numFmtId="0" fontId="32" fillId="2" borderId="0" xfId="4" applyFont="1" applyFill="1" applyBorder="1"/>
    <xf numFmtId="0" fontId="50" fillId="2" borderId="0" xfId="4" applyFont="1" applyFill="1" applyBorder="1"/>
    <xf numFmtId="0" fontId="33" fillId="2" borderId="0" xfId="4" applyFont="1" applyFill="1" applyBorder="1"/>
    <xf numFmtId="0" fontId="39" fillId="2" borderId="0" xfId="4" applyFont="1" applyFill="1" applyBorder="1"/>
    <xf numFmtId="0" fontId="34" fillId="2" borderId="26" xfId="4" applyFont="1" applyFill="1" applyBorder="1" applyAlignment="1">
      <alignment horizontal="center" vertical="center"/>
    </xf>
    <xf numFmtId="0" fontId="32" fillId="2" borderId="26" xfId="4" applyFill="1" applyBorder="1" applyAlignment="1" applyProtection="1">
      <alignment horizontal="center" vertical="center"/>
      <protection locked="0"/>
    </xf>
    <xf numFmtId="0" fontId="36" fillId="2" borderId="0" xfId="4" applyFont="1" applyFill="1" applyAlignment="1">
      <alignment horizontal="center" vertical="center" wrapText="1"/>
    </xf>
    <xf numFmtId="0" fontId="28" fillId="0" borderId="0" xfId="4" applyFont="1" applyAlignment="1">
      <alignment vertical="center"/>
    </xf>
    <xf numFmtId="0" fontId="25" fillId="2" borderId="0" xfId="4" applyFont="1" applyFill="1" applyBorder="1" applyAlignment="1">
      <alignment horizontal="center" vertical="center" wrapText="1"/>
    </xf>
    <xf numFmtId="0" fontId="32" fillId="2" borderId="0" xfId="4" applyFill="1" applyBorder="1" applyAlignment="1">
      <alignment horizontal="center" vertical="center"/>
    </xf>
    <xf numFmtId="0" fontId="32" fillId="2" borderId="0" xfId="4" applyFont="1" applyFill="1" applyAlignment="1">
      <alignment horizontal="left" vertical="top" wrapText="1"/>
    </xf>
    <xf numFmtId="0" fontId="13" fillId="2" borderId="38" xfId="4" applyFont="1" applyFill="1" applyBorder="1" applyAlignment="1">
      <alignment horizontal="center" vertical="center" wrapText="1"/>
    </xf>
    <xf numFmtId="0" fontId="13" fillId="2" borderId="31" xfId="4" applyFont="1" applyFill="1" applyBorder="1" applyAlignment="1">
      <alignment horizontal="center" vertical="center" wrapText="1"/>
    </xf>
    <xf numFmtId="0" fontId="13" fillId="2" borderId="39" xfId="4" applyFont="1" applyFill="1" applyBorder="1" applyAlignment="1">
      <alignment horizontal="center" vertical="center" wrapText="1"/>
    </xf>
    <xf numFmtId="0" fontId="53" fillId="2" borderId="39" xfId="4" applyFont="1" applyFill="1" applyBorder="1" applyAlignment="1">
      <alignment horizontal="center"/>
    </xf>
    <xf numFmtId="0" fontId="31" fillId="11" borderId="0" xfId="4" applyFont="1" applyFill="1"/>
    <xf numFmtId="0" fontId="31" fillId="11" borderId="0" xfId="4" applyFont="1" applyFill="1" applyBorder="1"/>
    <xf numFmtId="0" fontId="31" fillId="2" borderId="0" xfId="4" applyFont="1" applyFill="1" applyBorder="1"/>
    <xf numFmtId="0" fontId="31" fillId="2" borderId="0" xfId="4" applyFont="1" applyFill="1"/>
    <xf numFmtId="0" fontId="25" fillId="12" borderId="35" xfId="4" applyFont="1" applyFill="1" applyBorder="1" applyAlignment="1">
      <alignment horizontal="center" vertical="center" wrapText="1"/>
    </xf>
    <xf numFmtId="0" fontId="44" fillId="0" borderId="40" xfId="4" applyFont="1" applyBorder="1" applyAlignment="1">
      <alignment horizontal="center" vertical="center" wrapText="1"/>
    </xf>
    <xf numFmtId="0" fontId="44" fillId="0" borderId="41" xfId="4" applyFont="1" applyBorder="1" applyAlignment="1">
      <alignment horizontal="center" vertical="center" wrapText="1"/>
    </xf>
    <xf numFmtId="0" fontId="35" fillId="11" borderId="0" xfId="4" applyFont="1" applyFill="1" applyBorder="1"/>
    <xf numFmtId="0" fontId="35" fillId="11" borderId="0" xfId="4" applyFont="1" applyFill="1"/>
    <xf numFmtId="0" fontId="31" fillId="0" borderId="0" xfId="4" applyFont="1"/>
    <xf numFmtId="0" fontId="32" fillId="11" borderId="0" xfId="2" applyFont="1" applyFill="1" applyProtection="1">
      <protection hidden="1"/>
    </xf>
    <xf numFmtId="0" fontId="31" fillId="11" borderId="0" xfId="2" applyFont="1" applyFill="1" applyProtection="1">
      <protection hidden="1"/>
    </xf>
    <xf numFmtId="0" fontId="31" fillId="11" borderId="0" xfId="2" applyFont="1" applyFill="1" applyBorder="1" applyProtection="1">
      <protection hidden="1"/>
    </xf>
    <xf numFmtId="0" fontId="31" fillId="2" borderId="0" xfId="2" applyFont="1" applyFill="1" applyProtection="1">
      <protection hidden="1"/>
    </xf>
    <xf numFmtId="0" fontId="35" fillId="2" borderId="0" xfId="2" applyFont="1" applyFill="1" applyProtection="1">
      <protection hidden="1"/>
    </xf>
    <xf numFmtId="0" fontId="35" fillId="2" borderId="0" xfId="2" applyFont="1" applyFill="1" applyBorder="1" applyProtection="1">
      <protection hidden="1"/>
    </xf>
    <xf numFmtId="0" fontId="35" fillId="2" borderId="0" xfId="2" applyFont="1" applyFill="1" applyBorder="1"/>
    <xf numFmtId="0" fontId="50" fillId="2" borderId="0" xfId="2" applyFont="1" applyFill="1" applyBorder="1"/>
    <xf numFmtId="0" fontId="50" fillId="0" borderId="0" xfId="2" applyFont="1" applyFill="1" applyBorder="1"/>
    <xf numFmtId="0" fontId="57" fillId="0" borderId="0" xfId="2" applyFont="1"/>
    <xf numFmtId="0" fontId="30" fillId="0" borderId="0" xfId="2"/>
    <xf numFmtId="0" fontId="13" fillId="2" borderId="0" xfId="2" applyFont="1" applyFill="1" applyBorder="1" applyAlignment="1">
      <alignment vertical="center"/>
    </xf>
    <xf numFmtId="0" fontId="31" fillId="0" borderId="0" xfId="2" applyFont="1" applyProtection="1">
      <protection hidden="1"/>
    </xf>
    <xf numFmtId="0" fontId="34" fillId="11" borderId="0" xfId="2" applyFont="1" applyFill="1" applyAlignment="1" applyProtection="1">
      <alignment vertical="center"/>
      <protection hidden="1"/>
    </xf>
    <xf numFmtId="0" fontId="34" fillId="2" borderId="0" xfId="2" applyFont="1" applyFill="1" applyAlignment="1" applyProtection="1">
      <alignment vertical="center"/>
      <protection hidden="1"/>
    </xf>
    <xf numFmtId="0" fontId="59" fillId="11" borderId="0" xfId="2" applyFont="1" applyFill="1" applyAlignment="1" applyProtection="1">
      <alignment horizontal="center" vertical="center" wrapText="1"/>
      <protection hidden="1"/>
    </xf>
    <xf numFmtId="0" fontId="59" fillId="11" borderId="0" xfId="2" applyFont="1" applyFill="1" applyBorder="1" applyAlignment="1" applyProtection="1">
      <alignment horizontal="center" vertical="center" wrapText="1"/>
      <protection hidden="1"/>
    </xf>
    <xf numFmtId="0" fontId="59" fillId="2" borderId="0" xfId="2" applyFont="1" applyFill="1" applyAlignment="1" applyProtection="1">
      <alignment horizontal="center" vertical="center" wrapText="1"/>
      <protection hidden="1"/>
    </xf>
    <xf numFmtId="0" fontId="60" fillId="11" borderId="0" xfId="2" applyFont="1" applyFill="1" applyAlignment="1" applyProtection="1">
      <alignment vertical="center"/>
      <protection hidden="1"/>
    </xf>
    <xf numFmtId="0" fontId="53" fillId="11" borderId="0" xfId="2" applyFont="1" applyFill="1" applyAlignment="1" applyProtection="1">
      <alignment vertical="center"/>
      <protection hidden="1"/>
    </xf>
    <xf numFmtId="0" fontId="60" fillId="2" borderId="0" xfId="2" applyFont="1" applyFill="1" applyAlignment="1" applyProtection="1">
      <alignment vertical="center"/>
      <protection hidden="1"/>
    </xf>
    <xf numFmtId="0" fontId="61" fillId="11" borderId="0" xfId="2" applyFont="1" applyFill="1" applyBorder="1" applyProtection="1">
      <protection hidden="1"/>
    </xf>
    <xf numFmtId="0" fontId="61" fillId="11" borderId="0" xfId="2" applyFont="1" applyFill="1" applyProtection="1">
      <protection hidden="1"/>
    </xf>
    <xf numFmtId="0" fontId="32" fillId="2" borderId="0" xfId="2" applyFont="1" applyFill="1" applyProtection="1">
      <protection hidden="1"/>
    </xf>
    <xf numFmtId="0" fontId="62" fillId="12" borderId="23" xfId="2" applyFont="1" applyFill="1" applyBorder="1" applyAlignment="1">
      <alignment horizontal="center" vertical="center"/>
    </xf>
    <xf numFmtId="0" fontId="61" fillId="2" borderId="0" xfId="2" applyFont="1" applyFill="1" applyBorder="1" applyAlignment="1" applyProtection="1">
      <alignment horizontal="left" vertical="center" wrapText="1"/>
      <protection hidden="1"/>
    </xf>
    <xf numFmtId="165" fontId="61" fillId="11" borderId="31" xfId="2" applyNumberFormat="1" applyFont="1" applyFill="1" applyBorder="1" applyAlignment="1" applyProtection="1">
      <alignment horizontal="center" vertical="center" wrapText="1"/>
      <protection hidden="1"/>
    </xf>
    <xf numFmtId="0" fontId="52" fillId="2" borderId="0" xfId="2" applyFont="1" applyFill="1" applyAlignment="1" applyProtection="1">
      <alignment horizontal="center" vertical="center" wrapText="1"/>
      <protection hidden="1"/>
    </xf>
    <xf numFmtId="0" fontId="52" fillId="11" borderId="0" xfId="2" applyFont="1" applyFill="1" applyAlignment="1" applyProtection="1">
      <alignment horizontal="center" vertical="center" wrapText="1"/>
      <protection hidden="1"/>
    </xf>
    <xf numFmtId="0" fontId="61" fillId="2" borderId="0" xfId="2" applyFont="1" applyFill="1" applyBorder="1" applyAlignment="1" applyProtection="1">
      <alignment horizontal="left" vertical="top" wrapText="1"/>
      <protection hidden="1"/>
    </xf>
    <xf numFmtId="0" fontId="63" fillId="2" borderId="0" xfId="2" applyFont="1" applyFill="1" applyBorder="1" applyAlignment="1" applyProtection="1">
      <alignment vertical="center"/>
      <protection hidden="1"/>
    </xf>
    <xf numFmtId="0" fontId="52" fillId="11" borderId="0" xfId="2" applyFont="1" applyFill="1" applyAlignment="1" applyProtection="1">
      <alignment horizontal="center" vertical="center"/>
      <protection hidden="1"/>
    </xf>
    <xf numFmtId="0" fontId="64" fillId="11" borderId="0" xfId="2" applyFont="1" applyFill="1" applyAlignment="1" applyProtection="1">
      <alignment horizontal="right" vertical="center" wrapText="1"/>
      <protection hidden="1"/>
    </xf>
    <xf numFmtId="0" fontId="65" fillId="11" borderId="0" xfId="2" applyFont="1" applyFill="1" applyProtection="1">
      <protection hidden="1"/>
    </xf>
    <xf numFmtId="0" fontId="65" fillId="11" borderId="0" xfId="2" applyFont="1" applyFill="1" applyAlignment="1" applyProtection="1">
      <alignment horizontal="right"/>
      <protection hidden="1"/>
    </xf>
    <xf numFmtId="0" fontId="58" fillId="12" borderId="52" xfId="2" applyFont="1" applyFill="1" applyBorder="1" applyAlignment="1" applyProtection="1">
      <alignment horizontal="center" vertical="center"/>
      <protection hidden="1"/>
    </xf>
    <xf numFmtId="0" fontId="66" fillId="12" borderId="6" xfId="2" applyFont="1" applyFill="1" applyBorder="1" applyAlignment="1">
      <alignment horizontal="center" vertical="center"/>
    </xf>
    <xf numFmtId="0" fontId="68" fillId="12" borderId="23" xfId="2" applyFont="1" applyFill="1" applyBorder="1" applyAlignment="1">
      <alignment horizontal="center" vertical="center"/>
    </xf>
    <xf numFmtId="0" fontId="62" fillId="2" borderId="0" xfId="2" applyFont="1" applyFill="1" applyBorder="1" applyAlignment="1">
      <alignment horizontal="center" vertical="center"/>
    </xf>
    <xf numFmtId="0" fontId="5" fillId="2" borderId="0" xfId="2" applyFont="1" applyFill="1" applyBorder="1"/>
    <xf numFmtId="0" fontId="69" fillId="4" borderId="6" xfId="2" applyFont="1" applyFill="1" applyBorder="1" applyAlignment="1" applyProtection="1">
      <alignment horizontal="center"/>
      <protection hidden="1"/>
    </xf>
    <xf numFmtId="0" fontId="31" fillId="9" borderId="6" xfId="2" applyFont="1" applyFill="1" applyBorder="1" applyAlignment="1" applyProtection="1">
      <alignment horizontal="center"/>
      <protection locked="0"/>
    </xf>
    <xf numFmtId="0" fontId="61" fillId="0" borderId="31" xfId="2" applyFont="1" applyBorder="1" applyAlignment="1" applyProtection="1">
      <alignment horizontal="center"/>
      <protection hidden="1"/>
    </xf>
    <xf numFmtId="0" fontId="61" fillId="11" borderId="31" xfId="2" applyFont="1" applyFill="1" applyBorder="1" applyAlignment="1" applyProtection="1">
      <alignment horizontal="center" vertical="center" wrapText="1"/>
      <protection hidden="1"/>
    </xf>
    <xf numFmtId="2" fontId="61" fillId="11" borderId="31" xfId="2" applyNumberFormat="1" applyFont="1" applyFill="1" applyBorder="1" applyAlignment="1" applyProtection="1">
      <alignment horizontal="center" vertical="center" wrapText="1"/>
      <protection hidden="1"/>
    </xf>
    <xf numFmtId="2" fontId="61" fillId="0" borderId="31" xfId="2" applyNumberFormat="1" applyFont="1" applyBorder="1" applyAlignment="1">
      <alignment horizontal="center"/>
    </xf>
    <xf numFmtId="2" fontId="61" fillId="2" borderId="0" xfId="2" applyNumberFormat="1" applyFont="1" applyFill="1" applyBorder="1" applyAlignment="1">
      <alignment horizontal="center"/>
    </xf>
    <xf numFmtId="0" fontId="64" fillId="11" borderId="0" xfId="2" applyFont="1" applyFill="1" applyAlignment="1" applyProtection="1">
      <alignment horizontal="right"/>
      <protection hidden="1"/>
    </xf>
    <xf numFmtId="0" fontId="70" fillId="2" borderId="0" xfId="2" applyFont="1" applyFill="1" applyBorder="1" applyAlignment="1" applyProtection="1">
      <alignment horizontal="center" vertical="center" wrapText="1"/>
      <protection hidden="1"/>
    </xf>
    <xf numFmtId="165" fontId="62" fillId="2" borderId="0" xfId="2" applyNumberFormat="1" applyFont="1" applyFill="1" applyBorder="1" applyAlignment="1">
      <alignment horizontal="center" vertical="center"/>
    </xf>
    <xf numFmtId="0" fontId="15" fillId="2" borderId="0" xfId="2" applyFont="1" applyFill="1" applyBorder="1"/>
    <xf numFmtId="0" fontId="72" fillId="12" borderId="23" xfId="2" applyFont="1" applyFill="1" applyBorder="1" applyAlignment="1">
      <alignment horizontal="center" vertical="center"/>
    </xf>
    <xf numFmtId="0" fontId="74" fillId="11" borderId="0" xfId="2" applyFont="1" applyFill="1" applyProtection="1">
      <protection hidden="1"/>
    </xf>
    <xf numFmtId="2" fontId="53" fillId="11" borderId="31" xfId="2" applyNumberFormat="1" applyFont="1" applyFill="1" applyBorder="1" applyAlignment="1" applyProtection="1">
      <alignment horizontal="center" vertical="center" wrapText="1"/>
      <protection hidden="1"/>
    </xf>
    <xf numFmtId="2" fontId="61" fillId="2" borderId="0" xfId="2" applyNumberFormat="1" applyFont="1" applyFill="1" applyBorder="1" applyAlignment="1" applyProtection="1">
      <alignment horizontal="center" vertical="center" wrapText="1"/>
      <protection hidden="1"/>
    </xf>
    <xf numFmtId="0" fontId="31" fillId="2" borderId="0" xfId="2" applyFont="1" applyFill="1" applyBorder="1" applyProtection="1">
      <protection hidden="1"/>
    </xf>
    <xf numFmtId="0" fontId="2" fillId="2" borderId="0" xfId="2" applyFont="1" applyFill="1" applyBorder="1" applyAlignment="1">
      <alignment horizontal="center" vertical="center" wrapText="1"/>
    </xf>
    <xf numFmtId="0" fontId="3" fillId="2" borderId="0" xfId="2" applyFont="1" applyFill="1" applyBorder="1"/>
    <xf numFmtId="0" fontId="1" fillId="2" borderId="0" xfId="2" applyFont="1" applyFill="1" applyBorder="1"/>
    <xf numFmtId="0" fontId="10" fillId="2" borderId="0" xfId="2" applyFont="1" applyFill="1"/>
    <xf numFmtId="0" fontId="51" fillId="2" borderId="0" xfId="2" applyFont="1" applyFill="1"/>
    <xf numFmtId="0" fontId="77" fillId="2" borderId="0" xfId="2" applyFont="1" applyFill="1"/>
    <xf numFmtId="2" fontId="31" fillId="2" borderId="0" xfId="2" applyNumberFormat="1" applyFont="1" applyFill="1" applyBorder="1" applyProtection="1">
      <protection hidden="1"/>
    </xf>
    <xf numFmtId="0" fontId="30" fillId="11" borderId="0" xfId="2" applyFill="1"/>
    <xf numFmtId="0" fontId="78" fillId="2" borderId="0" xfId="2" applyFont="1" applyFill="1"/>
    <xf numFmtId="0" fontId="30" fillId="2" borderId="0" xfId="2" applyFont="1" applyFill="1"/>
    <xf numFmtId="0" fontId="57" fillId="11" borderId="0" xfId="2" applyFont="1" applyFill="1"/>
    <xf numFmtId="0" fontId="78" fillId="11" borderId="0" xfId="2" applyFont="1" applyFill="1"/>
    <xf numFmtId="0" fontId="79" fillId="11" borderId="0" xfId="2" applyFont="1" applyFill="1" applyBorder="1" applyProtection="1">
      <protection hidden="1"/>
    </xf>
    <xf numFmtId="0" fontId="79" fillId="11" borderId="0" xfId="2" applyFont="1" applyFill="1" applyProtection="1">
      <protection hidden="1"/>
    </xf>
    <xf numFmtId="0" fontId="33" fillId="11" borderId="0" xfId="2" applyFont="1" applyFill="1" applyProtection="1">
      <protection hidden="1"/>
    </xf>
    <xf numFmtId="0" fontId="80" fillId="11" borderId="0" xfId="2" applyFont="1" applyFill="1"/>
    <xf numFmtId="0" fontId="32" fillId="0" borderId="0" xfId="2" applyFont="1" applyProtection="1">
      <protection hidden="1"/>
    </xf>
    <xf numFmtId="0" fontId="57" fillId="2" borderId="0" xfId="2" applyFont="1" applyFill="1"/>
    <xf numFmtId="0" fontId="30" fillId="2" borderId="0" xfId="2" applyFill="1"/>
    <xf numFmtId="0" fontId="82" fillId="2" borderId="0" xfId="12" applyFill="1"/>
    <xf numFmtId="0" fontId="30" fillId="2" borderId="0" xfId="2" applyFont="1" applyFill="1" applyBorder="1"/>
    <xf numFmtId="0" fontId="13" fillId="2" borderId="0" xfId="2" applyFont="1" applyFill="1"/>
    <xf numFmtId="0" fontId="59" fillId="2" borderId="0" xfId="2" applyFont="1" applyFill="1" applyBorder="1" applyAlignment="1" applyProtection="1">
      <alignment horizontal="center" vertical="center" wrapText="1"/>
      <protection hidden="1"/>
    </xf>
    <xf numFmtId="0" fontId="58" fillId="12" borderId="6" xfId="2" applyFont="1" applyFill="1" applyBorder="1" applyAlignment="1" applyProtection="1">
      <alignment horizontal="center" vertical="center"/>
      <protection hidden="1"/>
    </xf>
    <xf numFmtId="0" fontId="61" fillId="9" borderId="6" xfId="2" applyFont="1" applyFill="1" applyBorder="1" applyAlignment="1" applyProtection="1">
      <alignment horizontal="center"/>
      <protection locked="0"/>
    </xf>
    <xf numFmtId="0" fontId="53" fillId="2" borderId="0" xfId="2" applyFont="1" applyFill="1" applyAlignment="1" applyProtection="1">
      <alignment vertical="center"/>
      <protection hidden="1"/>
    </xf>
    <xf numFmtId="0" fontId="61" fillId="2" borderId="0" xfId="2" applyFont="1" applyFill="1" applyBorder="1" applyProtection="1">
      <protection hidden="1"/>
    </xf>
    <xf numFmtId="0" fontId="61" fillId="2" borderId="0" xfId="2" applyFont="1" applyFill="1" applyProtection="1">
      <protection hidden="1"/>
    </xf>
    <xf numFmtId="0" fontId="84" fillId="12" borderId="52" xfId="2" applyFont="1" applyFill="1" applyBorder="1" applyAlignment="1" applyProtection="1">
      <alignment horizontal="center" vertical="center"/>
      <protection hidden="1"/>
    </xf>
    <xf numFmtId="1" fontId="61" fillId="11" borderId="53" xfId="2" applyNumberFormat="1" applyFont="1" applyFill="1" applyBorder="1" applyAlignment="1" applyProtection="1">
      <alignment horizontal="center" vertical="center" wrapText="1"/>
      <protection hidden="1"/>
    </xf>
    <xf numFmtId="2" fontId="61" fillId="11" borderId="39" xfId="2" applyNumberFormat="1" applyFont="1" applyFill="1" applyBorder="1" applyAlignment="1" applyProtection="1">
      <alignment horizontal="center" vertical="center" wrapText="1"/>
      <protection hidden="1"/>
    </xf>
    <xf numFmtId="2" fontId="30" fillId="2" borderId="0" xfId="2" applyNumberFormat="1" applyFill="1" applyBorder="1" applyAlignment="1">
      <alignment horizontal="center" vertical="center" wrapText="1"/>
    </xf>
    <xf numFmtId="1" fontId="61" fillId="11" borderId="31" xfId="2" applyNumberFormat="1" applyFont="1" applyFill="1" applyBorder="1" applyAlignment="1" applyProtection="1">
      <alignment horizontal="center" vertical="center" wrapText="1"/>
      <protection hidden="1"/>
    </xf>
    <xf numFmtId="2" fontId="85" fillId="2" borderId="0" xfId="2" applyNumberFormat="1" applyFont="1" applyFill="1" applyBorder="1" applyAlignment="1">
      <alignment horizontal="center" vertical="center" wrapText="1"/>
    </xf>
    <xf numFmtId="0" fontId="85" fillId="2" borderId="0" xfId="2" applyFont="1" applyFill="1" applyAlignment="1">
      <alignment horizontal="center" vertical="center" wrapText="1"/>
    </xf>
    <xf numFmtId="0" fontId="85" fillId="2" borderId="0" xfId="2" applyFont="1" applyFill="1" applyBorder="1" applyAlignment="1">
      <alignment horizontal="center" vertical="center" wrapText="1"/>
    </xf>
    <xf numFmtId="0" fontId="76" fillId="2" borderId="0" xfId="2" applyFont="1" applyFill="1" applyBorder="1"/>
    <xf numFmtId="0" fontId="35" fillId="2" borderId="0" xfId="10" applyFont="1" applyFill="1" applyBorder="1"/>
    <xf numFmtId="0" fontId="40" fillId="14" borderId="55" xfId="2" applyFont="1" applyFill="1" applyBorder="1" applyAlignment="1">
      <alignment horizontal="center" vertical="center" wrapText="1"/>
    </xf>
    <xf numFmtId="0" fontId="28" fillId="8" borderId="54" xfId="2" applyFont="1" applyFill="1" applyBorder="1" applyAlignment="1">
      <alignment horizontal="center" vertical="center" wrapText="1"/>
    </xf>
    <xf numFmtId="0" fontId="40" fillId="8" borderId="54" xfId="2" applyFont="1" applyFill="1" applyBorder="1" applyAlignment="1">
      <alignment horizontal="center" vertical="center" wrapText="1"/>
    </xf>
    <xf numFmtId="0" fontId="28" fillId="0" borderId="54" xfId="2" applyFont="1" applyBorder="1" applyAlignment="1">
      <alignment horizontal="center" vertical="center" wrapText="1"/>
    </xf>
    <xf numFmtId="0" fontId="80" fillId="2" borderId="0" xfId="2" applyFont="1" applyFill="1" applyBorder="1"/>
    <xf numFmtId="0" fontId="50" fillId="2" borderId="0" xfId="2" applyFont="1" applyFill="1"/>
    <xf numFmtId="0" fontId="30" fillId="2" borderId="0" xfId="2" applyFill="1" applyBorder="1"/>
    <xf numFmtId="0" fontId="91" fillId="2" borderId="0" xfId="2" applyFont="1" applyFill="1" applyBorder="1" applyAlignment="1">
      <alignment vertical="center"/>
    </xf>
    <xf numFmtId="0" fontId="53" fillId="2" borderId="0" xfId="2" applyFont="1" applyFill="1" applyBorder="1"/>
    <xf numFmtId="0" fontId="13" fillId="2" borderId="0" xfId="2" applyFont="1" applyFill="1" applyBorder="1" applyAlignment="1">
      <alignment vertical="center" wrapText="1"/>
    </xf>
    <xf numFmtId="0" fontId="92" fillId="2" borderId="0" xfId="2" applyFont="1" applyFill="1" applyBorder="1" applyAlignment="1">
      <alignment vertical="center"/>
    </xf>
    <xf numFmtId="0" fontId="92" fillId="2" borderId="0" xfId="2" applyFont="1" applyFill="1" applyBorder="1" applyAlignment="1">
      <alignment vertical="center" wrapText="1"/>
    </xf>
    <xf numFmtId="0" fontId="62" fillId="2" borderId="0" xfId="2" applyFont="1" applyFill="1" applyBorder="1"/>
    <xf numFmtId="0" fontId="66" fillId="2" borderId="0" xfId="2" applyFont="1" applyFill="1" applyBorder="1" applyAlignment="1">
      <alignment vertical="center" wrapText="1"/>
    </xf>
    <xf numFmtId="0" fontId="93" fillId="12" borderId="6" xfId="2" applyFont="1" applyFill="1" applyBorder="1" applyAlignment="1">
      <alignment horizontal="center"/>
    </xf>
    <xf numFmtId="0" fontId="53" fillId="2" borderId="0" xfId="2" applyFont="1" applyFill="1" applyBorder="1" applyAlignment="1">
      <alignment vertical="center"/>
    </xf>
    <xf numFmtId="0" fontId="94" fillId="2" borderId="0" xfId="2" applyFont="1" applyFill="1" applyBorder="1" applyAlignment="1">
      <alignment horizontal="center" vertical="center" wrapText="1"/>
    </xf>
    <xf numFmtId="0" fontId="13" fillId="2" borderId="0" xfId="2" applyFont="1" applyFill="1" applyBorder="1" applyAlignment="1">
      <alignment horizontal="center" vertical="center" wrapText="1"/>
    </xf>
    <xf numFmtId="0" fontId="66" fillId="2" borderId="0" xfId="2" applyFont="1" applyFill="1" applyBorder="1" applyAlignment="1">
      <alignment horizontal="center" vertical="center" wrapText="1"/>
    </xf>
    <xf numFmtId="0" fontId="53" fillId="0" borderId="0" xfId="2" applyFont="1" applyFill="1" applyBorder="1"/>
    <xf numFmtId="0" fontId="53" fillId="2" borderId="0" xfId="2" applyFont="1" applyFill="1" applyBorder="1" applyAlignment="1">
      <alignment vertical="center" wrapText="1"/>
    </xf>
    <xf numFmtId="0" fontId="95" fillId="2" borderId="0" xfId="2" applyFont="1" applyFill="1" applyBorder="1" applyAlignment="1">
      <alignment horizontal="center"/>
    </xf>
    <xf numFmtId="0" fontId="96" fillId="2" borderId="0" xfId="2" applyFont="1" applyFill="1" applyBorder="1"/>
    <xf numFmtId="0" fontId="95" fillId="2" borderId="0" xfId="2" applyFont="1" applyFill="1" applyBorder="1" applyAlignment="1">
      <alignment horizontal="center" vertical="center"/>
    </xf>
    <xf numFmtId="0" fontId="53" fillId="2" borderId="0" xfId="2" applyFont="1" applyFill="1" applyBorder="1" applyAlignment="1">
      <alignment horizontal="left" vertical="center"/>
    </xf>
    <xf numFmtId="0" fontId="97" fillId="2" borderId="0" xfId="2" applyFont="1" applyFill="1" applyBorder="1" applyAlignment="1">
      <alignment vertical="center" wrapText="1"/>
    </xf>
    <xf numFmtId="0" fontId="98" fillId="2" borderId="0" xfId="2" applyFont="1" applyFill="1" applyBorder="1" applyAlignment="1">
      <alignment horizontal="left" vertical="center"/>
    </xf>
    <xf numFmtId="0" fontId="85" fillId="2" borderId="0" xfId="2" applyFont="1" applyFill="1" applyBorder="1" applyAlignment="1">
      <alignment vertical="center"/>
    </xf>
    <xf numFmtId="0" fontId="99" fillId="2" borderId="0" xfId="2" applyFont="1" applyFill="1" applyBorder="1" applyAlignment="1">
      <alignment vertical="center" wrapText="1"/>
    </xf>
    <xf numFmtId="0" fontId="100" fillId="2" borderId="0" xfId="2" applyFont="1" applyFill="1" applyBorder="1" applyAlignment="1">
      <alignment vertical="center" wrapText="1"/>
    </xf>
    <xf numFmtId="0" fontId="30" fillId="0" borderId="0" xfId="2" applyFill="1" applyBorder="1"/>
    <xf numFmtId="0" fontId="95" fillId="12" borderId="23" xfId="2" applyFont="1" applyFill="1" applyBorder="1" applyAlignment="1">
      <alignment horizontal="center"/>
    </xf>
    <xf numFmtId="0" fontId="103" fillId="12" borderId="23" xfId="2" applyFont="1" applyFill="1" applyBorder="1" applyAlignment="1">
      <alignment horizontal="center"/>
    </xf>
    <xf numFmtId="0" fontId="59" fillId="4" borderId="6" xfId="2" applyFont="1" applyFill="1" applyBorder="1" applyAlignment="1">
      <alignment horizontal="center"/>
    </xf>
    <xf numFmtId="0" fontId="93" fillId="12" borderId="7" xfId="2" applyFont="1" applyFill="1" applyBorder="1" applyAlignment="1">
      <alignment horizontal="center"/>
    </xf>
    <xf numFmtId="0" fontId="98" fillId="2" borderId="31" xfId="2" applyFont="1" applyFill="1" applyBorder="1" applyAlignment="1">
      <alignment horizontal="center" vertical="center"/>
    </xf>
    <xf numFmtId="2" fontId="98" fillId="2" borderId="31" xfId="2" applyNumberFormat="1" applyFont="1" applyFill="1" applyBorder="1" applyAlignment="1">
      <alignment horizontal="center" vertical="center"/>
    </xf>
    <xf numFmtId="0" fontId="12" fillId="2" borderId="31" xfId="2" applyFont="1" applyFill="1" applyBorder="1" applyAlignment="1">
      <alignment horizontal="center" vertical="center"/>
    </xf>
    <xf numFmtId="0" fontId="99" fillId="2" borderId="0" xfId="2" applyFont="1" applyFill="1" applyBorder="1" applyAlignment="1">
      <alignment horizontal="center" vertical="center" wrapText="1"/>
    </xf>
    <xf numFmtId="0" fontId="100" fillId="2" borderId="0" xfId="2" applyFont="1" applyFill="1" applyBorder="1" applyAlignment="1">
      <alignment horizontal="center" vertical="center" wrapText="1"/>
    </xf>
    <xf numFmtId="0" fontId="99" fillId="2" borderId="0" xfId="2" applyFont="1" applyFill="1" applyAlignment="1">
      <alignment horizontal="center" vertical="center" wrapText="1"/>
    </xf>
    <xf numFmtId="0" fontId="105" fillId="12" borderId="23" xfId="2" applyFont="1" applyFill="1" applyBorder="1" applyAlignment="1">
      <alignment horizontal="center" vertical="center"/>
    </xf>
    <xf numFmtId="0" fontId="109" fillId="12" borderId="23" xfId="2" applyFont="1" applyFill="1" applyBorder="1" applyAlignment="1">
      <alignment horizontal="center" vertical="center"/>
    </xf>
    <xf numFmtId="0" fontId="93" fillId="12" borderId="23" xfId="2" applyFont="1" applyFill="1" applyBorder="1" applyAlignment="1">
      <alignment horizontal="center" vertical="center"/>
    </xf>
    <xf numFmtId="2" fontId="12" fillId="2" borderId="31" xfId="2" applyNumberFormat="1" applyFont="1" applyFill="1" applyBorder="1" applyAlignment="1">
      <alignment horizontal="center" vertical="center"/>
    </xf>
    <xf numFmtId="0" fontId="51" fillId="2" borderId="0" xfId="2" applyFont="1" applyFill="1" applyBorder="1"/>
    <xf numFmtId="0" fontId="3" fillId="2" borderId="0" xfId="2" applyFont="1" applyFill="1"/>
    <xf numFmtId="0" fontId="111" fillId="2" borderId="0" xfId="2" applyFont="1" applyFill="1" applyAlignment="1">
      <alignment horizontal="center" vertical="center" wrapText="1"/>
    </xf>
    <xf numFmtId="0" fontId="112" fillId="2" borderId="0" xfId="2" applyFont="1" applyFill="1"/>
    <xf numFmtId="0" fontId="113" fillId="2" borderId="0" xfId="2" applyFont="1" applyFill="1" applyBorder="1"/>
    <xf numFmtId="0" fontId="80" fillId="2" borderId="0" xfId="2" applyFont="1" applyFill="1"/>
    <xf numFmtId="0" fontId="113" fillId="2" borderId="0" xfId="2" applyFont="1" applyFill="1"/>
    <xf numFmtId="0" fontId="80" fillId="11" borderId="0" xfId="2" applyFont="1" applyFill="1" applyBorder="1"/>
    <xf numFmtId="0" fontId="114" fillId="0" borderId="0" xfId="0" applyFont="1"/>
    <xf numFmtId="0" fontId="2" fillId="12" borderId="0" xfId="0" applyFont="1" applyFill="1"/>
    <xf numFmtId="0" fontId="58" fillId="2" borderId="0" xfId="2" applyFont="1" applyFill="1" applyBorder="1" applyAlignment="1" applyProtection="1">
      <alignment horizontal="center" vertical="center"/>
      <protection hidden="1"/>
    </xf>
    <xf numFmtId="0" fontId="31" fillId="15" borderId="0" xfId="2" applyFont="1" applyFill="1" applyBorder="1" applyAlignment="1" applyProtection="1">
      <alignment horizontal="center"/>
      <protection locked="0"/>
    </xf>
    <xf numFmtId="0" fontId="119" fillId="11" borderId="0" xfId="2" applyFont="1" applyFill="1" applyProtection="1">
      <protection hidden="1"/>
    </xf>
    <xf numFmtId="2" fontId="35" fillId="2" borderId="0" xfId="2" applyNumberFormat="1" applyFont="1" applyFill="1" applyProtection="1">
      <protection hidden="1"/>
    </xf>
    <xf numFmtId="0" fontId="66" fillId="12" borderId="7" xfId="2" applyFont="1" applyFill="1" applyBorder="1" applyAlignment="1">
      <alignment horizontal="center" vertical="center"/>
    </xf>
    <xf numFmtId="0" fontId="74" fillId="2" borderId="0" xfId="2" applyFont="1" applyFill="1" applyAlignment="1" applyProtection="1">
      <protection hidden="1"/>
    </xf>
    <xf numFmtId="0" fontId="82" fillId="2" borderId="0" xfId="12" applyFill="1" applyProtection="1">
      <protection hidden="1"/>
    </xf>
    <xf numFmtId="0" fontId="82" fillId="11" borderId="0" xfId="12" applyFill="1"/>
    <xf numFmtId="0" fontId="82" fillId="11" borderId="0" xfId="12" applyFill="1" applyAlignment="1"/>
    <xf numFmtId="0" fontId="59" fillId="4" borderId="25" xfId="2" applyFont="1" applyFill="1" applyBorder="1" applyAlignment="1">
      <alignment horizontal="center"/>
    </xf>
    <xf numFmtId="0" fontId="58" fillId="12" borderId="6" xfId="5" applyFont="1" applyFill="1" applyBorder="1" applyAlignment="1" applyProtection="1">
      <alignment horizontal="center" vertical="center" wrapText="1"/>
      <protection locked="0"/>
    </xf>
    <xf numFmtId="0" fontId="114" fillId="2" borderId="0" xfId="0" applyFont="1" applyFill="1"/>
    <xf numFmtId="0" fontId="12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14" fillId="5" borderId="0" xfId="0" applyFont="1" applyFill="1"/>
    <xf numFmtId="0" fontId="122" fillId="2" borderId="0" xfId="0" applyFont="1" applyFill="1"/>
    <xf numFmtId="0" fontId="116" fillId="2" borderId="0" xfId="12" applyFont="1" applyFill="1"/>
    <xf numFmtId="0" fontId="114" fillId="2" borderId="0" xfId="0" applyFont="1" applyFill="1" applyAlignment="1">
      <alignment wrapText="1"/>
    </xf>
    <xf numFmtId="0" fontId="3" fillId="2" borderId="0" xfId="0" applyFont="1" applyFill="1" applyBorder="1"/>
    <xf numFmtId="0" fontId="93" fillId="2" borderId="0" xfId="2" applyFont="1" applyFill="1" applyProtection="1">
      <protection hidden="1"/>
    </xf>
    <xf numFmtId="0" fontId="4" fillId="2" borderId="0" xfId="0" applyFont="1" applyFill="1" applyAlignment="1">
      <alignment horizontal="center"/>
    </xf>
    <xf numFmtId="0" fontId="56" fillId="12" borderId="23" xfId="4" applyFont="1" applyFill="1" applyBorder="1" applyAlignment="1" applyProtection="1">
      <alignment horizontal="center" vertical="center" wrapText="1"/>
      <protection locked="0"/>
    </xf>
    <xf numFmtId="0" fontId="37" fillId="12" borderId="23" xfId="4" applyFont="1" applyFill="1" applyBorder="1" applyAlignment="1">
      <alignment vertical="center" wrapText="1"/>
    </xf>
    <xf numFmtId="0" fontId="34" fillId="0" borderId="0" xfId="4" applyFont="1" applyAlignment="1">
      <alignment horizontal="center" vertical="center"/>
    </xf>
    <xf numFmtId="0" fontId="66" fillId="12" borderId="6" xfId="2" applyFont="1" applyFill="1" applyBorder="1" applyAlignment="1">
      <alignment horizontal="center" vertical="center" wrapText="1"/>
    </xf>
    <xf numFmtId="0" fontId="42" fillId="12" borderId="23" xfId="2" applyFont="1" applyFill="1" applyBorder="1" applyAlignment="1">
      <alignment horizontal="center" vertical="center"/>
    </xf>
    <xf numFmtId="0" fontId="66" fillId="12" borderId="23" xfId="2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2" fillId="7" borderId="6" xfId="0" applyFont="1" applyFill="1" applyBorder="1" applyAlignment="1" applyProtection="1">
      <alignment horizontal="center" vertical="center"/>
      <protection locked="0"/>
    </xf>
    <xf numFmtId="0" fontId="16" fillId="7" borderId="6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7" borderId="6" xfId="0" applyFont="1" applyFill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>
      <alignment horizontal="center" vertical="center"/>
    </xf>
    <xf numFmtId="2" fontId="12" fillId="0" borderId="11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34" fillId="2" borderId="28" xfId="4" applyFont="1" applyFill="1" applyBorder="1" applyAlignment="1">
      <alignment vertical="center"/>
    </xf>
    <xf numFmtId="0" fontId="54" fillId="2" borderId="0" xfId="4" applyFont="1" applyFill="1" applyBorder="1"/>
    <xf numFmtId="0" fontId="113" fillId="2" borderId="0" xfId="4" applyFont="1" applyFill="1" applyBorder="1"/>
    <xf numFmtId="165" fontId="50" fillId="2" borderId="0" xfId="2" applyNumberFormat="1" applyFont="1" applyFill="1" applyBorder="1" applyAlignment="1">
      <alignment horizontal="center" vertical="center"/>
    </xf>
    <xf numFmtId="0" fontId="68" fillId="2" borderId="0" xfId="2" applyFont="1" applyFill="1" applyBorder="1"/>
    <xf numFmtId="1" fontId="50" fillId="2" borderId="0" xfId="2" applyNumberFormat="1" applyFont="1" applyFill="1" applyBorder="1"/>
    <xf numFmtId="2" fontId="50" fillId="2" borderId="0" xfId="2" applyNumberFormat="1" applyFont="1" applyFill="1" applyBorder="1"/>
    <xf numFmtId="0" fontId="82" fillId="0" borderId="0" xfId="12"/>
    <xf numFmtId="0" fontId="93" fillId="7" borderId="6" xfId="0" applyFont="1" applyFill="1" applyBorder="1" applyAlignment="1">
      <alignment vertical="center" wrapText="1"/>
    </xf>
    <xf numFmtId="0" fontId="12" fillId="0" borderId="0" xfId="0" applyFont="1"/>
    <xf numFmtId="0" fontId="82" fillId="0" borderId="0" xfId="12" applyFill="1" applyBorder="1"/>
    <xf numFmtId="0" fontId="58" fillId="12" borderId="7" xfId="2" applyFont="1" applyFill="1" applyBorder="1" applyAlignment="1" applyProtection="1">
      <alignment horizontal="center" vertical="center" wrapText="1"/>
      <protection hidden="1"/>
    </xf>
    <xf numFmtId="0" fontId="58" fillId="12" borderId="9" xfId="2" applyFont="1" applyFill="1" applyBorder="1" applyAlignment="1" applyProtection="1">
      <alignment horizontal="center" vertical="center" wrapText="1"/>
      <protection hidden="1"/>
    </xf>
    <xf numFmtId="0" fontId="58" fillId="12" borderId="6" xfId="2" applyFont="1" applyFill="1" applyBorder="1" applyAlignment="1" applyProtection="1">
      <alignment horizontal="center" vertical="center" wrapText="1"/>
      <protection hidden="1"/>
    </xf>
    <xf numFmtId="0" fontId="58" fillId="12" borderId="52" xfId="2" applyFont="1" applyFill="1" applyBorder="1" applyAlignment="1" applyProtection="1">
      <alignment horizontal="center" vertical="center"/>
      <protection locked="0"/>
    </xf>
    <xf numFmtId="0" fontId="127" fillId="0" borderId="0" xfId="0" applyFont="1" applyAlignment="1">
      <alignment horizontal="left" vertical="center" indent="15"/>
    </xf>
    <xf numFmtId="0" fontId="58" fillId="12" borderId="23" xfId="2" applyFont="1" applyFill="1" applyBorder="1" applyAlignment="1" applyProtection="1">
      <alignment horizontal="center" vertical="center" wrapText="1"/>
      <protection hidden="1"/>
    </xf>
    <xf numFmtId="0" fontId="21" fillId="0" borderId="31" xfId="0" applyFont="1" applyBorder="1" applyAlignment="1">
      <alignment horizontal="center" vertical="center" wrapText="1"/>
    </xf>
    <xf numFmtId="0" fontId="128" fillId="2" borderId="17" xfId="0" applyFont="1" applyFill="1" applyBorder="1" applyAlignment="1">
      <alignment horizontal="center" vertical="center" wrapText="1"/>
    </xf>
    <xf numFmtId="0" fontId="129" fillId="2" borderId="17" xfId="0" applyFont="1" applyFill="1" applyBorder="1" applyAlignment="1">
      <alignment vertical="center" wrapText="1"/>
    </xf>
    <xf numFmtId="0" fontId="129" fillId="2" borderId="17" xfId="0" applyFont="1" applyFill="1" applyBorder="1" applyAlignment="1">
      <alignment horizontal="center" vertical="center" wrapText="1"/>
    </xf>
    <xf numFmtId="0" fontId="129" fillId="2" borderId="67" xfId="0" applyFont="1" applyFill="1" applyBorder="1" applyAlignment="1">
      <alignment horizontal="center" vertical="center" wrapText="1"/>
    </xf>
    <xf numFmtId="0" fontId="129" fillId="2" borderId="68" xfId="0" applyFont="1" applyFill="1" applyBorder="1" applyAlignment="1">
      <alignment horizontal="center" vertical="center" wrapText="1"/>
    </xf>
    <xf numFmtId="0" fontId="129" fillId="2" borderId="69" xfId="0" applyFont="1" applyFill="1" applyBorder="1" applyAlignment="1">
      <alignment horizontal="center" vertical="center" wrapText="1"/>
    </xf>
    <xf numFmtId="0" fontId="129" fillId="2" borderId="70" xfId="0" applyFont="1" applyFill="1" applyBorder="1" applyAlignment="1">
      <alignment horizontal="center" vertical="center" wrapText="1"/>
    </xf>
    <xf numFmtId="0" fontId="129" fillId="2" borderId="32" xfId="0" applyFont="1" applyFill="1" applyBorder="1" applyAlignment="1">
      <alignment horizontal="center" vertical="center" wrapText="1"/>
    </xf>
    <xf numFmtId="0" fontId="129" fillId="2" borderId="21" xfId="0" applyFont="1" applyFill="1" applyBorder="1" applyAlignment="1">
      <alignment horizontal="center" vertical="center" wrapText="1"/>
    </xf>
    <xf numFmtId="0" fontId="126" fillId="2" borderId="0" xfId="0" applyFont="1" applyFill="1"/>
    <xf numFmtId="0" fontId="128" fillId="2" borderId="16" xfId="0" applyFont="1" applyFill="1" applyBorder="1" applyAlignment="1">
      <alignment horizontal="center" vertical="center" wrapText="1"/>
    </xf>
    <xf numFmtId="0" fontId="129" fillId="2" borderId="0" xfId="0" applyFont="1" applyFill="1" applyBorder="1" applyAlignment="1">
      <alignment horizontal="center" vertical="center" wrapText="1"/>
    </xf>
    <xf numFmtId="0" fontId="93" fillId="7" borderId="6" xfId="0" applyFont="1" applyFill="1" applyBorder="1" applyAlignment="1">
      <alignment vertical="center"/>
    </xf>
    <xf numFmtId="0" fontId="0" fillId="10" borderId="30" xfId="0" applyFill="1" applyBorder="1" applyAlignment="1" applyProtection="1">
      <alignment horizontal="center" vertical="center"/>
      <protection locked="0"/>
    </xf>
    <xf numFmtId="0" fontId="83" fillId="16" borderId="17" xfId="0" applyFont="1" applyFill="1" applyBorder="1" applyAlignment="1">
      <alignment horizontal="center"/>
    </xf>
    <xf numFmtId="0" fontId="93" fillId="7" borderId="6" xfId="0" applyFont="1" applyFill="1" applyBorder="1" applyAlignment="1" applyProtection="1">
      <alignment vertical="center"/>
      <protection locked="0"/>
    </xf>
    <xf numFmtId="0" fontId="55" fillId="12" borderId="23" xfId="2" applyFont="1" applyFill="1" applyBorder="1" applyAlignment="1">
      <alignment horizontal="center" vertical="center"/>
    </xf>
    <xf numFmtId="165" fontId="12" fillId="2" borderId="31" xfId="2" applyNumberFormat="1" applyFont="1" applyFill="1" applyBorder="1" applyAlignment="1">
      <alignment horizontal="center" vertical="center"/>
    </xf>
    <xf numFmtId="0" fontId="42" fillId="12" borderId="7" xfId="2" applyFont="1" applyFill="1" applyBorder="1" applyAlignment="1">
      <alignment horizontal="center" vertical="center"/>
    </xf>
    <xf numFmtId="0" fontId="101" fillId="12" borderId="6" xfId="2" applyFont="1" applyFill="1" applyBorder="1" applyAlignment="1">
      <alignment horizontal="center" vertical="center"/>
    </xf>
    <xf numFmtId="165" fontId="61" fillId="11" borderId="39" xfId="2" applyNumberFormat="1" applyFont="1" applyFill="1" applyBorder="1" applyAlignment="1" applyProtection="1">
      <alignment horizontal="center" vertical="center" wrapText="1"/>
      <protection hidden="1"/>
    </xf>
    <xf numFmtId="0" fontId="32" fillId="11" borderId="0" xfId="13" applyFill="1" applyProtection="1"/>
    <xf numFmtId="0" fontId="32" fillId="11" borderId="0" xfId="13" applyFill="1"/>
    <xf numFmtId="0" fontId="32" fillId="11" borderId="0" xfId="13" applyFill="1" applyAlignment="1" applyProtection="1">
      <alignment wrapText="1"/>
    </xf>
    <xf numFmtId="0" fontId="32" fillId="11" borderId="0" xfId="13" applyFont="1" applyFill="1" applyBorder="1" applyAlignment="1" applyProtection="1">
      <alignment wrapText="1"/>
    </xf>
    <xf numFmtId="0" fontId="32" fillId="11" borderId="0" xfId="13" applyFont="1" applyFill="1" applyBorder="1" applyProtection="1"/>
    <xf numFmtId="0" fontId="35" fillId="11" borderId="0" xfId="13" applyFont="1" applyFill="1" applyBorder="1" applyProtection="1"/>
    <xf numFmtId="0" fontId="35" fillId="2" borderId="0" xfId="13" applyFont="1" applyFill="1" applyBorder="1" applyProtection="1"/>
    <xf numFmtId="0" fontId="35" fillId="2" borderId="0" xfId="13" applyFont="1" applyFill="1" applyBorder="1"/>
    <xf numFmtId="0" fontId="35" fillId="11" borderId="0" xfId="13" applyFont="1" applyFill="1" applyBorder="1"/>
    <xf numFmtId="0" fontId="38" fillId="11" borderId="0" xfId="13" applyFont="1" applyFill="1" applyBorder="1"/>
    <xf numFmtId="0" fontId="33" fillId="11" borderId="0" xfId="13" applyFont="1" applyFill="1" applyBorder="1"/>
    <xf numFmtId="0" fontId="33" fillId="11" borderId="0" xfId="13" applyFont="1" applyFill="1"/>
    <xf numFmtId="0" fontId="32" fillId="11" borderId="0" xfId="13" applyFont="1" applyFill="1"/>
    <xf numFmtId="2" fontId="130" fillId="11" borderId="0" xfId="13" applyNumberFormat="1" applyFont="1" applyFill="1" applyAlignment="1" applyProtection="1">
      <alignment vertical="center" wrapText="1"/>
    </xf>
    <xf numFmtId="2" fontId="32" fillId="11" borderId="0" xfId="13" applyNumberFormat="1" applyFont="1" applyFill="1" applyAlignment="1" applyProtection="1">
      <alignment horizontal="center" vertical="center" wrapText="1"/>
    </xf>
    <xf numFmtId="0" fontId="32" fillId="11" borderId="0" xfId="13" applyFont="1" applyFill="1" applyProtection="1"/>
    <xf numFmtId="2" fontId="34" fillId="11" borderId="0" xfId="13" applyNumberFormat="1" applyFont="1" applyFill="1" applyBorder="1" applyAlignment="1" applyProtection="1">
      <alignment horizontal="center" vertical="center" wrapText="1"/>
    </xf>
    <xf numFmtId="2" fontId="32" fillId="11" borderId="0" xfId="13" applyNumberFormat="1" applyFont="1" applyFill="1" applyAlignment="1" applyProtection="1">
      <alignment vertical="center"/>
    </xf>
    <xf numFmtId="0" fontId="35" fillId="11" borderId="0" xfId="13" applyFont="1" applyFill="1"/>
    <xf numFmtId="0" fontId="32" fillId="2" borderId="0" xfId="13" applyFill="1"/>
    <xf numFmtId="0" fontId="32" fillId="11" borderId="0" xfId="13" applyFill="1" applyAlignment="1">
      <alignment horizontal="center" vertical="center" wrapText="1"/>
    </xf>
    <xf numFmtId="0" fontId="32" fillId="2" borderId="0" xfId="13" applyFill="1" applyAlignment="1">
      <alignment horizontal="center" vertical="center" wrapText="1"/>
    </xf>
    <xf numFmtId="0" fontId="33" fillId="11" borderId="0" xfId="13" applyFont="1" applyFill="1" applyProtection="1"/>
    <xf numFmtId="0" fontId="35" fillId="11" borderId="0" xfId="13" applyFont="1" applyFill="1" applyProtection="1"/>
    <xf numFmtId="0" fontId="35" fillId="2" borderId="0" xfId="13" applyFont="1" applyFill="1" applyBorder="1" applyAlignment="1" applyProtection="1">
      <alignment horizontal="center" vertical="center" wrapText="1"/>
    </xf>
    <xf numFmtId="0" fontId="35" fillId="11" borderId="0" xfId="13" applyFont="1" applyFill="1" applyAlignment="1">
      <alignment horizontal="center" vertical="center" wrapText="1"/>
    </xf>
    <xf numFmtId="0" fontId="33" fillId="11" borderId="0" xfId="13" applyFont="1" applyFill="1" applyAlignment="1">
      <alignment horizontal="center" vertical="center" wrapText="1"/>
    </xf>
    <xf numFmtId="0" fontId="32" fillId="11" borderId="0" xfId="13" applyFont="1" applyFill="1" applyAlignment="1">
      <alignment horizontal="center" vertical="center" wrapText="1"/>
    </xf>
    <xf numFmtId="0" fontId="32" fillId="0" borderId="0" xfId="13" applyAlignment="1">
      <alignment horizontal="center" vertical="center" wrapText="1"/>
    </xf>
    <xf numFmtId="0" fontId="32" fillId="0" borderId="0" xfId="13" applyProtection="1"/>
    <xf numFmtId="0" fontId="32" fillId="0" borderId="0" xfId="13"/>
    <xf numFmtId="0" fontId="32" fillId="2" borderId="0" xfId="13" applyFill="1" applyProtection="1"/>
    <xf numFmtId="0" fontId="37" fillId="11" borderId="0" xfId="13" applyFont="1" applyFill="1" applyBorder="1" applyAlignment="1" applyProtection="1">
      <alignment horizontal="center" vertical="center" wrapText="1"/>
    </xf>
    <xf numFmtId="0" fontId="37" fillId="17" borderId="6" xfId="13" applyFont="1" applyFill="1" applyBorder="1" applyAlignment="1" applyProtection="1">
      <alignment horizontal="center" vertical="center" wrapText="1"/>
    </xf>
    <xf numFmtId="0" fontId="32" fillId="11" borderId="0" xfId="13" applyFill="1" applyAlignment="1" applyProtection="1">
      <alignment vertical="top" wrapText="1"/>
    </xf>
    <xf numFmtId="0" fontId="32" fillId="11" borderId="0" xfId="13" applyFill="1" applyAlignment="1" applyProtection="1">
      <alignment horizontal="center" vertical="center" wrapText="1"/>
    </xf>
    <xf numFmtId="0" fontId="32" fillId="11" borderId="0" xfId="13" applyFont="1" applyFill="1" applyAlignment="1" applyProtection="1">
      <alignment horizontal="center" vertical="center" wrapText="1"/>
    </xf>
    <xf numFmtId="1" fontId="61" fillId="11" borderId="0" xfId="2" applyNumberFormat="1" applyFont="1" applyFill="1" applyBorder="1" applyAlignment="1" applyProtection="1">
      <alignment horizontal="center" vertical="center" wrapText="1"/>
      <protection hidden="1"/>
    </xf>
    <xf numFmtId="2" fontId="61" fillId="11" borderId="0" xfId="2" applyNumberFormat="1" applyFont="1" applyFill="1" applyBorder="1" applyAlignment="1" applyProtection="1">
      <alignment horizontal="center" vertical="center" wrapText="1"/>
      <protection hidden="1"/>
    </xf>
    <xf numFmtId="0" fontId="132" fillId="2" borderId="0" xfId="13" applyFont="1" applyFill="1" applyAlignment="1" applyProtection="1">
      <alignment vertical="top" wrapText="1"/>
    </xf>
    <xf numFmtId="0" fontId="35" fillId="11" borderId="0" xfId="13" applyFont="1" applyFill="1" applyBorder="1" applyAlignment="1">
      <alignment horizontal="center"/>
    </xf>
    <xf numFmtId="0" fontId="32" fillId="2" borderId="0" xfId="13" applyFont="1" applyFill="1" applyBorder="1" applyProtection="1"/>
    <xf numFmtId="0" fontId="32" fillId="11" borderId="0" xfId="13" applyFont="1" applyFill="1" applyBorder="1" applyAlignment="1" applyProtection="1"/>
    <xf numFmtId="0" fontId="47" fillId="11" borderId="0" xfId="13" applyFont="1" applyFill="1" applyBorder="1" applyProtection="1"/>
    <xf numFmtId="0" fontId="35" fillId="0" borderId="0" xfId="13" applyFont="1"/>
    <xf numFmtId="0" fontId="32" fillId="11" borderId="0" xfId="13" applyFont="1" applyFill="1" applyBorder="1" applyAlignment="1" applyProtection="1">
      <alignment vertical="center" wrapText="1"/>
    </xf>
    <xf numFmtId="0" fontId="34" fillId="11" borderId="0" xfId="13" applyFont="1" applyFill="1" applyProtection="1"/>
    <xf numFmtId="0" fontId="38" fillId="11" borderId="0" xfId="13" applyFont="1" applyFill="1" applyBorder="1" applyProtection="1"/>
    <xf numFmtId="0" fontId="132" fillId="11" borderId="0" xfId="13" applyFont="1" applyFill="1" applyAlignment="1" applyProtection="1"/>
    <xf numFmtId="0" fontId="135" fillId="2" borderId="0" xfId="13" applyFont="1" applyFill="1" applyProtection="1"/>
    <xf numFmtId="0" fontId="132" fillId="2" borderId="0" xfId="13" applyFont="1" applyFill="1" applyAlignment="1" applyProtection="1">
      <alignment horizontal="left" wrapText="1"/>
    </xf>
    <xf numFmtId="0" fontId="34" fillId="11" borderId="0" xfId="13" applyFont="1" applyFill="1" applyBorder="1" applyAlignment="1" applyProtection="1"/>
    <xf numFmtId="0" fontId="34" fillId="2" borderId="0" xfId="13" applyFont="1" applyFill="1" applyBorder="1" applyAlignment="1" applyProtection="1"/>
    <xf numFmtId="0" fontId="135" fillId="11" borderId="0" xfId="13" applyFont="1" applyFill="1" applyProtection="1"/>
    <xf numFmtId="0" fontId="32" fillId="2" borderId="0" xfId="13" applyFont="1" applyFill="1" applyAlignment="1" applyProtection="1">
      <alignment vertical="top"/>
    </xf>
    <xf numFmtId="0" fontId="33" fillId="2" borderId="0" xfId="13" applyFont="1" applyFill="1" applyProtection="1"/>
    <xf numFmtId="0" fontId="32" fillId="2" borderId="0" xfId="13" applyFont="1" applyFill="1" applyProtection="1"/>
    <xf numFmtId="0" fontId="138" fillId="11" borderId="0" xfId="13" applyFont="1" applyFill="1" applyAlignment="1" applyProtection="1">
      <protection locked="0"/>
    </xf>
    <xf numFmtId="0" fontId="82" fillId="11" borderId="0" xfId="12" applyFill="1" applyAlignment="1" applyProtection="1"/>
    <xf numFmtId="0" fontId="32" fillId="11" borderId="0" xfId="13" applyFill="1" applyAlignment="1" applyProtection="1">
      <alignment horizontal="center"/>
    </xf>
    <xf numFmtId="0" fontId="138" fillId="11" borderId="0" xfId="13" applyFont="1" applyFill="1" applyAlignment="1" applyProtection="1"/>
    <xf numFmtId="2" fontId="130" fillId="11" borderId="0" xfId="13" applyNumberFormat="1" applyFont="1" applyFill="1" applyAlignment="1" applyProtection="1">
      <alignment vertical="center"/>
    </xf>
    <xf numFmtId="2" fontId="130" fillId="11" borderId="0" xfId="13" applyNumberFormat="1" applyFont="1" applyFill="1" applyAlignment="1" applyProtection="1">
      <alignment horizontal="center" vertical="center" wrapText="1"/>
    </xf>
    <xf numFmtId="0" fontId="138" fillId="11" borderId="28" xfId="13" applyFont="1" applyFill="1" applyBorder="1" applyAlignment="1" applyProtection="1"/>
    <xf numFmtId="0" fontId="101" fillId="17" borderId="71" xfId="13" applyFont="1" applyFill="1" applyBorder="1" applyAlignment="1" applyProtection="1">
      <alignment vertical="center"/>
      <protection locked="0"/>
    </xf>
    <xf numFmtId="0" fontId="101" fillId="17" borderId="71" xfId="13" applyFont="1" applyFill="1" applyBorder="1" applyAlignment="1" applyProtection="1">
      <alignment horizontal="center" vertical="center"/>
      <protection locked="0"/>
    </xf>
    <xf numFmtId="0" fontId="34" fillId="19" borderId="78" xfId="13" applyFont="1" applyFill="1" applyBorder="1" applyAlignment="1" applyProtection="1">
      <alignment horizontal="center"/>
    </xf>
    <xf numFmtId="0" fontId="132" fillId="11" borderId="0" xfId="13" applyFont="1" applyFill="1" applyAlignment="1" applyProtection="1">
      <alignment vertical="top"/>
    </xf>
    <xf numFmtId="0" fontId="35" fillId="11" borderId="0" xfId="13" applyFont="1" applyFill="1" applyAlignment="1" applyProtection="1">
      <alignment horizontal="center" vertical="center" wrapText="1"/>
    </xf>
    <xf numFmtId="0" fontId="35" fillId="11" borderId="0" xfId="13" applyFont="1" applyFill="1" applyBorder="1" applyAlignment="1">
      <alignment horizontal="center" vertical="center" wrapText="1"/>
    </xf>
    <xf numFmtId="0" fontId="32" fillId="11" borderId="0" xfId="13" applyFill="1" applyBorder="1" applyAlignment="1" applyProtection="1">
      <alignment horizontal="center"/>
    </xf>
    <xf numFmtId="0" fontId="37" fillId="11" borderId="0" xfId="13" applyFont="1" applyFill="1" applyBorder="1" applyAlignment="1" applyProtection="1">
      <alignment vertical="center" wrapText="1"/>
    </xf>
    <xf numFmtId="0" fontId="32" fillId="2" borderId="0" xfId="13" applyFill="1" applyAlignment="1" applyProtection="1">
      <alignment horizontal="center"/>
    </xf>
    <xf numFmtId="0" fontId="132" fillId="2" borderId="0" xfId="13" applyFont="1" applyFill="1" applyAlignment="1" applyProtection="1">
      <alignment vertical="top"/>
    </xf>
    <xf numFmtId="0" fontId="46" fillId="11" borderId="0" xfId="13" applyFont="1" applyFill="1" applyProtection="1"/>
    <xf numFmtId="0" fontId="34" fillId="2" borderId="0" xfId="13" applyFont="1" applyFill="1" applyBorder="1" applyAlignment="1" applyProtection="1">
      <alignment vertical="top"/>
    </xf>
    <xf numFmtId="0" fontId="132" fillId="11" borderId="54" xfId="13" applyFont="1" applyFill="1" applyBorder="1" applyAlignment="1" applyProtection="1">
      <alignment horizontal="center" vertical="center"/>
    </xf>
    <xf numFmtId="2" fontId="132" fillId="11" borderId="54" xfId="13" applyNumberFormat="1" applyFont="1" applyFill="1" applyBorder="1" applyAlignment="1" applyProtection="1">
      <alignment horizontal="center" vertical="center"/>
    </xf>
    <xf numFmtId="0" fontId="132" fillId="2" borderId="0" xfId="13" applyFont="1" applyFill="1" applyAlignment="1" applyProtection="1">
      <alignment vertical="center" wrapText="1"/>
    </xf>
    <xf numFmtId="0" fontId="32" fillId="11" borderId="72" xfId="13" applyFill="1" applyBorder="1" applyAlignment="1" applyProtection="1">
      <alignment horizontal="center"/>
    </xf>
    <xf numFmtId="0" fontId="132" fillId="11" borderId="0" xfId="13" applyFont="1" applyFill="1" applyAlignment="1" applyProtection="1">
      <alignment vertical="center" wrapText="1"/>
    </xf>
    <xf numFmtId="0" fontId="37" fillId="17" borderId="85" xfId="13" applyFont="1" applyFill="1" applyBorder="1" applyAlignment="1" applyProtection="1">
      <alignment horizontal="center" vertical="center" wrapText="1"/>
    </xf>
    <xf numFmtId="0" fontId="37" fillId="17" borderId="85" xfId="13" applyFont="1" applyFill="1" applyBorder="1" applyAlignment="1" applyProtection="1">
      <alignment horizontal="center" vertical="center"/>
    </xf>
    <xf numFmtId="165" fontId="132" fillId="11" borderId="54" xfId="13" applyNumberFormat="1" applyFont="1" applyFill="1" applyBorder="1" applyAlignment="1" applyProtection="1">
      <alignment horizontal="center" vertical="center"/>
    </xf>
    <xf numFmtId="0" fontId="32" fillId="11" borderId="0" xfId="13" applyFont="1" applyFill="1" applyBorder="1" applyAlignment="1" applyProtection="1">
      <alignment vertical="top"/>
    </xf>
    <xf numFmtId="0" fontId="54" fillId="11" borderId="0" xfId="13" applyFont="1" applyFill="1" applyProtection="1"/>
    <xf numFmtId="0" fontId="46" fillId="11" borderId="0" xfId="13" applyFont="1" applyFill="1" applyBorder="1" applyAlignment="1" applyProtection="1"/>
    <xf numFmtId="0" fontId="47" fillId="11" borderId="0" xfId="13" applyFont="1" applyFill="1" applyBorder="1" applyAlignment="1" applyProtection="1"/>
    <xf numFmtId="2" fontId="133" fillId="11" borderId="0" xfId="13" applyNumberFormat="1" applyFont="1" applyFill="1" applyBorder="1" applyAlignment="1" applyProtection="1">
      <alignment vertical="center"/>
    </xf>
    <xf numFmtId="0" fontId="35" fillId="11" borderId="0" xfId="13" applyFont="1" applyFill="1" applyBorder="1" applyAlignment="1" applyProtection="1">
      <alignment horizontal="center"/>
    </xf>
    <xf numFmtId="0" fontId="33" fillId="11" borderId="0" xfId="13" applyFont="1" applyFill="1" applyBorder="1" applyProtection="1"/>
    <xf numFmtId="0" fontId="141" fillId="11" borderId="0" xfId="13" applyFont="1" applyFill="1" applyBorder="1" applyAlignment="1" applyProtection="1">
      <alignment vertical="center"/>
    </xf>
    <xf numFmtId="0" fontId="32" fillId="11" borderId="0" xfId="13" applyFill="1" applyBorder="1" applyProtection="1"/>
    <xf numFmtId="0" fontId="133" fillId="11" borderId="0" xfId="13" applyFont="1" applyFill="1" applyBorder="1" applyAlignment="1" applyProtection="1">
      <alignment horizontal="center"/>
    </xf>
    <xf numFmtId="0" fontId="47" fillId="11" borderId="0" xfId="13" applyFont="1" applyFill="1" applyProtection="1"/>
    <xf numFmtId="0" fontId="135" fillId="11" borderId="0" xfId="13" applyFont="1" applyFill="1" applyBorder="1" applyProtection="1"/>
    <xf numFmtId="0" fontId="46" fillId="11" borderId="0" xfId="13" applyFont="1" applyFill="1" applyBorder="1" applyProtection="1"/>
    <xf numFmtId="0" fontId="34" fillId="11" borderId="0" xfId="13" applyFont="1" applyFill="1" applyBorder="1" applyAlignment="1" applyProtection="1">
      <alignment horizontal="left" vertical="top" wrapText="1"/>
    </xf>
    <xf numFmtId="0" fontId="32" fillId="11" borderId="0" xfId="13" applyFont="1" applyFill="1" applyBorder="1" applyAlignment="1" applyProtection="1">
      <alignment vertical="center"/>
    </xf>
    <xf numFmtId="0" fontId="142" fillId="11" borderId="0" xfId="13" applyFont="1" applyFill="1" applyProtection="1"/>
    <xf numFmtId="0" fontId="32" fillId="11" borderId="0" xfId="13" applyFont="1" applyFill="1" applyAlignment="1" applyProtection="1">
      <alignment vertical="top"/>
    </xf>
    <xf numFmtId="2" fontId="35" fillId="11" borderId="0" xfId="13" applyNumberFormat="1" applyFont="1" applyFill="1" applyBorder="1" applyProtection="1"/>
    <xf numFmtId="0" fontId="32" fillId="11" borderId="0" xfId="13" applyFill="1" applyAlignment="1" applyProtection="1">
      <alignment vertical="top"/>
    </xf>
    <xf numFmtId="2" fontId="143" fillId="11" borderId="0" xfId="13" applyNumberFormat="1" applyFont="1" applyFill="1" applyBorder="1" applyProtection="1"/>
    <xf numFmtId="0" fontId="32" fillId="2" borderId="0" xfId="13" applyFill="1" applyAlignment="1" applyProtection="1">
      <alignment vertical="top"/>
    </xf>
    <xf numFmtId="0" fontId="144" fillId="2" borderId="0" xfId="13" applyFont="1" applyFill="1" applyProtection="1"/>
    <xf numFmtId="0" fontId="132" fillId="11" borderId="0" xfId="13" applyFont="1" applyFill="1" applyAlignment="1" applyProtection="1">
      <alignment horizontal="left" wrapText="1"/>
    </xf>
    <xf numFmtId="0" fontId="35" fillId="11" borderId="0" xfId="13" applyFont="1" applyFill="1" applyBorder="1" applyProtection="1">
      <protection locked="0"/>
    </xf>
    <xf numFmtId="167" fontId="35" fillId="0" borderId="0" xfId="13" applyNumberFormat="1" applyFont="1"/>
    <xf numFmtId="167" fontId="35" fillId="11" borderId="0" xfId="13" applyNumberFormat="1" applyFont="1" applyFill="1" applyBorder="1" applyProtection="1"/>
    <xf numFmtId="0" fontId="33" fillId="2" borderId="0" xfId="13" applyFont="1" applyFill="1" applyBorder="1" applyProtection="1"/>
    <xf numFmtId="0" fontId="32" fillId="2" borderId="0" xfId="13" applyFont="1" applyFill="1" applyBorder="1" applyAlignment="1" applyProtection="1">
      <alignment vertical="top"/>
    </xf>
    <xf numFmtId="0" fontId="145" fillId="11" borderId="0" xfId="13" applyFont="1" applyFill="1" applyBorder="1" applyAlignment="1" applyProtection="1">
      <alignment horizontal="right" vertical="top"/>
    </xf>
    <xf numFmtId="165" fontId="32" fillId="11" borderId="0" xfId="13" applyNumberFormat="1" applyFont="1" applyFill="1" applyBorder="1" applyAlignment="1" applyProtection="1">
      <alignment horizontal="left" vertical="top"/>
    </xf>
    <xf numFmtId="0" fontId="32" fillId="11" borderId="0" xfId="13" applyFont="1" applyFill="1" applyBorder="1" applyAlignment="1" applyProtection="1">
      <alignment horizontal="right"/>
    </xf>
    <xf numFmtId="2" fontId="32" fillId="11" borderId="0" xfId="13" applyNumberFormat="1" applyFont="1" applyFill="1" applyBorder="1" applyAlignment="1" applyProtection="1">
      <alignment horizontal="left"/>
    </xf>
    <xf numFmtId="0" fontId="35" fillId="11" borderId="0" xfId="13" applyFont="1" applyFill="1" applyAlignment="1" applyProtection="1">
      <alignment horizontal="center"/>
    </xf>
    <xf numFmtId="167" fontId="35" fillId="11" borderId="0" xfId="13" applyNumberFormat="1" applyFont="1" applyFill="1"/>
    <xf numFmtId="0" fontId="141" fillId="11" borderId="0" xfId="13" applyFont="1" applyFill="1" applyBorder="1" applyAlignment="1" applyProtection="1">
      <alignment vertical="center" wrapText="1"/>
    </xf>
    <xf numFmtId="0" fontId="32" fillId="0" borderId="0" xfId="13" applyAlignment="1" applyProtection="1">
      <alignment horizontal="center"/>
    </xf>
    <xf numFmtId="0" fontId="82" fillId="11" borderId="0" xfId="12" applyFill="1" applyAlignment="1" applyProtection="1">
      <alignment horizontal="center"/>
    </xf>
    <xf numFmtId="0" fontId="82" fillId="11" borderId="0" xfId="12" applyFill="1" applyAlignment="1" applyProtection="1">
      <alignment horizontal="center" wrapText="1"/>
    </xf>
    <xf numFmtId="0" fontId="35" fillId="2" borderId="0" xfId="13" applyFont="1" applyFill="1"/>
    <xf numFmtId="2" fontId="32" fillId="2" borderId="0" xfId="13" applyNumberFormat="1" applyFill="1"/>
    <xf numFmtId="0" fontId="147" fillId="2" borderId="0" xfId="14" applyFont="1" applyFill="1" applyAlignment="1"/>
    <xf numFmtId="2" fontId="82" fillId="2" borderId="0" xfId="12" applyNumberFormat="1" applyFill="1" applyAlignment="1">
      <alignment vertical="center"/>
    </xf>
    <xf numFmtId="0" fontId="148" fillId="2" borderId="0" xfId="14" applyFont="1" applyFill="1" applyAlignment="1">
      <alignment vertical="center"/>
    </xf>
    <xf numFmtId="0" fontId="56" fillId="21" borderId="23" xfId="13" applyFont="1" applyFill="1" applyBorder="1" applyAlignment="1">
      <alignment horizontal="center" vertical="center" wrapText="1"/>
    </xf>
    <xf numFmtId="0" fontId="82" fillId="2" borderId="0" xfId="12" applyFill="1" applyAlignment="1">
      <alignment vertical="center" wrapText="1"/>
    </xf>
    <xf numFmtId="0" fontId="82" fillId="2" borderId="0" xfId="12" applyFill="1" applyAlignment="1">
      <alignment vertical="center"/>
    </xf>
    <xf numFmtId="2" fontId="10" fillId="2" borderId="54" xfId="13" applyNumberFormat="1" applyFont="1" applyFill="1" applyBorder="1" applyAlignment="1">
      <alignment horizontal="center" vertical="center"/>
    </xf>
    <xf numFmtId="165" fontId="61" fillId="2" borderId="54" xfId="0" applyNumberFormat="1" applyFont="1" applyFill="1" applyBorder="1" applyAlignment="1">
      <alignment horizontal="center" vertical="center"/>
    </xf>
    <xf numFmtId="0" fontId="53" fillId="2" borderId="0" xfId="13" applyFont="1" applyFill="1" applyAlignment="1">
      <alignment vertical="center" wrapText="1"/>
    </xf>
    <xf numFmtId="2" fontId="53" fillId="2" borderId="0" xfId="13" applyNumberFormat="1" applyFont="1" applyFill="1" applyAlignment="1">
      <alignment vertical="center" wrapText="1"/>
    </xf>
    <xf numFmtId="0" fontId="150" fillId="2" borderId="0" xfId="13" applyFont="1" applyFill="1" applyAlignment="1">
      <alignment vertical="top"/>
    </xf>
    <xf numFmtId="0" fontId="54" fillId="2" borderId="0" xfId="13" applyFont="1" applyFill="1"/>
    <xf numFmtId="0" fontId="32" fillId="2" borderId="0" xfId="13" applyFont="1" applyFill="1"/>
    <xf numFmtId="0" fontId="34" fillId="2" borderId="0" xfId="13" applyFont="1" applyFill="1"/>
    <xf numFmtId="0" fontId="152" fillId="2" borderId="0" xfId="13" applyFont="1" applyFill="1"/>
    <xf numFmtId="49" fontId="35" fillId="2" borderId="0" xfId="13" applyNumberFormat="1" applyFont="1" applyFill="1" applyBorder="1"/>
    <xf numFmtId="0" fontId="151" fillId="2" borderId="0" xfId="13" applyFont="1" applyFill="1" applyBorder="1" applyAlignment="1">
      <alignment horizontal="center" vertical="center" wrapText="1"/>
    </xf>
    <xf numFmtId="165" fontId="32" fillId="11" borderId="0" xfId="13" applyNumberFormat="1" applyFill="1"/>
    <xf numFmtId="0" fontId="34" fillId="11" borderId="0" xfId="13" applyFont="1" applyFill="1"/>
    <xf numFmtId="0" fontId="153" fillId="2" borderId="0" xfId="13" applyFont="1" applyFill="1" applyBorder="1" applyAlignment="1">
      <alignment horizontal="center" vertical="center" wrapText="1"/>
    </xf>
    <xf numFmtId="165" fontId="35" fillId="2" borderId="0" xfId="13" applyNumberFormat="1" applyFont="1" applyFill="1" applyBorder="1"/>
    <xf numFmtId="2" fontId="35" fillId="2" borderId="0" xfId="13" applyNumberFormat="1" applyFont="1" applyFill="1" applyBorder="1"/>
    <xf numFmtId="0" fontId="69" fillId="16" borderId="25" xfId="0" applyFont="1" applyFill="1" applyBorder="1" applyAlignment="1">
      <alignment horizontal="center"/>
    </xf>
    <xf numFmtId="2" fontId="32" fillId="11" borderId="55" xfId="13" applyNumberFormat="1" applyFill="1" applyBorder="1" applyAlignment="1">
      <alignment horizontal="center"/>
    </xf>
    <xf numFmtId="165" fontId="32" fillId="11" borderId="55" xfId="13" applyNumberFormat="1" applyFill="1" applyBorder="1" applyAlignment="1">
      <alignment horizontal="center"/>
    </xf>
    <xf numFmtId="2" fontId="32" fillId="2" borderId="0" xfId="13" applyNumberFormat="1" applyFill="1" applyBorder="1" applyAlignment="1">
      <alignment horizontal="center"/>
    </xf>
    <xf numFmtId="0" fontId="152" fillId="2" borderId="0" xfId="13" quotePrefix="1" applyFont="1" applyFill="1"/>
    <xf numFmtId="0" fontId="33" fillId="2" borderId="0" xfId="13" applyFont="1" applyFill="1"/>
    <xf numFmtId="2" fontId="70" fillId="2" borderId="0" xfId="13" applyNumberFormat="1" applyFont="1" applyFill="1" applyBorder="1" applyAlignment="1" applyProtection="1">
      <alignment horizontal="center"/>
      <protection locked="0"/>
    </xf>
    <xf numFmtId="0" fontId="69" fillId="16" borderId="6" xfId="0" applyFont="1" applyFill="1" applyBorder="1" applyAlignment="1">
      <alignment horizontal="center"/>
    </xf>
    <xf numFmtId="2" fontId="32" fillId="11" borderId="54" xfId="13" applyNumberFormat="1" applyFill="1" applyBorder="1" applyAlignment="1">
      <alignment horizontal="center"/>
    </xf>
    <xf numFmtId="165" fontId="32" fillId="11" borderId="54" xfId="13" applyNumberFormat="1" applyFill="1" applyBorder="1" applyAlignment="1">
      <alignment horizontal="center"/>
    </xf>
    <xf numFmtId="2" fontId="152" fillId="2" borderId="0" xfId="13" applyNumberFormat="1" applyFont="1" applyFill="1"/>
    <xf numFmtId="165" fontId="152" fillId="2" borderId="0" xfId="13" applyNumberFormat="1" applyFont="1" applyFill="1"/>
    <xf numFmtId="165" fontId="33" fillId="2" borderId="0" xfId="13" applyNumberFormat="1" applyFont="1" applyFill="1"/>
    <xf numFmtId="0" fontId="38" fillId="2" borderId="0" xfId="13" applyFont="1" applyFill="1" applyBorder="1"/>
    <xf numFmtId="0" fontId="131" fillId="2" borderId="0" xfId="13" applyFont="1" applyFill="1" applyAlignment="1">
      <alignment vertical="center" wrapText="1"/>
    </xf>
    <xf numFmtId="0" fontId="2" fillId="21" borderId="23" xfId="0" applyFont="1" applyFill="1" applyBorder="1" applyAlignment="1" applyProtection="1">
      <alignment horizontal="center" vertical="center" wrapText="1"/>
      <protection locked="0"/>
    </xf>
    <xf numFmtId="0" fontId="59" fillId="2" borderId="0" xfId="13" applyFont="1" applyFill="1"/>
    <xf numFmtId="0" fontId="2" fillId="21" borderId="6" xfId="0" applyFont="1" applyFill="1" applyBorder="1" applyAlignment="1" applyProtection="1">
      <alignment horizontal="center" vertical="center" wrapText="1"/>
      <protection locked="0"/>
    </xf>
    <xf numFmtId="0" fontId="132" fillId="2" borderId="0" xfId="13" applyFont="1" applyFill="1"/>
    <xf numFmtId="0" fontId="61" fillId="2" borderId="0" xfId="0" applyFont="1" applyFill="1" applyAlignment="1"/>
    <xf numFmtId="0" fontId="1" fillId="2" borderId="0" xfId="0" applyFont="1" applyFill="1"/>
    <xf numFmtId="164" fontId="32" fillId="11" borderId="54" xfId="13" applyNumberFormat="1" applyFill="1" applyBorder="1" applyAlignment="1">
      <alignment horizontal="center"/>
    </xf>
    <xf numFmtId="0" fontId="138" fillId="2" borderId="0" xfId="13" applyFont="1" applyFill="1"/>
    <xf numFmtId="10" fontId="138" fillId="2" borderId="0" xfId="13" applyNumberFormat="1" applyFont="1" applyFill="1"/>
    <xf numFmtId="2" fontId="32" fillId="11" borderId="0" xfId="13" applyNumberFormat="1" applyFill="1"/>
    <xf numFmtId="0" fontId="101" fillId="12" borderId="23" xfId="2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2" fontId="35" fillId="2" borderId="0" xfId="13" applyNumberFormat="1" applyFont="1" applyFill="1" applyBorder="1" applyAlignment="1">
      <alignment horizontal="center"/>
    </xf>
    <xf numFmtId="0" fontId="38" fillId="2" borderId="0" xfId="13" applyFont="1" applyFill="1" applyAlignment="1">
      <alignment vertical="center" wrapText="1"/>
    </xf>
    <xf numFmtId="165" fontId="5" fillId="2" borderId="54" xfId="0" applyNumberFormat="1" applyFont="1" applyFill="1" applyBorder="1" applyAlignment="1">
      <alignment horizontal="center"/>
    </xf>
    <xf numFmtId="168" fontId="5" fillId="2" borderId="54" xfId="0" applyNumberFormat="1" applyFont="1" applyFill="1" applyBorder="1" applyAlignment="1">
      <alignment horizontal="center"/>
    </xf>
    <xf numFmtId="168" fontId="35" fillId="2" borderId="54" xfId="13" applyNumberFormat="1" applyFont="1" applyFill="1" applyBorder="1" applyAlignment="1">
      <alignment horizontal="center"/>
    </xf>
    <xf numFmtId="2" fontId="35" fillId="2" borderId="54" xfId="13" applyNumberFormat="1" applyFont="1" applyFill="1" applyBorder="1" applyAlignment="1">
      <alignment horizontal="center"/>
    </xf>
    <xf numFmtId="169" fontId="35" fillId="2" borderId="54" xfId="13" applyNumberFormat="1" applyFont="1" applyFill="1" applyBorder="1" applyAlignment="1">
      <alignment horizontal="center"/>
    </xf>
    <xf numFmtId="169" fontId="35" fillId="2" borderId="0" xfId="13" applyNumberFormat="1" applyFont="1" applyFill="1" applyBorder="1" applyAlignment="1">
      <alignment horizontal="center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35" fillId="2" borderId="54" xfId="13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150" fillId="11" borderId="0" xfId="13" applyFont="1" applyFill="1" applyBorder="1" applyAlignment="1">
      <alignment wrapText="1"/>
    </xf>
    <xf numFmtId="0" fontId="150" fillId="11" borderId="0" xfId="13" applyFont="1" applyFill="1" applyAlignment="1">
      <alignment wrapText="1"/>
    </xf>
    <xf numFmtId="0" fontId="2" fillId="2" borderId="0" xfId="0" applyFont="1" applyFill="1" applyBorder="1" applyAlignment="1" applyProtection="1">
      <alignment vertical="center" wrapText="1"/>
      <protection locked="0"/>
    </xf>
    <xf numFmtId="165" fontId="35" fillId="2" borderId="0" xfId="13" applyNumberFormat="1" applyFont="1" applyFill="1" applyBorder="1" applyAlignment="1">
      <alignment vertical="center" wrapText="1"/>
    </xf>
    <xf numFmtId="0" fontId="16" fillId="21" borderId="33" xfId="0" applyFont="1" applyFill="1" applyBorder="1" applyAlignment="1" applyProtection="1">
      <alignment horizontal="center" vertical="center" wrapText="1"/>
      <protection locked="0"/>
    </xf>
    <xf numFmtId="0" fontId="31" fillId="2" borderId="0" xfId="13" applyFont="1" applyFill="1" applyAlignment="1">
      <alignment vertical="center"/>
    </xf>
    <xf numFmtId="0" fontId="10" fillId="2" borderId="0" xfId="13" applyFont="1" applyFill="1"/>
    <xf numFmtId="0" fontId="61" fillId="2" borderId="0" xfId="13" applyFont="1" applyFill="1" applyAlignment="1">
      <alignment vertical="center"/>
    </xf>
    <xf numFmtId="0" fontId="1" fillId="2" borderId="0" xfId="13" applyFont="1" applyFill="1" applyAlignment="1">
      <alignment vertical="center"/>
    </xf>
    <xf numFmtId="0" fontId="1" fillId="2" borderId="0" xfId="13" applyFont="1" applyFill="1"/>
    <xf numFmtId="0" fontId="4" fillId="2" borderId="0" xfId="13" applyFont="1" applyFill="1"/>
    <xf numFmtId="0" fontId="11" fillId="2" borderId="0" xfId="13" applyFont="1" applyFill="1"/>
    <xf numFmtId="0" fontId="1" fillId="2" borderId="0" xfId="13" applyFont="1" applyFill="1" applyAlignment="1">
      <alignment horizontal="center" vertical="center"/>
    </xf>
    <xf numFmtId="0" fontId="1" fillId="2" borderId="0" xfId="13" applyFont="1" applyFill="1" applyAlignment="1">
      <alignment horizontal="center" vertical="center" wrapText="1"/>
    </xf>
    <xf numFmtId="0" fontId="1" fillId="2" borderId="0" xfId="13" applyFont="1" applyFill="1" applyAlignment="1">
      <alignment vertical="center" wrapText="1"/>
    </xf>
    <xf numFmtId="0" fontId="10" fillId="2" borderId="0" xfId="13" applyFont="1" applyFill="1" applyAlignment="1">
      <alignment wrapText="1"/>
    </xf>
    <xf numFmtId="0" fontId="94" fillId="21" borderId="23" xfId="13" applyFont="1" applyFill="1" applyBorder="1" applyAlignment="1">
      <alignment horizontal="center" vertical="center" wrapText="1"/>
    </xf>
    <xf numFmtId="0" fontId="46" fillId="2" borderId="6" xfId="13" applyFont="1" applyFill="1" applyBorder="1" applyAlignment="1">
      <alignment vertical="center" wrapText="1"/>
    </xf>
    <xf numFmtId="0" fontId="46" fillId="2" borderId="23" xfId="13" applyFont="1" applyFill="1" applyBorder="1" applyAlignment="1">
      <alignment vertical="center" wrapText="1"/>
    </xf>
    <xf numFmtId="0" fontId="13" fillId="2" borderId="0" xfId="13" applyFont="1" applyFill="1" applyAlignment="1"/>
    <xf numFmtId="0" fontId="53" fillId="2" borderId="0" xfId="13" applyFont="1" applyFill="1" applyAlignment="1"/>
    <xf numFmtId="0" fontId="1" fillId="2" borderId="0" xfId="0" applyFont="1" applyFill="1" applyAlignment="1"/>
    <xf numFmtId="0" fontId="131" fillId="2" borderId="0" xfId="13" applyFont="1" applyFill="1" applyBorder="1" applyAlignment="1">
      <alignment vertical="center"/>
    </xf>
    <xf numFmtId="0" fontId="34" fillId="2" borderId="42" xfId="13" applyFont="1" applyFill="1" applyBorder="1" applyAlignment="1"/>
    <xf numFmtId="0" fontId="131" fillId="2" borderId="0" xfId="13" applyFont="1" applyFill="1" applyBorder="1" applyAlignment="1">
      <alignment vertical="center" wrapText="1"/>
    </xf>
    <xf numFmtId="0" fontId="158" fillId="2" borderId="0" xfId="13" applyFont="1" applyFill="1" applyBorder="1" applyAlignment="1">
      <alignment wrapText="1"/>
    </xf>
    <xf numFmtId="0" fontId="0" fillId="2" borderId="0" xfId="13" applyFont="1" applyFill="1" applyAlignment="1">
      <alignment vertical="center"/>
    </xf>
    <xf numFmtId="0" fontId="149" fillId="2" borderId="0" xfId="13" applyFont="1" applyFill="1" applyAlignment="1">
      <alignment horizontal="center" vertical="center" wrapText="1"/>
    </xf>
    <xf numFmtId="0" fontId="10" fillId="2" borderId="0" xfId="13" applyFont="1" applyFill="1" applyBorder="1" applyAlignment="1">
      <alignment horizontal="center" vertical="center"/>
    </xf>
    <xf numFmtId="2" fontId="10" fillId="2" borderId="0" xfId="13" applyNumberFormat="1" applyFont="1" applyFill="1" applyBorder="1" applyAlignment="1">
      <alignment horizontal="center" vertical="center"/>
    </xf>
    <xf numFmtId="165" fontId="61" fillId="2" borderId="0" xfId="0" applyNumberFormat="1" applyFont="1" applyFill="1" applyBorder="1" applyAlignment="1">
      <alignment horizontal="center" vertical="center"/>
    </xf>
    <xf numFmtId="0" fontId="56" fillId="2" borderId="0" xfId="13" applyFont="1" applyFill="1" applyBorder="1" applyAlignment="1">
      <alignment horizontal="center" vertical="center" wrapText="1"/>
    </xf>
    <xf numFmtId="0" fontId="1" fillId="2" borderId="0" xfId="14" applyFont="1" applyFill="1" applyAlignment="1"/>
    <xf numFmtId="0" fontId="10" fillId="2" borderId="6" xfId="13" applyFont="1" applyFill="1" applyBorder="1" applyAlignment="1">
      <alignment vertical="center"/>
    </xf>
    <xf numFmtId="0" fontId="66" fillId="2" borderId="0" xfId="13" applyFont="1" applyFill="1" applyBorder="1" applyAlignment="1">
      <alignment horizontal="center" vertical="center" wrapText="1"/>
    </xf>
    <xf numFmtId="0" fontId="56" fillId="21" borderId="6" xfId="13" applyFont="1" applyFill="1" applyBorder="1" applyAlignment="1">
      <alignment horizontal="center" vertical="center" wrapText="1"/>
    </xf>
    <xf numFmtId="2" fontId="56" fillId="21" borderId="6" xfId="13" applyNumberFormat="1" applyFont="1" applyFill="1" applyBorder="1" applyAlignment="1" applyProtection="1">
      <alignment horizontal="center" vertical="center" wrapText="1"/>
      <protection locked="0"/>
    </xf>
    <xf numFmtId="2" fontId="56" fillId="21" borderId="6" xfId="13" applyNumberFormat="1" applyFont="1" applyFill="1" applyBorder="1" applyAlignment="1">
      <alignment horizontal="center" vertical="center" wrapText="1"/>
    </xf>
    <xf numFmtId="0" fontId="58" fillId="12" borderId="23" xfId="2" applyFont="1" applyFill="1" applyBorder="1" applyAlignment="1" applyProtection="1">
      <alignment horizontal="center" vertical="center" wrapText="1"/>
      <protection hidden="1"/>
    </xf>
    <xf numFmtId="0" fontId="58" fillId="12" borderId="7" xfId="2" applyFont="1" applyFill="1" applyBorder="1" applyAlignment="1" applyProtection="1">
      <alignment horizontal="center" vertical="center" wrapText="1"/>
      <protection hidden="1"/>
    </xf>
    <xf numFmtId="0" fontId="58" fillId="12" borderId="9" xfId="2" applyFont="1" applyFill="1" applyBorder="1" applyAlignment="1" applyProtection="1">
      <alignment horizontal="center" vertical="center" wrapText="1"/>
      <protection hidden="1"/>
    </xf>
    <xf numFmtId="0" fontId="58" fillId="12" borderId="6" xfId="2" applyFont="1" applyFill="1" applyBorder="1" applyAlignment="1" applyProtection="1">
      <alignment horizontal="center" vertical="center" wrapText="1"/>
      <protection hidden="1"/>
    </xf>
    <xf numFmtId="0" fontId="54" fillId="11" borderId="0" xfId="13" applyFont="1" applyFill="1" applyBorder="1" applyProtection="1"/>
    <xf numFmtId="0" fontId="54" fillId="11" borderId="0" xfId="13" applyFont="1" applyFill="1"/>
    <xf numFmtId="0" fontId="54" fillId="11" borderId="0" xfId="13" applyFont="1" applyFill="1" applyAlignment="1" applyProtection="1">
      <alignment horizontal="center" vertical="center" wrapText="1"/>
    </xf>
    <xf numFmtId="0" fontId="54" fillId="11" borderId="0" xfId="13" applyFont="1" applyFill="1" applyBorder="1" applyAlignment="1" applyProtection="1">
      <alignment horizontal="center" vertical="center" wrapText="1"/>
    </xf>
    <xf numFmtId="165" fontId="61" fillId="11" borderId="31" xfId="2" applyNumberFormat="1" applyFont="1" applyFill="1" applyBorder="1" applyAlignment="1" applyProtection="1">
      <alignment horizontal="center"/>
      <protection hidden="1"/>
    </xf>
    <xf numFmtId="0" fontId="165" fillId="11" borderId="0" xfId="2" applyFont="1" applyFill="1" applyProtection="1">
      <protection hidden="1"/>
    </xf>
    <xf numFmtId="0" fontId="152" fillId="11" borderId="0" xfId="13" applyFont="1" applyFill="1" applyBorder="1" applyProtection="1"/>
    <xf numFmtId="0" fontId="152" fillId="11" borderId="0" xfId="13" applyFont="1" applyFill="1" applyProtection="1"/>
    <xf numFmtId="0" fontId="152" fillId="11" borderId="0" xfId="13" applyFont="1" applyFill="1" applyAlignment="1" applyProtection="1">
      <alignment horizontal="center" vertical="center" wrapText="1"/>
    </xf>
    <xf numFmtId="0" fontId="152" fillId="11" borderId="0" xfId="13" applyFont="1" applyFill="1" applyBorder="1" applyAlignment="1" applyProtection="1">
      <alignment vertical="top"/>
    </xf>
    <xf numFmtId="0" fontId="166" fillId="11" borderId="0" xfId="13" applyFont="1" applyFill="1" applyBorder="1" applyAlignment="1" applyProtection="1">
      <alignment horizontal="left" vertical="center" wrapText="1"/>
    </xf>
    <xf numFmtId="0" fontId="152" fillId="11" borderId="0" xfId="13" applyFont="1" applyFill="1" applyBorder="1" applyAlignment="1" applyProtection="1">
      <alignment horizontal="left" vertical="center"/>
    </xf>
    <xf numFmtId="0" fontId="152" fillId="11" borderId="0" xfId="13" applyFont="1" applyFill="1" applyBorder="1" applyAlignment="1" applyProtection="1"/>
    <xf numFmtId="0" fontId="152" fillId="11" borderId="0" xfId="13" applyFont="1" applyFill="1" applyBorder="1" applyAlignment="1" applyProtection="1">
      <alignment vertical="center"/>
    </xf>
    <xf numFmtId="0" fontId="143" fillId="2" borderId="0" xfId="13" applyFont="1" applyFill="1" applyBorder="1" applyProtection="1"/>
    <xf numFmtId="0" fontId="35" fillId="2" borderId="0" xfId="13" applyFont="1" applyFill="1" applyBorder="1" applyAlignment="1" applyProtection="1">
      <alignment vertical="top"/>
    </xf>
    <xf numFmtId="0" fontId="38" fillId="2" borderId="0" xfId="13" applyFont="1" applyFill="1" applyBorder="1" applyAlignment="1" applyProtection="1">
      <alignment horizontal="center" vertical="center" wrapText="1"/>
    </xf>
    <xf numFmtId="0" fontId="42" fillId="2" borderId="0" xfId="13" applyFont="1" applyFill="1" applyBorder="1" applyAlignment="1" applyProtection="1">
      <alignment horizontal="center" vertical="center" wrapText="1"/>
    </xf>
    <xf numFmtId="0" fontId="35" fillId="2" borderId="0" xfId="13" applyFont="1" applyFill="1" applyBorder="1" applyAlignment="1" applyProtection="1">
      <alignment horizontal="center" vertical="center"/>
    </xf>
    <xf numFmtId="2" fontId="35" fillId="2" borderId="0" xfId="13" applyNumberFormat="1" applyFont="1" applyFill="1" applyBorder="1" applyAlignment="1" applyProtection="1">
      <alignment horizontal="center" vertical="center"/>
    </xf>
    <xf numFmtId="0" fontId="35" fillId="2" borderId="0" xfId="13" applyFont="1" applyFill="1" applyBorder="1" applyAlignment="1" applyProtection="1">
      <alignment vertical="center" wrapText="1"/>
    </xf>
    <xf numFmtId="0" fontId="37" fillId="2" borderId="0" xfId="13" applyFont="1" applyFill="1" applyBorder="1" applyAlignment="1" applyProtection="1">
      <alignment vertical="center" wrapText="1"/>
    </xf>
    <xf numFmtId="0" fontId="10" fillId="2" borderId="0" xfId="13" applyFont="1" applyFill="1" applyProtection="1"/>
    <xf numFmtId="0" fontId="11" fillId="2" borderId="0" xfId="13" applyFont="1" applyFill="1" applyBorder="1" applyAlignment="1" applyProtection="1"/>
    <xf numFmtId="0" fontId="82" fillId="11" borderId="0" xfId="12" applyFill="1" applyAlignment="1">
      <alignment vertical="center"/>
    </xf>
    <xf numFmtId="0" fontId="32" fillId="2" borderId="0" xfId="4" applyFill="1" applyAlignment="1">
      <alignment vertical="center" wrapText="1"/>
    </xf>
    <xf numFmtId="2" fontId="131" fillId="2" borderId="0" xfId="13" applyNumberFormat="1" applyFont="1" applyFill="1" applyBorder="1" applyAlignment="1">
      <alignment vertical="top" wrapText="1"/>
    </xf>
    <xf numFmtId="0" fontId="54" fillId="2" borderId="0" xfId="4" applyFont="1" applyFill="1"/>
    <xf numFmtId="0" fontId="54" fillId="11" borderId="0" xfId="4" applyFont="1" applyFill="1" applyBorder="1"/>
    <xf numFmtId="0" fontId="25" fillId="2" borderId="23" xfId="4" applyFont="1" applyFill="1" applyBorder="1" applyAlignment="1">
      <alignment horizontal="center" vertical="center" wrapText="1"/>
    </xf>
    <xf numFmtId="0" fontId="25" fillId="2" borderId="6" xfId="4" applyFont="1" applyFill="1" applyBorder="1" applyAlignment="1">
      <alignment horizontal="center" vertical="center" wrapText="1"/>
    </xf>
    <xf numFmtId="0" fontId="38" fillId="2" borderId="0" xfId="4" applyFont="1" applyFill="1" applyAlignment="1">
      <alignment horizontal="center"/>
    </xf>
    <xf numFmtId="0" fontId="2" fillId="7" borderId="6" xfId="0" applyFont="1" applyFill="1" applyBorder="1" applyAlignment="1">
      <alignment horizontal="center" vertical="center"/>
    </xf>
    <xf numFmtId="0" fontId="93" fillId="7" borderId="6" xfId="0" applyFont="1" applyFill="1" applyBorder="1" applyAlignment="1" applyProtection="1">
      <alignment horizontal="center" vertical="center"/>
      <protection locked="0"/>
    </xf>
    <xf numFmtId="0" fontId="82" fillId="11" borderId="26" xfId="12" applyFont="1" applyFill="1" applyBorder="1" applyAlignment="1" applyProtection="1">
      <alignment horizontal="center" vertical="center"/>
    </xf>
    <xf numFmtId="0" fontId="53" fillId="2" borderId="0" xfId="13" applyFont="1" applyFill="1"/>
    <xf numFmtId="0" fontId="53" fillId="11" borderId="0" xfId="13" applyFont="1" applyFill="1"/>
    <xf numFmtId="0" fontId="53" fillId="11" borderId="0" xfId="13" applyFont="1" applyFill="1" applyAlignment="1" applyProtection="1">
      <alignment wrapText="1"/>
    </xf>
    <xf numFmtId="0" fontId="53" fillId="11" borderId="0" xfId="13" applyFont="1" applyFill="1" applyBorder="1" applyAlignment="1" applyProtection="1">
      <alignment wrapText="1"/>
    </xf>
    <xf numFmtId="0" fontId="53" fillId="11" borderId="0" xfId="13" applyFont="1" applyFill="1" applyBorder="1" applyProtection="1"/>
    <xf numFmtId="0" fontId="62" fillId="11" borderId="0" xfId="13" applyFont="1" applyFill="1" applyBorder="1" applyProtection="1"/>
    <xf numFmtId="0" fontId="62" fillId="2" borderId="0" xfId="13" applyFont="1" applyFill="1" applyBorder="1" applyProtection="1"/>
    <xf numFmtId="0" fontId="62" fillId="2" borderId="0" xfId="13" applyFont="1" applyFill="1" applyBorder="1"/>
    <xf numFmtId="0" fontId="168" fillId="2" borderId="0" xfId="13" applyFont="1" applyFill="1" applyBorder="1" applyProtection="1"/>
    <xf numFmtId="0" fontId="62" fillId="11" borderId="0" xfId="13" applyFont="1" applyFill="1" applyBorder="1"/>
    <xf numFmtId="0" fontId="66" fillId="11" borderId="0" xfId="13" applyFont="1" applyFill="1" applyBorder="1"/>
    <xf numFmtId="0" fontId="96" fillId="11" borderId="0" xfId="13" applyFont="1" applyFill="1" applyBorder="1"/>
    <xf numFmtId="0" fontId="96" fillId="11" borderId="0" xfId="13" applyFont="1" applyFill="1"/>
    <xf numFmtId="0" fontId="62" fillId="2" borderId="0" xfId="13" applyFont="1" applyFill="1" applyProtection="1"/>
    <xf numFmtId="0" fontId="82" fillId="11" borderId="0" xfId="12" applyFont="1" applyFill="1" applyProtection="1"/>
    <xf numFmtId="2" fontId="11" fillId="11" borderId="0" xfId="13" applyNumberFormat="1" applyFont="1" applyFill="1" applyAlignment="1" applyProtection="1">
      <alignment vertical="center" wrapText="1"/>
    </xf>
    <xf numFmtId="0" fontId="62" fillId="2" borderId="0" xfId="13" applyFont="1" applyFill="1"/>
    <xf numFmtId="0" fontId="82" fillId="11" borderId="0" xfId="12" applyFont="1" applyFill="1" applyAlignment="1" applyProtection="1">
      <alignment horizontal="center"/>
    </xf>
    <xf numFmtId="0" fontId="53" fillId="11" borderId="0" xfId="13" applyFont="1" applyFill="1" applyProtection="1"/>
    <xf numFmtId="2" fontId="13" fillId="11" borderId="26" xfId="13" applyNumberFormat="1" applyFont="1" applyFill="1" applyBorder="1" applyAlignment="1" applyProtection="1">
      <alignment horizontal="center" vertical="center" wrapText="1"/>
    </xf>
    <xf numFmtId="2" fontId="168" fillId="11" borderId="0" xfId="13" applyNumberFormat="1" applyFont="1" applyFill="1" applyAlignment="1" applyProtection="1">
      <alignment vertical="center"/>
    </xf>
    <xf numFmtId="2" fontId="53" fillId="11" borderId="0" xfId="13" applyNumberFormat="1" applyFont="1" applyFill="1" applyAlignment="1" applyProtection="1">
      <alignment horizontal="center" vertical="center" wrapText="1"/>
    </xf>
    <xf numFmtId="0" fontId="62" fillId="2" borderId="0" xfId="13" applyFont="1" applyFill="1" applyBorder="1" applyAlignment="1" applyProtection="1">
      <alignment wrapText="1"/>
    </xf>
    <xf numFmtId="0" fontId="94" fillId="17" borderId="26" xfId="13" applyFont="1" applyFill="1" applyBorder="1" applyAlignment="1" applyProtection="1">
      <alignment horizontal="center" vertical="center" wrapText="1"/>
    </xf>
    <xf numFmtId="2" fontId="13" fillId="11" borderId="0" xfId="13" applyNumberFormat="1" applyFont="1" applyFill="1" applyAlignment="1" applyProtection="1">
      <alignment horizontal="center" vertical="center" wrapText="1"/>
    </xf>
    <xf numFmtId="2" fontId="13" fillId="11" borderId="0" xfId="13" applyNumberFormat="1" applyFont="1" applyFill="1" applyBorder="1" applyAlignment="1" applyProtection="1">
      <alignment horizontal="center" vertical="center" wrapText="1"/>
    </xf>
    <xf numFmtId="2" fontId="2" fillId="2" borderId="0" xfId="13" applyNumberFormat="1" applyFont="1" applyFill="1" applyBorder="1" applyAlignment="1" applyProtection="1">
      <alignment vertical="center"/>
    </xf>
    <xf numFmtId="1" fontId="62" fillId="2" borderId="0" xfId="13" applyNumberFormat="1" applyFont="1" applyFill="1" applyBorder="1" applyProtection="1"/>
    <xf numFmtId="0" fontId="169" fillId="17" borderId="26" xfId="13" applyFont="1" applyFill="1" applyBorder="1" applyAlignment="1" applyProtection="1">
      <alignment vertical="center" wrapText="1"/>
    </xf>
    <xf numFmtId="0" fontId="169" fillId="17" borderId="71" xfId="13" applyFont="1" applyFill="1" applyBorder="1" applyAlignment="1" applyProtection="1">
      <alignment horizontal="center" vertical="center" wrapText="1"/>
      <protection locked="0"/>
    </xf>
    <xf numFmtId="0" fontId="169" fillId="17" borderId="26" xfId="13" applyFont="1" applyFill="1" applyBorder="1" applyAlignment="1" applyProtection="1">
      <alignment horizontal="center" vertical="center" wrapText="1"/>
      <protection locked="0"/>
    </xf>
    <xf numFmtId="0" fontId="53" fillId="18" borderId="72" xfId="13" applyFont="1" applyFill="1" applyBorder="1" applyAlignment="1" applyProtection="1">
      <protection locked="0"/>
    </xf>
    <xf numFmtId="2" fontId="2" fillId="2" borderId="0" xfId="13" applyNumberFormat="1" applyFont="1" applyFill="1" applyBorder="1" applyAlignment="1" applyProtection="1">
      <alignment horizontal="center" vertical="center" wrapText="1"/>
    </xf>
    <xf numFmtId="0" fontId="62" fillId="11" borderId="0" xfId="13" applyFont="1" applyFill="1"/>
    <xf numFmtId="0" fontId="93" fillId="2" borderId="30" xfId="13" applyFont="1" applyFill="1" applyBorder="1" applyAlignment="1" applyProtection="1">
      <alignment vertical="center" wrapText="1"/>
    </xf>
    <xf numFmtId="0" fontId="13" fillId="19" borderId="29" xfId="13" applyFont="1" applyFill="1" applyBorder="1" applyAlignment="1" applyProtection="1">
      <alignment horizontal="center"/>
    </xf>
    <xf numFmtId="0" fontId="1" fillId="10" borderId="30" xfId="0" applyFont="1" applyFill="1" applyBorder="1" applyAlignment="1" applyProtection="1">
      <alignment horizontal="center" vertical="center"/>
      <protection locked="0"/>
    </xf>
    <xf numFmtId="0" fontId="1" fillId="10" borderId="26" xfId="0" applyFont="1" applyFill="1" applyBorder="1" applyAlignment="1" applyProtection="1">
      <alignment horizontal="center" vertical="center"/>
      <protection locked="0"/>
    </xf>
    <xf numFmtId="0" fontId="53" fillId="20" borderId="72" xfId="13" applyFont="1" applyFill="1" applyBorder="1" applyAlignment="1" applyProtection="1">
      <protection locked="0"/>
    </xf>
    <xf numFmtId="0" fontId="62" fillId="2" borderId="66" xfId="13" applyFont="1" applyFill="1" applyBorder="1" applyAlignment="1" applyProtection="1">
      <alignment horizontal="center"/>
    </xf>
    <xf numFmtId="0" fontId="13" fillId="19" borderId="26" xfId="13" applyFont="1" applyFill="1" applyBorder="1" applyAlignment="1" applyProtection="1">
      <alignment horizontal="center"/>
    </xf>
    <xf numFmtId="2" fontId="53" fillId="11" borderId="0" xfId="13" applyNumberFormat="1" applyFont="1" applyFill="1" applyAlignment="1" applyProtection="1">
      <alignment vertical="center" wrapText="1"/>
    </xf>
    <xf numFmtId="0" fontId="53" fillId="2" borderId="0" xfId="13" applyFont="1" applyFill="1" applyAlignment="1">
      <alignment horizontal="center" vertical="center" wrapText="1"/>
    </xf>
    <xf numFmtId="0" fontId="53" fillId="11" borderId="0" xfId="13" applyFont="1" applyFill="1" applyAlignment="1">
      <alignment horizontal="center" vertical="center" wrapText="1"/>
    </xf>
    <xf numFmtId="0" fontId="96" fillId="11" borderId="0" xfId="13" applyFont="1" applyFill="1" applyProtection="1"/>
    <xf numFmtId="0" fontId="62" fillId="11" borderId="0" xfId="13" applyFont="1" applyFill="1" applyProtection="1"/>
    <xf numFmtId="0" fontId="62" fillId="2" borderId="0" xfId="13" applyFont="1" applyFill="1" applyBorder="1" applyAlignment="1" applyProtection="1">
      <alignment horizontal="center" vertical="center" wrapText="1"/>
    </xf>
    <xf numFmtId="0" fontId="62" fillId="2" borderId="0" xfId="13" applyFont="1" applyFill="1" applyBorder="1" applyAlignment="1">
      <alignment horizontal="center" vertical="center" wrapText="1"/>
    </xf>
    <xf numFmtId="0" fontId="62" fillId="11" borderId="0" xfId="13" applyFont="1" applyFill="1" applyAlignment="1">
      <alignment horizontal="center" vertical="center" wrapText="1"/>
    </xf>
    <xf numFmtId="0" fontId="96" fillId="11" borderId="0" xfId="13" applyFont="1" applyFill="1" applyAlignment="1">
      <alignment horizontal="center" vertical="center" wrapText="1"/>
    </xf>
    <xf numFmtId="0" fontId="96" fillId="11" borderId="0" xfId="13" applyFont="1" applyFill="1" applyBorder="1" applyAlignment="1">
      <alignment horizontal="center" vertical="center" wrapText="1"/>
    </xf>
    <xf numFmtId="0" fontId="53" fillId="0" borderId="0" xfId="13" applyFont="1" applyAlignment="1">
      <alignment horizontal="center" vertical="center" wrapText="1"/>
    </xf>
    <xf numFmtId="0" fontId="62" fillId="2" borderId="0" xfId="13" applyFont="1" applyFill="1" applyBorder="1" applyAlignment="1" applyProtection="1">
      <alignment horizontal="center"/>
    </xf>
    <xf numFmtId="0" fontId="53" fillId="0" borderId="0" xfId="13" applyFont="1"/>
    <xf numFmtId="2" fontId="13" fillId="2" borderId="0" xfId="13" applyNumberFormat="1" applyFont="1" applyFill="1" applyAlignment="1" applyProtection="1">
      <alignment horizontal="center" vertical="center" wrapText="1"/>
    </xf>
    <xf numFmtId="0" fontId="53" fillId="0" borderId="0" xfId="13" applyFont="1" applyProtection="1"/>
    <xf numFmtId="2" fontId="53" fillId="2" borderId="0" xfId="13" applyNumberFormat="1" applyFont="1" applyFill="1" applyAlignment="1" applyProtection="1">
      <alignment vertical="center" wrapText="1"/>
    </xf>
    <xf numFmtId="0" fontId="53" fillId="2" borderId="0" xfId="13" applyFont="1" applyFill="1" applyProtection="1"/>
    <xf numFmtId="0" fontId="94" fillId="11" borderId="0" xfId="13" applyFont="1" applyFill="1" applyBorder="1" applyAlignment="1" applyProtection="1">
      <alignment horizontal="center" vertical="center" wrapText="1"/>
    </xf>
    <xf numFmtId="0" fontId="53" fillId="11" borderId="0" xfId="13" applyFont="1" applyFill="1" applyBorder="1" applyAlignment="1" applyProtection="1">
      <alignment horizontal="center" vertical="center"/>
    </xf>
    <xf numFmtId="0" fontId="94" fillId="17" borderId="6" xfId="13" applyFont="1" applyFill="1" applyBorder="1" applyAlignment="1" applyProtection="1">
      <alignment horizontal="center" vertical="center" wrapText="1"/>
    </xf>
    <xf numFmtId="0" fontId="53" fillId="11" borderId="0" xfId="13" applyFont="1" applyFill="1" applyAlignment="1" applyProtection="1">
      <alignment vertical="top" wrapText="1"/>
    </xf>
    <xf numFmtId="0" fontId="53" fillId="11" borderId="0" xfId="13" applyFont="1" applyFill="1" applyAlignment="1" applyProtection="1">
      <alignment horizontal="center" vertical="center" wrapText="1"/>
    </xf>
    <xf numFmtId="0" fontId="53" fillId="0" borderId="0" xfId="13" applyFont="1" applyAlignment="1" applyProtection="1">
      <alignment horizontal="center" vertical="center" wrapText="1"/>
    </xf>
    <xf numFmtId="0" fontId="62" fillId="0" borderId="0" xfId="13" applyFont="1" applyAlignment="1" applyProtection="1">
      <alignment horizontal="center" vertical="center" wrapText="1"/>
    </xf>
    <xf numFmtId="0" fontId="13" fillId="2" borderId="0" xfId="13" applyFont="1" applyFill="1" applyBorder="1" applyProtection="1"/>
    <xf numFmtId="0" fontId="170" fillId="11" borderId="0" xfId="13" applyFont="1" applyFill="1" applyAlignment="1" applyProtection="1">
      <alignment horizontal="left" vertical="top" wrapText="1"/>
    </xf>
    <xf numFmtId="0" fontId="170" fillId="2" borderId="0" xfId="13" applyFont="1" applyFill="1" applyAlignment="1" applyProtection="1">
      <alignment vertical="top" wrapText="1"/>
    </xf>
    <xf numFmtId="0" fontId="13" fillId="11" borderId="0" xfId="13" applyFont="1" applyFill="1" applyBorder="1" applyAlignment="1" applyProtection="1">
      <alignment horizontal="center" vertical="center" wrapText="1"/>
    </xf>
    <xf numFmtId="0" fontId="170" fillId="11" borderId="0" xfId="13" applyFont="1" applyFill="1" applyAlignment="1" applyProtection="1">
      <alignment vertical="top" wrapText="1"/>
    </xf>
    <xf numFmtId="0" fontId="62" fillId="11" borderId="0" xfId="13" applyFont="1" applyFill="1" applyBorder="1" applyAlignment="1">
      <alignment horizontal="center"/>
    </xf>
    <xf numFmtId="0" fontId="171" fillId="17" borderId="6" xfId="13" applyFont="1" applyFill="1" applyBorder="1" applyAlignment="1" applyProtection="1">
      <alignment horizontal="center" vertical="center" wrapText="1"/>
    </xf>
    <xf numFmtId="0" fontId="13" fillId="11" borderId="0" xfId="13" applyFont="1" applyFill="1" applyBorder="1" applyAlignment="1" applyProtection="1">
      <alignment wrapText="1"/>
    </xf>
    <xf numFmtId="0" fontId="53" fillId="2" borderId="0" xfId="13" applyFont="1" applyFill="1" applyBorder="1" applyProtection="1"/>
    <xf numFmtId="0" fontId="170" fillId="2" borderId="0" xfId="13" applyFont="1" applyFill="1" applyAlignment="1" applyProtection="1">
      <alignment horizontal="left" vertical="top" wrapText="1"/>
    </xf>
    <xf numFmtId="0" fontId="53" fillId="2" borderId="0" xfId="13" applyFont="1" applyFill="1" applyAlignment="1" applyProtection="1">
      <alignment vertical="center" wrapText="1"/>
    </xf>
    <xf numFmtId="0" fontId="53" fillId="11" borderId="0" xfId="13" applyFont="1" applyFill="1" applyAlignment="1" applyProtection="1">
      <alignment vertical="center" wrapText="1"/>
    </xf>
    <xf numFmtId="0" fontId="53" fillId="11" borderId="0" xfId="13" applyFont="1" applyFill="1" applyBorder="1" applyAlignment="1" applyProtection="1"/>
    <xf numFmtId="0" fontId="13" fillId="11" borderId="0" xfId="13" applyFont="1" applyFill="1" applyBorder="1" applyProtection="1"/>
    <xf numFmtId="0" fontId="51" fillId="11" borderId="0" xfId="13" applyFont="1" applyFill="1" applyBorder="1" applyProtection="1"/>
    <xf numFmtId="0" fontId="62" fillId="0" borderId="0" xfId="13" applyFont="1"/>
    <xf numFmtId="2" fontId="149" fillId="11" borderId="0" xfId="13" applyNumberFormat="1" applyFont="1" applyFill="1" applyBorder="1" applyAlignment="1" applyProtection="1">
      <alignment vertical="center" wrapText="1"/>
    </xf>
    <xf numFmtId="0" fontId="169" fillId="17" borderId="26" xfId="13" applyFont="1" applyFill="1" applyBorder="1" applyAlignment="1" applyProtection="1">
      <alignment horizontal="center" wrapText="1"/>
    </xf>
    <xf numFmtId="2" fontId="53" fillId="11" borderId="0" xfId="13" applyNumberFormat="1" applyFont="1" applyFill="1" applyBorder="1" applyAlignment="1" applyProtection="1">
      <alignment vertical="center" wrapText="1"/>
    </xf>
    <xf numFmtId="2" fontId="53" fillId="13" borderId="29" xfId="13" applyNumberFormat="1" applyFont="1" applyFill="1" applyBorder="1" applyAlignment="1" applyProtection="1">
      <alignment horizontal="center" vertical="center"/>
    </xf>
    <xf numFmtId="0" fontId="53" fillId="11" borderId="0" xfId="13" applyFont="1" applyFill="1" applyBorder="1" applyAlignment="1" applyProtection="1">
      <alignment vertical="center" wrapText="1"/>
    </xf>
    <xf numFmtId="0" fontId="10" fillId="11" borderId="0" xfId="13" applyFont="1" applyFill="1" applyBorder="1" applyAlignment="1" applyProtection="1">
      <alignment horizontal="center"/>
    </xf>
    <xf numFmtId="0" fontId="13" fillId="11" borderId="0" xfId="13" applyFont="1" applyFill="1" applyProtection="1"/>
    <xf numFmtId="0" fontId="168" fillId="2" borderId="0" xfId="13" applyFont="1" applyFill="1" applyBorder="1" applyProtection="1">
      <protection locked="0"/>
    </xf>
    <xf numFmtId="0" fontId="13" fillId="11" borderId="0" xfId="13" applyFont="1" applyFill="1" applyBorder="1" applyAlignment="1" applyProtection="1">
      <alignment vertical="top" wrapText="1"/>
    </xf>
    <xf numFmtId="0" fontId="169" fillId="17" borderId="75" xfId="13" applyFont="1" applyFill="1" applyBorder="1" applyAlignment="1" applyProtection="1">
      <alignment horizontal="center" wrapText="1"/>
    </xf>
    <xf numFmtId="0" fontId="66" fillId="11" borderId="0" xfId="13" applyFont="1" applyFill="1" applyBorder="1" applyProtection="1"/>
    <xf numFmtId="166" fontId="170" fillId="13" borderId="26" xfId="13" applyNumberFormat="1" applyFont="1" applyFill="1" applyBorder="1" applyAlignment="1" applyProtection="1">
      <alignment horizontal="center" vertical="center" wrapText="1"/>
    </xf>
    <xf numFmtId="166" fontId="53" fillId="13" borderId="26" xfId="13" applyNumberFormat="1" applyFont="1" applyFill="1" applyBorder="1" applyAlignment="1" applyProtection="1">
      <alignment horizontal="center" vertical="center" wrapText="1"/>
    </xf>
    <xf numFmtId="0" fontId="170" fillId="2" borderId="0" xfId="13" applyFont="1" applyFill="1" applyAlignment="1" applyProtection="1">
      <alignment vertical="center" wrapText="1"/>
    </xf>
    <xf numFmtId="0" fontId="53" fillId="11" borderId="0" xfId="13" applyFont="1" applyFill="1" applyAlignment="1" applyProtection="1">
      <alignment horizontal="left" vertical="top" wrapText="1"/>
    </xf>
    <xf numFmtId="0" fontId="13" fillId="2" borderId="0" xfId="13" applyFont="1" applyFill="1" applyBorder="1" applyAlignment="1" applyProtection="1"/>
    <xf numFmtId="0" fontId="53" fillId="11" borderId="0" xfId="13" applyFont="1" applyFill="1" applyAlignment="1" applyProtection="1"/>
    <xf numFmtId="0" fontId="170" fillId="11" borderId="0" xfId="13" applyFont="1" applyFill="1" applyAlignment="1" applyProtection="1"/>
    <xf numFmtId="0" fontId="53" fillId="11" borderId="0" xfId="2" applyFont="1" applyFill="1" applyProtection="1">
      <protection hidden="1"/>
    </xf>
    <xf numFmtId="0" fontId="53" fillId="2" borderId="0" xfId="2" applyFont="1" applyFill="1" applyProtection="1">
      <protection hidden="1"/>
    </xf>
    <xf numFmtId="0" fontId="176" fillId="2" borderId="0" xfId="13" applyFont="1" applyFill="1" applyProtection="1"/>
    <xf numFmtId="167" fontId="95" fillId="2" borderId="0" xfId="13" applyNumberFormat="1" applyFont="1" applyFill="1" applyBorder="1" applyAlignment="1">
      <alignment horizontal="right" vertical="top"/>
    </xf>
    <xf numFmtId="0" fontId="170" fillId="2" borderId="0" xfId="13" applyFont="1" applyFill="1" applyAlignment="1" applyProtection="1">
      <alignment horizontal="left" wrapText="1"/>
    </xf>
    <xf numFmtId="0" fontId="51" fillId="2" borderId="0" xfId="13" applyFont="1" applyFill="1" applyBorder="1" applyProtection="1"/>
    <xf numFmtId="0" fontId="10" fillId="2" borderId="0" xfId="13" applyFont="1" applyFill="1" applyBorder="1" applyProtection="1"/>
    <xf numFmtId="0" fontId="149" fillId="2" borderId="0" xfId="13" applyFont="1" applyFill="1" applyBorder="1" applyAlignment="1" applyProtection="1">
      <alignment vertical="center"/>
    </xf>
    <xf numFmtId="0" fontId="149" fillId="2" borderId="0" xfId="13" applyFont="1" applyFill="1" applyBorder="1" applyAlignment="1" applyProtection="1">
      <alignment horizontal="center" wrapText="1"/>
    </xf>
    <xf numFmtId="0" fontId="13" fillId="11" borderId="0" xfId="13" applyFont="1" applyFill="1" applyBorder="1" applyAlignment="1" applyProtection="1"/>
    <xf numFmtId="0" fontId="53" fillId="2" borderId="0" xfId="13" applyFont="1" applyFill="1" applyAlignment="1" applyProtection="1">
      <alignment wrapText="1"/>
    </xf>
    <xf numFmtId="0" fontId="13" fillId="11" borderId="72" xfId="13" applyFont="1" applyFill="1" applyBorder="1" applyAlignment="1" applyProtection="1">
      <alignment vertical="top" wrapText="1"/>
    </xf>
    <xf numFmtId="0" fontId="176" fillId="11" borderId="0" xfId="13" applyFont="1" applyFill="1" applyProtection="1"/>
    <xf numFmtId="0" fontId="53" fillId="2" borderId="0" xfId="13" applyFont="1" applyFill="1" applyAlignment="1" applyProtection="1">
      <alignment vertical="top"/>
    </xf>
    <xf numFmtId="0" fontId="96" fillId="2" borderId="0" xfId="13" applyFont="1" applyFill="1" applyProtection="1"/>
    <xf numFmtId="0" fontId="13" fillId="11" borderId="0" xfId="13" applyFont="1" applyFill="1" applyBorder="1" applyAlignment="1" applyProtection="1">
      <alignment horizontal="center" vertical="center" textRotation="90" wrapText="1"/>
    </xf>
    <xf numFmtId="0" fontId="169" fillId="11" borderId="0" xfId="13" applyFont="1" applyFill="1" applyBorder="1" applyAlignment="1" applyProtection="1">
      <alignment horizontal="center" wrapText="1"/>
    </xf>
    <xf numFmtId="166" fontId="53" fillId="11" borderId="0" xfId="13" applyNumberFormat="1" applyFont="1" applyFill="1" applyBorder="1" applyAlignment="1" applyProtection="1">
      <alignment horizontal="center" vertical="center" wrapText="1"/>
    </xf>
    <xf numFmtId="0" fontId="13" fillId="2" borderId="0" xfId="13" applyFont="1" applyFill="1" applyAlignment="1" applyProtection="1">
      <alignment vertical="top" wrapText="1"/>
    </xf>
    <xf numFmtId="0" fontId="53" fillId="2" borderId="0" xfId="13" applyFont="1" applyFill="1" applyAlignment="1" applyProtection="1">
      <alignment horizontal="left" vertical="top" wrapText="1"/>
    </xf>
    <xf numFmtId="0" fontId="53" fillId="2" borderId="0" xfId="13" applyFont="1" applyFill="1" applyAlignment="1" applyProtection="1"/>
    <xf numFmtId="0" fontId="170" fillId="2" borderId="0" xfId="13" applyFont="1" applyFill="1" applyAlignment="1" applyProtection="1"/>
    <xf numFmtId="0" fontId="53" fillId="2" borderId="0" xfId="13" applyFont="1" applyFill="1" applyAlignment="1" applyProtection="1">
      <alignment horizontal="right"/>
    </xf>
    <xf numFmtId="165" fontId="53" fillId="2" borderId="0" xfId="13" applyNumberFormat="1" applyFont="1" applyFill="1" applyProtection="1"/>
    <xf numFmtId="2" fontId="53" fillId="2" borderId="0" xfId="13" applyNumberFormat="1" applyFont="1" applyFill="1" applyProtection="1"/>
    <xf numFmtId="0" fontId="53" fillId="11" borderId="0" xfId="13" applyFont="1" applyFill="1" applyAlignment="1" applyProtection="1">
      <alignment horizontal="right"/>
    </xf>
    <xf numFmtId="2" fontId="53" fillId="11" borderId="0" xfId="13" applyNumberFormat="1" applyFont="1" applyFill="1" applyProtection="1"/>
    <xf numFmtId="0" fontId="53" fillId="0" borderId="26" xfId="13" applyFont="1" applyBorder="1" applyAlignment="1" applyProtection="1">
      <alignment horizontal="center" vertical="center"/>
    </xf>
    <xf numFmtId="2" fontId="53" fillId="11" borderId="0" xfId="13" applyNumberFormat="1" applyFont="1" applyFill="1" applyAlignment="1" applyProtection="1">
      <alignment vertical="center"/>
    </xf>
    <xf numFmtId="0" fontId="53" fillId="11" borderId="0" xfId="13" applyFont="1" applyFill="1" applyAlignment="1">
      <alignment vertical="center"/>
    </xf>
    <xf numFmtId="0" fontId="134" fillId="17" borderId="6" xfId="13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0" fillId="2" borderId="0" xfId="0" applyNumberFormat="1" applyFont="1" applyFill="1" applyBorder="1" applyAlignment="1">
      <alignment horizontal="center" vertical="center"/>
    </xf>
    <xf numFmtId="0" fontId="2" fillId="21" borderId="23" xfId="0" applyFont="1" applyFill="1" applyBorder="1" applyAlignment="1" applyProtection="1">
      <alignment horizontal="center"/>
      <protection locked="0"/>
    </xf>
    <xf numFmtId="0" fontId="0" fillId="2" borderId="17" xfId="0" applyFont="1" applyFill="1" applyBorder="1" applyAlignment="1">
      <alignment horizontal="center" vertical="center"/>
    </xf>
    <xf numFmtId="2" fontId="0" fillId="2" borderId="17" xfId="0" applyNumberFormat="1" applyFont="1" applyFill="1" applyBorder="1" applyAlignment="1">
      <alignment horizontal="center" vertical="center"/>
    </xf>
    <xf numFmtId="165" fontId="0" fillId="2" borderId="17" xfId="0" applyNumberFormat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165" fontId="5" fillId="2" borderId="0" xfId="0" applyNumberFormat="1" applyFont="1" applyFill="1"/>
    <xf numFmtId="0" fontId="0" fillId="23" borderId="6" xfId="0" applyFill="1" applyBorder="1" applyAlignment="1" applyProtection="1">
      <alignment horizontal="center" vertical="center"/>
      <protection locked="0"/>
    </xf>
    <xf numFmtId="0" fontId="0" fillId="22" borderId="6" xfId="0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0" xfId="0" applyFill="1" applyAlignment="1" applyProtection="1">
      <alignment horizontal="center" vertical="center"/>
      <protection locked="0"/>
    </xf>
    <xf numFmtId="0" fontId="3" fillId="2" borderId="0" xfId="0" applyFont="1" applyFill="1"/>
    <xf numFmtId="165" fontId="3" fillId="2" borderId="0" xfId="0" applyNumberFormat="1" applyFont="1" applyFill="1" applyBorder="1" applyAlignment="1">
      <alignment horizontal="center" vertical="center"/>
    </xf>
    <xf numFmtId="0" fontId="177" fillId="2" borderId="0" xfId="0" applyFont="1" applyFill="1" applyBorder="1" applyAlignment="1">
      <alignment horizontal="center" vertical="center" wrapText="1"/>
    </xf>
    <xf numFmtId="165" fontId="3" fillId="2" borderId="0" xfId="0" applyNumberFormat="1" applyFont="1" applyFill="1"/>
    <xf numFmtId="2" fontId="0" fillId="2" borderId="0" xfId="0" applyNumberFormat="1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2" fontId="0" fillId="2" borderId="22" xfId="0" applyNumberFormat="1" applyFont="1" applyFill="1" applyBorder="1" applyAlignment="1">
      <alignment horizontal="center" vertical="center"/>
    </xf>
    <xf numFmtId="165" fontId="0" fillId="2" borderId="22" xfId="0" applyNumberFormat="1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2" fontId="0" fillId="2" borderId="19" xfId="0" applyNumberFormat="1" applyFont="1" applyFill="1" applyBorder="1" applyAlignment="1">
      <alignment horizontal="center" vertical="center"/>
    </xf>
    <xf numFmtId="165" fontId="0" fillId="2" borderId="19" xfId="0" applyNumberFormat="1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165" fontId="10" fillId="2" borderId="0" xfId="0" applyNumberFormat="1" applyFont="1" applyFill="1" applyBorder="1" applyAlignment="1">
      <alignment horizontal="center" vertical="center"/>
    </xf>
    <xf numFmtId="165" fontId="177" fillId="2" borderId="0" xfId="0" applyNumberFormat="1" applyFont="1" applyFill="1" applyBorder="1" applyAlignment="1">
      <alignment horizontal="center" vertical="center"/>
    </xf>
    <xf numFmtId="2" fontId="5" fillId="2" borderId="0" xfId="0" applyNumberFormat="1" applyFont="1" applyFill="1"/>
    <xf numFmtId="165" fontId="179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 applyProtection="1">
      <alignment horizontal="center"/>
      <protection locked="0"/>
    </xf>
    <xf numFmtId="0" fontId="11" fillId="2" borderId="0" xfId="0" applyFont="1" applyFill="1" applyBorder="1" applyAlignment="1" applyProtection="1">
      <alignment horizontal="center"/>
      <protection locked="0"/>
    </xf>
    <xf numFmtId="2" fontId="10" fillId="2" borderId="0" xfId="0" applyNumberFormat="1" applyFont="1" applyFill="1" applyBorder="1" applyAlignment="1">
      <alignment horizontal="center" vertical="center"/>
    </xf>
    <xf numFmtId="165" fontId="10" fillId="2" borderId="0" xfId="0" applyNumberFormat="1" applyFont="1" applyFill="1"/>
    <xf numFmtId="2" fontId="5" fillId="2" borderId="0" xfId="0" applyNumberFormat="1" applyFont="1" applyFill="1" applyBorder="1" applyAlignment="1">
      <alignment horizontal="center" vertical="center"/>
    </xf>
    <xf numFmtId="0" fontId="2" fillId="21" borderId="23" xfId="0" applyFont="1" applyFill="1" applyBorder="1" applyAlignment="1" applyProtection="1">
      <alignment horizontal="center"/>
    </xf>
    <xf numFmtId="0" fontId="146" fillId="2" borderId="0" xfId="13" applyFont="1" applyFill="1" applyBorder="1" applyAlignment="1" applyProtection="1">
      <alignment horizontal="left" vertical="center" wrapText="1"/>
    </xf>
    <xf numFmtId="0" fontId="35" fillId="2" borderId="0" xfId="13" applyFont="1" applyFill="1" applyBorder="1" applyAlignment="1" applyProtection="1">
      <alignment horizontal="left" vertical="center"/>
    </xf>
    <xf numFmtId="2" fontId="62" fillId="2" borderId="0" xfId="2" applyNumberFormat="1" applyFont="1" applyFill="1" applyBorder="1" applyAlignment="1" applyProtection="1">
      <alignment horizontal="center" vertical="center" wrapText="1"/>
      <protection hidden="1"/>
    </xf>
    <xf numFmtId="0" fontId="27" fillId="2" borderId="0" xfId="13" applyFont="1" applyFill="1" applyBorder="1" applyAlignment="1" applyProtection="1">
      <alignment horizontal="center" vertical="center"/>
      <protection locked="0"/>
    </xf>
    <xf numFmtId="0" fontId="35" fillId="2" borderId="0" xfId="13" applyFont="1" applyFill="1" applyBorder="1" applyAlignment="1" applyProtection="1">
      <alignment horizontal="center"/>
    </xf>
    <xf numFmtId="0" fontId="38" fillId="2" borderId="0" xfId="13" applyFont="1" applyFill="1" applyBorder="1" applyAlignment="1" applyProtection="1">
      <alignment horizontal="center"/>
    </xf>
    <xf numFmtId="0" fontId="180" fillId="2" borderId="0" xfId="0" applyFont="1" applyFill="1"/>
    <xf numFmtId="0" fontId="181" fillId="2" borderId="0" xfId="0" applyFont="1" applyFill="1"/>
    <xf numFmtId="0" fontId="2" fillId="12" borderId="0" xfId="0" applyFont="1" applyFill="1" applyAlignment="1">
      <alignment horizontal="center" wrapText="1"/>
    </xf>
    <xf numFmtId="0" fontId="114" fillId="2" borderId="0" xfId="0" applyFont="1" applyFill="1" applyAlignment="1">
      <alignment horizontal="center" wrapText="1"/>
    </xf>
    <xf numFmtId="0" fontId="123" fillId="5" borderId="0" xfId="0" applyFont="1" applyFill="1" applyAlignment="1">
      <alignment horizontal="center"/>
    </xf>
    <xf numFmtId="0" fontId="11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2" fillId="3" borderId="10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0" fillId="5" borderId="7" xfId="0" applyFill="1" applyBorder="1" applyAlignment="1" applyProtection="1">
      <alignment horizontal="center" wrapText="1"/>
      <protection locked="0"/>
    </xf>
    <xf numFmtId="0" fontId="0" fillId="5" borderId="8" xfId="0" applyFill="1" applyBorder="1" applyAlignment="1" applyProtection="1">
      <alignment horizontal="center" wrapText="1"/>
      <protection locked="0"/>
    </xf>
    <xf numFmtId="0" fontId="0" fillId="5" borderId="9" xfId="0" applyFill="1" applyBorder="1" applyAlignment="1" applyProtection="1">
      <alignment horizontal="center" wrapText="1"/>
      <protection locked="0"/>
    </xf>
    <xf numFmtId="0" fontId="0" fillId="5" borderId="14" xfId="0" applyFill="1" applyBorder="1" applyAlignment="1" applyProtection="1">
      <alignment horizontal="center"/>
      <protection locked="0"/>
    </xf>
    <xf numFmtId="0" fontId="8" fillId="3" borderId="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textRotation="90" wrapText="1"/>
    </xf>
    <xf numFmtId="0" fontId="9" fillId="3" borderId="18" xfId="0" applyFont="1" applyFill="1" applyBorder="1" applyAlignment="1">
      <alignment horizontal="center" vertical="center" textRotation="90" wrapText="1"/>
    </xf>
    <xf numFmtId="0" fontId="9" fillId="3" borderId="14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wrapText="1"/>
    </xf>
    <xf numFmtId="0" fontId="5" fillId="7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left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5" fillId="7" borderId="6" xfId="0" applyFont="1" applyFill="1" applyBorder="1" applyAlignment="1">
      <alignment horizontal="center" vertical="center" wrapText="1"/>
    </xf>
    <xf numFmtId="0" fontId="34" fillId="2" borderId="27" xfId="4" applyFont="1" applyFill="1" applyBorder="1" applyAlignment="1">
      <alignment horizontal="center" vertical="center"/>
    </xf>
    <xf numFmtId="0" fontId="34" fillId="2" borderId="0" xfId="4" applyFont="1" applyFill="1" applyBorder="1" applyAlignment="1">
      <alignment horizontal="center" vertical="center"/>
    </xf>
    <xf numFmtId="0" fontId="36" fillId="11" borderId="0" xfId="4" applyFont="1" applyFill="1" applyAlignment="1">
      <alignment horizontal="center" vertical="center" wrapText="1"/>
    </xf>
    <xf numFmtId="0" fontId="41" fillId="12" borderId="33" xfId="4" applyFont="1" applyFill="1" applyBorder="1" applyAlignment="1">
      <alignment horizontal="center" vertical="center" wrapText="1"/>
    </xf>
    <xf numFmtId="0" fontId="41" fillId="12" borderId="34" xfId="4" applyFont="1" applyFill="1" applyBorder="1" applyAlignment="1">
      <alignment horizontal="center" vertical="center" wrapText="1"/>
    </xf>
    <xf numFmtId="0" fontId="41" fillId="12" borderId="35" xfId="4" applyFont="1" applyFill="1" applyBorder="1" applyAlignment="1">
      <alignment horizontal="center" vertical="center" wrapText="1"/>
    </xf>
    <xf numFmtId="0" fontId="41" fillId="12" borderId="36" xfId="4" applyFont="1" applyFill="1" applyBorder="1" applyAlignment="1">
      <alignment horizontal="center" vertical="center" wrapText="1"/>
    </xf>
    <xf numFmtId="0" fontId="41" fillId="12" borderId="23" xfId="4" applyFont="1" applyFill="1" applyBorder="1" applyAlignment="1">
      <alignment horizontal="center" vertical="center" wrapText="1"/>
    </xf>
    <xf numFmtId="0" fontId="41" fillId="12" borderId="37" xfId="4" applyFont="1" applyFill="1" applyBorder="1" applyAlignment="1">
      <alignment horizontal="center" vertical="center" wrapText="1"/>
    </xf>
    <xf numFmtId="0" fontId="41" fillId="12" borderId="25" xfId="4" applyFont="1" applyFill="1" applyBorder="1" applyAlignment="1">
      <alignment horizontal="center" vertical="center" wrapText="1"/>
    </xf>
    <xf numFmtId="0" fontId="43" fillId="12" borderId="30" xfId="4" applyFont="1" applyFill="1" applyBorder="1" applyAlignment="1">
      <alignment horizontal="center" vertical="center" textRotation="90" wrapText="1"/>
    </xf>
    <xf numFmtId="0" fontId="32" fillId="11" borderId="0" xfId="4" applyFont="1" applyFill="1" applyAlignment="1">
      <alignment horizontal="left" vertical="top" wrapText="1"/>
    </xf>
    <xf numFmtId="0" fontId="34" fillId="2" borderId="27" xfId="4" applyFont="1" applyFill="1" applyBorder="1" applyAlignment="1">
      <alignment horizontal="center" vertical="top"/>
    </xf>
    <xf numFmtId="0" fontId="25" fillId="12" borderId="6" xfId="4" applyFont="1" applyFill="1" applyBorder="1" applyAlignment="1">
      <alignment horizontal="center" vertical="center" wrapText="1"/>
    </xf>
    <xf numFmtId="0" fontId="43" fillId="12" borderId="26" xfId="4" applyFont="1" applyFill="1" applyBorder="1" applyAlignment="1">
      <alignment horizontal="center" vertical="center" textRotation="90" wrapText="1"/>
    </xf>
    <xf numFmtId="0" fontId="13" fillId="2" borderId="38" xfId="4" applyFont="1" applyFill="1" applyBorder="1" applyAlignment="1">
      <alignment horizontal="center" vertical="center" wrapText="1"/>
    </xf>
    <xf numFmtId="0" fontId="31" fillId="11" borderId="38" xfId="4" applyFont="1" applyFill="1" applyBorder="1" applyAlignment="1">
      <alignment vertical="top" wrapText="1"/>
    </xf>
    <xf numFmtId="0" fontId="31" fillId="11" borderId="31" xfId="4" applyFont="1" applyFill="1" applyBorder="1" applyAlignment="1">
      <alignment vertical="top" wrapText="1"/>
    </xf>
    <xf numFmtId="0" fontId="13" fillId="2" borderId="31" xfId="4" applyFont="1" applyFill="1" applyBorder="1" applyAlignment="1">
      <alignment horizontal="center" vertical="center" wrapText="1"/>
    </xf>
    <xf numFmtId="0" fontId="54" fillId="11" borderId="0" xfId="4" applyFont="1" applyFill="1" applyAlignment="1">
      <alignment horizontal="center" wrapText="1"/>
    </xf>
    <xf numFmtId="0" fontId="25" fillId="12" borderId="6" xfId="4" applyFont="1" applyFill="1" applyBorder="1" applyAlignment="1">
      <alignment vertical="center" wrapText="1"/>
    </xf>
    <xf numFmtId="0" fontId="25" fillId="12" borderId="6" xfId="4" applyFont="1" applyFill="1" applyBorder="1" applyAlignment="1">
      <alignment horizontal="left" vertical="center" wrapText="1" indent="1"/>
    </xf>
    <xf numFmtId="0" fontId="31" fillId="11" borderId="44" xfId="4" applyFont="1" applyFill="1" applyBorder="1" applyAlignment="1">
      <alignment horizontal="left" vertical="top" wrapText="1"/>
    </xf>
    <xf numFmtId="0" fontId="31" fillId="11" borderId="45" xfId="4" applyFont="1" applyFill="1" applyBorder="1" applyAlignment="1">
      <alignment horizontal="left" vertical="top" wrapText="1"/>
    </xf>
    <xf numFmtId="0" fontId="31" fillId="11" borderId="46" xfId="4" applyFont="1" applyFill="1" applyBorder="1" applyAlignment="1">
      <alignment horizontal="left" vertical="top" wrapText="1"/>
    </xf>
    <xf numFmtId="0" fontId="31" fillId="11" borderId="47" xfId="4" applyFont="1" applyFill="1" applyBorder="1" applyAlignment="1">
      <alignment horizontal="left" vertical="top" wrapText="1"/>
    </xf>
    <xf numFmtId="0" fontId="31" fillId="11" borderId="0" xfId="4" applyFont="1" applyFill="1" applyBorder="1" applyAlignment="1">
      <alignment horizontal="left" vertical="top" wrapText="1"/>
    </xf>
    <xf numFmtId="0" fontId="31" fillId="11" borderId="48" xfId="4" applyFont="1" applyFill="1" applyBorder="1" applyAlignment="1">
      <alignment horizontal="left" vertical="top" wrapText="1"/>
    </xf>
    <xf numFmtId="0" fontId="31" fillId="11" borderId="49" xfId="4" applyFont="1" applyFill="1" applyBorder="1" applyAlignment="1">
      <alignment horizontal="left" vertical="top" wrapText="1"/>
    </xf>
    <xf numFmtId="0" fontId="31" fillId="11" borderId="50" xfId="4" applyFont="1" applyFill="1" applyBorder="1" applyAlignment="1">
      <alignment horizontal="left" vertical="top" wrapText="1"/>
    </xf>
    <xf numFmtId="0" fontId="31" fillId="11" borderId="51" xfId="4" applyFont="1" applyFill="1" applyBorder="1" applyAlignment="1">
      <alignment horizontal="left" vertical="top" wrapText="1"/>
    </xf>
    <xf numFmtId="0" fontId="32" fillId="11" borderId="0" xfId="4" applyFont="1" applyFill="1" applyAlignment="1">
      <alignment horizontal="center" wrapText="1"/>
    </xf>
    <xf numFmtId="0" fontId="31" fillId="11" borderId="31" xfId="4" applyFont="1" applyFill="1" applyBorder="1" applyAlignment="1">
      <alignment horizontal="left" vertical="top" wrapText="1"/>
    </xf>
    <xf numFmtId="0" fontId="53" fillId="2" borderId="31" xfId="4" applyFont="1" applyFill="1" applyBorder="1" applyAlignment="1">
      <alignment horizontal="center"/>
    </xf>
    <xf numFmtId="0" fontId="25" fillId="12" borderId="33" xfId="4" applyFont="1" applyFill="1" applyBorder="1" applyAlignment="1">
      <alignment horizontal="center" vertical="center" wrapText="1"/>
    </xf>
    <xf numFmtId="0" fontId="25" fillId="12" borderId="42" xfId="4" applyFont="1" applyFill="1" applyBorder="1" applyAlignment="1">
      <alignment horizontal="center" vertical="center" wrapText="1"/>
    </xf>
    <xf numFmtId="0" fontId="25" fillId="12" borderId="43" xfId="4" applyFont="1" applyFill="1" applyBorder="1" applyAlignment="1">
      <alignment horizontal="center" vertical="center" wrapText="1"/>
    </xf>
    <xf numFmtId="0" fontId="25" fillId="12" borderId="0" xfId="4" applyFont="1" applyFill="1" applyBorder="1" applyAlignment="1">
      <alignment horizontal="center" vertical="center" wrapText="1"/>
    </xf>
    <xf numFmtId="0" fontId="148" fillId="2" borderId="0" xfId="14" applyFont="1" applyFill="1" applyAlignment="1">
      <alignment horizontal="center" vertical="center"/>
    </xf>
    <xf numFmtId="0" fontId="10" fillId="2" borderId="79" xfId="13" applyFont="1" applyFill="1" applyBorder="1" applyAlignment="1">
      <alignment horizontal="center" vertical="center"/>
    </xf>
    <xf numFmtId="0" fontId="10" fillId="2" borderId="55" xfId="13" applyFont="1" applyFill="1" applyBorder="1" applyAlignment="1">
      <alignment horizontal="center" vertical="center"/>
    </xf>
    <xf numFmtId="0" fontId="151" fillId="21" borderId="6" xfId="13" applyFont="1" applyFill="1" applyBorder="1" applyAlignment="1">
      <alignment horizontal="center" vertical="center" wrapText="1"/>
    </xf>
    <xf numFmtId="0" fontId="131" fillId="21" borderId="87" xfId="13" applyFont="1" applyFill="1" applyBorder="1" applyAlignment="1">
      <alignment horizontal="center" vertical="center" wrapText="1"/>
    </xf>
    <xf numFmtId="0" fontId="131" fillId="21" borderId="0" xfId="13" applyFont="1" applyFill="1" applyBorder="1" applyAlignment="1">
      <alignment horizontal="center" vertical="center" wrapText="1"/>
    </xf>
    <xf numFmtId="165" fontId="5" fillId="2" borderId="54" xfId="0" applyNumberFormat="1" applyFont="1" applyFill="1" applyBorder="1" applyAlignment="1">
      <alignment horizontal="left" vertical="center"/>
    </xf>
    <xf numFmtId="0" fontId="149" fillId="2" borderId="0" xfId="13" applyFont="1" applyFill="1" applyAlignment="1">
      <alignment horizontal="center" vertical="center" wrapText="1"/>
    </xf>
    <xf numFmtId="0" fontId="149" fillId="2" borderId="0" xfId="13" applyFont="1" applyFill="1" applyAlignment="1">
      <alignment horizontal="left" vertical="center" wrapText="1"/>
    </xf>
    <xf numFmtId="0" fontId="158" fillId="2" borderId="0" xfId="13" applyFont="1" applyFill="1" applyBorder="1" applyAlignment="1">
      <alignment horizontal="center" wrapText="1"/>
    </xf>
    <xf numFmtId="0" fontId="158" fillId="2" borderId="0" xfId="13" applyFont="1" applyFill="1" applyAlignment="1">
      <alignment horizontal="center" wrapText="1"/>
    </xf>
    <xf numFmtId="0" fontId="2" fillId="2" borderId="43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58" xfId="0" applyFont="1" applyFill="1" applyBorder="1" applyAlignment="1" applyProtection="1">
      <alignment horizontal="center" vertical="center" wrapText="1"/>
      <protection locked="0"/>
    </xf>
    <xf numFmtId="0" fontId="2" fillId="21" borderId="6" xfId="0" applyFont="1" applyFill="1" applyBorder="1" applyAlignment="1" applyProtection="1">
      <alignment horizontal="center" vertical="center" wrapText="1"/>
      <protection locked="0"/>
    </xf>
    <xf numFmtId="165" fontId="32" fillId="2" borderId="54" xfId="13" applyNumberFormat="1" applyFill="1" applyBorder="1" applyAlignment="1">
      <alignment horizontal="center" vertical="center" wrapText="1"/>
    </xf>
    <xf numFmtId="2" fontId="32" fillId="2" borderId="79" xfId="13" applyNumberFormat="1" applyFill="1" applyBorder="1" applyAlignment="1">
      <alignment horizontal="center" vertical="center" wrapText="1"/>
    </xf>
    <xf numFmtId="2" fontId="32" fillId="2" borderId="89" xfId="13" applyNumberFormat="1" applyFill="1" applyBorder="1" applyAlignment="1">
      <alignment horizontal="center" vertical="center" wrapText="1"/>
    </xf>
    <xf numFmtId="2" fontId="32" fillId="2" borderId="55" xfId="13" applyNumberFormat="1" applyFill="1" applyBorder="1" applyAlignment="1">
      <alignment horizontal="center" vertical="center" wrapText="1"/>
    </xf>
    <xf numFmtId="0" fontId="2" fillId="21" borderId="33" xfId="0" applyFont="1" applyFill="1" applyBorder="1" applyAlignment="1" applyProtection="1">
      <alignment horizontal="center" vertical="center" wrapText="1"/>
      <protection locked="0"/>
    </xf>
    <xf numFmtId="0" fontId="2" fillId="21" borderId="35" xfId="0" applyFont="1" applyFill="1" applyBorder="1" applyAlignment="1" applyProtection="1">
      <alignment horizontal="center" vertical="center" wrapText="1"/>
      <protection locked="0"/>
    </xf>
    <xf numFmtId="0" fontId="32" fillId="2" borderId="54" xfId="13" applyFill="1" applyBorder="1" applyAlignment="1">
      <alignment horizontal="center" vertical="center" wrapText="1"/>
    </xf>
    <xf numFmtId="0" fontId="10" fillId="2" borderId="0" xfId="13" applyFont="1" applyFill="1" applyBorder="1" applyAlignment="1">
      <alignment horizontal="center" vertical="center" wrapText="1"/>
    </xf>
    <xf numFmtId="0" fontId="10" fillId="2" borderId="27" xfId="13" applyFont="1" applyFill="1" applyBorder="1" applyAlignment="1">
      <alignment horizontal="center" vertical="center" wrapText="1"/>
    </xf>
    <xf numFmtId="165" fontId="0" fillId="2" borderId="64" xfId="0" applyNumberFormat="1" applyFill="1" applyBorder="1" applyAlignment="1">
      <alignment horizontal="center"/>
    </xf>
    <xf numFmtId="165" fontId="0" fillId="2" borderId="90" xfId="0" applyNumberFormat="1" applyFill="1" applyBorder="1" applyAlignment="1">
      <alignment horizontal="center"/>
    </xf>
    <xf numFmtId="0" fontId="150" fillId="2" borderId="0" xfId="13" applyFont="1" applyFill="1" applyBorder="1" applyAlignment="1">
      <alignment horizontal="center" wrapText="1"/>
    </xf>
    <xf numFmtId="0" fontId="1" fillId="2" borderId="0" xfId="13" applyFont="1" applyFill="1" applyAlignment="1">
      <alignment horizontal="center" vertical="center" wrapText="1"/>
    </xf>
    <xf numFmtId="0" fontId="34" fillId="2" borderId="0" xfId="13" applyFont="1" applyFill="1" applyBorder="1" applyAlignment="1">
      <alignment horizontal="center"/>
    </xf>
    <xf numFmtId="0" fontId="1" fillId="2" borderId="0" xfId="13" applyFont="1" applyFill="1" applyAlignment="1">
      <alignment horizontal="center" vertical="center"/>
    </xf>
    <xf numFmtId="0" fontId="58" fillId="2" borderId="27" xfId="13" applyFont="1" applyFill="1" applyBorder="1" applyAlignment="1">
      <alignment horizontal="center" wrapText="1"/>
    </xf>
    <xf numFmtId="0" fontId="35" fillId="2" borderId="27" xfId="13" applyFont="1" applyFill="1" applyBorder="1" applyAlignment="1">
      <alignment horizontal="center" wrapText="1"/>
    </xf>
    <xf numFmtId="0" fontId="131" fillId="21" borderId="43" xfId="13" applyFont="1" applyFill="1" applyBorder="1" applyAlignment="1">
      <alignment horizontal="center" vertical="center" wrapText="1"/>
    </xf>
    <xf numFmtId="0" fontId="2" fillId="21" borderId="42" xfId="0" applyFont="1" applyFill="1" applyBorder="1" applyAlignment="1" applyProtection="1">
      <alignment horizontal="left" vertical="center" wrapText="1"/>
      <protection locked="0"/>
    </xf>
    <xf numFmtId="0" fontId="2" fillId="21" borderId="27" xfId="0" applyFont="1" applyFill="1" applyBorder="1" applyAlignment="1" applyProtection="1">
      <alignment horizontal="left" vertical="center" wrapText="1"/>
      <protection locked="0"/>
    </xf>
    <xf numFmtId="0" fontId="34" fillId="2" borderId="62" xfId="13" applyFont="1" applyFill="1" applyBorder="1" applyAlignment="1">
      <alignment horizontal="center" vertical="center" wrapText="1"/>
    </xf>
    <xf numFmtId="0" fontId="34" fillId="2" borderId="65" xfId="13" applyFont="1" applyFill="1" applyBorder="1" applyAlignment="1">
      <alignment horizontal="center" vertical="center" wrapText="1"/>
    </xf>
    <xf numFmtId="0" fontId="16" fillId="21" borderId="6" xfId="0" applyFont="1" applyFill="1" applyBorder="1" applyAlignment="1" applyProtection="1">
      <alignment horizontal="center" vertical="center" wrapText="1"/>
      <protection locked="0"/>
    </xf>
    <xf numFmtId="0" fontId="2" fillId="21" borderId="33" xfId="0" applyFont="1" applyFill="1" applyBorder="1" applyAlignment="1" applyProtection="1">
      <alignment horizontal="left" vertical="center" wrapText="1"/>
      <protection locked="0"/>
    </xf>
    <xf numFmtId="0" fontId="2" fillId="21" borderId="43" xfId="0" applyFont="1" applyFill="1" applyBorder="1" applyAlignment="1" applyProtection="1">
      <alignment horizontal="left" vertical="center" wrapText="1"/>
      <protection locked="0"/>
    </xf>
    <xf numFmtId="0" fontId="2" fillId="21" borderId="0" xfId="0" applyFont="1" applyFill="1" applyBorder="1" applyAlignment="1" applyProtection="1">
      <alignment horizontal="left" vertical="center" wrapText="1"/>
      <protection locked="0"/>
    </xf>
    <xf numFmtId="0" fontId="2" fillId="21" borderId="88" xfId="0" applyFont="1" applyFill="1" applyBorder="1" applyAlignment="1" applyProtection="1">
      <alignment horizontal="left" vertical="center" wrapText="1"/>
      <protection locked="0"/>
    </xf>
    <xf numFmtId="0" fontId="58" fillId="12" borderId="7" xfId="2" applyFont="1" applyFill="1" applyBorder="1" applyAlignment="1" applyProtection="1">
      <alignment horizontal="center" vertical="center" wrapText="1"/>
      <protection hidden="1"/>
    </xf>
    <xf numFmtId="0" fontId="58" fillId="12" borderId="9" xfId="2" applyFont="1" applyFill="1" applyBorder="1" applyAlignment="1" applyProtection="1">
      <alignment horizontal="center" vertical="center" wrapText="1"/>
      <protection hidden="1"/>
    </xf>
    <xf numFmtId="0" fontId="59" fillId="9" borderId="7" xfId="2" applyFont="1" applyFill="1" applyBorder="1" applyAlignment="1" applyProtection="1">
      <alignment horizontal="center"/>
      <protection locked="0"/>
    </xf>
    <xf numFmtId="0" fontId="59" fillId="9" borderId="9" xfId="2" applyFont="1" applyFill="1" applyBorder="1" applyAlignment="1" applyProtection="1">
      <alignment horizontal="center"/>
      <protection locked="0"/>
    </xf>
    <xf numFmtId="0" fontId="38" fillId="12" borderId="43" xfId="2" applyFont="1" applyFill="1" applyBorder="1" applyAlignment="1" applyProtection="1">
      <alignment horizontal="center" vertical="center" wrapText="1"/>
      <protection hidden="1"/>
    </xf>
    <xf numFmtId="0" fontId="38" fillId="12" borderId="0" xfId="2" applyFont="1" applyFill="1" applyBorder="1" applyAlignment="1" applyProtection="1">
      <alignment horizontal="center" vertical="center" wrapText="1"/>
      <protection hidden="1"/>
    </xf>
    <xf numFmtId="0" fontId="32" fillId="11" borderId="0" xfId="2" applyFont="1" applyFill="1" applyAlignment="1" applyProtection="1">
      <alignment horizontal="left" vertical="top" wrapText="1"/>
      <protection hidden="1"/>
    </xf>
    <xf numFmtId="0" fontId="58" fillId="12" borderId="6" xfId="2" applyFont="1" applyFill="1" applyBorder="1" applyAlignment="1" applyProtection="1">
      <alignment horizontal="center" vertical="center" wrapText="1"/>
      <protection hidden="1"/>
    </xf>
    <xf numFmtId="0" fontId="58" fillId="12" borderId="6" xfId="2" applyFont="1" applyFill="1" applyBorder="1" applyAlignment="1" applyProtection="1">
      <alignment horizontal="center" vertical="center" wrapText="1"/>
      <protection locked="0" hidden="1"/>
    </xf>
    <xf numFmtId="0" fontId="59" fillId="9" borderId="6" xfId="2" applyFont="1" applyFill="1" applyBorder="1" applyAlignment="1" applyProtection="1">
      <alignment horizontal="center"/>
      <protection locked="0"/>
    </xf>
    <xf numFmtId="0" fontId="2" fillId="12" borderId="0" xfId="2" applyFont="1" applyFill="1" applyBorder="1" applyAlignment="1">
      <alignment horizontal="center" vertical="center" wrapText="1"/>
    </xf>
    <xf numFmtId="0" fontId="74" fillId="2" borderId="0" xfId="2" applyFont="1" applyFill="1" applyAlignment="1" applyProtection="1">
      <alignment horizontal="center" wrapText="1"/>
      <protection hidden="1"/>
    </xf>
    <xf numFmtId="0" fontId="61" fillId="11" borderId="0" xfId="2" applyFont="1" applyFill="1" applyBorder="1" applyAlignment="1" applyProtection="1">
      <alignment horizontal="left" vertical="center" wrapText="1"/>
      <protection hidden="1"/>
    </xf>
    <xf numFmtId="0" fontId="61" fillId="11" borderId="0" xfId="2" applyFont="1" applyFill="1" applyBorder="1" applyAlignment="1" applyProtection="1">
      <alignment horizontal="left" vertical="top" wrapText="1"/>
      <protection hidden="1"/>
    </xf>
    <xf numFmtId="0" fontId="66" fillId="12" borderId="23" xfId="2" applyFont="1" applyFill="1" applyBorder="1" applyAlignment="1">
      <alignment horizontal="center" vertical="center" wrapText="1"/>
    </xf>
    <xf numFmtId="0" fontId="66" fillId="12" borderId="25" xfId="2" applyFont="1" applyFill="1" applyBorder="1" applyAlignment="1">
      <alignment horizontal="center" vertical="center" wrapText="1"/>
    </xf>
    <xf numFmtId="0" fontId="62" fillId="12" borderId="35" xfId="2" applyFont="1" applyFill="1" applyBorder="1" applyAlignment="1">
      <alignment horizontal="center" vertical="center" wrapText="1"/>
    </xf>
    <xf numFmtId="0" fontId="62" fillId="12" borderId="27" xfId="2" applyFont="1" applyFill="1" applyBorder="1" applyAlignment="1">
      <alignment horizontal="center" vertical="center" wrapText="1"/>
    </xf>
    <xf numFmtId="0" fontId="62" fillId="12" borderId="36" xfId="2" applyFont="1" applyFill="1" applyBorder="1" applyAlignment="1">
      <alignment horizontal="center" vertical="center" wrapText="1"/>
    </xf>
    <xf numFmtId="0" fontId="62" fillId="12" borderId="7" xfId="2" applyFont="1" applyFill="1" applyBorder="1" applyAlignment="1">
      <alignment horizontal="center" vertical="center" wrapText="1"/>
    </xf>
    <xf numFmtId="0" fontId="62" fillId="12" borderId="8" xfId="2" applyFont="1" applyFill="1" applyBorder="1" applyAlignment="1">
      <alignment horizontal="center" vertical="center" wrapText="1"/>
    </xf>
    <xf numFmtId="0" fontId="62" fillId="12" borderId="9" xfId="2" applyFont="1" applyFill="1" applyBorder="1" applyAlignment="1">
      <alignment horizontal="center" vertical="center" wrapText="1"/>
    </xf>
    <xf numFmtId="0" fontId="62" fillId="12" borderId="7" xfId="2" applyFont="1" applyFill="1" applyBorder="1" applyAlignment="1">
      <alignment horizontal="center" vertical="center"/>
    </xf>
    <xf numFmtId="0" fontId="62" fillId="12" borderId="9" xfId="2" applyFont="1" applyFill="1" applyBorder="1" applyAlignment="1">
      <alignment horizontal="center" vertical="center"/>
    </xf>
    <xf numFmtId="0" fontId="58" fillId="12" borderId="33" xfId="2" applyFont="1" applyFill="1" applyBorder="1" applyAlignment="1" applyProtection="1">
      <alignment horizontal="center" vertical="center" wrapText="1"/>
      <protection hidden="1"/>
    </xf>
    <xf numFmtId="0" fontId="58" fillId="12" borderId="34" xfId="2" applyFont="1" applyFill="1" applyBorder="1" applyAlignment="1" applyProtection="1">
      <alignment horizontal="center" vertical="center" wrapText="1"/>
      <protection hidden="1"/>
    </xf>
    <xf numFmtId="0" fontId="58" fillId="12" borderId="43" xfId="2" applyFont="1" applyFill="1" applyBorder="1" applyAlignment="1" applyProtection="1">
      <alignment horizontal="center" vertical="center" wrapText="1"/>
      <protection hidden="1"/>
    </xf>
    <xf numFmtId="0" fontId="58" fillId="12" borderId="58" xfId="2" applyFont="1" applyFill="1" applyBorder="1" applyAlignment="1" applyProtection="1">
      <alignment horizontal="center" vertical="center" wrapText="1"/>
      <protection hidden="1"/>
    </xf>
    <xf numFmtId="0" fontId="58" fillId="12" borderId="35" xfId="2" applyFont="1" applyFill="1" applyBorder="1" applyAlignment="1" applyProtection="1">
      <alignment horizontal="center" vertical="center" wrapText="1"/>
      <protection hidden="1"/>
    </xf>
    <xf numFmtId="0" fontId="58" fillId="12" borderId="36" xfId="2" applyFont="1" applyFill="1" applyBorder="1" applyAlignment="1" applyProtection="1">
      <alignment horizontal="center" vertical="center" wrapText="1"/>
      <protection hidden="1"/>
    </xf>
    <xf numFmtId="0" fontId="58" fillId="12" borderId="23" xfId="2" applyFont="1" applyFill="1" applyBorder="1" applyAlignment="1" applyProtection="1">
      <alignment horizontal="center" vertical="center" wrapText="1"/>
      <protection hidden="1"/>
    </xf>
    <xf numFmtId="0" fontId="58" fillId="12" borderId="25" xfId="2" applyFont="1" applyFill="1" applyBorder="1" applyAlignment="1" applyProtection="1">
      <alignment horizontal="center" vertical="center" wrapText="1"/>
      <protection hidden="1"/>
    </xf>
    <xf numFmtId="0" fontId="169" fillId="17" borderId="26" xfId="13" applyFont="1" applyFill="1" applyBorder="1" applyAlignment="1" applyProtection="1">
      <alignment horizontal="center" vertical="center" wrapText="1"/>
    </xf>
    <xf numFmtId="0" fontId="167" fillId="11" borderId="0" xfId="13" applyFont="1" applyFill="1" applyAlignment="1" applyProtection="1">
      <alignment horizontal="center" wrapText="1"/>
    </xf>
    <xf numFmtId="0" fontId="167" fillId="11" borderId="52" xfId="13" applyFont="1" applyFill="1" applyBorder="1" applyAlignment="1" applyProtection="1">
      <alignment horizontal="center" wrapText="1"/>
    </xf>
    <xf numFmtId="0" fontId="167" fillId="11" borderId="28" xfId="13" applyFont="1" applyFill="1" applyBorder="1" applyAlignment="1" applyProtection="1">
      <alignment horizontal="center" wrapText="1"/>
    </xf>
    <xf numFmtId="0" fontId="167" fillId="11" borderId="66" xfId="13" applyFont="1" applyFill="1" applyBorder="1" applyAlignment="1" applyProtection="1">
      <alignment horizontal="center" wrapText="1"/>
    </xf>
    <xf numFmtId="2" fontId="160" fillId="11" borderId="0" xfId="13" applyNumberFormat="1" applyFont="1" applyFill="1" applyAlignment="1" applyProtection="1">
      <alignment horizontal="center" vertical="center" wrapText="1"/>
    </xf>
    <xf numFmtId="2" fontId="53" fillId="11" borderId="0" xfId="13" applyNumberFormat="1" applyFont="1" applyFill="1" applyAlignment="1" applyProtection="1">
      <alignment horizontal="center" vertical="center" wrapText="1"/>
    </xf>
    <xf numFmtId="0" fontId="53" fillId="11" borderId="0" xfId="13" applyFont="1" applyFill="1" applyAlignment="1">
      <alignment horizontal="left" vertical="center" wrapText="1"/>
    </xf>
    <xf numFmtId="0" fontId="53" fillId="2" borderId="0" xfId="13" applyFont="1" applyFill="1" applyAlignment="1">
      <alignment horizontal="left" vertical="center" wrapText="1"/>
    </xf>
    <xf numFmtId="1" fontId="61" fillId="11" borderId="0" xfId="2" applyNumberFormat="1" applyFont="1" applyFill="1" applyBorder="1" applyAlignment="1" applyProtection="1">
      <alignment horizontal="left" vertical="center" wrapText="1"/>
      <protection hidden="1"/>
    </xf>
    <xf numFmtId="0" fontId="13" fillId="19" borderId="0" xfId="13" applyFont="1" applyFill="1" applyBorder="1" applyAlignment="1" applyProtection="1">
      <alignment horizontal="center" vertical="center"/>
    </xf>
    <xf numFmtId="0" fontId="13" fillId="19" borderId="52" xfId="13" applyFont="1" applyFill="1" applyBorder="1" applyAlignment="1" applyProtection="1">
      <alignment horizontal="center" vertical="center"/>
    </xf>
    <xf numFmtId="0" fontId="53" fillId="11" borderId="0" xfId="13" applyFont="1" applyFill="1" applyAlignment="1" applyProtection="1">
      <alignment horizontal="center" vertical="center" wrapText="1"/>
    </xf>
    <xf numFmtId="2" fontId="61" fillId="11" borderId="73" xfId="2" applyNumberFormat="1" applyFont="1" applyFill="1" applyBorder="1" applyAlignment="1" applyProtection="1">
      <alignment horizontal="center" vertical="center" wrapText="1"/>
      <protection hidden="1"/>
    </xf>
    <xf numFmtId="2" fontId="61" fillId="11" borderId="38" xfId="2" applyNumberFormat="1" applyFont="1" applyFill="1" applyBorder="1" applyAlignment="1" applyProtection="1">
      <alignment horizontal="center" vertical="center" wrapText="1"/>
      <protection hidden="1"/>
    </xf>
    <xf numFmtId="0" fontId="53" fillId="2" borderId="0" xfId="13" applyFont="1" applyFill="1" applyAlignment="1">
      <alignment horizontal="left" vertical="top" wrapText="1"/>
    </xf>
    <xf numFmtId="0" fontId="66" fillId="17" borderId="23" xfId="13" applyFont="1" applyFill="1" applyBorder="1" applyAlignment="1" applyProtection="1">
      <alignment horizontal="center" vertical="center" wrapText="1"/>
    </xf>
    <xf numFmtId="0" fontId="66" fillId="17" borderId="57" xfId="13" applyFont="1" applyFill="1" applyBorder="1" applyAlignment="1" applyProtection="1">
      <alignment horizontal="center" vertical="center" wrapText="1"/>
    </xf>
    <xf numFmtId="0" fontId="94" fillId="17" borderId="7" xfId="13" applyFont="1" applyFill="1" applyBorder="1" applyAlignment="1" applyProtection="1">
      <alignment horizontal="center" vertical="center" wrapText="1"/>
    </xf>
    <xf numFmtId="0" fontId="94" fillId="17" borderId="8" xfId="13" applyFont="1" applyFill="1" applyBorder="1" applyAlignment="1" applyProtection="1">
      <alignment horizontal="center" vertical="center" wrapText="1"/>
    </xf>
    <xf numFmtId="0" fontId="94" fillId="17" borderId="9" xfId="13" applyFont="1" applyFill="1" applyBorder="1" applyAlignment="1" applyProtection="1">
      <alignment horizontal="center" vertical="center" wrapText="1"/>
    </xf>
    <xf numFmtId="0" fontId="42" fillId="17" borderId="23" xfId="13" applyFont="1" applyFill="1" applyBorder="1" applyAlignment="1" applyProtection="1">
      <alignment horizontal="center" vertical="center" wrapText="1"/>
    </xf>
    <xf numFmtId="0" fontId="13" fillId="19" borderId="74" xfId="13" applyFont="1" applyFill="1" applyBorder="1" applyAlignment="1" applyProtection="1">
      <alignment horizontal="center" vertical="center" wrapText="1"/>
    </xf>
    <xf numFmtId="0" fontId="13" fillId="19" borderId="76" xfId="13" applyFont="1" applyFill="1" applyBorder="1" applyAlignment="1" applyProtection="1">
      <alignment horizontal="center" vertical="center" textRotation="90" wrapText="1"/>
    </xf>
    <xf numFmtId="0" fontId="13" fillId="19" borderId="77" xfId="13" applyFont="1" applyFill="1" applyBorder="1" applyAlignment="1" applyProtection="1">
      <alignment horizontal="center" vertical="center" textRotation="90" wrapText="1"/>
    </xf>
    <xf numFmtId="0" fontId="1" fillId="2" borderId="0" xfId="13" applyFont="1" applyFill="1" applyBorder="1" applyAlignment="1" applyProtection="1">
      <alignment horizontal="left" wrapText="1"/>
    </xf>
    <xf numFmtId="0" fontId="13" fillId="19" borderId="74" xfId="13" applyFont="1" applyFill="1" applyBorder="1" applyAlignment="1" applyProtection="1">
      <alignment horizontal="center"/>
    </xf>
    <xf numFmtId="0" fontId="53" fillId="2" borderId="0" xfId="13" applyFont="1" applyFill="1" applyAlignment="1" applyProtection="1">
      <alignment horizontal="left" wrapText="1"/>
    </xf>
    <xf numFmtId="0" fontId="13" fillId="19" borderId="76" xfId="13" applyFont="1" applyFill="1" applyBorder="1" applyAlignment="1" applyProtection="1">
      <alignment horizontal="center" vertical="center" textRotation="90"/>
    </xf>
    <xf numFmtId="0" fontId="13" fillId="19" borderId="77" xfId="13" applyFont="1" applyFill="1" applyBorder="1" applyAlignment="1" applyProtection="1">
      <alignment horizontal="center" vertical="center" textRotation="90"/>
    </xf>
    <xf numFmtId="0" fontId="53" fillId="2" borderId="0" xfId="13" applyFont="1" applyFill="1" applyAlignment="1" applyProtection="1">
      <alignment horizontal="left" vertical="top" wrapText="1"/>
    </xf>
    <xf numFmtId="0" fontId="58" fillId="12" borderId="0" xfId="2" applyFont="1" applyFill="1" applyBorder="1" applyAlignment="1" applyProtection="1">
      <alignment horizontal="center" vertical="center" wrapText="1"/>
      <protection hidden="1"/>
    </xf>
    <xf numFmtId="0" fontId="58" fillId="12" borderId="52" xfId="2" applyFont="1" applyFill="1" applyBorder="1" applyAlignment="1" applyProtection="1">
      <alignment horizontal="center" vertical="center" wrapText="1"/>
      <protection hidden="1"/>
    </xf>
    <xf numFmtId="0" fontId="61" fillId="2" borderId="0" xfId="2" applyFont="1" applyFill="1" applyBorder="1" applyAlignment="1" applyProtection="1">
      <alignment horizontal="left" vertical="center" wrapText="1"/>
      <protection hidden="1"/>
    </xf>
    <xf numFmtId="0" fontId="61" fillId="2" borderId="0" xfId="2" applyFont="1" applyFill="1" applyBorder="1" applyAlignment="1" applyProtection="1">
      <alignment horizontal="left" vertical="top" wrapText="1"/>
      <protection hidden="1"/>
    </xf>
    <xf numFmtId="0" fontId="34" fillId="2" borderId="0" xfId="2" applyFont="1" applyFill="1" applyAlignment="1" applyProtection="1">
      <alignment horizontal="center" vertical="center" wrapText="1"/>
      <protection hidden="1"/>
    </xf>
    <xf numFmtId="0" fontId="53" fillId="11" borderId="0" xfId="2" applyFont="1" applyFill="1" applyAlignment="1" applyProtection="1">
      <alignment horizontal="left" vertical="top" wrapText="1"/>
      <protection hidden="1"/>
    </xf>
    <xf numFmtId="165" fontId="30" fillId="0" borderId="54" xfId="2" applyNumberFormat="1" applyBorder="1" applyAlignment="1">
      <alignment horizontal="center" vertical="center" wrapText="1"/>
    </xf>
    <xf numFmtId="0" fontId="13" fillId="2" borderId="0" xfId="2" applyFont="1" applyFill="1" applyAlignment="1">
      <alignment horizontal="left" vertical="top" wrapText="1"/>
    </xf>
    <xf numFmtId="0" fontId="58" fillId="12" borderId="27" xfId="2" applyFont="1" applyFill="1" applyBorder="1" applyAlignment="1" applyProtection="1">
      <alignment horizontal="center" vertical="center" wrapText="1"/>
      <protection hidden="1"/>
    </xf>
    <xf numFmtId="0" fontId="104" fillId="2" borderId="0" xfId="2" applyFont="1" applyFill="1" applyAlignment="1">
      <alignment horizontal="center" vertical="center" wrapText="1"/>
    </xf>
    <xf numFmtId="0" fontId="95" fillId="12" borderId="34" xfId="2" applyFont="1" applyFill="1" applyBorder="1" applyAlignment="1">
      <alignment horizontal="center" vertical="center"/>
    </xf>
    <xf numFmtId="0" fontId="95" fillId="12" borderId="56" xfId="2" applyFont="1" applyFill="1" applyBorder="1" applyAlignment="1">
      <alignment horizontal="center" vertical="center"/>
    </xf>
    <xf numFmtId="0" fontId="95" fillId="12" borderId="23" xfId="2" applyFont="1" applyFill="1" applyBorder="1" applyAlignment="1">
      <alignment horizontal="center" vertical="center"/>
    </xf>
    <xf numFmtId="0" fontId="95" fillId="12" borderId="57" xfId="2" applyFont="1" applyFill="1" applyBorder="1" applyAlignment="1">
      <alignment horizontal="center" vertical="center"/>
    </xf>
    <xf numFmtId="0" fontId="93" fillId="12" borderId="7" xfId="2" applyFont="1" applyFill="1" applyBorder="1" applyAlignment="1">
      <alignment horizontal="center" vertical="center"/>
    </xf>
    <xf numFmtId="0" fontId="93" fillId="12" borderId="9" xfId="2" applyFont="1" applyFill="1" applyBorder="1" applyAlignment="1">
      <alignment horizontal="center" vertical="center"/>
    </xf>
    <xf numFmtId="0" fontId="127" fillId="0" borderId="27" xfId="0" applyFont="1" applyBorder="1" applyAlignment="1">
      <alignment horizontal="center" vertical="center" wrapText="1"/>
    </xf>
    <xf numFmtId="0" fontId="93" fillId="12" borderId="8" xfId="2" applyFont="1" applyFill="1" applyBorder="1" applyAlignment="1">
      <alignment horizontal="center" vertical="center" wrapText="1"/>
    </xf>
    <xf numFmtId="0" fontId="93" fillId="12" borderId="9" xfId="2" applyFont="1" applyFill="1" applyBorder="1" applyAlignment="1">
      <alignment horizontal="center" vertical="center" wrapText="1"/>
    </xf>
    <xf numFmtId="0" fontId="93" fillId="12" borderId="7" xfId="2" applyFont="1" applyFill="1" applyBorder="1" applyAlignment="1">
      <alignment horizontal="center" vertical="center" wrapText="1"/>
    </xf>
    <xf numFmtId="0" fontId="27" fillId="2" borderId="0" xfId="13" applyFont="1" applyFill="1" applyBorder="1" applyAlignment="1" applyProtection="1">
      <alignment horizontal="center" vertical="center" wrapText="1"/>
    </xf>
    <xf numFmtId="0" fontId="37" fillId="17" borderId="80" xfId="13" applyFont="1" applyFill="1" applyBorder="1" applyAlignment="1" applyProtection="1">
      <alignment horizontal="center" vertical="center"/>
    </xf>
    <xf numFmtId="0" fontId="37" fillId="17" borderId="84" xfId="13" applyFont="1" applyFill="1" applyBorder="1" applyAlignment="1" applyProtection="1">
      <alignment horizontal="center" vertical="center"/>
    </xf>
    <xf numFmtId="2" fontId="37" fillId="17" borderId="81" xfId="13" applyNumberFormat="1" applyFont="1" applyFill="1" applyBorder="1" applyAlignment="1" applyProtection="1">
      <alignment horizontal="center" vertical="center" wrapText="1"/>
    </xf>
    <xf numFmtId="2" fontId="37" fillId="17" borderId="82" xfId="13" applyNumberFormat="1" applyFont="1" applyFill="1" applyBorder="1" applyAlignment="1" applyProtection="1">
      <alignment horizontal="center" vertical="center" wrapText="1"/>
    </xf>
    <xf numFmtId="0" fontId="37" fillId="17" borderId="83" xfId="13" applyFont="1" applyFill="1" applyBorder="1" applyAlignment="1" applyProtection="1">
      <alignment horizontal="center" vertical="center"/>
    </xf>
    <xf numFmtId="0" fontId="37" fillId="17" borderId="86" xfId="13" applyFont="1" applyFill="1" applyBorder="1" applyAlignment="1" applyProtection="1">
      <alignment horizontal="center" vertical="center"/>
    </xf>
    <xf numFmtId="0" fontId="79" fillId="2" borderId="0" xfId="13" applyFont="1" applyFill="1" applyAlignment="1" applyProtection="1">
      <alignment horizontal="center" wrapText="1"/>
    </xf>
    <xf numFmtId="2" fontId="130" fillId="11" borderId="0" xfId="13" applyNumberFormat="1" applyFont="1" applyFill="1" applyAlignment="1" applyProtection="1">
      <alignment horizontal="center" vertical="center" wrapText="1"/>
    </xf>
    <xf numFmtId="2" fontId="32" fillId="11" borderId="0" xfId="13" applyNumberFormat="1" applyFont="1" applyFill="1" applyAlignment="1" applyProtection="1">
      <alignment horizontal="center" vertical="center" wrapText="1"/>
    </xf>
    <xf numFmtId="0" fontId="35" fillId="2" borderId="0" xfId="13" applyFont="1" applyFill="1" applyBorder="1" applyAlignment="1" applyProtection="1">
      <alignment horizontal="left" vertical="top" wrapText="1"/>
    </xf>
    <xf numFmtId="165" fontId="35" fillId="2" borderId="0" xfId="13" applyNumberFormat="1" applyFont="1" applyFill="1" applyBorder="1" applyAlignment="1" applyProtection="1">
      <alignment horizontal="center" vertical="center"/>
    </xf>
    <xf numFmtId="2" fontId="32" fillId="11" borderId="0" xfId="13" applyNumberFormat="1" applyFont="1" applyFill="1" applyAlignment="1" applyProtection="1">
      <alignment horizontal="left" vertical="center"/>
    </xf>
    <xf numFmtId="0" fontId="146" fillId="2" borderId="0" xfId="13" applyFont="1" applyFill="1" applyBorder="1" applyAlignment="1" applyProtection="1">
      <alignment horizontal="left" vertical="center" wrapText="1"/>
    </xf>
    <xf numFmtId="0" fontId="166" fillId="11" borderId="0" xfId="13" applyFont="1" applyFill="1" applyBorder="1" applyAlignment="1" applyProtection="1">
      <alignment horizontal="left" vertical="center" wrapText="1"/>
    </xf>
    <xf numFmtId="0" fontId="134" fillId="17" borderId="83" xfId="13" applyFont="1" applyFill="1" applyBorder="1" applyAlignment="1" applyProtection="1">
      <alignment horizontal="center" vertical="center"/>
    </xf>
    <xf numFmtId="0" fontId="32" fillId="2" borderId="0" xfId="13" applyFill="1" applyAlignment="1" applyProtection="1">
      <alignment horizontal="left" vertical="top" wrapText="1"/>
    </xf>
    <xf numFmtId="0" fontId="146" fillId="11" borderId="0" xfId="13" applyFont="1" applyFill="1" applyBorder="1" applyAlignment="1" applyProtection="1">
      <alignment horizontal="left" vertical="center" wrapText="1"/>
    </xf>
    <xf numFmtId="0" fontId="141" fillId="11" borderId="0" xfId="13" applyFont="1" applyFill="1" applyBorder="1" applyAlignment="1" applyProtection="1">
      <alignment horizontal="left" vertical="center" wrapText="1"/>
    </xf>
    <xf numFmtId="0" fontId="120" fillId="11" borderId="61" xfId="2" applyFont="1" applyFill="1" applyBorder="1" applyAlignment="1" applyProtection="1">
      <alignment horizontal="left" vertical="center" wrapText="1"/>
      <protection hidden="1"/>
    </xf>
    <xf numFmtId="0" fontId="120" fillId="11" borderId="62" xfId="2" applyFont="1" applyFill="1" applyBorder="1" applyAlignment="1" applyProtection="1">
      <alignment horizontal="left" vertical="center" wrapText="1"/>
      <protection hidden="1"/>
    </xf>
    <xf numFmtId="0" fontId="120" fillId="11" borderId="63" xfId="2" applyFont="1" applyFill="1" applyBorder="1" applyAlignment="1" applyProtection="1">
      <alignment horizontal="left" vertical="center" wrapText="1"/>
      <protection hidden="1"/>
    </xf>
    <xf numFmtId="0" fontId="120" fillId="11" borderId="0" xfId="2" applyFont="1" applyFill="1" applyBorder="1" applyAlignment="1" applyProtection="1">
      <alignment horizontal="left" vertical="center" wrapText="1"/>
      <protection hidden="1"/>
    </xf>
    <xf numFmtId="0" fontId="120" fillId="11" borderId="64" xfId="2" applyFont="1" applyFill="1" applyBorder="1" applyAlignment="1" applyProtection="1">
      <alignment horizontal="left" vertical="center" wrapText="1"/>
      <protection hidden="1"/>
    </xf>
    <xf numFmtId="0" fontId="120" fillId="11" borderId="65" xfId="2" applyFont="1" applyFill="1" applyBorder="1" applyAlignment="1" applyProtection="1">
      <alignment horizontal="left" vertical="center" wrapText="1"/>
      <protection hidden="1"/>
    </xf>
    <xf numFmtId="0" fontId="38" fillId="12" borderId="0" xfId="2" applyFont="1" applyFill="1" applyAlignment="1" applyProtection="1">
      <alignment horizontal="center" vertical="center" wrapText="1"/>
      <protection hidden="1"/>
    </xf>
    <xf numFmtId="165" fontId="61" fillId="11" borderId="39" xfId="2" applyNumberFormat="1" applyFont="1" applyFill="1" applyBorder="1" applyAlignment="1" applyProtection="1">
      <alignment horizontal="center" vertical="center" wrapText="1"/>
      <protection hidden="1"/>
    </xf>
    <xf numFmtId="165" fontId="61" fillId="11" borderId="53" xfId="2" applyNumberFormat="1" applyFont="1" applyFill="1" applyBorder="1" applyAlignment="1" applyProtection="1">
      <alignment horizontal="center" vertical="center" wrapText="1"/>
      <protection hidden="1"/>
    </xf>
    <xf numFmtId="165" fontId="53" fillId="11" borderId="59" xfId="2" applyNumberFormat="1" applyFont="1" applyFill="1" applyBorder="1" applyAlignment="1" applyProtection="1">
      <alignment horizontal="center" vertical="center"/>
      <protection hidden="1"/>
    </xf>
    <xf numFmtId="165" fontId="53" fillId="11" borderId="60" xfId="2" applyNumberFormat="1" applyFont="1" applyFill="1" applyBorder="1" applyAlignment="1" applyProtection="1">
      <alignment horizontal="center" vertical="center"/>
      <protection hidden="1"/>
    </xf>
    <xf numFmtId="0" fontId="31" fillId="11" borderId="61" xfId="2" applyFont="1" applyFill="1" applyBorder="1" applyAlignment="1" applyProtection="1">
      <alignment horizontal="left" vertical="center" wrapText="1"/>
      <protection hidden="1"/>
    </xf>
    <xf numFmtId="0" fontId="31" fillId="11" borderId="62" xfId="2" applyFont="1" applyFill="1" applyBorder="1" applyAlignment="1" applyProtection="1">
      <alignment horizontal="left" vertical="center" wrapText="1"/>
      <protection hidden="1"/>
    </xf>
    <xf numFmtId="0" fontId="31" fillId="11" borderId="63" xfId="2" applyFont="1" applyFill="1" applyBorder="1" applyAlignment="1" applyProtection="1">
      <alignment horizontal="left" vertical="center" wrapText="1"/>
      <protection hidden="1"/>
    </xf>
    <xf numFmtId="0" fontId="31" fillId="11" borderId="0" xfId="2" applyFont="1" applyFill="1" applyBorder="1" applyAlignment="1" applyProtection="1">
      <alignment horizontal="left" vertical="center" wrapText="1"/>
      <protection hidden="1"/>
    </xf>
    <xf numFmtId="0" fontId="31" fillId="11" borderId="64" xfId="2" applyFont="1" applyFill="1" applyBorder="1" applyAlignment="1" applyProtection="1">
      <alignment horizontal="left" vertical="center" wrapText="1"/>
      <protection hidden="1"/>
    </xf>
    <xf numFmtId="0" fontId="31" fillId="11" borderId="65" xfId="2" applyFont="1" applyFill="1" applyBorder="1" applyAlignment="1" applyProtection="1">
      <alignment horizontal="left" vertical="center" wrapText="1"/>
      <protection hidden="1"/>
    </xf>
    <xf numFmtId="0" fontId="31" fillId="11" borderId="0" xfId="2" applyFont="1" applyFill="1" applyAlignment="1" applyProtection="1">
      <alignment horizontal="left" vertical="center" wrapText="1"/>
      <protection hidden="1"/>
    </xf>
    <xf numFmtId="0" fontId="74" fillId="11" borderId="0" xfId="2" applyFont="1" applyFill="1" applyAlignment="1" applyProtection="1">
      <alignment horizontal="center" wrapText="1"/>
      <protection hidden="1"/>
    </xf>
    <xf numFmtId="0" fontId="66" fillId="12" borderId="35" xfId="2" applyFont="1" applyFill="1" applyBorder="1" applyAlignment="1">
      <alignment horizontal="center" vertical="center" wrapText="1"/>
    </xf>
    <xf numFmtId="0" fontId="66" fillId="12" borderId="27" xfId="2" applyFont="1" applyFill="1" applyBorder="1" applyAlignment="1">
      <alignment horizontal="center" vertical="center" wrapText="1"/>
    </xf>
    <xf numFmtId="165" fontId="53" fillId="11" borderId="54" xfId="2" applyNumberFormat="1" applyFont="1" applyFill="1" applyBorder="1" applyAlignment="1" applyProtection="1">
      <alignment horizontal="center" vertical="center" wrapText="1"/>
      <protection hidden="1"/>
    </xf>
    <xf numFmtId="0" fontId="66" fillId="12" borderId="37" xfId="2" applyFont="1" applyFill="1" applyBorder="1" applyAlignment="1">
      <alignment horizontal="center" vertical="center" wrapText="1"/>
    </xf>
    <xf numFmtId="0" fontId="66" fillId="12" borderId="57" xfId="2" applyFont="1" applyFill="1" applyBorder="1" applyAlignment="1">
      <alignment horizontal="center" vertical="center" wrapText="1"/>
    </xf>
    <xf numFmtId="0" fontId="66" fillId="12" borderId="36" xfId="2" applyFont="1" applyFill="1" applyBorder="1" applyAlignment="1">
      <alignment horizontal="center" vertical="center" wrapText="1"/>
    </xf>
    <xf numFmtId="0" fontId="66" fillId="12" borderId="43" xfId="2" applyFont="1" applyFill="1" applyBorder="1" applyAlignment="1">
      <alignment horizontal="center" vertical="center" wrapText="1"/>
    </xf>
    <xf numFmtId="0" fontId="66" fillId="12" borderId="58" xfId="2" applyFont="1" applyFill="1" applyBorder="1" applyAlignment="1">
      <alignment horizontal="center" vertical="center" wrapText="1"/>
    </xf>
    <xf numFmtId="0" fontId="59" fillId="9" borderId="8" xfId="2" applyFont="1" applyFill="1" applyBorder="1" applyAlignment="1" applyProtection="1">
      <alignment horizontal="center"/>
      <protection locked="0"/>
    </xf>
    <xf numFmtId="0" fontId="66" fillId="12" borderId="23" xfId="2" applyFont="1" applyFill="1" applyBorder="1" applyAlignment="1">
      <alignment horizontal="center" vertical="center"/>
    </xf>
    <xf numFmtId="0" fontId="66" fillId="12" borderId="25" xfId="2" applyFont="1" applyFill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58" fillId="12" borderId="37" xfId="2" applyFont="1" applyFill="1" applyBorder="1" applyAlignment="1" applyProtection="1">
      <alignment horizontal="center" vertical="center" wrapText="1"/>
      <protection hidden="1"/>
    </xf>
    <xf numFmtId="165" fontId="10" fillId="2" borderId="0" xfId="0" applyNumberFormat="1" applyFont="1" applyFill="1" applyBorder="1" applyAlignment="1">
      <alignment horizontal="center" vertical="center"/>
    </xf>
    <xf numFmtId="0" fontId="2" fillId="21" borderId="23" xfId="0" applyFont="1" applyFill="1" applyBorder="1" applyAlignment="1" applyProtection="1">
      <alignment horizontal="center" vertical="center" wrapText="1"/>
      <protection locked="0"/>
    </xf>
    <xf numFmtId="0" fontId="2" fillId="21" borderId="25" xfId="0" applyFont="1" applyFill="1" applyBorder="1" applyAlignment="1" applyProtection="1">
      <alignment horizontal="center" vertical="center" wrapText="1"/>
      <protection locked="0"/>
    </xf>
    <xf numFmtId="0" fontId="38" fillId="21" borderId="0" xfId="2" applyFont="1" applyFill="1" applyAlignment="1" applyProtection="1">
      <alignment horizontal="center" vertical="center" wrapText="1"/>
      <protection hidden="1"/>
    </xf>
    <xf numFmtId="0" fontId="16" fillId="21" borderId="35" xfId="0" applyFont="1" applyFill="1" applyBorder="1" applyAlignment="1" applyProtection="1">
      <alignment horizontal="center"/>
      <protection locked="0"/>
    </xf>
    <xf numFmtId="0" fontId="2" fillId="21" borderId="91" xfId="0" applyFont="1" applyFill="1" applyBorder="1" applyAlignment="1" applyProtection="1">
      <alignment horizontal="center"/>
      <protection locked="0"/>
    </xf>
    <xf numFmtId="0" fontId="16" fillId="21" borderId="23" xfId="0" applyFont="1" applyFill="1" applyBorder="1" applyAlignment="1" applyProtection="1">
      <alignment horizontal="center" vertical="center"/>
      <protection locked="0"/>
    </xf>
    <xf numFmtId="0" fontId="2" fillId="21" borderId="25" xfId="0" applyFont="1" applyFill="1" applyBorder="1" applyAlignment="1" applyProtection="1">
      <alignment horizontal="center" vertical="center"/>
      <protection locked="0"/>
    </xf>
    <xf numFmtId="0" fontId="2" fillId="21" borderId="35" xfId="0" applyFont="1" applyFill="1" applyBorder="1" applyAlignment="1" applyProtection="1">
      <alignment horizontal="center"/>
      <protection locked="0"/>
    </xf>
    <xf numFmtId="0" fontId="2" fillId="21" borderId="7" xfId="0" applyFont="1" applyFill="1" applyBorder="1" applyAlignment="1" applyProtection="1">
      <alignment horizontal="center"/>
      <protection locked="0"/>
    </xf>
    <xf numFmtId="0" fontId="2" fillId="21" borderId="92" xfId="0" applyFont="1" applyFill="1" applyBorder="1" applyAlignment="1" applyProtection="1">
      <alignment horizontal="center"/>
      <protection locked="0"/>
    </xf>
    <xf numFmtId="0" fontId="2" fillId="21" borderId="23" xfId="0" applyFont="1" applyFill="1" applyBorder="1" applyAlignment="1" applyProtection="1">
      <alignment horizontal="center" vertical="center"/>
      <protection locked="0"/>
    </xf>
    <xf numFmtId="0" fontId="2" fillId="21" borderId="9" xfId="0" applyFont="1" applyFill="1" applyBorder="1" applyAlignment="1" applyProtection="1">
      <alignment horizontal="center"/>
      <protection locked="0"/>
    </xf>
    <xf numFmtId="0" fontId="180" fillId="2" borderId="0" xfId="0" applyFont="1" applyFill="1" applyAlignment="1">
      <alignment horizontal="center" wrapText="1"/>
    </xf>
    <xf numFmtId="0" fontId="128" fillId="2" borderId="17" xfId="0" applyFont="1" applyFill="1" applyBorder="1" applyAlignment="1">
      <alignment horizontal="center" vertical="top" wrapText="1"/>
    </xf>
    <xf numFmtId="0" fontId="129" fillId="2" borderId="17" xfId="0" applyFont="1" applyFill="1" applyBorder="1" applyAlignment="1">
      <alignment horizontal="left" vertical="top" wrapText="1"/>
    </xf>
    <xf numFmtId="0" fontId="129" fillId="2" borderId="24" xfId="0" applyFont="1" applyFill="1" applyBorder="1" applyAlignment="1">
      <alignment horizontal="center" vertical="center" wrapText="1"/>
    </xf>
    <xf numFmtId="0" fontId="129" fillId="2" borderId="17" xfId="0" applyFont="1" applyFill="1" applyBorder="1" applyAlignment="1">
      <alignment horizontal="center" vertical="center" wrapText="1"/>
    </xf>
  </cellXfs>
  <cellStyles count="16">
    <cellStyle name="Century" xfId="8"/>
    <cellStyle name="Hyperlink" xfId="12" builtinId="8"/>
    <cellStyle name="Normal" xfId="0" builtinId="0"/>
    <cellStyle name="Normal 2" xfId="1"/>
    <cellStyle name="Normal 2 2" xfId="2"/>
    <cellStyle name="Normal 2 3" xfId="5"/>
    <cellStyle name="Normal 2 4" xfId="13"/>
    <cellStyle name="Normal 3" xfId="3"/>
    <cellStyle name="Normal 3 2" xfId="6"/>
    <cellStyle name="Normal 3 2 2" xfId="7"/>
    <cellStyle name="Normal 4" xfId="4"/>
    <cellStyle name="Normal 5" xfId="9"/>
    <cellStyle name="Normal 6" xfId="14"/>
    <cellStyle name="Normal 7" xfId="15"/>
    <cellStyle name="Normal_Sheet2" xfId="10"/>
    <cellStyle name="Vertex42 Style" xfId="11"/>
  </cellStyles>
  <dxfs count="91">
    <dxf>
      <font>
        <condense val="0"/>
        <extend val="0"/>
        <color indexed="9"/>
      </font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CCCCFF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</dxfs>
  <tableStyles count="0" defaultTableStyle="TableStyleMedium2" defaultPivotStyle="PivotStyleLight16"/>
  <colors>
    <mruColors>
      <color rgb="FFFFFF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9"/>
    </mc:Choice>
    <mc:Fallback>
      <c:style val="19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0066"/>
              </a:solidFill>
            </c:spPr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3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4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</c:spPr>
          </c:dPt>
          <c:dLbls>
            <c:dLbl>
              <c:idx val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bg-BG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bg-BG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'Едномерно разпределение'!$F$18:$F$20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'Едномерно разпределение'!$E$18:$E$20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'Едномерно разпределение'!$G$18:$G$20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'Едномерно разпределение'!$E$18:$E$20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'Двумерно разпределение'!$L$10:$M$10</c:f>
              <c:strCache>
                <c:ptCount val="1"/>
              </c:strCache>
            </c:strRef>
          </c:tx>
          <c:spPr>
            <a:solidFill>
              <a:srgbClr val="000066"/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'[1]Двумерно разпределение'!$H$10:$I$14</c:f>
              <c:multiLvlStrCache>
                <c:ptCount val="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</c:multiLvlStrCache>
            </c:multiLvlStrRef>
          </c:cat>
          <c:val>
            <c:numRef>
              <c:f>'Двумерно разпределение'!$AL$32:$AL$36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'Двумерно разпределение'!$L$11:$M$11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'[1]Двумерно разпределение'!$H$10:$I$14</c:f>
              <c:multiLvlStrCache>
                <c:ptCount val="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</c:multiLvlStrCache>
            </c:multiLvlStrRef>
          </c:cat>
          <c:val>
            <c:numRef>
              <c:f>'Двумерно разпределение'!$AM$32:$AM$36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'Двумерно разпределение'!$L$12:$M$12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'[1]Двумерно разпределение'!$H$10:$I$14</c:f>
              <c:multiLvlStrCache>
                <c:ptCount val="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</c:multiLvlStrCache>
            </c:multiLvlStrRef>
          </c:cat>
          <c:val>
            <c:numRef>
              <c:f>'Двумерно разпределение'!$AN$32:$AN$36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'Двумерно разпределение'!$L$13:$M$13</c:f>
              <c:strCache>
                <c:ptCount val="1"/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/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'[1]Двумерно разпределение'!$H$10:$I$14</c:f>
              <c:multiLvlStrCache>
                <c:ptCount val="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</c:multiLvlStrCache>
            </c:multiLvlStrRef>
          </c:cat>
          <c:val>
            <c:numRef>
              <c:f>'Двумерно разпределение'!$AO$32:$AO$36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spPr>
            <a:solidFill>
              <a:schemeClr val="accent1">
                <a:lumMod val="20000"/>
                <a:lumOff val="8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/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'[1]Двумерно разпределение'!$H$10:$I$14</c:f>
              <c:multiLvlStrCache>
                <c:ptCount val="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</c:multiLvlStrCache>
            </c:multiLvlStrRef>
          </c:cat>
          <c:val>
            <c:numRef>
              <c:f>'Двумерно разпределение'!$AP$32:$AP$36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3"/>
        <c:overlap val="100"/>
        <c:axId val="292761408"/>
        <c:axId val="292762584"/>
      </c:barChart>
      <c:catAx>
        <c:axId val="2927614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solidFill>
                  <a:srgbClr val="000066"/>
                </a:solidFill>
              </a:defRPr>
            </a:pPr>
            <a:endParaRPr lang="bg-BG"/>
          </a:p>
        </c:txPr>
        <c:crossAx val="292762584"/>
        <c:crosses val="autoZero"/>
        <c:auto val="1"/>
        <c:lblAlgn val="ctr"/>
        <c:lblOffset val="100"/>
        <c:noMultiLvlLbl val="0"/>
      </c:catAx>
      <c:valAx>
        <c:axId val="292762584"/>
        <c:scaling>
          <c:orientation val="minMax"/>
          <c:max val="100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rgbClr val="000066"/>
                </a:solidFill>
              </a:defRPr>
            </a:pPr>
            <a:endParaRPr lang="bg-BG"/>
          </a:p>
        </c:txPr>
        <c:crossAx val="292761408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'Двумерно разпределение'!$AK$39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000066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разпределение'!$AL$39:$AP$39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'Двумерно разпределение'!$AK$40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разпределение'!$AL$40:$AP$40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'Двумерно разпределение'!$AK$41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разпределение'!$AL$41:$AP$41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'Двумерно разпределение'!$AK$42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разпределение'!$AL$42:$AP$42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'Двумерно разпределение'!$AK$43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разпределение'!$AL$43:$AP$43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8"/>
        <c:overlap val="100"/>
        <c:axId val="292760232"/>
        <c:axId val="292760624"/>
      </c:barChart>
      <c:catAx>
        <c:axId val="292760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92760624"/>
        <c:crossesAt val="0"/>
        <c:auto val="1"/>
        <c:lblAlgn val="ctr"/>
        <c:lblOffset val="100"/>
        <c:noMultiLvlLbl val="0"/>
      </c:catAx>
      <c:valAx>
        <c:axId val="292760624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crossAx val="29276023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b="1"/>
          </a:pPr>
          <a:endParaRPr lang="bg-BG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анализ'!$AK$9:$AK$18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анализ'!$AL$9:$AL$18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анализ'!$AK$9:$AK$18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анализ'!$AM$9:$AM$18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анализ'!$AK$19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анализ'!$AL$19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2763368"/>
        <c:axId val="587250784"/>
      </c:scatterChart>
      <c:valAx>
        <c:axId val="292763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587250784"/>
        <c:crosses val="autoZero"/>
        <c:crossBetween val="midCat"/>
      </c:valAx>
      <c:valAx>
        <c:axId val="587250784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292763368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анализ'!$AK$26:$AK$35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анализ'!$AL$26:$AL$35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анализ'!$AK$26:$AK$35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анализ'!$AM$26:$AM$35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spPr>
            <a:ln w="28575">
              <a:noFill/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анализ'!$AK$25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анализ'!$AL$25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spPr>
            <a:ln w="28575">
              <a:noFill/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анализ'!$AK$36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анализ'!$AL$36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251176"/>
        <c:axId val="587251568"/>
      </c:scatterChart>
      <c:valAx>
        <c:axId val="587251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587251568"/>
        <c:crosses val="autoZero"/>
        <c:crossBetween val="midCat"/>
      </c:valAx>
      <c:valAx>
        <c:axId val="587251568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587251176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анализ'!$AQ$10:$AQ$19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анализ'!$AR$10:$AR$19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анализ'!$AQ$10:$AQ$19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анализ'!$AS$10:$AS$19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анализ'!$AQ$20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анализ'!$AR$20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252352"/>
        <c:axId val="587246080"/>
      </c:scatterChart>
      <c:valAx>
        <c:axId val="58725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587246080"/>
        <c:crosses val="autoZero"/>
        <c:crossBetween val="midCat"/>
      </c:valAx>
      <c:valAx>
        <c:axId val="587246080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587252352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анализ'!$AQ$28:$AQ$37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анализ'!$AR$28:$AR$37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анализ'!$AQ$28:$AQ$37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анализ'!$AS$28:$AS$37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анализ'!$AQ$27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анализ'!$AR$27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анализ'!$AQ$38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анализ'!$AR$38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239808"/>
        <c:axId val="587243728"/>
      </c:scatterChart>
      <c:valAx>
        <c:axId val="58723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587243728"/>
        <c:crosses val="autoZero"/>
        <c:crossBetween val="midCat"/>
      </c:valAx>
      <c:valAx>
        <c:axId val="587243728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587239808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анализ'!$AX$15:$AX$24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анализ'!$AY$15:$AY$24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анализ'!$AX$15:$AX$24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анализ'!$AZ$15:$AZ$24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анализ'!$AX$14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анализ'!$AY$14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анализ'!$AX$25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анализ'!$AY$25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240200"/>
        <c:axId val="587239024"/>
      </c:scatterChart>
      <c:valAx>
        <c:axId val="587240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587239024"/>
        <c:crosses val="autoZero"/>
        <c:crossBetween val="midCat"/>
      </c:valAx>
      <c:valAx>
        <c:axId val="587239024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587240200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0.1723700736313907"/>
          <c:w val="0.87810276605543391"/>
          <c:h val="0.7631176376049856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25400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1971288350862023"/>
                  <c:y val="-0.41518401895249374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244120"/>
        <c:axId val="540035016"/>
      </c:scatterChart>
      <c:valAx>
        <c:axId val="587244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0035016"/>
        <c:crosses val="autoZero"/>
        <c:crossBetween val="midCat"/>
      </c:valAx>
      <c:valAx>
        <c:axId val="5400350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8724412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9.0909090909090912E-2"/>
          <c:w val="0.87313432835820892"/>
          <c:h val="0.8363636363636363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25400">
                <a:solidFill>
                  <a:srgbClr val="FFFFFF">
                    <a:alpha val="0"/>
                  </a:srgbClr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23455514479341244"/>
                  <c:y val="-0.33408528479394622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0041288"/>
        <c:axId val="166138352"/>
      </c:scatterChart>
      <c:valAx>
        <c:axId val="540041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6138352"/>
        <c:crosses val="autoZero"/>
        <c:crossBetween val="midCat"/>
      </c:valAx>
      <c:valAx>
        <c:axId val="1661383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0041288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852226940299048E-2"/>
          <c:y val="0.15857990710056222"/>
          <c:w val="0.87906077356623236"/>
          <c:h val="0.7573073040301703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>
                    <a:alpha val="0"/>
                  </a:srgbClr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21600256482136856"/>
                  <c:y val="-0.40871354899111367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140704"/>
        <c:axId val="675966296"/>
      </c:scatterChart>
      <c:valAx>
        <c:axId val="166140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5966296"/>
        <c:crosses val="autoZero"/>
        <c:crossBetween val="midCat"/>
      </c:valAx>
      <c:valAx>
        <c:axId val="67596629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6140704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238805970149252E-2"/>
          <c:y val="0.15620971404949399"/>
          <c:w val="0.86824393642343189"/>
          <c:h val="0.7359558647157591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>
                    <a:alpha val="0"/>
                  </a:srgbClr>
                </a:solidFill>
                <a:prstDash val="sysDash"/>
              </a:ln>
            </c:spPr>
            <c:trendlineType val="linear"/>
            <c:dispRSqr val="1"/>
            <c:dispEq val="0"/>
            <c:trendlineLbl>
              <c:layout>
                <c:manualLayout>
                  <c:x val="0.21753122384035486"/>
                  <c:y val="-0.30877142842561356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5962376"/>
        <c:axId val="675963160"/>
      </c:scatterChart>
      <c:valAx>
        <c:axId val="675962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5963160"/>
        <c:crosses val="autoZero"/>
        <c:crossBetween val="midCat"/>
      </c:valAx>
      <c:valAx>
        <c:axId val="6759631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5962376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217852821082584E-2"/>
          <c:y val="0.18983431073479884"/>
          <c:w val="0.85753055389977484"/>
          <c:h val="0.7283482775307362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25400">
                <a:solidFill>
                  <a:srgbClr val="FFFFFF">
                    <a:alpha val="0"/>
                  </a:srgbClr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3496930372417773"/>
                  <c:y val="-0.48191653124552719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5965512"/>
        <c:axId val="675964336"/>
      </c:scatterChart>
      <c:valAx>
        <c:axId val="675965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5964336"/>
        <c:crosses val="autoZero"/>
        <c:crossBetween val="midCat"/>
      </c:valAx>
      <c:valAx>
        <c:axId val="6759643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5965512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724996638619783E-2"/>
          <c:y val="0.1381114535202598"/>
          <c:w val="0.88888491183765916"/>
          <c:h val="0.7958543283629202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>
                    <a:alpha val="0"/>
                  </a:srgbClr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36286268485989909"/>
                  <c:y val="-0.34484064821866134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5965904"/>
        <c:axId val="675962768"/>
      </c:scatterChart>
      <c:valAx>
        <c:axId val="675965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5962768"/>
        <c:crosses val="autoZero"/>
        <c:crossBetween val="midCat"/>
      </c:valAx>
      <c:valAx>
        <c:axId val="6759627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5965904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478568547388387E-2"/>
          <c:y val="6.8628108035654445E-2"/>
          <c:w val="0.89131065522146191"/>
          <c:h val="0.8333413118615182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>
                    <a:alpha val="0"/>
                  </a:srgbClr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35170769809885871"/>
                  <c:y val="-0.29968253968253966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5963552"/>
        <c:axId val="675965120"/>
      </c:scatterChart>
      <c:valAx>
        <c:axId val="675963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5965120"/>
        <c:crosses val="autoZero"/>
        <c:crossBetween val="midCat"/>
      </c:valAx>
      <c:valAx>
        <c:axId val="6759651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5963552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0.13729986251806153"/>
          <c:w val="0.89312977099236646"/>
          <c:h val="0.7966669392937401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>
                    <a:alpha val="0"/>
                  </a:srgbClr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1819946684747584"/>
                  <c:y val="-0.35619213977200587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5960808"/>
        <c:axId val="675963944"/>
      </c:scatterChart>
      <c:valAx>
        <c:axId val="675960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5963944"/>
        <c:crosses val="autoZero"/>
        <c:crossBetween val="midCat"/>
      </c:valAx>
      <c:valAx>
        <c:axId val="6759639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5960808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0.10784416977031414"/>
          <c:w val="0.87786259541984735"/>
          <c:h val="0.7941252501268586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>
                    <a:alpha val="0"/>
                  </a:srgbClr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18006046324095179"/>
                  <c:y val="-0.24436290145603567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5960416"/>
        <c:axId val="675966688"/>
      </c:scatterChart>
      <c:valAx>
        <c:axId val="675960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5966688"/>
        <c:crosses val="autoZero"/>
        <c:crossBetween val="midCat"/>
      </c:valAx>
      <c:valAx>
        <c:axId val="67596668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5960416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801526717557252E-2"/>
          <c:y val="0.16192865975190984"/>
          <c:w val="0.8753416158007602"/>
          <c:h val="0.7498443022679047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>
                    <a:alpha val="0"/>
                  </a:srgbClr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26018770678849962"/>
                  <c:y val="-0.32043448470842018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5960024"/>
        <c:axId val="675959240"/>
      </c:scatterChart>
      <c:valAx>
        <c:axId val="675960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5959240"/>
        <c:crosses val="autoZero"/>
        <c:crossBetween val="midCat"/>
      </c:valAx>
      <c:valAx>
        <c:axId val="67595924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5960024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625"/>
          <c:y val="0.15748092043291875"/>
          <c:w val="0.7421875"/>
          <c:h val="0.6141755896883830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корелация'!$Z$63:$Z$84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75969040"/>
        <c:axId val="675958848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корелация'!$AA$63:$AA$84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5967080"/>
        <c:axId val="675961592"/>
      </c:lineChart>
      <c:catAx>
        <c:axId val="675969040"/>
        <c:scaling>
          <c:orientation val="minMax"/>
        </c:scaling>
        <c:delete val="1"/>
        <c:axPos val="b"/>
        <c:majorTickMark val="out"/>
        <c:minorTickMark val="none"/>
        <c:tickLblPos val="nextTo"/>
        <c:crossAx val="675958848"/>
        <c:crosses val="autoZero"/>
        <c:auto val="0"/>
        <c:lblAlgn val="ctr"/>
        <c:lblOffset val="100"/>
        <c:noMultiLvlLbl val="0"/>
      </c:catAx>
      <c:valAx>
        <c:axId val="67595884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5969040"/>
        <c:crosses val="autoZero"/>
        <c:crossBetween val="between"/>
      </c:valAx>
      <c:catAx>
        <c:axId val="675967080"/>
        <c:scaling>
          <c:orientation val="minMax"/>
        </c:scaling>
        <c:delete val="1"/>
        <c:axPos val="b"/>
        <c:majorTickMark val="out"/>
        <c:minorTickMark val="none"/>
        <c:tickLblPos val="nextTo"/>
        <c:crossAx val="675961592"/>
        <c:crosses val="autoZero"/>
        <c:auto val="0"/>
        <c:lblAlgn val="ctr"/>
        <c:lblOffset val="100"/>
        <c:noMultiLvlLbl val="0"/>
      </c:catAx>
      <c:valAx>
        <c:axId val="675961592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5967080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75"/>
          <c:y val="8.0645478852219524E-2"/>
          <c:w val="0.7578125"/>
          <c:h val="0.8467775279483049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корелация'!$AF$63:$AF$84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75967864"/>
        <c:axId val="675961984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корелация'!$AG$63:$AG$84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5968256"/>
        <c:axId val="675971000"/>
      </c:lineChart>
      <c:catAx>
        <c:axId val="675967864"/>
        <c:scaling>
          <c:orientation val="minMax"/>
        </c:scaling>
        <c:delete val="1"/>
        <c:axPos val="b"/>
        <c:majorTickMark val="out"/>
        <c:minorTickMark val="none"/>
        <c:tickLblPos val="nextTo"/>
        <c:crossAx val="675961984"/>
        <c:crosses val="autoZero"/>
        <c:auto val="0"/>
        <c:lblAlgn val="ctr"/>
        <c:lblOffset val="100"/>
        <c:noMultiLvlLbl val="0"/>
      </c:catAx>
      <c:valAx>
        <c:axId val="67596198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5967864"/>
        <c:crosses val="autoZero"/>
        <c:crossBetween val="between"/>
      </c:valAx>
      <c:catAx>
        <c:axId val="675968256"/>
        <c:scaling>
          <c:orientation val="minMax"/>
        </c:scaling>
        <c:delete val="1"/>
        <c:axPos val="b"/>
        <c:majorTickMark val="out"/>
        <c:minorTickMark val="none"/>
        <c:tickLblPos val="nextTo"/>
        <c:crossAx val="675971000"/>
        <c:crosses val="autoZero"/>
        <c:auto val="0"/>
        <c:lblAlgn val="ctr"/>
        <c:lblOffset val="100"/>
        <c:noMultiLvlLbl val="0"/>
      </c:catAx>
      <c:valAx>
        <c:axId val="675971000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5968256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0909090909090912E-2"/>
          <c:w val="0.7559084180780099"/>
          <c:h val="0.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корелация'!$AL$63:$AL$84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75972960"/>
        <c:axId val="675971784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корелация'!$AM$63:$AM$84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5973352"/>
        <c:axId val="675973744"/>
      </c:lineChart>
      <c:catAx>
        <c:axId val="675972960"/>
        <c:scaling>
          <c:orientation val="minMax"/>
        </c:scaling>
        <c:delete val="1"/>
        <c:axPos val="b"/>
        <c:majorTickMark val="out"/>
        <c:minorTickMark val="none"/>
        <c:tickLblPos val="nextTo"/>
        <c:crossAx val="675971784"/>
        <c:crosses val="autoZero"/>
        <c:auto val="0"/>
        <c:lblAlgn val="ctr"/>
        <c:lblOffset val="100"/>
        <c:noMultiLvlLbl val="0"/>
      </c:catAx>
      <c:valAx>
        <c:axId val="67597178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5972960"/>
        <c:crosses val="autoZero"/>
        <c:crossBetween val="between"/>
      </c:valAx>
      <c:catAx>
        <c:axId val="675973352"/>
        <c:scaling>
          <c:orientation val="minMax"/>
        </c:scaling>
        <c:delete val="1"/>
        <c:axPos val="b"/>
        <c:majorTickMark val="out"/>
        <c:minorTickMark val="none"/>
        <c:tickLblPos val="nextTo"/>
        <c:crossAx val="675973744"/>
        <c:crosses val="autoZero"/>
        <c:auto val="0"/>
        <c:lblAlgn val="ctr"/>
        <c:lblOffset val="100"/>
        <c:noMultiLvlLbl val="0"/>
      </c:catAx>
      <c:valAx>
        <c:axId val="675973744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5973352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4340057212085479E-2"/>
          <c:w val="0.7559084180780099"/>
          <c:h val="0.7830224748603095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корелация'!$AR$63:$AR$84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75974136"/>
        <c:axId val="675972568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корелация'!$AS$63:$AS$84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5974528"/>
        <c:axId val="676720000"/>
      </c:lineChart>
      <c:catAx>
        <c:axId val="675974136"/>
        <c:scaling>
          <c:orientation val="minMax"/>
        </c:scaling>
        <c:delete val="1"/>
        <c:axPos val="b"/>
        <c:majorTickMark val="out"/>
        <c:minorTickMark val="none"/>
        <c:tickLblPos val="nextTo"/>
        <c:crossAx val="675972568"/>
        <c:crosses val="autoZero"/>
        <c:auto val="0"/>
        <c:lblAlgn val="ctr"/>
        <c:lblOffset val="100"/>
        <c:noMultiLvlLbl val="0"/>
      </c:catAx>
      <c:valAx>
        <c:axId val="67597256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5974136"/>
        <c:crosses val="autoZero"/>
        <c:crossBetween val="between"/>
      </c:valAx>
      <c:catAx>
        <c:axId val="675974528"/>
        <c:scaling>
          <c:orientation val="minMax"/>
        </c:scaling>
        <c:delete val="1"/>
        <c:axPos val="b"/>
        <c:majorTickMark val="out"/>
        <c:minorTickMark val="none"/>
        <c:tickLblPos val="nextTo"/>
        <c:crossAx val="676720000"/>
        <c:crosses val="autoZero"/>
        <c:auto val="0"/>
        <c:lblAlgn val="ctr"/>
        <c:lblOffset val="100"/>
        <c:noMultiLvlLbl val="0"/>
      </c:catAx>
      <c:valAx>
        <c:axId val="676720000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5974528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8040154336649213E-2"/>
          <c:w val="0.7559084180780099"/>
          <c:h val="0.8039292655605234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корелация'!$AW$63:$AW$84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76717648"/>
        <c:axId val="676716864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корелация'!$AX$63:$AX$84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718040"/>
        <c:axId val="676718432"/>
      </c:lineChart>
      <c:catAx>
        <c:axId val="676717648"/>
        <c:scaling>
          <c:orientation val="minMax"/>
        </c:scaling>
        <c:delete val="1"/>
        <c:axPos val="b"/>
        <c:majorTickMark val="out"/>
        <c:minorTickMark val="none"/>
        <c:tickLblPos val="nextTo"/>
        <c:crossAx val="676716864"/>
        <c:crosses val="autoZero"/>
        <c:auto val="0"/>
        <c:lblAlgn val="ctr"/>
        <c:lblOffset val="100"/>
        <c:noMultiLvlLbl val="0"/>
      </c:catAx>
      <c:valAx>
        <c:axId val="67671686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6717648"/>
        <c:crosses val="autoZero"/>
        <c:crossBetween val="between"/>
      </c:valAx>
      <c:catAx>
        <c:axId val="676718040"/>
        <c:scaling>
          <c:orientation val="minMax"/>
        </c:scaling>
        <c:delete val="1"/>
        <c:axPos val="b"/>
        <c:majorTickMark val="out"/>
        <c:minorTickMark val="none"/>
        <c:tickLblPos val="nextTo"/>
        <c:crossAx val="676718432"/>
        <c:crosses val="autoZero"/>
        <c:auto val="0"/>
        <c:lblAlgn val="ctr"/>
        <c:lblOffset val="100"/>
        <c:noMultiLvlLbl val="0"/>
      </c:catAx>
      <c:valAx>
        <c:axId val="676718432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6718040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4.2920266034706833E-2"/>
          <c:w val="0.87810276605543391"/>
          <c:h val="0.8925678464949163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корелация'!$B$10:$B$109</c:f>
              <c:numCache>
                <c:formatCode>General</c:formatCode>
                <c:ptCount val="100"/>
              </c:numCache>
            </c:numRef>
          </c:xVal>
          <c:yVal>
            <c:numRef>
              <c:f>'Рангова корелация'!$C$10:$C$1009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6719216"/>
        <c:axId val="676719608"/>
      </c:scatterChart>
      <c:valAx>
        <c:axId val="676719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6719608"/>
        <c:crosses val="autoZero"/>
        <c:crossBetween val="midCat"/>
      </c:valAx>
      <c:valAx>
        <c:axId val="67671960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6719216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9.0909090909090912E-2"/>
          <c:w val="0.87313432835820892"/>
          <c:h val="0.8363636363636363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корелация'!$B$10:$B$1009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корелация'!$D$10:$D$1009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6713728"/>
        <c:axId val="676712552"/>
      </c:scatterChart>
      <c:valAx>
        <c:axId val="676713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6712552"/>
        <c:crosses val="autoZero"/>
        <c:crossBetween val="midCat"/>
      </c:valAx>
      <c:valAx>
        <c:axId val="6767125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6713728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852226940299048E-2"/>
          <c:y val="0.15857990710056222"/>
          <c:w val="0.87906077356623236"/>
          <c:h val="0.7573073040301703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корелация'!$B$10:$B$1009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корелация'!$E$10:$E$1009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6707456"/>
        <c:axId val="676705104"/>
      </c:scatterChart>
      <c:valAx>
        <c:axId val="676707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6705104"/>
        <c:crosses val="autoZero"/>
        <c:crossBetween val="midCat"/>
      </c:valAx>
      <c:valAx>
        <c:axId val="67670510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6707456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238805970149252E-2"/>
          <c:y val="0.10287664041994748"/>
          <c:w val="0.86824393642343189"/>
          <c:h val="0.7892892388451443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корелация'!$B$10:$B$1009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корелация'!$F$10:$F$1009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6709416"/>
        <c:axId val="676715688"/>
      </c:scatterChart>
      <c:valAx>
        <c:axId val="676709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6715688"/>
        <c:crosses val="autoZero"/>
        <c:crossBetween val="midCat"/>
      </c:valAx>
      <c:valAx>
        <c:axId val="67671568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6709416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217852821082584E-2"/>
          <c:y val="6.28501437320335E-2"/>
          <c:w val="0.85753055389977484"/>
          <c:h val="0.855332083489563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корелация'!$C$10:$C$1009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корелация'!$D$10:$D$1009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6714120"/>
        <c:axId val="676716080"/>
      </c:scatterChart>
      <c:valAx>
        <c:axId val="676714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6716080"/>
        <c:crosses val="autoZero"/>
        <c:crossBetween val="midCat"/>
      </c:valAx>
      <c:valAx>
        <c:axId val="6767160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671412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2402282070233545E-3"/>
          <c:y val="3.2456624742721895E-3"/>
          <c:w val="0.94671625083009203"/>
          <c:h val="0.9482354705661791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корелация'!$C$10:$C$1009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корелация'!$E$10:$E$1009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6711768"/>
        <c:axId val="676714904"/>
      </c:scatterChart>
      <c:valAx>
        <c:axId val="676711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6714904"/>
        <c:crosses val="autoZero"/>
        <c:crossBetween val="midCat"/>
      </c:valAx>
      <c:valAx>
        <c:axId val="67671490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6711768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478568547388387E-2"/>
          <c:y val="6.8628108035654445E-2"/>
          <c:w val="0.89131065522146191"/>
          <c:h val="0.8333413118615182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корелация'!$C$10:$C$1009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корелация'!$F$10:$F$1009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6707848"/>
        <c:axId val="676704712"/>
      </c:scatterChart>
      <c:valAx>
        <c:axId val="676707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6704712"/>
        <c:crosses val="autoZero"/>
        <c:crossBetween val="midCat"/>
      </c:valAx>
      <c:valAx>
        <c:axId val="6767047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6707848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0.13729986251806153"/>
          <c:w val="0.89312977099236646"/>
          <c:h val="0.7966669392937401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корелация'!$D$10:$D$1009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корелация'!$E$10:$E$1009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6706280"/>
        <c:axId val="676715296"/>
      </c:scatterChart>
      <c:valAx>
        <c:axId val="676706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6715296"/>
        <c:crosses val="autoZero"/>
        <c:crossBetween val="midCat"/>
      </c:valAx>
      <c:valAx>
        <c:axId val="67671529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670628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2.784461942257219E-2"/>
          <c:w val="0.87786259541984735"/>
          <c:h val="0.8741249343832020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корелация'!$D$10:$D$1009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корелация'!$F$10:$F$1009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6712160"/>
        <c:axId val="676710592"/>
      </c:scatterChart>
      <c:valAx>
        <c:axId val="676712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6710592"/>
        <c:crosses val="autoZero"/>
        <c:crossBetween val="midCat"/>
      </c:valAx>
      <c:valAx>
        <c:axId val="6767105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671216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801526717557252E-2"/>
          <c:y val="0.16192865975190984"/>
          <c:w val="0.8753416158007602"/>
          <c:h val="0.7498443022679047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корелация'!$E$10:$E$1009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корелация'!$F$10:$F$1009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6708240"/>
        <c:axId val="676706672"/>
      </c:scatterChart>
      <c:valAx>
        <c:axId val="676708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6706672"/>
        <c:crosses val="autoZero"/>
        <c:crossBetween val="midCat"/>
      </c:valAx>
      <c:valAx>
        <c:axId val="67670667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7670824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625"/>
          <c:y val="0.15748092043291875"/>
          <c:w val="0.7421875"/>
          <c:h val="0.6141755896883830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корелация'!$Y$63:$Y$84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76711376"/>
        <c:axId val="676707064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корелация'!$Z$63:$Z$84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712944"/>
        <c:axId val="676713336"/>
      </c:lineChart>
      <c:catAx>
        <c:axId val="676711376"/>
        <c:scaling>
          <c:orientation val="minMax"/>
        </c:scaling>
        <c:delete val="1"/>
        <c:axPos val="b"/>
        <c:majorTickMark val="out"/>
        <c:minorTickMark val="none"/>
        <c:tickLblPos val="nextTo"/>
        <c:crossAx val="676707064"/>
        <c:crosses val="autoZero"/>
        <c:auto val="0"/>
        <c:lblAlgn val="ctr"/>
        <c:lblOffset val="100"/>
        <c:noMultiLvlLbl val="0"/>
      </c:catAx>
      <c:valAx>
        <c:axId val="67670706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6711376"/>
        <c:crosses val="autoZero"/>
        <c:crossBetween val="between"/>
      </c:valAx>
      <c:catAx>
        <c:axId val="676712944"/>
        <c:scaling>
          <c:orientation val="minMax"/>
        </c:scaling>
        <c:delete val="1"/>
        <c:axPos val="b"/>
        <c:majorTickMark val="out"/>
        <c:minorTickMark val="none"/>
        <c:tickLblPos val="nextTo"/>
        <c:crossAx val="676713336"/>
        <c:crosses val="autoZero"/>
        <c:auto val="0"/>
        <c:lblAlgn val="ctr"/>
        <c:lblOffset val="100"/>
        <c:noMultiLvlLbl val="0"/>
      </c:catAx>
      <c:valAx>
        <c:axId val="676713336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6712944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75"/>
          <c:y val="8.0645478852219524E-2"/>
          <c:w val="0.7578125"/>
          <c:h val="0.8467775279483049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корелация'!$AE$63:$AE$84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77020016"/>
        <c:axId val="677011784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корелация'!$AF$63:$AF$84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7020408"/>
        <c:axId val="677013352"/>
      </c:lineChart>
      <c:catAx>
        <c:axId val="677020016"/>
        <c:scaling>
          <c:orientation val="minMax"/>
        </c:scaling>
        <c:delete val="1"/>
        <c:axPos val="b"/>
        <c:majorTickMark val="out"/>
        <c:minorTickMark val="none"/>
        <c:tickLblPos val="nextTo"/>
        <c:crossAx val="677011784"/>
        <c:crosses val="autoZero"/>
        <c:auto val="0"/>
        <c:lblAlgn val="ctr"/>
        <c:lblOffset val="100"/>
        <c:noMultiLvlLbl val="0"/>
      </c:catAx>
      <c:valAx>
        <c:axId val="67701178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7020016"/>
        <c:crosses val="autoZero"/>
        <c:crossBetween val="between"/>
      </c:valAx>
      <c:catAx>
        <c:axId val="677020408"/>
        <c:scaling>
          <c:orientation val="minMax"/>
        </c:scaling>
        <c:delete val="1"/>
        <c:axPos val="b"/>
        <c:majorTickMark val="out"/>
        <c:minorTickMark val="none"/>
        <c:tickLblPos val="nextTo"/>
        <c:crossAx val="677013352"/>
        <c:crosses val="autoZero"/>
        <c:auto val="0"/>
        <c:lblAlgn val="ctr"/>
        <c:lblOffset val="100"/>
        <c:noMultiLvlLbl val="0"/>
      </c:catAx>
      <c:valAx>
        <c:axId val="677013352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7020408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0909090909090912E-2"/>
          <c:w val="0.7559084180780099"/>
          <c:h val="0.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корелация'!$AK$63:$AK$84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77018448"/>
        <c:axId val="677014136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корелация'!$AL$63:$AL$84</c:f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7021192"/>
        <c:axId val="677020800"/>
      </c:lineChart>
      <c:catAx>
        <c:axId val="677018448"/>
        <c:scaling>
          <c:orientation val="minMax"/>
        </c:scaling>
        <c:delete val="1"/>
        <c:axPos val="b"/>
        <c:majorTickMark val="out"/>
        <c:minorTickMark val="none"/>
        <c:tickLblPos val="nextTo"/>
        <c:crossAx val="677014136"/>
        <c:crosses val="autoZero"/>
        <c:auto val="0"/>
        <c:lblAlgn val="ctr"/>
        <c:lblOffset val="100"/>
        <c:noMultiLvlLbl val="0"/>
      </c:catAx>
      <c:valAx>
        <c:axId val="67701413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7018448"/>
        <c:crosses val="autoZero"/>
        <c:crossBetween val="between"/>
      </c:valAx>
      <c:catAx>
        <c:axId val="677021192"/>
        <c:scaling>
          <c:orientation val="minMax"/>
        </c:scaling>
        <c:delete val="1"/>
        <c:axPos val="b"/>
        <c:majorTickMark val="out"/>
        <c:minorTickMark val="none"/>
        <c:tickLblPos val="nextTo"/>
        <c:crossAx val="677020800"/>
        <c:crosses val="autoZero"/>
        <c:auto val="0"/>
        <c:lblAlgn val="ctr"/>
        <c:lblOffset val="100"/>
        <c:noMultiLvlLbl val="0"/>
      </c:catAx>
      <c:valAx>
        <c:axId val="677020800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7021192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4340057212085479E-2"/>
          <c:w val="0.7559084180780099"/>
          <c:h val="0.7830224748603095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корелация'!$AQ$63:$AQ$84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77012176"/>
        <c:axId val="677016880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корелация'!$AR$63:$AR$84</c:f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7012960"/>
        <c:axId val="677022760"/>
      </c:lineChart>
      <c:catAx>
        <c:axId val="677012176"/>
        <c:scaling>
          <c:orientation val="minMax"/>
        </c:scaling>
        <c:delete val="1"/>
        <c:axPos val="b"/>
        <c:majorTickMark val="out"/>
        <c:minorTickMark val="none"/>
        <c:tickLblPos val="nextTo"/>
        <c:crossAx val="677016880"/>
        <c:crosses val="autoZero"/>
        <c:auto val="0"/>
        <c:lblAlgn val="ctr"/>
        <c:lblOffset val="100"/>
        <c:noMultiLvlLbl val="0"/>
      </c:catAx>
      <c:valAx>
        <c:axId val="677016880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7012176"/>
        <c:crosses val="autoZero"/>
        <c:crossBetween val="between"/>
      </c:valAx>
      <c:catAx>
        <c:axId val="677012960"/>
        <c:scaling>
          <c:orientation val="minMax"/>
        </c:scaling>
        <c:delete val="1"/>
        <c:axPos val="b"/>
        <c:majorTickMark val="out"/>
        <c:minorTickMark val="none"/>
        <c:tickLblPos val="nextTo"/>
        <c:crossAx val="677022760"/>
        <c:crosses val="autoZero"/>
        <c:auto val="0"/>
        <c:lblAlgn val="ctr"/>
        <c:lblOffset val="100"/>
        <c:noMultiLvlLbl val="0"/>
      </c:catAx>
      <c:valAx>
        <c:axId val="677022760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7012960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8040154336649213E-2"/>
          <c:w val="0.7559084180780099"/>
          <c:h val="0.8039292655605234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корелация'!$AV$63:$AV$84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77018840"/>
        <c:axId val="677022368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корелация'!$AW$63:$AW$84</c:f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7021976"/>
        <c:axId val="677012568"/>
      </c:lineChart>
      <c:catAx>
        <c:axId val="677018840"/>
        <c:scaling>
          <c:orientation val="minMax"/>
        </c:scaling>
        <c:delete val="1"/>
        <c:axPos val="b"/>
        <c:majorTickMark val="out"/>
        <c:minorTickMark val="none"/>
        <c:tickLblPos val="nextTo"/>
        <c:crossAx val="677022368"/>
        <c:crosses val="autoZero"/>
        <c:auto val="0"/>
        <c:lblAlgn val="ctr"/>
        <c:lblOffset val="100"/>
        <c:noMultiLvlLbl val="0"/>
      </c:catAx>
      <c:valAx>
        <c:axId val="67702236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7018840"/>
        <c:crosses val="autoZero"/>
        <c:crossBetween val="between"/>
      </c:valAx>
      <c:catAx>
        <c:axId val="677021976"/>
        <c:scaling>
          <c:orientation val="minMax"/>
        </c:scaling>
        <c:delete val="1"/>
        <c:axPos val="b"/>
        <c:majorTickMark val="out"/>
        <c:minorTickMark val="none"/>
        <c:tickLblPos val="nextTo"/>
        <c:crossAx val="677012568"/>
        <c:crosses val="autoZero"/>
        <c:auto val="0"/>
        <c:lblAlgn val="ctr"/>
        <c:lblOffset val="100"/>
        <c:noMultiLvlLbl val="0"/>
      </c:catAx>
      <c:valAx>
        <c:axId val="677012568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677021976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002060"/>
              </a:solidFill>
            </c:spPr>
          </c:marker>
          <c:xVal>
            <c:numRef>
              <c:f>' Обикновена линейна регресия'!$C$11:$C$510</c:f>
              <c:numCache>
                <c:formatCode>General</c:formatCode>
                <c:ptCount val="500"/>
              </c:numCache>
            </c:numRef>
          </c:xVal>
          <c:yVal>
            <c:numRef>
              <c:f>' Обикновена линейна регресия'!$D$11:$D$510</c:f>
              <c:numCache>
                <c:formatCode>General</c:formatCode>
                <c:ptCount val="5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017272"/>
        <c:axId val="677023544"/>
      </c:scatterChart>
      <c:valAx>
        <c:axId val="677017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bg-BG"/>
                  <a:t>Независима променлива (Х)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77023544"/>
        <c:crosses val="autoZero"/>
        <c:crossBetween val="midCat"/>
      </c:valAx>
      <c:valAx>
        <c:axId val="67702354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bg-BG"/>
                  <a:t>Зависима променлива (</a:t>
                </a:r>
                <a:r>
                  <a:rPr lang="en-US"/>
                  <a:t>Y)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7701727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13725129290165"/>
          <c:y val="9.5784477955259684E-2"/>
          <c:w val="0.78854356908758849"/>
          <c:h val="0.6942560836092178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002060"/>
              </a:solidFill>
              <a:ln>
                <a:noFill/>
              </a:ln>
            </c:spPr>
          </c:marker>
          <c:dPt>
            <c:idx val="2"/>
            <c:bubble3D val="0"/>
          </c:dPt>
          <c:dPt>
            <c:idx val="3"/>
            <c:bubble3D val="0"/>
          </c:dPt>
          <c:dPt>
            <c:idx val="8"/>
            <c:bubble3D val="0"/>
          </c:dPt>
          <c:dPt>
            <c:idx val="13"/>
            <c:bubble3D val="0"/>
          </c:dPt>
          <c:trendline>
            <c:trendlineType val="linear"/>
            <c:dispRSqr val="1"/>
            <c:dispEq val="1"/>
            <c:trendlineLbl>
              <c:layout>
                <c:manualLayout>
                  <c:x val="5.9020021658559602E-2"/>
                  <c:y val="-0.46502337945845718"/>
                </c:manualLayout>
              </c:layout>
              <c:numFmt formatCode="General" sourceLinked="0"/>
            </c:trendlineLbl>
          </c:trendline>
          <c:xVal>
            <c:numRef>
              <c:f>' Обикновена линейна регресия'!$C$11:$C$510</c:f>
              <c:numCache>
                <c:formatCode>General</c:formatCode>
                <c:ptCount val="500"/>
              </c:numCache>
            </c:numRef>
          </c:xVal>
          <c:yVal>
            <c:numRef>
              <c:f>' Обикновена линейна регресия'!$D$11:$D$510</c:f>
              <c:numCache>
                <c:formatCode>General</c:formatCode>
                <c:ptCount val="5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017664"/>
        <c:axId val="677013744"/>
      </c:scatterChart>
      <c:valAx>
        <c:axId val="677017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bg-BG"/>
                  <a:t>Независима променлива (Х)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77013744"/>
        <c:crosses val="autoZero"/>
        <c:crossBetween val="midCat"/>
      </c:valAx>
      <c:valAx>
        <c:axId val="67701374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bg-BG"/>
                  <a:t>Зависима променлива (</a:t>
                </a:r>
                <a:r>
                  <a:rPr lang="en-US"/>
                  <a:t>Y)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7701766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199689963514001"/>
          <c:y val="8.0732603546507908E-2"/>
          <c:w val="0.76277961745765421"/>
          <c:h val="0.792480857609229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40000"/>
                <a:lumOff val="60000"/>
              </a:schemeClr>
            </a:solidFill>
            <a:ln w="12700">
              <a:solidFill>
                <a:schemeClr val="tx2">
                  <a:lumMod val="40000"/>
                  <a:lumOff val="60000"/>
                </a:schemeClr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25" b="1" i="0" u="none" strike="noStrike" baseline="0">
                    <a:solidFill>
                      <a:srgbClr val="000099"/>
                    </a:solidFill>
                    <a:latin typeface="+mn-lt"/>
                    <a:ea typeface="Arial"/>
                    <a:cs typeface="Arial"/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't-независими извадки'!$F$13:$F$14</c:f>
              <c:strCache>
                <c:ptCount val="2"/>
                <c:pt idx="0">
                  <c:v>група 1</c:v>
                </c:pt>
                <c:pt idx="1">
                  <c:v>група 2</c:v>
                </c:pt>
              </c:strCache>
            </c:strRef>
          </c:cat>
          <c:val>
            <c:numRef>
              <c:f>'t-независими извадки'!$K$13:$K$14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2"/>
        <c:axId val="677014920"/>
        <c:axId val="677015312"/>
      </c:barChart>
      <c:catAx>
        <c:axId val="677014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1125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bg-BG"/>
          </a:p>
        </c:txPr>
        <c:crossAx val="67701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770153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 sz="1100">
                    <a:solidFill>
                      <a:srgbClr val="000099"/>
                    </a:solidFill>
                    <a:latin typeface="+mn-lt"/>
                  </a:rPr>
                  <a:t>Стойности на променливата </a:t>
                </a:r>
                <a:r>
                  <a:rPr lang="bg-BG"/>
                  <a:t>Х</a:t>
                </a:r>
              </a:p>
            </c:rich>
          </c:tx>
          <c:layout>
            <c:manualLayout>
              <c:xMode val="edge"/>
              <c:yMode val="edge"/>
              <c:x val="3.063058072514805E-2"/>
              <c:y val="0.1942735931593456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bg-BG"/>
          </a:p>
        </c:txPr>
        <c:crossAx val="677014920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 horizontalDpi="200" verticalDpi="200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извадки'!$AF$16:$AF$25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извадки'!$AG$16:$AG$25</c:f>
              <c:numCache>
                <c:formatCode>General</c:formatCode>
                <c:ptCount val="10"/>
                <c:pt idx="0">
                  <c:v>9</c:v>
                </c:pt>
                <c:pt idx="1">
                  <c:v>8</c:v>
                </c:pt>
                <c:pt idx="2">
                  <c:v>8</c:v>
                </c:pt>
                <c:pt idx="3">
                  <c:v>10</c:v>
                </c:pt>
                <c:pt idx="4">
                  <c:v>10</c:v>
                </c:pt>
                <c:pt idx="5">
                  <c:v>6</c:v>
                </c:pt>
                <c:pt idx="6">
                  <c:v>6</c:v>
                </c:pt>
                <c:pt idx="7">
                  <c:v>8</c:v>
                </c:pt>
                <c:pt idx="8">
                  <c:v>8</c:v>
                </c:pt>
                <c:pt idx="9">
                  <c:v>9</c:v>
                </c:pt>
              </c:numCache>
            </c:numRef>
          </c:yVal>
          <c:smooth val="0"/>
        </c:ser>
        <c:ser>
          <c:idx val="1"/>
          <c:order val="1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извадки'!$AF$16:$AF$25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извадки'!$AH$16:$AH$25</c:f>
              <c:numCache>
                <c:formatCode>General</c:formatCode>
                <c:ptCount val="10"/>
                <c:pt idx="0">
                  <c:v>7</c:v>
                </c:pt>
                <c:pt idx="1">
                  <c:v>8</c:v>
                </c:pt>
                <c:pt idx="2">
                  <c:v>8</c:v>
                </c:pt>
                <c:pt idx="3">
                  <c:v>6</c:v>
                </c:pt>
                <c:pt idx="4">
                  <c:v>6</c:v>
                </c:pt>
                <c:pt idx="5">
                  <c:v>10</c:v>
                </c:pt>
                <c:pt idx="6">
                  <c:v>10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</c:numCache>
            </c:numRef>
          </c:yVal>
          <c:smooth val="0"/>
        </c:ser>
        <c:ser>
          <c:idx val="2"/>
          <c:order val="2"/>
          <c:spPr>
            <a:ln>
              <a:solidFill>
                <a:srgbClr val="FF0000"/>
              </a:solidFill>
            </a:ln>
          </c:spPr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извадки'!$AG$15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извадки'!$AG$26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4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извадки'!$AF$34:$AF$43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извадки'!$AG$34:$AG$43</c:f>
              <c:numCache>
                <c:formatCode>General</c:formatCode>
                <c:ptCount val="10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5</c:v>
                </c:pt>
                <c:pt idx="4">
                  <c:v>5</c:v>
                </c:pt>
                <c:pt idx="5">
                  <c:v>1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</c:numCache>
            </c:numRef>
          </c:yVal>
          <c:smooth val="0"/>
        </c:ser>
        <c:ser>
          <c:idx val="5"/>
          <c:order val="5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извадки'!$AF$34:$AF$43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извадки'!$AH$34:$AH$43</c:f>
              <c:numCache>
                <c:formatCode>General</c:formatCode>
                <c:ptCount val="10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5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</c:numCache>
            </c:numRef>
          </c:yVal>
          <c:smooth val="0"/>
        </c:ser>
        <c:ser>
          <c:idx val="6"/>
          <c:order val="6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извадки'!$AF$33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извадки'!$AG$33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7"/>
          <c:order val="7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извадки'!$AF$44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извадки'!$AG$44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019232"/>
        <c:axId val="677019624"/>
      </c:scatterChart>
      <c:valAx>
        <c:axId val="67701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tx2">
                <a:lumMod val="60000"/>
                <a:lumOff val="40000"/>
              </a:schemeClr>
            </a:solidFill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80"/>
                </a:solidFill>
                <a:latin typeface="Calibri"/>
                <a:ea typeface="Calibri"/>
                <a:cs typeface="Calibri"/>
              </a:defRPr>
            </a:pPr>
            <a:endParaRPr lang="bg-BG"/>
          </a:p>
        </c:txPr>
        <c:crossAx val="677019624"/>
        <c:crosses val="autoZero"/>
        <c:crossBetween val="midCat"/>
      </c:valAx>
      <c:valAx>
        <c:axId val="677019624"/>
        <c:scaling>
          <c:orientation val="minMax"/>
          <c:max val="10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67701923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'U на Ман-Уитни '!$N$19:$N$20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</c:v>
                  </c:pt>
                </c:numCache>
              </c:numRef>
            </c:plus>
            <c:minus>
              <c:numRef>
                <c:f>'U на Ман-Уитни '!$N$19:$N$20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</c:v>
                  </c:pt>
                </c:numCache>
              </c:numRef>
            </c:minus>
            <c:spPr>
              <a:noFill/>
              <a:ln w="19050" cap="flat" cmpd="sng" algn="ctr">
                <a:solidFill>
                  <a:sysClr val="windowText" lastClr="000000"/>
                </a:solidFill>
                <a:round/>
              </a:ln>
              <a:effectLst/>
            </c:spPr>
          </c:errBars>
          <c:cat>
            <c:strRef>
              <c:f>'U на Ман-Уитни '!$H$19:$H$20</c:f>
              <c:strCache>
                <c:ptCount val="2"/>
                <c:pt idx="0">
                  <c:v>Група 1</c:v>
                </c:pt>
                <c:pt idx="1">
                  <c:v>Група 2</c:v>
                </c:pt>
              </c:strCache>
            </c:strRef>
          </c:cat>
          <c:val>
            <c:numRef>
              <c:f>'U на Ман-Уитни '!$M$19:$M$20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77025504"/>
        <c:axId val="677030992"/>
      </c:barChart>
      <c:catAx>
        <c:axId val="67702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0206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677030992"/>
        <c:crosses val="autoZero"/>
        <c:auto val="1"/>
        <c:lblAlgn val="ctr"/>
        <c:lblOffset val="100"/>
        <c:noMultiLvlLbl val="0"/>
      </c:catAx>
      <c:valAx>
        <c:axId val="677030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2060"/>
                    </a:solidFill>
                  </a:rPr>
                  <a:t>Mean +/-SD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2060"/>
                  </a:solidFill>
                  <a:latin typeface="+mn-lt"/>
                  <a:ea typeface="+mn-ea"/>
                  <a:cs typeface="+mn-cs"/>
                </a:defRPr>
              </a:pPr>
              <a:endParaRPr lang="bg-BG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677025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88050730299934"/>
          <c:y val="5.6453482389766128E-2"/>
          <c:w val="0.82253170643745865"/>
          <c:h val="0.82607609421111783"/>
        </c:manualLayout>
      </c:layout>
      <c:scatterChart>
        <c:scatterStyle val="smoothMarker"/>
        <c:varyColors val="0"/>
        <c:ser>
          <c:idx val="0"/>
          <c:order val="0"/>
          <c:spPr>
            <a:ln w="19050">
              <a:solidFill>
                <a:srgbClr val="002060"/>
              </a:solidFill>
            </a:ln>
          </c:spPr>
          <c:marker>
            <c:spPr>
              <a:ln>
                <a:solidFill>
                  <a:srgbClr val="002060"/>
                </a:solidFill>
              </a:ln>
            </c:spPr>
          </c:marker>
          <c:dPt>
            <c:idx val="0"/>
            <c:marker>
              <c:symbol val="dash"/>
              <c:size val="6"/>
              <c:spPr>
                <a:solidFill>
                  <a:srgbClr val="002060"/>
                </a:solidFill>
                <a:ln>
                  <a:noFill/>
                </a:ln>
              </c:spPr>
            </c:marker>
            <c:bubble3D val="0"/>
          </c:dPt>
          <c:dPt>
            <c:idx val="1"/>
            <c:marker>
              <c:symbol val="square"/>
              <c:size val="10"/>
              <c:spPr>
                <a:solidFill>
                  <a:srgbClr val="002060"/>
                </a:solidFill>
                <a:ln>
                  <a:solidFill>
                    <a:srgbClr val="002060"/>
                  </a:solidFill>
                </a:ln>
              </c:spPr>
            </c:marker>
            <c:bubble3D val="0"/>
          </c:dPt>
          <c:dPt>
            <c:idx val="2"/>
            <c:marker>
              <c:symbol val="dash"/>
              <c:size val="7"/>
              <c:spPr>
                <a:ln>
                  <a:noFill/>
                </a:ln>
              </c:spPr>
            </c:marker>
            <c:bubble3D val="0"/>
          </c:dPt>
          <c:xVal>
            <c:numRef>
              <c:f>ANOVA!$AF$13:$AF$15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ANOVA!$AG$13:$AG$15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ANOVA!$AE$14</c:f>
              <c:strCache>
                <c:ptCount val="1"/>
                <c:pt idx="0">
                  <c:v>Група 2</c:v>
                </c:pt>
              </c:strCache>
            </c:strRef>
          </c:tx>
          <c:dPt>
            <c:idx val="0"/>
            <c:marker>
              <c:symbol val="dash"/>
              <c:size val="7"/>
              <c:spPr>
                <a:solidFill>
                  <a:srgbClr val="002060"/>
                </a:solidFill>
                <a:ln>
                  <a:noFill/>
                </a:ln>
              </c:spPr>
            </c:marker>
            <c:bubble3D val="0"/>
            <c:spPr>
              <a:ln w="19050">
                <a:solidFill>
                  <a:srgbClr val="002060"/>
                </a:solidFill>
              </a:ln>
            </c:spPr>
          </c:dPt>
          <c:dPt>
            <c:idx val="1"/>
            <c:marker>
              <c:symbol val="square"/>
              <c:size val="10"/>
              <c:spPr>
                <a:solidFill>
                  <a:srgbClr val="002060"/>
                </a:solidFill>
                <a:ln>
                  <a:solidFill>
                    <a:srgbClr val="002060"/>
                  </a:solidFill>
                </a:ln>
              </c:spPr>
            </c:marker>
            <c:bubble3D val="0"/>
            <c:spPr>
              <a:ln w="19050">
                <a:solidFill>
                  <a:srgbClr val="002060"/>
                </a:solidFill>
              </a:ln>
            </c:spPr>
          </c:dPt>
          <c:dPt>
            <c:idx val="2"/>
            <c:marker>
              <c:symbol val="dash"/>
              <c:size val="7"/>
              <c:spPr>
                <a:solidFill>
                  <a:srgbClr val="002060"/>
                </a:solidFill>
                <a:ln>
                  <a:noFill/>
                </a:ln>
              </c:spPr>
            </c:marker>
            <c:bubble3D val="0"/>
            <c:spPr>
              <a:ln w="19050">
                <a:solidFill>
                  <a:srgbClr val="002060"/>
                </a:solidFill>
              </a:ln>
            </c:spPr>
          </c:dPt>
          <c:xVal>
            <c:numRef>
              <c:f>ANOVA!$AF$16:$AF$18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ANOVA!$AG$16:$AG$18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ANOVA!$AE$15</c:f>
              <c:strCache>
                <c:ptCount val="1"/>
                <c:pt idx="0">
                  <c:v>Група 3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dPt>
            <c:idx val="0"/>
            <c:marker>
              <c:symbol val="dash"/>
              <c:size val="7"/>
              <c:spPr>
                <a:solidFill>
                  <a:srgbClr val="002060"/>
                </a:solidFill>
                <a:ln>
                  <a:noFill/>
                </a:ln>
              </c:spPr>
            </c:marker>
            <c:bubble3D val="0"/>
          </c:dPt>
          <c:dPt>
            <c:idx val="1"/>
            <c:marker>
              <c:symbol val="square"/>
              <c:size val="10"/>
              <c:spPr>
                <a:solidFill>
                  <a:srgbClr val="002060"/>
                </a:solidFill>
              </c:spPr>
            </c:marker>
            <c:bubble3D val="0"/>
          </c:dPt>
          <c:dPt>
            <c:idx val="2"/>
            <c:marker>
              <c:symbol val="dash"/>
              <c:size val="10"/>
              <c:spPr>
                <a:solidFill>
                  <a:srgbClr val="002060"/>
                </a:solidFill>
              </c:spPr>
            </c:marker>
            <c:bubble3D val="0"/>
          </c:dPt>
          <c:xVal>
            <c:numRef>
              <c:f>ANOVA!$AF$19:$AF$21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ANOVA!$AG$19:$AG$21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ANOVA!$AE$16</c:f>
              <c:strCache>
                <c:ptCount val="1"/>
                <c:pt idx="0">
                  <c:v>Група 4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dPt>
            <c:idx val="0"/>
            <c:marker>
              <c:symbol val="dash"/>
              <c:size val="7"/>
              <c:spPr>
                <a:solidFill>
                  <a:srgbClr val="002060"/>
                </a:solidFill>
              </c:spPr>
            </c:marker>
            <c:bubble3D val="0"/>
          </c:dPt>
          <c:dPt>
            <c:idx val="1"/>
            <c:marker>
              <c:symbol val="square"/>
              <c:size val="10"/>
              <c:spPr>
                <a:solidFill>
                  <a:srgbClr val="002060"/>
                </a:solidFill>
              </c:spPr>
            </c:marker>
            <c:bubble3D val="0"/>
          </c:dPt>
          <c:dPt>
            <c:idx val="2"/>
            <c:marker>
              <c:symbol val="dash"/>
              <c:size val="7"/>
              <c:spPr>
                <a:solidFill>
                  <a:srgbClr val="002060"/>
                </a:solidFill>
              </c:spPr>
            </c:marker>
            <c:bubble3D val="0"/>
          </c:dPt>
          <c:xVal>
            <c:numRef>
              <c:f>ANOVA!$AF$22:$AF$24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ANOVA!$AG$22:$AG$24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ANOVA!$AE$17</c:f>
              <c:strCache>
                <c:ptCount val="1"/>
                <c:pt idx="0">
                  <c:v>Група 5</c:v>
                </c:pt>
              </c:strCache>
            </c:strRef>
          </c:tx>
          <c:dPt>
            <c:idx val="0"/>
            <c:marker>
              <c:symbol val="dash"/>
              <c:size val="7"/>
              <c:spPr>
                <a:solidFill>
                  <a:srgbClr val="002060"/>
                </a:solidFill>
              </c:spPr>
            </c:marker>
            <c:bubble3D val="0"/>
            <c:spPr>
              <a:ln w="19050">
                <a:solidFill>
                  <a:srgbClr val="002060"/>
                </a:solidFill>
              </a:ln>
            </c:spPr>
          </c:dPt>
          <c:dPt>
            <c:idx val="1"/>
            <c:marker>
              <c:symbol val="square"/>
              <c:size val="10"/>
              <c:spPr>
                <a:solidFill>
                  <a:srgbClr val="002060"/>
                </a:solidFill>
                <a:ln>
                  <a:solidFill>
                    <a:srgbClr val="002060"/>
                  </a:solidFill>
                </a:ln>
              </c:spPr>
            </c:marker>
            <c:bubble3D val="0"/>
            <c:spPr>
              <a:ln w="19050">
                <a:solidFill>
                  <a:srgbClr val="002060"/>
                </a:solidFill>
              </a:ln>
            </c:spPr>
          </c:dPt>
          <c:dPt>
            <c:idx val="2"/>
            <c:marker>
              <c:symbol val="dash"/>
              <c:size val="7"/>
              <c:spPr>
                <a:solidFill>
                  <a:srgbClr val="002060"/>
                </a:solidFill>
              </c:spPr>
            </c:marker>
            <c:bubble3D val="0"/>
            <c:spPr>
              <a:ln w="19050">
                <a:solidFill>
                  <a:srgbClr val="002060"/>
                </a:solidFill>
              </a:ln>
            </c:spPr>
          </c:dPt>
          <c:xVal>
            <c:numRef>
              <c:f>ANOVA!$AF$25:$AF$27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ANOVA!$AG$25:$AG$27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029816"/>
        <c:axId val="677027856"/>
      </c:scatterChart>
      <c:valAx>
        <c:axId val="677029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7027856"/>
        <c:crosses val="autoZero"/>
        <c:crossBetween val="midCat"/>
      </c:valAx>
      <c:valAx>
        <c:axId val="6770278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bg-BG"/>
                  <a:t>Средна стойнот</a:t>
                </a:r>
                <a:r>
                  <a:rPr lang="en-US"/>
                  <a:t>  </a:t>
                </a:r>
                <a:r>
                  <a:rPr lang="bg-BG"/>
                  <a:t>±</a:t>
                </a:r>
                <a:r>
                  <a:rPr lang="en-US"/>
                  <a:t> </a:t>
                </a:r>
                <a:r>
                  <a:rPr lang="bg-BG"/>
                  <a:t>1</a:t>
                </a:r>
                <a:r>
                  <a:rPr lang="en-US"/>
                  <a:t>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77029816"/>
        <c:crosses val="autoZero"/>
        <c:crossBetween val="midCat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124954941495904"/>
          <c:y val="5.5878578334166339E-2"/>
          <c:w val="0.7035750068187393"/>
          <c:h val="0.798624483838682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ln>
                      <a:noFill/>
                    </a:ln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't-зависими извадки'!$E$12:$E$13</c:f>
              <c:strCache>
                <c:ptCount val="2"/>
                <c:pt idx="0">
                  <c:v>I изследване</c:v>
                </c:pt>
                <c:pt idx="1">
                  <c:v>II изследване</c:v>
                </c:pt>
              </c:strCache>
            </c:strRef>
          </c:cat>
          <c:val>
            <c:numRef>
              <c:f>'t-зависими извадки'!$J$12:$J$13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7025896"/>
        <c:axId val="677026288"/>
      </c:barChart>
      <c:catAx>
        <c:axId val="677025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bg-BG"/>
          </a:p>
        </c:txPr>
        <c:crossAx val="677026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770262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99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bg-BG" sz="900">
                    <a:solidFill>
                      <a:srgbClr val="000099"/>
                    </a:solidFill>
                    <a:latin typeface="+mn-lt"/>
                  </a:rPr>
                  <a:t>Средни стойности</a:t>
                </a:r>
              </a:p>
            </c:rich>
          </c:tx>
          <c:layout>
            <c:manualLayout>
              <c:xMode val="edge"/>
              <c:yMode val="edge"/>
              <c:x val="4.0200994612515542E-2"/>
              <c:y val="0.1260506889763779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bg-BG"/>
          </a:p>
        </c:txPr>
        <c:crossAx val="67702589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извадки'!$AH$20:$AH$29</c:f>
              <c:numCache>
                <c:formatCode>General</c:formatCode>
                <c:ptCount val="10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6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</c:numCache>
            </c:numRef>
          </c:xVal>
          <c:yVal>
            <c:numRef>
              <c:f>'t-зависими извадки'!$AG$20:$AG$29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извадки'!$AI$20:$AI$29</c:f>
              <c:numCache>
                <c:formatCode>General</c:formatCode>
                <c:ptCount val="10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6</c:v>
                </c:pt>
                <c:pt idx="6">
                  <c:v>6</c:v>
                </c:pt>
                <c:pt idx="7">
                  <c:v>4</c:v>
                </c:pt>
                <c:pt idx="8">
                  <c:v>4</c:v>
                </c:pt>
                <c:pt idx="9">
                  <c:v>3</c:v>
                </c:pt>
              </c:numCache>
            </c:numRef>
          </c:xVal>
          <c:yVal>
            <c:numRef>
              <c:f>'t-зависими извадки'!$AG$20:$AG$29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2"/>
          <c:order val="2"/>
          <c:spPr>
            <a:ln w="28575">
              <a:noFill/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извадки'!$AH$19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извадки'!$AG$19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spPr>
            <a:ln w="28575">
              <a:noFill/>
            </a:ln>
          </c:spPr>
          <c:marker>
            <c:symbol val="star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извадки'!$AH$30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извадки'!$AG$30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4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извадки'!$AH$38:$AH$47</c:f>
              <c:numCache>
                <c:formatCode>General</c:formatCode>
                <c:ptCount val="10"/>
                <c:pt idx="0">
                  <c:v>10</c:v>
                </c:pt>
                <c:pt idx="1">
                  <c:v>9</c:v>
                </c:pt>
                <c:pt idx="2">
                  <c:v>9</c:v>
                </c:pt>
                <c:pt idx="3">
                  <c:v>11</c:v>
                </c:pt>
                <c:pt idx="4">
                  <c:v>11</c:v>
                </c:pt>
                <c:pt idx="5">
                  <c:v>7</c:v>
                </c:pt>
                <c:pt idx="6">
                  <c:v>7</c:v>
                </c:pt>
                <c:pt idx="7">
                  <c:v>9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't-зависими извадки'!$AG$38:$AG$47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5"/>
          <c:order val="5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извадки'!$AI$38:$AI$47</c:f>
              <c:numCache>
                <c:formatCode>General</c:formatCode>
                <c:ptCount val="10"/>
                <c:pt idx="0">
                  <c:v>8</c:v>
                </c:pt>
                <c:pt idx="1">
                  <c:v>9</c:v>
                </c:pt>
                <c:pt idx="2">
                  <c:v>9</c:v>
                </c:pt>
                <c:pt idx="3">
                  <c:v>7</c:v>
                </c:pt>
                <c:pt idx="4">
                  <c:v>7</c:v>
                </c:pt>
                <c:pt idx="5">
                  <c:v>11</c:v>
                </c:pt>
                <c:pt idx="6">
                  <c:v>11</c:v>
                </c:pt>
                <c:pt idx="7">
                  <c:v>9</c:v>
                </c:pt>
                <c:pt idx="8">
                  <c:v>9</c:v>
                </c:pt>
                <c:pt idx="9">
                  <c:v>8</c:v>
                </c:pt>
              </c:numCache>
            </c:numRef>
          </c:xVal>
          <c:yVal>
            <c:numRef>
              <c:f>'t-зависими извадки'!$AG$38:$AG$47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6"/>
          <c:order val="6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извадки'!$AH$37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извадки'!$AG$37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7"/>
          <c:order val="7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извадки'!$AH$48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извадки'!$AG$48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029032"/>
        <c:axId val="677028640"/>
      </c:scatterChart>
      <c:valAx>
        <c:axId val="677029032"/>
        <c:scaling>
          <c:orientation val="minMax"/>
          <c:max val="12.5"/>
          <c:min val="0.5"/>
        </c:scaling>
        <c:delete val="1"/>
        <c:axPos val="b"/>
        <c:numFmt formatCode="General" sourceLinked="1"/>
        <c:majorTickMark val="out"/>
        <c:minorTickMark val="none"/>
        <c:tickLblPos val="nextTo"/>
        <c:crossAx val="677028640"/>
        <c:crosses val="autoZero"/>
        <c:crossBetween val="midCat"/>
      </c:valAx>
      <c:valAx>
        <c:axId val="677028640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solidFill>
              <a:srgbClr val="000099"/>
            </a:solidFill>
          </a:ln>
        </c:spPr>
        <c:txPr>
          <a:bodyPr/>
          <a:lstStyle/>
          <a:p>
            <a:pPr>
              <a:defRPr sz="900">
                <a:solidFill>
                  <a:srgbClr val="000099"/>
                </a:solidFill>
              </a:defRPr>
            </a:pPr>
            <a:endParaRPr lang="bg-BG"/>
          </a:p>
        </c:txPr>
        <c:crossAx val="67702903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square"/>
            <c:size val="5"/>
            <c:spPr>
              <a:solidFill>
                <a:schemeClr val="bg1"/>
              </a:solidFill>
              <a:ln>
                <a:noFill/>
              </a:ln>
            </c:spPr>
          </c:marker>
          <c:errBars>
            <c:errDir val="y"/>
            <c:errBarType val="minus"/>
            <c:errValType val="percentage"/>
            <c:noEndCap val="1"/>
            <c:val val="100"/>
            <c:spPr>
              <a:ln w="38100">
                <a:solidFill>
                  <a:srgbClr val="FF0000"/>
                </a:solidFill>
                <a:prstDash val="solid"/>
              </a:ln>
            </c:spPr>
          </c:errBars>
          <c:xVal>
            <c:numRef>
              <c:f>'T критерий на Уилкоксън'!$BR$14:$BR$38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xVal>
          <c:yVal>
            <c:numRef>
              <c:f>'T критерий на Уилкоксън'!$BU$14:$BU$38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029424"/>
        <c:axId val="677031384"/>
      </c:scatterChart>
      <c:scatterChart>
        <c:scatterStyle val="smoothMarker"/>
        <c:varyColors val="0"/>
        <c:ser>
          <c:idx val="3"/>
          <c:order val="3"/>
          <c:tx>
            <c:strRef>
              <c:f>'T критерий на Уилкоксън'!$BZ$35</c:f>
              <c:strCache>
                <c:ptCount val="1"/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rgbClr val="FF0000"/>
              </a:solidFill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'T критерий на Уилкоксън'!$BZ$36:$BZ$37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'T критерий на Уилкоксън'!$CB$36:$CB$37</c:f>
              <c:numCache>
                <c:formatCode>General</c:formatCode>
                <c:ptCount val="2"/>
                <c:pt idx="0">
                  <c:v>0.6</c:v>
                </c:pt>
                <c:pt idx="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029424"/>
        <c:axId val="677031384"/>
      </c:scatterChart>
      <c:scatterChart>
        <c:scatterStyle val="lineMarker"/>
        <c:varyColors val="0"/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chemeClr val="bg1"/>
              </a:solidFill>
              <a:ln>
                <a:noFill/>
              </a:ln>
            </c:spPr>
          </c:marker>
          <c:errBars>
            <c:errDir val="y"/>
            <c:errBarType val="minus"/>
            <c:errValType val="percentage"/>
            <c:noEndCap val="0"/>
            <c:val val="100"/>
            <c:spPr>
              <a:ln w="38100">
                <a:solidFill>
                  <a:srgbClr val="0066CC"/>
                </a:solidFill>
                <a:prstDash val="solid"/>
              </a:ln>
            </c:spPr>
          </c:errBars>
          <c:xVal>
            <c:numRef>
              <c:f>'T критерий на Уилкоксън'!$BR$14:$BR$38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xVal>
          <c:yVal>
            <c:numRef>
              <c:f>'T критерий на Уилкоксън'!$BV$14:$BV$38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024328"/>
        <c:axId val="677024720"/>
      </c:scatterChart>
      <c:scatterChart>
        <c:scatterStyle val="smoothMarker"/>
        <c:varyColors val="0"/>
        <c:ser>
          <c:idx val="2"/>
          <c:order val="2"/>
          <c:tx>
            <c:strRef>
              <c:f>'T критерий на Уилкоксън'!$BY$35</c:f>
              <c:strCache>
                <c:ptCount val="1"/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rgbClr val="0033CC"/>
              </a:solidFill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'T критерий на Уилкоксън'!$BY$36:$BY$37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'T критерий на Уилкоксън'!$CA$36:$CA$37</c:f>
              <c:numCache>
                <c:formatCode>General</c:formatCode>
                <c:ptCount val="2"/>
                <c:pt idx="0">
                  <c:v>-0.6</c:v>
                </c:pt>
                <c:pt idx="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024328"/>
        <c:axId val="677024720"/>
      </c:scatterChart>
      <c:valAx>
        <c:axId val="677029424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Стойности на променливата (Х)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bg-BG"/>
          </a:p>
        </c:txPr>
        <c:crossAx val="677031384"/>
        <c:crosses val="autoZero"/>
        <c:crossBetween val="midCat"/>
      </c:valAx>
      <c:valAx>
        <c:axId val="677031384"/>
        <c:scaling>
          <c:orientation val="minMax"/>
          <c:max val="0.8"/>
          <c:min val="-0.8"/>
        </c:scaling>
        <c:delete val="0"/>
        <c:axPos val="l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bg-BG" sz="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Относителни  честоти  (W</a:t>
                </a:r>
                <a:r>
                  <a:rPr lang="bg-BG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FFFFFF"/>
                </a:solidFill>
                <a:latin typeface="Calibri"/>
                <a:ea typeface="Calibri"/>
                <a:cs typeface="Calibri"/>
              </a:defRPr>
            </a:pPr>
            <a:endParaRPr lang="bg-BG"/>
          </a:p>
        </c:txPr>
        <c:crossAx val="677029424"/>
        <c:crosses val="autoZero"/>
        <c:crossBetween val="midCat"/>
      </c:valAx>
      <c:valAx>
        <c:axId val="67702432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677024720"/>
        <c:crosses val="autoZero"/>
        <c:crossBetween val="midCat"/>
      </c:valAx>
      <c:valAx>
        <c:axId val="677024720"/>
        <c:scaling>
          <c:orientation val="maxMin"/>
          <c:min val="-1.6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FFFFFF"/>
                </a:solidFill>
                <a:latin typeface="Calibri"/>
                <a:ea typeface="Calibri"/>
                <a:cs typeface="Calibri"/>
              </a:defRPr>
            </a:pPr>
            <a:endParaRPr lang="bg-BG"/>
          </a:p>
        </c:txPr>
        <c:crossAx val="677024328"/>
        <c:crosses val="max"/>
        <c:crossBetween val="midCat"/>
      </c:valAx>
      <c:spPr>
        <a:ln>
          <a:solidFill>
            <a:srgbClr val="CC99FF"/>
          </a:solidFill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'T критерий на Уилкоксън'!$O$12:$O$13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</c:v>
                  </c:pt>
                </c:numCache>
              </c:numRef>
            </c:plus>
            <c:minus>
              <c:numRef>
                <c:f>'T критерий на Уилкоксън'!$O$12:$O$13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 критерий на Уилкоксън'!$I$12:$I$13</c:f>
              <c:strCache>
                <c:ptCount val="2"/>
                <c:pt idx="0">
                  <c:v>І изследване</c:v>
                </c:pt>
                <c:pt idx="1">
                  <c:v>ІІ изследване</c:v>
                </c:pt>
              </c:strCache>
            </c:strRef>
          </c:cat>
          <c:val>
            <c:numRef>
              <c:f>'T критерий на Уилкоксън'!$N$12:$N$13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7001592"/>
        <c:axId val="677001984"/>
      </c:barChart>
      <c:catAx>
        <c:axId val="677001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0206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677001984"/>
        <c:crosses val="autoZero"/>
        <c:auto val="1"/>
        <c:lblAlgn val="ctr"/>
        <c:lblOffset val="100"/>
        <c:noMultiLvlLbl val="0"/>
      </c:catAx>
      <c:valAx>
        <c:axId val="677001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bg-BG">
                    <a:solidFill>
                      <a:srgbClr val="002060"/>
                    </a:solidFill>
                  </a:rPr>
                  <a:t>Меа</a:t>
                </a:r>
                <a:r>
                  <a:rPr lang="en-US">
                    <a:solidFill>
                      <a:srgbClr val="002060"/>
                    </a:solidFill>
                  </a:rPr>
                  <a:t>n +/- 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2060"/>
                  </a:solidFill>
                  <a:latin typeface="+mn-lt"/>
                  <a:ea typeface="+mn-ea"/>
                  <a:cs typeface="+mn-cs"/>
                </a:defRPr>
              </a:pPr>
              <a:endParaRPr lang="bg-BG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677001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solidFill>
                <a:srgbClr val="003399"/>
              </a:solidFill>
            </a:ln>
          </c:spPr>
          <c:marker>
            <c:symbol val="none"/>
          </c:marker>
          <c:xVal>
            <c:numRef>
              <c:f>'Eксперимент 2x2'!$AN$16:$AN$25</c:f>
              <c:numCache>
                <c:formatCode>General</c:formatCode>
                <c:ptCount val="10"/>
                <c:pt idx="0">
                  <c:v>6</c:v>
                </c:pt>
                <c:pt idx="1">
                  <c:v>5</c:v>
                </c:pt>
                <c:pt idx="2">
                  <c:v>5</c:v>
                </c:pt>
                <c:pt idx="3">
                  <c:v>7</c:v>
                </c:pt>
                <c:pt idx="4">
                  <c:v>7</c:v>
                </c:pt>
                <c:pt idx="5">
                  <c:v>3</c:v>
                </c:pt>
                <c:pt idx="6">
                  <c:v>3</c:v>
                </c:pt>
                <c:pt idx="7">
                  <c:v>5</c:v>
                </c:pt>
                <c:pt idx="8">
                  <c:v>5</c:v>
                </c:pt>
                <c:pt idx="9">
                  <c:v>6</c:v>
                </c:pt>
              </c:numCache>
            </c:numRef>
          </c:xVal>
          <c:yVal>
            <c:numRef>
              <c:f>'Eксперимент 2x2'!$AM$16:$AM$25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1"/>
          <c:order val="1"/>
          <c:spPr>
            <a:ln>
              <a:solidFill>
                <a:srgbClr val="003399"/>
              </a:solidFill>
            </a:ln>
          </c:spPr>
          <c:marker>
            <c:symbol val="none"/>
          </c:marker>
          <c:xVal>
            <c:numRef>
              <c:f>'Eксперимент 2x2'!$AO$16:$AO$25</c:f>
              <c:numCache>
                <c:formatCode>General</c:formatCode>
                <c:ptCount val="10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3</c:v>
                </c:pt>
                <c:pt idx="4">
                  <c:v>3</c:v>
                </c:pt>
                <c:pt idx="5">
                  <c:v>7</c:v>
                </c:pt>
                <c:pt idx="6">
                  <c:v>7</c:v>
                </c:pt>
                <c:pt idx="7">
                  <c:v>5</c:v>
                </c:pt>
                <c:pt idx="8">
                  <c:v>5</c:v>
                </c:pt>
                <c:pt idx="9">
                  <c:v>4</c:v>
                </c:pt>
              </c:numCache>
            </c:numRef>
          </c:xVal>
          <c:yVal>
            <c:numRef>
              <c:f>'Eксперимент 2x2'!$AM$16:$AM$25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2x2'!$AN$26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2x2'!$AM$26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4"/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'Eксперимент 2x2'!$AN$34:$AN$43</c:f>
              <c:numCache>
                <c:formatCode>General</c:formatCode>
                <c:ptCount val="10"/>
                <c:pt idx="0">
                  <c:v>10.5</c:v>
                </c:pt>
                <c:pt idx="1">
                  <c:v>9.5</c:v>
                </c:pt>
                <c:pt idx="2">
                  <c:v>9.5</c:v>
                </c:pt>
                <c:pt idx="3">
                  <c:v>11.5</c:v>
                </c:pt>
                <c:pt idx="4">
                  <c:v>11.5</c:v>
                </c:pt>
                <c:pt idx="5">
                  <c:v>7.5</c:v>
                </c:pt>
                <c:pt idx="6">
                  <c:v>7.5</c:v>
                </c:pt>
                <c:pt idx="7">
                  <c:v>9.5</c:v>
                </c:pt>
                <c:pt idx="8">
                  <c:v>9.5</c:v>
                </c:pt>
                <c:pt idx="9">
                  <c:v>10.5</c:v>
                </c:pt>
              </c:numCache>
            </c:numRef>
          </c:xVal>
          <c:yVal>
            <c:numRef>
              <c:f>'Eксперимент 2x2'!$AM$34:$AM$43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5"/>
          <c:order val="5"/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'Eксперимент 2x2'!$AO$34:$AO$43</c:f>
              <c:numCache>
                <c:formatCode>General</c:formatCode>
                <c:ptCount val="10"/>
                <c:pt idx="0">
                  <c:v>8.5</c:v>
                </c:pt>
                <c:pt idx="1">
                  <c:v>9.5</c:v>
                </c:pt>
                <c:pt idx="2">
                  <c:v>9.5</c:v>
                </c:pt>
                <c:pt idx="3">
                  <c:v>7.5</c:v>
                </c:pt>
                <c:pt idx="4">
                  <c:v>7.5</c:v>
                </c:pt>
                <c:pt idx="5">
                  <c:v>11.5</c:v>
                </c:pt>
                <c:pt idx="6">
                  <c:v>11.5</c:v>
                </c:pt>
                <c:pt idx="7">
                  <c:v>9.5</c:v>
                </c:pt>
                <c:pt idx="8">
                  <c:v>9.5</c:v>
                </c:pt>
                <c:pt idx="9">
                  <c:v>8.5</c:v>
                </c:pt>
              </c:numCache>
            </c:numRef>
          </c:xVal>
          <c:yVal>
            <c:numRef>
              <c:f>'Eксперимент 2x2'!$AM$34:$AM$43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6"/>
          <c:order val="6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2x2'!$AN$33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2x2'!$AM$33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7"/>
          <c:order val="7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2x2'!$AN$44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2x2'!$AM$44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'Eксперимент 2x2'!$H$24</c:f>
              <c:strCache>
                <c:ptCount val="1"/>
                <c:pt idx="0">
                  <c:v>Експериментална група</c:v>
                </c:pt>
              </c:strCache>
            </c:strRef>
          </c:tx>
          <c:spPr>
            <a:ln>
              <a:solidFill>
                <a:srgbClr val="003399"/>
              </a:solidFill>
            </a:ln>
          </c:spPr>
          <c:marker>
            <c:symbol val="none"/>
          </c:marker>
          <c:xVal>
            <c:numRef>
              <c:f>'Eксперимент 2x2'!$AS$16:$AS$25</c:f>
              <c:numCache>
                <c:formatCode>General</c:formatCode>
                <c:ptCount val="10"/>
                <c:pt idx="0">
                  <c:v>16.5</c:v>
                </c:pt>
                <c:pt idx="1">
                  <c:v>15.5</c:v>
                </c:pt>
                <c:pt idx="2">
                  <c:v>15.5</c:v>
                </c:pt>
                <c:pt idx="3">
                  <c:v>17.5</c:v>
                </c:pt>
                <c:pt idx="4">
                  <c:v>17.5</c:v>
                </c:pt>
                <c:pt idx="5">
                  <c:v>13.5</c:v>
                </c:pt>
                <c:pt idx="6">
                  <c:v>13.5</c:v>
                </c:pt>
                <c:pt idx="7">
                  <c:v>15.5</c:v>
                </c:pt>
                <c:pt idx="8">
                  <c:v>15.5</c:v>
                </c:pt>
                <c:pt idx="9">
                  <c:v>16.5</c:v>
                </c:pt>
              </c:numCache>
            </c:numRef>
          </c:xVal>
          <c:yVal>
            <c:numRef>
              <c:f>'Eксперимент 2x2'!$AR$16:$AR$25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9"/>
          <c:order val="9"/>
          <c:spPr>
            <a:ln>
              <a:solidFill>
                <a:srgbClr val="003399"/>
              </a:solidFill>
            </a:ln>
          </c:spPr>
          <c:marker>
            <c:symbol val="none"/>
          </c:marker>
          <c:xVal>
            <c:numRef>
              <c:f>'Eксперимент 2x2'!$AT$16:$AT$25</c:f>
              <c:numCache>
                <c:formatCode>General</c:formatCode>
                <c:ptCount val="10"/>
                <c:pt idx="0">
                  <c:v>14.5</c:v>
                </c:pt>
                <c:pt idx="1">
                  <c:v>15.5</c:v>
                </c:pt>
                <c:pt idx="2">
                  <c:v>15.5</c:v>
                </c:pt>
                <c:pt idx="3">
                  <c:v>13.5</c:v>
                </c:pt>
                <c:pt idx="4">
                  <c:v>13.5</c:v>
                </c:pt>
                <c:pt idx="5">
                  <c:v>17.5</c:v>
                </c:pt>
                <c:pt idx="6">
                  <c:v>17.5</c:v>
                </c:pt>
                <c:pt idx="7">
                  <c:v>15.5</c:v>
                </c:pt>
                <c:pt idx="8">
                  <c:v>15.5</c:v>
                </c:pt>
                <c:pt idx="9">
                  <c:v>14.5</c:v>
                </c:pt>
              </c:numCache>
            </c:numRef>
          </c:xVal>
          <c:yVal>
            <c:numRef>
              <c:f>'Eксперимент 2x2'!$AR$16:$AR$25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10"/>
          <c:order val="10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11"/>
          <c:order val="11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2x2'!$AS$26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2x2'!$AR$26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12"/>
          <c:order val="12"/>
          <c:tx>
            <c:strRef>
              <c:f>'Eксперимент 2x2'!$H$25</c:f>
              <c:strCache>
                <c:ptCount val="1"/>
                <c:pt idx="0">
                  <c:v>Контролна група</c:v>
                </c:pt>
              </c:strCache>
            </c:strRef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ymbol val="none"/>
          </c:marker>
          <c:xVal>
            <c:numRef>
              <c:f>'Eксперимент 2x2'!$AS$34:$AS$43</c:f>
              <c:numCache>
                <c:formatCode>General</c:formatCode>
                <c:ptCount val="10"/>
                <c:pt idx="0">
                  <c:v>21</c:v>
                </c:pt>
                <c:pt idx="1">
                  <c:v>20</c:v>
                </c:pt>
                <c:pt idx="2">
                  <c:v>20</c:v>
                </c:pt>
                <c:pt idx="3">
                  <c:v>22</c:v>
                </c:pt>
                <c:pt idx="4">
                  <c:v>22</c:v>
                </c:pt>
                <c:pt idx="5">
                  <c:v>18</c:v>
                </c:pt>
                <c:pt idx="6">
                  <c:v>18</c:v>
                </c:pt>
                <c:pt idx="7">
                  <c:v>20</c:v>
                </c:pt>
                <c:pt idx="8">
                  <c:v>20</c:v>
                </c:pt>
                <c:pt idx="9">
                  <c:v>21</c:v>
                </c:pt>
              </c:numCache>
            </c:numRef>
          </c:xVal>
          <c:yVal>
            <c:numRef>
              <c:f>'Eксперимент 2x2'!$AR$34:$AR$43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13"/>
          <c:order val="13"/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ymbol val="none"/>
          </c:marker>
          <c:xVal>
            <c:numRef>
              <c:f>'Eксперимент 2x2'!$AT$34:$AT$43</c:f>
              <c:numCache>
                <c:formatCode>General</c:formatCode>
                <c:ptCount val="10"/>
                <c:pt idx="0">
                  <c:v>19</c:v>
                </c:pt>
                <c:pt idx="1">
                  <c:v>20</c:v>
                </c:pt>
                <c:pt idx="2">
                  <c:v>20</c:v>
                </c:pt>
                <c:pt idx="3">
                  <c:v>18</c:v>
                </c:pt>
                <c:pt idx="4">
                  <c:v>18</c:v>
                </c:pt>
                <c:pt idx="5">
                  <c:v>22</c:v>
                </c:pt>
                <c:pt idx="6">
                  <c:v>22</c:v>
                </c:pt>
                <c:pt idx="7">
                  <c:v>20</c:v>
                </c:pt>
                <c:pt idx="8">
                  <c:v>20</c:v>
                </c:pt>
                <c:pt idx="9">
                  <c:v>19</c:v>
                </c:pt>
              </c:numCache>
            </c:numRef>
          </c:xVal>
          <c:yVal>
            <c:numRef>
              <c:f>'Eксперимент 2x2'!$AR$34:$AR$43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14"/>
          <c:order val="14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2x2'!$AS$33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2x2'!$AR$33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15"/>
          <c:order val="15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2x2'!$AS$44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2x2'!$AR$44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008648"/>
        <c:axId val="677005512"/>
      </c:scatterChart>
      <c:valAx>
        <c:axId val="677008648"/>
        <c:scaling>
          <c:orientation val="minMax"/>
          <c:max val="23"/>
          <c:min val="2"/>
        </c:scaling>
        <c:delete val="1"/>
        <c:axPos val="b"/>
        <c:numFmt formatCode="General" sourceLinked="1"/>
        <c:majorTickMark val="out"/>
        <c:minorTickMark val="none"/>
        <c:tickLblPos val="nextTo"/>
        <c:crossAx val="677005512"/>
        <c:crosses val="autoZero"/>
        <c:crossBetween val="midCat"/>
      </c:valAx>
      <c:valAx>
        <c:axId val="6770055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bg-BG"/>
                  <a:t>Стойности на променливата Х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77008648"/>
        <c:crosses val="autoZero"/>
        <c:crossBetween val="midCat"/>
      </c:valAx>
      <c:spPr>
        <a:noFill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0.2335444006999125"/>
          <c:y val="0.88850503062117236"/>
          <c:w val="0.57179986876640421"/>
          <c:h val="6.9828302712160978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'Eксперимент 2x2'!$AX$23</c:f>
              <c:strCache>
                <c:ptCount val="1"/>
                <c:pt idx="0">
                  <c:v>Експериментална група</c:v>
                </c:pt>
              </c:strCache>
            </c:strRef>
          </c:tx>
          <c:spPr>
            <a:ln>
              <a:solidFill>
                <a:srgbClr val="003399"/>
              </a:solidFill>
            </a:ln>
          </c:spPr>
          <c:marker>
            <c:symbol val="square"/>
            <c:size val="7"/>
            <c:spPr>
              <a:solidFill>
                <a:srgbClr val="003399"/>
              </a:solidFill>
              <a:ln>
                <a:solidFill>
                  <a:srgbClr val="003399"/>
                </a:solidFill>
              </a:ln>
            </c:spPr>
          </c:marker>
          <c:xVal>
            <c:strRef>
              <c:f>'Eксперимент 2x2'!$AY$22:$AZ$22</c:f>
              <c:strCache>
                <c:ptCount val="2"/>
                <c:pt idx="0">
                  <c:v>І изследване</c:v>
                </c:pt>
                <c:pt idx="1">
                  <c:v>ІІ изследване</c:v>
                </c:pt>
              </c:strCache>
            </c:strRef>
          </c:xVal>
          <c:yVal>
            <c:numRef>
              <c:f>'Eксперимент 2x2'!$AY$23:$AZ$23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'Eксперимент 2x2'!$AX$24</c:f>
              <c:strCache>
                <c:ptCount val="1"/>
                <c:pt idx="0">
                  <c:v>Контролна група</c:v>
                </c:pt>
              </c:strCache>
            </c:strRef>
          </c:tx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square"/>
            <c:size val="7"/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accent1">
                    <a:lumMod val="60000"/>
                    <a:lumOff val="40000"/>
                  </a:schemeClr>
                </a:solidFill>
              </a:ln>
            </c:spPr>
          </c:marker>
          <c:xVal>
            <c:strRef>
              <c:f>'Eксперимент 2x2'!$AY$22:$AZ$22</c:f>
              <c:strCache>
                <c:ptCount val="2"/>
                <c:pt idx="0">
                  <c:v>І изследване</c:v>
                </c:pt>
                <c:pt idx="1">
                  <c:v>ІІ изследване</c:v>
                </c:pt>
              </c:strCache>
            </c:strRef>
          </c:xVal>
          <c:yVal>
            <c:numRef>
              <c:f>'Eксперимент 2x2'!$AY$24:$AZ$24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008256"/>
        <c:axId val="677001200"/>
      </c:scatterChart>
      <c:valAx>
        <c:axId val="677008256"/>
        <c:scaling>
          <c:orientation val="minMax"/>
          <c:max val="2.5"/>
          <c:min val="0.5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bg-BG"/>
          </a:p>
        </c:txPr>
        <c:crossAx val="677001200"/>
        <c:crosses val="autoZero"/>
        <c:crossBetween val="midCat"/>
        <c:majorUnit val="1"/>
      </c:valAx>
      <c:valAx>
        <c:axId val="67700120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solidFill>
                      <a:srgbClr val="000099"/>
                    </a:solidFill>
                  </a:defRPr>
                </a:pPr>
                <a:r>
                  <a:rPr lang="bg-BG">
                    <a:solidFill>
                      <a:srgbClr val="000099"/>
                    </a:solidFill>
                  </a:rPr>
                  <a:t>Стойности на променливата Х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000099"/>
                </a:solidFill>
              </a:defRPr>
            </a:pPr>
            <a:endParaRPr lang="bg-BG"/>
          </a:p>
        </c:txPr>
        <c:crossAx val="677008256"/>
        <c:crosses val="autoZero"/>
        <c:crossBetween val="midCat"/>
      </c:valAx>
      <c:spPr>
        <a:noFill/>
      </c:spPr>
    </c:plotArea>
    <c:legend>
      <c:legendPos val="b"/>
      <c:overlay val="0"/>
      <c:txPr>
        <a:bodyPr/>
        <a:lstStyle/>
        <a:p>
          <a:pPr>
            <a:defRPr b="1">
              <a:solidFill>
                <a:srgbClr val="003399"/>
              </a:solidFill>
            </a:defRPr>
          </a:pPr>
          <a:endParaRPr lang="bg-BG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'Експеримент2х2 (непараметрични)'!$R$8:$S$8</c:f>
              <c:strCache>
                <c:ptCount val="2"/>
                <c:pt idx="0">
                  <c:v>Експериментална</c:v>
                </c:pt>
                <c:pt idx="1">
                  <c:v>І изследване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multiLvlStrRef>
              <c:f>'Експеримент2х2 (непараметрични)'!$W$13:$Z$14</c:f>
              <c:multiLvlStrCache>
                <c:ptCount val="4"/>
                <c:lvl>
                  <c:pt idx="0">
                    <c:v>І изследване</c:v>
                  </c:pt>
                  <c:pt idx="1">
                    <c:v>ІІ изследване</c:v>
                  </c:pt>
                  <c:pt idx="2">
                    <c:v>І изследване</c:v>
                  </c:pt>
                  <c:pt idx="3">
                    <c:v>ІІ изследване</c:v>
                  </c:pt>
                </c:lvl>
                <c:lvl>
                  <c:pt idx="0">
                    <c:v>Експериментална</c:v>
                  </c:pt>
                  <c:pt idx="2">
                    <c:v>Контролна</c:v>
                  </c:pt>
                </c:lvl>
              </c:multiLvlStrCache>
            </c:multiLvlStrRef>
          </c:cat>
          <c:val>
            <c:numRef>
              <c:f>'Експеримент2х2 (непараметрични)'!$W$16:$Z$16</c:f>
              <c:numCache>
                <c:formatCode>0.000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'Експеримент2х2 (непараметрични)'!$R$9:$S$9</c:f>
              <c:strCache>
                <c:ptCount val="2"/>
                <c:pt idx="0">
                  <c:v>Експериментална</c:v>
                </c:pt>
                <c:pt idx="1">
                  <c:v>ІІ изследване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percentage"/>
            <c:noEndCap val="0"/>
            <c:val val="100"/>
            <c:spPr>
              <a:noFill/>
              <a:ln w="15875" cap="flat" cmpd="sng" algn="ctr">
                <a:solidFill>
                  <a:srgbClr val="002060"/>
                </a:solidFill>
                <a:round/>
              </a:ln>
              <a:effectLst/>
            </c:spPr>
          </c:errBars>
          <c:cat>
            <c:multiLvlStrRef>
              <c:f>'Експеримент2х2 (непараметрични)'!$W$13:$Z$14</c:f>
              <c:multiLvlStrCache>
                <c:ptCount val="4"/>
                <c:lvl>
                  <c:pt idx="0">
                    <c:v>І изследване</c:v>
                  </c:pt>
                  <c:pt idx="1">
                    <c:v>ІІ изследване</c:v>
                  </c:pt>
                  <c:pt idx="2">
                    <c:v>І изследване</c:v>
                  </c:pt>
                  <c:pt idx="3">
                    <c:v>ІІ изследване</c:v>
                  </c:pt>
                </c:lvl>
                <c:lvl>
                  <c:pt idx="0">
                    <c:v>Експериментална</c:v>
                  </c:pt>
                  <c:pt idx="2">
                    <c:v>Контролна</c:v>
                  </c:pt>
                </c:lvl>
              </c:multiLvlStrCache>
            </c:multiLvlStrRef>
          </c:cat>
          <c:val>
            <c:numRef>
              <c:f>'Експеримент2х2 (непараметрични)'!$W$17:$Z$17</c:f>
              <c:numCache>
                <c:formatCode>0.000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'Експеримент2х2 (непараметрични)'!$R$10:$S$10</c:f>
              <c:strCache>
                <c:ptCount val="2"/>
                <c:pt idx="0">
                  <c:v>Контролна</c:v>
                </c:pt>
                <c:pt idx="1">
                  <c:v>І изследване</c:v>
                </c:pt>
              </c:strCache>
            </c:strRef>
          </c:tx>
          <c:spPr>
            <a:solidFill>
              <a:srgbClr val="002060"/>
            </a:solidFill>
            <a:ln w="15875">
              <a:solidFill>
                <a:schemeClr val="bg1"/>
              </a:solidFill>
            </a:ln>
            <a:effectLst/>
          </c:spPr>
          <c:invertIfNegative val="0"/>
          <c:cat>
            <c:multiLvlStrRef>
              <c:f>'Експеримент2х2 (непараметрични)'!$W$13:$Z$14</c:f>
              <c:multiLvlStrCache>
                <c:ptCount val="4"/>
                <c:lvl>
                  <c:pt idx="0">
                    <c:v>І изследване</c:v>
                  </c:pt>
                  <c:pt idx="1">
                    <c:v>ІІ изследване</c:v>
                  </c:pt>
                  <c:pt idx="2">
                    <c:v>І изследване</c:v>
                  </c:pt>
                  <c:pt idx="3">
                    <c:v>ІІ изследване</c:v>
                  </c:pt>
                </c:lvl>
                <c:lvl>
                  <c:pt idx="0">
                    <c:v>Експериментална</c:v>
                  </c:pt>
                  <c:pt idx="2">
                    <c:v>Контролна</c:v>
                  </c:pt>
                </c:lvl>
              </c:multiLvlStrCache>
            </c:multiLvlStrRef>
          </c:cat>
          <c:val>
            <c:numRef>
              <c:f>'Експеримент2х2 (непараметрични)'!$W$18:$Z$18</c:f>
              <c:numCache>
                <c:formatCode>0.000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strRef>
              <c:f>'Експеримент2х2 (непараметрични)'!$R$11:$S$11</c:f>
              <c:strCache>
                <c:ptCount val="2"/>
                <c:pt idx="0">
                  <c:v>Контролна</c:v>
                </c:pt>
                <c:pt idx="1">
                  <c:v>ІІ изследване</c:v>
                </c:pt>
              </c:strCache>
            </c:strRef>
          </c:tx>
          <c:spPr>
            <a:solidFill>
              <a:srgbClr val="002060"/>
            </a:solidFill>
            <a:ln w="22225">
              <a:solidFill>
                <a:schemeClr val="bg1"/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'Експеримент2х2 (непараметрични)'!$W$20:$Z$20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15875" cap="flat" cmpd="sng" algn="ctr">
                <a:solidFill>
                  <a:srgbClr val="002060"/>
                </a:solidFill>
                <a:round/>
              </a:ln>
              <a:effectLst/>
            </c:spPr>
          </c:errBars>
          <c:cat>
            <c:multiLvlStrRef>
              <c:f>'Експеримент2х2 (непараметрични)'!$W$13:$Z$14</c:f>
              <c:multiLvlStrCache>
                <c:ptCount val="4"/>
                <c:lvl>
                  <c:pt idx="0">
                    <c:v>І изследване</c:v>
                  </c:pt>
                  <c:pt idx="1">
                    <c:v>ІІ изследване</c:v>
                  </c:pt>
                  <c:pt idx="2">
                    <c:v>І изследване</c:v>
                  </c:pt>
                  <c:pt idx="3">
                    <c:v>ІІ изследване</c:v>
                  </c:pt>
                </c:lvl>
                <c:lvl>
                  <c:pt idx="0">
                    <c:v>Експериментална</c:v>
                  </c:pt>
                  <c:pt idx="2">
                    <c:v>Контролна</c:v>
                  </c:pt>
                </c:lvl>
              </c:multiLvlStrCache>
            </c:multiLvlStrRef>
          </c:cat>
          <c:val>
            <c:numRef>
              <c:f>'Експеримент2х2 (непараметрични)'!$W$19:$Z$19</c:f>
              <c:numCache>
                <c:formatCode>0.000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7007864"/>
        <c:axId val="677005120"/>
      </c:barChart>
      <c:catAx>
        <c:axId val="67700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677005120"/>
        <c:crosses val="autoZero"/>
        <c:auto val="1"/>
        <c:lblAlgn val="ctr"/>
        <c:lblOffset val="100"/>
        <c:noMultiLvlLbl val="0"/>
      </c:catAx>
      <c:valAx>
        <c:axId val="677005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677007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'Експеримент2х2 (непараметрични)'!$BW$5</c:f>
              <c:strCache>
                <c:ptCount val="1"/>
                <c:pt idx="0">
                  <c:v>Експериментална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'Експеримент2х2 (непараметрични)'!$BX$4:$BY$4</c:f>
              <c:strCache>
                <c:ptCount val="2"/>
                <c:pt idx="0">
                  <c:v>І изследване</c:v>
                </c:pt>
                <c:pt idx="1">
                  <c:v>ІІ изследване</c:v>
                </c:pt>
              </c:strCache>
            </c:strRef>
          </c:cat>
          <c:val>
            <c:numRef>
              <c:f>'Експеримент2х2 (непараметрични)'!$BX$5:$BY$5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'Експеримент2х2 (непараметрични)'!$BW$6</c:f>
              <c:strCache>
                <c:ptCount val="1"/>
                <c:pt idx="0">
                  <c:v>Контролна</c:v>
                </c:pt>
              </c:strCache>
            </c:strRef>
          </c:tx>
          <c:spPr>
            <a:ln w="190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bg1"/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cat>
            <c:strRef>
              <c:f>'Експеримент2х2 (непараметрични)'!$BX$4:$BY$4</c:f>
              <c:strCache>
                <c:ptCount val="2"/>
                <c:pt idx="0">
                  <c:v>І изследване</c:v>
                </c:pt>
                <c:pt idx="1">
                  <c:v>ІІ изследване</c:v>
                </c:pt>
              </c:strCache>
            </c:strRef>
          </c:cat>
          <c:val>
            <c:numRef>
              <c:f>'Експеримент2х2 (непараметрични)'!$BX$6:$BY$6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7002376"/>
        <c:axId val="677005904"/>
      </c:lineChart>
      <c:catAx>
        <c:axId val="677002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677005904"/>
        <c:crosses val="autoZero"/>
        <c:auto val="1"/>
        <c:lblAlgn val="ctr"/>
        <c:lblOffset val="100"/>
        <c:noMultiLvlLbl val="0"/>
      </c:catAx>
      <c:valAx>
        <c:axId val="677005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677002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emf"/><Relationship Id="rId1" Type="http://schemas.openxmlformats.org/officeDocument/2006/relationships/hyperlink" Target="http://www.google.bg/imgres?biw=1366&amp;bih=603&amp;tbm=isch&amp;tbnid=N2Nttw5BS8AeVM:&amp;imgrefurl=http://prpklm.wordpress.com/2011/11/24/what-role-does-the-null-hypothesis-really-play-in-the-scientific-process/&amp;docid=ipMHj0bFBBnOwM&amp;imgurl=http://prpklm.files.wordpress.com/2011/11/normal-distribution.gif&amp;w=405&amp;h=253&amp;ei=SQvMUp6TKIaZtAad5ICwAw&amp;zoom=1&amp;ved=1t:3588,r:4,s:0,i:93&amp;iact=rc&amp;page=1&amp;tbnh=177&amp;tbnw=284&amp;start=0&amp;ndsp=10&amp;tx=80&amp;ty=101" TargetMode="External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13" Type="http://schemas.openxmlformats.org/officeDocument/2006/relationships/chart" Target="../charts/chart21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12" Type="http://schemas.openxmlformats.org/officeDocument/2006/relationships/chart" Target="../charts/chart20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11" Type="http://schemas.openxmlformats.org/officeDocument/2006/relationships/chart" Target="../charts/chart19.xml"/><Relationship Id="rId5" Type="http://schemas.openxmlformats.org/officeDocument/2006/relationships/chart" Target="../charts/chart13.xml"/><Relationship Id="rId15" Type="http://schemas.openxmlformats.org/officeDocument/2006/relationships/chart" Target="../charts/chart23.xml"/><Relationship Id="rId10" Type="http://schemas.openxmlformats.org/officeDocument/2006/relationships/chart" Target="../charts/chart18.xml"/><Relationship Id="rId4" Type="http://schemas.openxmlformats.org/officeDocument/2006/relationships/chart" Target="../charts/chart12.xml"/><Relationship Id="rId9" Type="http://schemas.openxmlformats.org/officeDocument/2006/relationships/chart" Target="../charts/chart17.xml"/><Relationship Id="rId14" Type="http://schemas.openxmlformats.org/officeDocument/2006/relationships/chart" Target="../charts/chart22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13" Type="http://schemas.openxmlformats.org/officeDocument/2006/relationships/chart" Target="../charts/chart36.xml"/><Relationship Id="rId3" Type="http://schemas.openxmlformats.org/officeDocument/2006/relationships/chart" Target="../charts/chart26.xml"/><Relationship Id="rId7" Type="http://schemas.openxmlformats.org/officeDocument/2006/relationships/chart" Target="../charts/chart30.xml"/><Relationship Id="rId12" Type="http://schemas.openxmlformats.org/officeDocument/2006/relationships/chart" Target="../charts/chart35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chart" Target="../charts/chart29.xml"/><Relationship Id="rId11" Type="http://schemas.openxmlformats.org/officeDocument/2006/relationships/chart" Target="../charts/chart34.xml"/><Relationship Id="rId5" Type="http://schemas.openxmlformats.org/officeDocument/2006/relationships/chart" Target="../charts/chart28.xml"/><Relationship Id="rId15" Type="http://schemas.openxmlformats.org/officeDocument/2006/relationships/chart" Target="../charts/chart38.xml"/><Relationship Id="rId10" Type="http://schemas.openxmlformats.org/officeDocument/2006/relationships/chart" Target="../charts/chart33.xml"/><Relationship Id="rId4" Type="http://schemas.openxmlformats.org/officeDocument/2006/relationships/chart" Target="../charts/chart27.xml"/><Relationship Id="rId9" Type="http://schemas.openxmlformats.org/officeDocument/2006/relationships/chart" Target="../charts/chart32.xml"/><Relationship Id="rId14" Type="http://schemas.openxmlformats.org/officeDocument/2006/relationships/chart" Target="../charts/chart37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39.xml"/><Relationship Id="rId1" Type="http://schemas.openxmlformats.org/officeDocument/2006/relationships/image" Target="../media/image4.png"/><Relationship Id="rId4" Type="http://schemas.openxmlformats.org/officeDocument/2006/relationships/chart" Target="../charts/chart40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8.xml"/><Relationship Id="rId1" Type="http://schemas.openxmlformats.org/officeDocument/2006/relationships/chart" Target="../charts/chart47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0.xml"/><Relationship Id="rId1" Type="http://schemas.openxmlformats.org/officeDocument/2006/relationships/chart" Target="../charts/chart4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2.xml"/><Relationship Id="rId1" Type="http://schemas.openxmlformats.org/officeDocument/2006/relationships/chart" Target="../charts/chart5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304800</xdr:colOff>
      <xdr:row>1</xdr:row>
      <xdr:rowOff>76200</xdr:rowOff>
    </xdr:to>
    <xdr:sp macro="" textlink="">
      <xdr:nvSpPr>
        <xdr:cNvPr id="21505" name="AutoShape 1" descr="data:image/jpeg;base64,/9j/4AAQSkZJRgABAQAAAQABAAD/2wCEAAkGBhASEBUQERQUExAPFBARFhUQFBQVGBgVFBUWFBUXGRwYHSYgFxkjGRUVHy8gIycpLCwsFh49NTAqNSYrLCkBCQoKDgwOGg8PGjAlHyUtNSwsLCosLC8pKSksLC4sNikvLCwsLCwpLCwqLC0sLSwsKS0pMCwwLCkqLCwvLCkpLP/AABEIALEBHAMBIgACEQEDEQH/xAAcAAEAAgIDAQAAAAAAAAAAAAAABQYBBAIDBwj/xABJEAACAgECAwQFBwcJCAMBAAABAgADEQQSBQYhEyIxQRQyUWFxByNUdJS00zM1QlKBkZMXJDRigqGxs9IVJUNEcnOywWOD0Rb/xAAbAQEAAwEBAQEAAAAAAAAAAAAAAQIDBAUGB//EADYRAAIBAgQCCAQEBwEAAAAAAAABAgMRBCExQRJRE2FxgZGh0fAFIrHxBhQywRUjQlJykuEz/9oADAMBAAIRAxEAPwD3GIiAIiIAiIgCIiAIiIAiIgCIiAIiYzAMzEr3M3OdOkxWB2+rsKrXpqiO0Yt5n9Vf6xkS/H+LK+krtTSVPrrLk2EWua9lb2jcQ4DEhcdMeM3VCXApyyT0vv2LW3XoRfYu8zKXrecdXorca+lDpGKhdVpg5VSVJIsQlmHUeI6fGWzR65LUFlbK6OAQynIIIyJFWhOmlJ5p6NZr31ahO5sRETEkREQBERAEREAREQBERAEREAREQBERAEREAREQBESB1Gv1Vl19enNSDSisfPKzdo7oLMEhhsTayjIBOSfZg6U6bnfq+37kN2J6JX9VzQwLBam+bd6s5Qq9i6d7yi94EDAHeI//AGdWi5sZwFFL2XuK27JNi4Bpqtc7mfBA7VR5dWA9pmv5Wpa9vNEcSLLErPEOdFRjV2bLYUYrvarIcUNeA1YfeBhSM48R+2WDR2lq0c+LqrHHtIBlJ0Z00pSWpKaZ3RETEkwZB818xeiUgojW33MKqak8XsYdPgo8SfKTVtgUFiQAoJJPgAOpMpfKumOu1LcWuA2DdVolIIKVAsGtPXBZ89CPL4zpoU4u9Sf6Y+b2Xr1JkN7I3+UOT10y9td87rru/ddZhm3sOqKfJBnAAnDmcf7w4X9Y1X3W2WrEq3NH5w4X9Y1X3W2ZVakqs3Obu/fl1BKxZragwKsAQRgggEEe/MoOu4aODXel6at/9n293U1VnIqPTbeqnrjyYDy/u9BM6tXpEsRq7AGSxSrKfAqRgg/sl6FZ0m084vVc16rYhq5zrsDAEEEEAgjwIPUETnKfyVYdPZdwp/8AlT2mnP62msPdHxRsr1OTLeJWtT6OfDqtnzT0ZKdzMREyJESE1XFtQ1ttemrrf0UJv7VmXe7rvFaYGF7pXvHIyw6eJmNTzQisVCWE1syN3TguKWuNakeLbQPd78zdYeb0XWV4kTkSvabm9GUHs7DY4rIqqQs/eqS1s5wMAOOufMDxOJz1nN1SdAlmWRmQuhRWYVG4L172do8duAemc9JP5are3COJE9E6dHfvrR8Y3qrY9m4A/wDud0was7FhERIAiIgCIiAIiIAiIgCIiAJE8S4BRa5Zy6NcvZuK7GrFqrk7WAPewC3UdcE9cSWkVzJpWaoWVgtbpXTUIF8WKZ3oPe1ZsT+1NqLamrO19/fWQ9DmvBdN1UD1bDaVDHozUmnwz0HZnGPCatXK2n2jY1gZSALEtYONqCkjcPLaiqR/VB8RmVfiC6xVNiJqFv1As1XcF3rs22qsrWmC6U11qRawXr0BOcb9uo1NK3KqajNq6s1dlU7fOnVWsD0GEJRlILYyPDM9DoKiS4amuWvvIz4lyJkcm6XP/E253BO1s2hjWambGepKEg5z4+3rJmqoKoUeCgKPgBgSqcJs1h1p7RrAO01G9Sl3Z9kC3Y4Yjsh02EFCWPUHzxbpx4njTSnK+ReNnohOOZymhxriqabT2aiz1KlLe8nwVR7yxAHvInMouTSRYrnOvE2udeFact2+q2m1lBxVpt3fYnyLAFR+2WrR6VK61rQYStVVQOmABgSv8jcEeqptTqMnWa4i67JYhc5KVrnqqqpAx/j0lnxOjEOMbUYaR1fN7vs2XVnuQuZmVXmj84cL+sar7rbLVKrzR+cOF/WNV91tnMSWqIiAVTnfh1ihOIaf+kaDe+AAe0pP5Wvr4ZAyD7pYeGa9L6kvrOa7UV1PuYZney58cY98qHKv801d/DG/JHOr0uT/AMJ2+cT+y+fE5w3hgTqi+lo8O8dOuO/g8+xsroy5RMAzM5SxEa/l4WO7pbbSblCWikphwoIB7yko2CRuXBx8BjkOXKR0BfHam7GR4mg6fHhnbsPxz5zjzLUwqW9Ml9I63gL4sq5Fq48yamcAe3EqGv4zqKw11bOlmpFmqVSEG5AezoQB0dnIqrViihSO0JLDOR6VCnVrRXDLq992/cZtpbFno5RVACl1y2rtAsHZE7RWlRUgptIK1p5eKg9J1NyLSXLmy4knd3uyZi3ZGkkuULsNrHoWwCenliNfjtlC3DcVLrrXpBTcWtGqt9Xodx2lTj2dfDrNjhXGdU+tNbuoHaahWpOMrWhbs2AFQZc4Q7mcqwY464xo4YmKlJSyz70u77FU46WLVp6QiKgzhFVRnxwBgTsiJ5LdzYREQBERAEREAREQBERAEREAREQBNHg+paytmfqRdqUHTHdS50X+5RN6RnL35J/rGs+8WQCTiIMASmc1/wA71um4cvq1Out1BHUBKyezRh4He/6J8hkS2arUrWjWOcKilifYAMmVnkHTs63cQcYfiNptUN1ZaV7tS58cYBbGBjcZ1Yd9GpVuWS7X6K78Css8i2KJmYEzOUsJVeaPzhwv6xqvutstUqvNH5w4X9Y1X3W2AWqIiAYlX564c5qTWUDOp4e/boB4smNttfn6yZ8BnoJaZwsXIx7QRNKNR0pqa+63XeQ1dGtwziFd9SX1nNdqq6n3Hr19h903JS+UU9C1VvCznscekaQsST2bH5yvJ8djdfg3Uy55lq9JU5tRzTzT5p+/EJ5GYiJiSafDdabQ5IA2W3VdPYjFQfj0m5Ivl/1bfrOq/wAwyUgCIiAIiIAiIgCIiAIiIAiIgCIiAIiIAkZy9+Sf6xrPvFkk5Gcvfkn+saz7xZAJOYMzmdGs1aV1tY5CpWGdiTgAKMkn3YhZuyBVuc3bU208LT/mCLdQR+jp6zkg+zew2jPj19kttVQUBR0CgAD2AdAJVORtM1ot4naCLNeQa1bxTTL0pXr4ZHfODjLCW6dWItG1Ff06/wCT19O4quYiInKWEqvNH5w4X9Y1X3W2WqVXmj84cL+sar7rbALVERAEwZmIBWeduCvbUuooLLq9GTdUVON2B3q2x1KsMjHwkrwDjCarTV6iv1bVDY8wf0lPXoQcjHukgRKdwT+ZcRt0R6abW7tVpvICzxvqHkP1wAPM9Z1Q/m0XDeOa7N13a+JV5MuImZgGZnKWIvl/1bfrOq/zDJSRfL/q2/WdV/mGSkAREQBERAEREAREQBERAEREAREQBERAEjOXvyT/AFjWfeLJJyM5e/JP9Y1n3iyASRlO5qzrNTVwxGYVY9I1ZrYqeyHRKiR4F264ODgdJatZqkrRrHIVEUsxPkAMmVrkDSMy3a+wYs4jb2yhurLSBtqTJ64wN2PLdOrD/IpVuWS/yforvtsVeeRaaqwoCqAFAAAAwAB5D2CdkYichYRNDjHG6dKgsuJVGdK92MgFzgE+xfafKH45QpsDutYoZEZrWVF3Oi2KAScHowmqpTaull79URdG/KrzR+cOF/WNV91tlhPE6A4rNtfaP6qb13HpnoM5PTrIHjDU3anQ3rqNOE019+QbVy7PQ1YRMdCwLqSPYZHRz5MXRZ4mm3FqRje6IXd61DuilmVtpC9epz5ePWdWu5g0tO/tLawatpdd6llDMFUlc5AJYdT7ZKpTbskxdEjE0zxekY32Im92rUO6LuZTghevX4eM7K+I0tYalsRrVBJRXUsADgkqDkdekjgkthc2JW+d+EPdp+0p6arSMNRSR5snVk+DLlcHp1GfCWScSIp1HTmprYmxocA4ymq01epr9W5Q3wP6Sn3g5H7JISm8H/mXEbdGemn127VUexbf+PX+04cZ9pwJchNK8FCfy/pea7H6aPrITIzl/wBW36zqv8wyUkXy/wCrb9Z1X+YZKTAkROF1qqpdiFVQWJPQAAZJPuxNXQcb09xK02pYwAYhGBOD0Bx7PfLKEmrpZEXN2JwNqhgpPeYEge0DGf8AEfvnOVJETqXVIW2hgW73QHPq43fu3L++dslpoCIiQDW4naVosZThlrsYH2EKSDKPoeYNTSots7YgaMXlNTZWwtZ2rVGrKDuhSx3ZOQHXp4GX90BBBAIIIIPUEHxBkbxS7SVCtblXrvrrUVGw42HcqqqnA2Ag+WJ2YarGK4HDiv4+/uUkt7kDfzbfWpe2o7qRd0G6sPhKyuUJJXBfrknoMjxwO/T8x6t27Ds60u+dbfcHRCla1nGzcWVs2AdTjCk9fCb3DeE6KzbdQFFKi+vskrVELOQlhdSobfhNuD+6bT8A0S1Gs6enslJt2CpSN2MbtoHU4GPbjpNpVKCy4M+zfsv5abbFUpcyvHmq9C7vsdd9vZhHIQL2enK7mxhlzbnf7Mn2Tcbjus7X0YCjt1ZgX+c7PHZC1e7ncG64Iz4EHzxJwcL05Jbsq91gwxKLkgrswen6uB8BiZ0vCqKwBXVWgUsQERRgt0YjA8SAMykq9G36M7ef/PPclRfMzwzWdrRXcRtNtddmM5xuUNjPn4zanGqtVUKoCqoAAUAAAdAAB4CcpxSabdtC6BkXy+fmn+saz7xZJQym/wD9XTp+H26n1iNTrqq12tl7vSLQtYGM9WH9xiEJTkoxWbJ0OHNGqfW6gcLpUmoGt9ZaGGEr8RV73bAyPZ8ci41VhQFAwqgAAeQHQCQfJvLw0umG/B1N5N2ofpl7XJZs48hnA+Hvk+JviJxuqcP0x83u+/bqsQluZiInMSRvG+FG8VL3dtd1djB+oZFDBl9+Q3nIHQ8o6ihy6NVeEtbs1vLLik0pUoZgrd9Am3ODuUnOCZcInTTxNSnHgWhVxTdyraHlBq69pNZYWcOcMFI6aU1lgOnQd1woz0B+Mi+Jct9mNLQXr33aZdBs33Vqz1o1jkdmh3gqGJVtmdo72Z3cT4zqlvuCNcNuqoorONN6Ou+ulttpb5zqXYZHmygHJnDi/HO0urvamw16G7Umtl3qDYqW0fOs1WwVkkjuvkHBPmB6C/NZSi075+S7DO8NzC8q3XK1gBC3+lVlLnupIrbVXWKxCqS25bMlDtPReom/quV72rekLpyu+61LH3doxstFuxu6dgz0LAtkKvQTlqebLaiwurUPQ7oRTZlW/m63L1ZAV6uB5YxnqJ3tzDqRb6N2NXpG4DPbN2e1qnsVs7N2fm2Ujb7D4GRKeJdnlbVZrx15e7k2ial/Kt/z23sG9KXU1N2u75tbbrLQyYU7jizBXu5KL16SQ0PLprepsp83brLCcd5heWx1x1PVc/CSnC9d21Fd2Nvaor7c5xkZIz5/GbU4qmJq5wl13+hZRWoiInIXK1zxwR76BbSSNTo29IpwTguo6qQAchlyPb1knwDjKarT13p4WKCR5q36SkeRByMSQIlI07Jw3iRqAFej4p368DAXVjCsoAHTeCpGcdRgCddP+dTdPeOcezdfuu8q8ncsvL/q2/WdV/mGSkgeUtUXS8ldu3W65B1zkLcwDftk9OQsaPHdO1mlvrQbnspuRR0GWZGAHXp4mVfX8v60Z2vbczadK0ZmqVqgLKmvqATYD2iqMNnOUILLkGXaQHMvMLaaylA1SLcLyz3B2A7MIfBP+o9T4YnbhalRSUIJPfP31ba6FJJasrh02qA9HraxbHr1NiVMQjCsPpQ21Ra20MBcF3MMFj6uZ3U8JvC/OVamzT/PbKkZamSwirY4HbEquRZgljtLE4APSSp55qWpLL12uyPYxTAApWxkW0dqVYowUuFALY8j4na1fN9Sh8JZtUanbaUBrZtOjNYBht3TYw6gZIOCfGdrqYhZcHPx7V99WUtHmQp4Jq1NgrS1VZ9S9gW3HaCyzSOQjFvWatb1DdMHPq5zO+rgFthINdyabGpNdT2kFSa6Amdr5GbFtZRk7c+XTEvqebaa97Mloqr7cCzYNjvQrNYi9dxIFbgEgAlTgmb3DOKrcXXY9b1MFZbQAe8oZT3SRgg+3PjnExlXrxjxONuvP128tCVGOh28NVxTWLM9oK6w+SCd20bskeJzmbMRPMbu7mqEhuO8Ga+3TkFlSp7Wdq7DWw3VMq4I6+sR0kzEtTm6b4o+7qxDVygarlDU7FQqbRWNTXlXqLM9jh11LG8Ntdh0Zh3lK90EECdGo0DPqGoStX1O7WbryzdoUfS2pWr5UHYCyKGPdOAV6kgejRO9fEJ7rn1a/XsKdGikazlnUN2iipe1Y3t6TvGWR6HrSk/pdCyrj1QF3Dr0k9wTgvo9tuxFSqxNPgJ52KHFjEe0jZ188Tgbm0bYcltE56OxJNBJ6K5PjST4MfU8D3cFZyc9TF1Jx4Xp7fvYsopZiYMZmHbE5CxxttCgsxAUAkknAAHiSfITz/lDhZ1ep9OZWTR0W6l9IpbpY91tj2Xsvhjv4WVT5WOfl1Deh6Zyaaye1dDhbG8Nox6yjz8ifdPTvk/THDNL4D5ivoOgx5T154Spg8Mq0l808uuK9X5LtyyU1KXCWBZmInkmoiIgCIiAa1vDaWWxGrUrec2AgYc7QuW9pwqj9gkHx3RaSu2sdkBbxCyzTCxAp2s9NljPtcFSStZU9OueuRLLK1zb/SeG/Xm+56qaRqzjo2RZG1wnlOilGVlWw2MznciBe9WKiAoGACgwc5zk5m7o+C6erHZ1qpViwPidxXYTk9Sdvd+HSb0SZVqk225PMWR10UKihEAVFAAA6AAeAE7IiZN3JEREASL5j4FXrNM+nsyA+CGU4KupDIwPkQwB/ZJSYMtGTg1KOqBS+RuYu8/D9UOy4hQcuC2Rb0B7VD+luGGI9/7rrPnb5Sta6cYusRir1tXtZT1BVFwRPW+QOe69fTgkLqagBYhPj5b19oP937p7OO+HShSjioLKSu0v6W/2+hjCom3Flumrdw9GtruOd9ItVcHpizaGz7fVE73tCgsxCqoJJJwAB1JJPgJEJxltSP5ltas/8y4Jrx/8Q6dsfeCF95IKzxYyazRsaGv5f0lOwdpbWzb6kSrYzshcv2SKUYhULNgrgoGPeAHTi/J72XP2j40x9LwiWMf6SrK2FK4Q99iTubJ8AuSJO8P4PXUS/ee1/XttO5292fBV9iqAo8hN6dKxdVbleFEHqOUqn3hntNT9uwq3LsR71ZbHXu7sntHIBJALHAknRoVSyywZ3XFC2T07i7Rj2dBNmJlKtOSs2TZIRETIkREQBETiYAdAQQQCCCCCMgg9CDIPhHDr9Lc1QY26KzrUG9fTkD8l/WpwO75r4dQcjc4lzDpdPnt7qqyBuId1DY9oXxP7BKFzB8t2nrJTSVm8jwsY7K858v0mGPhOvD4LEYl2pwb+njoVlOMdWeja/X1U1tba4StAWLMcAATxPn35V7NSW0+jLV6bBVnxtezOM4z1RfEe05Mp/MHM2q1tnaaiwt4YQdEXAx3V8B8fGRc+w+HfAoYdqpW+aXLZepyVKzeSE+m+Q/zZpf8AsV/4T5kn03yJ+bdL/wBmv/CY/iX/AMqfa/oTh9WT0RE+KOwREQBERAErXNv9J4b9eb7nqpZZWubf6Tw36833PVQCyxEQBERAEREAQYiAfNvyl5/2rqf+pf8AxWQfC+J26e1b6XKW1nKsv+BH6SnwIMsPyqH/AHtqP/r/APBZU5+o4JKWFpprLhX0PNk/mfae58B540HFVSjV9ywbd1NjYqtfx6dfnBkZ2N09xwDPQqkVVCqAFUAAKAAAOgAA8BPkqXrlP5WtVpFFVw9JpGAodsOgAxhWx1Hh0P7585j/AMPtXnhf9X+z9TohX2ke/ZjMpfBvla4beAGsNDnA23DAyRnow6Ee/pLbpdZXYoetldG8GRgyn4EdJ8vWw9ag7VItdqOlST0NiJgGZmJIiIgCQ3MX+0u56B6L+n2npfa/1dm3s/7Wc+6TMSYycXcFJ1FXMjKVVuGoSMBl9ILA+0bgRn4iVbinJfMlpPaatXDggrVa6LjGMbQiievRidlDHVKLvFR74r0uUlBSPAW+RzihPUVHw6mzP/qdo+RTiXto/iN/pnvOJmei/wAQYt6WXcZ9BE8F/kU4l7aP4jf6Y/kT4l7aP4jf6Z71Ej+P4zmvBE9BA8GHyJ8S9tH8Rv8ATPTOB6Xium01WnFOkYUoqbjqbhnHnjsOktsTixfxGvi0lVenUWjTjHQgPS+K/R9H9qu/Aj0viv0fR/arvwJPxPPNCA9L4r9H0f2q78CPS+K/R9H9qu/Ak/EAgPS+K/R9H9qu/Aj0viv0fR/arvwJPxAID0viv0fR/arvwJG8W0PFb7NNZ2OjX0S8349JuO7NNtO38j0/K5z7pcZCDi9np2o0/Ts6dJpr16dd9lmpVsnzGKl6fGAdfpfFfo+j+1XfgR6XxX6Po/tV34E2uVeIvqNDptRZjtL9PRa20YG561Y4HkMmSsAgPS+K/R9H9qu/Aj0viv0fR/arvwJPxAID0viv0fR/arvwI9L4r9H0f2q78CT8QCA9L4r9H0f2q78CPS+K/R9H9qu/Ak/EA8h5p+S3iOt1T6o+jVmzblVusYd0BfE1D2eyRP8AIfxD9fT/AMR/w57pE9Wl8YxdKChGWS0yXoZOlFu9jwv+Q/iH6+n/AIj/AIcfyH8Q/X0/8R/w57pE1/jmN/v8l6DoYcjwn+Q/iP6+mx/3LPw536P5IOLUuHpuqrYZw1dtikZ6eSe+e3zGJD+OYxqzkn3IdDA844VwTmaggelaS5FBULqO1b9pZawxP7ZM6ccwb17Q8NFeRuKDUlgvngEgE498t2IxPOliJzd2l/rH0LqNgJmInOWEREAREQBERAEREAREQBERAEREAREQBKnby49/Er7nN9NQp0tANNgVb0za7q/QsNrP4qVPePXrLZEAjuA8FXSUJp0ex0qARO1IJVFGEUbQBgAAeGenUk9ZIxEAREQBERAEREAREQBERAEREAREQBERAEREAREQBERAEREAREQBERAEREAREQBERAEREAREQBERAEREAREQBERAEREAREQBERAP/9k=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72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275165</xdr:colOff>
      <xdr:row>19</xdr:row>
      <xdr:rowOff>95248</xdr:rowOff>
    </xdr:from>
    <xdr:to>
      <xdr:col>1</xdr:col>
      <xdr:colOff>1549399</xdr:colOff>
      <xdr:row>22</xdr:row>
      <xdr:rowOff>9523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165" y="3799415"/>
          <a:ext cx="1665817" cy="485775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/>
      </xdr:spPr>
    </xdr:pic>
    <xdr:clientData/>
  </xdr:twoCellAnchor>
  <xdr:twoCellAnchor editAs="oneCell">
    <xdr:from>
      <xdr:col>0</xdr:col>
      <xdr:colOff>338666</xdr:colOff>
      <xdr:row>5</xdr:row>
      <xdr:rowOff>31749</xdr:rowOff>
    </xdr:from>
    <xdr:to>
      <xdr:col>1</xdr:col>
      <xdr:colOff>1549238</xdr:colOff>
      <xdr:row>12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8666" y="1100666"/>
          <a:ext cx="1602155" cy="1301751"/>
        </a:xfrm>
        <a:prstGeom prst="rect">
          <a:avLst/>
        </a:prstGeom>
      </xdr:spPr>
    </xdr:pic>
    <xdr:clientData/>
  </xdr:twoCellAnchor>
  <xdr:twoCellAnchor editAs="oneCell">
    <xdr:from>
      <xdr:col>0</xdr:col>
      <xdr:colOff>328083</xdr:colOff>
      <xdr:row>10</xdr:row>
      <xdr:rowOff>79108</xdr:rowOff>
    </xdr:from>
    <xdr:to>
      <xdr:col>1</xdr:col>
      <xdr:colOff>1418167</xdr:colOff>
      <xdr:row>18</xdr:row>
      <xdr:rowOff>36775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8083" y="2100525"/>
          <a:ext cx="1481667" cy="1481667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359833</xdr:colOff>
      <xdr:row>5</xdr:row>
      <xdr:rowOff>84665</xdr:rowOff>
    </xdr:from>
    <xdr:to>
      <xdr:col>22</xdr:col>
      <xdr:colOff>95248</xdr:colOff>
      <xdr:row>18</xdr:row>
      <xdr:rowOff>190498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272143</xdr:colOff>
      <xdr:row>4</xdr:row>
      <xdr:rowOff>161756</xdr:rowOff>
    </xdr:from>
    <xdr:to>
      <xdr:col>23</xdr:col>
      <xdr:colOff>433729</xdr:colOff>
      <xdr:row>17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421823</xdr:colOff>
      <xdr:row>20</xdr:row>
      <xdr:rowOff>36740</xdr:rowOff>
    </xdr:from>
    <xdr:to>
      <xdr:col>23</xdr:col>
      <xdr:colOff>353787</xdr:colOff>
      <xdr:row>33</xdr:row>
      <xdr:rowOff>108857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601265</xdr:colOff>
      <xdr:row>5</xdr:row>
      <xdr:rowOff>37041</xdr:rowOff>
    </xdr:from>
    <xdr:to>
      <xdr:col>22</xdr:col>
      <xdr:colOff>589359</xdr:colOff>
      <xdr:row>9</xdr:row>
      <xdr:rowOff>148828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5953</xdr:colOff>
      <xdr:row>11</xdr:row>
      <xdr:rowOff>0</xdr:rowOff>
    </xdr:from>
    <xdr:to>
      <xdr:col>22</xdr:col>
      <xdr:colOff>595312</xdr:colOff>
      <xdr:row>15</xdr:row>
      <xdr:rowOff>148828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17859</xdr:colOff>
      <xdr:row>17</xdr:row>
      <xdr:rowOff>15875</xdr:rowOff>
    </xdr:from>
    <xdr:to>
      <xdr:col>22</xdr:col>
      <xdr:colOff>565548</xdr:colOff>
      <xdr:row>21</xdr:row>
      <xdr:rowOff>178594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15874</xdr:colOff>
      <xdr:row>23</xdr:row>
      <xdr:rowOff>31750</xdr:rowOff>
    </xdr:from>
    <xdr:to>
      <xdr:col>22</xdr:col>
      <xdr:colOff>607218</xdr:colOff>
      <xdr:row>27</xdr:row>
      <xdr:rowOff>148828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0</xdr:colOff>
      <xdr:row>29</xdr:row>
      <xdr:rowOff>31750</xdr:rowOff>
    </xdr:from>
    <xdr:to>
      <xdr:col>23</xdr:col>
      <xdr:colOff>0</xdr:colOff>
      <xdr:row>34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561975</xdr:colOff>
      <xdr:row>17</xdr:row>
      <xdr:rowOff>19050</xdr:rowOff>
    </xdr:from>
    <xdr:to>
      <xdr:col>11</xdr:col>
      <xdr:colOff>0</xdr:colOff>
      <xdr:row>23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561975</xdr:colOff>
      <xdr:row>23</xdr:row>
      <xdr:rowOff>0</xdr:rowOff>
    </xdr:from>
    <xdr:to>
      <xdr:col>11</xdr:col>
      <xdr:colOff>0</xdr:colOff>
      <xdr:row>29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552450</xdr:colOff>
      <xdr:row>29</xdr:row>
      <xdr:rowOff>0</xdr:rowOff>
    </xdr:from>
    <xdr:to>
      <xdr:col>11</xdr:col>
      <xdr:colOff>0</xdr:colOff>
      <xdr:row>35</xdr:row>
      <xdr:rowOff>9525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561975</xdr:colOff>
      <xdr:row>35</xdr:row>
      <xdr:rowOff>0</xdr:rowOff>
    </xdr:from>
    <xdr:to>
      <xdr:col>11</xdr:col>
      <xdr:colOff>0</xdr:colOff>
      <xdr:row>41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23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29</xdr:row>
      <xdr:rowOff>0</xdr:rowOff>
    </xdr:from>
    <xdr:to>
      <xdr:col>12</xdr:col>
      <xdr:colOff>0</xdr:colOff>
      <xdr:row>35</xdr:row>
      <xdr:rowOff>0</xdr:rowOff>
    </xdr:to>
    <xdr:graphicFrame macro="">
      <xdr:nvGraphicFramePr>
        <xdr:cNvPr id="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35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8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29</xdr:row>
      <xdr:rowOff>0</xdr:rowOff>
    </xdr:from>
    <xdr:to>
      <xdr:col>13</xdr:col>
      <xdr:colOff>0</xdr:colOff>
      <xdr:row>35</xdr:row>
      <xdr:rowOff>0</xdr:rowOff>
    </xdr:to>
    <xdr:graphicFrame macro="">
      <xdr:nvGraphicFramePr>
        <xdr:cNvPr id="9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0</xdr:colOff>
      <xdr:row>35</xdr:row>
      <xdr:rowOff>0</xdr:rowOff>
    </xdr:from>
    <xdr:to>
      <xdr:col>13</xdr:col>
      <xdr:colOff>0</xdr:colOff>
      <xdr:row>41</xdr:row>
      <xdr:rowOff>0</xdr:rowOff>
    </xdr:to>
    <xdr:graphicFrame macro="">
      <xdr:nvGraphicFramePr>
        <xdr:cNvPr id="1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0</xdr:colOff>
      <xdr:row>35</xdr:row>
      <xdr:rowOff>0</xdr:rowOff>
    </xdr:from>
    <xdr:to>
      <xdr:col>14</xdr:col>
      <xdr:colOff>0</xdr:colOff>
      <xdr:row>41</xdr:row>
      <xdr:rowOff>0</xdr:rowOff>
    </xdr:to>
    <xdr:graphicFrame macro="">
      <xdr:nvGraphicFramePr>
        <xdr:cNvPr id="11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40821</xdr:colOff>
      <xdr:row>11</xdr:row>
      <xdr:rowOff>-1</xdr:rowOff>
    </xdr:from>
    <xdr:to>
      <xdr:col>9</xdr:col>
      <xdr:colOff>561975</xdr:colOff>
      <xdr:row>17</xdr:row>
      <xdr:rowOff>35717</xdr:rowOff>
    </xdr:to>
    <xdr:graphicFrame macro="">
      <xdr:nvGraphicFramePr>
        <xdr:cNvPr id="1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0</xdr:colOff>
      <xdr:row>17</xdr:row>
      <xdr:rowOff>19050</xdr:rowOff>
    </xdr:from>
    <xdr:to>
      <xdr:col>9</xdr:col>
      <xdr:colOff>561975</xdr:colOff>
      <xdr:row>23</xdr:row>
      <xdr:rowOff>0</xdr:rowOff>
    </xdr:to>
    <xdr:graphicFrame macro="">
      <xdr:nvGraphicFramePr>
        <xdr:cNvPr id="1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9</xdr:col>
      <xdr:colOff>561975</xdr:colOff>
      <xdr:row>29</xdr:row>
      <xdr:rowOff>0</xdr:rowOff>
    </xdr:to>
    <xdr:graphicFrame macro="">
      <xdr:nvGraphicFramePr>
        <xdr:cNvPr id="1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29</xdr:row>
      <xdr:rowOff>0</xdr:rowOff>
    </xdr:from>
    <xdr:to>
      <xdr:col>9</xdr:col>
      <xdr:colOff>561975</xdr:colOff>
      <xdr:row>35</xdr:row>
      <xdr:rowOff>0</xdr:rowOff>
    </xdr:to>
    <xdr:graphicFrame macro="">
      <xdr:nvGraphicFramePr>
        <xdr:cNvPr id="1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35</xdr:row>
      <xdr:rowOff>0</xdr:rowOff>
    </xdr:from>
    <xdr:to>
      <xdr:col>9</xdr:col>
      <xdr:colOff>561975</xdr:colOff>
      <xdr:row>41</xdr:row>
      <xdr:rowOff>0</xdr:rowOff>
    </xdr:to>
    <xdr:graphicFrame macro="">
      <xdr:nvGraphicFramePr>
        <xdr:cNvPr id="1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561975</xdr:colOff>
      <xdr:row>17</xdr:row>
      <xdr:rowOff>19050</xdr:rowOff>
    </xdr:from>
    <xdr:to>
      <xdr:col>11</xdr:col>
      <xdr:colOff>0</xdr:colOff>
      <xdr:row>23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561975</xdr:colOff>
      <xdr:row>23</xdr:row>
      <xdr:rowOff>0</xdr:rowOff>
    </xdr:from>
    <xdr:to>
      <xdr:col>11</xdr:col>
      <xdr:colOff>0</xdr:colOff>
      <xdr:row>29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552450</xdr:colOff>
      <xdr:row>29</xdr:row>
      <xdr:rowOff>0</xdr:rowOff>
    </xdr:from>
    <xdr:to>
      <xdr:col>11</xdr:col>
      <xdr:colOff>0</xdr:colOff>
      <xdr:row>35</xdr:row>
      <xdr:rowOff>9525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561975</xdr:colOff>
      <xdr:row>35</xdr:row>
      <xdr:rowOff>0</xdr:rowOff>
    </xdr:from>
    <xdr:to>
      <xdr:col>11</xdr:col>
      <xdr:colOff>0</xdr:colOff>
      <xdr:row>41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23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29</xdr:row>
      <xdr:rowOff>0</xdr:rowOff>
    </xdr:from>
    <xdr:to>
      <xdr:col>12</xdr:col>
      <xdr:colOff>0</xdr:colOff>
      <xdr:row>35</xdr:row>
      <xdr:rowOff>0</xdr:rowOff>
    </xdr:to>
    <xdr:graphicFrame macro="">
      <xdr:nvGraphicFramePr>
        <xdr:cNvPr id="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35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8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29</xdr:row>
      <xdr:rowOff>0</xdr:rowOff>
    </xdr:from>
    <xdr:to>
      <xdr:col>13</xdr:col>
      <xdr:colOff>0</xdr:colOff>
      <xdr:row>35</xdr:row>
      <xdr:rowOff>0</xdr:rowOff>
    </xdr:to>
    <xdr:graphicFrame macro="">
      <xdr:nvGraphicFramePr>
        <xdr:cNvPr id="9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0</xdr:colOff>
      <xdr:row>35</xdr:row>
      <xdr:rowOff>0</xdr:rowOff>
    </xdr:from>
    <xdr:to>
      <xdr:col>13</xdr:col>
      <xdr:colOff>0</xdr:colOff>
      <xdr:row>41</xdr:row>
      <xdr:rowOff>0</xdr:rowOff>
    </xdr:to>
    <xdr:graphicFrame macro="">
      <xdr:nvGraphicFramePr>
        <xdr:cNvPr id="1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0</xdr:colOff>
      <xdr:row>35</xdr:row>
      <xdr:rowOff>0</xdr:rowOff>
    </xdr:from>
    <xdr:to>
      <xdr:col>14</xdr:col>
      <xdr:colOff>0</xdr:colOff>
      <xdr:row>41</xdr:row>
      <xdr:rowOff>0</xdr:rowOff>
    </xdr:to>
    <xdr:graphicFrame macro="">
      <xdr:nvGraphicFramePr>
        <xdr:cNvPr id="11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511969</xdr:colOff>
      <xdr:row>11</xdr:row>
      <xdr:rowOff>-1</xdr:rowOff>
    </xdr:from>
    <xdr:to>
      <xdr:col>9</xdr:col>
      <xdr:colOff>561975</xdr:colOff>
      <xdr:row>17</xdr:row>
      <xdr:rowOff>35717</xdr:rowOff>
    </xdr:to>
    <xdr:graphicFrame macro="">
      <xdr:nvGraphicFramePr>
        <xdr:cNvPr id="1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0</xdr:colOff>
      <xdr:row>17</xdr:row>
      <xdr:rowOff>19050</xdr:rowOff>
    </xdr:from>
    <xdr:to>
      <xdr:col>9</xdr:col>
      <xdr:colOff>561975</xdr:colOff>
      <xdr:row>23</xdr:row>
      <xdr:rowOff>0</xdr:rowOff>
    </xdr:to>
    <xdr:graphicFrame macro="">
      <xdr:nvGraphicFramePr>
        <xdr:cNvPr id="1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9</xdr:col>
      <xdr:colOff>561975</xdr:colOff>
      <xdr:row>29</xdr:row>
      <xdr:rowOff>0</xdr:rowOff>
    </xdr:to>
    <xdr:graphicFrame macro="">
      <xdr:nvGraphicFramePr>
        <xdr:cNvPr id="1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29</xdr:row>
      <xdr:rowOff>0</xdr:rowOff>
    </xdr:from>
    <xdr:to>
      <xdr:col>9</xdr:col>
      <xdr:colOff>561975</xdr:colOff>
      <xdr:row>35</xdr:row>
      <xdr:rowOff>0</xdr:rowOff>
    </xdr:to>
    <xdr:graphicFrame macro="">
      <xdr:nvGraphicFramePr>
        <xdr:cNvPr id="1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35</xdr:row>
      <xdr:rowOff>0</xdr:rowOff>
    </xdr:from>
    <xdr:to>
      <xdr:col>9</xdr:col>
      <xdr:colOff>561975</xdr:colOff>
      <xdr:row>41</xdr:row>
      <xdr:rowOff>0</xdr:rowOff>
    </xdr:to>
    <xdr:graphicFrame macro="">
      <xdr:nvGraphicFramePr>
        <xdr:cNvPr id="1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316366</xdr:colOff>
      <xdr:row>85</xdr:row>
      <xdr:rowOff>42367</xdr:rowOff>
    </xdr:from>
    <xdr:to>
      <xdr:col>14</xdr:col>
      <xdr:colOff>200575</xdr:colOff>
      <xdr:row>87</xdr:row>
      <xdr:rowOff>91369</xdr:rowOff>
    </xdr:to>
    <xdr:pic>
      <xdr:nvPicPr>
        <xdr:cNvPr id="4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40664" y="10209502"/>
          <a:ext cx="1254306" cy="434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431006</xdr:colOff>
      <xdr:row>15</xdr:row>
      <xdr:rowOff>47624</xdr:rowOff>
    </xdr:from>
    <xdr:to>
      <xdr:col>14</xdr:col>
      <xdr:colOff>354853</xdr:colOff>
      <xdr:row>29</xdr:row>
      <xdr:rowOff>11906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12</xdr:col>
      <xdr:colOff>399996</xdr:colOff>
      <xdr:row>70</xdr:row>
      <xdr:rowOff>173115</xdr:rowOff>
    </xdr:from>
    <xdr:to>
      <xdr:col>14</xdr:col>
      <xdr:colOff>264135</xdr:colOff>
      <xdr:row>73</xdr:row>
      <xdr:rowOff>54614</xdr:rowOff>
    </xdr:to>
    <xdr:pic>
      <xdr:nvPicPr>
        <xdr:cNvPr id="14" name="Picture 13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5437" y="12536939"/>
          <a:ext cx="1246197" cy="44179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17</xdr:col>
      <xdr:colOff>59530</xdr:colOff>
      <xdr:row>15</xdr:row>
      <xdr:rowOff>107156</xdr:rowOff>
    </xdr:from>
    <xdr:to>
      <xdr:col>24</xdr:col>
      <xdr:colOff>1</xdr:colOff>
      <xdr:row>28</xdr:row>
      <xdr:rowOff>130968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171450</xdr:colOff>
      <xdr:row>21</xdr:row>
      <xdr:rowOff>114300</xdr:rowOff>
    </xdr:from>
    <xdr:to>
      <xdr:col>22</xdr:col>
      <xdr:colOff>533400</xdr:colOff>
      <xdr:row>41</xdr:row>
      <xdr:rowOff>95250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571500</xdr:colOff>
      <xdr:row>7</xdr:row>
      <xdr:rowOff>133350</xdr:rowOff>
    </xdr:from>
    <xdr:to>
      <xdr:col>22</xdr:col>
      <xdr:colOff>428625</xdr:colOff>
      <xdr:row>18</xdr:row>
      <xdr:rowOff>57150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416719</xdr:colOff>
      <xdr:row>5</xdr:row>
      <xdr:rowOff>111125</xdr:rowOff>
    </xdr:from>
    <xdr:to>
      <xdr:col>35</xdr:col>
      <xdr:colOff>269875</xdr:colOff>
      <xdr:row>25</xdr:row>
      <xdr:rowOff>4365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539748</xdr:colOff>
      <xdr:row>13</xdr:row>
      <xdr:rowOff>52916</xdr:rowOff>
    </xdr:from>
    <xdr:to>
      <xdr:col>20</xdr:col>
      <xdr:colOff>31748</xdr:colOff>
      <xdr:row>28</xdr:row>
      <xdr:rowOff>116415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1514475</xdr:colOff>
      <xdr:row>20</xdr:row>
      <xdr:rowOff>19050</xdr:rowOff>
    </xdr:from>
    <xdr:to>
      <xdr:col>19</xdr:col>
      <xdr:colOff>419100</xdr:colOff>
      <xdr:row>34</xdr:row>
      <xdr:rowOff>57150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314325</xdr:colOff>
      <xdr:row>2</xdr:row>
      <xdr:rowOff>123825</xdr:rowOff>
    </xdr:from>
    <xdr:to>
      <xdr:col>19</xdr:col>
      <xdr:colOff>200025</xdr:colOff>
      <xdr:row>16</xdr:row>
      <xdr:rowOff>95250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361950</xdr:colOff>
      <xdr:row>23</xdr:row>
      <xdr:rowOff>66675</xdr:rowOff>
    </xdr:from>
    <xdr:to>
      <xdr:col>10</xdr:col>
      <xdr:colOff>66675</xdr:colOff>
      <xdr:row>25</xdr:row>
      <xdr:rowOff>66675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4133850"/>
          <a:ext cx="8286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200025</xdr:colOff>
      <xdr:row>23</xdr:row>
      <xdr:rowOff>95250</xdr:rowOff>
    </xdr:from>
    <xdr:to>
      <xdr:col>11</xdr:col>
      <xdr:colOff>400051</xdr:colOff>
      <xdr:row>25</xdr:row>
      <xdr:rowOff>85725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8050" y="4162425"/>
          <a:ext cx="762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123825</xdr:colOff>
      <xdr:row>5</xdr:row>
      <xdr:rowOff>28575</xdr:rowOff>
    </xdr:from>
    <xdr:to>
      <xdr:col>32</xdr:col>
      <xdr:colOff>95250</xdr:colOff>
      <xdr:row>17</xdr:row>
      <xdr:rowOff>123825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169664</xdr:colOff>
      <xdr:row>20</xdr:row>
      <xdr:rowOff>153888</xdr:rowOff>
    </xdr:from>
    <xdr:to>
      <xdr:col>32</xdr:col>
      <xdr:colOff>107156</xdr:colOff>
      <xdr:row>32</xdr:row>
      <xdr:rowOff>107156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333374</xdr:colOff>
      <xdr:row>6</xdr:row>
      <xdr:rowOff>83345</xdr:rowOff>
    </xdr:from>
    <xdr:to>
      <xdr:col>24</xdr:col>
      <xdr:colOff>59532</xdr:colOff>
      <xdr:row>18</xdr:row>
      <xdr:rowOff>107157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571499</xdr:colOff>
      <xdr:row>23</xdr:row>
      <xdr:rowOff>214313</xdr:rowOff>
    </xdr:from>
    <xdr:to>
      <xdr:col>25</xdr:col>
      <xdr:colOff>583406</xdr:colOff>
      <xdr:row>42</xdr:row>
      <xdr:rowOff>29159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83344</xdr:colOff>
      <xdr:row>22</xdr:row>
      <xdr:rowOff>47624</xdr:rowOff>
    </xdr:from>
    <xdr:to>
      <xdr:col>17</xdr:col>
      <xdr:colOff>309563</xdr:colOff>
      <xdr:row>23</xdr:row>
      <xdr:rowOff>119061</xdr:rowOff>
    </xdr:to>
    <xdr:sp macro="" textlink="">
      <xdr:nvSpPr>
        <xdr:cNvPr id="4" name="Oval 3"/>
        <xdr:cNvSpPr/>
      </xdr:nvSpPr>
      <xdr:spPr>
        <a:xfrm>
          <a:off x="10532269" y="4314824"/>
          <a:ext cx="226219" cy="223837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1</a:t>
          </a:r>
        </a:p>
      </xdr:txBody>
    </xdr:sp>
    <xdr:clientData/>
  </xdr:twoCellAnchor>
  <xdr:twoCellAnchor>
    <xdr:from>
      <xdr:col>17</xdr:col>
      <xdr:colOff>83344</xdr:colOff>
      <xdr:row>24</xdr:row>
      <xdr:rowOff>0</xdr:rowOff>
    </xdr:from>
    <xdr:to>
      <xdr:col>17</xdr:col>
      <xdr:colOff>340179</xdr:colOff>
      <xdr:row>24</xdr:row>
      <xdr:rowOff>242985</xdr:rowOff>
    </xdr:to>
    <xdr:sp macro="" textlink="">
      <xdr:nvSpPr>
        <xdr:cNvPr id="5" name="Oval 4"/>
        <xdr:cNvSpPr/>
      </xdr:nvSpPr>
      <xdr:spPr>
        <a:xfrm>
          <a:off x="10813548" y="4840255"/>
          <a:ext cx="256835" cy="242985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2</a:t>
          </a:r>
        </a:p>
      </xdr:txBody>
    </xdr:sp>
    <xdr:clientData/>
  </xdr:twoCellAnchor>
  <xdr:twoCellAnchor>
    <xdr:from>
      <xdr:col>9</xdr:col>
      <xdr:colOff>464344</xdr:colOff>
      <xdr:row>28</xdr:row>
      <xdr:rowOff>45244</xdr:rowOff>
    </xdr:from>
    <xdr:to>
      <xdr:col>10</xdr:col>
      <xdr:colOff>92870</xdr:colOff>
      <xdr:row>29</xdr:row>
      <xdr:rowOff>95250</xdr:rowOff>
    </xdr:to>
    <xdr:sp macro="" textlink="">
      <xdr:nvSpPr>
        <xdr:cNvPr id="6" name="Oval 5"/>
        <xdr:cNvSpPr/>
      </xdr:nvSpPr>
      <xdr:spPr>
        <a:xfrm>
          <a:off x="6112669" y="5226844"/>
          <a:ext cx="228601" cy="202406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3</a:t>
          </a:r>
        </a:p>
      </xdr:txBody>
    </xdr:sp>
    <xdr:clientData/>
  </xdr:twoCellAnchor>
  <xdr:twoCellAnchor>
    <xdr:from>
      <xdr:col>11</xdr:col>
      <xdr:colOff>416719</xdr:colOff>
      <xdr:row>28</xdr:row>
      <xdr:rowOff>47626</xdr:rowOff>
    </xdr:from>
    <xdr:to>
      <xdr:col>12</xdr:col>
      <xdr:colOff>2382</xdr:colOff>
      <xdr:row>29</xdr:row>
      <xdr:rowOff>107157</xdr:rowOff>
    </xdr:to>
    <xdr:sp macro="" textlink="">
      <xdr:nvSpPr>
        <xdr:cNvPr id="7" name="Oval 6"/>
        <xdr:cNvSpPr/>
      </xdr:nvSpPr>
      <xdr:spPr>
        <a:xfrm flipH="1">
          <a:off x="7265194" y="5229226"/>
          <a:ext cx="185738" cy="211931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4</a:t>
          </a:r>
        </a:p>
      </xdr:txBody>
    </xdr:sp>
    <xdr:clientData/>
  </xdr:twoCellAnchor>
  <xdr:twoCellAnchor>
    <xdr:from>
      <xdr:col>13</xdr:col>
      <xdr:colOff>381001</xdr:colOff>
      <xdr:row>28</xdr:row>
      <xdr:rowOff>95249</xdr:rowOff>
    </xdr:from>
    <xdr:to>
      <xdr:col>14</xdr:col>
      <xdr:colOff>2383</xdr:colOff>
      <xdr:row>29</xdr:row>
      <xdr:rowOff>119063</xdr:rowOff>
    </xdr:to>
    <xdr:sp macro="" textlink="">
      <xdr:nvSpPr>
        <xdr:cNvPr id="8" name="Oval 7"/>
        <xdr:cNvSpPr/>
      </xdr:nvSpPr>
      <xdr:spPr>
        <a:xfrm flipH="1">
          <a:off x="8429626" y="5276849"/>
          <a:ext cx="221457" cy="176214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5</a:t>
          </a:r>
        </a:p>
      </xdr:txBody>
    </xdr:sp>
    <xdr:clientData/>
  </xdr:twoCellAnchor>
  <xdr:twoCellAnchor>
    <xdr:from>
      <xdr:col>7</xdr:col>
      <xdr:colOff>654844</xdr:colOff>
      <xdr:row>32</xdr:row>
      <xdr:rowOff>69054</xdr:rowOff>
    </xdr:from>
    <xdr:to>
      <xdr:col>7</xdr:col>
      <xdr:colOff>881063</xdr:colOff>
      <xdr:row>33</xdr:row>
      <xdr:rowOff>140492</xdr:rowOff>
    </xdr:to>
    <xdr:sp macro="" textlink="">
      <xdr:nvSpPr>
        <xdr:cNvPr id="9" name="Oval 8"/>
        <xdr:cNvSpPr/>
      </xdr:nvSpPr>
      <xdr:spPr>
        <a:xfrm>
          <a:off x="4817269" y="5860254"/>
          <a:ext cx="226219" cy="223838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1</a:t>
          </a:r>
        </a:p>
      </xdr:txBody>
    </xdr:sp>
    <xdr:clientData/>
  </xdr:twoCellAnchor>
  <xdr:twoCellAnchor>
    <xdr:from>
      <xdr:col>7</xdr:col>
      <xdr:colOff>654844</xdr:colOff>
      <xdr:row>34</xdr:row>
      <xdr:rowOff>23813</xdr:rowOff>
    </xdr:from>
    <xdr:to>
      <xdr:col>7</xdr:col>
      <xdr:colOff>881063</xdr:colOff>
      <xdr:row>35</xdr:row>
      <xdr:rowOff>95250</xdr:rowOff>
    </xdr:to>
    <xdr:sp macro="" textlink="">
      <xdr:nvSpPr>
        <xdr:cNvPr id="10" name="Oval 9"/>
        <xdr:cNvSpPr/>
      </xdr:nvSpPr>
      <xdr:spPr>
        <a:xfrm>
          <a:off x="4817269" y="6119813"/>
          <a:ext cx="226219" cy="223837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2</a:t>
          </a:r>
        </a:p>
      </xdr:txBody>
    </xdr:sp>
    <xdr:clientData/>
  </xdr:twoCellAnchor>
  <xdr:twoCellAnchor>
    <xdr:from>
      <xdr:col>7</xdr:col>
      <xdr:colOff>654844</xdr:colOff>
      <xdr:row>37</xdr:row>
      <xdr:rowOff>11906</xdr:rowOff>
    </xdr:from>
    <xdr:to>
      <xdr:col>7</xdr:col>
      <xdr:colOff>881063</xdr:colOff>
      <xdr:row>38</xdr:row>
      <xdr:rowOff>83344</xdr:rowOff>
    </xdr:to>
    <xdr:sp macro="" textlink="">
      <xdr:nvSpPr>
        <xdr:cNvPr id="11" name="Oval 10"/>
        <xdr:cNvSpPr/>
      </xdr:nvSpPr>
      <xdr:spPr>
        <a:xfrm>
          <a:off x="4817269" y="6565106"/>
          <a:ext cx="226219" cy="223838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3</a:t>
          </a:r>
        </a:p>
      </xdr:txBody>
    </xdr:sp>
    <xdr:clientData/>
  </xdr:twoCellAnchor>
  <xdr:twoCellAnchor>
    <xdr:from>
      <xdr:col>7</xdr:col>
      <xdr:colOff>654844</xdr:colOff>
      <xdr:row>38</xdr:row>
      <xdr:rowOff>95250</xdr:rowOff>
    </xdr:from>
    <xdr:to>
      <xdr:col>7</xdr:col>
      <xdr:colOff>881063</xdr:colOff>
      <xdr:row>40</xdr:row>
      <xdr:rowOff>11906</xdr:rowOff>
    </xdr:to>
    <xdr:sp macro="" textlink="">
      <xdr:nvSpPr>
        <xdr:cNvPr id="12" name="Oval 11"/>
        <xdr:cNvSpPr/>
      </xdr:nvSpPr>
      <xdr:spPr>
        <a:xfrm>
          <a:off x="4817269" y="6800850"/>
          <a:ext cx="226219" cy="221456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4</a:t>
          </a:r>
        </a:p>
      </xdr:txBody>
    </xdr:sp>
    <xdr:clientData/>
  </xdr:twoCellAnchor>
  <xdr:twoCellAnchor>
    <xdr:from>
      <xdr:col>7</xdr:col>
      <xdr:colOff>664563</xdr:colOff>
      <xdr:row>40</xdr:row>
      <xdr:rowOff>112502</xdr:rowOff>
    </xdr:from>
    <xdr:to>
      <xdr:col>7</xdr:col>
      <xdr:colOff>890782</xdr:colOff>
      <xdr:row>42</xdr:row>
      <xdr:rowOff>29158</xdr:rowOff>
    </xdr:to>
    <xdr:sp macro="" textlink="">
      <xdr:nvSpPr>
        <xdr:cNvPr id="13" name="Oval 12"/>
        <xdr:cNvSpPr/>
      </xdr:nvSpPr>
      <xdr:spPr>
        <a:xfrm>
          <a:off x="4824461" y="7625589"/>
          <a:ext cx="226219" cy="227676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5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80492</xdr:colOff>
      <xdr:row>12</xdr:row>
      <xdr:rowOff>53662</xdr:rowOff>
    </xdr:from>
    <xdr:to>
      <xdr:col>27</xdr:col>
      <xdr:colOff>51911</xdr:colOff>
      <xdr:row>26</xdr:row>
      <xdr:rowOff>228064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201233</xdr:colOff>
      <xdr:row>28</xdr:row>
      <xdr:rowOff>2661</xdr:rowOff>
    </xdr:from>
    <xdr:to>
      <xdr:col>27</xdr:col>
      <xdr:colOff>13415</xdr:colOff>
      <xdr:row>41</xdr:row>
      <xdr:rowOff>10560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66365</xdr:colOff>
      <xdr:row>16</xdr:row>
      <xdr:rowOff>201232</xdr:rowOff>
    </xdr:from>
    <xdr:to>
      <xdr:col>14</xdr:col>
      <xdr:colOff>292584</xdr:colOff>
      <xdr:row>18</xdr:row>
      <xdr:rowOff>12300</xdr:rowOff>
    </xdr:to>
    <xdr:sp macro="" textlink="">
      <xdr:nvSpPr>
        <xdr:cNvPr id="6" name="Oval 5"/>
        <xdr:cNvSpPr/>
      </xdr:nvSpPr>
      <xdr:spPr>
        <a:xfrm>
          <a:off x="8679111" y="3166056"/>
          <a:ext cx="226219" cy="226948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1</a:t>
          </a:r>
        </a:p>
      </xdr:txBody>
    </xdr:sp>
    <xdr:clientData/>
  </xdr:twoCellAnchor>
  <xdr:twoCellAnchor>
    <xdr:from>
      <xdr:col>14</xdr:col>
      <xdr:colOff>52949</xdr:colOff>
      <xdr:row>18</xdr:row>
      <xdr:rowOff>59016</xdr:rowOff>
    </xdr:from>
    <xdr:to>
      <xdr:col>14</xdr:col>
      <xdr:colOff>309784</xdr:colOff>
      <xdr:row>19</xdr:row>
      <xdr:rowOff>114184</xdr:rowOff>
    </xdr:to>
    <xdr:sp macro="" textlink="">
      <xdr:nvSpPr>
        <xdr:cNvPr id="7" name="Oval 6"/>
        <xdr:cNvSpPr/>
      </xdr:nvSpPr>
      <xdr:spPr>
        <a:xfrm>
          <a:off x="8665695" y="3439720"/>
          <a:ext cx="256835" cy="242985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2</a:t>
          </a:r>
        </a:p>
      </xdr:txBody>
    </xdr:sp>
    <xdr:clientData/>
  </xdr:twoCellAnchor>
  <xdr:twoCellAnchor>
    <xdr:from>
      <xdr:col>8</xdr:col>
      <xdr:colOff>254893</xdr:colOff>
      <xdr:row>23</xdr:row>
      <xdr:rowOff>79208</xdr:rowOff>
    </xdr:from>
    <xdr:to>
      <xdr:col>8</xdr:col>
      <xdr:colOff>486021</xdr:colOff>
      <xdr:row>24</xdr:row>
      <xdr:rowOff>96907</xdr:rowOff>
    </xdr:to>
    <xdr:sp macro="" textlink="">
      <xdr:nvSpPr>
        <xdr:cNvPr id="8" name="Oval 7"/>
        <xdr:cNvSpPr/>
      </xdr:nvSpPr>
      <xdr:spPr>
        <a:xfrm>
          <a:off x="4883238" y="4398997"/>
          <a:ext cx="231128" cy="205516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3</a:t>
          </a:r>
        </a:p>
      </xdr:txBody>
    </xdr:sp>
    <xdr:clientData/>
  </xdr:twoCellAnchor>
  <xdr:twoCellAnchor>
    <xdr:from>
      <xdr:col>9</xdr:col>
      <xdr:colOff>231909</xdr:colOff>
      <xdr:row>23</xdr:row>
      <xdr:rowOff>68174</xdr:rowOff>
    </xdr:from>
    <xdr:to>
      <xdr:col>9</xdr:col>
      <xdr:colOff>420174</xdr:colOff>
      <xdr:row>24</xdr:row>
      <xdr:rowOff>95398</xdr:rowOff>
    </xdr:to>
    <xdr:sp macro="" textlink="">
      <xdr:nvSpPr>
        <xdr:cNvPr id="9" name="Oval 8"/>
        <xdr:cNvSpPr/>
      </xdr:nvSpPr>
      <xdr:spPr>
        <a:xfrm flipH="1">
          <a:off x="5705430" y="4387963"/>
          <a:ext cx="188265" cy="215041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4</a:t>
          </a:r>
        </a:p>
      </xdr:txBody>
    </xdr:sp>
    <xdr:clientData/>
  </xdr:twoCellAnchor>
  <xdr:twoCellAnchor>
    <xdr:from>
      <xdr:col>10</xdr:col>
      <xdr:colOff>314740</xdr:colOff>
      <xdr:row>23</xdr:row>
      <xdr:rowOff>75551</xdr:rowOff>
    </xdr:from>
    <xdr:to>
      <xdr:col>10</xdr:col>
      <xdr:colOff>538724</xdr:colOff>
      <xdr:row>24</xdr:row>
      <xdr:rowOff>67058</xdr:rowOff>
    </xdr:to>
    <xdr:sp macro="" textlink="">
      <xdr:nvSpPr>
        <xdr:cNvPr id="10" name="Oval 9"/>
        <xdr:cNvSpPr/>
      </xdr:nvSpPr>
      <xdr:spPr>
        <a:xfrm flipH="1">
          <a:off x="6566360" y="4395340"/>
          <a:ext cx="223984" cy="179324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5</a:t>
          </a:r>
        </a:p>
      </xdr:txBody>
    </xdr:sp>
    <xdr:clientData/>
  </xdr:twoCellAnchor>
  <xdr:twoCellAnchor>
    <xdr:from>
      <xdr:col>7</xdr:col>
      <xdr:colOff>654844</xdr:colOff>
      <xdr:row>27</xdr:row>
      <xdr:rowOff>69054</xdr:rowOff>
    </xdr:from>
    <xdr:to>
      <xdr:col>7</xdr:col>
      <xdr:colOff>881063</xdr:colOff>
      <xdr:row>28</xdr:row>
      <xdr:rowOff>140492</xdr:rowOff>
    </xdr:to>
    <xdr:sp macro="" textlink="">
      <xdr:nvSpPr>
        <xdr:cNvPr id="21" name="Oval 20"/>
        <xdr:cNvSpPr/>
      </xdr:nvSpPr>
      <xdr:spPr>
        <a:xfrm>
          <a:off x="5036344" y="6250779"/>
          <a:ext cx="226219" cy="223838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1</a:t>
          </a:r>
        </a:p>
      </xdr:txBody>
    </xdr:sp>
    <xdr:clientData/>
  </xdr:twoCellAnchor>
  <xdr:twoCellAnchor>
    <xdr:from>
      <xdr:col>7</xdr:col>
      <xdr:colOff>654844</xdr:colOff>
      <xdr:row>29</xdr:row>
      <xdr:rowOff>23813</xdr:rowOff>
    </xdr:from>
    <xdr:to>
      <xdr:col>7</xdr:col>
      <xdr:colOff>881063</xdr:colOff>
      <xdr:row>30</xdr:row>
      <xdr:rowOff>95250</xdr:rowOff>
    </xdr:to>
    <xdr:sp macro="" textlink="">
      <xdr:nvSpPr>
        <xdr:cNvPr id="22" name="Oval 21"/>
        <xdr:cNvSpPr/>
      </xdr:nvSpPr>
      <xdr:spPr>
        <a:xfrm>
          <a:off x="5036344" y="6510338"/>
          <a:ext cx="226219" cy="223837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2</a:t>
          </a:r>
        </a:p>
      </xdr:txBody>
    </xdr:sp>
    <xdr:clientData/>
  </xdr:twoCellAnchor>
  <xdr:twoCellAnchor>
    <xdr:from>
      <xdr:col>7</xdr:col>
      <xdr:colOff>654844</xdr:colOff>
      <xdr:row>32</xdr:row>
      <xdr:rowOff>11906</xdr:rowOff>
    </xdr:from>
    <xdr:to>
      <xdr:col>7</xdr:col>
      <xdr:colOff>881063</xdr:colOff>
      <xdr:row>33</xdr:row>
      <xdr:rowOff>83344</xdr:rowOff>
    </xdr:to>
    <xdr:sp macro="" textlink="">
      <xdr:nvSpPr>
        <xdr:cNvPr id="23" name="Oval 22"/>
        <xdr:cNvSpPr/>
      </xdr:nvSpPr>
      <xdr:spPr>
        <a:xfrm>
          <a:off x="5036344" y="6955631"/>
          <a:ext cx="226219" cy="223838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3</a:t>
          </a:r>
        </a:p>
      </xdr:txBody>
    </xdr:sp>
    <xdr:clientData/>
  </xdr:twoCellAnchor>
  <xdr:twoCellAnchor>
    <xdr:from>
      <xdr:col>7</xdr:col>
      <xdr:colOff>654844</xdr:colOff>
      <xdr:row>33</xdr:row>
      <xdr:rowOff>95250</xdr:rowOff>
    </xdr:from>
    <xdr:to>
      <xdr:col>7</xdr:col>
      <xdr:colOff>881063</xdr:colOff>
      <xdr:row>35</xdr:row>
      <xdr:rowOff>11906</xdr:rowOff>
    </xdr:to>
    <xdr:sp macro="" textlink="">
      <xdr:nvSpPr>
        <xdr:cNvPr id="24" name="Oval 23"/>
        <xdr:cNvSpPr/>
      </xdr:nvSpPr>
      <xdr:spPr>
        <a:xfrm>
          <a:off x="5036344" y="7191375"/>
          <a:ext cx="226219" cy="221456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4</a:t>
          </a:r>
        </a:p>
      </xdr:txBody>
    </xdr:sp>
    <xdr:clientData/>
  </xdr:twoCellAnchor>
  <xdr:twoCellAnchor>
    <xdr:from>
      <xdr:col>7</xdr:col>
      <xdr:colOff>664563</xdr:colOff>
      <xdr:row>35</xdr:row>
      <xdr:rowOff>112502</xdr:rowOff>
    </xdr:from>
    <xdr:to>
      <xdr:col>7</xdr:col>
      <xdr:colOff>890782</xdr:colOff>
      <xdr:row>37</xdr:row>
      <xdr:rowOff>29158</xdr:rowOff>
    </xdr:to>
    <xdr:sp macro="" textlink="">
      <xdr:nvSpPr>
        <xdr:cNvPr id="25" name="Oval 24"/>
        <xdr:cNvSpPr/>
      </xdr:nvSpPr>
      <xdr:spPr>
        <a:xfrm>
          <a:off x="5046063" y="7513427"/>
          <a:ext cx="226219" cy="221456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5</a:t>
          </a:r>
        </a:p>
      </xdr:txBody>
    </xdr:sp>
    <xdr:clientData/>
  </xdr:twoCellAnchor>
  <xdr:twoCellAnchor>
    <xdr:from>
      <xdr:col>7</xdr:col>
      <xdr:colOff>379750</xdr:colOff>
      <xdr:row>27</xdr:row>
      <xdr:rowOff>273139</xdr:rowOff>
    </xdr:from>
    <xdr:to>
      <xdr:col>8</xdr:col>
      <xdr:colOff>2272</xdr:colOff>
      <xdr:row>29</xdr:row>
      <xdr:rowOff>3713</xdr:rowOff>
    </xdr:to>
    <xdr:sp macro="" textlink="">
      <xdr:nvSpPr>
        <xdr:cNvPr id="26" name="Oval 25"/>
        <xdr:cNvSpPr/>
      </xdr:nvSpPr>
      <xdr:spPr>
        <a:xfrm>
          <a:off x="4404398" y="5397857"/>
          <a:ext cx="226219" cy="226948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1</a:t>
          </a:r>
        </a:p>
      </xdr:txBody>
    </xdr:sp>
    <xdr:clientData/>
  </xdr:twoCellAnchor>
  <xdr:twoCellAnchor>
    <xdr:from>
      <xdr:col>7</xdr:col>
      <xdr:colOff>366334</xdr:colOff>
      <xdr:row>29</xdr:row>
      <xdr:rowOff>50429</xdr:rowOff>
    </xdr:from>
    <xdr:to>
      <xdr:col>8</xdr:col>
      <xdr:colOff>19472</xdr:colOff>
      <xdr:row>30</xdr:row>
      <xdr:rowOff>105598</xdr:rowOff>
    </xdr:to>
    <xdr:sp macro="" textlink="">
      <xdr:nvSpPr>
        <xdr:cNvPr id="27" name="Oval 26"/>
        <xdr:cNvSpPr/>
      </xdr:nvSpPr>
      <xdr:spPr>
        <a:xfrm>
          <a:off x="4390982" y="5671521"/>
          <a:ext cx="256835" cy="242985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2</a:t>
          </a:r>
        </a:p>
      </xdr:txBody>
    </xdr:sp>
    <xdr:clientData/>
  </xdr:twoCellAnchor>
  <xdr:twoCellAnchor>
    <xdr:from>
      <xdr:col>7</xdr:col>
      <xdr:colOff>407293</xdr:colOff>
      <xdr:row>32</xdr:row>
      <xdr:rowOff>177947</xdr:rowOff>
    </xdr:from>
    <xdr:to>
      <xdr:col>8</xdr:col>
      <xdr:colOff>34724</xdr:colOff>
      <xdr:row>34</xdr:row>
      <xdr:rowOff>7829</xdr:rowOff>
    </xdr:to>
    <xdr:sp macro="" textlink="">
      <xdr:nvSpPr>
        <xdr:cNvPr id="28" name="Oval 27"/>
        <xdr:cNvSpPr/>
      </xdr:nvSpPr>
      <xdr:spPr>
        <a:xfrm>
          <a:off x="4431941" y="6362489"/>
          <a:ext cx="231128" cy="205516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3</a:t>
          </a:r>
        </a:p>
      </xdr:txBody>
    </xdr:sp>
    <xdr:clientData/>
  </xdr:twoCellAnchor>
  <xdr:twoCellAnchor>
    <xdr:from>
      <xdr:col>7</xdr:col>
      <xdr:colOff>424556</xdr:colOff>
      <xdr:row>34</xdr:row>
      <xdr:rowOff>73004</xdr:rowOff>
    </xdr:from>
    <xdr:to>
      <xdr:col>8</xdr:col>
      <xdr:colOff>9124</xdr:colOff>
      <xdr:row>35</xdr:row>
      <xdr:rowOff>100228</xdr:rowOff>
    </xdr:to>
    <xdr:sp macro="" textlink="">
      <xdr:nvSpPr>
        <xdr:cNvPr id="29" name="Oval 28"/>
        <xdr:cNvSpPr/>
      </xdr:nvSpPr>
      <xdr:spPr>
        <a:xfrm flipH="1">
          <a:off x="4449204" y="6633180"/>
          <a:ext cx="188265" cy="215041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4</a:t>
          </a:r>
        </a:p>
      </xdr:txBody>
    </xdr:sp>
    <xdr:clientData/>
  </xdr:twoCellAnchor>
  <xdr:twoCellAnchor>
    <xdr:from>
      <xdr:col>7</xdr:col>
      <xdr:colOff>281726</xdr:colOff>
      <xdr:row>37</xdr:row>
      <xdr:rowOff>0</xdr:rowOff>
    </xdr:from>
    <xdr:to>
      <xdr:col>7</xdr:col>
      <xdr:colOff>505710</xdr:colOff>
      <xdr:row>37</xdr:row>
      <xdr:rowOff>179324</xdr:rowOff>
    </xdr:to>
    <xdr:sp macro="" textlink="">
      <xdr:nvSpPr>
        <xdr:cNvPr id="30" name="Oval 29"/>
        <xdr:cNvSpPr/>
      </xdr:nvSpPr>
      <xdr:spPr>
        <a:xfrm flipH="1">
          <a:off x="4306374" y="7123627"/>
          <a:ext cx="223984" cy="179324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5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9.nsa-virtualeducation.com/Pages/Tema_3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номерно разпределение"/>
      <sheetName val="Двумерно разпределение"/>
      <sheetName val="Survey_1"/>
      <sheetName val="Soccer_juniors"/>
    </sheetNames>
    <sheetDataSet>
      <sheetData sheetId="0"/>
      <sheetData sheetId="1">
        <row r="10">
          <cell r="H10">
            <v>0</v>
          </cell>
          <cell r="I10">
            <v>0</v>
          </cell>
        </row>
        <row r="11">
          <cell r="H11">
            <v>0</v>
          </cell>
          <cell r="I11">
            <v>0</v>
          </cell>
        </row>
        <row r="12">
          <cell r="H12">
            <v>0</v>
          </cell>
          <cell r="I12">
            <v>0</v>
          </cell>
        </row>
        <row r="13">
          <cell r="H13">
            <v>0</v>
          </cell>
          <cell r="I13">
            <v>0</v>
          </cell>
        </row>
        <row r="14">
          <cell r="H14">
            <v>0</v>
          </cell>
          <cell r="I14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9"/>
  <sheetViews>
    <sheetView showRowColHeaders="0" tabSelected="1" zoomScale="85" zoomScaleNormal="85" workbookViewId="0"/>
  </sheetViews>
  <sheetFormatPr defaultRowHeight="15" x14ac:dyDescent="0.25"/>
  <cols>
    <col min="1" max="1" width="5.85546875" style="281" customWidth="1"/>
    <col min="2" max="2" width="24.28515625" style="281" customWidth="1"/>
    <col min="3" max="10" width="9.140625" style="268"/>
    <col min="11" max="11" width="9.85546875" customWidth="1"/>
    <col min="12" max="20" width="9.140625" style="268"/>
    <col min="21" max="34" width="9.140625" style="1"/>
  </cols>
  <sheetData>
    <row r="1" spans="1:20" s="1" customFormat="1" ht="18" x14ac:dyDescent="0.25">
      <c r="A1" s="281"/>
      <c r="B1" s="281"/>
      <c r="C1" s="281"/>
      <c r="D1" s="281"/>
      <c r="E1" s="281"/>
      <c r="F1" s="281"/>
      <c r="G1" s="281"/>
      <c r="H1" s="281"/>
      <c r="I1" s="285"/>
      <c r="J1" s="281"/>
      <c r="L1" s="281"/>
      <c r="M1" s="281"/>
      <c r="N1" s="281"/>
      <c r="O1" s="281"/>
      <c r="P1" s="281"/>
      <c r="Q1" s="281"/>
      <c r="R1" s="281"/>
      <c r="S1" s="281"/>
      <c r="T1" s="281"/>
    </row>
    <row r="2" spans="1:20" ht="21" x14ac:dyDescent="0.35">
      <c r="B2" s="284"/>
      <c r="C2" s="284"/>
      <c r="D2" s="791" t="s">
        <v>465</v>
      </c>
      <c r="E2" s="791"/>
      <c r="F2" s="791"/>
      <c r="G2" s="791"/>
      <c r="H2" s="791"/>
      <c r="I2" s="791"/>
      <c r="J2" s="791"/>
      <c r="K2" s="791"/>
      <c r="L2" s="791"/>
      <c r="M2" s="791"/>
      <c r="N2" s="791"/>
      <c r="O2" s="791"/>
      <c r="P2" s="284"/>
      <c r="Q2" s="284"/>
      <c r="R2" s="284"/>
      <c r="S2" s="284"/>
      <c r="T2" s="284"/>
    </row>
    <row r="3" spans="1:20" s="1" customFormat="1" x14ac:dyDescent="0.25">
      <c r="A3" s="282"/>
      <c r="B3" s="281"/>
      <c r="C3" s="281"/>
      <c r="D3" s="281"/>
      <c r="E3" s="281"/>
      <c r="F3" s="281"/>
      <c r="G3" s="281"/>
      <c r="H3" s="281"/>
      <c r="I3" s="281"/>
      <c r="J3" s="281"/>
      <c r="L3" s="281"/>
      <c r="M3" s="281"/>
      <c r="N3" s="281"/>
      <c r="O3" s="281"/>
      <c r="P3" s="281"/>
      <c r="Q3" s="281"/>
      <c r="R3" s="281"/>
      <c r="S3" s="281"/>
      <c r="T3" s="281"/>
    </row>
    <row r="4" spans="1:20" s="1" customFormat="1" x14ac:dyDescent="0.25">
      <c r="A4" s="283"/>
      <c r="B4" s="281"/>
      <c r="C4" s="269" t="s">
        <v>126</v>
      </c>
      <c r="D4" s="269" t="s">
        <v>193</v>
      </c>
      <c r="E4" s="269"/>
      <c r="F4" s="269"/>
      <c r="G4" s="269"/>
      <c r="H4" s="269"/>
      <c r="I4" s="269"/>
      <c r="J4" s="269"/>
      <c r="L4" s="790" t="s">
        <v>247</v>
      </c>
      <c r="M4" s="790"/>
      <c r="N4" s="790"/>
      <c r="O4" s="790"/>
      <c r="P4" s="790"/>
      <c r="Q4" s="790"/>
      <c r="R4" s="790"/>
      <c r="S4" s="790"/>
      <c r="T4" s="790"/>
    </row>
    <row r="5" spans="1:20" s="1" customFormat="1" x14ac:dyDescent="0.25">
      <c r="A5" s="283"/>
      <c r="B5" s="281"/>
      <c r="C5" s="281"/>
      <c r="D5" s="281"/>
      <c r="E5" s="286" t="s">
        <v>127</v>
      </c>
      <c r="F5" s="281"/>
      <c r="G5" s="281"/>
      <c r="H5" s="281"/>
      <c r="I5" s="281"/>
      <c r="J5" s="281"/>
      <c r="L5" s="790"/>
      <c r="M5" s="790"/>
      <c r="N5" s="790"/>
      <c r="O5" s="790"/>
      <c r="P5" s="790"/>
      <c r="Q5" s="790"/>
      <c r="R5" s="790"/>
      <c r="S5" s="790"/>
      <c r="T5" s="790"/>
    </row>
    <row r="6" spans="1:20" x14ac:dyDescent="0.25">
      <c r="A6" s="283"/>
      <c r="C6" s="281"/>
      <c r="D6" s="281"/>
      <c r="E6" s="286" t="s">
        <v>129</v>
      </c>
      <c r="F6" s="281"/>
      <c r="G6" s="281"/>
      <c r="H6" s="281"/>
      <c r="I6" s="281"/>
      <c r="J6" s="281"/>
      <c r="L6" s="790"/>
      <c r="M6" s="790"/>
      <c r="N6" s="790"/>
      <c r="O6" s="790"/>
      <c r="P6" s="790"/>
      <c r="Q6" s="790"/>
      <c r="R6" s="790"/>
      <c r="S6" s="790"/>
      <c r="T6" s="790"/>
    </row>
    <row r="7" spans="1:20" x14ac:dyDescent="0.25">
      <c r="A7" s="283"/>
      <c r="C7" s="281"/>
      <c r="D7" s="281"/>
      <c r="E7" s="286" t="s">
        <v>130</v>
      </c>
      <c r="F7" s="281"/>
      <c r="G7" s="281"/>
      <c r="H7" s="281"/>
      <c r="I7" s="281"/>
      <c r="J7" s="281"/>
      <c r="K7" s="1"/>
      <c r="L7" s="281"/>
      <c r="M7" s="281"/>
      <c r="N7" s="281"/>
      <c r="O7" s="281"/>
      <c r="P7" s="281"/>
      <c r="Q7" s="281"/>
      <c r="R7" s="281"/>
      <c r="S7" s="281"/>
      <c r="T7" s="281"/>
    </row>
    <row r="8" spans="1:20" x14ac:dyDescent="0.25">
      <c r="A8" s="283"/>
      <c r="C8" s="281"/>
      <c r="D8" s="281"/>
      <c r="E8" s="286"/>
      <c r="F8" s="281"/>
      <c r="G8" s="281"/>
      <c r="H8" s="281"/>
      <c r="I8" s="281"/>
      <c r="J8" s="281"/>
      <c r="K8" s="1"/>
      <c r="L8" s="790" t="s">
        <v>636</v>
      </c>
      <c r="M8" s="790"/>
      <c r="N8" s="790"/>
      <c r="O8" s="790"/>
      <c r="P8" s="790"/>
      <c r="Q8" s="790"/>
      <c r="R8" s="790"/>
      <c r="S8" s="790"/>
      <c r="T8" s="790"/>
    </row>
    <row r="9" spans="1:20" x14ac:dyDescent="0.25">
      <c r="A9" s="283"/>
      <c r="C9" s="269" t="s">
        <v>188</v>
      </c>
      <c r="D9" s="269" t="s">
        <v>192</v>
      </c>
      <c r="E9" s="269"/>
      <c r="F9" s="269"/>
      <c r="G9" s="269"/>
      <c r="H9" s="269"/>
      <c r="I9" s="269"/>
      <c r="J9" s="269"/>
      <c r="K9" s="1"/>
      <c r="L9" s="790"/>
      <c r="M9" s="790"/>
      <c r="N9" s="790"/>
      <c r="O9" s="790"/>
      <c r="P9" s="790"/>
      <c r="Q9" s="790"/>
      <c r="R9" s="790"/>
      <c r="S9" s="790"/>
      <c r="T9" s="790"/>
    </row>
    <row r="10" spans="1:20" x14ac:dyDescent="0.25">
      <c r="A10" s="283"/>
      <c r="C10" s="281"/>
      <c r="D10" s="281"/>
      <c r="E10" s="286" t="s">
        <v>131</v>
      </c>
      <c r="F10" s="281"/>
      <c r="G10" s="281"/>
      <c r="H10" s="281"/>
      <c r="I10" s="281"/>
      <c r="J10" s="281"/>
      <c r="K10" s="1"/>
      <c r="L10" s="790"/>
      <c r="M10" s="790"/>
      <c r="N10" s="790"/>
      <c r="O10" s="790"/>
      <c r="P10" s="790"/>
      <c r="Q10" s="790"/>
      <c r="R10" s="790"/>
      <c r="S10" s="790"/>
      <c r="T10" s="790"/>
    </row>
    <row r="11" spans="1:20" x14ac:dyDescent="0.25">
      <c r="A11" s="283"/>
      <c r="C11" s="281"/>
      <c r="D11" s="281"/>
      <c r="E11" s="286" t="s">
        <v>187</v>
      </c>
      <c r="F11" s="281"/>
      <c r="G11" s="281"/>
      <c r="H11" s="281"/>
      <c r="I11" s="281"/>
      <c r="J11" s="281"/>
      <c r="L11" s="281"/>
      <c r="M11" s="281"/>
      <c r="N11" s="281"/>
      <c r="O11" s="281"/>
      <c r="P11" s="281"/>
      <c r="Q11" s="281"/>
      <c r="R11" s="281"/>
      <c r="S11" s="281"/>
      <c r="T11" s="281"/>
    </row>
    <row r="12" spans="1:20" x14ac:dyDescent="0.25">
      <c r="A12" s="283"/>
      <c r="C12" s="281"/>
      <c r="D12" s="281"/>
      <c r="E12" s="196" t="s">
        <v>427</v>
      </c>
      <c r="F12" s="281"/>
      <c r="G12" s="281"/>
      <c r="H12" s="281"/>
      <c r="I12" s="281"/>
      <c r="J12" s="281"/>
      <c r="K12" s="1"/>
      <c r="L12" s="792" t="s">
        <v>229</v>
      </c>
      <c r="M12" s="792"/>
      <c r="N12" s="792"/>
      <c r="O12" s="792"/>
      <c r="P12" s="792"/>
      <c r="Q12" s="792"/>
      <c r="R12" s="792"/>
      <c r="S12" s="792"/>
      <c r="T12" s="792"/>
    </row>
    <row r="13" spans="1:20" x14ac:dyDescent="0.25">
      <c r="A13" s="283"/>
      <c r="C13" s="269" t="s">
        <v>189</v>
      </c>
      <c r="D13" s="269" t="s">
        <v>194</v>
      </c>
      <c r="E13" s="269"/>
      <c r="F13" s="269"/>
      <c r="G13" s="269"/>
      <c r="H13" s="269"/>
      <c r="I13" s="269"/>
      <c r="J13" s="269"/>
      <c r="K13" s="1"/>
      <c r="L13" s="792"/>
      <c r="M13" s="792"/>
      <c r="N13" s="792"/>
      <c r="O13" s="792"/>
      <c r="P13" s="792"/>
      <c r="Q13" s="792"/>
      <c r="R13" s="792"/>
      <c r="S13" s="792"/>
      <c r="T13" s="792"/>
    </row>
    <row r="14" spans="1:20" x14ac:dyDescent="0.25">
      <c r="A14" s="283"/>
      <c r="C14" s="281"/>
      <c r="D14" s="281"/>
      <c r="E14" s="286" t="s">
        <v>190</v>
      </c>
      <c r="F14" s="281"/>
      <c r="G14" s="281"/>
      <c r="H14" s="281"/>
      <c r="I14" s="281"/>
      <c r="J14" s="281"/>
      <c r="K14" s="1"/>
      <c r="L14" s="281"/>
      <c r="M14" s="281" t="s">
        <v>230</v>
      </c>
      <c r="N14" s="281"/>
      <c r="O14" s="281"/>
      <c r="P14" s="281"/>
      <c r="Q14" s="281"/>
      <c r="R14" s="281"/>
      <c r="S14" s="281"/>
      <c r="T14" s="281"/>
    </row>
    <row r="15" spans="1:20" x14ac:dyDescent="0.25">
      <c r="A15" s="283"/>
      <c r="C15" s="281"/>
      <c r="D15" s="281"/>
      <c r="E15" s="321" t="s">
        <v>391</v>
      </c>
      <c r="F15" s="281"/>
      <c r="G15" s="281"/>
      <c r="H15" s="281"/>
      <c r="I15" s="281"/>
      <c r="J15" s="281"/>
      <c r="L15" s="281"/>
      <c r="M15" s="281" t="s">
        <v>231</v>
      </c>
      <c r="N15" s="281"/>
      <c r="O15" s="281"/>
      <c r="P15" s="281"/>
      <c r="Q15" s="281"/>
      <c r="R15" s="281"/>
      <c r="S15" s="281"/>
      <c r="T15" s="281"/>
    </row>
    <row r="16" spans="1:20" x14ac:dyDescent="0.25">
      <c r="A16" s="283"/>
      <c r="C16" s="281"/>
      <c r="D16" s="281"/>
      <c r="E16" s="286" t="s">
        <v>539</v>
      </c>
      <c r="F16" s="281"/>
      <c r="G16" s="281"/>
      <c r="H16" s="281"/>
      <c r="I16" s="281"/>
      <c r="J16" s="281"/>
      <c r="K16" s="1"/>
      <c r="L16" s="281"/>
      <c r="M16" s="281" t="s">
        <v>232</v>
      </c>
      <c r="N16" s="281"/>
      <c r="O16" s="281"/>
      <c r="P16" s="281"/>
      <c r="Q16" s="281"/>
      <c r="R16" s="281"/>
      <c r="S16" s="281"/>
      <c r="T16" s="281"/>
    </row>
    <row r="17" spans="1:20" ht="15" customHeight="1" x14ac:dyDescent="0.25">
      <c r="A17" s="283"/>
      <c r="C17" s="269" t="s">
        <v>195</v>
      </c>
      <c r="D17" s="269" t="s">
        <v>196</v>
      </c>
      <c r="E17" s="269"/>
      <c r="F17" s="269"/>
      <c r="G17" s="269"/>
      <c r="H17" s="269"/>
      <c r="I17" s="269"/>
      <c r="J17" s="269"/>
      <c r="K17" s="1"/>
      <c r="L17" s="281"/>
      <c r="M17" s="281" t="s">
        <v>233</v>
      </c>
      <c r="N17" s="287"/>
      <c r="O17" s="287"/>
      <c r="P17" s="287"/>
      <c r="Q17" s="287"/>
      <c r="R17" s="287"/>
      <c r="S17" s="287"/>
      <c r="T17" s="287"/>
    </row>
    <row r="18" spans="1:20" x14ac:dyDescent="0.25">
      <c r="A18" s="283"/>
      <c r="C18" s="281"/>
      <c r="D18" s="281"/>
      <c r="E18" s="286" t="s">
        <v>191</v>
      </c>
      <c r="F18" s="281"/>
      <c r="G18" s="281"/>
      <c r="H18" s="281"/>
      <c r="I18" s="281"/>
      <c r="J18" s="281"/>
      <c r="K18" s="1"/>
      <c r="L18" s="287"/>
      <c r="M18" s="287"/>
      <c r="N18" s="287"/>
      <c r="O18" s="287"/>
      <c r="P18" s="287"/>
      <c r="Q18" s="287"/>
      <c r="R18" s="287"/>
      <c r="S18" s="287"/>
      <c r="T18" s="287"/>
    </row>
    <row r="19" spans="1:20" ht="14.25" customHeight="1" x14ac:dyDescent="0.25">
      <c r="A19" s="283"/>
      <c r="C19" s="281"/>
      <c r="D19" s="281"/>
      <c r="E19" s="196" t="s">
        <v>392</v>
      </c>
      <c r="F19" s="281"/>
      <c r="G19" s="281"/>
      <c r="H19" s="281"/>
      <c r="I19" s="281"/>
      <c r="J19" s="281"/>
      <c r="L19" s="790" t="s">
        <v>199</v>
      </c>
      <c r="M19" s="790"/>
      <c r="N19" s="790"/>
      <c r="O19" s="790"/>
      <c r="P19" s="790"/>
      <c r="Q19" s="790"/>
      <c r="R19" s="790"/>
      <c r="S19" s="790"/>
      <c r="T19" s="790"/>
    </row>
    <row r="20" spans="1:20" x14ac:dyDescent="0.25">
      <c r="A20" s="283"/>
      <c r="C20" s="269" t="s">
        <v>197</v>
      </c>
      <c r="D20" s="269" t="s">
        <v>245</v>
      </c>
      <c r="E20" s="269"/>
      <c r="F20" s="269"/>
      <c r="G20" s="269"/>
      <c r="H20" s="269"/>
      <c r="I20" s="269"/>
      <c r="J20" s="269"/>
      <c r="K20" s="1"/>
      <c r="L20" s="790"/>
      <c r="M20" s="790"/>
      <c r="N20" s="790"/>
      <c r="O20" s="790"/>
      <c r="P20" s="790"/>
      <c r="Q20" s="790"/>
      <c r="R20" s="790"/>
      <c r="S20" s="790"/>
      <c r="T20" s="790"/>
    </row>
    <row r="21" spans="1:20" x14ac:dyDescent="0.25">
      <c r="C21" s="281"/>
      <c r="D21" s="281"/>
      <c r="E21" s="196" t="s">
        <v>226</v>
      </c>
      <c r="F21" s="281"/>
      <c r="G21" s="281"/>
      <c r="H21" s="281"/>
      <c r="I21" s="281"/>
      <c r="J21" s="281"/>
      <c r="K21" s="1"/>
      <c r="L21" s="790" t="s">
        <v>200</v>
      </c>
      <c r="M21" s="790"/>
      <c r="N21" s="790"/>
      <c r="O21" s="790"/>
      <c r="P21" s="790"/>
      <c r="Q21" s="790"/>
      <c r="R21" s="790"/>
      <c r="S21" s="790"/>
      <c r="T21" s="790"/>
    </row>
    <row r="22" spans="1:20" x14ac:dyDescent="0.25">
      <c r="C22" s="281"/>
      <c r="D22" s="281"/>
      <c r="E22" s="196" t="s">
        <v>628</v>
      </c>
      <c r="F22" s="281"/>
      <c r="G22" s="281"/>
      <c r="H22" s="281"/>
      <c r="I22" s="281"/>
      <c r="J22" s="281"/>
      <c r="L22" s="790"/>
      <c r="M22" s="790"/>
      <c r="N22" s="790"/>
      <c r="O22" s="790"/>
      <c r="P22" s="790"/>
      <c r="Q22" s="790"/>
      <c r="R22" s="790"/>
      <c r="S22" s="790"/>
      <c r="T22" s="790"/>
    </row>
    <row r="23" spans="1:20" x14ac:dyDescent="0.25">
      <c r="C23" s="789" t="s">
        <v>198</v>
      </c>
      <c r="D23" s="789"/>
      <c r="E23" s="789"/>
      <c r="F23" s="789"/>
      <c r="G23" s="789"/>
      <c r="H23" s="789"/>
      <c r="I23" s="789"/>
      <c r="J23" s="789"/>
      <c r="K23" s="1"/>
      <c r="L23" s="790" t="s">
        <v>227</v>
      </c>
      <c r="M23" s="790"/>
      <c r="N23" s="790"/>
      <c r="O23" s="790"/>
      <c r="P23" s="790"/>
      <c r="Q23" s="790"/>
      <c r="R23" s="790"/>
      <c r="S23" s="790"/>
      <c r="T23" s="790"/>
    </row>
    <row r="24" spans="1:20" s="1" customFormat="1" x14ac:dyDescent="0.25">
      <c r="A24" s="281"/>
      <c r="B24" s="281"/>
      <c r="C24" s="281"/>
      <c r="D24" s="281"/>
      <c r="E24" s="286"/>
      <c r="F24" s="281"/>
      <c r="G24" s="286"/>
      <c r="H24" s="281"/>
      <c r="I24" s="196"/>
      <c r="J24" s="281"/>
      <c r="L24" s="790"/>
      <c r="M24" s="790"/>
      <c r="N24" s="790"/>
      <c r="O24" s="790"/>
      <c r="P24" s="790"/>
      <c r="Q24" s="790"/>
      <c r="R24" s="790"/>
      <c r="S24" s="790"/>
      <c r="T24" s="790"/>
    </row>
    <row r="25" spans="1:20" s="1" customFormat="1" x14ac:dyDescent="0.25">
      <c r="A25" s="281"/>
      <c r="B25" s="281"/>
      <c r="C25" s="281"/>
      <c r="E25" s="196" t="s">
        <v>531</v>
      </c>
      <c r="G25" s="286"/>
      <c r="H25" s="281"/>
      <c r="I25" s="196"/>
      <c r="J25" s="281"/>
      <c r="L25" s="281"/>
      <c r="M25" s="281"/>
      <c r="N25" s="281"/>
      <c r="O25" s="281"/>
      <c r="P25" s="281"/>
      <c r="Q25" s="281"/>
      <c r="R25" s="281"/>
      <c r="S25" s="281"/>
      <c r="T25" s="281"/>
    </row>
    <row r="26" spans="1:20" s="1" customFormat="1" x14ac:dyDescent="0.25">
      <c r="A26" s="281"/>
      <c r="B26" s="281"/>
      <c r="C26" s="281"/>
      <c r="D26" s="281"/>
      <c r="E26" s="286"/>
      <c r="F26" s="281"/>
      <c r="G26" s="281"/>
      <c r="H26" s="281"/>
      <c r="I26" s="281"/>
      <c r="J26" s="281"/>
      <c r="L26" s="281"/>
      <c r="M26" s="281"/>
      <c r="N26" s="281"/>
      <c r="O26" s="281"/>
      <c r="P26" s="281"/>
      <c r="Q26" s="281"/>
      <c r="R26" s="281"/>
      <c r="S26" s="281"/>
      <c r="T26" s="281"/>
    </row>
    <row r="27" spans="1:20" s="1" customFormat="1" x14ac:dyDescent="0.25">
      <c r="A27" s="281"/>
      <c r="B27" s="281"/>
      <c r="C27" s="281"/>
      <c r="D27" s="281"/>
      <c r="E27" s="281"/>
      <c r="F27" s="281"/>
      <c r="G27" s="281"/>
      <c r="H27" s="281"/>
      <c r="I27" s="281"/>
      <c r="J27" s="281"/>
      <c r="L27" s="281"/>
      <c r="M27" s="281"/>
      <c r="N27" s="281"/>
      <c r="O27" s="281"/>
      <c r="P27" s="281"/>
      <c r="Q27" s="281"/>
      <c r="R27" s="281"/>
      <c r="S27" s="281"/>
      <c r="T27" s="281"/>
    </row>
    <row r="28" spans="1:20" s="1" customFormat="1" x14ac:dyDescent="0.25">
      <c r="A28" s="281"/>
      <c r="B28" s="281"/>
      <c r="C28" s="281"/>
      <c r="D28" s="281"/>
      <c r="E28" s="281"/>
      <c r="F28" s="281"/>
      <c r="G28" s="281"/>
      <c r="H28" s="281"/>
      <c r="I28" s="281"/>
      <c r="J28" s="281"/>
      <c r="L28" s="281"/>
      <c r="M28" s="281"/>
      <c r="N28" s="281"/>
      <c r="O28" s="281"/>
      <c r="P28" s="281"/>
      <c r="Q28" s="281"/>
      <c r="R28" s="281"/>
      <c r="S28" s="281"/>
      <c r="T28" s="281"/>
    </row>
    <row r="29" spans="1:20" s="1" customFormat="1" x14ac:dyDescent="0.25">
      <c r="A29" s="281"/>
      <c r="B29" s="281"/>
      <c r="C29" s="281"/>
      <c r="D29" s="281"/>
      <c r="E29" s="281"/>
      <c r="F29" s="281"/>
      <c r="G29" s="281"/>
      <c r="H29" s="281"/>
      <c r="I29" s="281"/>
      <c r="J29" s="281"/>
      <c r="L29" s="281"/>
      <c r="M29" s="281"/>
      <c r="N29" s="281"/>
      <c r="O29" s="281"/>
      <c r="P29" s="281"/>
      <c r="Q29" s="281"/>
      <c r="R29" s="281"/>
      <c r="S29" s="281"/>
      <c r="T29" s="281"/>
    </row>
    <row r="30" spans="1:20" s="1" customFormat="1" x14ac:dyDescent="0.25">
      <c r="A30" s="281"/>
      <c r="B30" s="281"/>
      <c r="C30" s="281"/>
      <c r="D30" s="281"/>
      <c r="E30" s="281"/>
      <c r="F30" s="281"/>
      <c r="G30" s="281"/>
      <c r="H30" s="281"/>
      <c r="I30" s="281"/>
      <c r="J30" s="281"/>
      <c r="L30" s="281"/>
      <c r="M30" s="281"/>
      <c r="N30" s="281"/>
      <c r="O30" s="281"/>
      <c r="P30" s="281"/>
      <c r="Q30" s="281"/>
      <c r="R30" s="281"/>
      <c r="S30" s="281"/>
      <c r="T30" s="281"/>
    </row>
    <row r="31" spans="1:20" s="1" customFormat="1" x14ac:dyDescent="0.25">
      <c r="A31" s="281"/>
      <c r="B31" s="281"/>
      <c r="C31" s="281"/>
      <c r="D31" s="281"/>
      <c r="E31" s="281"/>
      <c r="F31" s="281"/>
      <c r="G31" s="281"/>
      <c r="H31" s="281"/>
      <c r="I31" s="281"/>
      <c r="J31" s="281"/>
      <c r="L31" s="281"/>
      <c r="M31" s="281"/>
      <c r="N31" s="281"/>
      <c r="O31" s="281"/>
      <c r="P31" s="281"/>
      <c r="Q31" s="281"/>
      <c r="R31" s="281"/>
      <c r="S31" s="281"/>
      <c r="T31" s="281"/>
    </row>
    <row r="32" spans="1:20" s="1" customFormat="1" x14ac:dyDescent="0.25">
      <c r="A32" s="281"/>
      <c r="B32" s="281"/>
      <c r="C32" s="281"/>
      <c r="D32" s="281"/>
      <c r="E32" s="281"/>
      <c r="F32" s="281"/>
      <c r="G32" s="281"/>
      <c r="H32" s="281"/>
      <c r="I32" s="281"/>
      <c r="J32" s="281"/>
      <c r="L32" s="281"/>
      <c r="M32" s="281"/>
      <c r="N32" s="281"/>
      <c r="O32" s="281"/>
      <c r="P32" s="281"/>
      <c r="Q32" s="281"/>
      <c r="R32" s="281"/>
      <c r="S32" s="281"/>
      <c r="T32" s="281"/>
    </row>
    <row r="33" spans="1:20" s="1" customFormat="1" x14ac:dyDescent="0.25">
      <c r="A33" s="281"/>
      <c r="B33" s="281"/>
      <c r="C33" s="281"/>
      <c r="D33" s="281"/>
      <c r="E33" s="281"/>
      <c r="F33" s="281"/>
      <c r="G33" s="281"/>
      <c r="H33" s="281"/>
      <c r="I33" s="281"/>
      <c r="J33" s="281"/>
      <c r="L33" s="281"/>
      <c r="M33" s="281"/>
      <c r="N33" s="281"/>
      <c r="O33" s="281"/>
      <c r="P33" s="281"/>
      <c r="Q33" s="281"/>
      <c r="R33" s="281"/>
      <c r="S33" s="281"/>
      <c r="T33" s="281"/>
    </row>
    <row r="34" spans="1:20" s="1" customFormat="1" x14ac:dyDescent="0.25">
      <c r="A34" s="281"/>
      <c r="B34" s="281"/>
      <c r="C34" s="281"/>
      <c r="D34" s="281"/>
      <c r="E34" s="281"/>
      <c r="F34" s="281"/>
      <c r="G34" s="281"/>
      <c r="H34" s="281"/>
      <c r="I34" s="281"/>
      <c r="J34" s="281"/>
      <c r="L34" s="281"/>
      <c r="M34" s="281"/>
      <c r="N34" s="281"/>
      <c r="O34" s="281"/>
      <c r="P34" s="281"/>
      <c r="Q34" s="281"/>
      <c r="R34" s="281"/>
      <c r="S34" s="281"/>
      <c r="T34" s="281"/>
    </row>
    <row r="35" spans="1:20" s="1" customFormat="1" x14ac:dyDescent="0.25">
      <c r="A35" s="281"/>
      <c r="B35" s="281"/>
      <c r="C35" s="281"/>
      <c r="D35" s="281"/>
      <c r="E35" s="281"/>
      <c r="F35" s="281"/>
      <c r="G35" s="281"/>
      <c r="H35" s="281"/>
      <c r="I35" s="281"/>
      <c r="J35" s="281"/>
      <c r="L35" s="281"/>
      <c r="M35" s="281"/>
      <c r="N35" s="281"/>
      <c r="O35" s="281"/>
      <c r="P35" s="281"/>
      <c r="Q35" s="281"/>
      <c r="R35" s="281"/>
      <c r="S35" s="281"/>
      <c r="T35" s="281"/>
    </row>
    <row r="36" spans="1:20" s="1" customFormat="1" x14ac:dyDescent="0.25">
      <c r="A36" s="281"/>
      <c r="B36" s="281"/>
      <c r="C36" s="281"/>
      <c r="D36" s="281"/>
      <c r="E36" s="281"/>
      <c r="F36" s="281"/>
      <c r="G36" s="281"/>
      <c r="H36" s="281"/>
      <c r="I36" s="281"/>
      <c r="J36" s="281"/>
      <c r="L36" s="281"/>
      <c r="M36" s="281"/>
      <c r="N36" s="281"/>
      <c r="O36" s="281"/>
      <c r="P36" s="281"/>
      <c r="Q36" s="281"/>
      <c r="R36" s="281"/>
      <c r="S36" s="281"/>
      <c r="T36" s="281"/>
    </row>
    <row r="37" spans="1:20" s="1" customFormat="1" x14ac:dyDescent="0.25">
      <c r="A37" s="281"/>
      <c r="B37" s="281"/>
      <c r="C37" s="281"/>
      <c r="D37" s="281"/>
      <c r="E37" s="281"/>
      <c r="F37" s="281"/>
      <c r="G37" s="281"/>
      <c r="H37" s="281"/>
      <c r="I37" s="281"/>
      <c r="J37" s="281"/>
      <c r="L37" s="281"/>
      <c r="M37" s="281"/>
      <c r="N37" s="281"/>
      <c r="O37" s="281"/>
      <c r="P37" s="281"/>
      <c r="Q37" s="281"/>
      <c r="R37" s="281"/>
      <c r="S37" s="281"/>
      <c r="T37" s="281"/>
    </row>
    <row r="38" spans="1:20" s="1" customFormat="1" x14ac:dyDescent="0.25">
      <c r="A38" s="281"/>
      <c r="B38" s="281"/>
      <c r="C38" s="281"/>
      <c r="D38" s="281"/>
      <c r="E38" s="281"/>
      <c r="F38" s="281"/>
      <c r="G38" s="281"/>
      <c r="H38" s="281"/>
      <c r="I38" s="281"/>
      <c r="J38" s="281"/>
      <c r="L38" s="281"/>
      <c r="M38" s="281"/>
      <c r="N38" s="281"/>
      <c r="O38" s="281"/>
      <c r="P38" s="281"/>
      <c r="Q38" s="281"/>
      <c r="R38" s="281"/>
      <c r="S38" s="281"/>
      <c r="T38" s="281"/>
    </row>
    <row r="39" spans="1:20" s="1" customFormat="1" x14ac:dyDescent="0.25">
      <c r="A39" s="281"/>
      <c r="B39" s="281"/>
      <c r="C39" s="281"/>
      <c r="D39" s="281"/>
      <c r="E39" s="281"/>
      <c r="F39" s="281"/>
      <c r="G39" s="281"/>
      <c r="H39" s="281"/>
      <c r="I39" s="281"/>
      <c r="J39" s="281"/>
      <c r="L39" s="281"/>
      <c r="M39" s="281"/>
      <c r="N39" s="281"/>
      <c r="O39" s="281"/>
      <c r="P39" s="281"/>
      <c r="Q39" s="281"/>
      <c r="R39" s="281"/>
      <c r="S39" s="281"/>
      <c r="T39" s="281"/>
    </row>
    <row r="40" spans="1:20" s="1" customFormat="1" x14ac:dyDescent="0.25">
      <c r="A40" s="281"/>
      <c r="B40" s="281"/>
      <c r="C40" s="281"/>
      <c r="D40" s="281"/>
      <c r="E40" s="281"/>
      <c r="F40" s="281"/>
      <c r="G40" s="281"/>
      <c r="H40" s="281"/>
      <c r="I40" s="281"/>
      <c r="J40" s="281"/>
      <c r="L40" s="281"/>
      <c r="M40" s="281"/>
      <c r="N40" s="281"/>
      <c r="O40" s="281"/>
      <c r="P40" s="281"/>
      <c r="Q40" s="281"/>
      <c r="R40" s="281"/>
      <c r="S40" s="281"/>
      <c r="T40" s="281"/>
    </row>
    <row r="41" spans="1:20" s="1" customFormat="1" x14ac:dyDescent="0.25">
      <c r="A41" s="281"/>
      <c r="B41" s="281"/>
      <c r="C41" s="281"/>
      <c r="D41" s="281"/>
      <c r="E41" s="281"/>
      <c r="F41" s="281"/>
      <c r="G41" s="281"/>
      <c r="H41" s="281"/>
      <c r="I41" s="281"/>
      <c r="J41" s="281"/>
      <c r="L41" s="281"/>
      <c r="M41" s="281"/>
      <c r="N41" s="281"/>
      <c r="O41" s="281"/>
      <c r="P41" s="281"/>
      <c r="Q41" s="281"/>
      <c r="R41" s="281"/>
      <c r="S41" s="281"/>
      <c r="T41" s="281"/>
    </row>
    <row r="42" spans="1:20" s="1" customFormat="1" x14ac:dyDescent="0.25">
      <c r="A42" s="281"/>
      <c r="B42" s="281"/>
      <c r="C42" s="281"/>
      <c r="D42" s="281"/>
      <c r="E42" s="281"/>
      <c r="F42" s="281"/>
      <c r="G42" s="281"/>
      <c r="H42" s="281"/>
      <c r="I42" s="281"/>
      <c r="J42" s="281"/>
      <c r="L42" s="281"/>
      <c r="M42" s="281"/>
      <c r="N42" s="281"/>
      <c r="O42" s="281"/>
      <c r="P42" s="281"/>
      <c r="Q42" s="281"/>
      <c r="R42" s="281"/>
      <c r="S42" s="281"/>
      <c r="T42" s="281"/>
    </row>
    <row r="43" spans="1:20" s="1" customFormat="1" x14ac:dyDescent="0.25">
      <c r="A43" s="281"/>
      <c r="B43" s="281"/>
      <c r="C43" s="281"/>
      <c r="D43" s="281"/>
      <c r="E43" s="281"/>
      <c r="F43" s="281"/>
      <c r="G43" s="281"/>
      <c r="H43" s="281"/>
      <c r="I43" s="281"/>
      <c r="J43" s="281"/>
      <c r="L43" s="281"/>
      <c r="M43" s="281"/>
      <c r="N43" s="281"/>
      <c r="O43" s="281"/>
      <c r="P43" s="281"/>
      <c r="Q43" s="281"/>
      <c r="R43" s="281"/>
      <c r="S43" s="281"/>
      <c r="T43" s="281"/>
    </row>
    <row r="44" spans="1:20" s="1" customFormat="1" x14ac:dyDescent="0.25">
      <c r="A44" s="281"/>
      <c r="B44" s="281"/>
      <c r="C44" s="281"/>
      <c r="D44" s="281"/>
      <c r="E44" s="281"/>
      <c r="F44" s="281"/>
      <c r="G44" s="281"/>
      <c r="H44" s="281"/>
      <c r="I44" s="281"/>
      <c r="J44" s="281"/>
      <c r="L44" s="281"/>
      <c r="M44" s="281"/>
      <c r="N44" s="281"/>
      <c r="O44" s="281"/>
      <c r="P44" s="281"/>
      <c r="Q44" s="281"/>
      <c r="R44" s="281"/>
      <c r="S44" s="281"/>
      <c r="T44" s="281"/>
    </row>
    <row r="45" spans="1:20" s="1" customFormat="1" x14ac:dyDescent="0.25">
      <c r="A45" s="281"/>
      <c r="B45" s="281"/>
      <c r="C45" s="281"/>
      <c r="D45" s="281"/>
      <c r="E45" s="281"/>
      <c r="F45" s="281"/>
      <c r="G45" s="281"/>
      <c r="H45" s="281"/>
      <c r="I45" s="281"/>
      <c r="J45" s="281"/>
      <c r="L45" s="281"/>
      <c r="M45" s="281"/>
      <c r="N45" s="281"/>
      <c r="O45" s="281"/>
      <c r="P45" s="281"/>
      <c r="Q45" s="281"/>
      <c r="R45" s="281"/>
      <c r="S45" s="281"/>
      <c r="T45" s="281"/>
    </row>
    <row r="46" spans="1:20" s="1" customFormat="1" x14ac:dyDescent="0.25">
      <c r="A46" s="281"/>
      <c r="B46" s="281"/>
      <c r="C46" s="281"/>
      <c r="D46" s="281"/>
      <c r="E46" s="281"/>
      <c r="F46" s="281"/>
      <c r="G46" s="281"/>
      <c r="H46" s="281"/>
      <c r="I46" s="281"/>
      <c r="J46" s="281"/>
      <c r="L46" s="281"/>
      <c r="M46" s="281"/>
      <c r="N46" s="281"/>
      <c r="O46" s="281"/>
      <c r="P46" s="281"/>
      <c r="Q46" s="281"/>
      <c r="R46" s="281"/>
      <c r="S46" s="281"/>
      <c r="T46" s="281"/>
    </row>
    <row r="47" spans="1:20" s="1" customFormat="1" x14ac:dyDescent="0.25">
      <c r="A47" s="281"/>
      <c r="B47" s="281"/>
      <c r="C47" s="281"/>
      <c r="D47" s="281"/>
      <c r="E47" s="281"/>
      <c r="F47" s="281"/>
      <c r="G47" s="281"/>
      <c r="H47" s="281"/>
      <c r="I47" s="281"/>
      <c r="J47" s="281"/>
      <c r="L47" s="281"/>
      <c r="M47" s="281"/>
      <c r="N47" s="281"/>
      <c r="O47" s="281"/>
      <c r="P47" s="281"/>
      <c r="Q47" s="281"/>
      <c r="R47" s="281"/>
      <c r="S47" s="281"/>
      <c r="T47" s="281"/>
    </row>
    <row r="48" spans="1:20" s="1" customFormat="1" x14ac:dyDescent="0.25">
      <c r="A48" s="281"/>
      <c r="B48" s="281"/>
      <c r="C48" s="281"/>
      <c r="D48" s="281"/>
      <c r="E48" s="281"/>
      <c r="F48" s="281"/>
      <c r="G48" s="281"/>
      <c r="H48" s="281"/>
      <c r="I48" s="281"/>
      <c r="J48" s="281"/>
      <c r="L48" s="281"/>
      <c r="M48" s="281"/>
      <c r="N48" s="281"/>
      <c r="O48" s="281"/>
      <c r="P48" s="281"/>
      <c r="Q48" s="281"/>
      <c r="R48" s="281"/>
      <c r="S48" s="281"/>
      <c r="T48" s="281"/>
    </row>
    <row r="49" spans="1:20" s="1" customFormat="1" x14ac:dyDescent="0.25">
      <c r="A49" s="281"/>
      <c r="B49" s="281"/>
      <c r="C49" s="281"/>
      <c r="D49" s="281"/>
      <c r="E49" s="281"/>
      <c r="F49" s="281"/>
      <c r="G49" s="281"/>
      <c r="H49" s="281"/>
      <c r="I49" s="281"/>
      <c r="J49" s="281"/>
      <c r="L49" s="281"/>
      <c r="M49" s="281"/>
      <c r="N49" s="281"/>
      <c r="O49" s="281"/>
      <c r="P49" s="281"/>
      <c r="Q49" s="281"/>
      <c r="R49" s="281"/>
      <c r="S49" s="281"/>
      <c r="T49" s="281"/>
    </row>
    <row r="50" spans="1:20" s="1" customFormat="1" x14ac:dyDescent="0.25">
      <c r="A50" s="281"/>
      <c r="B50" s="281"/>
      <c r="C50" s="281"/>
      <c r="D50" s="281"/>
      <c r="E50" s="281"/>
      <c r="F50" s="281"/>
      <c r="G50" s="281"/>
      <c r="H50" s="281"/>
      <c r="I50" s="281"/>
      <c r="J50" s="281"/>
      <c r="L50" s="281"/>
      <c r="M50" s="281"/>
      <c r="N50" s="281"/>
      <c r="O50" s="281"/>
      <c r="P50" s="281"/>
      <c r="Q50" s="281"/>
      <c r="R50" s="281"/>
      <c r="S50" s="281"/>
      <c r="T50" s="281"/>
    </row>
    <row r="51" spans="1:20" s="1" customFormat="1" x14ac:dyDescent="0.25">
      <c r="A51" s="281"/>
      <c r="B51" s="281"/>
      <c r="C51" s="281"/>
      <c r="D51" s="281"/>
      <c r="E51" s="281"/>
      <c r="F51" s="281"/>
      <c r="G51" s="281"/>
      <c r="H51" s="281"/>
      <c r="I51" s="281"/>
      <c r="J51" s="281"/>
      <c r="L51" s="281"/>
      <c r="M51" s="281"/>
      <c r="N51" s="281"/>
      <c r="O51" s="281"/>
      <c r="P51" s="281"/>
      <c r="Q51" s="281"/>
      <c r="R51" s="281"/>
      <c r="S51" s="281"/>
      <c r="T51" s="281"/>
    </row>
    <row r="52" spans="1:20" s="1" customFormat="1" x14ac:dyDescent="0.25">
      <c r="A52" s="281"/>
      <c r="B52" s="281"/>
      <c r="C52" s="281"/>
      <c r="D52" s="281"/>
      <c r="E52" s="281"/>
      <c r="F52" s="281"/>
      <c r="G52" s="281"/>
      <c r="H52" s="281"/>
      <c r="I52" s="281"/>
      <c r="J52" s="281"/>
      <c r="L52" s="281"/>
      <c r="M52" s="281"/>
      <c r="N52" s="281"/>
      <c r="O52" s="281"/>
      <c r="P52" s="281"/>
      <c r="Q52" s="281"/>
      <c r="R52" s="281"/>
      <c r="S52" s="281"/>
      <c r="T52" s="281"/>
    </row>
    <row r="53" spans="1:20" s="1" customFormat="1" x14ac:dyDescent="0.25">
      <c r="A53" s="281"/>
      <c r="B53" s="281"/>
      <c r="C53" s="281"/>
      <c r="D53" s="281"/>
      <c r="E53" s="281"/>
      <c r="F53" s="281"/>
      <c r="G53" s="281"/>
      <c r="H53" s="281"/>
      <c r="I53" s="281"/>
      <c r="J53" s="281"/>
      <c r="L53" s="281"/>
      <c r="M53" s="281"/>
      <c r="N53" s="281"/>
      <c r="O53" s="281"/>
      <c r="P53" s="281"/>
      <c r="Q53" s="281"/>
      <c r="R53" s="281"/>
      <c r="S53" s="281"/>
      <c r="T53" s="281"/>
    </row>
    <row r="54" spans="1:20" s="1" customFormat="1" x14ac:dyDescent="0.25">
      <c r="A54" s="281"/>
      <c r="B54" s="281"/>
      <c r="C54" s="281"/>
      <c r="D54" s="281"/>
      <c r="E54" s="281"/>
      <c r="F54" s="281"/>
      <c r="G54" s="281"/>
      <c r="H54" s="281"/>
      <c r="I54" s="281"/>
      <c r="J54" s="281"/>
      <c r="L54" s="281"/>
      <c r="M54" s="281"/>
      <c r="N54" s="281"/>
      <c r="O54" s="281"/>
      <c r="P54" s="281"/>
      <c r="Q54" s="281"/>
      <c r="R54" s="281"/>
      <c r="S54" s="281"/>
      <c r="T54" s="281"/>
    </row>
    <row r="55" spans="1:20" s="1" customFormat="1" x14ac:dyDescent="0.25">
      <c r="A55" s="281"/>
      <c r="B55" s="281"/>
      <c r="C55" s="281"/>
      <c r="D55" s="281"/>
      <c r="E55" s="281"/>
      <c r="F55" s="281"/>
      <c r="G55" s="281"/>
      <c r="H55" s="281"/>
      <c r="I55" s="281"/>
      <c r="J55" s="281"/>
      <c r="L55" s="281"/>
      <c r="M55" s="281"/>
      <c r="N55" s="281"/>
      <c r="O55" s="281"/>
      <c r="P55" s="281"/>
      <c r="Q55" s="281"/>
      <c r="R55" s="281"/>
      <c r="S55" s="281"/>
      <c r="T55" s="281"/>
    </row>
    <row r="56" spans="1:20" s="1" customFormat="1" x14ac:dyDescent="0.25">
      <c r="A56" s="281"/>
      <c r="B56" s="281"/>
      <c r="C56" s="281"/>
      <c r="D56" s="281"/>
      <c r="E56" s="281"/>
      <c r="F56" s="281"/>
      <c r="G56" s="281"/>
      <c r="H56" s="281"/>
      <c r="I56" s="281"/>
      <c r="J56" s="281"/>
      <c r="L56" s="281"/>
      <c r="M56" s="281"/>
      <c r="N56" s="281"/>
      <c r="O56" s="281"/>
      <c r="P56" s="281"/>
      <c r="Q56" s="281"/>
      <c r="R56" s="281"/>
      <c r="S56" s="281"/>
      <c r="T56" s="281"/>
    </row>
    <row r="57" spans="1:20" s="1" customFormat="1" x14ac:dyDescent="0.25">
      <c r="A57" s="281"/>
      <c r="B57" s="281"/>
      <c r="C57" s="281"/>
      <c r="D57" s="281"/>
      <c r="E57" s="281"/>
      <c r="F57" s="281"/>
      <c r="G57" s="281"/>
      <c r="H57" s="281"/>
      <c r="I57" s="281"/>
      <c r="J57" s="281"/>
      <c r="L57" s="281"/>
      <c r="M57" s="281"/>
      <c r="N57" s="281"/>
      <c r="O57" s="281"/>
      <c r="P57" s="281"/>
      <c r="Q57" s="281"/>
      <c r="R57" s="281"/>
      <c r="S57" s="281"/>
      <c r="T57" s="281"/>
    </row>
    <row r="58" spans="1:20" s="1" customFormat="1" x14ac:dyDescent="0.25">
      <c r="A58" s="281"/>
      <c r="B58" s="281"/>
      <c r="C58" s="281"/>
      <c r="D58" s="281"/>
      <c r="E58" s="281"/>
      <c r="F58" s="281"/>
      <c r="G58" s="281"/>
      <c r="H58" s="281"/>
      <c r="I58" s="281"/>
      <c r="J58" s="281"/>
      <c r="L58" s="281"/>
      <c r="M58" s="281"/>
      <c r="N58" s="281"/>
      <c r="O58" s="281"/>
      <c r="P58" s="281"/>
      <c r="Q58" s="281"/>
      <c r="R58" s="281"/>
      <c r="S58" s="281"/>
      <c r="T58" s="281"/>
    </row>
    <row r="59" spans="1:20" s="1" customFormat="1" x14ac:dyDescent="0.25">
      <c r="A59" s="281"/>
      <c r="B59" s="281"/>
      <c r="C59" s="281"/>
      <c r="D59" s="281"/>
      <c r="E59" s="281"/>
      <c r="F59" s="281"/>
      <c r="G59" s="281"/>
      <c r="H59" s="281"/>
      <c r="I59" s="281"/>
      <c r="J59" s="281"/>
      <c r="L59" s="281"/>
      <c r="M59" s="281"/>
      <c r="N59" s="281"/>
      <c r="O59" s="281"/>
      <c r="P59" s="281"/>
      <c r="Q59" s="281"/>
      <c r="R59" s="281"/>
      <c r="S59" s="281"/>
      <c r="T59" s="281"/>
    </row>
    <row r="60" spans="1:20" s="1" customFormat="1" x14ac:dyDescent="0.25">
      <c r="A60" s="281"/>
      <c r="B60" s="281"/>
      <c r="C60" s="281"/>
      <c r="D60" s="281"/>
      <c r="E60" s="281"/>
      <c r="F60" s="281"/>
      <c r="G60" s="281"/>
      <c r="H60" s="281"/>
      <c r="I60" s="281"/>
      <c r="J60" s="281"/>
      <c r="L60" s="281"/>
      <c r="M60" s="281"/>
      <c r="N60" s="281"/>
      <c r="O60" s="281"/>
      <c r="P60" s="281"/>
      <c r="Q60" s="281"/>
      <c r="R60" s="281"/>
      <c r="S60" s="281"/>
      <c r="T60" s="281"/>
    </row>
    <row r="61" spans="1:20" s="1" customFormat="1" x14ac:dyDescent="0.25">
      <c r="A61" s="281"/>
      <c r="B61" s="281"/>
      <c r="C61" s="281"/>
      <c r="D61" s="281"/>
      <c r="E61" s="281"/>
      <c r="F61" s="281"/>
      <c r="G61" s="281"/>
      <c r="H61" s="281"/>
      <c r="I61" s="281"/>
      <c r="J61" s="281"/>
      <c r="L61" s="281"/>
      <c r="M61" s="281"/>
      <c r="N61" s="281"/>
      <c r="O61" s="281"/>
      <c r="P61" s="281"/>
      <c r="Q61" s="281"/>
      <c r="R61" s="281"/>
      <c r="S61" s="281"/>
      <c r="T61" s="281"/>
    </row>
    <row r="62" spans="1:20" s="1" customFormat="1" x14ac:dyDescent="0.25">
      <c r="A62" s="281"/>
      <c r="B62" s="281"/>
      <c r="C62" s="281"/>
      <c r="D62" s="281"/>
      <c r="E62" s="281"/>
      <c r="F62" s="281"/>
      <c r="G62" s="281"/>
      <c r="H62" s="281"/>
      <c r="I62" s="281"/>
      <c r="J62" s="281"/>
      <c r="L62" s="281"/>
      <c r="M62" s="281"/>
      <c r="N62" s="281"/>
      <c r="O62" s="281"/>
      <c r="P62" s="281"/>
      <c r="Q62" s="281"/>
      <c r="R62" s="281"/>
      <c r="S62" s="281"/>
      <c r="T62" s="281"/>
    </row>
    <row r="63" spans="1:20" s="1" customFormat="1" x14ac:dyDescent="0.25">
      <c r="A63" s="281"/>
      <c r="B63" s="281"/>
      <c r="C63" s="281"/>
      <c r="D63" s="281"/>
      <c r="E63" s="281"/>
      <c r="F63" s="281"/>
      <c r="G63" s="281"/>
      <c r="H63" s="281"/>
      <c r="I63" s="281"/>
      <c r="J63" s="281"/>
      <c r="L63" s="281"/>
      <c r="M63" s="281"/>
      <c r="N63" s="281"/>
      <c r="O63" s="281"/>
      <c r="P63" s="281"/>
      <c r="Q63" s="281"/>
      <c r="R63" s="281"/>
      <c r="S63" s="281"/>
      <c r="T63" s="281"/>
    </row>
    <row r="64" spans="1:20" s="1" customFormat="1" x14ac:dyDescent="0.25">
      <c r="A64" s="281"/>
      <c r="B64" s="281"/>
      <c r="C64" s="281"/>
      <c r="D64" s="281"/>
      <c r="E64" s="281"/>
      <c r="F64" s="281"/>
      <c r="G64" s="281"/>
      <c r="H64" s="281"/>
      <c r="I64" s="281"/>
      <c r="J64" s="281"/>
      <c r="L64" s="281"/>
      <c r="M64" s="281"/>
      <c r="N64" s="281"/>
      <c r="O64" s="281"/>
      <c r="P64" s="281"/>
      <c r="Q64" s="281"/>
      <c r="R64" s="281"/>
      <c r="S64" s="281"/>
      <c r="T64" s="281"/>
    </row>
    <row r="65" spans="1:20" s="1" customFormat="1" x14ac:dyDescent="0.25">
      <c r="A65" s="281"/>
      <c r="B65" s="281"/>
      <c r="C65" s="281"/>
      <c r="D65" s="281"/>
      <c r="E65" s="281"/>
      <c r="F65" s="281"/>
      <c r="G65" s="281"/>
      <c r="H65" s="281"/>
      <c r="I65" s="281"/>
      <c r="J65" s="281"/>
      <c r="L65" s="281"/>
      <c r="M65" s="281"/>
      <c r="N65" s="281"/>
      <c r="O65" s="281"/>
      <c r="P65" s="281"/>
      <c r="Q65" s="281"/>
      <c r="R65" s="281"/>
      <c r="S65" s="281"/>
      <c r="T65" s="281"/>
    </row>
    <row r="66" spans="1:20" s="1" customFormat="1" x14ac:dyDescent="0.25">
      <c r="A66" s="281"/>
      <c r="B66" s="281"/>
      <c r="C66" s="281"/>
      <c r="D66" s="281"/>
      <c r="E66" s="281"/>
      <c r="F66" s="281"/>
      <c r="G66" s="281"/>
      <c r="H66" s="281"/>
      <c r="I66" s="281"/>
      <c r="J66" s="281"/>
      <c r="L66" s="281"/>
      <c r="M66" s="281"/>
      <c r="N66" s="281"/>
      <c r="O66" s="281"/>
      <c r="P66" s="281"/>
      <c r="Q66" s="281"/>
      <c r="R66" s="281"/>
      <c r="S66" s="281"/>
      <c r="T66" s="281"/>
    </row>
    <row r="67" spans="1:20" s="1" customFormat="1" x14ac:dyDescent="0.25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L67" s="281"/>
      <c r="M67" s="281"/>
      <c r="N67" s="281"/>
      <c r="O67" s="281"/>
      <c r="P67" s="281"/>
      <c r="Q67" s="281"/>
      <c r="R67" s="281"/>
      <c r="S67" s="281"/>
      <c r="T67" s="281"/>
    </row>
    <row r="68" spans="1:20" s="1" customFormat="1" x14ac:dyDescent="0.25">
      <c r="A68" s="281"/>
      <c r="B68" s="281"/>
      <c r="C68" s="281"/>
      <c r="D68" s="281"/>
      <c r="E68" s="281"/>
      <c r="F68" s="281"/>
      <c r="G68" s="281"/>
      <c r="H68" s="281"/>
      <c r="I68" s="281"/>
      <c r="J68" s="281"/>
      <c r="L68" s="281"/>
      <c r="M68" s="281"/>
      <c r="N68" s="281"/>
      <c r="O68" s="281"/>
      <c r="P68" s="281"/>
      <c r="Q68" s="281"/>
      <c r="R68" s="281"/>
      <c r="S68" s="281"/>
      <c r="T68" s="281"/>
    </row>
    <row r="69" spans="1:20" s="1" customFormat="1" x14ac:dyDescent="0.25">
      <c r="A69" s="281"/>
      <c r="B69" s="281"/>
      <c r="C69" s="281"/>
      <c r="D69" s="281"/>
      <c r="E69" s="281"/>
      <c r="F69" s="281"/>
      <c r="G69" s="281"/>
      <c r="H69" s="281"/>
      <c r="I69" s="281"/>
      <c r="J69" s="281"/>
      <c r="L69" s="281"/>
      <c r="M69" s="281"/>
      <c r="N69" s="281"/>
      <c r="O69" s="281"/>
      <c r="P69" s="281"/>
      <c r="Q69" s="281"/>
      <c r="R69" s="281"/>
      <c r="S69" s="281"/>
      <c r="T69" s="281"/>
    </row>
    <row r="70" spans="1:20" s="1" customFormat="1" x14ac:dyDescent="0.25">
      <c r="A70" s="281"/>
      <c r="B70" s="281"/>
      <c r="C70" s="281"/>
      <c r="D70" s="281"/>
      <c r="E70" s="281"/>
      <c r="F70" s="281"/>
      <c r="G70" s="281"/>
      <c r="H70" s="281"/>
      <c r="I70" s="281"/>
      <c r="J70" s="281"/>
      <c r="L70" s="281"/>
      <c r="M70" s="281"/>
      <c r="N70" s="281"/>
      <c r="O70" s="281"/>
      <c r="P70" s="281"/>
      <c r="Q70" s="281"/>
      <c r="R70" s="281"/>
      <c r="S70" s="281"/>
      <c r="T70" s="281"/>
    </row>
    <row r="71" spans="1:20" s="1" customFormat="1" x14ac:dyDescent="0.25">
      <c r="A71" s="281"/>
      <c r="B71" s="281"/>
      <c r="C71" s="281"/>
      <c r="D71" s="281"/>
      <c r="E71" s="281"/>
      <c r="F71" s="281"/>
      <c r="G71" s="281"/>
      <c r="H71" s="281"/>
      <c r="I71" s="281"/>
      <c r="J71" s="281"/>
      <c r="L71" s="281"/>
      <c r="M71" s="281"/>
      <c r="N71" s="281"/>
      <c r="O71" s="281"/>
      <c r="P71" s="281"/>
      <c r="Q71" s="281"/>
      <c r="R71" s="281"/>
      <c r="S71" s="281"/>
      <c r="T71" s="281"/>
    </row>
    <row r="72" spans="1:20" s="1" customFormat="1" x14ac:dyDescent="0.25">
      <c r="A72" s="281"/>
      <c r="B72" s="281"/>
      <c r="C72" s="281"/>
      <c r="D72" s="281"/>
      <c r="E72" s="281"/>
      <c r="F72" s="281"/>
      <c r="G72" s="281"/>
      <c r="H72" s="281"/>
      <c r="I72" s="281"/>
      <c r="J72" s="281"/>
      <c r="L72" s="281"/>
      <c r="M72" s="281"/>
      <c r="N72" s="281"/>
      <c r="O72" s="281"/>
      <c r="P72" s="281"/>
      <c r="Q72" s="281"/>
      <c r="R72" s="281"/>
      <c r="S72" s="281"/>
      <c r="T72" s="281"/>
    </row>
    <row r="73" spans="1:20" s="1" customFormat="1" x14ac:dyDescent="0.25">
      <c r="A73" s="281"/>
      <c r="B73" s="281"/>
      <c r="C73" s="281"/>
      <c r="D73" s="281"/>
      <c r="E73" s="281"/>
      <c r="F73" s="281"/>
      <c r="G73" s="281"/>
      <c r="H73" s="281"/>
      <c r="I73" s="281"/>
      <c r="J73" s="281"/>
      <c r="L73" s="281"/>
      <c r="M73" s="281"/>
      <c r="N73" s="281"/>
      <c r="O73" s="281"/>
      <c r="P73" s="281"/>
      <c r="Q73" s="281"/>
      <c r="R73" s="281"/>
      <c r="S73" s="281"/>
      <c r="T73" s="281"/>
    </row>
    <row r="74" spans="1:20" s="1" customFormat="1" x14ac:dyDescent="0.25">
      <c r="A74" s="281"/>
      <c r="B74" s="281"/>
      <c r="C74" s="281"/>
      <c r="D74" s="281"/>
      <c r="E74" s="281"/>
      <c r="F74" s="281"/>
      <c r="G74" s="281"/>
      <c r="H74" s="281"/>
      <c r="I74" s="281"/>
      <c r="J74" s="281"/>
      <c r="L74" s="281"/>
      <c r="M74" s="281"/>
      <c r="N74" s="281"/>
      <c r="O74" s="281"/>
      <c r="P74" s="281"/>
      <c r="Q74" s="281"/>
      <c r="R74" s="281"/>
      <c r="S74" s="281"/>
      <c r="T74" s="281"/>
    </row>
    <row r="75" spans="1:20" s="1" customFormat="1" x14ac:dyDescent="0.25">
      <c r="A75" s="281"/>
      <c r="B75" s="281"/>
      <c r="C75" s="281"/>
      <c r="D75" s="281"/>
      <c r="E75" s="281"/>
      <c r="F75" s="281"/>
      <c r="G75" s="281"/>
      <c r="H75" s="281"/>
      <c r="I75" s="281"/>
      <c r="J75" s="281"/>
      <c r="L75" s="281"/>
      <c r="M75" s="281"/>
      <c r="N75" s="281"/>
      <c r="O75" s="281"/>
      <c r="P75" s="281"/>
      <c r="Q75" s="281"/>
      <c r="R75" s="281"/>
      <c r="S75" s="281"/>
      <c r="T75" s="281"/>
    </row>
    <row r="76" spans="1:20" s="1" customFormat="1" x14ac:dyDescent="0.25">
      <c r="A76" s="281"/>
      <c r="B76" s="281"/>
      <c r="C76" s="281"/>
      <c r="D76" s="281"/>
      <c r="E76" s="281"/>
      <c r="F76" s="281"/>
      <c r="G76" s="281"/>
      <c r="H76" s="281"/>
      <c r="I76" s="281"/>
      <c r="J76" s="281"/>
      <c r="L76" s="281"/>
      <c r="M76" s="281"/>
      <c r="N76" s="281"/>
      <c r="O76" s="281"/>
      <c r="P76" s="281"/>
      <c r="Q76" s="281"/>
      <c r="R76" s="281"/>
      <c r="S76" s="281"/>
      <c r="T76" s="281"/>
    </row>
    <row r="77" spans="1:20" s="1" customFormat="1" x14ac:dyDescent="0.25">
      <c r="A77" s="281"/>
      <c r="B77" s="281"/>
      <c r="C77" s="281"/>
      <c r="D77" s="281"/>
      <c r="E77" s="281"/>
      <c r="F77" s="281"/>
      <c r="G77" s="281"/>
      <c r="H77" s="281"/>
      <c r="I77" s="281"/>
      <c r="J77" s="281"/>
      <c r="L77" s="281"/>
      <c r="M77" s="281"/>
      <c r="N77" s="281"/>
      <c r="O77" s="281"/>
      <c r="P77" s="281"/>
      <c r="Q77" s="281"/>
      <c r="R77" s="281"/>
      <c r="S77" s="281"/>
      <c r="T77" s="281"/>
    </row>
    <row r="78" spans="1:20" s="1" customFormat="1" x14ac:dyDescent="0.25">
      <c r="A78" s="281"/>
      <c r="B78" s="281"/>
      <c r="C78" s="281"/>
      <c r="D78" s="281"/>
      <c r="E78" s="281"/>
      <c r="F78" s="281"/>
      <c r="G78" s="281"/>
      <c r="H78" s="281"/>
      <c r="I78" s="281"/>
      <c r="J78" s="281"/>
      <c r="L78" s="281"/>
      <c r="M78" s="281"/>
      <c r="N78" s="281"/>
      <c r="O78" s="281"/>
      <c r="P78" s="281"/>
      <c r="Q78" s="281"/>
      <c r="R78" s="281"/>
      <c r="S78" s="281"/>
      <c r="T78" s="281"/>
    </row>
    <row r="79" spans="1:20" s="1" customFormat="1" x14ac:dyDescent="0.25">
      <c r="A79" s="281"/>
      <c r="B79" s="281"/>
      <c r="C79" s="281"/>
      <c r="D79" s="281"/>
      <c r="E79" s="281"/>
      <c r="F79" s="281"/>
      <c r="G79" s="281"/>
      <c r="H79" s="281"/>
      <c r="I79" s="281"/>
      <c r="J79" s="281"/>
      <c r="L79" s="281"/>
      <c r="M79" s="281"/>
      <c r="N79" s="281"/>
      <c r="O79" s="281"/>
      <c r="P79" s="281"/>
      <c r="Q79" s="281"/>
      <c r="R79" s="281"/>
      <c r="S79" s="281"/>
      <c r="T79" s="281"/>
    </row>
    <row r="80" spans="1:20" s="1" customFormat="1" x14ac:dyDescent="0.25">
      <c r="A80" s="281"/>
      <c r="B80" s="281"/>
      <c r="C80" s="281"/>
      <c r="D80" s="281"/>
      <c r="E80" s="281"/>
      <c r="F80" s="281"/>
      <c r="G80" s="281"/>
      <c r="H80" s="281"/>
      <c r="I80" s="281"/>
      <c r="J80" s="281"/>
      <c r="L80" s="281"/>
      <c r="M80" s="281"/>
      <c r="N80" s="281"/>
      <c r="O80" s="281"/>
      <c r="P80" s="281"/>
      <c r="Q80" s="281"/>
      <c r="R80" s="281"/>
      <c r="S80" s="281"/>
      <c r="T80" s="281"/>
    </row>
    <row r="81" spans="1:20" s="1" customFormat="1" x14ac:dyDescent="0.25">
      <c r="A81" s="281"/>
      <c r="B81" s="281"/>
      <c r="C81" s="281"/>
      <c r="D81" s="281"/>
      <c r="E81" s="281"/>
      <c r="F81" s="281"/>
      <c r="G81" s="281"/>
      <c r="H81" s="281"/>
      <c r="I81" s="281"/>
      <c r="J81" s="281"/>
      <c r="L81" s="281"/>
      <c r="M81" s="281"/>
      <c r="N81" s="281"/>
      <c r="O81" s="281"/>
      <c r="P81" s="281"/>
      <c r="Q81" s="281"/>
      <c r="R81" s="281"/>
      <c r="S81" s="281"/>
      <c r="T81" s="281"/>
    </row>
    <row r="82" spans="1:20" s="1" customFormat="1" x14ac:dyDescent="0.25">
      <c r="A82" s="281"/>
      <c r="B82" s="281"/>
      <c r="C82" s="281"/>
      <c r="D82" s="281"/>
      <c r="E82" s="281"/>
      <c r="F82" s="281"/>
      <c r="G82" s="281"/>
      <c r="H82" s="281"/>
      <c r="I82" s="281"/>
      <c r="J82" s="281"/>
      <c r="L82" s="281"/>
      <c r="M82" s="281"/>
      <c r="N82" s="281"/>
      <c r="O82" s="281"/>
      <c r="P82" s="281"/>
      <c r="Q82" s="281"/>
      <c r="R82" s="281"/>
      <c r="S82" s="281"/>
      <c r="T82" s="281"/>
    </row>
    <row r="83" spans="1:20" s="1" customFormat="1" x14ac:dyDescent="0.25">
      <c r="A83" s="281"/>
      <c r="B83" s="281"/>
      <c r="C83" s="281"/>
      <c r="D83" s="281"/>
      <c r="E83" s="281"/>
      <c r="F83" s="281"/>
      <c r="G83" s="281"/>
      <c r="H83" s="281"/>
      <c r="I83" s="281"/>
      <c r="J83" s="281"/>
      <c r="L83" s="281"/>
      <c r="M83" s="281"/>
      <c r="N83" s="281"/>
      <c r="O83" s="281"/>
      <c r="P83" s="281"/>
      <c r="Q83" s="281"/>
      <c r="R83" s="281"/>
      <c r="S83" s="281"/>
      <c r="T83" s="281"/>
    </row>
    <row r="84" spans="1:20" s="1" customFormat="1" x14ac:dyDescent="0.25">
      <c r="A84" s="281"/>
      <c r="B84" s="281"/>
      <c r="C84" s="281"/>
      <c r="D84" s="281"/>
      <c r="E84" s="281"/>
      <c r="F84" s="281"/>
      <c r="G84" s="281"/>
      <c r="H84" s="281"/>
      <c r="I84" s="281"/>
      <c r="J84" s="281"/>
      <c r="L84" s="281"/>
      <c r="M84" s="281"/>
      <c r="N84" s="281"/>
      <c r="O84" s="281"/>
      <c r="P84" s="281"/>
      <c r="Q84" s="281"/>
      <c r="R84" s="281"/>
      <c r="S84" s="281"/>
      <c r="T84" s="281"/>
    </row>
    <row r="85" spans="1:20" s="1" customFormat="1" x14ac:dyDescent="0.25">
      <c r="A85" s="281"/>
      <c r="B85" s="281"/>
      <c r="C85" s="281"/>
      <c r="D85" s="281"/>
      <c r="E85" s="281"/>
      <c r="F85" s="281"/>
      <c r="G85" s="281"/>
      <c r="H85" s="281"/>
      <c r="I85" s="281"/>
      <c r="J85" s="281"/>
      <c r="L85" s="281"/>
      <c r="M85" s="281"/>
      <c r="N85" s="281"/>
      <c r="O85" s="281"/>
      <c r="P85" s="281"/>
      <c r="Q85" s="281"/>
      <c r="R85" s="281"/>
      <c r="S85" s="281"/>
      <c r="T85" s="281"/>
    </row>
    <row r="86" spans="1:20" s="1" customFormat="1" x14ac:dyDescent="0.25">
      <c r="A86" s="281"/>
      <c r="B86" s="281"/>
      <c r="C86" s="281"/>
      <c r="D86" s="281"/>
      <c r="E86" s="281"/>
      <c r="F86" s="281"/>
      <c r="G86" s="281"/>
      <c r="H86" s="281"/>
      <c r="I86" s="281"/>
      <c r="J86" s="281"/>
      <c r="L86" s="281"/>
      <c r="M86" s="281"/>
      <c r="N86" s="281"/>
      <c r="O86" s="281"/>
      <c r="P86" s="281"/>
      <c r="Q86" s="281"/>
      <c r="R86" s="281"/>
      <c r="S86" s="281"/>
      <c r="T86" s="281"/>
    </row>
    <row r="87" spans="1:20" s="1" customFormat="1" x14ac:dyDescent="0.25">
      <c r="A87" s="281"/>
      <c r="B87" s="281"/>
      <c r="C87" s="281"/>
      <c r="D87" s="281"/>
      <c r="E87" s="281"/>
      <c r="F87" s="281"/>
      <c r="G87" s="281"/>
      <c r="H87" s="281"/>
      <c r="I87" s="281"/>
      <c r="J87" s="281"/>
      <c r="L87" s="281"/>
      <c r="M87" s="281"/>
      <c r="N87" s="281"/>
      <c r="O87" s="281"/>
      <c r="P87" s="281"/>
      <c r="Q87" s="281"/>
      <c r="R87" s="281"/>
      <c r="S87" s="281"/>
      <c r="T87" s="281"/>
    </row>
    <row r="88" spans="1:20" s="1" customFormat="1" x14ac:dyDescent="0.25">
      <c r="A88" s="281"/>
      <c r="B88" s="281"/>
      <c r="C88" s="281"/>
      <c r="D88" s="281"/>
      <c r="E88" s="281"/>
      <c r="F88" s="281"/>
      <c r="G88" s="281"/>
      <c r="H88" s="281"/>
      <c r="I88" s="281"/>
      <c r="J88" s="281"/>
      <c r="L88" s="281"/>
      <c r="M88" s="281"/>
      <c r="N88" s="281"/>
      <c r="O88" s="281"/>
      <c r="P88" s="281"/>
      <c r="Q88" s="281"/>
      <c r="R88" s="281"/>
      <c r="S88" s="281"/>
      <c r="T88" s="281"/>
    </row>
    <row r="89" spans="1:20" s="1" customFormat="1" x14ac:dyDescent="0.25">
      <c r="A89" s="281"/>
      <c r="B89" s="281"/>
      <c r="C89" s="281"/>
      <c r="D89" s="281"/>
      <c r="E89" s="281"/>
      <c r="F89" s="281"/>
      <c r="G89" s="281"/>
      <c r="H89" s="281"/>
      <c r="I89" s="281"/>
      <c r="J89" s="281"/>
      <c r="L89" s="281"/>
      <c r="M89" s="281"/>
      <c r="N89" s="281"/>
      <c r="O89" s="281"/>
      <c r="P89" s="281"/>
      <c r="Q89" s="281"/>
      <c r="R89" s="281"/>
      <c r="S89" s="281"/>
      <c r="T89" s="281"/>
    </row>
    <row r="90" spans="1:20" s="1" customFormat="1" x14ac:dyDescent="0.25">
      <c r="A90" s="281"/>
      <c r="B90" s="281"/>
      <c r="C90" s="281"/>
      <c r="D90" s="281"/>
      <c r="E90" s="281"/>
      <c r="F90" s="281"/>
      <c r="G90" s="281"/>
      <c r="H90" s="281"/>
      <c r="I90" s="281"/>
      <c r="J90" s="281"/>
      <c r="L90" s="281"/>
      <c r="M90" s="281"/>
      <c r="N90" s="281"/>
      <c r="O90" s="281"/>
      <c r="P90" s="281"/>
      <c r="Q90" s="281"/>
      <c r="R90" s="281"/>
      <c r="S90" s="281"/>
      <c r="T90" s="281"/>
    </row>
    <row r="91" spans="1:20" s="1" customFormat="1" x14ac:dyDescent="0.25">
      <c r="A91" s="281"/>
      <c r="B91" s="281"/>
      <c r="C91" s="281"/>
      <c r="D91" s="281"/>
      <c r="E91" s="281"/>
      <c r="F91" s="281"/>
      <c r="G91" s="281"/>
      <c r="H91" s="281"/>
      <c r="I91" s="281"/>
      <c r="J91" s="281"/>
      <c r="L91" s="281"/>
      <c r="M91" s="281"/>
      <c r="N91" s="281"/>
      <c r="O91" s="281"/>
      <c r="P91" s="281"/>
      <c r="Q91" s="281"/>
      <c r="R91" s="281"/>
      <c r="S91" s="281"/>
      <c r="T91" s="281"/>
    </row>
    <row r="92" spans="1:20" s="1" customFormat="1" x14ac:dyDescent="0.25">
      <c r="A92" s="281"/>
      <c r="B92" s="281"/>
      <c r="C92" s="281"/>
      <c r="D92" s="281"/>
      <c r="E92" s="281"/>
      <c r="F92" s="281"/>
      <c r="G92" s="281"/>
      <c r="H92" s="281"/>
      <c r="I92" s="281"/>
      <c r="J92" s="281"/>
      <c r="L92" s="281"/>
      <c r="M92" s="281"/>
      <c r="N92" s="281"/>
      <c r="O92" s="281"/>
      <c r="P92" s="281"/>
      <c r="Q92" s="281"/>
      <c r="R92" s="281"/>
      <c r="S92" s="281"/>
      <c r="T92" s="281"/>
    </row>
    <row r="93" spans="1:20" s="1" customFormat="1" x14ac:dyDescent="0.25">
      <c r="A93" s="281"/>
      <c r="B93" s="281"/>
      <c r="C93" s="281"/>
      <c r="D93" s="281"/>
      <c r="E93" s="281"/>
      <c r="F93" s="281"/>
      <c r="G93" s="281"/>
      <c r="H93" s="281"/>
      <c r="I93" s="281"/>
      <c r="J93" s="281"/>
      <c r="L93" s="281"/>
      <c r="M93" s="281"/>
      <c r="N93" s="281"/>
      <c r="O93" s="281"/>
      <c r="P93" s="281"/>
      <c r="Q93" s="281"/>
      <c r="R93" s="281"/>
      <c r="S93" s="281"/>
      <c r="T93" s="281"/>
    </row>
    <row r="94" spans="1:20" s="1" customFormat="1" x14ac:dyDescent="0.25">
      <c r="A94" s="281"/>
      <c r="B94" s="281"/>
      <c r="C94" s="281"/>
      <c r="D94" s="281"/>
      <c r="E94" s="281"/>
      <c r="F94" s="281"/>
      <c r="G94" s="281"/>
      <c r="H94" s="281"/>
      <c r="I94" s="281"/>
      <c r="J94" s="281"/>
      <c r="L94" s="281"/>
      <c r="M94" s="281"/>
      <c r="N94" s="281"/>
      <c r="O94" s="281"/>
      <c r="P94" s="281"/>
      <c r="Q94" s="281"/>
      <c r="R94" s="281"/>
      <c r="S94" s="281"/>
      <c r="T94" s="281"/>
    </row>
    <row r="95" spans="1:20" s="1" customFormat="1" x14ac:dyDescent="0.25">
      <c r="A95" s="281"/>
      <c r="B95" s="281"/>
      <c r="C95" s="281"/>
      <c r="D95" s="281"/>
      <c r="E95" s="281"/>
      <c r="F95" s="281"/>
      <c r="G95" s="281"/>
      <c r="H95" s="281"/>
      <c r="I95" s="281"/>
      <c r="J95" s="281"/>
      <c r="L95" s="281"/>
      <c r="M95" s="281"/>
      <c r="N95" s="281"/>
      <c r="O95" s="281"/>
      <c r="P95" s="281"/>
      <c r="Q95" s="281"/>
      <c r="R95" s="281"/>
      <c r="S95" s="281"/>
      <c r="T95" s="281"/>
    </row>
    <row r="96" spans="1:20" s="1" customFormat="1" x14ac:dyDescent="0.25">
      <c r="A96" s="281"/>
      <c r="B96" s="281"/>
      <c r="C96" s="281"/>
      <c r="D96" s="281"/>
      <c r="E96" s="281"/>
      <c r="F96" s="281"/>
      <c r="G96" s="281"/>
      <c r="H96" s="281"/>
      <c r="I96" s="281"/>
      <c r="J96" s="281"/>
      <c r="L96" s="281"/>
      <c r="M96" s="281"/>
      <c r="N96" s="281"/>
      <c r="O96" s="281"/>
      <c r="P96" s="281"/>
      <c r="Q96" s="281"/>
      <c r="R96" s="281"/>
      <c r="S96" s="281"/>
      <c r="T96" s="281"/>
    </row>
    <row r="97" spans="1:20" s="1" customFormat="1" x14ac:dyDescent="0.25">
      <c r="A97" s="281"/>
      <c r="B97" s="281"/>
      <c r="C97" s="281"/>
      <c r="D97" s="281"/>
      <c r="E97" s="281"/>
      <c r="F97" s="281"/>
      <c r="G97" s="281"/>
      <c r="H97" s="281"/>
      <c r="I97" s="281"/>
      <c r="J97" s="281"/>
      <c r="L97" s="281"/>
      <c r="M97" s="281"/>
      <c r="N97" s="281"/>
      <c r="O97" s="281"/>
      <c r="P97" s="281"/>
      <c r="Q97" s="281"/>
      <c r="R97" s="281"/>
      <c r="S97" s="281"/>
      <c r="T97" s="281"/>
    </row>
    <row r="98" spans="1:20" s="1" customFormat="1" x14ac:dyDescent="0.25">
      <c r="A98" s="281"/>
      <c r="B98" s="281"/>
      <c r="C98" s="281"/>
      <c r="D98" s="281"/>
      <c r="E98" s="281"/>
      <c r="F98" s="281"/>
      <c r="G98" s="281"/>
      <c r="H98" s="281"/>
      <c r="I98" s="281"/>
      <c r="J98" s="281"/>
      <c r="L98" s="281"/>
      <c r="M98" s="281"/>
      <c r="N98" s="281"/>
      <c r="O98" s="281"/>
      <c r="P98" s="281"/>
      <c r="Q98" s="281"/>
      <c r="R98" s="281"/>
      <c r="S98" s="281"/>
      <c r="T98" s="281"/>
    </row>
    <row r="99" spans="1:20" s="1" customFormat="1" x14ac:dyDescent="0.25">
      <c r="A99" s="281"/>
      <c r="B99" s="281"/>
      <c r="C99" s="281"/>
      <c r="D99" s="281"/>
      <c r="E99" s="281"/>
      <c r="F99" s="281"/>
      <c r="G99" s="281"/>
      <c r="H99" s="281"/>
      <c r="I99" s="281"/>
      <c r="J99" s="281"/>
      <c r="L99" s="281"/>
      <c r="M99" s="281"/>
      <c r="N99" s="281"/>
      <c r="O99" s="281"/>
      <c r="P99" s="281"/>
      <c r="Q99" s="281"/>
      <c r="R99" s="281"/>
      <c r="S99" s="281"/>
      <c r="T99" s="281"/>
    </row>
    <row r="100" spans="1:20" s="1" customFormat="1" x14ac:dyDescent="0.25">
      <c r="A100" s="281"/>
      <c r="B100" s="281"/>
      <c r="C100" s="281"/>
      <c r="D100" s="281"/>
      <c r="E100" s="281"/>
      <c r="F100" s="281"/>
      <c r="G100" s="281"/>
      <c r="H100" s="281"/>
      <c r="I100" s="281"/>
      <c r="J100" s="281"/>
      <c r="L100" s="281"/>
      <c r="M100" s="281"/>
      <c r="N100" s="281"/>
      <c r="O100" s="281"/>
      <c r="P100" s="281"/>
      <c r="Q100" s="281"/>
      <c r="R100" s="281"/>
      <c r="S100" s="281"/>
      <c r="T100" s="281"/>
    </row>
    <row r="101" spans="1:20" s="1" customFormat="1" x14ac:dyDescent="0.25">
      <c r="A101" s="281"/>
      <c r="B101" s="281"/>
      <c r="C101" s="281"/>
      <c r="D101" s="281"/>
      <c r="E101" s="281"/>
      <c r="F101" s="281"/>
      <c r="G101" s="281"/>
      <c r="H101" s="281"/>
      <c r="I101" s="281"/>
      <c r="J101" s="281"/>
      <c r="L101" s="281"/>
      <c r="M101" s="281"/>
      <c r="N101" s="281"/>
      <c r="O101" s="281"/>
      <c r="P101" s="281"/>
      <c r="Q101" s="281"/>
      <c r="R101" s="281"/>
      <c r="S101" s="281"/>
      <c r="T101" s="281"/>
    </row>
    <row r="102" spans="1:20" s="1" customFormat="1" x14ac:dyDescent="0.25">
      <c r="A102" s="281"/>
      <c r="B102" s="281"/>
      <c r="C102" s="281"/>
      <c r="D102" s="281"/>
      <c r="E102" s="281"/>
      <c r="F102" s="281"/>
      <c r="G102" s="281"/>
      <c r="H102" s="281"/>
      <c r="I102" s="281"/>
      <c r="J102" s="281"/>
      <c r="L102" s="281"/>
      <c r="M102" s="281"/>
      <c r="N102" s="281"/>
      <c r="O102" s="281"/>
      <c r="P102" s="281"/>
      <c r="Q102" s="281"/>
      <c r="R102" s="281"/>
      <c r="S102" s="281"/>
      <c r="T102" s="281"/>
    </row>
    <row r="103" spans="1:20" s="1" customFormat="1" x14ac:dyDescent="0.25">
      <c r="A103" s="281"/>
      <c r="B103" s="281"/>
      <c r="C103" s="281"/>
      <c r="D103" s="281"/>
      <c r="E103" s="281"/>
      <c r="F103" s="281"/>
      <c r="G103" s="281"/>
      <c r="H103" s="281"/>
      <c r="I103" s="281"/>
      <c r="J103" s="281"/>
      <c r="L103" s="281"/>
      <c r="M103" s="281"/>
      <c r="N103" s="281"/>
      <c r="O103" s="281"/>
      <c r="P103" s="281"/>
      <c r="Q103" s="281"/>
      <c r="R103" s="281"/>
      <c r="S103" s="281"/>
      <c r="T103" s="281"/>
    </row>
    <row r="104" spans="1:20" s="1" customFormat="1" x14ac:dyDescent="0.25">
      <c r="A104" s="281"/>
      <c r="B104" s="281"/>
      <c r="C104" s="281"/>
      <c r="D104" s="281"/>
      <c r="E104" s="281"/>
      <c r="F104" s="281"/>
      <c r="G104" s="281"/>
      <c r="H104" s="281"/>
      <c r="I104" s="281"/>
      <c r="J104" s="281"/>
      <c r="L104" s="281"/>
      <c r="M104" s="281"/>
      <c r="N104" s="281"/>
      <c r="O104" s="281"/>
      <c r="P104" s="281"/>
      <c r="Q104" s="281"/>
      <c r="R104" s="281"/>
      <c r="S104" s="281"/>
      <c r="T104" s="281"/>
    </row>
    <row r="105" spans="1:20" s="1" customFormat="1" x14ac:dyDescent="0.25">
      <c r="A105" s="281"/>
      <c r="B105" s="281"/>
      <c r="C105" s="281"/>
      <c r="D105" s="281"/>
      <c r="E105" s="281"/>
      <c r="F105" s="281"/>
      <c r="G105" s="281"/>
      <c r="H105" s="281"/>
      <c r="I105" s="281"/>
      <c r="J105" s="281"/>
      <c r="L105" s="281"/>
      <c r="M105" s="281"/>
      <c r="N105" s="281"/>
      <c r="O105" s="281"/>
      <c r="P105" s="281"/>
      <c r="Q105" s="281"/>
      <c r="R105" s="281"/>
      <c r="S105" s="281"/>
      <c r="T105" s="281"/>
    </row>
    <row r="106" spans="1:20" s="1" customFormat="1" x14ac:dyDescent="0.25">
      <c r="A106" s="281"/>
      <c r="B106" s="281"/>
      <c r="C106" s="281"/>
      <c r="D106" s="281"/>
      <c r="E106" s="281"/>
      <c r="F106" s="281"/>
      <c r="G106" s="281"/>
      <c r="H106" s="281"/>
      <c r="I106" s="281"/>
      <c r="J106" s="281"/>
      <c r="L106" s="281"/>
      <c r="M106" s="281"/>
      <c r="N106" s="281"/>
      <c r="O106" s="281"/>
      <c r="P106" s="281"/>
      <c r="Q106" s="281"/>
      <c r="R106" s="281"/>
      <c r="S106" s="281"/>
      <c r="T106" s="281"/>
    </row>
    <row r="107" spans="1:20" s="1" customFormat="1" x14ac:dyDescent="0.25">
      <c r="A107" s="281"/>
      <c r="B107" s="281"/>
      <c r="C107" s="281"/>
      <c r="D107" s="281"/>
      <c r="E107" s="281"/>
      <c r="F107" s="281"/>
      <c r="G107" s="281"/>
      <c r="H107" s="281"/>
      <c r="I107" s="281"/>
      <c r="J107" s="281"/>
      <c r="L107" s="281"/>
      <c r="M107" s="281"/>
      <c r="N107" s="281"/>
      <c r="O107" s="281"/>
      <c r="P107" s="281"/>
      <c r="Q107" s="281"/>
      <c r="R107" s="281"/>
      <c r="S107" s="281"/>
      <c r="T107" s="281"/>
    </row>
    <row r="108" spans="1:20" s="1" customFormat="1" x14ac:dyDescent="0.25">
      <c r="A108" s="281"/>
      <c r="B108" s="281"/>
      <c r="C108" s="281"/>
      <c r="D108" s="281"/>
      <c r="E108" s="281"/>
      <c r="F108" s="281"/>
      <c r="G108" s="281"/>
      <c r="H108" s="281"/>
      <c r="I108" s="281"/>
      <c r="J108" s="281"/>
      <c r="L108" s="281"/>
      <c r="M108" s="281"/>
      <c r="N108" s="281"/>
      <c r="O108" s="281"/>
      <c r="P108" s="281"/>
      <c r="Q108" s="281"/>
      <c r="R108" s="281"/>
      <c r="S108" s="281"/>
      <c r="T108" s="281"/>
    </row>
    <row r="109" spans="1:20" s="1" customFormat="1" x14ac:dyDescent="0.25">
      <c r="A109" s="281"/>
      <c r="B109" s="281"/>
      <c r="C109" s="281"/>
      <c r="D109" s="281"/>
      <c r="E109" s="281"/>
      <c r="F109" s="281"/>
      <c r="G109" s="281"/>
      <c r="H109" s="281"/>
      <c r="I109" s="281"/>
      <c r="J109" s="281"/>
      <c r="L109" s="281"/>
      <c r="M109" s="281"/>
      <c r="N109" s="281"/>
      <c r="O109" s="281"/>
      <c r="P109" s="281"/>
      <c r="Q109" s="281"/>
      <c r="R109" s="281"/>
      <c r="S109" s="281"/>
      <c r="T109" s="281"/>
    </row>
    <row r="110" spans="1:20" s="1" customFormat="1" x14ac:dyDescent="0.25">
      <c r="A110" s="281"/>
      <c r="B110" s="281"/>
      <c r="C110" s="281"/>
      <c r="D110" s="281"/>
      <c r="E110" s="281"/>
      <c r="F110" s="281"/>
      <c r="G110" s="281"/>
      <c r="H110" s="281"/>
      <c r="I110" s="281"/>
      <c r="J110" s="281"/>
      <c r="L110" s="281"/>
      <c r="M110" s="281"/>
      <c r="N110" s="281"/>
      <c r="O110" s="281"/>
      <c r="P110" s="281"/>
      <c r="Q110" s="281"/>
      <c r="R110" s="281"/>
      <c r="S110" s="281"/>
      <c r="T110" s="281"/>
    </row>
    <row r="111" spans="1:20" s="1" customFormat="1" x14ac:dyDescent="0.25">
      <c r="A111" s="281"/>
      <c r="B111" s="281"/>
      <c r="C111" s="281"/>
      <c r="D111" s="281"/>
      <c r="E111" s="281"/>
      <c r="F111" s="281"/>
      <c r="G111" s="281"/>
      <c r="H111" s="281"/>
      <c r="I111" s="281"/>
      <c r="J111" s="281"/>
      <c r="L111" s="281"/>
      <c r="M111" s="281"/>
      <c r="N111" s="281"/>
      <c r="O111" s="281"/>
      <c r="P111" s="281"/>
      <c r="Q111" s="281"/>
      <c r="R111" s="281"/>
      <c r="S111" s="281"/>
      <c r="T111" s="281"/>
    </row>
    <row r="112" spans="1:20" s="1" customFormat="1" x14ac:dyDescent="0.25">
      <c r="A112" s="281"/>
      <c r="B112" s="281"/>
      <c r="C112" s="281"/>
      <c r="D112" s="281"/>
      <c r="E112" s="281"/>
      <c r="F112" s="281"/>
      <c r="G112" s="281"/>
      <c r="H112" s="281"/>
      <c r="I112" s="281"/>
      <c r="J112" s="281"/>
      <c r="L112" s="281"/>
      <c r="M112" s="281"/>
      <c r="N112" s="281"/>
      <c r="O112" s="281"/>
      <c r="P112" s="281"/>
      <c r="Q112" s="281"/>
      <c r="R112" s="281"/>
      <c r="S112" s="281"/>
      <c r="T112" s="281"/>
    </row>
    <row r="113" spans="1:20" s="1" customFormat="1" x14ac:dyDescent="0.25">
      <c r="A113" s="281"/>
      <c r="B113" s="281"/>
      <c r="C113" s="281"/>
      <c r="D113" s="281"/>
      <c r="E113" s="281"/>
      <c r="F113" s="281"/>
      <c r="G113" s="281"/>
      <c r="H113" s="281"/>
      <c r="I113" s="281"/>
      <c r="J113" s="281"/>
      <c r="L113" s="281"/>
      <c r="M113" s="281"/>
      <c r="N113" s="281"/>
      <c r="O113" s="281"/>
      <c r="P113" s="281"/>
      <c r="Q113" s="281"/>
      <c r="R113" s="281"/>
      <c r="S113" s="281"/>
      <c r="T113" s="281"/>
    </row>
    <row r="114" spans="1:20" s="1" customFormat="1" x14ac:dyDescent="0.25">
      <c r="A114" s="281"/>
      <c r="B114" s="281"/>
      <c r="C114" s="281"/>
      <c r="D114" s="281"/>
      <c r="E114" s="281"/>
      <c r="F114" s="281"/>
      <c r="G114" s="281"/>
      <c r="H114" s="281"/>
      <c r="I114" s="281"/>
      <c r="J114" s="281"/>
      <c r="L114" s="281"/>
      <c r="M114" s="281"/>
      <c r="N114" s="281"/>
      <c r="O114" s="281"/>
      <c r="P114" s="281"/>
      <c r="Q114" s="281"/>
      <c r="R114" s="281"/>
      <c r="S114" s="281"/>
      <c r="T114" s="281"/>
    </row>
    <row r="115" spans="1:20" s="1" customFormat="1" x14ac:dyDescent="0.25">
      <c r="A115" s="281"/>
      <c r="B115" s="281"/>
      <c r="C115" s="281"/>
      <c r="D115" s="281"/>
      <c r="E115" s="281"/>
      <c r="F115" s="281"/>
      <c r="G115" s="281"/>
      <c r="H115" s="281"/>
      <c r="I115" s="281"/>
      <c r="J115" s="281"/>
      <c r="L115" s="281"/>
      <c r="M115" s="281"/>
      <c r="N115" s="281"/>
      <c r="O115" s="281"/>
      <c r="P115" s="281"/>
      <c r="Q115" s="281"/>
      <c r="R115" s="281"/>
      <c r="S115" s="281"/>
      <c r="T115" s="281"/>
    </row>
    <row r="116" spans="1:20" s="1" customFormat="1" x14ac:dyDescent="0.25">
      <c r="A116" s="281"/>
      <c r="B116" s="281"/>
      <c r="C116" s="281"/>
      <c r="D116" s="281"/>
      <c r="E116" s="281"/>
      <c r="F116" s="281"/>
      <c r="G116" s="281"/>
      <c r="H116" s="281"/>
      <c r="I116" s="281"/>
      <c r="J116" s="281"/>
      <c r="L116" s="281"/>
      <c r="M116" s="281"/>
      <c r="N116" s="281"/>
      <c r="O116" s="281"/>
      <c r="P116" s="281"/>
      <c r="Q116" s="281"/>
      <c r="R116" s="281"/>
      <c r="S116" s="281"/>
      <c r="T116" s="281"/>
    </row>
    <row r="117" spans="1:20" s="1" customFormat="1" x14ac:dyDescent="0.25">
      <c r="A117" s="281"/>
      <c r="B117" s="281"/>
      <c r="C117" s="281"/>
      <c r="D117" s="281"/>
      <c r="E117" s="281"/>
      <c r="F117" s="281"/>
      <c r="G117" s="281"/>
      <c r="H117" s="281"/>
      <c r="I117" s="281"/>
      <c r="J117" s="281"/>
      <c r="L117" s="281"/>
      <c r="M117" s="281"/>
      <c r="N117" s="281"/>
      <c r="O117" s="281"/>
      <c r="P117" s="281"/>
      <c r="Q117" s="281"/>
      <c r="R117" s="281"/>
      <c r="S117" s="281"/>
      <c r="T117" s="281"/>
    </row>
    <row r="118" spans="1:20" s="1" customFormat="1" x14ac:dyDescent="0.25">
      <c r="A118" s="281"/>
      <c r="B118" s="281"/>
      <c r="C118" s="281"/>
      <c r="D118" s="281"/>
      <c r="E118" s="281"/>
      <c r="F118" s="281"/>
      <c r="G118" s="281"/>
      <c r="H118" s="281"/>
      <c r="I118" s="281"/>
      <c r="J118" s="281"/>
      <c r="L118" s="281"/>
      <c r="M118" s="281"/>
      <c r="N118" s="281"/>
      <c r="O118" s="281"/>
      <c r="P118" s="281"/>
      <c r="Q118" s="281"/>
      <c r="R118" s="281"/>
      <c r="S118" s="281"/>
      <c r="T118" s="281"/>
    </row>
    <row r="119" spans="1:20" s="1" customFormat="1" x14ac:dyDescent="0.25">
      <c r="A119" s="281"/>
      <c r="B119" s="281"/>
      <c r="C119" s="281"/>
      <c r="D119" s="281"/>
      <c r="E119" s="281"/>
      <c r="F119" s="281"/>
      <c r="G119" s="281"/>
      <c r="H119" s="281"/>
      <c r="I119" s="281"/>
      <c r="J119" s="281"/>
      <c r="L119" s="281"/>
      <c r="M119" s="281"/>
      <c r="N119" s="281"/>
      <c r="O119" s="281"/>
      <c r="P119" s="281"/>
      <c r="Q119" s="281"/>
      <c r="R119" s="281"/>
      <c r="S119" s="281"/>
      <c r="T119" s="281"/>
    </row>
    <row r="120" spans="1:20" s="1" customFormat="1" x14ac:dyDescent="0.25">
      <c r="A120" s="281"/>
      <c r="B120" s="281"/>
      <c r="C120" s="281"/>
      <c r="D120" s="281"/>
      <c r="E120" s="281"/>
      <c r="F120" s="281"/>
      <c r="G120" s="281"/>
      <c r="H120" s="281"/>
      <c r="I120" s="281"/>
      <c r="J120" s="281"/>
      <c r="L120" s="281"/>
      <c r="M120" s="281"/>
      <c r="N120" s="281"/>
      <c r="O120" s="281"/>
      <c r="P120" s="281"/>
      <c r="Q120" s="281"/>
      <c r="R120" s="281"/>
      <c r="S120" s="281"/>
      <c r="T120" s="281"/>
    </row>
    <row r="121" spans="1:20" s="1" customFormat="1" x14ac:dyDescent="0.25">
      <c r="A121" s="281"/>
      <c r="B121" s="281"/>
      <c r="C121" s="281"/>
      <c r="D121" s="281"/>
      <c r="E121" s="281"/>
      <c r="F121" s="281"/>
      <c r="G121" s="281"/>
      <c r="H121" s="281"/>
      <c r="I121" s="281"/>
      <c r="J121" s="281"/>
      <c r="L121" s="281"/>
      <c r="M121" s="281"/>
      <c r="N121" s="281"/>
      <c r="O121" s="281"/>
      <c r="P121" s="281"/>
      <c r="Q121" s="281"/>
      <c r="R121" s="281"/>
      <c r="S121" s="281"/>
      <c r="T121" s="281"/>
    </row>
    <row r="122" spans="1:20" s="1" customFormat="1" x14ac:dyDescent="0.25">
      <c r="A122" s="281"/>
      <c r="B122" s="281"/>
      <c r="C122" s="281"/>
      <c r="D122" s="281"/>
      <c r="E122" s="281"/>
      <c r="F122" s="281"/>
      <c r="G122" s="281"/>
      <c r="H122" s="281"/>
      <c r="I122" s="281"/>
      <c r="J122" s="281"/>
      <c r="L122" s="281"/>
      <c r="M122" s="281"/>
      <c r="N122" s="281"/>
      <c r="O122" s="281"/>
      <c r="P122" s="281"/>
      <c r="Q122" s="281"/>
      <c r="R122" s="281"/>
      <c r="S122" s="281"/>
      <c r="T122" s="281"/>
    </row>
    <row r="123" spans="1:20" s="1" customFormat="1" x14ac:dyDescent="0.25">
      <c r="A123" s="281"/>
      <c r="B123" s="281"/>
      <c r="C123" s="281"/>
      <c r="D123" s="281"/>
      <c r="E123" s="281"/>
      <c r="F123" s="281"/>
      <c r="G123" s="281"/>
      <c r="H123" s="281"/>
      <c r="I123" s="281"/>
      <c r="J123" s="281"/>
      <c r="L123" s="281"/>
      <c r="M123" s="281"/>
      <c r="N123" s="281"/>
      <c r="O123" s="281"/>
      <c r="P123" s="281"/>
      <c r="Q123" s="281"/>
      <c r="R123" s="281"/>
      <c r="S123" s="281"/>
      <c r="T123" s="281"/>
    </row>
    <row r="124" spans="1:20" s="1" customFormat="1" x14ac:dyDescent="0.25">
      <c r="A124" s="281"/>
      <c r="B124" s="281"/>
      <c r="C124" s="281"/>
      <c r="D124" s="281"/>
      <c r="E124" s="281"/>
      <c r="F124" s="281"/>
      <c r="G124" s="281"/>
      <c r="H124" s="281"/>
      <c r="I124" s="281"/>
      <c r="J124" s="281"/>
      <c r="L124" s="281"/>
      <c r="M124" s="281"/>
      <c r="N124" s="281"/>
      <c r="O124" s="281"/>
      <c r="P124" s="281"/>
      <c r="Q124" s="281"/>
      <c r="R124" s="281"/>
      <c r="S124" s="281"/>
      <c r="T124" s="281"/>
    </row>
    <row r="125" spans="1:20" s="1" customFormat="1" x14ac:dyDescent="0.25">
      <c r="A125" s="281"/>
      <c r="B125" s="281"/>
      <c r="C125" s="281"/>
      <c r="D125" s="281"/>
      <c r="E125" s="281"/>
      <c r="F125" s="281"/>
      <c r="G125" s="281"/>
      <c r="H125" s="281"/>
      <c r="I125" s="281"/>
      <c r="J125" s="281"/>
      <c r="L125" s="281"/>
      <c r="M125" s="281"/>
      <c r="N125" s="281"/>
      <c r="O125" s="281"/>
      <c r="P125" s="281"/>
      <c r="Q125" s="281"/>
      <c r="R125" s="281"/>
      <c r="S125" s="281"/>
      <c r="T125" s="281"/>
    </row>
    <row r="126" spans="1:20" s="1" customFormat="1" x14ac:dyDescent="0.25">
      <c r="A126" s="281"/>
      <c r="B126" s="281"/>
      <c r="C126" s="281"/>
      <c r="D126" s="281"/>
      <c r="E126" s="281"/>
      <c r="F126" s="281"/>
      <c r="G126" s="281"/>
      <c r="H126" s="281"/>
      <c r="I126" s="281"/>
      <c r="J126" s="281"/>
      <c r="L126" s="281"/>
      <c r="M126" s="281"/>
      <c r="N126" s="281"/>
      <c r="O126" s="281"/>
      <c r="P126" s="281"/>
      <c r="Q126" s="281"/>
      <c r="R126" s="281"/>
      <c r="S126" s="281"/>
      <c r="T126" s="281"/>
    </row>
    <row r="127" spans="1:20" s="1" customFormat="1" x14ac:dyDescent="0.25">
      <c r="A127" s="281"/>
      <c r="B127" s="281"/>
      <c r="C127" s="281"/>
      <c r="D127" s="281"/>
      <c r="E127" s="281"/>
      <c r="F127" s="281"/>
      <c r="G127" s="281"/>
      <c r="H127" s="281"/>
      <c r="I127" s="281"/>
      <c r="J127" s="281"/>
      <c r="L127" s="281"/>
      <c r="M127" s="281"/>
      <c r="N127" s="281"/>
      <c r="O127" s="281"/>
      <c r="P127" s="281"/>
      <c r="Q127" s="281"/>
      <c r="R127" s="281"/>
      <c r="S127" s="281"/>
      <c r="T127" s="281"/>
    </row>
    <row r="128" spans="1:20" s="1" customFormat="1" x14ac:dyDescent="0.25">
      <c r="A128" s="281"/>
      <c r="B128" s="281"/>
      <c r="C128" s="281"/>
      <c r="D128" s="281"/>
      <c r="E128" s="281"/>
      <c r="F128" s="281"/>
      <c r="G128" s="281"/>
      <c r="H128" s="281"/>
      <c r="I128" s="281"/>
      <c r="J128" s="281"/>
      <c r="L128" s="281"/>
      <c r="M128" s="281"/>
      <c r="N128" s="281"/>
      <c r="O128" s="281"/>
      <c r="P128" s="281"/>
      <c r="Q128" s="281"/>
      <c r="R128" s="281"/>
      <c r="S128" s="281"/>
      <c r="T128" s="281"/>
    </row>
    <row r="129" spans="1:20" s="1" customFormat="1" x14ac:dyDescent="0.25">
      <c r="A129" s="281"/>
      <c r="B129" s="281"/>
      <c r="C129" s="281"/>
      <c r="D129" s="281"/>
      <c r="E129" s="281"/>
      <c r="F129" s="281"/>
      <c r="G129" s="281"/>
      <c r="H129" s="281"/>
      <c r="I129" s="281"/>
      <c r="J129" s="281"/>
      <c r="L129" s="281"/>
      <c r="M129" s="281"/>
      <c r="N129" s="281"/>
      <c r="O129" s="281"/>
      <c r="P129" s="281"/>
      <c r="Q129" s="281"/>
      <c r="R129" s="281"/>
      <c r="S129" s="281"/>
      <c r="T129" s="281"/>
    </row>
    <row r="130" spans="1:20" s="1" customFormat="1" x14ac:dyDescent="0.25">
      <c r="A130" s="281"/>
      <c r="B130" s="281"/>
      <c r="C130" s="281"/>
      <c r="D130" s="281"/>
      <c r="E130" s="281"/>
      <c r="F130" s="281"/>
      <c r="G130" s="281"/>
      <c r="H130" s="281"/>
      <c r="I130" s="281"/>
      <c r="J130" s="281"/>
      <c r="L130" s="281"/>
      <c r="M130" s="281"/>
      <c r="N130" s="281"/>
      <c r="O130" s="281"/>
      <c r="P130" s="281"/>
      <c r="Q130" s="281"/>
      <c r="R130" s="281"/>
      <c r="S130" s="281"/>
      <c r="T130" s="281"/>
    </row>
    <row r="131" spans="1:20" s="1" customFormat="1" x14ac:dyDescent="0.25">
      <c r="A131" s="281"/>
      <c r="B131" s="281"/>
      <c r="C131" s="281"/>
      <c r="D131" s="281"/>
      <c r="E131" s="281"/>
      <c r="F131" s="281"/>
      <c r="G131" s="281"/>
      <c r="H131" s="281"/>
      <c r="I131" s="281"/>
      <c r="J131" s="281"/>
      <c r="L131" s="281"/>
      <c r="M131" s="281"/>
      <c r="N131" s="281"/>
      <c r="O131" s="281"/>
      <c r="P131" s="281"/>
      <c r="Q131" s="281"/>
      <c r="R131" s="281"/>
      <c r="S131" s="281"/>
      <c r="T131" s="281"/>
    </row>
    <row r="132" spans="1:20" s="1" customFormat="1" x14ac:dyDescent="0.25">
      <c r="A132" s="281"/>
      <c r="B132" s="281"/>
      <c r="C132" s="281"/>
      <c r="D132" s="281"/>
      <c r="E132" s="281"/>
      <c r="F132" s="281"/>
      <c r="G132" s="281"/>
      <c r="H132" s="281"/>
      <c r="I132" s="281"/>
      <c r="J132" s="281"/>
      <c r="L132" s="281"/>
      <c r="M132" s="281"/>
      <c r="N132" s="281"/>
      <c r="O132" s="281"/>
      <c r="P132" s="281"/>
      <c r="Q132" s="281"/>
      <c r="R132" s="281"/>
      <c r="S132" s="281"/>
      <c r="T132" s="281"/>
    </row>
    <row r="133" spans="1:20" s="1" customFormat="1" x14ac:dyDescent="0.25">
      <c r="A133" s="281"/>
      <c r="B133" s="281"/>
      <c r="C133" s="281"/>
      <c r="D133" s="281"/>
      <c r="E133" s="281"/>
      <c r="F133" s="281"/>
      <c r="G133" s="281"/>
      <c r="H133" s="281"/>
      <c r="I133" s="281"/>
      <c r="J133" s="281"/>
      <c r="L133" s="281"/>
      <c r="M133" s="281"/>
      <c r="N133" s="281"/>
      <c r="O133" s="281"/>
      <c r="P133" s="281"/>
      <c r="Q133" s="281"/>
      <c r="R133" s="281"/>
      <c r="S133" s="281"/>
      <c r="T133" s="281"/>
    </row>
    <row r="134" spans="1:20" s="1" customFormat="1" x14ac:dyDescent="0.25">
      <c r="A134" s="281"/>
      <c r="B134" s="281"/>
      <c r="C134" s="281"/>
      <c r="D134" s="281"/>
      <c r="E134" s="281"/>
      <c r="F134" s="281"/>
      <c r="G134" s="281"/>
      <c r="H134" s="281"/>
      <c r="I134" s="281"/>
      <c r="J134" s="281"/>
      <c r="L134" s="281"/>
      <c r="M134" s="281"/>
      <c r="N134" s="281"/>
      <c r="O134" s="281"/>
      <c r="P134" s="281"/>
      <c r="Q134" s="281"/>
      <c r="R134" s="281"/>
      <c r="S134" s="281"/>
      <c r="T134" s="281"/>
    </row>
    <row r="135" spans="1:20" s="1" customFormat="1" x14ac:dyDescent="0.25">
      <c r="A135" s="281"/>
      <c r="B135" s="281"/>
      <c r="C135" s="281"/>
      <c r="D135" s="281"/>
      <c r="E135" s="281"/>
      <c r="F135" s="281"/>
      <c r="G135" s="281"/>
      <c r="H135" s="281"/>
      <c r="I135" s="281"/>
      <c r="J135" s="281"/>
      <c r="L135" s="281"/>
      <c r="M135" s="281"/>
      <c r="N135" s="281"/>
      <c r="O135" s="281"/>
      <c r="P135" s="281"/>
      <c r="Q135" s="281"/>
      <c r="R135" s="281"/>
      <c r="S135" s="281"/>
      <c r="T135" s="281"/>
    </row>
    <row r="136" spans="1:20" s="1" customFormat="1" x14ac:dyDescent="0.25">
      <c r="A136" s="281"/>
      <c r="B136" s="281"/>
      <c r="C136" s="281"/>
      <c r="D136" s="281"/>
      <c r="E136" s="281"/>
      <c r="F136" s="281"/>
      <c r="G136" s="281"/>
      <c r="H136" s="281"/>
      <c r="I136" s="281"/>
      <c r="J136" s="281"/>
      <c r="L136" s="281"/>
      <c r="M136" s="281"/>
      <c r="N136" s="281"/>
      <c r="O136" s="281"/>
      <c r="P136" s="281"/>
      <c r="Q136" s="281"/>
      <c r="R136" s="281"/>
      <c r="S136" s="281"/>
      <c r="T136" s="281"/>
    </row>
    <row r="137" spans="1:20" s="1" customFormat="1" x14ac:dyDescent="0.25">
      <c r="A137" s="281"/>
      <c r="B137" s="281"/>
      <c r="C137" s="281"/>
      <c r="D137" s="281"/>
      <c r="E137" s="281"/>
      <c r="F137" s="281"/>
      <c r="G137" s="281"/>
      <c r="H137" s="281"/>
      <c r="I137" s="281"/>
      <c r="J137" s="281"/>
      <c r="L137" s="281"/>
      <c r="M137" s="281"/>
      <c r="N137" s="281"/>
      <c r="O137" s="281"/>
      <c r="P137" s="281"/>
      <c r="Q137" s="281"/>
      <c r="R137" s="281"/>
      <c r="S137" s="281"/>
      <c r="T137" s="281"/>
    </row>
    <row r="138" spans="1:20" s="1" customFormat="1" x14ac:dyDescent="0.25">
      <c r="A138" s="281"/>
      <c r="B138" s="281"/>
      <c r="C138" s="268"/>
      <c r="D138" s="268"/>
      <c r="E138" s="268"/>
      <c r="F138" s="268"/>
      <c r="G138" s="268"/>
      <c r="H138" s="268"/>
      <c r="I138" s="268"/>
      <c r="J138" s="268"/>
      <c r="L138" s="281"/>
      <c r="M138" s="281"/>
      <c r="N138" s="281"/>
      <c r="O138" s="281"/>
      <c r="P138" s="281"/>
      <c r="Q138" s="281"/>
      <c r="R138" s="281"/>
      <c r="S138" s="281"/>
      <c r="T138" s="281"/>
    </row>
    <row r="139" spans="1:20" s="1" customFormat="1" x14ac:dyDescent="0.25">
      <c r="A139" s="281"/>
      <c r="B139" s="281"/>
      <c r="C139" s="268"/>
      <c r="D139" s="268"/>
      <c r="E139" s="268"/>
      <c r="F139" s="268"/>
      <c r="G139" s="268"/>
      <c r="H139" s="268"/>
      <c r="I139" s="268"/>
      <c r="J139" s="268"/>
      <c r="L139" s="281"/>
      <c r="M139" s="281"/>
      <c r="N139" s="281"/>
      <c r="O139" s="281"/>
      <c r="P139" s="281"/>
      <c r="Q139" s="281"/>
      <c r="R139" s="281"/>
      <c r="S139" s="281"/>
      <c r="T139" s="281"/>
    </row>
  </sheetData>
  <mergeCells count="8">
    <mergeCell ref="C23:J23"/>
    <mergeCell ref="L23:T24"/>
    <mergeCell ref="D2:O2"/>
    <mergeCell ref="L4:T6"/>
    <mergeCell ref="L8:T10"/>
    <mergeCell ref="L12:T13"/>
    <mergeCell ref="L21:T22"/>
    <mergeCell ref="L19:T20"/>
  </mergeCells>
  <hyperlinks>
    <hyperlink ref="E5" location="'Едномерно разпределение'!A1" display="Едномерно разпределение на честотите"/>
    <hyperlink ref="E6" location="'Двумерно разпределение'!A1" display="Двумерно разпределение на честотите"/>
    <hyperlink ref="E7" location="'Вариационен анализ'!A1" display="Вариационен анализ"/>
    <hyperlink ref="E10" location="'Обикновена линейна корелация'!A1" display="Обикновена линейна корелация на Пирсън"/>
    <hyperlink ref="E11" location="'Рангова корелация'!A1" display="Рангова корелация на Спирман"/>
    <hyperlink ref="E16" location="ANOVA!A1" display="F-критерий на Фишер"/>
    <hyperlink ref="E14" location="'t-независими извадки'!A1" display="t-критерий на Стюдънт за независими извадки"/>
    <hyperlink ref="E18" location="'t-зависими извадки'!A1" display="t-критерий на Стюдънт за зависими извадки"/>
    <hyperlink ref="E21" location="'Eксперимент 2x2'!A1" display="Експеримент 2х2"/>
    <hyperlink ref="E25" location="Experiment!A1" display="Experiment"/>
    <hyperlink ref="E15" location="'U на Ман-Уитни '!A1" display="U-критерий на Ман Уитни"/>
    <hyperlink ref="E19" location="'T критерий на Уилкоксън'!A1" display="Т-критерий на Уилкоксън"/>
    <hyperlink ref="E12" location="' Обикновена линейна регресия'!A1" display="Обикновена линейна регресия"/>
    <hyperlink ref="E22" location="'Експеримент2х2 (непараметрични)'!A1" display="Eксперимент 2х2 непараметрични критерии"/>
  </hyperlinks>
  <pageMargins left="0.7" right="0.7" top="0.75" bottom="0.75" header="0.3" footer="0.3"/>
  <pageSetup paperSize="9"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F1319"/>
  <sheetViews>
    <sheetView zoomScale="90" zoomScaleNormal="90" workbookViewId="0"/>
  </sheetViews>
  <sheetFormatPr defaultRowHeight="15" x14ac:dyDescent="0.25"/>
  <cols>
    <col min="1" max="1" width="13.42578125" customWidth="1"/>
    <col min="2" max="2" width="17.28515625" customWidth="1"/>
    <col min="3" max="3" width="3.85546875" style="1" customWidth="1"/>
    <col min="4" max="4" width="3.28515625" style="1" customWidth="1"/>
    <col min="5" max="5" width="17.7109375" customWidth="1"/>
    <col min="13" max="13" width="6.85546875" customWidth="1"/>
    <col min="14" max="14" width="12" customWidth="1"/>
    <col min="15" max="15" width="6" style="22" customWidth="1"/>
    <col min="16" max="16" width="3.42578125" style="23" customWidth="1"/>
    <col min="17" max="18" width="9.140625" style="23"/>
    <col min="21" max="52" width="9.140625" style="2"/>
  </cols>
  <sheetData>
    <row r="1" spans="1:52" s="1" customFormat="1" x14ac:dyDescent="0.25">
      <c r="A1" s="196" t="s">
        <v>128</v>
      </c>
      <c r="O1" s="3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s="1" customFormat="1" ht="18.75" customHeight="1" x14ac:dyDescent="0.25">
      <c r="A2" s="196" t="s">
        <v>531</v>
      </c>
      <c r="C2" s="797" t="s">
        <v>434</v>
      </c>
      <c r="D2" s="797"/>
      <c r="E2" s="797"/>
      <c r="F2" s="797"/>
      <c r="G2" s="797"/>
      <c r="H2" s="797"/>
      <c r="I2" s="797"/>
      <c r="J2" s="797"/>
      <c r="K2" s="797"/>
      <c r="L2" s="797"/>
      <c r="M2" s="797"/>
      <c r="N2" s="797"/>
      <c r="O2" s="797"/>
      <c r="P2" s="797"/>
      <c r="Q2" s="797"/>
      <c r="R2" s="797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s="1" customFormat="1" x14ac:dyDescent="0.25">
      <c r="B3" s="1" t="s">
        <v>332</v>
      </c>
      <c r="O3" s="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s="1" customFormat="1" x14ac:dyDescent="0.25">
      <c r="A4" s="4" t="s">
        <v>0</v>
      </c>
      <c r="B4" s="24" t="s">
        <v>430</v>
      </c>
      <c r="F4" s="1" t="s">
        <v>435</v>
      </c>
      <c r="O4" s="3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s="1" customFormat="1" x14ac:dyDescent="0.25">
      <c r="A5" s="5">
        <v>1</v>
      </c>
      <c r="B5" s="55"/>
      <c r="F5" s="1" t="s">
        <v>436</v>
      </c>
      <c r="O5" s="3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s="1" customFormat="1" x14ac:dyDescent="0.25">
      <c r="A6" s="6">
        <v>2</v>
      </c>
      <c r="B6" s="55"/>
      <c r="F6" s="1" t="s">
        <v>437</v>
      </c>
      <c r="O6" s="3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s="1" customFormat="1" x14ac:dyDescent="0.25">
      <c r="A7" s="6">
        <v>3</v>
      </c>
      <c r="B7" s="55"/>
      <c r="G7" s="1" t="s">
        <v>331</v>
      </c>
      <c r="O7" s="3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s="1" customFormat="1" ht="15" customHeight="1" x14ac:dyDescent="0.25">
      <c r="A8" s="6">
        <v>4</v>
      </c>
      <c r="B8" s="55"/>
      <c r="G8" s="7" t="s">
        <v>2</v>
      </c>
      <c r="H8" s="798" t="s">
        <v>3</v>
      </c>
      <c r="I8" s="799"/>
      <c r="J8" s="799"/>
      <c r="O8" s="3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s="1" customFormat="1" ht="15" customHeight="1" x14ac:dyDescent="0.25">
      <c r="A9" s="6">
        <v>5</v>
      </c>
      <c r="B9" s="55"/>
      <c r="G9" s="8">
        <v>1</v>
      </c>
      <c r="H9" s="800"/>
      <c r="I9" s="801"/>
      <c r="J9" s="802"/>
      <c r="O9" s="3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15" customHeight="1" x14ac:dyDescent="0.25">
      <c r="A10" s="6">
        <v>6</v>
      </c>
      <c r="B10" s="55"/>
      <c r="C10" s="9"/>
      <c r="E10" s="1"/>
      <c r="F10" s="1"/>
      <c r="G10" s="8">
        <v>2</v>
      </c>
      <c r="H10" s="800"/>
      <c r="I10" s="801"/>
      <c r="J10" s="802"/>
      <c r="K10" s="1"/>
      <c r="L10" s="1"/>
      <c r="M10" s="1"/>
      <c r="N10" s="1"/>
      <c r="O10" s="3"/>
      <c r="P10" s="1"/>
      <c r="Q10" s="1"/>
      <c r="R10" s="1"/>
      <c r="S10" s="1"/>
      <c r="T10" s="1"/>
    </row>
    <row r="11" spans="1:52" x14ac:dyDescent="0.25">
      <c r="A11" s="6">
        <v>7</v>
      </c>
      <c r="B11" s="55"/>
      <c r="C11" s="10"/>
      <c r="E11" s="1"/>
      <c r="F11" s="1"/>
      <c r="G11" s="8">
        <v>3</v>
      </c>
      <c r="H11" s="800"/>
      <c r="I11" s="801"/>
      <c r="J11" s="802"/>
      <c r="K11" s="1"/>
      <c r="L11" s="1"/>
      <c r="M11" s="1"/>
      <c r="N11" s="1"/>
      <c r="O11" s="3"/>
      <c r="P11" s="1"/>
      <c r="Q11" s="1"/>
      <c r="R11" s="1"/>
      <c r="S11" s="1"/>
      <c r="T11" s="1"/>
    </row>
    <row r="12" spans="1:52" x14ac:dyDescent="0.25">
      <c r="A12" s="6">
        <v>8</v>
      </c>
      <c r="B12" s="55"/>
      <c r="C12" s="10"/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  <c r="P12" s="1"/>
      <c r="Q12" s="1"/>
      <c r="R12" s="1"/>
      <c r="S12" s="1"/>
      <c r="T12" s="1"/>
    </row>
    <row r="13" spans="1:52" x14ac:dyDescent="0.25">
      <c r="A13" s="6">
        <v>9</v>
      </c>
      <c r="B13" s="55"/>
      <c r="C13" s="10"/>
      <c r="F13" s="1"/>
      <c r="G13" s="1"/>
      <c r="H13" s="1"/>
      <c r="I13" s="1"/>
      <c r="J13" s="1"/>
      <c r="K13" s="1"/>
      <c r="L13" s="1"/>
      <c r="M13" s="1"/>
      <c r="N13" s="1"/>
      <c r="O13" s="3"/>
      <c r="P13" s="1"/>
      <c r="Q13" s="1"/>
      <c r="R13" s="1"/>
      <c r="S13" s="1"/>
      <c r="T13" s="1"/>
    </row>
    <row r="14" spans="1:52" x14ac:dyDescent="0.25">
      <c r="A14" s="6">
        <v>11</v>
      </c>
      <c r="B14" s="55"/>
      <c r="C14" s="10"/>
      <c r="E14" s="290"/>
      <c r="F14" s="793"/>
      <c r="G14" s="793"/>
      <c r="H14" s="793"/>
      <c r="I14" s="793"/>
      <c r="J14" s="793"/>
      <c r="K14" s="793"/>
      <c r="L14" s="793"/>
      <c r="M14" s="793"/>
      <c r="N14" s="793"/>
      <c r="O14" s="3"/>
      <c r="P14" s="1"/>
      <c r="Q14" s="1"/>
      <c r="R14" s="1"/>
      <c r="S14" s="1"/>
      <c r="T14" s="1"/>
    </row>
    <row r="15" spans="1:52" x14ac:dyDescent="0.25">
      <c r="A15" s="6">
        <v>12</v>
      </c>
      <c r="B15" s="55"/>
      <c r="C15" s="10"/>
      <c r="E15" s="1" t="s">
        <v>538</v>
      </c>
      <c r="F15" s="1"/>
      <c r="G15" s="1"/>
      <c r="H15" s="1"/>
      <c r="I15" s="1"/>
      <c r="J15" s="1"/>
      <c r="K15" s="1"/>
      <c r="L15" s="1"/>
      <c r="M15" s="1"/>
      <c r="N15" s="1"/>
      <c r="O15" s="3"/>
      <c r="P15" s="1"/>
      <c r="Q15" s="1"/>
      <c r="R15" s="1"/>
      <c r="S15" s="1"/>
      <c r="T15" s="1"/>
    </row>
    <row r="16" spans="1:52" x14ac:dyDescent="0.25">
      <c r="A16" s="6">
        <v>13</v>
      </c>
      <c r="B16" s="55"/>
      <c r="C16" s="10"/>
      <c r="E16" s="794" t="str">
        <f>B4</f>
        <v>Стойности на Х</v>
      </c>
      <c r="F16" s="794"/>
      <c r="G16" s="794"/>
      <c r="H16" s="795" t="s">
        <v>4</v>
      </c>
      <c r="I16" s="796"/>
      <c r="J16" s="796"/>
      <c r="K16" s="796"/>
      <c r="L16" s="796"/>
      <c r="M16" s="796"/>
      <c r="N16" s="796"/>
      <c r="O16" s="796"/>
      <c r="P16" s="1"/>
      <c r="Q16" s="1"/>
      <c r="R16" s="1"/>
      <c r="S16" s="1"/>
    </row>
    <row r="17" spans="1:38" x14ac:dyDescent="0.25">
      <c r="A17" s="6">
        <v>14</v>
      </c>
      <c r="B17" s="55"/>
      <c r="C17" s="10"/>
      <c r="D17" s="2"/>
      <c r="E17" s="11" t="s">
        <v>5</v>
      </c>
      <c r="F17" s="11" t="s">
        <v>6</v>
      </c>
      <c r="G17" s="11" t="s">
        <v>7</v>
      </c>
      <c r="H17" s="795"/>
      <c r="I17" s="796"/>
      <c r="J17" s="796"/>
      <c r="K17" s="796"/>
      <c r="L17" s="796"/>
      <c r="M17" s="796"/>
      <c r="N17" s="796"/>
      <c r="O17" s="796"/>
      <c r="P17" s="1"/>
      <c r="Q17" s="1"/>
      <c r="R17" s="1"/>
      <c r="S17" s="1"/>
      <c r="T17" s="1"/>
    </row>
    <row r="18" spans="1:38" x14ac:dyDescent="0.25">
      <c r="A18" s="6">
        <v>15</v>
      </c>
      <c r="B18" s="55"/>
      <c r="C18" s="10"/>
      <c r="D18" s="2">
        <v>1</v>
      </c>
      <c r="E18" s="12" t="str">
        <f>IF(H9="","",H9)</f>
        <v/>
      </c>
      <c r="F18" s="13" t="str">
        <f>IF($D$21=0,"",COUNTIF($B:$B,D18))</f>
        <v/>
      </c>
      <c r="G18" s="14" t="str">
        <f>IF(F18="","",F18/$F$21*100)</f>
        <v/>
      </c>
      <c r="H18" s="15" t="str">
        <f>IF($D$21=0,"",REPT("o",F18))</f>
        <v/>
      </c>
      <c r="I18" s="1"/>
      <c r="J18" s="1"/>
      <c r="K18" s="1"/>
      <c r="L18" s="1"/>
      <c r="M18" s="1"/>
      <c r="N18" s="1"/>
      <c r="O18" s="3"/>
      <c r="P18" s="1"/>
      <c r="Q18" s="1"/>
      <c r="R18" s="1"/>
      <c r="S18" s="1"/>
      <c r="T18" s="1"/>
    </row>
    <row r="19" spans="1:38" x14ac:dyDescent="0.25">
      <c r="A19" s="6">
        <v>16</v>
      </c>
      <c r="B19" s="55"/>
      <c r="C19" s="10"/>
      <c r="D19" s="2">
        <v>2</v>
      </c>
      <c r="E19" s="12" t="str">
        <f>IF(H10="","",H10)</f>
        <v/>
      </c>
      <c r="F19" s="13" t="str">
        <f>IF($D$21=0,"",COUNTIF($B:$B,D19))</f>
        <v/>
      </c>
      <c r="G19" s="14" t="str">
        <f>IF(F19="","",F19/$F$21*100)</f>
        <v/>
      </c>
      <c r="H19" s="16" t="str">
        <f>IF($D$21=0,"",REPT("o",F19))</f>
        <v/>
      </c>
      <c r="I19" s="1"/>
      <c r="J19" s="1"/>
      <c r="K19" s="1"/>
      <c r="L19" s="1"/>
      <c r="M19" s="1"/>
      <c r="N19" s="1"/>
      <c r="O19" s="3"/>
      <c r="P19" s="1"/>
      <c r="Q19" s="1"/>
      <c r="R19" s="1"/>
      <c r="S19" s="3"/>
      <c r="T19" s="1"/>
    </row>
    <row r="20" spans="1:38" x14ac:dyDescent="0.25">
      <c r="A20" s="6">
        <v>17</v>
      </c>
      <c r="B20" s="55"/>
      <c r="C20" s="10"/>
      <c r="D20" s="2">
        <v>3</v>
      </c>
      <c r="E20" s="12" t="str">
        <f>IF(H11="","",H11)</f>
        <v/>
      </c>
      <c r="F20" s="13" t="str">
        <f>IF($D$21=0,"",COUNTIF($B:$B,D20))</f>
        <v/>
      </c>
      <c r="G20" s="14" t="str">
        <f>IF(F20="","",F20/$F$21*100)</f>
        <v/>
      </c>
      <c r="H20" s="16" t="str">
        <f>IF($D$21=0,"",REPT("o",F20))</f>
        <v/>
      </c>
      <c r="I20" s="1"/>
      <c r="J20" s="1"/>
      <c r="K20" s="1"/>
      <c r="L20" s="1"/>
      <c r="M20" s="1"/>
      <c r="N20" s="1"/>
      <c r="O20" s="3"/>
      <c r="P20" s="1"/>
      <c r="Q20" s="1"/>
      <c r="R20" s="1"/>
      <c r="S20" s="1"/>
      <c r="T20" s="1"/>
    </row>
    <row r="21" spans="1:38" x14ac:dyDescent="0.25">
      <c r="A21" s="6">
        <v>18</v>
      </c>
      <c r="B21" s="55"/>
      <c r="C21" s="10"/>
      <c r="D21" s="2">
        <f>COUNT(B:B)</f>
        <v>0</v>
      </c>
      <c r="E21" s="11" t="s">
        <v>8</v>
      </c>
      <c r="F21" s="11">
        <f>SUM(F18:F20)</f>
        <v>0</v>
      </c>
      <c r="G21" s="11">
        <f>SUM(G18:G20)</f>
        <v>0</v>
      </c>
      <c r="H21" s="1"/>
      <c r="I21" s="1"/>
      <c r="J21" s="1"/>
      <c r="K21" s="1"/>
      <c r="L21" s="1"/>
      <c r="M21" s="1"/>
      <c r="N21" s="1"/>
      <c r="O21" s="3"/>
      <c r="P21" s="1"/>
      <c r="Q21" s="1"/>
      <c r="R21" s="1"/>
      <c r="S21" s="1"/>
      <c r="T21" s="1" t="s">
        <v>10</v>
      </c>
    </row>
    <row r="22" spans="1:38" x14ac:dyDescent="0.25">
      <c r="A22" s="6">
        <v>19</v>
      </c>
      <c r="B22" s="55"/>
      <c r="C22" s="10"/>
      <c r="E22" s="1"/>
      <c r="G22" s="1"/>
      <c r="H22" s="1" t="s">
        <v>9</v>
      </c>
      <c r="I22" s="1"/>
      <c r="J22" s="1"/>
      <c r="K22" s="1"/>
      <c r="L22" s="1"/>
      <c r="M22" s="1"/>
      <c r="O22" s="3"/>
      <c r="P22" s="1"/>
      <c r="Q22" s="1"/>
      <c r="R22" s="1"/>
      <c r="S22" s="1"/>
      <c r="T22" s="1"/>
    </row>
    <row r="23" spans="1:38" x14ac:dyDescent="0.25">
      <c r="A23" s="6">
        <v>20</v>
      </c>
      <c r="B23" s="55"/>
      <c r="C23" s="10"/>
      <c r="E23" s="1"/>
      <c r="F23" s="1"/>
      <c r="G23" s="1"/>
      <c r="H23" s="1"/>
      <c r="I23" s="1"/>
      <c r="J23" s="1"/>
      <c r="K23" s="1"/>
      <c r="L23" s="1"/>
      <c r="M23" s="1"/>
      <c r="N23" s="1"/>
      <c r="O23" s="3"/>
      <c r="P23" s="1"/>
      <c r="Q23" s="1"/>
      <c r="R23" s="1"/>
    </row>
    <row r="24" spans="1:38" x14ac:dyDescent="0.25">
      <c r="A24" s="6">
        <v>21</v>
      </c>
      <c r="B24" s="55"/>
      <c r="C24" s="10"/>
      <c r="E24" s="1"/>
      <c r="F24" s="1"/>
      <c r="G24" s="1"/>
      <c r="H24" s="1"/>
      <c r="I24" s="1"/>
      <c r="J24" s="1"/>
      <c r="K24" s="1"/>
      <c r="L24" s="1"/>
      <c r="M24" s="1"/>
      <c r="N24" s="1"/>
      <c r="O24" s="3"/>
      <c r="P24" s="1"/>
      <c r="Q24" s="1"/>
      <c r="R24" s="1"/>
      <c r="S24" s="1"/>
      <c r="T24" s="1"/>
    </row>
    <row r="25" spans="1:38" x14ac:dyDescent="0.25">
      <c r="A25" s="6">
        <v>23</v>
      </c>
      <c r="B25" s="55"/>
      <c r="C25" s="10"/>
      <c r="E25" s="1"/>
      <c r="F25" s="1"/>
      <c r="G25" s="1"/>
      <c r="H25" s="1"/>
      <c r="I25" s="1"/>
      <c r="J25" s="1"/>
      <c r="K25" s="1"/>
      <c r="L25" s="1"/>
      <c r="M25" s="1"/>
      <c r="N25" s="1"/>
      <c r="O25" s="3"/>
      <c r="P25" s="1"/>
      <c r="Q25" s="1"/>
      <c r="R25" s="1"/>
      <c r="S25" s="1"/>
      <c r="T25" s="1"/>
    </row>
    <row r="26" spans="1:38" x14ac:dyDescent="0.25">
      <c r="A26" s="6">
        <v>24</v>
      </c>
      <c r="B26" s="55"/>
      <c r="C26" s="10"/>
      <c r="E26" s="1"/>
      <c r="F26" s="1"/>
      <c r="G26" s="1"/>
      <c r="H26" s="1"/>
      <c r="I26" s="1"/>
      <c r="J26" s="1"/>
      <c r="K26" s="1"/>
      <c r="L26" s="1"/>
      <c r="M26" s="1"/>
      <c r="N26" s="1"/>
      <c r="O26" s="3"/>
      <c r="P26" s="1"/>
      <c r="Q26" s="1"/>
      <c r="R26" s="1"/>
      <c r="S26" s="1"/>
      <c r="T26" s="1"/>
    </row>
    <row r="27" spans="1:38" x14ac:dyDescent="0.25">
      <c r="A27" s="6">
        <v>25</v>
      </c>
      <c r="B27" s="55"/>
      <c r="C27" s="10"/>
      <c r="E27" s="1"/>
      <c r="F27" s="1"/>
      <c r="G27" s="1"/>
      <c r="H27" s="1"/>
      <c r="I27" s="1"/>
      <c r="J27" s="1"/>
      <c r="K27" s="1"/>
      <c r="L27" s="1"/>
      <c r="M27" s="1"/>
      <c r="N27" s="1"/>
      <c r="O27" s="3"/>
      <c r="P27" s="1"/>
      <c r="Q27" s="1"/>
      <c r="R27" s="1"/>
      <c r="S27" s="1"/>
      <c r="T27" s="1"/>
    </row>
    <row r="28" spans="1:38" x14ac:dyDescent="0.25">
      <c r="A28" s="6">
        <v>26</v>
      </c>
      <c r="B28" s="55"/>
      <c r="C28" s="10"/>
      <c r="E28" s="1"/>
      <c r="F28" s="1"/>
      <c r="G28" s="1"/>
      <c r="H28" s="1"/>
      <c r="I28" s="1"/>
      <c r="J28" s="1"/>
      <c r="K28" s="1"/>
      <c r="L28" s="1"/>
      <c r="M28" s="1"/>
      <c r="N28" s="1"/>
      <c r="O28" s="3"/>
      <c r="P28" s="1"/>
      <c r="Q28" s="1"/>
      <c r="R28" s="1"/>
      <c r="S28" s="1"/>
      <c r="T28" s="1"/>
    </row>
    <row r="29" spans="1:38" x14ac:dyDescent="0.25">
      <c r="A29" s="6">
        <v>27</v>
      </c>
      <c r="B29" s="55"/>
      <c r="C29" s="10"/>
      <c r="E29" s="1"/>
      <c r="F29" s="1"/>
      <c r="G29" s="1"/>
      <c r="H29" s="1"/>
      <c r="I29" s="1"/>
      <c r="J29" s="1"/>
      <c r="K29" s="1"/>
      <c r="L29" s="1"/>
      <c r="M29" s="1"/>
      <c r="N29" s="1"/>
      <c r="O29" s="3"/>
      <c r="P29" s="1"/>
      <c r="Q29" s="1"/>
      <c r="R29" s="1"/>
      <c r="S29" s="1"/>
      <c r="T29" s="1"/>
    </row>
    <row r="30" spans="1:38" x14ac:dyDescent="0.25">
      <c r="A30" s="6">
        <v>28</v>
      </c>
      <c r="B30" s="55"/>
      <c r="C30" s="10"/>
      <c r="E30" s="1"/>
      <c r="F30" s="1"/>
      <c r="G30" s="1"/>
      <c r="H30" s="1"/>
      <c r="I30" s="1"/>
      <c r="J30" s="1"/>
      <c r="K30" s="1"/>
      <c r="L30" s="1"/>
      <c r="M30" s="1"/>
      <c r="N30" s="1"/>
      <c r="O30" s="3"/>
      <c r="P30" s="1"/>
      <c r="Q30" s="1"/>
      <c r="R30" s="1"/>
      <c r="S30" s="1"/>
      <c r="T30" s="1"/>
    </row>
    <row r="31" spans="1:38" x14ac:dyDescent="0.25">
      <c r="A31" s="6">
        <v>29</v>
      </c>
      <c r="B31" s="55"/>
      <c r="C31" s="10"/>
      <c r="E31" s="1"/>
      <c r="F31" s="1"/>
      <c r="G31" s="1"/>
      <c r="H31" s="1"/>
      <c r="I31" s="1"/>
      <c r="J31" s="1"/>
      <c r="K31" s="1"/>
      <c r="L31" s="1"/>
      <c r="M31" s="1"/>
      <c r="N31" s="1"/>
      <c r="O31" s="3"/>
      <c r="P31" s="1"/>
      <c r="Q31" s="1"/>
      <c r="R31" s="1"/>
      <c r="S31" s="2"/>
      <c r="T31" s="2"/>
      <c r="AL31" s="17"/>
    </row>
    <row r="32" spans="1:38" x14ac:dyDescent="0.25">
      <c r="A32" s="6">
        <v>30</v>
      </c>
      <c r="B32" s="55"/>
      <c r="C32" s="10"/>
      <c r="E32" s="1"/>
      <c r="F32" s="1"/>
      <c r="G32" s="1"/>
      <c r="H32" s="1"/>
      <c r="I32" s="1"/>
      <c r="J32" s="1"/>
      <c r="K32" s="1"/>
      <c r="L32" s="1"/>
      <c r="M32" s="2"/>
      <c r="N32" s="2"/>
      <c r="O32" s="17"/>
      <c r="P32" s="1"/>
      <c r="Q32" s="1"/>
      <c r="R32" s="1"/>
      <c r="S32" s="2"/>
      <c r="T32" s="2"/>
    </row>
    <row r="33" spans="1:58" x14ac:dyDescent="0.25">
      <c r="A33" s="6">
        <v>31</v>
      </c>
      <c r="B33" s="55"/>
      <c r="C33" s="10"/>
      <c r="E33" s="1"/>
      <c r="F33" s="1"/>
      <c r="G33" s="1"/>
      <c r="H33" s="1"/>
      <c r="I33" s="1"/>
      <c r="J33" s="1"/>
      <c r="K33" s="1"/>
      <c r="L33" s="1"/>
      <c r="M33" s="2"/>
      <c r="N33" s="2"/>
      <c r="O33" s="17"/>
      <c r="P33" s="1"/>
      <c r="Q33" s="1"/>
      <c r="R33" s="1"/>
      <c r="S33" s="2"/>
      <c r="T33" s="2"/>
      <c r="AZ33" s="18"/>
      <c r="BA33" s="19"/>
      <c r="BB33" s="19"/>
      <c r="BC33" s="19"/>
      <c r="BD33" s="19"/>
      <c r="BE33" s="19"/>
      <c r="BF33" s="19"/>
    </row>
    <row r="34" spans="1:58" x14ac:dyDescent="0.25">
      <c r="A34" s="6">
        <v>32</v>
      </c>
      <c r="B34" s="55"/>
      <c r="C34" s="10"/>
      <c r="E34" s="1"/>
      <c r="F34" s="1"/>
      <c r="G34" s="1"/>
      <c r="H34" s="1"/>
      <c r="I34" s="1"/>
      <c r="J34" s="1"/>
      <c r="K34" s="1"/>
      <c r="L34" s="1"/>
      <c r="M34" s="2"/>
      <c r="N34" s="2"/>
      <c r="O34" s="17"/>
      <c r="P34" s="2"/>
      <c r="Q34" s="2"/>
      <c r="R34" s="2"/>
      <c r="S34" s="2"/>
      <c r="T34" s="2"/>
      <c r="AZ34" s="18"/>
      <c r="BA34" s="19"/>
      <c r="BB34" s="19"/>
      <c r="BC34" s="19"/>
      <c r="BD34" s="19"/>
      <c r="BE34" s="19"/>
      <c r="BF34" s="19"/>
    </row>
    <row r="35" spans="1:58" x14ac:dyDescent="0.25">
      <c r="A35" s="6">
        <v>33</v>
      </c>
      <c r="B35" s="55"/>
      <c r="C35" s="10"/>
      <c r="E35" s="1"/>
      <c r="F35" s="1"/>
      <c r="G35" s="1"/>
      <c r="H35" s="1"/>
      <c r="I35" s="1"/>
      <c r="J35" s="1"/>
      <c r="K35" s="1"/>
      <c r="L35" s="1"/>
      <c r="N35" s="2"/>
      <c r="O35" s="17"/>
      <c r="P35" s="2"/>
      <c r="Q35" s="2"/>
      <c r="R35" s="2"/>
      <c r="S35" s="2"/>
      <c r="T35" s="2"/>
      <c r="AZ35" s="18"/>
      <c r="BA35" s="19"/>
      <c r="BB35" s="19"/>
      <c r="BC35" s="19"/>
      <c r="BD35" s="19"/>
      <c r="BE35" s="19"/>
      <c r="BF35" s="19"/>
    </row>
    <row r="36" spans="1:58" ht="15" customHeight="1" x14ac:dyDescent="0.25">
      <c r="A36" s="6">
        <v>34</v>
      </c>
      <c r="B36" s="55"/>
      <c r="C36" s="10"/>
      <c r="E36" s="1"/>
      <c r="F36" s="1"/>
      <c r="G36" s="1"/>
      <c r="H36" s="1"/>
      <c r="I36" s="1"/>
      <c r="J36" s="1"/>
      <c r="K36" s="1"/>
      <c r="L36" s="1"/>
      <c r="M36" s="2"/>
      <c r="N36" s="2"/>
      <c r="O36" s="17"/>
      <c r="P36" s="2"/>
      <c r="Q36" s="2"/>
      <c r="R36" s="2"/>
      <c r="S36" s="2"/>
      <c r="T36" s="2"/>
      <c r="AZ36" s="18"/>
      <c r="BA36" s="19"/>
      <c r="BB36" s="19"/>
      <c r="BC36" s="19"/>
      <c r="BD36" s="19"/>
      <c r="BE36" s="19"/>
      <c r="BF36" s="19"/>
    </row>
    <row r="37" spans="1:58" x14ac:dyDescent="0.25">
      <c r="A37" s="6">
        <v>35</v>
      </c>
      <c r="B37" s="55"/>
      <c r="C37" s="10"/>
      <c r="E37" s="1"/>
      <c r="F37" s="1"/>
      <c r="G37" s="1"/>
      <c r="H37" s="1"/>
      <c r="I37" s="1"/>
      <c r="J37" s="1"/>
      <c r="K37" s="1"/>
      <c r="L37" s="1"/>
      <c r="M37" s="2"/>
      <c r="N37" s="2"/>
      <c r="O37" s="17"/>
      <c r="P37" s="2"/>
      <c r="Q37" s="2"/>
      <c r="R37" s="20"/>
      <c r="S37" s="2"/>
      <c r="T37" s="2"/>
      <c r="AZ37" s="18"/>
      <c r="BA37" s="19"/>
      <c r="BB37" s="19"/>
      <c r="BC37" s="19"/>
      <c r="BD37" s="19"/>
      <c r="BE37" s="19"/>
      <c r="BF37" s="19"/>
    </row>
    <row r="38" spans="1:58" x14ac:dyDescent="0.25">
      <c r="A38" s="6">
        <v>36</v>
      </c>
      <c r="B38" s="55"/>
      <c r="C38" s="10"/>
      <c r="E38" s="1"/>
      <c r="F38" s="1"/>
      <c r="G38" s="1"/>
      <c r="H38" s="1"/>
      <c r="I38" s="1"/>
      <c r="J38" s="1"/>
      <c r="K38" s="1"/>
      <c r="L38" s="1"/>
      <c r="M38" s="2"/>
      <c r="N38" s="2"/>
      <c r="O38" s="17"/>
      <c r="P38" s="2"/>
      <c r="Q38" s="2"/>
      <c r="R38" s="2"/>
      <c r="S38" s="2"/>
      <c r="T38" s="2"/>
      <c r="AL38" s="17"/>
      <c r="AZ38" s="18"/>
      <c r="BA38" s="19"/>
      <c r="BB38" s="19"/>
      <c r="BC38" s="19"/>
      <c r="BD38" s="19"/>
      <c r="BE38" s="19"/>
      <c r="BF38" s="19"/>
    </row>
    <row r="39" spans="1:58" x14ac:dyDescent="0.25">
      <c r="A39" s="6">
        <v>37</v>
      </c>
      <c r="B39" s="55"/>
      <c r="C39" s="10"/>
      <c r="E39" s="1"/>
      <c r="F39" s="1"/>
      <c r="G39" s="1"/>
      <c r="H39" s="1"/>
      <c r="I39" s="1"/>
      <c r="J39" s="1"/>
      <c r="K39" s="1"/>
      <c r="L39" s="1"/>
      <c r="M39" s="2"/>
      <c r="N39" s="2"/>
      <c r="O39" s="17"/>
      <c r="P39" s="2"/>
      <c r="Q39" s="2"/>
      <c r="R39" s="2"/>
      <c r="S39" s="2"/>
      <c r="T39" s="2"/>
      <c r="AL39" s="17"/>
      <c r="AZ39" s="18"/>
      <c r="BB39" s="18"/>
      <c r="BC39" s="19"/>
      <c r="BD39" s="19"/>
      <c r="BE39" s="19"/>
      <c r="BF39" s="19"/>
    </row>
    <row r="40" spans="1:58" x14ac:dyDescent="0.25">
      <c r="A40" s="6">
        <v>38</v>
      </c>
      <c r="B40" s="55"/>
      <c r="C40" s="10"/>
      <c r="E40" s="1"/>
      <c r="F40" s="1"/>
      <c r="G40" s="1"/>
      <c r="H40" s="1"/>
      <c r="I40" s="1"/>
      <c r="J40" s="1"/>
      <c r="K40" s="1"/>
      <c r="L40" s="1"/>
      <c r="M40" s="2"/>
      <c r="N40" s="2"/>
      <c r="O40" s="17"/>
      <c r="P40" s="2"/>
      <c r="Q40" s="2"/>
      <c r="R40" s="2"/>
      <c r="S40" s="2"/>
      <c r="T40" s="2"/>
      <c r="AZ40" s="18"/>
      <c r="BA40" s="19"/>
      <c r="BB40" s="19"/>
      <c r="BC40" s="19"/>
      <c r="BD40" s="19"/>
      <c r="BE40" s="19"/>
      <c r="BF40" s="19"/>
    </row>
    <row r="41" spans="1:58" x14ac:dyDescent="0.25">
      <c r="A41" s="6">
        <v>39</v>
      </c>
      <c r="B41" s="55"/>
      <c r="C41" s="10"/>
      <c r="E41" s="1"/>
      <c r="F41" s="1"/>
      <c r="G41" s="1"/>
      <c r="H41" s="1"/>
      <c r="I41" s="1"/>
      <c r="J41" s="1"/>
      <c r="K41" s="1"/>
      <c r="L41" s="1"/>
      <c r="M41" s="2"/>
      <c r="N41" s="2"/>
      <c r="O41" s="17"/>
      <c r="P41" s="2"/>
      <c r="Q41" s="2"/>
      <c r="R41" s="2"/>
      <c r="S41" s="2"/>
      <c r="T41" s="2"/>
      <c r="AZ41" s="18"/>
      <c r="BA41" s="19"/>
      <c r="BB41" s="19"/>
      <c r="BC41" s="19"/>
      <c r="BD41" s="19"/>
      <c r="BE41" s="19"/>
      <c r="BF41" s="19"/>
    </row>
    <row r="42" spans="1:58" x14ac:dyDescent="0.25">
      <c r="A42" s="6">
        <v>40</v>
      </c>
      <c r="B42" s="55"/>
      <c r="C42" s="10"/>
      <c r="E42" s="1"/>
      <c r="F42" s="1"/>
      <c r="G42" s="1"/>
      <c r="H42" s="1"/>
      <c r="I42" s="1"/>
      <c r="J42" s="1"/>
      <c r="K42" s="1"/>
      <c r="L42" s="1"/>
      <c r="M42" s="2"/>
      <c r="N42" s="2"/>
      <c r="O42" s="17"/>
      <c r="P42" s="2"/>
      <c r="Q42" s="2"/>
      <c r="R42" s="2"/>
      <c r="S42" s="2"/>
      <c r="T42" s="2"/>
      <c r="AZ42" s="18"/>
      <c r="BA42" s="19"/>
      <c r="BB42" s="19"/>
      <c r="BC42" s="19"/>
      <c r="BD42" s="19"/>
      <c r="BE42" s="19"/>
      <c r="BF42" s="19"/>
    </row>
    <row r="43" spans="1:58" x14ac:dyDescent="0.25">
      <c r="A43" s="6">
        <v>41</v>
      </c>
      <c r="B43" s="55"/>
      <c r="C43" s="10"/>
      <c r="E43" s="1"/>
      <c r="F43" s="1"/>
      <c r="G43" s="1"/>
      <c r="H43" s="1"/>
      <c r="I43" s="1"/>
      <c r="J43" s="1"/>
      <c r="K43" s="1"/>
      <c r="L43" s="1"/>
      <c r="M43" s="2"/>
      <c r="N43" s="2"/>
      <c r="O43" s="17"/>
      <c r="P43" s="2"/>
      <c r="Q43" s="2"/>
      <c r="R43" s="2"/>
      <c r="S43" s="2"/>
      <c r="T43" s="2"/>
      <c r="AZ43" s="18"/>
      <c r="BA43" s="19"/>
      <c r="BB43" s="19"/>
      <c r="BC43" s="19"/>
      <c r="BD43" s="19"/>
      <c r="BE43" s="19"/>
      <c r="BF43" s="19"/>
    </row>
    <row r="44" spans="1:58" x14ac:dyDescent="0.25">
      <c r="A44" s="6">
        <v>42</v>
      </c>
      <c r="B44" s="55"/>
      <c r="C44" s="10"/>
      <c r="E44" s="1"/>
      <c r="F44" s="1"/>
      <c r="G44" s="1"/>
      <c r="H44" s="1"/>
      <c r="I44" s="1"/>
      <c r="J44" s="1"/>
      <c r="K44" s="1"/>
      <c r="L44" s="1"/>
      <c r="M44" s="2"/>
      <c r="N44" s="2"/>
      <c r="O44" s="17"/>
      <c r="P44" s="2"/>
      <c r="Q44" s="2"/>
      <c r="R44" s="2"/>
      <c r="S44" s="2"/>
      <c r="T44" s="2"/>
      <c r="AZ44" s="18"/>
      <c r="BA44" s="19"/>
      <c r="BB44" s="19"/>
      <c r="BC44" s="19"/>
      <c r="BD44" s="19"/>
      <c r="BE44" s="19"/>
      <c r="BF44" s="19"/>
    </row>
    <row r="45" spans="1:58" x14ac:dyDescent="0.25">
      <c r="A45" s="6">
        <v>43</v>
      </c>
      <c r="B45" s="55"/>
      <c r="C45" s="10"/>
      <c r="E45" s="1"/>
      <c r="F45" s="1"/>
      <c r="G45" s="1"/>
      <c r="H45" s="1"/>
      <c r="I45" s="1"/>
      <c r="J45" s="1"/>
      <c r="K45" s="1"/>
      <c r="L45" s="1"/>
      <c r="M45" s="2"/>
      <c r="N45" s="2"/>
      <c r="O45" s="17"/>
      <c r="P45" s="2"/>
      <c r="Q45" s="2"/>
      <c r="R45" s="2"/>
      <c r="S45" s="2"/>
      <c r="T45" s="2"/>
      <c r="AZ45" s="18"/>
      <c r="BA45" s="19"/>
      <c r="BB45" s="19"/>
      <c r="BC45" s="19"/>
      <c r="BD45" s="19"/>
      <c r="BE45" s="19"/>
      <c r="BF45" s="19"/>
    </row>
    <row r="46" spans="1:58" x14ac:dyDescent="0.25">
      <c r="A46" s="6">
        <v>44</v>
      </c>
      <c r="B46" s="55"/>
      <c r="C46" s="10"/>
      <c r="E46" s="1"/>
      <c r="F46" s="1"/>
      <c r="G46" s="1"/>
      <c r="H46" s="1"/>
      <c r="I46" s="1"/>
      <c r="J46" s="1"/>
      <c r="K46" s="1"/>
      <c r="L46" s="1"/>
      <c r="M46" s="2"/>
      <c r="N46" s="2"/>
      <c r="O46" s="17"/>
      <c r="P46" s="2"/>
      <c r="Q46" s="2"/>
      <c r="R46" s="2"/>
      <c r="S46" s="2"/>
      <c r="T46" s="2"/>
      <c r="AZ46" s="18"/>
      <c r="BA46" s="19"/>
      <c r="BB46" s="19"/>
      <c r="BC46" s="19"/>
      <c r="BD46" s="19"/>
      <c r="BE46" s="19"/>
      <c r="BF46" s="19"/>
    </row>
    <row r="47" spans="1:58" x14ac:dyDescent="0.25">
      <c r="A47" s="6">
        <v>45</v>
      </c>
      <c r="B47" s="55"/>
      <c r="C47" s="10"/>
      <c r="E47" s="1"/>
      <c r="F47" s="1"/>
      <c r="G47" s="1"/>
      <c r="H47" s="1"/>
      <c r="I47" s="1"/>
      <c r="J47" s="1"/>
      <c r="K47" s="1"/>
      <c r="L47" s="1"/>
      <c r="M47" s="2"/>
      <c r="N47" s="2"/>
      <c r="O47" s="17"/>
      <c r="P47" s="2"/>
      <c r="Q47" s="2"/>
      <c r="R47" s="2"/>
      <c r="S47" s="1"/>
      <c r="T47" s="1"/>
      <c r="AZ47" s="18"/>
      <c r="BA47" s="19"/>
      <c r="BB47" s="19"/>
      <c r="BC47" s="19"/>
      <c r="BD47" s="19"/>
      <c r="BE47" s="19"/>
      <c r="BF47" s="19"/>
    </row>
    <row r="48" spans="1:58" x14ac:dyDescent="0.25">
      <c r="A48" s="6">
        <v>46</v>
      </c>
      <c r="B48" s="55"/>
      <c r="C48" s="10"/>
      <c r="E48" s="1"/>
      <c r="F48" s="1"/>
      <c r="G48" s="1"/>
      <c r="H48" s="1"/>
      <c r="I48" s="1"/>
      <c r="J48" s="1"/>
      <c r="K48" s="1"/>
      <c r="L48" s="1"/>
      <c r="M48" s="1"/>
      <c r="N48" s="1"/>
      <c r="O48" s="3"/>
      <c r="P48" s="2"/>
      <c r="Q48" s="2"/>
      <c r="R48" s="2"/>
      <c r="S48" s="1"/>
      <c r="T48" s="1"/>
      <c r="AZ48" s="18"/>
      <c r="BA48" s="19"/>
      <c r="BB48" s="19"/>
      <c r="BC48" s="19"/>
      <c r="BD48" s="19"/>
      <c r="BE48" s="19"/>
      <c r="BF48" s="19"/>
    </row>
    <row r="49" spans="1:58" x14ac:dyDescent="0.25">
      <c r="A49" s="6">
        <v>47</v>
      </c>
      <c r="B49" s="55"/>
      <c r="C49" s="10"/>
      <c r="E49" s="1"/>
      <c r="F49" s="1"/>
      <c r="G49" s="1"/>
      <c r="H49" s="1"/>
      <c r="I49" s="1"/>
      <c r="J49" s="1"/>
      <c r="K49" s="1"/>
      <c r="L49" s="1"/>
      <c r="M49" s="1"/>
      <c r="N49" s="1"/>
      <c r="O49" s="3"/>
      <c r="P49" s="2"/>
      <c r="Q49" s="2"/>
      <c r="R49" s="2"/>
      <c r="S49" s="1"/>
      <c r="T49" s="1"/>
      <c r="AZ49" s="18"/>
      <c r="BA49" s="19"/>
      <c r="BB49" s="19"/>
      <c r="BC49" s="19"/>
      <c r="BD49" s="19"/>
      <c r="BE49" s="19"/>
      <c r="BF49" s="19"/>
    </row>
    <row r="50" spans="1:58" x14ac:dyDescent="0.25">
      <c r="A50" s="6">
        <v>48</v>
      </c>
      <c r="B50" s="55"/>
      <c r="C50" s="10"/>
      <c r="E50" s="1"/>
      <c r="F50" s="1"/>
      <c r="G50" s="1"/>
      <c r="H50" s="1"/>
      <c r="I50" s="1"/>
      <c r="J50" s="1"/>
      <c r="K50" s="1"/>
      <c r="L50" s="1"/>
      <c r="M50" s="1"/>
      <c r="N50" s="1"/>
      <c r="O50" s="3"/>
      <c r="P50" s="1"/>
      <c r="Q50" s="1"/>
      <c r="R50" s="1"/>
      <c r="S50" s="1"/>
      <c r="T50" s="1"/>
      <c r="AZ50" s="18"/>
      <c r="BA50" s="19"/>
      <c r="BB50" s="19"/>
      <c r="BC50" s="19"/>
      <c r="BD50" s="19"/>
      <c r="BE50" s="19"/>
      <c r="BF50" s="19"/>
    </row>
    <row r="51" spans="1:58" x14ac:dyDescent="0.25">
      <c r="A51" s="6">
        <v>49</v>
      </c>
      <c r="B51" s="55"/>
      <c r="C51" s="10"/>
      <c r="E51" s="1"/>
      <c r="F51" s="1"/>
      <c r="G51" s="1"/>
      <c r="H51" s="1"/>
      <c r="I51" s="1"/>
      <c r="J51" s="1"/>
      <c r="K51" s="1"/>
      <c r="L51" s="1"/>
      <c r="M51" s="1"/>
      <c r="N51" s="1"/>
      <c r="O51" s="3"/>
      <c r="P51" s="1"/>
      <c r="Q51" s="1"/>
      <c r="R51" s="1"/>
      <c r="S51" s="1"/>
      <c r="T51" s="1"/>
      <c r="AZ51" s="18"/>
      <c r="BA51" s="19"/>
      <c r="BB51" s="19"/>
      <c r="BC51" s="19"/>
      <c r="BD51" s="19"/>
      <c r="BE51" s="19"/>
      <c r="BF51" s="19"/>
    </row>
    <row r="52" spans="1:58" x14ac:dyDescent="0.25">
      <c r="A52" s="6">
        <v>50</v>
      </c>
      <c r="B52" s="55"/>
      <c r="C52" s="10"/>
      <c r="E52" s="1"/>
      <c r="F52" s="1"/>
      <c r="G52" s="1"/>
      <c r="H52" s="1"/>
      <c r="I52" s="1"/>
      <c r="J52" s="1"/>
      <c r="K52" s="1"/>
      <c r="L52" s="1"/>
      <c r="M52" s="1"/>
      <c r="N52" s="1"/>
      <c r="O52" s="3"/>
      <c r="P52" s="1"/>
      <c r="Q52" s="1"/>
      <c r="R52" s="1"/>
      <c r="S52" s="1"/>
      <c r="T52" s="1"/>
      <c r="AZ52" s="18"/>
      <c r="BA52" s="19"/>
      <c r="BB52" s="19"/>
      <c r="BC52" s="19"/>
      <c r="BD52" s="19"/>
      <c r="BE52" s="19"/>
      <c r="BF52" s="19"/>
    </row>
    <row r="53" spans="1:58" x14ac:dyDescent="0.25">
      <c r="A53" s="6">
        <v>51</v>
      </c>
      <c r="B53" s="55"/>
      <c r="C53" s="10"/>
      <c r="E53" s="1"/>
      <c r="F53" s="1"/>
      <c r="G53" s="1"/>
      <c r="H53" s="1"/>
      <c r="I53" s="1"/>
      <c r="J53" s="1"/>
      <c r="K53" s="1"/>
      <c r="L53" s="1"/>
      <c r="M53" s="1"/>
      <c r="N53" s="1"/>
      <c r="O53" s="3"/>
      <c r="P53" s="1"/>
      <c r="Q53" s="1"/>
      <c r="R53" s="1"/>
      <c r="S53" s="1"/>
      <c r="T53" s="1"/>
      <c r="AZ53" s="18"/>
      <c r="BA53" s="19"/>
      <c r="BB53" s="19"/>
      <c r="BC53" s="19"/>
      <c r="BD53" s="19"/>
      <c r="BE53" s="19"/>
      <c r="BF53" s="19"/>
    </row>
    <row r="54" spans="1:58" x14ac:dyDescent="0.25">
      <c r="A54" s="6">
        <v>52</v>
      </c>
      <c r="B54" s="55"/>
      <c r="C54" s="10"/>
      <c r="E54" s="1"/>
      <c r="F54" s="1"/>
      <c r="G54" s="1"/>
      <c r="H54" s="1"/>
      <c r="I54" s="1"/>
      <c r="J54" s="1"/>
      <c r="K54" s="1"/>
      <c r="L54" s="1"/>
      <c r="M54" s="1"/>
      <c r="N54" s="1"/>
      <c r="O54" s="3"/>
      <c r="P54" s="1"/>
      <c r="Q54" s="1"/>
      <c r="R54" s="1"/>
      <c r="S54" s="1"/>
      <c r="T54" s="1"/>
      <c r="AZ54" s="18"/>
      <c r="BA54" s="19"/>
      <c r="BB54" s="19"/>
      <c r="BC54" s="19"/>
      <c r="BD54" s="19"/>
      <c r="BE54" s="19"/>
      <c r="BF54" s="19"/>
    </row>
    <row r="55" spans="1:58" x14ac:dyDescent="0.25">
      <c r="A55" s="6">
        <v>53</v>
      </c>
      <c r="B55" s="55"/>
      <c r="C55" s="10"/>
      <c r="E55" s="1"/>
      <c r="F55" s="1"/>
      <c r="G55" s="1"/>
      <c r="H55" s="1"/>
      <c r="I55" s="1"/>
      <c r="J55" s="1"/>
      <c r="K55" s="1"/>
      <c r="L55" s="1"/>
      <c r="M55" s="1"/>
      <c r="N55" s="1"/>
      <c r="O55" s="3"/>
      <c r="P55" s="1"/>
      <c r="Q55" s="1"/>
      <c r="R55" s="1"/>
      <c r="S55" s="1"/>
      <c r="T55" s="1"/>
      <c r="AZ55" s="18"/>
      <c r="BA55" s="19"/>
      <c r="BB55" s="19"/>
      <c r="BC55" s="19"/>
      <c r="BD55" s="19"/>
      <c r="BE55" s="19"/>
      <c r="BF55" s="19"/>
    </row>
    <row r="56" spans="1:58" x14ac:dyDescent="0.25">
      <c r="A56" s="6">
        <v>54</v>
      </c>
      <c r="B56" s="55"/>
      <c r="C56" s="10"/>
      <c r="E56" s="1"/>
      <c r="F56" s="1"/>
      <c r="G56" s="1"/>
      <c r="H56" s="1"/>
      <c r="I56" s="1"/>
      <c r="J56" s="1"/>
      <c r="K56" s="1"/>
      <c r="L56" s="1"/>
      <c r="M56" s="1"/>
      <c r="N56" s="1"/>
      <c r="O56" s="3"/>
      <c r="P56" s="1"/>
      <c r="Q56" s="1"/>
      <c r="R56" s="1"/>
      <c r="S56" s="1"/>
      <c r="T56" s="1"/>
      <c r="AZ56" s="18"/>
      <c r="BA56" s="19"/>
      <c r="BB56" s="19"/>
      <c r="BC56" s="19"/>
      <c r="BD56" s="19"/>
      <c r="BE56" s="19"/>
      <c r="BF56" s="19"/>
    </row>
    <row r="57" spans="1:58" x14ac:dyDescent="0.25">
      <c r="A57" s="6">
        <v>55</v>
      </c>
      <c r="B57" s="55"/>
      <c r="C57" s="10"/>
      <c r="E57" s="1"/>
      <c r="F57" s="1"/>
      <c r="G57" s="1"/>
      <c r="H57" s="1"/>
      <c r="I57" s="1"/>
      <c r="J57" s="1"/>
      <c r="K57" s="1"/>
      <c r="L57" s="1"/>
      <c r="M57" s="1"/>
      <c r="N57" s="1"/>
      <c r="O57" s="3"/>
      <c r="P57" s="1"/>
      <c r="Q57" s="1"/>
      <c r="R57" s="1"/>
      <c r="S57" s="1"/>
      <c r="T57" s="1"/>
    </row>
    <row r="58" spans="1:58" x14ac:dyDescent="0.25">
      <c r="A58" s="6">
        <v>56</v>
      </c>
      <c r="B58" s="55"/>
      <c r="C58" s="10"/>
      <c r="E58" s="1"/>
      <c r="F58" s="1"/>
      <c r="G58" s="1"/>
      <c r="H58" s="1"/>
      <c r="I58" s="1"/>
      <c r="J58" s="1"/>
      <c r="K58" s="1"/>
      <c r="L58" s="1"/>
      <c r="M58" s="1"/>
      <c r="N58" s="1"/>
      <c r="O58" s="3"/>
      <c r="P58" s="1"/>
      <c r="Q58" s="1"/>
      <c r="R58" s="1"/>
      <c r="S58" s="1"/>
      <c r="T58" s="1"/>
    </row>
    <row r="59" spans="1:58" x14ac:dyDescent="0.25">
      <c r="A59" s="6">
        <v>57</v>
      </c>
      <c r="B59" s="55"/>
      <c r="C59" s="10"/>
      <c r="E59" s="1"/>
      <c r="F59" s="1"/>
      <c r="G59" s="1"/>
      <c r="H59" s="1"/>
      <c r="I59" s="1"/>
      <c r="J59" s="1"/>
      <c r="K59" s="1"/>
      <c r="L59" s="1"/>
      <c r="M59" s="1"/>
      <c r="N59" s="1"/>
      <c r="O59" s="3"/>
      <c r="P59" s="1"/>
      <c r="Q59" s="1"/>
      <c r="R59" s="1"/>
      <c r="S59" s="1"/>
      <c r="T59" s="1"/>
    </row>
    <row r="60" spans="1:58" x14ac:dyDescent="0.25">
      <c r="A60" s="6">
        <v>58</v>
      </c>
      <c r="B60" s="55"/>
      <c r="C60" s="10"/>
      <c r="E60" s="1"/>
      <c r="F60" s="1"/>
      <c r="G60" s="1"/>
      <c r="H60" s="1"/>
      <c r="I60" s="1"/>
      <c r="J60" s="1"/>
      <c r="K60" s="1"/>
      <c r="L60" s="1"/>
      <c r="M60" s="1"/>
      <c r="N60" s="1"/>
      <c r="O60" s="3"/>
      <c r="P60" s="1"/>
      <c r="Q60" s="1"/>
      <c r="R60" s="1"/>
      <c r="S60" s="1"/>
      <c r="T60" s="1"/>
    </row>
    <row r="61" spans="1:58" x14ac:dyDescent="0.25">
      <c r="A61" s="6">
        <v>59</v>
      </c>
      <c r="B61" s="55"/>
      <c r="C61" s="10"/>
      <c r="E61" s="1"/>
      <c r="F61" s="1"/>
      <c r="G61" s="1"/>
      <c r="H61" s="1"/>
      <c r="I61" s="1"/>
      <c r="J61" s="1"/>
      <c r="K61" s="1"/>
      <c r="L61" s="1"/>
      <c r="M61" s="1"/>
      <c r="N61" s="1"/>
      <c r="O61" s="3"/>
      <c r="P61" s="1"/>
      <c r="Q61" s="1"/>
      <c r="R61" s="1"/>
      <c r="S61" s="1"/>
      <c r="T61" s="1"/>
    </row>
    <row r="62" spans="1:58" x14ac:dyDescent="0.25">
      <c r="A62" s="6">
        <v>60</v>
      </c>
      <c r="B62" s="55"/>
      <c r="C62" s="10"/>
      <c r="E62" s="1"/>
      <c r="F62" s="1"/>
      <c r="G62" s="1"/>
      <c r="H62" s="1"/>
      <c r="I62" s="1"/>
      <c r="J62" s="1"/>
      <c r="K62" s="1"/>
      <c r="L62" s="1"/>
      <c r="M62" s="1"/>
      <c r="N62" s="1"/>
      <c r="O62" s="3"/>
      <c r="P62" s="1"/>
      <c r="Q62" s="1"/>
      <c r="R62" s="1"/>
      <c r="S62" s="1"/>
      <c r="T62" s="1"/>
    </row>
    <row r="63" spans="1:58" x14ac:dyDescent="0.25">
      <c r="A63" s="6">
        <v>61</v>
      </c>
      <c r="B63" s="55"/>
      <c r="C63" s="10"/>
      <c r="E63" s="1"/>
      <c r="F63" s="1"/>
      <c r="G63" s="1"/>
      <c r="H63" s="1"/>
      <c r="I63" s="1"/>
      <c r="J63" s="1"/>
      <c r="K63" s="1"/>
      <c r="L63" s="1"/>
      <c r="M63" s="1"/>
      <c r="N63" s="1"/>
      <c r="O63" s="3"/>
      <c r="P63" s="1"/>
      <c r="Q63" s="1"/>
      <c r="R63" s="1"/>
      <c r="S63" s="1"/>
      <c r="T63" s="1"/>
    </row>
    <row r="64" spans="1:58" x14ac:dyDescent="0.25">
      <c r="A64" s="6">
        <v>62</v>
      </c>
      <c r="B64" s="55"/>
      <c r="C64" s="10"/>
      <c r="E64" s="1"/>
      <c r="F64" s="1"/>
      <c r="G64" s="1"/>
      <c r="H64" s="1"/>
      <c r="I64" s="1"/>
      <c r="J64" s="1"/>
      <c r="K64" s="1"/>
      <c r="L64" s="1"/>
      <c r="M64" s="1"/>
      <c r="N64" s="1"/>
      <c r="O64" s="3"/>
      <c r="P64" s="1"/>
      <c r="Q64" s="1"/>
      <c r="R64" s="1"/>
      <c r="S64" s="1"/>
      <c r="T64" s="1"/>
    </row>
    <row r="65" spans="1:20" x14ac:dyDescent="0.25">
      <c r="A65" s="6">
        <v>63</v>
      </c>
      <c r="B65" s="55"/>
      <c r="C65" s="10"/>
      <c r="E65" s="1"/>
      <c r="F65" s="1"/>
      <c r="G65" s="1"/>
      <c r="H65" s="1"/>
      <c r="I65" s="1"/>
      <c r="J65" s="1"/>
      <c r="K65" s="1"/>
      <c r="L65" s="1"/>
      <c r="M65" s="1"/>
      <c r="N65" s="1"/>
      <c r="O65" s="3"/>
      <c r="P65" s="1"/>
      <c r="Q65" s="1"/>
      <c r="R65" s="1"/>
      <c r="S65" s="1"/>
      <c r="T65" s="1"/>
    </row>
    <row r="66" spans="1:20" x14ac:dyDescent="0.25">
      <c r="A66" s="6">
        <v>64</v>
      </c>
      <c r="B66" s="55"/>
      <c r="C66" s="10"/>
      <c r="E66" s="1"/>
      <c r="F66" s="1"/>
      <c r="G66" s="1"/>
      <c r="H66" s="1"/>
      <c r="I66" s="1"/>
      <c r="J66" s="1"/>
      <c r="K66" s="1"/>
      <c r="L66" s="1"/>
      <c r="M66" s="1"/>
      <c r="N66" s="1"/>
      <c r="O66" s="3"/>
      <c r="P66" s="1"/>
      <c r="Q66" s="1"/>
      <c r="R66" s="1"/>
      <c r="S66" s="1"/>
      <c r="T66" s="1"/>
    </row>
    <row r="67" spans="1:20" x14ac:dyDescent="0.25">
      <c r="A67" s="6">
        <v>65</v>
      </c>
      <c r="B67" s="55"/>
      <c r="C67" s="10"/>
      <c r="E67" s="1"/>
      <c r="F67" s="1"/>
      <c r="G67" s="1"/>
      <c r="H67" s="1"/>
      <c r="I67" s="1"/>
      <c r="J67" s="1"/>
      <c r="K67" s="1"/>
      <c r="L67" s="1"/>
      <c r="M67" s="1"/>
      <c r="N67" s="1"/>
      <c r="O67" s="3"/>
      <c r="P67" s="1"/>
      <c r="Q67" s="1"/>
      <c r="R67" s="1"/>
      <c r="S67" s="1"/>
      <c r="T67" s="1"/>
    </row>
    <row r="68" spans="1:20" x14ac:dyDescent="0.25">
      <c r="A68" s="6">
        <v>66</v>
      </c>
      <c r="B68" s="55"/>
      <c r="C68" s="10"/>
      <c r="E68" s="1"/>
      <c r="F68" s="1"/>
      <c r="G68" s="1"/>
      <c r="H68" s="1"/>
      <c r="I68" s="1"/>
      <c r="J68" s="1"/>
      <c r="K68" s="1"/>
      <c r="L68" s="1"/>
      <c r="M68" s="1"/>
      <c r="N68" s="1"/>
      <c r="O68" s="3"/>
      <c r="P68" s="1"/>
      <c r="Q68" s="1"/>
      <c r="R68" s="1"/>
      <c r="S68" s="1"/>
      <c r="T68" s="1"/>
    </row>
    <row r="69" spans="1:20" x14ac:dyDescent="0.25">
      <c r="A69" s="6">
        <v>67</v>
      </c>
      <c r="B69" s="55"/>
      <c r="C69" s="10"/>
      <c r="E69" s="1"/>
      <c r="F69" s="1"/>
      <c r="G69" s="1"/>
      <c r="H69" s="1"/>
      <c r="I69" s="1"/>
      <c r="J69" s="1"/>
      <c r="K69" s="1"/>
      <c r="L69" s="1"/>
      <c r="M69" s="1"/>
      <c r="N69" s="1"/>
      <c r="O69" s="3"/>
      <c r="P69" s="1"/>
      <c r="Q69" s="1"/>
      <c r="R69" s="1"/>
      <c r="S69" s="1"/>
      <c r="T69" s="1"/>
    </row>
    <row r="70" spans="1:20" x14ac:dyDescent="0.25">
      <c r="A70" s="6">
        <v>68</v>
      </c>
      <c r="B70" s="21"/>
      <c r="C70" s="10"/>
      <c r="E70" s="1"/>
      <c r="F70" s="1"/>
      <c r="G70" s="1"/>
      <c r="H70" s="1"/>
      <c r="I70" s="1"/>
      <c r="J70" s="1"/>
      <c r="K70" s="1"/>
      <c r="L70" s="1"/>
      <c r="M70" s="1"/>
      <c r="N70" s="1"/>
      <c r="O70" s="3"/>
      <c r="P70" s="1"/>
      <c r="Q70" s="1"/>
      <c r="R70" s="1"/>
      <c r="S70" s="1"/>
      <c r="T70" s="1"/>
    </row>
    <row r="71" spans="1:20" x14ac:dyDescent="0.25">
      <c r="A71" s="6">
        <v>69</v>
      </c>
      <c r="B71" s="21"/>
      <c r="C71" s="10"/>
      <c r="E71" s="1"/>
      <c r="F71" s="1"/>
      <c r="G71" s="1"/>
      <c r="H71" s="1"/>
      <c r="I71" s="1"/>
      <c r="J71" s="1"/>
      <c r="K71" s="1"/>
      <c r="L71" s="1"/>
      <c r="M71" s="1"/>
      <c r="N71" s="1"/>
      <c r="O71" s="3"/>
      <c r="P71" s="1"/>
      <c r="Q71" s="1"/>
      <c r="R71" s="1"/>
      <c r="S71" s="1"/>
      <c r="T71" s="1"/>
    </row>
    <row r="72" spans="1:20" x14ac:dyDescent="0.25">
      <c r="A72" s="6">
        <v>70</v>
      </c>
      <c r="B72" s="21"/>
      <c r="C72" s="10"/>
      <c r="E72" s="1"/>
      <c r="F72" s="1"/>
      <c r="G72" s="1"/>
      <c r="H72" s="1"/>
      <c r="I72" s="1"/>
      <c r="J72" s="1"/>
      <c r="K72" s="1"/>
      <c r="L72" s="1"/>
      <c r="M72" s="1"/>
      <c r="N72" s="1"/>
      <c r="O72" s="3"/>
      <c r="P72" s="1"/>
      <c r="Q72" s="1"/>
      <c r="R72" s="1"/>
      <c r="S72" s="1"/>
      <c r="T72" s="1"/>
    </row>
    <row r="73" spans="1:20" x14ac:dyDescent="0.25">
      <c r="A73" s="6">
        <v>71</v>
      </c>
      <c r="B73" s="21"/>
      <c r="C73" s="10"/>
      <c r="E73" s="1"/>
      <c r="F73" s="1"/>
      <c r="G73" s="1"/>
      <c r="H73" s="1"/>
      <c r="I73" s="1"/>
      <c r="J73" s="1"/>
      <c r="K73" s="1"/>
      <c r="L73" s="1"/>
      <c r="M73" s="1"/>
      <c r="N73" s="1"/>
      <c r="O73" s="3"/>
      <c r="P73" s="1"/>
      <c r="Q73" s="1"/>
      <c r="R73" s="1"/>
      <c r="S73" s="1"/>
      <c r="T73" s="1"/>
    </row>
    <row r="74" spans="1:20" x14ac:dyDescent="0.25">
      <c r="A74" s="6">
        <v>72</v>
      </c>
      <c r="B74" s="21"/>
      <c r="C74" s="10"/>
      <c r="E74" s="1"/>
      <c r="F74" s="1"/>
      <c r="G74" s="1"/>
      <c r="H74" s="1"/>
      <c r="I74" s="1"/>
      <c r="J74" s="1"/>
      <c r="K74" s="1"/>
      <c r="L74" s="1"/>
      <c r="M74" s="1"/>
      <c r="N74" s="1"/>
      <c r="O74" s="3"/>
      <c r="P74" s="1"/>
      <c r="Q74" s="1"/>
      <c r="R74" s="1"/>
      <c r="S74" s="1"/>
      <c r="T74" s="1"/>
    </row>
    <row r="75" spans="1:20" x14ac:dyDescent="0.25">
      <c r="A75" s="6">
        <v>73</v>
      </c>
      <c r="B75" s="21"/>
      <c r="C75" s="10"/>
      <c r="E75" s="1"/>
      <c r="F75" s="1"/>
      <c r="G75" s="1"/>
      <c r="H75" s="1"/>
      <c r="I75" s="1"/>
      <c r="J75" s="1"/>
      <c r="K75" s="1"/>
      <c r="L75" s="1"/>
      <c r="M75" s="1"/>
      <c r="N75" s="1"/>
      <c r="O75" s="3"/>
      <c r="P75" s="1"/>
      <c r="Q75" s="1"/>
      <c r="R75" s="1"/>
      <c r="S75" s="1"/>
      <c r="T75" s="1"/>
    </row>
    <row r="76" spans="1:20" x14ac:dyDescent="0.25">
      <c r="A76" s="6">
        <v>74</v>
      </c>
      <c r="B76" s="21"/>
      <c r="C76" s="10"/>
      <c r="E76" s="1"/>
      <c r="F76" s="1"/>
      <c r="G76" s="1"/>
      <c r="H76" s="1"/>
      <c r="I76" s="1"/>
      <c r="J76" s="1"/>
      <c r="K76" s="1"/>
      <c r="L76" s="1"/>
      <c r="M76" s="1"/>
      <c r="N76" s="1"/>
      <c r="O76" s="3"/>
      <c r="P76" s="1"/>
      <c r="Q76" s="1"/>
      <c r="R76" s="1"/>
      <c r="S76" s="1"/>
      <c r="T76" s="1"/>
    </row>
    <row r="77" spans="1:20" x14ac:dyDescent="0.25">
      <c r="A77" s="6">
        <v>75</v>
      </c>
      <c r="B77" s="21"/>
      <c r="C77" s="10"/>
      <c r="E77" s="1"/>
      <c r="F77" s="1"/>
      <c r="G77" s="1"/>
      <c r="H77" s="1"/>
      <c r="I77" s="1"/>
      <c r="J77" s="1"/>
      <c r="K77" s="1"/>
      <c r="L77" s="1"/>
      <c r="M77" s="1"/>
      <c r="N77" s="1"/>
      <c r="O77" s="3"/>
      <c r="P77" s="1"/>
      <c r="Q77" s="1"/>
      <c r="R77" s="1"/>
      <c r="S77" s="1"/>
      <c r="T77" s="1"/>
    </row>
    <row r="78" spans="1:20" x14ac:dyDescent="0.25">
      <c r="A78" s="6">
        <v>76</v>
      </c>
      <c r="B78" s="21"/>
      <c r="C78" s="10"/>
      <c r="E78" s="1"/>
      <c r="F78" s="1"/>
      <c r="G78" s="1"/>
      <c r="H78" s="1"/>
      <c r="I78" s="1"/>
      <c r="J78" s="1"/>
      <c r="K78" s="1"/>
      <c r="L78" s="1"/>
      <c r="M78" s="1"/>
      <c r="N78" s="1"/>
      <c r="O78" s="3"/>
      <c r="P78" s="1"/>
      <c r="Q78" s="1"/>
      <c r="R78" s="1"/>
      <c r="S78" s="1"/>
      <c r="T78" s="1"/>
    </row>
    <row r="79" spans="1:20" x14ac:dyDescent="0.25">
      <c r="A79" s="6">
        <v>77</v>
      </c>
      <c r="B79" s="21"/>
      <c r="C79" s="10"/>
      <c r="E79" s="1"/>
      <c r="F79" s="1"/>
      <c r="G79" s="1"/>
      <c r="H79" s="1"/>
      <c r="I79" s="1"/>
      <c r="J79" s="1"/>
      <c r="K79" s="1"/>
      <c r="L79" s="1"/>
      <c r="M79" s="1"/>
      <c r="N79" s="1"/>
      <c r="O79" s="3"/>
      <c r="P79" s="1"/>
      <c r="Q79" s="1"/>
      <c r="R79" s="1"/>
      <c r="S79" s="1"/>
      <c r="T79" s="1"/>
    </row>
    <row r="80" spans="1:20" x14ac:dyDescent="0.25">
      <c r="A80" s="6">
        <v>78</v>
      </c>
      <c r="B80" s="21"/>
      <c r="C80" s="10"/>
      <c r="E80" s="1"/>
      <c r="F80" s="1"/>
      <c r="G80" s="1"/>
      <c r="H80" s="1"/>
      <c r="I80" s="1"/>
      <c r="J80" s="1"/>
      <c r="K80" s="1"/>
      <c r="L80" s="1"/>
      <c r="M80" s="1"/>
      <c r="N80" s="1"/>
      <c r="O80" s="3"/>
      <c r="P80" s="1"/>
      <c r="Q80" s="1"/>
      <c r="R80" s="1"/>
      <c r="S80" s="1"/>
      <c r="T80" s="1"/>
    </row>
    <row r="81" spans="1:20" x14ac:dyDescent="0.25">
      <c r="A81" s="6">
        <v>79</v>
      </c>
      <c r="B81" s="21"/>
      <c r="C81" s="10"/>
      <c r="E81" s="1"/>
      <c r="F81" s="1"/>
      <c r="G81" s="1"/>
      <c r="H81" s="1"/>
      <c r="I81" s="1"/>
      <c r="J81" s="1"/>
      <c r="K81" s="1"/>
      <c r="L81" s="1"/>
      <c r="M81" s="1"/>
      <c r="N81" s="1"/>
      <c r="O81" s="3"/>
      <c r="P81" s="1"/>
      <c r="Q81" s="1"/>
      <c r="R81" s="1"/>
      <c r="S81" s="1"/>
      <c r="T81" s="1"/>
    </row>
    <row r="82" spans="1:20" x14ac:dyDescent="0.25">
      <c r="A82" s="6">
        <v>80</v>
      </c>
      <c r="B82" s="21"/>
      <c r="C82" s="10"/>
      <c r="E82" s="1"/>
      <c r="F82" s="1"/>
      <c r="G82" s="1"/>
      <c r="H82" s="1"/>
      <c r="I82" s="1"/>
      <c r="J82" s="1"/>
      <c r="K82" s="1"/>
      <c r="L82" s="1"/>
      <c r="M82" s="1"/>
      <c r="N82" s="1"/>
      <c r="O82" s="3"/>
      <c r="P82" s="1"/>
      <c r="Q82" s="1"/>
      <c r="R82" s="1"/>
      <c r="S82" s="1"/>
      <c r="T82" s="1"/>
    </row>
    <row r="83" spans="1:20" x14ac:dyDescent="0.25">
      <c r="A83" s="6">
        <v>81</v>
      </c>
      <c r="B83" s="21"/>
      <c r="C83" s="10"/>
      <c r="E83" s="1"/>
      <c r="F83" s="1"/>
      <c r="G83" s="1"/>
      <c r="H83" s="1"/>
      <c r="I83" s="1"/>
      <c r="J83" s="1"/>
      <c r="K83" s="1"/>
      <c r="L83" s="1"/>
      <c r="M83" s="1"/>
      <c r="N83" s="1"/>
      <c r="O83" s="3"/>
      <c r="P83" s="1"/>
      <c r="Q83" s="1"/>
      <c r="R83" s="1"/>
      <c r="S83" s="1"/>
      <c r="T83" s="1"/>
    </row>
    <row r="84" spans="1:20" x14ac:dyDescent="0.25">
      <c r="A84" s="6">
        <v>82</v>
      </c>
      <c r="B84" s="21"/>
      <c r="C84" s="10"/>
      <c r="E84" s="1"/>
      <c r="F84" s="1"/>
      <c r="G84" s="1"/>
      <c r="H84" s="1"/>
      <c r="I84" s="1"/>
      <c r="J84" s="1"/>
      <c r="K84" s="1"/>
      <c r="L84" s="1"/>
      <c r="M84" s="1"/>
      <c r="N84" s="1"/>
      <c r="O84" s="3"/>
      <c r="P84" s="1"/>
      <c r="Q84" s="1"/>
      <c r="R84" s="1"/>
      <c r="S84" s="1"/>
      <c r="T84" s="1"/>
    </row>
    <row r="85" spans="1:20" x14ac:dyDescent="0.25">
      <c r="A85" s="6">
        <v>83</v>
      </c>
      <c r="B85" s="21"/>
      <c r="C85" s="10"/>
      <c r="E85" s="1"/>
      <c r="F85" s="1"/>
      <c r="G85" s="1"/>
      <c r="H85" s="1"/>
      <c r="I85" s="1"/>
      <c r="J85" s="1"/>
      <c r="K85" s="1"/>
      <c r="L85" s="1"/>
      <c r="M85" s="1"/>
      <c r="N85" s="1"/>
      <c r="O85" s="3"/>
      <c r="P85" s="1"/>
      <c r="Q85" s="1"/>
      <c r="R85" s="1"/>
      <c r="S85" s="1"/>
      <c r="T85" s="1"/>
    </row>
    <row r="86" spans="1:20" x14ac:dyDescent="0.25">
      <c r="A86" s="6">
        <v>84</v>
      </c>
      <c r="B86" s="21"/>
      <c r="C86" s="10"/>
      <c r="E86" s="1"/>
      <c r="F86" s="1"/>
      <c r="G86" s="1"/>
      <c r="H86" s="1"/>
      <c r="I86" s="1"/>
      <c r="J86" s="1"/>
      <c r="K86" s="1"/>
      <c r="L86" s="1"/>
      <c r="M86" s="1"/>
      <c r="N86" s="1"/>
      <c r="O86" s="3"/>
      <c r="P86" s="1"/>
      <c r="Q86" s="1"/>
      <c r="R86" s="1"/>
      <c r="S86" s="1"/>
      <c r="T86" s="1"/>
    </row>
    <row r="87" spans="1:20" x14ac:dyDescent="0.25">
      <c r="A87" s="6">
        <v>85</v>
      </c>
      <c r="B87" s="21"/>
      <c r="C87" s="10"/>
      <c r="E87" s="1"/>
      <c r="F87" s="1"/>
      <c r="G87" s="1"/>
      <c r="H87" s="1"/>
      <c r="I87" s="1"/>
      <c r="J87" s="1"/>
      <c r="K87" s="1"/>
      <c r="L87" s="1"/>
      <c r="M87" s="1"/>
      <c r="N87" s="1"/>
      <c r="O87" s="3"/>
      <c r="P87" s="1"/>
      <c r="Q87" s="1"/>
      <c r="R87" s="1"/>
      <c r="S87" s="1"/>
      <c r="T87" s="1"/>
    </row>
    <row r="88" spans="1:20" x14ac:dyDescent="0.25">
      <c r="A88" s="6">
        <v>86</v>
      </c>
      <c r="B88" s="21"/>
      <c r="C88" s="10"/>
      <c r="E88" s="1"/>
      <c r="F88" s="1"/>
      <c r="G88" s="1"/>
      <c r="H88" s="1"/>
      <c r="I88" s="1"/>
      <c r="J88" s="1"/>
      <c r="K88" s="1"/>
      <c r="L88" s="1"/>
      <c r="M88" s="1"/>
      <c r="N88" s="1"/>
      <c r="O88" s="3"/>
      <c r="P88" s="1"/>
      <c r="Q88" s="1"/>
      <c r="R88" s="1"/>
      <c r="S88" s="1"/>
      <c r="T88" s="1"/>
    </row>
    <row r="89" spans="1:20" x14ac:dyDescent="0.25">
      <c r="A89" s="6">
        <v>87</v>
      </c>
      <c r="B89" s="21"/>
      <c r="C89" s="10"/>
      <c r="E89" s="1"/>
      <c r="F89" s="1"/>
      <c r="G89" s="1"/>
      <c r="H89" s="1"/>
      <c r="I89" s="1"/>
      <c r="J89" s="1"/>
      <c r="K89" s="1"/>
      <c r="L89" s="1"/>
      <c r="M89" s="1"/>
      <c r="N89" s="1"/>
      <c r="O89" s="3"/>
      <c r="P89" s="1"/>
      <c r="Q89" s="1"/>
      <c r="R89" s="1"/>
      <c r="S89" s="1"/>
      <c r="T89" s="1"/>
    </row>
    <row r="90" spans="1:20" x14ac:dyDescent="0.25">
      <c r="A90" s="6">
        <v>88</v>
      </c>
      <c r="B90" s="21"/>
      <c r="C90" s="10"/>
      <c r="E90" s="1"/>
      <c r="F90" s="1"/>
      <c r="G90" s="1"/>
      <c r="H90" s="1"/>
      <c r="I90" s="1"/>
      <c r="J90" s="1"/>
      <c r="K90" s="1"/>
      <c r="L90" s="1"/>
      <c r="M90" s="1"/>
      <c r="N90" s="1"/>
      <c r="O90" s="3"/>
      <c r="P90" s="1"/>
      <c r="Q90" s="1"/>
      <c r="R90" s="1"/>
      <c r="S90" s="1"/>
      <c r="T90" s="1"/>
    </row>
    <row r="91" spans="1:20" x14ac:dyDescent="0.25">
      <c r="A91" s="6">
        <v>89</v>
      </c>
      <c r="B91" s="21"/>
      <c r="C91" s="10"/>
      <c r="E91" s="1"/>
      <c r="F91" s="1"/>
      <c r="G91" s="1"/>
      <c r="H91" s="1"/>
      <c r="I91" s="1"/>
      <c r="J91" s="1"/>
      <c r="K91" s="1"/>
      <c r="L91" s="1"/>
      <c r="M91" s="1"/>
      <c r="N91" s="1"/>
      <c r="O91" s="3"/>
      <c r="P91" s="1"/>
      <c r="Q91" s="1"/>
      <c r="R91" s="1"/>
      <c r="S91" s="1"/>
      <c r="T91" s="1"/>
    </row>
    <row r="92" spans="1:20" x14ac:dyDescent="0.25">
      <c r="A92" s="6">
        <v>90</v>
      </c>
      <c r="B92" s="21"/>
      <c r="C92" s="10"/>
      <c r="E92" s="1"/>
      <c r="F92" s="1"/>
      <c r="G92" s="1"/>
      <c r="H92" s="1"/>
      <c r="I92" s="1"/>
      <c r="J92" s="1"/>
      <c r="K92" s="1"/>
      <c r="L92" s="1"/>
      <c r="M92" s="1"/>
      <c r="N92" s="1"/>
      <c r="O92" s="3"/>
      <c r="P92" s="1"/>
      <c r="Q92" s="1"/>
      <c r="R92" s="1"/>
      <c r="S92" s="1"/>
      <c r="T92" s="1"/>
    </row>
    <row r="93" spans="1:20" x14ac:dyDescent="0.25">
      <c r="A93" s="6">
        <v>91</v>
      </c>
      <c r="B93" s="21"/>
      <c r="C93" s="10"/>
      <c r="E93" s="1"/>
      <c r="F93" s="1"/>
      <c r="G93" s="1"/>
      <c r="H93" s="1"/>
      <c r="I93" s="1"/>
      <c r="J93" s="1"/>
      <c r="K93" s="1"/>
      <c r="L93" s="1"/>
      <c r="M93" s="1"/>
      <c r="N93" s="1"/>
      <c r="O93" s="3"/>
      <c r="P93" s="1"/>
      <c r="Q93" s="1"/>
      <c r="R93" s="1"/>
      <c r="S93" s="1"/>
      <c r="T93" s="1"/>
    </row>
    <row r="94" spans="1:20" x14ac:dyDescent="0.25">
      <c r="A94" s="6">
        <v>92</v>
      </c>
      <c r="B94" s="21"/>
      <c r="C94" s="10"/>
      <c r="E94" s="1"/>
      <c r="F94" s="1"/>
      <c r="G94" s="1"/>
      <c r="H94" s="1"/>
      <c r="I94" s="1"/>
      <c r="J94" s="1"/>
      <c r="K94" s="1"/>
      <c r="L94" s="1"/>
      <c r="M94" s="1"/>
      <c r="N94" s="1"/>
      <c r="O94" s="3"/>
      <c r="P94" s="1"/>
      <c r="Q94" s="1"/>
      <c r="R94" s="1"/>
      <c r="S94" s="1"/>
      <c r="T94" s="1"/>
    </row>
    <row r="95" spans="1:20" x14ac:dyDescent="0.25">
      <c r="A95" s="6">
        <v>93</v>
      </c>
      <c r="B95" s="21"/>
      <c r="C95" s="10"/>
      <c r="E95" s="1"/>
      <c r="F95" s="1"/>
      <c r="G95" s="1"/>
      <c r="H95" s="1"/>
      <c r="I95" s="1"/>
      <c r="J95" s="1"/>
      <c r="K95" s="1"/>
      <c r="L95" s="1"/>
      <c r="M95" s="1"/>
      <c r="N95" s="1"/>
      <c r="O95" s="3"/>
      <c r="P95" s="1"/>
      <c r="Q95" s="1"/>
      <c r="R95" s="1"/>
      <c r="S95" s="1"/>
      <c r="T95" s="1"/>
    </row>
    <row r="96" spans="1:20" x14ac:dyDescent="0.25">
      <c r="A96" s="6">
        <v>94</v>
      </c>
      <c r="B96" s="21"/>
      <c r="C96" s="10"/>
      <c r="E96" s="1"/>
      <c r="F96" s="1"/>
      <c r="G96" s="1"/>
      <c r="H96" s="1"/>
      <c r="I96" s="1"/>
      <c r="J96" s="1"/>
      <c r="K96" s="1"/>
      <c r="L96" s="1"/>
      <c r="M96" s="1"/>
      <c r="N96" s="1"/>
      <c r="O96" s="3"/>
      <c r="P96" s="1"/>
      <c r="Q96" s="1"/>
      <c r="R96" s="1"/>
      <c r="S96" s="1"/>
      <c r="T96" s="1"/>
    </row>
    <row r="97" spans="1:20" x14ac:dyDescent="0.25">
      <c r="A97" s="6">
        <v>95</v>
      </c>
      <c r="B97" s="21"/>
      <c r="C97" s="10"/>
      <c r="E97" s="1"/>
      <c r="F97" s="1"/>
      <c r="G97" s="1"/>
      <c r="H97" s="1"/>
      <c r="I97" s="1"/>
      <c r="J97" s="1"/>
      <c r="K97" s="1"/>
      <c r="L97" s="1"/>
      <c r="M97" s="1"/>
      <c r="N97" s="1"/>
      <c r="O97" s="3"/>
      <c r="P97" s="1"/>
      <c r="Q97" s="1"/>
      <c r="R97" s="1"/>
      <c r="S97" s="1"/>
      <c r="T97" s="1"/>
    </row>
    <row r="98" spans="1:20" x14ac:dyDescent="0.25">
      <c r="A98" s="6">
        <v>96</v>
      </c>
      <c r="B98" s="21"/>
      <c r="C98" s="10"/>
      <c r="E98" s="1"/>
      <c r="F98" s="1"/>
      <c r="G98" s="1"/>
      <c r="H98" s="1"/>
      <c r="I98" s="1"/>
      <c r="J98" s="1"/>
      <c r="K98" s="1"/>
      <c r="L98" s="1"/>
      <c r="M98" s="1"/>
      <c r="N98" s="1"/>
      <c r="O98" s="3"/>
      <c r="P98" s="1"/>
      <c r="Q98" s="1"/>
      <c r="R98" s="1"/>
      <c r="S98" s="1"/>
      <c r="T98" s="1"/>
    </row>
    <row r="99" spans="1:20" x14ac:dyDescent="0.25">
      <c r="A99" s="6">
        <v>97</v>
      </c>
      <c r="B99" s="21"/>
      <c r="C99" s="10"/>
      <c r="E99" s="1"/>
      <c r="F99" s="1"/>
      <c r="G99" s="1"/>
      <c r="H99" s="1"/>
      <c r="I99" s="1"/>
      <c r="J99" s="1"/>
      <c r="K99" s="1"/>
      <c r="L99" s="1"/>
      <c r="M99" s="1"/>
      <c r="N99" s="1"/>
      <c r="O99" s="3"/>
      <c r="P99" s="1"/>
      <c r="Q99" s="1"/>
      <c r="R99" s="1"/>
      <c r="S99" s="1"/>
      <c r="T99" s="1"/>
    </row>
    <row r="100" spans="1:20" x14ac:dyDescent="0.25">
      <c r="A100" s="6">
        <v>98</v>
      </c>
      <c r="B100" s="21"/>
      <c r="C100" s="10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3"/>
      <c r="P100" s="1"/>
      <c r="Q100" s="1"/>
      <c r="R100" s="1"/>
      <c r="S100" s="1"/>
      <c r="T100" s="1"/>
    </row>
    <row r="101" spans="1:20" x14ac:dyDescent="0.25">
      <c r="A101" s="6">
        <v>99</v>
      </c>
      <c r="B101" s="21"/>
      <c r="C101" s="10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3"/>
      <c r="P101" s="1"/>
      <c r="Q101" s="1"/>
      <c r="R101" s="1"/>
      <c r="S101" s="1"/>
      <c r="T101" s="1"/>
    </row>
    <row r="102" spans="1:20" x14ac:dyDescent="0.25">
      <c r="A102" s="6">
        <v>100</v>
      </c>
      <c r="B102" s="21"/>
      <c r="C102" s="10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3"/>
      <c r="P102" s="1"/>
      <c r="Q102" s="1"/>
      <c r="R102" s="1"/>
      <c r="S102" s="1"/>
      <c r="T102" s="1"/>
    </row>
    <row r="103" spans="1:20" x14ac:dyDescent="0.25">
      <c r="A103" s="6">
        <v>101</v>
      </c>
      <c r="B103" s="21"/>
      <c r="C103" s="10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3"/>
      <c r="P103" s="1"/>
      <c r="Q103" s="1"/>
      <c r="R103" s="1"/>
      <c r="S103" s="1"/>
      <c r="T103" s="1"/>
    </row>
    <row r="104" spans="1:20" x14ac:dyDescent="0.25">
      <c r="A104" s="6">
        <v>102</v>
      </c>
      <c r="B104" s="21"/>
      <c r="C104" s="10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3"/>
      <c r="P104" s="1"/>
      <c r="Q104" s="1"/>
      <c r="R104" s="1"/>
      <c r="S104" s="1"/>
      <c r="T104" s="1"/>
    </row>
    <row r="105" spans="1:20" x14ac:dyDescent="0.25">
      <c r="A105" s="6">
        <v>103</v>
      </c>
      <c r="B105" s="21"/>
      <c r="C105" s="10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3"/>
      <c r="P105" s="1"/>
      <c r="Q105" s="1"/>
      <c r="R105" s="1"/>
      <c r="S105" s="1"/>
      <c r="T105" s="1"/>
    </row>
    <row r="106" spans="1:20" x14ac:dyDescent="0.25">
      <c r="A106" s="6">
        <v>104</v>
      </c>
      <c r="B106" s="21"/>
      <c r="C106" s="1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3"/>
      <c r="P106" s="1"/>
      <c r="Q106" s="1"/>
      <c r="R106" s="1"/>
      <c r="S106" s="1"/>
      <c r="T106" s="1"/>
    </row>
    <row r="107" spans="1:20" x14ac:dyDescent="0.25">
      <c r="A107" s="6">
        <v>105</v>
      </c>
      <c r="B107" s="21"/>
      <c r="C107" s="10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3"/>
      <c r="P107" s="1"/>
      <c r="Q107" s="1"/>
      <c r="R107" s="1"/>
      <c r="S107" s="1"/>
      <c r="T107" s="1"/>
    </row>
    <row r="108" spans="1:20" x14ac:dyDescent="0.25">
      <c r="A108" s="6">
        <v>106</v>
      </c>
      <c r="B108" s="21"/>
      <c r="C108" s="10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3"/>
      <c r="P108" s="1"/>
      <c r="Q108" s="1"/>
      <c r="R108" s="1"/>
      <c r="S108" s="1"/>
      <c r="T108" s="1"/>
    </row>
    <row r="109" spans="1:20" x14ac:dyDescent="0.25">
      <c r="A109" s="6">
        <v>107</v>
      </c>
      <c r="B109" s="21"/>
      <c r="C109" s="10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3"/>
      <c r="P109" s="1"/>
      <c r="Q109" s="1"/>
      <c r="R109" s="1"/>
      <c r="S109" s="1"/>
      <c r="T109" s="1"/>
    </row>
    <row r="110" spans="1:20" x14ac:dyDescent="0.25">
      <c r="A110" s="6">
        <v>108</v>
      </c>
      <c r="B110" s="21"/>
      <c r="C110" s="10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3"/>
      <c r="P110" s="1"/>
      <c r="Q110" s="1"/>
      <c r="R110" s="1"/>
      <c r="S110" s="1"/>
      <c r="T110" s="1"/>
    </row>
    <row r="111" spans="1:20" x14ac:dyDescent="0.25">
      <c r="A111" s="6">
        <v>109</v>
      </c>
      <c r="B111" s="21"/>
      <c r="C111" s="10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3"/>
      <c r="P111" s="1"/>
      <c r="Q111" s="1"/>
      <c r="R111" s="1"/>
      <c r="S111" s="1"/>
      <c r="T111" s="1"/>
    </row>
    <row r="112" spans="1:20" x14ac:dyDescent="0.25">
      <c r="A112" s="6">
        <v>110</v>
      </c>
      <c r="B112" s="21"/>
      <c r="C112" s="10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3"/>
      <c r="P112" s="1"/>
      <c r="Q112" s="1"/>
      <c r="R112" s="1"/>
      <c r="S112" s="1"/>
      <c r="T112" s="1"/>
    </row>
    <row r="113" spans="1:20" x14ac:dyDescent="0.25">
      <c r="A113" s="6">
        <v>111</v>
      </c>
      <c r="B113" s="21"/>
      <c r="C113" s="10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3"/>
      <c r="P113" s="1"/>
      <c r="Q113" s="1"/>
      <c r="R113" s="1"/>
      <c r="S113" s="1"/>
      <c r="T113" s="1"/>
    </row>
    <row r="114" spans="1:20" x14ac:dyDescent="0.25">
      <c r="A114" s="6">
        <v>112</v>
      </c>
      <c r="B114" s="21"/>
      <c r="C114" s="10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3"/>
      <c r="P114" s="1"/>
      <c r="Q114" s="1"/>
      <c r="R114" s="1"/>
      <c r="S114" s="1"/>
      <c r="T114" s="1"/>
    </row>
    <row r="115" spans="1:20" x14ac:dyDescent="0.25">
      <c r="A115" s="6">
        <v>113</v>
      </c>
      <c r="B115" s="21"/>
      <c r="C115" s="10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3"/>
      <c r="P115" s="1"/>
      <c r="Q115" s="1"/>
      <c r="R115" s="1"/>
      <c r="S115" s="1"/>
      <c r="T115" s="1"/>
    </row>
    <row r="116" spans="1:20" x14ac:dyDescent="0.25">
      <c r="A116" s="6">
        <v>114</v>
      </c>
      <c r="B116" s="21"/>
      <c r="C116" s="10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3"/>
      <c r="P116" s="1"/>
      <c r="Q116" s="1"/>
      <c r="R116" s="1"/>
      <c r="S116" s="1"/>
      <c r="T116" s="1"/>
    </row>
    <row r="117" spans="1:20" x14ac:dyDescent="0.25">
      <c r="A117" s="6">
        <v>115</v>
      </c>
      <c r="B117" s="21"/>
      <c r="C117" s="10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3"/>
      <c r="P117" s="1"/>
      <c r="Q117" s="1"/>
      <c r="R117" s="1"/>
      <c r="S117" s="1"/>
      <c r="T117" s="1"/>
    </row>
    <row r="118" spans="1:20" x14ac:dyDescent="0.25">
      <c r="A118" s="6">
        <v>116</v>
      </c>
      <c r="B118" s="21"/>
      <c r="C118" s="1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3"/>
      <c r="P118" s="1"/>
      <c r="Q118" s="1"/>
      <c r="R118" s="1"/>
      <c r="S118" s="1"/>
      <c r="T118" s="1"/>
    </row>
    <row r="119" spans="1:20" x14ac:dyDescent="0.25">
      <c r="A119" s="6">
        <v>117</v>
      </c>
      <c r="B119" s="21"/>
      <c r="C119" s="10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3"/>
      <c r="P119" s="1"/>
      <c r="Q119" s="1"/>
      <c r="R119" s="1"/>
      <c r="S119" s="1"/>
      <c r="T119" s="1"/>
    </row>
    <row r="120" spans="1:20" x14ac:dyDescent="0.25">
      <c r="A120" s="6">
        <v>118</v>
      </c>
      <c r="B120" s="21"/>
      <c r="C120" s="10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3"/>
      <c r="P120" s="1"/>
      <c r="Q120" s="1"/>
      <c r="R120" s="1"/>
      <c r="S120" s="1"/>
      <c r="T120" s="1"/>
    </row>
    <row r="121" spans="1:20" x14ac:dyDescent="0.25">
      <c r="A121" s="6">
        <v>119</v>
      </c>
      <c r="B121" s="21"/>
      <c r="C121" s="10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3"/>
      <c r="P121" s="1"/>
      <c r="Q121" s="1"/>
      <c r="R121" s="1"/>
      <c r="S121" s="1"/>
      <c r="T121" s="1"/>
    </row>
    <row r="122" spans="1:20" x14ac:dyDescent="0.25">
      <c r="A122" s="6">
        <v>120</v>
      </c>
      <c r="B122" s="21"/>
      <c r="C122" s="10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3"/>
      <c r="P122" s="1"/>
      <c r="Q122" s="1"/>
      <c r="R122" s="1"/>
      <c r="S122" s="1"/>
      <c r="T122" s="1"/>
    </row>
    <row r="123" spans="1:20" x14ac:dyDescent="0.25">
      <c r="A123" s="6">
        <v>121</v>
      </c>
      <c r="B123" s="21"/>
      <c r="C123" s="10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3"/>
      <c r="P123" s="1"/>
      <c r="Q123" s="1"/>
      <c r="R123" s="1"/>
      <c r="S123" s="1"/>
      <c r="T123" s="1"/>
    </row>
    <row r="124" spans="1:20" x14ac:dyDescent="0.25">
      <c r="A124" s="6">
        <v>122</v>
      </c>
      <c r="B124" s="21"/>
      <c r="C124" s="10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3"/>
      <c r="P124" s="1"/>
      <c r="Q124" s="1"/>
      <c r="R124" s="1"/>
      <c r="S124" s="1"/>
      <c r="T124" s="1"/>
    </row>
    <row r="125" spans="1:20" x14ac:dyDescent="0.25">
      <c r="A125" s="6">
        <v>123</v>
      </c>
      <c r="B125" s="21"/>
      <c r="C125" s="10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3"/>
      <c r="P125" s="1"/>
      <c r="Q125" s="1"/>
      <c r="R125" s="1"/>
      <c r="S125" s="1"/>
      <c r="T125" s="1"/>
    </row>
    <row r="126" spans="1:20" x14ac:dyDescent="0.25">
      <c r="A126" s="6">
        <v>124</v>
      </c>
      <c r="B126" s="21"/>
      <c r="C126" s="10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3"/>
      <c r="P126" s="1"/>
      <c r="Q126" s="1"/>
      <c r="R126" s="1"/>
      <c r="S126" s="1"/>
      <c r="T126" s="1"/>
    </row>
    <row r="127" spans="1:20" x14ac:dyDescent="0.25">
      <c r="A127" s="6">
        <v>125</v>
      </c>
      <c r="B127" s="21"/>
      <c r="C127" s="10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3"/>
      <c r="P127" s="1"/>
      <c r="Q127" s="1"/>
      <c r="R127" s="1"/>
      <c r="S127" s="1"/>
      <c r="T127" s="1"/>
    </row>
    <row r="128" spans="1:20" x14ac:dyDescent="0.25">
      <c r="A128" s="6">
        <v>126</v>
      </c>
      <c r="B128" s="21"/>
      <c r="C128" s="10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3"/>
      <c r="P128" s="1"/>
      <c r="Q128" s="1"/>
      <c r="R128" s="1"/>
      <c r="S128" s="1"/>
      <c r="T128" s="1"/>
    </row>
    <row r="129" spans="1:20" x14ac:dyDescent="0.25">
      <c r="A129" s="6">
        <v>127</v>
      </c>
      <c r="B129" s="21"/>
      <c r="C129" s="10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3"/>
      <c r="P129" s="1"/>
      <c r="Q129" s="1"/>
      <c r="R129" s="1"/>
      <c r="S129" s="1"/>
      <c r="T129" s="1"/>
    </row>
    <row r="130" spans="1:20" x14ac:dyDescent="0.25">
      <c r="A130" s="6">
        <v>128</v>
      </c>
      <c r="B130" s="21"/>
      <c r="C130" s="10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3"/>
      <c r="P130" s="1"/>
      <c r="Q130" s="1"/>
      <c r="R130" s="1"/>
      <c r="S130" s="1"/>
      <c r="T130" s="1"/>
    </row>
    <row r="131" spans="1:20" x14ac:dyDescent="0.25">
      <c r="A131" s="6">
        <v>129</v>
      </c>
      <c r="B131" s="21"/>
      <c r="C131" s="10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3"/>
      <c r="P131" s="1"/>
      <c r="Q131" s="1"/>
      <c r="R131" s="1"/>
      <c r="S131" s="1"/>
      <c r="T131" s="1"/>
    </row>
    <row r="132" spans="1:20" x14ac:dyDescent="0.25">
      <c r="A132" s="6">
        <v>130</v>
      </c>
      <c r="B132" s="21"/>
      <c r="C132" s="10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3"/>
      <c r="P132" s="1"/>
      <c r="Q132" s="1"/>
      <c r="R132" s="1"/>
      <c r="S132" s="1"/>
      <c r="T132" s="1"/>
    </row>
    <row r="133" spans="1:20" x14ac:dyDescent="0.25">
      <c r="A133" s="6">
        <v>131</v>
      </c>
      <c r="B133" s="21"/>
      <c r="C133" s="10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3"/>
      <c r="P133" s="1"/>
      <c r="Q133" s="1"/>
      <c r="R133" s="1"/>
      <c r="S133" s="1"/>
      <c r="T133" s="1"/>
    </row>
    <row r="134" spans="1:20" x14ac:dyDescent="0.25">
      <c r="A134" s="6">
        <v>132</v>
      </c>
      <c r="B134" s="21"/>
      <c r="C134" s="10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3"/>
      <c r="P134" s="1"/>
      <c r="Q134" s="1"/>
      <c r="R134" s="1"/>
      <c r="S134" s="1"/>
      <c r="T134" s="1"/>
    </row>
    <row r="135" spans="1:20" x14ac:dyDescent="0.25">
      <c r="A135" s="6">
        <v>133</v>
      </c>
      <c r="B135" s="21"/>
      <c r="C135" s="10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3"/>
      <c r="P135" s="1"/>
      <c r="Q135" s="1"/>
      <c r="R135" s="1"/>
      <c r="S135" s="1"/>
      <c r="T135" s="1"/>
    </row>
    <row r="136" spans="1:20" x14ac:dyDescent="0.25">
      <c r="A136" s="6">
        <v>134</v>
      </c>
      <c r="B136" s="21"/>
      <c r="C136" s="10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3"/>
      <c r="P136" s="1"/>
      <c r="Q136" s="1"/>
      <c r="R136" s="1"/>
      <c r="S136" s="1"/>
      <c r="T136" s="1"/>
    </row>
    <row r="137" spans="1:20" x14ac:dyDescent="0.25">
      <c r="A137" s="6">
        <v>135</v>
      </c>
      <c r="B137" s="21"/>
      <c r="C137" s="10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3"/>
      <c r="P137" s="1"/>
      <c r="Q137" s="1"/>
      <c r="R137" s="1"/>
      <c r="S137" s="1"/>
      <c r="T137" s="1"/>
    </row>
    <row r="138" spans="1:20" x14ac:dyDescent="0.25">
      <c r="A138" s="6">
        <v>136</v>
      </c>
      <c r="B138" s="21"/>
      <c r="C138" s="10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3"/>
      <c r="P138" s="1"/>
      <c r="Q138" s="1"/>
      <c r="R138" s="1"/>
      <c r="S138" s="1"/>
      <c r="T138" s="1"/>
    </row>
    <row r="139" spans="1:20" x14ac:dyDescent="0.25">
      <c r="A139" s="6">
        <v>137</v>
      </c>
      <c r="B139" s="21"/>
      <c r="C139" s="10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3"/>
      <c r="P139" s="1"/>
      <c r="Q139" s="1"/>
      <c r="R139" s="1"/>
      <c r="S139" s="1"/>
      <c r="T139" s="1"/>
    </row>
    <row r="140" spans="1:20" x14ac:dyDescent="0.25">
      <c r="A140" s="6">
        <v>138</v>
      </c>
      <c r="B140" s="21"/>
      <c r="C140" s="10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3"/>
      <c r="P140" s="1"/>
      <c r="Q140" s="1"/>
      <c r="R140" s="1"/>
      <c r="S140" s="1"/>
      <c r="T140" s="1"/>
    </row>
    <row r="141" spans="1:20" x14ac:dyDescent="0.25">
      <c r="A141" s="6">
        <v>139</v>
      </c>
      <c r="B141" s="21"/>
      <c r="C141" s="10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3"/>
      <c r="P141" s="1"/>
      <c r="Q141" s="1"/>
      <c r="R141" s="1"/>
      <c r="S141" s="1"/>
      <c r="T141" s="1"/>
    </row>
    <row r="142" spans="1:20" x14ac:dyDescent="0.25">
      <c r="A142" s="6">
        <v>140</v>
      </c>
      <c r="B142" s="21"/>
      <c r="C142" s="10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3"/>
      <c r="P142" s="1"/>
      <c r="Q142" s="1"/>
      <c r="R142" s="1"/>
      <c r="S142" s="1"/>
      <c r="T142" s="1"/>
    </row>
    <row r="143" spans="1:20" x14ac:dyDescent="0.25">
      <c r="A143" s="6">
        <v>141</v>
      </c>
      <c r="B143" s="21"/>
      <c r="C143" s="10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3"/>
      <c r="P143" s="1"/>
      <c r="Q143" s="1"/>
      <c r="R143" s="1"/>
      <c r="S143" s="1"/>
      <c r="T143" s="1"/>
    </row>
    <row r="144" spans="1:20" x14ac:dyDescent="0.25">
      <c r="A144" s="6">
        <v>142</v>
      </c>
      <c r="B144" s="21"/>
      <c r="C144" s="10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3"/>
      <c r="P144" s="1"/>
      <c r="Q144" s="1"/>
      <c r="R144" s="1"/>
      <c r="S144" s="1"/>
      <c r="T144" s="1"/>
    </row>
    <row r="145" spans="1:20" x14ac:dyDescent="0.25">
      <c r="A145" s="6">
        <v>143</v>
      </c>
      <c r="B145" s="21"/>
      <c r="C145" s="10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3"/>
      <c r="P145" s="1"/>
      <c r="Q145" s="1"/>
      <c r="R145" s="1"/>
      <c r="S145" s="1"/>
      <c r="T145" s="1"/>
    </row>
    <row r="146" spans="1:20" x14ac:dyDescent="0.25">
      <c r="A146" s="6">
        <v>144</v>
      </c>
      <c r="B146" s="21"/>
      <c r="C146" s="10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3"/>
      <c r="P146" s="1"/>
      <c r="Q146" s="1"/>
      <c r="R146" s="1"/>
      <c r="S146" s="1"/>
      <c r="T146" s="1"/>
    </row>
    <row r="147" spans="1:20" x14ac:dyDescent="0.25">
      <c r="A147" s="6">
        <v>145</v>
      </c>
      <c r="B147" s="21"/>
      <c r="C147" s="10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3"/>
      <c r="P147" s="1"/>
      <c r="Q147" s="1"/>
      <c r="R147" s="1"/>
      <c r="S147" s="1"/>
      <c r="T147" s="1"/>
    </row>
    <row r="148" spans="1:20" x14ac:dyDescent="0.25">
      <c r="A148" s="6">
        <v>146</v>
      </c>
      <c r="B148" s="21"/>
      <c r="C148" s="10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3"/>
      <c r="P148" s="1"/>
      <c r="Q148" s="1"/>
      <c r="R148" s="1"/>
      <c r="S148" s="1"/>
      <c r="T148" s="1"/>
    </row>
    <row r="149" spans="1:20" x14ac:dyDescent="0.25">
      <c r="A149" s="6">
        <v>147</v>
      </c>
      <c r="B149" s="21"/>
      <c r="C149" s="10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3"/>
      <c r="P149" s="1"/>
      <c r="Q149" s="1"/>
      <c r="R149" s="1"/>
      <c r="S149" s="1"/>
      <c r="T149" s="1"/>
    </row>
    <row r="150" spans="1:20" x14ac:dyDescent="0.25">
      <c r="A150" s="6">
        <v>148</v>
      </c>
      <c r="B150" s="21"/>
      <c r="C150" s="10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3"/>
      <c r="P150" s="1"/>
      <c r="Q150" s="1"/>
      <c r="R150" s="1"/>
      <c r="S150" s="1"/>
      <c r="T150" s="1"/>
    </row>
    <row r="151" spans="1:20" x14ac:dyDescent="0.25">
      <c r="A151" s="6">
        <v>149</v>
      </c>
      <c r="B151" s="21"/>
      <c r="C151" s="10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3"/>
      <c r="P151" s="1"/>
      <c r="Q151" s="1"/>
      <c r="R151" s="1"/>
      <c r="S151" s="1"/>
      <c r="T151" s="1"/>
    </row>
    <row r="152" spans="1:20" x14ac:dyDescent="0.25">
      <c r="A152" s="6">
        <v>150</v>
      </c>
      <c r="B152" s="21"/>
      <c r="C152" s="10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3"/>
      <c r="P152" s="1"/>
      <c r="Q152" s="1"/>
      <c r="R152" s="1"/>
      <c r="S152" s="1"/>
      <c r="T152" s="1"/>
    </row>
    <row r="153" spans="1:20" x14ac:dyDescent="0.25">
      <c r="A153" s="6">
        <v>151</v>
      </c>
      <c r="B153" s="21"/>
      <c r="C153" s="10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3"/>
      <c r="P153" s="1"/>
      <c r="Q153" s="1"/>
      <c r="R153" s="1"/>
      <c r="S153" s="1"/>
      <c r="T153" s="1"/>
    </row>
    <row r="154" spans="1:20" x14ac:dyDescent="0.25">
      <c r="A154" s="6">
        <v>152</v>
      </c>
      <c r="B154" s="21"/>
      <c r="C154" s="10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3"/>
      <c r="P154" s="1"/>
      <c r="Q154" s="1"/>
      <c r="R154" s="1"/>
      <c r="S154" s="1"/>
      <c r="T154" s="1"/>
    </row>
    <row r="155" spans="1:20" x14ac:dyDescent="0.25">
      <c r="A155" s="6">
        <v>153</v>
      </c>
      <c r="B155" s="21"/>
      <c r="C155" s="10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3"/>
      <c r="P155" s="1"/>
      <c r="Q155" s="1"/>
      <c r="R155" s="1"/>
      <c r="S155" s="1"/>
      <c r="T155" s="1"/>
    </row>
    <row r="156" spans="1:20" x14ac:dyDescent="0.25">
      <c r="A156" s="6">
        <v>154</v>
      </c>
      <c r="B156" s="21"/>
      <c r="C156" s="10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3"/>
      <c r="P156" s="1"/>
      <c r="Q156" s="1"/>
      <c r="R156" s="1"/>
      <c r="S156" s="1"/>
      <c r="T156" s="1"/>
    </row>
    <row r="157" spans="1:20" x14ac:dyDescent="0.25">
      <c r="A157" s="6">
        <v>155</v>
      </c>
      <c r="B157" s="21"/>
      <c r="C157" s="10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3"/>
      <c r="P157" s="1"/>
      <c r="Q157" s="1"/>
      <c r="R157" s="1"/>
      <c r="S157" s="1"/>
      <c r="T157" s="1"/>
    </row>
    <row r="158" spans="1:20" x14ac:dyDescent="0.25">
      <c r="A158" s="6">
        <v>156</v>
      </c>
      <c r="B158" s="21"/>
      <c r="C158" s="10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3"/>
      <c r="P158" s="1"/>
      <c r="Q158" s="1"/>
      <c r="R158" s="1"/>
      <c r="S158" s="1"/>
      <c r="T158" s="1"/>
    </row>
    <row r="159" spans="1:20" x14ac:dyDescent="0.25">
      <c r="A159" s="6">
        <v>157</v>
      </c>
      <c r="B159" s="21"/>
      <c r="C159" s="10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3"/>
      <c r="P159" s="1"/>
      <c r="Q159" s="1"/>
      <c r="R159" s="1"/>
      <c r="S159" s="1"/>
      <c r="T159" s="1"/>
    </row>
    <row r="160" spans="1:20" x14ac:dyDescent="0.25">
      <c r="A160" s="6">
        <v>158</v>
      </c>
      <c r="B160" s="21"/>
      <c r="C160" s="10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3"/>
      <c r="P160" s="1"/>
      <c r="Q160" s="1"/>
      <c r="R160" s="1"/>
      <c r="S160" s="1"/>
      <c r="T160" s="1"/>
    </row>
    <row r="161" spans="1:20" x14ac:dyDescent="0.25">
      <c r="A161" s="6">
        <v>159</v>
      </c>
      <c r="B161" s="21"/>
      <c r="C161" s="10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3"/>
      <c r="P161" s="1"/>
      <c r="Q161" s="1"/>
      <c r="R161" s="1"/>
      <c r="S161" s="1"/>
      <c r="T161" s="1"/>
    </row>
    <row r="162" spans="1:20" x14ac:dyDescent="0.25">
      <c r="A162" s="6">
        <v>160</v>
      </c>
      <c r="B162" s="21"/>
      <c r="C162" s="10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3"/>
      <c r="P162" s="1"/>
      <c r="Q162" s="1"/>
      <c r="R162" s="1"/>
      <c r="S162" s="1"/>
      <c r="T162" s="1"/>
    </row>
    <row r="163" spans="1:20" x14ac:dyDescent="0.25">
      <c r="A163" s="6">
        <v>161</v>
      </c>
      <c r="B163" s="21"/>
      <c r="C163" s="10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3"/>
      <c r="P163" s="1"/>
      <c r="Q163" s="1"/>
      <c r="R163" s="1"/>
      <c r="S163" s="1"/>
      <c r="T163" s="1"/>
    </row>
    <row r="164" spans="1:20" x14ac:dyDescent="0.25">
      <c r="A164" s="6">
        <v>162</v>
      </c>
      <c r="B164" s="21"/>
      <c r="C164" s="10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3"/>
      <c r="P164" s="1"/>
      <c r="Q164" s="1"/>
      <c r="R164" s="1"/>
      <c r="S164" s="1"/>
      <c r="T164" s="1"/>
    </row>
    <row r="165" spans="1:20" x14ac:dyDescent="0.25">
      <c r="A165" s="6">
        <v>163</v>
      </c>
      <c r="B165" s="21"/>
      <c r="C165" s="10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3"/>
      <c r="P165" s="1"/>
      <c r="Q165" s="1"/>
      <c r="R165" s="1"/>
      <c r="S165" s="1"/>
      <c r="T165" s="1"/>
    </row>
    <row r="166" spans="1:20" x14ac:dyDescent="0.25">
      <c r="A166" s="6">
        <v>164</v>
      </c>
      <c r="B166" s="21"/>
      <c r="C166" s="10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3"/>
      <c r="P166" s="1"/>
      <c r="Q166" s="1"/>
      <c r="R166" s="1"/>
      <c r="S166" s="1"/>
      <c r="T166" s="1"/>
    </row>
    <row r="167" spans="1:20" x14ac:dyDescent="0.25">
      <c r="A167" s="6">
        <v>165</v>
      </c>
      <c r="B167" s="21"/>
      <c r="C167" s="10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3"/>
      <c r="P167" s="1"/>
      <c r="Q167" s="1"/>
      <c r="R167" s="1"/>
      <c r="S167" s="1"/>
      <c r="T167" s="1"/>
    </row>
    <row r="168" spans="1:20" x14ac:dyDescent="0.25">
      <c r="A168" s="6">
        <v>166</v>
      </c>
      <c r="B168" s="21"/>
      <c r="C168" s="10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3"/>
      <c r="P168" s="1"/>
      <c r="Q168" s="1"/>
      <c r="R168" s="1"/>
      <c r="S168" s="1"/>
      <c r="T168" s="1"/>
    </row>
    <row r="169" spans="1:20" x14ac:dyDescent="0.25">
      <c r="A169" s="6">
        <v>167</v>
      </c>
      <c r="B169" s="21"/>
      <c r="C169" s="10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3"/>
      <c r="P169" s="1"/>
      <c r="Q169" s="1"/>
      <c r="R169" s="1"/>
      <c r="S169" s="1"/>
      <c r="T169" s="1"/>
    </row>
    <row r="170" spans="1:20" x14ac:dyDescent="0.25">
      <c r="A170" s="6">
        <v>168</v>
      </c>
      <c r="B170" s="21"/>
      <c r="C170" s="10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3"/>
      <c r="P170" s="1"/>
      <c r="Q170" s="1"/>
      <c r="R170" s="1"/>
      <c r="S170" s="1"/>
      <c r="T170" s="1"/>
    </row>
    <row r="171" spans="1:20" x14ac:dyDescent="0.25">
      <c r="A171" s="6">
        <v>169</v>
      </c>
      <c r="B171" s="21"/>
      <c r="C171" s="10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3"/>
      <c r="P171" s="1"/>
      <c r="Q171" s="1"/>
      <c r="R171" s="1"/>
      <c r="S171" s="1"/>
      <c r="T171" s="1"/>
    </row>
    <row r="172" spans="1:20" x14ac:dyDescent="0.25">
      <c r="A172" s="6">
        <v>170</v>
      </c>
      <c r="B172" s="21"/>
      <c r="C172" s="10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3"/>
      <c r="P172" s="1"/>
      <c r="Q172" s="1"/>
      <c r="R172" s="1"/>
      <c r="S172" s="1"/>
      <c r="T172" s="1"/>
    </row>
    <row r="173" spans="1:20" x14ac:dyDescent="0.25">
      <c r="A173" s="6">
        <v>171</v>
      </c>
      <c r="B173" s="21"/>
      <c r="C173" s="10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3"/>
      <c r="P173" s="1"/>
      <c r="Q173" s="1"/>
      <c r="R173" s="1"/>
      <c r="S173" s="1"/>
      <c r="T173" s="1"/>
    </row>
    <row r="174" spans="1:20" x14ac:dyDescent="0.25">
      <c r="A174" s="6">
        <v>172</v>
      </c>
      <c r="B174" s="21"/>
      <c r="C174" s="10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3"/>
      <c r="P174" s="1"/>
      <c r="Q174" s="1"/>
      <c r="R174" s="1"/>
      <c r="S174" s="1"/>
      <c r="T174" s="1"/>
    </row>
    <row r="175" spans="1:20" x14ac:dyDescent="0.25">
      <c r="A175" s="6">
        <v>173</v>
      </c>
      <c r="B175" s="21"/>
      <c r="C175" s="10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3"/>
      <c r="P175" s="1"/>
      <c r="Q175" s="1"/>
      <c r="R175" s="1"/>
      <c r="S175" s="1"/>
      <c r="T175" s="1"/>
    </row>
    <row r="176" spans="1:20" x14ac:dyDescent="0.25">
      <c r="A176" s="6">
        <v>174</v>
      </c>
      <c r="B176" s="21"/>
      <c r="C176" s="10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3"/>
      <c r="P176" s="1"/>
      <c r="Q176" s="1"/>
      <c r="R176" s="1"/>
      <c r="S176" s="1"/>
      <c r="T176" s="1"/>
    </row>
    <row r="177" spans="1:20" x14ac:dyDescent="0.25">
      <c r="A177" s="6">
        <v>175</v>
      </c>
      <c r="B177" s="21"/>
      <c r="C177" s="10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3"/>
      <c r="P177" s="1"/>
      <c r="Q177" s="1"/>
      <c r="R177" s="1"/>
      <c r="S177" s="1"/>
      <c r="T177" s="1"/>
    </row>
    <row r="178" spans="1:20" x14ac:dyDescent="0.25">
      <c r="A178" s="6">
        <v>176</v>
      </c>
      <c r="B178" s="21"/>
      <c r="C178" s="10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3"/>
      <c r="P178" s="1"/>
      <c r="Q178" s="1"/>
      <c r="R178" s="1"/>
      <c r="S178" s="1"/>
      <c r="T178" s="1"/>
    </row>
    <row r="179" spans="1:20" x14ac:dyDescent="0.25">
      <c r="A179" s="6">
        <v>177</v>
      </c>
      <c r="B179" s="21"/>
      <c r="C179" s="10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3"/>
      <c r="P179" s="1"/>
      <c r="Q179" s="1"/>
      <c r="R179" s="1"/>
      <c r="S179" s="1"/>
      <c r="T179" s="1"/>
    </row>
    <row r="180" spans="1:20" x14ac:dyDescent="0.25">
      <c r="A180" s="6">
        <v>178</v>
      </c>
      <c r="B180" s="21"/>
      <c r="C180" s="10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3"/>
      <c r="P180" s="1"/>
      <c r="Q180" s="1"/>
      <c r="R180" s="1"/>
      <c r="S180" s="1"/>
      <c r="T180" s="1"/>
    </row>
    <row r="181" spans="1:20" x14ac:dyDescent="0.25">
      <c r="A181" s="6">
        <v>179</v>
      </c>
      <c r="B181" s="21"/>
      <c r="C181" s="10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3"/>
      <c r="P181" s="1"/>
      <c r="Q181" s="1"/>
      <c r="R181" s="1"/>
      <c r="S181" s="1"/>
      <c r="T181" s="1"/>
    </row>
    <row r="182" spans="1:20" x14ac:dyDescent="0.25">
      <c r="A182" s="6">
        <v>180</v>
      </c>
      <c r="B182" s="21"/>
      <c r="C182" s="10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3"/>
      <c r="P182" s="1"/>
      <c r="Q182" s="1"/>
      <c r="R182" s="1"/>
      <c r="S182" s="1"/>
      <c r="T182" s="1"/>
    </row>
    <row r="183" spans="1:20" x14ac:dyDescent="0.25">
      <c r="A183" s="6">
        <v>181</v>
      </c>
      <c r="B183" s="21"/>
      <c r="C183" s="10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3"/>
      <c r="P183" s="1"/>
      <c r="Q183" s="1"/>
      <c r="R183" s="1"/>
      <c r="S183" s="1"/>
      <c r="T183" s="1"/>
    </row>
    <row r="184" spans="1:20" x14ac:dyDescent="0.25">
      <c r="A184" s="6">
        <v>182</v>
      </c>
      <c r="B184" s="21"/>
      <c r="C184" s="10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3"/>
      <c r="P184" s="1"/>
      <c r="Q184" s="1"/>
      <c r="R184" s="1"/>
      <c r="S184" s="1"/>
      <c r="T184" s="1"/>
    </row>
    <row r="185" spans="1:20" x14ac:dyDescent="0.25">
      <c r="A185" s="6">
        <v>183</v>
      </c>
      <c r="B185" s="21"/>
      <c r="C185" s="10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3"/>
      <c r="P185" s="1"/>
      <c r="Q185" s="1"/>
      <c r="R185" s="1"/>
      <c r="S185" s="1"/>
      <c r="T185" s="1"/>
    </row>
    <row r="186" spans="1:20" x14ac:dyDescent="0.25">
      <c r="A186" s="6">
        <v>184</v>
      </c>
      <c r="B186" s="21"/>
      <c r="C186" s="10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3"/>
      <c r="P186" s="1"/>
      <c r="Q186" s="1"/>
      <c r="R186" s="1"/>
      <c r="S186" s="1"/>
      <c r="T186" s="1"/>
    </row>
    <row r="187" spans="1:20" x14ac:dyDescent="0.25">
      <c r="A187" s="6">
        <v>185</v>
      </c>
      <c r="B187" s="21"/>
      <c r="C187" s="10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3"/>
      <c r="P187" s="1"/>
      <c r="Q187" s="1"/>
      <c r="R187" s="1"/>
      <c r="S187" s="1"/>
      <c r="T187" s="1"/>
    </row>
    <row r="188" spans="1:20" x14ac:dyDescent="0.25">
      <c r="A188" s="6">
        <v>186</v>
      </c>
      <c r="B188" s="21"/>
      <c r="C188" s="10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3"/>
      <c r="P188" s="1"/>
      <c r="Q188" s="1"/>
      <c r="R188" s="1"/>
      <c r="S188" s="1"/>
      <c r="T188" s="1"/>
    </row>
    <row r="189" spans="1:20" x14ac:dyDescent="0.25">
      <c r="A189" s="6">
        <v>187</v>
      </c>
      <c r="B189" s="21"/>
      <c r="C189" s="10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3"/>
      <c r="P189" s="1"/>
      <c r="Q189" s="1"/>
      <c r="R189" s="1"/>
      <c r="S189" s="1"/>
      <c r="T189" s="1"/>
    </row>
    <row r="190" spans="1:20" x14ac:dyDescent="0.25">
      <c r="A190" s="6">
        <v>188</v>
      </c>
      <c r="B190" s="21"/>
      <c r="C190" s="10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3"/>
      <c r="P190" s="1"/>
      <c r="Q190" s="1"/>
      <c r="R190" s="1"/>
      <c r="S190" s="1"/>
      <c r="T190" s="1"/>
    </row>
    <row r="191" spans="1:20" x14ac:dyDescent="0.25">
      <c r="A191" s="6">
        <v>189</v>
      </c>
      <c r="B191" s="21"/>
      <c r="C191" s="10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3"/>
      <c r="P191" s="1"/>
      <c r="Q191" s="1"/>
      <c r="R191" s="1"/>
      <c r="S191" s="1"/>
      <c r="T191" s="1"/>
    </row>
    <row r="192" spans="1:20" x14ac:dyDescent="0.25">
      <c r="A192" s="6">
        <v>190</v>
      </c>
      <c r="B192" s="21"/>
      <c r="C192" s="10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3"/>
      <c r="P192" s="1"/>
      <c r="Q192" s="1"/>
      <c r="R192" s="1"/>
      <c r="S192" s="1"/>
      <c r="T192" s="1"/>
    </row>
    <row r="193" spans="1:20" x14ac:dyDescent="0.25">
      <c r="A193" s="6">
        <v>191</v>
      </c>
      <c r="B193" s="21"/>
      <c r="C193" s="10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3"/>
      <c r="P193" s="1"/>
      <c r="Q193" s="1"/>
      <c r="R193" s="1"/>
      <c r="S193" s="1"/>
      <c r="T193" s="1"/>
    </row>
    <row r="194" spans="1:20" x14ac:dyDescent="0.25">
      <c r="A194" s="6">
        <v>192</v>
      </c>
      <c r="B194" s="21"/>
      <c r="C194" s="10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3"/>
      <c r="P194" s="1"/>
      <c r="Q194" s="1"/>
      <c r="R194" s="1"/>
      <c r="S194" s="1"/>
      <c r="T194" s="1"/>
    </row>
    <row r="195" spans="1:20" x14ac:dyDescent="0.25">
      <c r="A195" s="6">
        <v>193</v>
      </c>
      <c r="B195" s="21"/>
      <c r="C195" s="10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3"/>
      <c r="P195" s="1"/>
      <c r="Q195" s="1"/>
      <c r="R195" s="1"/>
      <c r="S195" s="1"/>
      <c r="T195" s="1"/>
    </row>
    <row r="196" spans="1:20" x14ac:dyDescent="0.25">
      <c r="A196" s="6">
        <v>194</v>
      </c>
      <c r="B196" s="21"/>
      <c r="C196" s="10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3"/>
      <c r="P196" s="1"/>
      <c r="Q196" s="1"/>
      <c r="R196" s="1"/>
      <c r="S196" s="1"/>
      <c r="T196" s="1"/>
    </row>
    <row r="197" spans="1:20" x14ac:dyDescent="0.25">
      <c r="A197" s="6">
        <v>195</v>
      </c>
      <c r="B197" s="21"/>
      <c r="C197" s="10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3"/>
      <c r="P197" s="1"/>
      <c r="Q197" s="1"/>
      <c r="R197" s="1"/>
      <c r="S197" s="1"/>
      <c r="T197" s="1"/>
    </row>
    <row r="198" spans="1:20" x14ac:dyDescent="0.25">
      <c r="A198" s="6">
        <v>196</v>
      </c>
      <c r="B198" s="21"/>
      <c r="C198" s="10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3"/>
      <c r="P198" s="1"/>
      <c r="Q198" s="1"/>
      <c r="R198" s="1"/>
      <c r="S198" s="1"/>
      <c r="T198" s="1"/>
    </row>
    <row r="199" spans="1:20" x14ac:dyDescent="0.25">
      <c r="A199" s="6">
        <v>197</v>
      </c>
      <c r="B199" s="21"/>
      <c r="C199" s="10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3"/>
      <c r="P199" s="1"/>
      <c r="Q199" s="1"/>
      <c r="R199" s="1"/>
      <c r="S199" s="1"/>
      <c r="T199" s="1"/>
    </row>
    <row r="200" spans="1:20" x14ac:dyDescent="0.25">
      <c r="A200" s="6">
        <v>198</v>
      </c>
      <c r="B200" s="21"/>
      <c r="C200" s="10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3"/>
      <c r="P200" s="1"/>
      <c r="Q200" s="1"/>
      <c r="R200" s="1"/>
      <c r="S200" s="1"/>
      <c r="T200" s="1"/>
    </row>
    <row r="201" spans="1:20" x14ac:dyDescent="0.25">
      <c r="A201" s="6">
        <v>199</v>
      </c>
      <c r="B201" s="21"/>
      <c r="C201" s="10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3"/>
      <c r="P201" s="1"/>
      <c r="Q201" s="1"/>
      <c r="R201" s="1"/>
      <c r="S201" s="1"/>
      <c r="T201" s="1"/>
    </row>
    <row r="202" spans="1:20" x14ac:dyDescent="0.25">
      <c r="A202" s="6">
        <v>200</v>
      </c>
      <c r="B202" s="21"/>
      <c r="C202" s="10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3"/>
      <c r="P202" s="1"/>
      <c r="Q202" s="1"/>
      <c r="R202" s="1"/>
      <c r="S202" s="1"/>
      <c r="T202" s="1"/>
    </row>
    <row r="203" spans="1:20" x14ac:dyDescent="0.25">
      <c r="A203" s="6">
        <v>201</v>
      </c>
      <c r="B203" s="21"/>
      <c r="C203" s="10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3"/>
      <c r="P203" s="1"/>
      <c r="Q203" s="1"/>
      <c r="R203" s="1"/>
      <c r="S203" s="1"/>
      <c r="T203" s="1"/>
    </row>
    <row r="204" spans="1:20" x14ac:dyDescent="0.25">
      <c r="A204" s="6">
        <v>202</v>
      </c>
      <c r="B204" s="21"/>
      <c r="C204" s="10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3"/>
      <c r="P204" s="1"/>
      <c r="Q204" s="1"/>
      <c r="R204" s="1"/>
      <c r="S204" s="1"/>
      <c r="T204" s="1"/>
    </row>
    <row r="205" spans="1:20" x14ac:dyDescent="0.25">
      <c r="A205" s="6">
        <v>203</v>
      </c>
      <c r="B205" s="21"/>
      <c r="C205" s="10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3"/>
      <c r="P205" s="1"/>
      <c r="Q205" s="1"/>
      <c r="R205" s="1"/>
      <c r="S205" s="1"/>
      <c r="T205" s="1"/>
    </row>
    <row r="206" spans="1:20" x14ac:dyDescent="0.25">
      <c r="A206" s="6">
        <v>204</v>
      </c>
      <c r="B206" s="21"/>
      <c r="C206" s="10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3"/>
      <c r="P206" s="1"/>
      <c r="Q206" s="1"/>
      <c r="R206" s="1"/>
      <c r="S206" s="1"/>
      <c r="T206" s="1"/>
    </row>
    <row r="207" spans="1:20" x14ac:dyDescent="0.25">
      <c r="A207" s="6">
        <v>205</v>
      </c>
      <c r="B207" s="21"/>
      <c r="C207" s="10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3"/>
      <c r="P207" s="1"/>
      <c r="Q207" s="1"/>
      <c r="R207" s="1"/>
      <c r="S207" s="1"/>
      <c r="T207" s="1"/>
    </row>
    <row r="208" spans="1:20" x14ac:dyDescent="0.25">
      <c r="A208" s="6">
        <v>206</v>
      </c>
      <c r="B208" s="21"/>
      <c r="C208" s="10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3"/>
      <c r="P208" s="1"/>
      <c r="Q208" s="1"/>
      <c r="R208" s="1"/>
      <c r="S208" s="1"/>
      <c r="T208" s="1"/>
    </row>
    <row r="209" spans="1:20" x14ac:dyDescent="0.25">
      <c r="A209" s="6">
        <v>207</v>
      </c>
      <c r="B209" s="21"/>
      <c r="C209" s="10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3"/>
      <c r="P209" s="1"/>
      <c r="Q209" s="1"/>
      <c r="R209" s="1"/>
      <c r="S209" s="1"/>
      <c r="T209" s="1"/>
    </row>
    <row r="210" spans="1:20" x14ac:dyDescent="0.25">
      <c r="A210" s="6">
        <v>208</v>
      </c>
      <c r="B210" s="21"/>
      <c r="C210" s="10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3"/>
      <c r="P210" s="1"/>
      <c r="Q210" s="1"/>
      <c r="R210" s="1"/>
      <c r="S210" s="1"/>
      <c r="T210" s="1"/>
    </row>
    <row r="211" spans="1:20" x14ac:dyDescent="0.25">
      <c r="A211" s="6">
        <v>209</v>
      </c>
      <c r="B211" s="21"/>
      <c r="C211" s="10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3"/>
      <c r="P211" s="1"/>
      <c r="Q211" s="1"/>
      <c r="R211" s="1"/>
      <c r="S211" s="1"/>
      <c r="T211" s="1"/>
    </row>
    <row r="212" spans="1:20" x14ac:dyDescent="0.25">
      <c r="A212" s="6">
        <v>210</v>
      </c>
      <c r="B212" s="21"/>
      <c r="C212" s="10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3"/>
      <c r="P212" s="1"/>
      <c r="Q212" s="1"/>
      <c r="R212" s="1"/>
      <c r="S212" s="1"/>
      <c r="T212" s="1"/>
    </row>
    <row r="213" spans="1:20" x14ac:dyDescent="0.25">
      <c r="A213" s="6">
        <v>211</v>
      </c>
      <c r="B213" s="21"/>
      <c r="C213" s="10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3"/>
      <c r="P213" s="1"/>
      <c r="Q213" s="1"/>
      <c r="R213" s="1"/>
      <c r="S213" s="1"/>
      <c r="T213" s="1"/>
    </row>
    <row r="214" spans="1:20" x14ac:dyDescent="0.25">
      <c r="A214" s="6">
        <v>212</v>
      </c>
      <c r="B214" s="21"/>
      <c r="C214" s="10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3"/>
      <c r="P214" s="1"/>
      <c r="Q214" s="1"/>
      <c r="R214" s="1"/>
      <c r="S214" s="1"/>
      <c r="T214" s="1"/>
    </row>
    <row r="215" spans="1:20" x14ac:dyDescent="0.25">
      <c r="A215" s="6">
        <v>213</v>
      </c>
      <c r="B215" s="21"/>
      <c r="C215" s="10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3"/>
      <c r="P215" s="1"/>
      <c r="Q215" s="1"/>
      <c r="R215" s="1"/>
      <c r="S215" s="1"/>
      <c r="T215" s="1"/>
    </row>
    <row r="216" spans="1:20" x14ac:dyDescent="0.25">
      <c r="A216" s="6">
        <v>214</v>
      </c>
      <c r="B216" s="21"/>
      <c r="C216" s="10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3"/>
      <c r="P216" s="1"/>
      <c r="Q216" s="1"/>
      <c r="R216" s="1"/>
      <c r="S216" s="1"/>
      <c r="T216" s="1"/>
    </row>
    <row r="217" spans="1:20" x14ac:dyDescent="0.25">
      <c r="A217" s="6">
        <v>215</v>
      </c>
      <c r="B217" s="21"/>
      <c r="C217" s="10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3"/>
      <c r="P217" s="1"/>
      <c r="Q217" s="1"/>
      <c r="R217" s="1"/>
      <c r="S217" s="1"/>
      <c r="T217" s="1"/>
    </row>
    <row r="218" spans="1:20" x14ac:dyDescent="0.25">
      <c r="A218" s="6">
        <v>216</v>
      </c>
      <c r="B218" s="21"/>
      <c r="C218" s="10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3"/>
      <c r="P218" s="1"/>
      <c r="Q218" s="1"/>
      <c r="R218" s="1"/>
      <c r="S218" s="1"/>
      <c r="T218" s="1"/>
    </row>
    <row r="219" spans="1:20" x14ac:dyDescent="0.25">
      <c r="A219" s="6">
        <v>217</v>
      </c>
      <c r="B219" s="21"/>
      <c r="C219" s="10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3"/>
      <c r="P219" s="1"/>
      <c r="Q219" s="1"/>
      <c r="R219" s="1"/>
      <c r="S219" s="1"/>
      <c r="T219" s="1"/>
    </row>
    <row r="220" spans="1:20" x14ac:dyDescent="0.25">
      <c r="A220" s="6">
        <v>218</v>
      </c>
      <c r="B220" s="21"/>
      <c r="C220" s="10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3"/>
      <c r="P220" s="1"/>
      <c r="Q220" s="1"/>
      <c r="R220" s="1"/>
      <c r="S220" s="1"/>
      <c r="T220" s="1"/>
    </row>
    <row r="221" spans="1:20" x14ac:dyDescent="0.25">
      <c r="A221" s="6">
        <v>219</v>
      </c>
      <c r="B221" s="21"/>
      <c r="C221" s="10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3"/>
      <c r="P221" s="1"/>
      <c r="Q221" s="1"/>
      <c r="R221" s="1"/>
      <c r="S221" s="1"/>
      <c r="T221" s="1"/>
    </row>
    <row r="222" spans="1:20" x14ac:dyDescent="0.25">
      <c r="A222" s="6">
        <v>220</v>
      </c>
      <c r="B222" s="21"/>
      <c r="C222" s="10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3"/>
      <c r="P222" s="1"/>
      <c r="Q222" s="1"/>
      <c r="R222" s="1"/>
      <c r="S222" s="1"/>
      <c r="T222" s="1"/>
    </row>
    <row r="223" spans="1:20" x14ac:dyDescent="0.25">
      <c r="A223" s="6">
        <v>221</v>
      </c>
      <c r="B223" s="21"/>
      <c r="C223" s="10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3"/>
      <c r="P223" s="1"/>
      <c r="Q223" s="1"/>
      <c r="R223" s="1"/>
      <c r="S223" s="1"/>
      <c r="T223" s="1"/>
    </row>
    <row r="224" spans="1:20" x14ac:dyDescent="0.25">
      <c r="A224" s="6">
        <v>222</v>
      </c>
      <c r="B224" s="21"/>
      <c r="C224" s="10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3"/>
      <c r="P224" s="1"/>
      <c r="Q224" s="1"/>
      <c r="R224" s="1"/>
      <c r="S224" s="1"/>
      <c r="T224" s="1"/>
    </row>
    <row r="225" spans="1:20" x14ac:dyDescent="0.25">
      <c r="A225" s="6">
        <v>223</v>
      </c>
      <c r="B225" s="21"/>
      <c r="C225" s="10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3"/>
      <c r="P225" s="1"/>
      <c r="Q225" s="1"/>
      <c r="R225" s="1"/>
      <c r="S225" s="1"/>
      <c r="T225" s="1"/>
    </row>
    <row r="226" spans="1:20" x14ac:dyDescent="0.25">
      <c r="A226" s="6">
        <v>224</v>
      </c>
      <c r="B226" s="21"/>
      <c r="C226" s="10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3"/>
      <c r="P226" s="1"/>
      <c r="Q226" s="1"/>
      <c r="R226" s="1"/>
      <c r="S226" s="1"/>
      <c r="T226" s="1"/>
    </row>
    <row r="227" spans="1:20" x14ac:dyDescent="0.25">
      <c r="A227" s="6">
        <v>225</v>
      </c>
      <c r="B227" s="21"/>
      <c r="C227" s="10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3"/>
      <c r="P227" s="1"/>
      <c r="Q227" s="1"/>
      <c r="R227" s="1"/>
      <c r="S227" s="1"/>
      <c r="T227" s="1"/>
    </row>
    <row r="228" spans="1:20" x14ac:dyDescent="0.25">
      <c r="A228" s="6">
        <v>226</v>
      </c>
      <c r="B228" s="21"/>
      <c r="C228" s="10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3"/>
      <c r="P228" s="1"/>
      <c r="Q228" s="1"/>
      <c r="R228" s="1"/>
      <c r="S228" s="1"/>
      <c r="T228" s="1"/>
    </row>
    <row r="229" spans="1:20" x14ac:dyDescent="0.25">
      <c r="A229" s="6">
        <v>227</v>
      </c>
      <c r="B229" s="21"/>
      <c r="C229" s="10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3"/>
      <c r="P229" s="1"/>
      <c r="Q229" s="1"/>
      <c r="R229" s="1"/>
      <c r="S229" s="1"/>
      <c r="T229" s="1"/>
    </row>
    <row r="230" spans="1:20" x14ac:dyDescent="0.25">
      <c r="A230" s="6">
        <v>228</v>
      </c>
      <c r="B230" s="21"/>
      <c r="C230" s="10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3"/>
      <c r="P230" s="1"/>
      <c r="Q230" s="1"/>
      <c r="R230" s="1"/>
      <c r="S230" s="1"/>
      <c r="T230" s="1"/>
    </row>
    <row r="231" spans="1:20" x14ac:dyDescent="0.25">
      <c r="A231" s="6">
        <v>229</v>
      </c>
      <c r="B231" s="21"/>
      <c r="C231" s="10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3"/>
      <c r="P231" s="1"/>
      <c r="Q231" s="1"/>
      <c r="R231" s="1"/>
      <c r="S231" s="1"/>
      <c r="T231" s="1"/>
    </row>
    <row r="232" spans="1:20" x14ac:dyDescent="0.25">
      <c r="A232" s="6">
        <v>230</v>
      </c>
      <c r="B232" s="21"/>
      <c r="C232" s="10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3"/>
      <c r="P232" s="1"/>
      <c r="Q232" s="1"/>
      <c r="R232" s="1"/>
      <c r="S232" s="1"/>
      <c r="T232" s="1"/>
    </row>
    <row r="233" spans="1:20" x14ac:dyDescent="0.25">
      <c r="A233" s="6">
        <v>231</v>
      </c>
      <c r="B233" s="21"/>
      <c r="C233" s="10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3"/>
      <c r="P233" s="1"/>
      <c r="Q233" s="1"/>
      <c r="R233" s="1"/>
      <c r="S233" s="1"/>
      <c r="T233" s="1"/>
    </row>
    <row r="234" spans="1:20" x14ac:dyDescent="0.25">
      <c r="A234" s="6">
        <v>232</v>
      </c>
      <c r="B234" s="21"/>
      <c r="C234" s="10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3"/>
      <c r="P234" s="1"/>
      <c r="Q234" s="1"/>
      <c r="R234" s="1"/>
      <c r="S234" s="1"/>
      <c r="T234" s="1"/>
    </row>
    <row r="235" spans="1:20" x14ac:dyDescent="0.25">
      <c r="A235" s="6">
        <v>233</v>
      </c>
      <c r="B235" s="21"/>
      <c r="C235" s="10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3"/>
      <c r="P235" s="1"/>
      <c r="Q235" s="1"/>
      <c r="R235" s="1"/>
      <c r="S235" s="1"/>
      <c r="T235" s="1"/>
    </row>
    <row r="236" spans="1:20" x14ac:dyDescent="0.25">
      <c r="A236" s="6">
        <v>234</v>
      </c>
      <c r="B236" s="21"/>
      <c r="C236" s="10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3"/>
      <c r="P236" s="1"/>
      <c r="Q236" s="1"/>
      <c r="R236" s="1"/>
      <c r="S236" s="1"/>
      <c r="T236" s="1"/>
    </row>
    <row r="237" spans="1:20" x14ac:dyDescent="0.25">
      <c r="A237" s="6">
        <v>235</v>
      </c>
      <c r="B237" s="21"/>
      <c r="C237" s="10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3"/>
      <c r="P237" s="1"/>
      <c r="Q237" s="1"/>
      <c r="R237" s="1"/>
      <c r="S237" s="1"/>
      <c r="T237" s="1"/>
    </row>
    <row r="238" spans="1:20" x14ac:dyDescent="0.25">
      <c r="A238" s="6">
        <v>236</v>
      </c>
      <c r="B238" s="21"/>
      <c r="C238" s="10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3"/>
      <c r="P238" s="1"/>
      <c r="Q238" s="1"/>
      <c r="R238" s="1"/>
      <c r="S238" s="1"/>
      <c r="T238" s="1"/>
    </row>
    <row r="239" spans="1:20" x14ac:dyDescent="0.25">
      <c r="A239" s="6">
        <v>237</v>
      </c>
      <c r="B239" s="21"/>
      <c r="C239" s="10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3"/>
      <c r="P239" s="1"/>
      <c r="Q239" s="1"/>
      <c r="R239" s="1"/>
      <c r="S239" s="1"/>
      <c r="T239" s="1"/>
    </row>
    <row r="240" spans="1:20" x14ac:dyDescent="0.25">
      <c r="A240" s="6">
        <v>238</v>
      </c>
      <c r="B240" s="21"/>
      <c r="C240" s="10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3"/>
      <c r="P240" s="1"/>
      <c r="Q240" s="1"/>
      <c r="R240" s="1"/>
      <c r="S240" s="1"/>
      <c r="T240" s="1"/>
    </row>
    <row r="241" spans="1:20" x14ac:dyDescent="0.25">
      <c r="A241" s="6">
        <v>239</v>
      </c>
      <c r="B241" s="21"/>
      <c r="C241" s="10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3"/>
      <c r="P241" s="1"/>
      <c r="Q241" s="1"/>
      <c r="R241" s="1"/>
      <c r="S241" s="1"/>
      <c r="T241" s="1"/>
    </row>
    <row r="242" spans="1:20" x14ac:dyDescent="0.25">
      <c r="A242" s="6">
        <v>240</v>
      </c>
      <c r="B242" s="21"/>
      <c r="C242" s="10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3"/>
      <c r="P242" s="1"/>
      <c r="Q242" s="1"/>
      <c r="R242" s="1"/>
      <c r="S242" s="1"/>
      <c r="T242" s="1"/>
    </row>
    <row r="243" spans="1:20" x14ac:dyDescent="0.25">
      <c r="A243" s="6">
        <v>241</v>
      </c>
      <c r="B243" s="21"/>
      <c r="C243" s="10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3"/>
      <c r="P243" s="1"/>
      <c r="Q243" s="1"/>
      <c r="R243" s="1"/>
      <c r="S243" s="1"/>
      <c r="T243" s="1"/>
    </row>
    <row r="244" spans="1:20" x14ac:dyDescent="0.25">
      <c r="A244" s="6">
        <v>242</v>
      </c>
      <c r="B244" s="21"/>
      <c r="C244" s="10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3"/>
      <c r="P244" s="1"/>
      <c r="Q244" s="1"/>
      <c r="R244" s="1"/>
      <c r="S244" s="1"/>
      <c r="T244" s="1"/>
    </row>
    <row r="245" spans="1:20" x14ac:dyDescent="0.25">
      <c r="A245" s="6">
        <v>243</v>
      </c>
      <c r="B245" s="21"/>
      <c r="C245" s="10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3"/>
      <c r="P245" s="1"/>
      <c r="Q245" s="1"/>
      <c r="R245" s="1"/>
      <c r="S245" s="1"/>
      <c r="T245" s="1"/>
    </row>
    <row r="246" spans="1:20" x14ac:dyDescent="0.25">
      <c r="A246" s="6">
        <v>244</v>
      </c>
      <c r="B246" s="21"/>
      <c r="C246" s="10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3"/>
      <c r="P246" s="1"/>
      <c r="Q246" s="1"/>
      <c r="R246" s="1"/>
      <c r="S246" s="1"/>
      <c r="T246" s="1"/>
    </row>
    <row r="247" spans="1:20" x14ac:dyDescent="0.25">
      <c r="A247" s="6">
        <v>245</v>
      </c>
      <c r="B247" s="21"/>
      <c r="C247" s="10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3"/>
      <c r="P247" s="1"/>
      <c r="Q247" s="1"/>
      <c r="R247" s="1"/>
      <c r="S247" s="1"/>
      <c r="T247" s="1"/>
    </row>
    <row r="248" spans="1:20" x14ac:dyDescent="0.25">
      <c r="A248" s="6">
        <v>246</v>
      </c>
      <c r="B248" s="21"/>
      <c r="C248" s="10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3"/>
      <c r="P248" s="1"/>
      <c r="Q248" s="1"/>
      <c r="R248" s="1"/>
      <c r="S248" s="1"/>
      <c r="T248" s="1"/>
    </row>
    <row r="249" spans="1:20" x14ac:dyDescent="0.25">
      <c r="A249" s="6">
        <v>247</v>
      </c>
      <c r="B249" s="21"/>
      <c r="C249" s="10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3"/>
      <c r="P249" s="1"/>
      <c r="Q249" s="1"/>
      <c r="R249" s="1"/>
      <c r="S249" s="1"/>
      <c r="T249" s="1"/>
    </row>
    <row r="250" spans="1:20" x14ac:dyDescent="0.25">
      <c r="A250" s="6">
        <v>248</v>
      </c>
      <c r="B250" s="21"/>
      <c r="C250" s="10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3"/>
      <c r="P250" s="1"/>
      <c r="Q250" s="1"/>
      <c r="R250" s="1"/>
      <c r="S250" s="1"/>
      <c r="T250" s="1"/>
    </row>
    <row r="251" spans="1:20" x14ac:dyDescent="0.25">
      <c r="A251" s="6">
        <v>249</v>
      </c>
      <c r="B251" s="21"/>
      <c r="C251" s="10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3"/>
      <c r="P251" s="1"/>
      <c r="Q251" s="1"/>
      <c r="R251" s="1"/>
      <c r="S251" s="1"/>
      <c r="T251" s="1"/>
    </row>
    <row r="252" spans="1:20" x14ac:dyDescent="0.25">
      <c r="A252" s="6">
        <v>250</v>
      </c>
      <c r="B252" s="21"/>
      <c r="C252" s="10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3"/>
      <c r="P252" s="1"/>
      <c r="Q252" s="1"/>
      <c r="R252" s="1"/>
      <c r="S252" s="1"/>
      <c r="T252" s="1"/>
    </row>
    <row r="253" spans="1:20" x14ac:dyDescent="0.25">
      <c r="A253" s="6">
        <v>251</v>
      </c>
      <c r="B253" s="21"/>
      <c r="C253" s="10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3"/>
      <c r="P253" s="1"/>
      <c r="Q253" s="1"/>
      <c r="R253" s="1"/>
      <c r="S253" s="1"/>
      <c r="T253" s="1"/>
    </row>
    <row r="254" spans="1:20" x14ac:dyDescent="0.25">
      <c r="A254" s="6">
        <v>252</v>
      </c>
      <c r="B254" s="21"/>
      <c r="C254" s="10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3"/>
      <c r="P254" s="1"/>
      <c r="Q254" s="1"/>
      <c r="R254" s="1"/>
      <c r="S254" s="1"/>
      <c r="T254" s="1"/>
    </row>
    <row r="255" spans="1:20" x14ac:dyDescent="0.25">
      <c r="A255" s="6">
        <v>253</v>
      </c>
      <c r="B255" s="21"/>
      <c r="C255" s="10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3"/>
      <c r="P255" s="1"/>
      <c r="Q255" s="1"/>
      <c r="R255" s="1"/>
      <c r="S255" s="1"/>
      <c r="T255" s="1"/>
    </row>
    <row r="256" spans="1:20" x14ac:dyDescent="0.25">
      <c r="A256" s="6">
        <v>254</v>
      </c>
      <c r="B256" s="21"/>
      <c r="C256" s="10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3"/>
      <c r="P256" s="1"/>
      <c r="Q256" s="1"/>
      <c r="R256" s="1"/>
      <c r="S256" s="1"/>
      <c r="T256" s="1"/>
    </row>
    <row r="257" spans="1:20" x14ac:dyDescent="0.25">
      <c r="A257" s="6">
        <v>255</v>
      </c>
      <c r="B257" s="21"/>
      <c r="C257" s="10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3"/>
      <c r="P257" s="1"/>
      <c r="Q257" s="1"/>
      <c r="R257" s="1"/>
      <c r="S257" s="1"/>
      <c r="T257" s="1"/>
    </row>
    <row r="258" spans="1:20" x14ac:dyDescent="0.25">
      <c r="A258" s="6">
        <v>256</v>
      </c>
      <c r="B258" s="21"/>
      <c r="C258" s="10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3"/>
      <c r="P258" s="1"/>
      <c r="Q258" s="1"/>
      <c r="R258" s="1"/>
      <c r="S258" s="1"/>
      <c r="T258" s="1"/>
    </row>
    <row r="259" spans="1:20" x14ac:dyDescent="0.25">
      <c r="A259" s="6">
        <v>257</v>
      </c>
      <c r="B259" s="21"/>
      <c r="C259" s="10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3"/>
      <c r="P259" s="1"/>
      <c r="Q259" s="1"/>
      <c r="R259" s="1"/>
      <c r="S259" s="1"/>
      <c r="T259" s="1"/>
    </row>
    <row r="260" spans="1:20" x14ac:dyDescent="0.25">
      <c r="A260" s="6">
        <v>258</v>
      </c>
      <c r="B260" s="21"/>
      <c r="C260" s="10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3"/>
      <c r="P260" s="1"/>
      <c r="Q260" s="1"/>
      <c r="R260" s="1"/>
      <c r="S260" s="1"/>
      <c r="T260" s="1"/>
    </row>
    <row r="261" spans="1:20" x14ac:dyDescent="0.25">
      <c r="A261" s="6">
        <v>259</v>
      </c>
      <c r="B261" s="21"/>
      <c r="C261" s="10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3"/>
      <c r="P261" s="1"/>
      <c r="Q261" s="1"/>
      <c r="R261" s="1"/>
      <c r="S261" s="1"/>
      <c r="T261" s="1"/>
    </row>
    <row r="262" spans="1:20" x14ac:dyDescent="0.25">
      <c r="A262" s="6">
        <v>260</v>
      </c>
      <c r="B262" s="21"/>
      <c r="C262" s="10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3"/>
      <c r="P262" s="1"/>
      <c r="Q262" s="1"/>
      <c r="R262" s="1"/>
      <c r="S262" s="1"/>
      <c r="T262" s="1"/>
    </row>
    <row r="263" spans="1:20" x14ac:dyDescent="0.25">
      <c r="A263" s="6">
        <v>261</v>
      </c>
      <c r="B263" s="21"/>
      <c r="C263" s="10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3"/>
      <c r="P263" s="1"/>
      <c r="Q263" s="1"/>
      <c r="R263" s="1"/>
      <c r="S263" s="1"/>
      <c r="T263" s="1"/>
    </row>
    <row r="264" spans="1:20" x14ac:dyDescent="0.25">
      <c r="A264" s="6">
        <v>262</v>
      </c>
      <c r="B264" s="21"/>
      <c r="C264" s="10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3"/>
      <c r="P264" s="1"/>
      <c r="Q264" s="1"/>
      <c r="R264" s="1"/>
      <c r="S264" s="1"/>
      <c r="T264" s="1"/>
    </row>
    <row r="265" spans="1:20" x14ac:dyDescent="0.25">
      <c r="A265" s="6">
        <v>263</v>
      </c>
      <c r="B265" s="21"/>
      <c r="C265" s="10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3"/>
      <c r="P265" s="1"/>
      <c r="Q265" s="1"/>
      <c r="R265" s="1"/>
      <c r="S265" s="1"/>
      <c r="T265" s="1"/>
    </row>
    <row r="266" spans="1:20" x14ac:dyDescent="0.25">
      <c r="A266" s="6">
        <v>264</v>
      </c>
      <c r="B266" s="21"/>
      <c r="C266" s="10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3"/>
      <c r="P266" s="1"/>
      <c r="Q266" s="1"/>
      <c r="R266" s="1"/>
      <c r="S266" s="1"/>
      <c r="T266" s="1"/>
    </row>
    <row r="267" spans="1:20" x14ac:dyDescent="0.25">
      <c r="A267" s="6">
        <v>265</v>
      </c>
      <c r="B267" s="21"/>
      <c r="C267" s="10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3"/>
      <c r="P267" s="1"/>
      <c r="Q267" s="1"/>
      <c r="R267" s="1"/>
      <c r="S267" s="1"/>
      <c r="T267" s="1"/>
    </row>
    <row r="268" spans="1:20" x14ac:dyDescent="0.25">
      <c r="A268" s="6">
        <v>266</v>
      </c>
      <c r="B268" s="21"/>
      <c r="C268" s="10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3"/>
      <c r="P268" s="1"/>
      <c r="Q268" s="1"/>
      <c r="R268" s="1"/>
      <c r="S268" s="1"/>
      <c r="T268" s="1"/>
    </row>
    <row r="269" spans="1:20" x14ac:dyDescent="0.25">
      <c r="A269" s="6">
        <v>267</v>
      </c>
      <c r="B269" s="21"/>
      <c r="C269" s="10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3"/>
      <c r="P269" s="1"/>
      <c r="Q269" s="1"/>
      <c r="R269" s="1"/>
      <c r="S269" s="1"/>
      <c r="T269" s="1"/>
    </row>
    <row r="270" spans="1:20" x14ac:dyDescent="0.25">
      <c r="A270" s="6">
        <v>268</v>
      </c>
      <c r="B270" s="21"/>
      <c r="C270" s="10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3"/>
      <c r="P270" s="1"/>
      <c r="Q270" s="1"/>
      <c r="R270" s="1"/>
      <c r="S270" s="1"/>
      <c r="T270" s="1"/>
    </row>
    <row r="271" spans="1:20" x14ac:dyDescent="0.25">
      <c r="A271" s="6">
        <v>269</v>
      </c>
      <c r="B271" s="21"/>
      <c r="C271" s="10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3"/>
      <c r="P271" s="1"/>
      <c r="Q271" s="1"/>
      <c r="R271" s="1"/>
      <c r="S271" s="1"/>
      <c r="T271" s="1"/>
    </row>
    <row r="272" spans="1:20" x14ac:dyDescent="0.25">
      <c r="A272" s="6">
        <v>270</v>
      </c>
      <c r="B272" s="21"/>
      <c r="C272" s="10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3"/>
      <c r="P272" s="1"/>
      <c r="Q272" s="1"/>
      <c r="R272" s="1"/>
      <c r="S272" s="1"/>
      <c r="T272" s="1"/>
    </row>
    <row r="273" spans="1:20" x14ac:dyDescent="0.25">
      <c r="A273" s="6">
        <v>271</v>
      </c>
      <c r="B273" s="21"/>
      <c r="C273" s="10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3"/>
      <c r="P273" s="1"/>
      <c r="Q273" s="1"/>
      <c r="R273" s="1"/>
      <c r="S273" s="1"/>
      <c r="T273" s="1"/>
    </row>
    <row r="274" spans="1:20" x14ac:dyDescent="0.25">
      <c r="A274" s="6">
        <v>272</v>
      </c>
      <c r="B274" s="21"/>
      <c r="C274" s="10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3"/>
      <c r="P274" s="1"/>
      <c r="Q274" s="1"/>
      <c r="R274" s="1"/>
      <c r="S274" s="1"/>
      <c r="T274" s="1"/>
    </row>
    <row r="275" spans="1:20" x14ac:dyDescent="0.25">
      <c r="A275" s="6">
        <v>273</v>
      </c>
      <c r="B275" s="21"/>
      <c r="C275" s="10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3"/>
      <c r="P275" s="1"/>
      <c r="Q275" s="1"/>
      <c r="R275" s="1"/>
      <c r="S275" s="1"/>
      <c r="T275" s="1"/>
    </row>
    <row r="276" spans="1:20" x14ac:dyDescent="0.25">
      <c r="A276" s="6">
        <v>274</v>
      </c>
      <c r="B276" s="21"/>
      <c r="C276" s="10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3"/>
      <c r="P276" s="1"/>
      <c r="Q276" s="1"/>
      <c r="R276" s="1"/>
      <c r="S276" s="1"/>
      <c r="T276" s="1"/>
    </row>
    <row r="277" spans="1:20" x14ac:dyDescent="0.25">
      <c r="A277" s="6">
        <v>275</v>
      </c>
      <c r="B277" s="21"/>
      <c r="C277" s="10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3"/>
      <c r="P277" s="1"/>
      <c r="Q277" s="1"/>
      <c r="R277" s="1"/>
      <c r="S277" s="1"/>
      <c r="T277" s="1"/>
    </row>
    <row r="278" spans="1:20" x14ac:dyDescent="0.25">
      <c r="A278" s="6">
        <v>276</v>
      </c>
      <c r="B278" s="21"/>
      <c r="C278" s="10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3"/>
      <c r="P278" s="1"/>
      <c r="Q278" s="1"/>
      <c r="R278" s="1"/>
      <c r="S278" s="1"/>
      <c r="T278" s="1"/>
    </row>
    <row r="279" spans="1:20" x14ac:dyDescent="0.25">
      <c r="A279" s="6">
        <v>277</v>
      </c>
      <c r="B279" s="21"/>
      <c r="C279" s="10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3"/>
      <c r="P279" s="1"/>
      <c r="Q279" s="1"/>
      <c r="R279" s="1"/>
      <c r="S279" s="1"/>
      <c r="T279" s="1"/>
    </row>
    <row r="280" spans="1:20" x14ac:dyDescent="0.25">
      <c r="A280" s="6">
        <v>278</v>
      </c>
      <c r="B280" s="21"/>
      <c r="C280" s="10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3"/>
      <c r="P280" s="1"/>
      <c r="Q280" s="1"/>
      <c r="R280" s="1"/>
      <c r="S280" s="1"/>
      <c r="T280" s="1"/>
    </row>
    <row r="281" spans="1:20" x14ac:dyDescent="0.25">
      <c r="A281" s="6">
        <v>279</v>
      </c>
      <c r="B281" s="21"/>
      <c r="C281" s="10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3"/>
      <c r="P281" s="1"/>
      <c r="Q281" s="1"/>
      <c r="R281" s="1"/>
      <c r="S281" s="1"/>
      <c r="T281" s="1"/>
    </row>
    <row r="282" spans="1:20" x14ac:dyDescent="0.25">
      <c r="A282" s="6">
        <v>280</v>
      </c>
      <c r="B282" s="21"/>
      <c r="C282" s="10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3"/>
      <c r="P282" s="1"/>
      <c r="Q282" s="1"/>
      <c r="R282" s="1"/>
      <c r="S282" s="1"/>
      <c r="T282" s="1"/>
    </row>
    <row r="283" spans="1:20" x14ac:dyDescent="0.25">
      <c r="A283" s="6">
        <v>281</v>
      </c>
      <c r="B283" s="21"/>
      <c r="C283" s="10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3"/>
      <c r="P283" s="1"/>
      <c r="Q283" s="1"/>
      <c r="R283" s="1"/>
      <c r="S283" s="1"/>
      <c r="T283" s="1"/>
    </row>
    <row r="284" spans="1:20" x14ac:dyDescent="0.25">
      <c r="A284" s="6">
        <v>282</v>
      </c>
      <c r="B284" s="21"/>
      <c r="C284" s="10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3"/>
      <c r="P284" s="1"/>
      <c r="Q284" s="1"/>
      <c r="R284" s="1"/>
      <c r="S284" s="1"/>
      <c r="T284" s="1"/>
    </row>
    <row r="285" spans="1:20" x14ac:dyDescent="0.25">
      <c r="A285" s="6">
        <v>283</v>
      </c>
      <c r="B285" s="21"/>
      <c r="C285" s="10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3"/>
      <c r="P285" s="1"/>
      <c r="Q285" s="1"/>
      <c r="R285" s="1"/>
      <c r="S285" s="1"/>
      <c r="T285" s="1"/>
    </row>
    <row r="286" spans="1:20" x14ac:dyDescent="0.25">
      <c r="A286" s="6">
        <v>284</v>
      </c>
      <c r="B286" s="21"/>
      <c r="C286" s="10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3"/>
      <c r="P286" s="1"/>
      <c r="Q286" s="1"/>
      <c r="R286" s="1"/>
      <c r="S286" s="1"/>
      <c r="T286" s="1"/>
    </row>
    <row r="287" spans="1:20" x14ac:dyDescent="0.25">
      <c r="A287" s="6">
        <v>285</v>
      </c>
      <c r="B287" s="21"/>
      <c r="C287" s="10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3"/>
      <c r="P287" s="1"/>
      <c r="Q287" s="1"/>
      <c r="R287" s="1"/>
      <c r="S287" s="1"/>
      <c r="T287" s="1"/>
    </row>
    <row r="288" spans="1:20" x14ac:dyDescent="0.25">
      <c r="A288" s="6">
        <v>286</v>
      </c>
      <c r="B288" s="21"/>
      <c r="C288" s="10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3"/>
      <c r="P288" s="1"/>
      <c r="Q288" s="1"/>
      <c r="R288" s="1"/>
      <c r="S288" s="1"/>
      <c r="T288" s="1"/>
    </row>
    <row r="289" spans="1:20" x14ac:dyDescent="0.25">
      <c r="A289" s="6">
        <v>287</v>
      </c>
      <c r="B289" s="21"/>
      <c r="C289" s="10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3"/>
      <c r="P289" s="1"/>
      <c r="Q289" s="1"/>
      <c r="R289" s="1"/>
      <c r="S289" s="1"/>
      <c r="T289" s="1"/>
    </row>
    <row r="290" spans="1:20" x14ac:dyDescent="0.25">
      <c r="A290" s="6">
        <v>288</v>
      </c>
      <c r="B290" s="21"/>
      <c r="C290" s="10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3"/>
      <c r="P290" s="1"/>
      <c r="Q290" s="1"/>
      <c r="R290" s="1"/>
      <c r="S290" s="1"/>
      <c r="T290" s="1"/>
    </row>
    <row r="291" spans="1:20" x14ac:dyDescent="0.25">
      <c r="A291" s="6">
        <v>289</v>
      </c>
      <c r="B291" s="21"/>
      <c r="C291" s="10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3"/>
      <c r="P291" s="1"/>
      <c r="Q291" s="1"/>
      <c r="R291" s="1"/>
      <c r="S291" s="1"/>
      <c r="T291" s="1"/>
    </row>
    <row r="292" spans="1:20" x14ac:dyDescent="0.25">
      <c r="A292" s="6">
        <v>290</v>
      </c>
      <c r="B292" s="21"/>
      <c r="C292" s="10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3"/>
      <c r="P292" s="1"/>
      <c r="Q292" s="1"/>
      <c r="R292" s="1"/>
      <c r="S292" s="1"/>
      <c r="T292" s="1"/>
    </row>
    <row r="293" spans="1:20" x14ac:dyDescent="0.25">
      <c r="A293" s="6">
        <v>291</v>
      </c>
      <c r="B293" s="21"/>
      <c r="C293" s="10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3"/>
      <c r="P293" s="1"/>
      <c r="Q293" s="1"/>
      <c r="R293" s="1"/>
      <c r="S293" s="1"/>
      <c r="T293" s="1"/>
    </row>
    <row r="294" spans="1:20" x14ac:dyDescent="0.25">
      <c r="A294" s="6">
        <v>292</v>
      </c>
      <c r="B294" s="21"/>
      <c r="C294" s="10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3"/>
      <c r="P294" s="1"/>
      <c r="Q294" s="1"/>
      <c r="R294" s="1"/>
      <c r="S294" s="1"/>
      <c r="T294" s="1"/>
    </row>
    <row r="295" spans="1:20" x14ac:dyDescent="0.25">
      <c r="A295" s="6">
        <v>293</v>
      </c>
      <c r="B295" s="21"/>
      <c r="C295" s="10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3"/>
      <c r="P295" s="1"/>
      <c r="Q295" s="1"/>
      <c r="R295" s="1"/>
      <c r="S295" s="1"/>
      <c r="T295" s="1"/>
    </row>
    <row r="296" spans="1:20" x14ac:dyDescent="0.25">
      <c r="A296" s="6">
        <v>294</v>
      </c>
      <c r="B296" s="21"/>
      <c r="C296" s="10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3"/>
      <c r="P296" s="1"/>
      <c r="Q296" s="1"/>
      <c r="R296" s="1"/>
      <c r="S296" s="1"/>
      <c r="T296" s="1"/>
    </row>
    <row r="297" spans="1:20" x14ac:dyDescent="0.25">
      <c r="A297" s="6">
        <v>295</v>
      </c>
      <c r="B297" s="21"/>
      <c r="C297" s="10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3"/>
      <c r="P297" s="1"/>
      <c r="Q297" s="1"/>
      <c r="R297" s="1"/>
      <c r="S297" s="1"/>
      <c r="T297" s="1"/>
    </row>
    <row r="298" spans="1:20" x14ac:dyDescent="0.25">
      <c r="A298" s="6">
        <v>296</v>
      </c>
      <c r="B298" s="21"/>
      <c r="C298" s="10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3"/>
      <c r="P298" s="1"/>
      <c r="Q298" s="1"/>
      <c r="R298" s="1"/>
      <c r="S298" s="1"/>
      <c r="T298" s="1"/>
    </row>
    <row r="299" spans="1:20" x14ac:dyDescent="0.25">
      <c r="A299" s="6">
        <v>297</v>
      </c>
      <c r="B299" s="21"/>
      <c r="C299" s="10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3"/>
      <c r="P299" s="1"/>
      <c r="Q299" s="1"/>
      <c r="R299" s="1"/>
      <c r="S299" s="1"/>
      <c r="T299" s="1"/>
    </row>
    <row r="300" spans="1:20" x14ac:dyDescent="0.25">
      <c r="A300" s="6">
        <v>298</v>
      </c>
      <c r="B300" s="21"/>
      <c r="C300" s="10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3"/>
      <c r="P300" s="1"/>
      <c r="Q300" s="1"/>
      <c r="R300" s="1"/>
      <c r="S300" s="1"/>
      <c r="T300" s="1"/>
    </row>
    <row r="301" spans="1:20" x14ac:dyDescent="0.25">
      <c r="A301" s="6">
        <v>299</v>
      </c>
      <c r="B301" s="21"/>
      <c r="C301" s="10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3"/>
      <c r="P301" s="1"/>
      <c r="Q301" s="1"/>
      <c r="R301" s="1"/>
      <c r="S301" s="1"/>
      <c r="T301" s="1"/>
    </row>
    <row r="302" spans="1:20" x14ac:dyDescent="0.25">
      <c r="A302" s="6">
        <v>300</v>
      </c>
      <c r="B302" s="21"/>
      <c r="C302" s="10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3"/>
      <c r="P302" s="1"/>
      <c r="Q302" s="1"/>
      <c r="R302" s="1"/>
      <c r="S302" s="1"/>
      <c r="T302" s="1"/>
    </row>
    <row r="303" spans="1:20" x14ac:dyDescent="0.25">
      <c r="A303" s="6">
        <v>301</v>
      </c>
      <c r="B303" s="21"/>
      <c r="C303" s="10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3"/>
      <c r="P303" s="1"/>
      <c r="Q303" s="1"/>
      <c r="R303" s="1"/>
      <c r="S303" s="1"/>
      <c r="T303" s="1"/>
    </row>
    <row r="304" spans="1:20" x14ac:dyDescent="0.25">
      <c r="A304" s="6">
        <v>302</v>
      </c>
      <c r="B304" s="21"/>
      <c r="C304" s="10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3"/>
      <c r="P304" s="1"/>
      <c r="Q304" s="1"/>
      <c r="R304" s="1"/>
      <c r="S304" s="1"/>
      <c r="T304" s="1"/>
    </row>
    <row r="305" spans="1:20" x14ac:dyDescent="0.25">
      <c r="A305" s="6">
        <v>303</v>
      </c>
      <c r="B305" s="21"/>
      <c r="C305" s="10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3"/>
      <c r="P305" s="1"/>
      <c r="Q305" s="1"/>
      <c r="R305" s="1"/>
      <c r="S305" s="1"/>
      <c r="T305" s="1"/>
    </row>
    <row r="306" spans="1:20" x14ac:dyDescent="0.25">
      <c r="A306" s="6">
        <v>304</v>
      </c>
      <c r="B306" s="21"/>
      <c r="C306" s="10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3"/>
      <c r="P306" s="1"/>
      <c r="Q306" s="1"/>
      <c r="R306" s="1"/>
      <c r="S306" s="1"/>
      <c r="T306" s="1"/>
    </row>
    <row r="307" spans="1:20" x14ac:dyDescent="0.25">
      <c r="A307" s="6">
        <v>305</v>
      </c>
      <c r="B307" s="21"/>
      <c r="C307" s="10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3"/>
      <c r="P307" s="1"/>
      <c r="Q307" s="1"/>
      <c r="R307" s="1"/>
      <c r="S307" s="1"/>
      <c r="T307" s="1"/>
    </row>
    <row r="308" spans="1:20" x14ac:dyDescent="0.25">
      <c r="A308" s="6">
        <v>306</v>
      </c>
      <c r="B308" s="21"/>
      <c r="C308" s="10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3"/>
      <c r="P308" s="1"/>
      <c r="Q308" s="1"/>
      <c r="R308" s="1"/>
      <c r="S308" s="1"/>
      <c r="T308" s="1"/>
    </row>
    <row r="309" spans="1:20" x14ac:dyDescent="0.25">
      <c r="A309" s="6">
        <v>307</v>
      </c>
      <c r="B309" s="21"/>
      <c r="C309" s="10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3"/>
      <c r="P309" s="1"/>
      <c r="Q309" s="1"/>
      <c r="R309" s="1"/>
      <c r="S309" s="1"/>
      <c r="T309" s="1"/>
    </row>
    <row r="310" spans="1:20" x14ac:dyDescent="0.25">
      <c r="A310" s="6">
        <v>308</v>
      </c>
      <c r="B310" s="21"/>
      <c r="C310" s="10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3"/>
      <c r="P310" s="1"/>
      <c r="Q310" s="1"/>
      <c r="R310" s="1"/>
      <c r="S310" s="1"/>
      <c r="T310" s="1"/>
    </row>
    <row r="311" spans="1:20" x14ac:dyDescent="0.25">
      <c r="A311" s="6">
        <v>309</v>
      </c>
      <c r="B311" s="21"/>
      <c r="C311" s="10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3"/>
      <c r="P311" s="1"/>
      <c r="Q311" s="1"/>
      <c r="R311" s="1"/>
      <c r="S311" s="1"/>
      <c r="T311" s="1"/>
    </row>
    <row r="312" spans="1:20" x14ac:dyDescent="0.25">
      <c r="A312" s="6">
        <v>310</v>
      </c>
      <c r="B312" s="21"/>
      <c r="C312" s="10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3"/>
      <c r="P312" s="1"/>
      <c r="Q312" s="1"/>
      <c r="R312" s="1"/>
      <c r="S312" s="1"/>
      <c r="T312" s="1"/>
    </row>
    <row r="313" spans="1:20" x14ac:dyDescent="0.25">
      <c r="A313" s="6">
        <v>311</v>
      </c>
      <c r="B313" s="21"/>
      <c r="C313" s="10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3"/>
      <c r="P313" s="1"/>
      <c r="Q313" s="1"/>
      <c r="R313" s="1"/>
      <c r="S313" s="1"/>
      <c r="T313" s="1"/>
    </row>
    <row r="314" spans="1:20" x14ac:dyDescent="0.25">
      <c r="A314" s="6">
        <v>312</v>
      </c>
      <c r="B314" s="21"/>
      <c r="C314" s="10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3"/>
      <c r="P314" s="1"/>
      <c r="Q314" s="1"/>
      <c r="R314" s="1"/>
      <c r="S314" s="1"/>
      <c r="T314" s="1"/>
    </row>
    <row r="315" spans="1:20" x14ac:dyDescent="0.25">
      <c r="A315" s="6">
        <v>313</v>
      </c>
      <c r="B315" s="21"/>
      <c r="C315" s="10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3"/>
      <c r="P315" s="1"/>
      <c r="Q315" s="1"/>
      <c r="R315" s="1"/>
      <c r="S315" s="1"/>
      <c r="T315" s="1"/>
    </row>
    <row r="316" spans="1:20" x14ac:dyDescent="0.25">
      <c r="A316" s="6">
        <v>314</v>
      </c>
      <c r="B316" s="21"/>
      <c r="C316" s="10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3"/>
      <c r="P316" s="1"/>
      <c r="Q316" s="1"/>
      <c r="R316" s="1"/>
      <c r="S316" s="1"/>
      <c r="T316" s="1"/>
    </row>
    <row r="317" spans="1:20" x14ac:dyDescent="0.25">
      <c r="A317" s="6">
        <v>315</v>
      </c>
      <c r="B317" s="21"/>
      <c r="C317" s="10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3"/>
      <c r="P317" s="1"/>
      <c r="Q317" s="1"/>
      <c r="R317" s="1"/>
      <c r="S317" s="1"/>
      <c r="T317" s="1"/>
    </row>
    <row r="318" spans="1:20" x14ac:dyDescent="0.25">
      <c r="A318" s="6">
        <v>316</v>
      </c>
      <c r="B318" s="21"/>
      <c r="C318" s="10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3"/>
      <c r="P318" s="1"/>
      <c r="Q318" s="1"/>
      <c r="R318" s="1"/>
      <c r="S318" s="1"/>
      <c r="T318" s="1"/>
    </row>
    <row r="319" spans="1:20" x14ac:dyDescent="0.25">
      <c r="A319" s="6">
        <v>317</v>
      </c>
      <c r="B319" s="21"/>
      <c r="C319" s="10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3"/>
      <c r="P319" s="1"/>
      <c r="Q319" s="1"/>
      <c r="R319" s="1"/>
      <c r="S319" s="1"/>
      <c r="T319" s="1"/>
    </row>
    <row r="320" spans="1:20" x14ac:dyDescent="0.25">
      <c r="A320" s="6">
        <v>318</v>
      </c>
      <c r="B320" s="21"/>
      <c r="C320" s="10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3"/>
      <c r="P320" s="1"/>
      <c r="Q320" s="1"/>
      <c r="R320" s="1"/>
      <c r="S320" s="1"/>
      <c r="T320" s="1"/>
    </row>
    <row r="321" spans="1:20" x14ac:dyDescent="0.25">
      <c r="A321" s="6">
        <v>319</v>
      </c>
      <c r="B321" s="21"/>
      <c r="C321" s="10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3"/>
      <c r="P321" s="1"/>
      <c r="Q321" s="1"/>
      <c r="R321" s="1"/>
      <c r="S321" s="1"/>
      <c r="T321" s="1"/>
    </row>
    <row r="322" spans="1:20" x14ac:dyDescent="0.25">
      <c r="A322" s="6">
        <v>320</v>
      </c>
      <c r="B322" s="21"/>
      <c r="C322" s="10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3"/>
      <c r="P322" s="1"/>
      <c r="Q322" s="1"/>
      <c r="R322" s="1"/>
      <c r="S322" s="1"/>
      <c r="T322" s="1"/>
    </row>
    <row r="323" spans="1:20" x14ac:dyDescent="0.25">
      <c r="A323" s="6">
        <v>321</v>
      </c>
      <c r="B323" s="21"/>
      <c r="C323" s="10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3"/>
      <c r="P323" s="1"/>
      <c r="Q323" s="1"/>
      <c r="R323" s="1"/>
      <c r="S323" s="1"/>
      <c r="T323" s="1"/>
    </row>
    <row r="324" spans="1:20" x14ac:dyDescent="0.25">
      <c r="A324" s="6">
        <v>322</v>
      </c>
      <c r="B324" s="21"/>
      <c r="C324" s="10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3"/>
      <c r="P324" s="1"/>
      <c r="Q324" s="1"/>
      <c r="R324" s="1"/>
      <c r="S324" s="1"/>
      <c r="T324" s="1"/>
    </row>
    <row r="325" spans="1:20" x14ac:dyDescent="0.25">
      <c r="A325" s="6">
        <v>323</v>
      </c>
      <c r="B325" s="21"/>
      <c r="C325" s="10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3"/>
      <c r="P325" s="1"/>
      <c r="Q325" s="1"/>
      <c r="R325" s="1"/>
      <c r="S325" s="1"/>
      <c r="T325" s="1"/>
    </row>
    <row r="326" spans="1:20" x14ac:dyDescent="0.25">
      <c r="A326" s="6">
        <v>324</v>
      </c>
      <c r="B326" s="21"/>
      <c r="C326" s="10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3"/>
      <c r="P326" s="1"/>
      <c r="Q326" s="1"/>
      <c r="R326" s="1"/>
      <c r="S326" s="1"/>
      <c r="T326" s="1"/>
    </row>
    <row r="327" spans="1:20" x14ac:dyDescent="0.25">
      <c r="A327" s="6">
        <v>325</v>
      </c>
      <c r="B327" s="21"/>
      <c r="C327" s="10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3"/>
      <c r="P327" s="1"/>
      <c r="Q327" s="1"/>
      <c r="R327" s="1"/>
      <c r="S327" s="1"/>
      <c r="T327" s="1"/>
    </row>
    <row r="328" spans="1:20" x14ac:dyDescent="0.25">
      <c r="A328" s="6">
        <v>326</v>
      </c>
      <c r="B328" s="21"/>
      <c r="C328" s="10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3"/>
      <c r="P328" s="1"/>
      <c r="Q328" s="1"/>
      <c r="R328" s="1"/>
      <c r="S328" s="1"/>
      <c r="T328" s="1"/>
    </row>
    <row r="329" spans="1:20" x14ac:dyDescent="0.25">
      <c r="A329" s="6">
        <v>327</v>
      </c>
      <c r="B329" s="21"/>
      <c r="C329" s="10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3"/>
      <c r="P329" s="1"/>
      <c r="Q329" s="1"/>
      <c r="R329" s="1"/>
      <c r="S329" s="1"/>
      <c r="T329" s="1"/>
    </row>
    <row r="330" spans="1:20" x14ac:dyDescent="0.25">
      <c r="A330" s="6">
        <v>328</v>
      </c>
      <c r="B330" s="21"/>
      <c r="C330" s="10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3"/>
      <c r="P330" s="1"/>
      <c r="Q330" s="1"/>
      <c r="R330" s="1"/>
      <c r="S330" s="1"/>
      <c r="T330" s="1"/>
    </row>
    <row r="331" spans="1:20" x14ac:dyDescent="0.25">
      <c r="A331" s="6">
        <v>329</v>
      </c>
      <c r="B331" s="21"/>
      <c r="C331" s="10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3"/>
      <c r="P331" s="1"/>
      <c r="Q331" s="1"/>
      <c r="R331" s="1"/>
      <c r="S331" s="1"/>
      <c r="T331" s="1"/>
    </row>
    <row r="332" spans="1:20" x14ac:dyDescent="0.25">
      <c r="A332" s="6">
        <v>330</v>
      </c>
      <c r="B332" s="21"/>
      <c r="C332" s="10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3"/>
      <c r="P332" s="1"/>
      <c r="Q332" s="1"/>
      <c r="R332" s="1"/>
      <c r="S332" s="1"/>
      <c r="T332" s="1"/>
    </row>
    <row r="333" spans="1:20" x14ac:dyDescent="0.25">
      <c r="A333" s="6">
        <v>331</v>
      </c>
      <c r="B333" s="21"/>
      <c r="C333" s="10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3"/>
      <c r="P333" s="1"/>
      <c r="Q333" s="1"/>
      <c r="R333" s="1"/>
      <c r="S333" s="1"/>
      <c r="T333" s="1"/>
    </row>
    <row r="334" spans="1:20" x14ac:dyDescent="0.25">
      <c r="A334" s="6">
        <v>332</v>
      </c>
      <c r="B334" s="21"/>
      <c r="C334" s="10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3"/>
      <c r="P334" s="1"/>
      <c r="Q334" s="1"/>
      <c r="R334" s="1"/>
      <c r="S334" s="1"/>
      <c r="T334" s="1"/>
    </row>
    <row r="335" spans="1:20" x14ac:dyDescent="0.25">
      <c r="A335" s="6">
        <v>333</v>
      </c>
      <c r="B335" s="21"/>
      <c r="C335" s="10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3"/>
      <c r="P335" s="1"/>
      <c r="Q335" s="1"/>
      <c r="R335" s="1"/>
      <c r="S335" s="1"/>
      <c r="T335" s="1"/>
    </row>
    <row r="336" spans="1:20" x14ac:dyDescent="0.25">
      <c r="A336" s="6">
        <v>334</v>
      </c>
      <c r="B336" s="21"/>
      <c r="C336" s="10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3"/>
      <c r="P336" s="1"/>
      <c r="Q336" s="1"/>
      <c r="R336" s="1"/>
      <c r="S336" s="1"/>
      <c r="T336" s="1"/>
    </row>
    <row r="337" spans="1:20" x14ac:dyDescent="0.25">
      <c r="A337" s="6">
        <v>335</v>
      </c>
      <c r="B337" s="21"/>
      <c r="C337" s="10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3"/>
      <c r="P337" s="1"/>
      <c r="Q337" s="1"/>
      <c r="R337" s="1"/>
      <c r="S337" s="1"/>
      <c r="T337" s="1"/>
    </row>
    <row r="338" spans="1:20" x14ac:dyDescent="0.25">
      <c r="A338" s="6">
        <v>336</v>
      </c>
      <c r="B338" s="21"/>
      <c r="C338" s="10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3"/>
      <c r="P338" s="1"/>
      <c r="Q338" s="1"/>
      <c r="R338" s="1"/>
      <c r="S338" s="1"/>
      <c r="T338" s="1"/>
    </row>
    <row r="339" spans="1:20" x14ac:dyDescent="0.25">
      <c r="A339" s="6">
        <v>337</v>
      </c>
      <c r="B339" s="21"/>
      <c r="C339" s="10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3"/>
      <c r="P339" s="1"/>
      <c r="Q339" s="1"/>
      <c r="R339" s="1"/>
      <c r="S339" s="1"/>
      <c r="T339" s="1"/>
    </row>
    <row r="340" spans="1:20" x14ac:dyDescent="0.25">
      <c r="A340" s="6">
        <v>338</v>
      </c>
      <c r="B340" s="21"/>
      <c r="C340" s="10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3"/>
      <c r="P340" s="1"/>
      <c r="Q340" s="1"/>
      <c r="R340" s="1"/>
      <c r="S340" s="1"/>
      <c r="T340" s="1"/>
    </row>
    <row r="341" spans="1:20" x14ac:dyDescent="0.25">
      <c r="A341" s="6">
        <v>339</v>
      </c>
      <c r="B341" s="21"/>
      <c r="C341" s="10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3"/>
      <c r="P341" s="1"/>
      <c r="Q341" s="1"/>
      <c r="R341" s="1"/>
      <c r="S341" s="1"/>
      <c r="T341" s="1"/>
    </row>
    <row r="342" spans="1:20" x14ac:dyDescent="0.25">
      <c r="A342" s="6">
        <v>340</v>
      </c>
      <c r="B342" s="21"/>
      <c r="C342" s="10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3"/>
      <c r="P342" s="1"/>
      <c r="Q342" s="1"/>
      <c r="R342" s="1"/>
      <c r="S342" s="1"/>
      <c r="T342" s="1"/>
    </row>
    <row r="343" spans="1:20" x14ac:dyDescent="0.25">
      <c r="A343" s="6">
        <v>341</v>
      </c>
      <c r="B343" s="21"/>
      <c r="C343" s="10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3"/>
      <c r="P343" s="1"/>
      <c r="Q343" s="1"/>
      <c r="R343" s="1"/>
      <c r="S343" s="1"/>
      <c r="T343" s="1"/>
    </row>
    <row r="344" spans="1:20" x14ac:dyDescent="0.25">
      <c r="A344" s="6">
        <v>342</v>
      </c>
      <c r="B344" s="21"/>
      <c r="C344" s="10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3"/>
      <c r="P344" s="1"/>
      <c r="Q344" s="1"/>
      <c r="R344" s="1"/>
      <c r="S344" s="1"/>
      <c r="T344" s="1"/>
    </row>
    <row r="345" spans="1:20" x14ac:dyDescent="0.25">
      <c r="A345" s="6">
        <v>343</v>
      </c>
      <c r="B345" s="21"/>
      <c r="C345" s="10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3"/>
      <c r="P345" s="1"/>
      <c r="Q345" s="1"/>
      <c r="R345" s="1"/>
      <c r="S345" s="1"/>
      <c r="T345" s="1"/>
    </row>
    <row r="346" spans="1:20" x14ac:dyDescent="0.25">
      <c r="A346" s="6">
        <v>344</v>
      </c>
      <c r="B346" s="21"/>
      <c r="C346" s="10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3"/>
      <c r="P346" s="1"/>
      <c r="Q346" s="1"/>
      <c r="R346" s="1"/>
      <c r="S346" s="1"/>
      <c r="T346" s="1"/>
    </row>
    <row r="347" spans="1:20" x14ac:dyDescent="0.25">
      <c r="A347" s="6">
        <v>345</v>
      </c>
      <c r="B347" s="21"/>
      <c r="C347" s="10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3"/>
      <c r="P347" s="1"/>
      <c r="Q347" s="1"/>
      <c r="R347" s="1"/>
      <c r="S347" s="1"/>
      <c r="T347" s="1"/>
    </row>
    <row r="348" spans="1:20" x14ac:dyDescent="0.25">
      <c r="A348" s="6">
        <v>346</v>
      </c>
      <c r="B348" s="21"/>
      <c r="C348" s="10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3"/>
      <c r="P348" s="1"/>
      <c r="Q348" s="1"/>
      <c r="R348" s="1"/>
      <c r="S348" s="1"/>
      <c r="T348" s="1"/>
    </row>
    <row r="349" spans="1:20" x14ac:dyDescent="0.25">
      <c r="A349" s="6">
        <v>347</v>
      </c>
      <c r="B349" s="21"/>
      <c r="C349" s="10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3"/>
      <c r="P349" s="1"/>
      <c r="Q349" s="1"/>
      <c r="R349" s="1"/>
      <c r="S349" s="1"/>
      <c r="T349" s="1"/>
    </row>
    <row r="350" spans="1:20" x14ac:dyDescent="0.25">
      <c r="A350" s="6">
        <v>348</v>
      </c>
      <c r="B350" s="21"/>
      <c r="C350" s="10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3"/>
      <c r="P350" s="1"/>
      <c r="Q350" s="1"/>
      <c r="R350" s="1"/>
      <c r="S350" s="1"/>
      <c r="T350" s="1"/>
    </row>
    <row r="351" spans="1:20" x14ac:dyDescent="0.25">
      <c r="A351" s="6">
        <v>349</v>
      </c>
      <c r="B351" s="21"/>
      <c r="C351" s="10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3"/>
      <c r="P351" s="1"/>
      <c r="Q351" s="1"/>
      <c r="R351" s="1"/>
      <c r="S351" s="1"/>
      <c r="T351" s="1"/>
    </row>
    <row r="352" spans="1:20" x14ac:dyDescent="0.25">
      <c r="A352" s="6">
        <v>350</v>
      </c>
      <c r="B352" s="21"/>
      <c r="C352" s="10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3"/>
      <c r="P352" s="1"/>
      <c r="Q352" s="1"/>
      <c r="R352" s="1"/>
      <c r="S352" s="1"/>
      <c r="T352" s="1"/>
    </row>
    <row r="353" spans="1:20" x14ac:dyDescent="0.25">
      <c r="A353" s="6">
        <v>351</v>
      </c>
      <c r="B353" s="21"/>
      <c r="C353" s="10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3"/>
      <c r="P353" s="1"/>
      <c r="Q353" s="1"/>
      <c r="R353" s="1"/>
      <c r="S353" s="1"/>
      <c r="T353" s="1"/>
    </row>
    <row r="354" spans="1:20" x14ac:dyDescent="0.25">
      <c r="A354" s="6">
        <v>352</v>
      </c>
      <c r="B354" s="21"/>
      <c r="C354" s="10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3"/>
      <c r="P354" s="1"/>
      <c r="Q354" s="1"/>
      <c r="R354" s="1"/>
      <c r="S354" s="1"/>
      <c r="T354" s="1"/>
    </row>
    <row r="355" spans="1:20" x14ac:dyDescent="0.25">
      <c r="A355" s="6">
        <v>353</v>
      </c>
      <c r="B355" s="21"/>
      <c r="C355" s="10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3"/>
      <c r="P355" s="1"/>
      <c r="Q355" s="1"/>
      <c r="R355" s="1"/>
      <c r="S355" s="1"/>
      <c r="T355" s="1"/>
    </row>
    <row r="356" spans="1:20" x14ac:dyDescent="0.25">
      <c r="A356" s="6">
        <v>354</v>
      </c>
      <c r="B356" s="21"/>
      <c r="C356" s="10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3"/>
      <c r="P356" s="1"/>
      <c r="Q356" s="1"/>
      <c r="R356" s="1"/>
      <c r="S356" s="1"/>
      <c r="T356" s="1"/>
    </row>
    <row r="357" spans="1:20" x14ac:dyDescent="0.25">
      <c r="A357" s="6">
        <v>355</v>
      </c>
      <c r="B357" s="21"/>
      <c r="C357" s="10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3"/>
      <c r="P357" s="1"/>
      <c r="Q357" s="1"/>
      <c r="R357" s="1"/>
      <c r="S357" s="1"/>
      <c r="T357" s="1"/>
    </row>
    <row r="358" spans="1:20" x14ac:dyDescent="0.25">
      <c r="A358" s="6">
        <v>356</v>
      </c>
      <c r="B358" s="21"/>
      <c r="C358" s="10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3"/>
      <c r="P358" s="1"/>
      <c r="Q358" s="1"/>
      <c r="R358" s="1"/>
      <c r="S358" s="1"/>
      <c r="T358" s="1"/>
    </row>
    <row r="359" spans="1:20" x14ac:dyDescent="0.25">
      <c r="A359" s="6">
        <v>357</v>
      </c>
      <c r="B359" s="21"/>
      <c r="C359" s="10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3"/>
      <c r="P359" s="1"/>
      <c r="Q359" s="1"/>
      <c r="R359" s="1"/>
      <c r="S359" s="1"/>
      <c r="T359" s="1"/>
    </row>
    <row r="360" spans="1:20" x14ac:dyDescent="0.25">
      <c r="A360" s="6">
        <v>358</v>
      </c>
      <c r="B360" s="21"/>
      <c r="C360" s="10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3"/>
      <c r="P360" s="1"/>
      <c r="Q360" s="1"/>
      <c r="R360" s="1"/>
      <c r="S360" s="1"/>
      <c r="T360" s="1"/>
    </row>
    <row r="361" spans="1:20" x14ac:dyDescent="0.25">
      <c r="A361" s="6">
        <v>359</v>
      </c>
      <c r="B361" s="21"/>
      <c r="C361" s="10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3"/>
      <c r="P361" s="1"/>
      <c r="Q361" s="1"/>
      <c r="R361" s="1"/>
      <c r="S361" s="1"/>
      <c r="T361" s="1"/>
    </row>
    <row r="362" spans="1:20" x14ac:dyDescent="0.25">
      <c r="A362" s="6">
        <v>360</v>
      </c>
      <c r="B362" s="21"/>
      <c r="C362" s="10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3"/>
      <c r="P362" s="1"/>
      <c r="Q362" s="1"/>
      <c r="R362" s="1"/>
      <c r="S362" s="1"/>
      <c r="T362" s="1"/>
    </row>
    <row r="363" spans="1:20" x14ac:dyDescent="0.25">
      <c r="A363" s="6">
        <v>361</v>
      </c>
      <c r="B363" s="21"/>
      <c r="C363" s="10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3"/>
      <c r="P363" s="1"/>
      <c r="Q363" s="1"/>
      <c r="R363" s="1"/>
      <c r="S363" s="1"/>
      <c r="T363" s="1"/>
    </row>
    <row r="364" spans="1:20" x14ac:dyDescent="0.25">
      <c r="A364" s="6">
        <v>362</v>
      </c>
      <c r="B364" s="21"/>
      <c r="C364" s="10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3"/>
      <c r="P364" s="1"/>
      <c r="Q364" s="1"/>
      <c r="R364" s="1"/>
      <c r="S364" s="1"/>
      <c r="T364" s="1"/>
    </row>
    <row r="365" spans="1:20" x14ac:dyDescent="0.25">
      <c r="A365" s="6">
        <v>363</v>
      </c>
      <c r="B365" s="21"/>
      <c r="C365" s="10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3"/>
      <c r="P365" s="1"/>
      <c r="Q365" s="1"/>
      <c r="R365" s="1"/>
      <c r="S365" s="1"/>
      <c r="T365" s="1"/>
    </row>
    <row r="366" spans="1:20" x14ac:dyDescent="0.25">
      <c r="A366" s="6">
        <v>364</v>
      </c>
      <c r="B366" s="21"/>
      <c r="C366" s="10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3"/>
      <c r="P366" s="1"/>
      <c r="Q366" s="1"/>
      <c r="R366" s="1"/>
      <c r="S366" s="1"/>
      <c r="T366" s="1"/>
    </row>
    <row r="367" spans="1:20" x14ac:dyDescent="0.25">
      <c r="A367" s="6">
        <v>365</v>
      </c>
      <c r="B367" s="21"/>
      <c r="C367" s="10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3"/>
      <c r="P367" s="1"/>
      <c r="Q367" s="1"/>
      <c r="R367" s="1"/>
      <c r="S367" s="1"/>
      <c r="T367" s="1"/>
    </row>
    <row r="368" spans="1:20" x14ac:dyDescent="0.25">
      <c r="A368" s="6">
        <v>366</v>
      </c>
      <c r="B368" s="21"/>
      <c r="C368" s="10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3"/>
      <c r="P368" s="1"/>
      <c r="Q368" s="1"/>
      <c r="R368" s="1"/>
      <c r="S368" s="1"/>
      <c r="T368" s="1"/>
    </row>
    <row r="369" spans="1:20" x14ac:dyDescent="0.25">
      <c r="A369" s="6">
        <v>367</v>
      </c>
      <c r="B369" s="21"/>
      <c r="C369" s="10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3"/>
      <c r="P369" s="1"/>
      <c r="Q369" s="1"/>
      <c r="R369" s="1"/>
      <c r="S369" s="1"/>
      <c r="T369" s="1"/>
    </row>
    <row r="370" spans="1:20" x14ac:dyDescent="0.25">
      <c r="A370" s="6">
        <v>368</v>
      </c>
      <c r="B370" s="21"/>
      <c r="C370" s="10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3"/>
      <c r="P370" s="1"/>
      <c r="Q370" s="1"/>
      <c r="R370" s="1"/>
      <c r="S370" s="1"/>
      <c r="T370" s="1"/>
    </row>
    <row r="371" spans="1:20" x14ac:dyDescent="0.25">
      <c r="A371" s="6">
        <v>369</v>
      </c>
      <c r="B371" s="21"/>
      <c r="C371" s="10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3"/>
      <c r="P371" s="1"/>
      <c r="Q371" s="1"/>
      <c r="R371" s="1"/>
      <c r="S371" s="1"/>
      <c r="T371" s="1"/>
    </row>
    <row r="372" spans="1:20" x14ac:dyDescent="0.25">
      <c r="A372" s="6">
        <v>370</v>
      </c>
      <c r="B372" s="21"/>
      <c r="C372" s="10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3"/>
      <c r="P372" s="1"/>
      <c r="Q372" s="1"/>
      <c r="R372" s="1"/>
      <c r="S372" s="1"/>
      <c r="T372" s="1"/>
    </row>
    <row r="373" spans="1:20" x14ac:dyDescent="0.25">
      <c r="A373" s="6">
        <v>371</v>
      </c>
      <c r="B373" s="21"/>
      <c r="C373" s="10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3"/>
      <c r="P373" s="1"/>
      <c r="Q373" s="1"/>
      <c r="R373" s="1"/>
      <c r="S373" s="1"/>
      <c r="T373" s="1"/>
    </row>
    <row r="374" spans="1:20" x14ac:dyDescent="0.25">
      <c r="A374" s="6">
        <v>372</v>
      </c>
      <c r="B374" s="21"/>
      <c r="C374" s="10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3"/>
      <c r="P374" s="1"/>
      <c r="Q374" s="1"/>
      <c r="R374" s="1"/>
      <c r="S374" s="1"/>
      <c r="T374" s="1"/>
    </row>
    <row r="375" spans="1:20" x14ac:dyDescent="0.25">
      <c r="A375" s="6">
        <v>373</v>
      </c>
      <c r="B375" s="21"/>
      <c r="C375" s="10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3"/>
      <c r="P375" s="1"/>
      <c r="Q375" s="1"/>
      <c r="R375" s="1"/>
      <c r="S375" s="1"/>
      <c r="T375" s="1"/>
    </row>
    <row r="376" spans="1:20" x14ac:dyDescent="0.25">
      <c r="A376" s="6">
        <v>374</v>
      </c>
      <c r="B376" s="21"/>
      <c r="C376" s="10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3"/>
      <c r="P376" s="1"/>
      <c r="Q376" s="1"/>
      <c r="R376" s="1"/>
      <c r="S376" s="1"/>
      <c r="T376" s="1"/>
    </row>
    <row r="377" spans="1:20" x14ac:dyDescent="0.25">
      <c r="A377" s="6">
        <v>375</v>
      </c>
      <c r="B377" s="21"/>
      <c r="C377" s="10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3"/>
      <c r="P377" s="1"/>
      <c r="Q377" s="1"/>
      <c r="R377" s="1"/>
      <c r="S377" s="1"/>
      <c r="T377" s="1"/>
    </row>
    <row r="378" spans="1:20" x14ac:dyDescent="0.25">
      <c r="A378" s="6">
        <v>376</v>
      </c>
      <c r="B378" s="21"/>
      <c r="C378" s="10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3"/>
      <c r="P378" s="1"/>
      <c r="Q378" s="1"/>
      <c r="R378" s="1"/>
      <c r="S378" s="1"/>
      <c r="T378" s="1"/>
    </row>
    <row r="379" spans="1:20" x14ac:dyDescent="0.25">
      <c r="A379" s="6">
        <v>377</v>
      </c>
      <c r="B379" s="21"/>
      <c r="C379" s="10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3"/>
      <c r="P379" s="1"/>
      <c r="Q379" s="1"/>
      <c r="R379" s="1"/>
      <c r="S379" s="1"/>
      <c r="T379" s="1"/>
    </row>
    <row r="380" spans="1:20" x14ac:dyDescent="0.25">
      <c r="A380" s="6">
        <v>378</v>
      </c>
      <c r="B380" s="21"/>
      <c r="C380" s="10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3"/>
      <c r="P380" s="1"/>
      <c r="Q380" s="1"/>
      <c r="R380" s="1"/>
      <c r="S380" s="1"/>
      <c r="T380" s="1"/>
    </row>
    <row r="381" spans="1:20" x14ac:dyDescent="0.25">
      <c r="A381" s="6">
        <v>379</v>
      </c>
      <c r="B381" s="21"/>
      <c r="C381" s="10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3"/>
      <c r="P381" s="1"/>
      <c r="Q381" s="1"/>
      <c r="R381" s="1"/>
      <c r="S381" s="1"/>
      <c r="T381" s="1"/>
    </row>
    <row r="382" spans="1:20" x14ac:dyDescent="0.25">
      <c r="A382" s="6">
        <v>380</v>
      </c>
      <c r="B382" s="21"/>
      <c r="C382" s="10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3"/>
      <c r="P382" s="1"/>
      <c r="Q382" s="1"/>
      <c r="R382" s="1"/>
      <c r="S382" s="1"/>
      <c r="T382" s="1"/>
    </row>
    <row r="383" spans="1:20" x14ac:dyDescent="0.25">
      <c r="A383" s="6">
        <v>381</v>
      </c>
      <c r="B383" s="21"/>
      <c r="C383" s="10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3"/>
      <c r="P383" s="1"/>
      <c r="Q383" s="1"/>
      <c r="R383" s="1"/>
      <c r="S383" s="1"/>
      <c r="T383" s="1"/>
    </row>
    <row r="384" spans="1:20" x14ac:dyDescent="0.25">
      <c r="A384" s="6">
        <v>382</v>
      </c>
      <c r="B384" s="21"/>
      <c r="C384" s="10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3"/>
      <c r="P384" s="1"/>
      <c r="Q384" s="1"/>
      <c r="R384" s="1"/>
      <c r="S384" s="1"/>
      <c r="T384" s="1"/>
    </row>
    <row r="385" spans="1:20" x14ac:dyDescent="0.25">
      <c r="A385" s="6">
        <v>383</v>
      </c>
      <c r="B385" s="21"/>
      <c r="C385" s="10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3"/>
      <c r="P385" s="1"/>
      <c r="Q385" s="1"/>
      <c r="R385" s="1"/>
      <c r="S385" s="1"/>
      <c r="T385" s="1"/>
    </row>
    <row r="386" spans="1:20" x14ac:dyDescent="0.25">
      <c r="A386" s="6">
        <v>384</v>
      </c>
      <c r="B386" s="21"/>
      <c r="C386" s="10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3"/>
      <c r="P386" s="1"/>
      <c r="Q386" s="1"/>
      <c r="R386" s="1"/>
      <c r="S386" s="1"/>
      <c r="T386" s="1"/>
    </row>
    <row r="387" spans="1:20" x14ac:dyDescent="0.25">
      <c r="A387" s="6">
        <v>385</v>
      </c>
      <c r="B387" s="21"/>
      <c r="C387" s="10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3"/>
      <c r="P387" s="1"/>
      <c r="Q387" s="1"/>
      <c r="R387" s="1"/>
      <c r="S387" s="1"/>
      <c r="T387" s="1"/>
    </row>
    <row r="388" spans="1:20" x14ac:dyDescent="0.25">
      <c r="A388" s="6">
        <v>386</v>
      </c>
      <c r="B388" s="21"/>
      <c r="C388" s="10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3"/>
      <c r="P388" s="1"/>
      <c r="Q388" s="1"/>
      <c r="R388" s="1"/>
      <c r="S388" s="1"/>
      <c r="T388" s="1"/>
    </row>
    <row r="389" spans="1:20" x14ac:dyDescent="0.25">
      <c r="A389" s="6">
        <v>387</v>
      </c>
      <c r="B389" s="21"/>
      <c r="C389" s="10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3"/>
      <c r="P389" s="1"/>
      <c r="Q389" s="1"/>
      <c r="R389" s="1"/>
      <c r="S389" s="1"/>
      <c r="T389" s="1"/>
    </row>
    <row r="390" spans="1:20" x14ac:dyDescent="0.25">
      <c r="A390" s="6">
        <v>388</v>
      </c>
      <c r="B390" s="21"/>
      <c r="C390" s="10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3"/>
      <c r="P390" s="1"/>
      <c r="Q390" s="1"/>
      <c r="R390" s="1"/>
      <c r="S390" s="1"/>
      <c r="T390" s="1"/>
    </row>
    <row r="391" spans="1:20" x14ac:dyDescent="0.25">
      <c r="A391" s="6">
        <v>389</v>
      </c>
      <c r="B391" s="21"/>
      <c r="C391" s="10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3"/>
      <c r="P391" s="1"/>
      <c r="Q391" s="1"/>
      <c r="R391" s="1"/>
      <c r="S391" s="1"/>
      <c r="T391" s="1"/>
    </row>
    <row r="392" spans="1:20" x14ac:dyDescent="0.25">
      <c r="A392" s="6">
        <v>390</v>
      </c>
      <c r="B392" s="21"/>
      <c r="C392" s="10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3"/>
      <c r="P392" s="1"/>
      <c r="Q392" s="1"/>
      <c r="R392" s="1"/>
      <c r="S392" s="1"/>
      <c r="T392" s="1"/>
    </row>
    <row r="393" spans="1:20" x14ac:dyDescent="0.25">
      <c r="A393" s="6">
        <v>391</v>
      </c>
      <c r="B393" s="21"/>
      <c r="C393" s="10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3"/>
      <c r="P393" s="1"/>
      <c r="Q393" s="1"/>
      <c r="R393" s="1"/>
      <c r="S393" s="1"/>
      <c r="T393" s="1"/>
    </row>
    <row r="394" spans="1:20" x14ac:dyDescent="0.25">
      <c r="A394" s="6">
        <v>392</v>
      </c>
      <c r="B394" s="21"/>
      <c r="C394" s="10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3"/>
      <c r="P394" s="1"/>
      <c r="Q394" s="1"/>
      <c r="R394" s="1"/>
      <c r="S394" s="1"/>
      <c r="T394" s="1"/>
    </row>
    <row r="395" spans="1:20" x14ac:dyDescent="0.25">
      <c r="A395" s="6">
        <v>393</v>
      </c>
      <c r="B395" s="21"/>
      <c r="C395" s="10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3"/>
      <c r="P395" s="1"/>
      <c r="Q395" s="1"/>
      <c r="R395" s="1"/>
      <c r="S395" s="1"/>
      <c r="T395" s="1"/>
    </row>
    <row r="396" spans="1:20" x14ac:dyDescent="0.25">
      <c r="A396" s="6">
        <v>394</v>
      </c>
      <c r="B396" s="21"/>
      <c r="C396" s="10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3"/>
      <c r="P396" s="1"/>
      <c r="Q396" s="1"/>
      <c r="R396" s="1"/>
      <c r="S396" s="1"/>
      <c r="T396" s="1"/>
    </row>
    <row r="397" spans="1:20" x14ac:dyDescent="0.25">
      <c r="A397" s="6">
        <v>395</v>
      </c>
      <c r="B397" s="21"/>
      <c r="C397" s="10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3"/>
      <c r="P397" s="1"/>
      <c r="Q397" s="1"/>
      <c r="R397" s="1"/>
      <c r="S397" s="1"/>
      <c r="T397" s="1"/>
    </row>
    <row r="398" spans="1:20" x14ac:dyDescent="0.25">
      <c r="A398" s="6">
        <v>396</v>
      </c>
      <c r="B398" s="21"/>
      <c r="C398" s="10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3"/>
      <c r="P398" s="1"/>
      <c r="Q398" s="1"/>
      <c r="R398" s="1"/>
      <c r="S398" s="1"/>
      <c r="T398" s="1"/>
    </row>
    <row r="399" spans="1:20" x14ac:dyDescent="0.25">
      <c r="A399" s="6">
        <v>397</v>
      </c>
      <c r="B399" s="21"/>
      <c r="C399" s="10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3"/>
      <c r="P399" s="1"/>
      <c r="Q399" s="1"/>
      <c r="R399" s="1"/>
      <c r="S399" s="1"/>
      <c r="T399" s="1"/>
    </row>
    <row r="400" spans="1:20" x14ac:dyDescent="0.25">
      <c r="A400" s="6">
        <v>398</v>
      </c>
      <c r="B400" s="21"/>
      <c r="C400" s="10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3"/>
      <c r="P400" s="1"/>
      <c r="Q400" s="1"/>
      <c r="R400" s="1"/>
      <c r="S400" s="1"/>
      <c r="T400" s="1"/>
    </row>
    <row r="401" spans="1:20" x14ac:dyDescent="0.25">
      <c r="A401" s="6">
        <v>399</v>
      </c>
      <c r="B401" s="21"/>
      <c r="C401" s="10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3"/>
      <c r="P401" s="1"/>
      <c r="Q401" s="1"/>
      <c r="R401" s="1"/>
      <c r="S401" s="1"/>
      <c r="T401" s="1"/>
    </row>
    <row r="402" spans="1:20" x14ac:dyDescent="0.25">
      <c r="A402" s="6">
        <v>400</v>
      </c>
      <c r="B402" s="21"/>
      <c r="C402" s="10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3"/>
      <c r="P402" s="1"/>
      <c r="Q402" s="1"/>
      <c r="R402" s="1"/>
      <c r="S402" s="1"/>
      <c r="T402" s="1"/>
    </row>
    <row r="403" spans="1:20" x14ac:dyDescent="0.25">
      <c r="A403" s="6">
        <v>401</v>
      </c>
      <c r="B403" s="21"/>
      <c r="C403" s="10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3"/>
      <c r="P403" s="1"/>
      <c r="Q403" s="1"/>
      <c r="R403" s="1"/>
      <c r="S403" s="1"/>
      <c r="T403" s="1"/>
    </row>
    <row r="404" spans="1:20" x14ac:dyDescent="0.25">
      <c r="A404" s="6">
        <v>402</v>
      </c>
      <c r="B404" s="21"/>
      <c r="C404" s="10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3"/>
      <c r="P404" s="1"/>
      <c r="Q404" s="1"/>
      <c r="R404" s="1"/>
      <c r="S404" s="1"/>
      <c r="T404" s="1"/>
    </row>
    <row r="405" spans="1:20" x14ac:dyDescent="0.25">
      <c r="A405" s="6">
        <v>403</v>
      </c>
      <c r="B405" s="21"/>
      <c r="C405" s="10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3"/>
      <c r="P405" s="1"/>
      <c r="Q405" s="1"/>
      <c r="R405" s="1"/>
      <c r="S405" s="1"/>
      <c r="T405" s="1"/>
    </row>
    <row r="406" spans="1:20" x14ac:dyDescent="0.25">
      <c r="A406" s="6">
        <v>404</v>
      </c>
      <c r="B406" s="21"/>
      <c r="C406" s="10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3"/>
      <c r="P406" s="1"/>
      <c r="Q406" s="1"/>
      <c r="R406" s="1"/>
      <c r="S406" s="1"/>
      <c r="T406" s="1"/>
    </row>
    <row r="407" spans="1:20" x14ac:dyDescent="0.25">
      <c r="A407" s="6">
        <v>405</v>
      </c>
      <c r="B407" s="21"/>
      <c r="C407" s="10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3"/>
      <c r="P407" s="1"/>
      <c r="Q407" s="1"/>
      <c r="R407" s="1"/>
      <c r="S407" s="1"/>
      <c r="T407" s="1"/>
    </row>
    <row r="408" spans="1:20" x14ac:dyDescent="0.25">
      <c r="A408" s="6">
        <v>406</v>
      </c>
      <c r="B408" s="21"/>
      <c r="C408" s="10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3"/>
      <c r="P408" s="1"/>
      <c r="Q408" s="1"/>
      <c r="R408" s="1"/>
      <c r="S408" s="1"/>
      <c r="T408" s="1"/>
    </row>
    <row r="409" spans="1:20" x14ac:dyDescent="0.25">
      <c r="A409" s="6">
        <v>407</v>
      </c>
      <c r="B409" s="21"/>
      <c r="C409" s="10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3"/>
      <c r="P409" s="1"/>
      <c r="Q409" s="1"/>
      <c r="R409" s="1"/>
      <c r="S409" s="1"/>
      <c r="T409" s="1"/>
    </row>
    <row r="410" spans="1:20" x14ac:dyDescent="0.25">
      <c r="A410" s="6">
        <v>408</v>
      </c>
      <c r="B410" s="21"/>
      <c r="C410" s="10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3"/>
      <c r="P410" s="1"/>
      <c r="Q410" s="1"/>
      <c r="R410" s="1"/>
      <c r="S410" s="1"/>
      <c r="T410" s="1"/>
    </row>
    <row r="411" spans="1:20" x14ac:dyDescent="0.25">
      <c r="A411" s="6">
        <v>409</v>
      </c>
      <c r="B411" s="21"/>
      <c r="C411" s="10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3"/>
      <c r="P411" s="1"/>
      <c r="Q411" s="1"/>
      <c r="R411" s="1"/>
      <c r="S411" s="1"/>
      <c r="T411" s="1"/>
    </row>
    <row r="412" spans="1:20" x14ac:dyDescent="0.25">
      <c r="A412" s="6">
        <v>410</v>
      </c>
      <c r="B412" s="21"/>
      <c r="C412" s="10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3"/>
      <c r="P412" s="1"/>
      <c r="Q412" s="1"/>
      <c r="R412" s="1"/>
      <c r="S412" s="1"/>
      <c r="T412" s="1"/>
    </row>
    <row r="413" spans="1:20" x14ac:dyDescent="0.25">
      <c r="A413" s="6">
        <v>411</v>
      </c>
      <c r="B413" s="21"/>
      <c r="C413" s="10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3"/>
      <c r="P413" s="1"/>
      <c r="Q413" s="1"/>
      <c r="R413" s="1"/>
      <c r="S413" s="1"/>
      <c r="T413" s="1"/>
    </row>
    <row r="414" spans="1:20" x14ac:dyDescent="0.25">
      <c r="A414" s="6">
        <v>412</v>
      </c>
      <c r="B414" s="21"/>
      <c r="C414" s="10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3"/>
      <c r="P414" s="1"/>
      <c r="Q414" s="1"/>
      <c r="R414" s="1"/>
      <c r="S414" s="1"/>
      <c r="T414" s="1"/>
    </row>
    <row r="415" spans="1:20" x14ac:dyDescent="0.25">
      <c r="A415" s="6">
        <v>413</v>
      </c>
      <c r="B415" s="21"/>
      <c r="C415" s="10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3"/>
      <c r="P415" s="1"/>
      <c r="Q415" s="1"/>
      <c r="R415" s="1"/>
      <c r="S415" s="1"/>
      <c r="T415" s="1"/>
    </row>
    <row r="416" spans="1:20" x14ac:dyDescent="0.25">
      <c r="A416" s="6">
        <v>414</v>
      </c>
      <c r="B416" s="21"/>
      <c r="C416" s="10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3"/>
      <c r="P416" s="1"/>
      <c r="Q416" s="1"/>
      <c r="R416" s="1"/>
      <c r="S416" s="1"/>
      <c r="T416" s="1"/>
    </row>
    <row r="417" spans="1:20" x14ac:dyDescent="0.25">
      <c r="A417" s="6">
        <v>415</v>
      </c>
      <c r="B417" s="21"/>
      <c r="C417" s="10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3"/>
      <c r="P417" s="1"/>
      <c r="Q417" s="1"/>
      <c r="R417" s="1"/>
      <c r="S417" s="1"/>
      <c r="T417" s="1"/>
    </row>
    <row r="418" spans="1:20" x14ac:dyDescent="0.25">
      <c r="A418" s="6">
        <v>416</v>
      </c>
      <c r="B418" s="21"/>
      <c r="C418" s="10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3"/>
      <c r="P418" s="1"/>
      <c r="Q418" s="1"/>
      <c r="R418" s="1"/>
      <c r="S418" s="1"/>
      <c r="T418" s="1"/>
    </row>
    <row r="419" spans="1:20" x14ac:dyDescent="0.25">
      <c r="A419" s="6">
        <v>417</v>
      </c>
      <c r="B419" s="21"/>
      <c r="C419" s="10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3"/>
      <c r="P419" s="1"/>
      <c r="Q419" s="1"/>
      <c r="R419" s="1"/>
      <c r="S419" s="1"/>
      <c r="T419" s="1"/>
    </row>
    <row r="420" spans="1:20" x14ac:dyDescent="0.25">
      <c r="A420" s="6">
        <v>418</v>
      </c>
      <c r="B420" s="21"/>
      <c r="C420" s="10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3"/>
      <c r="P420" s="1"/>
      <c r="Q420" s="1"/>
      <c r="R420" s="1"/>
      <c r="S420" s="1"/>
      <c r="T420" s="1"/>
    </row>
    <row r="421" spans="1:20" x14ac:dyDescent="0.25">
      <c r="A421" s="6">
        <v>419</v>
      </c>
      <c r="B421" s="21"/>
      <c r="C421" s="10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3"/>
      <c r="P421" s="1"/>
      <c r="Q421" s="1"/>
      <c r="R421" s="1"/>
      <c r="S421" s="1"/>
      <c r="T421" s="1"/>
    </row>
    <row r="422" spans="1:20" x14ac:dyDescent="0.25">
      <c r="A422" s="6">
        <v>420</v>
      </c>
      <c r="B422" s="21"/>
      <c r="C422" s="10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3"/>
      <c r="P422" s="1"/>
      <c r="Q422" s="1"/>
      <c r="R422" s="1"/>
      <c r="S422" s="1"/>
      <c r="T422" s="1"/>
    </row>
    <row r="423" spans="1:20" x14ac:dyDescent="0.25">
      <c r="A423" s="6">
        <v>421</v>
      </c>
      <c r="B423" s="21"/>
      <c r="C423" s="10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3"/>
      <c r="P423" s="1"/>
      <c r="Q423" s="1"/>
      <c r="R423" s="1"/>
      <c r="S423" s="1"/>
      <c r="T423" s="1"/>
    </row>
    <row r="424" spans="1:20" x14ac:dyDescent="0.25">
      <c r="A424" s="6">
        <v>422</v>
      </c>
      <c r="B424" s="21"/>
      <c r="C424" s="10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3"/>
      <c r="P424" s="1"/>
      <c r="Q424" s="1"/>
      <c r="R424" s="1"/>
      <c r="S424" s="1"/>
      <c r="T424" s="1"/>
    </row>
    <row r="425" spans="1:20" x14ac:dyDescent="0.25">
      <c r="A425" s="6">
        <v>423</v>
      </c>
      <c r="B425" s="21"/>
      <c r="C425" s="10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3"/>
      <c r="P425" s="1"/>
      <c r="Q425" s="1"/>
      <c r="R425" s="1"/>
      <c r="S425" s="1"/>
      <c r="T425" s="1"/>
    </row>
    <row r="426" spans="1:20" x14ac:dyDescent="0.25">
      <c r="A426" s="6">
        <v>424</v>
      </c>
      <c r="B426" s="21"/>
      <c r="C426" s="10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3"/>
      <c r="P426" s="1"/>
      <c r="Q426" s="1"/>
      <c r="R426" s="1"/>
      <c r="S426" s="1"/>
      <c r="T426" s="1"/>
    </row>
    <row r="427" spans="1:20" x14ac:dyDescent="0.25">
      <c r="A427" s="6">
        <v>425</v>
      </c>
      <c r="B427" s="21"/>
      <c r="C427" s="10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3"/>
      <c r="P427" s="1"/>
      <c r="Q427" s="1"/>
      <c r="R427" s="1"/>
      <c r="S427" s="1"/>
      <c r="T427" s="1"/>
    </row>
    <row r="428" spans="1:20" x14ac:dyDescent="0.25">
      <c r="A428" s="6">
        <v>426</v>
      </c>
      <c r="B428" s="21"/>
      <c r="C428" s="10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3"/>
      <c r="P428" s="1"/>
      <c r="Q428" s="1"/>
      <c r="R428" s="1"/>
      <c r="S428" s="1"/>
      <c r="T428" s="1"/>
    </row>
    <row r="429" spans="1:20" x14ac:dyDescent="0.25">
      <c r="A429" s="6">
        <v>427</v>
      </c>
      <c r="B429" s="21"/>
      <c r="C429" s="10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3"/>
      <c r="P429" s="1"/>
      <c r="Q429" s="1"/>
      <c r="R429" s="1"/>
      <c r="S429" s="1"/>
      <c r="T429" s="1"/>
    </row>
    <row r="430" spans="1:20" x14ac:dyDescent="0.25">
      <c r="A430" s="6">
        <v>428</v>
      </c>
      <c r="B430" s="21"/>
      <c r="C430" s="10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3"/>
      <c r="P430" s="1"/>
      <c r="Q430" s="1"/>
      <c r="R430" s="1"/>
      <c r="S430" s="1"/>
      <c r="T430" s="1"/>
    </row>
    <row r="431" spans="1:20" x14ac:dyDescent="0.25">
      <c r="A431" s="6">
        <v>429</v>
      </c>
      <c r="B431" s="21"/>
      <c r="C431" s="10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3"/>
      <c r="P431" s="1"/>
      <c r="Q431" s="1"/>
      <c r="R431" s="1"/>
      <c r="S431" s="1"/>
      <c r="T431" s="1"/>
    </row>
    <row r="432" spans="1:20" x14ac:dyDescent="0.25">
      <c r="A432" s="6">
        <v>430</v>
      </c>
      <c r="B432" s="21"/>
      <c r="C432" s="10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3"/>
      <c r="P432" s="1"/>
      <c r="Q432" s="1"/>
      <c r="R432" s="1"/>
      <c r="S432" s="1"/>
      <c r="T432" s="1"/>
    </row>
    <row r="433" spans="1:20" x14ac:dyDescent="0.25">
      <c r="A433" s="6">
        <v>431</v>
      </c>
      <c r="B433" s="21"/>
      <c r="C433" s="10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3"/>
      <c r="P433" s="1"/>
      <c r="Q433" s="1"/>
      <c r="R433" s="1"/>
      <c r="S433" s="1"/>
      <c r="T433" s="1"/>
    </row>
    <row r="434" spans="1:20" x14ac:dyDescent="0.25">
      <c r="A434" s="6">
        <v>432</v>
      </c>
      <c r="B434" s="21"/>
      <c r="C434" s="10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3"/>
      <c r="P434" s="1"/>
      <c r="Q434" s="1"/>
      <c r="R434" s="1"/>
      <c r="S434" s="1"/>
      <c r="T434" s="1"/>
    </row>
    <row r="435" spans="1:20" x14ac:dyDescent="0.25">
      <c r="A435" s="6">
        <v>433</v>
      </c>
      <c r="B435" s="21"/>
      <c r="C435" s="10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3"/>
      <c r="P435" s="1"/>
      <c r="Q435" s="1"/>
      <c r="R435" s="1"/>
      <c r="S435" s="1"/>
      <c r="T435" s="1"/>
    </row>
    <row r="436" spans="1:20" x14ac:dyDescent="0.25">
      <c r="A436" s="6">
        <v>434</v>
      </c>
      <c r="B436" s="21"/>
      <c r="C436" s="10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3"/>
      <c r="P436" s="1"/>
      <c r="Q436" s="1"/>
      <c r="R436" s="1"/>
      <c r="S436" s="1"/>
      <c r="T436" s="1"/>
    </row>
    <row r="437" spans="1:20" x14ac:dyDescent="0.25">
      <c r="A437" s="6">
        <v>435</v>
      </c>
      <c r="B437" s="21"/>
      <c r="C437" s="10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3"/>
      <c r="P437" s="1"/>
      <c r="Q437" s="1"/>
      <c r="R437" s="1"/>
      <c r="S437" s="1"/>
      <c r="T437" s="1"/>
    </row>
    <row r="438" spans="1:20" x14ac:dyDescent="0.25">
      <c r="A438" s="6">
        <v>436</v>
      </c>
      <c r="B438" s="21"/>
      <c r="C438" s="10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3"/>
      <c r="P438" s="1"/>
      <c r="Q438" s="1"/>
      <c r="R438" s="1"/>
      <c r="S438" s="1"/>
      <c r="T438" s="1"/>
    </row>
    <row r="439" spans="1:20" x14ac:dyDescent="0.25">
      <c r="A439" s="6">
        <v>437</v>
      </c>
      <c r="B439" s="21"/>
      <c r="C439" s="10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3"/>
      <c r="P439" s="1"/>
      <c r="Q439" s="1"/>
      <c r="R439" s="1"/>
      <c r="S439" s="1"/>
      <c r="T439" s="1"/>
    </row>
    <row r="440" spans="1:20" x14ac:dyDescent="0.25">
      <c r="A440" s="6">
        <v>438</v>
      </c>
      <c r="B440" s="21"/>
      <c r="C440" s="10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3"/>
      <c r="P440" s="1"/>
      <c r="Q440" s="1"/>
      <c r="R440" s="1"/>
      <c r="S440" s="1"/>
      <c r="T440" s="1"/>
    </row>
    <row r="441" spans="1:20" x14ac:dyDescent="0.25">
      <c r="A441" s="6">
        <v>439</v>
      </c>
      <c r="B441" s="21"/>
      <c r="C441" s="10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3"/>
      <c r="P441" s="1"/>
      <c r="Q441" s="1"/>
      <c r="R441" s="1"/>
      <c r="S441" s="1"/>
      <c r="T441" s="1"/>
    </row>
    <row r="442" spans="1:20" x14ac:dyDescent="0.25">
      <c r="A442" s="6">
        <v>440</v>
      </c>
      <c r="B442" s="21"/>
      <c r="C442" s="10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3"/>
      <c r="P442" s="1"/>
      <c r="Q442" s="1"/>
      <c r="R442" s="1"/>
      <c r="S442" s="1"/>
      <c r="T442" s="1"/>
    </row>
    <row r="443" spans="1:20" x14ac:dyDescent="0.25">
      <c r="A443" s="6">
        <v>441</v>
      </c>
      <c r="B443" s="21"/>
      <c r="C443" s="10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3"/>
      <c r="P443" s="1"/>
      <c r="Q443" s="1"/>
      <c r="R443" s="1"/>
      <c r="S443" s="1"/>
      <c r="T443" s="1"/>
    </row>
    <row r="444" spans="1:20" x14ac:dyDescent="0.25">
      <c r="A444" s="6">
        <v>442</v>
      </c>
      <c r="B444" s="21"/>
      <c r="C444" s="10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3"/>
      <c r="P444" s="1"/>
      <c r="Q444" s="1"/>
      <c r="R444" s="1"/>
      <c r="S444" s="1"/>
      <c r="T444" s="1"/>
    </row>
    <row r="445" spans="1:20" x14ac:dyDescent="0.25">
      <c r="A445" s="6">
        <v>443</v>
      </c>
      <c r="B445" s="21"/>
      <c r="C445" s="10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3"/>
      <c r="P445" s="1"/>
      <c r="Q445" s="1"/>
      <c r="R445" s="1"/>
      <c r="S445" s="1"/>
      <c r="T445" s="1"/>
    </row>
    <row r="446" spans="1:20" x14ac:dyDescent="0.25">
      <c r="A446" s="6">
        <v>444</v>
      </c>
      <c r="B446" s="21"/>
      <c r="C446" s="10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3"/>
      <c r="P446" s="1"/>
      <c r="Q446" s="1"/>
      <c r="R446" s="1"/>
      <c r="S446" s="1"/>
      <c r="T446" s="1"/>
    </row>
    <row r="447" spans="1:20" x14ac:dyDescent="0.25">
      <c r="A447" s="6">
        <v>445</v>
      </c>
      <c r="B447" s="21"/>
      <c r="C447" s="10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3"/>
      <c r="P447" s="1"/>
      <c r="Q447" s="1"/>
      <c r="R447" s="1"/>
      <c r="S447" s="1"/>
      <c r="T447" s="1"/>
    </row>
    <row r="448" spans="1:20" x14ac:dyDescent="0.25">
      <c r="A448" s="6">
        <v>446</v>
      </c>
      <c r="B448" s="21"/>
      <c r="C448" s="10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3"/>
      <c r="P448" s="1"/>
      <c r="Q448" s="1"/>
      <c r="R448" s="1"/>
      <c r="S448" s="1"/>
      <c r="T448" s="1"/>
    </row>
    <row r="449" spans="1:20" x14ac:dyDescent="0.25">
      <c r="A449" s="6">
        <v>447</v>
      </c>
      <c r="B449" s="21"/>
      <c r="C449" s="10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3"/>
      <c r="P449" s="1"/>
      <c r="Q449" s="1"/>
      <c r="R449" s="1"/>
      <c r="S449" s="1"/>
      <c r="T449" s="1"/>
    </row>
    <row r="450" spans="1:20" x14ac:dyDescent="0.25">
      <c r="A450" s="6">
        <v>448</v>
      </c>
      <c r="B450" s="21"/>
      <c r="C450" s="10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3"/>
      <c r="P450" s="1"/>
      <c r="Q450" s="1"/>
      <c r="R450" s="1"/>
      <c r="S450" s="1"/>
      <c r="T450" s="1"/>
    </row>
    <row r="451" spans="1:20" x14ac:dyDescent="0.25">
      <c r="A451" s="6">
        <v>449</v>
      </c>
      <c r="B451" s="21"/>
      <c r="C451" s="10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3"/>
      <c r="P451" s="1"/>
      <c r="Q451" s="1"/>
      <c r="R451" s="1"/>
      <c r="S451" s="1"/>
      <c r="T451" s="1"/>
    </row>
    <row r="452" spans="1:20" x14ac:dyDescent="0.25">
      <c r="A452" s="6">
        <v>450</v>
      </c>
      <c r="B452" s="21"/>
      <c r="C452" s="10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3"/>
      <c r="P452" s="1"/>
      <c r="Q452" s="1"/>
      <c r="R452" s="1"/>
      <c r="S452" s="1"/>
      <c r="T452" s="1"/>
    </row>
    <row r="453" spans="1:20" x14ac:dyDescent="0.25">
      <c r="A453" s="6">
        <v>451</v>
      </c>
      <c r="B453" s="21"/>
      <c r="C453" s="10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3"/>
      <c r="P453" s="1"/>
      <c r="Q453" s="1"/>
      <c r="R453" s="1"/>
      <c r="S453" s="1"/>
      <c r="T453" s="1"/>
    </row>
    <row r="454" spans="1:20" x14ac:dyDescent="0.25">
      <c r="A454" s="6">
        <v>452</v>
      </c>
      <c r="B454" s="21"/>
      <c r="C454" s="10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3"/>
      <c r="P454" s="1"/>
      <c r="Q454" s="1"/>
      <c r="R454" s="1"/>
      <c r="S454" s="1"/>
      <c r="T454" s="1"/>
    </row>
    <row r="455" spans="1:20" x14ac:dyDescent="0.25">
      <c r="A455" s="6">
        <v>453</v>
      </c>
      <c r="B455" s="21"/>
      <c r="C455" s="10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3"/>
      <c r="P455" s="1"/>
      <c r="Q455" s="1"/>
      <c r="R455" s="1"/>
      <c r="S455" s="1"/>
      <c r="T455" s="1"/>
    </row>
    <row r="456" spans="1:20" x14ac:dyDescent="0.25">
      <c r="A456" s="6">
        <v>454</v>
      </c>
      <c r="B456" s="21"/>
      <c r="C456" s="10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3"/>
      <c r="P456" s="1"/>
      <c r="Q456" s="1"/>
      <c r="R456" s="1"/>
      <c r="S456" s="1"/>
      <c r="T456" s="1"/>
    </row>
    <row r="457" spans="1:20" x14ac:dyDescent="0.25">
      <c r="A457" s="6">
        <v>455</v>
      </c>
      <c r="B457" s="21"/>
      <c r="C457" s="10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3"/>
      <c r="P457" s="1"/>
      <c r="Q457" s="1"/>
      <c r="R457" s="1"/>
      <c r="S457" s="1"/>
      <c r="T457" s="1"/>
    </row>
    <row r="458" spans="1:20" x14ac:dyDescent="0.25">
      <c r="A458" s="6">
        <v>456</v>
      </c>
      <c r="B458" s="21"/>
      <c r="C458" s="10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3"/>
      <c r="P458" s="1"/>
      <c r="Q458" s="1"/>
      <c r="R458" s="1"/>
      <c r="S458" s="1"/>
      <c r="T458" s="1"/>
    </row>
    <row r="459" spans="1:20" x14ac:dyDescent="0.25">
      <c r="A459" s="6">
        <v>457</v>
      </c>
      <c r="B459" s="21"/>
      <c r="C459" s="10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3"/>
      <c r="P459" s="1"/>
      <c r="Q459" s="1"/>
      <c r="R459" s="1"/>
      <c r="S459" s="1"/>
      <c r="T459" s="1"/>
    </row>
    <row r="460" spans="1:20" x14ac:dyDescent="0.25">
      <c r="A460" s="6">
        <v>458</v>
      </c>
      <c r="B460" s="21"/>
      <c r="C460" s="10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3"/>
      <c r="P460" s="1"/>
      <c r="Q460" s="1"/>
      <c r="R460" s="1"/>
      <c r="S460" s="1"/>
      <c r="T460" s="1"/>
    </row>
    <row r="461" spans="1:20" x14ac:dyDescent="0.25">
      <c r="A461" s="6">
        <v>459</v>
      </c>
      <c r="B461" s="21"/>
      <c r="C461" s="10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3"/>
      <c r="P461" s="1"/>
      <c r="Q461" s="1"/>
      <c r="R461" s="1"/>
      <c r="S461" s="1"/>
      <c r="T461" s="1"/>
    </row>
    <row r="462" spans="1:20" x14ac:dyDescent="0.25">
      <c r="A462" s="6">
        <v>460</v>
      </c>
      <c r="B462" s="21"/>
      <c r="C462" s="10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3"/>
      <c r="P462" s="1"/>
      <c r="Q462" s="1"/>
      <c r="R462" s="1"/>
      <c r="S462" s="1"/>
      <c r="T462" s="1"/>
    </row>
    <row r="463" spans="1:20" x14ac:dyDescent="0.25">
      <c r="A463" s="6">
        <v>461</v>
      </c>
      <c r="B463" s="21"/>
      <c r="C463" s="10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3"/>
      <c r="P463" s="1"/>
      <c r="Q463" s="1"/>
      <c r="R463" s="1"/>
      <c r="S463" s="1"/>
      <c r="T463" s="1"/>
    </row>
    <row r="464" spans="1:20" x14ac:dyDescent="0.25">
      <c r="A464" s="6">
        <v>462</v>
      </c>
      <c r="B464" s="21"/>
      <c r="C464" s="10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3"/>
      <c r="P464" s="1"/>
      <c r="Q464" s="1"/>
      <c r="R464" s="1"/>
      <c r="S464" s="1"/>
      <c r="T464" s="1"/>
    </row>
    <row r="465" spans="1:20" x14ac:dyDescent="0.25">
      <c r="A465" s="6">
        <v>463</v>
      </c>
      <c r="B465" s="21"/>
      <c r="C465" s="10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3"/>
      <c r="P465" s="1"/>
      <c r="Q465" s="1"/>
      <c r="R465" s="1"/>
      <c r="S465" s="1"/>
      <c r="T465" s="1"/>
    </row>
    <row r="466" spans="1:20" x14ac:dyDescent="0.25">
      <c r="A466" s="6">
        <v>464</v>
      </c>
      <c r="B466" s="21"/>
      <c r="C466" s="10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3"/>
      <c r="P466" s="1"/>
      <c r="Q466" s="1"/>
      <c r="R466" s="1"/>
      <c r="S466" s="1"/>
      <c r="T466" s="1"/>
    </row>
    <row r="467" spans="1:20" x14ac:dyDescent="0.25">
      <c r="A467" s="6">
        <v>465</v>
      </c>
      <c r="B467" s="21"/>
      <c r="C467" s="10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3"/>
      <c r="P467" s="1"/>
      <c r="Q467" s="1"/>
      <c r="R467" s="1"/>
      <c r="S467" s="1"/>
      <c r="T467" s="1"/>
    </row>
    <row r="468" spans="1:20" x14ac:dyDescent="0.25">
      <c r="A468" s="6">
        <v>466</v>
      </c>
      <c r="B468" s="21"/>
      <c r="C468" s="10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3"/>
      <c r="P468" s="1"/>
      <c r="Q468" s="1"/>
      <c r="R468" s="1"/>
      <c r="S468" s="1"/>
      <c r="T468" s="1"/>
    </row>
    <row r="469" spans="1:20" x14ac:dyDescent="0.25">
      <c r="A469" s="6">
        <v>467</v>
      </c>
      <c r="B469" s="21"/>
      <c r="C469" s="10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3"/>
      <c r="P469" s="1"/>
      <c r="Q469" s="1"/>
      <c r="R469" s="1"/>
      <c r="S469" s="1"/>
      <c r="T469" s="1"/>
    </row>
    <row r="470" spans="1:20" x14ac:dyDescent="0.25">
      <c r="A470" s="6">
        <v>468</v>
      </c>
      <c r="B470" s="21"/>
      <c r="C470" s="10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3"/>
      <c r="P470" s="1"/>
      <c r="Q470" s="1"/>
      <c r="R470" s="1"/>
      <c r="S470" s="1"/>
      <c r="T470" s="1"/>
    </row>
    <row r="471" spans="1:20" x14ac:dyDescent="0.25">
      <c r="A471" s="6">
        <v>469</v>
      </c>
      <c r="B471" s="21"/>
      <c r="C471" s="10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3"/>
      <c r="P471" s="1"/>
      <c r="Q471" s="1"/>
      <c r="R471" s="1"/>
      <c r="S471" s="1"/>
      <c r="T471" s="1"/>
    </row>
    <row r="472" spans="1:20" x14ac:dyDescent="0.25">
      <c r="A472" s="6">
        <v>470</v>
      </c>
      <c r="B472" s="21"/>
      <c r="C472" s="10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3"/>
      <c r="P472" s="1"/>
      <c r="Q472" s="1"/>
      <c r="R472" s="1"/>
      <c r="S472" s="1"/>
      <c r="T472" s="1"/>
    </row>
    <row r="473" spans="1:20" x14ac:dyDescent="0.25">
      <c r="A473" s="6">
        <v>471</v>
      </c>
      <c r="B473" s="21"/>
      <c r="C473" s="10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3"/>
      <c r="P473" s="1"/>
      <c r="Q473" s="1"/>
      <c r="R473" s="1"/>
      <c r="S473" s="1"/>
      <c r="T473" s="1"/>
    </row>
    <row r="474" spans="1:20" x14ac:dyDescent="0.25">
      <c r="A474" s="6">
        <v>472</v>
      </c>
      <c r="B474" s="21"/>
      <c r="C474" s="10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3"/>
      <c r="P474" s="1"/>
      <c r="Q474" s="1"/>
      <c r="R474" s="1"/>
      <c r="S474" s="1"/>
      <c r="T474" s="1"/>
    </row>
    <row r="475" spans="1:20" x14ac:dyDescent="0.25">
      <c r="A475" s="6">
        <v>473</v>
      </c>
      <c r="B475" s="21"/>
      <c r="C475" s="10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3"/>
      <c r="P475" s="1"/>
      <c r="Q475" s="1"/>
      <c r="R475" s="1"/>
      <c r="S475" s="1"/>
      <c r="T475" s="1"/>
    </row>
    <row r="476" spans="1:20" x14ac:dyDescent="0.25">
      <c r="A476" s="6">
        <v>474</v>
      </c>
      <c r="B476" s="21"/>
      <c r="C476" s="10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3"/>
      <c r="P476" s="1"/>
      <c r="Q476" s="1"/>
      <c r="R476" s="1"/>
      <c r="S476" s="1"/>
      <c r="T476" s="1"/>
    </row>
    <row r="477" spans="1:20" x14ac:dyDescent="0.25">
      <c r="A477" s="6">
        <v>475</v>
      </c>
      <c r="B477" s="21"/>
      <c r="C477" s="10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3"/>
      <c r="P477" s="1"/>
      <c r="Q477" s="1"/>
      <c r="R477" s="1"/>
      <c r="S477" s="1"/>
      <c r="T477" s="1"/>
    </row>
    <row r="478" spans="1:20" x14ac:dyDescent="0.25">
      <c r="A478" s="6">
        <v>476</v>
      </c>
      <c r="B478" s="21"/>
      <c r="C478" s="10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3"/>
      <c r="P478" s="1"/>
      <c r="Q478" s="1"/>
      <c r="R478" s="1"/>
      <c r="S478" s="1"/>
      <c r="T478" s="1"/>
    </row>
    <row r="479" spans="1:20" x14ac:dyDescent="0.25">
      <c r="A479" s="6">
        <v>477</v>
      </c>
      <c r="B479" s="21"/>
      <c r="C479" s="10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3"/>
      <c r="P479" s="1"/>
      <c r="Q479" s="1"/>
      <c r="R479" s="1"/>
      <c r="S479" s="1"/>
      <c r="T479" s="1"/>
    </row>
    <row r="480" spans="1:20" x14ac:dyDescent="0.25">
      <c r="A480" s="6">
        <v>478</v>
      </c>
      <c r="B480" s="21"/>
      <c r="C480" s="10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3"/>
      <c r="P480" s="1"/>
      <c r="Q480" s="1"/>
      <c r="R480" s="1"/>
      <c r="S480" s="1"/>
      <c r="T480" s="1"/>
    </row>
    <row r="481" spans="1:20" x14ac:dyDescent="0.25">
      <c r="A481" s="6">
        <v>479</v>
      </c>
      <c r="B481" s="21"/>
      <c r="C481" s="10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3"/>
      <c r="P481" s="1"/>
      <c r="Q481" s="1"/>
      <c r="R481" s="1"/>
      <c r="S481" s="1"/>
      <c r="T481" s="1"/>
    </row>
    <row r="482" spans="1:20" x14ac:dyDescent="0.25">
      <c r="A482" s="6">
        <v>480</v>
      </c>
      <c r="B482" s="21"/>
      <c r="C482" s="10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3"/>
      <c r="P482" s="1"/>
      <c r="Q482" s="1"/>
      <c r="R482" s="1"/>
      <c r="S482" s="1"/>
      <c r="T482" s="1"/>
    </row>
    <row r="483" spans="1:20" x14ac:dyDescent="0.25">
      <c r="A483" s="6">
        <v>481</v>
      </c>
      <c r="B483" s="21"/>
      <c r="C483" s="10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3"/>
      <c r="P483" s="1"/>
      <c r="Q483" s="1"/>
      <c r="R483" s="1"/>
      <c r="S483" s="1"/>
      <c r="T483" s="1"/>
    </row>
    <row r="484" spans="1:20" x14ac:dyDescent="0.25">
      <c r="A484" s="6">
        <v>482</v>
      </c>
      <c r="B484" s="21"/>
      <c r="C484" s="10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3"/>
      <c r="P484" s="1"/>
      <c r="Q484" s="1"/>
      <c r="R484" s="1"/>
      <c r="S484" s="1"/>
      <c r="T484" s="1"/>
    </row>
    <row r="485" spans="1:20" x14ac:dyDescent="0.25">
      <c r="A485" s="6">
        <v>483</v>
      </c>
      <c r="B485" s="21"/>
      <c r="C485" s="10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3"/>
      <c r="P485" s="1"/>
      <c r="Q485" s="1"/>
      <c r="R485" s="1"/>
      <c r="S485" s="1"/>
      <c r="T485" s="1"/>
    </row>
    <row r="486" spans="1:20" x14ac:dyDescent="0.25">
      <c r="A486" s="6">
        <v>484</v>
      </c>
      <c r="B486" s="21"/>
      <c r="C486" s="10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3"/>
      <c r="P486" s="1"/>
      <c r="Q486" s="1"/>
      <c r="R486" s="1"/>
      <c r="S486" s="1"/>
      <c r="T486" s="1"/>
    </row>
    <row r="487" spans="1:20" x14ac:dyDescent="0.25">
      <c r="A487" s="6">
        <v>485</v>
      </c>
      <c r="B487" s="21"/>
      <c r="C487" s="10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3"/>
      <c r="P487" s="1"/>
      <c r="Q487" s="1"/>
      <c r="R487" s="1"/>
      <c r="S487" s="1"/>
      <c r="T487" s="1"/>
    </row>
    <row r="488" spans="1:20" x14ac:dyDescent="0.25">
      <c r="A488" s="6">
        <v>486</v>
      </c>
      <c r="B488" s="21"/>
      <c r="C488" s="10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3"/>
      <c r="P488" s="1"/>
      <c r="Q488" s="1"/>
      <c r="R488" s="1"/>
      <c r="S488" s="1"/>
      <c r="T488" s="1"/>
    </row>
    <row r="489" spans="1:20" x14ac:dyDescent="0.25">
      <c r="A489" s="6">
        <v>487</v>
      </c>
      <c r="B489" s="21"/>
      <c r="C489" s="10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3"/>
      <c r="P489" s="1"/>
      <c r="Q489" s="1"/>
      <c r="R489" s="1"/>
      <c r="S489" s="1"/>
      <c r="T489" s="1"/>
    </row>
    <row r="490" spans="1:20" x14ac:dyDescent="0.25">
      <c r="A490" s="6">
        <v>488</v>
      </c>
      <c r="B490" s="21"/>
      <c r="C490" s="10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3"/>
      <c r="P490" s="1"/>
      <c r="Q490" s="1"/>
      <c r="R490" s="1"/>
      <c r="S490" s="1"/>
      <c r="T490" s="1"/>
    </row>
    <row r="491" spans="1:20" x14ac:dyDescent="0.25">
      <c r="A491" s="6">
        <v>489</v>
      </c>
      <c r="B491" s="21"/>
      <c r="C491" s="10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3"/>
      <c r="P491" s="1"/>
      <c r="Q491" s="1"/>
      <c r="R491" s="1"/>
      <c r="S491" s="1"/>
      <c r="T491" s="1"/>
    </row>
    <row r="492" spans="1:20" x14ac:dyDescent="0.25">
      <c r="A492" s="6">
        <v>490</v>
      </c>
      <c r="B492" s="21"/>
      <c r="C492" s="10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3"/>
      <c r="P492" s="1"/>
      <c r="Q492" s="1"/>
      <c r="R492" s="1"/>
      <c r="S492" s="1"/>
      <c r="T492" s="1"/>
    </row>
    <row r="493" spans="1:20" x14ac:dyDescent="0.25">
      <c r="A493" s="6">
        <v>491</v>
      </c>
      <c r="B493" s="21"/>
      <c r="C493" s="10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3"/>
      <c r="P493" s="1"/>
      <c r="Q493" s="1"/>
      <c r="R493" s="1"/>
      <c r="S493" s="1"/>
      <c r="T493" s="1"/>
    </row>
    <row r="494" spans="1:20" x14ac:dyDescent="0.25">
      <c r="A494" s="6">
        <v>492</v>
      </c>
      <c r="B494" s="21"/>
      <c r="C494" s="10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3"/>
      <c r="P494" s="1"/>
      <c r="Q494" s="1"/>
      <c r="R494" s="1"/>
      <c r="S494" s="1"/>
      <c r="T494" s="1"/>
    </row>
    <row r="495" spans="1:20" x14ac:dyDescent="0.25">
      <c r="A495" s="6">
        <v>493</v>
      </c>
      <c r="B495" s="21"/>
      <c r="C495" s="10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3"/>
      <c r="P495" s="1"/>
      <c r="Q495" s="1"/>
      <c r="R495" s="1"/>
      <c r="S495" s="1"/>
      <c r="T495" s="1"/>
    </row>
    <row r="496" spans="1:20" x14ac:dyDescent="0.25">
      <c r="A496" s="6">
        <v>494</v>
      </c>
      <c r="B496" s="21"/>
      <c r="C496" s="10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3"/>
      <c r="P496" s="1"/>
      <c r="Q496" s="1"/>
      <c r="R496" s="1"/>
      <c r="S496" s="1"/>
      <c r="T496" s="1"/>
    </row>
    <row r="497" spans="1:20" x14ac:dyDescent="0.25">
      <c r="A497" s="6">
        <v>495</v>
      </c>
      <c r="B497" s="21"/>
      <c r="C497" s="10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3"/>
      <c r="P497" s="1"/>
      <c r="Q497" s="1"/>
      <c r="R497" s="1"/>
      <c r="S497" s="1"/>
      <c r="T497" s="1"/>
    </row>
    <row r="498" spans="1:20" x14ac:dyDescent="0.25">
      <c r="A498" s="6">
        <v>496</v>
      </c>
      <c r="B498" s="21"/>
      <c r="C498" s="10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3"/>
      <c r="P498" s="1"/>
      <c r="Q498" s="1"/>
      <c r="R498" s="1"/>
      <c r="S498" s="1"/>
      <c r="T498" s="1"/>
    </row>
    <row r="499" spans="1:20" x14ac:dyDescent="0.25">
      <c r="A499" s="6">
        <v>497</v>
      </c>
      <c r="B499" s="21"/>
      <c r="C499" s="10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3"/>
      <c r="P499" s="1"/>
      <c r="Q499" s="1"/>
      <c r="R499" s="1"/>
      <c r="S499" s="1"/>
      <c r="T499" s="1"/>
    </row>
    <row r="500" spans="1:20" x14ac:dyDescent="0.25">
      <c r="A500" s="6">
        <v>498</v>
      </c>
      <c r="B500" s="21"/>
      <c r="C500" s="10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3"/>
      <c r="P500" s="1"/>
      <c r="Q500" s="1"/>
      <c r="R500" s="1"/>
      <c r="S500" s="1"/>
      <c r="T500" s="1"/>
    </row>
    <row r="501" spans="1:20" x14ac:dyDescent="0.25">
      <c r="A501" s="6">
        <v>499</v>
      </c>
      <c r="B501" s="21"/>
      <c r="C501" s="10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3"/>
      <c r="P501" s="1"/>
      <c r="Q501" s="1"/>
      <c r="R501" s="1"/>
      <c r="S501" s="1"/>
      <c r="T501" s="1"/>
    </row>
    <row r="502" spans="1:20" x14ac:dyDescent="0.25">
      <c r="A502" s="6">
        <v>500</v>
      </c>
      <c r="B502" s="21"/>
      <c r="C502" s="10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3"/>
      <c r="P502" s="1"/>
      <c r="Q502" s="1"/>
      <c r="R502" s="1"/>
      <c r="S502" s="1"/>
      <c r="T502" s="1"/>
    </row>
    <row r="503" spans="1:20" x14ac:dyDescent="0.25">
      <c r="A503" s="6">
        <v>501</v>
      </c>
      <c r="B503" s="21"/>
      <c r="C503" s="10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3"/>
      <c r="P503" s="1"/>
      <c r="Q503" s="1"/>
      <c r="R503" s="1"/>
      <c r="S503" s="1"/>
      <c r="T503" s="1"/>
    </row>
    <row r="504" spans="1:20" x14ac:dyDescent="0.25">
      <c r="A504" s="6">
        <v>502</v>
      </c>
      <c r="B504" s="21"/>
      <c r="C504" s="10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3"/>
      <c r="P504" s="1"/>
      <c r="Q504" s="1"/>
      <c r="R504" s="1"/>
      <c r="S504" s="1"/>
      <c r="T504" s="1"/>
    </row>
    <row r="505" spans="1:20" x14ac:dyDescent="0.25">
      <c r="A505" s="6">
        <v>503</v>
      </c>
      <c r="B505" s="21"/>
      <c r="C505" s="10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3"/>
      <c r="P505" s="1"/>
      <c r="Q505" s="1"/>
      <c r="R505" s="1"/>
      <c r="S505" s="1"/>
      <c r="T505" s="1"/>
    </row>
    <row r="506" spans="1:20" x14ac:dyDescent="0.25">
      <c r="A506" s="6">
        <v>504</v>
      </c>
      <c r="B506" s="21"/>
      <c r="C506" s="10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3"/>
      <c r="P506" s="1"/>
      <c r="Q506" s="1"/>
      <c r="R506" s="1"/>
      <c r="S506" s="1"/>
      <c r="T506" s="1"/>
    </row>
    <row r="507" spans="1:20" x14ac:dyDescent="0.25">
      <c r="A507" s="6">
        <v>505</v>
      </c>
      <c r="B507" s="21"/>
      <c r="C507" s="10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3"/>
      <c r="P507" s="1"/>
      <c r="Q507" s="1"/>
      <c r="R507" s="1"/>
      <c r="S507" s="1"/>
      <c r="T507" s="1"/>
    </row>
    <row r="508" spans="1:20" x14ac:dyDescent="0.25">
      <c r="A508" s="6">
        <v>506</v>
      </c>
      <c r="B508" s="21"/>
      <c r="C508" s="10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3"/>
      <c r="P508" s="1"/>
      <c r="Q508" s="1"/>
      <c r="R508" s="1"/>
      <c r="S508" s="1"/>
      <c r="T508" s="1"/>
    </row>
    <row r="509" spans="1:20" x14ac:dyDescent="0.25">
      <c r="A509" s="6">
        <v>507</v>
      </c>
      <c r="B509" s="21"/>
      <c r="C509" s="10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3"/>
      <c r="P509" s="1"/>
      <c r="Q509" s="1"/>
      <c r="R509" s="1"/>
      <c r="S509" s="1"/>
      <c r="T509" s="1"/>
    </row>
    <row r="510" spans="1:20" x14ac:dyDescent="0.25">
      <c r="A510" s="6">
        <v>508</v>
      </c>
      <c r="B510" s="21"/>
      <c r="C510" s="10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3"/>
      <c r="P510" s="1"/>
      <c r="Q510" s="1"/>
      <c r="R510" s="1"/>
      <c r="S510" s="1"/>
      <c r="T510" s="1"/>
    </row>
    <row r="511" spans="1:20" x14ac:dyDescent="0.25">
      <c r="A511" s="6">
        <v>509</v>
      </c>
      <c r="B511" s="21"/>
      <c r="C511" s="10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3"/>
      <c r="P511" s="1"/>
      <c r="Q511" s="1"/>
      <c r="R511" s="1"/>
      <c r="S511" s="1"/>
      <c r="T511" s="1"/>
    </row>
    <row r="512" spans="1:20" x14ac:dyDescent="0.25">
      <c r="A512" s="6">
        <v>510</v>
      </c>
      <c r="B512" s="21"/>
      <c r="C512" s="10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3"/>
      <c r="P512" s="1"/>
      <c r="Q512" s="1"/>
      <c r="R512" s="1"/>
      <c r="S512" s="1"/>
      <c r="T512" s="1"/>
    </row>
    <row r="513" spans="1:20" x14ac:dyDescent="0.25">
      <c r="A513" s="6">
        <v>511</v>
      </c>
      <c r="B513" s="21"/>
      <c r="C513" s="10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3"/>
      <c r="P513" s="1"/>
      <c r="Q513" s="1"/>
      <c r="R513" s="1"/>
      <c r="S513" s="1"/>
      <c r="T513" s="1"/>
    </row>
    <row r="514" spans="1:20" x14ac:dyDescent="0.25">
      <c r="A514" s="6">
        <v>512</v>
      </c>
      <c r="B514" s="21"/>
      <c r="C514" s="10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3"/>
      <c r="P514" s="1"/>
      <c r="Q514" s="1"/>
      <c r="R514" s="1"/>
      <c r="S514" s="1"/>
      <c r="T514" s="1"/>
    </row>
    <row r="515" spans="1:20" x14ac:dyDescent="0.25">
      <c r="A515" s="6">
        <v>513</v>
      </c>
      <c r="B515" s="21"/>
      <c r="C515" s="10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3"/>
      <c r="P515" s="1"/>
      <c r="Q515" s="1"/>
      <c r="R515" s="1"/>
      <c r="S515" s="1"/>
      <c r="T515" s="1"/>
    </row>
    <row r="516" spans="1:20" x14ac:dyDescent="0.25">
      <c r="A516" s="6">
        <v>514</v>
      </c>
      <c r="B516" s="21"/>
      <c r="C516" s="10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3"/>
      <c r="P516" s="1"/>
      <c r="Q516" s="1"/>
      <c r="R516" s="1"/>
      <c r="S516" s="1"/>
      <c r="T516" s="1"/>
    </row>
    <row r="517" spans="1:20" x14ac:dyDescent="0.25">
      <c r="A517" s="6">
        <v>515</v>
      </c>
      <c r="B517" s="21"/>
      <c r="C517" s="10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3"/>
      <c r="P517" s="1"/>
      <c r="Q517" s="1"/>
      <c r="R517" s="1"/>
      <c r="S517" s="1"/>
      <c r="T517" s="1"/>
    </row>
    <row r="518" spans="1:20" x14ac:dyDescent="0.25">
      <c r="A518" s="6">
        <v>516</v>
      </c>
      <c r="B518" s="21"/>
      <c r="C518" s="10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3"/>
      <c r="P518" s="1"/>
      <c r="Q518" s="1"/>
      <c r="R518" s="1"/>
      <c r="S518" s="1"/>
      <c r="T518" s="1"/>
    </row>
    <row r="519" spans="1:20" x14ac:dyDescent="0.25">
      <c r="A519" s="6">
        <v>517</v>
      </c>
      <c r="B519" s="21"/>
      <c r="C519" s="10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3"/>
      <c r="P519" s="1"/>
      <c r="Q519" s="1"/>
      <c r="R519" s="1"/>
      <c r="S519" s="1"/>
      <c r="T519" s="1"/>
    </row>
    <row r="520" spans="1:20" x14ac:dyDescent="0.25">
      <c r="A520" s="6">
        <v>518</v>
      </c>
      <c r="B520" s="21"/>
      <c r="C520" s="10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3"/>
      <c r="P520" s="1"/>
      <c r="Q520" s="1"/>
      <c r="R520" s="1"/>
      <c r="S520" s="1"/>
      <c r="T520" s="1"/>
    </row>
    <row r="521" spans="1:20" x14ac:dyDescent="0.25">
      <c r="A521" s="6">
        <v>519</v>
      </c>
      <c r="B521" s="21"/>
      <c r="C521" s="10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3"/>
      <c r="P521" s="1"/>
      <c r="Q521" s="1"/>
      <c r="R521" s="1"/>
      <c r="S521" s="1"/>
      <c r="T521" s="1"/>
    </row>
    <row r="522" spans="1:20" x14ac:dyDescent="0.25">
      <c r="A522" s="6">
        <v>520</v>
      </c>
      <c r="B522" s="21"/>
      <c r="C522" s="10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3"/>
      <c r="P522" s="1"/>
      <c r="Q522" s="1"/>
      <c r="R522" s="1"/>
      <c r="S522" s="1"/>
      <c r="T522" s="1"/>
    </row>
    <row r="523" spans="1:20" x14ac:dyDescent="0.25">
      <c r="A523" s="6">
        <v>521</v>
      </c>
      <c r="B523" s="21"/>
      <c r="C523" s="10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3"/>
      <c r="P523" s="1"/>
      <c r="Q523" s="1"/>
      <c r="R523" s="1"/>
      <c r="S523" s="1"/>
      <c r="T523" s="1"/>
    </row>
    <row r="524" spans="1:20" x14ac:dyDescent="0.25">
      <c r="A524" s="6">
        <v>522</v>
      </c>
      <c r="B524" s="21"/>
      <c r="C524" s="10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3"/>
      <c r="P524" s="1"/>
      <c r="Q524" s="1"/>
      <c r="R524" s="1"/>
      <c r="S524" s="1"/>
      <c r="T524" s="1"/>
    </row>
    <row r="525" spans="1:20" x14ac:dyDescent="0.25">
      <c r="A525" s="6">
        <v>523</v>
      </c>
      <c r="B525" s="21"/>
      <c r="C525" s="10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3"/>
      <c r="P525" s="1"/>
      <c r="Q525" s="1"/>
      <c r="R525" s="1"/>
      <c r="S525" s="1"/>
      <c r="T525" s="1"/>
    </row>
    <row r="526" spans="1:20" x14ac:dyDescent="0.25">
      <c r="A526" s="6">
        <v>524</v>
      </c>
      <c r="B526" s="21"/>
      <c r="C526" s="10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3"/>
      <c r="P526" s="1"/>
      <c r="Q526" s="1"/>
      <c r="R526" s="1"/>
      <c r="S526" s="1"/>
      <c r="T526" s="1"/>
    </row>
    <row r="527" spans="1:20" x14ac:dyDescent="0.25">
      <c r="A527" s="6">
        <v>525</v>
      </c>
      <c r="B527" s="21"/>
      <c r="C527" s="10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3"/>
      <c r="P527" s="1"/>
      <c r="Q527" s="1"/>
      <c r="R527" s="1"/>
      <c r="S527" s="1"/>
      <c r="T527" s="1"/>
    </row>
    <row r="528" spans="1:20" x14ac:dyDescent="0.25">
      <c r="A528" s="6">
        <v>526</v>
      </c>
      <c r="B528" s="21"/>
      <c r="C528" s="10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3"/>
      <c r="P528" s="1"/>
      <c r="Q528" s="1"/>
      <c r="R528" s="1"/>
      <c r="S528" s="1"/>
      <c r="T528" s="1"/>
    </row>
    <row r="529" spans="1:20" x14ac:dyDescent="0.25">
      <c r="A529" s="6">
        <v>527</v>
      </c>
      <c r="B529" s="21"/>
      <c r="C529" s="10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3"/>
      <c r="P529" s="1"/>
      <c r="Q529" s="1"/>
      <c r="R529" s="1"/>
      <c r="S529" s="1"/>
      <c r="T529" s="1"/>
    </row>
    <row r="530" spans="1:20" x14ac:dyDescent="0.25">
      <c r="A530" s="6">
        <v>528</v>
      </c>
      <c r="B530" s="21"/>
      <c r="C530" s="10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3"/>
      <c r="P530" s="1"/>
      <c r="Q530" s="1"/>
      <c r="R530" s="1"/>
      <c r="S530" s="1"/>
      <c r="T530" s="1"/>
    </row>
    <row r="531" spans="1:20" x14ac:dyDescent="0.25">
      <c r="A531" s="6">
        <v>529</v>
      </c>
      <c r="B531" s="21"/>
      <c r="C531" s="10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3"/>
      <c r="P531" s="1"/>
      <c r="Q531" s="1"/>
      <c r="R531" s="1"/>
      <c r="S531" s="1"/>
      <c r="T531" s="1"/>
    </row>
    <row r="532" spans="1:20" x14ac:dyDescent="0.25">
      <c r="A532" s="6">
        <v>530</v>
      </c>
      <c r="B532" s="21"/>
      <c r="C532" s="10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3"/>
      <c r="P532" s="1"/>
      <c r="Q532" s="1"/>
      <c r="R532" s="1"/>
      <c r="S532" s="1"/>
      <c r="T532" s="1"/>
    </row>
    <row r="533" spans="1:20" x14ac:dyDescent="0.25">
      <c r="A533" s="6">
        <v>531</v>
      </c>
      <c r="B533" s="21"/>
      <c r="C533" s="10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3"/>
      <c r="P533" s="1"/>
      <c r="Q533" s="1"/>
      <c r="R533" s="1"/>
      <c r="S533" s="1"/>
      <c r="T533" s="1"/>
    </row>
    <row r="534" spans="1:20" x14ac:dyDescent="0.25">
      <c r="A534" s="6">
        <v>532</v>
      </c>
      <c r="B534" s="21"/>
      <c r="C534" s="10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3"/>
      <c r="P534" s="1"/>
      <c r="Q534" s="1"/>
      <c r="R534" s="1"/>
      <c r="S534" s="1"/>
      <c r="T534" s="1"/>
    </row>
    <row r="535" spans="1:20" x14ac:dyDescent="0.25">
      <c r="A535" s="6">
        <v>533</v>
      </c>
      <c r="B535" s="21"/>
      <c r="C535" s="10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3"/>
      <c r="P535" s="1"/>
      <c r="Q535" s="1"/>
      <c r="R535" s="1"/>
      <c r="S535" s="1"/>
      <c r="T535" s="1"/>
    </row>
    <row r="536" spans="1:20" x14ac:dyDescent="0.25">
      <c r="A536" s="6">
        <v>534</v>
      </c>
      <c r="B536" s="21"/>
      <c r="C536" s="10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3"/>
      <c r="P536" s="1"/>
      <c r="Q536" s="1"/>
      <c r="R536" s="1"/>
      <c r="S536" s="1"/>
      <c r="T536" s="1"/>
    </row>
    <row r="537" spans="1:20" x14ac:dyDescent="0.25">
      <c r="A537" s="6">
        <v>535</v>
      </c>
      <c r="B537" s="21"/>
      <c r="C537" s="10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3"/>
      <c r="P537" s="1"/>
      <c r="Q537" s="1"/>
      <c r="R537" s="1"/>
      <c r="S537" s="1"/>
      <c r="T537" s="1"/>
    </row>
    <row r="538" spans="1:20" x14ac:dyDescent="0.25">
      <c r="A538" s="6">
        <v>536</v>
      </c>
      <c r="B538" s="21"/>
      <c r="C538" s="10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3"/>
      <c r="P538" s="1"/>
      <c r="Q538" s="1"/>
      <c r="R538" s="1"/>
      <c r="S538" s="1"/>
      <c r="T538" s="1"/>
    </row>
    <row r="539" spans="1:20" x14ac:dyDescent="0.25">
      <c r="A539" s="6">
        <v>537</v>
      </c>
      <c r="B539" s="21"/>
      <c r="C539" s="10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3"/>
      <c r="P539" s="1"/>
      <c r="Q539" s="1"/>
      <c r="R539" s="1"/>
      <c r="S539" s="1"/>
      <c r="T539" s="1"/>
    </row>
    <row r="540" spans="1:20" x14ac:dyDescent="0.25">
      <c r="A540" s="6">
        <v>538</v>
      </c>
      <c r="B540" s="21"/>
      <c r="C540" s="10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3"/>
      <c r="P540" s="1"/>
      <c r="Q540" s="1"/>
      <c r="R540" s="1"/>
      <c r="S540" s="1"/>
      <c r="T540" s="1"/>
    </row>
    <row r="541" spans="1:20" x14ac:dyDescent="0.25">
      <c r="A541" s="6">
        <v>539</v>
      </c>
      <c r="B541" s="21"/>
      <c r="C541" s="10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3"/>
      <c r="P541" s="1"/>
      <c r="Q541" s="1"/>
      <c r="R541" s="1"/>
      <c r="S541" s="1"/>
      <c r="T541" s="1"/>
    </row>
    <row r="542" spans="1:20" x14ac:dyDescent="0.25">
      <c r="A542" s="6">
        <v>540</v>
      </c>
      <c r="B542" s="21"/>
      <c r="C542" s="10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3"/>
      <c r="P542" s="1"/>
      <c r="Q542" s="1"/>
      <c r="R542" s="1"/>
      <c r="S542" s="1"/>
      <c r="T542" s="1"/>
    </row>
    <row r="543" spans="1:20" x14ac:dyDescent="0.25">
      <c r="A543" s="6">
        <v>541</v>
      </c>
      <c r="B543" s="21"/>
      <c r="C543" s="10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3"/>
      <c r="P543" s="1"/>
      <c r="Q543" s="1"/>
      <c r="R543" s="1"/>
      <c r="S543" s="1"/>
      <c r="T543" s="1"/>
    </row>
    <row r="544" spans="1:20" x14ac:dyDescent="0.25">
      <c r="A544" s="6">
        <v>542</v>
      </c>
      <c r="B544" s="21"/>
      <c r="C544" s="10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3"/>
      <c r="P544" s="1"/>
      <c r="Q544" s="1"/>
      <c r="R544" s="1"/>
      <c r="S544" s="1"/>
      <c r="T544" s="1"/>
    </row>
    <row r="545" spans="1:20" x14ac:dyDescent="0.25">
      <c r="A545" s="6">
        <v>543</v>
      </c>
      <c r="B545" s="21"/>
      <c r="C545" s="10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3"/>
      <c r="P545" s="1"/>
      <c r="Q545" s="1"/>
      <c r="R545" s="1"/>
      <c r="S545" s="1"/>
      <c r="T545" s="1"/>
    </row>
    <row r="546" spans="1:20" x14ac:dyDescent="0.25">
      <c r="A546" s="6">
        <v>544</v>
      </c>
      <c r="B546" s="21"/>
      <c r="C546" s="10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3"/>
      <c r="P546" s="1"/>
      <c r="Q546" s="1"/>
      <c r="R546" s="1"/>
      <c r="S546" s="1"/>
      <c r="T546" s="1"/>
    </row>
    <row r="547" spans="1:20" x14ac:dyDescent="0.25">
      <c r="A547" s="6">
        <v>545</v>
      </c>
      <c r="B547" s="21"/>
      <c r="C547" s="10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3"/>
      <c r="P547" s="1"/>
      <c r="Q547" s="1"/>
      <c r="R547" s="1"/>
      <c r="S547" s="1"/>
      <c r="T547" s="1"/>
    </row>
    <row r="548" spans="1:20" x14ac:dyDescent="0.25">
      <c r="A548" s="6">
        <v>546</v>
      </c>
      <c r="B548" s="21"/>
      <c r="C548" s="10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3"/>
      <c r="P548" s="1"/>
      <c r="Q548" s="1"/>
      <c r="R548" s="1"/>
      <c r="S548" s="1"/>
      <c r="T548" s="1"/>
    </row>
    <row r="549" spans="1:20" x14ac:dyDescent="0.25">
      <c r="A549" s="6">
        <v>547</v>
      </c>
      <c r="B549" s="21"/>
      <c r="C549" s="10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3"/>
      <c r="P549" s="1"/>
      <c r="Q549" s="1"/>
      <c r="R549" s="1"/>
      <c r="S549" s="1"/>
      <c r="T549" s="1"/>
    </row>
    <row r="550" spans="1:20" x14ac:dyDescent="0.25">
      <c r="A550" s="6">
        <v>548</v>
      </c>
      <c r="B550" s="21"/>
      <c r="C550" s="10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3"/>
      <c r="P550" s="1"/>
      <c r="Q550" s="1"/>
      <c r="R550" s="1"/>
      <c r="S550" s="1"/>
      <c r="T550" s="1"/>
    </row>
    <row r="551" spans="1:20" x14ac:dyDescent="0.25">
      <c r="A551" s="6">
        <v>549</v>
      </c>
      <c r="B551" s="21"/>
      <c r="C551" s="10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3"/>
      <c r="P551" s="1"/>
      <c r="Q551" s="1"/>
      <c r="R551" s="1"/>
      <c r="S551" s="1"/>
      <c r="T551" s="1"/>
    </row>
    <row r="552" spans="1:20" x14ac:dyDescent="0.25">
      <c r="A552" s="6">
        <v>550</v>
      </c>
      <c r="B552" s="21"/>
      <c r="C552" s="10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3"/>
      <c r="P552" s="1"/>
      <c r="Q552" s="1"/>
      <c r="R552" s="1"/>
      <c r="S552" s="1"/>
      <c r="T552" s="1"/>
    </row>
    <row r="553" spans="1:20" x14ac:dyDescent="0.25">
      <c r="A553" s="6">
        <v>551</v>
      </c>
      <c r="B553" s="21"/>
      <c r="C553" s="10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3"/>
      <c r="P553" s="1"/>
      <c r="Q553" s="1"/>
      <c r="R553" s="1"/>
      <c r="S553" s="1"/>
      <c r="T553" s="1"/>
    </row>
    <row r="554" spans="1:20" x14ac:dyDescent="0.25">
      <c r="A554" s="6">
        <v>552</v>
      </c>
      <c r="B554" s="21"/>
      <c r="C554" s="10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3"/>
      <c r="P554" s="1"/>
      <c r="Q554" s="1"/>
      <c r="R554" s="1"/>
      <c r="S554" s="1"/>
      <c r="T554" s="1"/>
    </row>
    <row r="555" spans="1:20" x14ac:dyDescent="0.25">
      <c r="A555" s="6">
        <v>553</v>
      </c>
      <c r="B555" s="21"/>
      <c r="C555" s="10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3"/>
      <c r="P555" s="1"/>
      <c r="Q555" s="1"/>
      <c r="R555" s="1"/>
      <c r="S555" s="1"/>
      <c r="T555" s="1"/>
    </row>
    <row r="556" spans="1:20" x14ac:dyDescent="0.25">
      <c r="A556" s="6">
        <v>554</v>
      </c>
      <c r="B556" s="21"/>
      <c r="C556" s="10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3"/>
      <c r="P556" s="1"/>
      <c r="Q556" s="1"/>
      <c r="R556" s="1"/>
      <c r="S556" s="1"/>
      <c r="T556" s="1"/>
    </row>
    <row r="557" spans="1:20" x14ac:dyDescent="0.25">
      <c r="A557" s="6">
        <v>555</v>
      </c>
      <c r="B557" s="21"/>
      <c r="C557" s="10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3"/>
      <c r="P557" s="1"/>
      <c r="Q557" s="1"/>
      <c r="R557" s="1"/>
      <c r="S557" s="1"/>
      <c r="T557" s="1"/>
    </row>
    <row r="558" spans="1:20" x14ac:dyDescent="0.25">
      <c r="A558" s="6">
        <v>556</v>
      </c>
      <c r="B558" s="21"/>
      <c r="C558" s="10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3"/>
      <c r="P558" s="1"/>
      <c r="Q558" s="1"/>
      <c r="R558" s="1"/>
      <c r="S558" s="1"/>
      <c r="T558" s="1"/>
    </row>
    <row r="559" spans="1:20" x14ac:dyDescent="0.25">
      <c r="A559" s="6">
        <v>557</v>
      </c>
      <c r="B559" s="21"/>
      <c r="C559" s="10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3"/>
      <c r="P559" s="1"/>
      <c r="Q559" s="1"/>
      <c r="R559" s="1"/>
      <c r="S559" s="1"/>
      <c r="T559" s="1"/>
    </row>
    <row r="560" spans="1:20" x14ac:dyDescent="0.25">
      <c r="A560" s="6">
        <v>558</v>
      </c>
      <c r="B560" s="21"/>
      <c r="C560" s="10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3"/>
      <c r="P560" s="1"/>
      <c r="Q560" s="1"/>
      <c r="R560" s="1"/>
      <c r="S560" s="1"/>
      <c r="T560" s="1"/>
    </row>
    <row r="561" spans="1:20" x14ac:dyDescent="0.25">
      <c r="A561" s="6">
        <v>559</v>
      </c>
      <c r="B561" s="21"/>
      <c r="C561" s="10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3"/>
      <c r="P561" s="1"/>
      <c r="Q561" s="1"/>
      <c r="R561" s="1"/>
      <c r="S561" s="1"/>
      <c r="T561" s="1"/>
    </row>
    <row r="562" spans="1:20" x14ac:dyDescent="0.25">
      <c r="A562" s="6">
        <v>560</v>
      </c>
      <c r="B562" s="21"/>
      <c r="C562" s="10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3"/>
      <c r="P562" s="1"/>
      <c r="Q562" s="1"/>
      <c r="R562" s="1"/>
      <c r="S562" s="1"/>
      <c r="T562" s="1"/>
    </row>
    <row r="563" spans="1:20" x14ac:dyDescent="0.25">
      <c r="A563" s="6">
        <v>561</v>
      </c>
      <c r="B563" s="21"/>
      <c r="C563" s="10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3"/>
      <c r="P563" s="1"/>
      <c r="Q563" s="1"/>
      <c r="R563" s="1"/>
      <c r="S563" s="1"/>
      <c r="T563" s="1"/>
    </row>
    <row r="564" spans="1:20" x14ac:dyDescent="0.25">
      <c r="A564" s="6">
        <v>562</v>
      </c>
      <c r="B564" s="21"/>
      <c r="C564" s="10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3"/>
      <c r="P564" s="1"/>
      <c r="Q564" s="1"/>
      <c r="R564" s="1"/>
      <c r="S564" s="1"/>
      <c r="T564" s="1"/>
    </row>
    <row r="565" spans="1:20" x14ac:dyDescent="0.25">
      <c r="A565" s="6">
        <v>563</v>
      </c>
      <c r="B565" s="21"/>
      <c r="C565" s="10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3"/>
      <c r="P565" s="1"/>
      <c r="Q565" s="1"/>
      <c r="R565" s="1"/>
      <c r="S565" s="1"/>
      <c r="T565" s="1"/>
    </row>
    <row r="566" spans="1:20" x14ac:dyDescent="0.25">
      <c r="A566" s="6">
        <v>564</v>
      </c>
      <c r="B566" s="21"/>
      <c r="C566" s="10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3"/>
      <c r="P566" s="1"/>
      <c r="Q566" s="1"/>
      <c r="R566" s="1"/>
      <c r="S566" s="1"/>
      <c r="T566" s="1"/>
    </row>
    <row r="567" spans="1:20" x14ac:dyDescent="0.25">
      <c r="A567" s="6">
        <v>565</v>
      </c>
      <c r="B567" s="21"/>
      <c r="C567" s="10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3"/>
      <c r="P567" s="1"/>
      <c r="Q567" s="1"/>
      <c r="R567" s="1"/>
      <c r="S567" s="1"/>
      <c r="T567" s="1"/>
    </row>
    <row r="568" spans="1:20" x14ac:dyDescent="0.25">
      <c r="A568" s="6">
        <v>566</v>
      </c>
      <c r="B568" s="21"/>
      <c r="C568" s="10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3"/>
      <c r="P568" s="1"/>
      <c r="Q568" s="1"/>
      <c r="R568" s="1"/>
      <c r="S568" s="1"/>
      <c r="T568" s="1"/>
    </row>
    <row r="569" spans="1:20" x14ac:dyDescent="0.25">
      <c r="A569" s="6">
        <v>567</v>
      </c>
      <c r="B569" s="21"/>
      <c r="C569" s="10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3"/>
      <c r="P569" s="1"/>
      <c r="Q569" s="1"/>
      <c r="R569" s="1"/>
      <c r="S569" s="1"/>
      <c r="T569" s="1"/>
    </row>
    <row r="570" spans="1:20" x14ac:dyDescent="0.25">
      <c r="A570" s="6">
        <v>568</v>
      </c>
      <c r="B570" s="21"/>
      <c r="C570" s="10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3"/>
      <c r="P570" s="1"/>
      <c r="Q570" s="1"/>
      <c r="R570" s="1"/>
      <c r="S570" s="1"/>
      <c r="T570" s="1"/>
    </row>
    <row r="571" spans="1:20" x14ac:dyDescent="0.25">
      <c r="A571" s="6">
        <v>569</v>
      </c>
      <c r="B571" s="21"/>
      <c r="C571" s="10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3"/>
      <c r="P571" s="1"/>
      <c r="Q571" s="1"/>
      <c r="R571" s="1"/>
      <c r="S571" s="1"/>
      <c r="T571" s="1"/>
    </row>
    <row r="572" spans="1:20" x14ac:dyDescent="0.25">
      <c r="A572" s="6">
        <v>570</v>
      </c>
      <c r="B572" s="21"/>
      <c r="C572" s="10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3"/>
      <c r="P572" s="1"/>
      <c r="Q572" s="1"/>
      <c r="R572" s="1"/>
      <c r="S572" s="1"/>
      <c r="T572" s="1"/>
    </row>
    <row r="573" spans="1:20" x14ac:dyDescent="0.25">
      <c r="A573" s="6">
        <v>571</v>
      </c>
      <c r="B573" s="21"/>
      <c r="C573" s="10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3"/>
      <c r="P573" s="1"/>
      <c r="Q573" s="1"/>
      <c r="R573" s="1"/>
      <c r="S573" s="1"/>
      <c r="T573" s="1"/>
    </row>
    <row r="574" spans="1:20" x14ac:dyDescent="0.25">
      <c r="A574" s="6">
        <v>572</v>
      </c>
      <c r="B574" s="21"/>
      <c r="C574" s="10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3"/>
      <c r="P574" s="1"/>
      <c r="Q574" s="1"/>
      <c r="R574" s="1"/>
      <c r="S574" s="1"/>
      <c r="T574" s="1"/>
    </row>
    <row r="575" spans="1:20" x14ac:dyDescent="0.25">
      <c r="A575" s="6">
        <v>573</v>
      </c>
      <c r="B575" s="21"/>
      <c r="C575" s="10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3"/>
      <c r="P575" s="1"/>
      <c r="Q575" s="1"/>
      <c r="R575" s="1"/>
      <c r="S575" s="1"/>
      <c r="T575" s="1"/>
    </row>
    <row r="576" spans="1:20" x14ac:dyDescent="0.25">
      <c r="A576" s="6">
        <v>574</v>
      </c>
      <c r="B576" s="21"/>
      <c r="C576" s="10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3"/>
      <c r="P576" s="1"/>
      <c r="Q576" s="1"/>
      <c r="R576" s="1"/>
      <c r="S576" s="1"/>
      <c r="T576" s="1"/>
    </row>
    <row r="577" spans="1:20" x14ac:dyDescent="0.25">
      <c r="A577" s="6">
        <v>575</v>
      </c>
      <c r="B577" s="21"/>
      <c r="C577" s="10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3"/>
      <c r="P577" s="1"/>
      <c r="Q577" s="1"/>
      <c r="R577" s="1"/>
      <c r="S577" s="1"/>
      <c r="T577" s="1"/>
    </row>
    <row r="578" spans="1:20" x14ac:dyDescent="0.25">
      <c r="A578" s="6">
        <v>576</v>
      </c>
      <c r="B578" s="21"/>
      <c r="C578" s="10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3"/>
      <c r="P578" s="1"/>
      <c r="Q578" s="1"/>
      <c r="R578" s="1"/>
      <c r="S578" s="1"/>
      <c r="T578" s="1"/>
    </row>
    <row r="579" spans="1:20" x14ac:dyDescent="0.25">
      <c r="A579" s="6">
        <v>577</v>
      </c>
      <c r="B579" s="21"/>
      <c r="C579" s="10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3"/>
      <c r="P579" s="1"/>
      <c r="Q579" s="1"/>
      <c r="R579" s="1"/>
      <c r="S579" s="1"/>
      <c r="T579" s="1"/>
    </row>
    <row r="580" spans="1:20" x14ac:dyDescent="0.25">
      <c r="A580" s="6">
        <v>578</v>
      </c>
      <c r="B580" s="21"/>
      <c r="C580" s="10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3"/>
      <c r="P580" s="1"/>
      <c r="Q580" s="1"/>
      <c r="R580" s="1"/>
      <c r="S580" s="1"/>
      <c r="T580" s="1"/>
    </row>
    <row r="581" spans="1:20" x14ac:dyDescent="0.25">
      <c r="A581" s="6">
        <v>579</v>
      </c>
      <c r="B581" s="21"/>
      <c r="C581" s="10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3"/>
      <c r="P581" s="1"/>
      <c r="Q581" s="1"/>
      <c r="R581" s="1"/>
      <c r="S581" s="1"/>
      <c r="T581" s="1"/>
    </row>
    <row r="582" spans="1:20" x14ac:dyDescent="0.25">
      <c r="A582" s="6">
        <v>580</v>
      </c>
      <c r="B582" s="21"/>
      <c r="C582" s="10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3"/>
      <c r="P582" s="1"/>
      <c r="Q582" s="1"/>
      <c r="R582" s="1"/>
      <c r="S582" s="1"/>
      <c r="T582" s="1"/>
    </row>
    <row r="583" spans="1:20" x14ac:dyDescent="0.25">
      <c r="A583" s="6">
        <v>581</v>
      </c>
      <c r="B583" s="21"/>
      <c r="C583" s="10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3"/>
      <c r="P583" s="1"/>
      <c r="Q583" s="1"/>
      <c r="R583" s="1"/>
      <c r="S583" s="1"/>
      <c r="T583" s="1"/>
    </row>
    <row r="584" spans="1:20" x14ac:dyDescent="0.25">
      <c r="A584" s="6">
        <v>582</v>
      </c>
      <c r="B584" s="21"/>
      <c r="C584" s="10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3"/>
      <c r="P584" s="1"/>
      <c r="Q584" s="1"/>
      <c r="R584" s="1"/>
      <c r="S584" s="1"/>
      <c r="T584" s="1"/>
    </row>
    <row r="585" spans="1:20" x14ac:dyDescent="0.25">
      <c r="A585" s="6">
        <v>583</v>
      </c>
      <c r="B585" s="21"/>
      <c r="C585" s="10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3"/>
      <c r="P585" s="1"/>
      <c r="Q585" s="1"/>
      <c r="R585" s="1"/>
      <c r="S585" s="1"/>
      <c r="T585" s="1"/>
    </row>
    <row r="586" spans="1:20" x14ac:dyDescent="0.25">
      <c r="A586" s="6">
        <v>584</v>
      </c>
      <c r="B586" s="21"/>
      <c r="C586" s="10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3"/>
      <c r="P586" s="1"/>
      <c r="Q586" s="1"/>
      <c r="R586" s="1"/>
      <c r="S586" s="1"/>
      <c r="T586" s="1"/>
    </row>
    <row r="587" spans="1:20" x14ac:dyDescent="0.25">
      <c r="A587" s="6">
        <v>585</v>
      </c>
      <c r="B587" s="21"/>
      <c r="C587" s="10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3"/>
      <c r="P587" s="1"/>
      <c r="Q587" s="1"/>
      <c r="R587" s="1"/>
      <c r="S587" s="1"/>
      <c r="T587" s="1"/>
    </row>
    <row r="588" spans="1:20" x14ac:dyDescent="0.25">
      <c r="A588" s="6">
        <v>586</v>
      </c>
      <c r="B588" s="21"/>
      <c r="C588" s="10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3"/>
      <c r="P588" s="1"/>
      <c r="Q588" s="1"/>
      <c r="R588" s="1"/>
      <c r="S588" s="1"/>
      <c r="T588" s="1"/>
    </row>
    <row r="589" spans="1:20" x14ac:dyDescent="0.25">
      <c r="A589" s="6">
        <v>587</v>
      </c>
      <c r="B589" s="21"/>
      <c r="C589" s="10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3"/>
      <c r="P589" s="1"/>
      <c r="Q589" s="1"/>
      <c r="R589" s="1"/>
      <c r="S589" s="1"/>
      <c r="T589" s="1"/>
    </row>
    <row r="590" spans="1:20" x14ac:dyDescent="0.25">
      <c r="A590" s="6">
        <v>588</v>
      </c>
      <c r="B590" s="21"/>
      <c r="C590" s="10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3"/>
      <c r="P590" s="1"/>
      <c r="Q590" s="1"/>
      <c r="R590" s="1"/>
      <c r="S590" s="1"/>
      <c r="T590" s="1"/>
    </row>
    <row r="591" spans="1:20" x14ac:dyDescent="0.25">
      <c r="A591" s="6">
        <v>589</v>
      </c>
      <c r="B591" s="21"/>
      <c r="C591" s="10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3"/>
      <c r="P591" s="1"/>
      <c r="Q591" s="1"/>
      <c r="R591" s="1"/>
      <c r="S591" s="1"/>
      <c r="T591" s="1"/>
    </row>
    <row r="592" spans="1:20" x14ac:dyDescent="0.25">
      <c r="A592" s="6">
        <v>590</v>
      </c>
      <c r="B592" s="21"/>
      <c r="C592" s="10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3"/>
      <c r="P592" s="1"/>
      <c r="Q592" s="1"/>
      <c r="R592" s="1"/>
      <c r="S592" s="1"/>
      <c r="T592" s="1"/>
    </row>
    <row r="593" spans="1:20" x14ac:dyDescent="0.25">
      <c r="A593" s="6">
        <v>591</v>
      </c>
      <c r="B593" s="21"/>
      <c r="C593" s="10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3"/>
      <c r="P593" s="1"/>
      <c r="Q593" s="1"/>
      <c r="R593" s="1"/>
      <c r="S593" s="1"/>
      <c r="T593" s="1"/>
    </row>
    <row r="594" spans="1:20" x14ac:dyDescent="0.25">
      <c r="A594" s="6">
        <v>592</v>
      </c>
      <c r="B594" s="21"/>
      <c r="C594" s="10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3"/>
      <c r="P594" s="1"/>
      <c r="Q594" s="1"/>
      <c r="R594" s="1"/>
      <c r="S594" s="1"/>
      <c r="T594" s="1"/>
    </row>
    <row r="595" spans="1:20" x14ac:dyDescent="0.25">
      <c r="A595" s="6">
        <v>593</v>
      </c>
      <c r="B595" s="21"/>
      <c r="C595" s="10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3"/>
      <c r="P595" s="1"/>
      <c r="Q595" s="1"/>
      <c r="R595" s="1"/>
      <c r="S595" s="1"/>
      <c r="T595" s="1"/>
    </row>
    <row r="596" spans="1:20" x14ac:dyDescent="0.25">
      <c r="A596" s="6">
        <v>594</v>
      </c>
      <c r="B596" s="21"/>
      <c r="C596" s="10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3"/>
      <c r="P596" s="1"/>
      <c r="Q596" s="1"/>
      <c r="R596" s="1"/>
      <c r="S596" s="1"/>
      <c r="T596" s="1"/>
    </row>
    <row r="597" spans="1:20" x14ac:dyDescent="0.25">
      <c r="A597" s="6">
        <v>595</v>
      </c>
      <c r="B597" s="21"/>
      <c r="C597" s="10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3"/>
      <c r="P597" s="1"/>
      <c r="Q597" s="1"/>
      <c r="R597" s="1"/>
      <c r="S597" s="1"/>
      <c r="T597" s="1"/>
    </row>
    <row r="598" spans="1:20" x14ac:dyDescent="0.25">
      <c r="A598" s="6">
        <v>596</v>
      </c>
      <c r="B598" s="21"/>
      <c r="C598" s="10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3"/>
      <c r="P598" s="1"/>
      <c r="Q598" s="1"/>
      <c r="R598" s="1"/>
      <c r="S598" s="1"/>
      <c r="T598" s="1"/>
    </row>
    <row r="599" spans="1:20" x14ac:dyDescent="0.25">
      <c r="A599" s="6">
        <v>597</v>
      </c>
      <c r="B599" s="21"/>
      <c r="C599" s="10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3"/>
      <c r="P599" s="1"/>
      <c r="Q599" s="1"/>
      <c r="R599" s="1"/>
      <c r="S599" s="1"/>
      <c r="T599" s="1"/>
    </row>
    <row r="600" spans="1:20" x14ac:dyDescent="0.25">
      <c r="A600" s="6">
        <v>598</v>
      </c>
      <c r="B600" s="21"/>
      <c r="C600" s="10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3"/>
      <c r="P600" s="1"/>
      <c r="Q600" s="1"/>
      <c r="R600" s="1"/>
      <c r="S600" s="1"/>
      <c r="T600" s="1"/>
    </row>
    <row r="601" spans="1:20" x14ac:dyDescent="0.25">
      <c r="A601" s="6">
        <v>599</v>
      </c>
      <c r="B601" s="21"/>
      <c r="C601" s="10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3"/>
      <c r="P601" s="1"/>
      <c r="Q601" s="1"/>
      <c r="R601" s="1"/>
      <c r="S601" s="1"/>
      <c r="T601" s="1"/>
    </row>
    <row r="602" spans="1:20" x14ac:dyDescent="0.25">
      <c r="A602" s="6">
        <v>600</v>
      </c>
      <c r="B602" s="21"/>
      <c r="C602" s="10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3"/>
      <c r="P602" s="1"/>
      <c r="Q602" s="1"/>
      <c r="R602" s="1"/>
      <c r="S602" s="1"/>
      <c r="T602" s="1"/>
    </row>
    <row r="603" spans="1:20" x14ac:dyDescent="0.25">
      <c r="A603" s="6">
        <v>601</v>
      </c>
      <c r="B603" s="21"/>
      <c r="C603" s="10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3"/>
      <c r="P603" s="1"/>
      <c r="Q603" s="1"/>
      <c r="R603" s="1"/>
      <c r="S603" s="1"/>
      <c r="T603" s="1"/>
    </row>
    <row r="604" spans="1:20" x14ac:dyDescent="0.25">
      <c r="A604" s="6">
        <v>602</v>
      </c>
      <c r="B604" s="21"/>
      <c r="C604" s="10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3"/>
      <c r="P604" s="1"/>
      <c r="Q604" s="1"/>
      <c r="R604" s="1"/>
      <c r="S604" s="1"/>
      <c r="T604" s="1"/>
    </row>
    <row r="605" spans="1:20" x14ac:dyDescent="0.25">
      <c r="A605" s="6">
        <v>603</v>
      </c>
      <c r="B605" s="21"/>
      <c r="C605" s="10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3"/>
      <c r="P605" s="1"/>
      <c r="Q605" s="1"/>
      <c r="R605" s="1"/>
      <c r="S605" s="1"/>
      <c r="T605" s="1"/>
    </row>
    <row r="606" spans="1:20" x14ac:dyDescent="0.25">
      <c r="A606" s="6">
        <v>604</v>
      </c>
      <c r="B606" s="21"/>
      <c r="C606" s="10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3"/>
      <c r="P606" s="1"/>
      <c r="Q606" s="1"/>
      <c r="R606" s="1"/>
      <c r="S606" s="1"/>
      <c r="T606" s="1"/>
    </row>
    <row r="607" spans="1:20" x14ac:dyDescent="0.25">
      <c r="A607" s="6">
        <v>605</v>
      </c>
      <c r="B607" s="21"/>
      <c r="C607" s="10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3"/>
      <c r="P607" s="1"/>
      <c r="Q607" s="1"/>
      <c r="R607" s="1"/>
      <c r="S607" s="1"/>
      <c r="T607" s="1"/>
    </row>
    <row r="608" spans="1:20" x14ac:dyDescent="0.25">
      <c r="A608" s="6">
        <v>606</v>
      </c>
      <c r="B608" s="21"/>
      <c r="C608" s="10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3"/>
      <c r="P608" s="1"/>
      <c r="Q608" s="1"/>
      <c r="R608" s="1"/>
      <c r="S608" s="1"/>
      <c r="T608" s="1"/>
    </row>
    <row r="609" spans="1:20" x14ac:dyDescent="0.25">
      <c r="A609" s="6">
        <v>607</v>
      </c>
      <c r="B609" s="21"/>
      <c r="C609" s="10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3"/>
      <c r="P609" s="1"/>
      <c r="Q609" s="1"/>
      <c r="R609" s="1"/>
      <c r="S609" s="1"/>
      <c r="T609" s="1"/>
    </row>
    <row r="610" spans="1:20" x14ac:dyDescent="0.25">
      <c r="A610" s="6">
        <v>608</v>
      </c>
      <c r="B610" s="21"/>
      <c r="C610" s="10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3"/>
      <c r="P610" s="1"/>
      <c r="Q610" s="1"/>
      <c r="R610" s="1"/>
      <c r="S610" s="1"/>
      <c r="T610" s="1"/>
    </row>
    <row r="611" spans="1:20" x14ac:dyDescent="0.25">
      <c r="A611" s="6">
        <v>609</v>
      </c>
      <c r="B611" s="21"/>
      <c r="C611" s="10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3"/>
      <c r="P611" s="1"/>
      <c r="Q611" s="1"/>
      <c r="R611" s="1"/>
      <c r="S611" s="1"/>
      <c r="T611" s="1"/>
    </row>
    <row r="612" spans="1:20" x14ac:dyDescent="0.25">
      <c r="A612" s="6">
        <v>610</v>
      </c>
      <c r="B612" s="21"/>
      <c r="C612" s="10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3"/>
      <c r="P612" s="1"/>
      <c r="Q612" s="1"/>
      <c r="R612" s="1"/>
      <c r="S612" s="1"/>
      <c r="T612" s="1"/>
    </row>
    <row r="613" spans="1:20" x14ac:dyDescent="0.25">
      <c r="A613" s="6">
        <v>611</v>
      </c>
      <c r="B613" s="21"/>
      <c r="C613" s="10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3"/>
      <c r="P613" s="1"/>
      <c r="Q613" s="1"/>
      <c r="R613" s="1"/>
      <c r="S613" s="1"/>
      <c r="T613" s="1"/>
    </row>
    <row r="614" spans="1:20" x14ac:dyDescent="0.25">
      <c r="A614" s="6">
        <v>612</v>
      </c>
      <c r="B614" s="21"/>
      <c r="C614" s="10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3"/>
      <c r="P614" s="1"/>
      <c r="Q614" s="1"/>
      <c r="R614" s="1"/>
      <c r="S614" s="1"/>
      <c r="T614" s="1"/>
    </row>
    <row r="615" spans="1:20" x14ac:dyDescent="0.25">
      <c r="A615" s="6">
        <v>613</v>
      </c>
      <c r="B615" s="21"/>
      <c r="C615" s="10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3"/>
      <c r="P615" s="1"/>
      <c r="Q615" s="1"/>
      <c r="R615" s="1"/>
      <c r="S615" s="1"/>
      <c r="T615" s="1"/>
    </row>
    <row r="616" spans="1:20" x14ac:dyDescent="0.25">
      <c r="A616" s="6">
        <v>614</v>
      </c>
      <c r="B616" s="21"/>
      <c r="C616" s="10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3"/>
      <c r="P616" s="1"/>
      <c r="Q616" s="1"/>
      <c r="R616" s="1"/>
      <c r="S616" s="1"/>
      <c r="T616" s="1"/>
    </row>
    <row r="617" spans="1:20" x14ac:dyDescent="0.25">
      <c r="A617" s="6">
        <v>615</v>
      </c>
      <c r="B617" s="21"/>
      <c r="C617" s="10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3"/>
      <c r="P617" s="1"/>
      <c r="Q617" s="1"/>
      <c r="R617" s="1"/>
      <c r="S617" s="1"/>
      <c r="T617" s="1"/>
    </row>
    <row r="618" spans="1:20" x14ac:dyDescent="0.25">
      <c r="A618" s="6">
        <v>616</v>
      </c>
      <c r="B618" s="21"/>
      <c r="C618" s="10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3"/>
      <c r="P618" s="1"/>
      <c r="Q618" s="1"/>
      <c r="R618" s="1"/>
      <c r="S618" s="1"/>
      <c r="T618" s="1"/>
    </row>
    <row r="619" spans="1:20" x14ac:dyDescent="0.25">
      <c r="A619" s="6">
        <v>617</v>
      </c>
      <c r="B619" s="21"/>
      <c r="C619" s="10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3"/>
      <c r="P619" s="1"/>
      <c r="Q619" s="1"/>
      <c r="R619" s="1"/>
      <c r="S619" s="1"/>
      <c r="T619" s="1"/>
    </row>
    <row r="620" spans="1:20" x14ac:dyDescent="0.25">
      <c r="A620" s="6">
        <v>618</v>
      </c>
      <c r="B620" s="21"/>
      <c r="C620" s="10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3"/>
      <c r="P620" s="1"/>
      <c r="Q620" s="1"/>
      <c r="R620" s="1"/>
      <c r="S620" s="1"/>
      <c r="T620" s="1"/>
    </row>
    <row r="621" spans="1:20" x14ac:dyDescent="0.25">
      <c r="A621" s="6">
        <v>619</v>
      </c>
      <c r="B621" s="21"/>
      <c r="C621" s="10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3"/>
      <c r="P621" s="1"/>
      <c r="Q621" s="1"/>
      <c r="R621" s="1"/>
      <c r="S621" s="1"/>
      <c r="T621" s="1"/>
    </row>
    <row r="622" spans="1:20" x14ac:dyDescent="0.25">
      <c r="A622" s="6">
        <v>620</v>
      </c>
      <c r="B622" s="21"/>
      <c r="C622" s="10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3"/>
      <c r="P622" s="1"/>
      <c r="Q622" s="1"/>
      <c r="R622" s="1"/>
      <c r="S622" s="1"/>
      <c r="T622" s="1"/>
    </row>
    <row r="623" spans="1:20" x14ac:dyDescent="0.25">
      <c r="A623" s="6">
        <v>621</v>
      </c>
      <c r="B623" s="21"/>
      <c r="C623" s="10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3"/>
      <c r="P623" s="1"/>
      <c r="Q623" s="1"/>
      <c r="R623" s="1"/>
      <c r="S623" s="1"/>
      <c r="T623" s="1"/>
    </row>
    <row r="624" spans="1:20" x14ac:dyDescent="0.25">
      <c r="A624" s="6">
        <v>622</v>
      </c>
      <c r="B624" s="21"/>
      <c r="C624" s="10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3"/>
      <c r="P624" s="1"/>
      <c r="Q624" s="1"/>
      <c r="R624" s="1"/>
      <c r="S624" s="1"/>
      <c r="T624" s="1"/>
    </row>
    <row r="625" spans="1:20" x14ac:dyDescent="0.25">
      <c r="A625" s="6">
        <v>623</v>
      </c>
      <c r="B625" s="21"/>
      <c r="C625" s="10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3"/>
      <c r="P625" s="1"/>
      <c r="Q625" s="1"/>
      <c r="R625" s="1"/>
      <c r="S625" s="1"/>
      <c r="T625" s="1"/>
    </row>
    <row r="626" spans="1:20" x14ac:dyDescent="0.25">
      <c r="A626" s="6">
        <v>624</v>
      </c>
      <c r="B626" s="21"/>
      <c r="C626" s="10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3"/>
      <c r="P626" s="1"/>
      <c r="Q626" s="1"/>
      <c r="R626" s="1"/>
      <c r="S626" s="1"/>
      <c r="T626" s="1"/>
    </row>
    <row r="627" spans="1:20" x14ac:dyDescent="0.25">
      <c r="A627" s="6">
        <v>625</v>
      </c>
      <c r="B627" s="21"/>
      <c r="C627" s="10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3"/>
      <c r="P627" s="1"/>
      <c r="Q627" s="1"/>
      <c r="R627" s="1"/>
      <c r="S627" s="1"/>
      <c r="T627" s="1"/>
    </row>
    <row r="628" spans="1:20" x14ac:dyDescent="0.25">
      <c r="A628" s="6">
        <v>626</v>
      </c>
      <c r="B628" s="21"/>
      <c r="C628" s="10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3"/>
      <c r="P628" s="1"/>
      <c r="Q628" s="1"/>
      <c r="R628" s="1"/>
      <c r="S628" s="1"/>
      <c r="T628" s="1"/>
    </row>
    <row r="629" spans="1:20" x14ac:dyDescent="0.25">
      <c r="A629" s="6">
        <v>627</v>
      </c>
      <c r="B629" s="21"/>
      <c r="C629" s="10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3"/>
      <c r="P629" s="1"/>
      <c r="Q629" s="1"/>
      <c r="R629" s="1"/>
      <c r="S629" s="1"/>
      <c r="T629" s="1"/>
    </row>
    <row r="630" spans="1:20" x14ac:dyDescent="0.25">
      <c r="A630" s="6">
        <v>628</v>
      </c>
      <c r="B630" s="21"/>
      <c r="C630" s="10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3"/>
      <c r="P630" s="1"/>
      <c r="Q630" s="1"/>
      <c r="R630" s="1"/>
      <c r="S630" s="1"/>
      <c r="T630" s="1"/>
    </row>
    <row r="631" spans="1:20" x14ac:dyDescent="0.25">
      <c r="A631" s="6">
        <v>629</v>
      </c>
      <c r="B631" s="21"/>
      <c r="C631" s="10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3"/>
      <c r="P631" s="1"/>
      <c r="Q631" s="1"/>
      <c r="R631" s="1"/>
      <c r="S631" s="1"/>
      <c r="T631" s="1"/>
    </row>
    <row r="632" spans="1:20" x14ac:dyDescent="0.25">
      <c r="A632" s="6">
        <v>630</v>
      </c>
      <c r="B632" s="21"/>
      <c r="C632" s="10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3"/>
      <c r="P632" s="1"/>
      <c r="Q632" s="1"/>
      <c r="R632" s="1"/>
      <c r="S632" s="1"/>
      <c r="T632" s="1"/>
    </row>
    <row r="633" spans="1:20" x14ac:dyDescent="0.25">
      <c r="A633" s="6">
        <v>631</v>
      </c>
      <c r="B633" s="21"/>
      <c r="C633" s="10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3"/>
      <c r="P633" s="1"/>
      <c r="Q633" s="1"/>
      <c r="R633" s="1"/>
      <c r="S633" s="1"/>
      <c r="T633" s="1"/>
    </row>
    <row r="634" spans="1:20" x14ac:dyDescent="0.25">
      <c r="A634" s="6">
        <v>632</v>
      </c>
      <c r="B634" s="21"/>
      <c r="C634" s="10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3"/>
      <c r="P634" s="1"/>
      <c r="Q634" s="1"/>
      <c r="R634" s="1"/>
      <c r="S634" s="1"/>
      <c r="T634" s="1"/>
    </row>
    <row r="635" spans="1:20" x14ac:dyDescent="0.25">
      <c r="A635" s="6">
        <v>633</v>
      </c>
      <c r="B635" s="21"/>
      <c r="C635" s="10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3"/>
      <c r="P635" s="1"/>
      <c r="Q635" s="1"/>
      <c r="R635" s="1"/>
      <c r="S635" s="1"/>
      <c r="T635" s="1"/>
    </row>
    <row r="636" spans="1:20" x14ac:dyDescent="0.25">
      <c r="A636" s="6">
        <v>634</v>
      </c>
      <c r="B636" s="21"/>
      <c r="C636" s="10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3"/>
      <c r="P636" s="1"/>
      <c r="Q636" s="1"/>
      <c r="R636" s="1"/>
      <c r="S636" s="1"/>
      <c r="T636" s="1"/>
    </row>
    <row r="637" spans="1:20" x14ac:dyDescent="0.25">
      <c r="A637" s="6">
        <v>635</v>
      </c>
      <c r="B637" s="21"/>
      <c r="C637" s="10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3"/>
      <c r="P637" s="1"/>
      <c r="Q637" s="1"/>
      <c r="R637" s="1"/>
      <c r="S637" s="1"/>
      <c r="T637" s="1"/>
    </row>
    <row r="638" spans="1:20" x14ac:dyDescent="0.25">
      <c r="A638" s="6">
        <v>636</v>
      </c>
      <c r="B638" s="21"/>
      <c r="C638" s="10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3"/>
      <c r="P638" s="1"/>
      <c r="Q638" s="1"/>
      <c r="R638" s="1"/>
      <c r="S638" s="1"/>
      <c r="T638" s="1"/>
    </row>
    <row r="639" spans="1:20" x14ac:dyDescent="0.25">
      <c r="A639" s="6">
        <v>637</v>
      </c>
      <c r="B639" s="21"/>
      <c r="C639" s="10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3"/>
      <c r="P639" s="1"/>
      <c r="Q639" s="1"/>
      <c r="R639" s="1"/>
      <c r="S639" s="1"/>
      <c r="T639" s="1"/>
    </row>
    <row r="640" spans="1:20" x14ac:dyDescent="0.25">
      <c r="A640" s="6">
        <v>638</v>
      </c>
      <c r="B640" s="21"/>
      <c r="C640" s="10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3"/>
      <c r="P640" s="1"/>
      <c r="Q640" s="1"/>
      <c r="R640" s="1"/>
      <c r="S640" s="1"/>
      <c r="T640" s="1"/>
    </row>
    <row r="641" spans="1:20" x14ac:dyDescent="0.25">
      <c r="A641" s="6">
        <v>639</v>
      </c>
      <c r="B641" s="21"/>
      <c r="C641" s="10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3"/>
      <c r="P641" s="1"/>
      <c r="Q641" s="1"/>
      <c r="R641" s="1"/>
      <c r="S641" s="1"/>
      <c r="T641" s="1"/>
    </row>
    <row r="642" spans="1:20" x14ac:dyDescent="0.25">
      <c r="A642" s="6">
        <v>640</v>
      </c>
      <c r="B642" s="21"/>
      <c r="C642" s="10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3"/>
      <c r="P642" s="1"/>
      <c r="Q642" s="1"/>
      <c r="R642" s="1"/>
      <c r="S642" s="1"/>
      <c r="T642" s="1"/>
    </row>
    <row r="643" spans="1:20" x14ac:dyDescent="0.25">
      <c r="A643" s="6">
        <v>641</v>
      </c>
      <c r="B643" s="21"/>
      <c r="C643" s="10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3"/>
      <c r="P643" s="1"/>
      <c r="Q643" s="1"/>
      <c r="R643" s="1"/>
      <c r="S643" s="1"/>
      <c r="T643" s="1"/>
    </row>
    <row r="644" spans="1:20" x14ac:dyDescent="0.25">
      <c r="A644" s="6">
        <v>642</v>
      </c>
      <c r="B644" s="21"/>
      <c r="C644" s="10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3"/>
      <c r="P644" s="1"/>
      <c r="Q644" s="1"/>
      <c r="R644" s="1"/>
      <c r="S644" s="1"/>
      <c r="T644" s="1"/>
    </row>
    <row r="645" spans="1:20" x14ac:dyDescent="0.25">
      <c r="A645" s="6">
        <v>643</v>
      </c>
      <c r="B645" s="21"/>
      <c r="C645" s="10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3"/>
      <c r="P645" s="1"/>
      <c r="Q645" s="1"/>
      <c r="R645" s="1"/>
      <c r="S645" s="1"/>
      <c r="T645" s="1"/>
    </row>
    <row r="646" spans="1:20" x14ac:dyDescent="0.25">
      <c r="A646" s="6">
        <v>644</v>
      </c>
      <c r="B646" s="21"/>
      <c r="C646" s="10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3"/>
      <c r="P646" s="1"/>
      <c r="Q646" s="1"/>
      <c r="R646" s="1"/>
      <c r="S646" s="1"/>
      <c r="T646" s="1"/>
    </row>
    <row r="647" spans="1:20" x14ac:dyDescent="0.25">
      <c r="A647" s="6">
        <v>645</v>
      </c>
      <c r="B647" s="21"/>
      <c r="C647" s="10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3"/>
      <c r="P647" s="1"/>
      <c r="Q647" s="1"/>
      <c r="R647" s="1"/>
      <c r="S647" s="1"/>
      <c r="T647" s="1"/>
    </row>
    <row r="648" spans="1:20" x14ac:dyDescent="0.25">
      <c r="A648" s="6">
        <v>646</v>
      </c>
      <c r="B648" s="21"/>
      <c r="C648" s="10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3"/>
      <c r="P648" s="1"/>
      <c r="Q648" s="1"/>
      <c r="R648" s="1"/>
      <c r="S648" s="1"/>
      <c r="T648" s="1"/>
    </row>
    <row r="649" spans="1:20" x14ac:dyDescent="0.25">
      <c r="A649" s="6">
        <v>647</v>
      </c>
      <c r="B649" s="21"/>
      <c r="C649" s="10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3"/>
      <c r="P649" s="1"/>
      <c r="Q649" s="1"/>
      <c r="R649" s="1"/>
      <c r="S649" s="1"/>
      <c r="T649" s="1"/>
    </row>
    <row r="650" spans="1:20" x14ac:dyDescent="0.25">
      <c r="A650" s="6">
        <v>648</v>
      </c>
      <c r="B650" s="21"/>
      <c r="C650" s="10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3"/>
      <c r="P650" s="1"/>
      <c r="Q650" s="1"/>
      <c r="R650" s="1"/>
      <c r="S650" s="1"/>
      <c r="T650" s="1"/>
    </row>
    <row r="651" spans="1:20" x14ac:dyDescent="0.25">
      <c r="A651" s="6">
        <v>649</v>
      </c>
      <c r="B651" s="21"/>
      <c r="C651" s="10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3"/>
      <c r="P651" s="1"/>
      <c r="Q651" s="1"/>
      <c r="R651" s="1"/>
      <c r="S651" s="1"/>
      <c r="T651" s="1"/>
    </row>
    <row r="652" spans="1:20" x14ac:dyDescent="0.25">
      <c r="A652" s="6">
        <v>650</v>
      </c>
      <c r="B652" s="21"/>
      <c r="C652" s="10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3"/>
      <c r="P652" s="1"/>
      <c r="Q652" s="1"/>
      <c r="R652" s="1"/>
      <c r="S652" s="1"/>
      <c r="T652" s="1"/>
    </row>
    <row r="653" spans="1:20" x14ac:dyDescent="0.25">
      <c r="A653" s="6">
        <v>651</v>
      </c>
      <c r="B653" s="21"/>
      <c r="C653" s="10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3"/>
      <c r="P653" s="1"/>
      <c r="Q653" s="1"/>
      <c r="R653" s="1"/>
      <c r="S653" s="1"/>
      <c r="T653" s="1"/>
    </row>
    <row r="654" spans="1:20" x14ac:dyDescent="0.25">
      <c r="A654" s="6">
        <v>652</v>
      </c>
      <c r="B654" s="21"/>
      <c r="C654" s="10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3"/>
      <c r="P654" s="1"/>
      <c r="Q654" s="1"/>
      <c r="R654" s="1"/>
      <c r="S654" s="1"/>
      <c r="T654" s="1"/>
    </row>
    <row r="655" spans="1:20" x14ac:dyDescent="0.25">
      <c r="A655" s="6">
        <v>653</v>
      </c>
      <c r="B655" s="21"/>
      <c r="C655" s="10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3"/>
      <c r="P655" s="1"/>
      <c r="Q655" s="1"/>
      <c r="R655" s="1"/>
      <c r="S655" s="1"/>
      <c r="T655" s="1"/>
    </row>
    <row r="656" spans="1:20" x14ac:dyDescent="0.25">
      <c r="A656" s="6">
        <v>654</v>
      </c>
      <c r="B656" s="21"/>
      <c r="C656" s="10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3"/>
      <c r="P656" s="1"/>
      <c r="Q656" s="1"/>
      <c r="R656" s="1"/>
      <c r="S656" s="1"/>
      <c r="T656" s="1"/>
    </row>
    <row r="657" spans="1:20" x14ac:dyDescent="0.25">
      <c r="A657" s="6">
        <v>655</v>
      </c>
      <c r="B657" s="21"/>
      <c r="C657" s="10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3"/>
      <c r="P657" s="1"/>
      <c r="Q657" s="1"/>
      <c r="R657" s="1"/>
      <c r="S657" s="1"/>
      <c r="T657" s="1"/>
    </row>
    <row r="658" spans="1:20" x14ac:dyDescent="0.25">
      <c r="A658" s="6">
        <v>656</v>
      </c>
      <c r="B658" s="21"/>
      <c r="C658" s="10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3"/>
      <c r="P658" s="1"/>
      <c r="Q658" s="1"/>
      <c r="R658" s="1"/>
      <c r="S658" s="1"/>
      <c r="T658" s="1"/>
    </row>
    <row r="659" spans="1:20" x14ac:dyDescent="0.25">
      <c r="A659" s="6">
        <v>657</v>
      </c>
      <c r="B659" s="21"/>
      <c r="C659" s="10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3"/>
      <c r="P659" s="1"/>
      <c r="Q659" s="1"/>
      <c r="R659" s="1"/>
      <c r="S659" s="1"/>
      <c r="T659" s="1"/>
    </row>
    <row r="660" spans="1:20" x14ac:dyDescent="0.25">
      <c r="A660" s="6">
        <v>658</v>
      </c>
      <c r="B660" s="21"/>
      <c r="C660" s="10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3"/>
      <c r="P660" s="1"/>
      <c r="Q660" s="1"/>
      <c r="R660" s="1"/>
      <c r="S660" s="1"/>
      <c r="T660" s="1"/>
    </row>
    <row r="661" spans="1:20" x14ac:dyDescent="0.25">
      <c r="A661" s="6">
        <v>659</v>
      </c>
      <c r="B661" s="21"/>
      <c r="C661" s="10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3"/>
      <c r="P661" s="1"/>
      <c r="Q661" s="1"/>
      <c r="R661" s="1"/>
      <c r="S661" s="1"/>
      <c r="T661" s="1"/>
    </row>
    <row r="662" spans="1:20" x14ac:dyDescent="0.25">
      <c r="A662" s="6">
        <v>660</v>
      </c>
      <c r="B662" s="21"/>
      <c r="C662" s="10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3"/>
      <c r="P662" s="1"/>
      <c r="Q662" s="1"/>
      <c r="R662" s="1"/>
      <c r="S662" s="1"/>
      <c r="T662" s="1"/>
    </row>
    <row r="663" spans="1:20" x14ac:dyDescent="0.25">
      <c r="A663" s="6">
        <v>661</v>
      </c>
      <c r="B663" s="21"/>
      <c r="C663" s="10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3"/>
      <c r="P663" s="1"/>
      <c r="Q663" s="1"/>
      <c r="R663" s="1"/>
      <c r="S663" s="1"/>
      <c r="T663" s="1"/>
    </row>
    <row r="664" spans="1:20" x14ac:dyDescent="0.25">
      <c r="A664" s="6">
        <v>662</v>
      </c>
      <c r="B664" s="21"/>
      <c r="C664" s="10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3"/>
      <c r="P664" s="1"/>
      <c r="Q664" s="1"/>
      <c r="R664" s="1"/>
      <c r="S664" s="1"/>
      <c r="T664" s="1"/>
    </row>
    <row r="665" spans="1:20" x14ac:dyDescent="0.25">
      <c r="A665" s="6">
        <v>663</v>
      </c>
      <c r="B665" s="21"/>
      <c r="C665" s="10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3"/>
      <c r="P665" s="1"/>
      <c r="Q665" s="1"/>
      <c r="R665" s="1"/>
      <c r="S665" s="1"/>
      <c r="T665" s="1"/>
    </row>
    <row r="666" spans="1:20" x14ac:dyDescent="0.25">
      <c r="A666" s="6">
        <v>664</v>
      </c>
      <c r="B666" s="21"/>
      <c r="C666" s="10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3"/>
      <c r="P666" s="1"/>
      <c r="Q666" s="1"/>
      <c r="R666" s="1"/>
      <c r="S666" s="1"/>
      <c r="T666" s="1"/>
    </row>
    <row r="667" spans="1:20" x14ac:dyDescent="0.25">
      <c r="A667" s="6">
        <v>665</v>
      </c>
      <c r="B667" s="21"/>
      <c r="C667" s="10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3"/>
      <c r="P667" s="1"/>
      <c r="Q667" s="1"/>
      <c r="R667" s="1"/>
      <c r="S667" s="1"/>
      <c r="T667" s="1"/>
    </row>
    <row r="668" spans="1:20" x14ac:dyDescent="0.25">
      <c r="A668" s="6">
        <v>666</v>
      </c>
      <c r="B668" s="21"/>
      <c r="C668" s="10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3"/>
      <c r="P668" s="1"/>
      <c r="Q668" s="1"/>
      <c r="R668" s="1"/>
      <c r="S668" s="1"/>
      <c r="T668" s="1"/>
    </row>
    <row r="669" spans="1:20" x14ac:dyDescent="0.25">
      <c r="A669" s="6">
        <v>667</v>
      </c>
      <c r="B669" s="21"/>
      <c r="C669" s="10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3"/>
      <c r="P669" s="1"/>
      <c r="Q669" s="1"/>
      <c r="R669" s="1"/>
      <c r="S669" s="1"/>
      <c r="T669" s="1"/>
    </row>
    <row r="670" spans="1:20" x14ac:dyDescent="0.25">
      <c r="A670" s="6">
        <v>668</v>
      </c>
      <c r="B670" s="21"/>
      <c r="C670" s="10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3"/>
      <c r="P670" s="1"/>
      <c r="Q670" s="1"/>
      <c r="R670" s="1"/>
      <c r="S670" s="1"/>
      <c r="T670" s="1"/>
    </row>
    <row r="671" spans="1:20" x14ac:dyDescent="0.25">
      <c r="A671" s="6">
        <v>669</v>
      </c>
      <c r="B671" s="21"/>
      <c r="C671" s="10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3"/>
      <c r="P671" s="1"/>
      <c r="Q671" s="1"/>
      <c r="R671" s="1"/>
      <c r="S671" s="1"/>
      <c r="T671" s="1"/>
    </row>
    <row r="672" spans="1:20" x14ac:dyDescent="0.25">
      <c r="A672" s="6">
        <v>670</v>
      </c>
      <c r="B672" s="21"/>
      <c r="C672" s="10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3"/>
      <c r="P672" s="1"/>
      <c r="Q672" s="1"/>
      <c r="R672" s="1"/>
      <c r="S672" s="1"/>
      <c r="T672" s="1"/>
    </row>
    <row r="673" spans="1:20" x14ac:dyDescent="0.25">
      <c r="A673" s="6">
        <v>671</v>
      </c>
      <c r="B673" s="21"/>
      <c r="C673" s="10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3"/>
      <c r="P673" s="1"/>
      <c r="Q673" s="1"/>
      <c r="R673" s="1"/>
      <c r="S673" s="1"/>
      <c r="T673" s="1"/>
    </row>
    <row r="674" spans="1:20" x14ac:dyDescent="0.25">
      <c r="A674" s="6">
        <v>672</v>
      </c>
      <c r="B674" s="21"/>
      <c r="C674" s="10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3"/>
      <c r="P674" s="1"/>
      <c r="Q674" s="1"/>
      <c r="R674" s="1"/>
      <c r="S674" s="1"/>
      <c r="T674" s="1"/>
    </row>
    <row r="675" spans="1:20" x14ac:dyDescent="0.25">
      <c r="A675" s="6">
        <v>673</v>
      </c>
      <c r="B675" s="21"/>
      <c r="C675" s="10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3"/>
      <c r="P675" s="1"/>
      <c r="Q675" s="1"/>
      <c r="R675" s="1"/>
      <c r="S675" s="1"/>
      <c r="T675" s="1"/>
    </row>
    <row r="676" spans="1:20" x14ac:dyDescent="0.25">
      <c r="A676" s="6">
        <v>674</v>
      </c>
      <c r="B676" s="21"/>
      <c r="C676" s="10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3"/>
      <c r="P676" s="1"/>
      <c r="Q676" s="1"/>
      <c r="R676" s="1"/>
      <c r="S676" s="1"/>
      <c r="T676" s="1"/>
    </row>
    <row r="677" spans="1:20" x14ac:dyDescent="0.25">
      <c r="A677" s="6">
        <v>675</v>
      </c>
      <c r="B677" s="21"/>
      <c r="C677" s="10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3"/>
      <c r="P677" s="1"/>
      <c r="Q677" s="1"/>
      <c r="R677" s="1"/>
      <c r="S677" s="1"/>
      <c r="T677" s="1"/>
    </row>
    <row r="678" spans="1:20" x14ac:dyDescent="0.25">
      <c r="A678" s="6">
        <v>676</v>
      </c>
      <c r="B678" s="21"/>
      <c r="C678" s="10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3"/>
      <c r="P678" s="1"/>
      <c r="Q678" s="1"/>
      <c r="R678" s="1"/>
      <c r="S678" s="1"/>
      <c r="T678" s="1"/>
    </row>
    <row r="679" spans="1:20" x14ac:dyDescent="0.25">
      <c r="A679" s="6">
        <v>677</v>
      </c>
      <c r="B679" s="21"/>
      <c r="C679" s="10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3"/>
      <c r="P679" s="1"/>
      <c r="Q679" s="1"/>
      <c r="R679" s="1"/>
      <c r="S679" s="1"/>
      <c r="T679" s="1"/>
    </row>
    <row r="680" spans="1:20" x14ac:dyDescent="0.25">
      <c r="A680" s="6">
        <v>678</v>
      </c>
      <c r="B680" s="21"/>
      <c r="C680" s="10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3"/>
      <c r="P680" s="1"/>
      <c r="Q680" s="1"/>
      <c r="R680" s="1"/>
      <c r="S680" s="1"/>
      <c r="T680" s="1"/>
    </row>
    <row r="681" spans="1:20" x14ac:dyDescent="0.25">
      <c r="A681" s="6">
        <v>679</v>
      </c>
      <c r="B681" s="21"/>
      <c r="C681" s="10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3"/>
      <c r="P681" s="1"/>
      <c r="Q681" s="1"/>
      <c r="R681" s="1"/>
      <c r="S681" s="1"/>
      <c r="T681" s="1"/>
    </row>
    <row r="682" spans="1:20" x14ac:dyDescent="0.25">
      <c r="A682" s="6">
        <v>680</v>
      </c>
      <c r="B682" s="21"/>
      <c r="C682" s="10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3"/>
      <c r="P682" s="1"/>
      <c r="Q682" s="1"/>
      <c r="R682" s="1"/>
      <c r="S682" s="1"/>
      <c r="T682" s="1"/>
    </row>
    <row r="683" spans="1:20" x14ac:dyDescent="0.25">
      <c r="A683" s="6">
        <v>681</v>
      </c>
      <c r="B683" s="21"/>
      <c r="C683" s="10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3"/>
      <c r="P683" s="1"/>
      <c r="Q683" s="1"/>
      <c r="R683" s="1"/>
      <c r="S683" s="1"/>
      <c r="T683" s="1"/>
    </row>
    <row r="684" spans="1:20" x14ac:dyDescent="0.25">
      <c r="A684" s="6">
        <v>682</v>
      </c>
      <c r="B684" s="21"/>
      <c r="C684" s="10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3"/>
      <c r="P684" s="1"/>
      <c r="Q684" s="1"/>
      <c r="R684" s="1"/>
      <c r="S684" s="1"/>
      <c r="T684" s="1"/>
    </row>
    <row r="685" spans="1:20" x14ac:dyDescent="0.25">
      <c r="A685" s="6">
        <v>683</v>
      </c>
      <c r="B685" s="21"/>
      <c r="C685" s="10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3"/>
      <c r="P685" s="1"/>
      <c r="Q685" s="1"/>
      <c r="R685" s="1"/>
      <c r="S685" s="1"/>
      <c r="T685" s="1"/>
    </row>
    <row r="686" spans="1:20" x14ac:dyDescent="0.25">
      <c r="A686" s="6">
        <v>684</v>
      </c>
      <c r="B686" s="21"/>
      <c r="C686" s="10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3"/>
      <c r="P686" s="1"/>
      <c r="Q686" s="1"/>
      <c r="R686" s="1"/>
      <c r="S686" s="1"/>
      <c r="T686" s="1"/>
    </row>
    <row r="687" spans="1:20" x14ac:dyDescent="0.25">
      <c r="A687" s="6">
        <v>685</v>
      </c>
      <c r="B687" s="21"/>
      <c r="C687" s="10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3"/>
      <c r="P687" s="1"/>
      <c r="Q687" s="1"/>
      <c r="R687" s="1"/>
      <c r="S687" s="1"/>
      <c r="T687" s="1"/>
    </row>
    <row r="688" spans="1:20" x14ac:dyDescent="0.25">
      <c r="A688" s="6">
        <v>686</v>
      </c>
      <c r="B688" s="21"/>
      <c r="C688" s="10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3"/>
      <c r="P688" s="1"/>
      <c r="Q688" s="1"/>
      <c r="R688" s="1"/>
      <c r="S688" s="1"/>
      <c r="T688" s="1"/>
    </row>
    <row r="689" spans="1:20" x14ac:dyDescent="0.25">
      <c r="A689" s="6">
        <v>687</v>
      </c>
      <c r="B689" s="21"/>
      <c r="C689" s="10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3"/>
      <c r="P689" s="1"/>
      <c r="Q689" s="1"/>
      <c r="R689" s="1"/>
      <c r="S689" s="1"/>
      <c r="T689" s="1"/>
    </row>
    <row r="690" spans="1:20" x14ac:dyDescent="0.25">
      <c r="A690" s="6">
        <v>688</v>
      </c>
      <c r="B690" s="21"/>
      <c r="C690" s="10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3"/>
      <c r="P690" s="1"/>
      <c r="Q690" s="1"/>
      <c r="R690" s="1"/>
      <c r="S690" s="1"/>
      <c r="T690" s="1"/>
    </row>
    <row r="691" spans="1:20" x14ac:dyDescent="0.25">
      <c r="A691" s="6">
        <v>689</v>
      </c>
      <c r="B691" s="21"/>
      <c r="C691" s="10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3"/>
      <c r="P691" s="1"/>
      <c r="Q691" s="1"/>
      <c r="R691" s="1"/>
      <c r="S691" s="1"/>
      <c r="T691" s="1"/>
    </row>
    <row r="692" spans="1:20" x14ac:dyDescent="0.25">
      <c r="A692" s="6">
        <v>690</v>
      </c>
      <c r="B692" s="21"/>
      <c r="C692" s="10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3"/>
      <c r="P692" s="1"/>
      <c r="Q692" s="1"/>
      <c r="R692" s="1"/>
      <c r="S692" s="1"/>
      <c r="T692" s="1"/>
    </row>
    <row r="693" spans="1:20" x14ac:dyDescent="0.25">
      <c r="A693" s="6">
        <v>691</v>
      </c>
      <c r="B693" s="21"/>
      <c r="C693" s="10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3"/>
      <c r="P693" s="1"/>
      <c r="Q693" s="1"/>
      <c r="R693" s="1"/>
      <c r="S693" s="1"/>
      <c r="T693" s="1"/>
    </row>
    <row r="694" spans="1:20" x14ac:dyDescent="0.25">
      <c r="A694" s="6">
        <v>692</v>
      </c>
      <c r="B694" s="21"/>
      <c r="C694" s="10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3"/>
      <c r="P694" s="1"/>
      <c r="Q694" s="1"/>
      <c r="R694" s="1"/>
      <c r="S694" s="1"/>
      <c r="T694" s="1"/>
    </row>
    <row r="695" spans="1:20" x14ac:dyDescent="0.25">
      <c r="A695" s="6">
        <v>693</v>
      </c>
      <c r="B695" s="21"/>
      <c r="C695" s="10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3"/>
      <c r="P695" s="1"/>
      <c r="Q695" s="1"/>
      <c r="R695" s="1"/>
      <c r="S695" s="1"/>
      <c r="T695" s="1"/>
    </row>
    <row r="696" spans="1:20" x14ac:dyDescent="0.25">
      <c r="A696" s="6">
        <v>694</v>
      </c>
      <c r="B696" s="21"/>
      <c r="C696" s="10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3"/>
      <c r="P696" s="1"/>
      <c r="Q696" s="1"/>
      <c r="R696" s="1"/>
      <c r="S696" s="1"/>
      <c r="T696" s="1"/>
    </row>
    <row r="697" spans="1:20" x14ac:dyDescent="0.25">
      <c r="A697" s="6">
        <v>695</v>
      </c>
      <c r="B697" s="21"/>
      <c r="C697" s="10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3"/>
      <c r="P697" s="1"/>
      <c r="Q697" s="1"/>
      <c r="R697" s="1"/>
      <c r="S697" s="1"/>
      <c r="T697" s="1"/>
    </row>
    <row r="698" spans="1:20" x14ac:dyDescent="0.25">
      <c r="A698" s="6">
        <v>696</v>
      </c>
      <c r="B698" s="21"/>
      <c r="C698" s="10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3"/>
      <c r="P698" s="1"/>
      <c r="Q698" s="1"/>
      <c r="R698" s="1"/>
      <c r="S698" s="1"/>
      <c r="T698" s="1"/>
    </row>
    <row r="699" spans="1:20" x14ac:dyDescent="0.25">
      <c r="A699" s="6">
        <v>697</v>
      </c>
      <c r="B699" s="21"/>
      <c r="C699" s="10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3"/>
      <c r="P699" s="1"/>
      <c r="Q699" s="1"/>
      <c r="R699" s="1"/>
      <c r="S699" s="1"/>
      <c r="T699" s="1"/>
    </row>
    <row r="700" spans="1:20" x14ac:dyDescent="0.25">
      <c r="A700" s="6">
        <v>698</v>
      </c>
      <c r="B700" s="21"/>
      <c r="C700" s="10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3"/>
      <c r="P700" s="1"/>
      <c r="Q700" s="1"/>
      <c r="R700" s="1"/>
      <c r="S700" s="1"/>
      <c r="T700" s="1"/>
    </row>
    <row r="701" spans="1:20" x14ac:dyDescent="0.25">
      <c r="A701" s="6">
        <v>699</v>
      </c>
      <c r="B701" s="21"/>
      <c r="C701" s="10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3"/>
      <c r="P701" s="1"/>
      <c r="Q701" s="1"/>
      <c r="R701" s="1"/>
      <c r="S701" s="1"/>
      <c r="T701" s="1"/>
    </row>
    <row r="702" spans="1:20" x14ac:dyDescent="0.25">
      <c r="A702" s="6">
        <v>700</v>
      </c>
      <c r="B702" s="21"/>
      <c r="C702" s="10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3"/>
      <c r="P702" s="1"/>
      <c r="Q702" s="1"/>
      <c r="R702" s="1"/>
      <c r="S702" s="1"/>
      <c r="T702" s="1"/>
    </row>
    <row r="703" spans="1:20" x14ac:dyDescent="0.25">
      <c r="A703" s="6">
        <v>701</v>
      </c>
      <c r="B703" s="21"/>
      <c r="C703" s="10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3"/>
      <c r="P703" s="1"/>
      <c r="Q703" s="1"/>
      <c r="R703" s="1"/>
      <c r="S703" s="1"/>
      <c r="T703" s="1"/>
    </row>
    <row r="704" spans="1:20" x14ac:dyDescent="0.25">
      <c r="A704" s="6">
        <v>702</v>
      </c>
      <c r="B704" s="21"/>
      <c r="C704" s="10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3"/>
      <c r="P704" s="1"/>
      <c r="Q704" s="1"/>
      <c r="R704" s="1"/>
      <c r="S704" s="1"/>
      <c r="T704" s="1"/>
    </row>
    <row r="705" spans="1:20" x14ac:dyDescent="0.25">
      <c r="A705" s="6">
        <v>703</v>
      </c>
      <c r="B705" s="21"/>
      <c r="C705" s="10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3"/>
      <c r="P705" s="1"/>
      <c r="Q705" s="1"/>
      <c r="R705" s="1"/>
      <c r="S705" s="1"/>
      <c r="T705" s="1"/>
    </row>
    <row r="706" spans="1:20" x14ac:dyDescent="0.25">
      <c r="A706" s="6">
        <v>704</v>
      </c>
      <c r="B706" s="21"/>
      <c r="C706" s="10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3"/>
      <c r="P706" s="1"/>
      <c r="Q706" s="1"/>
      <c r="R706" s="1"/>
      <c r="S706" s="1"/>
      <c r="T706" s="1"/>
    </row>
    <row r="707" spans="1:20" x14ac:dyDescent="0.25">
      <c r="A707" s="6">
        <v>705</v>
      </c>
      <c r="B707" s="21"/>
      <c r="C707" s="10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3"/>
      <c r="P707" s="1"/>
      <c r="Q707" s="1"/>
      <c r="R707" s="1"/>
      <c r="S707" s="1"/>
      <c r="T707" s="1"/>
    </row>
    <row r="708" spans="1:20" x14ac:dyDescent="0.25">
      <c r="A708" s="6">
        <v>706</v>
      </c>
      <c r="B708" s="21"/>
      <c r="C708" s="10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3"/>
      <c r="P708" s="1"/>
      <c r="Q708" s="1"/>
      <c r="R708" s="1"/>
      <c r="S708" s="1"/>
      <c r="T708" s="1"/>
    </row>
    <row r="709" spans="1:20" x14ac:dyDescent="0.25">
      <c r="A709" s="6">
        <v>707</v>
      </c>
      <c r="B709" s="21"/>
      <c r="C709" s="10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3"/>
      <c r="P709" s="1"/>
      <c r="Q709" s="1"/>
      <c r="R709" s="1"/>
      <c r="S709" s="1"/>
      <c r="T709" s="1"/>
    </row>
    <row r="710" spans="1:20" x14ac:dyDescent="0.25">
      <c r="A710" s="6">
        <v>708</v>
      </c>
      <c r="B710" s="21"/>
      <c r="C710" s="10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3"/>
      <c r="P710" s="1"/>
      <c r="Q710" s="1"/>
      <c r="R710" s="1"/>
      <c r="S710" s="1"/>
      <c r="T710" s="1"/>
    </row>
    <row r="711" spans="1:20" x14ac:dyDescent="0.25">
      <c r="A711" s="6">
        <v>709</v>
      </c>
      <c r="B711" s="21"/>
      <c r="C711" s="10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3"/>
      <c r="P711" s="1"/>
      <c r="Q711" s="1"/>
      <c r="R711" s="1"/>
      <c r="S711" s="1"/>
      <c r="T711" s="1"/>
    </row>
    <row r="712" spans="1:20" x14ac:dyDescent="0.25">
      <c r="A712" s="6">
        <v>710</v>
      </c>
      <c r="B712" s="21"/>
      <c r="C712" s="10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3"/>
      <c r="P712" s="1"/>
      <c r="Q712" s="1"/>
      <c r="R712" s="1"/>
      <c r="S712" s="1"/>
      <c r="T712" s="1"/>
    </row>
    <row r="713" spans="1:20" x14ac:dyDescent="0.25">
      <c r="A713" s="6">
        <v>711</v>
      </c>
      <c r="B713" s="21"/>
      <c r="C713" s="10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3"/>
      <c r="P713" s="1"/>
      <c r="Q713" s="1"/>
      <c r="R713" s="1"/>
      <c r="S713" s="1"/>
      <c r="T713" s="1"/>
    </row>
    <row r="714" spans="1:20" x14ac:dyDescent="0.25">
      <c r="A714" s="6">
        <v>712</v>
      </c>
      <c r="B714" s="21"/>
      <c r="C714" s="10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3"/>
      <c r="P714" s="1"/>
      <c r="Q714" s="1"/>
      <c r="R714" s="1"/>
      <c r="S714" s="1"/>
      <c r="T714" s="1"/>
    </row>
    <row r="715" spans="1:20" x14ac:dyDescent="0.25">
      <c r="A715" s="6">
        <v>713</v>
      </c>
      <c r="B715" s="21"/>
      <c r="C715" s="10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3"/>
      <c r="P715" s="1"/>
      <c r="Q715" s="1"/>
      <c r="R715" s="1"/>
      <c r="S715" s="1"/>
      <c r="T715" s="1"/>
    </row>
    <row r="716" spans="1:20" x14ac:dyDescent="0.25">
      <c r="A716" s="6">
        <v>714</v>
      </c>
      <c r="B716" s="21"/>
      <c r="C716" s="10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3"/>
      <c r="P716" s="1"/>
      <c r="Q716" s="1"/>
      <c r="R716" s="1"/>
      <c r="S716" s="1"/>
      <c r="T716" s="1"/>
    </row>
    <row r="717" spans="1:20" x14ac:dyDescent="0.25">
      <c r="A717" s="6">
        <v>715</v>
      </c>
      <c r="B717" s="21"/>
      <c r="C717" s="10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3"/>
      <c r="P717" s="1"/>
      <c r="Q717" s="1"/>
      <c r="R717" s="1"/>
      <c r="S717" s="1"/>
      <c r="T717" s="1"/>
    </row>
    <row r="718" spans="1:20" x14ac:dyDescent="0.25">
      <c r="A718" s="6">
        <v>716</v>
      </c>
      <c r="B718" s="21"/>
      <c r="C718" s="10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3"/>
      <c r="P718" s="1"/>
      <c r="Q718" s="1"/>
      <c r="R718" s="1"/>
      <c r="S718" s="1"/>
      <c r="T718" s="1"/>
    </row>
    <row r="719" spans="1:20" x14ac:dyDescent="0.25">
      <c r="A719" s="6">
        <v>717</v>
      </c>
      <c r="B719" s="21"/>
      <c r="C719" s="10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3"/>
      <c r="P719" s="1"/>
      <c r="Q719" s="1"/>
      <c r="R719" s="1"/>
      <c r="S719" s="1"/>
      <c r="T719" s="1"/>
    </row>
    <row r="720" spans="1:20" x14ac:dyDescent="0.25">
      <c r="A720" s="6">
        <v>718</v>
      </c>
      <c r="B720" s="21"/>
      <c r="C720" s="10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3"/>
      <c r="P720" s="1"/>
      <c r="Q720" s="1"/>
      <c r="R720" s="1"/>
      <c r="S720" s="1"/>
      <c r="T720" s="1"/>
    </row>
    <row r="721" spans="1:20" x14ac:dyDescent="0.25">
      <c r="A721" s="6">
        <v>719</v>
      </c>
      <c r="B721" s="21"/>
      <c r="C721" s="10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3"/>
      <c r="P721" s="1"/>
      <c r="Q721" s="1"/>
      <c r="R721" s="1"/>
      <c r="S721" s="1"/>
      <c r="T721" s="1"/>
    </row>
    <row r="722" spans="1:20" x14ac:dyDescent="0.25">
      <c r="A722" s="6">
        <v>720</v>
      </c>
      <c r="B722" s="21"/>
      <c r="C722" s="10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3"/>
      <c r="P722" s="1"/>
      <c r="Q722" s="1"/>
      <c r="R722" s="1"/>
      <c r="S722" s="1"/>
      <c r="T722" s="1"/>
    </row>
    <row r="723" spans="1:20" x14ac:dyDescent="0.25">
      <c r="A723" s="6">
        <v>721</v>
      </c>
      <c r="B723" s="21"/>
      <c r="C723" s="10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3"/>
      <c r="P723" s="1"/>
      <c r="Q723" s="1"/>
      <c r="R723" s="1"/>
      <c r="S723" s="1"/>
      <c r="T723" s="1"/>
    </row>
    <row r="724" spans="1:20" x14ac:dyDescent="0.25">
      <c r="A724" s="6">
        <v>722</v>
      </c>
      <c r="B724" s="21"/>
      <c r="C724" s="10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3"/>
      <c r="P724" s="1"/>
      <c r="Q724" s="1"/>
      <c r="R724" s="1"/>
      <c r="S724" s="1"/>
      <c r="T724" s="1"/>
    </row>
    <row r="725" spans="1:20" x14ac:dyDescent="0.25">
      <c r="A725" s="6">
        <v>723</v>
      </c>
      <c r="B725" s="21"/>
      <c r="C725" s="10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3"/>
      <c r="P725" s="1"/>
      <c r="Q725" s="1"/>
      <c r="R725" s="1"/>
      <c r="S725" s="1"/>
      <c r="T725" s="1"/>
    </row>
    <row r="726" spans="1:20" x14ac:dyDescent="0.25">
      <c r="A726" s="6">
        <v>724</v>
      </c>
      <c r="B726" s="21"/>
      <c r="C726" s="10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3"/>
      <c r="P726" s="1"/>
      <c r="Q726" s="1"/>
      <c r="R726" s="1"/>
      <c r="S726" s="1"/>
      <c r="T726" s="1"/>
    </row>
    <row r="727" spans="1:20" x14ac:dyDescent="0.25">
      <c r="A727" s="6">
        <v>725</v>
      </c>
      <c r="B727" s="21"/>
      <c r="C727" s="10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3"/>
      <c r="P727" s="1"/>
      <c r="Q727" s="1"/>
      <c r="R727" s="1"/>
      <c r="S727" s="1"/>
      <c r="T727" s="1"/>
    </row>
    <row r="728" spans="1:20" x14ac:dyDescent="0.25">
      <c r="A728" s="6">
        <v>726</v>
      </c>
      <c r="B728" s="21"/>
      <c r="C728" s="10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3"/>
      <c r="P728" s="1"/>
      <c r="Q728" s="1"/>
      <c r="R728" s="1"/>
      <c r="S728" s="1"/>
      <c r="T728" s="1"/>
    </row>
    <row r="729" spans="1:20" x14ac:dyDescent="0.25">
      <c r="A729" s="6">
        <v>727</v>
      </c>
      <c r="B729" s="21"/>
      <c r="C729" s="10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3"/>
      <c r="P729" s="1"/>
      <c r="Q729" s="1"/>
      <c r="R729" s="1"/>
      <c r="S729" s="1"/>
      <c r="T729" s="1"/>
    </row>
    <row r="730" spans="1:20" x14ac:dyDescent="0.25">
      <c r="A730" s="6">
        <v>728</v>
      </c>
      <c r="B730" s="21"/>
      <c r="C730" s="10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3"/>
      <c r="P730" s="1"/>
      <c r="Q730" s="1"/>
      <c r="R730" s="1"/>
      <c r="S730" s="1"/>
      <c r="T730" s="1"/>
    </row>
    <row r="731" spans="1:20" x14ac:dyDescent="0.25">
      <c r="A731" s="6">
        <v>729</v>
      </c>
      <c r="B731" s="21"/>
      <c r="C731" s="10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3"/>
      <c r="P731" s="1"/>
      <c r="Q731" s="1"/>
      <c r="R731" s="1"/>
      <c r="S731" s="1"/>
      <c r="T731" s="1"/>
    </row>
    <row r="732" spans="1:20" x14ac:dyDescent="0.25">
      <c r="A732" s="6">
        <v>730</v>
      </c>
      <c r="B732" s="21"/>
      <c r="C732" s="10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3"/>
      <c r="P732" s="1"/>
      <c r="Q732" s="1"/>
      <c r="R732" s="1"/>
      <c r="S732" s="1"/>
      <c r="T732" s="1"/>
    </row>
    <row r="733" spans="1:20" x14ac:dyDescent="0.25">
      <c r="A733" s="6">
        <v>731</v>
      </c>
      <c r="B733" s="21"/>
      <c r="C733" s="10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3"/>
      <c r="P733" s="1"/>
      <c r="Q733" s="1"/>
      <c r="R733" s="1"/>
      <c r="S733" s="1"/>
      <c r="T733" s="1"/>
    </row>
    <row r="734" spans="1:20" x14ac:dyDescent="0.25">
      <c r="A734" s="6">
        <v>732</v>
      </c>
      <c r="B734" s="21"/>
      <c r="C734" s="10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3"/>
      <c r="P734" s="1"/>
      <c r="Q734" s="1"/>
      <c r="R734" s="1"/>
      <c r="S734" s="1"/>
      <c r="T734" s="1"/>
    </row>
    <row r="735" spans="1:20" x14ac:dyDescent="0.25">
      <c r="A735" s="6">
        <v>733</v>
      </c>
      <c r="B735" s="21"/>
      <c r="C735" s="10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3"/>
      <c r="P735" s="1"/>
      <c r="Q735" s="1"/>
      <c r="R735" s="1"/>
      <c r="S735" s="1"/>
      <c r="T735" s="1"/>
    </row>
    <row r="736" spans="1:20" x14ac:dyDescent="0.25">
      <c r="A736" s="6">
        <v>734</v>
      </c>
      <c r="B736" s="21"/>
      <c r="C736" s="10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3"/>
      <c r="P736" s="1"/>
      <c r="Q736" s="1"/>
      <c r="R736" s="1"/>
      <c r="S736" s="1"/>
      <c r="T736" s="1"/>
    </row>
    <row r="737" spans="1:20" x14ac:dyDescent="0.25">
      <c r="A737" s="6">
        <v>735</v>
      </c>
      <c r="B737" s="21"/>
      <c r="C737" s="10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3"/>
      <c r="P737" s="1"/>
      <c r="Q737" s="1"/>
      <c r="R737" s="1"/>
      <c r="S737" s="1"/>
      <c r="T737" s="1"/>
    </row>
    <row r="738" spans="1:20" x14ac:dyDescent="0.25">
      <c r="A738" s="6">
        <v>736</v>
      </c>
      <c r="B738" s="21"/>
      <c r="C738" s="10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3"/>
      <c r="P738" s="1"/>
      <c r="Q738" s="1"/>
      <c r="R738" s="1"/>
      <c r="S738" s="1"/>
      <c r="T738" s="1"/>
    </row>
    <row r="739" spans="1:20" x14ac:dyDescent="0.25">
      <c r="A739" s="6">
        <v>737</v>
      </c>
      <c r="B739" s="21"/>
      <c r="C739" s="10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3"/>
      <c r="P739" s="1"/>
      <c r="Q739" s="1"/>
      <c r="R739" s="1"/>
      <c r="S739" s="1"/>
      <c r="T739" s="1"/>
    </row>
    <row r="740" spans="1:20" x14ac:dyDescent="0.25">
      <c r="A740" s="6">
        <v>738</v>
      </c>
      <c r="B740" s="21"/>
      <c r="C740" s="10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3"/>
      <c r="P740" s="1"/>
      <c r="Q740" s="1"/>
      <c r="R740" s="1"/>
      <c r="S740" s="1"/>
      <c r="T740" s="1"/>
    </row>
    <row r="741" spans="1:20" x14ac:dyDescent="0.25">
      <c r="A741" s="6">
        <v>739</v>
      </c>
      <c r="B741" s="21"/>
      <c r="C741" s="10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3"/>
      <c r="P741" s="1"/>
      <c r="Q741" s="1"/>
      <c r="R741" s="1"/>
      <c r="S741" s="1"/>
      <c r="T741" s="1"/>
    </row>
    <row r="742" spans="1:20" x14ac:dyDescent="0.25">
      <c r="A742" s="6">
        <v>740</v>
      </c>
      <c r="B742" s="21"/>
      <c r="C742" s="10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3"/>
      <c r="P742" s="1"/>
      <c r="Q742" s="1"/>
      <c r="R742" s="1"/>
      <c r="S742" s="1"/>
      <c r="T742" s="1"/>
    </row>
    <row r="743" spans="1:20" x14ac:dyDescent="0.25">
      <c r="A743" s="6">
        <v>741</v>
      </c>
      <c r="B743" s="21"/>
      <c r="C743" s="10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3"/>
      <c r="P743" s="1"/>
      <c r="Q743" s="1"/>
      <c r="R743" s="1"/>
      <c r="S743" s="1"/>
      <c r="T743" s="1"/>
    </row>
    <row r="744" spans="1:20" x14ac:dyDescent="0.25">
      <c r="A744" s="6">
        <v>742</v>
      </c>
      <c r="B744" s="21"/>
      <c r="C744" s="10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3"/>
      <c r="P744" s="1"/>
      <c r="Q744" s="1"/>
      <c r="R744" s="1"/>
      <c r="S744" s="1"/>
      <c r="T744" s="1"/>
    </row>
    <row r="745" spans="1:20" x14ac:dyDescent="0.25">
      <c r="A745" s="6">
        <v>743</v>
      </c>
      <c r="B745" s="21"/>
      <c r="C745" s="10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3"/>
      <c r="P745" s="1"/>
      <c r="Q745" s="1"/>
      <c r="R745" s="1"/>
      <c r="S745" s="1"/>
      <c r="T745" s="1"/>
    </row>
    <row r="746" spans="1:20" x14ac:dyDescent="0.25">
      <c r="A746" s="6">
        <v>744</v>
      </c>
      <c r="B746" s="21"/>
      <c r="C746" s="10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3"/>
      <c r="P746" s="1"/>
      <c r="Q746" s="1"/>
      <c r="R746" s="1"/>
      <c r="S746" s="1"/>
      <c r="T746" s="1"/>
    </row>
    <row r="747" spans="1:20" x14ac:dyDescent="0.25">
      <c r="A747" s="6">
        <v>745</v>
      </c>
      <c r="B747" s="21"/>
      <c r="C747" s="10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3"/>
      <c r="P747" s="1"/>
      <c r="Q747" s="1"/>
      <c r="R747" s="1"/>
      <c r="S747" s="1"/>
      <c r="T747" s="1"/>
    </row>
    <row r="748" spans="1:20" x14ac:dyDescent="0.25">
      <c r="A748" s="6">
        <v>746</v>
      </c>
      <c r="B748" s="21"/>
      <c r="C748" s="10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3"/>
      <c r="P748" s="1"/>
      <c r="Q748" s="1"/>
      <c r="R748" s="1"/>
      <c r="S748" s="1"/>
      <c r="T748" s="1"/>
    </row>
    <row r="749" spans="1:20" x14ac:dyDescent="0.25">
      <c r="A749" s="6">
        <v>747</v>
      </c>
      <c r="B749" s="21"/>
      <c r="C749" s="10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3"/>
      <c r="P749" s="1"/>
      <c r="Q749" s="1"/>
      <c r="R749" s="1"/>
      <c r="S749" s="1"/>
      <c r="T749" s="1"/>
    </row>
    <row r="750" spans="1:20" x14ac:dyDescent="0.25">
      <c r="A750" s="6">
        <v>748</v>
      </c>
      <c r="B750" s="21"/>
      <c r="C750" s="10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3"/>
      <c r="P750" s="1"/>
      <c r="Q750" s="1"/>
      <c r="R750" s="1"/>
      <c r="S750" s="1"/>
      <c r="T750" s="1"/>
    </row>
    <row r="751" spans="1:20" x14ac:dyDescent="0.25">
      <c r="A751" s="6">
        <v>749</v>
      </c>
      <c r="B751" s="21"/>
      <c r="C751" s="10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3"/>
      <c r="P751" s="1"/>
      <c r="Q751" s="1"/>
      <c r="R751" s="1"/>
      <c r="S751" s="1"/>
      <c r="T751" s="1"/>
    </row>
    <row r="752" spans="1:20" x14ac:dyDescent="0.25">
      <c r="A752" s="6">
        <v>750</v>
      </c>
      <c r="B752" s="21"/>
      <c r="C752" s="10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3"/>
      <c r="P752" s="1"/>
      <c r="Q752" s="1"/>
      <c r="R752" s="1"/>
      <c r="S752" s="1"/>
      <c r="T752" s="1"/>
    </row>
    <row r="753" spans="1:20" x14ac:dyDescent="0.25">
      <c r="A753" s="6">
        <v>751</v>
      </c>
      <c r="B753" s="21"/>
      <c r="C753" s="10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3"/>
      <c r="P753" s="1"/>
      <c r="Q753" s="1"/>
      <c r="R753" s="1"/>
      <c r="S753" s="1"/>
      <c r="T753" s="1"/>
    </row>
    <row r="754" spans="1:20" x14ac:dyDescent="0.25">
      <c r="A754" s="6">
        <v>752</v>
      </c>
      <c r="B754" s="21"/>
      <c r="C754" s="10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3"/>
      <c r="P754" s="1"/>
      <c r="Q754" s="1"/>
      <c r="R754" s="1"/>
      <c r="S754" s="1"/>
      <c r="T754" s="1"/>
    </row>
    <row r="755" spans="1:20" x14ac:dyDescent="0.25">
      <c r="A755" s="6">
        <v>753</v>
      </c>
      <c r="B755" s="21"/>
      <c r="C755" s="10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3"/>
      <c r="P755" s="1"/>
      <c r="Q755" s="1"/>
      <c r="R755" s="1"/>
      <c r="S755" s="1"/>
      <c r="T755" s="1"/>
    </row>
    <row r="756" spans="1:20" x14ac:dyDescent="0.25">
      <c r="A756" s="6">
        <v>754</v>
      </c>
      <c r="B756" s="21"/>
      <c r="C756" s="10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3"/>
      <c r="P756" s="1"/>
      <c r="Q756" s="1"/>
      <c r="R756" s="1"/>
      <c r="S756" s="1"/>
      <c r="T756" s="1"/>
    </row>
    <row r="757" spans="1:20" x14ac:dyDescent="0.25">
      <c r="A757" s="6">
        <v>755</v>
      </c>
      <c r="B757" s="21"/>
      <c r="C757" s="10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3"/>
      <c r="P757" s="1"/>
      <c r="Q757" s="1"/>
      <c r="R757" s="1"/>
      <c r="S757" s="1"/>
      <c r="T757" s="1"/>
    </row>
    <row r="758" spans="1:20" x14ac:dyDescent="0.25">
      <c r="A758" s="6">
        <v>756</v>
      </c>
      <c r="B758" s="21"/>
      <c r="C758" s="10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3"/>
      <c r="P758" s="1"/>
      <c r="Q758" s="1"/>
      <c r="R758" s="1"/>
      <c r="S758" s="1"/>
      <c r="T758" s="1"/>
    </row>
    <row r="759" spans="1:20" x14ac:dyDescent="0.25">
      <c r="A759" s="6">
        <v>757</v>
      </c>
      <c r="B759" s="21"/>
      <c r="C759" s="10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3"/>
      <c r="P759" s="1"/>
      <c r="Q759" s="1"/>
      <c r="R759" s="1"/>
      <c r="S759" s="1"/>
      <c r="T759" s="1"/>
    </row>
    <row r="760" spans="1:20" x14ac:dyDescent="0.25">
      <c r="A760" s="6">
        <v>758</v>
      </c>
      <c r="B760" s="21"/>
      <c r="C760" s="10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3"/>
      <c r="P760" s="1"/>
      <c r="Q760" s="1"/>
      <c r="R760" s="1"/>
      <c r="S760" s="1"/>
      <c r="T760" s="1"/>
    </row>
    <row r="761" spans="1:20" x14ac:dyDescent="0.25">
      <c r="A761" s="6">
        <v>759</v>
      </c>
      <c r="B761" s="21"/>
      <c r="C761" s="10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3"/>
      <c r="P761" s="1"/>
      <c r="Q761" s="1"/>
      <c r="R761" s="1"/>
      <c r="S761" s="1"/>
      <c r="T761" s="1"/>
    </row>
    <row r="762" spans="1:20" x14ac:dyDescent="0.25">
      <c r="A762" s="6">
        <v>760</v>
      </c>
      <c r="B762" s="21"/>
      <c r="C762" s="10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3"/>
      <c r="P762" s="1"/>
      <c r="Q762" s="1"/>
      <c r="R762" s="1"/>
      <c r="S762" s="1"/>
      <c r="T762" s="1"/>
    </row>
    <row r="763" spans="1:20" x14ac:dyDescent="0.25">
      <c r="A763" s="6">
        <v>761</v>
      </c>
      <c r="B763" s="21"/>
      <c r="C763" s="10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3"/>
      <c r="P763" s="1"/>
      <c r="Q763" s="1"/>
      <c r="R763" s="1"/>
      <c r="S763" s="1"/>
      <c r="T763" s="1"/>
    </row>
    <row r="764" spans="1:20" x14ac:dyDescent="0.25">
      <c r="A764" s="6">
        <v>762</v>
      </c>
      <c r="B764" s="21"/>
      <c r="C764" s="10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3"/>
      <c r="P764" s="1"/>
      <c r="Q764" s="1"/>
      <c r="R764" s="1"/>
      <c r="S764" s="1"/>
      <c r="T764" s="1"/>
    </row>
    <row r="765" spans="1:20" x14ac:dyDescent="0.25">
      <c r="A765" s="6">
        <v>763</v>
      </c>
      <c r="B765" s="21"/>
      <c r="C765" s="10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3"/>
      <c r="P765" s="1"/>
      <c r="Q765" s="1"/>
      <c r="R765" s="1"/>
      <c r="S765" s="1"/>
      <c r="T765" s="1"/>
    </row>
    <row r="766" spans="1:20" x14ac:dyDescent="0.25">
      <c r="A766" s="6">
        <v>764</v>
      </c>
      <c r="B766" s="21"/>
      <c r="C766" s="10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3"/>
      <c r="P766" s="1"/>
      <c r="Q766" s="1"/>
      <c r="R766" s="1"/>
      <c r="S766" s="1"/>
      <c r="T766" s="1"/>
    </row>
    <row r="767" spans="1:20" x14ac:dyDescent="0.25">
      <c r="A767" s="6">
        <v>765</v>
      </c>
      <c r="B767" s="21"/>
      <c r="C767" s="10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3"/>
      <c r="P767" s="1"/>
      <c r="Q767" s="1"/>
      <c r="R767" s="1"/>
      <c r="S767" s="1"/>
      <c r="T767" s="1"/>
    </row>
    <row r="768" spans="1:20" x14ac:dyDescent="0.25">
      <c r="A768" s="6">
        <v>766</v>
      </c>
      <c r="B768" s="21"/>
      <c r="C768" s="10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3"/>
      <c r="P768" s="1"/>
      <c r="Q768" s="1"/>
      <c r="R768" s="1"/>
      <c r="S768" s="1"/>
      <c r="T768" s="1"/>
    </row>
    <row r="769" spans="1:20" x14ac:dyDescent="0.25">
      <c r="A769" s="6">
        <v>767</v>
      </c>
      <c r="B769" s="21"/>
      <c r="C769" s="10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3"/>
      <c r="P769" s="1"/>
      <c r="Q769" s="1"/>
      <c r="R769" s="1"/>
      <c r="S769" s="1"/>
      <c r="T769" s="1"/>
    </row>
    <row r="770" spans="1:20" x14ac:dyDescent="0.25">
      <c r="A770" s="6">
        <v>768</v>
      </c>
      <c r="B770" s="21"/>
      <c r="C770" s="10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3"/>
      <c r="P770" s="1"/>
      <c r="Q770" s="1"/>
      <c r="R770" s="1"/>
      <c r="S770" s="1"/>
      <c r="T770" s="1"/>
    </row>
    <row r="771" spans="1:20" x14ac:dyDescent="0.25">
      <c r="A771" s="6">
        <v>769</v>
      </c>
      <c r="B771" s="21"/>
      <c r="C771" s="10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3"/>
      <c r="P771" s="1"/>
      <c r="Q771" s="1"/>
      <c r="R771" s="1"/>
      <c r="S771" s="1"/>
      <c r="T771" s="1"/>
    </row>
    <row r="772" spans="1:20" x14ac:dyDescent="0.25">
      <c r="A772" s="6">
        <v>770</v>
      </c>
      <c r="B772" s="21"/>
      <c r="C772" s="10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3"/>
      <c r="P772" s="1"/>
      <c r="Q772" s="1"/>
      <c r="R772" s="1"/>
      <c r="S772" s="1"/>
      <c r="T772" s="1"/>
    </row>
    <row r="773" spans="1:20" x14ac:dyDescent="0.25">
      <c r="A773" s="6">
        <v>771</v>
      </c>
      <c r="B773" s="21"/>
      <c r="C773" s="10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3"/>
      <c r="P773" s="1"/>
      <c r="Q773" s="1"/>
      <c r="R773" s="1"/>
      <c r="S773" s="1"/>
      <c r="T773" s="1"/>
    </row>
    <row r="774" spans="1:20" x14ac:dyDescent="0.25">
      <c r="A774" s="6">
        <v>772</v>
      </c>
      <c r="B774" s="21"/>
      <c r="C774" s="10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3"/>
      <c r="P774" s="1"/>
      <c r="Q774" s="1"/>
      <c r="R774" s="1"/>
      <c r="S774" s="1"/>
      <c r="T774" s="1"/>
    </row>
    <row r="775" spans="1:20" x14ac:dyDescent="0.25">
      <c r="A775" s="6">
        <v>773</v>
      </c>
      <c r="B775" s="21"/>
      <c r="C775" s="10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3"/>
      <c r="P775" s="1"/>
      <c r="Q775" s="1"/>
      <c r="R775" s="1"/>
      <c r="S775" s="1"/>
      <c r="T775" s="1"/>
    </row>
    <row r="776" spans="1:20" x14ac:dyDescent="0.25">
      <c r="A776" s="6">
        <v>774</v>
      </c>
      <c r="B776" s="21"/>
      <c r="C776" s="10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3"/>
      <c r="P776" s="1"/>
      <c r="Q776" s="1"/>
      <c r="R776" s="1"/>
      <c r="S776" s="1"/>
      <c r="T776" s="1"/>
    </row>
    <row r="777" spans="1:20" x14ac:dyDescent="0.25">
      <c r="A777" s="6">
        <v>775</v>
      </c>
      <c r="B777" s="21"/>
      <c r="C777" s="10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3"/>
      <c r="P777" s="1"/>
      <c r="Q777" s="1"/>
      <c r="R777" s="1"/>
      <c r="S777" s="1"/>
      <c r="T777" s="1"/>
    </row>
    <row r="778" spans="1:20" x14ac:dyDescent="0.25">
      <c r="A778" s="6">
        <v>776</v>
      </c>
      <c r="B778" s="21"/>
      <c r="C778" s="10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3"/>
      <c r="P778" s="1"/>
      <c r="Q778" s="1"/>
      <c r="R778" s="1"/>
      <c r="S778" s="1"/>
      <c r="T778" s="1"/>
    </row>
    <row r="779" spans="1:20" x14ac:dyDescent="0.25">
      <c r="A779" s="6">
        <v>777</v>
      </c>
      <c r="B779" s="21"/>
      <c r="C779" s="10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3"/>
      <c r="P779" s="1"/>
      <c r="Q779" s="1"/>
      <c r="R779" s="1"/>
      <c r="S779" s="1"/>
      <c r="T779" s="1"/>
    </row>
    <row r="780" spans="1:20" x14ac:dyDescent="0.25">
      <c r="A780" s="6">
        <v>778</v>
      </c>
      <c r="B780" s="21"/>
      <c r="C780" s="10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3"/>
      <c r="P780" s="1"/>
      <c r="Q780" s="1"/>
      <c r="R780" s="1"/>
      <c r="S780" s="1"/>
      <c r="T780" s="1"/>
    </row>
    <row r="781" spans="1:20" x14ac:dyDescent="0.25">
      <c r="A781" s="6">
        <v>779</v>
      </c>
      <c r="B781" s="21"/>
      <c r="C781" s="10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3"/>
      <c r="P781" s="1"/>
      <c r="Q781" s="1"/>
      <c r="R781" s="1"/>
      <c r="S781" s="1"/>
      <c r="T781" s="1"/>
    </row>
    <row r="782" spans="1:20" x14ac:dyDescent="0.25">
      <c r="A782" s="6">
        <v>780</v>
      </c>
      <c r="B782" s="21"/>
      <c r="C782" s="10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3"/>
      <c r="P782" s="1"/>
      <c r="Q782" s="1"/>
      <c r="R782" s="1"/>
      <c r="S782" s="1"/>
      <c r="T782" s="1"/>
    </row>
    <row r="783" spans="1:20" x14ac:dyDescent="0.25">
      <c r="A783" s="6">
        <v>781</v>
      </c>
      <c r="B783" s="21"/>
      <c r="C783" s="10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3"/>
      <c r="P783" s="1"/>
      <c r="Q783" s="1"/>
      <c r="R783" s="1"/>
      <c r="S783" s="1"/>
      <c r="T783" s="1"/>
    </row>
    <row r="784" spans="1:20" x14ac:dyDescent="0.25">
      <c r="A784" s="6">
        <v>782</v>
      </c>
      <c r="B784" s="21"/>
      <c r="C784" s="10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3"/>
      <c r="P784" s="1"/>
      <c r="Q784" s="1"/>
      <c r="R784" s="1"/>
      <c r="S784" s="1"/>
      <c r="T784" s="1"/>
    </row>
    <row r="785" spans="1:20" x14ac:dyDescent="0.25">
      <c r="A785" s="6">
        <v>783</v>
      </c>
      <c r="B785" s="21"/>
      <c r="C785" s="10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3"/>
      <c r="P785" s="1"/>
      <c r="Q785" s="1"/>
      <c r="R785" s="1"/>
      <c r="S785" s="1"/>
      <c r="T785" s="1"/>
    </row>
    <row r="786" spans="1:20" x14ac:dyDescent="0.25">
      <c r="A786" s="6">
        <v>784</v>
      </c>
      <c r="B786" s="21"/>
      <c r="C786" s="10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3"/>
      <c r="P786" s="1"/>
      <c r="Q786" s="1"/>
      <c r="R786" s="1"/>
      <c r="S786" s="1"/>
      <c r="T786" s="1"/>
    </row>
    <row r="787" spans="1:20" x14ac:dyDescent="0.25">
      <c r="A787" s="6">
        <v>785</v>
      </c>
      <c r="B787" s="21"/>
      <c r="C787" s="10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3"/>
      <c r="P787" s="1"/>
      <c r="Q787" s="1"/>
      <c r="R787" s="1"/>
      <c r="S787" s="1"/>
      <c r="T787" s="1"/>
    </row>
    <row r="788" spans="1:20" x14ac:dyDescent="0.25">
      <c r="A788" s="6">
        <v>786</v>
      </c>
      <c r="B788" s="21"/>
      <c r="C788" s="10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3"/>
      <c r="P788" s="1"/>
      <c r="Q788" s="1"/>
      <c r="R788" s="1"/>
      <c r="S788" s="1"/>
      <c r="T788" s="1"/>
    </row>
    <row r="789" spans="1:20" x14ac:dyDescent="0.25">
      <c r="A789" s="6">
        <v>787</v>
      </c>
      <c r="B789" s="21"/>
      <c r="C789" s="10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3"/>
      <c r="P789" s="1"/>
      <c r="Q789" s="1"/>
      <c r="R789" s="1"/>
      <c r="S789" s="1"/>
      <c r="T789" s="1"/>
    </row>
    <row r="790" spans="1:20" x14ac:dyDescent="0.25">
      <c r="A790" s="6">
        <v>788</v>
      </c>
      <c r="B790" s="21"/>
      <c r="C790" s="10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3"/>
      <c r="P790" s="1"/>
      <c r="Q790" s="1"/>
      <c r="R790" s="1"/>
      <c r="S790" s="1"/>
      <c r="T790" s="1"/>
    </row>
    <row r="791" spans="1:20" x14ac:dyDescent="0.25">
      <c r="A791" s="6">
        <v>789</v>
      </c>
      <c r="B791" s="21"/>
      <c r="C791" s="10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3"/>
      <c r="P791" s="1"/>
      <c r="Q791" s="1"/>
      <c r="R791" s="1"/>
      <c r="S791" s="1"/>
      <c r="T791" s="1"/>
    </row>
    <row r="792" spans="1:20" x14ac:dyDescent="0.25">
      <c r="A792" s="6">
        <v>790</v>
      </c>
      <c r="B792" s="21"/>
      <c r="C792" s="10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3"/>
      <c r="P792" s="1"/>
      <c r="Q792" s="1"/>
      <c r="R792" s="1"/>
      <c r="S792" s="1"/>
      <c r="T792" s="1"/>
    </row>
    <row r="793" spans="1:20" x14ac:dyDescent="0.25">
      <c r="A793" s="6">
        <v>791</v>
      </c>
      <c r="B793" s="21"/>
      <c r="C793" s="10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3"/>
      <c r="P793" s="1"/>
      <c r="Q793" s="1"/>
      <c r="R793" s="1"/>
      <c r="S793" s="1"/>
      <c r="T793" s="1"/>
    </row>
    <row r="794" spans="1:20" x14ac:dyDescent="0.25">
      <c r="A794" s="6">
        <v>792</v>
      </c>
      <c r="B794" s="21"/>
      <c r="C794" s="10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3"/>
      <c r="P794" s="1"/>
      <c r="Q794" s="1"/>
      <c r="R794" s="1"/>
      <c r="S794" s="1"/>
      <c r="T794" s="1"/>
    </row>
    <row r="795" spans="1:20" x14ac:dyDescent="0.25">
      <c r="A795" s="6">
        <v>793</v>
      </c>
      <c r="B795" s="21"/>
      <c r="C795" s="10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3"/>
      <c r="P795" s="1"/>
      <c r="Q795" s="1"/>
      <c r="R795" s="1"/>
      <c r="S795" s="1"/>
      <c r="T795" s="1"/>
    </row>
    <row r="796" spans="1:20" x14ac:dyDescent="0.25">
      <c r="A796" s="6">
        <v>794</v>
      </c>
      <c r="B796" s="21"/>
      <c r="C796" s="10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3"/>
      <c r="P796" s="1"/>
      <c r="Q796" s="1"/>
      <c r="R796" s="1"/>
      <c r="S796" s="1"/>
      <c r="T796" s="1"/>
    </row>
    <row r="797" spans="1:20" x14ac:dyDescent="0.25">
      <c r="A797" s="6">
        <v>795</v>
      </c>
      <c r="B797" s="21"/>
      <c r="C797" s="10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3"/>
      <c r="P797" s="1"/>
      <c r="Q797" s="1"/>
      <c r="R797" s="1"/>
      <c r="S797" s="1"/>
      <c r="T797" s="1"/>
    </row>
    <row r="798" spans="1:20" x14ac:dyDescent="0.25">
      <c r="A798" s="6">
        <v>796</v>
      </c>
      <c r="B798" s="21"/>
      <c r="C798" s="10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3"/>
      <c r="P798" s="1"/>
      <c r="Q798" s="1"/>
      <c r="R798" s="1"/>
      <c r="S798" s="1"/>
      <c r="T798" s="1"/>
    </row>
    <row r="799" spans="1:20" x14ac:dyDescent="0.25">
      <c r="A799" s="6">
        <v>797</v>
      </c>
      <c r="B799" s="21"/>
      <c r="C799" s="10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3"/>
      <c r="P799" s="1"/>
      <c r="Q799" s="1"/>
      <c r="R799" s="1"/>
      <c r="S799" s="1"/>
      <c r="T799" s="1"/>
    </row>
    <row r="800" spans="1:20" x14ac:dyDescent="0.25">
      <c r="A800" s="6">
        <v>798</v>
      </c>
      <c r="B800" s="21"/>
      <c r="C800" s="10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3"/>
      <c r="P800" s="1"/>
      <c r="Q800" s="1"/>
      <c r="R800" s="1"/>
      <c r="S800" s="1"/>
      <c r="T800" s="1"/>
    </row>
    <row r="801" spans="1:20" x14ac:dyDescent="0.25">
      <c r="A801" s="6">
        <v>799</v>
      </c>
      <c r="B801" s="21"/>
      <c r="C801" s="10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3"/>
      <c r="P801" s="1"/>
      <c r="Q801" s="1"/>
      <c r="R801" s="1"/>
      <c r="S801" s="1"/>
      <c r="T801" s="1"/>
    </row>
    <row r="802" spans="1:20" x14ac:dyDescent="0.25">
      <c r="A802" s="6">
        <v>800</v>
      </c>
      <c r="B802" s="21"/>
      <c r="C802" s="10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3"/>
      <c r="P802" s="1"/>
      <c r="Q802" s="1"/>
      <c r="R802" s="1"/>
      <c r="S802" s="1"/>
      <c r="T802" s="1"/>
    </row>
    <row r="803" spans="1:20" x14ac:dyDescent="0.25">
      <c r="A803" s="6">
        <v>801</v>
      </c>
      <c r="B803" s="21"/>
      <c r="C803" s="10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3"/>
      <c r="P803" s="1"/>
      <c r="Q803" s="1"/>
      <c r="R803" s="1"/>
      <c r="S803" s="1"/>
      <c r="T803" s="1"/>
    </row>
    <row r="804" spans="1:20" x14ac:dyDescent="0.25">
      <c r="A804" s="6">
        <v>802</v>
      </c>
      <c r="B804" s="21"/>
      <c r="C804" s="10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3"/>
      <c r="P804" s="1"/>
      <c r="Q804" s="1"/>
      <c r="R804" s="1"/>
      <c r="S804" s="1"/>
      <c r="T804" s="1"/>
    </row>
    <row r="805" spans="1:20" x14ac:dyDescent="0.25">
      <c r="A805" s="6">
        <v>803</v>
      </c>
      <c r="B805" s="21"/>
      <c r="C805" s="10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3"/>
      <c r="P805" s="1"/>
      <c r="Q805" s="1"/>
      <c r="R805" s="1"/>
      <c r="S805" s="1"/>
      <c r="T805" s="1"/>
    </row>
    <row r="806" spans="1:20" x14ac:dyDescent="0.25">
      <c r="A806" s="6">
        <v>804</v>
      </c>
      <c r="B806" s="21"/>
      <c r="C806" s="10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3"/>
      <c r="P806" s="1"/>
      <c r="Q806" s="1"/>
      <c r="R806" s="1"/>
      <c r="S806" s="1"/>
      <c r="T806" s="1"/>
    </row>
    <row r="807" spans="1:20" x14ac:dyDescent="0.25">
      <c r="A807" s="6">
        <v>805</v>
      </c>
      <c r="B807" s="21"/>
      <c r="C807" s="10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3"/>
      <c r="P807" s="1"/>
      <c r="Q807" s="1"/>
      <c r="R807" s="1"/>
      <c r="S807" s="1"/>
      <c r="T807" s="1"/>
    </row>
    <row r="808" spans="1:20" x14ac:dyDescent="0.25">
      <c r="A808" s="6">
        <v>806</v>
      </c>
      <c r="B808" s="21"/>
      <c r="C808" s="10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3"/>
      <c r="P808" s="1"/>
      <c r="Q808" s="1"/>
      <c r="R808" s="1"/>
      <c r="S808" s="1"/>
      <c r="T808" s="1"/>
    </row>
    <row r="809" spans="1:20" x14ac:dyDescent="0.25">
      <c r="A809" s="6">
        <v>807</v>
      </c>
      <c r="B809" s="21"/>
      <c r="C809" s="10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3"/>
      <c r="P809" s="1"/>
      <c r="Q809" s="1"/>
      <c r="R809" s="1"/>
      <c r="S809" s="1"/>
      <c r="T809" s="1"/>
    </row>
    <row r="810" spans="1:20" x14ac:dyDescent="0.25">
      <c r="A810" s="6">
        <v>808</v>
      </c>
      <c r="B810" s="21"/>
      <c r="C810" s="10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3"/>
      <c r="P810" s="1"/>
      <c r="Q810" s="1"/>
      <c r="R810" s="1"/>
      <c r="S810" s="1"/>
      <c r="T810" s="1"/>
    </row>
    <row r="811" spans="1:20" x14ac:dyDescent="0.25">
      <c r="A811" s="6">
        <v>809</v>
      </c>
      <c r="B811" s="21"/>
      <c r="C811" s="10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3"/>
      <c r="P811" s="1"/>
      <c r="Q811" s="1"/>
      <c r="R811" s="1"/>
      <c r="S811" s="1"/>
      <c r="T811" s="1"/>
    </row>
    <row r="812" spans="1:20" x14ac:dyDescent="0.25">
      <c r="A812" s="6">
        <v>810</v>
      </c>
      <c r="B812" s="21"/>
      <c r="C812" s="10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3"/>
      <c r="P812" s="1"/>
      <c r="Q812" s="1"/>
      <c r="R812" s="1"/>
      <c r="S812" s="1"/>
      <c r="T812" s="1"/>
    </row>
    <row r="813" spans="1:20" x14ac:dyDescent="0.25">
      <c r="A813" s="6">
        <v>811</v>
      </c>
      <c r="B813" s="21"/>
      <c r="C813" s="10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3"/>
      <c r="P813" s="1"/>
      <c r="Q813" s="1"/>
      <c r="R813" s="1"/>
      <c r="S813" s="1"/>
      <c r="T813" s="1"/>
    </row>
    <row r="814" spans="1:20" x14ac:dyDescent="0.25">
      <c r="A814" s="6">
        <v>812</v>
      </c>
      <c r="B814" s="21"/>
      <c r="C814" s="10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3"/>
      <c r="P814" s="1"/>
      <c r="Q814" s="1"/>
      <c r="R814" s="1"/>
      <c r="S814" s="1"/>
      <c r="T814" s="1"/>
    </row>
    <row r="815" spans="1:20" x14ac:dyDescent="0.25">
      <c r="A815" s="6">
        <v>813</v>
      </c>
      <c r="B815" s="21"/>
      <c r="C815" s="10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3"/>
      <c r="P815" s="1"/>
      <c r="Q815" s="1"/>
      <c r="R815" s="1"/>
      <c r="S815" s="1"/>
      <c r="T815" s="1"/>
    </row>
    <row r="816" spans="1:20" x14ac:dyDescent="0.25">
      <c r="A816" s="6">
        <v>814</v>
      </c>
      <c r="B816" s="21"/>
      <c r="C816" s="10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3"/>
      <c r="P816" s="1"/>
      <c r="Q816" s="1"/>
      <c r="R816" s="1"/>
      <c r="S816" s="1"/>
      <c r="T816" s="1"/>
    </row>
    <row r="817" spans="1:20" x14ac:dyDescent="0.25">
      <c r="A817" s="6">
        <v>815</v>
      </c>
      <c r="B817" s="21"/>
      <c r="C817" s="10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3"/>
      <c r="P817" s="1"/>
      <c r="Q817" s="1"/>
      <c r="R817" s="1"/>
      <c r="S817" s="1"/>
      <c r="T817" s="1"/>
    </row>
    <row r="818" spans="1:20" x14ac:dyDescent="0.25">
      <c r="A818" s="6">
        <v>816</v>
      </c>
      <c r="B818" s="21"/>
      <c r="C818" s="10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3"/>
      <c r="P818" s="1"/>
      <c r="Q818" s="1"/>
      <c r="R818" s="1"/>
      <c r="S818" s="1"/>
      <c r="T818" s="1"/>
    </row>
    <row r="819" spans="1:20" x14ac:dyDescent="0.25">
      <c r="A819" s="6">
        <v>817</v>
      </c>
      <c r="B819" s="21"/>
      <c r="C819" s="10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3"/>
      <c r="P819" s="1"/>
      <c r="Q819" s="1"/>
      <c r="R819" s="1"/>
      <c r="S819" s="1"/>
      <c r="T819" s="1"/>
    </row>
    <row r="820" spans="1:20" x14ac:dyDescent="0.25">
      <c r="A820" s="6">
        <v>818</v>
      </c>
      <c r="B820" s="21"/>
      <c r="C820" s="10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3"/>
      <c r="P820" s="1"/>
      <c r="Q820" s="1"/>
      <c r="R820" s="1"/>
      <c r="S820" s="1"/>
      <c r="T820" s="1"/>
    </row>
    <row r="821" spans="1:20" x14ac:dyDescent="0.25">
      <c r="A821" s="6">
        <v>819</v>
      </c>
      <c r="B821" s="21"/>
      <c r="C821" s="10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3"/>
      <c r="P821" s="1"/>
      <c r="Q821" s="1"/>
      <c r="R821" s="1"/>
      <c r="S821" s="1"/>
      <c r="T821" s="1"/>
    </row>
    <row r="822" spans="1:20" x14ac:dyDescent="0.25">
      <c r="A822" s="6">
        <v>820</v>
      </c>
      <c r="B822" s="21"/>
      <c r="C822" s="10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3"/>
      <c r="P822" s="1"/>
      <c r="Q822" s="1"/>
      <c r="R822" s="1"/>
      <c r="S822" s="1"/>
      <c r="T822" s="1"/>
    </row>
    <row r="823" spans="1:20" x14ac:dyDescent="0.25">
      <c r="A823" s="6">
        <v>821</v>
      </c>
      <c r="B823" s="21"/>
      <c r="C823" s="10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3"/>
      <c r="P823" s="1"/>
      <c r="Q823" s="1"/>
      <c r="R823" s="1"/>
      <c r="S823" s="1"/>
      <c r="T823" s="1"/>
    </row>
    <row r="824" spans="1:20" x14ac:dyDescent="0.25">
      <c r="A824" s="6">
        <v>822</v>
      </c>
      <c r="B824" s="21"/>
      <c r="C824" s="10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3"/>
      <c r="P824" s="1"/>
      <c r="Q824" s="1"/>
      <c r="R824" s="1"/>
      <c r="S824" s="1"/>
      <c r="T824" s="1"/>
    </row>
    <row r="825" spans="1:20" x14ac:dyDescent="0.25">
      <c r="A825" s="6">
        <v>823</v>
      </c>
      <c r="B825" s="21"/>
      <c r="C825" s="10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3"/>
      <c r="P825" s="1"/>
      <c r="Q825" s="1"/>
      <c r="R825" s="1"/>
      <c r="S825" s="1"/>
      <c r="T825" s="1"/>
    </row>
    <row r="826" spans="1:20" x14ac:dyDescent="0.25">
      <c r="A826" s="6">
        <v>824</v>
      </c>
      <c r="B826" s="21"/>
      <c r="C826" s="10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3"/>
      <c r="P826" s="1"/>
      <c r="Q826" s="1"/>
      <c r="R826" s="1"/>
      <c r="S826" s="1"/>
      <c r="T826" s="1"/>
    </row>
    <row r="827" spans="1:20" x14ac:dyDescent="0.25">
      <c r="A827" s="6">
        <v>825</v>
      </c>
      <c r="B827" s="21"/>
      <c r="C827" s="10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3"/>
      <c r="P827" s="1"/>
      <c r="Q827" s="1"/>
      <c r="R827" s="1"/>
      <c r="S827" s="1"/>
      <c r="T827" s="1"/>
    </row>
    <row r="828" spans="1:20" x14ac:dyDescent="0.25">
      <c r="A828" s="6">
        <v>826</v>
      </c>
      <c r="B828" s="21"/>
      <c r="C828" s="10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3"/>
      <c r="P828" s="1"/>
      <c r="Q828" s="1"/>
      <c r="R828" s="1"/>
      <c r="S828" s="1"/>
      <c r="T828" s="1"/>
    </row>
    <row r="829" spans="1:20" x14ac:dyDescent="0.25">
      <c r="A829" s="6">
        <v>827</v>
      </c>
      <c r="B829" s="21"/>
      <c r="C829" s="10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3"/>
      <c r="P829" s="1"/>
      <c r="Q829" s="1"/>
      <c r="R829" s="1"/>
      <c r="S829" s="1"/>
      <c r="T829" s="1"/>
    </row>
    <row r="830" spans="1:20" x14ac:dyDescent="0.25">
      <c r="A830" s="6">
        <v>828</v>
      </c>
      <c r="B830" s="21"/>
      <c r="C830" s="10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3"/>
      <c r="P830" s="1"/>
      <c r="Q830" s="1"/>
      <c r="R830" s="1"/>
      <c r="S830" s="1"/>
      <c r="T830" s="1"/>
    </row>
    <row r="831" spans="1:20" x14ac:dyDescent="0.25">
      <c r="A831" s="6">
        <v>829</v>
      </c>
      <c r="B831" s="21"/>
      <c r="C831" s="10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3"/>
      <c r="P831" s="1"/>
      <c r="Q831" s="1"/>
      <c r="R831" s="1"/>
      <c r="S831" s="1"/>
      <c r="T831" s="1"/>
    </row>
    <row r="832" spans="1:20" x14ac:dyDescent="0.25">
      <c r="A832" s="6">
        <v>830</v>
      </c>
      <c r="B832" s="21"/>
      <c r="C832" s="10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3"/>
      <c r="P832" s="1"/>
      <c r="Q832" s="1"/>
      <c r="R832" s="1"/>
      <c r="S832" s="1"/>
      <c r="T832" s="1"/>
    </row>
    <row r="833" spans="1:20" x14ac:dyDescent="0.25">
      <c r="A833" s="6">
        <v>831</v>
      </c>
      <c r="B833" s="21"/>
      <c r="C833" s="10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3"/>
      <c r="P833" s="1"/>
      <c r="Q833" s="1"/>
      <c r="R833" s="1"/>
      <c r="S833" s="1"/>
      <c r="T833" s="1"/>
    </row>
    <row r="834" spans="1:20" x14ac:dyDescent="0.25">
      <c r="A834" s="6">
        <v>832</v>
      </c>
      <c r="B834" s="21"/>
      <c r="C834" s="10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3"/>
      <c r="P834" s="1"/>
      <c r="Q834" s="1"/>
      <c r="R834" s="1"/>
      <c r="S834" s="1"/>
      <c r="T834" s="1"/>
    </row>
    <row r="835" spans="1:20" x14ac:dyDescent="0.25">
      <c r="A835" s="6">
        <v>833</v>
      </c>
      <c r="B835" s="21"/>
      <c r="C835" s="10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3"/>
      <c r="P835" s="1"/>
      <c r="Q835" s="1"/>
      <c r="R835" s="1"/>
      <c r="S835" s="1"/>
      <c r="T835" s="1"/>
    </row>
    <row r="836" spans="1:20" x14ac:dyDescent="0.25">
      <c r="A836" s="6">
        <v>834</v>
      </c>
      <c r="B836" s="21"/>
      <c r="C836" s="10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3"/>
      <c r="P836" s="1"/>
      <c r="Q836" s="1"/>
      <c r="R836" s="1"/>
      <c r="S836" s="1"/>
      <c r="T836" s="1"/>
    </row>
    <row r="837" spans="1:20" x14ac:dyDescent="0.25">
      <c r="A837" s="6">
        <v>835</v>
      </c>
      <c r="B837" s="21"/>
      <c r="C837" s="10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3"/>
      <c r="P837" s="1"/>
      <c r="Q837" s="1"/>
      <c r="R837" s="1"/>
      <c r="S837" s="1"/>
      <c r="T837" s="1"/>
    </row>
    <row r="838" spans="1:20" x14ac:dyDescent="0.25">
      <c r="A838" s="6">
        <v>836</v>
      </c>
      <c r="B838" s="21"/>
      <c r="C838" s="10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3"/>
      <c r="P838" s="1"/>
      <c r="Q838" s="1"/>
      <c r="R838" s="1"/>
      <c r="S838" s="1"/>
      <c r="T838" s="1"/>
    </row>
    <row r="839" spans="1:20" x14ac:dyDescent="0.25">
      <c r="A839" s="6">
        <v>837</v>
      </c>
      <c r="B839" s="21"/>
      <c r="C839" s="10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3"/>
      <c r="P839" s="1"/>
      <c r="Q839" s="1"/>
      <c r="R839" s="1"/>
      <c r="S839" s="1"/>
      <c r="T839" s="1"/>
    </row>
    <row r="840" spans="1:20" x14ac:dyDescent="0.25">
      <c r="A840" s="6">
        <v>838</v>
      </c>
      <c r="B840" s="21"/>
      <c r="C840" s="10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3"/>
      <c r="P840" s="1"/>
      <c r="Q840" s="1"/>
      <c r="R840" s="1"/>
      <c r="S840" s="1"/>
      <c r="T840" s="1"/>
    </row>
    <row r="841" spans="1:20" x14ac:dyDescent="0.25">
      <c r="A841" s="6">
        <v>839</v>
      </c>
      <c r="B841" s="21"/>
      <c r="C841" s="10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3"/>
      <c r="P841" s="1"/>
      <c r="Q841" s="1"/>
      <c r="R841" s="1"/>
      <c r="S841" s="1"/>
      <c r="T841" s="1"/>
    </row>
    <row r="842" spans="1:20" x14ac:dyDescent="0.25">
      <c r="A842" s="6">
        <v>840</v>
      </c>
      <c r="B842" s="21"/>
      <c r="C842" s="10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3"/>
      <c r="P842" s="1"/>
      <c r="Q842" s="1"/>
      <c r="R842" s="1"/>
      <c r="S842" s="1"/>
      <c r="T842" s="1"/>
    </row>
    <row r="843" spans="1:20" x14ac:dyDescent="0.25">
      <c r="A843" s="6">
        <v>841</v>
      </c>
      <c r="B843" s="21"/>
      <c r="C843" s="10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3"/>
      <c r="P843" s="1"/>
      <c r="Q843" s="1"/>
      <c r="R843" s="1"/>
      <c r="S843" s="1"/>
      <c r="T843" s="1"/>
    </row>
    <row r="844" spans="1:20" x14ac:dyDescent="0.25">
      <c r="A844" s="6">
        <v>842</v>
      </c>
      <c r="B844" s="21"/>
      <c r="C844" s="10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3"/>
      <c r="P844" s="1"/>
      <c r="Q844" s="1"/>
      <c r="R844" s="1"/>
      <c r="S844" s="1"/>
      <c r="T844" s="1"/>
    </row>
    <row r="845" spans="1:20" x14ac:dyDescent="0.25">
      <c r="A845" s="6">
        <v>843</v>
      </c>
      <c r="B845" s="21"/>
      <c r="C845" s="10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3"/>
      <c r="P845" s="1"/>
      <c r="Q845" s="1"/>
      <c r="R845" s="1"/>
      <c r="S845" s="1"/>
      <c r="T845" s="1"/>
    </row>
    <row r="846" spans="1:20" x14ac:dyDescent="0.25">
      <c r="A846" s="6">
        <v>844</v>
      </c>
      <c r="B846" s="21"/>
      <c r="C846" s="10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3"/>
      <c r="P846" s="1"/>
      <c r="Q846" s="1"/>
      <c r="R846" s="1"/>
      <c r="S846" s="1"/>
      <c r="T846" s="1"/>
    </row>
    <row r="847" spans="1:20" x14ac:dyDescent="0.25">
      <c r="A847" s="6">
        <v>845</v>
      </c>
      <c r="B847" s="21"/>
      <c r="C847" s="10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3"/>
      <c r="P847" s="1"/>
      <c r="Q847" s="1"/>
      <c r="R847" s="1"/>
      <c r="S847" s="1"/>
      <c r="T847" s="1"/>
    </row>
    <row r="848" spans="1:20" x14ac:dyDescent="0.25">
      <c r="A848" s="6">
        <v>846</v>
      </c>
      <c r="B848" s="21"/>
      <c r="C848" s="10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3"/>
      <c r="P848" s="1"/>
      <c r="Q848" s="1"/>
      <c r="R848" s="1"/>
      <c r="S848" s="1"/>
      <c r="T848" s="1"/>
    </row>
    <row r="849" spans="1:20" x14ac:dyDescent="0.25">
      <c r="A849" s="6">
        <v>847</v>
      </c>
      <c r="B849" s="21"/>
      <c r="C849" s="10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3"/>
      <c r="P849" s="1"/>
      <c r="Q849" s="1"/>
      <c r="R849" s="1"/>
      <c r="S849" s="1"/>
      <c r="T849" s="1"/>
    </row>
    <row r="850" spans="1:20" x14ac:dyDescent="0.25">
      <c r="A850" s="6">
        <v>848</v>
      </c>
      <c r="B850" s="21"/>
      <c r="C850" s="10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3"/>
      <c r="P850" s="1"/>
      <c r="Q850" s="1"/>
      <c r="R850" s="1"/>
      <c r="S850" s="1"/>
      <c r="T850" s="1"/>
    </row>
    <row r="851" spans="1:20" x14ac:dyDescent="0.25">
      <c r="A851" s="6">
        <v>849</v>
      </c>
      <c r="B851" s="21"/>
      <c r="C851" s="10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3"/>
      <c r="P851" s="1"/>
      <c r="Q851" s="1"/>
      <c r="R851" s="1"/>
      <c r="S851" s="1"/>
      <c r="T851" s="1"/>
    </row>
    <row r="852" spans="1:20" x14ac:dyDescent="0.25">
      <c r="A852" s="6">
        <v>850</v>
      </c>
      <c r="B852" s="21"/>
      <c r="C852" s="10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3"/>
      <c r="P852" s="1"/>
      <c r="Q852" s="1"/>
      <c r="R852" s="1"/>
      <c r="S852" s="1"/>
      <c r="T852" s="1"/>
    </row>
    <row r="853" spans="1:20" x14ac:dyDescent="0.25">
      <c r="A853" s="6">
        <v>851</v>
      </c>
      <c r="B853" s="21"/>
      <c r="C853" s="10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3"/>
      <c r="P853" s="1"/>
      <c r="Q853" s="1"/>
      <c r="R853" s="1"/>
      <c r="S853" s="1"/>
      <c r="T853" s="1"/>
    </row>
    <row r="854" spans="1:20" x14ac:dyDescent="0.25">
      <c r="A854" s="6">
        <v>852</v>
      </c>
      <c r="B854" s="21"/>
      <c r="C854" s="10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3"/>
      <c r="P854" s="1"/>
      <c r="Q854" s="1"/>
      <c r="R854" s="1"/>
      <c r="S854" s="1"/>
      <c r="T854" s="1"/>
    </row>
    <row r="855" spans="1:20" x14ac:dyDescent="0.25">
      <c r="A855" s="6">
        <v>853</v>
      </c>
      <c r="B855" s="21"/>
      <c r="C855" s="10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3"/>
      <c r="P855" s="1"/>
      <c r="Q855" s="1"/>
      <c r="R855" s="1"/>
      <c r="S855" s="1"/>
      <c r="T855" s="1"/>
    </row>
    <row r="856" spans="1:20" x14ac:dyDescent="0.25">
      <c r="A856" s="6">
        <v>854</v>
      </c>
      <c r="B856" s="21"/>
      <c r="C856" s="10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3"/>
      <c r="P856" s="1"/>
      <c r="Q856" s="1"/>
      <c r="R856" s="1"/>
      <c r="S856" s="1"/>
      <c r="T856" s="1"/>
    </row>
    <row r="857" spans="1:20" x14ac:dyDescent="0.25">
      <c r="A857" s="6">
        <v>855</v>
      </c>
      <c r="B857" s="21"/>
      <c r="C857" s="10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3"/>
      <c r="P857" s="1"/>
      <c r="Q857" s="1"/>
      <c r="R857" s="1"/>
      <c r="S857" s="1"/>
      <c r="T857" s="1"/>
    </row>
    <row r="858" spans="1:20" x14ac:dyDescent="0.25">
      <c r="A858" s="6">
        <v>856</v>
      </c>
      <c r="B858" s="21"/>
      <c r="C858" s="10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3"/>
      <c r="P858" s="1"/>
      <c r="Q858" s="1"/>
      <c r="R858" s="1"/>
      <c r="S858" s="1"/>
      <c r="T858" s="1"/>
    </row>
    <row r="859" spans="1:20" x14ac:dyDescent="0.25">
      <c r="A859" s="6">
        <v>857</v>
      </c>
      <c r="B859" s="21"/>
      <c r="C859" s="10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3"/>
      <c r="P859" s="1"/>
      <c r="Q859" s="1"/>
      <c r="R859" s="1"/>
      <c r="S859" s="1"/>
      <c r="T859" s="1"/>
    </row>
    <row r="860" spans="1:20" x14ac:dyDescent="0.25">
      <c r="A860" s="6">
        <v>858</v>
      </c>
      <c r="B860" s="21"/>
      <c r="C860" s="10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3"/>
      <c r="P860" s="1"/>
      <c r="Q860" s="1"/>
      <c r="R860" s="1"/>
      <c r="S860" s="1"/>
      <c r="T860" s="1"/>
    </row>
    <row r="861" spans="1:20" x14ac:dyDescent="0.25">
      <c r="A861" s="6">
        <v>859</v>
      </c>
      <c r="B861" s="21"/>
      <c r="C861" s="10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3"/>
      <c r="P861" s="1"/>
      <c r="Q861" s="1"/>
      <c r="R861" s="1"/>
      <c r="S861" s="1"/>
      <c r="T861" s="1"/>
    </row>
    <row r="862" spans="1:20" x14ac:dyDescent="0.25">
      <c r="A862" s="6">
        <v>860</v>
      </c>
      <c r="B862" s="21"/>
      <c r="C862" s="10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3"/>
      <c r="P862" s="1"/>
      <c r="Q862" s="1"/>
      <c r="R862" s="1"/>
      <c r="S862" s="1"/>
      <c r="T862" s="1"/>
    </row>
    <row r="863" spans="1:20" x14ac:dyDescent="0.25">
      <c r="A863" s="6">
        <v>861</v>
      </c>
      <c r="B863" s="21"/>
      <c r="C863" s="10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3"/>
      <c r="P863" s="1"/>
      <c r="Q863" s="1"/>
      <c r="R863" s="1"/>
      <c r="S863" s="1"/>
      <c r="T863" s="1"/>
    </row>
    <row r="864" spans="1:20" x14ac:dyDescent="0.25">
      <c r="A864" s="6">
        <v>862</v>
      </c>
      <c r="B864" s="21"/>
      <c r="C864" s="10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3"/>
      <c r="P864" s="1"/>
      <c r="Q864" s="1"/>
      <c r="R864" s="1"/>
      <c r="S864" s="1"/>
      <c r="T864" s="1"/>
    </row>
    <row r="865" spans="1:20" x14ac:dyDescent="0.25">
      <c r="A865" s="6">
        <v>863</v>
      </c>
      <c r="B865" s="21"/>
      <c r="C865" s="10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3"/>
      <c r="P865" s="1"/>
      <c r="Q865" s="1"/>
      <c r="R865" s="1"/>
      <c r="S865" s="1"/>
      <c r="T865" s="1"/>
    </row>
    <row r="866" spans="1:20" x14ac:dyDescent="0.25">
      <c r="A866" s="6">
        <v>864</v>
      </c>
      <c r="B866" s="21"/>
      <c r="C866" s="10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3"/>
      <c r="P866" s="1"/>
      <c r="Q866" s="1"/>
      <c r="R866" s="1"/>
      <c r="S866" s="1"/>
      <c r="T866" s="1"/>
    </row>
    <row r="867" spans="1:20" x14ac:dyDescent="0.25">
      <c r="A867" s="6">
        <v>865</v>
      </c>
      <c r="B867" s="21"/>
      <c r="C867" s="10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3"/>
      <c r="P867" s="1"/>
      <c r="Q867" s="1"/>
      <c r="R867" s="1"/>
      <c r="S867" s="1"/>
      <c r="T867" s="1"/>
    </row>
    <row r="868" spans="1:20" x14ac:dyDescent="0.25">
      <c r="A868" s="6">
        <v>866</v>
      </c>
      <c r="B868" s="21"/>
      <c r="C868" s="10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3"/>
      <c r="P868" s="1"/>
      <c r="Q868" s="1"/>
      <c r="R868" s="1"/>
      <c r="S868" s="1"/>
      <c r="T868" s="1"/>
    </row>
    <row r="869" spans="1:20" x14ac:dyDescent="0.25">
      <c r="A869" s="6">
        <v>867</v>
      </c>
      <c r="B869" s="21"/>
      <c r="C869" s="10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3"/>
      <c r="P869" s="1"/>
      <c r="Q869" s="1"/>
      <c r="R869" s="1"/>
      <c r="S869" s="1"/>
      <c r="T869" s="1"/>
    </row>
    <row r="870" spans="1:20" x14ac:dyDescent="0.25">
      <c r="A870" s="6">
        <v>868</v>
      </c>
      <c r="B870" s="21"/>
      <c r="C870" s="10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3"/>
      <c r="P870" s="1"/>
      <c r="Q870" s="1"/>
      <c r="R870" s="1"/>
      <c r="S870" s="1"/>
      <c r="T870" s="1"/>
    </row>
    <row r="871" spans="1:20" x14ac:dyDescent="0.25">
      <c r="A871" s="6">
        <v>869</v>
      </c>
      <c r="B871" s="21"/>
      <c r="C871" s="10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3"/>
      <c r="P871" s="1"/>
      <c r="Q871" s="1"/>
      <c r="R871" s="1"/>
      <c r="S871" s="1"/>
      <c r="T871" s="1"/>
    </row>
    <row r="872" spans="1:20" x14ac:dyDescent="0.25">
      <c r="A872" s="6">
        <v>870</v>
      </c>
      <c r="B872" s="21"/>
      <c r="C872" s="10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3"/>
      <c r="P872" s="1"/>
      <c r="Q872" s="1"/>
      <c r="R872" s="1"/>
      <c r="S872" s="1"/>
      <c r="T872" s="1"/>
    </row>
    <row r="873" spans="1:20" x14ac:dyDescent="0.25">
      <c r="A873" s="6">
        <v>871</v>
      </c>
      <c r="B873" s="21"/>
      <c r="C873" s="10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3"/>
      <c r="P873" s="1"/>
      <c r="Q873" s="1"/>
      <c r="R873" s="1"/>
      <c r="S873" s="1"/>
      <c r="T873" s="1"/>
    </row>
    <row r="874" spans="1:20" x14ac:dyDescent="0.25">
      <c r="A874" s="6">
        <v>872</v>
      </c>
      <c r="B874" s="21"/>
      <c r="C874" s="10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3"/>
      <c r="P874" s="1"/>
      <c r="Q874" s="1"/>
      <c r="R874" s="1"/>
      <c r="S874" s="1"/>
      <c r="T874" s="1"/>
    </row>
    <row r="875" spans="1:20" x14ac:dyDescent="0.25">
      <c r="A875" s="6">
        <v>873</v>
      </c>
      <c r="B875" s="21"/>
      <c r="C875" s="10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3"/>
      <c r="P875" s="1"/>
      <c r="Q875" s="1"/>
      <c r="R875" s="1"/>
      <c r="S875" s="1"/>
      <c r="T875" s="1"/>
    </row>
    <row r="876" spans="1:20" x14ac:dyDescent="0.25">
      <c r="A876" s="6">
        <v>874</v>
      </c>
      <c r="B876" s="21"/>
      <c r="C876" s="10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3"/>
      <c r="P876" s="1"/>
      <c r="Q876" s="1"/>
      <c r="R876" s="1"/>
      <c r="S876" s="1"/>
      <c r="T876" s="1"/>
    </row>
    <row r="877" spans="1:20" x14ac:dyDescent="0.25">
      <c r="A877" s="6">
        <v>875</v>
      </c>
      <c r="B877" s="21"/>
      <c r="C877" s="10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3"/>
      <c r="P877" s="1"/>
      <c r="Q877" s="1"/>
      <c r="R877" s="1"/>
      <c r="S877" s="1"/>
      <c r="T877" s="1"/>
    </row>
    <row r="878" spans="1:20" x14ac:dyDescent="0.25">
      <c r="A878" s="6">
        <v>876</v>
      </c>
      <c r="B878" s="21"/>
      <c r="C878" s="10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3"/>
      <c r="P878" s="1"/>
      <c r="Q878" s="1"/>
      <c r="R878" s="1"/>
      <c r="S878" s="1"/>
      <c r="T878" s="1"/>
    </row>
    <row r="879" spans="1:20" x14ac:dyDescent="0.25">
      <c r="A879" s="6">
        <v>877</v>
      </c>
      <c r="B879" s="21"/>
      <c r="C879" s="10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3"/>
      <c r="P879" s="1"/>
      <c r="Q879" s="1"/>
      <c r="R879" s="1"/>
      <c r="S879" s="1"/>
      <c r="T879" s="1"/>
    </row>
    <row r="880" spans="1:20" x14ac:dyDescent="0.25">
      <c r="A880" s="6">
        <v>878</v>
      </c>
      <c r="B880" s="21"/>
      <c r="C880" s="10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3"/>
      <c r="P880" s="1"/>
      <c r="Q880" s="1"/>
      <c r="R880" s="1"/>
      <c r="S880" s="1"/>
      <c r="T880" s="1"/>
    </row>
    <row r="881" spans="1:20" x14ac:dyDescent="0.25">
      <c r="A881" s="6">
        <v>879</v>
      </c>
      <c r="B881" s="21"/>
      <c r="C881" s="10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3"/>
      <c r="P881" s="1"/>
      <c r="Q881" s="1"/>
      <c r="R881" s="1"/>
      <c r="S881" s="1"/>
      <c r="T881" s="1"/>
    </row>
    <row r="882" spans="1:20" x14ac:dyDescent="0.25">
      <c r="A882" s="6">
        <v>880</v>
      </c>
      <c r="B882" s="21"/>
      <c r="C882" s="10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3"/>
      <c r="P882" s="1"/>
      <c r="Q882" s="1"/>
      <c r="R882" s="1"/>
      <c r="S882" s="1"/>
      <c r="T882" s="1"/>
    </row>
    <row r="883" spans="1:20" x14ac:dyDescent="0.25">
      <c r="A883" s="6">
        <v>881</v>
      </c>
      <c r="B883" s="21"/>
      <c r="C883" s="10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3"/>
      <c r="P883" s="1"/>
      <c r="Q883" s="1"/>
      <c r="R883" s="1"/>
      <c r="S883" s="1"/>
      <c r="T883" s="1"/>
    </row>
    <row r="884" spans="1:20" x14ac:dyDescent="0.25">
      <c r="A884" s="6">
        <v>882</v>
      </c>
      <c r="B884" s="21"/>
      <c r="C884" s="10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3"/>
      <c r="P884" s="1"/>
      <c r="Q884" s="1"/>
      <c r="R884" s="1"/>
      <c r="S884" s="1"/>
      <c r="T884" s="1"/>
    </row>
    <row r="885" spans="1:20" x14ac:dyDescent="0.25">
      <c r="A885" s="6">
        <v>883</v>
      </c>
      <c r="B885" s="21"/>
      <c r="C885" s="10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3"/>
      <c r="P885" s="1"/>
      <c r="Q885" s="1"/>
      <c r="R885" s="1"/>
      <c r="S885" s="1"/>
      <c r="T885" s="1"/>
    </row>
    <row r="886" spans="1:20" x14ac:dyDescent="0.25">
      <c r="A886" s="6">
        <v>884</v>
      </c>
      <c r="B886" s="21"/>
      <c r="C886" s="10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3"/>
      <c r="P886" s="1"/>
      <c r="Q886" s="1"/>
      <c r="R886" s="1"/>
      <c r="S886" s="1"/>
      <c r="T886" s="1"/>
    </row>
    <row r="887" spans="1:20" x14ac:dyDescent="0.25">
      <c r="A887" s="6">
        <v>885</v>
      </c>
      <c r="B887" s="21"/>
      <c r="C887" s="10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3"/>
      <c r="P887" s="1"/>
      <c r="Q887" s="1"/>
      <c r="R887" s="1"/>
      <c r="S887" s="1"/>
      <c r="T887" s="1"/>
    </row>
    <row r="888" spans="1:20" x14ac:dyDescent="0.25">
      <c r="A888" s="6">
        <v>886</v>
      </c>
      <c r="B888" s="21"/>
      <c r="C888" s="10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3"/>
      <c r="P888" s="1"/>
      <c r="Q888" s="1"/>
      <c r="R888" s="1"/>
      <c r="S888" s="1"/>
      <c r="T888" s="1"/>
    </row>
    <row r="889" spans="1:20" x14ac:dyDescent="0.25">
      <c r="A889" s="6">
        <v>887</v>
      </c>
      <c r="B889" s="21"/>
      <c r="C889" s="10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3"/>
      <c r="P889" s="1"/>
      <c r="Q889" s="1"/>
      <c r="R889" s="1"/>
      <c r="S889" s="1"/>
      <c r="T889" s="1"/>
    </row>
    <row r="890" spans="1:20" x14ac:dyDescent="0.25">
      <c r="A890" s="6">
        <v>888</v>
      </c>
      <c r="B890" s="21"/>
      <c r="C890" s="10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3"/>
      <c r="P890" s="1"/>
      <c r="Q890" s="1"/>
      <c r="R890" s="1"/>
      <c r="S890" s="1"/>
      <c r="T890" s="1"/>
    </row>
    <row r="891" spans="1:20" x14ac:dyDescent="0.25">
      <c r="A891" s="6">
        <v>889</v>
      </c>
      <c r="B891" s="21"/>
      <c r="C891" s="10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3"/>
      <c r="P891" s="1"/>
      <c r="Q891" s="1"/>
      <c r="R891" s="1"/>
      <c r="S891" s="1"/>
      <c r="T891" s="1"/>
    </row>
    <row r="892" spans="1:20" x14ac:dyDescent="0.25">
      <c r="A892" s="6">
        <v>890</v>
      </c>
      <c r="B892" s="21"/>
      <c r="C892" s="10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3"/>
      <c r="P892" s="1"/>
      <c r="Q892" s="1"/>
      <c r="R892" s="1"/>
      <c r="S892" s="1"/>
      <c r="T892" s="1"/>
    </row>
    <row r="893" spans="1:20" x14ac:dyDescent="0.25">
      <c r="A893" s="6">
        <v>891</v>
      </c>
      <c r="B893" s="21"/>
      <c r="C893" s="10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3"/>
      <c r="P893" s="1"/>
      <c r="Q893" s="1"/>
      <c r="R893" s="1"/>
      <c r="S893" s="1"/>
      <c r="T893" s="1"/>
    </row>
    <row r="894" spans="1:20" x14ac:dyDescent="0.25">
      <c r="A894" s="6">
        <v>892</v>
      </c>
      <c r="B894" s="21"/>
      <c r="C894" s="10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3"/>
      <c r="P894" s="1"/>
      <c r="Q894" s="1"/>
      <c r="R894" s="1"/>
      <c r="S894" s="1"/>
      <c r="T894" s="1"/>
    </row>
    <row r="895" spans="1:20" x14ac:dyDescent="0.25">
      <c r="A895" s="6">
        <v>893</v>
      </c>
      <c r="B895" s="21"/>
      <c r="C895" s="10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3"/>
      <c r="P895" s="1"/>
      <c r="Q895" s="1"/>
      <c r="R895" s="1"/>
      <c r="S895" s="1"/>
      <c r="T895" s="1"/>
    </row>
    <row r="896" spans="1:20" x14ac:dyDescent="0.25">
      <c r="A896" s="6">
        <v>894</v>
      </c>
      <c r="B896" s="21"/>
      <c r="C896" s="10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3"/>
      <c r="P896" s="1"/>
      <c r="Q896" s="1"/>
      <c r="R896" s="1"/>
      <c r="S896" s="1"/>
      <c r="T896" s="1"/>
    </row>
    <row r="897" spans="1:20" x14ac:dyDescent="0.25">
      <c r="A897" s="6">
        <v>895</v>
      </c>
      <c r="B897" s="21"/>
      <c r="C897" s="10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3"/>
      <c r="P897" s="1"/>
      <c r="Q897" s="1"/>
      <c r="R897" s="1"/>
      <c r="S897" s="1"/>
      <c r="T897" s="1"/>
    </row>
    <row r="898" spans="1:20" x14ac:dyDescent="0.25">
      <c r="A898" s="6">
        <v>896</v>
      </c>
      <c r="B898" s="21"/>
      <c r="C898" s="10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3"/>
      <c r="P898" s="1"/>
      <c r="Q898" s="1"/>
      <c r="R898" s="1"/>
      <c r="S898" s="1"/>
      <c r="T898" s="1"/>
    </row>
    <row r="899" spans="1:20" x14ac:dyDescent="0.25">
      <c r="A899" s="6">
        <v>897</v>
      </c>
      <c r="B899" s="21"/>
      <c r="C899" s="10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3"/>
      <c r="P899" s="1"/>
      <c r="Q899" s="1"/>
      <c r="R899" s="1"/>
      <c r="S899" s="1"/>
      <c r="T899" s="1"/>
    </row>
    <row r="900" spans="1:20" x14ac:dyDescent="0.25">
      <c r="A900" s="6">
        <v>898</v>
      </c>
      <c r="B900" s="21"/>
      <c r="C900" s="10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3"/>
      <c r="P900" s="1"/>
      <c r="Q900" s="1"/>
      <c r="R900" s="1"/>
      <c r="S900" s="1"/>
      <c r="T900" s="1"/>
    </row>
    <row r="901" spans="1:20" x14ac:dyDescent="0.25">
      <c r="A901" s="6">
        <v>899</v>
      </c>
      <c r="B901" s="21"/>
      <c r="C901" s="10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3"/>
      <c r="P901" s="1"/>
      <c r="Q901" s="1"/>
      <c r="R901" s="1"/>
      <c r="S901" s="1"/>
      <c r="T901" s="1"/>
    </row>
    <row r="902" spans="1:20" x14ac:dyDescent="0.25">
      <c r="A902" s="6">
        <v>900</v>
      </c>
      <c r="B902" s="21"/>
      <c r="C902" s="10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3"/>
      <c r="P902" s="1"/>
      <c r="Q902" s="1"/>
      <c r="R902" s="1"/>
      <c r="S902" s="1"/>
      <c r="T902" s="1"/>
    </row>
    <row r="903" spans="1:20" x14ac:dyDescent="0.25">
      <c r="A903" s="6">
        <v>901</v>
      </c>
      <c r="B903" s="21"/>
      <c r="C903" s="10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3"/>
      <c r="P903" s="1"/>
      <c r="Q903" s="1"/>
      <c r="R903" s="1"/>
      <c r="S903" s="1"/>
      <c r="T903" s="1"/>
    </row>
    <row r="904" spans="1:20" x14ac:dyDescent="0.25">
      <c r="A904" s="6">
        <v>902</v>
      </c>
      <c r="B904" s="21"/>
      <c r="C904" s="10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3"/>
      <c r="P904" s="1"/>
      <c r="Q904" s="1"/>
      <c r="R904" s="1"/>
      <c r="S904" s="1"/>
      <c r="T904" s="1"/>
    </row>
    <row r="905" spans="1:20" x14ac:dyDescent="0.25">
      <c r="A905" s="6">
        <v>903</v>
      </c>
      <c r="B905" s="21"/>
      <c r="C905" s="10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3"/>
      <c r="P905" s="1"/>
      <c r="Q905" s="1"/>
      <c r="R905" s="1"/>
      <c r="S905" s="1"/>
      <c r="T905" s="1"/>
    </row>
    <row r="906" spans="1:20" x14ac:dyDescent="0.25">
      <c r="A906" s="6">
        <v>904</v>
      </c>
      <c r="B906" s="21"/>
      <c r="C906" s="10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3"/>
      <c r="P906" s="1"/>
      <c r="Q906" s="1"/>
      <c r="R906" s="1"/>
      <c r="S906" s="1"/>
      <c r="T906" s="1"/>
    </row>
    <row r="907" spans="1:20" x14ac:dyDescent="0.25">
      <c r="A907" s="6">
        <v>905</v>
      </c>
      <c r="B907" s="21"/>
      <c r="C907" s="10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3"/>
      <c r="P907" s="1"/>
      <c r="Q907" s="1"/>
      <c r="R907" s="1"/>
      <c r="S907" s="1"/>
      <c r="T907" s="1"/>
    </row>
    <row r="908" spans="1:20" x14ac:dyDescent="0.25">
      <c r="A908" s="6">
        <v>906</v>
      </c>
      <c r="B908" s="21"/>
      <c r="C908" s="10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3"/>
      <c r="P908" s="1"/>
      <c r="Q908" s="1"/>
      <c r="R908" s="1"/>
      <c r="S908" s="1"/>
      <c r="T908" s="1"/>
    </row>
    <row r="909" spans="1:20" x14ac:dyDescent="0.25">
      <c r="A909" s="6">
        <v>907</v>
      </c>
      <c r="B909" s="21"/>
      <c r="C909" s="10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3"/>
      <c r="P909" s="1"/>
      <c r="Q909" s="1"/>
      <c r="R909" s="1"/>
      <c r="S909" s="1"/>
      <c r="T909" s="1"/>
    </row>
    <row r="910" spans="1:20" x14ac:dyDescent="0.25">
      <c r="A910" s="6">
        <v>908</v>
      </c>
      <c r="B910" s="21"/>
      <c r="C910" s="10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3"/>
      <c r="P910" s="1"/>
      <c r="Q910" s="1"/>
      <c r="R910" s="1"/>
      <c r="S910" s="1"/>
      <c r="T910" s="1"/>
    </row>
    <row r="911" spans="1:20" x14ac:dyDescent="0.25">
      <c r="A911" s="6">
        <v>909</v>
      </c>
      <c r="B911" s="21"/>
      <c r="C911" s="10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3"/>
      <c r="P911" s="1"/>
      <c r="Q911" s="1"/>
      <c r="R911" s="1"/>
      <c r="S911" s="1"/>
      <c r="T911" s="1"/>
    </row>
    <row r="912" spans="1:20" x14ac:dyDescent="0.25">
      <c r="A912" s="6">
        <v>910</v>
      </c>
      <c r="B912" s="21"/>
      <c r="C912" s="10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3"/>
      <c r="P912" s="1"/>
      <c r="Q912" s="1"/>
      <c r="R912" s="1"/>
      <c r="S912" s="1"/>
      <c r="T912" s="1"/>
    </row>
    <row r="913" spans="1:20" x14ac:dyDescent="0.25">
      <c r="A913" s="6">
        <v>911</v>
      </c>
      <c r="B913" s="21"/>
      <c r="C913" s="10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3"/>
      <c r="P913" s="1"/>
      <c r="Q913" s="1"/>
      <c r="R913" s="1"/>
      <c r="S913" s="1"/>
      <c r="T913" s="1"/>
    </row>
    <row r="914" spans="1:20" x14ac:dyDescent="0.25">
      <c r="A914" s="6">
        <v>912</v>
      </c>
      <c r="B914" s="21"/>
      <c r="C914" s="10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3"/>
      <c r="P914" s="1"/>
      <c r="Q914" s="1"/>
      <c r="R914" s="1"/>
      <c r="S914" s="1"/>
      <c r="T914" s="1"/>
    </row>
    <row r="915" spans="1:20" x14ac:dyDescent="0.25">
      <c r="A915" s="6">
        <v>913</v>
      </c>
      <c r="B915" s="21"/>
      <c r="C915" s="10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3"/>
      <c r="P915" s="1"/>
      <c r="Q915" s="1"/>
      <c r="R915" s="1"/>
      <c r="S915" s="1"/>
      <c r="T915" s="1"/>
    </row>
    <row r="916" spans="1:20" x14ac:dyDescent="0.25">
      <c r="A916" s="6">
        <v>914</v>
      </c>
      <c r="B916" s="21"/>
      <c r="C916" s="10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3"/>
      <c r="P916" s="1"/>
      <c r="Q916" s="1"/>
      <c r="R916" s="1"/>
      <c r="S916" s="1"/>
      <c r="T916" s="1"/>
    </row>
    <row r="917" spans="1:20" x14ac:dyDescent="0.25">
      <c r="A917" s="6">
        <v>915</v>
      </c>
      <c r="B917" s="21"/>
      <c r="C917" s="10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3"/>
      <c r="P917" s="1"/>
      <c r="Q917" s="1"/>
      <c r="R917" s="1"/>
      <c r="S917" s="1"/>
      <c r="T917" s="1"/>
    </row>
    <row r="918" spans="1:20" x14ac:dyDescent="0.25">
      <c r="A918" s="6">
        <v>916</v>
      </c>
      <c r="B918" s="21"/>
      <c r="C918" s="10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3"/>
      <c r="P918" s="1"/>
      <c r="Q918" s="1"/>
      <c r="R918" s="1"/>
      <c r="S918" s="1"/>
      <c r="T918" s="1"/>
    </row>
    <row r="919" spans="1:20" x14ac:dyDescent="0.25">
      <c r="A919" s="6">
        <v>917</v>
      </c>
      <c r="B919" s="21"/>
      <c r="C919" s="10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3"/>
      <c r="P919" s="1"/>
      <c r="Q919" s="1"/>
      <c r="R919" s="1"/>
      <c r="S919" s="1"/>
      <c r="T919" s="1"/>
    </row>
    <row r="920" spans="1:20" x14ac:dyDescent="0.25">
      <c r="A920" s="6">
        <v>918</v>
      </c>
      <c r="B920" s="21"/>
      <c r="C920" s="10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3"/>
      <c r="P920" s="1"/>
      <c r="Q920" s="1"/>
      <c r="R920" s="1"/>
      <c r="S920" s="1"/>
      <c r="T920" s="1"/>
    </row>
    <row r="921" spans="1:20" x14ac:dyDescent="0.25">
      <c r="A921" s="6">
        <v>919</v>
      </c>
      <c r="B921" s="21"/>
      <c r="C921" s="10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3"/>
      <c r="P921" s="1"/>
      <c r="Q921" s="1"/>
      <c r="R921" s="1"/>
      <c r="S921" s="1"/>
      <c r="T921" s="1"/>
    </row>
    <row r="922" spans="1:20" x14ac:dyDescent="0.25">
      <c r="A922" s="6">
        <v>920</v>
      </c>
      <c r="B922" s="21"/>
      <c r="C922" s="10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3"/>
      <c r="P922" s="1"/>
      <c r="Q922" s="1"/>
      <c r="R922" s="1"/>
      <c r="S922" s="1"/>
      <c r="T922" s="1"/>
    </row>
    <row r="923" spans="1:20" x14ac:dyDescent="0.25">
      <c r="A923" s="6">
        <v>921</v>
      </c>
      <c r="B923" s="21"/>
      <c r="C923" s="10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3"/>
      <c r="P923" s="1"/>
      <c r="Q923" s="1"/>
      <c r="R923" s="1"/>
      <c r="S923" s="1"/>
      <c r="T923" s="1"/>
    </row>
    <row r="924" spans="1:20" x14ac:dyDescent="0.25">
      <c r="A924" s="6">
        <v>922</v>
      </c>
      <c r="B924" s="21"/>
      <c r="C924" s="10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3"/>
      <c r="P924" s="1"/>
      <c r="Q924" s="1"/>
      <c r="R924" s="1"/>
      <c r="S924" s="1"/>
      <c r="T924" s="1"/>
    </row>
    <row r="925" spans="1:20" x14ac:dyDescent="0.25">
      <c r="A925" s="6">
        <v>923</v>
      </c>
      <c r="B925" s="21"/>
      <c r="C925" s="10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3"/>
      <c r="P925" s="1"/>
      <c r="Q925" s="1"/>
      <c r="R925" s="1"/>
      <c r="S925" s="1"/>
      <c r="T925" s="1"/>
    </row>
    <row r="926" spans="1:20" x14ac:dyDescent="0.25">
      <c r="A926" s="6">
        <v>924</v>
      </c>
      <c r="B926" s="21"/>
      <c r="C926" s="10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3"/>
      <c r="P926" s="1"/>
      <c r="Q926" s="1"/>
      <c r="R926" s="1"/>
      <c r="S926" s="1"/>
      <c r="T926" s="1"/>
    </row>
    <row r="927" spans="1:20" x14ac:dyDescent="0.25">
      <c r="A927" s="6">
        <v>925</v>
      </c>
      <c r="B927" s="21"/>
      <c r="C927" s="10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3"/>
      <c r="P927" s="1"/>
      <c r="Q927" s="1"/>
      <c r="R927" s="1"/>
      <c r="S927" s="1"/>
      <c r="T927" s="1"/>
    </row>
    <row r="928" spans="1:20" x14ac:dyDescent="0.25">
      <c r="A928" s="6">
        <v>926</v>
      </c>
      <c r="B928" s="21"/>
      <c r="C928" s="10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3"/>
      <c r="P928" s="1"/>
      <c r="Q928" s="1"/>
      <c r="R928" s="1"/>
      <c r="S928" s="1"/>
      <c r="T928" s="1"/>
    </row>
    <row r="929" spans="1:20" x14ac:dyDescent="0.25">
      <c r="A929" s="6">
        <v>927</v>
      </c>
      <c r="B929" s="21"/>
      <c r="C929" s="10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3"/>
      <c r="P929" s="1"/>
      <c r="Q929" s="1"/>
      <c r="R929" s="1"/>
      <c r="S929" s="1"/>
      <c r="T929" s="1"/>
    </row>
    <row r="930" spans="1:20" x14ac:dyDescent="0.25">
      <c r="A930" s="6">
        <v>928</v>
      </c>
      <c r="B930" s="21"/>
      <c r="C930" s="10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3"/>
      <c r="P930" s="1"/>
      <c r="Q930" s="1"/>
      <c r="R930" s="1"/>
      <c r="S930" s="1"/>
      <c r="T930" s="1"/>
    </row>
    <row r="931" spans="1:20" x14ac:dyDescent="0.25">
      <c r="A931" s="6">
        <v>929</v>
      </c>
      <c r="B931" s="21"/>
      <c r="C931" s="10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3"/>
      <c r="P931" s="1"/>
      <c r="Q931" s="1"/>
      <c r="R931" s="1"/>
      <c r="S931" s="1"/>
      <c r="T931" s="1"/>
    </row>
    <row r="932" spans="1:20" x14ac:dyDescent="0.25">
      <c r="A932" s="6">
        <v>930</v>
      </c>
      <c r="B932" s="21"/>
      <c r="C932" s="10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3"/>
      <c r="P932" s="1"/>
      <c r="Q932" s="1"/>
      <c r="R932" s="1"/>
      <c r="S932" s="1"/>
      <c r="T932" s="1"/>
    </row>
    <row r="933" spans="1:20" x14ac:dyDescent="0.25">
      <c r="A933" s="6">
        <v>931</v>
      </c>
      <c r="B933" s="21"/>
      <c r="C933" s="10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3"/>
      <c r="P933" s="1"/>
      <c r="Q933" s="1"/>
      <c r="R933" s="1"/>
      <c r="S933" s="1"/>
      <c r="T933" s="1"/>
    </row>
    <row r="934" spans="1:20" x14ac:dyDescent="0.25">
      <c r="A934" s="6">
        <v>932</v>
      </c>
      <c r="B934" s="21"/>
      <c r="C934" s="10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3"/>
      <c r="P934" s="1"/>
      <c r="Q934" s="1"/>
      <c r="R934" s="1"/>
      <c r="S934" s="1"/>
      <c r="T934" s="1"/>
    </row>
    <row r="935" spans="1:20" x14ac:dyDescent="0.25">
      <c r="A935" s="6">
        <v>933</v>
      </c>
      <c r="B935" s="21"/>
      <c r="C935" s="10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3"/>
      <c r="P935" s="1"/>
      <c r="Q935" s="1"/>
      <c r="R935" s="1"/>
      <c r="S935" s="1"/>
      <c r="T935" s="1"/>
    </row>
    <row r="936" spans="1:20" x14ac:dyDescent="0.25">
      <c r="A936" s="6">
        <v>934</v>
      </c>
      <c r="B936" s="21"/>
      <c r="C936" s="10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3"/>
      <c r="P936" s="1"/>
      <c r="Q936" s="1"/>
      <c r="R936" s="1"/>
      <c r="S936" s="1"/>
      <c r="T936" s="1"/>
    </row>
    <row r="937" spans="1:20" x14ac:dyDescent="0.25">
      <c r="A937" s="6">
        <v>935</v>
      </c>
      <c r="B937" s="21"/>
      <c r="C937" s="10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3"/>
      <c r="P937" s="1"/>
      <c r="Q937" s="1"/>
      <c r="R937" s="1"/>
      <c r="S937" s="1"/>
      <c r="T937" s="1"/>
    </row>
    <row r="938" spans="1:20" x14ac:dyDescent="0.25">
      <c r="A938" s="6">
        <v>936</v>
      </c>
      <c r="B938" s="21"/>
      <c r="C938" s="10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3"/>
      <c r="P938" s="1"/>
      <c r="Q938" s="1"/>
      <c r="R938" s="1"/>
      <c r="S938" s="1"/>
      <c r="T938" s="1"/>
    </row>
    <row r="939" spans="1:20" x14ac:dyDescent="0.25">
      <c r="A939" s="6">
        <v>937</v>
      </c>
      <c r="B939" s="21"/>
      <c r="C939" s="10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3"/>
      <c r="P939" s="1"/>
      <c r="Q939" s="1"/>
      <c r="R939" s="1"/>
      <c r="S939" s="1"/>
      <c r="T939" s="1"/>
    </row>
    <row r="940" spans="1:20" x14ac:dyDescent="0.25">
      <c r="A940" s="6">
        <v>938</v>
      </c>
      <c r="B940" s="21"/>
      <c r="C940" s="10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3"/>
      <c r="P940" s="1"/>
      <c r="Q940" s="1"/>
      <c r="R940" s="1"/>
      <c r="S940" s="1"/>
      <c r="T940" s="1"/>
    </row>
    <row r="941" spans="1:20" x14ac:dyDescent="0.25">
      <c r="A941" s="6">
        <v>939</v>
      </c>
      <c r="B941" s="21"/>
      <c r="C941" s="10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3"/>
      <c r="P941" s="1"/>
      <c r="Q941" s="1"/>
      <c r="R941" s="1"/>
      <c r="S941" s="1"/>
      <c r="T941" s="1"/>
    </row>
    <row r="942" spans="1:20" x14ac:dyDescent="0.25">
      <c r="A942" s="6">
        <v>940</v>
      </c>
      <c r="B942" s="21"/>
      <c r="C942" s="10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3"/>
      <c r="P942" s="1"/>
      <c r="Q942" s="1"/>
      <c r="R942" s="1"/>
      <c r="S942" s="1"/>
      <c r="T942" s="1"/>
    </row>
    <row r="943" spans="1:20" x14ac:dyDescent="0.25">
      <c r="A943" s="6">
        <v>941</v>
      </c>
      <c r="B943" s="21"/>
      <c r="C943" s="10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3"/>
      <c r="P943" s="1"/>
      <c r="Q943" s="1"/>
      <c r="R943" s="1"/>
      <c r="S943" s="1"/>
      <c r="T943" s="1"/>
    </row>
    <row r="944" spans="1:20" x14ac:dyDescent="0.25">
      <c r="A944" s="6">
        <v>942</v>
      </c>
      <c r="B944" s="21"/>
      <c r="C944" s="10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3"/>
      <c r="P944" s="1"/>
      <c r="Q944" s="1"/>
      <c r="R944" s="1"/>
      <c r="S944" s="1"/>
      <c r="T944" s="1"/>
    </row>
    <row r="945" spans="1:20" x14ac:dyDescent="0.25">
      <c r="A945" s="6">
        <v>943</v>
      </c>
      <c r="B945" s="21"/>
      <c r="C945" s="10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3"/>
      <c r="P945" s="1"/>
      <c r="Q945" s="1"/>
      <c r="R945" s="1"/>
      <c r="S945" s="1"/>
      <c r="T945" s="1"/>
    </row>
    <row r="946" spans="1:20" x14ac:dyDescent="0.25">
      <c r="A946" s="6">
        <v>944</v>
      </c>
      <c r="B946" s="21"/>
      <c r="C946" s="10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3"/>
      <c r="P946" s="1"/>
      <c r="Q946" s="1"/>
      <c r="R946" s="1"/>
      <c r="S946" s="1"/>
      <c r="T946" s="1"/>
    </row>
    <row r="947" spans="1:20" x14ac:dyDescent="0.25">
      <c r="A947" s="6">
        <v>945</v>
      </c>
      <c r="B947" s="21"/>
      <c r="C947" s="10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3"/>
      <c r="P947" s="1"/>
      <c r="Q947" s="1"/>
      <c r="R947" s="1"/>
      <c r="S947" s="1"/>
      <c r="T947" s="1"/>
    </row>
    <row r="948" spans="1:20" x14ac:dyDescent="0.25">
      <c r="A948" s="6">
        <v>946</v>
      </c>
      <c r="B948" s="21"/>
      <c r="C948" s="10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3"/>
      <c r="P948" s="1"/>
      <c r="Q948" s="1"/>
      <c r="R948" s="1"/>
      <c r="S948" s="1"/>
      <c r="T948" s="1"/>
    </row>
    <row r="949" spans="1:20" x14ac:dyDescent="0.25">
      <c r="A949" s="6">
        <v>947</v>
      </c>
      <c r="B949" s="21"/>
      <c r="C949" s="10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3"/>
      <c r="P949" s="1"/>
      <c r="Q949" s="1"/>
      <c r="R949" s="1"/>
      <c r="S949" s="1"/>
      <c r="T949" s="1"/>
    </row>
    <row r="950" spans="1:20" x14ac:dyDescent="0.25">
      <c r="A950" s="6">
        <v>948</v>
      </c>
      <c r="B950" s="21"/>
      <c r="C950" s="10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3"/>
      <c r="P950" s="1"/>
      <c r="Q950" s="1"/>
      <c r="R950" s="1"/>
      <c r="S950" s="1"/>
      <c r="T950" s="1"/>
    </row>
    <row r="951" spans="1:20" x14ac:dyDescent="0.25">
      <c r="A951" s="6">
        <v>949</v>
      </c>
      <c r="B951" s="21"/>
      <c r="C951" s="10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3"/>
      <c r="P951" s="1"/>
      <c r="Q951" s="1"/>
      <c r="R951" s="1"/>
      <c r="S951" s="1"/>
      <c r="T951" s="1"/>
    </row>
    <row r="952" spans="1:20" x14ac:dyDescent="0.25">
      <c r="A952" s="6">
        <v>950</v>
      </c>
      <c r="B952" s="21"/>
      <c r="C952" s="10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3"/>
      <c r="P952" s="1"/>
      <c r="Q952" s="1"/>
      <c r="R952" s="1"/>
      <c r="S952" s="1"/>
      <c r="T952" s="1"/>
    </row>
    <row r="953" spans="1:20" x14ac:dyDescent="0.25">
      <c r="A953" s="6">
        <v>951</v>
      </c>
      <c r="B953" s="21"/>
      <c r="C953" s="10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3"/>
      <c r="P953" s="1"/>
      <c r="Q953" s="1"/>
      <c r="R953" s="1"/>
      <c r="S953" s="1"/>
      <c r="T953" s="1"/>
    </row>
    <row r="954" spans="1:20" x14ac:dyDescent="0.25">
      <c r="A954" s="6">
        <v>952</v>
      </c>
      <c r="B954" s="21"/>
      <c r="C954" s="10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3"/>
      <c r="P954" s="1"/>
      <c r="Q954" s="1"/>
      <c r="R954" s="1"/>
      <c r="S954" s="1"/>
      <c r="T954" s="1"/>
    </row>
    <row r="955" spans="1:20" x14ac:dyDescent="0.25">
      <c r="A955" s="6">
        <v>953</v>
      </c>
      <c r="B955" s="21"/>
      <c r="C955" s="10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3"/>
      <c r="P955" s="1"/>
      <c r="Q955" s="1"/>
      <c r="R955" s="1"/>
      <c r="S955" s="1"/>
      <c r="T955" s="1"/>
    </row>
    <row r="956" spans="1:20" x14ac:dyDescent="0.25">
      <c r="A956" s="6">
        <v>954</v>
      </c>
      <c r="B956" s="21"/>
      <c r="C956" s="10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3"/>
      <c r="P956" s="1"/>
      <c r="Q956" s="1"/>
      <c r="R956" s="1"/>
      <c r="S956" s="1"/>
      <c r="T956" s="1"/>
    </row>
    <row r="957" spans="1:20" x14ac:dyDescent="0.25">
      <c r="A957" s="6">
        <v>955</v>
      </c>
      <c r="B957" s="21"/>
      <c r="C957" s="10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3"/>
      <c r="P957" s="1"/>
      <c r="Q957" s="1"/>
      <c r="R957" s="1"/>
      <c r="S957" s="1"/>
      <c r="T957" s="1"/>
    </row>
    <row r="958" spans="1:20" x14ac:dyDescent="0.25">
      <c r="A958" s="6">
        <v>956</v>
      </c>
      <c r="B958" s="21"/>
      <c r="C958" s="10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3"/>
      <c r="P958" s="1"/>
      <c r="Q958" s="1"/>
      <c r="R958" s="1"/>
      <c r="S958" s="1"/>
      <c r="T958" s="1"/>
    </row>
    <row r="959" spans="1:20" x14ac:dyDescent="0.25">
      <c r="A959" s="6">
        <v>957</v>
      </c>
      <c r="B959" s="21"/>
      <c r="C959" s="10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3"/>
      <c r="P959" s="1"/>
      <c r="Q959" s="1"/>
      <c r="R959" s="1"/>
      <c r="S959" s="1"/>
      <c r="T959" s="1"/>
    </row>
    <row r="960" spans="1:20" x14ac:dyDescent="0.25">
      <c r="A960" s="6">
        <v>958</v>
      </c>
      <c r="B960" s="21"/>
      <c r="C960" s="10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3"/>
      <c r="P960" s="1"/>
      <c r="Q960" s="1"/>
      <c r="R960" s="1"/>
      <c r="S960" s="1"/>
      <c r="T960" s="1"/>
    </row>
    <row r="961" spans="1:20" x14ac:dyDescent="0.25">
      <c r="A961" s="6">
        <v>959</v>
      </c>
      <c r="B961" s="21"/>
      <c r="C961" s="10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3"/>
      <c r="P961" s="1"/>
      <c r="Q961" s="1"/>
      <c r="R961" s="1"/>
      <c r="S961" s="1"/>
      <c r="T961" s="1"/>
    </row>
    <row r="962" spans="1:20" x14ac:dyDescent="0.25">
      <c r="A962" s="6">
        <v>960</v>
      </c>
      <c r="B962" s="21"/>
      <c r="C962" s="10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3"/>
      <c r="P962" s="1"/>
      <c r="Q962" s="1"/>
      <c r="R962" s="1"/>
      <c r="S962" s="1"/>
      <c r="T962" s="1"/>
    </row>
    <row r="963" spans="1:20" x14ac:dyDescent="0.25">
      <c r="A963" s="6">
        <v>961</v>
      </c>
      <c r="B963" s="21"/>
      <c r="C963" s="10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3"/>
      <c r="P963" s="1"/>
      <c r="Q963" s="1"/>
      <c r="R963" s="1"/>
      <c r="S963" s="1"/>
      <c r="T963" s="1"/>
    </row>
    <row r="964" spans="1:20" x14ac:dyDescent="0.25">
      <c r="A964" s="6">
        <v>962</v>
      </c>
      <c r="B964" s="21"/>
      <c r="C964" s="10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3"/>
      <c r="P964" s="1"/>
      <c r="Q964" s="1"/>
      <c r="R964" s="1"/>
      <c r="S964" s="1"/>
      <c r="T964" s="1"/>
    </row>
    <row r="965" spans="1:20" x14ac:dyDescent="0.25">
      <c r="A965" s="6">
        <v>963</v>
      </c>
      <c r="B965" s="21"/>
      <c r="C965" s="10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3"/>
      <c r="P965" s="1"/>
      <c r="Q965" s="1"/>
      <c r="R965" s="1"/>
      <c r="S965" s="1"/>
      <c r="T965" s="1"/>
    </row>
    <row r="966" spans="1:20" x14ac:dyDescent="0.25">
      <c r="A966" s="6">
        <v>964</v>
      </c>
      <c r="B966" s="21"/>
      <c r="C966" s="10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3"/>
      <c r="P966" s="1"/>
      <c r="Q966" s="1"/>
      <c r="R966" s="1"/>
      <c r="S966" s="1"/>
      <c r="T966" s="1"/>
    </row>
    <row r="967" spans="1:20" x14ac:dyDescent="0.25">
      <c r="A967" s="6">
        <v>965</v>
      </c>
      <c r="B967" s="21"/>
      <c r="C967" s="10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3"/>
      <c r="P967" s="1"/>
      <c r="Q967" s="1"/>
      <c r="R967" s="1"/>
      <c r="S967" s="1"/>
      <c r="T967" s="1"/>
    </row>
    <row r="968" spans="1:20" x14ac:dyDescent="0.25">
      <c r="A968" s="6">
        <v>966</v>
      </c>
      <c r="B968" s="21"/>
      <c r="C968" s="10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3"/>
      <c r="P968" s="1"/>
      <c r="Q968" s="1"/>
      <c r="R968" s="1"/>
      <c r="S968" s="1"/>
      <c r="T968" s="1"/>
    </row>
    <row r="969" spans="1:20" x14ac:dyDescent="0.25">
      <c r="A969" s="6">
        <v>967</v>
      </c>
      <c r="B969" s="21"/>
      <c r="C969" s="10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3"/>
      <c r="P969" s="1"/>
      <c r="Q969" s="1"/>
      <c r="R969" s="1"/>
      <c r="S969" s="1"/>
      <c r="T969" s="1"/>
    </row>
    <row r="970" spans="1:20" x14ac:dyDescent="0.25">
      <c r="A970" s="6">
        <v>968</v>
      </c>
      <c r="B970" s="21"/>
      <c r="C970" s="10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3"/>
      <c r="P970" s="1"/>
      <c r="Q970" s="1"/>
      <c r="R970" s="1"/>
      <c r="S970" s="1"/>
      <c r="T970" s="1"/>
    </row>
    <row r="971" spans="1:20" x14ac:dyDescent="0.25">
      <c r="A971" s="6">
        <v>969</v>
      </c>
      <c r="B971" s="21"/>
      <c r="C971" s="10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3"/>
      <c r="P971" s="1"/>
      <c r="Q971" s="1"/>
      <c r="R971" s="1"/>
      <c r="S971" s="1"/>
      <c r="T971" s="1"/>
    </row>
    <row r="972" spans="1:20" x14ac:dyDescent="0.25">
      <c r="A972" s="6">
        <v>970</v>
      </c>
      <c r="B972" s="21"/>
      <c r="C972" s="10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3"/>
      <c r="P972" s="1"/>
      <c r="Q972" s="1"/>
      <c r="R972" s="1"/>
      <c r="S972" s="1"/>
      <c r="T972" s="1"/>
    </row>
    <row r="973" spans="1:20" x14ac:dyDescent="0.25">
      <c r="A973" s="6">
        <v>971</v>
      </c>
      <c r="B973" s="21"/>
      <c r="C973" s="10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3"/>
      <c r="P973" s="1"/>
      <c r="Q973" s="1"/>
      <c r="R973" s="1"/>
      <c r="S973" s="1"/>
      <c r="T973" s="1"/>
    </row>
    <row r="974" spans="1:20" x14ac:dyDescent="0.25">
      <c r="A974" s="6">
        <v>972</v>
      </c>
      <c r="B974" s="21"/>
      <c r="C974" s="10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3"/>
      <c r="P974" s="1"/>
      <c r="Q974" s="1"/>
      <c r="R974" s="1"/>
      <c r="S974" s="1"/>
      <c r="T974" s="1"/>
    </row>
    <row r="975" spans="1:20" x14ac:dyDescent="0.25">
      <c r="A975" s="6">
        <v>973</v>
      </c>
      <c r="B975" s="21"/>
      <c r="C975" s="10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3"/>
      <c r="P975" s="1"/>
      <c r="Q975" s="1"/>
      <c r="R975" s="1"/>
      <c r="S975" s="1"/>
      <c r="T975" s="1"/>
    </row>
    <row r="976" spans="1:20" x14ac:dyDescent="0.25">
      <c r="A976" s="6">
        <v>974</v>
      </c>
      <c r="B976" s="21"/>
      <c r="C976" s="10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3"/>
      <c r="P976" s="1"/>
      <c r="Q976" s="1"/>
      <c r="R976" s="1"/>
      <c r="S976" s="1"/>
      <c r="T976" s="1"/>
    </row>
    <row r="977" spans="1:20" x14ac:dyDescent="0.25">
      <c r="A977" s="6">
        <v>975</v>
      </c>
      <c r="B977" s="21"/>
      <c r="C977" s="10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3"/>
      <c r="P977" s="1"/>
      <c r="Q977" s="1"/>
      <c r="R977" s="1"/>
      <c r="S977" s="1"/>
      <c r="T977" s="1"/>
    </row>
    <row r="978" spans="1:20" x14ac:dyDescent="0.25">
      <c r="A978" s="6">
        <v>976</v>
      </c>
      <c r="B978" s="21"/>
      <c r="C978" s="10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3"/>
      <c r="P978" s="1"/>
      <c r="Q978" s="1"/>
      <c r="R978" s="1"/>
      <c r="S978" s="1"/>
      <c r="T978" s="1"/>
    </row>
    <row r="979" spans="1:20" x14ac:dyDescent="0.25">
      <c r="A979" s="6">
        <v>977</v>
      </c>
      <c r="B979" s="21"/>
      <c r="C979" s="10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3"/>
      <c r="P979" s="1"/>
      <c r="Q979" s="1"/>
      <c r="R979" s="1"/>
      <c r="S979" s="1"/>
      <c r="T979" s="1"/>
    </row>
    <row r="980" spans="1:20" x14ac:dyDescent="0.25">
      <c r="A980" s="6">
        <v>978</v>
      </c>
      <c r="B980" s="21"/>
      <c r="C980" s="10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3"/>
      <c r="P980" s="1"/>
      <c r="Q980" s="1"/>
      <c r="R980" s="1"/>
      <c r="S980" s="1"/>
      <c r="T980" s="1"/>
    </row>
    <row r="981" spans="1:20" x14ac:dyDescent="0.25">
      <c r="A981" s="6">
        <v>979</v>
      </c>
      <c r="B981" s="21"/>
      <c r="C981" s="10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3"/>
      <c r="P981" s="1"/>
      <c r="Q981" s="1"/>
      <c r="R981" s="1"/>
      <c r="S981" s="1"/>
      <c r="T981" s="1"/>
    </row>
    <row r="982" spans="1:20" x14ac:dyDescent="0.25">
      <c r="A982" s="6">
        <v>980</v>
      </c>
      <c r="B982" s="21"/>
      <c r="C982" s="10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3"/>
      <c r="P982" s="1"/>
      <c r="Q982" s="1"/>
      <c r="R982" s="1"/>
      <c r="S982" s="1"/>
      <c r="T982" s="1"/>
    </row>
    <row r="983" spans="1:20" x14ac:dyDescent="0.25">
      <c r="A983" s="6">
        <v>981</v>
      </c>
      <c r="B983" s="21"/>
      <c r="C983" s="10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3"/>
      <c r="P983" s="1"/>
      <c r="Q983" s="1"/>
      <c r="R983" s="1"/>
      <c r="S983" s="1"/>
      <c r="T983" s="1"/>
    </row>
    <row r="984" spans="1:20" x14ac:dyDescent="0.25">
      <c r="A984" s="6">
        <v>982</v>
      </c>
      <c r="B984" s="21"/>
      <c r="C984" s="10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3"/>
      <c r="P984" s="1"/>
      <c r="Q984" s="1"/>
      <c r="R984" s="1"/>
      <c r="S984" s="1"/>
      <c r="T984" s="1"/>
    </row>
    <row r="985" spans="1:20" x14ac:dyDescent="0.25">
      <c r="A985" s="6">
        <v>983</v>
      </c>
      <c r="B985" s="21"/>
      <c r="C985" s="10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3"/>
      <c r="P985" s="1"/>
      <c r="Q985" s="1"/>
      <c r="R985" s="1"/>
      <c r="S985" s="1"/>
      <c r="T985" s="1"/>
    </row>
    <row r="986" spans="1:20" x14ac:dyDescent="0.25">
      <c r="A986" s="6">
        <v>984</v>
      </c>
      <c r="B986" s="21"/>
      <c r="C986" s="10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3"/>
      <c r="P986" s="1"/>
      <c r="Q986" s="1"/>
      <c r="R986" s="1"/>
      <c r="S986" s="1"/>
      <c r="T986" s="1"/>
    </row>
    <row r="987" spans="1:20" x14ac:dyDescent="0.25">
      <c r="A987" s="6">
        <v>985</v>
      </c>
      <c r="B987" s="21"/>
      <c r="C987" s="10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3"/>
      <c r="P987" s="1"/>
      <c r="Q987" s="1"/>
      <c r="R987" s="1"/>
      <c r="S987" s="1"/>
      <c r="T987" s="1"/>
    </row>
    <row r="988" spans="1:20" x14ac:dyDescent="0.25">
      <c r="A988" s="6">
        <v>986</v>
      </c>
      <c r="B988" s="21"/>
      <c r="C988" s="10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3"/>
      <c r="P988" s="1"/>
      <c r="Q988" s="1"/>
      <c r="R988" s="1"/>
      <c r="S988" s="1"/>
      <c r="T988" s="1"/>
    </row>
    <row r="989" spans="1:20" x14ac:dyDescent="0.25">
      <c r="A989" s="6">
        <v>987</v>
      </c>
      <c r="B989" s="21"/>
      <c r="C989" s="10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3"/>
      <c r="P989" s="1"/>
      <c r="Q989" s="1"/>
      <c r="R989" s="1"/>
      <c r="S989" s="1"/>
      <c r="T989" s="1"/>
    </row>
    <row r="990" spans="1:20" x14ac:dyDescent="0.25">
      <c r="A990" s="6">
        <v>988</v>
      </c>
      <c r="B990" s="21"/>
      <c r="C990" s="10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3"/>
      <c r="P990" s="1"/>
      <c r="Q990" s="1"/>
      <c r="R990" s="1"/>
      <c r="S990" s="1"/>
      <c r="T990" s="1"/>
    </row>
    <row r="991" spans="1:20" x14ac:dyDescent="0.25">
      <c r="A991" s="6">
        <v>989</v>
      </c>
      <c r="B991" s="21"/>
      <c r="C991" s="10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3"/>
      <c r="P991" s="1"/>
      <c r="Q991" s="1"/>
      <c r="R991" s="1"/>
      <c r="S991" s="1"/>
      <c r="T991" s="1"/>
    </row>
    <row r="992" spans="1:20" x14ac:dyDescent="0.25">
      <c r="A992" s="6">
        <v>990</v>
      </c>
      <c r="B992" s="21"/>
      <c r="C992" s="10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3"/>
      <c r="P992" s="1"/>
      <c r="Q992" s="1"/>
      <c r="R992" s="1"/>
      <c r="S992" s="1"/>
      <c r="T992" s="1"/>
    </row>
    <row r="993" spans="1:20" x14ac:dyDescent="0.25">
      <c r="A993" s="6">
        <v>991</v>
      </c>
      <c r="B993" s="21"/>
      <c r="C993" s="10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3"/>
      <c r="P993" s="1"/>
      <c r="Q993" s="1"/>
      <c r="R993" s="1"/>
      <c r="S993" s="1"/>
      <c r="T993" s="1"/>
    </row>
    <row r="994" spans="1:20" x14ac:dyDescent="0.25">
      <c r="A994" s="6">
        <v>992</v>
      </c>
      <c r="B994" s="21"/>
      <c r="C994" s="10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3"/>
      <c r="P994" s="1"/>
      <c r="Q994" s="1"/>
      <c r="R994" s="1"/>
      <c r="S994" s="1"/>
      <c r="T994" s="1"/>
    </row>
    <row r="995" spans="1:20" x14ac:dyDescent="0.25">
      <c r="A995" s="6">
        <v>993</v>
      </c>
      <c r="B995" s="21"/>
      <c r="C995" s="10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3"/>
      <c r="P995" s="1"/>
      <c r="Q995" s="1"/>
      <c r="R995" s="1"/>
      <c r="S995" s="1"/>
      <c r="T995" s="1"/>
    </row>
    <row r="996" spans="1:20" x14ac:dyDescent="0.25">
      <c r="A996" s="6">
        <v>994</v>
      </c>
      <c r="B996" s="21"/>
      <c r="C996" s="10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3"/>
      <c r="P996" s="1"/>
      <c r="Q996" s="1"/>
      <c r="R996" s="1"/>
      <c r="S996" s="1"/>
      <c r="T996" s="1"/>
    </row>
    <row r="997" spans="1:20" x14ac:dyDescent="0.25">
      <c r="A997" s="6">
        <v>995</v>
      </c>
      <c r="B997" s="21"/>
      <c r="C997" s="10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3"/>
      <c r="P997" s="1"/>
      <c r="Q997" s="1"/>
      <c r="R997" s="1"/>
      <c r="S997" s="1"/>
      <c r="T997" s="1"/>
    </row>
    <row r="998" spans="1:20" x14ac:dyDescent="0.25">
      <c r="A998" s="6">
        <v>996</v>
      </c>
      <c r="B998" s="21"/>
      <c r="C998" s="10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3"/>
      <c r="P998" s="1"/>
      <c r="Q998" s="1"/>
      <c r="R998" s="1"/>
      <c r="S998" s="1"/>
      <c r="T998" s="1"/>
    </row>
    <row r="999" spans="1:20" x14ac:dyDescent="0.25">
      <c r="A999" s="6">
        <v>997</v>
      </c>
      <c r="B999" s="21"/>
      <c r="C999" s="10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3"/>
      <c r="P999" s="1"/>
      <c r="Q999" s="1"/>
      <c r="R999" s="1"/>
      <c r="S999" s="1"/>
      <c r="T999" s="1"/>
    </row>
    <row r="1000" spans="1:20" x14ac:dyDescent="0.25">
      <c r="A1000" s="6">
        <v>998</v>
      </c>
      <c r="B1000" s="21"/>
      <c r="C1000" s="10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3"/>
      <c r="P1000" s="1"/>
      <c r="Q1000" s="1"/>
      <c r="R1000" s="1"/>
      <c r="S1000" s="1"/>
      <c r="T1000" s="1"/>
    </row>
    <row r="1001" spans="1:20" x14ac:dyDescent="0.25">
      <c r="A1001" s="6">
        <v>999</v>
      </c>
      <c r="B1001" s="21"/>
      <c r="C1001" s="10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3"/>
      <c r="P1001" s="1"/>
      <c r="Q1001" s="1"/>
      <c r="R1001" s="1"/>
      <c r="S1001" s="1"/>
      <c r="T1001" s="1"/>
    </row>
    <row r="1002" spans="1:20" x14ac:dyDescent="0.25">
      <c r="A1002" s="6">
        <v>1000</v>
      </c>
      <c r="B1002" s="21"/>
      <c r="C1002" s="10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3"/>
      <c r="P1002" s="1"/>
      <c r="Q1002" s="1"/>
      <c r="R1002" s="1"/>
      <c r="S1002" s="1"/>
      <c r="T1002" s="1"/>
    </row>
    <row r="1003" spans="1:20" x14ac:dyDescent="0.25">
      <c r="A1003" s="1"/>
      <c r="B1003" s="1"/>
      <c r="C1003" s="10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3"/>
      <c r="P1003" s="1"/>
      <c r="Q1003" s="1"/>
      <c r="R1003" s="1"/>
      <c r="S1003" s="1"/>
      <c r="T1003" s="1"/>
    </row>
    <row r="1004" spans="1:20" x14ac:dyDescent="0.25">
      <c r="A1004" s="1"/>
      <c r="B1004" s="1"/>
      <c r="C1004" s="10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3"/>
      <c r="P1004" s="1"/>
      <c r="Q1004" s="1"/>
      <c r="R1004" s="1"/>
      <c r="S1004" s="1"/>
      <c r="T1004" s="1"/>
    </row>
    <row r="1005" spans="1:20" x14ac:dyDescent="0.25">
      <c r="A1005" s="1"/>
      <c r="B1005" s="1"/>
      <c r="C1005" s="10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3"/>
      <c r="P1005" s="1"/>
      <c r="Q1005" s="1"/>
      <c r="R1005" s="1"/>
      <c r="S1005" s="1"/>
      <c r="T1005" s="1"/>
    </row>
    <row r="1006" spans="1:20" x14ac:dyDescent="0.25">
      <c r="A1006" s="1"/>
      <c r="B1006" s="1"/>
      <c r="C1006" s="10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3"/>
      <c r="P1006" s="1"/>
      <c r="Q1006" s="1"/>
      <c r="R1006" s="1"/>
      <c r="S1006" s="1"/>
      <c r="T1006" s="1"/>
    </row>
    <row r="1007" spans="1:20" x14ac:dyDescent="0.25">
      <c r="A1007" s="1"/>
      <c r="B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3"/>
      <c r="P1007" s="1"/>
      <c r="Q1007" s="1"/>
      <c r="R1007" s="1"/>
      <c r="S1007" s="1"/>
      <c r="T1007" s="1"/>
    </row>
    <row r="1008" spans="1:20" x14ac:dyDescent="0.25">
      <c r="A1008" s="1"/>
      <c r="B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3"/>
      <c r="P1008" s="1"/>
      <c r="Q1008" s="1"/>
      <c r="R1008" s="1"/>
      <c r="S1008" s="1"/>
      <c r="T1008" s="1"/>
    </row>
    <row r="1009" spans="15:52" s="1" customFormat="1" x14ac:dyDescent="0.25">
      <c r="O1009" s="3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5:52" s="1" customFormat="1" x14ac:dyDescent="0.25">
      <c r="O1010" s="3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5:52" s="1" customFormat="1" x14ac:dyDescent="0.25">
      <c r="O1011" s="3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5:52" s="1" customFormat="1" x14ac:dyDescent="0.25">
      <c r="O1012" s="3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5:52" s="1" customFormat="1" x14ac:dyDescent="0.25">
      <c r="O1013" s="3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5:52" s="1" customFormat="1" x14ac:dyDescent="0.25">
      <c r="O1014" s="3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5:52" s="1" customFormat="1" x14ac:dyDescent="0.25">
      <c r="O1015" s="3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5:52" s="1" customFormat="1" x14ac:dyDescent="0.25">
      <c r="O1016" s="3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5:52" s="1" customFormat="1" x14ac:dyDescent="0.25">
      <c r="O1017" s="3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5:52" s="1" customFormat="1" x14ac:dyDescent="0.25">
      <c r="O1018" s="3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5:52" s="1" customFormat="1" x14ac:dyDescent="0.25">
      <c r="O1019" s="3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5:52" s="1" customFormat="1" x14ac:dyDescent="0.25">
      <c r="O1020" s="3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5:52" s="1" customFormat="1" x14ac:dyDescent="0.25">
      <c r="O1021" s="3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5:52" s="1" customFormat="1" x14ac:dyDescent="0.25">
      <c r="O1022" s="3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5:52" s="1" customFormat="1" x14ac:dyDescent="0.25">
      <c r="O1023" s="3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5:52" s="1" customFormat="1" x14ac:dyDescent="0.25">
      <c r="O1024" s="3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5:52" s="1" customFormat="1" x14ac:dyDescent="0.25">
      <c r="O1025" s="3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5:52" s="1" customFormat="1" x14ac:dyDescent="0.25">
      <c r="O1026" s="3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5:52" s="1" customFormat="1" x14ac:dyDescent="0.25">
      <c r="O1027" s="3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5:52" s="1" customFormat="1" x14ac:dyDescent="0.25">
      <c r="O1028" s="3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5:52" s="1" customFormat="1" x14ac:dyDescent="0.25">
      <c r="O1029" s="3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5:52" s="1" customFormat="1" x14ac:dyDescent="0.25">
      <c r="O1030" s="3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5:52" s="1" customFormat="1" x14ac:dyDescent="0.25">
      <c r="O1031" s="3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5:52" s="1" customFormat="1" x14ac:dyDescent="0.25">
      <c r="O1032" s="3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5:52" s="1" customFormat="1" x14ac:dyDescent="0.25">
      <c r="O1033" s="3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5:52" s="1" customFormat="1" x14ac:dyDescent="0.25">
      <c r="O1034" s="3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5:52" s="1" customFormat="1" x14ac:dyDescent="0.25">
      <c r="O1035" s="3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5:52" s="1" customFormat="1" x14ac:dyDescent="0.25">
      <c r="O1036" s="3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5:52" s="1" customFormat="1" x14ac:dyDescent="0.25">
      <c r="O1037" s="3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5:52" s="1" customFormat="1" x14ac:dyDescent="0.25">
      <c r="O1038" s="3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5:52" s="1" customFormat="1" x14ac:dyDescent="0.25">
      <c r="O1039" s="3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5:52" s="1" customFormat="1" x14ac:dyDescent="0.25">
      <c r="O1040" s="3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5:52" s="1" customFormat="1" x14ac:dyDescent="0.25">
      <c r="O1041" s="3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5:52" s="1" customFormat="1" x14ac:dyDescent="0.25">
      <c r="O1042" s="3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5:52" s="1" customFormat="1" x14ac:dyDescent="0.25">
      <c r="O1043" s="3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5:52" s="1" customFormat="1" x14ac:dyDescent="0.25">
      <c r="O1044" s="3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5:52" s="1" customFormat="1" x14ac:dyDescent="0.25">
      <c r="O1045" s="3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5:52" s="1" customFormat="1" x14ac:dyDescent="0.25">
      <c r="O1046" s="3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5:52" s="1" customFormat="1" x14ac:dyDescent="0.25">
      <c r="O1047" s="3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5:52" s="1" customFormat="1" x14ac:dyDescent="0.25">
      <c r="O1048" s="3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5:52" s="1" customFormat="1" x14ac:dyDescent="0.25">
      <c r="O1049" s="3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5:52" s="1" customFormat="1" x14ac:dyDescent="0.25">
      <c r="O1050" s="3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5:52" s="1" customFormat="1" x14ac:dyDescent="0.25">
      <c r="O1051" s="3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5:52" s="1" customFormat="1" x14ac:dyDescent="0.25">
      <c r="O1052" s="3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5:52" s="1" customFormat="1" x14ac:dyDescent="0.25">
      <c r="O1053" s="3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5:52" s="1" customFormat="1" x14ac:dyDescent="0.25">
      <c r="O1054" s="3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5:52" s="1" customFormat="1" x14ac:dyDescent="0.25">
      <c r="O1055" s="3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5:52" s="1" customFormat="1" x14ac:dyDescent="0.25">
      <c r="O1056" s="3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5:52" s="1" customFormat="1" x14ac:dyDescent="0.25">
      <c r="O1057" s="3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5:52" s="1" customFormat="1" x14ac:dyDescent="0.25">
      <c r="O1058" s="3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5:52" s="1" customFormat="1" x14ac:dyDescent="0.25">
      <c r="O1059" s="3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5:52" s="1" customFormat="1" x14ac:dyDescent="0.25">
      <c r="O1060" s="3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5:52" s="1" customFormat="1" x14ac:dyDescent="0.25">
      <c r="O1061" s="3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5:52" s="1" customFormat="1" x14ac:dyDescent="0.25">
      <c r="O1062" s="3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5:52" s="1" customFormat="1" x14ac:dyDescent="0.25">
      <c r="O1063" s="3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5:52" s="1" customFormat="1" x14ac:dyDescent="0.25">
      <c r="O1064" s="3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5:52" s="1" customFormat="1" x14ac:dyDescent="0.25">
      <c r="O1065" s="3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5:52" s="1" customFormat="1" x14ac:dyDescent="0.25">
      <c r="O1066" s="3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5:52" s="1" customFormat="1" x14ac:dyDescent="0.25">
      <c r="O1067" s="3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5:52" s="1" customFormat="1" x14ac:dyDescent="0.25">
      <c r="O1068" s="3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5:52" s="1" customFormat="1" x14ac:dyDescent="0.25">
      <c r="O1069" s="3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5:52" s="1" customFormat="1" x14ac:dyDescent="0.25">
      <c r="O1070" s="3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5:52" s="1" customFormat="1" x14ac:dyDescent="0.25">
      <c r="O1071" s="3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5:52" s="1" customFormat="1" x14ac:dyDescent="0.25">
      <c r="O1072" s="3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5:52" s="1" customFormat="1" x14ac:dyDescent="0.25">
      <c r="O1073" s="3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5:52" s="1" customFormat="1" x14ac:dyDescent="0.25">
      <c r="O1074" s="3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5:52" s="1" customFormat="1" x14ac:dyDescent="0.25">
      <c r="O1075" s="3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5:52" s="1" customFormat="1" x14ac:dyDescent="0.25">
      <c r="O1076" s="3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5:52" s="1" customFormat="1" x14ac:dyDescent="0.25">
      <c r="O1077" s="3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5:52" s="1" customFormat="1" x14ac:dyDescent="0.25">
      <c r="O1078" s="3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5:52" s="1" customFormat="1" x14ac:dyDescent="0.25">
      <c r="O1079" s="3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5:52" s="1" customFormat="1" x14ac:dyDescent="0.25">
      <c r="O1080" s="3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5:52" s="1" customFormat="1" x14ac:dyDescent="0.25">
      <c r="O1081" s="3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5:52" s="1" customFormat="1" x14ac:dyDescent="0.25">
      <c r="O1082" s="3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5:52" s="1" customFormat="1" x14ac:dyDescent="0.25">
      <c r="O1083" s="3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5:52" s="1" customFormat="1" x14ac:dyDescent="0.25">
      <c r="O1084" s="3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5:52" s="1" customFormat="1" x14ac:dyDescent="0.25">
      <c r="O1085" s="3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5:52" s="1" customFormat="1" x14ac:dyDescent="0.25">
      <c r="O1086" s="3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5:52" s="1" customFormat="1" x14ac:dyDescent="0.25">
      <c r="O1087" s="3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5:52" s="1" customFormat="1" x14ac:dyDescent="0.25">
      <c r="O1088" s="3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5:52" s="1" customFormat="1" x14ac:dyDescent="0.25">
      <c r="O1089" s="3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5:52" s="1" customFormat="1" x14ac:dyDescent="0.25">
      <c r="O1090" s="3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5:52" s="1" customFormat="1" x14ac:dyDescent="0.25">
      <c r="O1091" s="3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5:52" s="1" customFormat="1" x14ac:dyDescent="0.25">
      <c r="O1092" s="3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5:52" s="1" customFormat="1" x14ac:dyDescent="0.25">
      <c r="O1093" s="3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5:52" s="1" customFormat="1" x14ac:dyDescent="0.25">
      <c r="O1094" s="3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5:52" s="1" customFormat="1" x14ac:dyDescent="0.25">
      <c r="O1095" s="3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5:52" s="1" customFormat="1" x14ac:dyDescent="0.25">
      <c r="O1096" s="3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5:52" s="1" customFormat="1" x14ac:dyDescent="0.25">
      <c r="O1097" s="3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5:52" s="1" customFormat="1" x14ac:dyDescent="0.25">
      <c r="O1098" s="3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5:52" s="1" customFormat="1" x14ac:dyDescent="0.25">
      <c r="O1099" s="3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5:52" s="1" customFormat="1" x14ac:dyDescent="0.25">
      <c r="O1100" s="3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5:52" s="1" customFormat="1" x14ac:dyDescent="0.25">
      <c r="O1101" s="3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5:52" s="1" customFormat="1" x14ac:dyDescent="0.25">
      <c r="O1102" s="3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5:52" s="1" customFormat="1" x14ac:dyDescent="0.25">
      <c r="O1103" s="3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5:52" s="1" customFormat="1" x14ac:dyDescent="0.25">
      <c r="O1104" s="3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5:52" s="1" customFormat="1" x14ac:dyDescent="0.25">
      <c r="O1105" s="3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5:52" s="1" customFormat="1" x14ac:dyDescent="0.25">
      <c r="O1106" s="3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5:52" s="1" customFormat="1" x14ac:dyDescent="0.25">
      <c r="O1107" s="3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5:52" s="1" customFormat="1" x14ac:dyDescent="0.25">
      <c r="O1108" s="3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5:52" s="1" customFormat="1" x14ac:dyDescent="0.25">
      <c r="O1109" s="3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5:52" s="1" customFormat="1" x14ac:dyDescent="0.25">
      <c r="O1110" s="3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5:52" s="1" customFormat="1" x14ac:dyDescent="0.25">
      <c r="O1111" s="3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5:52" s="1" customFormat="1" x14ac:dyDescent="0.25">
      <c r="O1112" s="3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5:52" s="1" customFormat="1" x14ac:dyDescent="0.25">
      <c r="O1113" s="3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5:52" s="1" customFormat="1" x14ac:dyDescent="0.25">
      <c r="O1114" s="3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5:52" s="1" customFormat="1" x14ac:dyDescent="0.25">
      <c r="O1115" s="3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5:52" s="1" customFormat="1" x14ac:dyDescent="0.25">
      <c r="O1116" s="3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5:52" s="1" customFormat="1" x14ac:dyDescent="0.25">
      <c r="O1117" s="3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5:52" s="1" customFormat="1" x14ac:dyDescent="0.25">
      <c r="O1118" s="3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5:52" s="1" customFormat="1" x14ac:dyDescent="0.25">
      <c r="O1119" s="3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5:52" s="1" customFormat="1" x14ac:dyDescent="0.25">
      <c r="O1120" s="3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5:52" s="1" customFormat="1" x14ac:dyDescent="0.25">
      <c r="O1121" s="3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5:52" s="1" customFormat="1" x14ac:dyDescent="0.25">
      <c r="O1122" s="3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5:52" s="1" customFormat="1" x14ac:dyDescent="0.25">
      <c r="O1123" s="3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5:52" s="1" customFormat="1" x14ac:dyDescent="0.25">
      <c r="O1124" s="3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5:52" s="1" customFormat="1" x14ac:dyDescent="0.25">
      <c r="O1125" s="3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5:52" s="1" customFormat="1" x14ac:dyDescent="0.25">
      <c r="O1126" s="3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5:52" s="1" customFormat="1" x14ac:dyDescent="0.25">
      <c r="O1127" s="3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5:52" s="1" customFormat="1" x14ac:dyDescent="0.25">
      <c r="O1128" s="3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5:52" s="1" customFormat="1" x14ac:dyDescent="0.25">
      <c r="O1129" s="3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5:52" s="1" customFormat="1" x14ac:dyDescent="0.25">
      <c r="O1130" s="3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5:52" s="1" customFormat="1" x14ac:dyDescent="0.25">
      <c r="O1131" s="3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5:52" s="1" customFormat="1" x14ac:dyDescent="0.25">
      <c r="O1132" s="3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5:52" s="1" customFormat="1" x14ac:dyDescent="0.25">
      <c r="O1133" s="3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5:52" s="1" customFormat="1" x14ac:dyDescent="0.25">
      <c r="O1134" s="3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5:52" s="1" customFormat="1" x14ac:dyDescent="0.25">
      <c r="O1135" s="3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5:52" s="1" customFormat="1" x14ac:dyDescent="0.25">
      <c r="O1136" s="3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5:52" s="1" customFormat="1" x14ac:dyDescent="0.25">
      <c r="O1137" s="3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5:52" s="1" customFormat="1" x14ac:dyDescent="0.25">
      <c r="O1138" s="3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5:52" s="1" customFormat="1" x14ac:dyDescent="0.25">
      <c r="O1139" s="3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5:52" s="1" customFormat="1" x14ac:dyDescent="0.25">
      <c r="O1140" s="3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5:52" s="1" customFormat="1" x14ac:dyDescent="0.25">
      <c r="O1141" s="3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5:52" s="1" customFormat="1" x14ac:dyDescent="0.25">
      <c r="O1142" s="3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5:52" s="1" customFormat="1" x14ac:dyDescent="0.25">
      <c r="O1143" s="3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5:52" s="1" customFormat="1" x14ac:dyDescent="0.25">
      <c r="O1144" s="3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5:52" s="1" customFormat="1" x14ac:dyDescent="0.25">
      <c r="O1145" s="3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5:52" s="1" customFormat="1" x14ac:dyDescent="0.25">
      <c r="O1146" s="3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5:52" s="1" customFormat="1" x14ac:dyDescent="0.25">
      <c r="O1147" s="3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5:52" s="1" customFormat="1" x14ac:dyDescent="0.25">
      <c r="O1148" s="3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5:52" s="1" customFormat="1" x14ac:dyDescent="0.25">
      <c r="O1149" s="3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5:52" s="1" customFormat="1" x14ac:dyDescent="0.25">
      <c r="O1150" s="3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5:52" s="1" customFormat="1" x14ac:dyDescent="0.25">
      <c r="O1151" s="3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5:52" s="1" customFormat="1" x14ac:dyDescent="0.25">
      <c r="O1152" s="3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5:52" s="1" customFormat="1" x14ac:dyDescent="0.25">
      <c r="O1153" s="3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5:52" s="1" customFormat="1" x14ac:dyDescent="0.25">
      <c r="O1154" s="3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5:52" s="1" customFormat="1" x14ac:dyDescent="0.25">
      <c r="O1155" s="3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5:52" s="1" customFormat="1" x14ac:dyDescent="0.25">
      <c r="O1156" s="3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5:52" s="1" customFormat="1" x14ac:dyDescent="0.25">
      <c r="O1157" s="3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5:52" s="1" customFormat="1" x14ac:dyDescent="0.25">
      <c r="O1158" s="3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5:52" s="1" customFormat="1" x14ac:dyDescent="0.25">
      <c r="O1159" s="3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5:52" s="1" customFormat="1" x14ac:dyDescent="0.25">
      <c r="O1160" s="3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5:52" s="1" customFormat="1" x14ac:dyDescent="0.25">
      <c r="O1161" s="3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5:52" s="1" customFormat="1" x14ac:dyDescent="0.25">
      <c r="O1162" s="3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5:52" s="1" customFormat="1" x14ac:dyDescent="0.25">
      <c r="O1163" s="3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5:52" s="1" customFormat="1" x14ac:dyDescent="0.25">
      <c r="O1164" s="3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5:52" s="1" customFormat="1" x14ac:dyDescent="0.25">
      <c r="O1165" s="3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5:52" s="1" customFormat="1" x14ac:dyDescent="0.25">
      <c r="O1166" s="3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5:52" s="1" customFormat="1" x14ac:dyDescent="0.25">
      <c r="O1167" s="3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5:52" s="1" customFormat="1" x14ac:dyDescent="0.25">
      <c r="O1168" s="3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5:52" s="1" customFormat="1" x14ac:dyDescent="0.25">
      <c r="O1169" s="3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5:52" s="1" customFormat="1" x14ac:dyDescent="0.25">
      <c r="O1170" s="3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5:52" s="1" customFormat="1" x14ac:dyDescent="0.25">
      <c r="O1171" s="3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5:52" s="1" customFormat="1" x14ac:dyDescent="0.25">
      <c r="O1172" s="3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5:52" s="1" customFormat="1" x14ac:dyDescent="0.25">
      <c r="O1173" s="3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5:52" s="1" customFormat="1" x14ac:dyDescent="0.25">
      <c r="O1174" s="3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5:52" s="1" customFormat="1" x14ac:dyDescent="0.25">
      <c r="O1175" s="3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5:52" s="1" customFormat="1" x14ac:dyDescent="0.25">
      <c r="O1176" s="3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5:52" s="1" customFormat="1" x14ac:dyDescent="0.25">
      <c r="O1177" s="3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5:52" s="1" customFormat="1" x14ac:dyDescent="0.25">
      <c r="O1178" s="3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5:52" s="1" customFormat="1" x14ac:dyDescent="0.25">
      <c r="O1179" s="3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5:52" s="1" customFormat="1" x14ac:dyDescent="0.25">
      <c r="O1180" s="3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5:52" s="1" customFormat="1" x14ac:dyDescent="0.25">
      <c r="O1181" s="3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5:52" s="1" customFormat="1" x14ac:dyDescent="0.25">
      <c r="O1182" s="3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5:52" s="1" customFormat="1" x14ac:dyDescent="0.25">
      <c r="O1183" s="3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5:52" s="1" customFormat="1" x14ac:dyDescent="0.25">
      <c r="O1184" s="3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5:52" s="1" customFormat="1" x14ac:dyDescent="0.25">
      <c r="O1185" s="3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5:52" s="1" customFormat="1" x14ac:dyDescent="0.25">
      <c r="O1186" s="3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5:52" s="1" customFormat="1" x14ac:dyDescent="0.25">
      <c r="O1187" s="3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5:52" s="1" customFormat="1" x14ac:dyDescent="0.25">
      <c r="O1188" s="3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5:52" s="1" customFormat="1" x14ac:dyDescent="0.25">
      <c r="O1189" s="3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5:52" s="1" customFormat="1" x14ac:dyDescent="0.25">
      <c r="O1190" s="3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5:52" s="1" customFormat="1" x14ac:dyDescent="0.25">
      <c r="O1191" s="3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5:52" s="1" customFormat="1" x14ac:dyDescent="0.25">
      <c r="O1192" s="3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5:52" s="1" customFormat="1" x14ac:dyDescent="0.25">
      <c r="O1193" s="3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5:52" s="1" customFormat="1" x14ac:dyDescent="0.25">
      <c r="O1194" s="3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5:52" s="1" customFormat="1" x14ac:dyDescent="0.25">
      <c r="O1195" s="3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5:52" s="1" customFormat="1" x14ac:dyDescent="0.25">
      <c r="O1196" s="3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5:52" s="1" customFormat="1" x14ac:dyDescent="0.25">
      <c r="O1197" s="3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5:52" s="1" customFormat="1" x14ac:dyDescent="0.25">
      <c r="O1198" s="3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5:52" s="1" customFormat="1" x14ac:dyDescent="0.25">
      <c r="O1199" s="3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5:52" s="1" customFormat="1" x14ac:dyDescent="0.25">
      <c r="O1200" s="3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5:52" s="1" customFormat="1" x14ac:dyDescent="0.25">
      <c r="O1201" s="3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5:52" s="1" customFormat="1" x14ac:dyDescent="0.25">
      <c r="O1202" s="3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5:52" s="1" customFormat="1" x14ac:dyDescent="0.25">
      <c r="O1203" s="3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5:52" s="1" customFormat="1" x14ac:dyDescent="0.25">
      <c r="O1204" s="3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5:52" s="1" customFormat="1" x14ac:dyDescent="0.25">
      <c r="O1205" s="3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5:52" s="1" customFormat="1" x14ac:dyDescent="0.25">
      <c r="O1206" s="3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5:52" s="1" customFormat="1" x14ac:dyDescent="0.25">
      <c r="O1207" s="3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5:52" s="1" customFormat="1" x14ac:dyDescent="0.25">
      <c r="O1208" s="3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5:52" s="1" customFormat="1" x14ac:dyDescent="0.25">
      <c r="O1209" s="3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5:52" s="1" customFormat="1" x14ac:dyDescent="0.25">
      <c r="O1210" s="3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5:52" s="1" customFormat="1" x14ac:dyDescent="0.25">
      <c r="O1211" s="3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5:52" s="1" customFormat="1" x14ac:dyDescent="0.25">
      <c r="O1212" s="3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5:52" s="1" customFormat="1" x14ac:dyDescent="0.25">
      <c r="O1213" s="3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5:52" s="1" customFormat="1" x14ac:dyDescent="0.25">
      <c r="O1214" s="3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5:52" s="1" customFormat="1" x14ac:dyDescent="0.25">
      <c r="O1215" s="3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5:52" s="1" customFormat="1" x14ac:dyDescent="0.25">
      <c r="O1216" s="3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5:52" s="1" customFormat="1" x14ac:dyDescent="0.25">
      <c r="O1217" s="3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5:52" s="1" customFormat="1" x14ac:dyDescent="0.25">
      <c r="O1218" s="3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5:52" s="1" customFormat="1" x14ac:dyDescent="0.25">
      <c r="O1219" s="3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5:52" s="1" customFormat="1" x14ac:dyDescent="0.25">
      <c r="O1220" s="3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5:52" s="1" customFormat="1" x14ac:dyDescent="0.25">
      <c r="O1221" s="3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5:52" s="1" customFormat="1" x14ac:dyDescent="0.25">
      <c r="O1222" s="3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5:52" s="1" customFormat="1" x14ac:dyDescent="0.25">
      <c r="O1223" s="3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5:52" s="1" customFormat="1" x14ac:dyDescent="0.25">
      <c r="O1224" s="3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5:52" s="1" customFormat="1" x14ac:dyDescent="0.25">
      <c r="O1225" s="3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5:52" s="1" customFormat="1" x14ac:dyDescent="0.25">
      <c r="O1226" s="3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5:52" s="1" customFormat="1" x14ac:dyDescent="0.25">
      <c r="O1227" s="3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5:52" s="1" customFormat="1" x14ac:dyDescent="0.25">
      <c r="O1228" s="3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5:52" s="1" customFormat="1" x14ac:dyDescent="0.25">
      <c r="O1229" s="3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5:52" s="1" customFormat="1" x14ac:dyDescent="0.25">
      <c r="O1230" s="3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5:52" s="1" customFormat="1" x14ac:dyDescent="0.25">
      <c r="O1231" s="3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5:52" s="1" customFormat="1" x14ac:dyDescent="0.25">
      <c r="O1232" s="3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5:52" s="1" customFormat="1" x14ac:dyDescent="0.25">
      <c r="O1233" s="3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5:52" s="1" customFormat="1" x14ac:dyDescent="0.25">
      <c r="O1234" s="3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5:52" s="1" customFormat="1" x14ac:dyDescent="0.25">
      <c r="O1235" s="3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5:52" s="1" customFormat="1" x14ac:dyDescent="0.25">
      <c r="O1236" s="3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5:52" s="1" customFormat="1" x14ac:dyDescent="0.25">
      <c r="O1237" s="3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5:52" s="1" customFormat="1" x14ac:dyDescent="0.25">
      <c r="O1238" s="3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5:52" s="1" customFormat="1" x14ac:dyDescent="0.25">
      <c r="O1239" s="3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5:52" s="1" customFormat="1" x14ac:dyDescent="0.25">
      <c r="O1240" s="3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5:52" s="1" customFormat="1" x14ac:dyDescent="0.25">
      <c r="O1241" s="3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5:52" s="1" customFormat="1" x14ac:dyDescent="0.25">
      <c r="O1242" s="3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5:52" s="1" customFormat="1" x14ac:dyDescent="0.25">
      <c r="O1243" s="3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5:52" s="1" customFormat="1" x14ac:dyDescent="0.25">
      <c r="O1244" s="3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5:52" s="1" customFormat="1" x14ac:dyDescent="0.25">
      <c r="O1245" s="3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5:52" s="1" customFormat="1" x14ac:dyDescent="0.25">
      <c r="O1246" s="3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5:52" s="1" customFormat="1" x14ac:dyDescent="0.25">
      <c r="O1247" s="3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5:52" s="1" customFormat="1" x14ac:dyDescent="0.25">
      <c r="O1248" s="3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5:52" s="1" customFormat="1" x14ac:dyDescent="0.25">
      <c r="O1249" s="3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5:52" s="1" customFormat="1" x14ac:dyDescent="0.25">
      <c r="O1250" s="3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5:52" s="1" customFormat="1" x14ac:dyDescent="0.25">
      <c r="O1251" s="3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5:52" s="1" customFormat="1" x14ac:dyDescent="0.25">
      <c r="O1252" s="3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5:52" s="1" customFormat="1" x14ac:dyDescent="0.25">
      <c r="O1253" s="3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5:52" s="1" customFormat="1" x14ac:dyDescent="0.25">
      <c r="O1254" s="3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5:52" s="1" customFormat="1" x14ac:dyDescent="0.25">
      <c r="O1255" s="3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5:52" s="1" customFormat="1" x14ac:dyDescent="0.25">
      <c r="O1256" s="3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5:52" s="1" customFormat="1" x14ac:dyDescent="0.25">
      <c r="O1257" s="3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5:52" s="1" customFormat="1" x14ac:dyDescent="0.25">
      <c r="O1258" s="3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5:52" s="1" customFormat="1" x14ac:dyDescent="0.25">
      <c r="O1259" s="3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5:52" s="1" customFormat="1" x14ac:dyDescent="0.25">
      <c r="O1260" s="3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5:52" s="1" customFormat="1" x14ac:dyDescent="0.25">
      <c r="O1261" s="3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5:52" s="1" customFormat="1" x14ac:dyDescent="0.25">
      <c r="O1262" s="3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5:52" s="1" customFormat="1" x14ac:dyDescent="0.25">
      <c r="O1263" s="3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5:52" s="1" customFormat="1" x14ac:dyDescent="0.25">
      <c r="O1264" s="3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5:52" s="1" customFormat="1" x14ac:dyDescent="0.25">
      <c r="O1265" s="3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5:52" s="1" customFormat="1" x14ac:dyDescent="0.25">
      <c r="O1266" s="3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5:52" s="1" customFormat="1" x14ac:dyDescent="0.25">
      <c r="O1267" s="3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5:52" s="1" customFormat="1" x14ac:dyDescent="0.25">
      <c r="O1268" s="3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5:52" s="1" customFormat="1" x14ac:dyDescent="0.25">
      <c r="O1269" s="3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5:52" s="1" customFormat="1" x14ac:dyDescent="0.25">
      <c r="O1270" s="3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5:52" s="1" customFormat="1" x14ac:dyDescent="0.25">
      <c r="O1271" s="3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5:52" s="1" customFormat="1" x14ac:dyDescent="0.25">
      <c r="O1272" s="3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5:52" s="1" customFormat="1" x14ac:dyDescent="0.25">
      <c r="O1273" s="3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5:52" s="1" customFormat="1" x14ac:dyDescent="0.25">
      <c r="O1274" s="3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5:52" s="1" customFormat="1" x14ac:dyDescent="0.25">
      <c r="O1275" s="3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5:52" s="1" customFormat="1" x14ac:dyDescent="0.25">
      <c r="O1276" s="3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5:52" s="1" customFormat="1" x14ac:dyDescent="0.25">
      <c r="O1277" s="3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5:52" s="1" customFormat="1" x14ac:dyDescent="0.25">
      <c r="O1278" s="3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5:52" s="1" customFormat="1" x14ac:dyDescent="0.25">
      <c r="O1279" s="3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5:52" s="1" customFormat="1" x14ac:dyDescent="0.25">
      <c r="O1280" s="3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5:52" s="1" customFormat="1" x14ac:dyDescent="0.25">
      <c r="O1281" s="3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5:52" s="1" customFormat="1" x14ac:dyDescent="0.25">
      <c r="O1282" s="3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5:52" s="1" customFormat="1" x14ac:dyDescent="0.25">
      <c r="O1283" s="3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5:52" s="1" customFormat="1" x14ac:dyDescent="0.25">
      <c r="O1284" s="3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5:52" s="1" customFormat="1" x14ac:dyDescent="0.25">
      <c r="O1285" s="3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5:52" s="1" customFormat="1" x14ac:dyDescent="0.25">
      <c r="O1286" s="3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5:52" s="1" customFormat="1" x14ac:dyDescent="0.25">
      <c r="O1287" s="3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5:52" s="1" customFormat="1" x14ac:dyDescent="0.25">
      <c r="O1288" s="3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5:52" s="1" customFormat="1" x14ac:dyDescent="0.25">
      <c r="O1289" s="3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5:52" s="1" customFormat="1" x14ac:dyDescent="0.25">
      <c r="O1290" s="3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5:52" s="1" customFormat="1" x14ac:dyDescent="0.25">
      <c r="O1291" s="3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5:52" s="1" customFormat="1" x14ac:dyDescent="0.25">
      <c r="O1292" s="3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5:52" s="1" customFormat="1" x14ac:dyDescent="0.25">
      <c r="O1293" s="3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5:52" s="1" customFormat="1" x14ac:dyDescent="0.25">
      <c r="O1294" s="3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5:52" s="1" customFormat="1" x14ac:dyDescent="0.25">
      <c r="O1295" s="3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5:52" s="1" customFormat="1" x14ac:dyDescent="0.25">
      <c r="O1296" s="3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s="1" customFormat="1" x14ac:dyDescent="0.25">
      <c r="O1297" s="3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s="1" customFormat="1" x14ac:dyDescent="0.25">
      <c r="O1298" s="3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s="1" customFormat="1" x14ac:dyDescent="0.25">
      <c r="O1299" s="3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s="1" customFormat="1" x14ac:dyDescent="0.25">
      <c r="O1300" s="3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s="1" customFormat="1" x14ac:dyDescent="0.25">
      <c r="O1301" s="3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s="1" customFormat="1" x14ac:dyDescent="0.25">
      <c r="O1302" s="3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s="1" customFormat="1" x14ac:dyDescent="0.25">
      <c r="O1303" s="3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s="1" customFormat="1" x14ac:dyDescent="0.25">
      <c r="O1304" s="3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s="1" customFormat="1" x14ac:dyDescent="0.25">
      <c r="O1305" s="3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s="1" customFormat="1" x14ac:dyDescent="0.25">
      <c r="O1306" s="3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s="1" customFormat="1" x14ac:dyDescent="0.25">
      <c r="O1307" s="3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s="1" customFormat="1" x14ac:dyDescent="0.25">
      <c r="O1308" s="3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s="1" customFormat="1" x14ac:dyDescent="0.25">
      <c r="O1309" s="3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s="1" customFormat="1" x14ac:dyDescent="0.25">
      <c r="O1310" s="3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s="1" customFormat="1" x14ac:dyDescent="0.25">
      <c r="A1311"/>
      <c r="B1311"/>
      <c r="O1311" s="3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s="1" customFormat="1" x14ac:dyDescent="0.25">
      <c r="A1312"/>
      <c r="B1312"/>
      <c r="O1312" s="3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s="1" customFormat="1" x14ac:dyDescent="0.25">
      <c r="A1313"/>
      <c r="B1313"/>
      <c r="O1313" s="3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s="1" customFormat="1" x14ac:dyDescent="0.25">
      <c r="A1314"/>
      <c r="B1314"/>
      <c r="O1314" s="3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s="1" customFormat="1" x14ac:dyDescent="0.25">
      <c r="A1315"/>
      <c r="B1315"/>
      <c r="O1315" s="3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s="1" customFormat="1" x14ac:dyDescent="0.25">
      <c r="A1316"/>
      <c r="B1316"/>
      <c r="O1316" s="3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5"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3"/>
      <c r="P1317" s="1"/>
      <c r="Q1317" s="1"/>
      <c r="R1317" s="1"/>
    </row>
    <row r="1318" spans="1:52" x14ac:dyDescent="0.25">
      <c r="P1318" s="1"/>
      <c r="Q1318" s="1"/>
      <c r="R1318" s="1"/>
    </row>
    <row r="1319" spans="1:52" x14ac:dyDescent="0.25">
      <c r="P1319" s="1"/>
      <c r="Q1319" s="1"/>
      <c r="R1319" s="1"/>
    </row>
  </sheetData>
  <sheetProtection sheet="1" objects="1" scenarios="1" formatCells="0"/>
  <mergeCells count="8">
    <mergeCell ref="F14:N14"/>
    <mergeCell ref="E16:G16"/>
    <mergeCell ref="H16:O17"/>
    <mergeCell ref="C2:R2"/>
    <mergeCell ref="H8:J8"/>
    <mergeCell ref="H9:J9"/>
    <mergeCell ref="H10:J10"/>
    <mergeCell ref="H11:J11"/>
  </mergeCells>
  <dataValidations count="2">
    <dataValidation allowBlank="1" showErrorMessage="1" error="Числото, което сте въвели не е между 1 и 5!" prompt="Може да въвеждате стойности между 1 и 5!" sqref="C10 B4"/>
    <dataValidation type="whole" allowBlank="1" showErrorMessage="1" error="Числото, което сте въвели не е между 1 и 5!" prompt="Може да въвеждате стойности между 1 и 5!" sqref="C11:C1048576 C3:C9 B5:B1048576">
      <formula1>1</formula1>
      <formula2>5</formula2>
    </dataValidation>
  </dataValidations>
  <hyperlinks>
    <hyperlink ref="A1" location="Начало!A1" display="Начало"/>
    <hyperlink ref="A2" location="Experiment!A1" display="Experiment"/>
  </hyperlink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C1315"/>
  <sheetViews>
    <sheetView zoomScale="90" zoomScaleNormal="90" workbookViewId="0"/>
  </sheetViews>
  <sheetFormatPr defaultRowHeight="15" x14ac:dyDescent="0.25"/>
  <cols>
    <col min="1" max="1" width="9.28515625" customWidth="1"/>
    <col min="2" max="3" width="14.28515625" customWidth="1"/>
    <col min="4" max="4" width="9.140625" style="1"/>
    <col min="5" max="5" width="5" style="1" customWidth="1"/>
    <col min="6" max="6" width="10.7109375" customWidth="1"/>
    <col min="14" max="14" width="6.85546875" customWidth="1"/>
    <col min="15" max="15" width="12" customWidth="1"/>
    <col min="16" max="16" width="6" style="22" customWidth="1"/>
    <col min="17" max="17" width="7.85546875" style="23" customWidth="1"/>
    <col min="18" max="19" width="9.140625" style="23"/>
    <col min="22" max="53" width="9.140625" style="2"/>
  </cols>
  <sheetData>
    <row r="1" spans="1:54" s="1" customFormat="1" ht="18.75" x14ac:dyDescent="0.25">
      <c r="A1" s="196" t="s">
        <v>128</v>
      </c>
      <c r="F1" s="797" t="s">
        <v>11</v>
      </c>
      <c r="G1" s="797"/>
      <c r="H1" s="797"/>
      <c r="I1" s="797"/>
      <c r="J1" s="797"/>
      <c r="K1" s="797"/>
      <c r="L1" s="797"/>
      <c r="M1" s="797"/>
      <c r="N1" s="797"/>
      <c r="O1" s="797"/>
      <c r="P1" s="797"/>
      <c r="Q1" s="797"/>
      <c r="R1" s="797"/>
      <c r="S1" s="797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4" s="1" customFormat="1" x14ac:dyDescent="0.25">
      <c r="A2" s="196"/>
      <c r="P2" s="3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4" s="1" customFormat="1" x14ac:dyDescent="0.25">
      <c r="A3" s="196" t="s">
        <v>531</v>
      </c>
      <c r="D3" s="1" t="s">
        <v>439</v>
      </c>
      <c r="P3" s="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4" s="1" customFormat="1" x14ac:dyDescent="0.25">
      <c r="D4" s="1" t="s">
        <v>440</v>
      </c>
      <c r="P4" s="3"/>
      <c r="Q4" s="20" t="s">
        <v>12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4" s="1" customFormat="1" x14ac:dyDescent="0.25">
      <c r="A5" s="196"/>
      <c r="D5" s="1" t="s">
        <v>441</v>
      </c>
      <c r="P5" s="3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54" s="1" customFormat="1" x14ac:dyDescent="0.25">
      <c r="P6" s="3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54" s="1" customFormat="1" x14ac:dyDescent="0.25">
      <c r="G7" s="1" t="s">
        <v>331</v>
      </c>
      <c r="P7" s="3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4" s="1" customFormat="1" x14ac:dyDescent="0.25">
      <c r="C8" s="1" t="s">
        <v>332</v>
      </c>
      <c r="G8" s="804" t="str">
        <f>B9</f>
        <v>Променлива Х</v>
      </c>
      <c r="H8" s="805"/>
      <c r="I8" s="805"/>
      <c r="K8" s="804" t="str">
        <f>C9</f>
        <v>Променлива Y</v>
      </c>
      <c r="L8" s="805"/>
      <c r="M8" s="805"/>
      <c r="P8" s="3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4" x14ac:dyDescent="0.25">
      <c r="A9" s="4" t="s">
        <v>0</v>
      </c>
      <c r="B9" s="24" t="s">
        <v>13</v>
      </c>
      <c r="C9" s="24" t="s">
        <v>14</v>
      </c>
      <c r="D9" s="9"/>
      <c r="F9" s="1"/>
      <c r="G9" s="4" t="s">
        <v>2</v>
      </c>
      <c r="H9" s="806" t="s">
        <v>3</v>
      </c>
      <c r="I9" s="807"/>
      <c r="J9" s="1"/>
      <c r="K9" s="4" t="s">
        <v>2</v>
      </c>
      <c r="L9" s="806" t="s">
        <v>3</v>
      </c>
      <c r="M9" s="807"/>
      <c r="N9" s="1"/>
      <c r="O9" s="1"/>
      <c r="P9" s="3"/>
      <c r="Q9" s="1"/>
      <c r="R9" s="1"/>
      <c r="S9" s="1"/>
      <c r="T9" s="2"/>
      <c r="U9" s="2"/>
    </row>
    <row r="10" spans="1:54" x14ac:dyDescent="0.25">
      <c r="A10" s="5">
        <v>1</v>
      </c>
      <c r="B10" s="55"/>
      <c r="C10" s="55"/>
      <c r="D10" s="10"/>
      <c r="F10" s="1"/>
      <c r="G10" s="5">
        <v>1</v>
      </c>
      <c r="H10" s="803"/>
      <c r="I10" s="803"/>
      <c r="J10" s="1"/>
      <c r="K10" s="5">
        <v>1</v>
      </c>
      <c r="L10" s="803"/>
      <c r="M10" s="803"/>
      <c r="N10" s="1"/>
      <c r="O10" s="1"/>
      <c r="P10" s="3"/>
      <c r="Q10" s="1"/>
      <c r="R10" s="1"/>
      <c r="S10" s="1"/>
      <c r="T10" s="2"/>
      <c r="U10" s="2"/>
    </row>
    <row r="11" spans="1:54" x14ac:dyDescent="0.25">
      <c r="A11" s="6">
        <v>2</v>
      </c>
      <c r="B11" s="55"/>
      <c r="C11" s="55"/>
      <c r="D11" s="10"/>
      <c r="F11" s="1"/>
      <c r="G11" s="5">
        <v>2</v>
      </c>
      <c r="H11" s="803"/>
      <c r="I11" s="803"/>
      <c r="J11" s="1"/>
      <c r="K11" s="5">
        <v>2</v>
      </c>
      <c r="L11" s="803"/>
      <c r="M11" s="803"/>
      <c r="N11" s="1"/>
      <c r="O11" s="1"/>
      <c r="P11" s="3"/>
      <c r="Q11" s="1"/>
      <c r="R11" s="1"/>
      <c r="S11" s="2"/>
      <c r="T11" s="2"/>
      <c r="U11" s="2"/>
    </row>
    <row r="12" spans="1:54" x14ac:dyDescent="0.25">
      <c r="A12" s="6">
        <v>3</v>
      </c>
      <c r="B12" s="55"/>
      <c r="C12" s="55"/>
      <c r="D12" s="10"/>
      <c r="F12" s="1"/>
      <c r="G12" s="5">
        <v>3</v>
      </c>
      <c r="H12" s="803"/>
      <c r="I12" s="803"/>
      <c r="J12" s="1"/>
      <c r="K12" s="5">
        <v>3</v>
      </c>
      <c r="L12" s="803"/>
      <c r="M12" s="803"/>
      <c r="N12" s="1"/>
      <c r="O12" s="1"/>
      <c r="P12" s="3"/>
      <c r="Q12" s="1"/>
      <c r="R12" s="1"/>
      <c r="S12" s="2"/>
      <c r="T12" s="2"/>
      <c r="U12" s="2"/>
    </row>
    <row r="13" spans="1:54" x14ac:dyDescent="0.25">
      <c r="A13" s="6">
        <v>4</v>
      </c>
      <c r="B13" s="55"/>
      <c r="C13" s="55"/>
      <c r="D13" s="10"/>
      <c r="F13" s="1"/>
      <c r="G13" s="5">
        <v>4</v>
      </c>
      <c r="H13" s="803"/>
      <c r="I13" s="803"/>
      <c r="J13" s="1"/>
      <c r="K13" s="5">
        <v>4</v>
      </c>
      <c r="L13" s="803"/>
      <c r="M13" s="803"/>
      <c r="N13" s="1"/>
      <c r="O13" s="1"/>
      <c r="P13" s="3"/>
      <c r="Q13" s="1"/>
      <c r="R13" s="1"/>
      <c r="T13" s="2"/>
      <c r="U13" s="2"/>
    </row>
    <row r="14" spans="1:54" x14ac:dyDescent="0.25">
      <c r="A14" s="6">
        <v>5</v>
      </c>
      <c r="B14" s="55"/>
      <c r="C14" s="55"/>
      <c r="D14" s="10"/>
      <c r="G14" s="5">
        <v>5</v>
      </c>
      <c r="H14" s="803"/>
      <c r="I14" s="803"/>
      <c r="J14" s="1"/>
      <c r="K14" s="5">
        <v>5</v>
      </c>
      <c r="L14" s="803"/>
      <c r="M14" s="803"/>
      <c r="N14" s="2"/>
      <c r="O14" s="2"/>
      <c r="P14" s="17"/>
      <c r="Q14" s="2"/>
      <c r="R14" s="2"/>
      <c r="S14" s="2"/>
      <c r="T14" s="2"/>
      <c r="U14" s="2"/>
    </row>
    <row r="15" spans="1:54" x14ac:dyDescent="0.25">
      <c r="A15" s="6">
        <v>6</v>
      </c>
      <c r="B15" s="55"/>
      <c r="C15" s="55"/>
      <c r="D15" s="10"/>
      <c r="F15" s="1"/>
      <c r="G15" s="1"/>
      <c r="H15" s="1"/>
      <c r="I15" s="1"/>
      <c r="J15" s="1"/>
      <c r="K15" s="1"/>
      <c r="L15" s="1"/>
      <c r="M15" s="2"/>
      <c r="N15" s="2"/>
      <c r="O15" s="2"/>
      <c r="P15" s="17"/>
      <c r="Q15" s="2"/>
      <c r="R15" s="2"/>
      <c r="S15" s="2"/>
      <c r="T15" s="2"/>
      <c r="U15" s="2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6"/>
    </row>
    <row r="16" spans="1:54" x14ac:dyDescent="0.25">
      <c r="A16" s="6">
        <v>7</v>
      </c>
      <c r="B16" s="55"/>
      <c r="C16" s="55"/>
      <c r="D16" s="10"/>
      <c r="G16" s="1"/>
      <c r="H16" s="1"/>
      <c r="I16" s="1"/>
      <c r="J16" s="1"/>
      <c r="K16" s="1"/>
      <c r="L16" s="1"/>
      <c r="M16" s="2"/>
      <c r="O16" s="2"/>
      <c r="P16" s="17"/>
      <c r="Q16" s="2"/>
      <c r="R16" s="2"/>
      <c r="S16" s="2"/>
      <c r="T16" s="2"/>
      <c r="U16" s="2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6"/>
    </row>
    <row r="17" spans="1:54" x14ac:dyDescent="0.25">
      <c r="A17" s="6">
        <v>8</v>
      </c>
      <c r="B17" s="55"/>
      <c r="C17" s="55"/>
      <c r="D17" s="10"/>
      <c r="F17" s="25" t="s">
        <v>438</v>
      </c>
      <c r="G17" s="1"/>
      <c r="H17" s="1"/>
      <c r="I17" s="1"/>
      <c r="J17" s="1"/>
      <c r="K17" s="1"/>
      <c r="L17" s="1"/>
      <c r="M17" s="2"/>
      <c r="N17" s="2"/>
      <c r="O17" s="2"/>
      <c r="P17" s="17"/>
      <c r="Q17" s="2"/>
      <c r="R17" s="2"/>
      <c r="S17" s="2"/>
      <c r="T17" s="2"/>
      <c r="U17" s="2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6"/>
    </row>
    <row r="18" spans="1:54" x14ac:dyDescent="0.25">
      <c r="A18" s="6">
        <v>9</v>
      </c>
      <c r="B18" s="55"/>
      <c r="C18" s="55"/>
      <c r="D18" s="10"/>
      <c r="F18" s="1"/>
      <c r="G18" s="808" t="str">
        <f>C9</f>
        <v>Променлива Y</v>
      </c>
      <c r="H18" s="808"/>
      <c r="I18" s="808"/>
      <c r="J18" s="808"/>
      <c r="K18" s="808"/>
      <c r="L18" s="809" t="s">
        <v>8</v>
      </c>
      <c r="M18" s="2"/>
      <c r="N18" s="2"/>
      <c r="O18" s="2"/>
      <c r="P18" s="17"/>
      <c r="Q18" s="2"/>
      <c r="R18" s="2"/>
      <c r="S18" s="2"/>
      <c r="T18" s="18" t="s">
        <v>15</v>
      </c>
      <c r="U18" s="2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6"/>
    </row>
    <row r="19" spans="1:54" x14ac:dyDescent="0.25">
      <c r="A19" s="6">
        <v>11</v>
      </c>
      <c r="B19" s="55"/>
      <c r="C19" s="55"/>
      <c r="D19" s="10"/>
      <c r="F19" s="1"/>
      <c r="G19" s="7" t="str">
        <f>IF(L10="","",L10)</f>
        <v/>
      </c>
      <c r="H19" s="7" t="str">
        <f>IF(L11="","",L11)</f>
        <v/>
      </c>
      <c r="I19" s="7" t="str">
        <f>IF(L12="","",L12)</f>
        <v/>
      </c>
      <c r="J19" s="7" t="str">
        <f>IF(L13="","",L13)</f>
        <v/>
      </c>
      <c r="K19" s="7" t="str">
        <f>IF(L14="","",L14)</f>
        <v/>
      </c>
      <c r="L19" s="798"/>
      <c r="M19" s="2"/>
      <c r="N19" s="2"/>
      <c r="O19" s="2"/>
      <c r="P19" s="17"/>
      <c r="Q19" s="20" t="s">
        <v>16</v>
      </c>
      <c r="R19" s="2"/>
      <c r="S19" s="2"/>
      <c r="T19" s="2"/>
      <c r="U19" s="2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6"/>
    </row>
    <row r="20" spans="1:54" ht="15" customHeight="1" x14ac:dyDescent="0.25">
      <c r="A20" s="6">
        <v>12</v>
      </c>
      <c r="B20" s="55"/>
      <c r="C20" s="55"/>
      <c r="D20" s="10"/>
      <c r="E20" s="810" t="str">
        <f>B9</f>
        <v>Променлива Х</v>
      </c>
      <c r="F20" s="812" t="str">
        <f>IF(H10="","",H10)</f>
        <v/>
      </c>
      <c r="G20" s="814" t="str">
        <f>IF(OR($BB$38=0,$BC$38=0),"",COUNTIFS($B:$B,$G$10,$C:$C,K10))</f>
        <v/>
      </c>
      <c r="H20" s="814" t="str">
        <f>IF(OR($BB$38=0,$BC$38=0),"",COUNTIFS($B:$B,$G$10,$C:$C,$K$11))</f>
        <v/>
      </c>
      <c r="I20" s="814" t="str">
        <f>IF(OR($BB$38=0,$BC$38=0),"",COUNTIFS($B:$B,$G$10,$C:$C,K12))</f>
        <v/>
      </c>
      <c r="J20" s="814" t="str">
        <f>IF(OR($BB$38=0,$BC$38=0),"",COUNTIFS($B:$B,G10,$C:$C,$K$13))</f>
        <v/>
      </c>
      <c r="K20" s="814" t="str">
        <f>IF(OR($BB$38=0,$BC$38=0),"",COUNTIFS($B:$B,$G$10,$C:$C,K14))</f>
        <v/>
      </c>
      <c r="L20" s="816">
        <f>SUM(G20:K20)</f>
        <v>0</v>
      </c>
      <c r="M20" s="2"/>
      <c r="N20" s="2"/>
      <c r="O20" s="2"/>
      <c r="P20" s="17"/>
      <c r="Q20" s="2"/>
      <c r="R20" s="2"/>
      <c r="S20" s="2"/>
      <c r="T20" s="2"/>
      <c r="U20" s="2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6"/>
    </row>
    <row r="21" spans="1:54" x14ac:dyDescent="0.25">
      <c r="A21" s="6">
        <v>13</v>
      </c>
      <c r="B21" s="55"/>
      <c r="C21" s="55"/>
      <c r="D21" s="10"/>
      <c r="E21" s="811"/>
      <c r="F21" s="813"/>
      <c r="G21" s="815"/>
      <c r="H21" s="815"/>
      <c r="I21" s="815"/>
      <c r="J21" s="815"/>
      <c r="K21" s="815"/>
      <c r="L21" s="816"/>
      <c r="M21" s="2"/>
      <c r="N21" s="2"/>
      <c r="O21" s="2"/>
      <c r="P21" s="17"/>
      <c r="Q21" s="2"/>
      <c r="R21" s="2"/>
      <c r="S21" s="2"/>
      <c r="T21" s="2"/>
      <c r="U21" s="2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6"/>
    </row>
    <row r="22" spans="1:54" x14ac:dyDescent="0.25">
      <c r="A22" s="6">
        <v>14</v>
      </c>
      <c r="B22" s="55"/>
      <c r="C22" s="55"/>
      <c r="D22" s="10"/>
      <c r="E22" s="811"/>
      <c r="F22" s="812" t="str">
        <f>IF(H11="","",H11)</f>
        <v/>
      </c>
      <c r="G22" s="814" t="str">
        <f>IF(OR($BB$38=0,$BC$38=0),"",COUNTIFS($B:$B,$G$11,$C:$C,K10))</f>
        <v/>
      </c>
      <c r="H22" s="814" t="str">
        <f>IF(OR($BB$38=0,$BC$38=0),"",COUNTIFS($B:$B,$G$11,$C:$C,$K$11))</f>
        <v/>
      </c>
      <c r="I22" s="814" t="str">
        <f>IF(OR($BB$38=0,$BC$38=0),"",COUNTIFS($B:$B,$G$11,$C:$C,K12))</f>
        <v/>
      </c>
      <c r="J22" s="814" t="str">
        <f>IF(OR($BB$38=0,$BC$38=0),"",COUNTIFS($B:$B,G11,$C:$C,$K$13))</f>
        <v/>
      </c>
      <c r="K22" s="814" t="str">
        <f>IF(OR($BB$38=0,$BC$38=0),"",COUNTIFS($B:$B,$G$11,$C:$C,K14))</f>
        <v/>
      </c>
      <c r="L22" s="816">
        <f>SUM(G22:K22)</f>
        <v>0</v>
      </c>
      <c r="M22" s="2"/>
      <c r="N22" s="2"/>
      <c r="O22" s="2"/>
      <c r="P22" s="17"/>
      <c r="R22" s="2"/>
      <c r="S22" s="2"/>
      <c r="T22" s="2"/>
      <c r="U22" s="2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6"/>
    </row>
    <row r="23" spans="1:54" x14ac:dyDescent="0.25">
      <c r="A23" s="6">
        <v>15</v>
      </c>
      <c r="B23" s="55"/>
      <c r="C23" s="55"/>
      <c r="D23" s="10"/>
      <c r="E23" s="811"/>
      <c r="F23" s="813"/>
      <c r="G23" s="815"/>
      <c r="H23" s="815"/>
      <c r="I23" s="815"/>
      <c r="J23" s="815"/>
      <c r="K23" s="815"/>
      <c r="L23" s="816"/>
      <c r="M23" s="2"/>
      <c r="N23" s="2"/>
      <c r="O23" s="2"/>
      <c r="P23" s="17"/>
      <c r="Q23" s="2"/>
      <c r="R23" s="2"/>
      <c r="S23" s="2"/>
      <c r="T23" s="2"/>
      <c r="U23" s="2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6"/>
    </row>
    <row r="24" spans="1:54" x14ac:dyDescent="0.25">
      <c r="A24" s="6">
        <v>16</v>
      </c>
      <c r="B24" s="55"/>
      <c r="C24" s="55"/>
      <c r="D24" s="10"/>
      <c r="E24" s="811"/>
      <c r="F24" s="812" t="str">
        <f>IF(H12="","",H12)</f>
        <v/>
      </c>
      <c r="G24" s="814" t="str">
        <f>IF(OR($BB$38=0,$BC$38=0),"",COUNTIFS($B:$B,$G$12,$C:$C,K10))</f>
        <v/>
      </c>
      <c r="H24" s="814" t="str">
        <f>IF(OR($BB$38=0,$BC$38=0),"",COUNTIFS($B:$B,$G$12,$C:$C,$K$11))</f>
        <v/>
      </c>
      <c r="I24" s="814" t="str">
        <f>IF(OR($BB$38=0,$BC$38=0),"",COUNTIFS($B:$B,$G$12,$C:$C,K12))</f>
        <v/>
      </c>
      <c r="J24" s="814" t="str">
        <f>IF(OR($BB$38=0,$BC$38=0),"",COUNTIFS($B:$B,G12,$C:$C,$K$13))</f>
        <v/>
      </c>
      <c r="K24" s="814" t="str">
        <f>IF(OR($BB$38=0,$BC$38=0),"",COUNTIFS($B:$B,$G$12,$C:$C,K14))</f>
        <v/>
      </c>
      <c r="L24" s="816">
        <f>SUM(G24:K24)</f>
        <v>0</v>
      </c>
      <c r="M24" s="2"/>
      <c r="N24" s="2"/>
      <c r="O24" s="2"/>
      <c r="P24" s="17"/>
      <c r="Q24" s="2"/>
      <c r="R24" s="2"/>
      <c r="S24" s="2"/>
      <c r="T24" s="1"/>
      <c r="U24" s="1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6"/>
    </row>
    <row r="25" spans="1:54" x14ac:dyDescent="0.25">
      <c r="A25" s="6">
        <v>17</v>
      </c>
      <c r="B25" s="55"/>
      <c r="C25" s="55"/>
      <c r="D25" s="10"/>
      <c r="E25" s="811"/>
      <c r="F25" s="813"/>
      <c r="G25" s="815"/>
      <c r="H25" s="815"/>
      <c r="I25" s="815"/>
      <c r="J25" s="815"/>
      <c r="K25" s="815"/>
      <c r="L25" s="816"/>
      <c r="M25" s="2"/>
      <c r="N25" s="2"/>
      <c r="O25" s="2"/>
      <c r="P25" s="17"/>
      <c r="R25" s="2"/>
      <c r="S25" s="2"/>
      <c r="T25" s="1"/>
      <c r="U25" s="1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6"/>
    </row>
    <row r="26" spans="1:54" x14ac:dyDescent="0.25">
      <c r="A26" s="6">
        <v>18</v>
      </c>
      <c r="B26" s="55"/>
      <c r="C26" s="55"/>
      <c r="D26" s="10"/>
      <c r="E26" s="811"/>
      <c r="F26" s="812" t="str">
        <f>IF(H13="","",H13)</f>
        <v/>
      </c>
      <c r="G26" s="814" t="str">
        <f>IF(OR($BB$38=0,$BC$38=0),"",COUNTIFS($B:$B,$G$13,$C:$C,K10))</f>
        <v/>
      </c>
      <c r="H26" s="814" t="str">
        <f>IF(OR($BB$38=0,$BC$38=0),"",COUNTIFS($B:$B,$G$13,$C:$C,$K$11))</f>
        <v/>
      </c>
      <c r="I26" s="814" t="str">
        <f>IF(OR($BB$38=0,$BC$38=0),"",COUNTIFS($B:$B,$G$13,$C:$C,K12))</f>
        <v/>
      </c>
      <c r="J26" s="814" t="str">
        <f>IF(OR($BB$38=0,$BC$38=0),"",COUNTIFS($B:$B,G13,$C:$C,$K$13))</f>
        <v/>
      </c>
      <c r="K26" s="814" t="str">
        <f>IF(OR($BB$38=0,$BC$38=0),"",COUNTIFS($B:$B,$G$13,$C:$C,K14))</f>
        <v/>
      </c>
      <c r="L26" s="816">
        <f>SUM(G26:K26)</f>
        <v>0</v>
      </c>
      <c r="M26" s="2"/>
      <c r="N26" s="2"/>
      <c r="O26" s="2"/>
      <c r="P26" s="17"/>
      <c r="Q26" s="2"/>
      <c r="R26" s="2"/>
      <c r="S26" s="1"/>
      <c r="T26" s="1"/>
      <c r="U26" s="1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6"/>
    </row>
    <row r="27" spans="1:54" x14ac:dyDescent="0.25">
      <c r="A27" s="6">
        <v>19</v>
      </c>
      <c r="B27" s="55"/>
      <c r="C27" s="55"/>
      <c r="D27" s="10"/>
      <c r="E27" s="811"/>
      <c r="F27" s="813"/>
      <c r="G27" s="815"/>
      <c r="H27" s="815"/>
      <c r="I27" s="815"/>
      <c r="J27" s="815"/>
      <c r="K27" s="815"/>
      <c r="L27" s="816"/>
      <c r="M27" s="2"/>
      <c r="N27" s="2"/>
      <c r="O27" s="2"/>
      <c r="P27" s="17"/>
      <c r="Q27" s="2"/>
      <c r="R27" s="2"/>
      <c r="S27" s="1"/>
      <c r="T27" s="1"/>
      <c r="U27" s="1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6"/>
    </row>
    <row r="28" spans="1:54" x14ac:dyDescent="0.25">
      <c r="A28" s="6">
        <v>20</v>
      </c>
      <c r="B28" s="55"/>
      <c r="C28" s="55"/>
      <c r="D28" s="10"/>
      <c r="E28" s="811"/>
      <c r="F28" s="812" t="str">
        <f>IF(H14="","",H14)</f>
        <v/>
      </c>
      <c r="G28" s="814" t="str">
        <f>IF(OR($BB$38=0,$BC$38=0),"",COUNTIFS($B:$B,$G$14,$C:$C,K10))</f>
        <v/>
      </c>
      <c r="H28" s="814" t="str">
        <f>IF(OR($BB$38=0,$BC$38=0),"",COUNTIFS($B:$B,$G$14,$C:$C,$K$11))</f>
        <v/>
      </c>
      <c r="I28" s="814" t="str">
        <f>IF(OR($BB$38=0,$BC$38=0),"",COUNTIFS($B:$B,$G$14,$C:$C,K12))</f>
        <v/>
      </c>
      <c r="J28" s="814" t="str">
        <f>IF(OR($BB$38=0,$BC$38=0),"",COUNTIFS($B:$B,G14,$C:$C,$K$13))</f>
        <v/>
      </c>
      <c r="K28" s="814" t="str">
        <f>IF(OR($BB$38=0,$BC$38=0),"",COUNTIFS($B:$B,$G$14,$C:$C,K14))</f>
        <v/>
      </c>
      <c r="L28" s="816">
        <f>SUM(G28:K28)</f>
        <v>0</v>
      </c>
      <c r="M28" s="2"/>
      <c r="N28" s="2"/>
      <c r="O28" s="2"/>
      <c r="P28" s="17"/>
      <c r="Q28" s="2"/>
      <c r="R28" s="2"/>
      <c r="S28" s="1"/>
      <c r="T28" s="1"/>
      <c r="U28" s="1"/>
      <c r="AH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6"/>
    </row>
    <row r="29" spans="1:54" x14ac:dyDescent="0.25">
      <c r="A29" s="6">
        <v>21</v>
      </c>
      <c r="B29" s="55"/>
      <c r="C29" s="55"/>
      <c r="D29" s="10"/>
      <c r="E29" s="811"/>
      <c r="F29" s="813"/>
      <c r="G29" s="815"/>
      <c r="H29" s="815"/>
      <c r="I29" s="815"/>
      <c r="J29" s="815"/>
      <c r="K29" s="815"/>
      <c r="L29" s="816"/>
      <c r="M29" s="1"/>
      <c r="N29" s="1"/>
      <c r="O29" s="1"/>
      <c r="P29" s="3"/>
      <c r="Q29" s="1"/>
      <c r="R29" s="1"/>
      <c r="S29" s="1"/>
      <c r="T29" s="1"/>
      <c r="U29" s="1"/>
      <c r="AH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6"/>
    </row>
    <row r="30" spans="1:54" x14ac:dyDescent="0.25">
      <c r="A30" s="6">
        <v>23</v>
      </c>
      <c r="B30" s="55"/>
      <c r="C30" s="55"/>
      <c r="D30" s="10"/>
      <c r="F30" s="27" t="s">
        <v>8</v>
      </c>
      <c r="G30" s="28">
        <f t="shared" ref="G30:L30" si="0">SUM(G20:G28)</f>
        <v>0</v>
      </c>
      <c r="H30" s="28">
        <f t="shared" si="0"/>
        <v>0</v>
      </c>
      <c r="I30" s="28">
        <f t="shared" si="0"/>
        <v>0</v>
      </c>
      <c r="J30" s="28">
        <f t="shared" si="0"/>
        <v>0</v>
      </c>
      <c r="K30" s="28">
        <f t="shared" si="0"/>
        <v>0</v>
      </c>
      <c r="L30" s="29">
        <f t="shared" si="0"/>
        <v>0</v>
      </c>
      <c r="M30" s="1"/>
      <c r="N30" s="1"/>
      <c r="O30" s="1"/>
      <c r="P30" s="3"/>
      <c r="Q30" s="1"/>
      <c r="R30" s="1"/>
      <c r="S30" s="1"/>
      <c r="T30" s="1"/>
      <c r="U30" s="1"/>
      <c r="AH30" s="25"/>
      <c r="AJ30" s="25"/>
      <c r="AK30" s="25"/>
      <c r="AL30" s="25"/>
      <c r="AM30" s="30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6"/>
    </row>
    <row r="31" spans="1:54" x14ac:dyDescent="0.25">
      <c r="A31" s="6">
        <v>24</v>
      </c>
      <c r="B31" s="55"/>
      <c r="C31" s="55"/>
      <c r="D31" s="10"/>
      <c r="F31" s="1"/>
      <c r="G31" s="1"/>
      <c r="H31" s="1"/>
      <c r="I31" s="1"/>
      <c r="J31" s="1"/>
      <c r="K31" s="1"/>
      <c r="L31" s="1"/>
      <c r="M31" s="1"/>
      <c r="N31" s="1"/>
      <c r="O31" s="1"/>
      <c r="P31" s="3"/>
      <c r="Q31" s="1"/>
      <c r="R31" s="1"/>
      <c r="S31" s="1"/>
      <c r="T31" s="1"/>
      <c r="U31" s="1"/>
      <c r="AH31" s="25"/>
      <c r="AJ31" s="25"/>
      <c r="AK31" s="25"/>
      <c r="AL31" s="25">
        <v>1</v>
      </c>
      <c r="AM31" s="25">
        <v>2</v>
      </c>
      <c r="AN31" s="25">
        <v>3</v>
      </c>
      <c r="AO31" s="25">
        <v>4</v>
      </c>
      <c r="AP31" s="25">
        <v>5</v>
      </c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6"/>
    </row>
    <row r="32" spans="1:54" x14ac:dyDescent="0.25">
      <c r="A32" s="6">
        <v>25</v>
      </c>
      <c r="B32" s="55"/>
      <c r="C32" s="55"/>
      <c r="D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3"/>
      <c r="Q32" s="1"/>
      <c r="R32" s="1"/>
      <c r="S32" s="1"/>
      <c r="T32" s="1"/>
      <c r="U32" s="1"/>
      <c r="AH32" s="25"/>
      <c r="AJ32" s="25"/>
      <c r="AK32" s="25">
        <v>1</v>
      </c>
      <c r="AL32" s="25" t="e">
        <f>G20/$L$20*100</f>
        <v>#VALUE!</v>
      </c>
      <c r="AM32" s="25" t="e">
        <f>H20/$L$20*100</f>
        <v>#VALUE!</v>
      </c>
      <c r="AN32" s="25" t="e">
        <f>I20/$L$20*100</f>
        <v>#VALUE!</v>
      </c>
      <c r="AO32" s="25" t="e">
        <f>J20/$L$20*100</f>
        <v>#VALUE!</v>
      </c>
      <c r="AP32" s="25" t="e">
        <f>K20/$L$20*100</f>
        <v>#VALUE!</v>
      </c>
      <c r="AQ32" s="25" t="e">
        <f>SUM(AL32:AP32)</f>
        <v>#VALUE!</v>
      </c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6"/>
    </row>
    <row r="33" spans="1:55" x14ac:dyDescent="0.25">
      <c r="A33" s="6">
        <v>26</v>
      </c>
      <c r="B33" s="55"/>
      <c r="C33" s="55"/>
      <c r="D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3"/>
      <c r="Q33" s="1"/>
      <c r="R33" s="1"/>
      <c r="S33" s="1"/>
      <c r="T33" s="1"/>
      <c r="U33" s="1"/>
      <c r="AH33" s="25"/>
      <c r="AI33" s="25">
        <f t="shared" ref="AI33" si="1">L15</f>
        <v>0</v>
      </c>
      <c r="AJ33" s="25"/>
      <c r="AK33" s="25">
        <v>2</v>
      </c>
      <c r="AL33" s="25" t="e">
        <f>G22/$L$22*100</f>
        <v>#VALUE!</v>
      </c>
      <c r="AM33" s="25" t="e">
        <f>H22/$L$22*100</f>
        <v>#VALUE!</v>
      </c>
      <c r="AN33" s="25" t="e">
        <f>I22/$L$22*100</f>
        <v>#VALUE!</v>
      </c>
      <c r="AO33" s="25" t="e">
        <f>J22/$L$22*100</f>
        <v>#VALUE!</v>
      </c>
      <c r="AP33" s="25" t="e">
        <f>K22/$L$22*100</f>
        <v>#VALUE!</v>
      </c>
      <c r="AQ33" s="25" t="e">
        <f t="shared" ref="AQ33:AQ36" si="2">SUM(AL33:AP33)</f>
        <v>#VALUE!</v>
      </c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6"/>
    </row>
    <row r="34" spans="1:55" x14ac:dyDescent="0.25">
      <c r="A34" s="6">
        <v>27</v>
      </c>
      <c r="B34" s="55"/>
      <c r="C34" s="55"/>
      <c r="D34" s="10"/>
      <c r="F34" s="1"/>
      <c r="G34" s="1"/>
      <c r="H34" s="1"/>
      <c r="I34" s="1"/>
      <c r="J34" s="1"/>
      <c r="K34" s="1"/>
      <c r="L34" s="1"/>
      <c r="M34" s="1"/>
      <c r="N34" s="1"/>
      <c r="O34" s="1"/>
      <c r="P34" s="3"/>
      <c r="Q34" s="1"/>
      <c r="R34" s="1"/>
      <c r="S34" s="1"/>
      <c r="T34" s="1"/>
      <c r="U34" s="1"/>
      <c r="AH34" s="25"/>
      <c r="AI34" s="25"/>
      <c r="AJ34" s="25"/>
      <c r="AK34" s="25">
        <v>3</v>
      </c>
      <c r="AL34" s="25" t="e">
        <f>G24/$L$24*100</f>
        <v>#VALUE!</v>
      </c>
      <c r="AM34" s="25" t="e">
        <f>H24/$L$24*100</f>
        <v>#VALUE!</v>
      </c>
      <c r="AN34" s="25" t="e">
        <f>I24/$L$24*100</f>
        <v>#VALUE!</v>
      </c>
      <c r="AO34" s="25" t="e">
        <f>J24/$L$24*100</f>
        <v>#VALUE!</v>
      </c>
      <c r="AP34" s="25" t="e">
        <f>K24/$L$24*100</f>
        <v>#VALUE!</v>
      </c>
      <c r="AQ34" s="25" t="e">
        <f t="shared" si="2"/>
        <v>#VALUE!</v>
      </c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6"/>
    </row>
    <row r="35" spans="1:55" x14ac:dyDescent="0.25">
      <c r="A35" s="6">
        <v>28</v>
      </c>
      <c r="B35" s="55"/>
      <c r="C35" s="55"/>
      <c r="D35" s="10"/>
      <c r="F35" s="1"/>
      <c r="G35" s="1"/>
      <c r="H35" s="1"/>
      <c r="I35" s="1"/>
      <c r="J35" s="1"/>
      <c r="K35" s="1"/>
      <c r="L35" s="1"/>
      <c r="M35" s="1"/>
      <c r="N35" s="1"/>
      <c r="O35" s="1"/>
      <c r="P35" s="3"/>
      <c r="Q35" s="1"/>
      <c r="R35" s="1"/>
      <c r="S35" s="1"/>
      <c r="T35" s="1" t="s">
        <v>17</v>
      </c>
      <c r="U35" s="1"/>
      <c r="AH35" s="25"/>
      <c r="AI35" s="25"/>
      <c r="AJ35" s="25"/>
      <c r="AK35" s="25">
        <v>4</v>
      </c>
      <c r="AL35" s="25" t="e">
        <f>G26/$L$26*100</f>
        <v>#VALUE!</v>
      </c>
      <c r="AM35" s="25" t="e">
        <f>H26/$L$26*100</f>
        <v>#VALUE!</v>
      </c>
      <c r="AN35" s="25" t="e">
        <f>I26/$L$26*100</f>
        <v>#VALUE!</v>
      </c>
      <c r="AO35" s="25" t="e">
        <f>J26/$L$26*100</f>
        <v>#VALUE!</v>
      </c>
      <c r="AP35" s="25" t="e">
        <f>K26/$L$26*100</f>
        <v>#VALUE!</v>
      </c>
      <c r="AQ35" s="25" t="e">
        <f t="shared" si="2"/>
        <v>#VALUE!</v>
      </c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6"/>
    </row>
    <row r="36" spans="1:55" x14ac:dyDescent="0.25">
      <c r="A36" s="6">
        <v>29</v>
      </c>
      <c r="B36" s="55"/>
      <c r="C36" s="55"/>
      <c r="F36" s="1"/>
      <c r="G36" s="1"/>
      <c r="H36" s="1"/>
      <c r="I36" s="1"/>
      <c r="J36" s="1"/>
      <c r="K36" s="1"/>
      <c r="L36" s="1"/>
      <c r="M36" s="1"/>
      <c r="N36" s="1"/>
      <c r="O36" s="1"/>
      <c r="P36" s="3"/>
      <c r="Q36" s="1"/>
      <c r="R36" s="1"/>
      <c r="S36" s="1"/>
      <c r="T36" s="1"/>
      <c r="U36" s="1"/>
      <c r="AH36" s="25"/>
      <c r="AI36" s="25"/>
      <c r="AJ36" s="25"/>
      <c r="AK36" s="25">
        <v>5</v>
      </c>
      <c r="AL36" s="25" t="e">
        <f>G28/$L$28*100</f>
        <v>#VALUE!</v>
      </c>
      <c r="AM36" s="25" t="e">
        <f>H28/$L$28*100</f>
        <v>#VALUE!</v>
      </c>
      <c r="AN36" s="25" t="e">
        <f>I28/$L$28*100</f>
        <v>#VALUE!</v>
      </c>
      <c r="AO36" s="25" t="e">
        <f>J28/$L$28*100</f>
        <v>#VALUE!</v>
      </c>
      <c r="AP36" s="25" t="e">
        <f>K28/$L$28*100</f>
        <v>#VALUE!</v>
      </c>
      <c r="AQ36" s="25" t="e">
        <f t="shared" si="2"/>
        <v>#VALUE!</v>
      </c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6"/>
    </row>
    <row r="37" spans="1:55" ht="15" customHeight="1" x14ac:dyDescent="0.25">
      <c r="A37" s="6">
        <v>30</v>
      </c>
      <c r="B37" s="55"/>
      <c r="C37" s="55"/>
      <c r="F37" s="1"/>
      <c r="G37" s="1"/>
      <c r="H37" s="1"/>
      <c r="I37" s="1"/>
      <c r="J37" s="1"/>
      <c r="K37" s="1"/>
      <c r="L37" s="1"/>
      <c r="M37" s="1"/>
      <c r="N37" s="1"/>
      <c r="O37" s="1"/>
      <c r="P37" s="3"/>
      <c r="Q37" s="1"/>
      <c r="R37" s="1"/>
      <c r="S37" s="1"/>
      <c r="T37" s="1"/>
      <c r="U37" s="1"/>
      <c r="AH37" s="25"/>
      <c r="AI37" s="25"/>
      <c r="AJ37" s="25"/>
      <c r="AK37" s="25"/>
      <c r="AL37" s="25"/>
      <c r="AM37" s="30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6"/>
    </row>
    <row r="38" spans="1:55" x14ac:dyDescent="0.25">
      <c r="A38" s="6">
        <v>31</v>
      </c>
      <c r="B38" s="55"/>
      <c r="C38" s="55"/>
      <c r="F38" s="1"/>
      <c r="G38" s="1"/>
      <c r="H38" s="1"/>
      <c r="I38" s="1"/>
      <c r="J38" s="1"/>
      <c r="K38" s="1"/>
      <c r="L38" s="1"/>
      <c r="M38" s="1"/>
      <c r="N38" s="1"/>
      <c r="O38" s="1"/>
      <c r="P38" s="3"/>
      <c r="Q38" s="1"/>
      <c r="R38" s="1"/>
      <c r="S38" s="1"/>
      <c r="T38" s="1"/>
      <c r="U38" s="1"/>
      <c r="AH38" s="25"/>
      <c r="AI38" s="25"/>
      <c r="AJ38" s="25"/>
      <c r="AK38" s="25"/>
      <c r="AL38" s="25">
        <f>L10</f>
        <v>0</v>
      </c>
      <c r="AM38" s="25">
        <f>L11</f>
        <v>0</v>
      </c>
      <c r="AN38" s="25">
        <f>L12</f>
        <v>0</v>
      </c>
      <c r="AO38" s="25">
        <f>L13</f>
        <v>0</v>
      </c>
      <c r="AP38" s="25">
        <f>L14</f>
        <v>0</v>
      </c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>
        <f>COUNT(B:B)</f>
        <v>0</v>
      </c>
      <c r="BC38" s="2">
        <f>COUNT(C:C)</f>
        <v>0</v>
      </c>
    </row>
    <row r="39" spans="1:55" x14ac:dyDescent="0.25">
      <c r="A39" s="6">
        <v>32</v>
      </c>
      <c r="B39" s="55"/>
      <c r="C39" s="55"/>
      <c r="F39" s="1"/>
      <c r="G39" s="1"/>
      <c r="H39" s="1"/>
      <c r="I39" s="1"/>
      <c r="J39" s="1"/>
      <c r="K39" s="1"/>
      <c r="L39" s="1"/>
      <c r="M39" s="1"/>
      <c r="N39" s="1"/>
      <c r="O39" s="1"/>
      <c r="P39" s="3"/>
      <c r="Q39" s="1"/>
      <c r="R39" s="1"/>
      <c r="S39" s="1"/>
      <c r="T39" s="1"/>
      <c r="U39" s="1"/>
      <c r="AH39" s="25"/>
      <c r="AI39" s="25"/>
      <c r="AJ39" s="25"/>
      <c r="AK39" s="25">
        <f>H10</f>
        <v>0</v>
      </c>
      <c r="AL39" s="31" t="e">
        <f>G20/$G$30*100</f>
        <v>#VALUE!</v>
      </c>
      <c r="AM39" s="31" t="e">
        <f>H20/$H$30*100</f>
        <v>#VALUE!</v>
      </c>
      <c r="AN39" s="31" t="e">
        <f>I20/$I$30*100</f>
        <v>#VALUE!</v>
      </c>
      <c r="AO39" s="31" t="e">
        <f>J20/$J$30*100</f>
        <v>#VALUE!</v>
      </c>
      <c r="AP39" s="31" t="e">
        <f>K20/$K$30*100</f>
        <v>#VALUE!</v>
      </c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6"/>
    </row>
    <row r="40" spans="1:55" x14ac:dyDescent="0.25">
      <c r="A40" s="6">
        <v>33</v>
      </c>
      <c r="B40" s="55"/>
      <c r="C40" s="55"/>
      <c r="F40" s="1"/>
      <c r="G40" s="1"/>
      <c r="H40" s="1"/>
      <c r="I40" s="1"/>
      <c r="J40" s="1"/>
      <c r="K40" s="1"/>
      <c r="L40" s="1"/>
      <c r="M40" s="1"/>
      <c r="N40" s="1"/>
      <c r="O40" s="1"/>
      <c r="P40" s="3"/>
      <c r="Q40" s="1"/>
      <c r="R40" s="1"/>
      <c r="S40" s="1"/>
      <c r="T40" s="1"/>
      <c r="U40" s="1"/>
      <c r="AH40" s="25"/>
      <c r="AI40" s="25"/>
      <c r="AJ40" s="25"/>
      <c r="AK40" s="25">
        <f t="shared" ref="AK40:AK43" si="3">H11</f>
        <v>0</v>
      </c>
      <c r="AL40" s="31" t="e">
        <f>G22/$G$30*100</f>
        <v>#VALUE!</v>
      </c>
      <c r="AM40" s="31" t="e">
        <f>H22/$H$30*100</f>
        <v>#VALUE!</v>
      </c>
      <c r="AN40" s="31" t="e">
        <f>I22/$I$30*100</f>
        <v>#VALUE!</v>
      </c>
      <c r="AO40" s="31" t="e">
        <f>J22/$J$30*100</f>
        <v>#VALUE!</v>
      </c>
      <c r="AP40" s="31" t="e">
        <f>K22/$K$30*100</f>
        <v>#VALUE!</v>
      </c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6"/>
    </row>
    <row r="41" spans="1:55" x14ac:dyDescent="0.25">
      <c r="A41" s="6">
        <v>34</v>
      </c>
      <c r="B41" s="55"/>
      <c r="C41" s="55"/>
      <c r="F41" s="1"/>
      <c r="G41" s="1"/>
      <c r="H41" s="1"/>
      <c r="I41" s="1"/>
      <c r="J41" s="1"/>
      <c r="K41" s="1"/>
      <c r="L41" s="1"/>
      <c r="M41" s="1"/>
      <c r="N41" s="1"/>
      <c r="O41" s="1"/>
      <c r="P41" s="3"/>
      <c r="Q41" s="1"/>
      <c r="R41" s="1"/>
      <c r="S41" s="1"/>
      <c r="T41" s="1"/>
      <c r="U41" s="1"/>
      <c r="AH41" s="25"/>
      <c r="AI41" s="25"/>
      <c r="AJ41" s="25"/>
      <c r="AK41" s="25">
        <f t="shared" si="3"/>
        <v>0</v>
      </c>
      <c r="AL41" s="31" t="e">
        <f>G24/$G$30*100</f>
        <v>#VALUE!</v>
      </c>
      <c r="AM41" s="31" t="e">
        <f>H24/$H$30*100</f>
        <v>#VALUE!</v>
      </c>
      <c r="AN41" s="31" t="e">
        <f>I24/$I$30*100</f>
        <v>#VALUE!</v>
      </c>
      <c r="AO41" s="31" t="e">
        <f>J24/$J$30*100</f>
        <v>#VALUE!</v>
      </c>
      <c r="AP41" s="31" t="e">
        <f>K24/$K$30*100</f>
        <v>#VALUE!</v>
      </c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6"/>
    </row>
    <row r="42" spans="1:55" x14ac:dyDescent="0.25">
      <c r="A42" s="6">
        <v>35</v>
      </c>
      <c r="B42" s="55"/>
      <c r="C42" s="55"/>
      <c r="F42" s="1"/>
      <c r="G42" s="1"/>
      <c r="H42" s="1"/>
      <c r="I42" s="1"/>
      <c r="J42" s="1"/>
      <c r="K42" s="1"/>
      <c r="L42" s="1"/>
      <c r="M42" s="1"/>
      <c r="N42" s="1"/>
      <c r="O42" s="1"/>
      <c r="P42" s="3"/>
      <c r="Q42" s="1"/>
      <c r="R42" s="1"/>
      <c r="S42" s="1"/>
      <c r="T42" s="1"/>
      <c r="U42" s="1"/>
      <c r="AH42" s="25"/>
      <c r="AI42" s="25"/>
      <c r="AJ42" s="25"/>
      <c r="AK42" s="25">
        <f t="shared" si="3"/>
        <v>0</v>
      </c>
      <c r="AL42" s="31" t="e">
        <f>G26/$G$30*100</f>
        <v>#VALUE!</v>
      </c>
      <c r="AM42" s="31" t="e">
        <f>H26/$H$30*100</f>
        <v>#VALUE!</v>
      </c>
      <c r="AN42" s="31" t="e">
        <f>I26/$I$30*100</f>
        <v>#VALUE!</v>
      </c>
      <c r="AO42" s="31" t="e">
        <f>J26/$J$30*100</f>
        <v>#VALUE!</v>
      </c>
      <c r="AP42" s="31" t="e">
        <f>K26/$K$30*100</f>
        <v>#VALUE!</v>
      </c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6"/>
    </row>
    <row r="43" spans="1:55" x14ac:dyDescent="0.25">
      <c r="A43" s="6">
        <v>36</v>
      </c>
      <c r="B43" s="55"/>
      <c r="C43" s="55"/>
      <c r="F43" s="1"/>
      <c r="G43" s="1"/>
      <c r="H43" s="1"/>
      <c r="I43" s="1"/>
      <c r="J43" s="1"/>
      <c r="K43" s="1"/>
      <c r="L43" s="1"/>
      <c r="M43" s="1"/>
      <c r="N43" s="1"/>
      <c r="O43" s="1"/>
      <c r="P43" s="3"/>
      <c r="Q43" s="1"/>
      <c r="R43" s="1"/>
      <c r="S43" s="1"/>
      <c r="T43" s="1"/>
      <c r="U43" s="1"/>
      <c r="AH43" s="25"/>
      <c r="AI43" s="25"/>
      <c r="AJ43" s="25"/>
      <c r="AK43" s="25">
        <f t="shared" si="3"/>
        <v>0</v>
      </c>
      <c r="AL43" s="31" t="e">
        <f>G28/$G$30*100</f>
        <v>#VALUE!</v>
      </c>
      <c r="AM43" s="31" t="e">
        <f>H28/$H$30*100</f>
        <v>#VALUE!</v>
      </c>
      <c r="AN43" s="31" t="e">
        <f>I28/$I$30*100</f>
        <v>#VALUE!</v>
      </c>
      <c r="AO43" s="31" t="e">
        <f>J28/$J$30*100</f>
        <v>#VALUE!</v>
      </c>
      <c r="AP43" s="31" t="e">
        <f>K28/$K$30*100</f>
        <v>#VALUE!</v>
      </c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6"/>
    </row>
    <row r="44" spans="1:55" x14ac:dyDescent="0.25">
      <c r="A44" s="6">
        <v>37</v>
      </c>
      <c r="B44" s="55"/>
      <c r="C44" s="55"/>
      <c r="F44" s="1"/>
      <c r="G44" s="1"/>
      <c r="H44" s="1"/>
      <c r="I44" s="1"/>
      <c r="J44" s="1"/>
      <c r="K44" s="1"/>
      <c r="L44" s="1"/>
      <c r="M44" s="1"/>
      <c r="N44" s="1"/>
      <c r="O44" s="1"/>
      <c r="P44" s="3"/>
      <c r="Q44" s="1"/>
      <c r="R44" s="1"/>
      <c r="S44" s="1"/>
      <c r="T44" s="1"/>
      <c r="U44" s="1"/>
      <c r="AH44" s="25"/>
      <c r="AI44" s="25"/>
      <c r="AJ44" s="25"/>
      <c r="AK44" s="25"/>
      <c r="AL44" s="25" t="e">
        <f>SUM(AL39:AL43)</f>
        <v>#VALUE!</v>
      </c>
      <c r="AM44" s="25" t="e">
        <f t="shared" ref="AM44:AP44" si="4">SUM(AM39:AM43)</f>
        <v>#VALUE!</v>
      </c>
      <c r="AN44" s="25" t="e">
        <f t="shared" si="4"/>
        <v>#VALUE!</v>
      </c>
      <c r="AO44" s="25" t="e">
        <f t="shared" si="4"/>
        <v>#VALUE!</v>
      </c>
      <c r="AP44" s="25" t="e">
        <f t="shared" si="4"/>
        <v>#VALUE!</v>
      </c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6"/>
    </row>
    <row r="45" spans="1:55" x14ac:dyDescent="0.25">
      <c r="A45" s="6">
        <v>38</v>
      </c>
      <c r="B45" s="55"/>
      <c r="C45" s="55"/>
      <c r="F45" s="1"/>
      <c r="G45" s="1"/>
      <c r="H45" s="1"/>
      <c r="I45" s="1"/>
      <c r="J45" s="1"/>
      <c r="K45" s="1"/>
      <c r="L45" s="1"/>
      <c r="M45" s="1"/>
      <c r="N45" s="1"/>
      <c r="O45" s="1"/>
      <c r="P45" s="3"/>
      <c r="Q45" s="1"/>
      <c r="R45" s="1"/>
      <c r="S45" s="1"/>
      <c r="T45" s="1"/>
      <c r="U45" s="1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6"/>
    </row>
    <row r="46" spans="1:55" x14ac:dyDescent="0.25">
      <c r="A46" s="6">
        <v>39</v>
      </c>
      <c r="B46" s="55"/>
      <c r="C46" s="55"/>
      <c r="F46" s="1"/>
      <c r="G46" s="1"/>
      <c r="H46" s="1"/>
      <c r="I46" s="1"/>
      <c r="J46" s="1"/>
      <c r="K46" s="1"/>
      <c r="L46" s="1"/>
      <c r="M46" s="1"/>
      <c r="N46" s="1"/>
      <c r="O46" s="1"/>
      <c r="P46" s="3"/>
      <c r="Q46" s="1"/>
      <c r="R46" s="1"/>
      <c r="S46" s="1"/>
      <c r="T46" s="1"/>
      <c r="U46" s="1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6"/>
    </row>
    <row r="47" spans="1:55" x14ac:dyDescent="0.25">
      <c r="A47" s="6">
        <v>40</v>
      </c>
      <c r="B47" s="55"/>
      <c r="C47" s="55"/>
      <c r="D47" s="10"/>
      <c r="F47" s="1"/>
      <c r="G47" s="1"/>
      <c r="H47" s="1"/>
      <c r="I47" s="1"/>
      <c r="J47" s="1"/>
      <c r="K47" s="1"/>
      <c r="L47" s="1"/>
      <c r="M47" s="1"/>
      <c r="N47" s="1"/>
      <c r="O47" s="1"/>
      <c r="P47" s="3"/>
      <c r="Q47" s="1"/>
      <c r="R47" s="1"/>
      <c r="S47" s="1"/>
      <c r="T47" s="1"/>
      <c r="U47" s="1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6"/>
    </row>
    <row r="48" spans="1:55" x14ac:dyDescent="0.25">
      <c r="A48" s="6">
        <v>41</v>
      </c>
      <c r="B48" s="55"/>
      <c r="C48" s="55"/>
      <c r="D48" s="10"/>
      <c r="F48" s="1"/>
      <c r="G48" s="1"/>
      <c r="H48" s="1"/>
      <c r="I48" s="1"/>
      <c r="J48" s="1"/>
      <c r="K48" s="1"/>
      <c r="L48" s="1"/>
      <c r="M48" s="1"/>
      <c r="N48" s="1"/>
      <c r="O48" s="1"/>
      <c r="P48" s="3"/>
      <c r="Q48" s="1"/>
      <c r="R48" s="1"/>
      <c r="S48" s="1"/>
      <c r="T48" s="1"/>
      <c r="U48" s="1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6"/>
    </row>
    <row r="49" spans="1:54" x14ac:dyDescent="0.25">
      <c r="A49" s="6">
        <v>42</v>
      </c>
      <c r="B49" s="55"/>
      <c r="C49" s="55"/>
      <c r="D49" s="10"/>
      <c r="F49" s="1"/>
      <c r="G49" s="1"/>
      <c r="H49" s="1"/>
      <c r="I49" s="1"/>
      <c r="J49" s="1"/>
      <c r="K49" s="1"/>
      <c r="L49" s="1"/>
      <c r="M49" s="1"/>
      <c r="N49" s="1"/>
      <c r="O49" s="1"/>
      <c r="P49" s="3"/>
      <c r="Q49" s="1"/>
      <c r="R49" s="1"/>
      <c r="S49" s="1"/>
      <c r="T49" s="1"/>
      <c r="U49" s="1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6"/>
    </row>
    <row r="50" spans="1:54" x14ac:dyDescent="0.25">
      <c r="A50" s="6">
        <v>43</v>
      </c>
      <c r="B50" s="55"/>
      <c r="C50" s="55"/>
      <c r="D50" s="10"/>
      <c r="F50" s="1"/>
      <c r="G50" s="1"/>
      <c r="H50" s="1"/>
      <c r="I50" s="1"/>
      <c r="J50" s="1"/>
      <c r="K50" s="1"/>
      <c r="L50" s="1"/>
      <c r="M50" s="1"/>
      <c r="N50" s="1"/>
      <c r="O50" s="1"/>
      <c r="P50" s="3"/>
      <c r="Q50" s="1"/>
      <c r="R50" s="1"/>
      <c r="S50" s="1"/>
      <c r="T50" s="1"/>
      <c r="U50" s="1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6"/>
    </row>
    <row r="51" spans="1:54" x14ac:dyDescent="0.25">
      <c r="A51" s="6">
        <v>44</v>
      </c>
      <c r="B51" s="55"/>
      <c r="C51" s="55"/>
      <c r="D51" s="10"/>
      <c r="F51" s="1"/>
      <c r="G51" s="1"/>
      <c r="H51" s="1"/>
      <c r="I51" s="1"/>
      <c r="J51" s="1"/>
      <c r="K51" s="1"/>
      <c r="L51" s="1"/>
      <c r="M51" s="1"/>
      <c r="N51" s="1"/>
      <c r="O51" s="1"/>
      <c r="P51" s="3"/>
      <c r="Q51" s="1"/>
      <c r="R51" s="1"/>
      <c r="S51" s="1"/>
      <c r="T51" s="1"/>
      <c r="U51" s="1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6"/>
    </row>
    <row r="52" spans="1:54" x14ac:dyDescent="0.25">
      <c r="A52" s="6">
        <v>45</v>
      </c>
      <c r="B52" s="55"/>
      <c r="C52" s="55"/>
      <c r="D52" s="10"/>
      <c r="F52" s="1"/>
      <c r="G52" s="1"/>
      <c r="H52" s="1"/>
      <c r="I52" s="1"/>
      <c r="J52" s="1"/>
      <c r="K52" s="1"/>
      <c r="L52" s="1"/>
      <c r="M52" s="1"/>
      <c r="N52" s="1"/>
      <c r="O52" s="1"/>
      <c r="P52" s="3"/>
      <c r="Q52" s="1"/>
      <c r="R52" s="1"/>
      <c r="S52" s="1"/>
      <c r="T52" s="1"/>
      <c r="U52" s="1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6"/>
    </row>
    <row r="53" spans="1:54" x14ac:dyDescent="0.25">
      <c r="A53" s="6">
        <v>46</v>
      </c>
      <c r="B53" s="55"/>
      <c r="C53" s="55"/>
      <c r="D53" s="10"/>
      <c r="F53" s="1"/>
      <c r="G53" s="1"/>
      <c r="H53" s="1"/>
      <c r="I53" s="1"/>
      <c r="J53" s="1"/>
      <c r="K53" s="1"/>
      <c r="L53" s="1"/>
      <c r="M53" s="1"/>
      <c r="N53" s="1"/>
      <c r="O53" s="1"/>
      <c r="P53" s="3"/>
      <c r="Q53" s="1"/>
      <c r="R53" s="1"/>
      <c r="S53" s="1"/>
      <c r="T53" s="1"/>
      <c r="U53" s="1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6"/>
    </row>
    <row r="54" spans="1:54" x14ac:dyDescent="0.25">
      <c r="A54" s="6">
        <v>47</v>
      </c>
      <c r="B54" s="55"/>
      <c r="C54" s="55"/>
      <c r="D54" s="10"/>
      <c r="F54" s="1"/>
      <c r="G54" s="1"/>
      <c r="H54" s="1"/>
      <c r="I54" s="1"/>
      <c r="J54" s="1"/>
      <c r="K54" s="1"/>
      <c r="L54" s="1"/>
      <c r="M54" s="1"/>
      <c r="N54" s="1"/>
      <c r="O54" s="1"/>
      <c r="P54" s="3"/>
      <c r="Q54" s="1"/>
      <c r="R54" s="1"/>
      <c r="S54" s="1"/>
      <c r="T54" s="1"/>
      <c r="U54" s="1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6"/>
    </row>
    <row r="55" spans="1:54" x14ac:dyDescent="0.25">
      <c r="A55" s="6">
        <v>48</v>
      </c>
      <c r="B55" s="55"/>
      <c r="C55" s="55"/>
      <c r="D55" s="10"/>
      <c r="F55" s="1"/>
      <c r="G55" s="1"/>
      <c r="H55" s="1"/>
      <c r="I55" s="1"/>
      <c r="J55" s="1"/>
      <c r="K55" s="1"/>
      <c r="L55" s="1"/>
      <c r="M55" s="1"/>
      <c r="N55" s="1"/>
      <c r="O55" s="1"/>
      <c r="P55" s="3"/>
      <c r="Q55" s="1"/>
      <c r="R55" s="1"/>
      <c r="S55" s="1"/>
      <c r="T55" s="1"/>
      <c r="U55" s="1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6"/>
    </row>
    <row r="56" spans="1:54" x14ac:dyDescent="0.25">
      <c r="A56" s="6">
        <v>49</v>
      </c>
      <c r="B56" s="55"/>
      <c r="C56" s="55"/>
      <c r="D56" s="10"/>
      <c r="F56" s="1"/>
      <c r="G56" s="1"/>
      <c r="H56" s="1"/>
      <c r="I56" s="1"/>
      <c r="J56" s="1"/>
      <c r="K56" s="1"/>
      <c r="L56" s="1"/>
      <c r="M56" s="1"/>
      <c r="N56" s="1"/>
      <c r="O56" s="1"/>
      <c r="P56" s="3"/>
      <c r="Q56" s="1"/>
      <c r="R56" s="1"/>
      <c r="S56" s="1"/>
      <c r="T56" s="1"/>
      <c r="U56" s="1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6"/>
    </row>
    <row r="57" spans="1:54" x14ac:dyDescent="0.25">
      <c r="A57" s="6">
        <v>50</v>
      </c>
      <c r="B57" s="55"/>
      <c r="C57" s="55"/>
      <c r="D57" s="10"/>
      <c r="F57" s="1"/>
      <c r="G57" s="1"/>
      <c r="H57" s="1"/>
      <c r="I57" s="1"/>
      <c r="J57" s="1"/>
      <c r="K57" s="1"/>
      <c r="L57" s="1"/>
      <c r="M57" s="1"/>
      <c r="N57" s="1"/>
      <c r="O57" s="1"/>
      <c r="P57" s="3"/>
      <c r="Q57" s="1"/>
      <c r="R57" s="1"/>
      <c r="S57" s="1"/>
      <c r="T57" s="1"/>
      <c r="U57" s="1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6"/>
    </row>
    <row r="58" spans="1:54" x14ac:dyDescent="0.25">
      <c r="A58" s="6">
        <v>51</v>
      </c>
      <c r="B58" s="55"/>
      <c r="C58" s="55"/>
      <c r="D58" s="10"/>
      <c r="F58" s="1"/>
      <c r="G58" s="1"/>
      <c r="H58" s="1"/>
      <c r="I58" s="1"/>
      <c r="J58" s="1"/>
      <c r="K58" s="1"/>
      <c r="L58" s="1"/>
      <c r="M58" s="1"/>
      <c r="N58" s="1"/>
      <c r="O58" s="1"/>
      <c r="P58" s="3"/>
      <c r="Q58" s="1"/>
      <c r="R58" s="1"/>
      <c r="S58" s="1"/>
      <c r="T58" s="1"/>
      <c r="U58" s="1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6"/>
    </row>
    <row r="59" spans="1:54" x14ac:dyDescent="0.25">
      <c r="A59" s="6">
        <v>52</v>
      </c>
      <c r="B59" s="55"/>
      <c r="C59" s="55"/>
      <c r="D59" s="10"/>
      <c r="F59" s="1"/>
      <c r="G59" s="1"/>
      <c r="H59" s="1"/>
      <c r="I59" s="1"/>
      <c r="J59" s="1"/>
      <c r="K59" s="1"/>
      <c r="L59" s="1"/>
      <c r="M59" s="1"/>
      <c r="N59" s="1"/>
      <c r="O59" s="1"/>
      <c r="P59" s="3"/>
      <c r="Q59" s="1"/>
      <c r="R59" s="1"/>
      <c r="S59" s="1"/>
      <c r="T59" s="1"/>
      <c r="U59" s="1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6"/>
    </row>
    <row r="60" spans="1:54" x14ac:dyDescent="0.25">
      <c r="A60" s="6">
        <v>53</v>
      </c>
      <c r="B60" s="55"/>
      <c r="C60" s="55"/>
      <c r="D60" s="10"/>
      <c r="F60" s="1"/>
      <c r="G60" s="1"/>
      <c r="H60" s="1"/>
      <c r="I60" s="1"/>
      <c r="J60" s="1"/>
      <c r="K60" s="1"/>
      <c r="L60" s="1"/>
      <c r="M60" s="1"/>
      <c r="N60" s="1"/>
      <c r="O60" s="1"/>
      <c r="P60" s="3"/>
      <c r="Q60" s="1"/>
      <c r="R60" s="1"/>
      <c r="S60" s="1"/>
      <c r="T60" s="1"/>
      <c r="U60" s="1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6"/>
    </row>
    <row r="61" spans="1:54" x14ac:dyDescent="0.25">
      <c r="A61" s="6">
        <v>54</v>
      </c>
      <c r="B61" s="55"/>
      <c r="C61" s="55"/>
      <c r="D61" s="10"/>
      <c r="F61" s="1"/>
      <c r="G61" s="1"/>
      <c r="H61" s="1"/>
      <c r="I61" s="1"/>
      <c r="J61" s="1"/>
      <c r="K61" s="1"/>
      <c r="L61" s="1"/>
      <c r="M61" s="1"/>
      <c r="N61" s="1"/>
      <c r="O61" s="1"/>
      <c r="P61" s="3"/>
      <c r="Q61" s="1"/>
      <c r="R61" s="1"/>
      <c r="S61" s="1"/>
      <c r="T61" s="1"/>
      <c r="U61" s="1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6"/>
    </row>
    <row r="62" spans="1:54" x14ac:dyDescent="0.25">
      <c r="A62" s="6">
        <v>55</v>
      </c>
      <c r="B62" s="55"/>
      <c r="C62" s="55"/>
      <c r="D62" s="10"/>
      <c r="F62" s="1"/>
      <c r="G62" s="1"/>
      <c r="H62" s="1"/>
      <c r="I62" s="1"/>
      <c r="J62" s="1"/>
      <c r="K62" s="1"/>
      <c r="L62" s="1"/>
      <c r="M62" s="1"/>
      <c r="N62" s="1"/>
      <c r="O62" s="1"/>
      <c r="P62" s="3"/>
      <c r="Q62" s="1"/>
      <c r="R62" s="1"/>
      <c r="S62" s="1"/>
      <c r="T62" s="1"/>
      <c r="U62" s="1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6"/>
    </row>
    <row r="63" spans="1:54" x14ac:dyDescent="0.25">
      <c r="A63" s="6">
        <v>56</v>
      </c>
      <c r="B63" s="55"/>
      <c r="C63" s="55"/>
      <c r="D63" s="10"/>
      <c r="F63" s="1"/>
      <c r="G63" s="1"/>
      <c r="H63" s="1"/>
      <c r="I63" s="1"/>
      <c r="J63" s="1"/>
      <c r="K63" s="1"/>
      <c r="L63" s="1"/>
      <c r="M63" s="1"/>
      <c r="N63" s="1"/>
      <c r="O63" s="1"/>
      <c r="P63" s="3"/>
      <c r="Q63" s="1"/>
      <c r="R63" s="1"/>
      <c r="S63" s="1"/>
      <c r="T63" s="1"/>
      <c r="U63" s="1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6"/>
    </row>
    <row r="64" spans="1:54" x14ac:dyDescent="0.25">
      <c r="A64" s="6">
        <v>57</v>
      </c>
      <c r="B64" s="55"/>
      <c r="C64" s="55"/>
      <c r="D64" s="10"/>
      <c r="F64" s="1"/>
      <c r="G64" s="1"/>
      <c r="H64" s="1"/>
      <c r="I64" s="1"/>
      <c r="J64" s="1"/>
      <c r="K64" s="1"/>
      <c r="L64" s="1"/>
      <c r="M64" s="1"/>
      <c r="N64" s="1"/>
      <c r="O64" s="1"/>
      <c r="P64" s="3"/>
      <c r="Q64" s="1"/>
      <c r="R64" s="1"/>
      <c r="S64" s="1"/>
      <c r="T64" s="1"/>
      <c r="U64" s="1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6"/>
    </row>
    <row r="65" spans="1:54" x14ac:dyDescent="0.25">
      <c r="A65" s="6">
        <v>58</v>
      </c>
      <c r="B65" s="55"/>
      <c r="C65" s="55"/>
      <c r="D65" s="10"/>
      <c r="F65" s="1"/>
      <c r="G65" s="1"/>
      <c r="H65" s="1"/>
      <c r="I65" s="1"/>
      <c r="J65" s="1"/>
      <c r="K65" s="1"/>
      <c r="L65" s="1"/>
      <c r="M65" s="1"/>
      <c r="N65" s="1"/>
      <c r="O65" s="1"/>
      <c r="P65" s="3"/>
      <c r="Q65" s="1"/>
      <c r="R65" s="1"/>
      <c r="S65" s="1"/>
      <c r="T65" s="1"/>
      <c r="U65" s="1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6"/>
    </row>
    <row r="66" spans="1:54" x14ac:dyDescent="0.25">
      <c r="A66" s="6">
        <v>59</v>
      </c>
      <c r="B66" s="55"/>
      <c r="C66" s="55"/>
      <c r="D66" s="10"/>
      <c r="F66" s="1"/>
      <c r="G66" s="1"/>
      <c r="H66" s="1"/>
      <c r="I66" s="1"/>
      <c r="J66" s="1"/>
      <c r="K66" s="1"/>
      <c r="L66" s="1"/>
      <c r="M66" s="1"/>
      <c r="N66" s="1"/>
      <c r="O66" s="1"/>
      <c r="P66" s="3"/>
      <c r="Q66" s="1"/>
      <c r="R66" s="1"/>
      <c r="S66" s="1"/>
      <c r="T66" s="1"/>
      <c r="U66" s="1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6"/>
    </row>
    <row r="67" spans="1:54" x14ac:dyDescent="0.25">
      <c r="A67" s="6">
        <v>60</v>
      </c>
      <c r="B67" s="55"/>
      <c r="C67" s="55"/>
      <c r="D67" s="10"/>
      <c r="F67" s="1"/>
      <c r="G67" s="1"/>
      <c r="H67" s="1"/>
      <c r="I67" s="1"/>
      <c r="J67" s="1"/>
      <c r="K67" s="1"/>
      <c r="L67" s="1"/>
      <c r="M67" s="1"/>
      <c r="N67" s="1"/>
      <c r="O67" s="1"/>
      <c r="P67" s="3"/>
      <c r="Q67" s="1"/>
      <c r="R67" s="1"/>
      <c r="S67" s="1"/>
      <c r="T67" s="1"/>
      <c r="U67" s="1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6"/>
    </row>
    <row r="68" spans="1:54" x14ac:dyDescent="0.25">
      <c r="A68" s="6">
        <v>61</v>
      </c>
      <c r="B68" s="55"/>
      <c r="C68" s="55"/>
      <c r="D68" s="10"/>
      <c r="F68" s="1"/>
      <c r="G68" s="1"/>
      <c r="H68" s="1"/>
      <c r="I68" s="1"/>
      <c r="J68" s="1"/>
      <c r="K68" s="1"/>
      <c r="L68" s="1"/>
      <c r="M68" s="1"/>
      <c r="N68" s="1"/>
      <c r="O68" s="1"/>
      <c r="P68" s="3"/>
      <c r="Q68" s="1"/>
      <c r="R68" s="1"/>
      <c r="S68" s="1"/>
      <c r="T68" s="1"/>
      <c r="U68" s="1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6"/>
    </row>
    <row r="69" spans="1:54" x14ac:dyDescent="0.25">
      <c r="A69" s="6">
        <v>62</v>
      </c>
      <c r="B69" s="55"/>
      <c r="C69" s="55"/>
      <c r="D69" s="10"/>
      <c r="F69" s="1"/>
      <c r="G69" s="1"/>
      <c r="H69" s="1"/>
      <c r="I69" s="1"/>
      <c r="J69" s="1"/>
      <c r="K69" s="1"/>
      <c r="L69" s="1"/>
      <c r="M69" s="1"/>
      <c r="N69" s="1"/>
      <c r="O69" s="1"/>
      <c r="P69" s="3"/>
      <c r="Q69" s="1"/>
      <c r="R69" s="1"/>
      <c r="S69" s="1"/>
      <c r="T69" s="1"/>
      <c r="U69" s="1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6"/>
    </row>
    <row r="70" spans="1:54" x14ac:dyDescent="0.25">
      <c r="A70" s="6">
        <v>63</v>
      </c>
      <c r="B70" s="55"/>
      <c r="C70" s="55"/>
      <c r="D70" s="10"/>
      <c r="F70" s="1"/>
      <c r="G70" s="1"/>
      <c r="H70" s="1"/>
      <c r="I70" s="1"/>
      <c r="J70" s="1"/>
      <c r="K70" s="1"/>
      <c r="L70" s="1"/>
      <c r="M70" s="1"/>
      <c r="N70" s="1"/>
      <c r="O70" s="1"/>
      <c r="P70" s="3"/>
      <c r="Q70" s="1"/>
      <c r="R70" s="1"/>
      <c r="S70" s="1"/>
      <c r="T70" s="1"/>
      <c r="U70" s="1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6"/>
    </row>
    <row r="71" spans="1:54" x14ac:dyDescent="0.25">
      <c r="A71" s="6">
        <v>64</v>
      </c>
      <c r="B71" s="55"/>
      <c r="C71" s="55"/>
      <c r="D71" s="10"/>
      <c r="F71" s="1"/>
      <c r="G71" s="1"/>
      <c r="H71" s="1"/>
      <c r="I71" s="1"/>
      <c r="J71" s="1"/>
      <c r="K71" s="1"/>
      <c r="L71" s="1"/>
      <c r="M71" s="1"/>
      <c r="N71" s="1"/>
      <c r="O71" s="1"/>
      <c r="P71" s="3"/>
      <c r="Q71" s="1"/>
      <c r="R71" s="1"/>
      <c r="S71" s="1"/>
      <c r="T71" s="1"/>
      <c r="U71" s="1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6"/>
    </row>
    <row r="72" spans="1:54" x14ac:dyDescent="0.25">
      <c r="A72" s="6">
        <v>65</v>
      </c>
      <c r="B72" s="55"/>
      <c r="C72" s="55"/>
      <c r="D72" s="10"/>
      <c r="F72" s="1"/>
      <c r="G72" s="1"/>
      <c r="H72" s="1"/>
      <c r="I72" s="1"/>
      <c r="J72" s="1"/>
      <c r="K72" s="1"/>
      <c r="L72" s="1"/>
      <c r="M72" s="1"/>
      <c r="N72" s="1"/>
      <c r="O72" s="1"/>
      <c r="P72" s="3"/>
      <c r="Q72" s="1"/>
      <c r="R72" s="1"/>
      <c r="S72" s="1"/>
      <c r="T72" s="1"/>
      <c r="U72" s="1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6"/>
    </row>
    <row r="73" spans="1:54" x14ac:dyDescent="0.25">
      <c r="A73" s="6">
        <v>66</v>
      </c>
      <c r="B73" s="55"/>
      <c r="C73" s="55"/>
      <c r="D73" s="10"/>
      <c r="F73" s="1"/>
      <c r="G73" s="1"/>
      <c r="H73" s="1"/>
      <c r="I73" s="1"/>
      <c r="J73" s="1"/>
      <c r="K73" s="1"/>
      <c r="L73" s="1"/>
      <c r="M73" s="1"/>
      <c r="N73" s="1"/>
      <c r="O73" s="1"/>
      <c r="P73" s="3"/>
      <c r="Q73" s="1"/>
      <c r="R73" s="1"/>
      <c r="S73" s="1"/>
      <c r="T73" s="1"/>
      <c r="U73" s="1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6"/>
    </row>
    <row r="74" spans="1:54" x14ac:dyDescent="0.25">
      <c r="A74" s="6">
        <v>67</v>
      </c>
      <c r="B74" s="55"/>
      <c r="C74" s="55"/>
      <c r="D74" s="10"/>
      <c r="F74" s="1"/>
      <c r="G74" s="1"/>
      <c r="H74" s="1"/>
      <c r="I74" s="1"/>
      <c r="J74" s="1"/>
      <c r="K74" s="1"/>
      <c r="L74" s="1"/>
      <c r="M74" s="1"/>
      <c r="N74" s="1"/>
      <c r="O74" s="1"/>
      <c r="P74" s="3"/>
      <c r="Q74" s="1"/>
      <c r="R74" s="1"/>
      <c r="S74" s="1"/>
      <c r="T74" s="1"/>
      <c r="U74" s="1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6"/>
    </row>
    <row r="75" spans="1:54" x14ac:dyDescent="0.25">
      <c r="A75" s="6">
        <v>68</v>
      </c>
      <c r="B75" s="55"/>
      <c r="C75" s="55"/>
      <c r="D75" s="10"/>
      <c r="F75" s="1"/>
      <c r="G75" s="1"/>
      <c r="H75" s="1"/>
      <c r="I75" s="1"/>
      <c r="J75" s="1"/>
      <c r="K75" s="1"/>
      <c r="L75" s="1"/>
      <c r="M75" s="1"/>
      <c r="N75" s="1"/>
      <c r="O75" s="1"/>
      <c r="P75" s="3"/>
      <c r="Q75" s="1"/>
      <c r="R75" s="1"/>
      <c r="S75" s="1"/>
      <c r="T75" s="1"/>
      <c r="U75" s="1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6"/>
    </row>
    <row r="76" spans="1:54" x14ac:dyDescent="0.25">
      <c r="A76" s="6">
        <v>69</v>
      </c>
      <c r="B76" s="55"/>
      <c r="C76" s="55"/>
      <c r="D76" s="10"/>
      <c r="F76" s="1"/>
      <c r="G76" s="1"/>
      <c r="H76" s="1"/>
      <c r="I76" s="1"/>
      <c r="J76" s="1"/>
      <c r="K76" s="1"/>
      <c r="L76" s="1"/>
      <c r="M76" s="1"/>
      <c r="N76" s="1"/>
      <c r="O76" s="1"/>
      <c r="P76" s="3"/>
      <c r="Q76" s="1"/>
      <c r="R76" s="1"/>
      <c r="S76" s="1"/>
      <c r="T76" s="1"/>
      <c r="U76" s="1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6"/>
    </row>
    <row r="77" spans="1:54" x14ac:dyDescent="0.25">
      <c r="A77" s="6">
        <v>70</v>
      </c>
      <c r="B77" s="55"/>
      <c r="C77" s="55"/>
      <c r="D77" s="10"/>
      <c r="F77" s="1"/>
      <c r="G77" s="1"/>
      <c r="H77" s="1"/>
      <c r="I77" s="1"/>
      <c r="J77" s="1"/>
      <c r="K77" s="1"/>
      <c r="L77" s="1"/>
      <c r="M77" s="1"/>
      <c r="N77" s="1"/>
      <c r="O77" s="1"/>
      <c r="P77" s="3"/>
      <c r="Q77" s="1"/>
      <c r="R77" s="1"/>
      <c r="S77" s="1"/>
      <c r="T77" s="1"/>
      <c r="U77" s="1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6"/>
    </row>
    <row r="78" spans="1:54" x14ac:dyDescent="0.25">
      <c r="A78" s="6">
        <v>71</v>
      </c>
      <c r="B78" s="55"/>
      <c r="C78" s="55"/>
      <c r="D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3"/>
      <c r="Q78" s="1"/>
      <c r="R78" s="1"/>
      <c r="S78" s="1"/>
      <c r="T78" s="1"/>
      <c r="U78" s="1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6"/>
    </row>
    <row r="79" spans="1:54" x14ac:dyDescent="0.25">
      <c r="A79" s="6">
        <v>72</v>
      </c>
      <c r="B79" s="55"/>
      <c r="C79" s="55"/>
      <c r="D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3"/>
      <c r="Q79" s="1"/>
      <c r="R79" s="1"/>
      <c r="S79" s="1"/>
      <c r="T79" s="1"/>
      <c r="U79" s="1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6"/>
    </row>
    <row r="80" spans="1:54" x14ac:dyDescent="0.25">
      <c r="A80" s="6">
        <v>73</v>
      </c>
      <c r="B80" s="55"/>
      <c r="C80" s="55"/>
      <c r="D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3"/>
      <c r="Q80" s="1"/>
      <c r="R80" s="1"/>
      <c r="S80" s="1"/>
      <c r="T80" s="1"/>
      <c r="U80" s="1"/>
    </row>
    <row r="81" spans="1:21" x14ac:dyDescent="0.25">
      <c r="A81" s="6">
        <v>74</v>
      </c>
      <c r="B81" s="55"/>
      <c r="C81" s="55"/>
      <c r="D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3"/>
      <c r="Q81" s="1"/>
      <c r="R81" s="1"/>
      <c r="S81" s="1"/>
      <c r="T81" s="1"/>
      <c r="U81" s="1"/>
    </row>
    <row r="82" spans="1:21" x14ac:dyDescent="0.25">
      <c r="A82" s="6">
        <v>75</v>
      </c>
      <c r="B82" s="55"/>
      <c r="C82" s="55"/>
      <c r="D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3"/>
      <c r="Q82" s="1"/>
      <c r="R82" s="1"/>
      <c r="S82" s="1"/>
      <c r="T82" s="1"/>
      <c r="U82" s="1"/>
    </row>
    <row r="83" spans="1:21" x14ac:dyDescent="0.25">
      <c r="A83" s="6">
        <v>76</v>
      </c>
      <c r="B83" s="55"/>
      <c r="C83" s="55"/>
      <c r="D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3"/>
      <c r="Q83" s="1"/>
      <c r="R83" s="1"/>
      <c r="S83" s="1"/>
      <c r="T83" s="1"/>
      <c r="U83" s="1"/>
    </row>
    <row r="84" spans="1:21" x14ac:dyDescent="0.25">
      <c r="A84" s="6">
        <v>77</v>
      </c>
      <c r="B84" s="55"/>
      <c r="C84" s="55"/>
      <c r="D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3"/>
      <c r="Q84" s="1"/>
      <c r="R84" s="1"/>
      <c r="S84" s="1"/>
      <c r="T84" s="1"/>
      <c r="U84" s="1"/>
    </row>
    <row r="85" spans="1:21" x14ac:dyDescent="0.25">
      <c r="A85" s="6">
        <v>78</v>
      </c>
      <c r="B85" s="55"/>
      <c r="C85" s="55"/>
      <c r="D85" s="10"/>
      <c r="F85" s="1"/>
      <c r="G85" s="1"/>
      <c r="H85" s="1"/>
      <c r="I85" s="1"/>
      <c r="J85" s="1"/>
      <c r="K85" s="1"/>
      <c r="L85" s="1"/>
      <c r="M85" s="1"/>
      <c r="N85" s="1"/>
      <c r="O85" s="1"/>
      <c r="P85" s="3"/>
      <c r="Q85" s="1"/>
      <c r="R85" s="1"/>
      <c r="S85" s="1"/>
      <c r="T85" s="1"/>
      <c r="U85" s="1"/>
    </row>
    <row r="86" spans="1:21" x14ac:dyDescent="0.25">
      <c r="A86" s="6">
        <v>79</v>
      </c>
      <c r="B86" s="55"/>
      <c r="C86" s="55"/>
      <c r="D86" s="10"/>
      <c r="F86" s="1"/>
      <c r="G86" s="1"/>
      <c r="H86" s="1"/>
      <c r="I86" s="1"/>
      <c r="J86" s="1"/>
      <c r="K86" s="1"/>
      <c r="L86" s="1"/>
      <c r="M86" s="1"/>
      <c r="N86" s="1"/>
      <c r="O86" s="1"/>
      <c r="P86" s="3"/>
      <c r="Q86" s="1"/>
      <c r="R86" s="1"/>
      <c r="S86" s="1"/>
      <c r="T86" s="1"/>
      <c r="U86" s="1"/>
    </row>
    <row r="87" spans="1:21" x14ac:dyDescent="0.25">
      <c r="A87" s="6">
        <v>80</v>
      </c>
      <c r="B87" s="55"/>
      <c r="C87" s="55"/>
      <c r="D87" s="10"/>
      <c r="F87" s="1"/>
      <c r="G87" s="1"/>
      <c r="H87" s="1"/>
      <c r="I87" s="1"/>
      <c r="J87" s="1"/>
      <c r="K87" s="1"/>
      <c r="L87" s="1"/>
      <c r="M87" s="1"/>
      <c r="N87" s="1"/>
      <c r="O87" s="1"/>
      <c r="P87" s="3"/>
      <c r="Q87" s="1"/>
      <c r="R87" s="1"/>
      <c r="S87" s="1"/>
      <c r="T87" s="1"/>
      <c r="U87" s="1"/>
    </row>
    <row r="88" spans="1:21" x14ac:dyDescent="0.25">
      <c r="A88" s="6">
        <v>81</v>
      </c>
      <c r="B88" s="55"/>
      <c r="C88" s="55"/>
      <c r="D88" s="10"/>
      <c r="F88" s="1"/>
      <c r="G88" s="1"/>
      <c r="H88" s="1"/>
      <c r="I88" s="1"/>
      <c r="J88" s="1"/>
      <c r="K88" s="1"/>
      <c r="L88" s="1"/>
      <c r="M88" s="1"/>
      <c r="N88" s="1"/>
      <c r="O88" s="1"/>
      <c r="P88" s="3"/>
      <c r="Q88" s="1"/>
      <c r="R88" s="1"/>
      <c r="S88" s="1"/>
      <c r="T88" s="1"/>
      <c r="U88" s="1"/>
    </row>
    <row r="89" spans="1:21" x14ac:dyDescent="0.25">
      <c r="A89" s="6">
        <v>82</v>
      </c>
      <c r="B89" s="55"/>
      <c r="C89" s="55"/>
      <c r="D89" s="10"/>
      <c r="F89" s="1"/>
      <c r="G89" s="1"/>
      <c r="H89" s="1"/>
      <c r="I89" s="1"/>
      <c r="J89" s="1"/>
      <c r="K89" s="1"/>
      <c r="L89" s="1"/>
      <c r="M89" s="1"/>
      <c r="N89" s="1"/>
      <c r="O89" s="1"/>
      <c r="P89" s="3"/>
      <c r="Q89" s="1"/>
      <c r="R89" s="1"/>
      <c r="S89" s="1"/>
      <c r="T89" s="1"/>
      <c r="U89" s="1"/>
    </row>
    <row r="90" spans="1:21" x14ac:dyDescent="0.25">
      <c r="A90" s="6">
        <v>83</v>
      </c>
      <c r="B90" s="55"/>
      <c r="C90" s="55"/>
      <c r="D90" s="10"/>
      <c r="F90" s="1"/>
      <c r="G90" s="1"/>
      <c r="H90" s="1"/>
      <c r="I90" s="1"/>
      <c r="J90" s="1"/>
      <c r="K90" s="1"/>
      <c r="L90" s="1"/>
      <c r="M90" s="1"/>
      <c r="N90" s="1"/>
      <c r="O90" s="1"/>
      <c r="P90" s="3"/>
      <c r="Q90" s="1"/>
      <c r="R90" s="1"/>
      <c r="S90" s="1"/>
      <c r="T90" s="1"/>
      <c r="U90" s="1"/>
    </row>
    <row r="91" spans="1:21" x14ac:dyDescent="0.25">
      <c r="A91" s="6">
        <v>84</v>
      </c>
      <c r="B91" s="55"/>
      <c r="C91" s="55"/>
      <c r="D91" s="10"/>
      <c r="F91" s="1"/>
      <c r="G91" s="1"/>
      <c r="H91" s="1"/>
      <c r="I91" s="1"/>
      <c r="J91" s="1"/>
      <c r="K91" s="1"/>
      <c r="L91" s="1"/>
      <c r="M91" s="1"/>
      <c r="N91" s="1"/>
      <c r="O91" s="1"/>
      <c r="P91" s="3"/>
      <c r="Q91" s="1"/>
      <c r="R91" s="1"/>
      <c r="S91" s="1"/>
      <c r="T91" s="1"/>
      <c r="U91" s="1"/>
    </row>
    <row r="92" spans="1:21" x14ac:dyDescent="0.25">
      <c r="A92" s="6">
        <v>85</v>
      </c>
      <c r="B92" s="55"/>
      <c r="C92" s="55"/>
      <c r="D92" s="10"/>
      <c r="F92" s="1"/>
      <c r="G92" s="1"/>
      <c r="H92" s="1"/>
      <c r="I92" s="1"/>
      <c r="J92" s="1"/>
      <c r="K92" s="1"/>
      <c r="L92" s="1"/>
      <c r="M92" s="1"/>
      <c r="N92" s="1"/>
      <c r="O92" s="1"/>
      <c r="P92" s="3"/>
      <c r="Q92" s="1"/>
      <c r="R92" s="1"/>
      <c r="S92" s="1"/>
      <c r="T92" s="1"/>
      <c r="U92" s="1"/>
    </row>
    <row r="93" spans="1:21" x14ac:dyDescent="0.25">
      <c r="A93" s="6">
        <v>86</v>
      </c>
      <c r="B93" s="55"/>
      <c r="C93" s="55"/>
      <c r="D93" s="10"/>
      <c r="F93" s="1"/>
      <c r="G93" s="1"/>
      <c r="H93" s="1"/>
      <c r="I93" s="1"/>
      <c r="J93" s="1"/>
      <c r="K93" s="1"/>
      <c r="L93" s="1"/>
      <c r="M93" s="1"/>
      <c r="N93" s="1"/>
      <c r="O93" s="1"/>
      <c r="P93" s="3"/>
      <c r="Q93" s="1"/>
      <c r="R93" s="1"/>
      <c r="S93" s="1"/>
      <c r="T93" s="1"/>
      <c r="U93" s="1"/>
    </row>
    <row r="94" spans="1:21" x14ac:dyDescent="0.25">
      <c r="A94" s="6">
        <v>87</v>
      </c>
      <c r="B94" s="55"/>
      <c r="C94" s="55"/>
      <c r="D94" s="10"/>
      <c r="F94" s="1"/>
      <c r="G94" s="1"/>
      <c r="H94" s="1"/>
      <c r="I94" s="1"/>
      <c r="J94" s="1"/>
      <c r="K94" s="1"/>
      <c r="L94" s="1"/>
      <c r="M94" s="1"/>
      <c r="N94" s="1"/>
      <c r="O94" s="1"/>
      <c r="P94" s="3"/>
      <c r="Q94" s="1"/>
      <c r="R94" s="1"/>
      <c r="S94" s="1"/>
      <c r="T94" s="1"/>
      <c r="U94" s="1"/>
    </row>
    <row r="95" spans="1:21" x14ac:dyDescent="0.25">
      <c r="A95" s="6">
        <v>88</v>
      </c>
      <c r="B95" s="55"/>
      <c r="C95" s="55"/>
      <c r="D95" s="10"/>
      <c r="F95" s="1"/>
      <c r="G95" s="1"/>
      <c r="H95" s="1"/>
      <c r="I95" s="1"/>
      <c r="J95" s="1"/>
      <c r="K95" s="1"/>
      <c r="L95" s="1"/>
      <c r="M95" s="1"/>
      <c r="N95" s="1"/>
      <c r="O95" s="1"/>
      <c r="P95" s="3"/>
      <c r="Q95" s="1"/>
      <c r="R95" s="1"/>
      <c r="S95" s="1"/>
      <c r="T95" s="1"/>
      <c r="U95" s="1"/>
    </row>
    <row r="96" spans="1:21" x14ac:dyDescent="0.25">
      <c r="A96" s="6">
        <v>89</v>
      </c>
      <c r="B96" s="55"/>
      <c r="C96" s="55"/>
      <c r="D96" s="10"/>
      <c r="F96" s="1"/>
      <c r="G96" s="1"/>
      <c r="H96" s="1"/>
      <c r="I96" s="1"/>
      <c r="J96" s="1"/>
      <c r="K96" s="1"/>
      <c r="L96" s="1"/>
      <c r="M96" s="1"/>
      <c r="N96" s="1"/>
      <c r="O96" s="1"/>
      <c r="P96" s="3"/>
      <c r="Q96" s="1"/>
      <c r="R96" s="1"/>
      <c r="S96" s="1"/>
      <c r="T96" s="1"/>
      <c r="U96" s="1"/>
    </row>
    <row r="97" spans="1:21" x14ac:dyDescent="0.25">
      <c r="A97" s="6">
        <v>90</v>
      </c>
      <c r="B97" s="55"/>
      <c r="C97" s="55"/>
      <c r="D97" s="10"/>
      <c r="F97" s="1"/>
      <c r="G97" s="1"/>
      <c r="H97" s="1"/>
      <c r="I97" s="1"/>
      <c r="J97" s="1"/>
      <c r="K97" s="1"/>
      <c r="L97" s="1"/>
      <c r="M97" s="1"/>
      <c r="N97" s="1"/>
      <c r="O97" s="1"/>
      <c r="P97" s="3"/>
      <c r="Q97" s="1"/>
      <c r="R97" s="1"/>
      <c r="S97" s="1"/>
      <c r="T97" s="1"/>
      <c r="U97" s="1"/>
    </row>
    <row r="98" spans="1:21" x14ac:dyDescent="0.25">
      <c r="A98" s="6">
        <v>91</v>
      </c>
      <c r="B98" s="55"/>
      <c r="C98" s="55"/>
      <c r="D98" s="10"/>
      <c r="F98" s="1"/>
      <c r="G98" s="1"/>
      <c r="H98" s="1"/>
      <c r="I98" s="1"/>
      <c r="J98" s="1"/>
      <c r="K98" s="1"/>
      <c r="L98" s="1"/>
      <c r="M98" s="1"/>
      <c r="N98" s="1"/>
      <c r="O98" s="1"/>
      <c r="P98" s="3"/>
      <c r="Q98" s="1"/>
      <c r="R98" s="1"/>
      <c r="S98" s="1"/>
      <c r="T98" s="1"/>
      <c r="U98" s="1"/>
    </row>
    <row r="99" spans="1:21" x14ac:dyDescent="0.25">
      <c r="A99" s="6">
        <v>92</v>
      </c>
      <c r="B99" s="55"/>
      <c r="C99" s="55"/>
      <c r="D99" s="10"/>
      <c r="F99" s="1"/>
      <c r="G99" s="1"/>
      <c r="H99" s="1"/>
      <c r="I99" s="1"/>
      <c r="J99" s="1"/>
      <c r="K99" s="1"/>
      <c r="L99" s="1"/>
      <c r="M99" s="1"/>
      <c r="N99" s="1"/>
      <c r="O99" s="1"/>
      <c r="P99" s="3"/>
      <c r="Q99" s="1"/>
      <c r="R99" s="1"/>
      <c r="S99" s="1"/>
      <c r="T99" s="1"/>
      <c r="U99" s="1"/>
    </row>
    <row r="100" spans="1:21" x14ac:dyDescent="0.25">
      <c r="A100" s="6">
        <v>93</v>
      </c>
      <c r="B100" s="55"/>
      <c r="C100" s="55"/>
      <c r="D100" s="1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3"/>
      <c r="Q100" s="1"/>
      <c r="R100" s="1"/>
      <c r="S100" s="1"/>
      <c r="T100" s="1"/>
      <c r="U100" s="1"/>
    </row>
    <row r="101" spans="1:21" x14ac:dyDescent="0.25">
      <c r="A101" s="6">
        <v>94</v>
      </c>
      <c r="B101" s="55"/>
      <c r="C101" s="55"/>
      <c r="D101" s="1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3"/>
      <c r="Q101" s="1"/>
      <c r="R101" s="1"/>
      <c r="S101" s="1"/>
      <c r="T101" s="1"/>
      <c r="U101" s="1"/>
    </row>
    <row r="102" spans="1:21" x14ac:dyDescent="0.25">
      <c r="A102" s="6">
        <v>95</v>
      </c>
      <c r="B102" s="55"/>
      <c r="C102" s="55"/>
      <c r="D102" s="1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3"/>
      <c r="Q102" s="1"/>
      <c r="R102" s="1"/>
      <c r="S102" s="1"/>
      <c r="T102" s="1"/>
      <c r="U102" s="1"/>
    </row>
    <row r="103" spans="1:21" x14ac:dyDescent="0.25">
      <c r="A103" s="6">
        <v>96</v>
      </c>
      <c r="B103" s="55"/>
      <c r="C103" s="55"/>
      <c r="D103" s="1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3"/>
      <c r="Q103" s="1"/>
      <c r="R103" s="1"/>
      <c r="S103" s="1"/>
      <c r="T103" s="1"/>
      <c r="U103" s="1"/>
    </row>
    <row r="104" spans="1:21" x14ac:dyDescent="0.25">
      <c r="A104" s="6">
        <v>97</v>
      </c>
      <c r="B104" s="55"/>
      <c r="C104" s="55"/>
      <c r="D104" s="1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3"/>
      <c r="Q104" s="1"/>
      <c r="R104" s="1"/>
      <c r="S104" s="1"/>
      <c r="T104" s="1"/>
      <c r="U104" s="1"/>
    </row>
    <row r="105" spans="1:21" x14ac:dyDescent="0.25">
      <c r="A105" s="6">
        <v>98</v>
      </c>
      <c r="B105" s="55"/>
      <c r="C105" s="55"/>
      <c r="D105" s="1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3"/>
      <c r="Q105" s="1"/>
      <c r="R105" s="1"/>
      <c r="S105" s="1"/>
      <c r="T105" s="1"/>
      <c r="U105" s="1"/>
    </row>
    <row r="106" spans="1:21" x14ac:dyDescent="0.25">
      <c r="A106" s="6">
        <v>99</v>
      </c>
      <c r="B106" s="55"/>
      <c r="C106" s="55"/>
      <c r="D106" s="1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3"/>
      <c r="Q106" s="1"/>
      <c r="R106" s="1"/>
      <c r="S106" s="1"/>
      <c r="T106" s="1"/>
      <c r="U106" s="1"/>
    </row>
    <row r="107" spans="1:21" x14ac:dyDescent="0.25">
      <c r="A107" s="6">
        <v>100</v>
      </c>
      <c r="B107" s="55"/>
      <c r="C107" s="55"/>
      <c r="D107" s="1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3"/>
      <c r="Q107" s="1"/>
      <c r="R107" s="1"/>
      <c r="S107" s="1"/>
      <c r="T107" s="1"/>
      <c r="U107" s="1"/>
    </row>
    <row r="108" spans="1:21" x14ac:dyDescent="0.25">
      <c r="A108" s="6">
        <v>101</v>
      </c>
      <c r="B108" s="55"/>
      <c r="C108" s="55"/>
      <c r="D108" s="1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3"/>
      <c r="Q108" s="1"/>
      <c r="R108" s="1"/>
      <c r="S108" s="1"/>
      <c r="T108" s="1"/>
      <c r="U108" s="1"/>
    </row>
    <row r="109" spans="1:21" x14ac:dyDescent="0.25">
      <c r="A109" s="6">
        <v>102</v>
      </c>
      <c r="B109" s="55"/>
      <c r="C109" s="55"/>
      <c r="D109" s="1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3"/>
      <c r="Q109" s="1"/>
      <c r="R109" s="1"/>
      <c r="S109" s="1"/>
      <c r="T109" s="1"/>
      <c r="U109" s="1"/>
    </row>
    <row r="110" spans="1:21" x14ac:dyDescent="0.25">
      <c r="A110" s="6">
        <v>103</v>
      </c>
      <c r="B110" s="55"/>
      <c r="C110" s="55"/>
      <c r="D110" s="1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3"/>
      <c r="Q110" s="1"/>
      <c r="R110" s="1"/>
      <c r="S110" s="1"/>
      <c r="T110" s="1"/>
      <c r="U110" s="1"/>
    </row>
    <row r="111" spans="1:21" x14ac:dyDescent="0.25">
      <c r="A111" s="6">
        <v>104</v>
      </c>
      <c r="B111" s="55"/>
      <c r="C111" s="55"/>
      <c r="D111" s="1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3"/>
      <c r="Q111" s="1"/>
      <c r="R111" s="1"/>
      <c r="S111" s="1"/>
      <c r="T111" s="1"/>
      <c r="U111" s="1"/>
    </row>
    <row r="112" spans="1:21" x14ac:dyDescent="0.25">
      <c r="A112" s="6">
        <v>105</v>
      </c>
      <c r="B112" s="55"/>
      <c r="C112" s="55"/>
      <c r="D112" s="1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3"/>
      <c r="Q112" s="1"/>
      <c r="R112" s="1"/>
      <c r="S112" s="1"/>
      <c r="T112" s="1"/>
      <c r="U112" s="1"/>
    </row>
    <row r="113" spans="1:21" x14ac:dyDescent="0.25">
      <c r="A113" s="6">
        <v>106</v>
      </c>
      <c r="B113" s="55"/>
      <c r="C113" s="55"/>
      <c r="D113" s="1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3"/>
      <c r="Q113" s="1"/>
      <c r="R113" s="1"/>
      <c r="S113" s="1"/>
      <c r="T113" s="1"/>
      <c r="U113" s="1"/>
    </row>
    <row r="114" spans="1:21" x14ac:dyDescent="0.25">
      <c r="A114" s="6">
        <v>107</v>
      </c>
      <c r="B114" s="55"/>
      <c r="C114" s="55"/>
      <c r="D114" s="1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3"/>
      <c r="Q114" s="1"/>
      <c r="R114" s="1"/>
      <c r="S114" s="1"/>
      <c r="T114" s="1"/>
      <c r="U114" s="1"/>
    </row>
    <row r="115" spans="1:21" x14ac:dyDescent="0.25">
      <c r="A115" s="6">
        <v>108</v>
      </c>
      <c r="B115" s="55"/>
      <c r="C115" s="55"/>
      <c r="D115" s="1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3"/>
      <c r="Q115" s="1"/>
      <c r="R115" s="1"/>
      <c r="S115" s="1"/>
      <c r="T115" s="1"/>
      <c r="U115" s="1"/>
    </row>
    <row r="116" spans="1:21" x14ac:dyDescent="0.25">
      <c r="A116" s="6">
        <v>109</v>
      </c>
      <c r="B116" s="55"/>
      <c r="C116" s="55"/>
      <c r="D116" s="1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3"/>
      <c r="Q116" s="1"/>
      <c r="R116" s="1"/>
      <c r="S116" s="1"/>
      <c r="T116" s="1"/>
      <c r="U116" s="1"/>
    </row>
    <row r="117" spans="1:21" x14ac:dyDescent="0.25">
      <c r="A117" s="6">
        <v>110</v>
      </c>
      <c r="B117" s="55"/>
      <c r="C117" s="55"/>
      <c r="D117" s="1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3"/>
      <c r="Q117" s="1"/>
      <c r="R117" s="1"/>
      <c r="S117" s="1"/>
      <c r="T117" s="1"/>
      <c r="U117" s="1"/>
    </row>
    <row r="118" spans="1:21" x14ac:dyDescent="0.25">
      <c r="A118" s="6">
        <v>111</v>
      </c>
      <c r="B118" s="55"/>
      <c r="C118" s="55"/>
      <c r="D118" s="1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3"/>
      <c r="Q118" s="1"/>
      <c r="R118" s="1"/>
      <c r="S118" s="1"/>
      <c r="T118" s="1"/>
      <c r="U118" s="1"/>
    </row>
    <row r="119" spans="1:21" x14ac:dyDescent="0.25">
      <c r="A119" s="6">
        <v>112</v>
      </c>
      <c r="B119" s="55"/>
      <c r="C119" s="55"/>
      <c r="D119" s="1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3"/>
      <c r="Q119" s="1"/>
      <c r="R119" s="1"/>
      <c r="S119" s="1"/>
      <c r="T119" s="1"/>
      <c r="U119" s="1"/>
    </row>
    <row r="120" spans="1:21" x14ac:dyDescent="0.25">
      <c r="A120" s="6">
        <v>113</v>
      </c>
      <c r="B120" s="55"/>
      <c r="C120" s="55"/>
      <c r="D120" s="1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3"/>
      <c r="Q120" s="1"/>
      <c r="R120" s="1"/>
      <c r="S120" s="1"/>
      <c r="T120" s="1"/>
      <c r="U120" s="1"/>
    </row>
    <row r="121" spans="1:21" x14ac:dyDescent="0.25">
      <c r="A121" s="6">
        <v>114</v>
      </c>
      <c r="B121" s="55"/>
      <c r="C121" s="55"/>
      <c r="D121" s="1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3"/>
      <c r="Q121" s="1"/>
      <c r="R121" s="1"/>
      <c r="S121" s="1"/>
      <c r="T121" s="1"/>
      <c r="U121" s="1"/>
    </row>
    <row r="122" spans="1:21" x14ac:dyDescent="0.25">
      <c r="A122" s="6">
        <v>115</v>
      </c>
      <c r="B122" s="55"/>
      <c r="C122" s="55"/>
      <c r="D122" s="1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3"/>
      <c r="Q122" s="1"/>
      <c r="R122" s="1"/>
      <c r="S122" s="1"/>
      <c r="T122" s="1"/>
      <c r="U122" s="1"/>
    </row>
    <row r="123" spans="1:21" x14ac:dyDescent="0.25">
      <c r="A123" s="6">
        <v>116</v>
      </c>
      <c r="B123" s="55"/>
      <c r="C123" s="55"/>
      <c r="D123" s="1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3"/>
      <c r="Q123" s="1"/>
      <c r="R123" s="1"/>
      <c r="S123" s="1"/>
      <c r="T123" s="1"/>
      <c r="U123" s="1"/>
    </row>
    <row r="124" spans="1:21" x14ac:dyDescent="0.25">
      <c r="A124" s="6">
        <v>117</v>
      </c>
      <c r="B124" s="55"/>
      <c r="C124" s="55"/>
      <c r="D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3"/>
      <c r="Q124" s="1"/>
      <c r="R124" s="1"/>
      <c r="S124" s="1"/>
      <c r="T124" s="1"/>
      <c r="U124" s="1"/>
    </row>
    <row r="125" spans="1:21" x14ac:dyDescent="0.25">
      <c r="A125" s="6">
        <v>118</v>
      </c>
      <c r="B125" s="55"/>
      <c r="C125" s="55"/>
      <c r="D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3"/>
      <c r="Q125" s="1"/>
      <c r="R125" s="1"/>
      <c r="S125" s="1"/>
      <c r="T125" s="1"/>
      <c r="U125" s="1"/>
    </row>
    <row r="126" spans="1:21" x14ac:dyDescent="0.25">
      <c r="A126" s="6">
        <v>119</v>
      </c>
      <c r="B126" s="55"/>
      <c r="C126" s="55"/>
      <c r="D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3"/>
      <c r="Q126" s="1"/>
      <c r="R126" s="1"/>
      <c r="S126" s="1"/>
      <c r="T126" s="1"/>
      <c r="U126" s="1"/>
    </row>
    <row r="127" spans="1:21" x14ac:dyDescent="0.25">
      <c r="A127" s="6">
        <v>120</v>
      </c>
      <c r="B127" s="55"/>
      <c r="C127" s="55"/>
      <c r="D127" s="1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3"/>
      <c r="Q127" s="1"/>
      <c r="R127" s="1"/>
      <c r="S127" s="1"/>
      <c r="T127" s="1"/>
      <c r="U127" s="1"/>
    </row>
    <row r="128" spans="1:21" x14ac:dyDescent="0.25">
      <c r="A128" s="6">
        <v>121</v>
      </c>
      <c r="B128" s="55"/>
      <c r="C128" s="55"/>
      <c r="D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3"/>
      <c r="Q128" s="1"/>
      <c r="R128" s="1"/>
      <c r="S128" s="1"/>
      <c r="T128" s="1"/>
      <c r="U128" s="1"/>
    </row>
    <row r="129" spans="1:21" x14ac:dyDescent="0.25">
      <c r="A129" s="6">
        <v>122</v>
      </c>
      <c r="B129" s="55"/>
      <c r="C129" s="55"/>
      <c r="D129" s="1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3"/>
      <c r="Q129" s="1"/>
      <c r="R129" s="1"/>
      <c r="S129" s="1"/>
      <c r="T129" s="1"/>
      <c r="U129" s="1"/>
    </row>
    <row r="130" spans="1:21" x14ac:dyDescent="0.25">
      <c r="A130" s="6">
        <v>123</v>
      </c>
      <c r="B130" s="55"/>
      <c r="C130" s="55"/>
      <c r="D130" s="1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3"/>
      <c r="Q130" s="1"/>
      <c r="R130" s="1"/>
      <c r="S130" s="1"/>
      <c r="T130" s="1"/>
      <c r="U130" s="1"/>
    </row>
    <row r="131" spans="1:21" x14ac:dyDescent="0.25">
      <c r="A131" s="6">
        <v>124</v>
      </c>
      <c r="B131" s="55"/>
      <c r="C131" s="55"/>
      <c r="D131" s="1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3"/>
      <c r="Q131" s="1"/>
      <c r="R131" s="1"/>
      <c r="S131" s="1"/>
      <c r="T131" s="1"/>
      <c r="U131" s="1"/>
    </row>
    <row r="132" spans="1:21" x14ac:dyDescent="0.25">
      <c r="A132" s="6">
        <v>125</v>
      </c>
      <c r="B132" s="55"/>
      <c r="C132" s="55"/>
      <c r="D132" s="1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3"/>
      <c r="Q132" s="1"/>
      <c r="R132" s="1"/>
      <c r="S132" s="1"/>
      <c r="T132" s="1"/>
      <c r="U132" s="1"/>
    </row>
    <row r="133" spans="1:21" x14ac:dyDescent="0.25">
      <c r="A133" s="6">
        <v>126</v>
      </c>
      <c r="B133" s="55"/>
      <c r="C133" s="55"/>
      <c r="D133" s="1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3"/>
      <c r="Q133" s="1"/>
      <c r="R133" s="1"/>
      <c r="S133" s="1"/>
      <c r="T133" s="1"/>
      <c r="U133" s="1"/>
    </row>
    <row r="134" spans="1:21" x14ac:dyDescent="0.25">
      <c r="A134" s="6">
        <v>127</v>
      </c>
      <c r="B134" s="55"/>
      <c r="C134" s="55"/>
      <c r="D134" s="1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3"/>
      <c r="Q134" s="1"/>
      <c r="R134" s="1"/>
      <c r="S134" s="1"/>
      <c r="T134" s="1"/>
      <c r="U134" s="1"/>
    </row>
    <row r="135" spans="1:21" x14ac:dyDescent="0.25">
      <c r="A135" s="6">
        <v>128</v>
      </c>
      <c r="B135" s="55"/>
      <c r="C135" s="55"/>
      <c r="D135" s="1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3"/>
      <c r="Q135" s="1"/>
      <c r="R135" s="1"/>
      <c r="S135" s="1"/>
      <c r="T135" s="1"/>
      <c r="U135" s="1"/>
    </row>
    <row r="136" spans="1:21" x14ac:dyDescent="0.25">
      <c r="A136" s="6">
        <v>129</v>
      </c>
      <c r="B136" s="55"/>
      <c r="C136" s="55"/>
      <c r="D136" s="1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3"/>
      <c r="Q136" s="1"/>
      <c r="R136" s="1"/>
      <c r="S136" s="1"/>
      <c r="T136" s="1"/>
      <c r="U136" s="1"/>
    </row>
    <row r="137" spans="1:21" x14ac:dyDescent="0.25">
      <c r="A137" s="6">
        <v>130</v>
      </c>
      <c r="B137" s="55"/>
      <c r="C137" s="55"/>
      <c r="D137" s="1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3"/>
      <c r="Q137" s="1"/>
      <c r="R137" s="1"/>
      <c r="S137" s="1"/>
      <c r="T137" s="1"/>
      <c r="U137" s="1"/>
    </row>
    <row r="138" spans="1:21" x14ac:dyDescent="0.25">
      <c r="A138" s="6">
        <v>131</v>
      </c>
      <c r="B138" s="55"/>
      <c r="C138" s="55"/>
      <c r="D138" s="1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3"/>
      <c r="Q138" s="1"/>
      <c r="R138" s="1"/>
      <c r="S138" s="1"/>
      <c r="T138" s="1"/>
      <c r="U138" s="1"/>
    </row>
    <row r="139" spans="1:21" x14ac:dyDescent="0.25">
      <c r="A139" s="6">
        <v>132</v>
      </c>
      <c r="B139" s="55"/>
      <c r="C139" s="55"/>
      <c r="D139" s="1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3"/>
      <c r="Q139" s="1"/>
      <c r="R139" s="1"/>
      <c r="S139" s="1"/>
      <c r="T139" s="1"/>
      <c r="U139" s="1"/>
    </row>
    <row r="140" spans="1:21" x14ac:dyDescent="0.25">
      <c r="A140" s="6">
        <v>133</v>
      </c>
      <c r="B140" s="55"/>
      <c r="C140" s="55"/>
      <c r="D140" s="1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3"/>
      <c r="Q140" s="1"/>
      <c r="R140" s="1"/>
      <c r="S140" s="1"/>
      <c r="T140" s="1"/>
      <c r="U140" s="1"/>
    </row>
    <row r="141" spans="1:21" x14ac:dyDescent="0.25">
      <c r="A141" s="6">
        <v>134</v>
      </c>
      <c r="B141" s="55"/>
      <c r="C141" s="55"/>
      <c r="D141" s="1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3"/>
      <c r="Q141" s="1"/>
      <c r="R141" s="1"/>
      <c r="S141" s="1"/>
      <c r="T141" s="1"/>
      <c r="U141" s="1"/>
    </row>
    <row r="142" spans="1:21" x14ac:dyDescent="0.25">
      <c r="A142" s="6">
        <v>135</v>
      </c>
      <c r="B142" s="55"/>
      <c r="C142" s="55"/>
      <c r="D142" s="1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3"/>
      <c r="Q142" s="1"/>
      <c r="R142" s="1"/>
      <c r="S142" s="1"/>
      <c r="T142" s="1"/>
      <c r="U142" s="1"/>
    </row>
    <row r="143" spans="1:21" x14ac:dyDescent="0.25">
      <c r="A143" s="6">
        <v>136</v>
      </c>
      <c r="B143" s="55"/>
      <c r="C143" s="55"/>
      <c r="D143" s="1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3"/>
      <c r="Q143" s="1"/>
      <c r="R143" s="1"/>
      <c r="S143" s="1"/>
      <c r="T143" s="1"/>
      <c r="U143" s="1"/>
    </row>
    <row r="144" spans="1:21" x14ac:dyDescent="0.25">
      <c r="A144" s="6">
        <v>137</v>
      </c>
      <c r="B144" s="55"/>
      <c r="C144" s="55"/>
      <c r="D144" s="1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3"/>
      <c r="Q144" s="1"/>
      <c r="R144" s="1"/>
      <c r="S144" s="1"/>
      <c r="T144" s="1"/>
      <c r="U144" s="1"/>
    </row>
    <row r="145" spans="1:21" x14ac:dyDescent="0.25">
      <c r="A145" s="6">
        <v>138</v>
      </c>
      <c r="B145" s="55"/>
      <c r="C145" s="55"/>
      <c r="D145" s="1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3"/>
      <c r="Q145" s="1"/>
      <c r="R145" s="1"/>
      <c r="S145" s="1"/>
      <c r="T145" s="1"/>
      <c r="U145" s="1"/>
    </row>
    <row r="146" spans="1:21" x14ac:dyDescent="0.25">
      <c r="A146" s="6">
        <v>139</v>
      </c>
      <c r="B146" s="21"/>
      <c r="C146" s="21"/>
      <c r="D146" s="1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3"/>
      <c r="Q146" s="1"/>
      <c r="R146" s="1"/>
      <c r="S146" s="1"/>
      <c r="T146" s="1"/>
      <c r="U146" s="1"/>
    </row>
    <row r="147" spans="1:21" x14ac:dyDescent="0.25">
      <c r="A147" s="6">
        <v>140</v>
      </c>
      <c r="B147" s="21"/>
      <c r="C147" s="21"/>
      <c r="D147" s="1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3"/>
      <c r="Q147" s="1"/>
      <c r="R147" s="1"/>
      <c r="S147" s="1"/>
      <c r="T147" s="1"/>
      <c r="U147" s="1"/>
    </row>
    <row r="148" spans="1:21" x14ac:dyDescent="0.25">
      <c r="A148" s="6">
        <v>141</v>
      </c>
      <c r="B148" s="21"/>
      <c r="C148" s="21"/>
      <c r="D148" s="1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3"/>
      <c r="Q148" s="1"/>
      <c r="R148" s="1"/>
      <c r="S148" s="1"/>
      <c r="T148" s="1"/>
      <c r="U148" s="1"/>
    </row>
    <row r="149" spans="1:21" x14ac:dyDescent="0.25">
      <c r="A149" s="6">
        <v>142</v>
      </c>
      <c r="B149" s="21"/>
      <c r="C149" s="21"/>
      <c r="D149" s="1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3"/>
      <c r="Q149" s="1"/>
      <c r="R149" s="1"/>
      <c r="S149" s="1"/>
      <c r="T149" s="1"/>
      <c r="U149" s="1"/>
    </row>
    <row r="150" spans="1:21" x14ac:dyDescent="0.25">
      <c r="A150" s="6">
        <v>143</v>
      </c>
      <c r="B150" s="21"/>
      <c r="C150" s="21"/>
      <c r="D150" s="1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3"/>
      <c r="Q150" s="1"/>
      <c r="R150" s="1"/>
      <c r="S150" s="1"/>
      <c r="T150" s="1"/>
      <c r="U150" s="1"/>
    </row>
    <row r="151" spans="1:21" x14ac:dyDescent="0.25">
      <c r="A151" s="6">
        <v>144</v>
      </c>
      <c r="B151" s="21"/>
      <c r="C151" s="21"/>
      <c r="D151" s="1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3"/>
      <c r="Q151" s="1"/>
      <c r="R151" s="1"/>
      <c r="S151" s="1"/>
      <c r="T151" s="1"/>
      <c r="U151" s="1"/>
    </row>
    <row r="152" spans="1:21" x14ac:dyDescent="0.25">
      <c r="A152" s="6">
        <v>145</v>
      </c>
      <c r="B152" s="21"/>
      <c r="C152" s="21"/>
      <c r="D152" s="1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3"/>
      <c r="Q152" s="1"/>
      <c r="R152" s="1"/>
      <c r="S152" s="1"/>
      <c r="T152" s="1"/>
      <c r="U152" s="1"/>
    </row>
    <row r="153" spans="1:21" x14ac:dyDescent="0.25">
      <c r="A153" s="6">
        <v>146</v>
      </c>
      <c r="B153" s="21"/>
      <c r="C153" s="21"/>
      <c r="D153" s="1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3"/>
      <c r="Q153" s="1"/>
      <c r="R153" s="1"/>
      <c r="S153" s="1"/>
      <c r="T153" s="1"/>
      <c r="U153" s="1"/>
    </row>
    <row r="154" spans="1:21" x14ac:dyDescent="0.25">
      <c r="A154" s="6">
        <v>147</v>
      </c>
      <c r="B154" s="21"/>
      <c r="C154" s="21"/>
      <c r="D154" s="1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3"/>
      <c r="Q154" s="1"/>
      <c r="R154" s="1"/>
      <c r="S154" s="1"/>
      <c r="T154" s="1"/>
      <c r="U154" s="1"/>
    </row>
    <row r="155" spans="1:21" x14ac:dyDescent="0.25">
      <c r="A155" s="6">
        <v>148</v>
      </c>
      <c r="B155" s="21"/>
      <c r="C155" s="21"/>
      <c r="D155" s="1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3"/>
      <c r="Q155" s="1"/>
      <c r="R155" s="1"/>
      <c r="S155" s="1"/>
      <c r="T155" s="1"/>
      <c r="U155" s="1"/>
    </row>
    <row r="156" spans="1:21" x14ac:dyDescent="0.25">
      <c r="A156" s="6">
        <v>149</v>
      </c>
      <c r="B156" s="21"/>
      <c r="C156" s="21"/>
      <c r="D156" s="1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3"/>
      <c r="Q156" s="1"/>
      <c r="R156" s="1"/>
      <c r="S156" s="1"/>
      <c r="T156" s="1"/>
      <c r="U156" s="1"/>
    </row>
    <row r="157" spans="1:21" x14ac:dyDescent="0.25">
      <c r="A157" s="6">
        <v>150</v>
      </c>
      <c r="B157" s="21"/>
      <c r="C157" s="21"/>
      <c r="D157" s="1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3"/>
      <c r="Q157" s="1"/>
      <c r="R157" s="1"/>
      <c r="S157" s="1"/>
      <c r="T157" s="1"/>
      <c r="U157" s="1"/>
    </row>
    <row r="158" spans="1:21" x14ac:dyDescent="0.25">
      <c r="A158" s="6">
        <v>151</v>
      </c>
      <c r="B158" s="21"/>
      <c r="C158" s="21"/>
      <c r="D158" s="1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3"/>
      <c r="Q158" s="1"/>
      <c r="R158" s="1"/>
      <c r="S158" s="1"/>
      <c r="T158" s="1"/>
      <c r="U158" s="1"/>
    </row>
    <row r="159" spans="1:21" x14ac:dyDescent="0.25">
      <c r="A159" s="6">
        <v>152</v>
      </c>
      <c r="B159" s="21"/>
      <c r="C159" s="21"/>
      <c r="D159" s="1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3"/>
      <c r="Q159" s="1"/>
      <c r="R159" s="1"/>
      <c r="S159" s="1"/>
      <c r="T159" s="1"/>
      <c r="U159" s="1"/>
    </row>
    <row r="160" spans="1:21" x14ac:dyDescent="0.25">
      <c r="A160" s="6">
        <v>153</v>
      </c>
      <c r="B160" s="21"/>
      <c r="C160" s="21"/>
      <c r="D160" s="1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3"/>
      <c r="Q160" s="1"/>
      <c r="R160" s="1"/>
      <c r="S160" s="1"/>
      <c r="T160" s="1"/>
      <c r="U160" s="1"/>
    </row>
    <row r="161" spans="1:21" x14ac:dyDescent="0.25">
      <c r="A161" s="6">
        <v>154</v>
      </c>
      <c r="B161" s="21"/>
      <c r="C161" s="21"/>
      <c r="D161" s="1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3"/>
      <c r="Q161" s="1"/>
      <c r="R161" s="1"/>
      <c r="S161" s="1"/>
      <c r="T161" s="1"/>
      <c r="U161" s="1"/>
    </row>
    <row r="162" spans="1:21" x14ac:dyDescent="0.25">
      <c r="A162" s="6">
        <v>155</v>
      </c>
      <c r="B162" s="21"/>
      <c r="C162" s="21"/>
      <c r="D162" s="1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3"/>
      <c r="Q162" s="1"/>
      <c r="R162" s="1"/>
      <c r="S162" s="1"/>
      <c r="T162" s="1"/>
      <c r="U162" s="1"/>
    </row>
    <row r="163" spans="1:21" x14ac:dyDescent="0.25">
      <c r="A163" s="6">
        <v>156</v>
      </c>
      <c r="B163" s="21"/>
      <c r="C163" s="21"/>
      <c r="D163" s="1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3"/>
      <c r="Q163" s="1"/>
      <c r="R163" s="1"/>
      <c r="S163" s="1"/>
      <c r="T163" s="1"/>
      <c r="U163" s="1"/>
    </row>
    <row r="164" spans="1:21" x14ac:dyDescent="0.25">
      <c r="A164" s="6">
        <v>157</v>
      </c>
      <c r="B164" s="21"/>
      <c r="C164" s="21"/>
      <c r="D164" s="1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3"/>
      <c r="Q164" s="1"/>
      <c r="R164" s="1"/>
      <c r="S164" s="1"/>
      <c r="T164" s="1"/>
      <c r="U164" s="1"/>
    </row>
    <row r="165" spans="1:21" x14ac:dyDescent="0.25">
      <c r="A165" s="6">
        <v>158</v>
      </c>
      <c r="B165" s="21"/>
      <c r="C165" s="21"/>
      <c r="D165" s="1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3"/>
      <c r="Q165" s="1"/>
      <c r="R165" s="1"/>
      <c r="S165" s="1"/>
      <c r="T165" s="1"/>
      <c r="U165" s="1"/>
    </row>
    <row r="166" spans="1:21" x14ac:dyDescent="0.25">
      <c r="A166" s="6">
        <v>159</v>
      </c>
      <c r="B166" s="21"/>
      <c r="C166" s="21"/>
      <c r="D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3"/>
      <c r="Q166" s="1"/>
      <c r="R166" s="1"/>
      <c r="S166" s="1"/>
      <c r="T166" s="1"/>
      <c r="U166" s="1"/>
    </row>
    <row r="167" spans="1:21" x14ac:dyDescent="0.25">
      <c r="A167" s="6">
        <v>160</v>
      </c>
      <c r="B167" s="21"/>
      <c r="C167" s="21"/>
      <c r="D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3"/>
      <c r="Q167" s="1"/>
      <c r="R167" s="1"/>
      <c r="S167" s="1"/>
      <c r="T167" s="1"/>
      <c r="U167" s="1"/>
    </row>
    <row r="168" spans="1:21" x14ac:dyDescent="0.25">
      <c r="A168" s="6">
        <v>161</v>
      </c>
      <c r="B168" s="21"/>
      <c r="C168" s="21"/>
      <c r="D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3"/>
      <c r="Q168" s="1"/>
      <c r="R168" s="1"/>
      <c r="S168" s="1"/>
      <c r="T168" s="1"/>
      <c r="U168" s="1"/>
    </row>
    <row r="169" spans="1:21" x14ac:dyDescent="0.25">
      <c r="A169" s="6">
        <v>162</v>
      </c>
      <c r="B169" s="21"/>
      <c r="C169" s="21"/>
      <c r="D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3"/>
      <c r="Q169" s="1"/>
      <c r="R169" s="1"/>
      <c r="S169" s="1"/>
      <c r="T169" s="1"/>
      <c r="U169" s="1"/>
    </row>
    <row r="170" spans="1:21" x14ac:dyDescent="0.25">
      <c r="A170" s="6">
        <v>163</v>
      </c>
      <c r="B170" s="21"/>
      <c r="C170" s="21"/>
      <c r="D170" s="1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3"/>
      <c r="Q170" s="1"/>
      <c r="R170" s="1"/>
      <c r="S170" s="1"/>
      <c r="T170" s="1"/>
      <c r="U170" s="1"/>
    </row>
    <row r="171" spans="1:21" x14ac:dyDescent="0.25">
      <c r="A171" s="6">
        <v>164</v>
      </c>
      <c r="B171" s="21"/>
      <c r="C171" s="21"/>
      <c r="D171" s="1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3"/>
      <c r="Q171" s="1"/>
      <c r="R171" s="1"/>
      <c r="S171" s="1"/>
      <c r="T171" s="1"/>
      <c r="U171" s="1"/>
    </row>
    <row r="172" spans="1:21" x14ac:dyDescent="0.25">
      <c r="A172" s="6">
        <v>165</v>
      </c>
      <c r="B172" s="21"/>
      <c r="C172" s="21"/>
      <c r="D172" s="1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3"/>
      <c r="Q172" s="1"/>
      <c r="R172" s="1"/>
      <c r="S172" s="1"/>
      <c r="T172" s="1"/>
      <c r="U172" s="1"/>
    </row>
    <row r="173" spans="1:21" x14ac:dyDescent="0.25">
      <c r="A173" s="6">
        <v>166</v>
      </c>
      <c r="B173" s="21"/>
      <c r="C173" s="21"/>
      <c r="D173" s="1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3"/>
      <c r="Q173" s="1"/>
      <c r="R173" s="1"/>
      <c r="S173" s="1"/>
      <c r="T173" s="1"/>
      <c r="U173" s="1"/>
    </row>
    <row r="174" spans="1:21" x14ac:dyDescent="0.25">
      <c r="A174" s="6">
        <v>167</v>
      </c>
      <c r="B174" s="21"/>
      <c r="C174" s="21"/>
      <c r="D174" s="1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3"/>
      <c r="Q174" s="1"/>
      <c r="R174" s="1"/>
      <c r="S174" s="1"/>
      <c r="T174" s="1"/>
      <c r="U174" s="1"/>
    </row>
    <row r="175" spans="1:21" x14ac:dyDescent="0.25">
      <c r="A175" s="6">
        <v>168</v>
      </c>
      <c r="B175" s="21"/>
      <c r="C175" s="21"/>
      <c r="D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3"/>
      <c r="Q175" s="1"/>
      <c r="R175" s="1"/>
      <c r="S175" s="1"/>
      <c r="T175" s="1"/>
      <c r="U175" s="1"/>
    </row>
    <row r="176" spans="1:21" x14ac:dyDescent="0.25">
      <c r="A176" s="6">
        <v>169</v>
      </c>
      <c r="B176" s="21"/>
      <c r="C176" s="21"/>
      <c r="D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3"/>
      <c r="Q176" s="1"/>
      <c r="R176" s="1"/>
      <c r="S176" s="1"/>
      <c r="T176" s="1"/>
      <c r="U176" s="1"/>
    </row>
    <row r="177" spans="1:21" x14ac:dyDescent="0.25">
      <c r="A177" s="6">
        <v>170</v>
      </c>
      <c r="B177" s="21"/>
      <c r="C177" s="21"/>
      <c r="D177" s="1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3"/>
      <c r="Q177" s="1"/>
      <c r="R177" s="1"/>
      <c r="S177" s="1"/>
      <c r="T177" s="1"/>
      <c r="U177" s="1"/>
    </row>
    <row r="178" spans="1:21" x14ac:dyDescent="0.25">
      <c r="A178" s="6">
        <v>171</v>
      </c>
      <c r="B178" s="21"/>
      <c r="C178" s="21"/>
      <c r="D178" s="1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3"/>
      <c r="Q178" s="1"/>
      <c r="R178" s="1"/>
      <c r="S178" s="1"/>
      <c r="T178" s="1"/>
      <c r="U178" s="1"/>
    </row>
    <row r="179" spans="1:21" x14ac:dyDescent="0.25">
      <c r="A179" s="6">
        <v>172</v>
      </c>
      <c r="B179" s="21"/>
      <c r="C179" s="21"/>
      <c r="D179" s="1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3"/>
      <c r="Q179" s="1"/>
      <c r="R179" s="1"/>
      <c r="S179" s="1"/>
      <c r="T179" s="1"/>
      <c r="U179" s="1"/>
    </row>
    <row r="180" spans="1:21" x14ac:dyDescent="0.25">
      <c r="A180" s="6">
        <v>173</v>
      </c>
      <c r="B180" s="21"/>
      <c r="C180" s="21"/>
      <c r="D180" s="1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3"/>
      <c r="Q180" s="1"/>
      <c r="R180" s="1"/>
      <c r="S180" s="1"/>
      <c r="T180" s="1"/>
      <c r="U180" s="1"/>
    </row>
    <row r="181" spans="1:21" x14ac:dyDescent="0.25">
      <c r="A181" s="6">
        <v>174</v>
      </c>
      <c r="B181" s="21"/>
      <c r="C181" s="21"/>
      <c r="D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3"/>
      <c r="Q181" s="1"/>
      <c r="R181" s="1"/>
      <c r="S181" s="1"/>
      <c r="T181" s="1"/>
      <c r="U181" s="1"/>
    </row>
    <row r="182" spans="1:21" x14ac:dyDescent="0.25">
      <c r="A182" s="6">
        <v>175</v>
      </c>
      <c r="B182" s="21"/>
      <c r="C182" s="21"/>
      <c r="D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3"/>
      <c r="Q182" s="1"/>
      <c r="R182" s="1"/>
      <c r="S182" s="1"/>
      <c r="T182" s="1"/>
      <c r="U182" s="1"/>
    </row>
    <row r="183" spans="1:21" x14ac:dyDescent="0.25">
      <c r="A183" s="6">
        <v>176</v>
      </c>
      <c r="B183" s="21"/>
      <c r="C183" s="21"/>
      <c r="D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3"/>
      <c r="Q183" s="1"/>
      <c r="R183" s="1"/>
      <c r="S183" s="1"/>
      <c r="T183" s="1"/>
      <c r="U183" s="1"/>
    </row>
    <row r="184" spans="1:21" x14ac:dyDescent="0.25">
      <c r="A184" s="6">
        <v>177</v>
      </c>
      <c r="B184" s="21"/>
      <c r="C184" s="21"/>
      <c r="D184" s="1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3"/>
      <c r="Q184" s="1"/>
      <c r="R184" s="1"/>
      <c r="S184" s="1"/>
      <c r="T184" s="1"/>
      <c r="U184" s="1"/>
    </row>
    <row r="185" spans="1:21" x14ac:dyDescent="0.25">
      <c r="A185" s="6">
        <v>178</v>
      </c>
      <c r="B185" s="21"/>
      <c r="C185" s="21"/>
      <c r="D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3"/>
      <c r="Q185" s="1"/>
      <c r="R185" s="1"/>
      <c r="S185" s="1"/>
      <c r="T185" s="1"/>
      <c r="U185" s="1"/>
    </row>
    <row r="186" spans="1:21" x14ac:dyDescent="0.25">
      <c r="A186" s="6">
        <v>179</v>
      </c>
      <c r="B186" s="21"/>
      <c r="C186" s="21"/>
      <c r="D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3"/>
      <c r="Q186" s="1"/>
      <c r="R186" s="1"/>
      <c r="S186" s="1"/>
      <c r="T186" s="1"/>
      <c r="U186" s="1"/>
    </row>
    <row r="187" spans="1:21" x14ac:dyDescent="0.25">
      <c r="A187" s="6">
        <v>180</v>
      </c>
      <c r="B187" s="21"/>
      <c r="C187" s="21"/>
      <c r="D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3"/>
      <c r="Q187" s="1"/>
      <c r="R187" s="1"/>
      <c r="S187" s="1"/>
      <c r="T187" s="1"/>
      <c r="U187" s="1"/>
    </row>
    <row r="188" spans="1:21" x14ac:dyDescent="0.25">
      <c r="A188" s="6">
        <v>181</v>
      </c>
      <c r="B188" s="21"/>
      <c r="C188" s="21"/>
      <c r="D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3"/>
      <c r="Q188" s="1"/>
      <c r="R188" s="1"/>
      <c r="S188" s="1"/>
      <c r="T188" s="1"/>
      <c r="U188" s="1"/>
    </row>
    <row r="189" spans="1:21" x14ac:dyDescent="0.25">
      <c r="A189" s="6">
        <v>182</v>
      </c>
      <c r="B189" s="21"/>
      <c r="C189" s="21"/>
      <c r="D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3"/>
      <c r="Q189" s="1"/>
      <c r="R189" s="1"/>
      <c r="S189" s="1"/>
      <c r="T189" s="1"/>
      <c r="U189" s="1"/>
    </row>
    <row r="190" spans="1:21" x14ac:dyDescent="0.25">
      <c r="A190" s="6">
        <v>183</v>
      </c>
      <c r="B190" s="21"/>
      <c r="C190" s="21"/>
      <c r="D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3"/>
      <c r="Q190" s="1"/>
      <c r="R190" s="1"/>
      <c r="S190" s="1"/>
      <c r="T190" s="1"/>
      <c r="U190" s="1"/>
    </row>
    <row r="191" spans="1:21" x14ac:dyDescent="0.25">
      <c r="A191" s="6">
        <v>184</v>
      </c>
      <c r="B191" s="21"/>
      <c r="C191" s="21"/>
      <c r="D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3"/>
      <c r="Q191" s="1"/>
      <c r="R191" s="1"/>
      <c r="S191" s="1"/>
      <c r="T191" s="1"/>
      <c r="U191" s="1"/>
    </row>
    <row r="192" spans="1:21" x14ac:dyDescent="0.25">
      <c r="A192" s="6">
        <v>185</v>
      </c>
      <c r="B192" s="21"/>
      <c r="C192" s="21"/>
      <c r="D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3"/>
      <c r="Q192" s="1"/>
      <c r="R192" s="1"/>
      <c r="S192" s="1"/>
      <c r="T192" s="1"/>
      <c r="U192" s="1"/>
    </row>
    <row r="193" spans="1:21" x14ac:dyDescent="0.25">
      <c r="A193" s="6">
        <v>186</v>
      </c>
      <c r="B193" s="21"/>
      <c r="C193" s="21"/>
      <c r="D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3"/>
      <c r="Q193" s="1"/>
      <c r="R193" s="1"/>
      <c r="S193" s="1"/>
      <c r="T193" s="1"/>
      <c r="U193" s="1"/>
    </row>
    <row r="194" spans="1:21" x14ac:dyDescent="0.25">
      <c r="A194" s="6">
        <v>187</v>
      </c>
      <c r="B194" s="21"/>
      <c r="C194" s="21"/>
      <c r="D194" s="1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3"/>
      <c r="Q194" s="1"/>
      <c r="R194" s="1"/>
      <c r="S194" s="1"/>
      <c r="T194" s="1"/>
      <c r="U194" s="1"/>
    </row>
    <row r="195" spans="1:21" x14ac:dyDescent="0.25">
      <c r="A195" s="6">
        <v>188</v>
      </c>
      <c r="B195" s="21"/>
      <c r="C195" s="21"/>
      <c r="D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3"/>
      <c r="Q195" s="1"/>
      <c r="R195" s="1"/>
      <c r="S195" s="1"/>
      <c r="T195" s="1"/>
      <c r="U195" s="1"/>
    </row>
    <row r="196" spans="1:21" x14ac:dyDescent="0.25">
      <c r="A196" s="6">
        <v>189</v>
      </c>
      <c r="B196" s="21"/>
      <c r="C196" s="21"/>
      <c r="D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3"/>
      <c r="Q196" s="1"/>
      <c r="R196" s="1"/>
      <c r="S196" s="1"/>
      <c r="T196" s="1"/>
      <c r="U196" s="1"/>
    </row>
    <row r="197" spans="1:21" x14ac:dyDescent="0.25">
      <c r="A197" s="6">
        <v>190</v>
      </c>
      <c r="B197" s="21"/>
      <c r="C197" s="21"/>
      <c r="D197" s="1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3"/>
      <c r="Q197" s="1"/>
      <c r="R197" s="1"/>
      <c r="S197" s="1"/>
      <c r="T197" s="1"/>
      <c r="U197" s="1"/>
    </row>
    <row r="198" spans="1:21" x14ac:dyDescent="0.25">
      <c r="A198" s="6">
        <v>191</v>
      </c>
      <c r="B198" s="21"/>
      <c r="C198" s="21"/>
      <c r="D198" s="1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3"/>
      <c r="Q198" s="1"/>
      <c r="R198" s="1"/>
      <c r="S198" s="1"/>
      <c r="T198" s="1"/>
      <c r="U198" s="1"/>
    </row>
    <row r="199" spans="1:21" x14ac:dyDescent="0.25">
      <c r="A199" s="6">
        <v>192</v>
      </c>
      <c r="B199" s="21"/>
      <c r="C199" s="21"/>
      <c r="D199" s="1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3"/>
      <c r="Q199" s="1"/>
      <c r="R199" s="1"/>
      <c r="S199" s="1"/>
      <c r="T199" s="1"/>
      <c r="U199" s="1"/>
    </row>
    <row r="200" spans="1:21" x14ac:dyDescent="0.25">
      <c r="A200" s="6">
        <v>193</v>
      </c>
      <c r="B200" s="21"/>
      <c r="C200" s="21"/>
      <c r="D200" s="1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3"/>
      <c r="Q200" s="1"/>
      <c r="R200" s="1"/>
      <c r="S200" s="1"/>
      <c r="T200" s="1"/>
      <c r="U200" s="1"/>
    </row>
    <row r="201" spans="1:21" x14ac:dyDescent="0.25">
      <c r="A201" s="6">
        <v>194</v>
      </c>
      <c r="B201" s="21"/>
      <c r="C201" s="21"/>
      <c r="D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3"/>
      <c r="Q201" s="1"/>
      <c r="R201" s="1"/>
      <c r="S201" s="1"/>
      <c r="T201" s="1"/>
      <c r="U201" s="1"/>
    </row>
    <row r="202" spans="1:21" x14ac:dyDescent="0.25">
      <c r="A202" s="6">
        <v>195</v>
      </c>
      <c r="B202" s="21"/>
      <c r="C202" s="21"/>
      <c r="D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3"/>
      <c r="Q202" s="1"/>
      <c r="R202" s="1"/>
      <c r="S202" s="1"/>
      <c r="T202" s="1"/>
      <c r="U202" s="1"/>
    </row>
    <row r="203" spans="1:21" x14ac:dyDescent="0.25">
      <c r="A203" s="6">
        <v>196</v>
      </c>
      <c r="B203" s="21"/>
      <c r="C203" s="21"/>
      <c r="D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3"/>
      <c r="Q203" s="1"/>
      <c r="R203" s="1"/>
      <c r="S203" s="1"/>
      <c r="T203" s="1"/>
      <c r="U203" s="1"/>
    </row>
    <row r="204" spans="1:21" x14ac:dyDescent="0.25">
      <c r="A204" s="6">
        <v>197</v>
      </c>
      <c r="B204" s="21"/>
      <c r="C204" s="21"/>
      <c r="D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3"/>
      <c r="Q204" s="1"/>
      <c r="R204" s="1"/>
      <c r="S204" s="1"/>
      <c r="T204" s="1"/>
      <c r="U204" s="1"/>
    </row>
    <row r="205" spans="1:21" x14ac:dyDescent="0.25">
      <c r="A205" s="6">
        <v>198</v>
      </c>
      <c r="B205" s="21"/>
      <c r="C205" s="21"/>
      <c r="D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3"/>
      <c r="Q205" s="1"/>
      <c r="R205" s="1"/>
      <c r="S205" s="1"/>
      <c r="T205" s="1"/>
      <c r="U205" s="1"/>
    </row>
    <row r="206" spans="1:21" x14ac:dyDescent="0.25">
      <c r="A206" s="6">
        <v>199</v>
      </c>
      <c r="B206" s="21"/>
      <c r="C206" s="21"/>
      <c r="D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3"/>
      <c r="Q206" s="1"/>
      <c r="R206" s="1"/>
      <c r="S206" s="1"/>
      <c r="T206" s="1"/>
      <c r="U206" s="1"/>
    </row>
    <row r="207" spans="1:21" x14ac:dyDescent="0.25">
      <c r="A207" s="6">
        <v>200</v>
      </c>
      <c r="B207" s="21"/>
      <c r="C207" s="21"/>
      <c r="D207" s="1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3"/>
      <c r="Q207" s="1"/>
      <c r="R207" s="1"/>
      <c r="S207" s="1"/>
      <c r="T207" s="1"/>
      <c r="U207" s="1"/>
    </row>
    <row r="208" spans="1:21" x14ac:dyDescent="0.25">
      <c r="A208" s="6">
        <v>201</v>
      </c>
      <c r="B208" s="21"/>
      <c r="C208" s="21"/>
      <c r="D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3"/>
      <c r="Q208" s="1"/>
      <c r="R208" s="1"/>
      <c r="S208" s="1"/>
      <c r="T208" s="1"/>
      <c r="U208" s="1"/>
    </row>
    <row r="209" spans="1:21" x14ac:dyDescent="0.25">
      <c r="A209" s="6">
        <v>202</v>
      </c>
      <c r="B209" s="21"/>
      <c r="C209" s="21"/>
      <c r="D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3"/>
      <c r="Q209" s="1"/>
      <c r="R209" s="1"/>
      <c r="S209" s="1"/>
      <c r="T209" s="1"/>
      <c r="U209" s="1"/>
    </row>
    <row r="210" spans="1:21" x14ac:dyDescent="0.25">
      <c r="A210" s="6">
        <v>203</v>
      </c>
      <c r="B210" s="21"/>
      <c r="C210" s="21"/>
      <c r="D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3"/>
      <c r="Q210" s="1"/>
      <c r="R210" s="1"/>
      <c r="S210" s="1"/>
      <c r="T210" s="1"/>
      <c r="U210" s="1"/>
    </row>
    <row r="211" spans="1:21" x14ac:dyDescent="0.25">
      <c r="A211" s="6">
        <v>204</v>
      </c>
      <c r="B211" s="21"/>
      <c r="C211" s="21"/>
      <c r="D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3"/>
      <c r="Q211" s="1"/>
      <c r="R211" s="1"/>
      <c r="S211" s="1"/>
      <c r="T211" s="1"/>
      <c r="U211" s="1"/>
    </row>
    <row r="212" spans="1:21" x14ac:dyDescent="0.25">
      <c r="A212" s="6">
        <v>205</v>
      </c>
      <c r="B212" s="21"/>
      <c r="C212" s="21"/>
      <c r="D212" s="1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3"/>
      <c r="Q212" s="1"/>
      <c r="R212" s="1"/>
      <c r="S212" s="1"/>
      <c r="T212" s="1"/>
      <c r="U212" s="1"/>
    </row>
    <row r="213" spans="1:21" x14ac:dyDescent="0.25">
      <c r="A213" s="6">
        <v>206</v>
      </c>
      <c r="B213" s="21"/>
      <c r="C213" s="21"/>
      <c r="D213" s="1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3"/>
      <c r="Q213" s="1"/>
      <c r="R213" s="1"/>
      <c r="S213" s="1"/>
      <c r="T213" s="1"/>
      <c r="U213" s="1"/>
    </row>
    <row r="214" spans="1:21" x14ac:dyDescent="0.25">
      <c r="A214" s="6">
        <v>207</v>
      </c>
      <c r="B214" s="21"/>
      <c r="C214" s="21"/>
      <c r="D214" s="1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3"/>
      <c r="Q214" s="1"/>
      <c r="R214" s="1"/>
      <c r="S214" s="1"/>
      <c r="T214" s="1"/>
      <c r="U214" s="1"/>
    </row>
    <row r="215" spans="1:21" x14ac:dyDescent="0.25">
      <c r="A215" s="6">
        <v>208</v>
      </c>
      <c r="B215" s="21"/>
      <c r="C215" s="21"/>
      <c r="D215" s="1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3"/>
      <c r="Q215" s="1"/>
      <c r="R215" s="1"/>
      <c r="S215" s="1"/>
      <c r="T215" s="1"/>
      <c r="U215" s="1"/>
    </row>
    <row r="216" spans="1:21" x14ac:dyDescent="0.25">
      <c r="A216" s="6">
        <v>209</v>
      </c>
      <c r="B216" s="21"/>
      <c r="C216" s="21"/>
      <c r="D216" s="1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3"/>
      <c r="Q216" s="1"/>
      <c r="R216" s="1"/>
      <c r="S216" s="1"/>
      <c r="T216" s="1"/>
      <c r="U216" s="1"/>
    </row>
    <row r="217" spans="1:21" x14ac:dyDescent="0.25">
      <c r="A217" s="6">
        <v>210</v>
      </c>
      <c r="B217" s="21"/>
      <c r="C217" s="21"/>
      <c r="D217" s="1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3"/>
      <c r="Q217" s="1"/>
      <c r="R217" s="1"/>
      <c r="S217" s="1"/>
      <c r="T217" s="1"/>
      <c r="U217" s="1"/>
    </row>
    <row r="218" spans="1:21" x14ac:dyDescent="0.25">
      <c r="A218" s="6">
        <v>211</v>
      </c>
      <c r="B218" s="21"/>
      <c r="C218" s="21"/>
      <c r="D218" s="1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3"/>
      <c r="Q218" s="1"/>
      <c r="R218" s="1"/>
      <c r="S218" s="1"/>
      <c r="T218" s="1"/>
      <c r="U218" s="1"/>
    </row>
    <row r="219" spans="1:21" x14ac:dyDescent="0.25">
      <c r="A219" s="6">
        <v>212</v>
      </c>
      <c r="B219" s="21"/>
      <c r="C219" s="21"/>
      <c r="D219" s="1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3"/>
      <c r="Q219" s="1"/>
      <c r="R219" s="1"/>
      <c r="S219" s="1"/>
      <c r="T219" s="1"/>
      <c r="U219" s="1"/>
    </row>
    <row r="220" spans="1:21" x14ac:dyDescent="0.25">
      <c r="A220" s="6">
        <v>213</v>
      </c>
      <c r="B220" s="21"/>
      <c r="C220" s="21"/>
      <c r="D220" s="1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3"/>
      <c r="Q220" s="1"/>
      <c r="R220" s="1"/>
      <c r="S220" s="1"/>
      <c r="T220" s="1"/>
      <c r="U220" s="1"/>
    </row>
    <row r="221" spans="1:21" x14ac:dyDescent="0.25">
      <c r="A221" s="6">
        <v>214</v>
      </c>
      <c r="B221" s="21"/>
      <c r="C221" s="21"/>
      <c r="D221" s="1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3"/>
      <c r="Q221" s="1"/>
      <c r="R221" s="1"/>
      <c r="S221" s="1"/>
      <c r="T221" s="1"/>
      <c r="U221" s="1"/>
    </row>
    <row r="222" spans="1:21" x14ac:dyDescent="0.25">
      <c r="A222" s="6">
        <v>215</v>
      </c>
      <c r="B222" s="21"/>
      <c r="C222" s="21"/>
      <c r="D222" s="1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3"/>
      <c r="Q222" s="1"/>
      <c r="R222" s="1"/>
      <c r="S222" s="1"/>
      <c r="T222" s="1"/>
      <c r="U222" s="1"/>
    </row>
    <row r="223" spans="1:21" x14ac:dyDescent="0.25">
      <c r="A223" s="6">
        <v>216</v>
      </c>
      <c r="B223" s="21"/>
      <c r="C223" s="21"/>
      <c r="D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3"/>
      <c r="Q223" s="1"/>
      <c r="R223" s="1"/>
      <c r="S223" s="1"/>
      <c r="T223" s="1"/>
      <c r="U223" s="1"/>
    </row>
    <row r="224" spans="1:21" x14ac:dyDescent="0.25">
      <c r="A224" s="6">
        <v>217</v>
      </c>
      <c r="B224" s="21"/>
      <c r="C224" s="21"/>
      <c r="D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3"/>
      <c r="Q224" s="1"/>
      <c r="R224" s="1"/>
      <c r="S224" s="1"/>
      <c r="T224" s="1"/>
      <c r="U224" s="1"/>
    </row>
    <row r="225" spans="1:21" x14ac:dyDescent="0.25">
      <c r="A225" s="6">
        <v>218</v>
      </c>
      <c r="B225" s="21"/>
      <c r="C225" s="21"/>
      <c r="D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3"/>
      <c r="Q225" s="1"/>
      <c r="R225" s="1"/>
      <c r="S225" s="1"/>
      <c r="T225" s="1"/>
      <c r="U225" s="1"/>
    </row>
    <row r="226" spans="1:21" x14ac:dyDescent="0.25">
      <c r="A226" s="6">
        <v>219</v>
      </c>
      <c r="B226" s="21"/>
      <c r="C226" s="21"/>
      <c r="D226" s="1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3"/>
      <c r="Q226" s="1"/>
      <c r="R226" s="1"/>
      <c r="S226" s="1"/>
      <c r="T226" s="1"/>
      <c r="U226" s="1"/>
    </row>
    <row r="227" spans="1:21" x14ac:dyDescent="0.25">
      <c r="A227" s="6">
        <v>220</v>
      </c>
      <c r="B227" s="21"/>
      <c r="C227" s="21"/>
      <c r="D227" s="1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3"/>
      <c r="Q227" s="1"/>
      <c r="R227" s="1"/>
      <c r="S227" s="1"/>
      <c r="T227" s="1"/>
      <c r="U227" s="1"/>
    </row>
    <row r="228" spans="1:21" x14ac:dyDescent="0.25">
      <c r="A228" s="6">
        <v>221</v>
      </c>
      <c r="B228" s="21"/>
      <c r="C228" s="21"/>
      <c r="D228" s="1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3"/>
      <c r="Q228" s="1"/>
      <c r="R228" s="1"/>
      <c r="S228" s="1"/>
      <c r="T228" s="1"/>
      <c r="U228" s="1"/>
    </row>
    <row r="229" spans="1:21" x14ac:dyDescent="0.25">
      <c r="A229" s="6">
        <v>222</v>
      </c>
      <c r="B229" s="21"/>
      <c r="C229" s="21"/>
      <c r="D229" s="1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3"/>
      <c r="Q229" s="1"/>
      <c r="R229" s="1"/>
      <c r="S229" s="1"/>
      <c r="T229" s="1"/>
      <c r="U229" s="1"/>
    </row>
    <row r="230" spans="1:21" x14ac:dyDescent="0.25">
      <c r="A230" s="6">
        <v>223</v>
      </c>
      <c r="B230" s="21"/>
      <c r="C230" s="21"/>
      <c r="D230" s="1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3"/>
      <c r="Q230" s="1"/>
      <c r="R230" s="1"/>
      <c r="S230" s="1"/>
      <c r="T230" s="1"/>
      <c r="U230" s="1"/>
    </row>
    <row r="231" spans="1:21" x14ac:dyDescent="0.25">
      <c r="A231" s="6">
        <v>224</v>
      </c>
      <c r="B231" s="21"/>
      <c r="C231" s="21"/>
      <c r="D231" s="1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3"/>
      <c r="Q231" s="1"/>
      <c r="R231" s="1"/>
      <c r="S231" s="1"/>
      <c r="T231" s="1"/>
      <c r="U231" s="1"/>
    </row>
    <row r="232" spans="1:21" x14ac:dyDescent="0.25">
      <c r="A232" s="6">
        <v>225</v>
      </c>
      <c r="B232" s="21"/>
      <c r="C232" s="21"/>
      <c r="D232" s="1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3"/>
      <c r="Q232" s="1"/>
      <c r="R232" s="1"/>
      <c r="S232" s="1"/>
      <c r="T232" s="1"/>
      <c r="U232" s="1"/>
    </row>
    <row r="233" spans="1:21" x14ac:dyDescent="0.25">
      <c r="A233" s="6">
        <v>226</v>
      </c>
      <c r="B233" s="21"/>
      <c r="C233" s="21"/>
      <c r="D233" s="1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3"/>
      <c r="Q233" s="1"/>
      <c r="R233" s="1"/>
      <c r="S233" s="1"/>
      <c r="T233" s="1"/>
      <c r="U233" s="1"/>
    </row>
    <row r="234" spans="1:21" x14ac:dyDescent="0.25">
      <c r="A234" s="6">
        <v>227</v>
      </c>
      <c r="B234" s="21"/>
      <c r="C234" s="21"/>
      <c r="D234" s="1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3"/>
      <c r="Q234" s="1"/>
      <c r="R234" s="1"/>
      <c r="S234" s="1"/>
      <c r="T234" s="1"/>
      <c r="U234" s="1"/>
    </row>
    <row r="235" spans="1:21" x14ac:dyDescent="0.25">
      <c r="A235" s="6">
        <v>228</v>
      </c>
      <c r="B235" s="21"/>
      <c r="C235" s="21"/>
      <c r="D235" s="1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3"/>
      <c r="Q235" s="1"/>
      <c r="R235" s="1"/>
      <c r="S235" s="1"/>
      <c r="T235" s="1"/>
      <c r="U235" s="1"/>
    </row>
    <row r="236" spans="1:21" x14ac:dyDescent="0.25">
      <c r="A236" s="6">
        <v>229</v>
      </c>
      <c r="B236" s="21"/>
      <c r="C236" s="21"/>
      <c r="D236" s="1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3"/>
      <c r="Q236" s="1"/>
      <c r="R236" s="1"/>
      <c r="S236" s="1"/>
      <c r="T236" s="1"/>
      <c r="U236" s="1"/>
    </row>
    <row r="237" spans="1:21" x14ac:dyDescent="0.25">
      <c r="A237" s="6">
        <v>230</v>
      </c>
      <c r="B237" s="21"/>
      <c r="C237" s="21"/>
      <c r="D237" s="1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3"/>
      <c r="Q237" s="1"/>
      <c r="R237" s="1"/>
      <c r="S237" s="1"/>
      <c r="T237" s="1"/>
      <c r="U237" s="1"/>
    </row>
    <row r="238" spans="1:21" x14ac:dyDescent="0.25">
      <c r="A238" s="6">
        <v>231</v>
      </c>
      <c r="B238" s="21"/>
      <c r="C238" s="21"/>
      <c r="D238" s="1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3"/>
      <c r="Q238" s="1"/>
      <c r="R238" s="1"/>
      <c r="S238" s="1"/>
      <c r="T238" s="1"/>
      <c r="U238" s="1"/>
    </row>
    <row r="239" spans="1:21" x14ac:dyDescent="0.25">
      <c r="A239" s="6">
        <v>232</v>
      </c>
      <c r="B239" s="21"/>
      <c r="C239" s="21"/>
      <c r="D239" s="1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3"/>
      <c r="Q239" s="1"/>
      <c r="R239" s="1"/>
      <c r="S239" s="1"/>
      <c r="T239" s="1"/>
      <c r="U239" s="1"/>
    </row>
    <row r="240" spans="1:21" x14ac:dyDescent="0.25">
      <c r="A240" s="6">
        <v>233</v>
      </c>
      <c r="B240" s="21"/>
      <c r="C240" s="21"/>
      <c r="D240" s="1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3"/>
      <c r="Q240" s="1"/>
      <c r="R240" s="1"/>
      <c r="S240" s="1"/>
      <c r="T240" s="1"/>
      <c r="U240" s="1"/>
    </row>
    <row r="241" spans="1:21" x14ac:dyDescent="0.25">
      <c r="A241" s="6">
        <v>234</v>
      </c>
      <c r="B241" s="21"/>
      <c r="C241" s="21"/>
      <c r="D241" s="1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3"/>
      <c r="Q241" s="1"/>
      <c r="R241" s="1"/>
      <c r="S241" s="1"/>
      <c r="T241" s="1"/>
      <c r="U241" s="1"/>
    </row>
    <row r="242" spans="1:21" x14ac:dyDescent="0.25">
      <c r="A242" s="6">
        <v>235</v>
      </c>
      <c r="B242" s="21"/>
      <c r="C242" s="21"/>
      <c r="D242" s="1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3"/>
      <c r="Q242" s="1"/>
      <c r="R242" s="1"/>
      <c r="S242" s="1"/>
      <c r="T242" s="1"/>
      <c r="U242" s="1"/>
    </row>
    <row r="243" spans="1:21" x14ac:dyDescent="0.25">
      <c r="A243" s="6">
        <v>236</v>
      </c>
      <c r="B243" s="21"/>
      <c r="C243" s="21"/>
      <c r="D243" s="1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3"/>
      <c r="Q243" s="1"/>
      <c r="R243" s="1"/>
      <c r="S243" s="1"/>
      <c r="T243" s="1"/>
      <c r="U243" s="1"/>
    </row>
    <row r="244" spans="1:21" x14ac:dyDescent="0.25">
      <c r="A244" s="6">
        <v>237</v>
      </c>
      <c r="B244" s="21"/>
      <c r="C244" s="21"/>
      <c r="D244" s="1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3"/>
      <c r="Q244" s="1"/>
      <c r="R244" s="1"/>
      <c r="S244" s="1"/>
      <c r="T244" s="1"/>
      <c r="U244" s="1"/>
    </row>
    <row r="245" spans="1:21" x14ac:dyDescent="0.25">
      <c r="A245" s="6">
        <v>238</v>
      </c>
      <c r="B245" s="21"/>
      <c r="C245" s="21"/>
      <c r="D245" s="1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3"/>
      <c r="Q245" s="1"/>
      <c r="R245" s="1"/>
      <c r="S245" s="1"/>
      <c r="T245" s="1"/>
      <c r="U245" s="1"/>
    </row>
    <row r="246" spans="1:21" x14ac:dyDescent="0.25">
      <c r="A246" s="6">
        <v>239</v>
      </c>
      <c r="B246" s="21"/>
      <c r="C246" s="21"/>
      <c r="D246" s="1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3"/>
      <c r="Q246" s="1"/>
      <c r="R246" s="1"/>
      <c r="S246" s="1"/>
      <c r="T246" s="1"/>
      <c r="U246" s="1"/>
    </row>
    <row r="247" spans="1:21" x14ac:dyDescent="0.25">
      <c r="A247" s="6">
        <v>240</v>
      </c>
      <c r="B247" s="21"/>
      <c r="C247" s="21"/>
      <c r="D247" s="1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3"/>
      <c r="Q247" s="1"/>
      <c r="R247" s="1"/>
      <c r="S247" s="1"/>
      <c r="T247" s="1"/>
      <c r="U247" s="1"/>
    </row>
    <row r="248" spans="1:21" x14ac:dyDescent="0.25">
      <c r="A248" s="6">
        <v>241</v>
      </c>
      <c r="B248" s="21"/>
      <c r="C248" s="21"/>
      <c r="D248" s="1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3"/>
      <c r="Q248" s="1"/>
      <c r="R248" s="1"/>
      <c r="S248" s="1"/>
      <c r="T248" s="1"/>
      <c r="U248" s="1"/>
    </row>
    <row r="249" spans="1:21" x14ac:dyDescent="0.25">
      <c r="A249" s="6">
        <v>242</v>
      </c>
      <c r="B249" s="21"/>
      <c r="C249" s="21"/>
      <c r="D249" s="1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3"/>
      <c r="Q249" s="1"/>
      <c r="R249" s="1"/>
      <c r="S249" s="1"/>
      <c r="T249" s="1"/>
      <c r="U249" s="1"/>
    </row>
    <row r="250" spans="1:21" x14ac:dyDescent="0.25">
      <c r="A250" s="6">
        <v>243</v>
      </c>
      <c r="B250" s="21"/>
      <c r="C250" s="21"/>
      <c r="D250" s="1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3"/>
      <c r="Q250" s="1"/>
      <c r="R250" s="1"/>
      <c r="S250" s="1"/>
      <c r="T250" s="1"/>
      <c r="U250" s="1"/>
    </row>
    <row r="251" spans="1:21" x14ac:dyDescent="0.25">
      <c r="A251" s="6">
        <v>244</v>
      </c>
      <c r="B251" s="21"/>
      <c r="C251" s="21"/>
      <c r="D251" s="1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3"/>
      <c r="Q251" s="1"/>
      <c r="R251" s="1"/>
      <c r="S251" s="1"/>
      <c r="T251" s="1"/>
      <c r="U251" s="1"/>
    </row>
    <row r="252" spans="1:21" x14ac:dyDescent="0.25">
      <c r="A252" s="6">
        <v>245</v>
      </c>
      <c r="B252" s="21"/>
      <c r="C252" s="21"/>
      <c r="D252" s="1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3"/>
      <c r="Q252" s="1"/>
      <c r="R252" s="1"/>
      <c r="S252" s="1"/>
      <c r="T252" s="1"/>
      <c r="U252" s="1"/>
    </row>
    <row r="253" spans="1:21" x14ac:dyDescent="0.25">
      <c r="A253" s="6">
        <v>246</v>
      </c>
      <c r="B253" s="21"/>
      <c r="C253" s="21"/>
      <c r="D253" s="1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3"/>
      <c r="Q253" s="1"/>
      <c r="R253" s="1"/>
      <c r="S253" s="1"/>
      <c r="T253" s="1"/>
      <c r="U253" s="1"/>
    </row>
    <row r="254" spans="1:21" x14ac:dyDescent="0.25">
      <c r="A254" s="6">
        <v>247</v>
      </c>
      <c r="B254" s="21"/>
      <c r="C254" s="21"/>
      <c r="D254" s="1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3"/>
      <c r="Q254" s="1"/>
      <c r="R254" s="1"/>
      <c r="S254" s="1"/>
      <c r="T254" s="1"/>
      <c r="U254" s="1"/>
    </row>
    <row r="255" spans="1:21" x14ac:dyDescent="0.25">
      <c r="A255" s="6">
        <v>248</v>
      </c>
      <c r="B255" s="21"/>
      <c r="C255" s="21"/>
      <c r="D255" s="1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3"/>
      <c r="Q255" s="1"/>
      <c r="R255" s="1"/>
      <c r="S255" s="1"/>
      <c r="T255" s="1"/>
      <c r="U255" s="1"/>
    </row>
    <row r="256" spans="1:21" x14ac:dyDescent="0.25">
      <c r="A256" s="6">
        <v>249</v>
      </c>
      <c r="B256" s="21"/>
      <c r="C256" s="21"/>
      <c r="D256" s="1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3"/>
      <c r="Q256" s="1"/>
      <c r="R256" s="1"/>
      <c r="S256" s="1"/>
      <c r="T256" s="1"/>
      <c r="U256" s="1"/>
    </row>
    <row r="257" spans="1:21" x14ac:dyDescent="0.25">
      <c r="A257" s="6">
        <v>250</v>
      </c>
      <c r="B257" s="21"/>
      <c r="C257" s="21"/>
      <c r="D257" s="1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3"/>
      <c r="Q257" s="1"/>
      <c r="R257" s="1"/>
      <c r="S257" s="1"/>
      <c r="T257" s="1"/>
      <c r="U257" s="1"/>
    </row>
    <row r="258" spans="1:21" x14ac:dyDescent="0.25">
      <c r="A258" s="6">
        <v>251</v>
      </c>
      <c r="B258" s="21"/>
      <c r="C258" s="21"/>
      <c r="D258" s="1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3"/>
      <c r="Q258" s="1"/>
      <c r="R258" s="1"/>
      <c r="S258" s="1"/>
      <c r="T258" s="1"/>
      <c r="U258" s="1"/>
    </row>
    <row r="259" spans="1:21" x14ac:dyDescent="0.25">
      <c r="A259" s="6">
        <v>252</v>
      </c>
      <c r="B259" s="21"/>
      <c r="C259" s="21"/>
      <c r="D259" s="1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3"/>
      <c r="Q259" s="1"/>
      <c r="R259" s="1"/>
      <c r="S259" s="1"/>
      <c r="T259" s="1"/>
      <c r="U259" s="1"/>
    </row>
    <row r="260" spans="1:21" x14ac:dyDescent="0.25">
      <c r="A260" s="6">
        <v>253</v>
      </c>
      <c r="B260" s="21"/>
      <c r="C260" s="21"/>
      <c r="D260" s="1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3"/>
      <c r="Q260" s="1"/>
      <c r="R260" s="1"/>
      <c r="S260" s="1"/>
      <c r="T260" s="1"/>
      <c r="U260" s="1"/>
    </row>
    <row r="261" spans="1:21" x14ac:dyDescent="0.25">
      <c r="A261" s="6">
        <v>254</v>
      </c>
      <c r="B261" s="21"/>
      <c r="C261" s="21"/>
      <c r="D261" s="1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3"/>
      <c r="Q261" s="1"/>
      <c r="R261" s="1"/>
      <c r="S261" s="1"/>
      <c r="T261" s="1"/>
      <c r="U261" s="1"/>
    </row>
    <row r="262" spans="1:21" x14ac:dyDescent="0.25">
      <c r="A262" s="6">
        <v>255</v>
      </c>
      <c r="B262" s="21"/>
      <c r="C262" s="21"/>
      <c r="D262" s="1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3"/>
      <c r="Q262" s="1"/>
      <c r="R262" s="1"/>
      <c r="S262" s="1"/>
      <c r="T262" s="1"/>
      <c r="U262" s="1"/>
    </row>
    <row r="263" spans="1:21" x14ac:dyDescent="0.25">
      <c r="A263" s="6">
        <v>256</v>
      </c>
      <c r="B263" s="21"/>
      <c r="C263" s="21"/>
      <c r="D263" s="1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3"/>
      <c r="Q263" s="1"/>
      <c r="R263" s="1"/>
      <c r="S263" s="1"/>
      <c r="T263" s="1"/>
      <c r="U263" s="1"/>
    </row>
    <row r="264" spans="1:21" x14ac:dyDescent="0.25">
      <c r="A264" s="6">
        <v>257</v>
      </c>
      <c r="B264" s="21"/>
      <c r="C264" s="21"/>
      <c r="D264" s="1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3"/>
      <c r="Q264" s="1"/>
      <c r="R264" s="1"/>
      <c r="S264" s="1"/>
      <c r="T264" s="1"/>
      <c r="U264" s="1"/>
    </row>
    <row r="265" spans="1:21" x14ac:dyDescent="0.25">
      <c r="A265" s="6">
        <v>258</v>
      </c>
      <c r="B265" s="21"/>
      <c r="C265" s="21"/>
      <c r="D265" s="1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3"/>
      <c r="Q265" s="1"/>
      <c r="R265" s="1"/>
      <c r="S265" s="1"/>
      <c r="T265" s="1"/>
      <c r="U265" s="1"/>
    </row>
    <row r="266" spans="1:21" x14ac:dyDescent="0.25">
      <c r="A266" s="6">
        <v>259</v>
      </c>
      <c r="B266" s="21"/>
      <c r="C266" s="21"/>
      <c r="D266" s="1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3"/>
      <c r="Q266" s="1"/>
      <c r="R266" s="1"/>
      <c r="S266" s="1"/>
      <c r="T266" s="1"/>
      <c r="U266" s="1"/>
    </row>
    <row r="267" spans="1:21" x14ac:dyDescent="0.25">
      <c r="A267" s="6">
        <v>260</v>
      </c>
      <c r="B267" s="21"/>
      <c r="C267" s="21"/>
      <c r="D267" s="1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3"/>
      <c r="Q267" s="1"/>
      <c r="R267" s="1"/>
      <c r="S267" s="1"/>
      <c r="T267" s="1"/>
      <c r="U267" s="1"/>
    </row>
    <row r="268" spans="1:21" x14ac:dyDescent="0.25">
      <c r="A268" s="6">
        <v>261</v>
      </c>
      <c r="B268" s="21"/>
      <c r="C268" s="21"/>
      <c r="D268" s="1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3"/>
      <c r="Q268" s="1"/>
      <c r="R268" s="1"/>
      <c r="S268" s="1"/>
      <c r="T268" s="1"/>
      <c r="U268" s="1"/>
    </row>
    <row r="269" spans="1:21" x14ac:dyDescent="0.25">
      <c r="A269" s="6">
        <v>262</v>
      </c>
      <c r="B269" s="21"/>
      <c r="C269" s="21"/>
      <c r="D269" s="1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3"/>
      <c r="Q269" s="1"/>
      <c r="R269" s="1"/>
      <c r="S269" s="1"/>
      <c r="T269" s="1"/>
      <c r="U269" s="1"/>
    </row>
    <row r="270" spans="1:21" x14ac:dyDescent="0.25">
      <c r="A270" s="6">
        <v>263</v>
      </c>
      <c r="B270" s="21"/>
      <c r="C270" s="21"/>
      <c r="D270" s="1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3"/>
      <c r="Q270" s="1"/>
      <c r="R270" s="1"/>
      <c r="S270" s="1"/>
      <c r="T270" s="1"/>
      <c r="U270" s="1"/>
    </row>
    <row r="271" spans="1:21" x14ac:dyDescent="0.25">
      <c r="A271" s="6">
        <v>264</v>
      </c>
      <c r="B271" s="21"/>
      <c r="C271" s="21"/>
      <c r="D271" s="1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3"/>
      <c r="Q271" s="1"/>
      <c r="R271" s="1"/>
      <c r="S271" s="1"/>
      <c r="T271" s="1"/>
      <c r="U271" s="1"/>
    </row>
    <row r="272" spans="1:21" x14ac:dyDescent="0.25">
      <c r="A272" s="6">
        <v>265</v>
      </c>
      <c r="B272" s="21"/>
      <c r="C272" s="21"/>
      <c r="D272" s="1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3"/>
      <c r="Q272" s="1"/>
      <c r="R272" s="1"/>
      <c r="S272" s="1"/>
      <c r="T272" s="1"/>
      <c r="U272" s="1"/>
    </row>
    <row r="273" spans="1:21" x14ac:dyDescent="0.25">
      <c r="A273" s="6">
        <v>266</v>
      </c>
      <c r="B273" s="21"/>
      <c r="C273" s="21"/>
      <c r="D273" s="1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3"/>
      <c r="Q273" s="1"/>
      <c r="R273" s="1"/>
      <c r="S273" s="1"/>
      <c r="T273" s="1"/>
      <c r="U273" s="1"/>
    </row>
    <row r="274" spans="1:21" x14ac:dyDescent="0.25">
      <c r="A274" s="6">
        <v>267</v>
      </c>
      <c r="B274" s="21"/>
      <c r="C274" s="21"/>
      <c r="D274" s="1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3"/>
      <c r="Q274" s="1"/>
      <c r="R274" s="1"/>
      <c r="S274" s="1"/>
      <c r="T274" s="1"/>
      <c r="U274" s="1"/>
    </row>
    <row r="275" spans="1:21" x14ac:dyDescent="0.25">
      <c r="A275" s="6">
        <v>268</v>
      </c>
      <c r="B275" s="21"/>
      <c r="C275" s="21"/>
      <c r="D275" s="1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3"/>
      <c r="Q275" s="1"/>
      <c r="R275" s="1"/>
      <c r="S275" s="1"/>
      <c r="T275" s="1"/>
      <c r="U275" s="1"/>
    </row>
    <row r="276" spans="1:21" x14ac:dyDescent="0.25">
      <c r="A276" s="6">
        <v>269</v>
      </c>
      <c r="B276" s="21"/>
      <c r="C276" s="21"/>
      <c r="D276" s="1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3"/>
      <c r="Q276" s="1"/>
      <c r="R276" s="1"/>
      <c r="S276" s="1"/>
      <c r="T276" s="1"/>
      <c r="U276" s="1"/>
    </row>
    <row r="277" spans="1:21" x14ac:dyDescent="0.25">
      <c r="A277" s="6">
        <v>270</v>
      </c>
      <c r="B277" s="21"/>
      <c r="C277" s="21"/>
      <c r="D277" s="1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3"/>
      <c r="Q277" s="1"/>
      <c r="R277" s="1"/>
      <c r="S277" s="1"/>
      <c r="T277" s="1"/>
      <c r="U277" s="1"/>
    </row>
    <row r="278" spans="1:21" x14ac:dyDescent="0.25">
      <c r="A278" s="6">
        <v>271</v>
      </c>
      <c r="B278" s="21"/>
      <c r="C278" s="21"/>
      <c r="D278" s="1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3"/>
      <c r="Q278" s="1"/>
      <c r="R278" s="1"/>
      <c r="S278" s="1"/>
      <c r="T278" s="1"/>
      <c r="U278" s="1"/>
    </row>
    <row r="279" spans="1:21" x14ac:dyDescent="0.25">
      <c r="A279" s="6">
        <v>272</v>
      </c>
      <c r="B279" s="21"/>
      <c r="C279" s="21"/>
      <c r="D279" s="1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3"/>
      <c r="Q279" s="1"/>
      <c r="R279" s="1"/>
      <c r="S279" s="1"/>
      <c r="T279" s="1"/>
      <c r="U279" s="1"/>
    </row>
    <row r="280" spans="1:21" x14ac:dyDescent="0.25">
      <c r="A280" s="6">
        <v>273</v>
      </c>
      <c r="B280" s="21"/>
      <c r="C280" s="21"/>
      <c r="D280" s="1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3"/>
      <c r="Q280" s="1"/>
      <c r="R280" s="1"/>
      <c r="S280" s="1"/>
      <c r="T280" s="1"/>
      <c r="U280" s="1"/>
    </row>
    <row r="281" spans="1:21" x14ac:dyDescent="0.25">
      <c r="A281" s="6">
        <v>274</v>
      </c>
      <c r="B281" s="21"/>
      <c r="C281" s="21"/>
      <c r="D281" s="1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3"/>
      <c r="Q281" s="1"/>
      <c r="R281" s="1"/>
      <c r="S281" s="1"/>
      <c r="T281" s="1"/>
      <c r="U281" s="1"/>
    </row>
    <row r="282" spans="1:21" x14ac:dyDescent="0.25">
      <c r="A282" s="6">
        <v>275</v>
      </c>
      <c r="B282" s="21"/>
      <c r="C282" s="21"/>
      <c r="D282" s="1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3"/>
      <c r="Q282" s="1"/>
      <c r="R282" s="1"/>
      <c r="S282" s="1"/>
      <c r="T282" s="1"/>
      <c r="U282" s="1"/>
    </row>
    <row r="283" spans="1:21" x14ac:dyDescent="0.25">
      <c r="A283" s="6">
        <v>276</v>
      </c>
      <c r="B283" s="21"/>
      <c r="C283" s="21"/>
      <c r="D283" s="1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3"/>
      <c r="Q283" s="1"/>
      <c r="R283" s="1"/>
      <c r="S283" s="1"/>
      <c r="T283" s="1"/>
      <c r="U283" s="1"/>
    </row>
    <row r="284" spans="1:21" x14ac:dyDescent="0.25">
      <c r="A284" s="6">
        <v>277</v>
      </c>
      <c r="B284" s="21"/>
      <c r="C284" s="21"/>
      <c r="D284" s="1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3"/>
      <c r="Q284" s="1"/>
      <c r="R284" s="1"/>
      <c r="S284" s="1"/>
      <c r="T284" s="1"/>
      <c r="U284" s="1"/>
    </row>
    <row r="285" spans="1:21" x14ac:dyDescent="0.25">
      <c r="A285" s="6">
        <v>278</v>
      </c>
      <c r="B285" s="21"/>
      <c r="C285" s="21"/>
      <c r="D285" s="1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3"/>
      <c r="Q285" s="1"/>
      <c r="R285" s="1"/>
      <c r="S285" s="1"/>
      <c r="T285" s="1"/>
      <c r="U285" s="1"/>
    </row>
    <row r="286" spans="1:21" x14ac:dyDescent="0.25">
      <c r="A286" s="6">
        <v>279</v>
      </c>
      <c r="B286" s="21"/>
      <c r="C286" s="21"/>
      <c r="D286" s="1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3"/>
      <c r="Q286" s="1"/>
      <c r="R286" s="1"/>
      <c r="S286" s="1"/>
      <c r="T286" s="1"/>
      <c r="U286" s="1"/>
    </row>
    <row r="287" spans="1:21" x14ac:dyDescent="0.25">
      <c r="A287" s="6">
        <v>280</v>
      </c>
      <c r="B287" s="21"/>
      <c r="C287" s="21"/>
      <c r="D287" s="1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3"/>
      <c r="Q287" s="1"/>
      <c r="R287" s="1"/>
      <c r="S287" s="1"/>
      <c r="T287" s="1"/>
      <c r="U287" s="1"/>
    </row>
    <row r="288" spans="1:21" x14ac:dyDescent="0.25">
      <c r="A288" s="6">
        <v>281</v>
      </c>
      <c r="B288" s="21"/>
      <c r="C288" s="21"/>
      <c r="D288" s="1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3"/>
      <c r="Q288" s="1"/>
      <c r="R288" s="1"/>
      <c r="S288" s="1"/>
      <c r="T288" s="1"/>
      <c r="U288" s="1"/>
    </row>
    <row r="289" spans="1:21" x14ac:dyDescent="0.25">
      <c r="A289" s="6">
        <v>282</v>
      </c>
      <c r="B289" s="21"/>
      <c r="C289" s="21"/>
      <c r="D289" s="1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3"/>
      <c r="Q289" s="1"/>
      <c r="R289" s="1"/>
      <c r="S289" s="1"/>
      <c r="T289" s="1"/>
      <c r="U289" s="1"/>
    </row>
    <row r="290" spans="1:21" x14ac:dyDescent="0.25">
      <c r="A290" s="6">
        <v>283</v>
      </c>
      <c r="B290" s="21"/>
      <c r="C290" s="21"/>
      <c r="D290" s="1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3"/>
      <c r="Q290" s="1"/>
      <c r="R290" s="1"/>
      <c r="S290" s="1"/>
      <c r="T290" s="1"/>
      <c r="U290" s="1"/>
    </row>
    <row r="291" spans="1:21" x14ac:dyDescent="0.25">
      <c r="A291" s="6">
        <v>284</v>
      </c>
      <c r="B291" s="21"/>
      <c r="C291" s="21"/>
      <c r="D291" s="1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3"/>
      <c r="Q291" s="1"/>
      <c r="R291" s="1"/>
      <c r="S291" s="1"/>
      <c r="T291" s="1"/>
      <c r="U291" s="1"/>
    </row>
    <row r="292" spans="1:21" x14ac:dyDescent="0.25">
      <c r="A292" s="6">
        <v>285</v>
      </c>
      <c r="B292" s="21"/>
      <c r="C292" s="21"/>
      <c r="D292" s="1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3"/>
      <c r="Q292" s="1"/>
      <c r="R292" s="1"/>
      <c r="S292" s="1"/>
      <c r="T292" s="1"/>
      <c r="U292" s="1"/>
    </row>
    <row r="293" spans="1:21" x14ac:dyDescent="0.25">
      <c r="A293" s="6">
        <v>286</v>
      </c>
      <c r="B293" s="21"/>
      <c r="C293" s="21"/>
      <c r="D293" s="1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3"/>
      <c r="Q293" s="1"/>
      <c r="R293" s="1"/>
      <c r="S293" s="1"/>
      <c r="T293" s="1"/>
      <c r="U293" s="1"/>
    </row>
    <row r="294" spans="1:21" x14ac:dyDescent="0.25">
      <c r="A294" s="6">
        <v>287</v>
      </c>
      <c r="B294" s="21"/>
      <c r="C294" s="21"/>
      <c r="D294" s="1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3"/>
      <c r="Q294" s="1"/>
      <c r="R294" s="1"/>
      <c r="S294" s="1"/>
      <c r="T294" s="1"/>
      <c r="U294" s="1"/>
    </row>
    <row r="295" spans="1:21" x14ac:dyDescent="0.25">
      <c r="A295" s="6">
        <v>288</v>
      </c>
      <c r="B295" s="21"/>
      <c r="C295" s="21"/>
      <c r="D295" s="1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3"/>
      <c r="Q295" s="1"/>
      <c r="R295" s="1"/>
      <c r="S295" s="1"/>
      <c r="T295" s="1"/>
      <c r="U295" s="1"/>
    </row>
    <row r="296" spans="1:21" x14ac:dyDescent="0.25">
      <c r="A296" s="6">
        <v>289</v>
      </c>
      <c r="B296" s="21"/>
      <c r="C296" s="21"/>
      <c r="D296" s="1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3"/>
      <c r="Q296" s="1"/>
      <c r="R296" s="1"/>
      <c r="S296" s="1"/>
      <c r="T296" s="1"/>
      <c r="U296" s="1"/>
    </row>
    <row r="297" spans="1:21" x14ac:dyDescent="0.25">
      <c r="A297" s="6">
        <v>290</v>
      </c>
      <c r="B297" s="21"/>
      <c r="C297" s="21"/>
      <c r="D297" s="1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3"/>
      <c r="Q297" s="1"/>
      <c r="R297" s="1"/>
      <c r="S297" s="1"/>
      <c r="T297" s="1"/>
      <c r="U297" s="1"/>
    </row>
    <row r="298" spans="1:21" x14ac:dyDescent="0.25">
      <c r="A298" s="6">
        <v>291</v>
      </c>
      <c r="B298" s="21"/>
      <c r="C298" s="21"/>
      <c r="D298" s="1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3"/>
      <c r="Q298" s="1"/>
      <c r="R298" s="1"/>
      <c r="S298" s="1"/>
      <c r="T298" s="1"/>
      <c r="U298" s="1"/>
    </row>
    <row r="299" spans="1:21" x14ac:dyDescent="0.25">
      <c r="A299" s="6">
        <v>292</v>
      </c>
      <c r="B299" s="21"/>
      <c r="C299" s="21"/>
      <c r="D299" s="1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3"/>
      <c r="Q299" s="1"/>
      <c r="R299" s="1"/>
      <c r="S299" s="1"/>
      <c r="T299" s="1"/>
      <c r="U299" s="1"/>
    </row>
    <row r="300" spans="1:21" x14ac:dyDescent="0.25">
      <c r="A300" s="6">
        <v>293</v>
      </c>
      <c r="B300" s="21"/>
      <c r="C300" s="21"/>
      <c r="D300" s="1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3"/>
      <c r="Q300" s="1"/>
      <c r="R300" s="1"/>
      <c r="S300" s="1"/>
      <c r="T300" s="1"/>
      <c r="U300" s="1"/>
    </row>
    <row r="301" spans="1:21" x14ac:dyDescent="0.25">
      <c r="A301" s="6">
        <v>294</v>
      </c>
      <c r="B301" s="21"/>
      <c r="C301" s="21"/>
      <c r="D301" s="1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3"/>
      <c r="Q301" s="1"/>
      <c r="R301" s="1"/>
      <c r="S301" s="1"/>
      <c r="T301" s="1"/>
      <c r="U301" s="1"/>
    </row>
    <row r="302" spans="1:21" x14ac:dyDescent="0.25">
      <c r="A302" s="6">
        <v>295</v>
      </c>
      <c r="B302" s="21"/>
      <c r="C302" s="21"/>
      <c r="D302" s="1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3"/>
      <c r="Q302" s="1"/>
      <c r="R302" s="1"/>
      <c r="S302" s="1"/>
      <c r="T302" s="1"/>
      <c r="U302" s="1"/>
    </row>
    <row r="303" spans="1:21" x14ac:dyDescent="0.25">
      <c r="A303" s="6">
        <v>296</v>
      </c>
      <c r="B303" s="21"/>
      <c r="C303" s="21"/>
      <c r="D303" s="1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3"/>
      <c r="Q303" s="1"/>
      <c r="R303" s="1"/>
      <c r="S303" s="1"/>
      <c r="T303" s="1"/>
      <c r="U303" s="1"/>
    </row>
    <row r="304" spans="1:21" x14ac:dyDescent="0.25">
      <c r="A304" s="6">
        <v>297</v>
      </c>
      <c r="B304" s="21"/>
      <c r="C304" s="21"/>
      <c r="D304" s="1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3"/>
      <c r="Q304" s="1"/>
      <c r="R304" s="1"/>
      <c r="S304" s="1"/>
      <c r="T304" s="1"/>
      <c r="U304" s="1"/>
    </row>
    <row r="305" spans="1:21" x14ac:dyDescent="0.25">
      <c r="A305" s="6">
        <v>298</v>
      </c>
      <c r="B305" s="21"/>
      <c r="C305" s="21"/>
      <c r="D305" s="1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3"/>
      <c r="Q305" s="1"/>
      <c r="R305" s="1"/>
      <c r="S305" s="1"/>
      <c r="T305" s="1"/>
      <c r="U305" s="1"/>
    </row>
    <row r="306" spans="1:21" x14ac:dyDescent="0.25">
      <c r="A306" s="6">
        <v>299</v>
      </c>
      <c r="B306" s="21"/>
      <c r="C306" s="21"/>
      <c r="D306" s="1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3"/>
      <c r="Q306" s="1"/>
      <c r="R306" s="1"/>
      <c r="S306" s="1"/>
      <c r="T306" s="1"/>
      <c r="U306" s="1"/>
    </row>
    <row r="307" spans="1:21" x14ac:dyDescent="0.25">
      <c r="A307" s="6">
        <v>300</v>
      </c>
      <c r="B307" s="21"/>
      <c r="C307" s="21"/>
      <c r="D307" s="1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3"/>
      <c r="Q307" s="1"/>
      <c r="R307" s="1"/>
      <c r="S307" s="1"/>
      <c r="T307" s="1"/>
      <c r="U307" s="1"/>
    </row>
    <row r="308" spans="1:21" x14ac:dyDescent="0.25">
      <c r="A308" s="6">
        <v>301</v>
      </c>
      <c r="B308" s="21"/>
      <c r="C308" s="21"/>
      <c r="D308" s="1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3"/>
      <c r="Q308" s="1"/>
      <c r="R308" s="1"/>
      <c r="S308" s="1"/>
      <c r="T308" s="1"/>
      <c r="U308" s="1"/>
    </row>
    <row r="309" spans="1:21" x14ac:dyDescent="0.25">
      <c r="A309" s="6">
        <v>302</v>
      </c>
      <c r="B309" s="21"/>
      <c r="C309" s="21"/>
      <c r="D309" s="1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3"/>
      <c r="Q309" s="1"/>
      <c r="R309" s="1"/>
      <c r="S309" s="1"/>
      <c r="T309" s="1"/>
      <c r="U309" s="1"/>
    </row>
    <row r="310" spans="1:21" x14ac:dyDescent="0.25">
      <c r="A310" s="6">
        <v>303</v>
      </c>
      <c r="B310" s="21"/>
      <c r="C310" s="21"/>
      <c r="D310" s="1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3"/>
      <c r="Q310" s="1"/>
      <c r="R310" s="1"/>
      <c r="S310" s="1"/>
      <c r="T310" s="1"/>
      <c r="U310" s="1"/>
    </row>
    <row r="311" spans="1:21" x14ac:dyDescent="0.25">
      <c r="A311" s="6">
        <v>304</v>
      </c>
      <c r="B311" s="21"/>
      <c r="C311" s="21"/>
      <c r="D311" s="1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3"/>
      <c r="Q311" s="1"/>
      <c r="R311" s="1"/>
      <c r="S311" s="1"/>
      <c r="T311" s="1"/>
      <c r="U311" s="1"/>
    </row>
    <row r="312" spans="1:21" x14ac:dyDescent="0.25">
      <c r="A312" s="6">
        <v>305</v>
      </c>
      <c r="B312" s="21"/>
      <c r="C312" s="21"/>
      <c r="D312" s="1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3"/>
      <c r="Q312" s="1"/>
      <c r="R312" s="1"/>
      <c r="S312" s="1"/>
      <c r="T312" s="1"/>
      <c r="U312" s="1"/>
    </row>
    <row r="313" spans="1:21" x14ac:dyDescent="0.25">
      <c r="A313" s="6">
        <v>306</v>
      </c>
      <c r="B313" s="21"/>
      <c r="C313" s="21"/>
      <c r="D313" s="1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3"/>
      <c r="Q313" s="1"/>
      <c r="R313" s="1"/>
      <c r="S313" s="1"/>
      <c r="T313" s="1"/>
      <c r="U313" s="1"/>
    </row>
    <row r="314" spans="1:21" x14ac:dyDescent="0.25">
      <c r="A314" s="6">
        <v>307</v>
      </c>
      <c r="B314" s="21"/>
      <c r="C314" s="21"/>
      <c r="D314" s="1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3"/>
      <c r="Q314" s="1"/>
      <c r="R314" s="1"/>
      <c r="S314" s="1"/>
      <c r="T314" s="1"/>
      <c r="U314" s="1"/>
    </row>
    <row r="315" spans="1:21" x14ac:dyDescent="0.25">
      <c r="A315" s="6">
        <v>308</v>
      </c>
      <c r="B315" s="21"/>
      <c r="C315" s="21"/>
      <c r="D315" s="1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3"/>
      <c r="Q315" s="1"/>
      <c r="R315" s="1"/>
      <c r="S315" s="1"/>
      <c r="T315" s="1"/>
      <c r="U315" s="1"/>
    </row>
    <row r="316" spans="1:21" x14ac:dyDescent="0.25">
      <c r="A316" s="6">
        <v>309</v>
      </c>
      <c r="B316" s="21"/>
      <c r="C316" s="21"/>
      <c r="D316" s="1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3"/>
      <c r="Q316" s="1"/>
      <c r="R316" s="1"/>
      <c r="S316" s="1"/>
      <c r="T316" s="1"/>
      <c r="U316" s="1"/>
    </row>
    <row r="317" spans="1:21" x14ac:dyDescent="0.25">
      <c r="A317" s="6">
        <v>310</v>
      </c>
      <c r="B317" s="21"/>
      <c r="C317" s="21"/>
      <c r="D317" s="1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3"/>
      <c r="Q317" s="1"/>
      <c r="R317" s="1"/>
      <c r="S317" s="1"/>
      <c r="T317" s="1"/>
      <c r="U317" s="1"/>
    </row>
    <row r="318" spans="1:21" x14ac:dyDescent="0.25">
      <c r="A318" s="6">
        <v>311</v>
      </c>
      <c r="B318" s="21"/>
      <c r="C318" s="21"/>
      <c r="D318" s="1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3"/>
      <c r="Q318" s="1"/>
      <c r="R318" s="1"/>
      <c r="S318" s="1"/>
      <c r="T318" s="1"/>
      <c r="U318" s="1"/>
    </row>
    <row r="319" spans="1:21" x14ac:dyDescent="0.25">
      <c r="A319" s="6">
        <v>312</v>
      </c>
      <c r="B319" s="21"/>
      <c r="C319" s="21"/>
      <c r="D319" s="1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3"/>
      <c r="Q319" s="1"/>
      <c r="R319" s="1"/>
      <c r="S319" s="1"/>
      <c r="T319" s="1"/>
      <c r="U319" s="1"/>
    </row>
    <row r="320" spans="1:21" x14ac:dyDescent="0.25">
      <c r="A320" s="6">
        <v>313</v>
      </c>
      <c r="B320" s="21"/>
      <c r="C320" s="21"/>
      <c r="D320" s="1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3"/>
      <c r="Q320" s="1"/>
      <c r="R320" s="1"/>
      <c r="S320" s="1"/>
      <c r="T320" s="1"/>
      <c r="U320" s="1"/>
    </row>
    <row r="321" spans="1:21" x14ac:dyDescent="0.25">
      <c r="A321" s="6">
        <v>314</v>
      </c>
      <c r="B321" s="21"/>
      <c r="C321" s="21"/>
      <c r="D321" s="1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3"/>
      <c r="Q321" s="1"/>
      <c r="R321" s="1"/>
      <c r="S321" s="1"/>
      <c r="T321" s="1"/>
      <c r="U321" s="1"/>
    </row>
    <row r="322" spans="1:21" x14ac:dyDescent="0.25">
      <c r="A322" s="6">
        <v>315</v>
      </c>
      <c r="B322" s="21"/>
      <c r="C322" s="21"/>
      <c r="D322" s="1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3"/>
      <c r="Q322" s="1"/>
      <c r="R322" s="1"/>
      <c r="S322" s="1"/>
      <c r="T322" s="1"/>
      <c r="U322" s="1"/>
    </row>
    <row r="323" spans="1:21" x14ac:dyDescent="0.25">
      <c r="A323" s="6">
        <v>316</v>
      </c>
      <c r="B323" s="21"/>
      <c r="C323" s="21"/>
      <c r="D323" s="1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3"/>
      <c r="Q323" s="1"/>
      <c r="R323" s="1"/>
      <c r="S323" s="1"/>
      <c r="T323" s="1"/>
      <c r="U323" s="1"/>
    </row>
    <row r="324" spans="1:21" x14ac:dyDescent="0.25">
      <c r="A324" s="6">
        <v>317</v>
      </c>
      <c r="B324" s="21"/>
      <c r="C324" s="21"/>
      <c r="D324" s="1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3"/>
      <c r="Q324" s="1"/>
      <c r="R324" s="1"/>
      <c r="S324" s="1"/>
      <c r="T324" s="1"/>
      <c r="U324" s="1"/>
    </row>
    <row r="325" spans="1:21" x14ac:dyDescent="0.25">
      <c r="A325" s="6">
        <v>318</v>
      </c>
      <c r="B325" s="21"/>
      <c r="C325" s="21"/>
      <c r="D325" s="1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3"/>
      <c r="Q325" s="1"/>
      <c r="R325" s="1"/>
      <c r="S325" s="1"/>
      <c r="T325" s="1"/>
      <c r="U325" s="1"/>
    </row>
    <row r="326" spans="1:21" x14ac:dyDescent="0.25">
      <c r="A326" s="6">
        <v>319</v>
      </c>
      <c r="B326" s="21"/>
      <c r="C326" s="21"/>
      <c r="D326" s="1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3"/>
      <c r="Q326" s="1"/>
      <c r="R326" s="1"/>
      <c r="S326" s="1"/>
      <c r="T326" s="1"/>
      <c r="U326" s="1"/>
    </row>
    <row r="327" spans="1:21" x14ac:dyDescent="0.25">
      <c r="A327" s="6">
        <v>320</v>
      </c>
      <c r="B327" s="21"/>
      <c r="C327" s="21"/>
      <c r="D327" s="1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3"/>
      <c r="Q327" s="1"/>
      <c r="R327" s="1"/>
      <c r="S327" s="1"/>
      <c r="T327" s="1"/>
      <c r="U327" s="1"/>
    </row>
    <row r="328" spans="1:21" x14ac:dyDescent="0.25">
      <c r="A328" s="6">
        <v>321</v>
      </c>
      <c r="B328" s="21"/>
      <c r="C328" s="21"/>
      <c r="D328" s="1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3"/>
      <c r="Q328" s="1"/>
      <c r="R328" s="1"/>
      <c r="S328" s="1"/>
      <c r="T328" s="1"/>
      <c r="U328" s="1"/>
    </row>
    <row r="329" spans="1:21" x14ac:dyDescent="0.25">
      <c r="A329" s="6">
        <v>322</v>
      </c>
      <c r="B329" s="21"/>
      <c r="C329" s="21"/>
      <c r="D329" s="1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3"/>
      <c r="Q329" s="1"/>
      <c r="R329" s="1"/>
      <c r="S329" s="1"/>
      <c r="T329" s="1"/>
      <c r="U329" s="1"/>
    </row>
    <row r="330" spans="1:21" x14ac:dyDescent="0.25">
      <c r="A330" s="6">
        <v>323</v>
      </c>
      <c r="B330" s="21"/>
      <c r="C330" s="21"/>
      <c r="D330" s="1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3"/>
      <c r="Q330" s="1"/>
      <c r="R330" s="1"/>
      <c r="S330" s="1"/>
      <c r="T330" s="1"/>
      <c r="U330" s="1"/>
    </row>
    <row r="331" spans="1:21" x14ac:dyDescent="0.25">
      <c r="A331" s="6">
        <v>324</v>
      </c>
      <c r="B331" s="21"/>
      <c r="C331" s="21"/>
      <c r="D331" s="1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3"/>
      <c r="Q331" s="1"/>
      <c r="R331" s="1"/>
      <c r="S331" s="1"/>
      <c r="T331" s="1"/>
      <c r="U331" s="1"/>
    </row>
    <row r="332" spans="1:21" x14ac:dyDescent="0.25">
      <c r="A332" s="6">
        <v>325</v>
      </c>
      <c r="B332" s="21"/>
      <c r="C332" s="21"/>
      <c r="D332" s="1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3"/>
      <c r="Q332" s="1"/>
      <c r="R332" s="1"/>
      <c r="S332" s="1"/>
      <c r="T332" s="1"/>
      <c r="U332" s="1"/>
    </row>
    <row r="333" spans="1:21" x14ac:dyDescent="0.25">
      <c r="A333" s="6">
        <v>326</v>
      </c>
      <c r="B333" s="21"/>
      <c r="C333" s="21"/>
      <c r="D333" s="1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3"/>
      <c r="Q333" s="1"/>
      <c r="R333" s="1"/>
      <c r="S333" s="1"/>
      <c r="T333" s="1"/>
      <c r="U333" s="1"/>
    </row>
    <row r="334" spans="1:21" x14ac:dyDescent="0.25">
      <c r="A334" s="6">
        <v>327</v>
      </c>
      <c r="B334" s="21"/>
      <c r="C334" s="21"/>
      <c r="D334" s="1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3"/>
      <c r="Q334" s="1"/>
      <c r="R334" s="1"/>
      <c r="S334" s="1"/>
      <c r="T334" s="1"/>
      <c r="U334" s="1"/>
    </row>
    <row r="335" spans="1:21" x14ac:dyDescent="0.25">
      <c r="A335" s="6">
        <v>328</v>
      </c>
      <c r="B335" s="21"/>
      <c r="C335" s="21"/>
      <c r="D335" s="1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3"/>
      <c r="Q335" s="1"/>
      <c r="R335" s="1"/>
      <c r="S335" s="1"/>
      <c r="T335" s="1"/>
      <c r="U335" s="1"/>
    </row>
    <row r="336" spans="1:21" x14ac:dyDescent="0.25">
      <c r="A336" s="6">
        <v>329</v>
      </c>
      <c r="B336" s="21"/>
      <c r="C336" s="21"/>
      <c r="D336" s="1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3"/>
      <c r="Q336" s="1"/>
      <c r="R336" s="1"/>
      <c r="S336" s="1"/>
      <c r="T336" s="1"/>
      <c r="U336" s="1"/>
    </row>
    <row r="337" spans="1:21" x14ac:dyDescent="0.25">
      <c r="A337" s="6">
        <v>330</v>
      </c>
      <c r="B337" s="21"/>
      <c r="C337" s="21"/>
      <c r="D337" s="1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3"/>
      <c r="Q337" s="1"/>
      <c r="R337" s="1"/>
      <c r="S337" s="1"/>
      <c r="T337" s="1"/>
      <c r="U337" s="1"/>
    </row>
    <row r="338" spans="1:21" x14ac:dyDescent="0.25">
      <c r="A338" s="6">
        <v>331</v>
      </c>
      <c r="B338" s="21"/>
      <c r="C338" s="21"/>
      <c r="D338" s="1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3"/>
      <c r="Q338" s="1"/>
      <c r="R338" s="1"/>
      <c r="S338" s="1"/>
      <c r="T338" s="1"/>
      <c r="U338" s="1"/>
    </row>
    <row r="339" spans="1:21" x14ac:dyDescent="0.25">
      <c r="A339" s="6">
        <v>332</v>
      </c>
      <c r="B339" s="21"/>
      <c r="C339" s="21"/>
      <c r="D339" s="1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3"/>
      <c r="Q339" s="1"/>
      <c r="R339" s="1"/>
      <c r="S339" s="1"/>
      <c r="T339" s="1"/>
      <c r="U339" s="1"/>
    </row>
    <row r="340" spans="1:21" x14ac:dyDescent="0.25">
      <c r="A340" s="6">
        <v>333</v>
      </c>
      <c r="B340" s="21"/>
      <c r="C340" s="21"/>
      <c r="D340" s="1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3"/>
      <c r="Q340" s="1"/>
      <c r="R340" s="1"/>
      <c r="S340" s="1"/>
      <c r="T340" s="1"/>
      <c r="U340" s="1"/>
    </row>
    <row r="341" spans="1:21" x14ac:dyDescent="0.25">
      <c r="A341" s="6">
        <v>334</v>
      </c>
      <c r="B341" s="21"/>
      <c r="C341" s="21"/>
      <c r="D341" s="1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3"/>
      <c r="Q341" s="1"/>
      <c r="R341" s="1"/>
      <c r="S341" s="1"/>
      <c r="T341" s="1"/>
      <c r="U341" s="1"/>
    </row>
    <row r="342" spans="1:21" x14ac:dyDescent="0.25">
      <c r="A342" s="6">
        <v>335</v>
      </c>
      <c r="B342" s="21"/>
      <c r="C342" s="21"/>
      <c r="D342" s="1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3"/>
      <c r="Q342" s="1"/>
      <c r="R342" s="1"/>
      <c r="S342" s="1"/>
      <c r="T342" s="1"/>
      <c r="U342" s="1"/>
    </row>
    <row r="343" spans="1:21" x14ac:dyDescent="0.25">
      <c r="A343" s="6">
        <v>336</v>
      </c>
      <c r="B343" s="21"/>
      <c r="C343" s="21"/>
      <c r="D343" s="1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3"/>
      <c r="Q343" s="1"/>
      <c r="R343" s="1"/>
      <c r="S343" s="1"/>
      <c r="T343" s="1"/>
      <c r="U343" s="1"/>
    </row>
    <row r="344" spans="1:21" x14ac:dyDescent="0.25">
      <c r="A344" s="6">
        <v>337</v>
      </c>
      <c r="B344" s="21"/>
      <c r="C344" s="21"/>
      <c r="D344" s="1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3"/>
      <c r="Q344" s="1"/>
      <c r="R344" s="1"/>
      <c r="S344" s="1"/>
      <c r="T344" s="1"/>
      <c r="U344" s="1"/>
    </row>
    <row r="345" spans="1:21" x14ac:dyDescent="0.25">
      <c r="A345" s="6">
        <v>338</v>
      </c>
      <c r="B345" s="21"/>
      <c r="C345" s="21"/>
      <c r="D345" s="1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3"/>
      <c r="Q345" s="1"/>
      <c r="R345" s="1"/>
      <c r="S345" s="1"/>
      <c r="T345" s="1"/>
      <c r="U345" s="1"/>
    </row>
    <row r="346" spans="1:21" x14ac:dyDescent="0.25">
      <c r="A346" s="6">
        <v>339</v>
      </c>
      <c r="B346" s="21"/>
      <c r="C346" s="21"/>
      <c r="D346" s="1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3"/>
      <c r="Q346" s="1"/>
      <c r="R346" s="1"/>
      <c r="S346" s="1"/>
      <c r="T346" s="1"/>
      <c r="U346" s="1"/>
    </row>
    <row r="347" spans="1:21" x14ac:dyDescent="0.25">
      <c r="A347" s="6">
        <v>340</v>
      </c>
      <c r="B347" s="21"/>
      <c r="C347" s="21"/>
      <c r="D347" s="1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3"/>
      <c r="Q347" s="1"/>
      <c r="R347" s="1"/>
      <c r="S347" s="1"/>
      <c r="T347" s="1"/>
      <c r="U347" s="1"/>
    </row>
    <row r="348" spans="1:21" x14ac:dyDescent="0.25">
      <c r="A348" s="6">
        <v>341</v>
      </c>
      <c r="B348" s="21"/>
      <c r="C348" s="21"/>
      <c r="D348" s="1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3"/>
      <c r="Q348" s="1"/>
      <c r="R348" s="1"/>
      <c r="S348" s="1"/>
      <c r="T348" s="1"/>
      <c r="U348" s="1"/>
    </row>
    <row r="349" spans="1:21" x14ac:dyDescent="0.25">
      <c r="A349" s="6">
        <v>342</v>
      </c>
      <c r="B349" s="21"/>
      <c r="C349" s="21"/>
      <c r="D349" s="1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3"/>
      <c r="Q349" s="1"/>
      <c r="R349" s="1"/>
      <c r="S349" s="1"/>
      <c r="T349" s="1"/>
      <c r="U349" s="1"/>
    </row>
    <row r="350" spans="1:21" x14ac:dyDescent="0.25">
      <c r="A350" s="6">
        <v>343</v>
      </c>
      <c r="B350" s="21"/>
      <c r="C350" s="21"/>
      <c r="D350" s="1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3"/>
      <c r="Q350" s="1"/>
      <c r="R350" s="1"/>
      <c r="S350" s="1"/>
      <c r="T350" s="1"/>
      <c r="U350" s="1"/>
    </row>
    <row r="351" spans="1:21" x14ac:dyDescent="0.25">
      <c r="A351" s="6">
        <v>344</v>
      </c>
      <c r="B351" s="21"/>
      <c r="C351" s="21"/>
      <c r="D351" s="1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3"/>
      <c r="Q351" s="1"/>
      <c r="R351" s="1"/>
      <c r="S351" s="1"/>
      <c r="T351" s="1"/>
      <c r="U351" s="1"/>
    </row>
    <row r="352" spans="1:21" x14ac:dyDescent="0.25">
      <c r="A352" s="6">
        <v>345</v>
      </c>
      <c r="B352" s="21"/>
      <c r="C352" s="21"/>
      <c r="D352" s="1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3"/>
      <c r="Q352" s="1"/>
      <c r="R352" s="1"/>
      <c r="S352" s="1"/>
      <c r="T352" s="1"/>
      <c r="U352" s="1"/>
    </row>
    <row r="353" spans="1:21" x14ac:dyDescent="0.25">
      <c r="A353" s="6">
        <v>346</v>
      </c>
      <c r="B353" s="21"/>
      <c r="C353" s="21"/>
      <c r="D353" s="1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3"/>
      <c r="Q353" s="1"/>
      <c r="R353" s="1"/>
      <c r="S353" s="1"/>
      <c r="T353" s="1"/>
      <c r="U353" s="1"/>
    </row>
    <row r="354" spans="1:21" x14ac:dyDescent="0.25">
      <c r="A354" s="6">
        <v>347</v>
      </c>
      <c r="B354" s="21"/>
      <c r="C354" s="21"/>
      <c r="D354" s="1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3"/>
      <c r="Q354" s="1"/>
      <c r="R354" s="1"/>
      <c r="S354" s="1"/>
      <c r="T354" s="1"/>
      <c r="U354" s="1"/>
    </row>
    <row r="355" spans="1:21" x14ac:dyDescent="0.25">
      <c r="A355" s="6">
        <v>348</v>
      </c>
      <c r="B355" s="21"/>
      <c r="C355" s="21"/>
      <c r="D355" s="1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3"/>
      <c r="Q355" s="1"/>
      <c r="R355" s="1"/>
      <c r="S355" s="1"/>
      <c r="T355" s="1"/>
      <c r="U355" s="1"/>
    </row>
    <row r="356" spans="1:21" x14ac:dyDescent="0.25">
      <c r="A356" s="6">
        <v>349</v>
      </c>
      <c r="B356" s="21"/>
      <c r="C356" s="21"/>
      <c r="D356" s="1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3"/>
      <c r="Q356" s="1"/>
      <c r="R356" s="1"/>
      <c r="S356" s="1"/>
      <c r="T356" s="1"/>
      <c r="U356" s="1"/>
    </row>
    <row r="357" spans="1:21" x14ac:dyDescent="0.25">
      <c r="A357" s="6">
        <v>350</v>
      </c>
      <c r="B357" s="21"/>
      <c r="C357" s="21"/>
      <c r="D357" s="1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3"/>
      <c r="Q357" s="1"/>
      <c r="R357" s="1"/>
      <c r="S357" s="1"/>
      <c r="T357" s="1"/>
      <c r="U357" s="1"/>
    </row>
    <row r="358" spans="1:21" x14ac:dyDescent="0.25">
      <c r="A358" s="6">
        <v>351</v>
      </c>
      <c r="B358" s="21"/>
      <c r="C358" s="21"/>
      <c r="D358" s="1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3"/>
      <c r="Q358" s="1"/>
      <c r="R358" s="1"/>
      <c r="S358" s="1"/>
      <c r="T358" s="1"/>
      <c r="U358" s="1"/>
    </row>
    <row r="359" spans="1:21" x14ac:dyDescent="0.25">
      <c r="A359" s="6">
        <v>352</v>
      </c>
      <c r="B359" s="21"/>
      <c r="C359" s="21"/>
      <c r="D359" s="1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3"/>
      <c r="Q359" s="1"/>
      <c r="R359" s="1"/>
      <c r="S359" s="1"/>
      <c r="T359" s="1"/>
      <c r="U359" s="1"/>
    </row>
    <row r="360" spans="1:21" x14ac:dyDescent="0.25">
      <c r="A360" s="6">
        <v>353</v>
      </c>
      <c r="B360" s="21"/>
      <c r="C360" s="21"/>
      <c r="D360" s="1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3"/>
      <c r="Q360" s="1"/>
      <c r="R360" s="1"/>
      <c r="S360" s="1"/>
      <c r="T360" s="1"/>
      <c r="U360" s="1"/>
    </row>
    <row r="361" spans="1:21" x14ac:dyDescent="0.25">
      <c r="A361" s="6">
        <v>354</v>
      </c>
      <c r="B361" s="21"/>
      <c r="C361" s="21"/>
      <c r="D361" s="1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3"/>
      <c r="Q361" s="1"/>
      <c r="R361" s="1"/>
      <c r="S361" s="1"/>
      <c r="T361" s="1"/>
      <c r="U361" s="1"/>
    </row>
    <row r="362" spans="1:21" x14ac:dyDescent="0.25">
      <c r="A362" s="6">
        <v>355</v>
      </c>
      <c r="B362" s="21"/>
      <c r="C362" s="21"/>
      <c r="D362" s="1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3"/>
      <c r="Q362" s="1"/>
      <c r="R362" s="1"/>
      <c r="S362" s="1"/>
      <c r="T362" s="1"/>
      <c r="U362" s="1"/>
    </row>
    <row r="363" spans="1:21" x14ac:dyDescent="0.25">
      <c r="A363" s="6">
        <v>356</v>
      </c>
      <c r="B363" s="21"/>
      <c r="C363" s="21"/>
      <c r="D363" s="1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3"/>
      <c r="Q363" s="1"/>
      <c r="R363" s="1"/>
      <c r="S363" s="1"/>
      <c r="T363" s="1"/>
      <c r="U363" s="1"/>
    </row>
    <row r="364" spans="1:21" x14ac:dyDescent="0.25">
      <c r="A364" s="6">
        <v>357</v>
      </c>
      <c r="B364" s="21"/>
      <c r="C364" s="21"/>
      <c r="D364" s="1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3"/>
      <c r="Q364" s="1"/>
      <c r="R364" s="1"/>
      <c r="S364" s="1"/>
      <c r="T364" s="1"/>
      <c r="U364" s="1"/>
    </row>
    <row r="365" spans="1:21" x14ac:dyDescent="0.25">
      <c r="A365" s="6">
        <v>358</v>
      </c>
      <c r="B365" s="21"/>
      <c r="C365" s="21"/>
      <c r="D365" s="1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3"/>
      <c r="Q365" s="1"/>
      <c r="R365" s="1"/>
      <c r="S365" s="1"/>
      <c r="T365" s="1"/>
      <c r="U365" s="1"/>
    </row>
    <row r="366" spans="1:21" x14ac:dyDescent="0.25">
      <c r="A366" s="6">
        <v>359</v>
      </c>
      <c r="B366" s="21"/>
      <c r="C366" s="21"/>
      <c r="D366" s="1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3"/>
      <c r="Q366" s="1"/>
      <c r="R366" s="1"/>
      <c r="S366" s="1"/>
      <c r="T366" s="1"/>
      <c r="U366" s="1"/>
    </row>
    <row r="367" spans="1:21" x14ac:dyDescent="0.25">
      <c r="A367" s="6">
        <v>360</v>
      </c>
      <c r="B367" s="21"/>
      <c r="C367" s="21"/>
      <c r="D367" s="1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3"/>
      <c r="Q367" s="1"/>
      <c r="R367" s="1"/>
      <c r="S367" s="1"/>
      <c r="T367" s="1"/>
      <c r="U367" s="1"/>
    </row>
    <row r="368" spans="1:21" x14ac:dyDescent="0.25">
      <c r="A368" s="6">
        <v>361</v>
      </c>
      <c r="B368" s="21"/>
      <c r="C368" s="21"/>
      <c r="D368" s="1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3"/>
      <c r="Q368" s="1"/>
      <c r="R368" s="1"/>
      <c r="S368" s="1"/>
      <c r="T368" s="1"/>
      <c r="U368" s="1"/>
    </row>
    <row r="369" spans="1:21" x14ac:dyDescent="0.25">
      <c r="A369" s="6">
        <v>362</v>
      </c>
      <c r="B369" s="21"/>
      <c r="C369" s="21"/>
      <c r="D369" s="1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3"/>
      <c r="Q369" s="1"/>
      <c r="R369" s="1"/>
      <c r="S369" s="1"/>
      <c r="T369" s="1"/>
      <c r="U369" s="1"/>
    </row>
    <row r="370" spans="1:21" x14ac:dyDescent="0.25">
      <c r="A370" s="6">
        <v>363</v>
      </c>
      <c r="B370" s="21"/>
      <c r="C370" s="21"/>
      <c r="D370" s="1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3"/>
      <c r="Q370" s="1"/>
      <c r="R370" s="1"/>
      <c r="S370" s="1"/>
      <c r="T370" s="1"/>
      <c r="U370" s="1"/>
    </row>
    <row r="371" spans="1:21" x14ac:dyDescent="0.25">
      <c r="A371" s="6">
        <v>364</v>
      </c>
      <c r="B371" s="21"/>
      <c r="C371" s="21"/>
      <c r="D371" s="1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3"/>
      <c r="Q371" s="1"/>
      <c r="R371" s="1"/>
      <c r="S371" s="1"/>
      <c r="T371" s="1"/>
      <c r="U371" s="1"/>
    </row>
    <row r="372" spans="1:21" x14ac:dyDescent="0.25">
      <c r="A372" s="6">
        <v>365</v>
      </c>
      <c r="B372" s="21"/>
      <c r="C372" s="21"/>
      <c r="D372" s="1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3"/>
      <c r="Q372" s="1"/>
      <c r="R372" s="1"/>
      <c r="S372" s="1"/>
      <c r="T372" s="1"/>
      <c r="U372" s="1"/>
    </row>
    <row r="373" spans="1:21" x14ac:dyDescent="0.25">
      <c r="A373" s="6">
        <v>366</v>
      </c>
      <c r="B373" s="21"/>
      <c r="C373" s="21"/>
      <c r="D373" s="1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3"/>
      <c r="Q373" s="1"/>
      <c r="R373" s="1"/>
      <c r="S373" s="1"/>
      <c r="T373" s="1"/>
      <c r="U373" s="1"/>
    </row>
    <row r="374" spans="1:21" x14ac:dyDescent="0.25">
      <c r="A374" s="6">
        <v>367</v>
      </c>
      <c r="B374" s="21"/>
      <c r="C374" s="21"/>
      <c r="D374" s="1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3"/>
      <c r="Q374" s="1"/>
      <c r="R374" s="1"/>
      <c r="S374" s="1"/>
      <c r="T374" s="1"/>
      <c r="U374" s="1"/>
    </row>
    <row r="375" spans="1:21" x14ac:dyDescent="0.25">
      <c r="A375" s="6">
        <v>368</v>
      </c>
      <c r="B375" s="21"/>
      <c r="C375" s="21"/>
      <c r="D375" s="1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3"/>
      <c r="Q375" s="1"/>
      <c r="R375" s="1"/>
      <c r="S375" s="1"/>
      <c r="T375" s="1"/>
      <c r="U375" s="1"/>
    </row>
    <row r="376" spans="1:21" x14ac:dyDescent="0.25">
      <c r="A376" s="6">
        <v>369</v>
      </c>
      <c r="B376" s="21"/>
      <c r="C376" s="21"/>
      <c r="D376" s="1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3"/>
      <c r="Q376" s="1"/>
      <c r="R376" s="1"/>
      <c r="S376" s="1"/>
      <c r="T376" s="1"/>
      <c r="U376" s="1"/>
    </row>
    <row r="377" spans="1:21" x14ac:dyDescent="0.25">
      <c r="A377" s="6">
        <v>370</v>
      </c>
      <c r="B377" s="21"/>
      <c r="C377" s="21"/>
      <c r="D377" s="1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3"/>
      <c r="Q377" s="1"/>
      <c r="R377" s="1"/>
      <c r="S377" s="1"/>
      <c r="T377" s="1"/>
      <c r="U377" s="1"/>
    </row>
    <row r="378" spans="1:21" x14ac:dyDescent="0.25">
      <c r="A378" s="6">
        <v>371</v>
      </c>
      <c r="B378" s="21"/>
      <c r="C378" s="21"/>
      <c r="D378" s="1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3"/>
      <c r="Q378" s="1"/>
      <c r="R378" s="1"/>
      <c r="S378" s="1"/>
      <c r="T378" s="1"/>
      <c r="U378" s="1"/>
    </row>
    <row r="379" spans="1:21" x14ac:dyDescent="0.25">
      <c r="A379" s="6">
        <v>372</v>
      </c>
      <c r="B379" s="21"/>
      <c r="C379" s="21"/>
      <c r="D379" s="1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3"/>
      <c r="Q379" s="1"/>
      <c r="R379" s="1"/>
      <c r="S379" s="1"/>
      <c r="T379" s="1"/>
      <c r="U379" s="1"/>
    </row>
    <row r="380" spans="1:21" x14ac:dyDescent="0.25">
      <c r="A380" s="6">
        <v>373</v>
      </c>
      <c r="B380" s="21"/>
      <c r="C380" s="21"/>
      <c r="D380" s="1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3"/>
      <c r="Q380" s="1"/>
      <c r="R380" s="1"/>
      <c r="S380" s="1"/>
      <c r="T380" s="1"/>
      <c r="U380" s="1"/>
    </row>
    <row r="381" spans="1:21" x14ac:dyDescent="0.25">
      <c r="A381" s="6">
        <v>374</v>
      </c>
      <c r="B381" s="21"/>
      <c r="C381" s="21"/>
      <c r="D381" s="1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3"/>
      <c r="Q381" s="1"/>
      <c r="R381" s="1"/>
      <c r="S381" s="1"/>
      <c r="T381" s="1"/>
      <c r="U381" s="1"/>
    </row>
    <row r="382" spans="1:21" x14ac:dyDescent="0.25">
      <c r="A382" s="6">
        <v>375</v>
      </c>
      <c r="B382" s="21"/>
      <c r="C382" s="21"/>
      <c r="D382" s="1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3"/>
      <c r="Q382" s="1"/>
      <c r="R382" s="1"/>
      <c r="S382" s="1"/>
      <c r="T382" s="1"/>
      <c r="U382" s="1"/>
    </row>
    <row r="383" spans="1:21" x14ac:dyDescent="0.25">
      <c r="A383" s="6">
        <v>376</v>
      </c>
      <c r="B383" s="21"/>
      <c r="C383" s="21"/>
      <c r="D383" s="1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3"/>
      <c r="Q383" s="1"/>
      <c r="R383" s="1"/>
      <c r="S383" s="1"/>
      <c r="T383" s="1"/>
      <c r="U383" s="1"/>
    </row>
    <row r="384" spans="1:21" x14ac:dyDescent="0.25">
      <c r="A384" s="6">
        <v>377</v>
      </c>
      <c r="B384" s="21"/>
      <c r="C384" s="21"/>
      <c r="D384" s="1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3"/>
      <c r="Q384" s="1"/>
      <c r="R384" s="1"/>
      <c r="S384" s="1"/>
      <c r="T384" s="1"/>
      <c r="U384" s="1"/>
    </row>
    <row r="385" spans="1:21" x14ac:dyDescent="0.25">
      <c r="A385" s="6">
        <v>378</v>
      </c>
      <c r="B385" s="21"/>
      <c r="C385" s="21"/>
      <c r="D385" s="1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3"/>
      <c r="Q385" s="1"/>
      <c r="R385" s="1"/>
      <c r="S385" s="1"/>
      <c r="T385" s="1"/>
      <c r="U385" s="1"/>
    </row>
    <row r="386" spans="1:21" x14ac:dyDescent="0.25">
      <c r="A386" s="6">
        <v>379</v>
      </c>
      <c r="B386" s="21"/>
      <c r="C386" s="21"/>
      <c r="D386" s="1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3"/>
      <c r="Q386" s="1"/>
      <c r="R386" s="1"/>
      <c r="S386" s="1"/>
      <c r="T386" s="1"/>
      <c r="U386" s="1"/>
    </row>
    <row r="387" spans="1:21" x14ac:dyDescent="0.25">
      <c r="A387" s="6">
        <v>380</v>
      </c>
      <c r="B387" s="21"/>
      <c r="C387" s="21"/>
      <c r="D387" s="1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3"/>
      <c r="Q387" s="1"/>
      <c r="R387" s="1"/>
      <c r="S387" s="1"/>
      <c r="T387" s="1"/>
      <c r="U387" s="1"/>
    </row>
    <row r="388" spans="1:21" x14ac:dyDescent="0.25">
      <c r="A388" s="6">
        <v>381</v>
      </c>
      <c r="B388" s="21"/>
      <c r="C388" s="21"/>
      <c r="D388" s="1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3"/>
      <c r="Q388" s="1"/>
      <c r="R388" s="1"/>
      <c r="S388" s="1"/>
      <c r="T388" s="1"/>
      <c r="U388" s="1"/>
    </row>
    <row r="389" spans="1:21" x14ac:dyDescent="0.25">
      <c r="A389" s="6">
        <v>382</v>
      </c>
      <c r="B389" s="21"/>
      <c r="C389" s="21"/>
      <c r="D389" s="1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3"/>
      <c r="Q389" s="1"/>
      <c r="R389" s="1"/>
      <c r="S389" s="1"/>
      <c r="T389" s="1"/>
      <c r="U389" s="1"/>
    </row>
    <row r="390" spans="1:21" x14ac:dyDescent="0.25">
      <c r="A390" s="6">
        <v>383</v>
      </c>
      <c r="B390" s="21"/>
      <c r="C390" s="21"/>
      <c r="D390" s="1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3"/>
      <c r="Q390" s="1"/>
      <c r="R390" s="1"/>
      <c r="S390" s="1"/>
      <c r="T390" s="1"/>
      <c r="U390" s="1"/>
    </row>
    <row r="391" spans="1:21" x14ac:dyDescent="0.25">
      <c r="A391" s="6">
        <v>384</v>
      </c>
      <c r="B391" s="21"/>
      <c r="C391" s="21"/>
      <c r="D391" s="1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3"/>
      <c r="Q391" s="1"/>
      <c r="R391" s="1"/>
      <c r="S391" s="1"/>
      <c r="T391" s="1"/>
      <c r="U391" s="1"/>
    </row>
    <row r="392" spans="1:21" x14ac:dyDescent="0.25">
      <c r="A392" s="6">
        <v>385</v>
      </c>
      <c r="B392" s="21"/>
      <c r="C392" s="21"/>
      <c r="D392" s="1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3"/>
      <c r="Q392" s="1"/>
      <c r="R392" s="1"/>
      <c r="S392" s="1"/>
      <c r="T392" s="1"/>
      <c r="U392" s="1"/>
    </row>
    <row r="393" spans="1:21" x14ac:dyDescent="0.25">
      <c r="A393" s="6">
        <v>386</v>
      </c>
      <c r="B393" s="21"/>
      <c r="C393" s="21"/>
      <c r="D393" s="1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3"/>
      <c r="Q393" s="1"/>
      <c r="R393" s="1"/>
      <c r="S393" s="1"/>
      <c r="T393" s="1"/>
      <c r="U393" s="1"/>
    </row>
    <row r="394" spans="1:21" x14ac:dyDescent="0.25">
      <c r="A394" s="6">
        <v>387</v>
      </c>
      <c r="B394" s="21"/>
      <c r="C394" s="21"/>
      <c r="D394" s="1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3"/>
      <c r="Q394" s="1"/>
      <c r="R394" s="1"/>
      <c r="S394" s="1"/>
      <c r="T394" s="1"/>
      <c r="U394" s="1"/>
    </row>
    <row r="395" spans="1:21" x14ac:dyDescent="0.25">
      <c r="A395" s="6">
        <v>388</v>
      </c>
      <c r="B395" s="21"/>
      <c r="C395" s="21"/>
      <c r="D395" s="1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3"/>
      <c r="Q395" s="1"/>
      <c r="R395" s="1"/>
      <c r="S395" s="1"/>
      <c r="T395" s="1"/>
      <c r="U395" s="1"/>
    </row>
    <row r="396" spans="1:21" x14ac:dyDescent="0.25">
      <c r="A396" s="6">
        <v>389</v>
      </c>
      <c r="B396" s="21"/>
      <c r="C396" s="21"/>
      <c r="D396" s="1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3"/>
      <c r="Q396" s="1"/>
      <c r="R396" s="1"/>
      <c r="S396" s="1"/>
      <c r="T396" s="1"/>
      <c r="U396" s="1"/>
    </row>
    <row r="397" spans="1:21" x14ac:dyDescent="0.25">
      <c r="A397" s="6">
        <v>390</v>
      </c>
      <c r="B397" s="21"/>
      <c r="C397" s="21"/>
      <c r="D397" s="1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3"/>
      <c r="Q397" s="1"/>
      <c r="R397" s="1"/>
      <c r="S397" s="1"/>
      <c r="T397" s="1"/>
      <c r="U397" s="1"/>
    </row>
    <row r="398" spans="1:21" x14ac:dyDescent="0.25">
      <c r="A398" s="6">
        <v>391</v>
      </c>
      <c r="B398" s="21"/>
      <c r="C398" s="21"/>
      <c r="D398" s="1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3"/>
      <c r="Q398" s="1"/>
      <c r="R398" s="1"/>
      <c r="S398" s="1"/>
      <c r="T398" s="1"/>
      <c r="U398" s="1"/>
    </row>
    <row r="399" spans="1:21" x14ac:dyDescent="0.25">
      <c r="A399" s="6">
        <v>392</v>
      </c>
      <c r="B399" s="21"/>
      <c r="C399" s="21"/>
      <c r="D399" s="1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3"/>
      <c r="Q399" s="1"/>
      <c r="R399" s="1"/>
      <c r="S399" s="1"/>
      <c r="T399" s="1"/>
      <c r="U399" s="1"/>
    </row>
    <row r="400" spans="1:21" x14ac:dyDescent="0.25">
      <c r="A400" s="6">
        <v>393</v>
      </c>
      <c r="B400" s="21"/>
      <c r="C400" s="21"/>
      <c r="D400" s="1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3"/>
      <c r="Q400" s="1"/>
      <c r="R400" s="1"/>
      <c r="S400" s="1"/>
      <c r="T400" s="1"/>
      <c r="U400" s="1"/>
    </row>
    <row r="401" spans="1:21" x14ac:dyDescent="0.25">
      <c r="A401" s="6">
        <v>394</v>
      </c>
      <c r="B401" s="21"/>
      <c r="C401" s="21"/>
      <c r="D401" s="1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3"/>
      <c r="Q401" s="1"/>
      <c r="R401" s="1"/>
      <c r="S401" s="1"/>
      <c r="T401" s="1"/>
      <c r="U401" s="1"/>
    </row>
    <row r="402" spans="1:21" x14ac:dyDescent="0.25">
      <c r="A402" s="6">
        <v>395</v>
      </c>
      <c r="B402" s="21"/>
      <c r="C402" s="21"/>
      <c r="D402" s="1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3"/>
      <c r="Q402" s="1"/>
      <c r="R402" s="1"/>
      <c r="S402" s="1"/>
      <c r="T402" s="1"/>
      <c r="U402" s="1"/>
    </row>
    <row r="403" spans="1:21" x14ac:dyDescent="0.25">
      <c r="A403" s="6">
        <v>396</v>
      </c>
      <c r="B403" s="21"/>
      <c r="C403" s="21"/>
      <c r="D403" s="1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3"/>
      <c r="Q403" s="1"/>
      <c r="R403" s="1"/>
      <c r="S403" s="1"/>
      <c r="T403" s="1"/>
      <c r="U403" s="1"/>
    </row>
    <row r="404" spans="1:21" x14ac:dyDescent="0.25">
      <c r="A404" s="6">
        <v>397</v>
      </c>
      <c r="B404" s="21"/>
      <c r="C404" s="21"/>
      <c r="D404" s="1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3"/>
      <c r="Q404" s="1"/>
      <c r="R404" s="1"/>
      <c r="S404" s="1"/>
      <c r="T404" s="1"/>
      <c r="U404" s="1"/>
    </row>
    <row r="405" spans="1:21" x14ac:dyDescent="0.25">
      <c r="A405" s="6">
        <v>398</v>
      </c>
      <c r="B405" s="21"/>
      <c r="C405" s="21"/>
      <c r="D405" s="1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3"/>
      <c r="Q405" s="1"/>
      <c r="R405" s="1"/>
      <c r="S405" s="1"/>
      <c r="T405" s="1"/>
      <c r="U405" s="1"/>
    </row>
    <row r="406" spans="1:21" x14ac:dyDescent="0.25">
      <c r="A406" s="6">
        <v>399</v>
      </c>
      <c r="B406" s="21"/>
      <c r="C406" s="21"/>
      <c r="D406" s="1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3"/>
      <c r="Q406" s="1"/>
      <c r="R406" s="1"/>
      <c r="S406" s="1"/>
      <c r="T406" s="1"/>
      <c r="U406" s="1"/>
    </row>
    <row r="407" spans="1:21" x14ac:dyDescent="0.25">
      <c r="A407" s="6">
        <v>400</v>
      </c>
      <c r="B407" s="21"/>
      <c r="C407" s="21"/>
      <c r="D407" s="1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3"/>
      <c r="Q407" s="1"/>
      <c r="R407" s="1"/>
      <c r="S407" s="1"/>
      <c r="T407" s="1"/>
      <c r="U407" s="1"/>
    </row>
    <row r="408" spans="1:21" x14ac:dyDescent="0.25">
      <c r="A408" s="6">
        <v>401</v>
      </c>
      <c r="B408" s="21"/>
      <c r="C408" s="21"/>
      <c r="D408" s="1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3"/>
      <c r="Q408" s="1"/>
      <c r="R408" s="1"/>
      <c r="S408" s="1"/>
      <c r="T408" s="1"/>
      <c r="U408" s="1"/>
    </row>
    <row r="409" spans="1:21" x14ac:dyDescent="0.25">
      <c r="A409" s="6">
        <v>402</v>
      </c>
      <c r="B409" s="21"/>
      <c r="C409" s="21"/>
      <c r="D409" s="1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3"/>
      <c r="Q409" s="1"/>
      <c r="R409" s="1"/>
      <c r="S409" s="1"/>
      <c r="T409" s="1"/>
      <c r="U409" s="1"/>
    </row>
    <row r="410" spans="1:21" x14ac:dyDescent="0.25">
      <c r="A410" s="6">
        <v>403</v>
      </c>
      <c r="B410" s="21"/>
      <c r="C410" s="21"/>
      <c r="D410" s="1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3"/>
      <c r="Q410" s="1"/>
      <c r="R410" s="1"/>
      <c r="S410" s="1"/>
      <c r="T410" s="1"/>
      <c r="U410" s="1"/>
    </row>
    <row r="411" spans="1:21" x14ac:dyDescent="0.25">
      <c r="A411" s="6">
        <v>404</v>
      </c>
      <c r="B411" s="21"/>
      <c r="C411" s="21"/>
      <c r="D411" s="1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3"/>
      <c r="Q411" s="1"/>
      <c r="R411" s="1"/>
      <c r="S411" s="1"/>
      <c r="T411" s="1"/>
      <c r="U411" s="1"/>
    </row>
    <row r="412" spans="1:21" x14ac:dyDescent="0.25">
      <c r="A412" s="6">
        <v>405</v>
      </c>
      <c r="B412" s="21"/>
      <c r="C412" s="21"/>
      <c r="D412" s="1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3"/>
      <c r="Q412" s="1"/>
      <c r="R412" s="1"/>
      <c r="S412" s="1"/>
      <c r="T412" s="1"/>
      <c r="U412" s="1"/>
    </row>
    <row r="413" spans="1:21" x14ac:dyDescent="0.25">
      <c r="A413" s="6">
        <v>406</v>
      </c>
      <c r="B413" s="21"/>
      <c r="C413" s="21"/>
      <c r="D413" s="1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3"/>
      <c r="Q413" s="1"/>
      <c r="R413" s="1"/>
      <c r="S413" s="1"/>
      <c r="T413" s="1"/>
      <c r="U413" s="1"/>
    </row>
    <row r="414" spans="1:21" x14ac:dyDescent="0.25">
      <c r="A414" s="6">
        <v>407</v>
      </c>
      <c r="B414" s="21"/>
      <c r="C414" s="21"/>
      <c r="D414" s="1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3"/>
      <c r="Q414" s="1"/>
      <c r="R414" s="1"/>
      <c r="S414" s="1"/>
      <c r="T414" s="1"/>
      <c r="U414" s="1"/>
    </row>
    <row r="415" spans="1:21" x14ac:dyDescent="0.25">
      <c r="A415" s="6">
        <v>408</v>
      </c>
      <c r="B415" s="21"/>
      <c r="C415" s="21"/>
      <c r="D415" s="1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3"/>
      <c r="Q415" s="1"/>
      <c r="R415" s="1"/>
      <c r="S415" s="1"/>
      <c r="T415" s="1"/>
      <c r="U415" s="1"/>
    </row>
    <row r="416" spans="1:21" x14ac:dyDescent="0.25">
      <c r="A416" s="6">
        <v>409</v>
      </c>
      <c r="B416" s="21"/>
      <c r="C416" s="21"/>
      <c r="D416" s="1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3"/>
      <c r="Q416" s="1"/>
      <c r="R416" s="1"/>
      <c r="S416" s="1"/>
      <c r="T416" s="1"/>
      <c r="U416" s="1"/>
    </row>
    <row r="417" spans="1:21" x14ac:dyDescent="0.25">
      <c r="A417" s="6">
        <v>410</v>
      </c>
      <c r="B417" s="21"/>
      <c r="C417" s="21"/>
      <c r="D417" s="1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3"/>
      <c r="Q417" s="1"/>
      <c r="R417" s="1"/>
      <c r="S417" s="1"/>
      <c r="T417" s="1"/>
      <c r="U417" s="1"/>
    </row>
    <row r="418" spans="1:21" x14ac:dyDescent="0.25">
      <c r="A418" s="6">
        <v>411</v>
      </c>
      <c r="B418" s="21"/>
      <c r="C418" s="21"/>
      <c r="D418" s="1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3"/>
      <c r="Q418" s="1"/>
      <c r="R418" s="1"/>
      <c r="S418" s="1"/>
      <c r="T418" s="1"/>
      <c r="U418" s="1"/>
    </row>
    <row r="419" spans="1:21" x14ac:dyDescent="0.25">
      <c r="A419" s="6">
        <v>412</v>
      </c>
      <c r="B419" s="21"/>
      <c r="C419" s="21"/>
      <c r="D419" s="1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3"/>
      <c r="Q419" s="1"/>
      <c r="R419" s="1"/>
      <c r="S419" s="1"/>
      <c r="T419" s="1"/>
      <c r="U419" s="1"/>
    </row>
    <row r="420" spans="1:21" x14ac:dyDescent="0.25">
      <c r="A420" s="6">
        <v>413</v>
      </c>
      <c r="B420" s="21"/>
      <c r="C420" s="21"/>
      <c r="D420" s="1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3"/>
      <c r="Q420" s="1"/>
      <c r="R420" s="1"/>
      <c r="S420" s="1"/>
      <c r="T420" s="1"/>
      <c r="U420" s="1"/>
    </row>
    <row r="421" spans="1:21" x14ac:dyDescent="0.25">
      <c r="A421" s="6">
        <v>414</v>
      </c>
      <c r="B421" s="21"/>
      <c r="C421" s="21"/>
      <c r="D421" s="1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3"/>
      <c r="Q421" s="1"/>
      <c r="R421" s="1"/>
      <c r="S421" s="1"/>
      <c r="T421" s="1"/>
      <c r="U421" s="1"/>
    </row>
    <row r="422" spans="1:21" x14ac:dyDescent="0.25">
      <c r="A422" s="6">
        <v>415</v>
      </c>
      <c r="B422" s="21"/>
      <c r="C422" s="21"/>
      <c r="D422" s="1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3"/>
      <c r="Q422" s="1"/>
      <c r="R422" s="1"/>
      <c r="S422" s="1"/>
      <c r="T422" s="1"/>
      <c r="U422" s="1"/>
    </row>
    <row r="423" spans="1:21" x14ac:dyDescent="0.25">
      <c r="A423" s="6">
        <v>416</v>
      </c>
      <c r="B423" s="21"/>
      <c r="C423" s="21"/>
      <c r="D423" s="1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3"/>
      <c r="Q423" s="1"/>
      <c r="R423" s="1"/>
      <c r="S423" s="1"/>
      <c r="T423" s="1"/>
      <c r="U423" s="1"/>
    </row>
    <row r="424" spans="1:21" x14ac:dyDescent="0.25">
      <c r="A424" s="6">
        <v>417</v>
      </c>
      <c r="B424" s="21"/>
      <c r="C424" s="21"/>
      <c r="D424" s="1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3"/>
      <c r="Q424" s="1"/>
      <c r="R424" s="1"/>
      <c r="S424" s="1"/>
      <c r="T424" s="1"/>
      <c r="U424" s="1"/>
    </row>
    <row r="425" spans="1:21" x14ac:dyDescent="0.25">
      <c r="A425" s="6">
        <v>418</v>
      </c>
      <c r="B425" s="21"/>
      <c r="C425" s="21"/>
      <c r="D425" s="1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3"/>
      <c r="Q425" s="1"/>
      <c r="R425" s="1"/>
      <c r="S425" s="1"/>
      <c r="T425" s="1"/>
      <c r="U425" s="1"/>
    </row>
    <row r="426" spans="1:21" x14ac:dyDescent="0.25">
      <c r="A426" s="6">
        <v>419</v>
      </c>
      <c r="B426" s="21"/>
      <c r="C426" s="21"/>
      <c r="D426" s="1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3"/>
      <c r="Q426" s="1"/>
      <c r="R426" s="1"/>
      <c r="S426" s="1"/>
      <c r="T426" s="1"/>
      <c r="U426" s="1"/>
    </row>
    <row r="427" spans="1:21" x14ac:dyDescent="0.25">
      <c r="A427" s="6">
        <v>420</v>
      </c>
      <c r="B427" s="21"/>
      <c r="C427" s="21"/>
      <c r="D427" s="1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3"/>
      <c r="Q427" s="1"/>
      <c r="R427" s="1"/>
      <c r="S427" s="1"/>
      <c r="T427" s="1"/>
      <c r="U427" s="1"/>
    </row>
    <row r="428" spans="1:21" x14ac:dyDescent="0.25">
      <c r="A428" s="6">
        <v>421</v>
      </c>
      <c r="B428" s="21"/>
      <c r="C428" s="21"/>
      <c r="D428" s="1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3"/>
      <c r="Q428" s="1"/>
      <c r="R428" s="1"/>
      <c r="S428" s="1"/>
      <c r="T428" s="1"/>
      <c r="U428" s="1"/>
    </row>
    <row r="429" spans="1:21" x14ac:dyDescent="0.25">
      <c r="A429" s="6">
        <v>422</v>
      </c>
      <c r="B429" s="21"/>
      <c r="C429" s="21"/>
      <c r="D429" s="1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3"/>
      <c r="Q429" s="1"/>
      <c r="R429" s="1"/>
      <c r="S429" s="1"/>
      <c r="T429" s="1"/>
      <c r="U429" s="1"/>
    </row>
    <row r="430" spans="1:21" x14ac:dyDescent="0.25">
      <c r="A430" s="6">
        <v>423</v>
      </c>
      <c r="B430" s="21"/>
      <c r="C430" s="21"/>
      <c r="D430" s="1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3"/>
      <c r="Q430" s="1"/>
      <c r="R430" s="1"/>
      <c r="S430" s="1"/>
      <c r="T430" s="1"/>
      <c r="U430" s="1"/>
    </row>
    <row r="431" spans="1:21" x14ac:dyDescent="0.25">
      <c r="A431" s="6">
        <v>424</v>
      </c>
      <c r="B431" s="21"/>
      <c r="C431" s="21"/>
      <c r="D431" s="1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3"/>
      <c r="Q431" s="1"/>
      <c r="R431" s="1"/>
      <c r="S431" s="1"/>
      <c r="T431" s="1"/>
      <c r="U431" s="1"/>
    </row>
    <row r="432" spans="1:21" x14ac:dyDescent="0.25">
      <c r="A432" s="6">
        <v>425</v>
      </c>
      <c r="B432" s="21"/>
      <c r="C432" s="21"/>
      <c r="D432" s="1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3"/>
      <c r="Q432" s="1"/>
      <c r="R432" s="1"/>
      <c r="S432" s="1"/>
      <c r="T432" s="1"/>
      <c r="U432" s="1"/>
    </row>
    <row r="433" spans="1:21" x14ac:dyDescent="0.25">
      <c r="A433" s="6">
        <v>426</v>
      </c>
      <c r="B433" s="21"/>
      <c r="C433" s="21"/>
      <c r="D433" s="1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3"/>
      <c r="Q433" s="1"/>
      <c r="R433" s="1"/>
      <c r="S433" s="1"/>
      <c r="T433" s="1"/>
      <c r="U433" s="1"/>
    </row>
    <row r="434" spans="1:21" x14ac:dyDescent="0.25">
      <c r="A434" s="6">
        <v>427</v>
      </c>
      <c r="B434" s="21"/>
      <c r="C434" s="21"/>
      <c r="D434" s="1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3"/>
      <c r="Q434" s="1"/>
      <c r="R434" s="1"/>
      <c r="S434" s="1"/>
      <c r="T434" s="1"/>
      <c r="U434" s="1"/>
    </row>
    <row r="435" spans="1:21" x14ac:dyDescent="0.25">
      <c r="A435" s="6">
        <v>428</v>
      </c>
      <c r="B435" s="21"/>
      <c r="C435" s="21"/>
      <c r="D435" s="1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3"/>
      <c r="Q435" s="1"/>
      <c r="R435" s="1"/>
      <c r="S435" s="1"/>
      <c r="T435" s="1"/>
      <c r="U435" s="1"/>
    </row>
    <row r="436" spans="1:21" x14ac:dyDescent="0.25">
      <c r="A436" s="6">
        <v>429</v>
      </c>
      <c r="B436" s="21"/>
      <c r="C436" s="21"/>
      <c r="D436" s="1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3"/>
      <c r="Q436" s="1"/>
      <c r="R436" s="1"/>
      <c r="S436" s="1"/>
      <c r="T436" s="1"/>
      <c r="U436" s="1"/>
    </row>
    <row r="437" spans="1:21" x14ac:dyDescent="0.25">
      <c r="A437" s="6">
        <v>430</v>
      </c>
      <c r="B437" s="21"/>
      <c r="C437" s="21"/>
      <c r="D437" s="1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3"/>
      <c r="Q437" s="1"/>
      <c r="R437" s="1"/>
      <c r="S437" s="1"/>
      <c r="T437" s="1"/>
      <c r="U437" s="1"/>
    </row>
    <row r="438" spans="1:21" x14ac:dyDescent="0.25">
      <c r="A438" s="6">
        <v>431</v>
      </c>
      <c r="B438" s="21"/>
      <c r="C438" s="21"/>
      <c r="D438" s="1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3"/>
      <c r="Q438" s="1"/>
      <c r="R438" s="1"/>
      <c r="S438" s="1"/>
      <c r="T438" s="1"/>
      <c r="U438" s="1"/>
    </row>
    <row r="439" spans="1:21" x14ac:dyDescent="0.25">
      <c r="A439" s="6">
        <v>432</v>
      </c>
      <c r="B439" s="21"/>
      <c r="C439" s="21"/>
      <c r="D439" s="1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3"/>
      <c r="Q439" s="1"/>
      <c r="R439" s="1"/>
      <c r="S439" s="1"/>
      <c r="T439" s="1"/>
      <c r="U439" s="1"/>
    </row>
    <row r="440" spans="1:21" x14ac:dyDescent="0.25">
      <c r="A440" s="6">
        <v>433</v>
      </c>
      <c r="B440" s="21"/>
      <c r="C440" s="21"/>
      <c r="D440" s="1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3"/>
      <c r="Q440" s="1"/>
      <c r="R440" s="1"/>
      <c r="S440" s="1"/>
      <c r="T440" s="1"/>
      <c r="U440" s="1"/>
    </row>
    <row r="441" spans="1:21" x14ac:dyDescent="0.25">
      <c r="A441" s="6">
        <v>434</v>
      </c>
      <c r="B441" s="21"/>
      <c r="C441" s="21"/>
      <c r="D441" s="1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3"/>
      <c r="Q441" s="1"/>
      <c r="R441" s="1"/>
      <c r="S441" s="1"/>
      <c r="T441" s="1"/>
      <c r="U441" s="1"/>
    </row>
    <row r="442" spans="1:21" x14ac:dyDescent="0.25">
      <c r="A442" s="6">
        <v>435</v>
      </c>
      <c r="B442" s="21"/>
      <c r="C442" s="21"/>
      <c r="D442" s="1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3"/>
      <c r="Q442" s="1"/>
      <c r="R442" s="1"/>
      <c r="S442" s="1"/>
      <c r="T442" s="1"/>
      <c r="U442" s="1"/>
    </row>
    <row r="443" spans="1:21" x14ac:dyDescent="0.25">
      <c r="A443" s="6">
        <v>436</v>
      </c>
      <c r="B443" s="21"/>
      <c r="C443" s="21"/>
      <c r="D443" s="1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3"/>
      <c r="Q443" s="1"/>
      <c r="R443" s="1"/>
      <c r="S443" s="1"/>
      <c r="T443" s="1"/>
      <c r="U443" s="1"/>
    </row>
    <row r="444" spans="1:21" x14ac:dyDescent="0.25">
      <c r="A444" s="6">
        <v>437</v>
      </c>
      <c r="B444" s="21"/>
      <c r="C444" s="21"/>
      <c r="D444" s="1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3"/>
      <c r="Q444" s="1"/>
      <c r="R444" s="1"/>
      <c r="S444" s="1"/>
      <c r="T444" s="1"/>
      <c r="U444" s="1"/>
    </row>
    <row r="445" spans="1:21" x14ac:dyDescent="0.25">
      <c r="A445" s="6">
        <v>438</v>
      </c>
      <c r="B445" s="21"/>
      <c r="C445" s="21"/>
      <c r="D445" s="1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3"/>
      <c r="Q445" s="1"/>
      <c r="R445" s="1"/>
      <c r="S445" s="1"/>
      <c r="T445" s="1"/>
      <c r="U445" s="1"/>
    </row>
    <row r="446" spans="1:21" x14ac:dyDescent="0.25">
      <c r="A446" s="6">
        <v>439</v>
      </c>
      <c r="B446" s="21"/>
      <c r="C446" s="21"/>
      <c r="D446" s="1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3"/>
      <c r="Q446" s="1"/>
      <c r="R446" s="1"/>
      <c r="S446" s="1"/>
      <c r="T446" s="1"/>
      <c r="U446" s="1"/>
    </row>
    <row r="447" spans="1:21" x14ac:dyDescent="0.25">
      <c r="A447" s="6">
        <v>440</v>
      </c>
      <c r="B447" s="21"/>
      <c r="C447" s="21"/>
      <c r="D447" s="1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3"/>
      <c r="Q447" s="1"/>
      <c r="R447" s="1"/>
      <c r="S447" s="1"/>
      <c r="T447" s="1"/>
      <c r="U447" s="1"/>
    </row>
    <row r="448" spans="1:21" x14ac:dyDescent="0.25">
      <c r="A448" s="6">
        <v>441</v>
      </c>
      <c r="B448" s="21"/>
      <c r="C448" s="21"/>
      <c r="D448" s="1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3"/>
      <c r="Q448" s="1"/>
      <c r="R448" s="1"/>
      <c r="S448" s="1"/>
      <c r="T448" s="1"/>
      <c r="U448" s="1"/>
    </row>
    <row r="449" spans="1:21" x14ac:dyDescent="0.25">
      <c r="A449" s="6">
        <v>442</v>
      </c>
      <c r="B449" s="21"/>
      <c r="C449" s="21"/>
      <c r="D449" s="1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3"/>
      <c r="Q449" s="1"/>
      <c r="R449" s="1"/>
      <c r="S449" s="1"/>
      <c r="T449" s="1"/>
      <c r="U449" s="1"/>
    </row>
    <row r="450" spans="1:21" x14ac:dyDescent="0.25">
      <c r="A450" s="6">
        <v>443</v>
      </c>
      <c r="B450" s="21"/>
      <c r="C450" s="21"/>
      <c r="D450" s="1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3"/>
      <c r="Q450" s="1"/>
      <c r="R450" s="1"/>
      <c r="S450" s="1"/>
      <c r="T450" s="1"/>
      <c r="U450" s="1"/>
    </row>
    <row r="451" spans="1:21" x14ac:dyDescent="0.25">
      <c r="A451" s="6">
        <v>444</v>
      </c>
      <c r="B451" s="21"/>
      <c r="C451" s="21"/>
      <c r="D451" s="1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3"/>
      <c r="Q451" s="1"/>
      <c r="R451" s="1"/>
      <c r="S451" s="1"/>
      <c r="T451" s="1"/>
      <c r="U451" s="1"/>
    </row>
    <row r="452" spans="1:21" x14ac:dyDescent="0.25">
      <c r="A452" s="6">
        <v>445</v>
      </c>
      <c r="B452" s="21"/>
      <c r="C452" s="21"/>
      <c r="D452" s="1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3"/>
      <c r="Q452" s="1"/>
      <c r="R452" s="1"/>
      <c r="S452" s="1"/>
      <c r="T452" s="1"/>
      <c r="U452" s="1"/>
    </row>
    <row r="453" spans="1:21" x14ac:dyDescent="0.25">
      <c r="A453" s="6">
        <v>446</v>
      </c>
      <c r="B453" s="21"/>
      <c r="C453" s="21"/>
      <c r="D453" s="1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3"/>
      <c r="Q453" s="1"/>
      <c r="R453" s="1"/>
      <c r="S453" s="1"/>
      <c r="T453" s="1"/>
      <c r="U453" s="1"/>
    </row>
    <row r="454" spans="1:21" x14ac:dyDescent="0.25">
      <c r="A454" s="6">
        <v>447</v>
      </c>
      <c r="B454" s="21"/>
      <c r="C454" s="21"/>
      <c r="D454" s="1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3"/>
      <c r="Q454" s="1"/>
      <c r="R454" s="1"/>
      <c r="S454" s="1"/>
      <c r="T454" s="1"/>
      <c r="U454" s="1"/>
    </row>
    <row r="455" spans="1:21" x14ac:dyDescent="0.25">
      <c r="A455" s="6">
        <v>448</v>
      </c>
      <c r="B455" s="21"/>
      <c r="C455" s="21"/>
      <c r="D455" s="1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3"/>
      <c r="Q455" s="1"/>
      <c r="R455" s="1"/>
      <c r="S455" s="1"/>
      <c r="T455" s="1"/>
      <c r="U455" s="1"/>
    </row>
    <row r="456" spans="1:21" x14ac:dyDescent="0.25">
      <c r="A456" s="6">
        <v>449</v>
      </c>
      <c r="B456" s="21"/>
      <c r="C456" s="21"/>
      <c r="D456" s="1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3"/>
      <c r="Q456" s="1"/>
      <c r="R456" s="1"/>
      <c r="S456" s="1"/>
      <c r="T456" s="1"/>
      <c r="U456" s="1"/>
    </row>
    <row r="457" spans="1:21" x14ac:dyDescent="0.25">
      <c r="A457" s="6">
        <v>450</v>
      </c>
      <c r="B457" s="21"/>
      <c r="C457" s="21"/>
      <c r="D457" s="1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3"/>
      <c r="Q457" s="1"/>
      <c r="R457" s="1"/>
      <c r="S457" s="1"/>
      <c r="T457" s="1"/>
      <c r="U457" s="1"/>
    </row>
    <row r="458" spans="1:21" x14ac:dyDescent="0.25">
      <c r="A458" s="6">
        <v>451</v>
      </c>
      <c r="B458" s="21"/>
      <c r="C458" s="21"/>
      <c r="D458" s="1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3"/>
      <c r="Q458" s="1"/>
      <c r="R458" s="1"/>
      <c r="S458" s="1"/>
      <c r="T458" s="1"/>
      <c r="U458" s="1"/>
    </row>
    <row r="459" spans="1:21" x14ac:dyDescent="0.25">
      <c r="A459" s="6">
        <v>452</v>
      </c>
      <c r="B459" s="21"/>
      <c r="C459" s="21"/>
      <c r="D459" s="1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3"/>
      <c r="Q459" s="1"/>
      <c r="R459" s="1"/>
      <c r="S459" s="1"/>
      <c r="T459" s="1"/>
      <c r="U459" s="1"/>
    </row>
    <row r="460" spans="1:21" x14ac:dyDescent="0.25">
      <c r="A460" s="6">
        <v>453</v>
      </c>
      <c r="B460" s="21"/>
      <c r="C460" s="21"/>
      <c r="D460" s="1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3"/>
      <c r="Q460" s="1"/>
      <c r="R460" s="1"/>
      <c r="S460" s="1"/>
      <c r="T460" s="1"/>
      <c r="U460" s="1"/>
    </row>
    <row r="461" spans="1:21" x14ac:dyDescent="0.25">
      <c r="A461" s="6">
        <v>454</v>
      </c>
      <c r="B461" s="21"/>
      <c r="C461" s="21"/>
      <c r="D461" s="1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3"/>
      <c r="Q461" s="1"/>
      <c r="R461" s="1"/>
      <c r="S461" s="1"/>
      <c r="T461" s="1"/>
      <c r="U461" s="1"/>
    </row>
    <row r="462" spans="1:21" x14ac:dyDescent="0.25">
      <c r="A462" s="6">
        <v>455</v>
      </c>
      <c r="B462" s="21"/>
      <c r="C462" s="21"/>
      <c r="D462" s="1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3"/>
      <c r="Q462" s="1"/>
      <c r="R462" s="1"/>
      <c r="S462" s="1"/>
      <c r="T462" s="1"/>
      <c r="U462" s="1"/>
    </row>
    <row r="463" spans="1:21" x14ac:dyDescent="0.25">
      <c r="A463" s="6">
        <v>456</v>
      </c>
      <c r="B463" s="21"/>
      <c r="C463" s="21"/>
      <c r="D463" s="1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3"/>
      <c r="Q463" s="1"/>
      <c r="R463" s="1"/>
      <c r="S463" s="1"/>
      <c r="T463" s="1"/>
      <c r="U463" s="1"/>
    </row>
    <row r="464" spans="1:21" x14ac:dyDescent="0.25">
      <c r="A464" s="6">
        <v>457</v>
      </c>
      <c r="B464" s="21"/>
      <c r="C464" s="21"/>
      <c r="D464" s="1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3"/>
      <c r="Q464" s="1"/>
      <c r="R464" s="1"/>
      <c r="S464" s="1"/>
      <c r="T464" s="1"/>
      <c r="U464" s="1"/>
    </row>
    <row r="465" spans="1:21" x14ac:dyDescent="0.25">
      <c r="A465" s="6">
        <v>458</v>
      </c>
      <c r="B465" s="21"/>
      <c r="C465" s="21"/>
      <c r="D465" s="1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3"/>
      <c r="Q465" s="1"/>
      <c r="R465" s="1"/>
      <c r="S465" s="1"/>
      <c r="T465" s="1"/>
      <c r="U465" s="1"/>
    </row>
    <row r="466" spans="1:21" x14ac:dyDescent="0.25">
      <c r="A466" s="6">
        <v>459</v>
      </c>
      <c r="B466" s="21"/>
      <c r="C466" s="21"/>
      <c r="D466" s="1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3"/>
      <c r="Q466" s="1"/>
      <c r="R466" s="1"/>
      <c r="S466" s="1"/>
      <c r="T466" s="1"/>
      <c r="U466" s="1"/>
    </row>
    <row r="467" spans="1:21" x14ac:dyDescent="0.25">
      <c r="A467" s="6">
        <v>460</v>
      </c>
      <c r="B467" s="21"/>
      <c r="C467" s="21"/>
      <c r="D467" s="1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3"/>
      <c r="Q467" s="1"/>
      <c r="R467" s="1"/>
      <c r="S467" s="1"/>
      <c r="T467" s="1"/>
      <c r="U467" s="1"/>
    </row>
    <row r="468" spans="1:21" x14ac:dyDescent="0.25">
      <c r="A468" s="6">
        <v>461</v>
      </c>
      <c r="B468" s="21"/>
      <c r="C468" s="21"/>
      <c r="D468" s="1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3"/>
      <c r="Q468" s="1"/>
      <c r="R468" s="1"/>
      <c r="S468" s="1"/>
      <c r="T468" s="1"/>
      <c r="U468" s="1"/>
    </row>
    <row r="469" spans="1:21" x14ac:dyDescent="0.25">
      <c r="A469" s="6">
        <v>462</v>
      </c>
      <c r="B469" s="21"/>
      <c r="C469" s="21"/>
      <c r="D469" s="1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3"/>
      <c r="Q469" s="1"/>
      <c r="R469" s="1"/>
      <c r="S469" s="1"/>
      <c r="T469" s="1"/>
      <c r="U469" s="1"/>
    </row>
    <row r="470" spans="1:21" x14ac:dyDescent="0.25">
      <c r="A470" s="6">
        <v>463</v>
      </c>
      <c r="B470" s="21"/>
      <c r="C470" s="21"/>
      <c r="D470" s="1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3"/>
      <c r="Q470" s="1"/>
      <c r="R470" s="1"/>
      <c r="S470" s="1"/>
      <c r="T470" s="1"/>
      <c r="U470" s="1"/>
    </row>
    <row r="471" spans="1:21" x14ac:dyDescent="0.25">
      <c r="A471" s="6">
        <v>464</v>
      </c>
      <c r="B471" s="21"/>
      <c r="C471" s="21"/>
      <c r="D471" s="1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3"/>
      <c r="Q471" s="1"/>
      <c r="R471" s="1"/>
      <c r="S471" s="1"/>
      <c r="T471" s="1"/>
      <c r="U471" s="1"/>
    </row>
    <row r="472" spans="1:21" x14ac:dyDescent="0.25">
      <c r="A472" s="6">
        <v>465</v>
      </c>
      <c r="B472" s="21"/>
      <c r="C472" s="21"/>
      <c r="D472" s="1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3"/>
      <c r="Q472" s="1"/>
      <c r="R472" s="1"/>
      <c r="S472" s="1"/>
      <c r="T472" s="1"/>
      <c r="U472" s="1"/>
    </row>
    <row r="473" spans="1:21" x14ac:dyDescent="0.25">
      <c r="A473" s="6">
        <v>466</v>
      </c>
      <c r="B473" s="21"/>
      <c r="C473" s="21"/>
      <c r="D473" s="1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3"/>
      <c r="Q473" s="1"/>
      <c r="R473" s="1"/>
      <c r="S473" s="1"/>
      <c r="T473" s="1"/>
      <c r="U473" s="1"/>
    </row>
    <row r="474" spans="1:21" x14ac:dyDescent="0.25">
      <c r="A474" s="6">
        <v>467</v>
      </c>
      <c r="B474" s="21"/>
      <c r="C474" s="21"/>
      <c r="D474" s="1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3"/>
      <c r="Q474" s="1"/>
      <c r="R474" s="1"/>
      <c r="S474" s="1"/>
      <c r="T474" s="1"/>
      <c r="U474" s="1"/>
    </row>
    <row r="475" spans="1:21" x14ac:dyDescent="0.25">
      <c r="A475" s="6">
        <v>468</v>
      </c>
      <c r="B475" s="21"/>
      <c r="C475" s="21"/>
      <c r="D475" s="1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3"/>
      <c r="Q475" s="1"/>
      <c r="R475" s="1"/>
      <c r="S475" s="1"/>
      <c r="T475" s="1"/>
      <c r="U475" s="1"/>
    </row>
    <row r="476" spans="1:21" x14ac:dyDescent="0.25">
      <c r="A476" s="6">
        <v>469</v>
      </c>
      <c r="B476" s="21"/>
      <c r="C476" s="21"/>
      <c r="D476" s="1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3"/>
      <c r="Q476" s="1"/>
      <c r="R476" s="1"/>
      <c r="S476" s="1"/>
      <c r="T476" s="1"/>
      <c r="U476" s="1"/>
    </row>
    <row r="477" spans="1:21" x14ac:dyDescent="0.25">
      <c r="A477" s="6">
        <v>470</v>
      </c>
      <c r="B477" s="21"/>
      <c r="C477" s="21"/>
      <c r="D477" s="1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3"/>
      <c r="Q477" s="1"/>
      <c r="R477" s="1"/>
      <c r="S477" s="1"/>
      <c r="T477" s="1"/>
      <c r="U477" s="1"/>
    </row>
    <row r="478" spans="1:21" x14ac:dyDescent="0.25">
      <c r="A478" s="6">
        <v>471</v>
      </c>
      <c r="B478" s="21"/>
      <c r="C478" s="21"/>
      <c r="D478" s="1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3"/>
      <c r="Q478" s="1"/>
      <c r="R478" s="1"/>
      <c r="S478" s="1"/>
      <c r="T478" s="1"/>
      <c r="U478" s="1"/>
    </row>
    <row r="479" spans="1:21" x14ac:dyDescent="0.25">
      <c r="A479" s="6">
        <v>472</v>
      </c>
      <c r="B479" s="21"/>
      <c r="C479" s="21"/>
      <c r="D479" s="1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3"/>
      <c r="Q479" s="1"/>
      <c r="R479" s="1"/>
      <c r="S479" s="1"/>
      <c r="T479" s="1"/>
      <c r="U479" s="1"/>
    </row>
    <row r="480" spans="1:21" x14ac:dyDescent="0.25">
      <c r="A480" s="6">
        <v>473</v>
      </c>
      <c r="B480" s="21"/>
      <c r="C480" s="21"/>
      <c r="D480" s="1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3"/>
      <c r="Q480" s="1"/>
      <c r="R480" s="1"/>
      <c r="S480" s="1"/>
      <c r="T480" s="1"/>
      <c r="U480" s="1"/>
    </row>
    <row r="481" spans="1:21" x14ac:dyDescent="0.25">
      <c r="A481" s="6">
        <v>474</v>
      </c>
      <c r="B481" s="21"/>
      <c r="C481" s="21"/>
      <c r="D481" s="1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3"/>
      <c r="Q481" s="1"/>
      <c r="R481" s="1"/>
      <c r="S481" s="1"/>
      <c r="T481" s="1"/>
      <c r="U481" s="1"/>
    </row>
    <row r="482" spans="1:21" x14ac:dyDescent="0.25">
      <c r="A482" s="6">
        <v>475</v>
      </c>
      <c r="B482" s="21"/>
      <c r="C482" s="21"/>
      <c r="D482" s="1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3"/>
      <c r="Q482" s="1"/>
      <c r="R482" s="1"/>
      <c r="S482" s="1"/>
      <c r="T482" s="1"/>
      <c r="U482" s="1"/>
    </row>
    <row r="483" spans="1:21" x14ac:dyDescent="0.25">
      <c r="A483" s="6">
        <v>476</v>
      </c>
      <c r="B483" s="21"/>
      <c r="C483" s="21"/>
      <c r="D483" s="1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3"/>
      <c r="Q483" s="1"/>
      <c r="R483" s="1"/>
      <c r="S483" s="1"/>
      <c r="T483" s="1"/>
      <c r="U483" s="1"/>
    </row>
    <row r="484" spans="1:21" x14ac:dyDescent="0.25">
      <c r="A484" s="6">
        <v>477</v>
      </c>
      <c r="B484" s="21"/>
      <c r="C484" s="21"/>
      <c r="D484" s="1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3"/>
      <c r="Q484" s="1"/>
      <c r="R484" s="1"/>
      <c r="S484" s="1"/>
      <c r="T484" s="1"/>
      <c r="U484" s="1"/>
    </row>
    <row r="485" spans="1:21" x14ac:dyDescent="0.25">
      <c r="A485" s="6">
        <v>478</v>
      </c>
      <c r="B485" s="21"/>
      <c r="C485" s="21"/>
      <c r="D485" s="1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3"/>
      <c r="Q485" s="1"/>
      <c r="R485" s="1"/>
      <c r="S485" s="1"/>
      <c r="T485" s="1"/>
      <c r="U485" s="1"/>
    </row>
    <row r="486" spans="1:21" x14ac:dyDescent="0.25">
      <c r="A486" s="6">
        <v>479</v>
      </c>
      <c r="B486" s="21"/>
      <c r="C486" s="21"/>
      <c r="D486" s="1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3"/>
      <c r="Q486" s="1"/>
      <c r="R486" s="1"/>
      <c r="S486" s="1"/>
      <c r="T486" s="1"/>
      <c r="U486" s="1"/>
    </row>
    <row r="487" spans="1:21" x14ac:dyDescent="0.25">
      <c r="A487" s="6">
        <v>480</v>
      </c>
      <c r="B487" s="21"/>
      <c r="C487" s="21"/>
      <c r="D487" s="1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3"/>
      <c r="Q487" s="1"/>
      <c r="R487" s="1"/>
      <c r="S487" s="1"/>
      <c r="T487" s="1"/>
      <c r="U487" s="1"/>
    </row>
    <row r="488" spans="1:21" x14ac:dyDescent="0.25">
      <c r="A488" s="6">
        <v>481</v>
      </c>
      <c r="B488" s="21"/>
      <c r="C488" s="21"/>
      <c r="D488" s="1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3"/>
      <c r="Q488" s="1"/>
      <c r="R488" s="1"/>
      <c r="S488" s="1"/>
      <c r="T488" s="1"/>
      <c r="U488" s="1"/>
    </row>
    <row r="489" spans="1:21" x14ac:dyDescent="0.25">
      <c r="A489" s="6">
        <v>482</v>
      </c>
      <c r="B489" s="21"/>
      <c r="C489" s="21"/>
      <c r="D489" s="1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3"/>
      <c r="Q489" s="1"/>
      <c r="R489" s="1"/>
      <c r="S489" s="1"/>
      <c r="T489" s="1"/>
      <c r="U489" s="1"/>
    </row>
    <row r="490" spans="1:21" x14ac:dyDescent="0.25">
      <c r="A490" s="6">
        <v>483</v>
      </c>
      <c r="B490" s="21"/>
      <c r="C490" s="21"/>
      <c r="D490" s="1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3"/>
      <c r="Q490" s="1"/>
      <c r="R490" s="1"/>
      <c r="S490" s="1"/>
      <c r="T490" s="1"/>
      <c r="U490" s="1"/>
    </row>
    <row r="491" spans="1:21" x14ac:dyDescent="0.25">
      <c r="A491" s="6">
        <v>484</v>
      </c>
      <c r="B491" s="21"/>
      <c r="C491" s="21"/>
      <c r="D491" s="1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3"/>
      <c r="Q491" s="1"/>
      <c r="R491" s="1"/>
      <c r="S491" s="1"/>
      <c r="T491" s="1"/>
      <c r="U491" s="1"/>
    </row>
    <row r="492" spans="1:21" x14ac:dyDescent="0.25">
      <c r="A492" s="6">
        <v>485</v>
      </c>
      <c r="B492" s="21"/>
      <c r="C492" s="21"/>
      <c r="D492" s="1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3"/>
      <c r="Q492" s="1"/>
      <c r="R492" s="1"/>
      <c r="S492" s="1"/>
      <c r="T492" s="1"/>
      <c r="U492" s="1"/>
    </row>
    <row r="493" spans="1:21" x14ac:dyDescent="0.25">
      <c r="A493" s="6">
        <v>486</v>
      </c>
      <c r="B493" s="21"/>
      <c r="C493" s="21"/>
      <c r="D493" s="1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3"/>
      <c r="Q493" s="1"/>
      <c r="R493" s="1"/>
      <c r="S493" s="1"/>
      <c r="T493" s="1"/>
      <c r="U493" s="1"/>
    </row>
    <row r="494" spans="1:21" x14ac:dyDescent="0.25">
      <c r="A494" s="6">
        <v>487</v>
      </c>
      <c r="B494" s="21"/>
      <c r="C494" s="21"/>
      <c r="D494" s="1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3"/>
      <c r="Q494" s="1"/>
      <c r="R494" s="1"/>
      <c r="S494" s="1"/>
      <c r="T494" s="1"/>
      <c r="U494" s="1"/>
    </row>
    <row r="495" spans="1:21" x14ac:dyDescent="0.25">
      <c r="A495" s="6">
        <v>488</v>
      </c>
      <c r="B495" s="21"/>
      <c r="C495" s="21"/>
      <c r="D495" s="1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3"/>
      <c r="Q495" s="1"/>
      <c r="R495" s="1"/>
      <c r="S495" s="1"/>
      <c r="T495" s="1"/>
      <c r="U495" s="1"/>
    </row>
    <row r="496" spans="1:21" x14ac:dyDescent="0.25">
      <c r="A496" s="6">
        <v>489</v>
      </c>
      <c r="B496" s="21"/>
      <c r="C496" s="21"/>
      <c r="D496" s="1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3"/>
      <c r="Q496" s="1"/>
      <c r="R496" s="1"/>
      <c r="S496" s="1"/>
      <c r="T496" s="1"/>
      <c r="U496" s="1"/>
    </row>
    <row r="497" spans="1:21" x14ac:dyDescent="0.25">
      <c r="A497" s="6">
        <v>490</v>
      </c>
      <c r="B497" s="21"/>
      <c r="C497" s="21"/>
      <c r="D497" s="1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3"/>
      <c r="Q497" s="1"/>
      <c r="R497" s="1"/>
      <c r="S497" s="1"/>
      <c r="T497" s="1"/>
      <c r="U497" s="1"/>
    </row>
    <row r="498" spans="1:21" x14ac:dyDescent="0.25">
      <c r="A498" s="6">
        <v>491</v>
      </c>
      <c r="B498" s="21"/>
      <c r="C498" s="21"/>
      <c r="D498" s="1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3"/>
      <c r="Q498" s="1"/>
      <c r="R498" s="1"/>
      <c r="S498" s="1"/>
      <c r="T498" s="1"/>
      <c r="U498" s="1"/>
    </row>
    <row r="499" spans="1:21" x14ac:dyDescent="0.25">
      <c r="A499" s="6">
        <v>492</v>
      </c>
      <c r="B499" s="21"/>
      <c r="C499" s="21"/>
      <c r="D499" s="1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3"/>
      <c r="Q499" s="1"/>
      <c r="R499" s="1"/>
      <c r="S499" s="1"/>
      <c r="T499" s="1"/>
      <c r="U499" s="1"/>
    </row>
    <row r="500" spans="1:21" x14ac:dyDescent="0.25">
      <c r="A500" s="6">
        <v>493</v>
      </c>
      <c r="B500" s="21"/>
      <c r="C500" s="21"/>
      <c r="D500" s="1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3"/>
      <c r="Q500" s="1"/>
      <c r="R500" s="1"/>
      <c r="S500" s="1"/>
      <c r="T500" s="1"/>
      <c r="U500" s="1"/>
    </row>
    <row r="501" spans="1:21" x14ac:dyDescent="0.25">
      <c r="A501" s="6">
        <v>494</v>
      </c>
      <c r="B501" s="21"/>
      <c r="C501" s="21"/>
      <c r="D501" s="1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3"/>
      <c r="Q501" s="1"/>
      <c r="R501" s="1"/>
      <c r="S501" s="1"/>
      <c r="T501" s="1"/>
      <c r="U501" s="1"/>
    </row>
    <row r="502" spans="1:21" x14ac:dyDescent="0.25">
      <c r="A502" s="6">
        <v>495</v>
      </c>
      <c r="B502" s="21"/>
      <c r="C502" s="21"/>
      <c r="D502" s="1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3"/>
      <c r="Q502" s="1"/>
      <c r="R502" s="1"/>
      <c r="S502" s="1"/>
      <c r="T502" s="1"/>
      <c r="U502" s="1"/>
    </row>
    <row r="503" spans="1:21" x14ac:dyDescent="0.25">
      <c r="A503" s="6">
        <v>496</v>
      </c>
      <c r="B503" s="21"/>
      <c r="C503" s="21"/>
      <c r="D503" s="1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3"/>
      <c r="Q503" s="1"/>
      <c r="R503" s="1"/>
      <c r="S503" s="1"/>
      <c r="T503" s="1"/>
      <c r="U503" s="1"/>
    </row>
    <row r="504" spans="1:21" x14ac:dyDescent="0.25">
      <c r="A504" s="6">
        <v>497</v>
      </c>
      <c r="B504" s="21"/>
      <c r="C504" s="21"/>
      <c r="D504" s="1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3"/>
      <c r="Q504" s="1"/>
      <c r="R504" s="1"/>
      <c r="S504" s="1"/>
      <c r="T504" s="1"/>
      <c r="U504" s="1"/>
    </row>
    <row r="505" spans="1:21" x14ac:dyDescent="0.25">
      <c r="A505" s="6">
        <v>498</v>
      </c>
      <c r="B505" s="21"/>
      <c r="C505" s="21"/>
      <c r="D505" s="1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3"/>
      <c r="Q505" s="1"/>
      <c r="R505" s="1"/>
      <c r="S505" s="1"/>
      <c r="T505" s="1"/>
      <c r="U505" s="1"/>
    </row>
    <row r="506" spans="1:21" x14ac:dyDescent="0.25">
      <c r="A506" s="6">
        <v>499</v>
      </c>
      <c r="B506" s="21"/>
      <c r="C506" s="21"/>
      <c r="D506" s="1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3"/>
      <c r="Q506" s="1"/>
      <c r="R506" s="1"/>
      <c r="S506" s="1"/>
      <c r="T506" s="1"/>
      <c r="U506" s="1"/>
    </row>
    <row r="507" spans="1:21" x14ac:dyDescent="0.25">
      <c r="A507" s="6">
        <v>500</v>
      </c>
      <c r="B507" s="21"/>
      <c r="C507" s="21"/>
      <c r="D507" s="1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3"/>
      <c r="Q507" s="1"/>
      <c r="R507" s="1"/>
      <c r="S507" s="1"/>
      <c r="T507" s="1"/>
      <c r="U507" s="1"/>
    </row>
    <row r="508" spans="1:21" x14ac:dyDescent="0.25">
      <c r="A508" s="6">
        <v>501</v>
      </c>
      <c r="B508" s="21"/>
      <c r="C508" s="21"/>
      <c r="D508" s="1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3"/>
      <c r="Q508" s="1"/>
      <c r="R508" s="1"/>
      <c r="S508" s="1"/>
      <c r="T508" s="1"/>
      <c r="U508" s="1"/>
    </row>
    <row r="509" spans="1:21" x14ac:dyDescent="0.25">
      <c r="A509" s="6">
        <v>502</v>
      </c>
      <c r="B509" s="21"/>
      <c r="C509" s="21"/>
      <c r="D509" s="1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3"/>
      <c r="Q509" s="1"/>
      <c r="R509" s="1"/>
      <c r="S509" s="1"/>
      <c r="T509" s="1"/>
      <c r="U509" s="1"/>
    </row>
    <row r="510" spans="1:21" x14ac:dyDescent="0.25">
      <c r="A510" s="6">
        <v>503</v>
      </c>
      <c r="B510" s="21"/>
      <c r="C510" s="21"/>
      <c r="D510" s="1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3"/>
      <c r="Q510" s="1"/>
      <c r="R510" s="1"/>
      <c r="S510" s="1"/>
      <c r="T510" s="1"/>
      <c r="U510" s="1"/>
    </row>
    <row r="511" spans="1:21" x14ac:dyDescent="0.25">
      <c r="A511" s="6">
        <v>504</v>
      </c>
      <c r="B511" s="21"/>
      <c r="C511" s="21"/>
      <c r="D511" s="1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3"/>
      <c r="Q511" s="1"/>
      <c r="R511" s="1"/>
      <c r="S511" s="1"/>
      <c r="T511" s="1"/>
      <c r="U511" s="1"/>
    </row>
    <row r="512" spans="1:21" x14ac:dyDescent="0.25">
      <c r="A512" s="6">
        <v>505</v>
      </c>
      <c r="B512" s="21"/>
      <c r="C512" s="21"/>
      <c r="D512" s="1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3"/>
      <c r="Q512" s="1"/>
      <c r="R512" s="1"/>
      <c r="S512" s="1"/>
      <c r="T512" s="1"/>
      <c r="U512" s="1"/>
    </row>
    <row r="513" spans="1:21" x14ac:dyDescent="0.25">
      <c r="A513" s="6">
        <v>506</v>
      </c>
      <c r="B513" s="21"/>
      <c r="C513" s="21"/>
      <c r="D513" s="1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3"/>
      <c r="Q513" s="1"/>
      <c r="R513" s="1"/>
      <c r="S513" s="1"/>
      <c r="T513" s="1"/>
      <c r="U513" s="1"/>
    </row>
    <row r="514" spans="1:21" x14ac:dyDescent="0.25">
      <c r="A514" s="6">
        <v>507</v>
      </c>
      <c r="B514" s="21"/>
      <c r="C514" s="21"/>
      <c r="D514" s="1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3"/>
      <c r="Q514" s="1"/>
      <c r="R514" s="1"/>
      <c r="S514" s="1"/>
      <c r="T514" s="1"/>
      <c r="U514" s="1"/>
    </row>
    <row r="515" spans="1:21" x14ac:dyDescent="0.25">
      <c r="A515" s="6">
        <v>508</v>
      </c>
      <c r="B515" s="21"/>
      <c r="C515" s="21"/>
      <c r="D515" s="1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3"/>
      <c r="Q515" s="1"/>
      <c r="R515" s="1"/>
      <c r="S515" s="1"/>
      <c r="T515" s="1"/>
      <c r="U515" s="1"/>
    </row>
    <row r="516" spans="1:21" x14ac:dyDescent="0.25">
      <c r="A516" s="6">
        <v>509</v>
      </c>
      <c r="B516" s="21"/>
      <c r="C516" s="21"/>
      <c r="D516" s="1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3"/>
      <c r="Q516" s="1"/>
      <c r="R516" s="1"/>
      <c r="S516" s="1"/>
      <c r="T516" s="1"/>
      <c r="U516" s="1"/>
    </row>
    <row r="517" spans="1:21" x14ac:dyDescent="0.25">
      <c r="A517" s="6">
        <v>510</v>
      </c>
      <c r="B517" s="21"/>
      <c r="C517" s="21"/>
      <c r="D517" s="1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3"/>
      <c r="Q517" s="1"/>
      <c r="R517" s="1"/>
      <c r="S517" s="1"/>
      <c r="T517" s="1"/>
      <c r="U517" s="1"/>
    </row>
    <row r="518" spans="1:21" x14ac:dyDescent="0.25">
      <c r="A518" s="6">
        <v>511</v>
      </c>
      <c r="B518" s="21"/>
      <c r="C518" s="21"/>
      <c r="D518" s="1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3"/>
      <c r="Q518" s="1"/>
      <c r="R518" s="1"/>
      <c r="S518" s="1"/>
      <c r="T518" s="1"/>
      <c r="U518" s="1"/>
    </row>
    <row r="519" spans="1:21" x14ac:dyDescent="0.25">
      <c r="A519" s="6">
        <v>512</v>
      </c>
      <c r="B519" s="21"/>
      <c r="C519" s="21"/>
      <c r="D519" s="1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3"/>
      <c r="Q519" s="1"/>
      <c r="R519" s="1"/>
      <c r="S519" s="1"/>
      <c r="T519" s="1"/>
      <c r="U519" s="1"/>
    </row>
    <row r="520" spans="1:21" x14ac:dyDescent="0.25">
      <c r="A520" s="6">
        <v>513</v>
      </c>
      <c r="B520" s="21"/>
      <c r="C520" s="21"/>
      <c r="D520" s="1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3"/>
      <c r="Q520" s="1"/>
      <c r="R520" s="1"/>
      <c r="S520" s="1"/>
      <c r="T520" s="1"/>
      <c r="U520" s="1"/>
    </row>
    <row r="521" spans="1:21" x14ac:dyDescent="0.25">
      <c r="A521" s="6">
        <v>514</v>
      </c>
      <c r="B521" s="21"/>
      <c r="C521" s="21"/>
      <c r="D521" s="1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3"/>
      <c r="Q521" s="1"/>
      <c r="R521" s="1"/>
      <c r="S521" s="1"/>
      <c r="T521" s="1"/>
      <c r="U521" s="1"/>
    </row>
    <row r="522" spans="1:21" x14ac:dyDescent="0.25">
      <c r="A522" s="6">
        <v>515</v>
      </c>
      <c r="B522" s="21"/>
      <c r="C522" s="21"/>
      <c r="D522" s="1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3"/>
      <c r="Q522" s="1"/>
      <c r="R522" s="1"/>
      <c r="S522" s="1"/>
      <c r="T522" s="1"/>
      <c r="U522" s="1"/>
    </row>
    <row r="523" spans="1:21" x14ac:dyDescent="0.25">
      <c r="A523" s="6">
        <v>516</v>
      </c>
      <c r="B523" s="21"/>
      <c r="C523" s="21"/>
      <c r="D523" s="1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3"/>
      <c r="Q523" s="1"/>
      <c r="R523" s="1"/>
      <c r="S523" s="1"/>
      <c r="T523" s="1"/>
      <c r="U523" s="1"/>
    </row>
    <row r="524" spans="1:21" x14ac:dyDescent="0.25">
      <c r="A524" s="6">
        <v>517</v>
      </c>
      <c r="B524" s="21"/>
      <c r="C524" s="21"/>
      <c r="D524" s="1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3"/>
      <c r="Q524" s="1"/>
      <c r="R524" s="1"/>
      <c r="S524" s="1"/>
      <c r="T524" s="1"/>
      <c r="U524" s="1"/>
    </row>
    <row r="525" spans="1:21" x14ac:dyDescent="0.25">
      <c r="A525" s="6">
        <v>518</v>
      </c>
      <c r="B525" s="21"/>
      <c r="C525" s="21"/>
      <c r="D525" s="1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3"/>
      <c r="Q525" s="1"/>
      <c r="R525" s="1"/>
      <c r="S525" s="1"/>
      <c r="T525" s="1"/>
      <c r="U525" s="1"/>
    </row>
    <row r="526" spans="1:21" x14ac:dyDescent="0.25">
      <c r="A526" s="6">
        <v>519</v>
      </c>
      <c r="B526" s="21"/>
      <c r="C526" s="21"/>
      <c r="D526" s="1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3"/>
      <c r="Q526" s="1"/>
      <c r="R526" s="1"/>
      <c r="S526" s="1"/>
      <c r="T526" s="1"/>
      <c r="U526" s="1"/>
    </row>
    <row r="527" spans="1:21" x14ac:dyDescent="0.25">
      <c r="A527" s="6">
        <v>520</v>
      </c>
      <c r="B527" s="21"/>
      <c r="C527" s="21"/>
      <c r="D527" s="1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3"/>
      <c r="Q527" s="1"/>
      <c r="R527" s="1"/>
      <c r="S527" s="1"/>
      <c r="T527" s="1"/>
      <c r="U527" s="1"/>
    </row>
    <row r="528" spans="1:21" x14ac:dyDescent="0.25">
      <c r="A528" s="6">
        <v>521</v>
      </c>
      <c r="B528" s="21"/>
      <c r="C528" s="21"/>
      <c r="D528" s="1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3"/>
      <c r="Q528" s="1"/>
      <c r="R528" s="1"/>
      <c r="S528" s="1"/>
      <c r="T528" s="1"/>
      <c r="U528" s="1"/>
    </row>
    <row r="529" spans="1:21" x14ac:dyDescent="0.25">
      <c r="A529" s="6">
        <v>522</v>
      </c>
      <c r="B529" s="21"/>
      <c r="C529" s="21"/>
      <c r="D529" s="1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3"/>
      <c r="Q529" s="1"/>
      <c r="R529" s="1"/>
      <c r="S529" s="1"/>
      <c r="T529" s="1"/>
      <c r="U529" s="1"/>
    </row>
    <row r="530" spans="1:21" x14ac:dyDescent="0.25">
      <c r="A530" s="6">
        <v>523</v>
      </c>
      <c r="B530" s="21"/>
      <c r="C530" s="21"/>
      <c r="D530" s="1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3"/>
      <c r="Q530" s="1"/>
      <c r="R530" s="1"/>
      <c r="S530" s="1"/>
      <c r="T530" s="1"/>
      <c r="U530" s="1"/>
    </row>
    <row r="531" spans="1:21" x14ac:dyDescent="0.25">
      <c r="A531" s="6">
        <v>524</v>
      </c>
      <c r="B531" s="21"/>
      <c r="C531" s="21"/>
      <c r="D531" s="1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3"/>
      <c r="Q531" s="1"/>
      <c r="R531" s="1"/>
      <c r="S531" s="1"/>
      <c r="T531" s="1"/>
      <c r="U531" s="1"/>
    </row>
    <row r="532" spans="1:21" x14ac:dyDescent="0.25">
      <c r="A532" s="6">
        <v>525</v>
      </c>
      <c r="B532" s="21"/>
      <c r="C532" s="21"/>
      <c r="D532" s="1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3"/>
      <c r="Q532" s="1"/>
      <c r="R532" s="1"/>
      <c r="S532" s="1"/>
      <c r="T532" s="1"/>
      <c r="U532" s="1"/>
    </row>
    <row r="533" spans="1:21" x14ac:dyDescent="0.25">
      <c r="A533" s="6">
        <v>526</v>
      </c>
      <c r="B533" s="21"/>
      <c r="C533" s="21"/>
      <c r="D533" s="1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3"/>
      <c r="Q533" s="1"/>
      <c r="R533" s="1"/>
      <c r="S533" s="1"/>
      <c r="T533" s="1"/>
      <c r="U533" s="1"/>
    </row>
    <row r="534" spans="1:21" x14ac:dyDescent="0.25">
      <c r="A534" s="6">
        <v>527</v>
      </c>
      <c r="B534" s="21"/>
      <c r="C534" s="21"/>
      <c r="D534" s="1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3"/>
      <c r="Q534" s="1"/>
      <c r="R534" s="1"/>
      <c r="S534" s="1"/>
      <c r="T534" s="1"/>
      <c r="U534" s="1"/>
    </row>
    <row r="535" spans="1:21" x14ac:dyDescent="0.25">
      <c r="A535" s="6">
        <v>528</v>
      </c>
      <c r="B535" s="21"/>
      <c r="C535" s="21"/>
      <c r="D535" s="1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3"/>
      <c r="Q535" s="1"/>
      <c r="R535" s="1"/>
      <c r="S535" s="1"/>
      <c r="T535" s="1"/>
      <c r="U535" s="1"/>
    </row>
    <row r="536" spans="1:21" x14ac:dyDescent="0.25">
      <c r="A536" s="6">
        <v>529</v>
      </c>
      <c r="B536" s="21"/>
      <c r="C536" s="21"/>
      <c r="D536" s="1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3"/>
      <c r="Q536" s="1"/>
      <c r="R536" s="1"/>
      <c r="S536" s="1"/>
      <c r="T536" s="1"/>
      <c r="U536" s="1"/>
    </row>
    <row r="537" spans="1:21" x14ac:dyDescent="0.25">
      <c r="A537" s="6">
        <v>530</v>
      </c>
      <c r="B537" s="21"/>
      <c r="C537" s="21"/>
      <c r="D537" s="1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3"/>
      <c r="Q537" s="1"/>
      <c r="R537" s="1"/>
      <c r="S537" s="1"/>
      <c r="T537" s="1"/>
      <c r="U537" s="1"/>
    </row>
    <row r="538" spans="1:21" x14ac:dyDescent="0.25">
      <c r="A538" s="6">
        <v>531</v>
      </c>
      <c r="B538" s="21"/>
      <c r="C538" s="21"/>
      <c r="D538" s="1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3"/>
      <c r="Q538" s="1"/>
      <c r="R538" s="1"/>
      <c r="S538" s="1"/>
      <c r="T538" s="1"/>
      <c r="U538" s="1"/>
    </row>
    <row r="539" spans="1:21" x14ac:dyDescent="0.25">
      <c r="A539" s="6">
        <v>532</v>
      </c>
      <c r="B539" s="21"/>
      <c r="C539" s="21"/>
      <c r="D539" s="1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3"/>
      <c r="Q539" s="1"/>
      <c r="R539" s="1"/>
      <c r="S539" s="1"/>
      <c r="T539" s="1"/>
      <c r="U539" s="1"/>
    </row>
    <row r="540" spans="1:21" x14ac:dyDescent="0.25">
      <c r="A540" s="6">
        <v>533</v>
      </c>
      <c r="B540" s="21"/>
      <c r="C540" s="21"/>
      <c r="D540" s="1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3"/>
      <c r="Q540" s="1"/>
      <c r="R540" s="1"/>
      <c r="S540" s="1"/>
      <c r="T540" s="1"/>
      <c r="U540" s="1"/>
    </row>
    <row r="541" spans="1:21" x14ac:dyDescent="0.25">
      <c r="A541" s="6">
        <v>534</v>
      </c>
      <c r="B541" s="21"/>
      <c r="C541" s="21"/>
      <c r="D541" s="1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3"/>
      <c r="Q541" s="1"/>
      <c r="R541" s="1"/>
      <c r="S541" s="1"/>
      <c r="T541" s="1"/>
      <c r="U541" s="1"/>
    </row>
    <row r="542" spans="1:21" x14ac:dyDescent="0.25">
      <c r="A542" s="6">
        <v>535</v>
      </c>
      <c r="B542" s="21"/>
      <c r="C542" s="21"/>
      <c r="D542" s="1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3"/>
      <c r="Q542" s="1"/>
      <c r="R542" s="1"/>
      <c r="S542" s="1"/>
      <c r="T542" s="1"/>
      <c r="U542" s="1"/>
    </row>
    <row r="543" spans="1:21" x14ac:dyDescent="0.25">
      <c r="A543" s="6">
        <v>536</v>
      </c>
      <c r="B543" s="21"/>
      <c r="C543" s="21"/>
      <c r="D543" s="1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3"/>
      <c r="Q543" s="1"/>
      <c r="R543" s="1"/>
      <c r="S543" s="1"/>
      <c r="T543" s="1"/>
      <c r="U543" s="1"/>
    </row>
    <row r="544" spans="1:21" x14ac:dyDescent="0.25">
      <c r="A544" s="6">
        <v>537</v>
      </c>
      <c r="B544" s="21"/>
      <c r="C544" s="21"/>
      <c r="D544" s="1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3"/>
      <c r="Q544" s="1"/>
      <c r="R544" s="1"/>
      <c r="S544" s="1"/>
      <c r="T544" s="1"/>
      <c r="U544" s="1"/>
    </row>
    <row r="545" spans="1:21" x14ac:dyDescent="0.25">
      <c r="A545" s="6">
        <v>538</v>
      </c>
      <c r="B545" s="21"/>
      <c r="C545" s="21"/>
      <c r="D545" s="1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3"/>
      <c r="Q545" s="1"/>
      <c r="R545" s="1"/>
      <c r="S545" s="1"/>
      <c r="T545" s="1"/>
      <c r="U545" s="1"/>
    </row>
    <row r="546" spans="1:21" x14ac:dyDescent="0.25">
      <c r="A546" s="6">
        <v>539</v>
      </c>
      <c r="B546" s="21"/>
      <c r="C546" s="21"/>
      <c r="D546" s="1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3"/>
      <c r="Q546" s="1"/>
      <c r="R546" s="1"/>
      <c r="S546" s="1"/>
      <c r="T546" s="1"/>
      <c r="U546" s="1"/>
    </row>
    <row r="547" spans="1:21" x14ac:dyDescent="0.25">
      <c r="A547" s="6">
        <v>540</v>
      </c>
      <c r="B547" s="21"/>
      <c r="C547" s="21"/>
      <c r="D547" s="1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3"/>
      <c r="Q547" s="1"/>
      <c r="R547" s="1"/>
      <c r="S547" s="1"/>
      <c r="T547" s="1"/>
      <c r="U547" s="1"/>
    </row>
    <row r="548" spans="1:21" x14ac:dyDescent="0.25">
      <c r="A548" s="6">
        <v>541</v>
      </c>
      <c r="B548" s="21"/>
      <c r="C548" s="21"/>
      <c r="D548" s="1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3"/>
      <c r="Q548" s="1"/>
      <c r="R548" s="1"/>
      <c r="S548" s="1"/>
      <c r="T548" s="1"/>
      <c r="U548" s="1"/>
    </row>
    <row r="549" spans="1:21" x14ac:dyDescent="0.25">
      <c r="A549" s="6">
        <v>542</v>
      </c>
      <c r="B549" s="21"/>
      <c r="C549" s="21"/>
      <c r="D549" s="1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3"/>
      <c r="Q549" s="1"/>
      <c r="R549" s="1"/>
      <c r="S549" s="1"/>
      <c r="T549" s="1"/>
      <c r="U549" s="1"/>
    </row>
    <row r="550" spans="1:21" x14ac:dyDescent="0.25">
      <c r="A550" s="6">
        <v>543</v>
      </c>
      <c r="B550" s="21"/>
      <c r="C550" s="21"/>
      <c r="D550" s="1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3"/>
      <c r="Q550" s="1"/>
      <c r="R550" s="1"/>
      <c r="S550" s="1"/>
      <c r="T550" s="1"/>
      <c r="U550" s="1"/>
    </row>
    <row r="551" spans="1:21" x14ac:dyDescent="0.25">
      <c r="A551" s="6">
        <v>544</v>
      </c>
      <c r="B551" s="21"/>
      <c r="C551" s="21"/>
      <c r="D551" s="1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3"/>
      <c r="Q551" s="1"/>
      <c r="R551" s="1"/>
      <c r="S551" s="1"/>
      <c r="T551" s="1"/>
      <c r="U551" s="1"/>
    </row>
    <row r="552" spans="1:21" x14ac:dyDescent="0.25">
      <c r="A552" s="6">
        <v>545</v>
      </c>
      <c r="B552" s="21"/>
      <c r="C552" s="21"/>
      <c r="D552" s="1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3"/>
      <c r="Q552" s="1"/>
      <c r="R552" s="1"/>
      <c r="S552" s="1"/>
      <c r="T552" s="1"/>
      <c r="U552" s="1"/>
    </row>
    <row r="553" spans="1:21" x14ac:dyDescent="0.25">
      <c r="A553" s="6">
        <v>546</v>
      </c>
      <c r="B553" s="21"/>
      <c r="C553" s="21"/>
      <c r="D553" s="1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3"/>
      <c r="Q553" s="1"/>
      <c r="R553" s="1"/>
      <c r="S553" s="1"/>
      <c r="T553" s="1"/>
      <c r="U553" s="1"/>
    </row>
    <row r="554" spans="1:21" x14ac:dyDescent="0.25">
      <c r="A554" s="6">
        <v>547</v>
      </c>
      <c r="B554" s="21"/>
      <c r="C554" s="21"/>
      <c r="D554" s="1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3"/>
      <c r="Q554" s="1"/>
      <c r="R554" s="1"/>
      <c r="S554" s="1"/>
      <c r="T554" s="1"/>
      <c r="U554" s="1"/>
    </row>
    <row r="555" spans="1:21" x14ac:dyDescent="0.25">
      <c r="A555" s="6">
        <v>548</v>
      </c>
      <c r="B555" s="21"/>
      <c r="C555" s="21"/>
      <c r="D555" s="1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3"/>
      <c r="Q555" s="1"/>
      <c r="R555" s="1"/>
      <c r="S555" s="1"/>
      <c r="T555" s="1"/>
      <c r="U555" s="1"/>
    </row>
    <row r="556" spans="1:21" x14ac:dyDescent="0.25">
      <c r="A556" s="6">
        <v>549</v>
      </c>
      <c r="B556" s="21"/>
      <c r="C556" s="21"/>
      <c r="D556" s="1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3"/>
      <c r="Q556" s="1"/>
      <c r="R556" s="1"/>
      <c r="S556" s="1"/>
      <c r="T556" s="1"/>
      <c r="U556" s="1"/>
    </row>
    <row r="557" spans="1:21" x14ac:dyDescent="0.25">
      <c r="A557" s="6">
        <v>550</v>
      </c>
      <c r="B557" s="21"/>
      <c r="C557" s="21"/>
      <c r="D557" s="1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3"/>
      <c r="Q557" s="1"/>
      <c r="R557" s="1"/>
      <c r="S557" s="1"/>
      <c r="T557" s="1"/>
      <c r="U557" s="1"/>
    </row>
    <row r="558" spans="1:21" x14ac:dyDescent="0.25">
      <c r="A558" s="6">
        <v>551</v>
      </c>
      <c r="B558" s="21"/>
      <c r="C558" s="21"/>
      <c r="D558" s="1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3"/>
      <c r="Q558" s="1"/>
      <c r="R558" s="1"/>
      <c r="S558" s="1"/>
      <c r="T558" s="1"/>
      <c r="U558" s="1"/>
    </row>
    <row r="559" spans="1:21" x14ac:dyDescent="0.25">
      <c r="A559" s="6">
        <v>552</v>
      </c>
      <c r="B559" s="21"/>
      <c r="C559" s="21"/>
      <c r="D559" s="1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3"/>
      <c r="Q559" s="1"/>
      <c r="R559" s="1"/>
      <c r="S559" s="1"/>
      <c r="T559" s="1"/>
      <c r="U559" s="1"/>
    </row>
    <row r="560" spans="1:21" x14ac:dyDescent="0.25">
      <c r="A560" s="6">
        <v>553</v>
      </c>
      <c r="B560" s="21"/>
      <c r="C560" s="21"/>
      <c r="D560" s="1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3"/>
      <c r="Q560" s="1"/>
      <c r="R560" s="1"/>
      <c r="S560" s="1"/>
      <c r="T560" s="1"/>
      <c r="U560" s="1"/>
    </row>
    <row r="561" spans="1:21" x14ac:dyDescent="0.25">
      <c r="A561" s="6">
        <v>554</v>
      </c>
      <c r="B561" s="21"/>
      <c r="C561" s="21"/>
      <c r="D561" s="1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3"/>
      <c r="Q561" s="1"/>
      <c r="R561" s="1"/>
      <c r="S561" s="1"/>
      <c r="T561" s="1"/>
      <c r="U561" s="1"/>
    </row>
    <row r="562" spans="1:21" x14ac:dyDescent="0.25">
      <c r="A562" s="6">
        <v>555</v>
      </c>
      <c r="B562" s="21"/>
      <c r="C562" s="21"/>
      <c r="D562" s="1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3"/>
      <c r="Q562" s="1"/>
      <c r="R562" s="1"/>
      <c r="S562" s="1"/>
      <c r="T562" s="1"/>
      <c r="U562" s="1"/>
    </row>
    <row r="563" spans="1:21" x14ac:dyDescent="0.25">
      <c r="A563" s="6">
        <v>556</v>
      </c>
      <c r="B563" s="21"/>
      <c r="C563" s="21"/>
      <c r="D563" s="1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3"/>
      <c r="Q563" s="1"/>
      <c r="R563" s="1"/>
      <c r="S563" s="1"/>
      <c r="T563" s="1"/>
      <c r="U563" s="1"/>
    </row>
    <row r="564" spans="1:21" x14ac:dyDescent="0.25">
      <c r="A564" s="6">
        <v>557</v>
      </c>
      <c r="B564" s="21"/>
      <c r="C564" s="21"/>
      <c r="D564" s="1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3"/>
      <c r="Q564" s="1"/>
      <c r="R564" s="1"/>
      <c r="S564" s="1"/>
      <c r="T564" s="1"/>
      <c r="U564" s="1"/>
    </row>
    <row r="565" spans="1:21" x14ac:dyDescent="0.25">
      <c r="A565" s="6">
        <v>558</v>
      </c>
      <c r="B565" s="21"/>
      <c r="C565" s="21"/>
      <c r="D565" s="1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3"/>
      <c r="Q565" s="1"/>
      <c r="R565" s="1"/>
      <c r="S565" s="1"/>
      <c r="T565" s="1"/>
      <c r="U565" s="1"/>
    </row>
    <row r="566" spans="1:21" x14ac:dyDescent="0.25">
      <c r="A566" s="6">
        <v>559</v>
      </c>
      <c r="B566" s="21"/>
      <c r="C566" s="21"/>
      <c r="D566" s="1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3"/>
      <c r="Q566" s="1"/>
      <c r="R566" s="1"/>
      <c r="S566" s="1"/>
      <c r="T566" s="1"/>
      <c r="U566" s="1"/>
    </row>
    <row r="567" spans="1:21" x14ac:dyDescent="0.25">
      <c r="A567" s="6">
        <v>560</v>
      </c>
      <c r="B567" s="21"/>
      <c r="C567" s="21"/>
      <c r="D567" s="1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3"/>
      <c r="Q567" s="1"/>
      <c r="R567" s="1"/>
      <c r="S567" s="1"/>
      <c r="T567" s="1"/>
      <c r="U567" s="1"/>
    </row>
    <row r="568" spans="1:21" x14ac:dyDescent="0.25">
      <c r="A568" s="6">
        <v>561</v>
      </c>
      <c r="B568" s="21"/>
      <c r="C568" s="21"/>
      <c r="D568" s="1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3"/>
      <c r="Q568" s="1"/>
      <c r="R568" s="1"/>
      <c r="S568" s="1"/>
      <c r="T568" s="1"/>
      <c r="U568" s="1"/>
    </row>
    <row r="569" spans="1:21" x14ac:dyDescent="0.25">
      <c r="A569" s="6">
        <v>562</v>
      </c>
      <c r="B569" s="21"/>
      <c r="C569" s="21"/>
      <c r="D569" s="1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3"/>
      <c r="Q569" s="1"/>
      <c r="R569" s="1"/>
      <c r="S569" s="1"/>
      <c r="T569" s="1"/>
      <c r="U569" s="1"/>
    </row>
    <row r="570" spans="1:21" x14ac:dyDescent="0.25">
      <c r="A570" s="6">
        <v>563</v>
      </c>
      <c r="B570" s="21"/>
      <c r="C570" s="21"/>
      <c r="D570" s="1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3"/>
      <c r="Q570" s="1"/>
      <c r="R570" s="1"/>
      <c r="S570" s="1"/>
      <c r="T570" s="1"/>
      <c r="U570" s="1"/>
    </row>
    <row r="571" spans="1:21" x14ac:dyDescent="0.25">
      <c r="A571" s="6">
        <v>564</v>
      </c>
      <c r="B571" s="21"/>
      <c r="C571" s="21"/>
      <c r="D571" s="1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3"/>
      <c r="Q571" s="1"/>
      <c r="R571" s="1"/>
      <c r="S571" s="1"/>
      <c r="T571" s="1"/>
      <c r="U571" s="1"/>
    </row>
    <row r="572" spans="1:21" x14ac:dyDescent="0.25">
      <c r="A572" s="6">
        <v>565</v>
      </c>
      <c r="B572" s="21"/>
      <c r="C572" s="21"/>
      <c r="D572" s="1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3"/>
      <c r="Q572" s="1"/>
      <c r="R572" s="1"/>
      <c r="S572" s="1"/>
      <c r="T572" s="1"/>
      <c r="U572" s="1"/>
    </row>
    <row r="573" spans="1:21" x14ac:dyDescent="0.25">
      <c r="A573" s="6">
        <v>566</v>
      </c>
      <c r="B573" s="21"/>
      <c r="C573" s="21"/>
      <c r="D573" s="1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3"/>
      <c r="Q573" s="1"/>
      <c r="R573" s="1"/>
      <c r="S573" s="1"/>
      <c r="T573" s="1"/>
      <c r="U573" s="1"/>
    </row>
    <row r="574" spans="1:21" x14ac:dyDescent="0.25">
      <c r="A574" s="6">
        <v>567</v>
      </c>
      <c r="B574" s="21"/>
      <c r="C574" s="21"/>
      <c r="D574" s="1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3"/>
      <c r="Q574" s="1"/>
      <c r="R574" s="1"/>
      <c r="S574" s="1"/>
      <c r="T574" s="1"/>
      <c r="U574" s="1"/>
    </row>
    <row r="575" spans="1:21" x14ac:dyDescent="0.25">
      <c r="A575" s="6">
        <v>568</v>
      </c>
      <c r="B575" s="21"/>
      <c r="C575" s="21"/>
      <c r="D575" s="1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3"/>
      <c r="Q575" s="1"/>
      <c r="R575" s="1"/>
      <c r="S575" s="1"/>
      <c r="T575" s="1"/>
      <c r="U575" s="1"/>
    </row>
    <row r="576" spans="1:21" x14ac:dyDescent="0.25">
      <c r="A576" s="6">
        <v>569</v>
      </c>
      <c r="B576" s="21"/>
      <c r="C576" s="21"/>
      <c r="D576" s="1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3"/>
      <c r="Q576" s="1"/>
      <c r="R576" s="1"/>
      <c r="S576" s="1"/>
      <c r="T576" s="1"/>
      <c r="U576" s="1"/>
    </row>
    <row r="577" spans="1:21" x14ac:dyDescent="0.25">
      <c r="A577" s="6">
        <v>570</v>
      </c>
      <c r="B577" s="21"/>
      <c r="C577" s="21"/>
      <c r="D577" s="1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3"/>
      <c r="Q577" s="1"/>
      <c r="R577" s="1"/>
      <c r="S577" s="1"/>
      <c r="T577" s="1"/>
      <c r="U577" s="1"/>
    </row>
    <row r="578" spans="1:21" x14ac:dyDescent="0.25">
      <c r="A578" s="6">
        <v>571</v>
      </c>
      <c r="B578" s="21"/>
      <c r="C578" s="21"/>
      <c r="D578" s="1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3"/>
      <c r="Q578" s="1"/>
      <c r="R578" s="1"/>
      <c r="S578" s="1"/>
      <c r="T578" s="1"/>
      <c r="U578" s="1"/>
    </row>
    <row r="579" spans="1:21" x14ac:dyDescent="0.25">
      <c r="A579" s="6">
        <v>572</v>
      </c>
      <c r="B579" s="21"/>
      <c r="C579" s="21"/>
      <c r="D579" s="1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3"/>
      <c r="Q579" s="1"/>
      <c r="R579" s="1"/>
      <c r="S579" s="1"/>
      <c r="T579" s="1"/>
      <c r="U579" s="1"/>
    </row>
    <row r="580" spans="1:21" x14ac:dyDescent="0.25">
      <c r="A580" s="6">
        <v>573</v>
      </c>
      <c r="B580" s="21"/>
      <c r="C580" s="21"/>
      <c r="D580" s="1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3"/>
      <c r="Q580" s="1"/>
      <c r="R580" s="1"/>
      <c r="S580" s="1"/>
      <c r="T580" s="1"/>
      <c r="U580" s="1"/>
    </row>
    <row r="581" spans="1:21" x14ac:dyDescent="0.25">
      <c r="A581" s="6">
        <v>574</v>
      </c>
      <c r="B581" s="21"/>
      <c r="C581" s="21"/>
      <c r="D581" s="1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3"/>
      <c r="Q581" s="1"/>
      <c r="R581" s="1"/>
      <c r="S581" s="1"/>
      <c r="T581" s="1"/>
      <c r="U581" s="1"/>
    </row>
    <row r="582" spans="1:21" x14ac:dyDescent="0.25">
      <c r="A582" s="6">
        <v>575</v>
      </c>
      <c r="B582" s="21"/>
      <c r="C582" s="21"/>
      <c r="D582" s="1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3"/>
      <c r="Q582" s="1"/>
      <c r="R582" s="1"/>
      <c r="S582" s="1"/>
      <c r="T582" s="1"/>
      <c r="U582" s="1"/>
    </row>
    <row r="583" spans="1:21" x14ac:dyDescent="0.25">
      <c r="A583" s="6">
        <v>576</v>
      </c>
      <c r="B583" s="21"/>
      <c r="C583" s="21"/>
      <c r="D583" s="1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3"/>
      <c r="Q583" s="1"/>
      <c r="R583" s="1"/>
      <c r="S583" s="1"/>
      <c r="T583" s="1"/>
      <c r="U583" s="1"/>
    </row>
    <row r="584" spans="1:21" x14ac:dyDescent="0.25">
      <c r="A584" s="6">
        <v>577</v>
      </c>
      <c r="B584" s="21"/>
      <c r="C584" s="21"/>
      <c r="D584" s="1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3"/>
      <c r="Q584" s="1"/>
      <c r="R584" s="1"/>
      <c r="S584" s="1"/>
      <c r="T584" s="1"/>
      <c r="U584" s="1"/>
    </row>
    <row r="585" spans="1:21" x14ac:dyDescent="0.25">
      <c r="A585" s="6">
        <v>578</v>
      </c>
      <c r="B585" s="21"/>
      <c r="C585" s="21"/>
      <c r="D585" s="1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3"/>
      <c r="Q585" s="1"/>
      <c r="R585" s="1"/>
      <c r="S585" s="1"/>
      <c r="T585" s="1"/>
      <c r="U585" s="1"/>
    </row>
    <row r="586" spans="1:21" x14ac:dyDescent="0.25">
      <c r="A586" s="6">
        <v>579</v>
      </c>
      <c r="B586" s="21"/>
      <c r="C586" s="21"/>
      <c r="D586" s="1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3"/>
      <c r="Q586" s="1"/>
      <c r="R586" s="1"/>
      <c r="S586" s="1"/>
      <c r="T586" s="1"/>
      <c r="U586" s="1"/>
    </row>
    <row r="587" spans="1:21" x14ac:dyDescent="0.25">
      <c r="A587" s="6">
        <v>580</v>
      </c>
      <c r="B587" s="21"/>
      <c r="C587" s="21"/>
      <c r="D587" s="1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3"/>
      <c r="Q587" s="1"/>
      <c r="R587" s="1"/>
      <c r="S587" s="1"/>
      <c r="T587" s="1"/>
      <c r="U587" s="1"/>
    </row>
    <row r="588" spans="1:21" x14ac:dyDescent="0.25">
      <c r="A588" s="6">
        <v>581</v>
      </c>
      <c r="B588" s="21"/>
      <c r="C588" s="21"/>
      <c r="D588" s="1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3"/>
      <c r="Q588" s="1"/>
      <c r="R588" s="1"/>
      <c r="S588" s="1"/>
      <c r="T588" s="1"/>
      <c r="U588" s="1"/>
    </row>
    <row r="589" spans="1:21" x14ac:dyDescent="0.25">
      <c r="A589" s="6">
        <v>582</v>
      </c>
      <c r="B589" s="21"/>
      <c r="C589" s="21"/>
      <c r="D589" s="1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3"/>
      <c r="Q589" s="1"/>
      <c r="R589" s="1"/>
      <c r="S589" s="1"/>
      <c r="T589" s="1"/>
      <c r="U589" s="1"/>
    </row>
    <row r="590" spans="1:21" x14ac:dyDescent="0.25">
      <c r="A590" s="6">
        <v>583</v>
      </c>
      <c r="B590" s="21"/>
      <c r="C590" s="21"/>
      <c r="D590" s="1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3"/>
      <c r="Q590" s="1"/>
      <c r="R590" s="1"/>
      <c r="S590" s="1"/>
      <c r="T590" s="1"/>
      <c r="U590" s="1"/>
    </row>
    <row r="591" spans="1:21" x14ac:dyDescent="0.25">
      <c r="A591" s="6">
        <v>584</v>
      </c>
      <c r="B591" s="21"/>
      <c r="C591" s="21"/>
      <c r="D591" s="1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3"/>
      <c r="Q591" s="1"/>
      <c r="R591" s="1"/>
      <c r="S591" s="1"/>
      <c r="T591" s="1"/>
      <c r="U591" s="1"/>
    </row>
    <row r="592" spans="1:21" x14ac:dyDescent="0.25">
      <c r="A592" s="6">
        <v>585</v>
      </c>
      <c r="B592" s="21"/>
      <c r="C592" s="21"/>
      <c r="D592" s="1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3"/>
      <c r="Q592" s="1"/>
      <c r="R592" s="1"/>
      <c r="S592" s="1"/>
      <c r="T592" s="1"/>
      <c r="U592" s="1"/>
    </row>
    <row r="593" spans="1:21" x14ac:dyDescent="0.25">
      <c r="A593" s="6">
        <v>586</v>
      </c>
      <c r="B593" s="21"/>
      <c r="C593" s="21"/>
      <c r="D593" s="1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3"/>
      <c r="Q593" s="1"/>
      <c r="R593" s="1"/>
      <c r="S593" s="1"/>
      <c r="T593" s="1"/>
      <c r="U593" s="1"/>
    </row>
    <row r="594" spans="1:21" x14ac:dyDescent="0.25">
      <c r="A594" s="6">
        <v>587</v>
      </c>
      <c r="B594" s="21"/>
      <c r="C594" s="21"/>
      <c r="D594" s="1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3"/>
      <c r="Q594" s="1"/>
      <c r="R594" s="1"/>
      <c r="S594" s="1"/>
      <c r="T594" s="1"/>
      <c r="U594" s="1"/>
    </row>
    <row r="595" spans="1:21" x14ac:dyDescent="0.25">
      <c r="A595" s="6">
        <v>588</v>
      </c>
      <c r="B595" s="21"/>
      <c r="C595" s="21"/>
      <c r="D595" s="1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3"/>
      <c r="Q595" s="1"/>
      <c r="R595" s="1"/>
      <c r="S595" s="1"/>
      <c r="T595" s="1"/>
      <c r="U595" s="1"/>
    </row>
    <row r="596" spans="1:21" x14ac:dyDescent="0.25">
      <c r="A596" s="6">
        <v>589</v>
      </c>
      <c r="B596" s="21"/>
      <c r="C596" s="21"/>
      <c r="D596" s="1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3"/>
      <c r="Q596" s="1"/>
      <c r="R596" s="1"/>
      <c r="S596" s="1"/>
      <c r="T596" s="1"/>
      <c r="U596" s="1"/>
    </row>
    <row r="597" spans="1:21" x14ac:dyDescent="0.25">
      <c r="A597" s="6">
        <v>590</v>
      </c>
      <c r="B597" s="21"/>
      <c r="C597" s="21"/>
      <c r="D597" s="1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3"/>
      <c r="Q597" s="1"/>
      <c r="R597" s="1"/>
      <c r="S597" s="1"/>
      <c r="T597" s="1"/>
      <c r="U597" s="1"/>
    </row>
    <row r="598" spans="1:21" x14ac:dyDescent="0.25">
      <c r="A598" s="6">
        <v>591</v>
      </c>
      <c r="B598" s="21"/>
      <c r="C598" s="21"/>
      <c r="D598" s="1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3"/>
      <c r="Q598" s="1"/>
      <c r="R598" s="1"/>
      <c r="S598" s="1"/>
      <c r="T598" s="1"/>
      <c r="U598" s="1"/>
    </row>
    <row r="599" spans="1:21" x14ac:dyDescent="0.25">
      <c r="A599" s="6">
        <v>592</v>
      </c>
      <c r="B599" s="21"/>
      <c r="C599" s="21"/>
      <c r="D599" s="1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3"/>
      <c r="Q599" s="1"/>
      <c r="R599" s="1"/>
      <c r="S599" s="1"/>
      <c r="T599" s="1"/>
      <c r="U599" s="1"/>
    </row>
    <row r="600" spans="1:21" x14ac:dyDescent="0.25">
      <c r="A600" s="6">
        <v>593</v>
      </c>
      <c r="B600" s="21"/>
      <c r="C600" s="21"/>
      <c r="D600" s="1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3"/>
      <c r="Q600" s="1"/>
      <c r="R600" s="1"/>
      <c r="S600" s="1"/>
      <c r="T600" s="1"/>
      <c r="U600" s="1"/>
    </row>
    <row r="601" spans="1:21" x14ac:dyDescent="0.25">
      <c r="A601" s="6">
        <v>594</v>
      </c>
      <c r="B601" s="21"/>
      <c r="C601" s="21"/>
      <c r="D601" s="1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3"/>
      <c r="Q601" s="1"/>
      <c r="R601" s="1"/>
      <c r="S601" s="1"/>
      <c r="T601" s="1"/>
      <c r="U601" s="1"/>
    </row>
    <row r="602" spans="1:21" x14ac:dyDescent="0.25">
      <c r="A602" s="6">
        <v>595</v>
      </c>
      <c r="B602" s="21"/>
      <c r="C602" s="21"/>
      <c r="D602" s="1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3"/>
      <c r="Q602" s="1"/>
      <c r="R602" s="1"/>
      <c r="S602" s="1"/>
      <c r="T602" s="1"/>
      <c r="U602" s="1"/>
    </row>
    <row r="603" spans="1:21" x14ac:dyDescent="0.25">
      <c r="A603" s="6">
        <v>596</v>
      </c>
      <c r="B603" s="21"/>
      <c r="C603" s="21"/>
      <c r="D603" s="1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3"/>
      <c r="Q603" s="1"/>
      <c r="R603" s="1"/>
      <c r="S603" s="1"/>
      <c r="T603" s="1"/>
      <c r="U603" s="1"/>
    </row>
    <row r="604" spans="1:21" x14ac:dyDescent="0.25">
      <c r="A604" s="6">
        <v>597</v>
      </c>
      <c r="B604" s="21"/>
      <c r="C604" s="21"/>
      <c r="D604" s="1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3"/>
      <c r="Q604" s="1"/>
      <c r="R604" s="1"/>
      <c r="S604" s="1"/>
      <c r="T604" s="1"/>
      <c r="U604" s="1"/>
    </row>
    <row r="605" spans="1:21" x14ac:dyDescent="0.25">
      <c r="A605" s="6">
        <v>598</v>
      </c>
      <c r="B605" s="21"/>
      <c r="C605" s="21"/>
      <c r="D605" s="1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3"/>
      <c r="Q605" s="1"/>
      <c r="R605" s="1"/>
      <c r="S605" s="1"/>
      <c r="T605" s="1"/>
      <c r="U605" s="1"/>
    </row>
    <row r="606" spans="1:21" x14ac:dyDescent="0.25">
      <c r="A606" s="6">
        <v>599</v>
      </c>
      <c r="B606" s="21"/>
      <c r="C606" s="21"/>
      <c r="D606" s="1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3"/>
      <c r="Q606" s="1"/>
      <c r="R606" s="1"/>
      <c r="S606" s="1"/>
      <c r="T606" s="1"/>
      <c r="U606" s="1"/>
    </row>
    <row r="607" spans="1:21" x14ac:dyDescent="0.25">
      <c r="A607" s="6">
        <v>600</v>
      </c>
      <c r="B607" s="21"/>
      <c r="C607" s="21"/>
      <c r="D607" s="1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3"/>
      <c r="Q607" s="1"/>
      <c r="R607" s="1"/>
      <c r="S607" s="1"/>
      <c r="T607" s="1"/>
      <c r="U607" s="1"/>
    </row>
    <row r="608" spans="1:21" x14ac:dyDescent="0.25">
      <c r="A608" s="6">
        <v>601</v>
      </c>
      <c r="B608" s="21"/>
      <c r="C608" s="21"/>
      <c r="D608" s="1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3"/>
      <c r="Q608" s="1"/>
      <c r="R608" s="1"/>
      <c r="S608" s="1"/>
      <c r="T608" s="1"/>
      <c r="U608" s="1"/>
    </row>
    <row r="609" spans="1:21" x14ac:dyDescent="0.25">
      <c r="A609" s="6">
        <v>602</v>
      </c>
      <c r="B609" s="21"/>
      <c r="C609" s="21"/>
      <c r="D609" s="1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3"/>
      <c r="Q609" s="1"/>
      <c r="R609" s="1"/>
      <c r="S609" s="1"/>
      <c r="T609" s="1"/>
      <c r="U609" s="1"/>
    </row>
    <row r="610" spans="1:21" x14ac:dyDescent="0.25">
      <c r="A610" s="6">
        <v>603</v>
      </c>
      <c r="B610" s="21"/>
      <c r="C610" s="21"/>
      <c r="D610" s="1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3"/>
      <c r="Q610" s="1"/>
      <c r="R610" s="1"/>
      <c r="S610" s="1"/>
      <c r="T610" s="1"/>
      <c r="U610" s="1"/>
    </row>
    <row r="611" spans="1:21" x14ac:dyDescent="0.25">
      <c r="A611" s="6">
        <v>604</v>
      </c>
      <c r="B611" s="21"/>
      <c r="C611" s="21"/>
      <c r="D611" s="1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3"/>
      <c r="Q611" s="1"/>
      <c r="R611" s="1"/>
      <c r="S611" s="1"/>
      <c r="T611" s="1"/>
      <c r="U611" s="1"/>
    </row>
    <row r="612" spans="1:21" x14ac:dyDescent="0.25">
      <c r="A612" s="6">
        <v>605</v>
      </c>
      <c r="B612" s="21"/>
      <c r="C612" s="21"/>
      <c r="D612" s="1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3"/>
      <c r="Q612" s="1"/>
      <c r="R612" s="1"/>
      <c r="S612" s="1"/>
      <c r="T612" s="1"/>
      <c r="U612" s="1"/>
    </row>
    <row r="613" spans="1:21" x14ac:dyDescent="0.25">
      <c r="A613" s="6">
        <v>606</v>
      </c>
      <c r="B613" s="21"/>
      <c r="C613" s="21"/>
      <c r="D613" s="1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3"/>
      <c r="Q613" s="1"/>
      <c r="R613" s="1"/>
      <c r="S613" s="1"/>
      <c r="T613" s="1"/>
      <c r="U613" s="1"/>
    </row>
    <row r="614" spans="1:21" x14ac:dyDescent="0.25">
      <c r="A614" s="6">
        <v>607</v>
      </c>
      <c r="B614" s="21"/>
      <c r="C614" s="21"/>
      <c r="D614" s="1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3"/>
      <c r="Q614" s="1"/>
      <c r="R614" s="1"/>
      <c r="S614" s="1"/>
      <c r="T614" s="1"/>
      <c r="U614" s="1"/>
    </row>
    <row r="615" spans="1:21" x14ac:dyDescent="0.25">
      <c r="A615" s="6">
        <v>608</v>
      </c>
      <c r="B615" s="21"/>
      <c r="C615" s="21"/>
      <c r="D615" s="1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3"/>
      <c r="Q615" s="1"/>
      <c r="R615" s="1"/>
      <c r="S615" s="1"/>
      <c r="T615" s="1"/>
      <c r="U615" s="1"/>
    </row>
    <row r="616" spans="1:21" x14ac:dyDescent="0.25">
      <c r="A616" s="6">
        <v>609</v>
      </c>
      <c r="B616" s="21"/>
      <c r="C616" s="21"/>
      <c r="D616" s="1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3"/>
      <c r="Q616" s="1"/>
      <c r="R616" s="1"/>
      <c r="S616" s="1"/>
      <c r="T616" s="1"/>
      <c r="U616" s="1"/>
    </row>
    <row r="617" spans="1:21" x14ac:dyDescent="0.25">
      <c r="A617" s="6">
        <v>610</v>
      </c>
      <c r="B617" s="21"/>
      <c r="C617" s="21"/>
      <c r="D617" s="1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3"/>
      <c r="Q617" s="1"/>
      <c r="R617" s="1"/>
      <c r="S617" s="1"/>
      <c r="T617" s="1"/>
      <c r="U617" s="1"/>
    </row>
    <row r="618" spans="1:21" x14ac:dyDescent="0.25">
      <c r="A618" s="6">
        <v>611</v>
      </c>
      <c r="B618" s="21"/>
      <c r="C618" s="21"/>
      <c r="D618" s="1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3"/>
      <c r="Q618" s="1"/>
      <c r="R618" s="1"/>
      <c r="S618" s="1"/>
      <c r="T618" s="1"/>
      <c r="U618" s="1"/>
    </row>
    <row r="619" spans="1:21" x14ac:dyDescent="0.25">
      <c r="A619" s="6">
        <v>612</v>
      </c>
      <c r="B619" s="21"/>
      <c r="C619" s="21"/>
      <c r="D619" s="1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3"/>
      <c r="Q619" s="1"/>
      <c r="R619" s="1"/>
      <c r="S619" s="1"/>
      <c r="T619" s="1"/>
      <c r="U619" s="1"/>
    </row>
    <row r="620" spans="1:21" x14ac:dyDescent="0.25">
      <c r="A620" s="6">
        <v>613</v>
      </c>
      <c r="B620" s="21"/>
      <c r="C620" s="21"/>
      <c r="D620" s="1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3"/>
      <c r="Q620" s="1"/>
      <c r="R620" s="1"/>
      <c r="S620" s="1"/>
      <c r="T620" s="1"/>
      <c r="U620" s="1"/>
    </row>
    <row r="621" spans="1:21" x14ac:dyDescent="0.25">
      <c r="A621" s="6">
        <v>614</v>
      </c>
      <c r="B621" s="21"/>
      <c r="C621" s="21"/>
      <c r="D621" s="1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3"/>
      <c r="Q621" s="1"/>
      <c r="R621" s="1"/>
      <c r="S621" s="1"/>
      <c r="T621" s="1"/>
      <c r="U621" s="1"/>
    </row>
    <row r="622" spans="1:21" x14ac:dyDescent="0.25">
      <c r="A622" s="6">
        <v>615</v>
      </c>
      <c r="B622" s="21"/>
      <c r="C622" s="21"/>
      <c r="D622" s="1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3"/>
      <c r="Q622" s="1"/>
      <c r="R622" s="1"/>
      <c r="S622" s="1"/>
      <c r="T622" s="1"/>
      <c r="U622" s="1"/>
    </row>
    <row r="623" spans="1:21" x14ac:dyDescent="0.25">
      <c r="A623" s="6">
        <v>616</v>
      </c>
      <c r="B623" s="21"/>
      <c r="C623" s="21"/>
      <c r="D623" s="1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3"/>
      <c r="Q623" s="1"/>
      <c r="R623" s="1"/>
      <c r="S623" s="1"/>
      <c r="T623" s="1"/>
      <c r="U623" s="1"/>
    </row>
    <row r="624" spans="1:21" x14ac:dyDescent="0.25">
      <c r="A624" s="6">
        <v>617</v>
      </c>
      <c r="B624" s="21"/>
      <c r="C624" s="21"/>
      <c r="D624" s="1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3"/>
      <c r="Q624" s="1"/>
      <c r="R624" s="1"/>
      <c r="S624" s="1"/>
      <c r="T624" s="1"/>
      <c r="U624" s="1"/>
    </row>
    <row r="625" spans="1:21" x14ac:dyDescent="0.25">
      <c r="A625" s="6">
        <v>618</v>
      </c>
      <c r="B625" s="21"/>
      <c r="C625" s="21"/>
      <c r="D625" s="1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3"/>
      <c r="Q625" s="1"/>
      <c r="R625" s="1"/>
      <c r="S625" s="1"/>
      <c r="T625" s="1"/>
      <c r="U625" s="1"/>
    </row>
    <row r="626" spans="1:21" x14ac:dyDescent="0.25">
      <c r="A626" s="6">
        <v>619</v>
      </c>
      <c r="B626" s="21"/>
      <c r="C626" s="21"/>
      <c r="D626" s="1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3"/>
      <c r="Q626" s="1"/>
      <c r="R626" s="1"/>
      <c r="S626" s="1"/>
      <c r="T626" s="1"/>
      <c r="U626" s="1"/>
    </row>
    <row r="627" spans="1:21" x14ac:dyDescent="0.25">
      <c r="A627" s="6">
        <v>620</v>
      </c>
      <c r="B627" s="21"/>
      <c r="C627" s="21"/>
      <c r="D627" s="1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3"/>
      <c r="Q627" s="1"/>
      <c r="R627" s="1"/>
      <c r="S627" s="1"/>
      <c r="T627" s="1"/>
      <c r="U627" s="1"/>
    </row>
    <row r="628" spans="1:21" x14ac:dyDescent="0.25">
      <c r="A628" s="6">
        <v>621</v>
      </c>
      <c r="B628" s="21"/>
      <c r="C628" s="21"/>
      <c r="D628" s="1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3"/>
      <c r="Q628" s="1"/>
      <c r="R628" s="1"/>
      <c r="S628" s="1"/>
      <c r="T628" s="1"/>
      <c r="U628" s="1"/>
    </row>
    <row r="629" spans="1:21" x14ac:dyDescent="0.25">
      <c r="A629" s="6">
        <v>622</v>
      </c>
      <c r="B629" s="21"/>
      <c r="C629" s="21"/>
      <c r="D629" s="1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3"/>
      <c r="Q629" s="1"/>
      <c r="R629" s="1"/>
      <c r="S629" s="1"/>
      <c r="T629" s="1"/>
      <c r="U629" s="1"/>
    </row>
    <row r="630" spans="1:21" x14ac:dyDescent="0.25">
      <c r="A630" s="6">
        <v>623</v>
      </c>
      <c r="B630" s="21"/>
      <c r="C630" s="21"/>
      <c r="D630" s="1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3"/>
      <c r="Q630" s="1"/>
      <c r="R630" s="1"/>
      <c r="S630" s="1"/>
      <c r="T630" s="1"/>
      <c r="U630" s="1"/>
    </row>
    <row r="631" spans="1:21" x14ac:dyDescent="0.25">
      <c r="A631" s="6">
        <v>624</v>
      </c>
      <c r="B631" s="21"/>
      <c r="C631" s="21"/>
      <c r="D631" s="1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3"/>
      <c r="Q631" s="1"/>
      <c r="R631" s="1"/>
      <c r="S631" s="1"/>
      <c r="T631" s="1"/>
      <c r="U631" s="1"/>
    </row>
    <row r="632" spans="1:21" x14ac:dyDescent="0.25">
      <c r="A632" s="6">
        <v>625</v>
      </c>
      <c r="B632" s="21"/>
      <c r="C632" s="21"/>
      <c r="D632" s="1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3"/>
      <c r="Q632" s="1"/>
      <c r="R632" s="1"/>
      <c r="S632" s="1"/>
      <c r="T632" s="1"/>
      <c r="U632" s="1"/>
    </row>
    <row r="633" spans="1:21" x14ac:dyDescent="0.25">
      <c r="A633" s="6">
        <v>626</v>
      </c>
      <c r="B633" s="21"/>
      <c r="C633" s="21"/>
      <c r="D633" s="1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3"/>
      <c r="Q633" s="1"/>
      <c r="R633" s="1"/>
      <c r="S633" s="1"/>
      <c r="T633" s="1"/>
      <c r="U633" s="1"/>
    </row>
    <row r="634" spans="1:21" x14ac:dyDescent="0.25">
      <c r="A634" s="6">
        <v>627</v>
      </c>
      <c r="B634" s="21"/>
      <c r="C634" s="21"/>
      <c r="D634" s="1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3"/>
      <c r="Q634" s="1"/>
      <c r="R634" s="1"/>
      <c r="S634" s="1"/>
      <c r="T634" s="1"/>
      <c r="U634" s="1"/>
    </row>
    <row r="635" spans="1:21" x14ac:dyDescent="0.25">
      <c r="A635" s="6">
        <v>628</v>
      </c>
      <c r="B635" s="21"/>
      <c r="C635" s="21"/>
      <c r="D635" s="1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3"/>
      <c r="Q635" s="1"/>
      <c r="R635" s="1"/>
      <c r="S635" s="1"/>
      <c r="T635" s="1"/>
      <c r="U635" s="1"/>
    </row>
    <row r="636" spans="1:21" x14ac:dyDescent="0.25">
      <c r="A636" s="6">
        <v>629</v>
      </c>
      <c r="B636" s="21"/>
      <c r="C636" s="21"/>
      <c r="D636" s="1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3"/>
      <c r="Q636" s="1"/>
      <c r="R636" s="1"/>
      <c r="S636" s="1"/>
      <c r="T636" s="1"/>
      <c r="U636" s="1"/>
    </row>
    <row r="637" spans="1:21" x14ac:dyDescent="0.25">
      <c r="A637" s="6">
        <v>630</v>
      </c>
      <c r="B637" s="21"/>
      <c r="C637" s="21"/>
      <c r="D637" s="1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3"/>
      <c r="Q637" s="1"/>
      <c r="R637" s="1"/>
      <c r="S637" s="1"/>
      <c r="T637" s="1"/>
      <c r="U637" s="1"/>
    </row>
    <row r="638" spans="1:21" x14ac:dyDescent="0.25">
      <c r="A638" s="6">
        <v>631</v>
      </c>
      <c r="B638" s="21"/>
      <c r="C638" s="21"/>
      <c r="D638" s="1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3"/>
      <c r="Q638" s="1"/>
      <c r="R638" s="1"/>
      <c r="S638" s="1"/>
      <c r="T638" s="1"/>
      <c r="U638" s="1"/>
    </row>
    <row r="639" spans="1:21" x14ac:dyDescent="0.25">
      <c r="A639" s="6">
        <v>632</v>
      </c>
      <c r="B639" s="21"/>
      <c r="C639" s="21"/>
      <c r="D639" s="1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3"/>
      <c r="Q639" s="1"/>
      <c r="R639" s="1"/>
      <c r="S639" s="1"/>
      <c r="T639" s="1"/>
      <c r="U639" s="1"/>
    </row>
    <row r="640" spans="1:21" x14ac:dyDescent="0.25">
      <c r="A640" s="6">
        <v>633</v>
      </c>
      <c r="B640" s="21"/>
      <c r="C640" s="21"/>
      <c r="D640" s="1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3"/>
      <c r="Q640" s="1"/>
      <c r="R640" s="1"/>
      <c r="S640" s="1"/>
      <c r="T640" s="1"/>
      <c r="U640" s="1"/>
    </row>
    <row r="641" spans="1:21" x14ac:dyDescent="0.25">
      <c r="A641" s="6">
        <v>634</v>
      </c>
      <c r="B641" s="21"/>
      <c r="C641" s="21"/>
      <c r="D641" s="1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3"/>
      <c r="Q641" s="1"/>
      <c r="R641" s="1"/>
      <c r="S641" s="1"/>
      <c r="T641" s="1"/>
      <c r="U641" s="1"/>
    </row>
    <row r="642" spans="1:21" x14ac:dyDescent="0.25">
      <c r="A642" s="6">
        <v>635</v>
      </c>
      <c r="B642" s="21"/>
      <c r="C642" s="21"/>
      <c r="D642" s="1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3"/>
      <c r="Q642" s="1"/>
      <c r="R642" s="1"/>
      <c r="S642" s="1"/>
      <c r="T642" s="1"/>
      <c r="U642" s="1"/>
    </row>
    <row r="643" spans="1:21" x14ac:dyDescent="0.25">
      <c r="A643" s="6">
        <v>636</v>
      </c>
      <c r="B643" s="21"/>
      <c r="C643" s="21"/>
      <c r="D643" s="1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3"/>
      <c r="Q643" s="1"/>
      <c r="R643" s="1"/>
      <c r="S643" s="1"/>
      <c r="T643" s="1"/>
      <c r="U643" s="1"/>
    </row>
    <row r="644" spans="1:21" x14ac:dyDescent="0.25">
      <c r="A644" s="6">
        <v>637</v>
      </c>
      <c r="B644" s="21"/>
      <c r="C644" s="21"/>
      <c r="D644" s="1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3"/>
      <c r="Q644" s="1"/>
      <c r="R644" s="1"/>
      <c r="S644" s="1"/>
      <c r="T644" s="1"/>
      <c r="U644" s="1"/>
    </row>
    <row r="645" spans="1:21" x14ac:dyDescent="0.25">
      <c r="A645" s="6">
        <v>638</v>
      </c>
      <c r="B645" s="21"/>
      <c r="C645" s="21"/>
      <c r="D645" s="1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3"/>
      <c r="Q645" s="1"/>
      <c r="R645" s="1"/>
      <c r="S645" s="1"/>
      <c r="T645" s="1"/>
      <c r="U645" s="1"/>
    </row>
    <row r="646" spans="1:21" x14ac:dyDescent="0.25">
      <c r="A646" s="6">
        <v>639</v>
      </c>
      <c r="B646" s="21"/>
      <c r="C646" s="21"/>
      <c r="D646" s="1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3"/>
      <c r="Q646" s="1"/>
      <c r="R646" s="1"/>
      <c r="S646" s="1"/>
      <c r="T646" s="1"/>
      <c r="U646" s="1"/>
    </row>
    <row r="647" spans="1:21" x14ac:dyDescent="0.25">
      <c r="A647" s="6">
        <v>640</v>
      </c>
      <c r="B647" s="21"/>
      <c r="C647" s="21"/>
      <c r="D647" s="1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3"/>
      <c r="Q647" s="1"/>
      <c r="R647" s="1"/>
      <c r="S647" s="1"/>
      <c r="T647" s="1"/>
      <c r="U647" s="1"/>
    </row>
    <row r="648" spans="1:21" x14ac:dyDescent="0.25">
      <c r="A648" s="6">
        <v>641</v>
      </c>
      <c r="B648" s="21"/>
      <c r="C648" s="21"/>
      <c r="D648" s="1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3"/>
      <c r="Q648" s="1"/>
      <c r="R648" s="1"/>
      <c r="S648" s="1"/>
      <c r="T648" s="1"/>
      <c r="U648" s="1"/>
    </row>
    <row r="649" spans="1:21" x14ac:dyDescent="0.25">
      <c r="A649" s="6">
        <v>642</v>
      </c>
      <c r="B649" s="21"/>
      <c r="C649" s="21"/>
      <c r="D649" s="1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3"/>
      <c r="Q649" s="1"/>
      <c r="R649" s="1"/>
      <c r="S649" s="1"/>
      <c r="T649" s="1"/>
      <c r="U649" s="1"/>
    </row>
    <row r="650" spans="1:21" x14ac:dyDescent="0.25">
      <c r="A650" s="6">
        <v>643</v>
      </c>
      <c r="B650" s="21"/>
      <c r="C650" s="21"/>
      <c r="D650" s="1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3"/>
      <c r="Q650" s="1"/>
      <c r="R650" s="1"/>
      <c r="S650" s="1"/>
      <c r="T650" s="1"/>
      <c r="U650" s="1"/>
    </row>
    <row r="651" spans="1:21" x14ac:dyDescent="0.25">
      <c r="A651" s="6">
        <v>644</v>
      </c>
      <c r="B651" s="21"/>
      <c r="C651" s="21"/>
      <c r="D651" s="1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3"/>
      <c r="Q651" s="1"/>
      <c r="R651" s="1"/>
      <c r="S651" s="1"/>
      <c r="T651" s="1"/>
      <c r="U651" s="1"/>
    </row>
    <row r="652" spans="1:21" x14ac:dyDescent="0.25">
      <c r="A652" s="6">
        <v>645</v>
      </c>
      <c r="B652" s="21"/>
      <c r="C652" s="21"/>
      <c r="D652" s="1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3"/>
      <c r="Q652" s="1"/>
      <c r="R652" s="1"/>
      <c r="S652" s="1"/>
      <c r="T652" s="1"/>
      <c r="U652" s="1"/>
    </row>
    <row r="653" spans="1:21" x14ac:dyDescent="0.25">
      <c r="A653" s="6">
        <v>646</v>
      </c>
      <c r="B653" s="21"/>
      <c r="C653" s="21"/>
      <c r="D653" s="1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3"/>
      <c r="Q653" s="1"/>
      <c r="R653" s="1"/>
      <c r="S653" s="1"/>
      <c r="T653" s="1"/>
      <c r="U653" s="1"/>
    </row>
    <row r="654" spans="1:21" x14ac:dyDescent="0.25">
      <c r="A654" s="6">
        <v>647</v>
      </c>
      <c r="B654" s="21"/>
      <c r="C654" s="21"/>
      <c r="D654" s="1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3"/>
      <c r="Q654" s="1"/>
      <c r="R654" s="1"/>
      <c r="S654" s="1"/>
      <c r="T654" s="1"/>
      <c r="U654" s="1"/>
    </row>
    <row r="655" spans="1:21" x14ac:dyDescent="0.25">
      <c r="A655" s="6">
        <v>648</v>
      </c>
      <c r="B655" s="21"/>
      <c r="C655" s="21"/>
      <c r="D655" s="1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3"/>
      <c r="Q655" s="1"/>
      <c r="R655" s="1"/>
      <c r="S655" s="1"/>
      <c r="T655" s="1"/>
      <c r="U655" s="1"/>
    </row>
    <row r="656" spans="1:21" x14ac:dyDescent="0.25">
      <c r="A656" s="6">
        <v>649</v>
      </c>
      <c r="B656" s="21"/>
      <c r="C656" s="21"/>
      <c r="D656" s="1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3"/>
      <c r="Q656" s="1"/>
      <c r="R656" s="1"/>
      <c r="S656" s="1"/>
      <c r="T656" s="1"/>
      <c r="U656" s="1"/>
    </row>
    <row r="657" spans="1:21" x14ac:dyDescent="0.25">
      <c r="A657" s="6">
        <v>650</v>
      </c>
      <c r="B657" s="21"/>
      <c r="C657" s="21"/>
      <c r="D657" s="1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3"/>
      <c r="Q657" s="1"/>
      <c r="R657" s="1"/>
      <c r="S657" s="1"/>
      <c r="T657" s="1"/>
      <c r="U657" s="1"/>
    </row>
    <row r="658" spans="1:21" x14ac:dyDescent="0.25">
      <c r="A658" s="6">
        <v>651</v>
      </c>
      <c r="B658" s="21"/>
      <c r="C658" s="21"/>
      <c r="D658" s="1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3"/>
      <c r="Q658" s="1"/>
      <c r="R658" s="1"/>
      <c r="S658" s="1"/>
      <c r="T658" s="1"/>
      <c r="U658" s="1"/>
    </row>
    <row r="659" spans="1:21" x14ac:dyDescent="0.25">
      <c r="A659" s="6">
        <v>652</v>
      </c>
      <c r="B659" s="21"/>
      <c r="C659" s="21"/>
      <c r="D659" s="1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3"/>
      <c r="Q659" s="1"/>
      <c r="R659" s="1"/>
      <c r="S659" s="1"/>
      <c r="T659" s="1"/>
      <c r="U659" s="1"/>
    </row>
    <row r="660" spans="1:21" x14ac:dyDescent="0.25">
      <c r="A660" s="6">
        <v>653</v>
      </c>
      <c r="B660" s="21"/>
      <c r="C660" s="21"/>
      <c r="D660" s="1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3"/>
      <c r="Q660" s="1"/>
      <c r="R660" s="1"/>
      <c r="S660" s="1"/>
      <c r="T660" s="1"/>
      <c r="U660" s="1"/>
    </row>
    <row r="661" spans="1:21" x14ac:dyDescent="0.25">
      <c r="A661" s="6">
        <v>654</v>
      </c>
      <c r="B661" s="21"/>
      <c r="C661" s="21"/>
      <c r="D661" s="1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3"/>
      <c r="Q661" s="1"/>
      <c r="R661" s="1"/>
      <c r="S661" s="1"/>
      <c r="T661" s="1"/>
      <c r="U661" s="1"/>
    </row>
    <row r="662" spans="1:21" x14ac:dyDescent="0.25">
      <c r="A662" s="6">
        <v>655</v>
      </c>
      <c r="B662" s="21"/>
      <c r="C662" s="21"/>
      <c r="D662" s="1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3"/>
      <c r="Q662" s="1"/>
      <c r="R662" s="1"/>
      <c r="S662" s="1"/>
      <c r="T662" s="1"/>
      <c r="U662" s="1"/>
    </row>
    <row r="663" spans="1:21" x14ac:dyDescent="0.25">
      <c r="A663" s="6">
        <v>656</v>
      </c>
      <c r="B663" s="21"/>
      <c r="C663" s="21"/>
      <c r="D663" s="1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3"/>
      <c r="Q663" s="1"/>
      <c r="R663" s="1"/>
      <c r="S663" s="1"/>
      <c r="T663" s="1"/>
      <c r="U663" s="1"/>
    </row>
    <row r="664" spans="1:21" x14ac:dyDescent="0.25">
      <c r="A664" s="6">
        <v>657</v>
      </c>
      <c r="B664" s="21"/>
      <c r="C664" s="21"/>
      <c r="D664" s="1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3"/>
      <c r="Q664" s="1"/>
      <c r="R664" s="1"/>
      <c r="S664" s="1"/>
      <c r="T664" s="1"/>
      <c r="U664" s="1"/>
    </row>
    <row r="665" spans="1:21" x14ac:dyDescent="0.25">
      <c r="A665" s="6">
        <v>658</v>
      </c>
      <c r="B665" s="21"/>
      <c r="C665" s="21"/>
      <c r="D665" s="1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3"/>
      <c r="Q665" s="1"/>
      <c r="R665" s="1"/>
      <c r="S665" s="1"/>
      <c r="T665" s="1"/>
      <c r="U665" s="1"/>
    </row>
    <row r="666" spans="1:21" x14ac:dyDescent="0.25">
      <c r="A666" s="6">
        <v>659</v>
      </c>
      <c r="B666" s="21"/>
      <c r="C666" s="21"/>
      <c r="D666" s="1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3"/>
      <c r="Q666" s="1"/>
      <c r="R666" s="1"/>
      <c r="S666" s="1"/>
      <c r="T666" s="1"/>
      <c r="U666" s="1"/>
    </row>
    <row r="667" spans="1:21" x14ac:dyDescent="0.25">
      <c r="A667" s="6">
        <v>660</v>
      </c>
      <c r="B667" s="21"/>
      <c r="C667" s="21"/>
      <c r="D667" s="1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3"/>
      <c r="Q667" s="1"/>
      <c r="R667" s="1"/>
      <c r="S667" s="1"/>
      <c r="T667" s="1"/>
      <c r="U667" s="1"/>
    </row>
    <row r="668" spans="1:21" x14ac:dyDescent="0.25">
      <c r="A668" s="6">
        <v>661</v>
      </c>
      <c r="B668" s="21"/>
      <c r="C668" s="21"/>
      <c r="D668" s="1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3"/>
      <c r="Q668" s="1"/>
      <c r="R668" s="1"/>
      <c r="S668" s="1"/>
      <c r="T668" s="1"/>
      <c r="U668" s="1"/>
    </row>
    <row r="669" spans="1:21" x14ac:dyDescent="0.25">
      <c r="A669" s="6">
        <v>662</v>
      </c>
      <c r="B669" s="21"/>
      <c r="C669" s="21"/>
      <c r="D669" s="1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3"/>
      <c r="Q669" s="1"/>
      <c r="R669" s="1"/>
      <c r="S669" s="1"/>
      <c r="T669" s="1"/>
      <c r="U669" s="1"/>
    </row>
    <row r="670" spans="1:21" x14ac:dyDescent="0.25">
      <c r="A670" s="6">
        <v>663</v>
      </c>
      <c r="B670" s="21"/>
      <c r="C670" s="21"/>
      <c r="D670" s="1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3"/>
      <c r="Q670" s="1"/>
      <c r="R670" s="1"/>
      <c r="S670" s="1"/>
      <c r="T670" s="1"/>
      <c r="U670" s="1"/>
    </row>
    <row r="671" spans="1:21" x14ac:dyDescent="0.25">
      <c r="A671" s="6">
        <v>664</v>
      </c>
      <c r="B671" s="21"/>
      <c r="C671" s="21"/>
      <c r="D671" s="1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3"/>
      <c r="Q671" s="1"/>
      <c r="R671" s="1"/>
      <c r="S671" s="1"/>
      <c r="T671" s="1"/>
      <c r="U671" s="1"/>
    </row>
    <row r="672" spans="1:21" x14ac:dyDescent="0.25">
      <c r="A672" s="6">
        <v>665</v>
      </c>
      <c r="B672" s="21"/>
      <c r="C672" s="21"/>
      <c r="D672" s="1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3"/>
      <c r="Q672" s="1"/>
      <c r="R672" s="1"/>
      <c r="S672" s="1"/>
      <c r="T672" s="1"/>
      <c r="U672" s="1"/>
    </row>
    <row r="673" spans="1:21" x14ac:dyDescent="0.25">
      <c r="A673" s="6">
        <v>666</v>
      </c>
      <c r="B673" s="21"/>
      <c r="C673" s="21"/>
      <c r="D673" s="1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3"/>
      <c r="Q673" s="1"/>
      <c r="R673" s="1"/>
      <c r="S673" s="1"/>
      <c r="T673" s="1"/>
      <c r="U673" s="1"/>
    </row>
    <row r="674" spans="1:21" x14ac:dyDescent="0.25">
      <c r="A674" s="6">
        <v>667</v>
      </c>
      <c r="B674" s="21"/>
      <c r="C674" s="21"/>
      <c r="D674" s="1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3"/>
      <c r="Q674" s="1"/>
      <c r="R674" s="1"/>
      <c r="S674" s="1"/>
      <c r="T674" s="1"/>
      <c r="U674" s="1"/>
    </row>
    <row r="675" spans="1:21" x14ac:dyDescent="0.25">
      <c r="A675" s="6">
        <v>668</v>
      </c>
      <c r="B675" s="21"/>
      <c r="C675" s="21"/>
      <c r="D675" s="1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3"/>
      <c r="Q675" s="1"/>
      <c r="R675" s="1"/>
      <c r="S675" s="1"/>
      <c r="T675" s="1"/>
      <c r="U675" s="1"/>
    </row>
    <row r="676" spans="1:21" x14ac:dyDescent="0.25">
      <c r="A676" s="6">
        <v>669</v>
      </c>
      <c r="B676" s="21"/>
      <c r="C676" s="21"/>
      <c r="D676" s="1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3"/>
      <c r="Q676" s="1"/>
      <c r="R676" s="1"/>
      <c r="S676" s="1"/>
      <c r="T676" s="1"/>
      <c r="U676" s="1"/>
    </row>
    <row r="677" spans="1:21" x14ac:dyDescent="0.25">
      <c r="A677" s="6">
        <v>670</v>
      </c>
      <c r="B677" s="21"/>
      <c r="C677" s="21"/>
      <c r="D677" s="1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3"/>
      <c r="Q677" s="1"/>
      <c r="R677" s="1"/>
      <c r="S677" s="1"/>
      <c r="T677" s="1"/>
      <c r="U677" s="1"/>
    </row>
    <row r="678" spans="1:21" x14ac:dyDescent="0.25">
      <c r="A678" s="6">
        <v>671</v>
      </c>
      <c r="B678" s="21"/>
      <c r="C678" s="21"/>
      <c r="D678" s="1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3"/>
      <c r="Q678" s="1"/>
      <c r="R678" s="1"/>
      <c r="S678" s="1"/>
      <c r="T678" s="1"/>
      <c r="U678" s="1"/>
    </row>
    <row r="679" spans="1:21" x14ac:dyDescent="0.25">
      <c r="A679" s="6">
        <v>672</v>
      </c>
      <c r="B679" s="21"/>
      <c r="C679" s="21"/>
      <c r="D679" s="1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3"/>
      <c r="Q679" s="1"/>
      <c r="R679" s="1"/>
      <c r="S679" s="1"/>
      <c r="T679" s="1"/>
      <c r="U679" s="1"/>
    </row>
    <row r="680" spans="1:21" x14ac:dyDescent="0.25">
      <c r="A680" s="6">
        <v>673</v>
      </c>
      <c r="B680" s="21"/>
      <c r="C680" s="21"/>
      <c r="D680" s="1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3"/>
      <c r="Q680" s="1"/>
      <c r="R680" s="1"/>
      <c r="S680" s="1"/>
      <c r="T680" s="1"/>
      <c r="U680" s="1"/>
    </row>
    <row r="681" spans="1:21" x14ac:dyDescent="0.25">
      <c r="A681" s="6">
        <v>674</v>
      </c>
      <c r="B681" s="21"/>
      <c r="C681" s="21"/>
      <c r="D681" s="1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3"/>
      <c r="Q681" s="1"/>
      <c r="R681" s="1"/>
      <c r="S681" s="1"/>
      <c r="T681" s="1"/>
      <c r="U681" s="1"/>
    </row>
    <row r="682" spans="1:21" x14ac:dyDescent="0.25">
      <c r="A682" s="6">
        <v>675</v>
      </c>
      <c r="B682" s="21"/>
      <c r="C682" s="21"/>
      <c r="D682" s="1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3"/>
      <c r="Q682" s="1"/>
      <c r="R682" s="1"/>
      <c r="S682" s="1"/>
      <c r="T682" s="1"/>
      <c r="U682" s="1"/>
    </row>
    <row r="683" spans="1:21" x14ac:dyDescent="0.25">
      <c r="A683" s="6">
        <v>676</v>
      </c>
      <c r="B683" s="21"/>
      <c r="C683" s="21"/>
      <c r="D683" s="1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3"/>
      <c r="Q683" s="1"/>
      <c r="R683" s="1"/>
      <c r="S683" s="1"/>
      <c r="T683" s="1"/>
      <c r="U683" s="1"/>
    </row>
    <row r="684" spans="1:21" x14ac:dyDescent="0.25">
      <c r="A684" s="6">
        <v>677</v>
      </c>
      <c r="B684" s="21"/>
      <c r="C684" s="21"/>
      <c r="D684" s="1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3"/>
      <c r="Q684" s="1"/>
      <c r="R684" s="1"/>
      <c r="S684" s="1"/>
      <c r="T684" s="1"/>
      <c r="U684" s="1"/>
    </row>
    <row r="685" spans="1:21" x14ac:dyDescent="0.25">
      <c r="A685" s="6">
        <v>678</v>
      </c>
      <c r="B685" s="21"/>
      <c r="C685" s="21"/>
      <c r="D685" s="1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3"/>
      <c r="Q685" s="1"/>
      <c r="R685" s="1"/>
      <c r="S685" s="1"/>
      <c r="T685" s="1"/>
      <c r="U685" s="1"/>
    </row>
    <row r="686" spans="1:21" x14ac:dyDescent="0.25">
      <c r="A686" s="6">
        <v>679</v>
      </c>
      <c r="B686" s="21"/>
      <c r="C686" s="21"/>
      <c r="D686" s="1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3"/>
      <c r="Q686" s="1"/>
      <c r="R686" s="1"/>
      <c r="S686" s="1"/>
      <c r="T686" s="1"/>
      <c r="U686" s="1"/>
    </row>
    <row r="687" spans="1:21" x14ac:dyDescent="0.25">
      <c r="A687" s="6">
        <v>680</v>
      </c>
      <c r="B687" s="21"/>
      <c r="C687" s="21"/>
      <c r="D687" s="1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3"/>
      <c r="Q687" s="1"/>
      <c r="R687" s="1"/>
      <c r="S687" s="1"/>
      <c r="T687" s="1"/>
      <c r="U687" s="1"/>
    </row>
    <row r="688" spans="1:21" x14ac:dyDescent="0.25">
      <c r="A688" s="6">
        <v>681</v>
      </c>
      <c r="B688" s="21"/>
      <c r="C688" s="21"/>
      <c r="D688" s="1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3"/>
      <c r="Q688" s="1"/>
      <c r="R688" s="1"/>
      <c r="S688" s="1"/>
      <c r="T688" s="1"/>
      <c r="U688" s="1"/>
    </row>
    <row r="689" spans="1:21" x14ac:dyDescent="0.25">
      <c r="A689" s="6">
        <v>682</v>
      </c>
      <c r="B689" s="21"/>
      <c r="C689" s="21"/>
      <c r="D689" s="1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3"/>
      <c r="Q689" s="1"/>
      <c r="R689" s="1"/>
      <c r="S689" s="1"/>
      <c r="T689" s="1"/>
      <c r="U689" s="1"/>
    </row>
    <row r="690" spans="1:21" x14ac:dyDescent="0.25">
      <c r="A690" s="6">
        <v>683</v>
      </c>
      <c r="B690" s="21"/>
      <c r="C690" s="21"/>
      <c r="D690" s="1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3"/>
      <c r="Q690" s="1"/>
      <c r="R690" s="1"/>
      <c r="S690" s="1"/>
      <c r="T690" s="1"/>
      <c r="U690" s="1"/>
    </row>
    <row r="691" spans="1:21" x14ac:dyDescent="0.25">
      <c r="A691" s="6">
        <v>684</v>
      </c>
      <c r="B691" s="21"/>
      <c r="C691" s="21"/>
      <c r="D691" s="1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3"/>
      <c r="Q691" s="1"/>
      <c r="R691" s="1"/>
      <c r="S691" s="1"/>
      <c r="T691" s="1"/>
      <c r="U691" s="1"/>
    </row>
    <row r="692" spans="1:21" x14ac:dyDescent="0.25">
      <c r="A692" s="6">
        <v>685</v>
      </c>
      <c r="B692" s="21"/>
      <c r="C692" s="21"/>
      <c r="D692" s="1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3"/>
      <c r="Q692" s="1"/>
      <c r="R692" s="1"/>
      <c r="S692" s="1"/>
      <c r="T692" s="1"/>
      <c r="U692" s="1"/>
    </row>
    <row r="693" spans="1:21" x14ac:dyDescent="0.25">
      <c r="A693" s="6">
        <v>686</v>
      </c>
      <c r="B693" s="21"/>
      <c r="C693" s="21"/>
      <c r="D693" s="1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3"/>
      <c r="Q693" s="1"/>
      <c r="R693" s="1"/>
      <c r="S693" s="1"/>
      <c r="T693" s="1"/>
      <c r="U693" s="1"/>
    </row>
    <row r="694" spans="1:21" x14ac:dyDescent="0.25">
      <c r="A694" s="6">
        <v>687</v>
      </c>
      <c r="B694" s="21"/>
      <c r="C694" s="21"/>
      <c r="D694" s="1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3"/>
      <c r="Q694" s="1"/>
      <c r="R694" s="1"/>
      <c r="S694" s="1"/>
      <c r="T694" s="1"/>
      <c r="U694" s="1"/>
    </row>
    <row r="695" spans="1:21" x14ac:dyDescent="0.25">
      <c r="A695" s="6">
        <v>688</v>
      </c>
      <c r="B695" s="21"/>
      <c r="C695" s="21"/>
      <c r="D695" s="1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3"/>
      <c r="Q695" s="1"/>
      <c r="R695" s="1"/>
      <c r="S695" s="1"/>
      <c r="T695" s="1"/>
      <c r="U695" s="1"/>
    </row>
    <row r="696" spans="1:21" x14ac:dyDescent="0.25">
      <c r="A696" s="6">
        <v>689</v>
      </c>
      <c r="B696" s="21"/>
      <c r="C696" s="21"/>
      <c r="D696" s="1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3"/>
      <c r="Q696" s="1"/>
      <c r="R696" s="1"/>
      <c r="S696" s="1"/>
      <c r="T696" s="1"/>
      <c r="U696" s="1"/>
    </row>
    <row r="697" spans="1:21" x14ac:dyDescent="0.25">
      <c r="A697" s="6">
        <v>690</v>
      </c>
      <c r="B697" s="21"/>
      <c r="C697" s="21"/>
      <c r="D697" s="1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3"/>
      <c r="Q697" s="1"/>
      <c r="R697" s="1"/>
      <c r="S697" s="1"/>
      <c r="T697" s="1"/>
      <c r="U697" s="1"/>
    </row>
    <row r="698" spans="1:21" x14ac:dyDescent="0.25">
      <c r="A698" s="6">
        <v>691</v>
      </c>
      <c r="B698" s="21"/>
      <c r="C698" s="21"/>
      <c r="D698" s="1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3"/>
      <c r="Q698" s="1"/>
      <c r="R698" s="1"/>
      <c r="S698" s="1"/>
      <c r="T698" s="1"/>
      <c r="U698" s="1"/>
    </row>
    <row r="699" spans="1:21" x14ac:dyDescent="0.25">
      <c r="A699" s="6">
        <v>692</v>
      </c>
      <c r="B699" s="21"/>
      <c r="C699" s="21"/>
      <c r="D699" s="1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3"/>
      <c r="Q699" s="1"/>
      <c r="R699" s="1"/>
      <c r="S699" s="1"/>
      <c r="T699" s="1"/>
      <c r="U699" s="1"/>
    </row>
    <row r="700" spans="1:21" x14ac:dyDescent="0.25">
      <c r="A700" s="6">
        <v>693</v>
      </c>
      <c r="B700" s="21"/>
      <c r="C700" s="21"/>
      <c r="D700" s="1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3"/>
      <c r="Q700" s="1"/>
      <c r="R700" s="1"/>
      <c r="S700" s="1"/>
      <c r="T700" s="1"/>
      <c r="U700" s="1"/>
    </row>
    <row r="701" spans="1:21" x14ac:dyDescent="0.25">
      <c r="A701" s="6">
        <v>694</v>
      </c>
      <c r="B701" s="21"/>
      <c r="C701" s="21"/>
      <c r="D701" s="1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3"/>
      <c r="Q701" s="1"/>
      <c r="R701" s="1"/>
      <c r="S701" s="1"/>
      <c r="T701" s="1"/>
      <c r="U701" s="1"/>
    </row>
    <row r="702" spans="1:21" x14ac:dyDescent="0.25">
      <c r="A702" s="6">
        <v>695</v>
      </c>
      <c r="B702" s="21"/>
      <c r="C702" s="21"/>
      <c r="D702" s="1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3"/>
      <c r="Q702" s="1"/>
      <c r="R702" s="1"/>
      <c r="S702" s="1"/>
      <c r="T702" s="1"/>
      <c r="U702" s="1"/>
    </row>
    <row r="703" spans="1:21" x14ac:dyDescent="0.25">
      <c r="A703" s="6">
        <v>696</v>
      </c>
      <c r="B703" s="21"/>
      <c r="C703" s="21"/>
      <c r="D703" s="1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3"/>
      <c r="Q703" s="1"/>
      <c r="R703" s="1"/>
      <c r="S703" s="1"/>
      <c r="T703" s="1"/>
      <c r="U703" s="1"/>
    </row>
    <row r="704" spans="1:21" x14ac:dyDescent="0.25">
      <c r="A704" s="6">
        <v>697</v>
      </c>
      <c r="B704" s="21"/>
      <c r="C704" s="21"/>
      <c r="D704" s="1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3"/>
      <c r="Q704" s="1"/>
      <c r="R704" s="1"/>
      <c r="S704" s="1"/>
      <c r="T704" s="1"/>
      <c r="U704" s="1"/>
    </row>
    <row r="705" spans="1:21" x14ac:dyDescent="0.25">
      <c r="A705" s="6">
        <v>698</v>
      </c>
      <c r="B705" s="21"/>
      <c r="C705" s="21"/>
      <c r="D705" s="1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3"/>
      <c r="Q705" s="1"/>
      <c r="R705" s="1"/>
      <c r="S705" s="1"/>
      <c r="T705" s="1"/>
      <c r="U705" s="1"/>
    </row>
    <row r="706" spans="1:21" x14ac:dyDescent="0.25">
      <c r="A706" s="6">
        <v>699</v>
      </c>
      <c r="B706" s="21"/>
      <c r="C706" s="21"/>
      <c r="D706" s="1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3"/>
      <c r="Q706" s="1"/>
      <c r="R706" s="1"/>
      <c r="S706" s="1"/>
      <c r="T706" s="1"/>
      <c r="U706" s="1"/>
    </row>
    <row r="707" spans="1:21" x14ac:dyDescent="0.25">
      <c r="A707" s="6">
        <v>700</v>
      </c>
      <c r="B707" s="21"/>
      <c r="C707" s="21"/>
      <c r="D707" s="1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3"/>
      <c r="Q707" s="1"/>
      <c r="R707" s="1"/>
      <c r="S707" s="1"/>
      <c r="T707" s="1"/>
      <c r="U707" s="1"/>
    </row>
    <row r="708" spans="1:21" x14ac:dyDescent="0.25">
      <c r="A708" s="6">
        <v>701</v>
      </c>
      <c r="B708" s="21"/>
      <c r="C708" s="21"/>
      <c r="D708" s="1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3"/>
      <c r="Q708" s="1"/>
      <c r="R708" s="1"/>
      <c r="S708" s="1"/>
      <c r="T708" s="1"/>
      <c r="U708" s="1"/>
    </row>
    <row r="709" spans="1:21" x14ac:dyDescent="0.25">
      <c r="A709" s="6">
        <v>702</v>
      </c>
      <c r="B709" s="21"/>
      <c r="C709" s="21"/>
      <c r="D709" s="1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3"/>
      <c r="Q709" s="1"/>
      <c r="R709" s="1"/>
      <c r="S709" s="1"/>
      <c r="T709" s="1"/>
      <c r="U709" s="1"/>
    </row>
    <row r="710" spans="1:21" x14ac:dyDescent="0.25">
      <c r="A710" s="6">
        <v>703</v>
      </c>
      <c r="B710" s="21"/>
      <c r="C710" s="21"/>
      <c r="D710" s="1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3"/>
      <c r="Q710" s="1"/>
      <c r="R710" s="1"/>
      <c r="S710" s="1"/>
      <c r="T710" s="1"/>
      <c r="U710" s="1"/>
    </row>
    <row r="711" spans="1:21" x14ac:dyDescent="0.25">
      <c r="A711" s="6">
        <v>704</v>
      </c>
      <c r="B711" s="21"/>
      <c r="C711" s="21"/>
      <c r="D711" s="1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3"/>
      <c r="Q711" s="1"/>
      <c r="R711" s="1"/>
      <c r="S711" s="1"/>
      <c r="T711" s="1"/>
      <c r="U711" s="1"/>
    </row>
    <row r="712" spans="1:21" x14ac:dyDescent="0.25">
      <c r="A712" s="6">
        <v>705</v>
      </c>
      <c r="B712" s="21"/>
      <c r="C712" s="21"/>
      <c r="D712" s="1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3"/>
      <c r="Q712" s="1"/>
      <c r="R712" s="1"/>
      <c r="S712" s="1"/>
      <c r="T712" s="1"/>
      <c r="U712" s="1"/>
    </row>
    <row r="713" spans="1:21" x14ac:dyDescent="0.25">
      <c r="A713" s="6">
        <v>706</v>
      </c>
      <c r="B713" s="21"/>
      <c r="C713" s="21"/>
      <c r="D713" s="1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3"/>
      <c r="Q713" s="1"/>
      <c r="R713" s="1"/>
      <c r="S713" s="1"/>
      <c r="T713" s="1"/>
      <c r="U713" s="1"/>
    </row>
    <row r="714" spans="1:21" x14ac:dyDescent="0.25">
      <c r="A714" s="6">
        <v>707</v>
      </c>
      <c r="B714" s="21"/>
      <c r="C714" s="21"/>
      <c r="D714" s="1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3"/>
      <c r="Q714" s="1"/>
      <c r="R714" s="1"/>
      <c r="S714" s="1"/>
      <c r="T714" s="1"/>
      <c r="U714" s="1"/>
    </row>
    <row r="715" spans="1:21" x14ac:dyDescent="0.25">
      <c r="A715" s="6">
        <v>708</v>
      </c>
      <c r="B715" s="21"/>
      <c r="C715" s="21"/>
      <c r="D715" s="1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3"/>
      <c r="Q715" s="1"/>
      <c r="R715" s="1"/>
      <c r="S715" s="1"/>
      <c r="T715" s="1"/>
      <c r="U715" s="1"/>
    </row>
    <row r="716" spans="1:21" x14ac:dyDescent="0.25">
      <c r="A716" s="6">
        <v>709</v>
      </c>
      <c r="B716" s="21"/>
      <c r="C716" s="21"/>
      <c r="D716" s="1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3"/>
      <c r="Q716" s="1"/>
      <c r="R716" s="1"/>
      <c r="S716" s="1"/>
      <c r="T716" s="1"/>
      <c r="U716" s="1"/>
    </row>
    <row r="717" spans="1:21" x14ac:dyDescent="0.25">
      <c r="A717" s="6">
        <v>710</v>
      </c>
      <c r="B717" s="21"/>
      <c r="C717" s="21"/>
      <c r="D717" s="1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3"/>
      <c r="Q717" s="1"/>
      <c r="R717" s="1"/>
      <c r="S717" s="1"/>
      <c r="T717" s="1"/>
      <c r="U717" s="1"/>
    </row>
    <row r="718" spans="1:21" x14ac:dyDescent="0.25">
      <c r="A718" s="6">
        <v>711</v>
      </c>
      <c r="B718" s="21"/>
      <c r="C718" s="21"/>
      <c r="D718" s="1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3"/>
      <c r="Q718" s="1"/>
      <c r="R718" s="1"/>
      <c r="S718" s="1"/>
      <c r="T718" s="1"/>
      <c r="U718" s="1"/>
    </row>
    <row r="719" spans="1:21" x14ac:dyDescent="0.25">
      <c r="A719" s="6">
        <v>712</v>
      </c>
      <c r="B719" s="21"/>
      <c r="C719" s="21"/>
      <c r="D719" s="1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3"/>
      <c r="Q719" s="1"/>
      <c r="R719" s="1"/>
      <c r="S719" s="1"/>
      <c r="T719" s="1"/>
      <c r="U719" s="1"/>
    </row>
    <row r="720" spans="1:21" x14ac:dyDescent="0.25">
      <c r="A720" s="6">
        <v>713</v>
      </c>
      <c r="B720" s="21"/>
      <c r="C720" s="21"/>
      <c r="D720" s="1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3"/>
      <c r="Q720" s="1"/>
      <c r="R720" s="1"/>
      <c r="S720" s="1"/>
      <c r="T720" s="1"/>
      <c r="U720" s="1"/>
    </row>
    <row r="721" spans="1:21" x14ac:dyDescent="0.25">
      <c r="A721" s="6">
        <v>714</v>
      </c>
      <c r="B721" s="21"/>
      <c r="C721" s="21"/>
      <c r="D721" s="1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3"/>
      <c r="Q721" s="1"/>
      <c r="R721" s="1"/>
      <c r="S721" s="1"/>
      <c r="T721" s="1"/>
      <c r="U721" s="1"/>
    </row>
    <row r="722" spans="1:21" x14ac:dyDescent="0.25">
      <c r="A722" s="6">
        <v>715</v>
      </c>
      <c r="B722" s="21"/>
      <c r="C722" s="21"/>
      <c r="D722" s="1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3"/>
      <c r="Q722" s="1"/>
      <c r="R722" s="1"/>
      <c r="S722" s="1"/>
      <c r="T722" s="1"/>
      <c r="U722" s="1"/>
    </row>
    <row r="723" spans="1:21" x14ac:dyDescent="0.25">
      <c r="A723" s="6">
        <v>716</v>
      </c>
      <c r="B723" s="21"/>
      <c r="C723" s="21"/>
      <c r="D723" s="1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3"/>
      <c r="Q723" s="1"/>
      <c r="R723" s="1"/>
      <c r="S723" s="1"/>
      <c r="T723" s="1"/>
      <c r="U723" s="1"/>
    </row>
    <row r="724" spans="1:21" x14ac:dyDescent="0.25">
      <c r="A724" s="6">
        <v>717</v>
      </c>
      <c r="B724" s="21"/>
      <c r="C724" s="21"/>
      <c r="D724" s="1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3"/>
      <c r="Q724" s="1"/>
      <c r="R724" s="1"/>
      <c r="S724" s="1"/>
      <c r="T724" s="1"/>
      <c r="U724" s="1"/>
    </row>
    <row r="725" spans="1:21" x14ac:dyDescent="0.25">
      <c r="A725" s="6">
        <v>718</v>
      </c>
      <c r="B725" s="21"/>
      <c r="C725" s="21"/>
      <c r="D725" s="1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3"/>
      <c r="Q725" s="1"/>
      <c r="R725" s="1"/>
      <c r="S725" s="1"/>
      <c r="T725" s="1"/>
      <c r="U725" s="1"/>
    </row>
    <row r="726" spans="1:21" x14ac:dyDescent="0.25">
      <c r="A726" s="6">
        <v>719</v>
      </c>
      <c r="B726" s="21"/>
      <c r="C726" s="21"/>
      <c r="D726" s="1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3"/>
      <c r="Q726" s="1"/>
      <c r="R726" s="1"/>
      <c r="S726" s="1"/>
      <c r="T726" s="1"/>
      <c r="U726" s="1"/>
    </row>
    <row r="727" spans="1:21" x14ac:dyDescent="0.25">
      <c r="A727" s="6">
        <v>720</v>
      </c>
      <c r="B727" s="21"/>
      <c r="C727" s="21"/>
      <c r="D727" s="1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3"/>
      <c r="Q727" s="1"/>
      <c r="R727" s="1"/>
      <c r="S727" s="1"/>
      <c r="T727" s="1"/>
      <c r="U727" s="1"/>
    </row>
    <row r="728" spans="1:21" x14ac:dyDescent="0.25">
      <c r="A728" s="6">
        <v>721</v>
      </c>
      <c r="B728" s="21"/>
      <c r="C728" s="21"/>
      <c r="D728" s="1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3"/>
      <c r="Q728" s="1"/>
      <c r="R728" s="1"/>
      <c r="S728" s="1"/>
      <c r="T728" s="1"/>
      <c r="U728" s="1"/>
    </row>
    <row r="729" spans="1:21" x14ac:dyDescent="0.25">
      <c r="A729" s="6">
        <v>722</v>
      </c>
      <c r="B729" s="21"/>
      <c r="C729" s="21"/>
      <c r="D729" s="1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3"/>
      <c r="Q729" s="1"/>
      <c r="R729" s="1"/>
      <c r="S729" s="1"/>
      <c r="T729" s="1"/>
      <c r="U729" s="1"/>
    </row>
    <row r="730" spans="1:21" x14ac:dyDescent="0.25">
      <c r="A730" s="6">
        <v>723</v>
      </c>
      <c r="B730" s="21"/>
      <c r="C730" s="21"/>
      <c r="D730" s="1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3"/>
      <c r="Q730" s="1"/>
      <c r="R730" s="1"/>
      <c r="S730" s="1"/>
      <c r="T730" s="1"/>
      <c r="U730" s="1"/>
    </row>
    <row r="731" spans="1:21" x14ac:dyDescent="0.25">
      <c r="A731" s="6">
        <v>724</v>
      </c>
      <c r="B731" s="21"/>
      <c r="C731" s="21"/>
      <c r="D731" s="1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3"/>
      <c r="Q731" s="1"/>
      <c r="R731" s="1"/>
      <c r="S731" s="1"/>
      <c r="T731" s="1"/>
      <c r="U731" s="1"/>
    </row>
    <row r="732" spans="1:21" x14ac:dyDescent="0.25">
      <c r="A732" s="6">
        <v>725</v>
      </c>
      <c r="B732" s="21"/>
      <c r="C732" s="21"/>
      <c r="D732" s="1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3"/>
      <c r="Q732" s="1"/>
      <c r="R732" s="1"/>
      <c r="S732" s="1"/>
      <c r="T732" s="1"/>
      <c r="U732" s="1"/>
    </row>
    <row r="733" spans="1:21" x14ac:dyDescent="0.25">
      <c r="A733" s="6">
        <v>726</v>
      </c>
      <c r="B733" s="21"/>
      <c r="C733" s="21"/>
      <c r="D733" s="1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3"/>
      <c r="Q733" s="1"/>
      <c r="R733" s="1"/>
      <c r="S733" s="1"/>
      <c r="T733" s="1"/>
      <c r="U733" s="1"/>
    </row>
    <row r="734" spans="1:21" x14ac:dyDescent="0.25">
      <c r="A734" s="6">
        <v>727</v>
      </c>
      <c r="B734" s="21"/>
      <c r="C734" s="21"/>
      <c r="D734" s="1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3"/>
      <c r="Q734" s="1"/>
      <c r="R734" s="1"/>
      <c r="S734" s="1"/>
      <c r="T734" s="1"/>
      <c r="U734" s="1"/>
    </row>
    <row r="735" spans="1:21" x14ac:dyDescent="0.25">
      <c r="A735" s="6">
        <v>728</v>
      </c>
      <c r="B735" s="21"/>
      <c r="C735" s="21"/>
      <c r="D735" s="1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3"/>
      <c r="Q735" s="1"/>
      <c r="R735" s="1"/>
      <c r="S735" s="1"/>
      <c r="T735" s="1"/>
      <c r="U735" s="1"/>
    </row>
    <row r="736" spans="1:21" x14ac:dyDescent="0.25">
      <c r="A736" s="6">
        <v>729</v>
      </c>
      <c r="B736" s="21"/>
      <c r="C736" s="21"/>
      <c r="D736" s="1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3"/>
      <c r="Q736" s="1"/>
      <c r="R736" s="1"/>
      <c r="S736" s="1"/>
      <c r="T736" s="1"/>
      <c r="U736" s="1"/>
    </row>
    <row r="737" spans="1:21" x14ac:dyDescent="0.25">
      <c r="A737" s="6">
        <v>730</v>
      </c>
      <c r="B737" s="21"/>
      <c r="C737" s="21"/>
      <c r="D737" s="1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3"/>
      <c r="Q737" s="1"/>
      <c r="R737" s="1"/>
      <c r="S737" s="1"/>
      <c r="T737" s="1"/>
      <c r="U737" s="1"/>
    </row>
    <row r="738" spans="1:21" x14ac:dyDescent="0.25">
      <c r="A738" s="6">
        <v>731</v>
      </c>
      <c r="B738" s="21"/>
      <c r="C738" s="21"/>
      <c r="D738" s="1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3"/>
      <c r="Q738" s="1"/>
      <c r="R738" s="1"/>
      <c r="S738" s="1"/>
      <c r="T738" s="1"/>
      <c r="U738" s="1"/>
    </row>
    <row r="739" spans="1:21" x14ac:dyDescent="0.25">
      <c r="A739" s="6">
        <v>732</v>
      </c>
      <c r="B739" s="21"/>
      <c r="C739" s="21"/>
      <c r="D739" s="1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3"/>
      <c r="Q739" s="1"/>
      <c r="R739" s="1"/>
      <c r="S739" s="1"/>
      <c r="T739" s="1"/>
      <c r="U739" s="1"/>
    </row>
    <row r="740" spans="1:21" x14ac:dyDescent="0.25">
      <c r="A740" s="6">
        <v>733</v>
      </c>
      <c r="B740" s="21"/>
      <c r="C740" s="21"/>
      <c r="D740" s="1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3"/>
      <c r="Q740" s="1"/>
      <c r="R740" s="1"/>
      <c r="S740" s="1"/>
      <c r="T740" s="1"/>
      <c r="U740" s="1"/>
    </row>
    <row r="741" spans="1:21" x14ac:dyDescent="0.25">
      <c r="A741" s="6">
        <v>734</v>
      </c>
      <c r="B741" s="21"/>
      <c r="C741" s="21"/>
      <c r="D741" s="1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3"/>
      <c r="Q741" s="1"/>
      <c r="R741" s="1"/>
      <c r="S741" s="1"/>
      <c r="T741" s="1"/>
      <c r="U741" s="1"/>
    </row>
    <row r="742" spans="1:21" x14ac:dyDescent="0.25">
      <c r="A742" s="6">
        <v>735</v>
      </c>
      <c r="B742" s="21"/>
      <c r="C742" s="21"/>
      <c r="D742" s="1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3"/>
      <c r="Q742" s="1"/>
      <c r="R742" s="1"/>
      <c r="S742" s="1"/>
      <c r="T742" s="1"/>
      <c r="U742" s="1"/>
    </row>
    <row r="743" spans="1:21" x14ac:dyDescent="0.25">
      <c r="A743" s="6">
        <v>736</v>
      </c>
      <c r="B743" s="21"/>
      <c r="C743" s="21"/>
      <c r="D743" s="1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3"/>
      <c r="Q743" s="1"/>
      <c r="R743" s="1"/>
      <c r="S743" s="1"/>
      <c r="T743" s="1"/>
      <c r="U743" s="1"/>
    </row>
    <row r="744" spans="1:21" x14ac:dyDescent="0.25">
      <c r="A744" s="6">
        <v>737</v>
      </c>
      <c r="B744" s="21"/>
      <c r="C744" s="21"/>
      <c r="D744" s="1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3"/>
      <c r="Q744" s="1"/>
      <c r="R744" s="1"/>
      <c r="S744" s="1"/>
      <c r="T744" s="1"/>
      <c r="U744" s="1"/>
    </row>
    <row r="745" spans="1:21" x14ac:dyDescent="0.25">
      <c r="A745" s="6">
        <v>738</v>
      </c>
      <c r="B745" s="21"/>
      <c r="C745" s="21"/>
      <c r="D745" s="1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3"/>
      <c r="Q745" s="1"/>
      <c r="R745" s="1"/>
      <c r="S745" s="1"/>
      <c r="T745" s="1"/>
      <c r="U745" s="1"/>
    </row>
    <row r="746" spans="1:21" x14ac:dyDescent="0.25">
      <c r="A746" s="6">
        <v>739</v>
      </c>
      <c r="B746" s="21"/>
      <c r="C746" s="21"/>
      <c r="D746" s="1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3"/>
      <c r="Q746" s="1"/>
      <c r="R746" s="1"/>
      <c r="S746" s="1"/>
      <c r="T746" s="1"/>
      <c r="U746" s="1"/>
    </row>
    <row r="747" spans="1:21" x14ac:dyDescent="0.25">
      <c r="A747" s="6">
        <v>740</v>
      </c>
      <c r="B747" s="21"/>
      <c r="C747" s="21"/>
      <c r="D747" s="1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3"/>
      <c r="Q747" s="1"/>
      <c r="R747" s="1"/>
      <c r="S747" s="1"/>
      <c r="T747" s="1"/>
      <c r="U747" s="1"/>
    </row>
    <row r="748" spans="1:21" x14ac:dyDescent="0.25">
      <c r="A748" s="6">
        <v>741</v>
      </c>
      <c r="B748" s="21"/>
      <c r="C748" s="21"/>
      <c r="D748" s="1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3"/>
      <c r="Q748" s="1"/>
      <c r="R748" s="1"/>
      <c r="S748" s="1"/>
      <c r="T748" s="1"/>
      <c r="U748" s="1"/>
    </row>
    <row r="749" spans="1:21" x14ac:dyDescent="0.25">
      <c r="A749" s="6">
        <v>742</v>
      </c>
      <c r="B749" s="21"/>
      <c r="C749" s="21"/>
      <c r="D749" s="1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3"/>
      <c r="Q749" s="1"/>
      <c r="R749" s="1"/>
      <c r="S749" s="1"/>
      <c r="T749" s="1"/>
      <c r="U749" s="1"/>
    </row>
    <row r="750" spans="1:21" x14ac:dyDescent="0.25">
      <c r="A750" s="6">
        <v>743</v>
      </c>
      <c r="B750" s="21"/>
      <c r="C750" s="21"/>
      <c r="D750" s="1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3"/>
      <c r="Q750" s="1"/>
      <c r="R750" s="1"/>
      <c r="S750" s="1"/>
      <c r="T750" s="1"/>
      <c r="U750" s="1"/>
    </row>
    <row r="751" spans="1:21" x14ac:dyDescent="0.25">
      <c r="A751" s="6">
        <v>744</v>
      </c>
      <c r="B751" s="21"/>
      <c r="C751" s="21"/>
      <c r="D751" s="1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3"/>
      <c r="Q751" s="1"/>
      <c r="R751" s="1"/>
      <c r="S751" s="1"/>
      <c r="T751" s="1"/>
      <c r="U751" s="1"/>
    </row>
    <row r="752" spans="1:21" x14ac:dyDescent="0.25">
      <c r="A752" s="6">
        <v>745</v>
      </c>
      <c r="B752" s="21"/>
      <c r="C752" s="21"/>
      <c r="D752" s="1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3"/>
      <c r="Q752" s="1"/>
      <c r="R752" s="1"/>
      <c r="S752" s="1"/>
      <c r="T752" s="1"/>
      <c r="U752" s="1"/>
    </row>
    <row r="753" spans="1:21" x14ac:dyDescent="0.25">
      <c r="A753" s="6">
        <v>746</v>
      </c>
      <c r="B753" s="21"/>
      <c r="C753" s="21"/>
      <c r="D753" s="1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3"/>
      <c r="Q753" s="1"/>
      <c r="R753" s="1"/>
      <c r="S753" s="1"/>
      <c r="T753" s="1"/>
      <c r="U753" s="1"/>
    </row>
    <row r="754" spans="1:21" x14ac:dyDescent="0.25">
      <c r="A754" s="6">
        <v>747</v>
      </c>
      <c r="B754" s="21"/>
      <c r="C754" s="21"/>
      <c r="D754" s="1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3"/>
      <c r="Q754" s="1"/>
      <c r="R754" s="1"/>
      <c r="S754" s="1"/>
      <c r="T754" s="1"/>
      <c r="U754" s="1"/>
    </row>
    <row r="755" spans="1:21" x14ac:dyDescent="0.25">
      <c r="A755" s="6">
        <v>748</v>
      </c>
      <c r="B755" s="21"/>
      <c r="C755" s="21"/>
      <c r="D755" s="1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3"/>
      <c r="Q755" s="1"/>
      <c r="R755" s="1"/>
      <c r="S755" s="1"/>
      <c r="T755" s="1"/>
      <c r="U755" s="1"/>
    </row>
    <row r="756" spans="1:21" x14ac:dyDescent="0.25">
      <c r="A756" s="6">
        <v>749</v>
      </c>
      <c r="B756" s="21"/>
      <c r="C756" s="21"/>
      <c r="D756" s="1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3"/>
      <c r="Q756" s="1"/>
      <c r="R756" s="1"/>
      <c r="S756" s="1"/>
      <c r="T756" s="1"/>
      <c r="U756" s="1"/>
    </row>
    <row r="757" spans="1:21" x14ac:dyDescent="0.25">
      <c r="A757" s="6">
        <v>750</v>
      </c>
      <c r="B757" s="21"/>
      <c r="C757" s="21"/>
      <c r="D757" s="1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3"/>
      <c r="Q757" s="1"/>
      <c r="R757" s="1"/>
      <c r="S757" s="1"/>
      <c r="T757" s="1"/>
      <c r="U757" s="1"/>
    </row>
    <row r="758" spans="1:21" x14ac:dyDescent="0.25">
      <c r="A758" s="6">
        <v>751</v>
      </c>
      <c r="B758" s="21"/>
      <c r="C758" s="21"/>
      <c r="D758" s="1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3"/>
      <c r="Q758" s="1"/>
      <c r="R758" s="1"/>
      <c r="S758" s="1"/>
      <c r="T758" s="1"/>
      <c r="U758" s="1"/>
    </row>
    <row r="759" spans="1:21" x14ac:dyDescent="0.25">
      <c r="A759" s="6">
        <v>752</v>
      </c>
      <c r="B759" s="21"/>
      <c r="C759" s="21"/>
      <c r="D759" s="1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3"/>
      <c r="Q759" s="1"/>
      <c r="R759" s="1"/>
      <c r="S759" s="1"/>
      <c r="T759" s="1"/>
      <c r="U759" s="1"/>
    </row>
    <row r="760" spans="1:21" x14ac:dyDescent="0.25">
      <c r="A760" s="6">
        <v>753</v>
      </c>
      <c r="B760" s="21"/>
      <c r="C760" s="21"/>
      <c r="D760" s="1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3"/>
      <c r="Q760" s="1"/>
      <c r="R760" s="1"/>
      <c r="S760" s="1"/>
      <c r="T760" s="1"/>
      <c r="U760" s="1"/>
    </row>
    <row r="761" spans="1:21" x14ac:dyDescent="0.25">
      <c r="A761" s="6">
        <v>754</v>
      </c>
      <c r="B761" s="21"/>
      <c r="C761" s="21"/>
      <c r="D761" s="1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3"/>
      <c r="Q761" s="1"/>
      <c r="R761" s="1"/>
      <c r="S761" s="1"/>
      <c r="T761" s="1"/>
      <c r="U761" s="1"/>
    </row>
    <row r="762" spans="1:21" x14ac:dyDescent="0.25">
      <c r="A762" s="6">
        <v>755</v>
      </c>
      <c r="B762" s="21"/>
      <c r="C762" s="21"/>
      <c r="D762" s="1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3"/>
      <c r="Q762" s="1"/>
      <c r="R762" s="1"/>
      <c r="S762" s="1"/>
      <c r="T762" s="1"/>
      <c r="U762" s="1"/>
    </row>
    <row r="763" spans="1:21" x14ac:dyDescent="0.25">
      <c r="A763" s="6">
        <v>756</v>
      </c>
      <c r="B763" s="21"/>
      <c r="C763" s="21"/>
      <c r="D763" s="1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3"/>
      <c r="Q763" s="1"/>
      <c r="R763" s="1"/>
      <c r="S763" s="1"/>
      <c r="T763" s="1"/>
      <c r="U763" s="1"/>
    </row>
    <row r="764" spans="1:21" x14ac:dyDescent="0.25">
      <c r="A764" s="6">
        <v>757</v>
      </c>
      <c r="B764" s="21"/>
      <c r="C764" s="21"/>
      <c r="D764" s="1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3"/>
      <c r="Q764" s="1"/>
      <c r="R764" s="1"/>
      <c r="S764" s="1"/>
      <c r="T764" s="1"/>
      <c r="U764" s="1"/>
    </row>
    <row r="765" spans="1:21" x14ac:dyDescent="0.25">
      <c r="A765" s="6">
        <v>758</v>
      </c>
      <c r="B765" s="21"/>
      <c r="C765" s="21"/>
      <c r="D765" s="1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3"/>
      <c r="Q765" s="1"/>
      <c r="R765" s="1"/>
      <c r="S765" s="1"/>
      <c r="T765" s="1"/>
      <c r="U765" s="1"/>
    </row>
    <row r="766" spans="1:21" x14ac:dyDescent="0.25">
      <c r="A766" s="6">
        <v>759</v>
      </c>
      <c r="B766" s="21"/>
      <c r="C766" s="21"/>
      <c r="D766" s="1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3"/>
      <c r="Q766" s="1"/>
      <c r="R766" s="1"/>
      <c r="S766" s="1"/>
      <c r="T766" s="1"/>
      <c r="U766" s="1"/>
    </row>
    <row r="767" spans="1:21" x14ac:dyDescent="0.25">
      <c r="A767" s="6">
        <v>760</v>
      </c>
      <c r="B767" s="21"/>
      <c r="C767" s="21"/>
      <c r="D767" s="1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3"/>
      <c r="Q767" s="1"/>
      <c r="R767" s="1"/>
      <c r="S767" s="1"/>
      <c r="T767" s="1"/>
      <c r="U767" s="1"/>
    </row>
    <row r="768" spans="1:21" x14ac:dyDescent="0.25">
      <c r="A768" s="6">
        <v>761</v>
      </c>
      <c r="B768" s="21"/>
      <c r="C768" s="21"/>
      <c r="D768" s="1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3"/>
      <c r="Q768" s="1"/>
      <c r="R768" s="1"/>
      <c r="S768" s="1"/>
      <c r="T768" s="1"/>
      <c r="U768" s="1"/>
    </row>
    <row r="769" spans="1:21" x14ac:dyDescent="0.25">
      <c r="A769" s="6">
        <v>762</v>
      </c>
      <c r="B769" s="21"/>
      <c r="C769" s="21"/>
      <c r="D769" s="1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3"/>
      <c r="Q769" s="1"/>
      <c r="R769" s="1"/>
      <c r="S769" s="1"/>
      <c r="T769" s="1"/>
      <c r="U769" s="1"/>
    </row>
    <row r="770" spans="1:21" x14ac:dyDescent="0.25">
      <c r="A770" s="6">
        <v>763</v>
      </c>
      <c r="B770" s="21"/>
      <c r="C770" s="21"/>
      <c r="D770" s="1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3"/>
      <c r="Q770" s="1"/>
      <c r="R770" s="1"/>
      <c r="S770" s="1"/>
      <c r="T770" s="1"/>
      <c r="U770" s="1"/>
    </row>
    <row r="771" spans="1:21" x14ac:dyDescent="0.25">
      <c r="A771" s="6">
        <v>764</v>
      </c>
      <c r="B771" s="21"/>
      <c r="C771" s="21"/>
      <c r="D771" s="1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3"/>
      <c r="Q771" s="1"/>
      <c r="R771" s="1"/>
      <c r="S771" s="1"/>
      <c r="T771" s="1"/>
      <c r="U771" s="1"/>
    </row>
    <row r="772" spans="1:21" x14ac:dyDescent="0.25">
      <c r="A772" s="6">
        <v>765</v>
      </c>
      <c r="B772" s="21"/>
      <c r="C772" s="21"/>
      <c r="D772" s="1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3"/>
      <c r="Q772" s="1"/>
      <c r="R772" s="1"/>
      <c r="S772" s="1"/>
      <c r="T772" s="1"/>
      <c r="U772" s="1"/>
    </row>
    <row r="773" spans="1:21" x14ac:dyDescent="0.25">
      <c r="A773" s="6">
        <v>766</v>
      </c>
      <c r="B773" s="21"/>
      <c r="C773" s="21"/>
      <c r="D773" s="1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3"/>
      <c r="Q773" s="1"/>
      <c r="R773" s="1"/>
      <c r="S773" s="1"/>
      <c r="T773" s="1"/>
      <c r="U773" s="1"/>
    </row>
    <row r="774" spans="1:21" x14ac:dyDescent="0.25">
      <c r="A774" s="6">
        <v>767</v>
      </c>
      <c r="B774" s="21"/>
      <c r="C774" s="21"/>
      <c r="D774" s="1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3"/>
      <c r="Q774" s="1"/>
      <c r="R774" s="1"/>
      <c r="S774" s="1"/>
      <c r="T774" s="1"/>
      <c r="U774" s="1"/>
    </row>
    <row r="775" spans="1:21" x14ac:dyDescent="0.25">
      <c r="A775" s="6">
        <v>768</v>
      </c>
      <c r="B775" s="21"/>
      <c r="C775" s="21"/>
      <c r="D775" s="1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3"/>
      <c r="Q775" s="1"/>
      <c r="R775" s="1"/>
      <c r="S775" s="1"/>
      <c r="T775" s="1"/>
      <c r="U775" s="1"/>
    </row>
    <row r="776" spans="1:21" x14ac:dyDescent="0.25">
      <c r="A776" s="6">
        <v>769</v>
      </c>
      <c r="B776" s="21"/>
      <c r="C776" s="21"/>
      <c r="D776" s="1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3"/>
      <c r="Q776" s="1"/>
      <c r="R776" s="1"/>
      <c r="S776" s="1"/>
      <c r="T776" s="1"/>
      <c r="U776" s="1"/>
    </row>
    <row r="777" spans="1:21" x14ac:dyDescent="0.25">
      <c r="A777" s="6">
        <v>770</v>
      </c>
      <c r="B777" s="21"/>
      <c r="C777" s="21"/>
      <c r="D777" s="1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3"/>
      <c r="Q777" s="1"/>
      <c r="R777" s="1"/>
      <c r="S777" s="1"/>
      <c r="T777" s="1"/>
      <c r="U777" s="1"/>
    </row>
    <row r="778" spans="1:21" x14ac:dyDescent="0.25">
      <c r="A778" s="6">
        <v>771</v>
      </c>
      <c r="B778" s="21"/>
      <c r="C778" s="21"/>
      <c r="D778" s="1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3"/>
      <c r="Q778" s="1"/>
      <c r="R778" s="1"/>
      <c r="S778" s="1"/>
      <c r="T778" s="1"/>
      <c r="U778" s="1"/>
    </row>
    <row r="779" spans="1:21" x14ac:dyDescent="0.25">
      <c r="A779" s="6">
        <v>772</v>
      </c>
      <c r="B779" s="21"/>
      <c r="C779" s="21"/>
      <c r="D779" s="1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3"/>
      <c r="Q779" s="1"/>
      <c r="R779" s="1"/>
      <c r="S779" s="1"/>
      <c r="T779" s="1"/>
      <c r="U779" s="1"/>
    </row>
    <row r="780" spans="1:21" x14ac:dyDescent="0.25">
      <c r="A780" s="6">
        <v>773</v>
      </c>
      <c r="B780" s="21"/>
      <c r="C780" s="21"/>
      <c r="D780" s="1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3"/>
      <c r="Q780" s="1"/>
      <c r="R780" s="1"/>
      <c r="S780" s="1"/>
      <c r="T780" s="1"/>
      <c r="U780" s="1"/>
    </row>
    <row r="781" spans="1:21" x14ac:dyDescent="0.25">
      <c r="A781" s="6">
        <v>774</v>
      </c>
      <c r="B781" s="21"/>
      <c r="C781" s="21"/>
      <c r="D781" s="1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3"/>
      <c r="Q781" s="1"/>
      <c r="R781" s="1"/>
      <c r="S781" s="1"/>
      <c r="T781" s="1"/>
      <c r="U781" s="1"/>
    </row>
    <row r="782" spans="1:21" x14ac:dyDescent="0.25">
      <c r="A782" s="6">
        <v>775</v>
      </c>
      <c r="B782" s="21"/>
      <c r="C782" s="21"/>
      <c r="D782" s="1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3"/>
      <c r="Q782" s="1"/>
      <c r="R782" s="1"/>
      <c r="S782" s="1"/>
      <c r="T782" s="1"/>
      <c r="U782" s="1"/>
    </row>
    <row r="783" spans="1:21" x14ac:dyDescent="0.25">
      <c r="A783" s="6">
        <v>776</v>
      </c>
      <c r="B783" s="21"/>
      <c r="C783" s="21"/>
      <c r="D783" s="1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3"/>
      <c r="Q783" s="1"/>
      <c r="R783" s="1"/>
      <c r="S783" s="1"/>
      <c r="T783" s="1"/>
      <c r="U783" s="1"/>
    </row>
    <row r="784" spans="1:21" x14ac:dyDescent="0.25">
      <c r="A784" s="6">
        <v>777</v>
      </c>
      <c r="B784" s="21"/>
      <c r="C784" s="21"/>
      <c r="D784" s="1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3"/>
      <c r="Q784" s="1"/>
      <c r="R784" s="1"/>
      <c r="S784" s="1"/>
      <c r="T784" s="1"/>
      <c r="U784" s="1"/>
    </row>
    <row r="785" spans="1:21" x14ac:dyDescent="0.25">
      <c r="A785" s="6">
        <v>778</v>
      </c>
      <c r="B785" s="21"/>
      <c r="C785" s="21"/>
      <c r="D785" s="1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3"/>
      <c r="Q785" s="1"/>
      <c r="R785" s="1"/>
      <c r="S785" s="1"/>
      <c r="T785" s="1"/>
      <c r="U785" s="1"/>
    </row>
    <row r="786" spans="1:21" x14ac:dyDescent="0.25">
      <c r="A786" s="6">
        <v>779</v>
      </c>
      <c r="B786" s="21"/>
      <c r="C786" s="21"/>
      <c r="D786" s="1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3"/>
      <c r="Q786" s="1"/>
      <c r="R786" s="1"/>
      <c r="S786" s="1"/>
      <c r="T786" s="1"/>
      <c r="U786" s="1"/>
    </row>
    <row r="787" spans="1:21" x14ac:dyDescent="0.25">
      <c r="A787" s="6">
        <v>780</v>
      </c>
      <c r="B787" s="21"/>
      <c r="C787" s="21"/>
      <c r="D787" s="1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3"/>
      <c r="Q787" s="1"/>
      <c r="R787" s="1"/>
      <c r="S787" s="1"/>
      <c r="T787" s="1"/>
      <c r="U787" s="1"/>
    </row>
    <row r="788" spans="1:21" x14ac:dyDescent="0.25">
      <c r="A788" s="6">
        <v>781</v>
      </c>
      <c r="B788" s="21"/>
      <c r="C788" s="21"/>
      <c r="D788" s="1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3"/>
      <c r="Q788" s="1"/>
      <c r="R788" s="1"/>
      <c r="S788" s="1"/>
      <c r="T788" s="1"/>
      <c r="U788" s="1"/>
    </row>
    <row r="789" spans="1:21" x14ac:dyDescent="0.25">
      <c r="A789" s="6">
        <v>782</v>
      </c>
      <c r="B789" s="21"/>
      <c r="C789" s="21"/>
      <c r="D789" s="1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3"/>
      <c r="Q789" s="1"/>
      <c r="R789" s="1"/>
      <c r="S789" s="1"/>
      <c r="T789" s="1"/>
      <c r="U789" s="1"/>
    </row>
    <row r="790" spans="1:21" x14ac:dyDescent="0.25">
      <c r="A790" s="6">
        <v>783</v>
      </c>
      <c r="B790" s="21"/>
      <c r="C790" s="21"/>
      <c r="D790" s="1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3"/>
      <c r="Q790" s="1"/>
      <c r="R790" s="1"/>
      <c r="S790" s="1"/>
      <c r="T790" s="1"/>
      <c r="U790" s="1"/>
    </row>
    <row r="791" spans="1:21" x14ac:dyDescent="0.25">
      <c r="A791" s="6">
        <v>784</v>
      </c>
      <c r="B791" s="21"/>
      <c r="C791" s="21"/>
      <c r="D791" s="1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3"/>
      <c r="Q791" s="1"/>
      <c r="R791" s="1"/>
      <c r="S791" s="1"/>
      <c r="T791" s="1"/>
      <c r="U791" s="1"/>
    </row>
    <row r="792" spans="1:21" x14ac:dyDescent="0.25">
      <c r="A792" s="6">
        <v>785</v>
      </c>
      <c r="B792" s="21"/>
      <c r="C792" s="21"/>
      <c r="D792" s="1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3"/>
      <c r="Q792" s="1"/>
      <c r="R792" s="1"/>
      <c r="S792" s="1"/>
      <c r="T792" s="1"/>
      <c r="U792" s="1"/>
    </row>
    <row r="793" spans="1:21" x14ac:dyDescent="0.25">
      <c r="A793" s="6">
        <v>786</v>
      </c>
      <c r="B793" s="21"/>
      <c r="C793" s="21"/>
      <c r="D793" s="1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3"/>
      <c r="Q793" s="1"/>
      <c r="R793" s="1"/>
      <c r="S793" s="1"/>
      <c r="T793" s="1"/>
      <c r="U793" s="1"/>
    </row>
    <row r="794" spans="1:21" x14ac:dyDescent="0.25">
      <c r="A794" s="6">
        <v>787</v>
      </c>
      <c r="B794" s="21"/>
      <c r="C794" s="21"/>
      <c r="D794" s="1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3"/>
      <c r="Q794" s="1"/>
      <c r="R794" s="1"/>
      <c r="S794" s="1"/>
      <c r="T794" s="1"/>
      <c r="U794" s="1"/>
    </row>
    <row r="795" spans="1:21" x14ac:dyDescent="0.25">
      <c r="A795" s="6">
        <v>788</v>
      </c>
      <c r="B795" s="21"/>
      <c r="C795" s="21"/>
      <c r="D795" s="1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3"/>
      <c r="Q795" s="1"/>
      <c r="R795" s="1"/>
      <c r="S795" s="1"/>
      <c r="T795" s="1"/>
      <c r="U795" s="1"/>
    </row>
    <row r="796" spans="1:21" x14ac:dyDescent="0.25">
      <c r="A796" s="6">
        <v>789</v>
      </c>
      <c r="B796" s="21"/>
      <c r="C796" s="21"/>
      <c r="D796" s="1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3"/>
      <c r="Q796" s="1"/>
      <c r="R796" s="1"/>
      <c r="S796" s="1"/>
      <c r="T796" s="1"/>
      <c r="U796" s="1"/>
    </row>
    <row r="797" spans="1:21" x14ac:dyDescent="0.25">
      <c r="A797" s="6">
        <v>790</v>
      </c>
      <c r="B797" s="21"/>
      <c r="C797" s="21"/>
      <c r="D797" s="1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3"/>
      <c r="Q797" s="1"/>
      <c r="R797" s="1"/>
      <c r="S797" s="1"/>
      <c r="T797" s="1"/>
      <c r="U797" s="1"/>
    </row>
    <row r="798" spans="1:21" x14ac:dyDescent="0.25">
      <c r="A798" s="6">
        <v>791</v>
      </c>
      <c r="B798" s="21"/>
      <c r="C798" s="21"/>
      <c r="D798" s="1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3"/>
      <c r="Q798" s="1"/>
      <c r="R798" s="1"/>
      <c r="S798" s="1"/>
      <c r="T798" s="1"/>
      <c r="U798" s="1"/>
    </row>
    <row r="799" spans="1:21" x14ac:dyDescent="0.25">
      <c r="A799" s="6">
        <v>792</v>
      </c>
      <c r="B799" s="21"/>
      <c r="C799" s="21"/>
      <c r="D799" s="1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3"/>
      <c r="Q799" s="1"/>
      <c r="R799" s="1"/>
      <c r="S799" s="1"/>
      <c r="T799" s="1"/>
      <c r="U799" s="1"/>
    </row>
    <row r="800" spans="1:21" x14ac:dyDescent="0.25">
      <c r="A800" s="6">
        <v>793</v>
      </c>
      <c r="B800" s="21"/>
      <c r="C800" s="21"/>
      <c r="D800" s="1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3"/>
      <c r="Q800" s="1"/>
      <c r="R800" s="1"/>
      <c r="S800" s="1"/>
      <c r="T800" s="1"/>
      <c r="U800" s="1"/>
    </row>
    <row r="801" spans="1:21" x14ac:dyDescent="0.25">
      <c r="A801" s="6">
        <v>794</v>
      </c>
      <c r="B801" s="21"/>
      <c r="C801" s="21"/>
      <c r="D801" s="1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3"/>
      <c r="Q801" s="1"/>
      <c r="R801" s="1"/>
      <c r="S801" s="1"/>
      <c r="T801" s="1"/>
      <c r="U801" s="1"/>
    </row>
    <row r="802" spans="1:21" x14ac:dyDescent="0.25">
      <c r="A802" s="6">
        <v>795</v>
      </c>
      <c r="B802" s="21"/>
      <c r="C802" s="21"/>
      <c r="D802" s="1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3"/>
      <c r="Q802" s="1"/>
      <c r="R802" s="1"/>
      <c r="S802" s="1"/>
      <c r="T802" s="1"/>
      <c r="U802" s="1"/>
    </row>
    <row r="803" spans="1:21" x14ac:dyDescent="0.25">
      <c r="A803" s="6">
        <v>796</v>
      </c>
      <c r="B803" s="21"/>
      <c r="C803" s="21"/>
      <c r="D803" s="1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3"/>
      <c r="Q803" s="1"/>
      <c r="R803" s="1"/>
      <c r="S803" s="1"/>
      <c r="T803" s="1"/>
      <c r="U803" s="1"/>
    </row>
    <row r="804" spans="1:21" x14ac:dyDescent="0.25">
      <c r="A804" s="6">
        <v>797</v>
      </c>
      <c r="B804" s="21"/>
      <c r="C804" s="21"/>
      <c r="D804" s="1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3"/>
      <c r="Q804" s="1"/>
      <c r="R804" s="1"/>
      <c r="S804" s="1"/>
      <c r="T804" s="1"/>
      <c r="U804" s="1"/>
    </row>
    <row r="805" spans="1:21" x14ac:dyDescent="0.25">
      <c r="A805" s="6">
        <v>798</v>
      </c>
      <c r="B805" s="21"/>
      <c r="C805" s="21"/>
      <c r="D805" s="1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3"/>
      <c r="Q805" s="1"/>
      <c r="R805" s="1"/>
      <c r="S805" s="1"/>
      <c r="T805" s="1"/>
      <c r="U805" s="1"/>
    </row>
    <row r="806" spans="1:21" x14ac:dyDescent="0.25">
      <c r="A806" s="6">
        <v>799</v>
      </c>
      <c r="B806" s="21"/>
      <c r="C806" s="21"/>
      <c r="D806" s="1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3"/>
      <c r="Q806" s="1"/>
      <c r="R806" s="1"/>
      <c r="S806" s="1"/>
      <c r="T806" s="1"/>
      <c r="U806" s="1"/>
    </row>
    <row r="807" spans="1:21" x14ac:dyDescent="0.25">
      <c r="A807" s="6">
        <v>800</v>
      </c>
      <c r="B807" s="21"/>
      <c r="C807" s="21"/>
      <c r="D807" s="1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3"/>
      <c r="Q807" s="1"/>
      <c r="R807" s="1"/>
      <c r="S807" s="1"/>
      <c r="T807" s="1"/>
      <c r="U807" s="1"/>
    </row>
    <row r="808" spans="1:21" x14ac:dyDescent="0.25">
      <c r="A808" s="6">
        <v>801</v>
      </c>
      <c r="B808" s="21"/>
      <c r="C808" s="21"/>
      <c r="D808" s="1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3"/>
      <c r="Q808" s="1"/>
      <c r="R808" s="1"/>
      <c r="S808" s="1"/>
      <c r="T808" s="1"/>
      <c r="U808" s="1"/>
    </row>
    <row r="809" spans="1:21" x14ac:dyDescent="0.25">
      <c r="A809" s="6">
        <v>802</v>
      </c>
      <c r="B809" s="21"/>
      <c r="C809" s="21"/>
      <c r="D809" s="1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3"/>
      <c r="Q809" s="1"/>
      <c r="R809" s="1"/>
      <c r="S809" s="1"/>
      <c r="T809" s="1"/>
      <c r="U809" s="1"/>
    </row>
    <row r="810" spans="1:21" x14ac:dyDescent="0.25">
      <c r="A810" s="6">
        <v>803</v>
      </c>
      <c r="B810" s="21"/>
      <c r="C810" s="21"/>
      <c r="D810" s="1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3"/>
      <c r="Q810" s="1"/>
      <c r="R810" s="1"/>
      <c r="S810" s="1"/>
      <c r="T810" s="1"/>
      <c r="U810" s="1"/>
    </row>
    <row r="811" spans="1:21" x14ac:dyDescent="0.25">
      <c r="A811" s="6">
        <v>804</v>
      </c>
      <c r="B811" s="21"/>
      <c r="C811" s="21"/>
      <c r="D811" s="1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3"/>
      <c r="Q811" s="1"/>
      <c r="R811" s="1"/>
      <c r="S811" s="1"/>
      <c r="T811" s="1"/>
      <c r="U811" s="1"/>
    </row>
    <row r="812" spans="1:21" x14ac:dyDescent="0.25">
      <c r="A812" s="6">
        <v>805</v>
      </c>
      <c r="B812" s="21"/>
      <c r="C812" s="21"/>
      <c r="D812" s="1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3"/>
      <c r="Q812" s="1"/>
      <c r="R812" s="1"/>
      <c r="S812" s="1"/>
      <c r="T812" s="1"/>
      <c r="U812" s="1"/>
    </row>
    <row r="813" spans="1:21" x14ac:dyDescent="0.25">
      <c r="A813" s="6">
        <v>806</v>
      </c>
      <c r="B813" s="21"/>
      <c r="C813" s="21"/>
      <c r="D813" s="1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3"/>
      <c r="Q813" s="1"/>
      <c r="R813" s="1"/>
      <c r="S813" s="1"/>
      <c r="T813" s="1"/>
      <c r="U813" s="1"/>
    </row>
    <row r="814" spans="1:21" x14ac:dyDescent="0.25">
      <c r="A814" s="6">
        <v>807</v>
      </c>
      <c r="B814" s="21"/>
      <c r="C814" s="21"/>
      <c r="D814" s="1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3"/>
      <c r="Q814" s="1"/>
      <c r="R814" s="1"/>
      <c r="S814" s="1"/>
      <c r="T814" s="1"/>
      <c r="U814" s="1"/>
    </row>
    <row r="815" spans="1:21" x14ac:dyDescent="0.25">
      <c r="A815" s="6">
        <v>808</v>
      </c>
      <c r="B815" s="21"/>
      <c r="C815" s="21"/>
      <c r="D815" s="1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3"/>
      <c r="Q815" s="1"/>
      <c r="R815" s="1"/>
      <c r="S815" s="1"/>
      <c r="T815" s="1"/>
      <c r="U815" s="1"/>
    </row>
    <row r="816" spans="1:21" x14ac:dyDescent="0.25">
      <c r="A816" s="6">
        <v>809</v>
      </c>
      <c r="B816" s="21"/>
      <c r="C816" s="21"/>
      <c r="D816" s="1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3"/>
      <c r="Q816" s="1"/>
      <c r="R816" s="1"/>
      <c r="S816" s="1"/>
      <c r="T816" s="1"/>
      <c r="U816" s="1"/>
    </row>
    <row r="817" spans="1:21" x14ac:dyDescent="0.25">
      <c r="A817" s="6">
        <v>810</v>
      </c>
      <c r="B817" s="21"/>
      <c r="C817" s="21"/>
      <c r="D817" s="1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3"/>
      <c r="Q817" s="1"/>
      <c r="R817" s="1"/>
      <c r="S817" s="1"/>
      <c r="T817" s="1"/>
      <c r="U817" s="1"/>
    </row>
    <row r="818" spans="1:21" x14ac:dyDescent="0.25">
      <c r="A818" s="6">
        <v>811</v>
      </c>
      <c r="B818" s="21"/>
      <c r="C818" s="21"/>
      <c r="D818" s="1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3"/>
      <c r="Q818" s="1"/>
      <c r="R818" s="1"/>
      <c r="S818" s="1"/>
      <c r="T818" s="1"/>
      <c r="U818" s="1"/>
    </row>
    <row r="819" spans="1:21" x14ac:dyDescent="0.25">
      <c r="A819" s="6">
        <v>812</v>
      </c>
      <c r="B819" s="21"/>
      <c r="C819" s="21"/>
      <c r="D819" s="1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3"/>
      <c r="Q819" s="1"/>
      <c r="R819" s="1"/>
      <c r="S819" s="1"/>
      <c r="T819" s="1"/>
      <c r="U819" s="1"/>
    </row>
    <row r="820" spans="1:21" x14ac:dyDescent="0.25">
      <c r="A820" s="6">
        <v>813</v>
      </c>
      <c r="B820" s="21"/>
      <c r="C820" s="21"/>
      <c r="D820" s="1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3"/>
      <c r="Q820" s="1"/>
      <c r="R820" s="1"/>
      <c r="S820" s="1"/>
      <c r="T820" s="1"/>
      <c r="U820" s="1"/>
    </row>
    <row r="821" spans="1:21" x14ac:dyDescent="0.25">
      <c r="A821" s="6">
        <v>814</v>
      </c>
      <c r="B821" s="21"/>
      <c r="C821" s="21"/>
      <c r="D821" s="1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3"/>
      <c r="Q821" s="1"/>
      <c r="R821" s="1"/>
      <c r="S821" s="1"/>
      <c r="T821" s="1"/>
      <c r="U821" s="1"/>
    </row>
    <row r="822" spans="1:21" x14ac:dyDescent="0.25">
      <c r="A822" s="6">
        <v>815</v>
      </c>
      <c r="B822" s="21"/>
      <c r="C822" s="21"/>
      <c r="D822" s="1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3"/>
      <c r="Q822" s="1"/>
      <c r="R822" s="1"/>
      <c r="S822" s="1"/>
      <c r="T822" s="1"/>
      <c r="U822" s="1"/>
    </row>
    <row r="823" spans="1:21" x14ac:dyDescent="0.25">
      <c r="A823" s="6">
        <v>816</v>
      </c>
      <c r="B823" s="21"/>
      <c r="C823" s="21"/>
      <c r="D823" s="1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3"/>
      <c r="Q823" s="1"/>
      <c r="R823" s="1"/>
      <c r="S823" s="1"/>
      <c r="T823" s="1"/>
      <c r="U823" s="1"/>
    </row>
    <row r="824" spans="1:21" x14ac:dyDescent="0.25">
      <c r="A824" s="6">
        <v>817</v>
      </c>
      <c r="B824" s="21"/>
      <c r="C824" s="21"/>
      <c r="D824" s="1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3"/>
      <c r="Q824" s="1"/>
      <c r="R824" s="1"/>
      <c r="S824" s="1"/>
      <c r="T824" s="1"/>
      <c r="U824" s="1"/>
    </row>
    <row r="825" spans="1:21" x14ac:dyDescent="0.25">
      <c r="A825" s="6">
        <v>818</v>
      </c>
      <c r="B825" s="21"/>
      <c r="C825" s="21"/>
      <c r="D825" s="1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3"/>
      <c r="Q825" s="1"/>
      <c r="R825" s="1"/>
      <c r="S825" s="1"/>
      <c r="T825" s="1"/>
      <c r="U825" s="1"/>
    </row>
    <row r="826" spans="1:21" x14ac:dyDescent="0.25">
      <c r="A826" s="6">
        <v>819</v>
      </c>
      <c r="B826" s="21"/>
      <c r="C826" s="21"/>
      <c r="D826" s="1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3"/>
      <c r="Q826" s="1"/>
      <c r="R826" s="1"/>
      <c r="S826" s="1"/>
      <c r="T826" s="1"/>
      <c r="U826" s="1"/>
    </row>
    <row r="827" spans="1:21" x14ac:dyDescent="0.25">
      <c r="A827" s="6">
        <v>820</v>
      </c>
      <c r="B827" s="21"/>
      <c r="C827" s="21"/>
      <c r="D827" s="1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3"/>
      <c r="Q827" s="1"/>
      <c r="R827" s="1"/>
      <c r="S827" s="1"/>
      <c r="T827" s="1"/>
      <c r="U827" s="1"/>
    </row>
    <row r="828" spans="1:21" x14ac:dyDescent="0.25">
      <c r="A828" s="6">
        <v>821</v>
      </c>
      <c r="B828" s="21"/>
      <c r="C828" s="21"/>
      <c r="D828" s="1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3"/>
      <c r="Q828" s="1"/>
      <c r="R828" s="1"/>
      <c r="S828" s="1"/>
      <c r="T828" s="1"/>
      <c r="U828" s="1"/>
    </row>
    <row r="829" spans="1:21" x14ac:dyDescent="0.25">
      <c r="A829" s="6">
        <v>822</v>
      </c>
      <c r="B829" s="21"/>
      <c r="C829" s="21"/>
      <c r="D829" s="1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3"/>
      <c r="Q829" s="1"/>
      <c r="R829" s="1"/>
      <c r="S829" s="1"/>
      <c r="T829" s="1"/>
      <c r="U829" s="1"/>
    </row>
    <row r="830" spans="1:21" x14ac:dyDescent="0.25">
      <c r="A830" s="6">
        <v>823</v>
      </c>
      <c r="B830" s="21"/>
      <c r="C830" s="21"/>
      <c r="D830" s="1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3"/>
      <c r="Q830" s="1"/>
      <c r="R830" s="1"/>
      <c r="S830" s="1"/>
      <c r="T830" s="1"/>
      <c r="U830" s="1"/>
    </row>
    <row r="831" spans="1:21" x14ac:dyDescent="0.25">
      <c r="A831" s="6">
        <v>824</v>
      </c>
      <c r="B831" s="21"/>
      <c r="C831" s="21"/>
      <c r="D831" s="1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3"/>
      <c r="Q831" s="1"/>
      <c r="R831" s="1"/>
      <c r="S831" s="1"/>
      <c r="T831" s="1"/>
      <c r="U831" s="1"/>
    </row>
    <row r="832" spans="1:21" x14ac:dyDescent="0.25">
      <c r="A832" s="6">
        <v>825</v>
      </c>
      <c r="B832" s="21"/>
      <c r="C832" s="21"/>
      <c r="D832" s="1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3"/>
      <c r="Q832" s="1"/>
      <c r="R832" s="1"/>
      <c r="S832" s="1"/>
      <c r="T832" s="1"/>
      <c r="U832" s="1"/>
    </row>
    <row r="833" spans="1:21" x14ac:dyDescent="0.25">
      <c r="A833" s="6">
        <v>826</v>
      </c>
      <c r="B833" s="21"/>
      <c r="C833" s="21"/>
      <c r="D833" s="1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3"/>
      <c r="Q833" s="1"/>
      <c r="R833" s="1"/>
      <c r="S833" s="1"/>
      <c r="T833" s="1"/>
      <c r="U833" s="1"/>
    </row>
    <row r="834" spans="1:21" x14ac:dyDescent="0.25">
      <c r="A834" s="6">
        <v>827</v>
      </c>
      <c r="B834" s="21"/>
      <c r="C834" s="21"/>
      <c r="D834" s="1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3"/>
      <c r="Q834" s="1"/>
      <c r="R834" s="1"/>
      <c r="S834" s="1"/>
      <c r="T834" s="1"/>
      <c r="U834" s="1"/>
    </row>
    <row r="835" spans="1:21" x14ac:dyDescent="0.25">
      <c r="A835" s="6">
        <v>828</v>
      </c>
      <c r="B835" s="21"/>
      <c r="C835" s="21"/>
      <c r="D835" s="1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3"/>
      <c r="Q835" s="1"/>
      <c r="R835" s="1"/>
      <c r="S835" s="1"/>
      <c r="T835" s="1"/>
      <c r="U835" s="1"/>
    </row>
    <row r="836" spans="1:21" x14ac:dyDescent="0.25">
      <c r="A836" s="6">
        <v>829</v>
      </c>
      <c r="B836" s="21"/>
      <c r="C836" s="21"/>
      <c r="D836" s="1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3"/>
      <c r="Q836" s="1"/>
      <c r="R836" s="1"/>
      <c r="S836" s="1"/>
      <c r="T836" s="1"/>
      <c r="U836" s="1"/>
    </row>
    <row r="837" spans="1:21" x14ac:dyDescent="0.25">
      <c r="A837" s="6">
        <v>830</v>
      </c>
      <c r="B837" s="21"/>
      <c r="C837" s="21"/>
      <c r="D837" s="1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3"/>
      <c r="Q837" s="1"/>
      <c r="R837" s="1"/>
      <c r="S837" s="1"/>
      <c r="T837" s="1"/>
      <c r="U837" s="1"/>
    </row>
    <row r="838" spans="1:21" x14ac:dyDescent="0.25">
      <c r="A838" s="6">
        <v>831</v>
      </c>
      <c r="B838" s="21"/>
      <c r="C838" s="21"/>
      <c r="D838" s="1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3"/>
      <c r="Q838" s="1"/>
      <c r="R838" s="1"/>
      <c r="S838" s="1"/>
      <c r="T838" s="1"/>
      <c r="U838" s="1"/>
    </row>
    <row r="839" spans="1:21" x14ac:dyDescent="0.25">
      <c r="A839" s="6">
        <v>832</v>
      </c>
      <c r="B839" s="21"/>
      <c r="C839" s="21"/>
      <c r="D839" s="1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3"/>
      <c r="Q839" s="1"/>
      <c r="R839" s="1"/>
      <c r="S839" s="1"/>
      <c r="T839" s="1"/>
      <c r="U839" s="1"/>
    </row>
    <row r="840" spans="1:21" x14ac:dyDescent="0.25">
      <c r="A840" s="6">
        <v>833</v>
      </c>
      <c r="B840" s="21"/>
      <c r="C840" s="21"/>
      <c r="D840" s="1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3"/>
      <c r="Q840" s="1"/>
      <c r="R840" s="1"/>
      <c r="S840" s="1"/>
      <c r="T840" s="1"/>
      <c r="U840" s="1"/>
    </row>
    <row r="841" spans="1:21" x14ac:dyDescent="0.25">
      <c r="A841" s="6">
        <v>834</v>
      </c>
      <c r="B841" s="21"/>
      <c r="C841" s="21"/>
      <c r="D841" s="1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3"/>
      <c r="Q841" s="1"/>
      <c r="R841" s="1"/>
      <c r="S841" s="1"/>
      <c r="T841" s="1"/>
      <c r="U841" s="1"/>
    </row>
    <row r="842" spans="1:21" x14ac:dyDescent="0.25">
      <c r="A842" s="6">
        <v>835</v>
      </c>
      <c r="B842" s="21"/>
      <c r="C842" s="21"/>
      <c r="D842" s="1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3"/>
      <c r="Q842" s="1"/>
      <c r="R842" s="1"/>
      <c r="S842" s="1"/>
      <c r="T842" s="1"/>
      <c r="U842" s="1"/>
    </row>
    <row r="843" spans="1:21" x14ac:dyDescent="0.25">
      <c r="A843" s="6">
        <v>836</v>
      </c>
      <c r="B843" s="21"/>
      <c r="C843" s="21"/>
      <c r="D843" s="1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3"/>
      <c r="Q843" s="1"/>
      <c r="R843" s="1"/>
      <c r="S843" s="1"/>
      <c r="T843" s="1"/>
      <c r="U843" s="1"/>
    </row>
    <row r="844" spans="1:21" x14ac:dyDescent="0.25">
      <c r="A844" s="6">
        <v>837</v>
      </c>
      <c r="B844" s="21"/>
      <c r="C844" s="21"/>
      <c r="D844" s="1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3"/>
      <c r="Q844" s="1"/>
      <c r="R844" s="1"/>
      <c r="S844" s="1"/>
      <c r="T844" s="1"/>
      <c r="U844" s="1"/>
    </row>
    <row r="845" spans="1:21" x14ac:dyDescent="0.25">
      <c r="A845" s="6">
        <v>838</v>
      </c>
      <c r="B845" s="21"/>
      <c r="C845" s="21"/>
      <c r="D845" s="1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3"/>
      <c r="Q845" s="1"/>
      <c r="R845" s="1"/>
      <c r="S845" s="1"/>
      <c r="T845" s="1"/>
      <c r="U845" s="1"/>
    </row>
    <row r="846" spans="1:21" x14ac:dyDescent="0.25">
      <c r="A846" s="6">
        <v>839</v>
      </c>
      <c r="B846" s="21"/>
      <c r="C846" s="21"/>
      <c r="D846" s="1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3"/>
      <c r="Q846" s="1"/>
      <c r="R846" s="1"/>
      <c r="S846" s="1"/>
      <c r="T846" s="1"/>
      <c r="U846" s="1"/>
    </row>
    <row r="847" spans="1:21" x14ac:dyDescent="0.25">
      <c r="A847" s="6">
        <v>840</v>
      </c>
      <c r="B847" s="21"/>
      <c r="C847" s="21"/>
      <c r="D847" s="1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3"/>
      <c r="Q847" s="1"/>
      <c r="R847" s="1"/>
      <c r="S847" s="1"/>
      <c r="T847" s="1"/>
      <c r="U847" s="1"/>
    </row>
    <row r="848" spans="1:21" x14ac:dyDescent="0.25">
      <c r="A848" s="6">
        <v>841</v>
      </c>
      <c r="B848" s="21"/>
      <c r="C848" s="21"/>
      <c r="D848" s="1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3"/>
      <c r="Q848" s="1"/>
      <c r="R848" s="1"/>
      <c r="S848" s="1"/>
      <c r="T848" s="1"/>
      <c r="U848" s="1"/>
    </row>
    <row r="849" spans="1:21" x14ac:dyDescent="0.25">
      <c r="A849" s="6">
        <v>842</v>
      </c>
      <c r="B849" s="21"/>
      <c r="C849" s="21"/>
      <c r="D849" s="1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3"/>
      <c r="Q849" s="1"/>
      <c r="R849" s="1"/>
      <c r="S849" s="1"/>
      <c r="T849" s="1"/>
      <c r="U849" s="1"/>
    </row>
    <row r="850" spans="1:21" x14ac:dyDescent="0.25">
      <c r="A850" s="6">
        <v>843</v>
      </c>
      <c r="B850" s="21"/>
      <c r="C850" s="21"/>
      <c r="D850" s="1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3"/>
      <c r="Q850" s="1"/>
      <c r="R850" s="1"/>
      <c r="S850" s="1"/>
      <c r="T850" s="1"/>
      <c r="U850" s="1"/>
    </row>
    <row r="851" spans="1:21" x14ac:dyDescent="0.25">
      <c r="A851" s="6">
        <v>844</v>
      </c>
      <c r="B851" s="21"/>
      <c r="C851" s="21"/>
      <c r="D851" s="1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3"/>
      <c r="Q851" s="1"/>
      <c r="R851" s="1"/>
      <c r="S851" s="1"/>
      <c r="T851" s="1"/>
      <c r="U851" s="1"/>
    </row>
    <row r="852" spans="1:21" x14ac:dyDescent="0.25">
      <c r="A852" s="6">
        <v>845</v>
      </c>
      <c r="B852" s="21"/>
      <c r="C852" s="21"/>
      <c r="D852" s="1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3"/>
      <c r="Q852" s="1"/>
      <c r="R852" s="1"/>
      <c r="S852" s="1"/>
      <c r="T852" s="1"/>
      <c r="U852" s="1"/>
    </row>
    <row r="853" spans="1:21" x14ac:dyDescent="0.25">
      <c r="A853" s="6">
        <v>846</v>
      </c>
      <c r="B853" s="21"/>
      <c r="C853" s="21"/>
      <c r="D853" s="1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3"/>
      <c r="Q853" s="1"/>
      <c r="R853" s="1"/>
      <c r="S853" s="1"/>
      <c r="T853" s="1"/>
      <c r="U853" s="1"/>
    </row>
    <row r="854" spans="1:21" x14ac:dyDescent="0.25">
      <c r="A854" s="6">
        <v>847</v>
      </c>
      <c r="B854" s="21"/>
      <c r="C854" s="21"/>
      <c r="D854" s="1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3"/>
      <c r="Q854" s="1"/>
      <c r="R854" s="1"/>
      <c r="S854" s="1"/>
      <c r="T854" s="1"/>
      <c r="U854" s="1"/>
    </row>
    <row r="855" spans="1:21" x14ac:dyDescent="0.25">
      <c r="A855" s="6">
        <v>848</v>
      </c>
      <c r="B855" s="21"/>
      <c r="C855" s="21"/>
      <c r="D855" s="1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3"/>
      <c r="Q855" s="1"/>
      <c r="R855" s="1"/>
      <c r="S855" s="1"/>
      <c r="T855" s="1"/>
      <c r="U855" s="1"/>
    </row>
    <row r="856" spans="1:21" x14ac:dyDescent="0.25">
      <c r="A856" s="6">
        <v>849</v>
      </c>
      <c r="B856" s="21"/>
      <c r="C856" s="21"/>
      <c r="D856" s="1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3"/>
      <c r="Q856" s="1"/>
      <c r="R856" s="1"/>
      <c r="S856" s="1"/>
      <c r="T856" s="1"/>
      <c r="U856" s="1"/>
    </row>
    <row r="857" spans="1:21" x14ac:dyDescent="0.25">
      <c r="A857" s="6">
        <v>850</v>
      </c>
      <c r="B857" s="21"/>
      <c r="C857" s="21"/>
      <c r="D857" s="1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3"/>
      <c r="Q857" s="1"/>
      <c r="R857" s="1"/>
      <c r="S857" s="1"/>
      <c r="T857" s="1"/>
      <c r="U857" s="1"/>
    </row>
    <row r="858" spans="1:21" x14ac:dyDescent="0.25">
      <c r="A858" s="6">
        <v>851</v>
      </c>
      <c r="B858" s="21"/>
      <c r="C858" s="21"/>
      <c r="D858" s="1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3"/>
      <c r="Q858" s="1"/>
      <c r="R858" s="1"/>
      <c r="S858" s="1"/>
      <c r="T858" s="1"/>
      <c r="U858" s="1"/>
    </row>
    <row r="859" spans="1:21" x14ac:dyDescent="0.25">
      <c r="A859" s="6">
        <v>852</v>
      </c>
      <c r="B859" s="21"/>
      <c r="C859" s="21"/>
      <c r="D859" s="1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3"/>
      <c r="Q859" s="1"/>
      <c r="R859" s="1"/>
      <c r="S859" s="1"/>
      <c r="T859" s="1"/>
      <c r="U859" s="1"/>
    </row>
    <row r="860" spans="1:21" x14ac:dyDescent="0.25">
      <c r="A860" s="6">
        <v>853</v>
      </c>
      <c r="B860" s="21"/>
      <c r="C860" s="21"/>
      <c r="D860" s="1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3"/>
      <c r="Q860" s="1"/>
      <c r="R860" s="1"/>
      <c r="S860" s="1"/>
      <c r="T860" s="1"/>
      <c r="U860" s="1"/>
    </row>
    <row r="861" spans="1:21" x14ac:dyDescent="0.25">
      <c r="A861" s="6">
        <v>854</v>
      </c>
      <c r="B861" s="21"/>
      <c r="C861" s="21"/>
      <c r="D861" s="1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3"/>
      <c r="Q861" s="1"/>
      <c r="R861" s="1"/>
      <c r="S861" s="1"/>
      <c r="T861" s="1"/>
      <c r="U861" s="1"/>
    </row>
    <row r="862" spans="1:21" x14ac:dyDescent="0.25">
      <c r="A862" s="6">
        <v>855</v>
      </c>
      <c r="B862" s="21"/>
      <c r="C862" s="21"/>
      <c r="D862" s="1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3"/>
      <c r="Q862" s="1"/>
      <c r="R862" s="1"/>
      <c r="S862" s="1"/>
      <c r="T862" s="1"/>
      <c r="U862" s="1"/>
    </row>
    <row r="863" spans="1:21" x14ac:dyDescent="0.25">
      <c r="A863" s="6">
        <v>856</v>
      </c>
      <c r="B863" s="21"/>
      <c r="C863" s="21"/>
      <c r="D863" s="1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3"/>
      <c r="Q863" s="1"/>
      <c r="R863" s="1"/>
      <c r="S863" s="1"/>
      <c r="T863" s="1"/>
      <c r="U863" s="1"/>
    </row>
    <row r="864" spans="1:21" x14ac:dyDescent="0.25">
      <c r="A864" s="6">
        <v>857</v>
      </c>
      <c r="B864" s="21"/>
      <c r="C864" s="21"/>
      <c r="D864" s="1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3"/>
      <c r="Q864" s="1"/>
      <c r="R864" s="1"/>
      <c r="S864" s="1"/>
      <c r="T864" s="1"/>
      <c r="U864" s="1"/>
    </row>
    <row r="865" spans="1:21" x14ac:dyDescent="0.25">
      <c r="A865" s="6">
        <v>858</v>
      </c>
      <c r="B865" s="21"/>
      <c r="C865" s="21"/>
      <c r="D865" s="1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3"/>
      <c r="Q865" s="1"/>
      <c r="R865" s="1"/>
      <c r="S865" s="1"/>
      <c r="T865" s="1"/>
      <c r="U865" s="1"/>
    </row>
    <row r="866" spans="1:21" x14ac:dyDescent="0.25">
      <c r="A866" s="6">
        <v>859</v>
      </c>
      <c r="B866" s="21"/>
      <c r="C866" s="21"/>
      <c r="D866" s="1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3"/>
      <c r="Q866" s="1"/>
      <c r="R866" s="1"/>
      <c r="S866" s="1"/>
      <c r="T866" s="1"/>
      <c r="U866" s="1"/>
    </row>
    <row r="867" spans="1:21" x14ac:dyDescent="0.25">
      <c r="A867" s="6">
        <v>860</v>
      </c>
      <c r="B867" s="21"/>
      <c r="C867" s="21"/>
      <c r="D867" s="1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3"/>
      <c r="Q867" s="1"/>
      <c r="R867" s="1"/>
      <c r="S867" s="1"/>
      <c r="T867" s="1"/>
      <c r="U867" s="1"/>
    </row>
    <row r="868" spans="1:21" x14ac:dyDescent="0.25">
      <c r="A868" s="6">
        <v>861</v>
      </c>
      <c r="B868" s="21"/>
      <c r="C868" s="21"/>
      <c r="D868" s="1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3"/>
      <c r="Q868" s="1"/>
      <c r="R868" s="1"/>
      <c r="S868" s="1"/>
      <c r="T868" s="1"/>
      <c r="U868" s="1"/>
    </row>
    <row r="869" spans="1:21" x14ac:dyDescent="0.25">
      <c r="A869" s="6">
        <v>862</v>
      </c>
      <c r="B869" s="21"/>
      <c r="C869" s="21"/>
      <c r="D869" s="1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3"/>
      <c r="Q869" s="1"/>
      <c r="R869" s="1"/>
      <c r="S869" s="1"/>
      <c r="T869" s="1"/>
      <c r="U869" s="1"/>
    </row>
    <row r="870" spans="1:21" x14ac:dyDescent="0.25">
      <c r="A870" s="6">
        <v>863</v>
      </c>
      <c r="B870" s="21"/>
      <c r="C870" s="21"/>
      <c r="D870" s="1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3"/>
      <c r="Q870" s="1"/>
      <c r="R870" s="1"/>
      <c r="S870" s="1"/>
      <c r="T870" s="1"/>
      <c r="U870" s="1"/>
    </row>
    <row r="871" spans="1:21" x14ac:dyDescent="0.25">
      <c r="A871" s="6">
        <v>864</v>
      </c>
      <c r="B871" s="21"/>
      <c r="C871" s="21"/>
      <c r="D871" s="1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3"/>
      <c r="Q871" s="1"/>
      <c r="R871" s="1"/>
      <c r="S871" s="1"/>
      <c r="T871" s="1"/>
      <c r="U871" s="1"/>
    </row>
    <row r="872" spans="1:21" x14ac:dyDescent="0.25">
      <c r="A872" s="6">
        <v>865</v>
      </c>
      <c r="B872" s="21"/>
      <c r="C872" s="21"/>
      <c r="D872" s="1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3"/>
      <c r="Q872" s="1"/>
      <c r="R872" s="1"/>
      <c r="S872" s="1"/>
      <c r="T872" s="1"/>
      <c r="U872" s="1"/>
    </row>
    <row r="873" spans="1:21" x14ac:dyDescent="0.25">
      <c r="A873" s="6">
        <v>866</v>
      </c>
      <c r="B873" s="21"/>
      <c r="C873" s="21"/>
      <c r="D873" s="1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3"/>
      <c r="Q873" s="1"/>
      <c r="R873" s="1"/>
      <c r="S873" s="1"/>
      <c r="T873" s="1"/>
      <c r="U873" s="1"/>
    </row>
    <row r="874" spans="1:21" x14ac:dyDescent="0.25">
      <c r="A874" s="6">
        <v>867</v>
      </c>
      <c r="B874" s="21"/>
      <c r="C874" s="21"/>
      <c r="D874" s="1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3"/>
      <c r="Q874" s="1"/>
      <c r="R874" s="1"/>
      <c r="S874" s="1"/>
      <c r="T874" s="1"/>
      <c r="U874" s="1"/>
    </row>
    <row r="875" spans="1:21" x14ac:dyDescent="0.25">
      <c r="A875" s="6">
        <v>868</v>
      </c>
      <c r="B875" s="21"/>
      <c r="C875" s="21"/>
      <c r="D875" s="1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3"/>
      <c r="Q875" s="1"/>
      <c r="R875" s="1"/>
      <c r="S875" s="1"/>
      <c r="T875" s="1"/>
      <c r="U875" s="1"/>
    </row>
    <row r="876" spans="1:21" x14ac:dyDescent="0.25">
      <c r="A876" s="6">
        <v>869</v>
      </c>
      <c r="B876" s="21"/>
      <c r="C876" s="21"/>
      <c r="D876" s="1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3"/>
      <c r="Q876" s="1"/>
      <c r="R876" s="1"/>
      <c r="S876" s="1"/>
      <c r="T876" s="1"/>
      <c r="U876" s="1"/>
    </row>
    <row r="877" spans="1:21" x14ac:dyDescent="0.25">
      <c r="A877" s="6">
        <v>870</v>
      </c>
      <c r="B877" s="21"/>
      <c r="C877" s="21"/>
      <c r="D877" s="1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3"/>
      <c r="Q877" s="1"/>
      <c r="R877" s="1"/>
      <c r="S877" s="1"/>
      <c r="T877" s="1"/>
      <c r="U877" s="1"/>
    </row>
    <row r="878" spans="1:21" x14ac:dyDescent="0.25">
      <c r="A878" s="6">
        <v>871</v>
      </c>
      <c r="B878" s="21"/>
      <c r="C878" s="21"/>
      <c r="D878" s="1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3"/>
      <c r="Q878" s="1"/>
      <c r="R878" s="1"/>
      <c r="S878" s="1"/>
      <c r="T878" s="1"/>
      <c r="U878" s="1"/>
    </row>
    <row r="879" spans="1:21" x14ac:dyDescent="0.25">
      <c r="A879" s="6">
        <v>872</v>
      </c>
      <c r="B879" s="21"/>
      <c r="C879" s="21"/>
      <c r="D879" s="1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3"/>
      <c r="Q879" s="1"/>
      <c r="R879" s="1"/>
      <c r="S879" s="1"/>
      <c r="T879" s="1"/>
      <c r="U879" s="1"/>
    </row>
    <row r="880" spans="1:21" x14ac:dyDescent="0.25">
      <c r="A880" s="6">
        <v>873</v>
      </c>
      <c r="B880" s="21"/>
      <c r="C880" s="21"/>
      <c r="D880" s="1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3"/>
      <c r="Q880" s="1"/>
      <c r="R880" s="1"/>
      <c r="S880" s="1"/>
      <c r="T880" s="1"/>
      <c r="U880" s="1"/>
    </row>
    <row r="881" spans="1:21" x14ac:dyDescent="0.25">
      <c r="A881" s="6">
        <v>874</v>
      </c>
      <c r="B881" s="21"/>
      <c r="C881" s="21"/>
      <c r="D881" s="1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3"/>
      <c r="Q881" s="1"/>
      <c r="R881" s="1"/>
      <c r="S881" s="1"/>
      <c r="T881" s="1"/>
      <c r="U881" s="1"/>
    </row>
    <row r="882" spans="1:21" x14ac:dyDescent="0.25">
      <c r="A882" s="6">
        <v>875</v>
      </c>
      <c r="B882" s="21"/>
      <c r="C882" s="21"/>
      <c r="D882" s="1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3"/>
      <c r="Q882" s="1"/>
      <c r="R882" s="1"/>
      <c r="S882" s="1"/>
      <c r="T882" s="1"/>
      <c r="U882" s="1"/>
    </row>
    <row r="883" spans="1:21" x14ac:dyDescent="0.25">
      <c r="A883" s="6">
        <v>876</v>
      </c>
      <c r="B883" s="21"/>
      <c r="C883" s="21"/>
      <c r="D883" s="1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3"/>
      <c r="Q883" s="1"/>
      <c r="R883" s="1"/>
      <c r="S883" s="1"/>
      <c r="T883" s="1"/>
      <c r="U883" s="1"/>
    </row>
    <row r="884" spans="1:21" x14ac:dyDescent="0.25">
      <c r="A884" s="6">
        <v>877</v>
      </c>
      <c r="B884" s="21"/>
      <c r="C884" s="21"/>
      <c r="D884" s="1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3"/>
      <c r="Q884" s="1"/>
      <c r="R884" s="1"/>
      <c r="S884" s="1"/>
      <c r="T884" s="1"/>
      <c r="U884" s="1"/>
    </row>
    <row r="885" spans="1:21" x14ac:dyDescent="0.25">
      <c r="A885" s="6">
        <v>878</v>
      </c>
      <c r="B885" s="21"/>
      <c r="C885" s="21"/>
      <c r="D885" s="1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3"/>
      <c r="Q885" s="1"/>
      <c r="R885" s="1"/>
      <c r="S885" s="1"/>
      <c r="T885" s="1"/>
      <c r="U885" s="1"/>
    </row>
    <row r="886" spans="1:21" x14ac:dyDescent="0.25">
      <c r="A886" s="6">
        <v>879</v>
      </c>
      <c r="B886" s="21"/>
      <c r="C886" s="21"/>
      <c r="D886" s="1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3"/>
      <c r="Q886" s="1"/>
      <c r="R886" s="1"/>
      <c r="S886" s="1"/>
      <c r="T886" s="1"/>
      <c r="U886" s="1"/>
    </row>
    <row r="887" spans="1:21" x14ac:dyDescent="0.25">
      <c r="A887" s="6">
        <v>880</v>
      </c>
      <c r="B887" s="21"/>
      <c r="C887" s="21"/>
      <c r="D887" s="1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3"/>
      <c r="Q887" s="1"/>
      <c r="R887" s="1"/>
      <c r="S887" s="1"/>
      <c r="T887" s="1"/>
      <c r="U887" s="1"/>
    </row>
    <row r="888" spans="1:21" x14ac:dyDescent="0.25">
      <c r="A888" s="6">
        <v>881</v>
      </c>
      <c r="B888" s="21"/>
      <c r="C888" s="21"/>
      <c r="D888" s="1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3"/>
      <c r="Q888" s="1"/>
      <c r="R888" s="1"/>
      <c r="S888" s="1"/>
      <c r="T888" s="1"/>
      <c r="U888" s="1"/>
    </row>
    <row r="889" spans="1:21" x14ac:dyDescent="0.25">
      <c r="A889" s="6">
        <v>882</v>
      </c>
      <c r="B889" s="21"/>
      <c r="C889" s="21"/>
      <c r="D889" s="1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3"/>
      <c r="Q889" s="1"/>
      <c r="R889" s="1"/>
      <c r="S889" s="1"/>
      <c r="T889" s="1"/>
      <c r="U889" s="1"/>
    </row>
    <row r="890" spans="1:21" x14ac:dyDescent="0.25">
      <c r="A890" s="6">
        <v>883</v>
      </c>
      <c r="B890" s="21"/>
      <c r="C890" s="21"/>
      <c r="D890" s="1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3"/>
      <c r="Q890" s="1"/>
      <c r="R890" s="1"/>
      <c r="S890" s="1"/>
      <c r="T890" s="1"/>
      <c r="U890" s="1"/>
    </row>
    <row r="891" spans="1:21" x14ac:dyDescent="0.25">
      <c r="A891" s="6">
        <v>884</v>
      </c>
      <c r="B891" s="21"/>
      <c r="C891" s="21"/>
      <c r="D891" s="1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3"/>
      <c r="Q891" s="1"/>
      <c r="R891" s="1"/>
      <c r="S891" s="1"/>
      <c r="T891" s="1"/>
      <c r="U891" s="1"/>
    </row>
    <row r="892" spans="1:21" x14ac:dyDescent="0.25">
      <c r="A892" s="6">
        <v>885</v>
      </c>
      <c r="B892" s="21"/>
      <c r="C892" s="21"/>
      <c r="D892" s="1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3"/>
      <c r="Q892" s="1"/>
      <c r="R892" s="1"/>
      <c r="S892" s="1"/>
      <c r="T892" s="1"/>
      <c r="U892" s="1"/>
    </row>
    <row r="893" spans="1:21" x14ac:dyDescent="0.25">
      <c r="A893" s="6">
        <v>886</v>
      </c>
      <c r="B893" s="21"/>
      <c r="C893" s="21"/>
      <c r="D893" s="1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3"/>
      <c r="Q893" s="1"/>
      <c r="R893" s="1"/>
      <c r="S893" s="1"/>
      <c r="T893" s="1"/>
      <c r="U893" s="1"/>
    </row>
    <row r="894" spans="1:21" x14ac:dyDescent="0.25">
      <c r="A894" s="6">
        <v>887</v>
      </c>
      <c r="B894" s="21"/>
      <c r="C894" s="21"/>
      <c r="D894" s="1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3"/>
      <c r="Q894" s="1"/>
      <c r="R894" s="1"/>
      <c r="S894" s="1"/>
      <c r="T894" s="1"/>
      <c r="U894" s="1"/>
    </row>
    <row r="895" spans="1:21" x14ac:dyDescent="0.25">
      <c r="A895" s="6">
        <v>888</v>
      </c>
      <c r="B895" s="21"/>
      <c r="C895" s="21"/>
      <c r="D895" s="1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3"/>
      <c r="Q895" s="1"/>
      <c r="R895" s="1"/>
      <c r="S895" s="1"/>
      <c r="T895" s="1"/>
      <c r="U895" s="1"/>
    </row>
    <row r="896" spans="1:21" x14ac:dyDescent="0.25">
      <c r="A896" s="6">
        <v>889</v>
      </c>
      <c r="B896" s="21"/>
      <c r="C896" s="21"/>
      <c r="D896" s="1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3"/>
      <c r="Q896" s="1"/>
      <c r="R896" s="1"/>
      <c r="S896" s="1"/>
      <c r="T896" s="1"/>
      <c r="U896" s="1"/>
    </row>
    <row r="897" spans="1:21" x14ac:dyDescent="0.25">
      <c r="A897" s="6">
        <v>890</v>
      </c>
      <c r="B897" s="21"/>
      <c r="C897" s="21"/>
      <c r="D897" s="1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3"/>
      <c r="Q897" s="1"/>
      <c r="R897" s="1"/>
      <c r="S897" s="1"/>
      <c r="T897" s="1"/>
      <c r="U897" s="1"/>
    </row>
    <row r="898" spans="1:21" x14ac:dyDescent="0.25">
      <c r="A898" s="6">
        <v>891</v>
      </c>
      <c r="B898" s="21"/>
      <c r="C898" s="21"/>
      <c r="D898" s="1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3"/>
      <c r="Q898" s="1"/>
      <c r="R898" s="1"/>
      <c r="S898" s="1"/>
      <c r="T898" s="1"/>
      <c r="U898" s="1"/>
    </row>
    <row r="899" spans="1:21" x14ac:dyDescent="0.25">
      <c r="A899" s="6">
        <v>892</v>
      </c>
      <c r="B899" s="21"/>
      <c r="C899" s="21"/>
      <c r="D899" s="1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3"/>
      <c r="Q899" s="1"/>
      <c r="R899" s="1"/>
      <c r="S899" s="1"/>
      <c r="T899" s="1"/>
      <c r="U899" s="1"/>
    </row>
    <row r="900" spans="1:21" x14ac:dyDescent="0.25">
      <c r="A900" s="6">
        <v>893</v>
      </c>
      <c r="B900" s="21"/>
      <c r="C900" s="21"/>
      <c r="D900" s="1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3"/>
      <c r="Q900" s="1"/>
      <c r="R900" s="1"/>
      <c r="S900" s="1"/>
      <c r="T900" s="1"/>
      <c r="U900" s="1"/>
    </row>
    <row r="901" spans="1:21" x14ac:dyDescent="0.25">
      <c r="A901" s="6">
        <v>894</v>
      </c>
      <c r="B901" s="21"/>
      <c r="C901" s="21"/>
      <c r="D901" s="1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3"/>
      <c r="Q901" s="1"/>
      <c r="R901" s="1"/>
      <c r="S901" s="1"/>
      <c r="T901" s="1"/>
      <c r="U901" s="1"/>
    </row>
    <row r="902" spans="1:21" x14ac:dyDescent="0.25">
      <c r="A902" s="6">
        <v>895</v>
      </c>
      <c r="B902" s="21"/>
      <c r="C902" s="21"/>
      <c r="D902" s="1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3"/>
      <c r="Q902" s="1"/>
      <c r="R902" s="1"/>
      <c r="S902" s="1"/>
      <c r="T902" s="1"/>
      <c r="U902" s="1"/>
    </row>
    <row r="903" spans="1:21" x14ac:dyDescent="0.25">
      <c r="A903" s="6">
        <v>896</v>
      </c>
      <c r="B903" s="21"/>
      <c r="C903" s="21"/>
      <c r="D903" s="1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3"/>
      <c r="Q903" s="1"/>
      <c r="R903" s="1"/>
      <c r="S903" s="1"/>
      <c r="T903" s="1"/>
      <c r="U903" s="1"/>
    </row>
    <row r="904" spans="1:21" x14ac:dyDescent="0.25">
      <c r="A904" s="6">
        <v>897</v>
      </c>
      <c r="B904" s="21"/>
      <c r="C904" s="21"/>
      <c r="D904" s="1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3"/>
      <c r="Q904" s="1"/>
      <c r="R904" s="1"/>
      <c r="S904" s="1"/>
      <c r="T904" s="1"/>
      <c r="U904" s="1"/>
    </row>
    <row r="905" spans="1:21" x14ac:dyDescent="0.25">
      <c r="A905" s="6">
        <v>898</v>
      </c>
      <c r="B905" s="21"/>
      <c r="C905" s="21"/>
      <c r="D905" s="1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3"/>
      <c r="Q905" s="1"/>
      <c r="R905" s="1"/>
      <c r="S905" s="1"/>
      <c r="T905" s="1"/>
      <c r="U905" s="1"/>
    </row>
    <row r="906" spans="1:21" x14ac:dyDescent="0.25">
      <c r="A906" s="6">
        <v>899</v>
      </c>
      <c r="B906" s="21"/>
      <c r="C906" s="21"/>
      <c r="D906" s="1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3"/>
      <c r="Q906" s="1"/>
      <c r="R906" s="1"/>
      <c r="S906" s="1"/>
      <c r="T906" s="1"/>
      <c r="U906" s="1"/>
    </row>
    <row r="907" spans="1:21" x14ac:dyDescent="0.25">
      <c r="A907" s="6">
        <v>900</v>
      </c>
      <c r="B907" s="21"/>
      <c r="C907" s="21"/>
      <c r="D907" s="1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3"/>
      <c r="Q907" s="1"/>
      <c r="R907" s="1"/>
      <c r="S907" s="1"/>
      <c r="T907" s="1"/>
      <c r="U907" s="1"/>
    </row>
    <row r="908" spans="1:21" x14ac:dyDescent="0.25">
      <c r="A908" s="6">
        <v>901</v>
      </c>
      <c r="B908" s="21"/>
      <c r="C908" s="21"/>
      <c r="D908" s="1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3"/>
      <c r="Q908" s="1"/>
      <c r="R908" s="1"/>
      <c r="S908" s="1"/>
      <c r="T908" s="1"/>
      <c r="U908" s="1"/>
    </row>
    <row r="909" spans="1:21" x14ac:dyDescent="0.25">
      <c r="A909" s="6">
        <v>902</v>
      </c>
      <c r="B909" s="21"/>
      <c r="C909" s="21"/>
      <c r="D909" s="1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3"/>
      <c r="Q909" s="1"/>
      <c r="R909" s="1"/>
      <c r="S909" s="1"/>
      <c r="T909" s="1"/>
      <c r="U909" s="1"/>
    </row>
    <row r="910" spans="1:21" x14ac:dyDescent="0.25">
      <c r="A910" s="6">
        <v>903</v>
      </c>
      <c r="B910" s="21"/>
      <c r="C910" s="21"/>
      <c r="D910" s="1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3"/>
      <c r="Q910" s="1"/>
      <c r="R910" s="1"/>
      <c r="S910" s="1"/>
      <c r="T910" s="1"/>
      <c r="U910" s="1"/>
    </row>
    <row r="911" spans="1:21" x14ac:dyDescent="0.25">
      <c r="A911" s="6">
        <v>904</v>
      </c>
      <c r="B911" s="21"/>
      <c r="C911" s="21"/>
      <c r="D911" s="1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3"/>
      <c r="Q911" s="1"/>
      <c r="R911" s="1"/>
      <c r="S911" s="1"/>
      <c r="T911" s="1"/>
      <c r="U911" s="1"/>
    </row>
    <row r="912" spans="1:21" x14ac:dyDescent="0.25">
      <c r="A912" s="6">
        <v>905</v>
      </c>
      <c r="B912" s="21"/>
      <c r="C912" s="21"/>
      <c r="D912" s="1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3"/>
      <c r="Q912" s="1"/>
      <c r="R912" s="1"/>
      <c r="S912" s="1"/>
      <c r="T912" s="1"/>
      <c r="U912" s="1"/>
    </row>
    <row r="913" spans="1:21" x14ac:dyDescent="0.25">
      <c r="A913" s="6">
        <v>906</v>
      </c>
      <c r="B913" s="21"/>
      <c r="C913" s="21"/>
      <c r="D913" s="1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3"/>
      <c r="Q913" s="1"/>
      <c r="R913" s="1"/>
      <c r="S913" s="1"/>
      <c r="T913" s="1"/>
      <c r="U913" s="1"/>
    </row>
    <row r="914" spans="1:21" x14ac:dyDescent="0.25">
      <c r="A914" s="6">
        <v>907</v>
      </c>
      <c r="B914" s="21"/>
      <c r="C914" s="21"/>
      <c r="D914" s="1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3"/>
      <c r="Q914" s="1"/>
      <c r="R914" s="1"/>
      <c r="S914" s="1"/>
      <c r="T914" s="1"/>
      <c r="U914" s="1"/>
    </row>
    <row r="915" spans="1:21" x14ac:dyDescent="0.25">
      <c r="A915" s="6">
        <v>908</v>
      </c>
      <c r="B915" s="21"/>
      <c r="C915" s="21"/>
      <c r="D915" s="1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3"/>
      <c r="Q915" s="1"/>
      <c r="R915" s="1"/>
      <c r="S915" s="1"/>
      <c r="T915" s="1"/>
      <c r="U915" s="1"/>
    </row>
    <row r="916" spans="1:21" x14ac:dyDescent="0.25">
      <c r="A916" s="6">
        <v>909</v>
      </c>
      <c r="B916" s="21"/>
      <c r="C916" s="21"/>
      <c r="D916" s="1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3"/>
      <c r="Q916" s="1"/>
      <c r="R916" s="1"/>
      <c r="S916" s="1"/>
      <c r="T916" s="1"/>
      <c r="U916" s="1"/>
    </row>
    <row r="917" spans="1:21" x14ac:dyDescent="0.25">
      <c r="A917" s="6">
        <v>910</v>
      </c>
      <c r="B917" s="21"/>
      <c r="C917" s="21"/>
      <c r="D917" s="1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3"/>
      <c r="Q917" s="1"/>
      <c r="R917" s="1"/>
      <c r="S917" s="1"/>
      <c r="T917" s="1"/>
      <c r="U917" s="1"/>
    </row>
    <row r="918" spans="1:21" x14ac:dyDescent="0.25">
      <c r="A918" s="6">
        <v>911</v>
      </c>
      <c r="B918" s="21"/>
      <c r="C918" s="21"/>
      <c r="D918" s="1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3"/>
      <c r="Q918" s="1"/>
      <c r="R918" s="1"/>
      <c r="S918" s="1"/>
      <c r="T918" s="1"/>
      <c r="U918" s="1"/>
    </row>
    <row r="919" spans="1:21" x14ac:dyDescent="0.25">
      <c r="A919" s="6">
        <v>912</v>
      </c>
      <c r="B919" s="21"/>
      <c r="C919" s="21"/>
      <c r="D919" s="1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3"/>
      <c r="Q919" s="1"/>
      <c r="R919" s="1"/>
      <c r="S919" s="1"/>
      <c r="T919" s="1"/>
      <c r="U919" s="1"/>
    </row>
    <row r="920" spans="1:21" x14ac:dyDescent="0.25">
      <c r="A920" s="6">
        <v>913</v>
      </c>
      <c r="B920" s="21"/>
      <c r="C920" s="21"/>
      <c r="D920" s="1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3"/>
      <c r="Q920" s="1"/>
      <c r="R920" s="1"/>
      <c r="S920" s="1"/>
      <c r="T920" s="1"/>
      <c r="U920" s="1"/>
    </row>
    <row r="921" spans="1:21" x14ac:dyDescent="0.25">
      <c r="A921" s="6">
        <v>914</v>
      </c>
      <c r="B921" s="21"/>
      <c r="C921" s="21"/>
      <c r="D921" s="1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3"/>
      <c r="Q921" s="1"/>
      <c r="R921" s="1"/>
      <c r="S921" s="1"/>
      <c r="T921" s="1"/>
      <c r="U921" s="1"/>
    </row>
    <row r="922" spans="1:21" x14ac:dyDescent="0.25">
      <c r="A922" s="6">
        <v>915</v>
      </c>
      <c r="B922" s="21"/>
      <c r="C922" s="21"/>
      <c r="D922" s="1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3"/>
      <c r="Q922" s="1"/>
      <c r="R922" s="1"/>
      <c r="S922" s="1"/>
      <c r="T922" s="1"/>
      <c r="U922" s="1"/>
    </row>
    <row r="923" spans="1:21" x14ac:dyDescent="0.25">
      <c r="A923" s="6">
        <v>916</v>
      </c>
      <c r="B923" s="21"/>
      <c r="C923" s="21"/>
      <c r="D923" s="1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3"/>
      <c r="Q923" s="1"/>
      <c r="R923" s="1"/>
      <c r="S923" s="1"/>
      <c r="T923" s="1"/>
      <c r="U923" s="1"/>
    </row>
    <row r="924" spans="1:21" x14ac:dyDescent="0.25">
      <c r="A924" s="6">
        <v>917</v>
      </c>
      <c r="B924" s="21"/>
      <c r="C924" s="21"/>
      <c r="D924" s="1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3"/>
      <c r="Q924" s="1"/>
      <c r="R924" s="1"/>
      <c r="S924" s="1"/>
      <c r="T924" s="1"/>
      <c r="U924" s="1"/>
    </row>
    <row r="925" spans="1:21" x14ac:dyDescent="0.25">
      <c r="A925" s="6">
        <v>918</v>
      </c>
      <c r="B925" s="21"/>
      <c r="C925" s="21"/>
      <c r="D925" s="1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3"/>
      <c r="Q925" s="1"/>
      <c r="R925" s="1"/>
      <c r="S925" s="1"/>
      <c r="T925" s="1"/>
      <c r="U925" s="1"/>
    </row>
    <row r="926" spans="1:21" x14ac:dyDescent="0.25">
      <c r="A926" s="6">
        <v>919</v>
      </c>
      <c r="B926" s="21"/>
      <c r="C926" s="21"/>
      <c r="D926" s="1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3"/>
      <c r="Q926" s="1"/>
      <c r="R926" s="1"/>
      <c r="S926" s="1"/>
      <c r="T926" s="1"/>
      <c r="U926" s="1"/>
    </row>
    <row r="927" spans="1:21" x14ac:dyDescent="0.25">
      <c r="A927" s="6">
        <v>920</v>
      </c>
      <c r="B927" s="21"/>
      <c r="C927" s="21"/>
      <c r="D927" s="1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3"/>
      <c r="Q927" s="1"/>
      <c r="R927" s="1"/>
      <c r="S927" s="1"/>
      <c r="T927" s="1"/>
      <c r="U927" s="1"/>
    </row>
    <row r="928" spans="1:21" x14ac:dyDescent="0.25">
      <c r="A928" s="6">
        <v>921</v>
      </c>
      <c r="B928" s="21"/>
      <c r="C928" s="21"/>
      <c r="D928" s="1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3"/>
      <c r="Q928" s="1"/>
      <c r="R928" s="1"/>
      <c r="S928" s="1"/>
      <c r="T928" s="1"/>
      <c r="U928" s="1"/>
    </row>
    <row r="929" spans="1:21" x14ac:dyDescent="0.25">
      <c r="A929" s="6">
        <v>922</v>
      </c>
      <c r="B929" s="21"/>
      <c r="C929" s="21"/>
      <c r="D929" s="1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3"/>
      <c r="Q929" s="1"/>
      <c r="R929" s="1"/>
      <c r="S929" s="1"/>
      <c r="T929" s="1"/>
      <c r="U929" s="1"/>
    </row>
    <row r="930" spans="1:21" x14ac:dyDescent="0.25">
      <c r="A930" s="6">
        <v>923</v>
      </c>
      <c r="B930" s="21"/>
      <c r="C930" s="21"/>
      <c r="D930" s="1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3"/>
      <c r="Q930" s="1"/>
      <c r="R930" s="1"/>
      <c r="S930" s="1"/>
      <c r="T930" s="1"/>
      <c r="U930" s="1"/>
    </row>
    <row r="931" spans="1:21" x14ac:dyDescent="0.25">
      <c r="A931" s="6">
        <v>924</v>
      </c>
      <c r="B931" s="21"/>
      <c r="C931" s="21"/>
      <c r="D931" s="1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3"/>
      <c r="Q931" s="1"/>
      <c r="R931" s="1"/>
      <c r="S931" s="1"/>
      <c r="T931" s="1"/>
      <c r="U931" s="1"/>
    </row>
    <row r="932" spans="1:21" x14ac:dyDescent="0.25">
      <c r="A932" s="6">
        <v>925</v>
      </c>
      <c r="B932" s="21"/>
      <c r="C932" s="21"/>
      <c r="D932" s="1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3"/>
      <c r="Q932" s="1"/>
      <c r="R932" s="1"/>
      <c r="S932" s="1"/>
      <c r="T932" s="1"/>
      <c r="U932" s="1"/>
    </row>
    <row r="933" spans="1:21" x14ac:dyDescent="0.25">
      <c r="A933" s="6">
        <v>926</v>
      </c>
      <c r="B933" s="21"/>
      <c r="C933" s="21"/>
      <c r="D933" s="1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3"/>
      <c r="Q933" s="1"/>
      <c r="R933" s="1"/>
      <c r="S933" s="1"/>
      <c r="T933" s="1"/>
      <c r="U933" s="1"/>
    </row>
    <row r="934" spans="1:21" x14ac:dyDescent="0.25">
      <c r="A934" s="6">
        <v>927</v>
      </c>
      <c r="B934" s="21"/>
      <c r="C934" s="21"/>
      <c r="D934" s="1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3"/>
      <c r="Q934" s="1"/>
      <c r="R934" s="1"/>
      <c r="S934" s="1"/>
      <c r="T934" s="1"/>
      <c r="U934" s="1"/>
    </row>
    <row r="935" spans="1:21" x14ac:dyDescent="0.25">
      <c r="A935" s="6">
        <v>928</v>
      </c>
      <c r="B935" s="21"/>
      <c r="C935" s="21"/>
      <c r="D935" s="1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3"/>
      <c r="Q935" s="1"/>
      <c r="R935" s="1"/>
      <c r="S935" s="1"/>
      <c r="T935" s="1"/>
      <c r="U935" s="1"/>
    </row>
    <row r="936" spans="1:21" x14ac:dyDescent="0.25">
      <c r="A936" s="6">
        <v>929</v>
      </c>
      <c r="B936" s="21"/>
      <c r="C936" s="21"/>
      <c r="D936" s="1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3"/>
      <c r="Q936" s="1"/>
      <c r="R936" s="1"/>
      <c r="S936" s="1"/>
      <c r="T936" s="1"/>
      <c r="U936" s="1"/>
    </row>
    <row r="937" spans="1:21" x14ac:dyDescent="0.25">
      <c r="A937" s="6">
        <v>930</v>
      </c>
      <c r="B937" s="21"/>
      <c r="C937" s="21"/>
      <c r="D937" s="1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3"/>
      <c r="Q937" s="1"/>
      <c r="R937" s="1"/>
      <c r="S937" s="1"/>
      <c r="T937" s="1"/>
      <c r="U937" s="1"/>
    </row>
    <row r="938" spans="1:21" x14ac:dyDescent="0.25">
      <c r="A938" s="6">
        <v>931</v>
      </c>
      <c r="B938" s="21"/>
      <c r="C938" s="21"/>
      <c r="D938" s="1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3"/>
      <c r="Q938" s="1"/>
      <c r="R938" s="1"/>
      <c r="S938" s="1"/>
      <c r="T938" s="1"/>
      <c r="U938" s="1"/>
    </row>
    <row r="939" spans="1:21" x14ac:dyDescent="0.25">
      <c r="A939" s="6">
        <v>932</v>
      </c>
      <c r="B939" s="21"/>
      <c r="C939" s="21"/>
      <c r="D939" s="1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3"/>
      <c r="Q939" s="1"/>
      <c r="R939" s="1"/>
      <c r="S939" s="1"/>
      <c r="T939" s="1"/>
      <c r="U939" s="1"/>
    </row>
    <row r="940" spans="1:21" x14ac:dyDescent="0.25">
      <c r="A940" s="6">
        <v>933</v>
      </c>
      <c r="B940" s="21"/>
      <c r="C940" s="21"/>
      <c r="D940" s="1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3"/>
      <c r="Q940" s="1"/>
      <c r="R940" s="1"/>
      <c r="S940" s="1"/>
      <c r="T940" s="1"/>
      <c r="U940" s="1"/>
    </row>
    <row r="941" spans="1:21" x14ac:dyDescent="0.25">
      <c r="A941" s="6">
        <v>934</v>
      </c>
      <c r="B941" s="21"/>
      <c r="C941" s="21"/>
      <c r="D941" s="1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3"/>
      <c r="Q941" s="1"/>
      <c r="R941" s="1"/>
      <c r="S941" s="1"/>
      <c r="T941" s="1"/>
      <c r="U941" s="1"/>
    </row>
    <row r="942" spans="1:21" x14ac:dyDescent="0.25">
      <c r="A942" s="6">
        <v>935</v>
      </c>
      <c r="B942" s="21"/>
      <c r="C942" s="21"/>
      <c r="D942" s="1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3"/>
      <c r="Q942" s="1"/>
      <c r="R942" s="1"/>
      <c r="S942" s="1"/>
      <c r="T942" s="1"/>
      <c r="U942" s="1"/>
    </row>
    <row r="943" spans="1:21" x14ac:dyDescent="0.25">
      <c r="A943" s="6">
        <v>936</v>
      </c>
      <c r="B943" s="21"/>
      <c r="C943" s="21"/>
      <c r="D943" s="1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3"/>
      <c r="Q943" s="1"/>
      <c r="R943" s="1"/>
      <c r="S943" s="1"/>
      <c r="T943" s="1"/>
      <c r="U943" s="1"/>
    </row>
    <row r="944" spans="1:21" x14ac:dyDescent="0.25">
      <c r="A944" s="6">
        <v>937</v>
      </c>
      <c r="B944" s="21"/>
      <c r="C944" s="21"/>
      <c r="D944" s="1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3"/>
      <c r="Q944" s="1"/>
      <c r="R944" s="1"/>
      <c r="S944" s="1"/>
      <c r="T944" s="1"/>
      <c r="U944" s="1"/>
    </row>
    <row r="945" spans="1:21" x14ac:dyDescent="0.25">
      <c r="A945" s="6">
        <v>938</v>
      </c>
      <c r="B945" s="21"/>
      <c r="C945" s="21"/>
      <c r="D945" s="1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3"/>
      <c r="Q945" s="1"/>
      <c r="R945" s="1"/>
      <c r="S945" s="1"/>
      <c r="T945" s="1"/>
      <c r="U945" s="1"/>
    </row>
    <row r="946" spans="1:21" x14ac:dyDescent="0.25">
      <c r="A946" s="6">
        <v>939</v>
      </c>
      <c r="B946" s="21"/>
      <c r="C946" s="21"/>
      <c r="D946" s="1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3"/>
      <c r="Q946" s="1"/>
      <c r="R946" s="1"/>
      <c r="S946" s="1"/>
      <c r="T946" s="1"/>
      <c r="U946" s="1"/>
    </row>
    <row r="947" spans="1:21" x14ac:dyDescent="0.25">
      <c r="A947" s="6">
        <v>940</v>
      </c>
      <c r="B947" s="21"/>
      <c r="C947" s="21"/>
      <c r="D947" s="1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3"/>
      <c r="Q947" s="1"/>
      <c r="R947" s="1"/>
      <c r="S947" s="1"/>
      <c r="T947" s="1"/>
      <c r="U947" s="1"/>
    </row>
    <row r="948" spans="1:21" x14ac:dyDescent="0.25">
      <c r="A948" s="6">
        <v>941</v>
      </c>
      <c r="B948" s="21"/>
      <c r="C948" s="21"/>
      <c r="D948" s="1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3"/>
      <c r="Q948" s="1"/>
      <c r="R948" s="1"/>
      <c r="S948" s="1"/>
      <c r="T948" s="1"/>
      <c r="U948" s="1"/>
    </row>
    <row r="949" spans="1:21" x14ac:dyDescent="0.25">
      <c r="A949" s="6">
        <v>942</v>
      </c>
      <c r="B949" s="21"/>
      <c r="C949" s="21"/>
      <c r="D949" s="1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3"/>
      <c r="Q949" s="1"/>
      <c r="R949" s="1"/>
      <c r="S949" s="1"/>
      <c r="T949" s="1"/>
      <c r="U949" s="1"/>
    </row>
    <row r="950" spans="1:21" x14ac:dyDescent="0.25">
      <c r="A950" s="6">
        <v>943</v>
      </c>
      <c r="B950" s="21"/>
      <c r="C950" s="21"/>
      <c r="D950" s="1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3"/>
      <c r="Q950" s="1"/>
      <c r="R950" s="1"/>
      <c r="S950" s="1"/>
      <c r="T950" s="1"/>
      <c r="U950" s="1"/>
    </row>
    <row r="951" spans="1:21" x14ac:dyDescent="0.25">
      <c r="A951" s="6">
        <v>944</v>
      </c>
      <c r="B951" s="21"/>
      <c r="C951" s="21"/>
      <c r="D951" s="1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3"/>
      <c r="Q951" s="1"/>
      <c r="R951" s="1"/>
      <c r="S951" s="1"/>
      <c r="T951" s="1"/>
      <c r="U951" s="1"/>
    </row>
    <row r="952" spans="1:21" x14ac:dyDescent="0.25">
      <c r="A952" s="6">
        <v>945</v>
      </c>
      <c r="B952" s="21"/>
      <c r="C952" s="21"/>
      <c r="D952" s="1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3"/>
      <c r="Q952" s="1"/>
      <c r="R952" s="1"/>
      <c r="S952" s="1"/>
      <c r="T952" s="1"/>
      <c r="U952" s="1"/>
    </row>
    <row r="953" spans="1:21" x14ac:dyDescent="0.25">
      <c r="A953" s="6">
        <v>946</v>
      </c>
      <c r="B953" s="21"/>
      <c r="C953" s="21"/>
      <c r="D953" s="1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3"/>
      <c r="Q953" s="1"/>
      <c r="R953" s="1"/>
      <c r="S953" s="1"/>
      <c r="T953" s="1"/>
      <c r="U953" s="1"/>
    </row>
    <row r="954" spans="1:21" x14ac:dyDescent="0.25">
      <c r="A954" s="6">
        <v>947</v>
      </c>
      <c r="B954" s="21"/>
      <c r="C954" s="21"/>
      <c r="D954" s="1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3"/>
      <c r="Q954" s="1"/>
      <c r="R954" s="1"/>
      <c r="S954" s="1"/>
      <c r="T954" s="1"/>
      <c r="U954" s="1"/>
    </row>
    <row r="955" spans="1:21" x14ac:dyDescent="0.25">
      <c r="A955" s="6">
        <v>948</v>
      </c>
      <c r="B955" s="21"/>
      <c r="C955" s="21"/>
      <c r="D955" s="1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3"/>
      <c r="Q955" s="1"/>
      <c r="R955" s="1"/>
      <c r="S955" s="1"/>
      <c r="T955" s="1"/>
      <c r="U955" s="1"/>
    </row>
    <row r="956" spans="1:21" x14ac:dyDescent="0.25">
      <c r="A956" s="6">
        <v>949</v>
      </c>
      <c r="B956" s="21"/>
      <c r="C956" s="21"/>
      <c r="D956" s="1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3"/>
      <c r="Q956" s="1"/>
      <c r="R956" s="1"/>
      <c r="S956" s="1"/>
      <c r="T956" s="1"/>
      <c r="U956" s="1"/>
    </row>
    <row r="957" spans="1:21" x14ac:dyDescent="0.25">
      <c r="A957" s="6">
        <v>950</v>
      </c>
      <c r="B957" s="21"/>
      <c r="C957" s="21"/>
      <c r="D957" s="1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3"/>
      <c r="Q957" s="1"/>
      <c r="R957" s="1"/>
      <c r="S957" s="1"/>
      <c r="T957" s="1"/>
      <c r="U957" s="1"/>
    </row>
    <row r="958" spans="1:21" x14ac:dyDescent="0.25">
      <c r="A958" s="6">
        <v>951</v>
      </c>
      <c r="B958" s="21"/>
      <c r="C958" s="21"/>
      <c r="D958" s="1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3"/>
      <c r="Q958" s="1"/>
      <c r="R958" s="1"/>
      <c r="S958" s="1"/>
      <c r="T958" s="1"/>
      <c r="U958" s="1"/>
    </row>
    <row r="959" spans="1:21" x14ac:dyDescent="0.25">
      <c r="A959" s="6">
        <v>952</v>
      </c>
      <c r="B959" s="21"/>
      <c r="C959" s="21"/>
      <c r="D959" s="1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3"/>
      <c r="Q959" s="1"/>
      <c r="R959" s="1"/>
      <c r="S959" s="1"/>
      <c r="T959" s="1"/>
      <c r="U959" s="1"/>
    </row>
    <row r="960" spans="1:21" x14ac:dyDescent="0.25">
      <c r="A960" s="6">
        <v>953</v>
      </c>
      <c r="B960" s="21"/>
      <c r="C960" s="21"/>
      <c r="D960" s="1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3"/>
      <c r="Q960" s="1"/>
      <c r="R960" s="1"/>
      <c r="S960" s="1"/>
      <c r="T960" s="1"/>
      <c r="U960" s="1"/>
    </row>
    <row r="961" spans="1:21" x14ac:dyDescent="0.25">
      <c r="A961" s="6">
        <v>954</v>
      </c>
      <c r="B961" s="21"/>
      <c r="C961" s="21"/>
      <c r="D961" s="1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3"/>
      <c r="Q961" s="1"/>
      <c r="R961" s="1"/>
      <c r="S961" s="1"/>
      <c r="T961" s="1"/>
      <c r="U961" s="1"/>
    </row>
    <row r="962" spans="1:21" x14ac:dyDescent="0.25">
      <c r="A962" s="6">
        <v>955</v>
      </c>
      <c r="B962" s="21"/>
      <c r="C962" s="21"/>
      <c r="D962" s="1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3"/>
      <c r="Q962" s="1"/>
      <c r="R962" s="1"/>
      <c r="S962" s="1"/>
      <c r="T962" s="1"/>
      <c r="U962" s="1"/>
    </row>
    <row r="963" spans="1:21" x14ac:dyDescent="0.25">
      <c r="A963" s="6">
        <v>956</v>
      </c>
      <c r="B963" s="21"/>
      <c r="C963" s="21"/>
      <c r="D963" s="1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3"/>
      <c r="Q963" s="1"/>
      <c r="R963" s="1"/>
      <c r="S963" s="1"/>
      <c r="T963" s="1"/>
      <c r="U963" s="1"/>
    </row>
    <row r="964" spans="1:21" x14ac:dyDescent="0.25">
      <c r="A964" s="6">
        <v>957</v>
      </c>
      <c r="B964" s="21"/>
      <c r="C964" s="21"/>
      <c r="D964" s="1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3"/>
      <c r="Q964" s="1"/>
      <c r="R964" s="1"/>
      <c r="S964" s="1"/>
      <c r="T964" s="1"/>
      <c r="U964" s="1"/>
    </row>
    <row r="965" spans="1:21" x14ac:dyDescent="0.25">
      <c r="A965" s="6">
        <v>958</v>
      </c>
      <c r="B965" s="21"/>
      <c r="C965" s="21"/>
      <c r="D965" s="1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3"/>
      <c r="Q965" s="1"/>
      <c r="R965" s="1"/>
      <c r="S965" s="1"/>
      <c r="T965" s="1"/>
      <c r="U965" s="1"/>
    </row>
    <row r="966" spans="1:21" x14ac:dyDescent="0.25">
      <c r="A966" s="6">
        <v>959</v>
      </c>
      <c r="B966" s="21"/>
      <c r="C966" s="21"/>
      <c r="D966" s="1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3"/>
      <c r="Q966" s="1"/>
      <c r="R966" s="1"/>
      <c r="S966" s="1"/>
      <c r="T966" s="1"/>
      <c r="U966" s="1"/>
    </row>
    <row r="967" spans="1:21" x14ac:dyDescent="0.25">
      <c r="A967" s="6">
        <v>960</v>
      </c>
      <c r="B967" s="21"/>
      <c r="C967" s="21"/>
      <c r="D967" s="1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3"/>
      <c r="Q967" s="1"/>
      <c r="R967" s="1"/>
      <c r="S967" s="1"/>
      <c r="T967" s="1"/>
      <c r="U967" s="1"/>
    </row>
    <row r="968" spans="1:21" x14ac:dyDescent="0.25">
      <c r="A968" s="6">
        <v>961</v>
      </c>
      <c r="B968" s="21"/>
      <c r="C968" s="21"/>
      <c r="D968" s="1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3"/>
      <c r="Q968" s="1"/>
      <c r="R968" s="1"/>
      <c r="S968" s="1"/>
      <c r="T968" s="1"/>
      <c r="U968" s="1"/>
    </row>
    <row r="969" spans="1:21" x14ac:dyDescent="0.25">
      <c r="A969" s="6">
        <v>962</v>
      </c>
      <c r="B969" s="21"/>
      <c r="C969" s="21"/>
      <c r="D969" s="1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3"/>
      <c r="Q969" s="1"/>
      <c r="R969" s="1"/>
      <c r="S969" s="1"/>
      <c r="T969" s="1"/>
      <c r="U969" s="1"/>
    </row>
    <row r="970" spans="1:21" x14ac:dyDescent="0.25">
      <c r="A970" s="6">
        <v>963</v>
      </c>
      <c r="B970" s="21"/>
      <c r="C970" s="21"/>
      <c r="D970" s="1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3"/>
      <c r="Q970" s="1"/>
      <c r="R970" s="1"/>
      <c r="S970" s="1"/>
      <c r="T970" s="1"/>
      <c r="U970" s="1"/>
    </row>
    <row r="971" spans="1:21" x14ac:dyDescent="0.25">
      <c r="A971" s="6">
        <v>964</v>
      </c>
      <c r="B971" s="21"/>
      <c r="C971" s="21"/>
      <c r="D971" s="1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3"/>
      <c r="Q971" s="1"/>
      <c r="R971" s="1"/>
      <c r="S971" s="1"/>
      <c r="T971" s="1"/>
      <c r="U971" s="1"/>
    </row>
    <row r="972" spans="1:21" x14ac:dyDescent="0.25">
      <c r="A972" s="6">
        <v>965</v>
      </c>
      <c r="B972" s="21"/>
      <c r="C972" s="21"/>
      <c r="D972" s="1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3"/>
      <c r="Q972" s="1"/>
      <c r="R972" s="1"/>
      <c r="S972" s="1"/>
      <c r="T972" s="1"/>
      <c r="U972" s="1"/>
    </row>
    <row r="973" spans="1:21" x14ac:dyDescent="0.25">
      <c r="A973" s="6">
        <v>966</v>
      </c>
      <c r="B973" s="21"/>
      <c r="C973" s="21"/>
      <c r="D973" s="1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3"/>
      <c r="Q973" s="1"/>
      <c r="R973" s="1"/>
      <c r="S973" s="1"/>
      <c r="T973" s="1"/>
      <c r="U973" s="1"/>
    </row>
    <row r="974" spans="1:21" x14ac:dyDescent="0.25">
      <c r="A974" s="6">
        <v>967</v>
      </c>
      <c r="B974" s="21"/>
      <c r="C974" s="21"/>
      <c r="D974" s="1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3"/>
      <c r="Q974" s="1"/>
      <c r="R974" s="1"/>
      <c r="S974" s="1"/>
      <c r="T974" s="1"/>
      <c r="U974" s="1"/>
    </row>
    <row r="975" spans="1:21" x14ac:dyDescent="0.25">
      <c r="A975" s="6">
        <v>968</v>
      </c>
      <c r="B975" s="21"/>
      <c r="C975" s="21"/>
      <c r="D975" s="1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3"/>
      <c r="Q975" s="1"/>
      <c r="R975" s="1"/>
      <c r="S975" s="1"/>
      <c r="T975" s="1"/>
      <c r="U975" s="1"/>
    </row>
    <row r="976" spans="1:21" x14ac:dyDescent="0.25">
      <c r="A976" s="6">
        <v>969</v>
      </c>
      <c r="B976" s="21"/>
      <c r="C976" s="21"/>
      <c r="D976" s="1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3"/>
      <c r="Q976" s="1"/>
      <c r="R976" s="1"/>
      <c r="S976" s="1"/>
      <c r="T976" s="1"/>
      <c r="U976" s="1"/>
    </row>
    <row r="977" spans="1:21" x14ac:dyDescent="0.25">
      <c r="A977" s="6">
        <v>970</v>
      </c>
      <c r="B977" s="21"/>
      <c r="C977" s="21"/>
      <c r="D977" s="1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3"/>
      <c r="Q977" s="1"/>
      <c r="R977" s="1"/>
      <c r="S977" s="1"/>
      <c r="T977" s="1"/>
      <c r="U977" s="1"/>
    </row>
    <row r="978" spans="1:21" x14ac:dyDescent="0.25">
      <c r="A978" s="6">
        <v>971</v>
      </c>
      <c r="B978" s="21"/>
      <c r="C978" s="21"/>
      <c r="D978" s="1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3"/>
      <c r="Q978" s="1"/>
      <c r="R978" s="1"/>
      <c r="S978" s="1"/>
      <c r="T978" s="1"/>
      <c r="U978" s="1"/>
    </row>
    <row r="979" spans="1:21" x14ac:dyDescent="0.25">
      <c r="A979" s="6">
        <v>972</v>
      </c>
      <c r="B979" s="21"/>
      <c r="C979" s="21"/>
      <c r="D979" s="1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3"/>
      <c r="Q979" s="1"/>
      <c r="R979" s="1"/>
      <c r="S979" s="1"/>
      <c r="T979" s="1"/>
      <c r="U979" s="1"/>
    </row>
    <row r="980" spans="1:21" x14ac:dyDescent="0.25">
      <c r="A980" s="6">
        <v>973</v>
      </c>
      <c r="B980" s="21"/>
      <c r="C980" s="21"/>
      <c r="D980" s="1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3"/>
      <c r="Q980" s="1"/>
      <c r="R980" s="1"/>
      <c r="S980" s="1"/>
      <c r="T980" s="1"/>
      <c r="U980" s="1"/>
    </row>
    <row r="981" spans="1:21" x14ac:dyDescent="0.25">
      <c r="A981" s="6">
        <v>974</v>
      </c>
      <c r="B981" s="21"/>
      <c r="C981" s="21"/>
      <c r="D981" s="1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3"/>
      <c r="Q981" s="1"/>
      <c r="R981" s="1"/>
      <c r="S981" s="1"/>
      <c r="T981" s="1"/>
      <c r="U981" s="1"/>
    </row>
    <row r="982" spans="1:21" x14ac:dyDescent="0.25">
      <c r="A982" s="6">
        <v>975</v>
      </c>
      <c r="B982" s="21"/>
      <c r="C982" s="21"/>
      <c r="D982" s="1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3"/>
      <c r="Q982" s="1"/>
      <c r="R982" s="1"/>
      <c r="S982" s="1"/>
      <c r="T982" s="1"/>
      <c r="U982" s="1"/>
    </row>
    <row r="983" spans="1:21" x14ac:dyDescent="0.25">
      <c r="A983" s="6">
        <v>976</v>
      </c>
      <c r="B983" s="21"/>
      <c r="C983" s="21"/>
      <c r="D983" s="1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3"/>
      <c r="Q983" s="1"/>
      <c r="R983" s="1"/>
      <c r="S983" s="1"/>
      <c r="T983" s="1"/>
      <c r="U983" s="1"/>
    </row>
    <row r="984" spans="1:21" x14ac:dyDescent="0.25">
      <c r="A984" s="6">
        <v>977</v>
      </c>
      <c r="B984" s="21"/>
      <c r="C984" s="21"/>
      <c r="D984" s="1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3"/>
      <c r="Q984" s="1"/>
      <c r="R984" s="1"/>
      <c r="S984" s="1"/>
      <c r="T984" s="1"/>
      <c r="U984" s="1"/>
    </row>
    <row r="985" spans="1:21" x14ac:dyDescent="0.25">
      <c r="A985" s="6">
        <v>978</v>
      </c>
      <c r="B985" s="21"/>
      <c r="C985" s="21"/>
      <c r="D985" s="1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3"/>
      <c r="Q985" s="1"/>
      <c r="R985" s="1"/>
      <c r="S985" s="1"/>
      <c r="T985" s="1"/>
      <c r="U985" s="1"/>
    </row>
    <row r="986" spans="1:21" x14ac:dyDescent="0.25">
      <c r="A986" s="6">
        <v>979</v>
      </c>
      <c r="B986" s="21"/>
      <c r="C986" s="21"/>
      <c r="D986" s="1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3"/>
      <c r="Q986" s="1"/>
      <c r="R986" s="1"/>
      <c r="S986" s="1"/>
      <c r="T986" s="1"/>
      <c r="U986" s="1"/>
    </row>
    <row r="987" spans="1:21" x14ac:dyDescent="0.25">
      <c r="A987" s="6">
        <v>980</v>
      </c>
      <c r="B987" s="21"/>
      <c r="C987" s="21"/>
      <c r="D987" s="1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3"/>
      <c r="Q987" s="1"/>
      <c r="R987" s="1"/>
      <c r="S987" s="1"/>
      <c r="T987" s="1"/>
      <c r="U987" s="1"/>
    </row>
    <row r="988" spans="1:21" x14ac:dyDescent="0.25">
      <c r="A988" s="6">
        <v>981</v>
      </c>
      <c r="B988" s="21"/>
      <c r="C988" s="21"/>
      <c r="D988" s="1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3"/>
      <c r="Q988" s="1"/>
      <c r="R988" s="1"/>
      <c r="S988" s="1"/>
      <c r="T988" s="1"/>
      <c r="U988" s="1"/>
    </row>
    <row r="989" spans="1:21" x14ac:dyDescent="0.25">
      <c r="A989" s="6">
        <v>982</v>
      </c>
      <c r="B989" s="21"/>
      <c r="C989" s="21"/>
      <c r="D989" s="1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3"/>
      <c r="Q989" s="1"/>
      <c r="R989" s="1"/>
      <c r="S989" s="1"/>
      <c r="T989" s="1"/>
      <c r="U989" s="1"/>
    </row>
    <row r="990" spans="1:21" x14ac:dyDescent="0.25">
      <c r="A990" s="6">
        <v>983</v>
      </c>
      <c r="B990" s="21"/>
      <c r="C990" s="21"/>
      <c r="D990" s="10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3"/>
      <c r="Q990" s="1"/>
      <c r="R990" s="1"/>
      <c r="S990" s="1"/>
      <c r="T990" s="1"/>
      <c r="U990" s="1"/>
    </row>
    <row r="991" spans="1:21" x14ac:dyDescent="0.25">
      <c r="A991" s="6">
        <v>984</v>
      </c>
      <c r="B991" s="21"/>
      <c r="C991" s="21"/>
      <c r="D991" s="10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3"/>
      <c r="Q991" s="1"/>
      <c r="R991" s="1"/>
      <c r="S991" s="1"/>
      <c r="T991" s="1"/>
      <c r="U991" s="1"/>
    </row>
    <row r="992" spans="1:21" x14ac:dyDescent="0.25">
      <c r="A992" s="6">
        <v>985</v>
      </c>
      <c r="B992" s="21"/>
      <c r="C992" s="21"/>
      <c r="D992" s="10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3"/>
      <c r="Q992" s="1"/>
      <c r="R992" s="1"/>
      <c r="S992" s="1"/>
      <c r="T992" s="1"/>
      <c r="U992" s="1"/>
    </row>
    <row r="993" spans="1:53" x14ac:dyDescent="0.25">
      <c r="A993" s="6">
        <v>986</v>
      </c>
      <c r="B993" s="21"/>
      <c r="C993" s="21"/>
      <c r="D993" s="10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3"/>
      <c r="Q993" s="1"/>
      <c r="R993" s="1"/>
      <c r="S993" s="1"/>
      <c r="T993" s="1"/>
      <c r="U993" s="1"/>
    </row>
    <row r="994" spans="1:53" x14ac:dyDescent="0.25">
      <c r="A994" s="6">
        <v>987</v>
      </c>
      <c r="B994" s="21"/>
      <c r="C994" s="21"/>
      <c r="D994" s="10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3"/>
      <c r="Q994" s="1"/>
      <c r="R994" s="1"/>
      <c r="S994" s="1"/>
      <c r="T994" s="1"/>
      <c r="U994" s="1"/>
    </row>
    <row r="995" spans="1:53" x14ac:dyDescent="0.25">
      <c r="A995" s="6">
        <v>988</v>
      </c>
      <c r="B995" s="21"/>
      <c r="C995" s="21"/>
      <c r="D995" s="10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3"/>
      <c r="Q995" s="1"/>
      <c r="R995" s="1"/>
      <c r="S995" s="1"/>
      <c r="T995" s="1"/>
      <c r="U995" s="1"/>
    </row>
    <row r="996" spans="1:53" x14ac:dyDescent="0.25">
      <c r="A996" s="6">
        <v>989</v>
      </c>
      <c r="B996" s="21"/>
      <c r="C996" s="21"/>
      <c r="D996" s="10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3"/>
      <c r="Q996" s="1"/>
      <c r="R996" s="1"/>
      <c r="S996" s="1"/>
      <c r="T996" s="1"/>
      <c r="U996" s="1"/>
    </row>
    <row r="997" spans="1:53" x14ac:dyDescent="0.25">
      <c r="A997" s="6">
        <v>990</v>
      </c>
      <c r="B997" s="21"/>
      <c r="C997" s="21"/>
      <c r="D997" s="10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3"/>
      <c r="Q997" s="1"/>
      <c r="R997" s="1"/>
      <c r="S997" s="1"/>
      <c r="T997" s="1"/>
      <c r="U997" s="1"/>
    </row>
    <row r="998" spans="1:53" x14ac:dyDescent="0.25">
      <c r="A998" s="6">
        <v>991</v>
      </c>
      <c r="B998" s="21"/>
      <c r="C998" s="21"/>
      <c r="D998" s="10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3"/>
      <c r="Q998" s="1"/>
      <c r="R998" s="1"/>
      <c r="S998" s="1"/>
      <c r="T998" s="1"/>
      <c r="U998" s="1"/>
    </row>
    <row r="999" spans="1:53" x14ac:dyDescent="0.25">
      <c r="A999" s="6">
        <v>992</v>
      </c>
      <c r="B999" s="21"/>
      <c r="C999" s="21"/>
      <c r="D999" s="10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3"/>
      <c r="Q999" s="1"/>
      <c r="R999" s="1"/>
      <c r="S999" s="1"/>
      <c r="T999" s="1"/>
      <c r="U999" s="1"/>
    </row>
    <row r="1000" spans="1:53" x14ac:dyDescent="0.25">
      <c r="A1000" s="6">
        <v>993</v>
      </c>
      <c r="B1000" s="21"/>
      <c r="C1000" s="21"/>
      <c r="D1000" s="10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3"/>
      <c r="Q1000" s="1"/>
      <c r="R1000" s="1"/>
      <c r="S1000" s="1"/>
      <c r="T1000" s="1"/>
      <c r="U1000" s="1"/>
    </row>
    <row r="1001" spans="1:53" x14ac:dyDescent="0.25">
      <c r="A1001" s="6">
        <v>994</v>
      </c>
      <c r="B1001" s="21"/>
      <c r="C1001" s="21"/>
      <c r="D1001" s="10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3"/>
      <c r="Q1001" s="1"/>
      <c r="R1001" s="1"/>
      <c r="S1001" s="1"/>
      <c r="T1001" s="1"/>
      <c r="U1001" s="1"/>
    </row>
    <row r="1002" spans="1:53" x14ac:dyDescent="0.25">
      <c r="A1002" s="6">
        <v>995</v>
      </c>
      <c r="B1002" s="21"/>
      <c r="C1002" s="21"/>
      <c r="D1002" s="10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3"/>
      <c r="Q1002" s="1"/>
      <c r="R1002" s="1"/>
      <c r="S1002" s="1"/>
      <c r="T1002" s="1"/>
      <c r="U1002" s="1"/>
    </row>
    <row r="1003" spans="1:53" x14ac:dyDescent="0.25">
      <c r="A1003" s="6">
        <v>996</v>
      </c>
      <c r="B1003" s="21"/>
      <c r="C1003" s="21"/>
      <c r="D1003" s="10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3"/>
      <c r="Q1003" s="1"/>
      <c r="R1003" s="1"/>
      <c r="S1003" s="1"/>
      <c r="T1003" s="1"/>
      <c r="U1003" s="1"/>
    </row>
    <row r="1004" spans="1:53" x14ac:dyDescent="0.25">
      <c r="A1004" s="6">
        <v>997</v>
      </c>
      <c r="B1004" s="21"/>
      <c r="C1004" s="21"/>
      <c r="D1004" s="10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3"/>
      <c r="Q1004" s="1"/>
      <c r="R1004" s="1"/>
      <c r="S1004" s="1"/>
      <c r="T1004" s="1"/>
      <c r="U1004" s="1"/>
    </row>
    <row r="1005" spans="1:53" x14ac:dyDescent="0.25">
      <c r="A1005" s="6">
        <v>998</v>
      </c>
      <c r="B1005" s="21"/>
      <c r="C1005" s="21"/>
      <c r="D1005" s="10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3"/>
      <c r="Q1005" s="1"/>
      <c r="R1005" s="1"/>
      <c r="S1005" s="1"/>
      <c r="T1005" s="1"/>
      <c r="U1005" s="1"/>
    </row>
    <row r="1006" spans="1:53" x14ac:dyDescent="0.25">
      <c r="A1006" s="6">
        <v>999</v>
      </c>
      <c r="B1006" s="21"/>
      <c r="C1006" s="21"/>
      <c r="D1006" s="10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3"/>
      <c r="Q1006" s="1"/>
      <c r="R1006" s="1"/>
      <c r="S1006" s="1"/>
      <c r="T1006" s="1"/>
      <c r="U1006" s="1"/>
    </row>
    <row r="1007" spans="1:53" x14ac:dyDescent="0.25">
      <c r="A1007" s="6">
        <v>1000</v>
      </c>
      <c r="B1007" s="21"/>
      <c r="C1007" s="21"/>
      <c r="D1007" s="10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3"/>
      <c r="Q1007" s="1"/>
      <c r="R1007" s="1"/>
      <c r="S1007" s="1"/>
      <c r="T1007" s="1"/>
      <c r="U1007" s="1"/>
    </row>
    <row r="1008" spans="1:53" s="1" customFormat="1" x14ac:dyDescent="0.25">
      <c r="P1008" s="3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</row>
    <row r="1009" spans="16:53" s="1" customFormat="1" x14ac:dyDescent="0.25">
      <c r="P1009" s="3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</row>
    <row r="1010" spans="16:53" s="1" customFormat="1" x14ac:dyDescent="0.25">
      <c r="P1010" s="3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</row>
    <row r="1011" spans="16:53" s="1" customFormat="1" x14ac:dyDescent="0.25">
      <c r="P1011" s="3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</row>
    <row r="1012" spans="16:53" s="1" customFormat="1" x14ac:dyDescent="0.25">
      <c r="P1012" s="3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</row>
    <row r="1013" spans="16:53" s="1" customFormat="1" x14ac:dyDescent="0.25">
      <c r="P1013" s="3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</row>
    <row r="1014" spans="16:53" s="1" customFormat="1" x14ac:dyDescent="0.25">
      <c r="P1014" s="3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</row>
    <row r="1015" spans="16:53" s="1" customFormat="1" x14ac:dyDescent="0.25">
      <c r="P1015" s="3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</row>
    <row r="1016" spans="16:53" s="1" customFormat="1" x14ac:dyDescent="0.25">
      <c r="P1016" s="3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</row>
    <row r="1017" spans="16:53" s="1" customFormat="1" x14ac:dyDescent="0.25">
      <c r="P1017" s="3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</row>
    <row r="1018" spans="16:53" s="1" customFormat="1" x14ac:dyDescent="0.25">
      <c r="P1018" s="3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</row>
    <row r="1019" spans="16:53" s="1" customFormat="1" x14ac:dyDescent="0.25">
      <c r="P1019" s="3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</row>
    <row r="1020" spans="16:53" s="1" customFormat="1" x14ac:dyDescent="0.25">
      <c r="P1020" s="3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</row>
    <row r="1021" spans="16:53" s="1" customFormat="1" x14ac:dyDescent="0.25">
      <c r="P1021" s="3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</row>
    <row r="1022" spans="16:53" s="1" customFormat="1" x14ac:dyDescent="0.25">
      <c r="P1022" s="3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</row>
    <row r="1023" spans="16:53" s="1" customFormat="1" x14ac:dyDescent="0.25">
      <c r="P1023" s="3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</row>
    <row r="1024" spans="16:53" s="1" customFormat="1" x14ac:dyDescent="0.25">
      <c r="P1024" s="3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</row>
    <row r="1025" spans="16:53" s="1" customFormat="1" x14ac:dyDescent="0.25">
      <c r="P1025" s="3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</row>
    <row r="1026" spans="16:53" s="1" customFormat="1" x14ac:dyDescent="0.25">
      <c r="P1026" s="3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</row>
    <row r="1027" spans="16:53" s="1" customFormat="1" x14ac:dyDescent="0.25">
      <c r="P1027" s="3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</row>
    <row r="1028" spans="16:53" s="1" customFormat="1" x14ac:dyDescent="0.25">
      <c r="P1028" s="3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</row>
    <row r="1029" spans="16:53" s="1" customFormat="1" x14ac:dyDescent="0.25">
      <c r="P1029" s="3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</row>
    <row r="1030" spans="16:53" s="1" customFormat="1" x14ac:dyDescent="0.25">
      <c r="P1030" s="3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</row>
    <row r="1031" spans="16:53" s="1" customFormat="1" x14ac:dyDescent="0.25">
      <c r="P1031" s="3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</row>
    <row r="1032" spans="16:53" s="1" customFormat="1" x14ac:dyDescent="0.25">
      <c r="P1032" s="3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</row>
    <row r="1033" spans="16:53" s="1" customFormat="1" x14ac:dyDescent="0.25">
      <c r="P1033" s="3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</row>
    <row r="1034" spans="16:53" s="1" customFormat="1" x14ac:dyDescent="0.25">
      <c r="P1034" s="3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</row>
    <row r="1035" spans="16:53" s="1" customFormat="1" x14ac:dyDescent="0.25">
      <c r="P1035" s="3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</row>
    <row r="1036" spans="16:53" s="1" customFormat="1" x14ac:dyDescent="0.25">
      <c r="P1036" s="3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</row>
    <row r="1037" spans="16:53" s="1" customFormat="1" x14ac:dyDescent="0.25">
      <c r="P1037" s="3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</row>
    <row r="1038" spans="16:53" s="1" customFormat="1" x14ac:dyDescent="0.25">
      <c r="P1038" s="3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</row>
    <row r="1039" spans="16:53" s="1" customFormat="1" x14ac:dyDescent="0.25">
      <c r="P1039" s="3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</row>
    <row r="1040" spans="16:53" s="1" customFormat="1" x14ac:dyDescent="0.25">
      <c r="P1040" s="3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</row>
    <row r="1041" spans="16:53" s="1" customFormat="1" x14ac:dyDescent="0.25">
      <c r="P1041" s="3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</row>
    <row r="1042" spans="16:53" s="1" customFormat="1" x14ac:dyDescent="0.25">
      <c r="P1042" s="3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</row>
    <row r="1043" spans="16:53" s="1" customFormat="1" x14ac:dyDescent="0.25">
      <c r="P1043" s="3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</row>
    <row r="1044" spans="16:53" s="1" customFormat="1" x14ac:dyDescent="0.25">
      <c r="P1044" s="3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</row>
    <row r="1045" spans="16:53" s="1" customFormat="1" x14ac:dyDescent="0.25">
      <c r="P1045" s="3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</row>
    <row r="1046" spans="16:53" s="1" customFormat="1" x14ac:dyDescent="0.25">
      <c r="P1046" s="3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</row>
    <row r="1047" spans="16:53" s="1" customFormat="1" x14ac:dyDescent="0.25">
      <c r="P1047" s="3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</row>
    <row r="1048" spans="16:53" s="1" customFormat="1" x14ac:dyDescent="0.25">
      <c r="P1048" s="3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</row>
    <row r="1049" spans="16:53" s="1" customFormat="1" x14ac:dyDescent="0.25">
      <c r="P1049" s="3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</row>
    <row r="1050" spans="16:53" s="1" customFormat="1" x14ac:dyDescent="0.25">
      <c r="P1050" s="3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</row>
    <row r="1051" spans="16:53" s="1" customFormat="1" x14ac:dyDescent="0.25">
      <c r="P1051" s="3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</row>
    <row r="1052" spans="16:53" s="1" customFormat="1" x14ac:dyDescent="0.25">
      <c r="P1052" s="3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</row>
    <row r="1053" spans="16:53" s="1" customFormat="1" x14ac:dyDescent="0.25">
      <c r="P1053" s="3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</row>
    <row r="1054" spans="16:53" s="1" customFormat="1" x14ac:dyDescent="0.25">
      <c r="P1054" s="3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</row>
    <row r="1055" spans="16:53" s="1" customFormat="1" x14ac:dyDescent="0.25">
      <c r="P1055" s="3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</row>
    <row r="1056" spans="16:53" s="1" customFormat="1" x14ac:dyDescent="0.25">
      <c r="P1056" s="3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</row>
    <row r="1057" spans="16:53" s="1" customFormat="1" x14ac:dyDescent="0.25">
      <c r="P1057" s="3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</row>
    <row r="1058" spans="16:53" s="1" customFormat="1" x14ac:dyDescent="0.25">
      <c r="P1058" s="3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</row>
    <row r="1059" spans="16:53" s="1" customFormat="1" x14ac:dyDescent="0.25">
      <c r="P1059" s="3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</row>
    <row r="1060" spans="16:53" s="1" customFormat="1" x14ac:dyDescent="0.25">
      <c r="P1060" s="3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</row>
    <row r="1061" spans="16:53" s="1" customFormat="1" x14ac:dyDescent="0.25">
      <c r="P1061" s="3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</row>
    <row r="1062" spans="16:53" s="1" customFormat="1" x14ac:dyDescent="0.25">
      <c r="P1062" s="3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</row>
    <row r="1063" spans="16:53" s="1" customFormat="1" x14ac:dyDescent="0.25">
      <c r="P1063" s="3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</row>
    <row r="1064" spans="16:53" s="1" customFormat="1" x14ac:dyDescent="0.25">
      <c r="P1064" s="3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</row>
    <row r="1065" spans="16:53" s="1" customFormat="1" x14ac:dyDescent="0.25">
      <c r="P1065" s="3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</row>
    <row r="1066" spans="16:53" s="1" customFormat="1" x14ac:dyDescent="0.25">
      <c r="P1066" s="3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</row>
    <row r="1067" spans="16:53" s="1" customFormat="1" x14ac:dyDescent="0.25">
      <c r="P1067" s="3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</row>
    <row r="1068" spans="16:53" s="1" customFormat="1" x14ac:dyDescent="0.25">
      <c r="P1068" s="3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</row>
    <row r="1069" spans="16:53" s="1" customFormat="1" x14ac:dyDescent="0.25">
      <c r="P1069" s="3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</row>
    <row r="1070" spans="16:53" s="1" customFormat="1" x14ac:dyDescent="0.25">
      <c r="P1070" s="3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</row>
    <row r="1071" spans="16:53" s="1" customFormat="1" x14ac:dyDescent="0.25">
      <c r="P1071" s="3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</row>
    <row r="1072" spans="16:53" s="1" customFormat="1" x14ac:dyDescent="0.25">
      <c r="P1072" s="3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</row>
    <row r="1073" spans="16:53" s="1" customFormat="1" x14ac:dyDescent="0.25">
      <c r="P1073" s="3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</row>
    <row r="1074" spans="16:53" s="1" customFormat="1" x14ac:dyDescent="0.25">
      <c r="P1074" s="3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</row>
    <row r="1075" spans="16:53" s="1" customFormat="1" x14ac:dyDescent="0.25">
      <c r="P1075" s="3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</row>
    <row r="1076" spans="16:53" s="1" customFormat="1" x14ac:dyDescent="0.25">
      <c r="P1076" s="3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</row>
    <row r="1077" spans="16:53" s="1" customFormat="1" x14ac:dyDescent="0.25">
      <c r="P1077" s="3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</row>
    <row r="1078" spans="16:53" s="1" customFormat="1" x14ac:dyDescent="0.25">
      <c r="P1078" s="3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</row>
    <row r="1079" spans="16:53" s="1" customFormat="1" x14ac:dyDescent="0.25">
      <c r="P1079" s="3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</row>
    <row r="1080" spans="16:53" s="1" customFormat="1" x14ac:dyDescent="0.25">
      <c r="P1080" s="3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</row>
    <row r="1081" spans="16:53" s="1" customFormat="1" x14ac:dyDescent="0.25">
      <c r="P1081" s="3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</row>
    <row r="1082" spans="16:53" s="1" customFormat="1" x14ac:dyDescent="0.25">
      <c r="P1082" s="3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</row>
    <row r="1083" spans="16:53" s="1" customFormat="1" x14ac:dyDescent="0.25">
      <c r="P1083" s="3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</row>
    <row r="1084" spans="16:53" s="1" customFormat="1" x14ac:dyDescent="0.25">
      <c r="P1084" s="3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</row>
    <row r="1085" spans="16:53" s="1" customFormat="1" x14ac:dyDescent="0.25">
      <c r="P1085" s="3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</row>
    <row r="1086" spans="16:53" s="1" customFormat="1" x14ac:dyDescent="0.25">
      <c r="P1086" s="3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</row>
    <row r="1087" spans="16:53" s="1" customFormat="1" x14ac:dyDescent="0.25">
      <c r="P1087" s="3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</row>
    <row r="1088" spans="16:53" s="1" customFormat="1" x14ac:dyDescent="0.25">
      <c r="P1088" s="3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</row>
    <row r="1089" spans="16:53" s="1" customFormat="1" x14ac:dyDescent="0.25">
      <c r="P1089" s="3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</row>
    <row r="1090" spans="16:53" s="1" customFormat="1" x14ac:dyDescent="0.25">
      <c r="P1090" s="3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</row>
    <row r="1091" spans="16:53" s="1" customFormat="1" x14ac:dyDescent="0.25">
      <c r="P1091" s="3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</row>
    <row r="1092" spans="16:53" s="1" customFormat="1" x14ac:dyDescent="0.25">
      <c r="P1092" s="3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</row>
    <row r="1093" spans="16:53" s="1" customFormat="1" x14ac:dyDescent="0.25">
      <c r="P1093" s="3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</row>
    <row r="1094" spans="16:53" s="1" customFormat="1" x14ac:dyDescent="0.25">
      <c r="P1094" s="3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</row>
    <row r="1095" spans="16:53" s="1" customFormat="1" x14ac:dyDescent="0.25">
      <c r="P1095" s="3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</row>
    <row r="1096" spans="16:53" s="1" customFormat="1" x14ac:dyDescent="0.25">
      <c r="P1096" s="3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</row>
    <row r="1097" spans="16:53" s="1" customFormat="1" x14ac:dyDescent="0.25">
      <c r="P1097" s="3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</row>
    <row r="1098" spans="16:53" s="1" customFormat="1" x14ac:dyDescent="0.25">
      <c r="P1098" s="3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</row>
    <row r="1099" spans="16:53" s="1" customFormat="1" x14ac:dyDescent="0.25">
      <c r="P1099" s="3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</row>
    <row r="1100" spans="16:53" s="1" customFormat="1" x14ac:dyDescent="0.25">
      <c r="P1100" s="3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</row>
    <row r="1101" spans="16:53" s="1" customFormat="1" x14ac:dyDescent="0.25">
      <c r="P1101" s="3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</row>
    <row r="1102" spans="16:53" s="1" customFormat="1" x14ac:dyDescent="0.25">
      <c r="P1102" s="3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</row>
    <row r="1103" spans="16:53" s="1" customFormat="1" x14ac:dyDescent="0.25">
      <c r="P1103" s="3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</row>
    <row r="1104" spans="16:53" s="1" customFormat="1" x14ac:dyDescent="0.25">
      <c r="P1104" s="3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</row>
    <row r="1105" spans="16:53" s="1" customFormat="1" x14ac:dyDescent="0.25">
      <c r="P1105" s="3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</row>
    <row r="1106" spans="16:53" s="1" customFormat="1" x14ac:dyDescent="0.25">
      <c r="P1106" s="3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</row>
    <row r="1107" spans="16:53" s="1" customFormat="1" x14ac:dyDescent="0.25">
      <c r="P1107" s="3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</row>
    <row r="1108" spans="16:53" s="1" customFormat="1" x14ac:dyDescent="0.25">
      <c r="P1108" s="3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</row>
    <row r="1109" spans="16:53" s="1" customFormat="1" x14ac:dyDescent="0.25">
      <c r="P1109" s="3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</row>
    <row r="1110" spans="16:53" s="1" customFormat="1" x14ac:dyDescent="0.25">
      <c r="P1110" s="3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</row>
    <row r="1111" spans="16:53" s="1" customFormat="1" x14ac:dyDescent="0.25">
      <c r="P1111" s="3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</row>
    <row r="1112" spans="16:53" s="1" customFormat="1" x14ac:dyDescent="0.25">
      <c r="P1112" s="3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</row>
    <row r="1113" spans="16:53" s="1" customFormat="1" x14ac:dyDescent="0.25">
      <c r="P1113" s="3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</row>
    <row r="1114" spans="16:53" s="1" customFormat="1" x14ac:dyDescent="0.25">
      <c r="P1114" s="3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</row>
    <row r="1115" spans="16:53" s="1" customFormat="1" x14ac:dyDescent="0.25">
      <c r="P1115" s="3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</row>
    <row r="1116" spans="16:53" s="1" customFormat="1" x14ac:dyDescent="0.25">
      <c r="P1116" s="3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</row>
    <row r="1117" spans="16:53" s="1" customFormat="1" x14ac:dyDescent="0.25">
      <c r="P1117" s="3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</row>
    <row r="1118" spans="16:53" s="1" customFormat="1" x14ac:dyDescent="0.25">
      <c r="P1118" s="3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</row>
    <row r="1119" spans="16:53" s="1" customFormat="1" x14ac:dyDescent="0.25">
      <c r="P1119" s="3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</row>
    <row r="1120" spans="16:53" s="1" customFormat="1" x14ac:dyDescent="0.25">
      <c r="P1120" s="3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</row>
    <row r="1121" spans="16:53" s="1" customFormat="1" x14ac:dyDescent="0.25">
      <c r="P1121" s="3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</row>
    <row r="1122" spans="16:53" s="1" customFormat="1" x14ac:dyDescent="0.25">
      <c r="P1122" s="3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</row>
    <row r="1123" spans="16:53" s="1" customFormat="1" x14ac:dyDescent="0.25">
      <c r="P1123" s="3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</row>
    <row r="1124" spans="16:53" s="1" customFormat="1" x14ac:dyDescent="0.25">
      <c r="P1124" s="3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</row>
    <row r="1125" spans="16:53" s="1" customFormat="1" x14ac:dyDescent="0.25">
      <c r="P1125" s="3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</row>
    <row r="1126" spans="16:53" s="1" customFormat="1" x14ac:dyDescent="0.25">
      <c r="P1126" s="3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</row>
    <row r="1127" spans="16:53" s="1" customFormat="1" x14ac:dyDescent="0.25">
      <c r="P1127" s="3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</row>
    <row r="1128" spans="16:53" s="1" customFormat="1" x14ac:dyDescent="0.25">
      <c r="P1128" s="3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</row>
    <row r="1129" spans="16:53" s="1" customFormat="1" x14ac:dyDescent="0.25">
      <c r="P1129" s="3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</row>
    <row r="1130" spans="16:53" s="1" customFormat="1" x14ac:dyDescent="0.25">
      <c r="P1130" s="3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</row>
    <row r="1131" spans="16:53" s="1" customFormat="1" x14ac:dyDescent="0.25">
      <c r="P1131" s="3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</row>
    <row r="1132" spans="16:53" s="1" customFormat="1" x14ac:dyDescent="0.25">
      <c r="P1132" s="3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</row>
    <row r="1133" spans="16:53" s="1" customFormat="1" x14ac:dyDescent="0.25">
      <c r="P1133" s="3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</row>
    <row r="1134" spans="16:53" s="1" customFormat="1" x14ac:dyDescent="0.25">
      <c r="P1134" s="3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</row>
    <row r="1135" spans="16:53" s="1" customFormat="1" x14ac:dyDescent="0.25">
      <c r="P1135" s="3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</row>
    <row r="1136" spans="16:53" s="1" customFormat="1" x14ac:dyDescent="0.25">
      <c r="P1136" s="3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</row>
    <row r="1137" spans="16:53" s="1" customFormat="1" x14ac:dyDescent="0.25">
      <c r="P1137" s="3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</row>
    <row r="1138" spans="16:53" s="1" customFormat="1" x14ac:dyDescent="0.25">
      <c r="P1138" s="3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</row>
    <row r="1139" spans="16:53" s="1" customFormat="1" x14ac:dyDescent="0.25">
      <c r="P1139" s="3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</row>
    <row r="1140" spans="16:53" s="1" customFormat="1" x14ac:dyDescent="0.25">
      <c r="P1140" s="3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</row>
    <row r="1141" spans="16:53" s="1" customFormat="1" x14ac:dyDescent="0.25">
      <c r="P1141" s="3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</row>
    <row r="1142" spans="16:53" s="1" customFormat="1" x14ac:dyDescent="0.25">
      <c r="P1142" s="3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</row>
    <row r="1143" spans="16:53" s="1" customFormat="1" x14ac:dyDescent="0.25">
      <c r="P1143" s="3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</row>
    <row r="1144" spans="16:53" s="1" customFormat="1" x14ac:dyDescent="0.25">
      <c r="P1144" s="3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</row>
    <row r="1145" spans="16:53" s="1" customFormat="1" x14ac:dyDescent="0.25">
      <c r="P1145" s="3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</row>
    <row r="1146" spans="16:53" s="1" customFormat="1" x14ac:dyDescent="0.25">
      <c r="P1146" s="3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</row>
    <row r="1147" spans="16:53" s="1" customFormat="1" x14ac:dyDescent="0.25">
      <c r="P1147" s="3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</row>
    <row r="1148" spans="16:53" s="1" customFormat="1" x14ac:dyDescent="0.25">
      <c r="P1148" s="3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</row>
    <row r="1149" spans="16:53" s="1" customFormat="1" x14ac:dyDescent="0.25">
      <c r="P1149" s="3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</row>
    <row r="1150" spans="16:53" s="1" customFormat="1" x14ac:dyDescent="0.25">
      <c r="P1150" s="3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</row>
    <row r="1151" spans="16:53" s="1" customFormat="1" x14ac:dyDescent="0.25">
      <c r="P1151" s="3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</row>
    <row r="1152" spans="16:53" s="1" customFormat="1" x14ac:dyDescent="0.25">
      <c r="P1152" s="3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</row>
    <row r="1153" spans="16:53" s="1" customFormat="1" x14ac:dyDescent="0.25">
      <c r="P1153" s="3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</row>
    <row r="1154" spans="16:53" s="1" customFormat="1" x14ac:dyDescent="0.25">
      <c r="P1154" s="3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</row>
    <row r="1155" spans="16:53" s="1" customFormat="1" x14ac:dyDescent="0.25">
      <c r="P1155" s="3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</row>
    <row r="1156" spans="16:53" s="1" customFormat="1" x14ac:dyDescent="0.25">
      <c r="P1156" s="3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</row>
    <row r="1157" spans="16:53" s="1" customFormat="1" x14ac:dyDescent="0.25">
      <c r="P1157" s="3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</row>
    <row r="1158" spans="16:53" s="1" customFormat="1" x14ac:dyDescent="0.25">
      <c r="P1158" s="3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</row>
    <row r="1159" spans="16:53" s="1" customFormat="1" x14ac:dyDescent="0.25">
      <c r="P1159" s="3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</row>
    <row r="1160" spans="16:53" s="1" customFormat="1" x14ac:dyDescent="0.25">
      <c r="P1160" s="3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</row>
    <row r="1161" spans="16:53" s="1" customFormat="1" x14ac:dyDescent="0.25">
      <c r="P1161" s="3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</row>
    <row r="1162" spans="16:53" s="1" customFormat="1" x14ac:dyDescent="0.25">
      <c r="P1162" s="3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</row>
    <row r="1163" spans="16:53" s="1" customFormat="1" x14ac:dyDescent="0.25">
      <c r="P1163" s="3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</row>
    <row r="1164" spans="16:53" s="1" customFormat="1" x14ac:dyDescent="0.25">
      <c r="P1164" s="3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</row>
    <row r="1165" spans="16:53" s="1" customFormat="1" x14ac:dyDescent="0.25">
      <c r="P1165" s="3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</row>
    <row r="1166" spans="16:53" s="1" customFormat="1" x14ac:dyDescent="0.25">
      <c r="P1166" s="3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</row>
    <row r="1167" spans="16:53" s="1" customFormat="1" x14ac:dyDescent="0.25">
      <c r="P1167" s="3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</row>
    <row r="1168" spans="16:53" s="1" customFormat="1" x14ac:dyDescent="0.25">
      <c r="P1168" s="3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</row>
    <row r="1169" spans="16:53" s="1" customFormat="1" x14ac:dyDescent="0.25">
      <c r="P1169" s="3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</row>
    <row r="1170" spans="16:53" s="1" customFormat="1" x14ac:dyDescent="0.25">
      <c r="P1170" s="3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</row>
    <row r="1171" spans="16:53" s="1" customFormat="1" x14ac:dyDescent="0.25">
      <c r="P1171" s="3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</row>
    <row r="1172" spans="16:53" s="1" customFormat="1" x14ac:dyDescent="0.25">
      <c r="P1172" s="3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</row>
    <row r="1173" spans="16:53" s="1" customFormat="1" x14ac:dyDescent="0.25">
      <c r="P1173" s="3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</row>
    <row r="1174" spans="16:53" s="1" customFormat="1" x14ac:dyDescent="0.25">
      <c r="P1174" s="3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</row>
    <row r="1175" spans="16:53" s="1" customFormat="1" x14ac:dyDescent="0.25">
      <c r="P1175" s="3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</row>
    <row r="1176" spans="16:53" s="1" customFormat="1" x14ac:dyDescent="0.25">
      <c r="P1176" s="3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</row>
    <row r="1177" spans="16:53" s="1" customFormat="1" x14ac:dyDescent="0.25">
      <c r="P1177" s="3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</row>
    <row r="1178" spans="16:53" s="1" customFormat="1" x14ac:dyDescent="0.25">
      <c r="P1178" s="3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</row>
    <row r="1179" spans="16:53" s="1" customFormat="1" x14ac:dyDescent="0.25">
      <c r="P1179" s="3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</row>
    <row r="1180" spans="16:53" s="1" customFormat="1" x14ac:dyDescent="0.25">
      <c r="P1180" s="3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</row>
    <row r="1181" spans="16:53" s="1" customFormat="1" x14ac:dyDescent="0.25">
      <c r="P1181" s="3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</row>
    <row r="1182" spans="16:53" s="1" customFormat="1" x14ac:dyDescent="0.25">
      <c r="P1182" s="3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</row>
    <row r="1183" spans="16:53" s="1" customFormat="1" x14ac:dyDescent="0.25">
      <c r="P1183" s="3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</row>
    <row r="1184" spans="16:53" s="1" customFormat="1" x14ac:dyDescent="0.25">
      <c r="P1184" s="3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</row>
    <row r="1185" spans="16:53" s="1" customFormat="1" x14ac:dyDescent="0.25">
      <c r="P1185" s="3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</row>
    <row r="1186" spans="16:53" s="1" customFormat="1" x14ac:dyDescent="0.25">
      <c r="P1186" s="3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</row>
    <row r="1187" spans="16:53" s="1" customFormat="1" x14ac:dyDescent="0.25">
      <c r="P1187" s="3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</row>
    <row r="1188" spans="16:53" s="1" customFormat="1" x14ac:dyDescent="0.25">
      <c r="P1188" s="3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</row>
    <row r="1189" spans="16:53" s="1" customFormat="1" x14ac:dyDescent="0.25">
      <c r="P1189" s="3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</row>
    <row r="1190" spans="16:53" s="1" customFormat="1" x14ac:dyDescent="0.25">
      <c r="P1190" s="3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</row>
    <row r="1191" spans="16:53" s="1" customFormat="1" x14ac:dyDescent="0.25">
      <c r="P1191" s="3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</row>
    <row r="1192" spans="16:53" s="1" customFormat="1" x14ac:dyDescent="0.25">
      <c r="P1192" s="3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</row>
    <row r="1193" spans="16:53" s="1" customFormat="1" x14ac:dyDescent="0.25">
      <c r="P1193" s="3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</row>
    <row r="1194" spans="16:53" s="1" customFormat="1" x14ac:dyDescent="0.25">
      <c r="P1194" s="3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</row>
    <row r="1195" spans="16:53" s="1" customFormat="1" x14ac:dyDescent="0.25">
      <c r="P1195" s="3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</row>
    <row r="1196" spans="16:53" s="1" customFormat="1" x14ac:dyDescent="0.25">
      <c r="P1196" s="3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</row>
    <row r="1197" spans="16:53" s="1" customFormat="1" x14ac:dyDescent="0.25">
      <c r="P1197" s="3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</row>
    <row r="1198" spans="16:53" s="1" customFormat="1" x14ac:dyDescent="0.25">
      <c r="P1198" s="3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</row>
    <row r="1199" spans="16:53" s="1" customFormat="1" x14ac:dyDescent="0.25">
      <c r="P1199" s="3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</row>
    <row r="1200" spans="16:53" s="1" customFormat="1" x14ac:dyDescent="0.25">
      <c r="P1200" s="3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</row>
    <row r="1201" spans="16:53" s="1" customFormat="1" x14ac:dyDescent="0.25">
      <c r="P1201" s="3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</row>
    <row r="1202" spans="16:53" s="1" customFormat="1" x14ac:dyDescent="0.25">
      <c r="P1202" s="3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</row>
    <row r="1203" spans="16:53" s="1" customFormat="1" x14ac:dyDescent="0.25">
      <c r="P1203" s="3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</row>
    <row r="1204" spans="16:53" s="1" customFormat="1" x14ac:dyDescent="0.25">
      <c r="P1204" s="3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</row>
    <row r="1205" spans="16:53" s="1" customFormat="1" x14ac:dyDescent="0.25">
      <c r="P1205" s="3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</row>
    <row r="1206" spans="16:53" s="1" customFormat="1" x14ac:dyDescent="0.25">
      <c r="P1206" s="3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</row>
    <row r="1207" spans="16:53" s="1" customFormat="1" x14ac:dyDescent="0.25">
      <c r="P1207" s="3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</row>
    <row r="1208" spans="16:53" s="1" customFormat="1" x14ac:dyDescent="0.25">
      <c r="P1208" s="3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</row>
    <row r="1209" spans="16:53" s="1" customFormat="1" x14ac:dyDescent="0.25">
      <c r="P1209" s="3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</row>
    <row r="1210" spans="16:53" s="1" customFormat="1" x14ac:dyDescent="0.25">
      <c r="P1210" s="3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</row>
    <row r="1211" spans="16:53" s="1" customFormat="1" x14ac:dyDescent="0.25">
      <c r="P1211" s="3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</row>
    <row r="1212" spans="16:53" s="1" customFormat="1" x14ac:dyDescent="0.25">
      <c r="P1212" s="3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</row>
    <row r="1213" spans="16:53" s="1" customFormat="1" x14ac:dyDescent="0.25">
      <c r="P1213" s="3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</row>
    <row r="1214" spans="16:53" s="1" customFormat="1" x14ac:dyDescent="0.25">
      <c r="P1214" s="3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</row>
    <row r="1215" spans="16:53" s="1" customFormat="1" x14ac:dyDescent="0.25">
      <c r="P1215" s="3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</row>
    <row r="1216" spans="16:53" s="1" customFormat="1" x14ac:dyDescent="0.25">
      <c r="P1216" s="3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</row>
    <row r="1217" spans="16:53" s="1" customFormat="1" x14ac:dyDescent="0.25">
      <c r="P1217" s="3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</row>
    <row r="1218" spans="16:53" s="1" customFormat="1" x14ac:dyDescent="0.25">
      <c r="P1218" s="3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</row>
    <row r="1219" spans="16:53" s="1" customFormat="1" x14ac:dyDescent="0.25">
      <c r="P1219" s="3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</row>
    <row r="1220" spans="16:53" s="1" customFormat="1" x14ac:dyDescent="0.25">
      <c r="P1220" s="3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</row>
    <row r="1221" spans="16:53" s="1" customFormat="1" x14ac:dyDescent="0.25">
      <c r="P1221" s="3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</row>
    <row r="1222" spans="16:53" s="1" customFormat="1" x14ac:dyDescent="0.25">
      <c r="P1222" s="3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</row>
    <row r="1223" spans="16:53" s="1" customFormat="1" x14ac:dyDescent="0.25">
      <c r="P1223" s="3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</row>
    <row r="1224" spans="16:53" s="1" customFormat="1" x14ac:dyDescent="0.25">
      <c r="P1224" s="3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</row>
    <row r="1225" spans="16:53" s="1" customFormat="1" x14ac:dyDescent="0.25">
      <c r="P1225" s="3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</row>
    <row r="1226" spans="16:53" s="1" customFormat="1" x14ac:dyDescent="0.25">
      <c r="P1226" s="3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</row>
    <row r="1227" spans="16:53" s="1" customFormat="1" x14ac:dyDescent="0.25">
      <c r="P1227" s="3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</row>
    <row r="1228" spans="16:53" s="1" customFormat="1" x14ac:dyDescent="0.25">
      <c r="P1228" s="3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</row>
    <row r="1229" spans="16:53" s="1" customFormat="1" x14ac:dyDescent="0.25">
      <c r="P1229" s="3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</row>
    <row r="1230" spans="16:53" s="1" customFormat="1" x14ac:dyDescent="0.25">
      <c r="P1230" s="3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</row>
    <row r="1231" spans="16:53" s="1" customFormat="1" x14ac:dyDescent="0.25">
      <c r="P1231" s="3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</row>
    <row r="1232" spans="16:53" s="1" customFormat="1" x14ac:dyDescent="0.25">
      <c r="P1232" s="3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</row>
    <row r="1233" spans="16:53" s="1" customFormat="1" x14ac:dyDescent="0.25">
      <c r="P1233" s="3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</row>
    <row r="1234" spans="16:53" s="1" customFormat="1" x14ac:dyDescent="0.25">
      <c r="P1234" s="3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</row>
    <row r="1235" spans="16:53" s="1" customFormat="1" x14ac:dyDescent="0.25">
      <c r="P1235" s="3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</row>
    <row r="1236" spans="16:53" s="1" customFormat="1" x14ac:dyDescent="0.25">
      <c r="P1236" s="3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</row>
    <row r="1237" spans="16:53" s="1" customFormat="1" x14ac:dyDescent="0.25">
      <c r="P1237" s="3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</row>
    <row r="1238" spans="16:53" s="1" customFormat="1" x14ac:dyDescent="0.25">
      <c r="P1238" s="3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</row>
    <row r="1239" spans="16:53" s="1" customFormat="1" x14ac:dyDescent="0.25">
      <c r="P1239" s="3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</row>
    <row r="1240" spans="16:53" s="1" customFormat="1" x14ac:dyDescent="0.25">
      <c r="P1240" s="3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</row>
    <row r="1241" spans="16:53" s="1" customFormat="1" x14ac:dyDescent="0.25">
      <c r="P1241" s="3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</row>
    <row r="1242" spans="16:53" s="1" customFormat="1" x14ac:dyDescent="0.25">
      <c r="P1242" s="3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</row>
    <row r="1243" spans="16:53" s="1" customFormat="1" x14ac:dyDescent="0.25">
      <c r="P1243" s="3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</row>
    <row r="1244" spans="16:53" s="1" customFormat="1" x14ac:dyDescent="0.25">
      <c r="P1244" s="3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</row>
    <row r="1245" spans="16:53" s="1" customFormat="1" x14ac:dyDescent="0.25">
      <c r="P1245" s="3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</row>
    <row r="1246" spans="16:53" s="1" customFormat="1" x14ac:dyDescent="0.25">
      <c r="P1246" s="3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</row>
    <row r="1247" spans="16:53" s="1" customFormat="1" x14ac:dyDescent="0.25">
      <c r="P1247" s="3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</row>
    <row r="1248" spans="16:53" s="1" customFormat="1" x14ac:dyDescent="0.25">
      <c r="P1248" s="3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</row>
    <row r="1249" spans="16:53" s="1" customFormat="1" x14ac:dyDescent="0.25">
      <c r="P1249" s="3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</row>
    <row r="1250" spans="16:53" s="1" customFormat="1" x14ac:dyDescent="0.25">
      <c r="P1250" s="3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</row>
    <row r="1251" spans="16:53" s="1" customFormat="1" x14ac:dyDescent="0.25">
      <c r="P1251" s="3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</row>
    <row r="1252" spans="16:53" s="1" customFormat="1" x14ac:dyDescent="0.25">
      <c r="P1252" s="3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</row>
    <row r="1253" spans="16:53" s="1" customFormat="1" x14ac:dyDescent="0.25">
      <c r="P1253" s="3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</row>
    <row r="1254" spans="16:53" s="1" customFormat="1" x14ac:dyDescent="0.25">
      <c r="P1254" s="3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</row>
    <row r="1255" spans="16:53" s="1" customFormat="1" x14ac:dyDescent="0.25">
      <c r="P1255" s="3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</row>
    <row r="1256" spans="16:53" s="1" customFormat="1" x14ac:dyDescent="0.25">
      <c r="P1256" s="3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</row>
    <row r="1257" spans="16:53" s="1" customFormat="1" x14ac:dyDescent="0.25">
      <c r="P1257" s="3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</row>
    <row r="1258" spans="16:53" s="1" customFormat="1" x14ac:dyDescent="0.25">
      <c r="P1258" s="3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</row>
    <row r="1259" spans="16:53" s="1" customFormat="1" x14ac:dyDescent="0.25">
      <c r="P1259" s="3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</row>
    <row r="1260" spans="16:53" s="1" customFormat="1" x14ac:dyDescent="0.25">
      <c r="P1260" s="3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</row>
    <row r="1261" spans="16:53" s="1" customFormat="1" x14ac:dyDescent="0.25">
      <c r="P1261" s="3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</row>
    <row r="1262" spans="16:53" s="1" customFormat="1" x14ac:dyDescent="0.25">
      <c r="P1262" s="3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</row>
    <row r="1263" spans="16:53" s="1" customFormat="1" x14ac:dyDescent="0.25">
      <c r="P1263" s="3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</row>
    <row r="1264" spans="16:53" s="1" customFormat="1" x14ac:dyDescent="0.25">
      <c r="P1264" s="3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</row>
    <row r="1265" spans="16:53" s="1" customFormat="1" x14ac:dyDescent="0.25">
      <c r="P1265" s="3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</row>
    <row r="1266" spans="16:53" s="1" customFormat="1" x14ac:dyDescent="0.25">
      <c r="P1266" s="3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</row>
    <row r="1267" spans="16:53" s="1" customFormat="1" x14ac:dyDescent="0.25">
      <c r="P1267" s="3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</row>
    <row r="1268" spans="16:53" s="1" customFormat="1" x14ac:dyDescent="0.25">
      <c r="P1268" s="3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</row>
    <row r="1269" spans="16:53" s="1" customFormat="1" x14ac:dyDescent="0.25">
      <c r="P1269" s="3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</row>
    <row r="1270" spans="16:53" s="1" customFormat="1" x14ac:dyDescent="0.25">
      <c r="P1270" s="3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</row>
    <row r="1271" spans="16:53" s="1" customFormat="1" x14ac:dyDescent="0.25">
      <c r="P1271" s="3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</row>
    <row r="1272" spans="16:53" s="1" customFormat="1" x14ac:dyDescent="0.25">
      <c r="P1272" s="3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</row>
    <row r="1273" spans="16:53" s="1" customFormat="1" x14ac:dyDescent="0.25">
      <c r="P1273" s="3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</row>
    <row r="1274" spans="16:53" s="1" customFormat="1" x14ac:dyDescent="0.25">
      <c r="P1274" s="3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</row>
    <row r="1275" spans="16:53" s="1" customFormat="1" x14ac:dyDescent="0.25">
      <c r="P1275" s="3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</row>
    <row r="1276" spans="16:53" s="1" customFormat="1" x14ac:dyDescent="0.25">
      <c r="P1276" s="3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</row>
    <row r="1277" spans="16:53" s="1" customFormat="1" x14ac:dyDescent="0.25">
      <c r="P1277" s="3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</row>
    <row r="1278" spans="16:53" s="1" customFormat="1" x14ac:dyDescent="0.25">
      <c r="P1278" s="3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</row>
    <row r="1279" spans="16:53" s="1" customFormat="1" x14ac:dyDescent="0.25">
      <c r="P1279" s="3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</row>
    <row r="1280" spans="16:53" s="1" customFormat="1" x14ac:dyDescent="0.25">
      <c r="P1280" s="3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</row>
    <row r="1281" spans="16:53" s="1" customFormat="1" x14ac:dyDescent="0.25">
      <c r="P1281" s="3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</row>
    <row r="1282" spans="16:53" s="1" customFormat="1" x14ac:dyDescent="0.25">
      <c r="P1282" s="3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</row>
    <row r="1283" spans="16:53" s="1" customFormat="1" x14ac:dyDescent="0.25">
      <c r="P1283" s="3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</row>
    <row r="1284" spans="16:53" s="1" customFormat="1" x14ac:dyDescent="0.25">
      <c r="P1284" s="3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</row>
    <row r="1285" spans="16:53" s="1" customFormat="1" x14ac:dyDescent="0.25">
      <c r="P1285" s="3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</row>
    <row r="1286" spans="16:53" s="1" customFormat="1" x14ac:dyDescent="0.25">
      <c r="P1286" s="3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</row>
    <row r="1287" spans="16:53" s="1" customFormat="1" x14ac:dyDescent="0.25">
      <c r="P1287" s="3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</row>
    <row r="1288" spans="16:53" s="1" customFormat="1" x14ac:dyDescent="0.25">
      <c r="P1288" s="3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</row>
    <row r="1289" spans="16:53" s="1" customFormat="1" x14ac:dyDescent="0.25">
      <c r="P1289" s="3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</row>
    <row r="1290" spans="16:53" s="1" customFormat="1" x14ac:dyDescent="0.25">
      <c r="P1290" s="3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</row>
    <row r="1291" spans="16:53" s="1" customFormat="1" x14ac:dyDescent="0.25">
      <c r="P1291" s="3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</row>
    <row r="1292" spans="16:53" s="1" customFormat="1" x14ac:dyDescent="0.25">
      <c r="P1292" s="3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</row>
    <row r="1293" spans="16:53" s="1" customFormat="1" x14ac:dyDescent="0.25">
      <c r="P1293" s="3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</row>
    <row r="1294" spans="16:53" s="1" customFormat="1" x14ac:dyDescent="0.25">
      <c r="P1294" s="3"/>
      <c r="T1294"/>
      <c r="U1294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</row>
    <row r="1295" spans="16:53" s="1" customFormat="1" x14ac:dyDescent="0.25">
      <c r="P1295" s="3"/>
      <c r="T1295"/>
      <c r="U1295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</row>
    <row r="1296" spans="16:53" s="1" customFormat="1" x14ac:dyDescent="0.25">
      <c r="P1296" s="3"/>
      <c r="S1296" s="23"/>
      <c r="T1296"/>
      <c r="U1296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</row>
    <row r="1297" spans="6:53" s="1" customFormat="1" x14ac:dyDescent="0.25">
      <c r="P1297" s="3"/>
      <c r="S1297" s="23"/>
      <c r="T1297"/>
      <c r="U1297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</row>
    <row r="1298" spans="6:53" s="1" customFormat="1" x14ac:dyDescent="0.25">
      <c r="P1298" s="3"/>
      <c r="S1298" s="23"/>
      <c r="T1298"/>
      <c r="U1298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</row>
    <row r="1299" spans="6:53" s="1" customFormat="1" x14ac:dyDescent="0.25">
      <c r="F1299"/>
      <c r="G1299"/>
      <c r="H1299"/>
      <c r="I1299"/>
      <c r="J1299"/>
      <c r="K1299"/>
      <c r="L1299"/>
      <c r="M1299"/>
      <c r="N1299"/>
      <c r="O1299"/>
      <c r="P1299" s="22"/>
      <c r="Q1299" s="23"/>
      <c r="R1299" s="23"/>
      <c r="S1299" s="23"/>
      <c r="T1299"/>
      <c r="U1299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</row>
    <row r="1300" spans="6:53" s="1" customFormat="1" x14ac:dyDescent="0.25">
      <c r="F1300"/>
      <c r="G1300"/>
      <c r="H1300"/>
      <c r="I1300"/>
      <c r="J1300"/>
      <c r="K1300"/>
      <c r="L1300"/>
      <c r="M1300"/>
      <c r="N1300"/>
      <c r="O1300"/>
      <c r="P1300" s="22"/>
      <c r="Q1300" s="23"/>
      <c r="R1300" s="23"/>
      <c r="S1300" s="23"/>
      <c r="T1300"/>
      <c r="U1300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</row>
    <row r="1301" spans="6:53" s="1" customFormat="1" x14ac:dyDescent="0.25">
      <c r="F1301"/>
      <c r="G1301"/>
      <c r="H1301"/>
      <c r="I1301"/>
      <c r="J1301"/>
      <c r="K1301"/>
      <c r="L1301"/>
      <c r="M1301"/>
      <c r="N1301"/>
      <c r="O1301"/>
      <c r="P1301" s="22"/>
      <c r="Q1301" s="23"/>
      <c r="R1301" s="23"/>
      <c r="S1301" s="23"/>
      <c r="T1301"/>
      <c r="U1301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</row>
    <row r="1302" spans="6:53" s="1" customFormat="1" x14ac:dyDescent="0.25">
      <c r="F1302"/>
      <c r="G1302"/>
      <c r="H1302"/>
      <c r="I1302"/>
      <c r="J1302"/>
      <c r="K1302"/>
      <c r="L1302"/>
      <c r="M1302"/>
      <c r="N1302"/>
      <c r="O1302"/>
      <c r="P1302" s="22"/>
      <c r="Q1302" s="23"/>
      <c r="R1302" s="23"/>
      <c r="S1302" s="23"/>
      <c r="T1302"/>
      <c r="U130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</row>
    <row r="1303" spans="6:53" s="1" customFormat="1" x14ac:dyDescent="0.25">
      <c r="F1303"/>
      <c r="G1303"/>
      <c r="H1303"/>
      <c r="I1303"/>
      <c r="J1303"/>
      <c r="K1303"/>
      <c r="L1303"/>
      <c r="M1303"/>
      <c r="N1303"/>
      <c r="O1303"/>
      <c r="P1303" s="22"/>
      <c r="Q1303" s="23"/>
      <c r="R1303" s="23"/>
      <c r="S1303" s="23"/>
      <c r="T1303"/>
      <c r="U1303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</row>
    <row r="1304" spans="6:53" s="1" customFormat="1" x14ac:dyDescent="0.25">
      <c r="F1304"/>
      <c r="G1304"/>
      <c r="H1304"/>
      <c r="I1304"/>
      <c r="J1304"/>
      <c r="K1304"/>
      <c r="L1304"/>
      <c r="M1304"/>
      <c r="N1304"/>
      <c r="O1304"/>
      <c r="P1304" s="22"/>
      <c r="Q1304" s="23"/>
      <c r="R1304" s="23"/>
      <c r="S1304" s="23"/>
      <c r="T1304"/>
      <c r="U1304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</row>
    <row r="1305" spans="6:53" s="1" customFormat="1" x14ac:dyDescent="0.25">
      <c r="F1305"/>
      <c r="G1305"/>
      <c r="H1305"/>
      <c r="I1305"/>
      <c r="J1305"/>
      <c r="K1305"/>
      <c r="L1305"/>
      <c r="M1305"/>
      <c r="N1305"/>
      <c r="O1305"/>
      <c r="P1305" s="22"/>
      <c r="Q1305" s="23"/>
      <c r="R1305" s="23"/>
      <c r="S1305" s="23"/>
      <c r="T1305"/>
      <c r="U1305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</row>
    <row r="1306" spans="6:53" s="1" customFormat="1" x14ac:dyDescent="0.25">
      <c r="F1306"/>
      <c r="G1306"/>
      <c r="H1306"/>
      <c r="I1306"/>
      <c r="J1306"/>
      <c r="K1306"/>
      <c r="L1306"/>
      <c r="M1306"/>
      <c r="N1306"/>
      <c r="O1306"/>
      <c r="P1306" s="22"/>
      <c r="Q1306" s="23"/>
      <c r="R1306" s="23"/>
      <c r="S1306" s="23"/>
      <c r="T1306"/>
      <c r="U1306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</row>
    <row r="1307" spans="6:53" s="1" customFormat="1" x14ac:dyDescent="0.25">
      <c r="F1307"/>
      <c r="G1307"/>
      <c r="H1307"/>
      <c r="I1307"/>
      <c r="J1307"/>
      <c r="K1307"/>
      <c r="L1307"/>
      <c r="M1307"/>
      <c r="N1307"/>
      <c r="O1307"/>
      <c r="P1307" s="22"/>
      <c r="Q1307" s="23"/>
      <c r="R1307" s="23"/>
      <c r="S1307" s="23"/>
      <c r="T1307"/>
      <c r="U1307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</row>
    <row r="1308" spans="6:53" s="1" customFormat="1" x14ac:dyDescent="0.25">
      <c r="F1308"/>
      <c r="G1308"/>
      <c r="H1308"/>
      <c r="I1308"/>
      <c r="J1308"/>
      <c r="K1308"/>
      <c r="L1308"/>
      <c r="M1308"/>
      <c r="N1308"/>
      <c r="O1308"/>
      <c r="P1308" s="22"/>
      <c r="Q1308" s="23"/>
      <c r="R1308" s="23"/>
      <c r="S1308" s="23"/>
      <c r="T1308"/>
      <c r="U1308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</row>
    <row r="1309" spans="6:53" s="1" customFormat="1" x14ac:dyDescent="0.25">
      <c r="F1309"/>
      <c r="G1309"/>
      <c r="H1309"/>
      <c r="I1309"/>
      <c r="J1309"/>
      <c r="K1309"/>
      <c r="L1309"/>
      <c r="M1309"/>
      <c r="N1309"/>
      <c r="O1309"/>
      <c r="P1309" s="22"/>
      <c r="Q1309" s="23"/>
      <c r="R1309" s="23"/>
      <c r="S1309" s="23"/>
      <c r="T1309"/>
      <c r="U1309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</row>
    <row r="1310" spans="6:53" s="1" customFormat="1" x14ac:dyDescent="0.25">
      <c r="F1310"/>
      <c r="G1310"/>
      <c r="H1310"/>
      <c r="I1310"/>
      <c r="J1310"/>
      <c r="K1310"/>
      <c r="L1310"/>
      <c r="M1310"/>
      <c r="N1310"/>
      <c r="O1310"/>
      <c r="P1310" s="22"/>
      <c r="Q1310" s="23"/>
      <c r="R1310" s="23"/>
      <c r="S1310" s="23"/>
      <c r="T1310"/>
      <c r="U1310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</row>
    <row r="1311" spans="6:53" s="1" customFormat="1" x14ac:dyDescent="0.25">
      <c r="F1311"/>
      <c r="G1311"/>
      <c r="H1311"/>
      <c r="I1311"/>
      <c r="J1311"/>
      <c r="K1311"/>
      <c r="L1311"/>
      <c r="M1311"/>
      <c r="N1311"/>
      <c r="O1311"/>
      <c r="P1311" s="22"/>
      <c r="Q1311" s="23"/>
      <c r="R1311" s="23"/>
      <c r="S1311" s="23"/>
      <c r="T1311"/>
      <c r="U1311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</row>
    <row r="1312" spans="6:53" s="1" customFormat="1" x14ac:dyDescent="0.25">
      <c r="F1312"/>
      <c r="G1312"/>
      <c r="H1312"/>
      <c r="I1312"/>
      <c r="J1312"/>
      <c r="K1312"/>
      <c r="L1312"/>
      <c r="M1312"/>
      <c r="N1312"/>
      <c r="O1312"/>
      <c r="P1312" s="22"/>
      <c r="Q1312" s="23"/>
      <c r="R1312" s="23"/>
      <c r="S1312" s="23"/>
      <c r="T1312"/>
      <c r="U131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</row>
    <row r="1313" spans="6:53" s="1" customFormat="1" x14ac:dyDescent="0.25">
      <c r="F1313"/>
      <c r="G1313"/>
      <c r="H1313"/>
      <c r="I1313"/>
      <c r="J1313"/>
      <c r="K1313"/>
      <c r="L1313"/>
      <c r="M1313"/>
      <c r="N1313"/>
      <c r="O1313"/>
      <c r="P1313" s="22"/>
      <c r="Q1313" s="23"/>
      <c r="R1313" s="23"/>
      <c r="S1313" s="23"/>
      <c r="T1313"/>
      <c r="U1313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</row>
    <row r="1314" spans="6:53" s="1" customFormat="1" x14ac:dyDescent="0.25">
      <c r="F1314"/>
      <c r="G1314"/>
      <c r="H1314"/>
      <c r="I1314"/>
      <c r="J1314"/>
      <c r="K1314"/>
      <c r="L1314"/>
      <c r="M1314"/>
      <c r="N1314"/>
      <c r="O1314"/>
      <c r="P1314" s="22"/>
      <c r="Q1314" s="23"/>
      <c r="R1314" s="23"/>
      <c r="S1314" s="23"/>
      <c r="T1314"/>
      <c r="U1314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</row>
    <row r="1315" spans="6:53" s="1" customFormat="1" x14ac:dyDescent="0.25">
      <c r="F1315"/>
      <c r="G1315"/>
      <c r="H1315"/>
      <c r="I1315"/>
      <c r="J1315"/>
      <c r="K1315"/>
      <c r="L1315"/>
      <c r="M1315"/>
      <c r="N1315"/>
      <c r="O1315"/>
      <c r="P1315" s="22"/>
      <c r="Q1315" s="23"/>
      <c r="R1315" s="23"/>
      <c r="S1315" s="23"/>
      <c r="T1315"/>
      <c r="U1315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</row>
  </sheetData>
  <sheetProtection sheet="1" objects="1" scenarios="1" formatCells="0"/>
  <mergeCells count="53">
    <mergeCell ref="K24:K25"/>
    <mergeCell ref="L28:L29"/>
    <mergeCell ref="F28:F29"/>
    <mergeCell ref="G28:G29"/>
    <mergeCell ref="H28:H29"/>
    <mergeCell ref="I28:I29"/>
    <mergeCell ref="J28:J29"/>
    <mergeCell ref="K28:K29"/>
    <mergeCell ref="J22:J23"/>
    <mergeCell ref="K22:K23"/>
    <mergeCell ref="L22:L23"/>
    <mergeCell ref="L24:L25"/>
    <mergeCell ref="F26:F27"/>
    <mergeCell ref="G26:G27"/>
    <mergeCell ref="H26:H27"/>
    <mergeCell ref="I26:I27"/>
    <mergeCell ref="J26:J27"/>
    <mergeCell ref="K26:K27"/>
    <mergeCell ref="L26:L27"/>
    <mergeCell ref="F24:F25"/>
    <mergeCell ref="G24:G25"/>
    <mergeCell ref="H24:H25"/>
    <mergeCell ref="I24:I25"/>
    <mergeCell ref="J24:J25"/>
    <mergeCell ref="H14:I14"/>
    <mergeCell ref="L14:M14"/>
    <mergeCell ref="G18:K18"/>
    <mergeCell ref="L18:L19"/>
    <mergeCell ref="E20:E29"/>
    <mergeCell ref="F20:F21"/>
    <mergeCell ref="G20:G21"/>
    <mergeCell ref="H20:H21"/>
    <mergeCell ref="I20:I21"/>
    <mergeCell ref="J20:J21"/>
    <mergeCell ref="K20:K21"/>
    <mergeCell ref="L20:L21"/>
    <mergeCell ref="F22:F23"/>
    <mergeCell ref="G22:G23"/>
    <mergeCell ref="H22:H23"/>
    <mergeCell ref="I22:I23"/>
    <mergeCell ref="H11:I11"/>
    <mergeCell ref="L11:M11"/>
    <mergeCell ref="H12:I12"/>
    <mergeCell ref="L12:M12"/>
    <mergeCell ref="H13:I13"/>
    <mergeCell ref="L13:M13"/>
    <mergeCell ref="H10:I10"/>
    <mergeCell ref="L10:M10"/>
    <mergeCell ref="F1:S1"/>
    <mergeCell ref="G8:I8"/>
    <mergeCell ref="K8:M8"/>
    <mergeCell ref="H9:I9"/>
    <mergeCell ref="L9:M9"/>
  </mergeCells>
  <dataValidations count="2">
    <dataValidation type="whole" allowBlank="1" showErrorMessage="1" error="Числото, което сте въвели не е между 1 и 5!" prompt="Може да въвеждате стойности между 1 и 5!" sqref="B10:D1048576 B1:B6 D6:D8 C1:C7 D1:D2">
      <formula1>1</formula1>
      <formula2>5</formula2>
    </dataValidation>
    <dataValidation allowBlank="1" showErrorMessage="1" error="Числото, което сте въвели не е между 1 и 5!" prompt="Може да въвеждате стойности между 1 и 5!" sqref="B9:D9 B8:C8"/>
  </dataValidations>
  <hyperlinks>
    <hyperlink ref="A1" location="Начало!A1" display="Начало"/>
    <hyperlink ref="A3" location="Experiment!A1" display="Experiment"/>
  </hyperlink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B1126"/>
  <sheetViews>
    <sheetView zoomScale="90" zoomScaleNormal="90" workbookViewId="0">
      <selection activeCell="B1" sqref="B1"/>
    </sheetView>
  </sheetViews>
  <sheetFormatPr defaultRowHeight="15" x14ac:dyDescent="0.25"/>
  <cols>
    <col min="1" max="1" width="5" customWidth="1"/>
    <col min="2" max="6" width="11.28515625" customWidth="1"/>
    <col min="7" max="7" width="9.140625" style="1"/>
    <col min="8" max="8" width="15.85546875" customWidth="1"/>
    <col min="17" max="17" width="9.140625" style="1"/>
    <col min="18" max="18" width="9.140625" style="33"/>
    <col min="19" max="24" width="9.140625" style="1"/>
    <col min="25" max="33" width="9.140625" style="34"/>
    <col min="34" max="35" width="9.140625" style="288"/>
    <col min="36" max="54" width="9.140625" style="34"/>
  </cols>
  <sheetData>
    <row r="1" spans="1:54" s="1" customFormat="1" x14ac:dyDescent="0.25">
      <c r="A1" s="32"/>
      <c r="B1" s="196" t="s">
        <v>128</v>
      </c>
      <c r="C1" s="32"/>
      <c r="D1" s="32"/>
      <c r="E1" s="196"/>
      <c r="H1" s="797" t="s">
        <v>18</v>
      </c>
      <c r="I1" s="797"/>
      <c r="J1" s="797"/>
      <c r="K1" s="797"/>
      <c r="L1" s="797"/>
      <c r="M1" s="797"/>
      <c r="N1" s="797"/>
      <c r="O1" s="797"/>
      <c r="P1" s="797"/>
      <c r="R1" s="33"/>
      <c r="Y1" s="34"/>
      <c r="Z1" s="34"/>
      <c r="AA1" s="34"/>
      <c r="AB1" s="34"/>
      <c r="AC1" s="34"/>
      <c r="AD1" s="34"/>
      <c r="AE1" s="34"/>
      <c r="AF1" s="34"/>
      <c r="AG1" s="34"/>
      <c r="AH1" s="288"/>
      <c r="AI1" s="288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</row>
    <row r="2" spans="1:54" s="1" customFormat="1" ht="15" customHeight="1" x14ac:dyDescent="0.25">
      <c r="A2" s="32"/>
      <c r="B2" s="196" t="s">
        <v>531</v>
      </c>
      <c r="C2" s="32"/>
      <c r="D2" s="32"/>
      <c r="H2" s="797"/>
      <c r="I2" s="797"/>
      <c r="J2" s="797"/>
      <c r="K2" s="797"/>
      <c r="L2" s="797"/>
      <c r="M2" s="797"/>
      <c r="N2" s="797"/>
      <c r="O2" s="797"/>
      <c r="P2" s="797"/>
      <c r="R2" s="33"/>
      <c r="Y2" s="34"/>
      <c r="Z2" s="34"/>
      <c r="AA2" s="34"/>
      <c r="AB2" s="34"/>
      <c r="AC2" s="34"/>
      <c r="AD2" s="34"/>
      <c r="AE2" s="34"/>
      <c r="AF2" s="34"/>
      <c r="AG2" s="34"/>
      <c r="AH2" s="288"/>
      <c r="AI2" s="288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</row>
    <row r="3" spans="1:54" s="1" customFormat="1" ht="15" customHeight="1" x14ac:dyDescent="0.25">
      <c r="B3" s="196"/>
      <c r="E3" s="1" t="s">
        <v>332</v>
      </c>
      <c r="H3" s="797"/>
      <c r="I3" s="797"/>
      <c r="J3" s="797"/>
      <c r="K3" s="797"/>
      <c r="L3" s="797"/>
      <c r="M3" s="797"/>
      <c r="N3" s="797"/>
      <c r="O3" s="797"/>
      <c r="P3" s="797"/>
      <c r="R3" s="33"/>
      <c r="U3" s="30" t="s">
        <v>19</v>
      </c>
      <c r="V3" s="30"/>
      <c r="Y3" s="34"/>
      <c r="Z3" s="34"/>
      <c r="AA3" s="34"/>
      <c r="AB3" s="34"/>
      <c r="AC3" s="34"/>
      <c r="AD3" s="34"/>
      <c r="AE3" s="34"/>
      <c r="AF3" s="34"/>
      <c r="AG3" s="34"/>
      <c r="AH3" s="288"/>
      <c r="AI3" s="288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</row>
    <row r="4" spans="1:54" ht="30" customHeight="1" x14ac:dyDescent="0.25">
      <c r="A4" s="611" t="s">
        <v>0</v>
      </c>
      <c r="B4" s="612" t="s">
        <v>556</v>
      </c>
      <c r="C4" s="612" t="s">
        <v>557</v>
      </c>
      <c r="D4" s="612" t="s">
        <v>558</v>
      </c>
      <c r="E4" s="612" t="s">
        <v>559</v>
      </c>
      <c r="F4" s="612" t="s">
        <v>560</v>
      </c>
      <c r="H4" s="797"/>
      <c r="I4" s="797"/>
      <c r="J4" s="797"/>
      <c r="K4" s="797"/>
      <c r="L4" s="797"/>
      <c r="M4" s="797"/>
      <c r="N4" s="797"/>
      <c r="O4" s="797"/>
      <c r="P4" s="797"/>
      <c r="AO4" s="34">
        <f>COUNT(B5:B1004)</f>
        <v>0</v>
      </c>
      <c r="AP4" s="34">
        <f>COUNT(C5:C1004)</f>
        <v>0</v>
      </c>
      <c r="AQ4" s="34">
        <f>COUNT(D5:D1004)</f>
        <v>0</v>
      </c>
      <c r="AR4" s="34">
        <f>COUNT(E5:E1004)</f>
        <v>0</v>
      </c>
      <c r="AS4" s="34">
        <f>COUNT(F5:F1004)</f>
        <v>0</v>
      </c>
    </row>
    <row r="5" spans="1:54" x14ac:dyDescent="0.25">
      <c r="A5" s="36">
        <v>1</v>
      </c>
      <c r="B5" s="55"/>
      <c r="C5" s="55"/>
      <c r="D5" s="55"/>
      <c r="E5" s="55"/>
      <c r="F5" s="55"/>
      <c r="H5" s="1" t="s">
        <v>439</v>
      </c>
      <c r="I5" s="1"/>
      <c r="J5" s="1"/>
      <c r="K5" s="1"/>
      <c r="L5" s="1"/>
      <c r="M5" s="1"/>
      <c r="N5" s="1"/>
      <c r="O5" s="1"/>
      <c r="P5" s="1"/>
      <c r="S5" s="818" t="str">
        <f>B4</f>
        <v>Х1</v>
      </c>
      <c r="T5" s="818"/>
      <c r="U5" s="818"/>
      <c r="V5" s="818"/>
      <c r="W5" s="818"/>
      <c r="X5" s="818"/>
      <c r="AK5" s="34" t="e">
        <f>AK16-AK11</f>
        <v>#NUM!</v>
      </c>
      <c r="AL5" s="34" t="e">
        <f>AK5*3</f>
        <v>#NUM!</v>
      </c>
    </row>
    <row r="6" spans="1:54" x14ac:dyDescent="0.25">
      <c r="A6" s="36">
        <v>2</v>
      </c>
      <c r="B6" s="55"/>
      <c r="C6" s="55"/>
      <c r="D6" s="55"/>
      <c r="E6" s="55"/>
      <c r="F6" s="55"/>
      <c r="H6" s="1" t="s">
        <v>443</v>
      </c>
      <c r="I6" s="1"/>
      <c r="J6" s="1"/>
      <c r="K6" s="1"/>
      <c r="L6" s="1"/>
      <c r="M6" s="1"/>
      <c r="N6" s="1"/>
      <c r="O6" s="1"/>
      <c r="P6" s="1"/>
      <c r="X6" s="38" t="str">
        <f>IF(I13="","","Mo="&amp;MODE(B:B))</f>
        <v/>
      </c>
      <c r="AJ6" s="34" t="s">
        <v>21</v>
      </c>
      <c r="AK6" s="34" t="e">
        <f>AK11-AL5</f>
        <v>#NUM!</v>
      </c>
      <c r="AQ6" s="34" t="e">
        <f>AQ17-AQ12</f>
        <v>#NUM!</v>
      </c>
      <c r="AR6" s="34" t="e">
        <f>AQ6*3</f>
        <v>#NUM!</v>
      </c>
    </row>
    <row r="7" spans="1:54" x14ac:dyDescent="0.25">
      <c r="A7" s="36">
        <v>3</v>
      </c>
      <c r="B7" s="55"/>
      <c r="C7" s="55"/>
      <c r="D7" s="55"/>
      <c r="E7" s="55"/>
      <c r="F7" s="55"/>
      <c r="H7" s="1"/>
      <c r="I7" s="1"/>
      <c r="J7" s="1"/>
      <c r="K7" s="1"/>
      <c r="L7" s="1"/>
      <c r="M7" s="1"/>
      <c r="N7" s="1"/>
      <c r="O7" s="1"/>
      <c r="P7" s="1"/>
      <c r="X7" s="38" t="str">
        <f>IF(I13="","","Me="&amp;MEDIAN(B:B))</f>
        <v/>
      </c>
      <c r="AJ7" s="34" t="s">
        <v>22</v>
      </c>
      <c r="AK7" s="34">
        <f>MIN(B5:B1004)</f>
        <v>0</v>
      </c>
      <c r="AP7" s="34" t="s">
        <v>21</v>
      </c>
      <c r="AQ7" s="34" t="e">
        <f>AQ12-AR6</f>
        <v>#NUM!</v>
      </c>
    </row>
    <row r="8" spans="1:54" x14ac:dyDescent="0.25">
      <c r="A8" s="36">
        <v>4</v>
      </c>
      <c r="B8" s="55"/>
      <c r="C8" s="55"/>
      <c r="D8" s="55"/>
      <c r="E8" s="55"/>
      <c r="F8" s="55"/>
      <c r="H8" s="819" t="s">
        <v>537</v>
      </c>
      <c r="I8" s="819"/>
      <c r="J8" s="819"/>
      <c r="K8" s="819"/>
      <c r="L8" s="819"/>
      <c r="M8" s="819"/>
      <c r="N8" s="819"/>
      <c r="O8" s="819"/>
      <c r="P8" s="819"/>
      <c r="Q8" s="819"/>
      <c r="AJ8" s="34" t="s">
        <v>23</v>
      </c>
      <c r="AK8" s="34" t="e">
        <f>IF(AK7&lt;AK6,AK7,0)</f>
        <v>#NUM!</v>
      </c>
      <c r="AL8" s="34" t="e">
        <f>IF(AK7&lt;AK6,10,0)</f>
        <v>#NUM!</v>
      </c>
      <c r="AP8" s="34" t="s">
        <v>22</v>
      </c>
      <c r="AQ8" s="34">
        <f>MIN(D:D)</f>
        <v>0</v>
      </c>
    </row>
    <row r="9" spans="1:54" x14ac:dyDescent="0.25">
      <c r="A9" s="36">
        <v>5</v>
      </c>
      <c r="B9" s="55"/>
      <c r="C9" s="55"/>
      <c r="D9" s="55"/>
      <c r="E9" s="55"/>
      <c r="F9" s="55"/>
      <c r="H9" s="819"/>
      <c r="I9" s="819"/>
      <c r="J9" s="819"/>
      <c r="K9" s="819"/>
      <c r="L9" s="819"/>
      <c r="M9" s="819"/>
      <c r="N9" s="819"/>
      <c r="O9" s="819"/>
      <c r="P9" s="819"/>
      <c r="Q9" s="819"/>
      <c r="AJ9" s="39">
        <v>0</v>
      </c>
      <c r="AK9" s="34" t="e">
        <f>IF(AK7&lt;AK6,AK6,AK7)</f>
        <v>#NUM!</v>
      </c>
      <c r="AL9" s="34">
        <v>11</v>
      </c>
      <c r="AM9" s="34">
        <v>9</v>
      </c>
      <c r="AP9" s="34" t="s">
        <v>23</v>
      </c>
      <c r="AQ9" s="34" t="e">
        <f>IF(AQ8&lt;AQ7,AQ8,0)</f>
        <v>#NUM!</v>
      </c>
      <c r="AR9" s="34" t="e">
        <f>IF(AQ8&lt;AQ7,10,0)</f>
        <v>#NUM!</v>
      </c>
    </row>
    <row r="10" spans="1:54" x14ac:dyDescent="0.25">
      <c r="A10" s="36">
        <v>6</v>
      </c>
      <c r="B10" s="55"/>
      <c r="C10" s="55"/>
      <c r="D10" s="55"/>
      <c r="E10" s="55"/>
      <c r="F10" s="55"/>
      <c r="H10" s="819"/>
      <c r="I10" s="819"/>
      <c r="J10" s="819"/>
      <c r="K10" s="819"/>
      <c r="L10" s="819"/>
      <c r="M10" s="819"/>
      <c r="N10" s="819"/>
      <c r="O10" s="819"/>
      <c r="P10" s="819"/>
      <c r="Q10" s="819"/>
      <c r="AJ10" s="39">
        <v>0</v>
      </c>
      <c r="AK10" s="34" t="e">
        <f>IF(AK7&lt;AK6,AK6,AK7)</f>
        <v>#NUM!</v>
      </c>
      <c r="AL10" s="34">
        <v>10</v>
      </c>
      <c r="AM10" s="34">
        <v>10</v>
      </c>
      <c r="AP10" s="39">
        <v>0</v>
      </c>
      <c r="AQ10" s="34" t="e">
        <f>IF(AQ8&lt;AQ7,AQ7,AQ8)</f>
        <v>#NUM!</v>
      </c>
      <c r="AR10" s="34">
        <v>11</v>
      </c>
      <c r="AS10" s="34">
        <v>9</v>
      </c>
    </row>
    <row r="11" spans="1:54" x14ac:dyDescent="0.25">
      <c r="A11" s="36">
        <v>7</v>
      </c>
      <c r="B11" s="55"/>
      <c r="C11" s="55"/>
      <c r="D11" s="55"/>
      <c r="E11" s="55"/>
      <c r="F11" s="55"/>
      <c r="H11" s="1"/>
      <c r="I11" s="1"/>
      <c r="J11" s="1"/>
      <c r="K11" s="1"/>
      <c r="L11" s="1"/>
      <c r="M11" s="1"/>
      <c r="N11" s="1"/>
      <c r="O11" s="1"/>
      <c r="P11" s="1" t="s">
        <v>331</v>
      </c>
      <c r="Q11" s="40"/>
      <c r="R11" s="41"/>
      <c r="S11" s="818" t="str">
        <f>C4</f>
        <v>Х2</v>
      </c>
      <c r="T11" s="818"/>
      <c r="U11" s="818"/>
      <c r="V11" s="818"/>
      <c r="W11" s="818"/>
      <c r="X11" s="818"/>
      <c r="Z11" s="34" t="str">
        <f>IF(I13="","",SKEW(B5:B1004))</f>
        <v/>
      </c>
      <c r="AA11" s="34" t="str">
        <f>IF(I13="","",KURT(B5:B1004))</f>
        <v/>
      </c>
      <c r="AC11" s="34" t="e">
        <f>2*SQRT((6*I13*(I13-1))/((I13-2)*(I13+1)*(I13+3)))</f>
        <v>#VALUE!</v>
      </c>
      <c r="AD11" s="34" t="e">
        <f>2*AC11*SQRT((I13^2-1)/((I13-3)*(I13+5)))</f>
        <v>#VALUE!</v>
      </c>
      <c r="AE11" s="34" t="e">
        <f>IF(ABS(Z11)&lt;=AC11,""," *")</f>
        <v>#VALUE!</v>
      </c>
      <c r="AF11" s="34" t="e">
        <f>IF(ABS(AA11)&lt;=AD11,""," *")</f>
        <v>#VALUE!</v>
      </c>
      <c r="AJ11" s="39">
        <v>0.25</v>
      </c>
      <c r="AK11" s="34" t="e">
        <f>PERCENTILE(B5:B1004,AJ11)</f>
        <v>#NUM!</v>
      </c>
      <c r="AL11" s="34">
        <v>10</v>
      </c>
      <c r="AM11" s="34">
        <v>10</v>
      </c>
      <c r="AP11" s="39">
        <v>0</v>
      </c>
      <c r="AQ11" s="34" t="e">
        <f>IF(AQ8&lt;AQ7,AQ7,AQ8)</f>
        <v>#NUM!</v>
      </c>
      <c r="AR11" s="34">
        <v>10</v>
      </c>
      <c r="AS11" s="34">
        <v>10</v>
      </c>
      <c r="AX11" s="34" t="e">
        <f>AX22-AX17</f>
        <v>#NUM!</v>
      </c>
      <c r="AY11" s="34" t="e">
        <f>AX11*3</f>
        <v>#NUM!</v>
      </c>
    </row>
    <row r="12" spans="1:54" s="307" customFormat="1" ht="24" customHeight="1" x14ac:dyDescent="0.25">
      <c r="A12" s="297">
        <v>8</v>
      </c>
      <c r="B12" s="55"/>
      <c r="C12" s="55"/>
      <c r="D12" s="55"/>
      <c r="E12" s="55"/>
      <c r="F12" s="55"/>
      <c r="G12" s="283"/>
      <c r="H12" s="298"/>
      <c r="I12" s="299" t="s">
        <v>24</v>
      </c>
      <c r="J12" s="299" t="s">
        <v>25</v>
      </c>
      <c r="K12" s="299" t="s">
        <v>26</v>
      </c>
      <c r="L12" s="299" t="s">
        <v>27</v>
      </c>
      <c r="M12" s="300" t="s">
        <v>28</v>
      </c>
      <c r="N12" s="299" t="s">
        <v>29</v>
      </c>
      <c r="O12" s="299" t="s">
        <v>30</v>
      </c>
      <c r="P12" s="299" t="s">
        <v>31</v>
      </c>
      <c r="Q12" s="299" t="s">
        <v>32</v>
      </c>
      <c r="R12" s="301"/>
      <c r="S12" s="302"/>
      <c r="T12" s="283"/>
      <c r="U12" s="283"/>
      <c r="V12" s="283"/>
      <c r="W12" s="283"/>
      <c r="X12" s="303" t="str">
        <f>IF(I14="","","Mo="&amp;MODE(C:C))</f>
        <v/>
      </c>
      <c r="Y12" s="304"/>
      <c r="Z12" s="304" t="str">
        <f>IF(I14="","",SKEW(C5:C1004))</f>
        <v/>
      </c>
      <c r="AA12" s="304" t="str">
        <f>IF(I14="","",KURT(C5:C1004))</f>
        <v/>
      </c>
      <c r="AB12" s="304"/>
      <c r="AC12" s="304" t="e">
        <f>2*SQRT((6*I14*(I14-1))/((I14-2)*(I14+1)*(I14+3)))</f>
        <v>#VALUE!</v>
      </c>
      <c r="AD12" s="304" t="e">
        <f>2*AC12*SQRT((I14^2-1)/((I14-3)*(I14+5)))</f>
        <v>#VALUE!</v>
      </c>
      <c r="AE12" s="304" t="e">
        <f t="shared" ref="AE12:AE15" si="0">IF(ABS(Z12)&lt;=AC12,"","*")</f>
        <v>#VALUE!</v>
      </c>
      <c r="AF12" s="304" t="e">
        <f t="shared" ref="AF12:AF15" si="1">IF(ABS(AA12)&lt;=AD12,""," *")</f>
        <v>#VALUE!</v>
      </c>
      <c r="AG12" s="304"/>
      <c r="AH12" s="305"/>
      <c r="AI12" s="305"/>
      <c r="AJ12" s="306">
        <v>0.25</v>
      </c>
      <c r="AK12" s="304" t="e">
        <f>PERCENTILE(B5:B1004,AJ12)</f>
        <v>#NUM!</v>
      </c>
      <c r="AL12" s="304">
        <v>12</v>
      </c>
      <c r="AM12" s="304">
        <v>8</v>
      </c>
      <c r="AN12" s="304"/>
      <c r="AO12" s="304"/>
      <c r="AP12" s="306">
        <v>0.25</v>
      </c>
      <c r="AQ12" s="304" t="e">
        <f>PERCENTILE(D:D,AP12)</f>
        <v>#NUM!</v>
      </c>
      <c r="AR12" s="304">
        <v>10</v>
      </c>
      <c r="AS12" s="304">
        <v>10</v>
      </c>
      <c r="AT12" s="304"/>
      <c r="AU12" s="304"/>
      <c r="AV12" s="304"/>
      <c r="AW12" s="304" t="s">
        <v>21</v>
      </c>
      <c r="AX12" s="304" t="e">
        <f>AX17-AY11</f>
        <v>#NUM!</v>
      </c>
      <c r="AY12" s="304"/>
      <c r="AZ12" s="304"/>
      <c r="BA12" s="304"/>
      <c r="BB12" s="304"/>
    </row>
    <row r="13" spans="1:54" s="307" customFormat="1" ht="24" customHeight="1" x14ac:dyDescent="0.25">
      <c r="A13" s="297">
        <v>9</v>
      </c>
      <c r="B13" s="55"/>
      <c r="C13" s="55"/>
      <c r="D13" s="55"/>
      <c r="E13" s="55"/>
      <c r="F13" s="55"/>
      <c r="G13" s="283"/>
      <c r="H13" s="308" t="str">
        <f>B4</f>
        <v>Х1</v>
      </c>
      <c r="I13" s="309" t="str">
        <f>IF(AO4&lt;4,"",AO4)</f>
        <v/>
      </c>
      <c r="J13" s="309" t="str">
        <f>IF(I13="","",MIN(B5:B1004))</f>
        <v/>
      </c>
      <c r="K13" s="309" t="str">
        <f>IF(I13="","",MAX(B5:B1004))</f>
        <v/>
      </c>
      <c r="L13" s="309" t="str">
        <f>IF(I13="","",K13-J13)</f>
        <v/>
      </c>
      <c r="M13" s="309" t="str">
        <f>IF(I13="","",AVERAGE(B5:B1004))</f>
        <v/>
      </c>
      <c r="N13" s="310" t="str">
        <f>IF(I13="","",STDEV(B5:B1004))</f>
        <v/>
      </c>
      <c r="O13" s="310" t="str">
        <f>IF(I13="","",N13/M13*100)</f>
        <v/>
      </c>
      <c r="P13" s="311" t="str">
        <f>IF(I13="","",CONCATENATE(ROUND(Z11,3),AE11))</f>
        <v/>
      </c>
      <c r="Q13" s="312" t="str">
        <f>IF(I13="","",CONCATENATE(ROUND(AA11,3),AF11))</f>
        <v/>
      </c>
      <c r="R13" s="301"/>
      <c r="S13" s="302"/>
      <c r="T13" s="283"/>
      <c r="U13" s="283"/>
      <c r="V13" s="283"/>
      <c r="W13" s="283"/>
      <c r="X13" s="303" t="str">
        <f>IF(I14="","","Me="&amp;MEDIAN(C:C))</f>
        <v/>
      </c>
      <c r="Y13" s="304"/>
      <c r="Z13" s="304" t="str">
        <f>IF(I15="","",SKEW(D5:D1004))</f>
        <v/>
      </c>
      <c r="AA13" s="304" t="str">
        <f>IF(I15="","",KURT(D5:D1004))</f>
        <v/>
      </c>
      <c r="AB13" s="304"/>
      <c r="AC13" s="304" t="e">
        <f>2*SQRT((6*I15*(I15-1))/((I15-2)*(I15+1)*(I15+3)))</f>
        <v>#VALUE!</v>
      </c>
      <c r="AD13" s="304" t="e">
        <f>2*AC13*SQRT((I15^2-1)/((I15-3)*(I15+5)))</f>
        <v>#VALUE!</v>
      </c>
      <c r="AE13" s="304" t="e">
        <f t="shared" si="0"/>
        <v>#VALUE!</v>
      </c>
      <c r="AF13" s="304" t="e">
        <f t="shared" si="1"/>
        <v>#VALUE!</v>
      </c>
      <c r="AG13" s="304"/>
      <c r="AH13" s="305"/>
      <c r="AI13" s="305"/>
      <c r="AJ13" s="306">
        <v>0.5</v>
      </c>
      <c r="AK13" s="304" t="e">
        <f>PERCENTILE(B5:B1004,AJ13)</f>
        <v>#NUM!</v>
      </c>
      <c r="AL13" s="304">
        <v>12</v>
      </c>
      <c r="AM13" s="304">
        <v>8</v>
      </c>
      <c r="AN13" s="304"/>
      <c r="AO13" s="304"/>
      <c r="AP13" s="306">
        <v>0.25</v>
      </c>
      <c r="AQ13" s="304" t="e">
        <f t="shared" ref="AQ13:AQ17" si="2">PERCENTILE(D:D,AP13)</f>
        <v>#NUM!</v>
      </c>
      <c r="AR13" s="304">
        <v>12</v>
      </c>
      <c r="AS13" s="304">
        <v>8</v>
      </c>
      <c r="AT13" s="304"/>
      <c r="AU13" s="304"/>
      <c r="AV13" s="304"/>
      <c r="AW13" s="304" t="s">
        <v>22</v>
      </c>
      <c r="AX13" s="304">
        <f>MIN(F:F)</f>
        <v>0</v>
      </c>
      <c r="AY13" s="304"/>
      <c r="AZ13" s="304"/>
      <c r="BA13" s="304"/>
      <c r="BB13" s="304"/>
    </row>
    <row r="14" spans="1:54" s="307" customFormat="1" ht="24" customHeight="1" x14ac:dyDescent="0.25">
      <c r="A14" s="297">
        <v>10</v>
      </c>
      <c r="B14" s="55"/>
      <c r="C14" s="55"/>
      <c r="D14" s="55"/>
      <c r="E14" s="55"/>
      <c r="F14" s="55"/>
      <c r="G14" s="283"/>
      <c r="H14" s="308" t="str">
        <f>C4</f>
        <v>Х2</v>
      </c>
      <c r="I14" s="309" t="str">
        <f>IF(AP4&lt;4,"",AP4)</f>
        <v/>
      </c>
      <c r="J14" s="309" t="str">
        <f>IF(I14="","",MIN(C5:C1004))</f>
        <v/>
      </c>
      <c r="K14" s="309" t="str">
        <f>IF(I14="","",MAX(C5:C1004))</f>
        <v/>
      </c>
      <c r="L14" s="309" t="str">
        <f t="shared" ref="L14:L17" si="3">IF(I14="","",K14-J14)</f>
        <v/>
      </c>
      <c r="M14" s="309" t="str">
        <f>IF(I14="","",AVERAGE(C5:C1004))</f>
        <v/>
      </c>
      <c r="N14" s="310" t="str">
        <f>IF(I14="","",STDEV(C5:C1004))</f>
        <v/>
      </c>
      <c r="O14" s="310" t="str">
        <f>IF(I14="","",N14/M14*100)</f>
        <v/>
      </c>
      <c r="P14" s="311" t="str">
        <f>IF(I14="","",CONCATENATE(ROUND(Z12,3),AE12))</f>
        <v/>
      </c>
      <c r="Q14" s="312" t="str">
        <f>IF(I14="","",CONCATENATE(ROUND(AA12,3),AF12))</f>
        <v/>
      </c>
      <c r="R14" s="301"/>
      <c r="S14" s="302"/>
      <c r="T14" s="283"/>
      <c r="U14" s="283"/>
      <c r="V14" s="283"/>
      <c r="W14" s="283"/>
      <c r="X14" s="283"/>
      <c r="Y14" s="304"/>
      <c r="Z14" s="304" t="str">
        <f>IF(I16="","",SKEW(E5:E1004))</f>
        <v/>
      </c>
      <c r="AA14" s="304" t="str">
        <f>IF(I16="","",KURT(E5:E1004))</f>
        <v/>
      </c>
      <c r="AB14" s="304"/>
      <c r="AC14" s="304" t="e">
        <f>2*SQRT((6*I16*(I16-1))/((I16-2)*(I16+1)*(I16+3)))</f>
        <v>#VALUE!</v>
      </c>
      <c r="AD14" s="304" t="e">
        <f>2*AC14*SQRT((I16^2-1)/((I16-3)*(I16+5)))</f>
        <v>#VALUE!</v>
      </c>
      <c r="AE14" s="304" t="e">
        <f t="shared" si="0"/>
        <v>#VALUE!</v>
      </c>
      <c r="AF14" s="304" t="e">
        <f t="shared" si="1"/>
        <v>#VALUE!</v>
      </c>
      <c r="AG14" s="304"/>
      <c r="AH14" s="305"/>
      <c r="AI14" s="305"/>
      <c r="AJ14" s="306">
        <v>0.5</v>
      </c>
      <c r="AK14" s="304" t="e">
        <f>PERCENTILE(B5:B1004,AJ14)</f>
        <v>#NUM!</v>
      </c>
      <c r="AL14" s="304">
        <v>8</v>
      </c>
      <c r="AM14" s="304">
        <v>12</v>
      </c>
      <c r="AN14" s="304"/>
      <c r="AO14" s="304"/>
      <c r="AP14" s="306">
        <v>0.5</v>
      </c>
      <c r="AQ14" s="304" t="e">
        <f t="shared" si="2"/>
        <v>#NUM!</v>
      </c>
      <c r="AR14" s="304">
        <v>12</v>
      </c>
      <c r="AS14" s="304">
        <v>8</v>
      </c>
      <c r="AT14" s="304"/>
      <c r="AU14" s="304"/>
      <c r="AV14" s="304"/>
      <c r="AW14" s="304" t="s">
        <v>23</v>
      </c>
      <c r="AX14" s="304" t="e">
        <f>IF(AX13&lt;AX12,AX13,0)</f>
        <v>#NUM!</v>
      </c>
      <c r="AY14" s="304" t="e">
        <f>IF(AX13&lt;AX12,10,0)</f>
        <v>#NUM!</v>
      </c>
      <c r="AZ14" s="304"/>
      <c r="BA14" s="304"/>
      <c r="BB14" s="304"/>
    </row>
    <row r="15" spans="1:54" s="307" customFormat="1" ht="24" customHeight="1" x14ac:dyDescent="0.25">
      <c r="A15" s="297">
        <v>11</v>
      </c>
      <c r="B15" s="55"/>
      <c r="C15" s="55"/>
      <c r="D15" s="55"/>
      <c r="E15" s="55"/>
      <c r="F15" s="55"/>
      <c r="G15" s="283"/>
      <c r="H15" s="308" t="str">
        <f>D4</f>
        <v>Х3</v>
      </c>
      <c r="I15" s="309" t="str">
        <f>IF(AQ4&lt;4,"",AQ4)</f>
        <v/>
      </c>
      <c r="J15" s="309" t="str">
        <f>IF(I15="","",MIN(D5:D1004))</f>
        <v/>
      </c>
      <c r="K15" s="309" t="str">
        <f>IF(I15="","",MAX(D5:D1004))</f>
        <v/>
      </c>
      <c r="L15" s="309" t="str">
        <f t="shared" si="3"/>
        <v/>
      </c>
      <c r="M15" s="309" t="str">
        <f>IF(I15="","",AVERAGE(D5:D1004))</f>
        <v/>
      </c>
      <c r="N15" s="310" t="str">
        <f>IF(I15="","",STDEV(D5:D1004))</f>
        <v/>
      </c>
      <c r="O15" s="310" t="str">
        <f>IF(I15="","",N15/M15*100)</f>
        <v/>
      </c>
      <c r="P15" s="311" t="str">
        <f>IF(I15="","",CONCATENATE(ROUND(Z13,3),AE13))</f>
        <v/>
      </c>
      <c r="Q15" s="312" t="str">
        <f>IF(I15="","",CONCATENATE(ROUND(AA13,3),AF13))</f>
        <v/>
      </c>
      <c r="R15" s="301"/>
      <c r="S15" s="302"/>
      <c r="T15" s="283"/>
      <c r="U15" s="283"/>
      <c r="V15" s="283"/>
      <c r="W15" s="283"/>
      <c r="X15" s="283"/>
      <c r="Y15" s="304"/>
      <c r="Z15" s="304" t="str">
        <f>IF(I17="","",SKEW(F5:F1004))</f>
        <v/>
      </c>
      <c r="AA15" s="304" t="str">
        <f>IF(I17="","",KURT(F5:F1004))</f>
        <v/>
      </c>
      <c r="AB15" s="304"/>
      <c r="AC15" s="304" t="e">
        <f>2*SQRT((6*I17*(I17-1))/((I17-2)*(I17+1)*(I17+3)))</f>
        <v>#VALUE!</v>
      </c>
      <c r="AD15" s="304" t="e">
        <f>2*AC15*SQRT((I17^2-1)/((I17-3)*(I17+5)))</f>
        <v>#VALUE!</v>
      </c>
      <c r="AE15" s="304" t="e">
        <f t="shared" si="0"/>
        <v>#VALUE!</v>
      </c>
      <c r="AF15" s="304" t="e">
        <f t="shared" si="1"/>
        <v>#VALUE!</v>
      </c>
      <c r="AG15" s="304"/>
      <c r="AH15" s="305"/>
      <c r="AI15" s="305"/>
      <c r="AJ15" s="306">
        <v>0.75</v>
      </c>
      <c r="AK15" s="304" t="e">
        <f>PERCENTILE(B5:B1004,AJ15)</f>
        <v>#NUM!</v>
      </c>
      <c r="AL15" s="304">
        <v>8</v>
      </c>
      <c r="AM15" s="304">
        <v>12</v>
      </c>
      <c r="AN15" s="304"/>
      <c r="AO15" s="304"/>
      <c r="AP15" s="306">
        <v>0.5</v>
      </c>
      <c r="AQ15" s="304" t="e">
        <f t="shared" si="2"/>
        <v>#NUM!</v>
      </c>
      <c r="AR15" s="304">
        <v>8</v>
      </c>
      <c r="AS15" s="304">
        <v>12</v>
      </c>
      <c r="AT15" s="304"/>
      <c r="AU15" s="304"/>
      <c r="AV15" s="304"/>
      <c r="AW15" s="306">
        <v>0</v>
      </c>
      <c r="AX15" s="304" t="e">
        <f>IF(AX13&lt;AX12,AX12,AX13)</f>
        <v>#NUM!</v>
      </c>
      <c r="AY15" s="304">
        <v>11</v>
      </c>
      <c r="AZ15" s="304">
        <v>9</v>
      </c>
      <c r="BA15" s="304"/>
      <c r="BB15" s="304"/>
    </row>
    <row r="16" spans="1:54" s="307" customFormat="1" ht="24" customHeight="1" x14ac:dyDescent="0.25">
      <c r="A16" s="297">
        <v>12</v>
      </c>
      <c r="B16" s="55"/>
      <c r="C16" s="55"/>
      <c r="D16" s="55"/>
      <c r="E16" s="55"/>
      <c r="F16" s="55"/>
      <c r="G16" s="283"/>
      <c r="H16" s="308" t="str">
        <f>E4</f>
        <v>Х4</v>
      </c>
      <c r="I16" s="309" t="str">
        <f>IF(AR4&lt;4,"",AR4)</f>
        <v/>
      </c>
      <c r="J16" s="309" t="str">
        <f>IF(I16="","",MIN(E5:E1004))</f>
        <v/>
      </c>
      <c r="K16" s="309" t="str">
        <f>IF(I16="","",MAX(E5:E1004))</f>
        <v/>
      </c>
      <c r="L16" s="309" t="str">
        <f t="shared" si="3"/>
        <v/>
      </c>
      <c r="M16" s="309" t="str">
        <f>IF(I16="","",AVERAGE(E5:E1004))</f>
        <v/>
      </c>
      <c r="N16" s="310" t="str">
        <f>IF(I16="","",STDEV(E5:E1004))</f>
        <v/>
      </c>
      <c r="O16" s="310" t="str">
        <f>IF(I16="","",N16/M16*100)</f>
        <v/>
      </c>
      <c r="P16" s="311" t="str">
        <f>IF(I16="","",CONCATENATE(ROUND(Z14,3),AE14))</f>
        <v/>
      </c>
      <c r="Q16" s="312" t="str">
        <f>IF(I16="","",CONCATENATE(ROUND(AA14,3),AF14))</f>
        <v/>
      </c>
      <c r="R16" s="313"/>
      <c r="S16" s="283"/>
      <c r="T16" s="283"/>
      <c r="U16" s="283"/>
      <c r="V16" s="283"/>
      <c r="W16" s="283"/>
      <c r="X16" s="283"/>
      <c r="Y16" s="304"/>
      <c r="Z16" s="304"/>
      <c r="AA16" s="304"/>
      <c r="AB16" s="304"/>
      <c r="AC16" s="304"/>
      <c r="AD16" s="304"/>
      <c r="AE16" s="304"/>
      <c r="AF16" s="304"/>
      <c r="AG16" s="304"/>
      <c r="AH16" s="305"/>
      <c r="AI16" s="305"/>
      <c r="AJ16" s="306">
        <v>0.75</v>
      </c>
      <c r="AK16" s="304" t="e">
        <f>PERCENTILE(B5:B1004,AJ16)</f>
        <v>#NUM!</v>
      </c>
      <c r="AL16" s="304">
        <v>10</v>
      </c>
      <c r="AM16" s="304">
        <v>10</v>
      </c>
      <c r="AN16" s="304"/>
      <c r="AO16" s="304"/>
      <c r="AP16" s="306">
        <v>0.75</v>
      </c>
      <c r="AQ16" s="304" t="e">
        <f t="shared" si="2"/>
        <v>#NUM!</v>
      </c>
      <c r="AR16" s="304">
        <v>8</v>
      </c>
      <c r="AS16" s="304">
        <v>12</v>
      </c>
      <c r="AT16" s="304"/>
      <c r="AU16" s="304"/>
      <c r="AV16" s="304"/>
      <c r="AW16" s="306">
        <v>0</v>
      </c>
      <c r="AX16" s="304" t="e">
        <f>IF(AX13&lt;AX12,AX12,AX13)</f>
        <v>#NUM!</v>
      </c>
      <c r="AY16" s="304">
        <v>10</v>
      </c>
      <c r="AZ16" s="304">
        <v>10</v>
      </c>
      <c r="BA16" s="304"/>
      <c r="BB16" s="304"/>
    </row>
    <row r="17" spans="1:52" x14ac:dyDescent="0.25">
      <c r="A17" s="36">
        <v>13</v>
      </c>
      <c r="B17" s="55"/>
      <c r="C17" s="55"/>
      <c r="D17" s="55"/>
      <c r="E17" s="55"/>
      <c r="F17" s="55"/>
      <c r="H17" s="35" t="str">
        <f>F4</f>
        <v>Х5</v>
      </c>
      <c r="I17" s="42" t="str">
        <f>IF(AS4&lt;4,"",AS4)</f>
        <v/>
      </c>
      <c r="J17" s="42" t="str">
        <f>IF(I17="","",MIN(F5:F1004))</f>
        <v/>
      </c>
      <c r="K17" s="42" t="str">
        <f>IF(I17="","",MAX(F5:F1004))</f>
        <v/>
      </c>
      <c r="L17" s="42" t="str">
        <f t="shared" si="3"/>
        <v/>
      </c>
      <c r="M17" s="42" t="str">
        <f>IF(I17="","",AVERAGE(F5:F1004))</f>
        <v/>
      </c>
      <c r="N17" s="43" t="str">
        <f>IF(I17="","",STDEV(F5:F1004))</f>
        <v/>
      </c>
      <c r="O17" s="43" t="str">
        <f>IF(I17="","",N17/M17*100)</f>
        <v/>
      </c>
      <c r="P17" s="44" t="str">
        <f>IF(I17="","",CONCATENATE(ROUND(Z15,3),AE15))</f>
        <v/>
      </c>
      <c r="Q17" s="45" t="str">
        <f>IF(I17="","",CONCATENATE(ROUND(AA15,3),AF15))</f>
        <v/>
      </c>
      <c r="S17" s="818" t="str">
        <f>D4</f>
        <v>Х3</v>
      </c>
      <c r="T17" s="818"/>
      <c r="U17" s="818"/>
      <c r="V17" s="818"/>
      <c r="W17" s="818"/>
      <c r="X17" s="818"/>
      <c r="AJ17" s="39">
        <v>1</v>
      </c>
      <c r="AK17" s="34" t="e">
        <f>IF(AK21&gt;AK20,AK20,AK21)</f>
        <v>#NUM!</v>
      </c>
      <c r="AL17" s="34">
        <v>10</v>
      </c>
      <c r="AM17" s="34">
        <v>10</v>
      </c>
      <c r="AP17" s="39">
        <v>0.75</v>
      </c>
      <c r="AQ17" s="34" t="e">
        <f t="shared" si="2"/>
        <v>#NUM!</v>
      </c>
      <c r="AR17" s="34">
        <v>10</v>
      </c>
      <c r="AS17" s="34">
        <v>10</v>
      </c>
      <c r="AW17" s="39">
        <v>0.25</v>
      </c>
      <c r="AX17" s="34" t="e">
        <f>PERCENTILE(F:F,AW17)</f>
        <v>#NUM!</v>
      </c>
      <c r="AY17" s="34">
        <v>10</v>
      </c>
      <c r="AZ17" s="34">
        <v>10</v>
      </c>
    </row>
    <row r="18" spans="1:52" x14ac:dyDescent="0.25">
      <c r="A18" s="36">
        <v>14</v>
      </c>
      <c r="B18" s="55"/>
      <c r="C18" s="55"/>
      <c r="D18" s="55"/>
      <c r="E18" s="55"/>
      <c r="F18" s="55"/>
      <c r="H18" s="1"/>
      <c r="I18" s="1"/>
      <c r="J18" s="1"/>
      <c r="K18" s="1"/>
      <c r="L18" s="1"/>
      <c r="M18" s="1"/>
      <c r="N18" s="1"/>
      <c r="O18" s="1"/>
      <c r="P18" s="1"/>
      <c r="X18" s="38" t="str">
        <f>IF(I15="","","Mo="&amp;MODE(D:D))</f>
        <v/>
      </c>
      <c r="AJ18" s="39">
        <v>1</v>
      </c>
      <c r="AK18" s="34" t="e">
        <f>IF(AK21&gt;AK20,AK20,AK21)</f>
        <v>#NUM!</v>
      </c>
      <c r="AL18" s="34">
        <v>11</v>
      </c>
      <c r="AM18" s="34">
        <v>9</v>
      </c>
      <c r="AP18" s="39">
        <v>1</v>
      </c>
      <c r="AQ18" s="34" t="e">
        <f>IF(AQ22&gt;AQ21,AQ21,AQ22)</f>
        <v>#NUM!</v>
      </c>
      <c r="AR18" s="34">
        <v>10</v>
      </c>
      <c r="AS18" s="34">
        <v>10</v>
      </c>
      <c r="AW18" s="39">
        <v>0.25</v>
      </c>
      <c r="AX18" s="34" t="e">
        <f t="shared" ref="AX18:AX22" si="4">PERCENTILE(F:F,AW18)</f>
        <v>#NUM!</v>
      </c>
      <c r="AY18" s="34">
        <v>12</v>
      </c>
      <c r="AZ18" s="34">
        <v>8</v>
      </c>
    </row>
    <row r="19" spans="1:52" x14ac:dyDescent="0.25">
      <c r="A19" s="36">
        <v>15</v>
      </c>
      <c r="B19" s="55"/>
      <c r="C19" s="55"/>
      <c r="D19" s="55"/>
      <c r="E19" s="55"/>
      <c r="F19" s="55"/>
      <c r="H19" s="1"/>
      <c r="I19" s="1"/>
      <c r="J19" s="1"/>
      <c r="K19" s="1"/>
      <c r="L19" s="1"/>
      <c r="M19" s="1"/>
      <c r="N19" s="1"/>
      <c r="O19" s="1"/>
      <c r="P19" s="1"/>
      <c r="X19" s="38" t="str">
        <f>IF(I15="","","Me="&amp;MEDIAN(D:D))</f>
        <v/>
      </c>
      <c r="AJ19" s="34" t="s">
        <v>23</v>
      </c>
      <c r="AK19" s="34" t="e">
        <f>IF(AK21&gt;AK20,AK21,0)</f>
        <v>#NUM!</v>
      </c>
      <c r="AL19" s="34" t="e">
        <f>IF(AK21&gt;AK20,10,0)</f>
        <v>#NUM!</v>
      </c>
      <c r="AP19" s="39">
        <v>1</v>
      </c>
      <c r="AQ19" s="34" t="e">
        <f>IF(AQ22&gt;AQ21,AQ21,AQ22)</f>
        <v>#NUM!</v>
      </c>
      <c r="AR19" s="34">
        <v>11</v>
      </c>
      <c r="AS19" s="34">
        <v>9</v>
      </c>
      <c r="AW19" s="39">
        <v>0.5</v>
      </c>
      <c r="AX19" s="34" t="e">
        <f t="shared" si="4"/>
        <v>#NUM!</v>
      </c>
      <c r="AY19" s="34">
        <v>12</v>
      </c>
      <c r="AZ19" s="34">
        <v>8</v>
      </c>
    </row>
    <row r="20" spans="1:52" x14ac:dyDescent="0.25">
      <c r="A20" s="36">
        <v>16</v>
      </c>
      <c r="B20" s="55"/>
      <c r="C20" s="55"/>
      <c r="D20" s="55"/>
      <c r="E20" s="55"/>
      <c r="F20" s="55"/>
      <c r="H20" s="817" t="s">
        <v>33</v>
      </c>
      <c r="I20" s="817"/>
      <c r="J20" s="817"/>
      <c r="K20" s="817"/>
      <c r="L20" s="817"/>
      <c r="M20" s="817"/>
      <c r="N20" s="817"/>
      <c r="O20" s="817"/>
      <c r="P20" s="817"/>
      <c r="AJ20" s="34" t="s">
        <v>21</v>
      </c>
      <c r="AK20" s="34" t="e">
        <f>AK16+AL5</f>
        <v>#NUM!</v>
      </c>
      <c r="AP20" s="34" t="s">
        <v>23</v>
      </c>
      <c r="AQ20" s="34" t="e">
        <f>IF(AQ22&gt;AQ21,AQ22,0)</f>
        <v>#NUM!</v>
      </c>
      <c r="AR20" s="34" t="e">
        <f>IF(AQ22&gt;AQ21,10,0)</f>
        <v>#NUM!</v>
      </c>
      <c r="AW20" s="39">
        <v>0.5</v>
      </c>
      <c r="AX20" s="34" t="e">
        <f t="shared" si="4"/>
        <v>#NUM!</v>
      </c>
      <c r="AY20" s="34">
        <v>8</v>
      </c>
      <c r="AZ20" s="34">
        <v>12</v>
      </c>
    </row>
    <row r="21" spans="1:52" x14ac:dyDescent="0.25">
      <c r="A21" s="36">
        <v>17</v>
      </c>
      <c r="B21" s="55"/>
      <c r="C21" s="55"/>
      <c r="D21" s="55"/>
      <c r="E21" s="55"/>
      <c r="F21" s="55"/>
      <c r="H21" s="1" t="s">
        <v>34</v>
      </c>
      <c r="I21" s="1"/>
      <c r="J21" s="1"/>
      <c r="K21" s="1"/>
      <c r="L21" s="1"/>
      <c r="M21" s="1"/>
      <c r="N21" s="1"/>
      <c r="O21" s="1"/>
      <c r="P21" s="1"/>
      <c r="AJ21" s="34" t="s">
        <v>35</v>
      </c>
      <c r="AK21" s="34">
        <f>MAX(B:B)</f>
        <v>0</v>
      </c>
      <c r="AP21" s="34" t="s">
        <v>21</v>
      </c>
      <c r="AQ21" s="34" t="e">
        <f>AQ17+AR6</f>
        <v>#NUM!</v>
      </c>
      <c r="AW21" s="39">
        <v>0.75</v>
      </c>
      <c r="AX21" s="34" t="e">
        <f t="shared" si="4"/>
        <v>#NUM!</v>
      </c>
      <c r="AY21" s="34">
        <v>8</v>
      </c>
      <c r="AZ21" s="34">
        <v>12</v>
      </c>
    </row>
    <row r="22" spans="1:52" x14ac:dyDescent="0.25">
      <c r="A22" s="36">
        <v>18</v>
      </c>
      <c r="B22" s="55"/>
      <c r="C22" s="55"/>
      <c r="D22" s="55"/>
      <c r="E22" s="55"/>
      <c r="F22" s="55"/>
      <c r="H22" s="1" t="s">
        <v>36</v>
      </c>
      <c r="I22" s="1"/>
      <c r="J22" s="1"/>
      <c r="K22" s="1"/>
      <c r="L22" s="1"/>
      <c r="M22" s="1"/>
      <c r="N22" s="1"/>
      <c r="O22" s="1"/>
      <c r="P22" s="1"/>
      <c r="AK22" s="34" t="e">
        <f>AK33-AK28</f>
        <v>#NUM!</v>
      </c>
      <c r="AL22" s="34" t="e">
        <f>AK22*3</f>
        <v>#NUM!</v>
      </c>
      <c r="AP22" s="34" t="s">
        <v>35</v>
      </c>
      <c r="AQ22" s="34">
        <f>MAX(D:D)</f>
        <v>0</v>
      </c>
      <c r="AW22" s="39">
        <v>0.75</v>
      </c>
      <c r="AX22" s="34" t="e">
        <f t="shared" si="4"/>
        <v>#NUM!</v>
      </c>
      <c r="AY22" s="34">
        <v>10</v>
      </c>
      <c r="AZ22" s="34">
        <v>10</v>
      </c>
    </row>
    <row r="23" spans="1:52" x14ac:dyDescent="0.25">
      <c r="A23" s="36">
        <v>19</v>
      </c>
      <c r="B23" s="55"/>
      <c r="C23" s="55"/>
      <c r="D23" s="55"/>
      <c r="E23" s="55"/>
      <c r="F23" s="55"/>
      <c r="H23" s="1" t="s">
        <v>37</v>
      </c>
      <c r="I23" s="1"/>
      <c r="J23" s="1"/>
      <c r="K23" s="1"/>
      <c r="L23" s="1"/>
      <c r="M23" s="1"/>
      <c r="N23" s="1"/>
      <c r="O23" s="1"/>
      <c r="P23" s="1"/>
      <c r="S23" s="818" t="str">
        <f>E4</f>
        <v>Х4</v>
      </c>
      <c r="T23" s="818"/>
      <c r="U23" s="818"/>
      <c r="V23" s="818"/>
      <c r="W23" s="818"/>
      <c r="X23" s="818"/>
      <c r="AJ23" s="34" t="s">
        <v>21</v>
      </c>
      <c r="AK23" s="34" t="e">
        <f>AK28-AL22</f>
        <v>#NUM!</v>
      </c>
      <c r="AW23" s="39">
        <v>1</v>
      </c>
      <c r="AX23" s="34" t="e">
        <f>IF(AX27&gt;AX26,AX26,AX27)</f>
        <v>#NUM!</v>
      </c>
      <c r="AY23" s="34">
        <v>10</v>
      </c>
      <c r="AZ23" s="34">
        <v>10</v>
      </c>
    </row>
    <row r="24" spans="1:52" x14ac:dyDescent="0.25">
      <c r="A24" s="36">
        <v>20</v>
      </c>
      <c r="B24" s="55"/>
      <c r="C24" s="55"/>
      <c r="D24" s="55"/>
      <c r="E24" s="55"/>
      <c r="F24" s="55"/>
      <c r="H24" s="1"/>
      <c r="I24" s="1"/>
      <c r="J24" s="1"/>
      <c r="K24" s="1"/>
      <c r="L24" s="1"/>
      <c r="M24" s="1"/>
      <c r="N24" s="1"/>
      <c r="O24" s="1"/>
      <c r="P24" s="1"/>
      <c r="X24" s="38" t="str">
        <f>IF(I16="","","Mo="&amp;MODE(E:E))</f>
        <v/>
      </c>
      <c r="AJ24" s="34" t="s">
        <v>22</v>
      </c>
      <c r="AK24" s="34">
        <f>MIN(C:C)</f>
        <v>0</v>
      </c>
      <c r="AQ24" s="34" t="e">
        <f>AQ35-AQ30</f>
        <v>#NUM!</v>
      </c>
      <c r="AR24" s="34" t="e">
        <f>AQ24*3</f>
        <v>#NUM!</v>
      </c>
      <c r="AW24" s="39">
        <v>1</v>
      </c>
      <c r="AX24" s="34" t="e">
        <f>IF(AX27&gt;AX26,AX26,AX27)</f>
        <v>#NUM!</v>
      </c>
      <c r="AY24" s="34">
        <v>11</v>
      </c>
      <c r="AZ24" s="34">
        <v>9</v>
      </c>
    </row>
    <row r="25" spans="1:52" x14ac:dyDescent="0.25">
      <c r="A25" s="36">
        <v>21</v>
      </c>
      <c r="B25" s="55"/>
      <c r="C25" s="55"/>
      <c r="D25" s="55"/>
      <c r="E25" s="55"/>
      <c r="F25" s="55"/>
      <c r="H25" s="817" t="s">
        <v>38</v>
      </c>
      <c r="I25" s="817"/>
      <c r="J25" s="817"/>
      <c r="K25" s="817"/>
      <c r="L25" s="817"/>
      <c r="M25" s="817"/>
      <c r="N25" s="817"/>
      <c r="O25" s="817"/>
      <c r="P25" s="817"/>
      <c r="X25" s="38" t="str">
        <f>IF(I16="","","Me="&amp;MEDIAN(E:E))</f>
        <v/>
      </c>
      <c r="AJ25" s="34" t="s">
        <v>23</v>
      </c>
      <c r="AK25" s="34" t="e">
        <f>IF(AK24&lt;AK23,AK24,0)</f>
        <v>#NUM!</v>
      </c>
      <c r="AL25" s="34" t="e">
        <f>IF(AK24&lt;AK23,10,0)</f>
        <v>#NUM!</v>
      </c>
      <c r="AP25" s="34" t="s">
        <v>21</v>
      </c>
      <c r="AQ25" s="34" t="e">
        <f>AQ30-AR24</f>
        <v>#NUM!</v>
      </c>
      <c r="AW25" s="34" t="s">
        <v>23</v>
      </c>
      <c r="AX25" s="34" t="e">
        <f>IF(AX27&gt;AX26,AX27,0)</f>
        <v>#NUM!</v>
      </c>
      <c r="AY25" s="34" t="e">
        <f>IF(AX27&gt;AX26,10,0)</f>
        <v>#NUM!</v>
      </c>
    </row>
    <row r="26" spans="1:52" x14ac:dyDescent="0.25">
      <c r="A26" s="36">
        <v>22</v>
      </c>
      <c r="B26" s="55"/>
      <c r="C26" s="55"/>
      <c r="D26" s="55"/>
      <c r="E26" s="55"/>
      <c r="F26" s="55"/>
      <c r="H26" s="1" t="s">
        <v>39</v>
      </c>
      <c r="I26" s="1"/>
      <c r="J26" s="1"/>
      <c r="K26" s="1"/>
      <c r="L26" s="1"/>
      <c r="M26" s="1"/>
      <c r="N26" s="1"/>
      <c r="O26" s="1"/>
      <c r="P26" s="1"/>
      <c r="AJ26" s="39">
        <v>0</v>
      </c>
      <c r="AK26" s="34" t="e">
        <f>IF(AK24&lt;AK23,AK23,AK24)</f>
        <v>#NUM!</v>
      </c>
      <c r="AL26" s="34">
        <v>11</v>
      </c>
      <c r="AM26" s="34">
        <v>9</v>
      </c>
      <c r="AP26" s="34" t="s">
        <v>22</v>
      </c>
      <c r="AQ26" s="34">
        <f>MIN(E:E)</f>
        <v>0</v>
      </c>
      <c r="AW26" s="34" t="s">
        <v>21</v>
      </c>
      <c r="AX26" s="34" t="e">
        <f>AX22+AY11</f>
        <v>#NUM!</v>
      </c>
    </row>
    <row r="27" spans="1:52" x14ac:dyDescent="0.25">
      <c r="A27" s="36">
        <v>23</v>
      </c>
      <c r="B27" s="55"/>
      <c r="C27" s="55"/>
      <c r="D27" s="55"/>
      <c r="E27" s="55"/>
      <c r="F27" s="55"/>
      <c r="H27" s="1" t="s">
        <v>40</v>
      </c>
      <c r="I27" s="1"/>
      <c r="J27" s="1"/>
      <c r="K27" s="1"/>
      <c r="L27" s="1"/>
      <c r="M27" s="1"/>
      <c r="N27" s="1"/>
      <c r="O27" s="1"/>
      <c r="P27" s="1"/>
      <c r="AJ27" s="39">
        <v>0</v>
      </c>
      <c r="AK27" s="34" t="e">
        <f>IF(AK24&lt;AK23,AK23,AK24)</f>
        <v>#NUM!</v>
      </c>
      <c r="AL27" s="34">
        <v>10</v>
      </c>
      <c r="AM27" s="34">
        <v>10</v>
      </c>
      <c r="AP27" s="34" t="s">
        <v>23</v>
      </c>
      <c r="AQ27" s="34" t="e">
        <f>IF(AQ26&lt;AQ25,AQ26,0)</f>
        <v>#NUM!</v>
      </c>
      <c r="AR27" s="34" t="e">
        <f>IF(AQ26&lt;AQ25,10,0)</f>
        <v>#NUM!</v>
      </c>
      <c r="AW27" s="34" t="s">
        <v>35</v>
      </c>
      <c r="AX27" s="34">
        <f>MAX(F:F)</f>
        <v>0</v>
      </c>
    </row>
    <row r="28" spans="1:52" x14ac:dyDescent="0.25">
      <c r="A28" s="36">
        <v>24</v>
      </c>
      <c r="B28" s="55"/>
      <c r="C28" s="55"/>
      <c r="D28" s="55"/>
      <c r="E28" s="55"/>
      <c r="F28" s="55"/>
      <c r="H28" s="1" t="s">
        <v>41</v>
      </c>
      <c r="I28" s="1"/>
      <c r="J28" s="1"/>
      <c r="K28" s="1"/>
      <c r="L28" s="1"/>
      <c r="M28" s="1"/>
      <c r="N28" s="1"/>
      <c r="O28" s="1"/>
      <c r="P28" s="1"/>
      <c r="AJ28" s="39">
        <v>0.25</v>
      </c>
      <c r="AK28" s="34" t="e">
        <f>PERCENTILE(C:C,AJ28)</f>
        <v>#NUM!</v>
      </c>
      <c r="AL28" s="34">
        <v>10</v>
      </c>
      <c r="AM28" s="34">
        <v>10</v>
      </c>
      <c r="AP28" s="39">
        <v>0</v>
      </c>
      <c r="AQ28" s="34" t="e">
        <f>IF(AQ26&lt;AQ25,AQ25,AQ26)</f>
        <v>#NUM!</v>
      </c>
      <c r="AR28" s="34">
        <v>11</v>
      </c>
      <c r="AS28" s="34">
        <v>9</v>
      </c>
    </row>
    <row r="29" spans="1:52" x14ac:dyDescent="0.25">
      <c r="A29" s="36">
        <v>25</v>
      </c>
      <c r="B29" s="55"/>
      <c r="C29" s="55"/>
      <c r="D29" s="55"/>
      <c r="E29" s="55"/>
      <c r="F29" s="55"/>
      <c r="H29" s="1"/>
      <c r="I29" s="1" t="s">
        <v>42</v>
      </c>
      <c r="J29" s="1"/>
      <c r="K29" s="1"/>
      <c r="L29" s="1"/>
      <c r="M29" s="1"/>
      <c r="N29" s="1"/>
      <c r="O29" s="1"/>
      <c r="P29" s="1"/>
      <c r="S29" s="818" t="str">
        <f>F4</f>
        <v>Х5</v>
      </c>
      <c r="T29" s="818"/>
      <c r="U29" s="818"/>
      <c r="V29" s="818"/>
      <c r="W29" s="818"/>
      <c r="X29" s="818"/>
      <c r="AJ29" s="39">
        <v>0.25</v>
      </c>
      <c r="AK29" s="34" t="e">
        <f t="shared" ref="AK29:AK33" si="5">PERCENTILE(C:C,AJ29)</f>
        <v>#NUM!</v>
      </c>
      <c r="AL29" s="34">
        <v>12</v>
      </c>
      <c r="AM29" s="34">
        <v>8</v>
      </c>
      <c r="AP29" s="39">
        <v>0</v>
      </c>
      <c r="AQ29" s="34" t="e">
        <f>IF(AQ26&lt;AQ25,AQ25,AQ26)</f>
        <v>#NUM!</v>
      </c>
      <c r="AR29" s="34">
        <v>10</v>
      </c>
      <c r="AS29" s="34">
        <v>10</v>
      </c>
    </row>
    <row r="30" spans="1:52" x14ac:dyDescent="0.25">
      <c r="A30" s="36">
        <v>26</v>
      </c>
      <c r="B30" s="55"/>
      <c r="C30" s="55"/>
      <c r="D30" s="55"/>
      <c r="E30" s="55"/>
      <c r="F30" s="55"/>
      <c r="H30" s="1"/>
      <c r="I30" s="1" t="s">
        <v>43</v>
      </c>
      <c r="J30" s="1"/>
      <c r="K30" s="1"/>
      <c r="L30" s="1"/>
      <c r="M30" s="1"/>
      <c r="N30" s="1"/>
      <c r="O30" s="1"/>
      <c r="P30" s="1"/>
      <c r="X30" s="38" t="str">
        <f>IF(I17="","","Mo="&amp;MODE(F:F))</f>
        <v/>
      </c>
      <c r="AJ30" s="39">
        <v>0.5</v>
      </c>
      <c r="AK30" s="34" t="e">
        <f t="shared" si="5"/>
        <v>#NUM!</v>
      </c>
      <c r="AL30" s="34">
        <v>12</v>
      </c>
      <c r="AM30" s="34">
        <v>8</v>
      </c>
      <c r="AP30" s="39">
        <v>0.25</v>
      </c>
      <c r="AQ30" s="34" t="e">
        <f>PERCENTILE(E:E,AP30)</f>
        <v>#NUM!</v>
      </c>
      <c r="AR30" s="34">
        <v>10</v>
      </c>
      <c r="AS30" s="34">
        <v>10</v>
      </c>
    </row>
    <row r="31" spans="1:52" x14ac:dyDescent="0.25">
      <c r="A31" s="36">
        <v>27</v>
      </c>
      <c r="B31" s="55"/>
      <c r="C31" s="55"/>
      <c r="D31" s="55"/>
      <c r="E31" s="55"/>
      <c r="F31" s="55"/>
      <c r="H31" s="1"/>
      <c r="I31" s="1" t="s">
        <v>44</v>
      </c>
      <c r="J31" s="1"/>
      <c r="K31" s="1"/>
      <c r="L31" s="1"/>
      <c r="M31" s="1"/>
      <c r="N31" s="1"/>
      <c r="O31" s="1"/>
      <c r="P31" s="1"/>
      <c r="X31" s="38" t="str">
        <f>IF(I17="","","Me="&amp;MEDIAN(F:F))</f>
        <v/>
      </c>
      <c r="AJ31" s="39">
        <v>0.5</v>
      </c>
      <c r="AK31" s="34" t="e">
        <f t="shared" si="5"/>
        <v>#NUM!</v>
      </c>
      <c r="AL31" s="34">
        <v>8</v>
      </c>
      <c r="AM31" s="34">
        <v>12</v>
      </c>
      <c r="AP31" s="39">
        <v>0.25</v>
      </c>
      <c r="AQ31" s="34" t="e">
        <f t="shared" ref="AQ31:AQ35" si="6">PERCENTILE(E:E,AP31)</f>
        <v>#NUM!</v>
      </c>
      <c r="AR31" s="34">
        <v>12</v>
      </c>
      <c r="AS31" s="34">
        <v>8</v>
      </c>
    </row>
    <row r="32" spans="1:52" x14ac:dyDescent="0.25">
      <c r="A32" s="36">
        <v>28</v>
      </c>
      <c r="B32" s="55"/>
      <c r="C32" s="55"/>
      <c r="D32" s="55"/>
      <c r="E32" s="55"/>
      <c r="F32" s="55"/>
      <c r="H32" s="1"/>
      <c r="J32" s="1"/>
      <c r="K32" s="1"/>
      <c r="L32" s="1"/>
      <c r="M32" s="1"/>
      <c r="N32" s="1"/>
      <c r="O32" s="1"/>
      <c r="P32" s="1"/>
      <c r="AJ32" s="39">
        <v>0.75</v>
      </c>
      <c r="AK32" s="34" t="e">
        <f t="shared" si="5"/>
        <v>#NUM!</v>
      </c>
      <c r="AL32" s="34">
        <v>8</v>
      </c>
      <c r="AM32" s="34">
        <v>12</v>
      </c>
      <c r="AP32" s="39">
        <v>0.5</v>
      </c>
      <c r="AQ32" s="34" t="e">
        <f t="shared" si="6"/>
        <v>#NUM!</v>
      </c>
      <c r="AR32" s="34">
        <v>12</v>
      </c>
      <c r="AS32" s="34">
        <v>8</v>
      </c>
    </row>
    <row r="33" spans="1:45" x14ac:dyDescent="0.25">
      <c r="A33" s="36">
        <v>29</v>
      </c>
      <c r="B33" s="55"/>
      <c r="C33" s="55"/>
      <c r="D33" s="55"/>
      <c r="E33" s="55"/>
      <c r="F33" s="55"/>
      <c r="H33" s="817" t="s">
        <v>45</v>
      </c>
      <c r="I33" s="817"/>
      <c r="J33" s="817"/>
      <c r="K33" s="817"/>
      <c r="L33" s="817"/>
      <c r="M33" s="817"/>
      <c r="N33" s="817"/>
      <c r="O33" s="817"/>
      <c r="P33" s="817"/>
      <c r="AJ33" s="39">
        <v>0.75</v>
      </c>
      <c r="AK33" s="34" t="e">
        <f t="shared" si="5"/>
        <v>#NUM!</v>
      </c>
      <c r="AL33" s="34">
        <v>10</v>
      </c>
      <c r="AM33" s="34">
        <v>10</v>
      </c>
      <c r="AP33" s="39">
        <v>0.5</v>
      </c>
      <c r="AQ33" s="34" t="e">
        <f t="shared" si="6"/>
        <v>#NUM!</v>
      </c>
      <c r="AR33" s="34">
        <v>8</v>
      </c>
      <c r="AS33" s="34">
        <v>12</v>
      </c>
    </row>
    <row r="34" spans="1:45" ht="15" customHeight="1" x14ac:dyDescent="0.25">
      <c r="A34" s="36">
        <v>30</v>
      </c>
      <c r="B34" s="55"/>
      <c r="C34" s="55"/>
      <c r="D34" s="55"/>
      <c r="E34" s="55"/>
      <c r="F34" s="55"/>
      <c r="H34" s="1" t="s">
        <v>46</v>
      </c>
      <c r="I34" s="1"/>
      <c r="J34" s="1"/>
      <c r="K34" s="1"/>
      <c r="L34" s="1"/>
      <c r="M34" s="1"/>
      <c r="N34" s="1"/>
      <c r="O34" s="1"/>
      <c r="P34" s="1"/>
      <c r="AJ34" s="39">
        <v>1</v>
      </c>
      <c r="AK34" s="34" t="e">
        <f>IF(AK38&gt;AK37,AK37,AK38)</f>
        <v>#NUM!</v>
      </c>
      <c r="AL34" s="34">
        <v>10</v>
      </c>
      <c r="AM34" s="34">
        <v>10</v>
      </c>
      <c r="AP34" s="39">
        <v>0.75</v>
      </c>
      <c r="AQ34" s="34" t="e">
        <f t="shared" si="6"/>
        <v>#NUM!</v>
      </c>
      <c r="AR34" s="34">
        <v>8</v>
      </c>
      <c r="AS34" s="34">
        <v>12</v>
      </c>
    </row>
    <row r="35" spans="1:45" x14ac:dyDescent="0.25">
      <c r="A35" s="36">
        <v>31</v>
      </c>
      <c r="B35" s="55"/>
      <c r="C35" s="55"/>
      <c r="D35" s="55"/>
      <c r="E35" s="55"/>
      <c r="F35" s="55"/>
      <c r="I35" s="820" t="s">
        <v>47</v>
      </c>
      <c r="J35" s="820"/>
      <c r="K35" s="820"/>
      <c r="L35" s="820"/>
      <c r="M35" s="820"/>
      <c r="N35" s="820"/>
      <c r="O35" s="820"/>
      <c r="P35" s="820"/>
      <c r="AJ35" s="39">
        <v>1</v>
      </c>
      <c r="AK35" s="34" t="e">
        <f>IF(AK38&gt;AK37,AK37,AK38)</f>
        <v>#NUM!</v>
      </c>
      <c r="AL35" s="34">
        <v>11</v>
      </c>
      <c r="AM35" s="34">
        <v>9</v>
      </c>
      <c r="AP35" s="39">
        <v>0.75</v>
      </c>
      <c r="AQ35" s="34" t="e">
        <f t="shared" si="6"/>
        <v>#NUM!</v>
      </c>
      <c r="AR35" s="34">
        <v>10</v>
      </c>
      <c r="AS35" s="34">
        <v>10</v>
      </c>
    </row>
    <row r="36" spans="1:45" x14ac:dyDescent="0.25">
      <c r="A36" s="36">
        <v>32</v>
      </c>
      <c r="B36" s="55"/>
      <c r="C36" s="55"/>
      <c r="D36" s="55"/>
      <c r="E36" s="55"/>
      <c r="F36" s="55"/>
      <c r="H36" s="1"/>
      <c r="I36" s="820"/>
      <c r="J36" s="820"/>
      <c r="K36" s="820"/>
      <c r="L36" s="820"/>
      <c r="M36" s="820"/>
      <c r="N36" s="820"/>
      <c r="O36" s="820"/>
      <c r="P36" s="820"/>
      <c r="S36" s="819" t="s">
        <v>48</v>
      </c>
      <c r="T36" s="819"/>
      <c r="U36" s="819"/>
      <c r="V36" s="819"/>
      <c r="W36" s="819"/>
      <c r="X36" s="819"/>
      <c r="AJ36" s="34" t="s">
        <v>23</v>
      </c>
      <c r="AK36" s="34" t="e">
        <f>IF(AK38&gt;AK37,AK38,0)</f>
        <v>#NUM!</v>
      </c>
      <c r="AL36" s="34" t="e">
        <f>IF(AK38&gt;AK37,10,0)</f>
        <v>#NUM!</v>
      </c>
      <c r="AP36" s="39">
        <v>1</v>
      </c>
      <c r="AQ36" s="34" t="e">
        <f>IF(AQ40&gt;AQ39,AQ39,AQ40)</f>
        <v>#NUM!</v>
      </c>
      <c r="AR36" s="34">
        <v>10</v>
      </c>
      <c r="AS36" s="34">
        <v>10</v>
      </c>
    </row>
    <row r="37" spans="1:45" x14ac:dyDescent="0.25">
      <c r="A37" s="36">
        <v>33</v>
      </c>
      <c r="B37" s="55"/>
      <c r="C37" s="55"/>
      <c r="D37" s="55"/>
      <c r="E37" s="55"/>
      <c r="F37" s="55"/>
      <c r="H37" s="1"/>
      <c r="I37" s="46"/>
      <c r="J37" s="46"/>
      <c r="K37" s="46"/>
      <c r="L37" s="46"/>
      <c r="M37" s="46"/>
      <c r="N37" s="46"/>
      <c r="O37" s="46"/>
      <c r="P37" s="46"/>
      <c r="S37" s="819"/>
      <c r="T37" s="819"/>
      <c r="U37" s="819"/>
      <c r="V37" s="819"/>
      <c r="W37" s="819"/>
      <c r="X37" s="819"/>
      <c r="AJ37" s="34" t="s">
        <v>21</v>
      </c>
      <c r="AK37" s="34" t="e">
        <f>AK33+AL22</f>
        <v>#NUM!</v>
      </c>
      <c r="AP37" s="39">
        <v>1</v>
      </c>
      <c r="AQ37" s="34" t="e">
        <f>IF(AQ40&gt;AQ39,AQ39,AQ40)</f>
        <v>#NUM!</v>
      </c>
      <c r="AR37" s="34">
        <v>11</v>
      </c>
      <c r="AS37" s="34">
        <v>9</v>
      </c>
    </row>
    <row r="38" spans="1:45" x14ac:dyDescent="0.25">
      <c r="A38" s="36">
        <v>34</v>
      </c>
      <c r="B38" s="55"/>
      <c r="C38" s="55"/>
      <c r="D38" s="55"/>
      <c r="E38" s="55"/>
      <c r="F38" s="55"/>
      <c r="H38" s="1" t="s">
        <v>49</v>
      </c>
      <c r="I38" s="1"/>
      <c r="J38" s="1"/>
      <c r="K38" s="1"/>
      <c r="L38" s="1"/>
      <c r="M38" s="1"/>
      <c r="N38" s="1"/>
      <c r="O38" s="1"/>
      <c r="P38" s="1"/>
      <c r="S38" s="819"/>
      <c r="T38" s="819"/>
      <c r="U38" s="819"/>
      <c r="V38" s="819"/>
      <c r="W38" s="819"/>
      <c r="X38" s="819"/>
      <c r="AJ38" s="34" t="s">
        <v>35</v>
      </c>
      <c r="AK38" s="34">
        <f>MAX(C:C)</f>
        <v>0</v>
      </c>
      <c r="AP38" s="34" t="s">
        <v>23</v>
      </c>
      <c r="AQ38" s="34" t="e">
        <f>IF(AQ40&gt;AQ39,AQ40,0)</f>
        <v>#NUM!</v>
      </c>
      <c r="AR38" s="34" t="e">
        <f>IF(AQ40&gt;AQ39,10,0)</f>
        <v>#NUM!</v>
      </c>
    </row>
    <row r="39" spans="1:45" x14ac:dyDescent="0.25">
      <c r="A39" s="36">
        <v>35</v>
      </c>
      <c r="B39" s="55"/>
      <c r="C39" s="55"/>
      <c r="D39" s="55"/>
      <c r="E39" s="55"/>
      <c r="F39" s="55"/>
      <c r="H39" s="1"/>
      <c r="I39" s="820" t="s">
        <v>50</v>
      </c>
      <c r="J39" s="820"/>
      <c r="K39" s="820"/>
      <c r="L39" s="820"/>
      <c r="M39" s="820"/>
      <c r="N39" s="820"/>
      <c r="O39" s="820"/>
      <c r="P39" s="820"/>
      <c r="S39" s="819"/>
      <c r="T39" s="819"/>
      <c r="U39" s="819"/>
      <c r="V39" s="819"/>
      <c r="W39" s="819"/>
      <c r="X39" s="819"/>
      <c r="AP39" s="34" t="s">
        <v>21</v>
      </c>
      <c r="AQ39" s="34" t="e">
        <f>AQ35+AR24</f>
        <v>#NUM!</v>
      </c>
    </row>
    <row r="40" spans="1:45" x14ac:dyDescent="0.25">
      <c r="A40" s="36">
        <v>36</v>
      </c>
      <c r="B40" s="55"/>
      <c r="C40" s="55"/>
      <c r="D40" s="55"/>
      <c r="E40" s="55"/>
      <c r="F40" s="55"/>
      <c r="H40" s="1"/>
      <c r="I40" s="820"/>
      <c r="J40" s="820"/>
      <c r="K40" s="820"/>
      <c r="L40" s="820"/>
      <c r="M40" s="820"/>
      <c r="N40" s="820"/>
      <c r="O40" s="820"/>
      <c r="P40" s="820"/>
      <c r="V40" s="1" t="s">
        <v>442</v>
      </c>
      <c r="AP40" s="34" t="s">
        <v>35</v>
      </c>
      <c r="AQ40" s="34">
        <f>MAX(E:E)</f>
        <v>0</v>
      </c>
    </row>
    <row r="41" spans="1:45" x14ac:dyDescent="0.25">
      <c r="A41" s="36">
        <v>37</v>
      </c>
      <c r="B41" s="55"/>
      <c r="C41" s="55"/>
      <c r="D41" s="55"/>
      <c r="E41" s="55"/>
      <c r="F41" s="55"/>
      <c r="H41" s="1"/>
      <c r="I41" s="47"/>
      <c r="J41" s="47"/>
      <c r="K41" s="47"/>
      <c r="L41" s="47"/>
      <c r="M41" s="47"/>
      <c r="N41" s="47"/>
      <c r="O41" s="47"/>
      <c r="P41" s="47"/>
    </row>
    <row r="42" spans="1:45" x14ac:dyDescent="0.25">
      <c r="A42" s="36">
        <v>38</v>
      </c>
      <c r="B42" s="55"/>
      <c r="C42" s="55"/>
      <c r="D42" s="55"/>
      <c r="E42" s="55"/>
      <c r="F42" s="55"/>
      <c r="H42" s="1"/>
      <c r="I42" s="1"/>
      <c r="J42" s="1"/>
      <c r="K42" s="1"/>
      <c r="L42" s="1"/>
      <c r="M42" s="1"/>
      <c r="N42" s="1"/>
      <c r="O42" s="1"/>
      <c r="P42" s="1"/>
    </row>
    <row r="43" spans="1:45" x14ac:dyDescent="0.25">
      <c r="A43" s="36">
        <v>39</v>
      </c>
      <c r="B43" s="55"/>
      <c r="C43" s="55"/>
      <c r="D43" s="55"/>
      <c r="E43" s="55"/>
      <c r="F43" s="55"/>
      <c r="H43" s="821" t="s">
        <v>51</v>
      </c>
      <c r="I43" s="821"/>
      <c r="J43" s="821"/>
      <c r="K43" s="821"/>
      <c r="L43" s="821"/>
      <c r="M43" s="821"/>
      <c r="N43" s="1"/>
      <c r="O43" s="1"/>
      <c r="P43" s="1"/>
    </row>
    <row r="44" spans="1:45" ht="26.25" customHeight="1" x14ac:dyDescent="0.25">
      <c r="A44" s="36">
        <v>40</v>
      </c>
      <c r="B44" s="55"/>
      <c r="C44" s="55"/>
      <c r="D44" s="55"/>
      <c r="E44" s="55"/>
      <c r="F44" s="55"/>
      <c r="H44" s="822"/>
      <c r="I44" s="822"/>
      <c r="J44" s="822"/>
      <c r="K44" s="822"/>
      <c r="L44" s="822"/>
      <c r="M44" s="822"/>
      <c r="N44" s="1"/>
      <c r="O44" s="1"/>
      <c r="P44" s="1"/>
    </row>
    <row r="45" spans="1:45" x14ac:dyDescent="0.25">
      <c r="A45" s="36">
        <v>41</v>
      </c>
      <c r="B45" s="55"/>
      <c r="C45" s="55"/>
      <c r="D45" s="55"/>
      <c r="E45" s="55"/>
      <c r="F45" s="55"/>
      <c r="H45" s="823" t="s">
        <v>52</v>
      </c>
      <c r="I45" s="823" t="s">
        <v>53</v>
      </c>
      <c r="J45" s="823" t="s">
        <v>54</v>
      </c>
      <c r="K45" s="823" t="s">
        <v>52</v>
      </c>
      <c r="L45" s="823" t="s">
        <v>53</v>
      </c>
      <c r="M45" s="823" t="s">
        <v>54</v>
      </c>
      <c r="N45" s="1"/>
      <c r="O45" s="1"/>
      <c r="P45" s="1"/>
    </row>
    <row r="46" spans="1:45" x14ac:dyDescent="0.25">
      <c r="A46" s="36">
        <v>42</v>
      </c>
      <c r="B46" s="55"/>
      <c r="C46" s="55"/>
      <c r="D46" s="55"/>
      <c r="E46" s="55"/>
      <c r="F46" s="55"/>
      <c r="H46" s="823"/>
      <c r="I46" s="823"/>
      <c r="J46" s="823"/>
      <c r="K46" s="823"/>
      <c r="L46" s="823"/>
      <c r="M46" s="823"/>
      <c r="N46" s="1"/>
      <c r="O46" s="1"/>
      <c r="P46" s="1"/>
    </row>
    <row r="47" spans="1:45" x14ac:dyDescent="0.25">
      <c r="A47" s="36">
        <v>43</v>
      </c>
      <c r="B47" s="55"/>
      <c r="C47" s="55"/>
      <c r="D47" s="55"/>
      <c r="E47" s="55"/>
      <c r="F47" s="55"/>
      <c r="H47" s="48">
        <v>10</v>
      </c>
      <c r="I47" s="49">
        <v>1.3740000000000001</v>
      </c>
      <c r="J47" s="50">
        <v>2.6680000000000001</v>
      </c>
      <c r="K47" s="48">
        <v>75</v>
      </c>
      <c r="L47" s="50">
        <v>0.55500000000000005</v>
      </c>
      <c r="M47" s="50">
        <v>1.0960000000000001</v>
      </c>
      <c r="N47" s="1"/>
      <c r="O47" s="1"/>
      <c r="P47" s="1"/>
    </row>
    <row r="48" spans="1:45" x14ac:dyDescent="0.25">
      <c r="A48" s="36">
        <v>44</v>
      </c>
      <c r="B48" s="55"/>
      <c r="C48" s="55"/>
      <c r="D48" s="55"/>
      <c r="E48" s="55"/>
      <c r="F48" s="55"/>
      <c r="H48" s="48">
        <v>15</v>
      </c>
      <c r="I48" s="51">
        <v>1.1599999999999999</v>
      </c>
      <c r="J48" s="52">
        <v>2.242</v>
      </c>
      <c r="K48" s="48">
        <v>80</v>
      </c>
      <c r="L48" s="52">
        <v>0.53800000000000003</v>
      </c>
      <c r="M48" s="52">
        <v>1.0640000000000001</v>
      </c>
      <c r="N48" s="1"/>
      <c r="O48" s="1"/>
      <c r="P48" s="1"/>
    </row>
    <row r="49" spans="1:16" x14ac:dyDescent="0.25">
      <c r="A49" s="36">
        <v>45</v>
      </c>
      <c r="B49" s="55"/>
      <c r="C49" s="55"/>
      <c r="D49" s="55"/>
      <c r="E49" s="55"/>
      <c r="F49" s="55"/>
      <c r="H49" s="48">
        <v>20</v>
      </c>
      <c r="I49" s="51">
        <v>1.024</v>
      </c>
      <c r="J49" s="52">
        <v>1.9850000000000001</v>
      </c>
      <c r="K49" s="48">
        <v>85</v>
      </c>
      <c r="L49" s="52">
        <v>0.52200000000000002</v>
      </c>
      <c r="M49" s="52">
        <v>1.034</v>
      </c>
      <c r="N49" s="1"/>
      <c r="O49" s="1"/>
      <c r="P49" s="1"/>
    </row>
    <row r="50" spans="1:16" x14ac:dyDescent="0.25">
      <c r="A50" s="36">
        <v>46</v>
      </c>
      <c r="B50" s="55"/>
      <c r="C50" s="55"/>
      <c r="D50" s="55"/>
      <c r="E50" s="55"/>
      <c r="F50" s="55"/>
      <c r="H50" s="48">
        <v>25</v>
      </c>
      <c r="I50" s="51">
        <v>0.92700000000000005</v>
      </c>
      <c r="J50" s="52">
        <v>1.8029999999999999</v>
      </c>
      <c r="K50" s="48">
        <v>90</v>
      </c>
      <c r="L50" s="52">
        <v>0.50800000000000001</v>
      </c>
      <c r="M50" s="52">
        <v>1.006</v>
      </c>
      <c r="N50" s="1"/>
      <c r="O50" s="1"/>
      <c r="P50" s="1"/>
    </row>
    <row r="51" spans="1:16" x14ac:dyDescent="0.25">
      <c r="A51" s="36">
        <v>47</v>
      </c>
      <c r="B51" s="55"/>
      <c r="C51" s="55"/>
      <c r="D51" s="55"/>
      <c r="E51" s="55"/>
      <c r="F51" s="55"/>
      <c r="H51" s="48">
        <v>30</v>
      </c>
      <c r="I51" s="51">
        <v>0.85399999999999998</v>
      </c>
      <c r="J51" s="52">
        <v>1.665</v>
      </c>
      <c r="K51" s="48">
        <v>95</v>
      </c>
      <c r="L51" s="52">
        <v>0.495</v>
      </c>
      <c r="M51" s="52">
        <v>0.98</v>
      </c>
      <c r="N51" s="1"/>
      <c r="O51" s="1"/>
      <c r="P51" s="1"/>
    </row>
    <row r="52" spans="1:16" x14ac:dyDescent="0.25">
      <c r="A52" s="36">
        <v>48</v>
      </c>
      <c r="B52" s="55"/>
      <c r="C52" s="55"/>
      <c r="D52" s="55"/>
      <c r="E52" s="55"/>
      <c r="F52" s="55"/>
      <c r="H52" s="48">
        <v>35</v>
      </c>
      <c r="I52" s="51">
        <v>0.79500000000000004</v>
      </c>
      <c r="J52" s="52">
        <v>1.556</v>
      </c>
      <c r="K52" s="48">
        <v>100</v>
      </c>
      <c r="L52" s="52">
        <v>0.48299999999999998</v>
      </c>
      <c r="M52" s="52">
        <v>0.95699999999999996</v>
      </c>
      <c r="N52" s="1"/>
      <c r="O52" s="1"/>
      <c r="P52" s="1"/>
    </row>
    <row r="53" spans="1:16" x14ac:dyDescent="0.25">
      <c r="A53" s="36">
        <v>49</v>
      </c>
      <c r="B53" s="55"/>
      <c r="C53" s="55"/>
      <c r="D53" s="55"/>
      <c r="E53" s="55"/>
      <c r="F53" s="55"/>
      <c r="H53" s="48">
        <v>40</v>
      </c>
      <c r="I53" s="51">
        <v>0.748</v>
      </c>
      <c r="J53" s="52">
        <v>1.4650000000000001</v>
      </c>
      <c r="K53" s="48">
        <v>150</v>
      </c>
      <c r="L53" s="52">
        <v>0.39600000000000002</v>
      </c>
      <c r="M53" s="52">
        <v>0.78700000000000003</v>
      </c>
      <c r="N53" s="1"/>
      <c r="O53" s="1"/>
      <c r="P53" s="1"/>
    </row>
    <row r="54" spans="1:16" x14ac:dyDescent="0.25">
      <c r="A54" s="36">
        <v>50</v>
      </c>
      <c r="B54" s="55"/>
      <c r="C54" s="55"/>
      <c r="D54" s="55"/>
      <c r="E54" s="55"/>
      <c r="F54" s="55"/>
      <c r="H54" s="48">
        <v>45</v>
      </c>
      <c r="I54" s="51">
        <v>0.70699999999999996</v>
      </c>
      <c r="J54" s="52">
        <v>1.389</v>
      </c>
      <c r="K54" s="48">
        <v>200</v>
      </c>
      <c r="L54" s="52">
        <v>0.34399999999999997</v>
      </c>
      <c r="M54" s="52">
        <v>0.68400000000000005</v>
      </c>
      <c r="N54" s="1"/>
      <c r="O54" s="1"/>
      <c r="P54" s="1"/>
    </row>
    <row r="55" spans="1:16" x14ac:dyDescent="0.25">
      <c r="A55" s="36">
        <v>51</v>
      </c>
      <c r="B55" s="55"/>
      <c r="C55" s="55"/>
      <c r="D55" s="55"/>
      <c r="E55" s="55"/>
      <c r="F55" s="55"/>
      <c r="H55" s="48">
        <v>50</v>
      </c>
      <c r="I55" s="53">
        <v>0.67300000000000004</v>
      </c>
      <c r="J55" s="54">
        <v>1.3240000000000001</v>
      </c>
      <c r="K55" s="48">
        <v>250</v>
      </c>
      <c r="L55" s="52">
        <v>0.308</v>
      </c>
      <c r="M55" s="52">
        <v>0.61399999999999999</v>
      </c>
      <c r="N55" s="1"/>
      <c r="O55" s="1"/>
      <c r="P55" s="1"/>
    </row>
    <row r="56" spans="1:16" x14ac:dyDescent="0.25">
      <c r="A56" s="36">
        <v>52</v>
      </c>
      <c r="B56" s="55"/>
      <c r="C56" s="55"/>
      <c r="D56" s="55"/>
      <c r="E56" s="55"/>
      <c r="F56" s="55"/>
      <c r="H56" s="48">
        <v>55</v>
      </c>
      <c r="I56" s="51">
        <v>0.64300000000000002</v>
      </c>
      <c r="J56" s="52">
        <v>1.2669999999999999</v>
      </c>
      <c r="K56" s="48">
        <v>300</v>
      </c>
      <c r="L56" s="52">
        <v>0.28100000000000003</v>
      </c>
      <c r="M56" s="52">
        <v>0.56100000000000005</v>
      </c>
      <c r="N56" s="1"/>
      <c r="O56" s="1"/>
      <c r="P56" s="1"/>
    </row>
    <row r="57" spans="1:16" x14ac:dyDescent="0.25">
      <c r="A57" s="36">
        <v>53</v>
      </c>
      <c r="B57" s="55"/>
      <c r="C57" s="55"/>
      <c r="D57" s="55"/>
      <c r="E57" s="55"/>
      <c r="F57" s="55"/>
      <c r="H57" s="48">
        <v>60</v>
      </c>
      <c r="I57" s="51">
        <v>0.61699999999999999</v>
      </c>
      <c r="J57" s="52">
        <v>1.2170000000000001</v>
      </c>
      <c r="K57" s="48">
        <v>350</v>
      </c>
      <c r="L57" s="52">
        <v>0.26100000000000001</v>
      </c>
      <c r="M57" s="52">
        <v>0.52</v>
      </c>
      <c r="N57" s="1"/>
      <c r="O57" s="1"/>
      <c r="P57" s="1"/>
    </row>
    <row r="58" spans="1:16" x14ac:dyDescent="0.25">
      <c r="A58" s="36">
        <v>54</v>
      </c>
      <c r="B58" s="55"/>
      <c r="C58" s="55"/>
      <c r="D58" s="55"/>
      <c r="E58" s="55"/>
      <c r="F58" s="55"/>
      <c r="H58" s="48">
        <v>65</v>
      </c>
      <c r="I58" s="51">
        <v>0.59399999999999997</v>
      </c>
      <c r="J58" s="52">
        <v>1.1719999999999999</v>
      </c>
      <c r="K58" s="48">
        <v>400</v>
      </c>
      <c r="L58" s="52">
        <v>0.24399999999999999</v>
      </c>
      <c r="M58" s="52">
        <v>0.48699999999999999</v>
      </c>
      <c r="N58" s="1"/>
      <c r="O58" s="1"/>
      <c r="P58" s="1"/>
    </row>
    <row r="59" spans="1:16" x14ac:dyDescent="0.25">
      <c r="A59" s="36">
        <v>55</v>
      </c>
      <c r="B59" s="55"/>
      <c r="C59" s="55"/>
      <c r="D59" s="55"/>
      <c r="E59" s="55"/>
      <c r="F59" s="55"/>
      <c r="H59" s="48">
        <v>70</v>
      </c>
      <c r="I59" s="51">
        <v>0.57399999999999995</v>
      </c>
      <c r="J59" s="52">
        <v>1.133</v>
      </c>
      <c r="K59" s="48">
        <v>450</v>
      </c>
      <c r="L59" s="52">
        <v>0.23</v>
      </c>
      <c r="M59" s="52">
        <v>0.45900000000000002</v>
      </c>
      <c r="N59" s="1"/>
      <c r="O59" s="1"/>
      <c r="P59" s="1"/>
    </row>
    <row r="60" spans="1:16" x14ac:dyDescent="0.25">
      <c r="A60" s="36">
        <v>56</v>
      </c>
      <c r="B60" s="55"/>
      <c r="C60" s="55"/>
      <c r="D60" s="55"/>
      <c r="E60" s="55"/>
      <c r="F60" s="55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36">
        <v>57</v>
      </c>
      <c r="B61" s="55"/>
      <c r="C61" s="55"/>
      <c r="D61" s="55"/>
      <c r="E61" s="55"/>
      <c r="F61" s="55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36">
        <v>58</v>
      </c>
      <c r="B62" s="55"/>
      <c r="C62" s="55"/>
      <c r="D62" s="55"/>
      <c r="E62" s="55"/>
      <c r="F62" s="55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36">
        <v>59</v>
      </c>
      <c r="B63" s="55"/>
      <c r="C63" s="55"/>
      <c r="D63" s="55"/>
      <c r="E63" s="55"/>
      <c r="F63" s="55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36">
        <v>60</v>
      </c>
      <c r="B64" s="55"/>
      <c r="C64" s="55"/>
      <c r="D64" s="55"/>
      <c r="E64" s="55"/>
      <c r="F64" s="55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36">
        <v>61</v>
      </c>
      <c r="B65" s="55"/>
      <c r="C65" s="55"/>
      <c r="D65" s="55"/>
      <c r="E65" s="55"/>
      <c r="F65" s="55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36">
        <v>62</v>
      </c>
      <c r="B66" s="55"/>
      <c r="C66" s="55"/>
      <c r="D66" s="55"/>
      <c r="E66" s="55"/>
      <c r="F66" s="55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36">
        <v>63</v>
      </c>
      <c r="B67" s="55"/>
      <c r="C67" s="55"/>
      <c r="D67" s="55"/>
      <c r="E67" s="55"/>
      <c r="F67" s="55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36">
        <v>64</v>
      </c>
      <c r="B68" s="55"/>
      <c r="C68" s="55"/>
      <c r="D68" s="55"/>
      <c r="E68" s="55"/>
      <c r="F68" s="55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36">
        <v>65</v>
      </c>
      <c r="B69" s="55"/>
      <c r="C69" s="55"/>
      <c r="D69" s="55"/>
      <c r="E69" s="55"/>
      <c r="F69" s="55"/>
      <c r="K69" s="1"/>
      <c r="L69" s="1"/>
      <c r="M69" s="1"/>
      <c r="N69" s="1"/>
      <c r="O69" s="1"/>
      <c r="P69" s="1"/>
    </row>
    <row r="70" spans="1:16" x14ac:dyDescent="0.25">
      <c r="A70" s="36">
        <v>66</v>
      </c>
      <c r="B70" s="345"/>
      <c r="C70" s="55"/>
      <c r="D70" s="55"/>
      <c r="E70" s="55"/>
      <c r="F70" s="55"/>
      <c r="K70" s="1"/>
      <c r="L70" s="1"/>
      <c r="M70" s="1"/>
      <c r="N70" s="1"/>
      <c r="O70" s="1"/>
      <c r="P70" s="1"/>
    </row>
    <row r="71" spans="1:16" x14ac:dyDescent="0.25">
      <c r="A71" s="36">
        <v>67</v>
      </c>
      <c r="B71" s="345"/>
      <c r="C71" s="55"/>
      <c r="D71" s="55"/>
      <c r="E71" s="55"/>
      <c r="F71" s="55"/>
      <c r="K71" s="1"/>
      <c r="L71" s="1"/>
      <c r="M71" s="1"/>
      <c r="N71" s="1"/>
      <c r="O71" s="1"/>
      <c r="P71" s="1"/>
    </row>
    <row r="72" spans="1:16" x14ac:dyDescent="0.25">
      <c r="A72" s="36">
        <v>68</v>
      </c>
      <c r="B72" s="345"/>
      <c r="C72" s="55"/>
      <c r="D72" s="55"/>
      <c r="E72" s="55"/>
      <c r="F72" s="55"/>
      <c r="K72" s="1"/>
      <c r="L72" s="1"/>
      <c r="M72" s="1"/>
      <c r="N72" s="1"/>
      <c r="O72" s="1"/>
      <c r="P72" s="1"/>
    </row>
    <row r="73" spans="1:16" x14ac:dyDescent="0.25">
      <c r="A73" s="36">
        <v>69</v>
      </c>
      <c r="B73" s="345"/>
      <c r="C73" s="55"/>
      <c r="D73" s="55"/>
      <c r="E73" s="55"/>
      <c r="F73" s="55"/>
      <c r="K73" s="1"/>
      <c r="L73" s="1"/>
      <c r="M73" s="1"/>
      <c r="N73" s="1"/>
      <c r="O73" s="1"/>
      <c r="P73" s="1"/>
    </row>
    <row r="74" spans="1:16" x14ac:dyDescent="0.25">
      <c r="A74" s="36">
        <v>70</v>
      </c>
      <c r="B74" s="345"/>
      <c r="C74" s="55"/>
      <c r="D74" s="55"/>
      <c r="E74" s="55"/>
      <c r="F74" s="55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36">
        <v>71</v>
      </c>
      <c r="B75" s="345"/>
      <c r="C75" s="55"/>
      <c r="D75" s="55"/>
      <c r="E75" s="55"/>
      <c r="F75" s="55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36">
        <v>72</v>
      </c>
      <c r="B76" s="345"/>
      <c r="C76" s="55"/>
      <c r="D76" s="55"/>
      <c r="E76" s="55"/>
      <c r="F76" s="55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36">
        <v>73</v>
      </c>
      <c r="B77" s="345"/>
      <c r="C77" s="55"/>
      <c r="D77" s="55"/>
      <c r="E77" s="55"/>
      <c r="F77" s="55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36">
        <v>74</v>
      </c>
      <c r="B78" s="345"/>
      <c r="C78" s="55"/>
      <c r="D78" s="55"/>
      <c r="E78" s="55"/>
      <c r="F78" s="55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36">
        <v>75</v>
      </c>
      <c r="B79" s="345"/>
      <c r="C79" s="55"/>
      <c r="D79" s="55"/>
      <c r="E79" s="55"/>
      <c r="F79" s="55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36">
        <v>76</v>
      </c>
      <c r="B80" s="345"/>
      <c r="C80" s="55"/>
      <c r="D80" s="55"/>
      <c r="E80" s="55"/>
      <c r="F80" s="55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36">
        <v>77</v>
      </c>
      <c r="B81" s="345"/>
      <c r="C81" s="55"/>
      <c r="D81" s="55"/>
      <c r="E81" s="55"/>
      <c r="F81" s="55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36">
        <v>78</v>
      </c>
      <c r="B82" s="345"/>
      <c r="C82" s="55"/>
      <c r="D82" s="55"/>
      <c r="E82" s="55"/>
      <c r="F82" s="55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36">
        <v>79</v>
      </c>
      <c r="B83" s="345"/>
      <c r="C83" s="55"/>
      <c r="D83" s="55"/>
      <c r="E83" s="55"/>
      <c r="F83" s="55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36">
        <v>80</v>
      </c>
      <c r="B84" s="345"/>
      <c r="C84" s="55"/>
      <c r="D84" s="55"/>
      <c r="E84" s="55"/>
      <c r="F84" s="55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36">
        <v>81</v>
      </c>
      <c r="B85" s="345"/>
      <c r="C85" s="55"/>
      <c r="D85" s="55"/>
      <c r="E85" s="55"/>
      <c r="F85" s="55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36">
        <v>82</v>
      </c>
      <c r="B86" s="345"/>
      <c r="C86" s="55"/>
      <c r="D86" s="55"/>
      <c r="E86" s="55"/>
      <c r="F86" s="55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36">
        <v>83</v>
      </c>
      <c r="B87" s="345"/>
      <c r="C87" s="55"/>
      <c r="D87" s="55"/>
      <c r="E87" s="55"/>
      <c r="F87" s="55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36">
        <v>84</v>
      </c>
      <c r="B88" s="345"/>
      <c r="C88" s="55"/>
      <c r="D88" s="55"/>
      <c r="E88" s="55"/>
      <c r="F88" s="55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36">
        <v>85</v>
      </c>
      <c r="B89" s="345"/>
      <c r="C89" s="55"/>
      <c r="D89" s="55"/>
      <c r="E89" s="55"/>
      <c r="F89" s="55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36">
        <v>86</v>
      </c>
      <c r="B90" s="345"/>
      <c r="C90" s="55"/>
      <c r="D90" s="55"/>
      <c r="E90" s="55"/>
      <c r="F90" s="55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36">
        <v>87</v>
      </c>
      <c r="B91" s="345"/>
      <c r="C91" s="55"/>
      <c r="D91" s="55"/>
      <c r="E91" s="55"/>
      <c r="F91" s="55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36">
        <v>88</v>
      </c>
      <c r="B92" s="345"/>
      <c r="C92" s="55"/>
      <c r="D92" s="55"/>
      <c r="E92" s="55"/>
      <c r="F92" s="55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36">
        <v>89</v>
      </c>
      <c r="B93" s="345"/>
      <c r="C93" s="55"/>
      <c r="D93" s="55"/>
      <c r="E93" s="55"/>
      <c r="F93" s="55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36">
        <v>90</v>
      </c>
      <c r="B94" s="345"/>
      <c r="C94" s="55"/>
      <c r="D94" s="55"/>
      <c r="E94" s="55"/>
      <c r="F94" s="55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36">
        <v>91</v>
      </c>
      <c r="B95" s="345"/>
      <c r="C95" s="55"/>
      <c r="D95" s="55"/>
      <c r="E95" s="55"/>
      <c r="F95" s="55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5">
      <c r="A96" s="36">
        <v>92</v>
      </c>
      <c r="B96" s="345"/>
      <c r="C96" s="55"/>
      <c r="D96" s="55"/>
      <c r="E96" s="55"/>
      <c r="F96" s="55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36">
        <v>93</v>
      </c>
      <c r="B97" s="345"/>
      <c r="C97" s="55"/>
      <c r="D97" s="55"/>
      <c r="E97" s="55"/>
      <c r="F97" s="55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36">
        <v>94</v>
      </c>
      <c r="B98" s="345"/>
      <c r="C98" s="55"/>
      <c r="D98" s="55"/>
      <c r="E98" s="55"/>
      <c r="F98" s="55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36">
        <v>95</v>
      </c>
      <c r="B99" s="345"/>
      <c r="C99" s="55"/>
      <c r="D99" s="55"/>
      <c r="E99" s="55"/>
      <c r="F99" s="55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36">
        <v>96</v>
      </c>
      <c r="B100" s="345"/>
      <c r="C100" s="55"/>
      <c r="D100" s="55"/>
      <c r="E100" s="55"/>
      <c r="F100" s="55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36">
        <v>97</v>
      </c>
      <c r="B101" s="345"/>
      <c r="C101" s="55"/>
      <c r="D101" s="55"/>
      <c r="E101" s="55"/>
      <c r="F101" s="55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A102" s="36">
        <v>98</v>
      </c>
      <c r="B102" s="345"/>
      <c r="C102" s="55"/>
      <c r="D102" s="55"/>
      <c r="E102" s="55"/>
      <c r="F102" s="55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5">
      <c r="A103" s="36">
        <v>99</v>
      </c>
      <c r="B103" s="345"/>
      <c r="C103" s="55"/>
      <c r="D103" s="55"/>
      <c r="E103" s="55"/>
      <c r="F103" s="55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A104" s="36">
        <v>100</v>
      </c>
      <c r="B104" s="345"/>
      <c r="C104" s="55"/>
      <c r="D104" s="55"/>
      <c r="E104" s="55"/>
      <c r="F104" s="55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5">
      <c r="A105" s="36">
        <v>101</v>
      </c>
      <c r="B105" s="345"/>
      <c r="C105" s="55"/>
      <c r="D105" s="55"/>
      <c r="E105" s="55"/>
      <c r="F105" s="55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5">
      <c r="A106" s="36">
        <v>102</v>
      </c>
      <c r="B106" s="345"/>
      <c r="C106" s="55"/>
      <c r="D106" s="55"/>
      <c r="E106" s="55"/>
      <c r="F106" s="55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5">
      <c r="A107" s="36">
        <v>103</v>
      </c>
      <c r="B107" s="345"/>
      <c r="C107" s="55"/>
      <c r="D107" s="55"/>
      <c r="E107" s="55"/>
      <c r="F107" s="55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5">
      <c r="A108" s="36">
        <v>104</v>
      </c>
      <c r="B108" s="345"/>
      <c r="C108" s="55"/>
      <c r="D108" s="55"/>
      <c r="E108" s="55"/>
      <c r="F108" s="55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36">
        <v>105</v>
      </c>
      <c r="B109" s="345"/>
      <c r="C109" s="55"/>
      <c r="D109" s="55"/>
      <c r="E109" s="55"/>
      <c r="F109" s="55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5">
      <c r="A110" s="36">
        <v>106</v>
      </c>
      <c r="B110" s="345"/>
      <c r="C110" s="55"/>
      <c r="D110" s="55"/>
      <c r="E110" s="55"/>
      <c r="F110" s="55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A111" s="36">
        <v>107</v>
      </c>
      <c r="B111" s="345"/>
      <c r="C111" s="55"/>
      <c r="D111" s="55"/>
      <c r="E111" s="55"/>
      <c r="F111" s="55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5">
      <c r="A112" s="36">
        <v>108</v>
      </c>
      <c r="B112" s="345"/>
      <c r="C112" s="55"/>
      <c r="D112" s="55"/>
      <c r="E112" s="55"/>
      <c r="F112" s="55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36">
        <v>109</v>
      </c>
      <c r="B113" s="345"/>
      <c r="C113" s="55"/>
      <c r="D113" s="55"/>
      <c r="E113" s="55"/>
      <c r="F113" s="55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5">
      <c r="A114" s="36">
        <v>110</v>
      </c>
      <c r="B114" s="345"/>
      <c r="C114" s="55"/>
      <c r="D114" s="55"/>
      <c r="E114" s="55"/>
      <c r="F114" s="55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5">
      <c r="A115" s="36">
        <v>111</v>
      </c>
      <c r="B115" s="345"/>
      <c r="C115" s="55"/>
      <c r="D115" s="55"/>
      <c r="E115" s="55"/>
      <c r="F115" s="55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5">
      <c r="A116" s="36">
        <v>112</v>
      </c>
      <c r="B116" s="345"/>
      <c r="C116" s="55"/>
      <c r="D116" s="55"/>
      <c r="E116" s="55"/>
      <c r="F116" s="55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A117" s="36">
        <v>113</v>
      </c>
      <c r="B117" s="345"/>
      <c r="C117" s="55"/>
      <c r="D117" s="55"/>
      <c r="E117" s="55"/>
      <c r="F117" s="55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36">
        <v>114</v>
      </c>
      <c r="B118" s="345"/>
      <c r="C118" s="55"/>
      <c r="D118" s="55"/>
      <c r="E118" s="55"/>
      <c r="F118" s="55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36">
        <v>115</v>
      </c>
      <c r="B119" s="345"/>
      <c r="C119" s="55"/>
      <c r="D119" s="55"/>
      <c r="E119" s="55"/>
      <c r="F119" s="55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36">
        <v>116</v>
      </c>
      <c r="B120" s="345"/>
      <c r="C120" s="55"/>
      <c r="D120" s="55"/>
      <c r="E120" s="55"/>
      <c r="F120" s="55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36">
        <v>117</v>
      </c>
      <c r="B121" s="345"/>
      <c r="C121" s="55"/>
      <c r="D121" s="55"/>
      <c r="E121" s="55"/>
      <c r="F121" s="55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36">
        <v>118</v>
      </c>
      <c r="B122" s="345"/>
      <c r="C122" s="55"/>
      <c r="D122" s="55"/>
      <c r="E122" s="55"/>
      <c r="F122" s="55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36">
        <v>119</v>
      </c>
      <c r="B123" s="345"/>
      <c r="C123" s="55"/>
      <c r="D123" s="55"/>
      <c r="E123" s="55"/>
      <c r="F123" s="55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36">
        <v>120</v>
      </c>
      <c r="B124" s="345"/>
      <c r="C124" s="55"/>
      <c r="D124" s="55"/>
      <c r="E124" s="55"/>
      <c r="F124" s="55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36">
        <v>121</v>
      </c>
      <c r="B125" s="345"/>
      <c r="C125" s="55"/>
      <c r="D125" s="55"/>
      <c r="E125" s="55"/>
      <c r="F125" s="55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36">
        <v>122</v>
      </c>
      <c r="B126" s="345"/>
      <c r="C126" s="55"/>
      <c r="D126" s="55"/>
      <c r="E126" s="55"/>
      <c r="F126" s="55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36">
        <v>123</v>
      </c>
      <c r="B127" s="345"/>
      <c r="C127" s="55"/>
      <c r="D127" s="55"/>
      <c r="E127" s="55"/>
      <c r="F127" s="55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36">
        <v>124</v>
      </c>
      <c r="B128" s="345"/>
      <c r="C128" s="55"/>
      <c r="D128" s="55"/>
      <c r="E128" s="55"/>
      <c r="F128" s="55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5">
      <c r="A129" s="36">
        <v>125</v>
      </c>
      <c r="B129" s="345"/>
      <c r="C129" s="55"/>
      <c r="D129" s="55"/>
      <c r="E129" s="55"/>
      <c r="F129" s="55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A130" s="36">
        <v>126</v>
      </c>
      <c r="B130" s="345"/>
      <c r="C130" s="55"/>
      <c r="D130" s="55"/>
      <c r="E130" s="55"/>
      <c r="F130" s="55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36">
        <v>127</v>
      </c>
      <c r="B131" s="345"/>
      <c r="C131" s="55"/>
      <c r="D131" s="55"/>
      <c r="E131" s="55"/>
      <c r="F131" s="55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A132" s="36">
        <v>128</v>
      </c>
      <c r="B132" s="345"/>
      <c r="C132" s="55"/>
      <c r="D132" s="55"/>
      <c r="E132" s="55"/>
      <c r="F132" s="55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25">
      <c r="A133" s="36">
        <v>129</v>
      </c>
      <c r="B133" s="345"/>
      <c r="C133" s="55"/>
      <c r="D133" s="55"/>
      <c r="E133" s="55"/>
      <c r="F133" s="55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25">
      <c r="A134" s="36">
        <v>130</v>
      </c>
      <c r="B134" s="345"/>
      <c r="C134" s="55"/>
      <c r="D134" s="55"/>
      <c r="E134" s="55"/>
      <c r="F134" s="55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25">
      <c r="A135" s="36">
        <v>131</v>
      </c>
      <c r="B135" s="345"/>
      <c r="C135" s="55"/>
      <c r="D135" s="55"/>
      <c r="E135" s="55"/>
      <c r="F135" s="55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36">
        <v>132</v>
      </c>
      <c r="B136" s="345"/>
      <c r="C136" s="55"/>
      <c r="D136" s="55"/>
      <c r="E136" s="55"/>
      <c r="F136" s="55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25">
      <c r="A137" s="36">
        <v>133</v>
      </c>
      <c r="B137" s="345"/>
      <c r="C137" s="55"/>
      <c r="D137" s="55"/>
      <c r="E137" s="55"/>
      <c r="F137" s="55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A138" s="36">
        <v>134</v>
      </c>
      <c r="B138" s="345"/>
      <c r="C138" s="55"/>
      <c r="D138" s="55"/>
      <c r="E138" s="55"/>
      <c r="F138" s="55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A139" s="36">
        <v>135</v>
      </c>
      <c r="B139" s="345"/>
      <c r="C139" s="55"/>
      <c r="D139" s="55"/>
      <c r="E139" s="55"/>
      <c r="F139" s="55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25">
      <c r="A140" s="36">
        <v>136</v>
      </c>
      <c r="B140" s="345"/>
      <c r="C140" s="55"/>
      <c r="D140" s="55"/>
      <c r="E140" s="55"/>
      <c r="F140" s="55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25">
      <c r="A141" s="36">
        <v>137</v>
      </c>
      <c r="B141" s="345"/>
      <c r="C141" s="55"/>
      <c r="D141" s="55"/>
      <c r="E141" s="55"/>
      <c r="F141" s="55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25">
      <c r="A142" s="36">
        <v>138</v>
      </c>
      <c r="B142" s="345"/>
      <c r="C142" s="55"/>
      <c r="D142" s="55"/>
      <c r="E142" s="55"/>
      <c r="F142" s="55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A143" s="36">
        <v>139</v>
      </c>
      <c r="B143" s="345"/>
      <c r="C143" s="55"/>
      <c r="D143" s="55"/>
      <c r="E143" s="55"/>
      <c r="F143" s="55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36">
        <v>140</v>
      </c>
      <c r="B144" s="345"/>
      <c r="C144" s="55"/>
      <c r="D144" s="55"/>
      <c r="E144" s="55"/>
      <c r="F144" s="55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25">
      <c r="A145" s="36">
        <v>141</v>
      </c>
      <c r="B145" s="345"/>
      <c r="C145" s="55"/>
      <c r="D145" s="55"/>
      <c r="E145" s="55"/>
      <c r="F145" s="55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A146" s="36">
        <v>142</v>
      </c>
      <c r="B146" s="345"/>
      <c r="C146" s="55"/>
      <c r="D146" s="55"/>
      <c r="E146" s="55"/>
      <c r="F146" s="55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A147" s="36">
        <v>143</v>
      </c>
      <c r="B147" s="345"/>
      <c r="C147" s="55"/>
      <c r="D147" s="55"/>
      <c r="E147" s="55"/>
      <c r="F147" s="55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25">
      <c r="A148" s="36">
        <v>144</v>
      </c>
      <c r="B148" s="345"/>
      <c r="C148" s="55"/>
      <c r="D148" s="55"/>
      <c r="E148" s="55"/>
      <c r="F148" s="55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25">
      <c r="A149" s="36">
        <v>145</v>
      </c>
      <c r="B149" s="345"/>
      <c r="C149" s="55"/>
      <c r="D149" s="55"/>
      <c r="E149" s="55"/>
      <c r="F149" s="55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36">
        <v>146</v>
      </c>
      <c r="B150" s="345"/>
      <c r="C150" s="55"/>
      <c r="D150" s="55"/>
      <c r="E150" s="55"/>
      <c r="F150" s="55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A151" s="36">
        <v>147</v>
      </c>
      <c r="B151" s="345"/>
      <c r="C151" s="55"/>
      <c r="D151" s="55"/>
      <c r="E151" s="55"/>
      <c r="F151" s="55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25">
      <c r="A152" s="36">
        <v>148</v>
      </c>
      <c r="B152" s="345"/>
      <c r="C152" s="55"/>
      <c r="D152" s="55"/>
      <c r="E152" s="55"/>
      <c r="F152" s="55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25">
      <c r="A153" s="36">
        <v>149</v>
      </c>
      <c r="B153" s="345"/>
      <c r="C153" s="55"/>
      <c r="D153" s="55"/>
      <c r="E153" s="55"/>
      <c r="F153" s="55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25">
      <c r="A154" s="36">
        <v>150</v>
      </c>
      <c r="B154" s="345"/>
      <c r="C154" s="55"/>
      <c r="D154" s="55"/>
      <c r="E154" s="55"/>
      <c r="F154" s="55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25">
      <c r="A155" s="36">
        <v>151</v>
      </c>
      <c r="B155" s="345"/>
      <c r="C155" s="55"/>
      <c r="D155" s="55"/>
      <c r="E155" s="55"/>
      <c r="F155" s="55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25">
      <c r="A156" s="36">
        <v>152</v>
      </c>
      <c r="B156" s="345"/>
      <c r="C156" s="55"/>
      <c r="D156" s="55"/>
      <c r="E156" s="55"/>
      <c r="F156" s="55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25">
      <c r="A157" s="36">
        <v>153</v>
      </c>
      <c r="B157" s="345"/>
      <c r="C157" s="55"/>
      <c r="D157" s="55"/>
      <c r="E157" s="55"/>
      <c r="F157" s="55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A158" s="36">
        <v>154</v>
      </c>
      <c r="B158" s="345"/>
      <c r="C158" s="55"/>
      <c r="D158" s="55"/>
      <c r="E158" s="55"/>
      <c r="F158" s="55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25">
      <c r="A159" s="36">
        <v>155</v>
      </c>
      <c r="B159" s="345"/>
      <c r="C159" s="55"/>
      <c r="D159" s="55"/>
      <c r="E159" s="55"/>
      <c r="F159" s="55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36">
        <v>156</v>
      </c>
      <c r="B160" s="345"/>
      <c r="C160" s="55"/>
      <c r="D160" s="55"/>
      <c r="E160" s="55"/>
      <c r="F160" s="55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25">
      <c r="A161" s="36">
        <v>157</v>
      </c>
      <c r="B161" s="345"/>
      <c r="C161" s="55"/>
      <c r="D161" s="55"/>
      <c r="E161" s="55"/>
      <c r="F161" s="55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25">
      <c r="A162" s="36">
        <v>158</v>
      </c>
      <c r="B162" s="345"/>
      <c r="C162" s="55"/>
      <c r="D162" s="55"/>
      <c r="E162" s="55"/>
      <c r="F162" s="55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25">
      <c r="A163" s="36">
        <v>159</v>
      </c>
      <c r="B163" s="345"/>
      <c r="C163" s="55"/>
      <c r="D163" s="55"/>
      <c r="E163" s="55"/>
      <c r="F163" s="55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25">
      <c r="A164" s="36">
        <v>160</v>
      </c>
      <c r="B164" s="345"/>
      <c r="C164" s="55"/>
      <c r="D164" s="55"/>
      <c r="E164" s="55"/>
      <c r="F164" s="55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25">
      <c r="A165" s="36">
        <v>161</v>
      </c>
      <c r="B165" s="345"/>
      <c r="C165" s="55"/>
      <c r="D165" s="55"/>
      <c r="E165" s="55"/>
      <c r="F165" s="55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25">
      <c r="A166" s="36">
        <v>162</v>
      </c>
      <c r="B166" s="345"/>
      <c r="C166" s="55"/>
      <c r="D166" s="55"/>
      <c r="E166" s="55"/>
      <c r="F166" s="55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25">
      <c r="A167" s="36">
        <v>163</v>
      </c>
      <c r="B167" s="345"/>
      <c r="C167" s="55"/>
      <c r="D167" s="55"/>
      <c r="E167" s="55"/>
      <c r="F167" s="55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25">
      <c r="A168" s="36">
        <v>164</v>
      </c>
      <c r="B168" s="345"/>
      <c r="C168" s="55"/>
      <c r="D168" s="55"/>
      <c r="E168" s="55"/>
      <c r="F168" s="55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25">
      <c r="A169" s="36">
        <v>165</v>
      </c>
      <c r="B169" s="345"/>
      <c r="C169" s="55"/>
      <c r="D169" s="55"/>
      <c r="E169" s="55"/>
      <c r="F169" s="55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25">
      <c r="A170" s="36">
        <v>166</v>
      </c>
      <c r="B170" s="345"/>
      <c r="C170" s="55"/>
      <c r="D170" s="55"/>
      <c r="E170" s="55"/>
      <c r="F170" s="55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25">
      <c r="A171" s="36">
        <v>167</v>
      </c>
      <c r="B171" s="345"/>
      <c r="C171" s="55"/>
      <c r="D171" s="55"/>
      <c r="E171" s="55"/>
      <c r="F171" s="55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25">
      <c r="A172" s="36">
        <v>168</v>
      </c>
      <c r="B172" s="345"/>
      <c r="C172" s="55"/>
      <c r="D172" s="55"/>
      <c r="E172" s="55"/>
      <c r="F172" s="55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A173" s="36">
        <v>169</v>
      </c>
      <c r="B173" s="345"/>
      <c r="C173" s="55"/>
      <c r="D173" s="55"/>
      <c r="E173" s="55"/>
      <c r="F173" s="55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25">
      <c r="A174" s="36">
        <v>170</v>
      </c>
      <c r="B174" s="345"/>
      <c r="C174" s="55"/>
      <c r="D174" s="55"/>
      <c r="E174" s="55"/>
      <c r="F174" s="55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25">
      <c r="A175" s="36">
        <v>171</v>
      </c>
      <c r="B175" s="345"/>
      <c r="C175" s="55"/>
      <c r="D175" s="55"/>
      <c r="E175" s="55"/>
      <c r="F175" s="55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25">
      <c r="A176" s="36">
        <v>172</v>
      </c>
      <c r="B176" s="345"/>
      <c r="C176" s="55"/>
      <c r="D176" s="55"/>
      <c r="E176" s="55"/>
      <c r="F176" s="55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25">
      <c r="A177" s="36">
        <v>173</v>
      </c>
      <c r="B177" s="345"/>
      <c r="C177" s="55"/>
      <c r="D177" s="55"/>
      <c r="E177" s="55"/>
      <c r="F177" s="55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A178" s="36">
        <v>174</v>
      </c>
      <c r="B178" s="345"/>
      <c r="C178" s="55"/>
      <c r="D178" s="55"/>
      <c r="E178" s="55"/>
      <c r="F178" s="55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25">
      <c r="A179" s="36">
        <v>175</v>
      </c>
      <c r="B179" s="345"/>
      <c r="C179" s="55"/>
      <c r="D179" s="55"/>
      <c r="E179" s="55"/>
      <c r="F179" s="55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25">
      <c r="A180" s="36">
        <v>176</v>
      </c>
      <c r="B180" s="345"/>
      <c r="C180" s="55"/>
      <c r="D180" s="55"/>
      <c r="E180" s="55"/>
      <c r="F180" s="55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25">
      <c r="A181" s="36">
        <v>177</v>
      </c>
      <c r="B181" s="345"/>
      <c r="C181" s="55"/>
      <c r="D181" s="55"/>
      <c r="E181" s="55"/>
      <c r="F181" s="55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25">
      <c r="A182" s="36">
        <v>178</v>
      </c>
      <c r="B182" s="345"/>
      <c r="C182" s="55"/>
      <c r="D182" s="55"/>
      <c r="E182" s="55"/>
      <c r="F182" s="55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25">
      <c r="A183" s="36">
        <v>179</v>
      </c>
      <c r="B183" s="345"/>
      <c r="C183" s="55"/>
      <c r="D183" s="55"/>
      <c r="E183" s="55"/>
      <c r="F183" s="55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25">
      <c r="A184" s="36">
        <v>180</v>
      </c>
      <c r="B184" s="345"/>
      <c r="C184" s="55"/>
      <c r="D184" s="55"/>
      <c r="E184" s="55"/>
      <c r="F184" s="55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25">
      <c r="A185" s="36">
        <v>181</v>
      </c>
      <c r="B185" s="345"/>
      <c r="C185" s="55"/>
      <c r="D185" s="55"/>
      <c r="E185" s="55"/>
      <c r="F185" s="55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25">
      <c r="A186" s="36">
        <v>182</v>
      </c>
      <c r="B186" s="345"/>
      <c r="C186" s="55"/>
      <c r="D186" s="55"/>
      <c r="E186" s="55"/>
      <c r="F186" s="55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25">
      <c r="A187" s="36">
        <v>183</v>
      </c>
      <c r="B187" s="345"/>
      <c r="C187" s="55"/>
      <c r="D187" s="55"/>
      <c r="E187" s="55"/>
      <c r="F187" s="55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25">
      <c r="A188" s="36">
        <v>184</v>
      </c>
      <c r="B188" s="345"/>
      <c r="C188" s="55"/>
      <c r="D188" s="55"/>
      <c r="E188" s="55"/>
      <c r="F188" s="55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A189" s="36">
        <v>185</v>
      </c>
      <c r="B189" s="345"/>
      <c r="C189" s="55"/>
      <c r="D189" s="55"/>
      <c r="E189" s="55"/>
      <c r="F189" s="55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25">
      <c r="A190" s="36">
        <v>186</v>
      </c>
      <c r="B190" s="345"/>
      <c r="C190" s="55"/>
      <c r="D190" s="55"/>
      <c r="E190" s="55"/>
      <c r="F190" s="55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25">
      <c r="A191" s="36">
        <v>187</v>
      </c>
      <c r="B191" s="345"/>
      <c r="C191" s="55"/>
      <c r="D191" s="55"/>
      <c r="E191" s="55"/>
      <c r="F191" s="55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25">
      <c r="A192" s="36">
        <v>188</v>
      </c>
      <c r="B192" s="345"/>
      <c r="C192" s="55"/>
      <c r="D192" s="55"/>
      <c r="E192" s="55"/>
      <c r="F192" s="55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25">
      <c r="A193" s="36">
        <v>189</v>
      </c>
      <c r="B193" s="345"/>
      <c r="C193" s="55"/>
      <c r="D193" s="55"/>
      <c r="E193" s="55"/>
      <c r="F193" s="55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25">
      <c r="A194" s="36">
        <v>190</v>
      </c>
      <c r="B194" s="345"/>
      <c r="C194" s="55"/>
      <c r="D194" s="55"/>
      <c r="E194" s="55"/>
      <c r="F194" s="55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5">
      <c r="A195" s="36">
        <v>191</v>
      </c>
      <c r="B195" s="345"/>
      <c r="C195" s="55"/>
      <c r="D195" s="55"/>
      <c r="E195" s="55"/>
      <c r="F195" s="55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5">
      <c r="A196" s="36">
        <v>192</v>
      </c>
      <c r="B196" s="345"/>
      <c r="C196" s="55"/>
      <c r="D196" s="55"/>
      <c r="E196" s="55"/>
      <c r="F196" s="55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5">
      <c r="A197" s="36">
        <v>193</v>
      </c>
      <c r="B197" s="345"/>
      <c r="C197" s="55"/>
      <c r="D197" s="55"/>
      <c r="E197" s="55"/>
      <c r="F197" s="55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A198" s="36">
        <v>194</v>
      </c>
      <c r="B198" s="345"/>
      <c r="C198" s="55"/>
      <c r="D198" s="55"/>
      <c r="E198" s="55"/>
      <c r="F198" s="55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5">
      <c r="A199" s="36">
        <v>195</v>
      </c>
      <c r="B199" s="345"/>
      <c r="C199" s="55"/>
      <c r="D199" s="55"/>
      <c r="E199" s="55"/>
      <c r="F199" s="55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A200" s="36">
        <v>196</v>
      </c>
      <c r="B200" s="345"/>
      <c r="C200" s="55"/>
      <c r="D200" s="55"/>
      <c r="E200" s="55"/>
      <c r="F200" s="55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25">
      <c r="A201" s="36">
        <v>197</v>
      </c>
      <c r="B201" s="345"/>
      <c r="C201" s="55"/>
      <c r="D201" s="55"/>
      <c r="E201" s="55"/>
      <c r="F201" s="55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25">
      <c r="A202" s="36">
        <v>198</v>
      </c>
      <c r="B202" s="345"/>
      <c r="C202" s="55"/>
      <c r="D202" s="55"/>
      <c r="E202" s="55"/>
      <c r="F202" s="55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25">
      <c r="A203" s="36">
        <v>199</v>
      </c>
      <c r="B203" s="345"/>
      <c r="C203" s="55"/>
      <c r="D203" s="55"/>
      <c r="E203" s="55"/>
      <c r="F203" s="55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25">
      <c r="A204" s="36">
        <v>200</v>
      </c>
      <c r="B204" s="345"/>
      <c r="C204" s="55"/>
      <c r="D204" s="55"/>
      <c r="E204" s="55"/>
      <c r="F204" s="55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25">
      <c r="A205" s="36">
        <v>201</v>
      </c>
      <c r="B205" s="345"/>
      <c r="C205" s="55"/>
      <c r="D205" s="55"/>
      <c r="E205" s="55"/>
      <c r="F205" s="55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25">
      <c r="A206" s="36">
        <v>202</v>
      </c>
      <c r="B206" s="345"/>
      <c r="C206" s="55"/>
      <c r="D206" s="55"/>
      <c r="E206" s="55"/>
      <c r="F206" s="55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25">
      <c r="A207" s="36">
        <v>203</v>
      </c>
      <c r="B207" s="345"/>
      <c r="C207" s="55"/>
      <c r="D207" s="55"/>
      <c r="E207" s="55"/>
      <c r="F207" s="55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25">
      <c r="A208" s="36">
        <v>204</v>
      </c>
      <c r="B208" s="345"/>
      <c r="C208" s="55"/>
      <c r="D208" s="55"/>
      <c r="E208" s="55"/>
      <c r="F208" s="55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5">
      <c r="A209" s="36">
        <v>205</v>
      </c>
      <c r="B209" s="345"/>
      <c r="C209" s="55"/>
      <c r="D209" s="55"/>
      <c r="E209" s="55"/>
      <c r="F209" s="55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25">
      <c r="A210" s="36">
        <v>206</v>
      </c>
      <c r="B210" s="345"/>
      <c r="C210" s="55"/>
      <c r="D210" s="55"/>
      <c r="E210" s="55"/>
      <c r="F210" s="55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5">
      <c r="A211" s="36">
        <v>207</v>
      </c>
      <c r="B211" s="345"/>
      <c r="C211" s="55"/>
      <c r="D211" s="55"/>
      <c r="E211" s="55"/>
      <c r="F211" s="55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5">
      <c r="A212" s="36">
        <v>208</v>
      </c>
      <c r="B212" s="345"/>
      <c r="C212" s="55"/>
      <c r="D212" s="55"/>
      <c r="E212" s="55"/>
      <c r="F212" s="55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25">
      <c r="A213" s="36">
        <v>209</v>
      </c>
      <c r="B213" s="345"/>
      <c r="C213" s="55"/>
      <c r="D213" s="55"/>
      <c r="E213" s="55"/>
      <c r="F213" s="55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25">
      <c r="A214" s="36">
        <v>210</v>
      </c>
      <c r="B214" s="345"/>
      <c r="C214" s="55"/>
      <c r="D214" s="55"/>
      <c r="E214" s="55"/>
      <c r="F214" s="55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25">
      <c r="A215" s="36">
        <v>211</v>
      </c>
      <c r="B215" s="345"/>
      <c r="C215" s="55"/>
      <c r="D215" s="55"/>
      <c r="E215" s="55"/>
      <c r="F215" s="55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25">
      <c r="A216" s="36">
        <v>212</v>
      </c>
      <c r="B216" s="345"/>
      <c r="C216" s="55"/>
      <c r="D216" s="55"/>
      <c r="E216" s="55"/>
      <c r="F216" s="55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A217" s="36">
        <v>213</v>
      </c>
      <c r="B217" s="345"/>
      <c r="C217" s="55"/>
      <c r="D217" s="55"/>
      <c r="E217" s="55"/>
      <c r="F217" s="55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A218" s="36">
        <v>214</v>
      </c>
      <c r="B218" s="345"/>
      <c r="C218" s="55"/>
      <c r="D218" s="55"/>
      <c r="E218" s="55"/>
      <c r="F218" s="55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25">
      <c r="A219" s="36">
        <v>215</v>
      </c>
      <c r="B219" s="345"/>
      <c r="C219" s="55"/>
      <c r="D219" s="55"/>
      <c r="E219" s="55"/>
      <c r="F219" s="55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A220" s="36">
        <v>216</v>
      </c>
      <c r="B220" s="345"/>
      <c r="C220" s="55"/>
      <c r="D220" s="55"/>
      <c r="E220" s="55"/>
      <c r="F220" s="55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25">
      <c r="A221" s="36">
        <v>217</v>
      </c>
      <c r="B221" s="345"/>
      <c r="C221" s="55"/>
      <c r="D221" s="55"/>
      <c r="E221" s="55"/>
      <c r="F221" s="55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A222" s="36">
        <v>218</v>
      </c>
      <c r="B222" s="345"/>
      <c r="C222" s="55"/>
      <c r="D222" s="55"/>
      <c r="E222" s="55"/>
      <c r="F222" s="55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25">
      <c r="A223" s="36">
        <v>219</v>
      </c>
      <c r="B223" s="345"/>
      <c r="C223" s="55"/>
      <c r="D223" s="55"/>
      <c r="E223" s="55"/>
      <c r="F223" s="55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A224" s="36">
        <v>220</v>
      </c>
      <c r="B224" s="345"/>
      <c r="C224" s="55"/>
      <c r="D224" s="55"/>
      <c r="E224" s="55"/>
      <c r="F224" s="55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25">
      <c r="A225" s="36">
        <v>221</v>
      </c>
      <c r="B225" s="345"/>
      <c r="C225" s="55"/>
      <c r="D225" s="55"/>
      <c r="E225" s="55"/>
      <c r="F225" s="55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25">
      <c r="A226" s="36">
        <v>222</v>
      </c>
      <c r="B226" s="345"/>
      <c r="C226" s="55"/>
      <c r="D226" s="55"/>
      <c r="E226" s="55"/>
      <c r="F226" s="55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25">
      <c r="A227" s="36">
        <v>223</v>
      </c>
      <c r="B227" s="345"/>
      <c r="C227" s="55"/>
      <c r="D227" s="55"/>
      <c r="E227" s="55"/>
      <c r="F227" s="55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25">
      <c r="A228" s="36">
        <v>224</v>
      </c>
      <c r="B228" s="345"/>
      <c r="C228" s="55"/>
      <c r="D228" s="55"/>
      <c r="E228" s="55"/>
      <c r="F228" s="55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25">
      <c r="A229" s="36">
        <v>225</v>
      </c>
      <c r="B229" s="345"/>
      <c r="C229" s="55"/>
      <c r="D229" s="55"/>
      <c r="E229" s="55"/>
      <c r="F229" s="55"/>
      <c r="H229" s="1"/>
      <c r="I229" s="1"/>
      <c r="J229" s="1"/>
      <c r="K229" s="1"/>
      <c r="L229" s="1"/>
      <c r="M229" s="1"/>
      <c r="N229" s="1"/>
      <c r="O229" s="1"/>
      <c r="P229" s="1"/>
    </row>
    <row r="230" spans="1:16" x14ac:dyDescent="0.25">
      <c r="A230" s="36">
        <v>226</v>
      </c>
      <c r="B230" s="345"/>
      <c r="C230" s="55"/>
      <c r="D230" s="55"/>
      <c r="E230" s="55"/>
      <c r="F230" s="55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25">
      <c r="A231" s="36">
        <v>227</v>
      </c>
      <c r="B231" s="345"/>
      <c r="C231" s="55"/>
      <c r="D231" s="55"/>
      <c r="E231" s="55"/>
      <c r="F231" s="55"/>
      <c r="H231" s="1"/>
      <c r="I231" s="1"/>
      <c r="J231" s="1"/>
      <c r="K231" s="1"/>
      <c r="L231" s="1"/>
      <c r="M231" s="1"/>
      <c r="N231" s="1"/>
      <c r="O231" s="1"/>
      <c r="P231" s="1"/>
    </row>
    <row r="232" spans="1:16" x14ac:dyDescent="0.25">
      <c r="A232" s="36">
        <v>228</v>
      </c>
      <c r="B232" s="345"/>
      <c r="C232" s="55"/>
      <c r="D232" s="55"/>
      <c r="E232" s="55"/>
      <c r="F232" s="55"/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25">
      <c r="A233" s="36">
        <v>229</v>
      </c>
      <c r="B233" s="345"/>
      <c r="C233" s="55"/>
      <c r="D233" s="55"/>
      <c r="E233" s="55"/>
      <c r="F233" s="55"/>
      <c r="H233" s="1"/>
      <c r="I233" s="1"/>
      <c r="J233" s="1"/>
      <c r="K233" s="1"/>
      <c r="L233" s="1"/>
      <c r="M233" s="1"/>
      <c r="N233" s="1"/>
      <c r="O233" s="1"/>
      <c r="P233" s="1"/>
    </row>
    <row r="234" spans="1:16" x14ac:dyDescent="0.25">
      <c r="A234" s="36">
        <v>230</v>
      </c>
      <c r="B234" s="345"/>
      <c r="C234" s="55"/>
      <c r="D234" s="55"/>
      <c r="E234" s="55"/>
      <c r="F234" s="55"/>
      <c r="H234" s="1"/>
      <c r="I234" s="1"/>
      <c r="J234" s="1"/>
      <c r="K234" s="1"/>
      <c r="L234" s="1"/>
      <c r="M234" s="1"/>
      <c r="N234" s="1"/>
      <c r="O234" s="1"/>
      <c r="P234" s="1"/>
    </row>
    <row r="235" spans="1:16" x14ac:dyDescent="0.25">
      <c r="A235" s="36">
        <v>231</v>
      </c>
      <c r="B235" s="345"/>
      <c r="C235" s="55"/>
      <c r="D235" s="55"/>
      <c r="E235" s="55"/>
      <c r="F235" s="55"/>
      <c r="H235" s="1"/>
      <c r="I235" s="1"/>
      <c r="J235" s="1"/>
      <c r="K235" s="1"/>
      <c r="L235" s="1"/>
      <c r="M235" s="1"/>
      <c r="N235" s="1"/>
      <c r="O235" s="1"/>
      <c r="P235" s="1"/>
    </row>
    <row r="236" spans="1:16" x14ac:dyDescent="0.25">
      <c r="A236" s="36">
        <v>232</v>
      </c>
      <c r="B236" s="345"/>
      <c r="C236" s="55"/>
      <c r="D236" s="55"/>
      <c r="E236" s="55"/>
      <c r="F236" s="55"/>
      <c r="H236" s="1"/>
      <c r="I236" s="1"/>
      <c r="J236" s="1"/>
      <c r="K236" s="1"/>
      <c r="L236" s="1"/>
      <c r="M236" s="1"/>
      <c r="N236" s="1"/>
      <c r="O236" s="1"/>
      <c r="P236" s="1"/>
    </row>
    <row r="237" spans="1:16" x14ac:dyDescent="0.25">
      <c r="A237" s="36">
        <v>233</v>
      </c>
      <c r="B237" s="345"/>
      <c r="C237" s="55"/>
      <c r="D237" s="55"/>
      <c r="E237" s="55"/>
      <c r="F237" s="55"/>
      <c r="H237" s="1"/>
      <c r="I237" s="1"/>
      <c r="J237" s="1"/>
      <c r="K237" s="1"/>
      <c r="L237" s="1"/>
      <c r="M237" s="1"/>
      <c r="N237" s="1"/>
      <c r="O237" s="1"/>
      <c r="P237" s="1"/>
    </row>
    <row r="238" spans="1:16" x14ac:dyDescent="0.25">
      <c r="A238" s="36">
        <v>234</v>
      </c>
      <c r="B238" s="345"/>
      <c r="C238" s="55"/>
      <c r="D238" s="55"/>
      <c r="E238" s="55"/>
      <c r="F238" s="55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25">
      <c r="A239" s="36">
        <v>235</v>
      </c>
      <c r="B239" s="345"/>
      <c r="C239" s="55"/>
      <c r="D239" s="55"/>
      <c r="E239" s="55"/>
      <c r="F239" s="55"/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25">
      <c r="A240" s="36">
        <v>236</v>
      </c>
      <c r="B240" s="345"/>
      <c r="C240" s="55"/>
      <c r="D240" s="55"/>
      <c r="E240" s="55"/>
      <c r="F240" s="55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25">
      <c r="A241" s="36">
        <v>237</v>
      </c>
      <c r="B241" s="345"/>
      <c r="C241" s="55"/>
      <c r="D241" s="55"/>
      <c r="E241" s="55"/>
      <c r="F241" s="55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25">
      <c r="A242" s="36">
        <v>238</v>
      </c>
      <c r="B242" s="345"/>
      <c r="C242" s="55"/>
      <c r="D242" s="55"/>
      <c r="E242" s="55"/>
      <c r="F242" s="55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25">
      <c r="A243" s="36">
        <v>239</v>
      </c>
      <c r="B243" s="345"/>
      <c r="C243" s="55"/>
      <c r="D243" s="55"/>
      <c r="E243" s="55"/>
      <c r="F243" s="55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25">
      <c r="A244" s="36">
        <v>240</v>
      </c>
      <c r="B244" s="345"/>
      <c r="C244" s="55"/>
      <c r="D244" s="55"/>
      <c r="E244" s="55"/>
      <c r="F244" s="55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25">
      <c r="A245" s="36">
        <v>241</v>
      </c>
      <c r="B245" s="345"/>
      <c r="C245" s="55"/>
      <c r="D245" s="55"/>
      <c r="E245" s="55"/>
      <c r="F245" s="55"/>
      <c r="H245" s="1"/>
      <c r="I245" s="1"/>
      <c r="J245" s="1"/>
      <c r="K245" s="1"/>
      <c r="L245" s="1"/>
      <c r="M245" s="1"/>
      <c r="N245" s="1"/>
      <c r="O245" s="1"/>
      <c r="P245" s="1"/>
    </row>
    <row r="246" spans="1:16" x14ac:dyDescent="0.25">
      <c r="A246" s="36">
        <v>242</v>
      </c>
      <c r="B246" s="345"/>
      <c r="C246" s="55"/>
      <c r="D246" s="55"/>
      <c r="E246" s="55"/>
      <c r="F246" s="55"/>
      <c r="H246" s="1"/>
      <c r="I246" s="1"/>
      <c r="J246" s="1"/>
      <c r="K246" s="1"/>
      <c r="L246" s="1"/>
      <c r="M246" s="1"/>
      <c r="N246" s="1"/>
      <c r="O246" s="1"/>
      <c r="P246" s="1"/>
    </row>
    <row r="247" spans="1:16" x14ac:dyDescent="0.25">
      <c r="A247" s="36">
        <v>243</v>
      </c>
      <c r="B247" s="345"/>
      <c r="C247" s="55"/>
      <c r="D247" s="55"/>
      <c r="E247" s="55"/>
      <c r="F247" s="55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25">
      <c r="A248" s="36">
        <v>244</v>
      </c>
      <c r="B248" s="345"/>
      <c r="C248" s="55"/>
      <c r="D248" s="55"/>
      <c r="E248" s="55"/>
      <c r="F248" s="55"/>
      <c r="H248" s="1"/>
      <c r="I248" s="1"/>
      <c r="J248" s="1"/>
      <c r="K248" s="1"/>
      <c r="L248" s="1"/>
      <c r="M248" s="1"/>
      <c r="N248" s="1"/>
      <c r="O248" s="1"/>
      <c r="P248" s="1"/>
    </row>
    <row r="249" spans="1:16" x14ac:dyDescent="0.25">
      <c r="A249" s="36">
        <v>245</v>
      </c>
      <c r="B249" s="345"/>
      <c r="C249" s="55"/>
      <c r="D249" s="55"/>
      <c r="E249" s="55"/>
      <c r="F249" s="55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25">
      <c r="A250" s="36">
        <v>246</v>
      </c>
      <c r="B250" s="345"/>
      <c r="C250" s="55"/>
      <c r="D250" s="55"/>
      <c r="E250" s="55"/>
      <c r="F250" s="55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25">
      <c r="A251" s="36">
        <v>247</v>
      </c>
      <c r="B251" s="345"/>
      <c r="C251" s="55"/>
      <c r="D251" s="55"/>
      <c r="E251" s="55"/>
      <c r="F251" s="55"/>
      <c r="H251" s="1"/>
      <c r="I251" s="1"/>
      <c r="J251" s="1"/>
      <c r="K251" s="1"/>
      <c r="L251" s="1"/>
      <c r="M251" s="1"/>
      <c r="N251" s="1"/>
      <c r="O251" s="1"/>
      <c r="P251" s="1"/>
    </row>
    <row r="252" spans="1:16" x14ac:dyDescent="0.25">
      <c r="A252" s="36">
        <v>248</v>
      </c>
      <c r="B252" s="345"/>
      <c r="C252" s="55"/>
      <c r="D252" s="55"/>
      <c r="E252" s="55"/>
      <c r="F252" s="55"/>
      <c r="H252" s="1"/>
      <c r="I252" s="1"/>
      <c r="J252" s="1"/>
      <c r="K252" s="1"/>
      <c r="L252" s="1"/>
      <c r="M252" s="1"/>
      <c r="N252" s="1"/>
      <c r="O252" s="1"/>
      <c r="P252" s="1"/>
    </row>
    <row r="253" spans="1:16" x14ac:dyDescent="0.25">
      <c r="A253" s="36">
        <v>249</v>
      </c>
      <c r="B253" s="345"/>
      <c r="C253" s="55"/>
      <c r="D253" s="55"/>
      <c r="E253" s="55"/>
      <c r="F253" s="55"/>
      <c r="H253" s="1"/>
      <c r="I253" s="1"/>
      <c r="J253" s="1"/>
      <c r="K253" s="1"/>
      <c r="L253" s="1"/>
      <c r="M253" s="1"/>
      <c r="N253" s="1"/>
      <c r="O253" s="1"/>
      <c r="P253" s="1"/>
    </row>
    <row r="254" spans="1:16" x14ac:dyDescent="0.25">
      <c r="A254" s="36">
        <v>250</v>
      </c>
      <c r="B254" s="345"/>
      <c r="C254" s="55"/>
      <c r="D254" s="55"/>
      <c r="E254" s="55"/>
      <c r="F254" s="55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25">
      <c r="A255" s="36">
        <v>251</v>
      </c>
      <c r="B255" s="345"/>
      <c r="C255" s="55"/>
      <c r="D255" s="55"/>
      <c r="E255" s="55"/>
      <c r="F255" s="55"/>
      <c r="H255" s="1"/>
      <c r="I255" s="1"/>
      <c r="J255" s="1"/>
      <c r="K255" s="1"/>
      <c r="L255" s="1"/>
      <c r="M255" s="1"/>
      <c r="N255" s="1"/>
      <c r="O255" s="1"/>
      <c r="P255" s="1"/>
    </row>
    <row r="256" spans="1:16" x14ac:dyDescent="0.25">
      <c r="A256" s="36">
        <v>252</v>
      </c>
      <c r="B256" s="345"/>
      <c r="C256" s="55"/>
      <c r="D256" s="55"/>
      <c r="E256" s="55"/>
      <c r="F256" s="55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25">
      <c r="A257" s="36">
        <v>253</v>
      </c>
      <c r="B257" s="345"/>
      <c r="C257" s="55"/>
      <c r="D257" s="55"/>
      <c r="E257" s="55"/>
      <c r="F257" s="55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25">
      <c r="A258" s="36">
        <v>254</v>
      </c>
      <c r="B258" s="345"/>
      <c r="C258" s="55"/>
      <c r="D258" s="55"/>
      <c r="E258" s="55"/>
      <c r="F258" s="55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25">
      <c r="A259" s="36">
        <v>255</v>
      </c>
      <c r="B259" s="345"/>
      <c r="C259" s="55"/>
      <c r="D259" s="55"/>
      <c r="E259" s="55"/>
      <c r="F259" s="55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25">
      <c r="A260" s="36">
        <v>256</v>
      </c>
      <c r="B260" s="345"/>
      <c r="C260" s="55"/>
      <c r="D260" s="55"/>
      <c r="E260" s="55"/>
      <c r="F260" s="55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25">
      <c r="A261" s="36">
        <v>257</v>
      </c>
      <c r="B261" s="345"/>
      <c r="C261" s="55"/>
      <c r="D261" s="55"/>
      <c r="E261" s="55"/>
      <c r="F261" s="55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25">
      <c r="A262" s="36">
        <v>258</v>
      </c>
      <c r="B262" s="345"/>
      <c r="C262" s="55"/>
      <c r="D262" s="55"/>
      <c r="E262" s="55"/>
      <c r="F262" s="55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25">
      <c r="A263" s="36">
        <v>259</v>
      </c>
      <c r="B263" s="345"/>
      <c r="C263" s="55"/>
      <c r="D263" s="55"/>
      <c r="E263" s="55"/>
      <c r="F263" s="55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25">
      <c r="A264" s="36">
        <v>260</v>
      </c>
      <c r="B264" s="345"/>
      <c r="C264" s="55"/>
      <c r="D264" s="55"/>
      <c r="E264" s="55"/>
      <c r="F264" s="55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25">
      <c r="A265" s="36">
        <v>261</v>
      </c>
      <c r="B265" s="345"/>
      <c r="C265" s="55"/>
      <c r="D265" s="55"/>
      <c r="E265" s="55"/>
      <c r="F265" s="55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25">
      <c r="A266" s="36">
        <v>262</v>
      </c>
      <c r="B266" s="345"/>
      <c r="C266" s="55"/>
      <c r="D266" s="55"/>
      <c r="E266" s="55"/>
      <c r="F266" s="55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25">
      <c r="A267" s="36">
        <v>263</v>
      </c>
      <c r="B267" s="345"/>
      <c r="C267" s="55"/>
      <c r="D267" s="55"/>
      <c r="E267" s="55"/>
      <c r="F267" s="55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25">
      <c r="A268" s="36">
        <v>264</v>
      </c>
      <c r="B268" s="345"/>
      <c r="C268" s="55"/>
      <c r="D268" s="55"/>
      <c r="E268" s="55"/>
      <c r="F268" s="55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25">
      <c r="A269" s="36">
        <v>265</v>
      </c>
      <c r="B269" s="345"/>
      <c r="C269" s="55"/>
      <c r="D269" s="55"/>
      <c r="E269" s="55"/>
      <c r="F269" s="55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25">
      <c r="A270" s="36">
        <v>266</v>
      </c>
      <c r="B270" s="345"/>
      <c r="C270" s="55"/>
      <c r="D270" s="55"/>
      <c r="E270" s="55"/>
      <c r="F270" s="55"/>
      <c r="H270" s="1"/>
      <c r="I270" s="1"/>
      <c r="J270" s="1"/>
      <c r="K270" s="1"/>
      <c r="L270" s="1"/>
      <c r="M270" s="1"/>
      <c r="N270" s="1"/>
      <c r="O270" s="1"/>
      <c r="P270" s="1"/>
    </row>
    <row r="271" spans="1:16" x14ac:dyDescent="0.25">
      <c r="A271" s="36">
        <v>267</v>
      </c>
      <c r="B271" s="345"/>
      <c r="C271" s="55"/>
      <c r="D271" s="55"/>
      <c r="E271" s="55"/>
      <c r="F271" s="55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25">
      <c r="A272" s="36">
        <v>268</v>
      </c>
      <c r="B272" s="345"/>
      <c r="C272" s="55"/>
      <c r="D272" s="55"/>
      <c r="E272" s="55"/>
      <c r="F272" s="55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25">
      <c r="A273" s="36">
        <v>269</v>
      </c>
      <c r="B273" s="345"/>
      <c r="C273" s="55"/>
      <c r="D273" s="55"/>
      <c r="E273" s="55"/>
      <c r="F273" s="55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25">
      <c r="A274" s="36">
        <v>270</v>
      </c>
      <c r="B274" s="345"/>
      <c r="C274" s="55"/>
      <c r="D274" s="55"/>
      <c r="E274" s="55"/>
      <c r="F274" s="55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25">
      <c r="A275" s="36">
        <v>271</v>
      </c>
      <c r="B275" s="345"/>
      <c r="C275" s="55"/>
      <c r="D275" s="55"/>
      <c r="E275" s="55"/>
      <c r="F275" s="55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25">
      <c r="A276" s="36">
        <v>272</v>
      </c>
      <c r="B276" s="345"/>
      <c r="C276" s="55"/>
      <c r="D276" s="55"/>
      <c r="E276" s="55"/>
      <c r="F276" s="55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25">
      <c r="A277" s="36">
        <v>273</v>
      </c>
      <c r="B277" s="345"/>
      <c r="C277" s="55"/>
      <c r="D277" s="55"/>
      <c r="E277" s="55"/>
      <c r="F277" s="55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25">
      <c r="A278" s="36">
        <v>274</v>
      </c>
      <c r="B278" s="345"/>
      <c r="C278" s="55"/>
      <c r="D278" s="55"/>
      <c r="E278" s="55"/>
      <c r="F278" s="55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25">
      <c r="A279" s="36">
        <v>275</v>
      </c>
      <c r="B279" s="345"/>
      <c r="C279" s="55"/>
      <c r="D279" s="55"/>
      <c r="E279" s="55"/>
      <c r="F279" s="55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25">
      <c r="A280" s="36">
        <v>276</v>
      </c>
      <c r="B280" s="345"/>
      <c r="C280" s="55"/>
      <c r="D280" s="55"/>
      <c r="E280" s="55"/>
      <c r="F280" s="55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25">
      <c r="A281" s="36">
        <v>277</v>
      </c>
      <c r="B281" s="345"/>
      <c r="C281" s="55"/>
      <c r="D281" s="55"/>
      <c r="E281" s="55"/>
      <c r="F281" s="55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25">
      <c r="A282" s="36">
        <v>278</v>
      </c>
      <c r="B282" s="345"/>
      <c r="C282" s="55"/>
      <c r="D282" s="55"/>
      <c r="E282" s="55"/>
      <c r="F282" s="55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25">
      <c r="A283" s="36">
        <v>279</v>
      </c>
      <c r="B283" s="345"/>
      <c r="C283" s="55"/>
      <c r="D283" s="55"/>
      <c r="E283" s="55"/>
      <c r="F283" s="55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25">
      <c r="A284" s="36">
        <v>280</v>
      </c>
      <c r="B284" s="345"/>
      <c r="C284" s="55"/>
      <c r="D284" s="55"/>
      <c r="E284" s="55"/>
      <c r="F284" s="55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25">
      <c r="A285" s="36">
        <v>281</v>
      </c>
      <c r="B285" s="345"/>
      <c r="C285" s="55"/>
      <c r="D285" s="55"/>
      <c r="E285" s="55"/>
      <c r="F285" s="55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25">
      <c r="A286" s="36">
        <v>282</v>
      </c>
      <c r="B286" s="345"/>
      <c r="C286" s="55"/>
      <c r="D286" s="55"/>
      <c r="E286" s="55"/>
      <c r="F286" s="55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25">
      <c r="A287" s="36">
        <v>283</v>
      </c>
      <c r="B287" s="345"/>
      <c r="C287" s="55"/>
      <c r="D287" s="55"/>
      <c r="E287" s="55"/>
      <c r="F287" s="55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25">
      <c r="A288" s="36">
        <v>284</v>
      </c>
      <c r="B288" s="345"/>
      <c r="C288" s="55"/>
      <c r="D288" s="55"/>
      <c r="E288" s="55"/>
      <c r="F288" s="55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25">
      <c r="A289" s="36">
        <v>285</v>
      </c>
      <c r="B289" s="345"/>
      <c r="C289" s="55"/>
      <c r="D289" s="55"/>
      <c r="E289" s="55"/>
      <c r="F289" s="55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25">
      <c r="A290" s="36">
        <v>286</v>
      </c>
      <c r="B290" s="345"/>
      <c r="C290" s="55"/>
      <c r="D290" s="55"/>
      <c r="E290" s="55"/>
      <c r="F290" s="55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25">
      <c r="A291" s="36">
        <v>287</v>
      </c>
      <c r="B291" s="345"/>
      <c r="C291" s="55"/>
      <c r="D291" s="55"/>
      <c r="E291" s="55"/>
      <c r="F291" s="55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25">
      <c r="A292" s="36">
        <v>288</v>
      </c>
      <c r="B292" s="345"/>
      <c r="C292" s="55"/>
      <c r="D292" s="55"/>
      <c r="E292" s="55"/>
      <c r="F292" s="55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25">
      <c r="A293" s="36">
        <v>289</v>
      </c>
      <c r="B293" s="345"/>
      <c r="C293" s="55"/>
      <c r="D293" s="55"/>
      <c r="E293" s="55"/>
      <c r="F293" s="55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25">
      <c r="A294" s="36">
        <v>290</v>
      </c>
      <c r="B294" s="345"/>
      <c r="C294" s="55"/>
      <c r="D294" s="55"/>
      <c r="E294" s="55"/>
      <c r="F294" s="55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25">
      <c r="A295" s="36">
        <v>291</v>
      </c>
      <c r="B295" s="345"/>
      <c r="C295" s="55"/>
      <c r="D295" s="55"/>
      <c r="E295" s="55"/>
      <c r="F295" s="55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25">
      <c r="A296" s="36">
        <v>292</v>
      </c>
      <c r="B296" s="345"/>
      <c r="C296" s="55"/>
      <c r="D296" s="55"/>
      <c r="E296" s="55"/>
      <c r="F296" s="55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25">
      <c r="A297" s="36">
        <v>293</v>
      </c>
      <c r="B297" s="345"/>
      <c r="C297" s="55"/>
      <c r="D297" s="55"/>
      <c r="E297" s="55"/>
      <c r="F297" s="55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25">
      <c r="A298" s="36">
        <v>294</v>
      </c>
      <c r="B298" s="345"/>
      <c r="C298" s="55"/>
      <c r="D298" s="55"/>
      <c r="E298" s="55"/>
      <c r="F298" s="55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25">
      <c r="A299" s="36">
        <v>295</v>
      </c>
      <c r="B299" s="345"/>
      <c r="C299" s="55"/>
      <c r="D299" s="55"/>
      <c r="E299" s="55"/>
      <c r="F299" s="55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25">
      <c r="A300" s="36">
        <v>296</v>
      </c>
      <c r="B300" s="345"/>
      <c r="C300" s="55"/>
      <c r="D300" s="55"/>
      <c r="E300" s="55"/>
      <c r="F300" s="55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25">
      <c r="A301" s="36">
        <v>297</v>
      </c>
      <c r="B301" s="345"/>
      <c r="C301" s="55"/>
      <c r="D301" s="55"/>
      <c r="E301" s="55"/>
      <c r="F301" s="55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25">
      <c r="A302" s="36">
        <v>298</v>
      </c>
      <c r="B302" s="345"/>
      <c r="C302" s="55"/>
      <c r="D302" s="55"/>
      <c r="E302" s="55"/>
      <c r="F302" s="55"/>
      <c r="H302" s="1"/>
      <c r="I302" s="1"/>
      <c r="J302" s="1"/>
      <c r="K302" s="1"/>
      <c r="L302" s="1"/>
      <c r="M302" s="1"/>
      <c r="N302" s="1"/>
      <c r="O302" s="1"/>
      <c r="P302" s="1"/>
    </row>
    <row r="303" spans="1:16" x14ac:dyDescent="0.25">
      <c r="A303" s="36">
        <v>299</v>
      </c>
      <c r="B303" s="345"/>
      <c r="C303" s="55"/>
      <c r="D303" s="55"/>
      <c r="E303" s="55"/>
      <c r="F303" s="55"/>
      <c r="H303" s="1"/>
      <c r="I303" s="1"/>
      <c r="J303" s="1"/>
      <c r="K303" s="1"/>
      <c r="L303" s="1"/>
      <c r="M303" s="1"/>
      <c r="N303" s="1"/>
      <c r="O303" s="1"/>
      <c r="P303" s="1"/>
    </row>
    <row r="304" spans="1:16" x14ac:dyDescent="0.25">
      <c r="A304" s="36">
        <v>300</v>
      </c>
      <c r="B304" s="345"/>
      <c r="C304" s="55"/>
      <c r="D304" s="55"/>
      <c r="E304" s="55"/>
      <c r="F304" s="55"/>
      <c r="H304" s="1"/>
      <c r="I304" s="1"/>
      <c r="J304" s="1"/>
      <c r="K304" s="1"/>
      <c r="L304" s="1"/>
      <c r="M304" s="1"/>
      <c r="N304" s="1"/>
      <c r="O304" s="1"/>
      <c r="P304" s="1"/>
    </row>
    <row r="305" spans="1:16" x14ac:dyDescent="0.25">
      <c r="A305" s="36">
        <v>301</v>
      </c>
      <c r="B305" s="345"/>
      <c r="C305" s="55"/>
      <c r="D305" s="55"/>
      <c r="E305" s="55"/>
      <c r="F305" s="55"/>
      <c r="H305" s="1"/>
      <c r="I305" s="1"/>
      <c r="J305" s="1"/>
      <c r="K305" s="1"/>
      <c r="L305" s="1"/>
      <c r="M305" s="1"/>
      <c r="N305" s="1"/>
      <c r="O305" s="1"/>
      <c r="P305" s="1"/>
    </row>
    <row r="306" spans="1:16" x14ac:dyDescent="0.25">
      <c r="A306" s="36">
        <v>302</v>
      </c>
      <c r="B306" s="345"/>
      <c r="C306" s="55"/>
      <c r="D306" s="55"/>
      <c r="E306" s="55"/>
      <c r="F306" s="55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25">
      <c r="A307" s="36">
        <v>303</v>
      </c>
      <c r="B307" s="345"/>
      <c r="C307" s="55"/>
      <c r="D307" s="55"/>
      <c r="E307" s="55"/>
      <c r="F307" s="55"/>
      <c r="H307" s="1"/>
      <c r="I307" s="1"/>
      <c r="J307" s="1"/>
      <c r="K307" s="1"/>
      <c r="L307" s="1"/>
      <c r="M307" s="1"/>
      <c r="N307" s="1"/>
      <c r="O307" s="1"/>
      <c r="P307" s="1"/>
    </row>
    <row r="308" spans="1:16" x14ac:dyDescent="0.25">
      <c r="A308" s="36">
        <v>304</v>
      </c>
      <c r="B308" s="345"/>
      <c r="C308" s="55"/>
      <c r="D308" s="55"/>
      <c r="E308" s="55"/>
      <c r="F308" s="55"/>
      <c r="H308" s="1"/>
      <c r="I308" s="1"/>
      <c r="J308" s="1"/>
      <c r="K308" s="1"/>
      <c r="L308" s="1"/>
      <c r="M308" s="1"/>
      <c r="N308" s="1"/>
      <c r="O308" s="1"/>
      <c r="P308" s="1"/>
    </row>
    <row r="309" spans="1:16" x14ac:dyDescent="0.25">
      <c r="A309" s="36">
        <v>305</v>
      </c>
      <c r="B309" s="345"/>
      <c r="C309" s="55"/>
      <c r="D309" s="55"/>
      <c r="E309" s="55"/>
      <c r="F309" s="55"/>
      <c r="H309" s="1"/>
      <c r="I309" s="1"/>
      <c r="J309" s="1"/>
      <c r="K309" s="1"/>
      <c r="L309" s="1"/>
      <c r="M309" s="1"/>
      <c r="N309" s="1"/>
      <c r="O309" s="1"/>
      <c r="P309" s="1"/>
    </row>
    <row r="310" spans="1:16" x14ac:dyDescent="0.25">
      <c r="A310" s="36">
        <v>306</v>
      </c>
      <c r="B310" s="345"/>
      <c r="C310" s="55"/>
      <c r="D310" s="55"/>
      <c r="E310" s="55"/>
      <c r="F310" s="55"/>
      <c r="H310" s="1"/>
      <c r="I310" s="1"/>
      <c r="J310" s="1"/>
      <c r="K310" s="1"/>
      <c r="L310" s="1"/>
      <c r="M310" s="1"/>
      <c r="N310" s="1"/>
      <c r="O310" s="1"/>
      <c r="P310" s="1"/>
    </row>
    <row r="311" spans="1:16" x14ac:dyDescent="0.25">
      <c r="A311" s="36">
        <v>307</v>
      </c>
      <c r="B311" s="345"/>
      <c r="C311" s="55"/>
      <c r="D311" s="55"/>
      <c r="E311" s="55"/>
      <c r="F311" s="55"/>
      <c r="H311" s="1"/>
      <c r="I311" s="1"/>
      <c r="J311" s="1"/>
      <c r="K311" s="1"/>
      <c r="L311" s="1"/>
      <c r="M311" s="1"/>
      <c r="N311" s="1"/>
      <c r="O311" s="1"/>
      <c r="P311" s="1"/>
    </row>
    <row r="312" spans="1:16" x14ac:dyDescent="0.25">
      <c r="A312" s="36">
        <v>308</v>
      </c>
      <c r="B312" s="345"/>
      <c r="C312" s="55"/>
      <c r="D312" s="55"/>
      <c r="E312" s="55"/>
      <c r="F312" s="55"/>
      <c r="H312" s="1"/>
      <c r="I312" s="1"/>
      <c r="J312" s="1"/>
      <c r="K312" s="1"/>
      <c r="L312" s="1"/>
      <c r="M312" s="1"/>
      <c r="N312" s="1"/>
      <c r="O312" s="1"/>
      <c r="P312" s="1"/>
    </row>
    <row r="313" spans="1:16" x14ac:dyDescent="0.25">
      <c r="A313" s="36">
        <v>309</v>
      </c>
      <c r="B313" s="345"/>
      <c r="C313" s="55"/>
      <c r="D313" s="55"/>
      <c r="E313" s="55"/>
      <c r="F313" s="55"/>
      <c r="H313" s="1"/>
      <c r="I313" s="1"/>
      <c r="J313" s="1"/>
      <c r="K313" s="1"/>
      <c r="L313" s="1"/>
      <c r="M313" s="1"/>
      <c r="N313" s="1"/>
      <c r="O313" s="1"/>
      <c r="P313" s="1"/>
    </row>
    <row r="314" spans="1:16" x14ac:dyDescent="0.25">
      <c r="A314" s="36">
        <v>310</v>
      </c>
      <c r="B314" s="345"/>
      <c r="C314" s="55"/>
      <c r="D314" s="55"/>
      <c r="E314" s="55"/>
      <c r="F314" s="55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25">
      <c r="A315" s="36">
        <v>311</v>
      </c>
      <c r="B315" s="345"/>
      <c r="C315" s="55"/>
      <c r="D315" s="55"/>
      <c r="E315" s="55"/>
      <c r="F315" s="55"/>
      <c r="H315" s="1"/>
      <c r="I315" s="1"/>
      <c r="J315" s="1"/>
      <c r="K315" s="1"/>
      <c r="L315" s="1"/>
      <c r="M315" s="1"/>
      <c r="N315" s="1"/>
      <c r="O315" s="1"/>
      <c r="P315" s="1"/>
    </row>
    <row r="316" spans="1:16" x14ac:dyDescent="0.25">
      <c r="A316" s="36">
        <v>312</v>
      </c>
      <c r="B316" s="345"/>
      <c r="C316" s="55"/>
      <c r="D316" s="55"/>
      <c r="E316" s="55"/>
      <c r="F316" s="55"/>
      <c r="H316" s="1"/>
      <c r="I316" s="1"/>
      <c r="J316" s="1"/>
      <c r="K316" s="1"/>
      <c r="L316" s="1"/>
      <c r="M316" s="1"/>
      <c r="N316" s="1"/>
      <c r="O316" s="1"/>
      <c r="P316" s="1"/>
    </row>
    <row r="317" spans="1:16" x14ac:dyDescent="0.25">
      <c r="A317" s="36">
        <v>313</v>
      </c>
      <c r="B317" s="345"/>
      <c r="C317" s="55"/>
      <c r="D317" s="55"/>
      <c r="E317" s="55"/>
      <c r="F317" s="55"/>
      <c r="H317" s="1"/>
      <c r="I317" s="1"/>
      <c r="J317" s="1"/>
      <c r="K317" s="1"/>
      <c r="L317" s="1"/>
      <c r="M317" s="1"/>
      <c r="N317" s="1"/>
      <c r="O317" s="1"/>
      <c r="P317" s="1"/>
    </row>
    <row r="318" spans="1:16" x14ac:dyDescent="0.25">
      <c r="A318" s="36">
        <v>314</v>
      </c>
      <c r="B318" s="345"/>
      <c r="C318" s="55"/>
      <c r="D318" s="55"/>
      <c r="E318" s="55"/>
      <c r="F318" s="55"/>
      <c r="H318" s="1"/>
      <c r="I318" s="1"/>
      <c r="J318" s="1"/>
      <c r="K318" s="1"/>
      <c r="L318" s="1"/>
      <c r="M318" s="1"/>
      <c r="N318" s="1"/>
      <c r="O318" s="1"/>
      <c r="P318" s="1"/>
    </row>
    <row r="319" spans="1:16" x14ac:dyDescent="0.25">
      <c r="A319" s="36">
        <v>315</v>
      </c>
      <c r="B319" s="345"/>
      <c r="C319" s="55"/>
      <c r="D319" s="55"/>
      <c r="E319" s="55"/>
      <c r="F319" s="55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25">
      <c r="A320" s="36">
        <v>316</v>
      </c>
      <c r="B320" s="345"/>
      <c r="C320" s="55"/>
      <c r="D320" s="55"/>
      <c r="E320" s="55"/>
      <c r="F320" s="55"/>
      <c r="H320" s="1"/>
      <c r="I320" s="1"/>
      <c r="J320" s="1"/>
      <c r="K320" s="1"/>
      <c r="L320" s="1"/>
      <c r="M320" s="1"/>
      <c r="N320" s="1"/>
      <c r="O320" s="1"/>
      <c r="P320" s="1"/>
    </row>
    <row r="321" spans="1:16" x14ac:dyDescent="0.25">
      <c r="A321" s="36">
        <v>317</v>
      </c>
      <c r="B321" s="345"/>
      <c r="C321" s="55"/>
      <c r="D321" s="55"/>
      <c r="E321" s="55"/>
      <c r="F321" s="55"/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25">
      <c r="A322" s="36">
        <v>318</v>
      </c>
      <c r="B322" s="345"/>
      <c r="C322" s="55"/>
      <c r="D322" s="55"/>
      <c r="E322" s="55"/>
      <c r="F322" s="55"/>
      <c r="H322" s="1"/>
      <c r="I322" s="1"/>
      <c r="J322" s="1"/>
      <c r="K322" s="1"/>
      <c r="L322" s="1"/>
      <c r="M322" s="1"/>
      <c r="N322" s="1"/>
      <c r="O322" s="1"/>
      <c r="P322" s="1"/>
    </row>
    <row r="323" spans="1:16" x14ac:dyDescent="0.25">
      <c r="A323" s="36">
        <v>319</v>
      </c>
      <c r="B323" s="345"/>
      <c r="C323" s="55"/>
      <c r="D323" s="55"/>
      <c r="E323" s="55"/>
      <c r="F323" s="55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25">
      <c r="A324" s="36">
        <v>320</v>
      </c>
      <c r="B324" s="345"/>
      <c r="C324" s="55"/>
      <c r="D324" s="55"/>
      <c r="E324" s="55"/>
      <c r="F324" s="55"/>
      <c r="H324" s="1"/>
      <c r="I324" s="1"/>
      <c r="J324" s="1"/>
      <c r="K324" s="1"/>
      <c r="L324" s="1"/>
      <c r="M324" s="1"/>
      <c r="N324" s="1"/>
      <c r="O324" s="1"/>
      <c r="P324" s="1"/>
    </row>
    <row r="325" spans="1:16" x14ac:dyDescent="0.25">
      <c r="A325" s="36">
        <v>321</v>
      </c>
      <c r="B325" s="345"/>
      <c r="C325" s="55"/>
      <c r="D325" s="55"/>
      <c r="E325" s="55"/>
      <c r="F325" s="55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25">
      <c r="A326" s="36">
        <v>322</v>
      </c>
      <c r="B326" s="345"/>
      <c r="C326" s="55"/>
      <c r="D326" s="55"/>
      <c r="E326" s="55"/>
      <c r="F326" s="55"/>
      <c r="H326" s="1"/>
      <c r="I326" s="1"/>
      <c r="J326" s="1"/>
      <c r="K326" s="1"/>
      <c r="L326" s="1"/>
      <c r="M326" s="1"/>
      <c r="N326" s="1"/>
      <c r="O326" s="1"/>
      <c r="P326" s="1"/>
    </row>
    <row r="327" spans="1:16" x14ac:dyDescent="0.25">
      <c r="A327" s="36">
        <v>323</v>
      </c>
      <c r="B327" s="345"/>
      <c r="C327" s="55"/>
      <c r="D327" s="55"/>
      <c r="E327" s="55"/>
      <c r="F327" s="55"/>
      <c r="H327" s="1"/>
      <c r="I327" s="1"/>
      <c r="J327" s="1"/>
      <c r="K327" s="1"/>
      <c r="L327" s="1"/>
      <c r="M327" s="1"/>
      <c r="N327" s="1"/>
      <c r="O327" s="1"/>
      <c r="P327" s="1"/>
    </row>
    <row r="328" spans="1:16" x14ac:dyDescent="0.25">
      <c r="A328" s="36">
        <v>324</v>
      </c>
      <c r="B328" s="345"/>
      <c r="C328" s="55"/>
      <c r="D328" s="55"/>
      <c r="E328" s="55"/>
      <c r="F328" s="55"/>
      <c r="H328" s="1"/>
      <c r="I328" s="1"/>
      <c r="J328" s="1"/>
      <c r="K328" s="1"/>
      <c r="L328" s="1"/>
      <c r="M328" s="1"/>
      <c r="N328" s="1"/>
      <c r="O328" s="1"/>
      <c r="P328" s="1"/>
    </row>
    <row r="329" spans="1:16" x14ac:dyDescent="0.25">
      <c r="A329" s="36">
        <v>325</v>
      </c>
      <c r="B329" s="345"/>
      <c r="C329" s="55"/>
      <c r="D329" s="55"/>
      <c r="E329" s="55"/>
      <c r="F329" s="55"/>
      <c r="H329" s="1"/>
      <c r="I329" s="1"/>
      <c r="J329" s="1"/>
      <c r="K329" s="1"/>
      <c r="L329" s="1"/>
      <c r="M329" s="1"/>
      <c r="N329" s="1"/>
      <c r="O329" s="1"/>
      <c r="P329" s="1"/>
    </row>
    <row r="330" spans="1:16" x14ac:dyDescent="0.25">
      <c r="A330" s="36">
        <v>326</v>
      </c>
      <c r="B330" s="345"/>
      <c r="C330" s="55"/>
      <c r="D330" s="55"/>
      <c r="E330" s="55"/>
      <c r="F330" s="55"/>
      <c r="H330" s="1"/>
      <c r="I330" s="1"/>
      <c r="J330" s="1"/>
      <c r="K330" s="1"/>
      <c r="L330" s="1"/>
      <c r="M330" s="1"/>
      <c r="N330" s="1"/>
      <c r="O330" s="1"/>
      <c r="P330" s="1"/>
    </row>
    <row r="331" spans="1:16" x14ac:dyDescent="0.25">
      <c r="A331" s="36">
        <v>327</v>
      </c>
      <c r="B331" s="345"/>
      <c r="C331" s="55"/>
      <c r="D331" s="55"/>
      <c r="E331" s="55"/>
      <c r="F331" s="55"/>
      <c r="H331" s="1"/>
      <c r="I331" s="1"/>
      <c r="J331" s="1"/>
      <c r="K331" s="1"/>
      <c r="L331" s="1"/>
      <c r="M331" s="1"/>
      <c r="N331" s="1"/>
      <c r="O331" s="1"/>
      <c r="P331" s="1"/>
    </row>
    <row r="332" spans="1:16" x14ac:dyDescent="0.25">
      <c r="A332" s="36">
        <v>328</v>
      </c>
      <c r="B332" s="345"/>
      <c r="C332" s="55"/>
      <c r="D332" s="55"/>
      <c r="E332" s="55"/>
      <c r="F332" s="55"/>
      <c r="H332" s="1"/>
      <c r="I332" s="1"/>
      <c r="J332" s="1"/>
      <c r="K332" s="1"/>
      <c r="L332" s="1"/>
      <c r="M332" s="1"/>
      <c r="N332" s="1"/>
      <c r="O332" s="1"/>
      <c r="P332" s="1"/>
    </row>
    <row r="333" spans="1:16" x14ac:dyDescent="0.25">
      <c r="A333" s="36">
        <v>329</v>
      </c>
      <c r="B333" s="345"/>
      <c r="C333" s="55"/>
      <c r="D333" s="55"/>
      <c r="E333" s="55"/>
      <c r="F333" s="55"/>
      <c r="H333" s="1"/>
      <c r="I333" s="1"/>
      <c r="J333" s="1"/>
      <c r="K333" s="1"/>
      <c r="L333" s="1"/>
      <c r="M333" s="1"/>
      <c r="N333" s="1"/>
      <c r="O333" s="1"/>
      <c r="P333" s="1"/>
    </row>
    <row r="334" spans="1:16" x14ac:dyDescent="0.25">
      <c r="A334" s="36">
        <v>330</v>
      </c>
      <c r="B334" s="345"/>
      <c r="C334" s="55"/>
      <c r="D334" s="55"/>
      <c r="E334" s="55"/>
      <c r="F334" s="55"/>
      <c r="H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25">
      <c r="A335" s="36">
        <v>331</v>
      </c>
      <c r="B335" s="345"/>
      <c r="C335" s="55"/>
      <c r="D335" s="55"/>
      <c r="E335" s="55"/>
      <c r="F335" s="55"/>
      <c r="H335" s="1"/>
      <c r="I335" s="1"/>
      <c r="J335" s="1"/>
      <c r="K335" s="1"/>
      <c r="L335" s="1"/>
      <c r="M335" s="1"/>
      <c r="N335" s="1"/>
      <c r="O335" s="1"/>
      <c r="P335" s="1"/>
    </row>
    <row r="336" spans="1:16" x14ac:dyDescent="0.25">
      <c r="A336" s="36">
        <v>332</v>
      </c>
      <c r="B336" s="345"/>
      <c r="C336" s="55"/>
      <c r="D336" s="55"/>
      <c r="E336" s="55"/>
      <c r="F336" s="55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25">
      <c r="A337" s="36">
        <v>333</v>
      </c>
      <c r="B337" s="345"/>
      <c r="C337" s="55"/>
      <c r="D337" s="55"/>
      <c r="E337" s="55"/>
      <c r="F337" s="55"/>
      <c r="H337" s="1"/>
      <c r="I337" s="1"/>
      <c r="J337" s="1"/>
      <c r="K337" s="1"/>
      <c r="L337" s="1"/>
      <c r="M337" s="1"/>
      <c r="N337" s="1"/>
      <c r="O337" s="1"/>
      <c r="P337" s="1"/>
    </row>
    <row r="338" spans="1:16" x14ac:dyDescent="0.25">
      <c r="A338" s="36">
        <v>334</v>
      </c>
      <c r="B338" s="345"/>
      <c r="C338" s="55"/>
      <c r="D338" s="55"/>
      <c r="E338" s="55"/>
      <c r="F338" s="55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25">
      <c r="A339" s="36">
        <v>335</v>
      </c>
      <c r="B339" s="345"/>
      <c r="C339" s="55"/>
      <c r="D339" s="55"/>
      <c r="E339" s="55"/>
      <c r="F339" s="55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25">
      <c r="A340" s="36">
        <v>336</v>
      </c>
      <c r="B340" s="345"/>
      <c r="C340" s="55"/>
      <c r="D340" s="55"/>
      <c r="E340" s="55"/>
      <c r="F340" s="55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25">
      <c r="A341" s="36">
        <v>337</v>
      </c>
      <c r="B341" s="345"/>
      <c r="C341" s="55"/>
      <c r="D341" s="55"/>
      <c r="E341" s="55"/>
      <c r="F341" s="55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25">
      <c r="A342" s="36">
        <v>338</v>
      </c>
      <c r="B342" s="345"/>
      <c r="C342" s="55"/>
      <c r="D342" s="55"/>
      <c r="E342" s="55"/>
      <c r="F342" s="55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25">
      <c r="A343" s="36">
        <v>339</v>
      </c>
      <c r="B343" s="345"/>
      <c r="C343" s="55"/>
      <c r="D343" s="55"/>
      <c r="E343" s="55"/>
      <c r="F343" s="55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25">
      <c r="A344" s="36">
        <v>340</v>
      </c>
      <c r="B344" s="345"/>
      <c r="C344" s="55"/>
      <c r="D344" s="55"/>
      <c r="E344" s="55"/>
      <c r="F344" s="55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25">
      <c r="A345" s="36">
        <v>341</v>
      </c>
      <c r="B345" s="345"/>
      <c r="C345" s="55"/>
      <c r="D345" s="55"/>
      <c r="E345" s="55"/>
      <c r="F345" s="55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25">
      <c r="A346" s="36">
        <v>342</v>
      </c>
      <c r="B346" s="345"/>
      <c r="C346" s="55"/>
      <c r="D346" s="55"/>
      <c r="E346" s="55"/>
      <c r="F346" s="55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25">
      <c r="A347" s="36">
        <v>343</v>
      </c>
      <c r="B347" s="345"/>
      <c r="C347" s="55"/>
      <c r="D347" s="55"/>
      <c r="E347" s="55"/>
      <c r="F347" s="55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25">
      <c r="A348" s="36">
        <v>344</v>
      </c>
      <c r="B348" s="345"/>
      <c r="C348" s="55"/>
      <c r="D348" s="55"/>
      <c r="E348" s="55"/>
      <c r="F348" s="55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25">
      <c r="A349" s="36">
        <v>345</v>
      </c>
      <c r="B349" s="345"/>
      <c r="C349" s="55"/>
      <c r="D349" s="55"/>
      <c r="E349" s="55"/>
      <c r="F349" s="55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25">
      <c r="A350" s="36">
        <v>346</v>
      </c>
      <c r="B350" s="345"/>
      <c r="C350" s="55"/>
      <c r="D350" s="55"/>
      <c r="E350" s="55"/>
      <c r="F350" s="55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25">
      <c r="A351" s="36">
        <v>347</v>
      </c>
      <c r="B351" s="345"/>
      <c r="C351" s="55"/>
      <c r="D351" s="55"/>
      <c r="E351" s="55"/>
      <c r="F351" s="55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A352" s="36">
        <v>348</v>
      </c>
      <c r="B352" s="345"/>
      <c r="C352" s="55"/>
      <c r="D352" s="55"/>
      <c r="E352" s="55"/>
      <c r="F352" s="55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25">
      <c r="A353" s="36">
        <v>349</v>
      </c>
      <c r="B353" s="345"/>
      <c r="C353" s="55"/>
      <c r="D353" s="55"/>
      <c r="E353" s="55"/>
      <c r="F353" s="55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A354" s="36">
        <v>350</v>
      </c>
      <c r="B354" s="345"/>
      <c r="C354" s="55"/>
      <c r="D354" s="55"/>
      <c r="E354" s="55"/>
      <c r="F354" s="55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25">
      <c r="A355" s="36">
        <v>351</v>
      </c>
      <c r="B355" s="345"/>
      <c r="C355" s="55"/>
      <c r="D355" s="55"/>
      <c r="E355" s="55"/>
      <c r="F355" s="55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A356" s="36">
        <v>352</v>
      </c>
      <c r="B356" s="345"/>
      <c r="C356" s="55"/>
      <c r="D356" s="55"/>
      <c r="E356" s="55"/>
      <c r="F356" s="55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25">
      <c r="A357" s="36">
        <v>353</v>
      </c>
      <c r="B357" s="345"/>
      <c r="C357" s="55"/>
      <c r="D357" s="55"/>
      <c r="E357" s="55"/>
      <c r="F357" s="55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A358" s="36">
        <v>354</v>
      </c>
      <c r="B358" s="345"/>
      <c r="C358" s="55"/>
      <c r="D358" s="55"/>
      <c r="E358" s="55"/>
      <c r="F358" s="55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25">
      <c r="A359" s="36">
        <v>355</v>
      </c>
      <c r="B359" s="345"/>
      <c r="C359" s="55"/>
      <c r="D359" s="55"/>
      <c r="E359" s="55"/>
      <c r="F359" s="55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A360" s="36">
        <v>356</v>
      </c>
      <c r="B360" s="345"/>
      <c r="C360" s="55"/>
      <c r="D360" s="55"/>
      <c r="E360" s="55"/>
      <c r="F360" s="55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25">
      <c r="A361" s="36">
        <v>357</v>
      </c>
      <c r="B361" s="345"/>
      <c r="C361" s="55"/>
      <c r="D361" s="55"/>
      <c r="E361" s="55"/>
      <c r="F361" s="55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A362" s="36">
        <v>358</v>
      </c>
      <c r="B362" s="345"/>
      <c r="C362" s="55"/>
      <c r="D362" s="55"/>
      <c r="E362" s="55"/>
      <c r="F362" s="55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25">
      <c r="A363" s="36">
        <v>359</v>
      </c>
      <c r="B363" s="345"/>
      <c r="C363" s="55"/>
      <c r="D363" s="55"/>
      <c r="E363" s="55"/>
      <c r="F363" s="55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A364" s="36">
        <v>360</v>
      </c>
      <c r="B364" s="345"/>
      <c r="C364" s="55"/>
      <c r="D364" s="55"/>
      <c r="E364" s="55"/>
      <c r="F364" s="55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25">
      <c r="A365" s="36">
        <v>361</v>
      </c>
      <c r="B365" s="345"/>
      <c r="C365" s="55"/>
      <c r="D365" s="55"/>
      <c r="E365" s="55"/>
      <c r="F365" s="55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A366" s="36">
        <v>362</v>
      </c>
      <c r="B366" s="345"/>
      <c r="C366" s="55"/>
      <c r="D366" s="55"/>
      <c r="E366" s="55"/>
      <c r="F366" s="55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25">
      <c r="A367" s="36">
        <v>363</v>
      </c>
      <c r="B367" s="345"/>
      <c r="C367" s="55"/>
      <c r="D367" s="55"/>
      <c r="E367" s="55"/>
      <c r="F367" s="55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25">
      <c r="A368" s="36">
        <v>364</v>
      </c>
      <c r="B368" s="345"/>
      <c r="C368" s="55"/>
      <c r="D368" s="55"/>
      <c r="E368" s="55"/>
      <c r="F368" s="55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25">
      <c r="A369" s="36">
        <v>365</v>
      </c>
      <c r="B369" s="345"/>
      <c r="C369" s="55"/>
      <c r="D369" s="55"/>
      <c r="E369" s="55"/>
      <c r="F369" s="55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25">
      <c r="A370" s="36">
        <v>366</v>
      </c>
      <c r="B370" s="345"/>
      <c r="C370" s="55"/>
      <c r="D370" s="55"/>
      <c r="E370" s="55"/>
      <c r="F370" s="55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A371" s="36">
        <v>367</v>
      </c>
      <c r="B371" s="345"/>
      <c r="C371" s="55"/>
      <c r="D371" s="55"/>
      <c r="E371" s="55"/>
      <c r="F371" s="55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25">
      <c r="A372" s="36">
        <v>368</v>
      </c>
      <c r="B372" s="345"/>
      <c r="C372" s="55"/>
      <c r="D372" s="55"/>
      <c r="E372" s="55"/>
      <c r="F372" s="55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A373" s="36">
        <v>369</v>
      </c>
      <c r="B373" s="345"/>
      <c r="C373" s="55"/>
      <c r="D373" s="55"/>
      <c r="E373" s="55"/>
      <c r="F373" s="55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25">
      <c r="A374" s="36">
        <v>370</v>
      </c>
      <c r="B374" s="345"/>
      <c r="C374" s="55"/>
      <c r="D374" s="55"/>
      <c r="E374" s="55"/>
      <c r="F374" s="55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25">
      <c r="A375" s="36">
        <v>371</v>
      </c>
      <c r="B375" s="345"/>
      <c r="C375" s="55"/>
      <c r="D375" s="55"/>
      <c r="E375" s="55"/>
      <c r="F375" s="55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25">
      <c r="A376" s="36">
        <v>372</v>
      </c>
      <c r="B376" s="345"/>
      <c r="C376" s="55"/>
      <c r="D376" s="55"/>
      <c r="E376" s="55"/>
      <c r="F376" s="55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25">
      <c r="A377" s="36">
        <v>373</v>
      </c>
      <c r="B377" s="345"/>
      <c r="C377" s="55"/>
      <c r="D377" s="55"/>
      <c r="E377" s="55"/>
      <c r="F377" s="55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A378" s="36">
        <v>374</v>
      </c>
      <c r="B378" s="345"/>
      <c r="C378" s="55"/>
      <c r="D378" s="55"/>
      <c r="E378" s="55"/>
      <c r="F378" s="55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25">
      <c r="A379" s="36">
        <v>375</v>
      </c>
      <c r="B379" s="345"/>
      <c r="C379" s="55"/>
      <c r="D379" s="55"/>
      <c r="E379" s="55"/>
      <c r="F379" s="55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25">
      <c r="A380" s="36">
        <v>376</v>
      </c>
      <c r="B380" s="345"/>
      <c r="C380" s="55"/>
      <c r="D380" s="55"/>
      <c r="E380" s="55"/>
      <c r="F380" s="55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25">
      <c r="A381" s="36">
        <v>377</v>
      </c>
      <c r="B381" s="345"/>
      <c r="C381" s="55"/>
      <c r="D381" s="55"/>
      <c r="E381" s="55"/>
      <c r="F381" s="55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36">
        <v>378</v>
      </c>
      <c r="B382" s="345"/>
      <c r="C382" s="55"/>
      <c r="D382" s="55"/>
      <c r="E382" s="55"/>
      <c r="F382" s="55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A383" s="36">
        <v>379</v>
      </c>
      <c r="B383" s="345"/>
      <c r="C383" s="55"/>
      <c r="D383" s="55"/>
      <c r="E383" s="55"/>
      <c r="F383" s="55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25">
      <c r="A384" s="36">
        <v>380</v>
      </c>
      <c r="B384" s="345"/>
      <c r="C384" s="55"/>
      <c r="D384" s="55"/>
      <c r="E384" s="55"/>
      <c r="F384" s="55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A385" s="36">
        <v>381</v>
      </c>
      <c r="B385" s="345"/>
      <c r="C385" s="55"/>
      <c r="D385" s="55"/>
      <c r="E385" s="55"/>
      <c r="F385" s="55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25">
      <c r="A386" s="36">
        <v>382</v>
      </c>
      <c r="B386" s="345"/>
      <c r="C386" s="55"/>
      <c r="D386" s="55"/>
      <c r="E386" s="55"/>
      <c r="F386" s="55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A387" s="36">
        <v>383</v>
      </c>
      <c r="B387" s="345"/>
      <c r="C387" s="55"/>
      <c r="D387" s="55"/>
      <c r="E387" s="55"/>
      <c r="F387" s="55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25">
      <c r="A388" s="36">
        <v>384</v>
      </c>
      <c r="B388" s="345"/>
      <c r="C388" s="55"/>
      <c r="D388" s="55"/>
      <c r="E388" s="55"/>
      <c r="F388" s="55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A389" s="36">
        <v>385</v>
      </c>
      <c r="B389" s="345"/>
      <c r="C389" s="55"/>
      <c r="D389" s="55"/>
      <c r="E389" s="55"/>
      <c r="F389" s="55"/>
      <c r="H389" s="1"/>
      <c r="I389" s="1"/>
      <c r="J389" s="1"/>
      <c r="K389" s="1"/>
      <c r="L389" s="1"/>
      <c r="M389" s="1"/>
      <c r="N389" s="1"/>
      <c r="O389" s="1"/>
      <c r="P389" s="1"/>
    </row>
    <row r="390" spans="1:16" x14ac:dyDescent="0.25">
      <c r="A390" s="36">
        <v>386</v>
      </c>
      <c r="B390" s="345"/>
      <c r="C390" s="55"/>
      <c r="D390" s="55"/>
      <c r="E390" s="55"/>
      <c r="F390" s="55"/>
      <c r="H390" s="1"/>
      <c r="I390" s="1"/>
      <c r="J390" s="1"/>
      <c r="K390" s="1"/>
      <c r="L390" s="1"/>
      <c r="M390" s="1"/>
      <c r="N390" s="1"/>
      <c r="O390" s="1"/>
      <c r="P390" s="1"/>
    </row>
    <row r="391" spans="1:16" x14ac:dyDescent="0.25">
      <c r="A391" s="36">
        <v>387</v>
      </c>
      <c r="B391" s="345"/>
      <c r="C391" s="55"/>
      <c r="D391" s="55"/>
      <c r="E391" s="55"/>
      <c r="F391" s="55"/>
      <c r="H391" s="1"/>
      <c r="I391" s="1"/>
      <c r="J391" s="1"/>
      <c r="K391" s="1"/>
      <c r="L391" s="1"/>
      <c r="M391" s="1"/>
      <c r="N391" s="1"/>
      <c r="O391" s="1"/>
      <c r="P391" s="1"/>
    </row>
    <row r="392" spans="1:16" x14ac:dyDescent="0.25">
      <c r="A392" s="36">
        <v>388</v>
      </c>
      <c r="B392" s="345"/>
      <c r="C392" s="55"/>
      <c r="D392" s="55"/>
      <c r="E392" s="55"/>
      <c r="F392" s="55"/>
      <c r="H392" s="1"/>
      <c r="I392" s="1"/>
      <c r="J392" s="1"/>
      <c r="K392" s="1"/>
      <c r="L392" s="1"/>
      <c r="M392" s="1"/>
      <c r="N392" s="1"/>
      <c r="O392" s="1"/>
      <c r="P392" s="1"/>
    </row>
    <row r="393" spans="1:16" x14ac:dyDescent="0.25">
      <c r="A393" s="36">
        <v>389</v>
      </c>
      <c r="B393" s="345"/>
      <c r="C393" s="55"/>
      <c r="D393" s="55"/>
      <c r="E393" s="55"/>
      <c r="F393" s="55"/>
      <c r="H393" s="1"/>
      <c r="I393" s="1"/>
      <c r="J393" s="1"/>
      <c r="K393" s="1"/>
      <c r="L393" s="1"/>
      <c r="M393" s="1"/>
      <c r="N393" s="1"/>
      <c r="O393" s="1"/>
      <c r="P393" s="1"/>
    </row>
    <row r="394" spans="1:16" x14ac:dyDescent="0.25">
      <c r="A394" s="36">
        <v>390</v>
      </c>
      <c r="B394" s="345"/>
      <c r="C394" s="55"/>
      <c r="D394" s="55"/>
      <c r="E394" s="55"/>
      <c r="F394" s="55"/>
      <c r="H394" s="1"/>
      <c r="I394" s="1"/>
      <c r="J394" s="1"/>
      <c r="K394" s="1"/>
      <c r="L394" s="1"/>
      <c r="M394" s="1"/>
      <c r="N394" s="1"/>
      <c r="O394" s="1"/>
      <c r="P394" s="1"/>
    </row>
    <row r="395" spans="1:16" x14ac:dyDescent="0.25">
      <c r="A395" s="36">
        <v>391</v>
      </c>
      <c r="B395" s="345"/>
      <c r="C395" s="55"/>
      <c r="D395" s="55"/>
      <c r="E395" s="55"/>
      <c r="F395" s="55"/>
      <c r="H395" s="1"/>
      <c r="I395" s="1"/>
      <c r="J395" s="1"/>
      <c r="K395" s="1"/>
      <c r="L395" s="1"/>
      <c r="M395" s="1"/>
      <c r="N395" s="1"/>
      <c r="O395" s="1"/>
      <c r="P395" s="1"/>
    </row>
    <row r="396" spans="1:16" x14ac:dyDescent="0.25">
      <c r="A396" s="36">
        <v>392</v>
      </c>
      <c r="B396" s="345"/>
      <c r="C396" s="55"/>
      <c r="D396" s="55"/>
      <c r="E396" s="55"/>
      <c r="F396" s="55"/>
      <c r="H396" s="1"/>
      <c r="I396" s="1"/>
      <c r="J396" s="1"/>
      <c r="K396" s="1"/>
      <c r="L396" s="1"/>
      <c r="M396" s="1"/>
      <c r="N396" s="1"/>
      <c r="O396" s="1"/>
      <c r="P396" s="1"/>
    </row>
    <row r="397" spans="1:16" x14ac:dyDescent="0.25">
      <c r="A397" s="36">
        <v>393</v>
      </c>
      <c r="B397" s="345"/>
      <c r="C397" s="55"/>
      <c r="D397" s="55"/>
      <c r="E397" s="55"/>
      <c r="F397" s="55"/>
      <c r="H397" s="1"/>
      <c r="I397" s="1"/>
      <c r="J397" s="1"/>
      <c r="K397" s="1"/>
      <c r="L397" s="1"/>
      <c r="M397" s="1"/>
      <c r="N397" s="1"/>
      <c r="O397" s="1"/>
      <c r="P397" s="1"/>
    </row>
    <row r="398" spans="1:16" x14ac:dyDescent="0.25">
      <c r="A398" s="36">
        <v>394</v>
      </c>
      <c r="B398" s="345"/>
      <c r="C398" s="55"/>
      <c r="D398" s="55"/>
      <c r="E398" s="55"/>
      <c r="F398" s="55"/>
      <c r="H398" s="1"/>
      <c r="I398" s="1"/>
      <c r="J398" s="1"/>
      <c r="K398" s="1"/>
      <c r="L398" s="1"/>
      <c r="M398" s="1"/>
      <c r="N398" s="1"/>
      <c r="O398" s="1"/>
      <c r="P398" s="1"/>
    </row>
    <row r="399" spans="1:16" x14ac:dyDescent="0.25">
      <c r="A399" s="36">
        <v>395</v>
      </c>
      <c r="B399" s="345"/>
      <c r="C399" s="55"/>
      <c r="D399" s="55"/>
      <c r="E399" s="55"/>
      <c r="F399" s="55"/>
      <c r="H399" s="1"/>
      <c r="I399" s="1"/>
      <c r="J399" s="1"/>
      <c r="K399" s="1"/>
      <c r="L399" s="1"/>
      <c r="M399" s="1"/>
      <c r="N399" s="1"/>
      <c r="O399" s="1"/>
      <c r="P399" s="1"/>
    </row>
    <row r="400" spans="1:16" x14ac:dyDescent="0.25">
      <c r="A400" s="36">
        <v>396</v>
      </c>
      <c r="B400" s="345"/>
      <c r="C400" s="55"/>
      <c r="D400" s="55"/>
      <c r="E400" s="55"/>
      <c r="F400" s="55"/>
      <c r="H400" s="1"/>
      <c r="I400" s="1"/>
      <c r="J400" s="1"/>
      <c r="K400" s="1"/>
      <c r="L400" s="1"/>
      <c r="M400" s="1"/>
      <c r="N400" s="1"/>
      <c r="O400" s="1"/>
      <c r="P400" s="1"/>
    </row>
    <row r="401" spans="1:16" x14ac:dyDescent="0.25">
      <c r="A401" s="36">
        <v>397</v>
      </c>
      <c r="B401" s="345"/>
      <c r="C401" s="55"/>
      <c r="D401" s="55"/>
      <c r="E401" s="55"/>
      <c r="F401" s="55"/>
      <c r="H401" s="1"/>
      <c r="I401" s="1"/>
      <c r="J401" s="1"/>
      <c r="K401" s="1"/>
      <c r="L401" s="1"/>
      <c r="M401" s="1"/>
      <c r="N401" s="1"/>
      <c r="O401" s="1"/>
      <c r="P401" s="1"/>
    </row>
    <row r="402" spans="1:16" x14ac:dyDescent="0.25">
      <c r="A402" s="36">
        <v>398</v>
      </c>
      <c r="B402" s="345"/>
      <c r="C402" s="55"/>
      <c r="D402" s="55"/>
      <c r="E402" s="55"/>
      <c r="F402" s="55"/>
      <c r="H402" s="1"/>
      <c r="I402" s="1"/>
      <c r="J402" s="1"/>
      <c r="K402" s="1"/>
      <c r="L402" s="1"/>
      <c r="M402" s="1"/>
      <c r="N402" s="1"/>
      <c r="O402" s="1"/>
      <c r="P402" s="1"/>
    </row>
    <row r="403" spans="1:16" x14ac:dyDescent="0.25">
      <c r="A403" s="36">
        <v>399</v>
      </c>
      <c r="B403" s="345"/>
      <c r="C403" s="55"/>
      <c r="D403" s="55"/>
      <c r="E403" s="55"/>
      <c r="F403" s="55"/>
      <c r="H403" s="1"/>
      <c r="I403" s="1"/>
      <c r="J403" s="1"/>
      <c r="K403" s="1"/>
      <c r="L403" s="1"/>
      <c r="M403" s="1"/>
      <c r="N403" s="1"/>
      <c r="O403" s="1"/>
      <c r="P403" s="1"/>
    </row>
    <row r="404" spans="1:16" x14ac:dyDescent="0.25">
      <c r="A404" s="36">
        <v>400</v>
      </c>
      <c r="B404" s="345"/>
      <c r="C404" s="55"/>
      <c r="D404" s="55"/>
      <c r="E404" s="55"/>
      <c r="F404" s="55"/>
      <c r="H404" s="1"/>
      <c r="I404" s="1"/>
      <c r="J404" s="1"/>
      <c r="K404" s="1"/>
      <c r="L404" s="1"/>
      <c r="M404" s="1"/>
      <c r="N404" s="1"/>
      <c r="O404" s="1"/>
      <c r="P404" s="1"/>
    </row>
    <row r="405" spans="1:16" x14ac:dyDescent="0.25">
      <c r="A405" s="36">
        <v>401</v>
      </c>
      <c r="B405" s="345"/>
      <c r="C405" s="55"/>
      <c r="D405" s="55"/>
      <c r="E405" s="55"/>
      <c r="F405" s="55"/>
      <c r="H405" s="1"/>
      <c r="I405" s="1"/>
      <c r="J405" s="1"/>
      <c r="K405" s="1"/>
      <c r="L405" s="1"/>
      <c r="M405" s="1"/>
      <c r="N405" s="1"/>
      <c r="O405" s="1"/>
      <c r="P405" s="1"/>
    </row>
    <row r="406" spans="1:16" x14ac:dyDescent="0.25">
      <c r="A406" s="36">
        <v>402</v>
      </c>
      <c r="B406" s="345"/>
      <c r="C406" s="55"/>
      <c r="D406" s="55"/>
      <c r="E406" s="55"/>
      <c r="F406" s="55"/>
      <c r="H406" s="1"/>
      <c r="I406" s="1"/>
      <c r="J406" s="1"/>
      <c r="K406" s="1"/>
      <c r="L406" s="1"/>
      <c r="M406" s="1"/>
      <c r="N406" s="1"/>
      <c r="O406" s="1"/>
      <c r="P406" s="1"/>
    </row>
    <row r="407" spans="1:16" x14ac:dyDescent="0.25">
      <c r="A407" s="36">
        <v>403</v>
      </c>
      <c r="B407" s="345"/>
      <c r="C407" s="55"/>
      <c r="D407" s="55"/>
      <c r="E407" s="55"/>
      <c r="F407" s="55"/>
      <c r="H407" s="1"/>
      <c r="I407" s="1"/>
      <c r="J407" s="1"/>
      <c r="K407" s="1"/>
      <c r="L407" s="1"/>
      <c r="M407" s="1"/>
      <c r="N407" s="1"/>
      <c r="O407" s="1"/>
      <c r="P407" s="1"/>
    </row>
    <row r="408" spans="1:16" x14ac:dyDescent="0.25">
      <c r="A408" s="36">
        <v>404</v>
      </c>
      <c r="B408" s="345"/>
      <c r="C408" s="55"/>
      <c r="D408" s="55"/>
      <c r="E408" s="55"/>
      <c r="F408" s="55"/>
      <c r="H408" s="1"/>
      <c r="I408" s="1"/>
      <c r="J408" s="1"/>
      <c r="K408" s="1"/>
      <c r="L408" s="1"/>
      <c r="M408" s="1"/>
      <c r="N408" s="1"/>
      <c r="O408" s="1"/>
      <c r="P408" s="1"/>
    </row>
    <row r="409" spans="1:16" x14ac:dyDescent="0.25">
      <c r="A409" s="36">
        <v>405</v>
      </c>
      <c r="B409" s="345"/>
      <c r="C409" s="55"/>
      <c r="D409" s="55"/>
      <c r="E409" s="55"/>
      <c r="F409" s="55"/>
      <c r="H409" s="1"/>
      <c r="I409" s="1"/>
      <c r="J409" s="1"/>
      <c r="K409" s="1"/>
      <c r="L409" s="1"/>
      <c r="M409" s="1"/>
      <c r="N409" s="1"/>
      <c r="O409" s="1"/>
      <c r="P409" s="1"/>
    </row>
    <row r="410" spans="1:16" x14ac:dyDescent="0.25">
      <c r="A410" s="36">
        <v>406</v>
      </c>
      <c r="B410" s="345"/>
      <c r="C410" s="55"/>
      <c r="D410" s="55"/>
      <c r="E410" s="55"/>
      <c r="F410" s="55"/>
      <c r="H410" s="1"/>
      <c r="I410" s="1"/>
      <c r="J410" s="1"/>
      <c r="K410" s="1"/>
      <c r="L410" s="1"/>
      <c r="M410" s="1"/>
      <c r="N410" s="1"/>
      <c r="O410" s="1"/>
      <c r="P410" s="1"/>
    </row>
    <row r="411" spans="1:16" x14ac:dyDescent="0.25">
      <c r="A411" s="36">
        <v>407</v>
      </c>
      <c r="B411" s="345"/>
      <c r="C411" s="55"/>
      <c r="D411" s="55"/>
      <c r="E411" s="55"/>
      <c r="F411" s="55"/>
      <c r="H411" s="1"/>
      <c r="I411" s="1"/>
      <c r="J411" s="1"/>
      <c r="K411" s="1"/>
      <c r="L411" s="1"/>
      <c r="M411" s="1"/>
      <c r="N411" s="1"/>
      <c r="O411" s="1"/>
      <c r="P411" s="1"/>
    </row>
    <row r="412" spans="1:16" x14ac:dyDescent="0.25">
      <c r="A412" s="36">
        <v>408</v>
      </c>
      <c r="B412" s="345"/>
      <c r="C412" s="55"/>
      <c r="D412" s="55"/>
      <c r="E412" s="55"/>
      <c r="F412" s="55"/>
      <c r="H412" s="1"/>
      <c r="I412" s="1"/>
      <c r="J412" s="1"/>
      <c r="K412" s="1"/>
      <c r="L412" s="1"/>
      <c r="M412" s="1"/>
      <c r="N412" s="1"/>
      <c r="O412" s="1"/>
      <c r="P412" s="1"/>
    </row>
    <row r="413" spans="1:16" x14ac:dyDescent="0.25">
      <c r="A413" s="36">
        <v>409</v>
      </c>
      <c r="B413" s="345"/>
      <c r="C413" s="55"/>
      <c r="D413" s="55"/>
      <c r="E413" s="55"/>
      <c r="F413" s="55"/>
      <c r="H413" s="1"/>
      <c r="I413" s="1"/>
      <c r="J413" s="1"/>
      <c r="K413" s="1"/>
      <c r="L413" s="1"/>
      <c r="M413" s="1"/>
      <c r="N413" s="1"/>
      <c r="O413" s="1"/>
      <c r="P413" s="1"/>
    </row>
    <row r="414" spans="1:16" x14ac:dyDescent="0.25">
      <c r="A414" s="36">
        <v>410</v>
      </c>
      <c r="B414" s="345"/>
      <c r="C414" s="55"/>
      <c r="D414" s="55"/>
      <c r="E414" s="55"/>
      <c r="F414" s="55"/>
      <c r="H414" s="1"/>
      <c r="I414" s="1"/>
      <c r="J414" s="1"/>
      <c r="K414" s="1"/>
      <c r="L414" s="1"/>
      <c r="M414" s="1"/>
      <c r="N414" s="1"/>
      <c r="O414" s="1"/>
      <c r="P414" s="1"/>
    </row>
    <row r="415" spans="1:16" x14ac:dyDescent="0.25">
      <c r="A415" s="36">
        <v>411</v>
      </c>
      <c r="B415" s="345"/>
      <c r="C415" s="55"/>
      <c r="D415" s="55"/>
      <c r="E415" s="55"/>
      <c r="F415" s="55"/>
      <c r="H415" s="1"/>
      <c r="I415" s="1"/>
      <c r="J415" s="1"/>
      <c r="K415" s="1"/>
      <c r="L415" s="1"/>
      <c r="M415" s="1"/>
      <c r="N415" s="1"/>
      <c r="O415" s="1"/>
      <c r="P415" s="1"/>
    </row>
    <row r="416" spans="1:16" x14ac:dyDescent="0.25">
      <c r="A416" s="36">
        <v>412</v>
      </c>
      <c r="B416" s="345"/>
      <c r="C416" s="55"/>
      <c r="D416" s="55"/>
      <c r="E416" s="55"/>
      <c r="F416" s="55"/>
      <c r="H416" s="1"/>
      <c r="I416" s="1"/>
      <c r="J416" s="1"/>
      <c r="K416" s="1"/>
      <c r="L416" s="1"/>
      <c r="M416" s="1"/>
      <c r="N416" s="1"/>
      <c r="O416" s="1"/>
      <c r="P416" s="1"/>
    </row>
    <row r="417" spans="1:16" x14ac:dyDescent="0.25">
      <c r="A417" s="36">
        <v>413</v>
      </c>
      <c r="B417" s="345"/>
      <c r="C417" s="55"/>
      <c r="D417" s="55"/>
      <c r="E417" s="55"/>
      <c r="F417" s="55"/>
      <c r="H417" s="1"/>
      <c r="I417" s="1"/>
      <c r="J417" s="1"/>
      <c r="K417" s="1"/>
      <c r="L417" s="1"/>
      <c r="M417" s="1"/>
      <c r="N417" s="1"/>
      <c r="O417" s="1"/>
      <c r="P417" s="1"/>
    </row>
    <row r="418" spans="1:16" x14ac:dyDescent="0.25">
      <c r="A418" s="36">
        <v>414</v>
      </c>
      <c r="B418" s="345"/>
      <c r="C418" s="55"/>
      <c r="D418" s="55"/>
      <c r="E418" s="55"/>
      <c r="F418" s="55"/>
      <c r="H418" s="1"/>
      <c r="I418" s="1"/>
      <c r="J418" s="1"/>
      <c r="K418" s="1"/>
      <c r="L418" s="1"/>
      <c r="M418" s="1"/>
      <c r="N418" s="1"/>
      <c r="O418" s="1"/>
      <c r="P418" s="1"/>
    </row>
    <row r="419" spans="1:16" x14ac:dyDescent="0.25">
      <c r="A419" s="36">
        <v>415</v>
      </c>
      <c r="B419" s="345"/>
      <c r="C419" s="55"/>
      <c r="D419" s="55"/>
      <c r="E419" s="55"/>
      <c r="F419" s="55"/>
      <c r="H419" s="1"/>
      <c r="I419" s="1"/>
      <c r="J419" s="1"/>
      <c r="K419" s="1"/>
      <c r="L419" s="1"/>
      <c r="M419" s="1"/>
      <c r="N419" s="1"/>
      <c r="O419" s="1"/>
      <c r="P419" s="1"/>
    </row>
    <row r="420" spans="1:16" x14ac:dyDescent="0.25">
      <c r="A420" s="36">
        <v>416</v>
      </c>
      <c r="B420" s="345"/>
      <c r="C420" s="55"/>
      <c r="D420" s="55"/>
      <c r="E420" s="55"/>
      <c r="F420" s="55"/>
      <c r="H420" s="1"/>
      <c r="I420" s="1"/>
      <c r="J420" s="1"/>
      <c r="K420" s="1"/>
      <c r="L420" s="1"/>
      <c r="M420" s="1"/>
      <c r="N420" s="1"/>
      <c r="O420" s="1"/>
      <c r="P420" s="1"/>
    </row>
    <row r="421" spans="1:16" x14ac:dyDescent="0.25">
      <c r="A421" s="36">
        <v>417</v>
      </c>
      <c r="B421" s="345"/>
      <c r="C421" s="55"/>
      <c r="D421" s="55"/>
      <c r="E421" s="55"/>
      <c r="F421" s="55"/>
      <c r="H421" s="1"/>
      <c r="I421" s="1"/>
      <c r="J421" s="1"/>
      <c r="K421" s="1"/>
      <c r="L421" s="1"/>
      <c r="M421" s="1"/>
      <c r="N421" s="1"/>
      <c r="O421" s="1"/>
      <c r="P421" s="1"/>
    </row>
    <row r="422" spans="1:16" x14ac:dyDescent="0.25">
      <c r="A422" s="36">
        <v>418</v>
      </c>
      <c r="B422" s="345"/>
      <c r="C422" s="55"/>
      <c r="D422" s="55"/>
      <c r="E422" s="55"/>
      <c r="F422" s="55"/>
      <c r="H422" s="1"/>
      <c r="I422" s="1"/>
      <c r="J422" s="1"/>
      <c r="K422" s="1"/>
      <c r="L422" s="1"/>
      <c r="M422" s="1"/>
      <c r="N422" s="1"/>
      <c r="O422" s="1"/>
      <c r="P422" s="1"/>
    </row>
    <row r="423" spans="1:16" x14ac:dyDescent="0.25">
      <c r="A423" s="36">
        <v>419</v>
      </c>
      <c r="B423" s="345"/>
      <c r="C423" s="55"/>
      <c r="D423" s="55"/>
      <c r="E423" s="55"/>
      <c r="F423" s="55"/>
      <c r="H423" s="1"/>
      <c r="I423" s="1"/>
      <c r="J423" s="1"/>
      <c r="K423" s="1"/>
      <c r="L423" s="1"/>
      <c r="M423" s="1"/>
      <c r="N423" s="1"/>
      <c r="O423" s="1"/>
      <c r="P423" s="1"/>
    </row>
    <row r="424" spans="1:16" x14ac:dyDescent="0.25">
      <c r="A424" s="36">
        <v>420</v>
      </c>
      <c r="B424" s="345"/>
      <c r="C424" s="55"/>
      <c r="D424" s="55"/>
      <c r="E424" s="55"/>
      <c r="F424" s="55"/>
      <c r="H424" s="1"/>
      <c r="I424" s="1"/>
      <c r="J424" s="1"/>
      <c r="K424" s="1"/>
      <c r="L424" s="1"/>
      <c r="M424" s="1"/>
      <c r="N424" s="1"/>
      <c r="O424" s="1"/>
      <c r="P424" s="1"/>
    </row>
    <row r="425" spans="1:16" x14ac:dyDescent="0.25">
      <c r="A425" s="36">
        <v>421</v>
      </c>
      <c r="B425" s="345"/>
      <c r="C425" s="55"/>
      <c r="D425" s="55"/>
      <c r="E425" s="55"/>
      <c r="F425" s="55"/>
      <c r="H425" s="1"/>
      <c r="I425" s="1"/>
      <c r="J425" s="1"/>
      <c r="K425" s="1"/>
      <c r="L425" s="1"/>
      <c r="M425" s="1"/>
      <c r="N425" s="1"/>
      <c r="O425" s="1"/>
      <c r="P425" s="1"/>
    </row>
    <row r="426" spans="1:16" x14ac:dyDescent="0.25">
      <c r="A426" s="36">
        <v>422</v>
      </c>
      <c r="B426" s="345"/>
      <c r="C426" s="55"/>
      <c r="D426" s="55"/>
      <c r="E426" s="55"/>
      <c r="F426" s="55"/>
      <c r="H426" s="1"/>
      <c r="I426" s="1"/>
      <c r="J426" s="1"/>
      <c r="K426" s="1"/>
      <c r="L426" s="1"/>
      <c r="M426" s="1"/>
      <c r="N426" s="1"/>
      <c r="O426" s="1"/>
      <c r="P426" s="1"/>
    </row>
    <row r="427" spans="1:16" x14ac:dyDescent="0.25">
      <c r="A427" s="36">
        <v>423</v>
      </c>
      <c r="B427" s="345"/>
      <c r="C427" s="55"/>
      <c r="D427" s="55"/>
      <c r="E427" s="55"/>
      <c r="F427" s="55"/>
      <c r="H427" s="1"/>
      <c r="I427" s="1"/>
      <c r="J427" s="1"/>
      <c r="K427" s="1"/>
      <c r="L427" s="1"/>
      <c r="M427" s="1"/>
      <c r="N427" s="1"/>
      <c r="O427" s="1"/>
      <c r="P427" s="1"/>
    </row>
    <row r="428" spans="1:16" x14ac:dyDescent="0.25">
      <c r="A428" s="36">
        <v>424</v>
      </c>
      <c r="B428" s="345"/>
      <c r="C428" s="55"/>
      <c r="D428" s="55"/>
      <c r="E428" s="55"/>
      <c r="F428" s="55"/>
      <c r="H428" s="1"/>
      <c r="I428" s="1"/>
      <c r="J428" s="1"/>
      <c r="K428" s="1"/>
      <c r="L428" s="1"/>
      <c r="M428" s="1"/>
      <c r="N428" s="1"/>
      <c r="O428" s="1"/>
      <c r="P428" s="1"/>
    </row>
    <row r="429" spans="1:16" x14ac:dyDescent="0.25">
      <c r="A429" s="36">
        <v>425</v>
      </c>
      <c r="B429" s="345"/>
      <c r="C429" s="55"/>
      <c r="D429" s="55"/>
      <c r="E429" s="55"/>
      <c r="F429" s="55"/>
      <c r="H429" s="1"/>
      <c r="I429" s="1"/>
      <c r="J429" s="1"/>
      <c r="K429" s="1"/>
      <c r="L429" s="1"/>
      <c r="M429" s="1"/>
      <c r="N429" s="1"/>
      <c r="O429" s="1"/>
      <c r="P429" s="1"/>
    </row>
    <row r="430" spans="1:16" x14ac:dyDescent="0.25">
      <c r="A430" s="36">
        <v>426</v>
      </c>
      <c r="B430" s="345"/>
      <c r="C430" s="55"/>
      <c r="D430" s="55"/>
      <c r="E430" s="55"/>
      <c r="F430" s="55"/>
      <c r="H430" s="1"/>
      <c r="I430" s="1"/>
      <c r="J430" s="1"/>
      <c r="K430" s="1"/>
      <c r="L430" s="1"/>
      <c r="M430" s="1"/>
      <c r="N430" s="1"/>
      <c r="O430" s="1"/>
      <c r="P430" s="1"/>
    </row>
    <row r="431" spans="1:16" x14ac:dyDescent="0.25">
      <c r="A431" s="36">
        <v>427</v>
      </c>
      <c r="B431" s="345"/>
      <c r="C431" s="55"/>
      <c r="D431" s="55"/>
      <c r="E431" s="55"/>
      <c r="F431" s="55"/>
      <c r="H431" s="1"/>
      <c r="I431" s="1"/>
      <c r="J431" s="1"/>
      <c r="K431" s="1"/>
      <c r="L431" s="1"/>
      <c r="M431" s="1"/>
      <c r="N431" s="1"/>
      <c r="O431" s="1"/>
      <c r="P431" s="1"/>
    </row>
    <row r="432" spans="1:16" x14ac:dyDescent="0.25">
      <c r="A432" s="36">
        <v>428</v>
      </c>
      <c r="B432" s="345"/>
      <c r="C432" s="55"/>
      <c r="D432" s="55"/>
      <c r="E432" s="55"/>
      <c r="F432" s="55"/>
      <c r="H432" s="1"/>
      <c r="I432" s="1"/>
      <c r="J432" s="1"/>
      <c r="K432" s="1"/>
      <c r="L432" s="1"/>
      <c r="M432" s="1"/>
      <c r="N432" s="1"/>
      <c r="O432" s="1"/>
      <c r="P432" s="1"/>
    </row>
    <row r="433" spans="1:16" x14ac:dyDescent="0.25">
      <c r="A433" s="36">
        <v>429</v>
      </c>
      <c r="B433" s="345"/>
      <c r="C433" s="55"/>
      <c r="D433" s="55"/>
      <c r="E433" s="55"/>
      <c r="F433" s="55"/>
      <c r="H433" s="1"/>
      <c r="I433" s="1"/>
      <c r="J433" s="1"/>
      <c r="K433" s="1"/>
      <c r="L433" s="1"/>
      <c r="M433" s="1"/>
      <c r="N433" s="1"/>
      <c r="O433" s="1"/>
      <c r="P433" s="1"/>
    </row>
    <row r="434" spans="1:16" x14ac:dyDescent="0.25">
      <c r="A434" s="36">
        <v>430</v>
      </c>
      <c r="B434" s="345"/>
      <c r="C434" s="55"/>
      <c r="D434" s="55"/>
      <c r="E434" s="55"/>
      <c r="F434" s="55"/>
      <c r="H434" s="1"/>
      <c r="I434" s="1"/>
      <c r="J434" s="1"/>
      <c r="K434" s="1"/>
      <c r="L434" s="1"/>
      <c r="M434" s="1"/>
      <c r="N434" s="1"/>
      <c r="O434" s="1"/>
      <c r="P434" s="1"/>
    </row>
    <row r="435" spans="1:16" x14ac:dyDescent="0.25">
      <c r="A435" s="36">
        <v>431</v>
      </c>
      <c r="B435" s="345"/>
      <c r="C435" s="55"/>
      <c r="D435" s="55"/>
      <c r="E435" s="55"/>
      <c r="F435" s="55"/>
      <c r="H435" s="1"/>
      <c r="I435" s="1"/>
      <c r="J435" s="1"/>
      <c r="K435" s="1"/>
      <c r="L435" s="1"/>
      <c r="M435" s="1"/>
      <c r="N435" s="1"/>
      <c r="O435" s="1"/>
      <c r="P435" s="1"/>
    </row>
    <row r="436" spans="1:16" x14ac:dyDescent="0.25">
      <c r="A436" s="36">
        <v>432</v>
      </c>
      <c r="B436" s="345"/>
      <c r="C436" s="55"/>
      <c r="D436" s="55"/>
      <c r="E436" s="55"/>
      <c r="F436" s="55"/>
      <c r="H436" s="1"/>
      <c r="I436" s="1"/>
      <c r="J436" s="1"/>
      <c r="K436" s="1"/>
      <c r="L436" s="1"/>
      <c r="M436" s="1"/>
      <c r="N436" s="1"/>
      <c r="O436" s="1"/>
      <c r="P436" s="1"/>
    </row>
    <row r="437" spans="1:16" x14ac:dyDescent="0.25">
      <c r="A437" s="36">
        <v>433</v>
      </c>
      <c r="B437" s="345"/>
      <c r="C437" s="55"/>
      <c r="D437" s="55"/>
      <c r="E437" s="55"/>
      <c r="F437" s="55"/>
      <c r="H437" s="1"/>
      <c r="I437" s="1"/>
      <c r="J437" s="1"/>
      <c r="K437" s="1"/>
      <c r="L437" s="1"/>
      <c r="M437" s="1"/>
      <c r="N437" s="1"/>
      <c r="O437" s="1"/>
      <c r="P437" s="1"/>
    </row>
    <row r="438" spans="1:16" x14ac:dyDescent="0.25">
      <c r="A438" s="36">
        <v>434</v>
      </c>
      <c r="B438" s="345"/>
      <c r="C438" s="55"/>
      <c r="D438" s="55"/>
      <c r="E438" s="55"/>
      <c r="F438" s="55"/>
      <c r="H438" s="1"/>
      <c r="I438" s="1"/>
      <c r="J438" s="1"/>
      <c r="K438" s="1"/>
      <c r="L438" s="1"/>
      <c r="M438" s="1"/>
      <c r="N438" s="1"/>
      <c r="O438" s="1"/>
      <c r="P438" s="1"/>
    </row>
    <row r="439" spans="1:16" x14ac:dyDescent="0.25">
      <c r="A439" s="36">
        <v>435</v>
      </c>
      <c r="B439" s="345"/>
      <c r="C439" s="55"/>
      <c r="D439" s="55"/>
      <c r="E439" s="55"/>
      <c r="F439" s="55"/>
      <c r="H439" s="1"/>
      <c r="I439" s="1"/>
      <c r="J439" s="1"/>
      <c r="K439" s="1"/>
      <c r="L439" s="1"/>
      <c r="M439" s="1"/>
      <c r="N439" s="1"/>
      <c r="O439" s="1"/>
      <c r="P439" s="1"/>
    </row>
    <row r="440" spans="1:16" x14ac:dyDescent="0.25">
      <c r="A440" s="36">
        <v>436</v>
      </c>
      <c r="B440" s="345"/>
      <c r="C440" s="55"/>
      <c r="D440" s="55"/>
      <c r="E440" s="55"/>
      <c r="F440" s="55"/>
      <c r="H440" s="1"/>
      <c r="I440" s="1"/>
      <c r="J440" s="1"/>
      <c r="K440" s="1"/>
      <c r="L440" s="1"/>
      <c r="M440" s="1"/>
      <c r="N440" s="1"/>
      <c r="O440" s="1"/>
      <c r="P440" s="1"/>
    </row>
    <row r="441" spans="1:16" x14ac:dyDescent="0.25">
      <c r="A441" s="36">
        <v>437</v>
      </c>
      <c r="B441" s="345"/>
      <c r="C441" s="55"/>
      <c r="D441" s="55"/>
      <c r="E441" s="55"/>
      <c r="F441" s="55"/>
      <c r="H441" s="1"/>
      <c r="I441" s="1"/>
      <c r="J441" s="1"/>
      <c r="K441" s="1"/>
      <c r="L441" s="1"/>
      <c r="M441" s="1"/>
      <c r="N441" s="1"/>
      <c r="O441" s="1"/>
      <c r="P441" s="1"/>
    </row>
    <row r="442" spans="1:16" x14ac:dyDescent="0.25">
      <c r="A442" s="36">
        <v>438</v>
      </c>
      <c r="B442" s="345"/>
      <c r="C442" s="55"/>
      <c r="D442" s="55"/>
      <c r="E442" s="55"/>
      <c r="F442" s="55"/>
      <c r="H442" s="1"/>
      <c r="I442" s="1"/>
      <c r="J442" s="1"/>
      <c r="K442" s="1"/>
      <c r="L442" s="1"/>
      <c r="M442" s="1"/>
      <c r="N442" s="1"/>
      <c r="O442" s="1"/>
      <c r="P442" s="1"/>
    </row>
    <row r="443" spans="1:16" x14ac:dyDescent="0.25">
      <c r="A443" s="36">
        <v>439</v>
      </c>
      <c r="B443" s="345"/>
      <c r="C443" s="55"/>
      <c r="D443" s="55"/>
      <c r="E443" s="55"/>
      <c r="F443" s="55"/>
      <c r="H443" s="1"/>
      <c r="I443" s="1"/>
      <c r="J443" s="1"/>
      <c r="K443" s="1"/>
      <c r="L443" s="1"/>
      <c r="M443" s="1"/>
      <c r="N443" s="1"/>
      <c r="O443" s="1"/>
      <c r="P443" s="1"/>
    </row>
    <row r="444" spans="1:16" x14ac:dyDescent="0.25">
      <c r="A444" s="36">
        <v>440</v>
      </c>
      <c r="B444" s="345"/>
      <c r="C444" s="55"/>
      <c r="D444" s="55"/>
      <c r="E444" s="55"/>
      <c r="F444" s="55"/>
      <c r="H444" s="1"/>
      <c r="I444" s="1"/>
      <c r="J444" s="1"/>
      <c r="K444" s="1"/>
      <c r="L444" s="1"/>
      <c r="M444" s="1"/>
      <c r="N444" s="1"/>
      <c r="O444" s="1"/>
      <c r="P444" s="1"/>
    </row>
    <row r="445" spans="1:16" x14ac:dyDescent="0.25">
      <c r="A445" s="36">
        <v>441</v>
      </c>
      <c r="B445" s="345"/>
      <c r="C445" s="55"/>
      <c r="D445" s="55"/>
      <c r="E445" s="55"/>
      <c r="F445" s="55"/>
      <c r="H445" s="1"/>
      <c r="I445" s="1"/>
      <c r="J445" s="1"/>
      <c r="K445" s="1"/>
      <c r="L445" s="1"/>
      <c r="M445" s="1"/>
      <c r="N445" s="1"/>
      <c r="O445" s="1"/>
      <c r="P445" s="1"/>
    </row>
    <row r="446" spans="1:16" x14ac:dyDescent="0.25">
      <c r="A446" s="36">
        <v>442</v>
      </c>
      <c r="B446" s="345"/>
      <c r="C446" s="55"/>
      <c r="D446" s="55"/>
      <c r="E446" s="55"/>
      <c r="F446" s="55"/>
      <c r="H446" s="1"/>
      <c r="I446" s="1"/>
      <c r="J446" s="1"/>
      <c r="K446" s="1"/>
      <c r="L446" s="1"/>
      <c r="M446" s="1"/>
      <c r="N446" s="1"/>
      <c r="O446" s="1"/>
      <c r="P446" s="1"/>
    </row>
    <row r="447" spans="1:16" x14ac:dyDescent="0.25">
      <c r="A447" s="36">
        <v>443</v>
      </c>
      <c r="B447" s="345"/>
      <c r="C447" s="55"/>
      <c r="D447" s="55"/>
      <c r="E447" s="55"/>
      <c r="F447" s="55"/>
      <c r="H447" s="1"/>
      <c r="I447" s="1"/>
      <c r="J447" s="1"/>
      <c r="K447" s="1"/>
      <c r="L447" s="1"/>
      <c r="M447" s="1"/>
      <c r="N447" s="1"/>
      <c r="O447" s="1"/>
      <c r="P447" s="1"/>
    </row>
    <row r="448" spans="1:16" x14ac:dyDescent="0.25">
      <c r="A448" s="36">
        <v>444</v>
      </c>
      <c r="B448" s="345"/>
      <c r="C448" s="55"/>
      <c r="D448" s="55"/>
      <c r="E448" s="55"/>
      <c r="F448" s="55"/>
      <c r="H448" s="1"/>
      <c r="I448" s="1"/>
      <c r="J448" s="1"/>
      <c r="K448" s="1"/>
      <c r="L448" s="1"/>
      <c r="M448" s="1"/>
      <c r="N448" s="1"/>
      <c r="O448" s="1"/>
      <c r="P448" s="1"/>
    </row>
    <row r="449" spans="1:16" x14ac:dyDescent="0.25">
      <c r="A449" s="36">
        <v>445</v>
      </c>
      <c r="B449" s="345"/>
      <c r="C449" s="55"/>
      <c r="D449" s="55"/>
      <c r="E449" s="55"/>
      <c r="F449" s="55"/>
      <c r="H449" s="1"/>
      <c r="I449" s="1"/>
      <c r="J449" s="1"/>
      <c r="K449" s="1"/>
      <c r="L449" s="1"/>
      <c r="M449" s="1"/>
      <c r="N449" s="1"/>
      <c r="O449" s="1"/>
      <c r="P449" s="1"/>
    </row>
    <row r="450" spans="1:16" x14ac:dyDescent="0.25">
      <c r="A450" s="36">
        <v>446</v>
      </c>
      <c r="B450" s="345"/>
      <c r="C450" s="55"/>
      <c r="D450" s="55"/>
      <c r="E450" s="55"/>
      <c r="F450" s="55"/>
      <c r="H450" s="1"/>
      <c r="I450" s="1"/>
      <c r="J450" s="1"/>
      <c r="K450" s="1"/>
      <c r="L450" s="1"/>
      <c r="M450" s="1"/>
      <c r="N450" s="1"/>
      <c r="O450" s="1"/>
      <c r="P450" s="1"/>
    </row>
    <row r="451" spans="1:16" x14ac:dyDescent="0.25">
      <c r="A451" s="36">
        <v>447</v>
      </c>
      <c r="B451" s="345"/>
      <c r="C451" s="55"/>
      <c r="D451" s="55"/>
      <c r="E451" s="55"/>
      <c r="F451" s="55"/>
      <c r="H451" s="1"/>
      <c r="I451" s="1"/>
      <c r="J451" s="1"/>
      <c r="K451" s="1"/>
      <c r="L451" s="1"/>
      <c r="M451" s="1"/>
      <c r="N451" s="1"/>
      <c r="O451" s="1"/>
      <c r="P451" s="1"/>
    </row>
    <row r="452" spans="1:16" x14ac:dyDescent="0.25">
      <c r="A452" s="36">
        <v>448</v>
      </c>
      <c r="B452" s="345"/>
      <c r="C452" s="55"/>
      <c r="D452" s="55"/>
      <c r="E452" s="55"/>
      <c r="F452" s="55"/>
      <c r="H452" s="1"/>
      <c r="I452" s="1"/>
      <c r="J452" s="1"/>
      <c r="K452" s="1"/>
      <c r="L452" s="1"/>
      <c r="M452" s="1"/>
      <c r="N452" s="1"/>
      <c r="O452" s="1"/>
      <c r="P452" s="1"/>
    </row>
    <row r="453" spans="1:16" x14ac:dyDescent="0.25">
      <c r="A453" s="36">
        <v>449</v>
      </c>
      <c r="B453" s="345"/>
      <c r="C453" s="55"/>
      <c r="D453" s="55"/>
      <c r="E453" s="55"/>
      <c r="F453" s="55"/>
      <c r="H453" s="1"/>
      <c r="I453" s="1"/>
      <c r="J453" s="1"/>
      <c r="K453" s="1"/>
      <c r="L453" s="1"/>
      <c r="M453" s="1"/>
      <c r="N453" s="1"/>
      <c r="O453" s="1"/>
      <c r="P453" s="1"/>
    </row>
    <row r="454" spans="1:16" x14ac:dyDescent="0.25">
      <c r="A454" s="36">
        <v>450</v>
      </c>
      <c r="B454" s="345"/>
      <c r="C454" s="55"/>
      <c r="D454" s="55"/>
      <c r="E454" s="55"/>
      <c r="F454" s="55"/>
      <c r="H454" s="1"/>
      <c r="I454" s="1"/>
      <c r="J454" s="1"/>
      <c r="K454" s="1"/>
      <c r="L454" s="1"/>
      <c r="M454" s="1"/>
      <c r="N454" s="1"/>
      <c r="O454" s="1"/>
      <c r="P454" s="1"/>
    </row>
    <row r="455" spans="1:16" x14ac:dyDescent="0.25">
      <c r="A455" s="36">
        <v>451</v>
      </c>
      <c r="B455" s="345"/>
      <c r="C455" s="55"/>
      <c r="D455" s="55"/>
      <c r="E455" s="55"/>
      <c r="F455" s="55"/>
      <c r="H455" s="1"/>
      <c r="I455" s="1"/>
      <c r="J455" s="1"/>
      <c r="K455" s="1"/>
      <c r="L455" s="1"/>
      <c r="M455" s="1"/>
      <c r="N455" s="1"/>
      <c r="O455" s="1"/>
      <c r="P455" s="1"/>
    </row>
    <row r="456" spans="1:16" x14ac:dyDescent="0.25">
      <c r="A456" s="36">
        <v>452</v>
      </c>
      <c r="B456" s="345"/>
      <c r="C456" s="55"/>
      <c r="D456" s="55"/>
      <c r="E456" s="55"/>
      <c r="F456" s="55"/>
      <c r="H456" s="1"/>
      <c r="I456" s="1"/>
      <c r="J456" s="1"/>
      <c r="K456" s="1"/>
      <c r="L456" s="1"/>
      <c r="M456" s="1"/>
      <c r="N456" s="1"/>
      <c r="O456" s="1"/>
      <c r="P456" s="1"/>
    </row>
    <row r="457" spans="1:16" x14ac:dyDescent="0.25">
      <c r="A457" s="36">
        <v>453</v>
      </c>
      <c r="B457" s="345"/>
      <c r="C457" s="55"/>
      <c r="D457" s="55"/>
      <c r="E457" s="55"/>
      <c r="F457" s="55"/>
      <c r="H457" s="1"/>
      <c r="I457" s="1"/>
      <c r="J457" s="1"/>
      <c r="K457" s="1"/>
      <c r="L457" s="1"/>
      <c r="M457" s="1"/>
      <c r="N457" s="1"/>
      <c r="O457" s="1"/>
      <c r="P457" s="1"/>
    </row>
    <row r="458" spans="1:16" x14ac:dyDescent="0.25">
      <c r="A458" s="36">
        <v>454</v>
      </c>
      <c r="B458" s="345"/>
      <c r="C458" s="55"/>
      <c r="D458" s="55"/>
      <c r="E458" s="55"/>
      <c r="F458" s="55"/>
      <c r="H458" s="1"/>
      <c r="I458" s="1"/>
      <c r="J458" s="1"/>
      <c r="K458" s="1"/>
      <c r="L458" s="1"/>
      <c r="M458" s="1"/>
      <c r="N458" s="1"/>
      <c r="O458" s="1"/>
      <c r="P458" s="1"/>
    </row>
    <row r="459" spans="1:16" x14ac:dyDescent="0.25">
      <c r="A459" s="36">
        <v>455</v>
      </c>
      <c r="B459" s="345"/>
      <c r="C459" s="55"/>
      <c r="D459" s="55"/>
      <c r="E459" s="55"/>
      <c r="F459" s="55"/>
      <c r="H459" s="1"/>
      <c r="I459" s="1"/>
      <c r="J459" s="1"/>
      <c r="K459" s="1"/>
      <c r="L459" s="1"/>
      <c r="M459" s="1"/>
      <c r="N459" s="1"/>
      <c r="O459" s="1"/>
      <c r="P459" s="1"/>
    </row>
    <row r="460" spans="1:16" x14ac:dyDescent="0.25">
      <c r="A460" s="36">
        <v>456</v>
      </c>
      <c r="B460" s="345"/>
      <c r="C460" s="55"/>
      <c r="D460" s="55"/>
      <c r="E460" s="55"/>
      <c r="F460" s="55"/>
      <c r="H460" s="1"/>
      <c r="I460" s="1"/>
      <c r="J460" s="1"/>
      <c r="K460" s="1"/>
      <c r="L460" s="1"/>
      <c r="M460" s="1"/>
      <c r="N460" s="1"/>
      <c r="O460" s="1"/>
      <c r="P460" s="1"/>
    </row>
    <row r="461" spans="1:16" x14ac:dyDescent="0.25">
      <c r="A461" s="36">
        <v>457</v>
      </c>
      <c r="B461" s="345"/>
      <c r="C461" s="55"/>
      <c r="D461" s="55"/>
      <c r="E461" s="55"/>
      <c r="F461" s="55"/>
      <c r="H461" s="1"/>
      <c r="I461" s="1"/>
      <c r="J461" s="1"/>
      <c r="K461" s="1"/>
      <c r="L461" s="1"/>
      <c r="M461" s="1"/>
      <c r="N461" s="1"/>
      <c r="O461" s="1"/>
      <c r="P461" s="1"/>
    </row>
    <row r="462" spans="1:16" x14ac:dyDescent="0.25">
      <c r="A462" s="36">
        <v>458</v>
      </c>
      <c r="B462" s="345"/>
      <c r="C462" s="55"/>
      <c r="D462" s="55"/>
      <c r="E462" s="55"/>
      <c r="F462" s="55"/>
      <c r="H462" s="1"/>
      <c r="I462" s="1"/>
      <c r="J462" s="1"/>
      <c r="K462" s="1"/>
      <c r="L462" s="1"/>
      <c r="M462" s="1"/>
      <c r="N462" s="1"/>
      <c r="O462" s="1"/>
      <c r="P462" s="1"/>
    </row>
    <row r="463" spans="1:16" x14ac:dyDescent="0.25">
      <c r="A463" s="36">
        <v>459</v>
      </c>
      <c r="B463" s="345"/>
      <c r="C463" s="55"/>
      <c r="D463" s="55"/>
      <c r="E463" s="55"/>
      <c r="F463" s="55"/>
      <c r="H463" s="1"/>
      <c r="I463" s="1"/>
      <c r="J463" s="1"/>
      <c r="K463" s="1"/>
      <c r="L463" s="1"/>
      <c r="M463" s="1"/>
      <c r="N463" s="1"/>
      <c r="O463" s="1"/>
      <c r="P463" s="1"/>
    </row>
    <row r="464" spans="1:16" x14ac:dyDescent="0.25">
      <c r="A464" s="36">
        <v>460</v>
      </c>
      <c r="B464" s="345"/>
      <c r="C464" s="55"/>
      <c r="D464" s="55"/>
      <c r="E464" s="55"/>
      <c r="F464" s="55"/>
      <c r="H464" s="1"/>
      <c r="I464" s="1"/>
      <c r="J464" s="1"/>
      <c r="K464" s="1"/>
      <c r="L464" s="1"/>
      <c r="M464" s="1"/>
      <c r="N464" s="1"/>
      <c r="O464" s="1"/>
      <c r="P464" s="1"/>
    </row>
    <row r="465" spans="1:16" x14ac:dyDescent="0.25">
      <c r="A465" s="36">
        <v>461</v>
      </c>
      <c r="B465" s="345"/>
      <c r="C465" s="55"/>
      <c r="D465" s="55"/>
      <c r="E465" s="55"/>
      <c r="F465" s="55"/>
      <c r="H465" s="1"/>
      <c r="I465" s="1"/>
      <c r="J465" s="1"/>
      <c r="K465" s="1"/>
      <c r="L465" s="1"/>
      <c r="M465" s="1"/>
      <c r="N465" s="1"/>
      <c r="O465" s="1"/>
      <c r="P465" s="1"/>
    </row>
    <row r="466" spans="1:16" x14ac:dyDescent="0.25">
      <c r="A466" s="36">
        <v>462</v>
      </c>
      <c r="B466" s="345"/>
      <c r="C466" s="55"/>
      <c r="D466" s="55"/>
      <c r="E466" s="55"/>
      <c r="F466" s="55"/>
      <c r="H466" s="1"/>
      <c r="I466" s="1"/>
      <c r="J466" s="1"/>
      <c r="K466" s="1"/>
      <c r="L466" s="1"/>
      <c r="M466" s="1"/>
      <c r="N466" s="1"/>
      <c r="O466" s="1"/>
      <c r="P466" s="1"/>
    </row>
    <row r="467" spans="1:16" x14ac:dyDescent="0.25">
      <c r="A467" s="36">
        <v>463</v>
      </c>
      <c r="B467" s="345"/>
      <c r="C467" s="55"/>
      <c r="D467" s="55"/>
      <c r="E467" s="55"/>
      <c r="F467" s="55"/>
      <c r="H467" s="1"/>
      <c r="I467" s="1"/>
      <c r="J467" s="1"/>
      <c r="K467" s="1"/>
      <c r="L467" s="1"/>
      <c r="M467" s="1"/>
      <c r="N467" s="1"/>
      <c r="O467" s="1"/>
      <c r="P467" s="1"/>
    </row>
    <row r="468" spans="1:16" x14ac:dyDescent="0.25">
      <c r="A468" s="36">
        <v>464</v>
      </c>
      <c r="B468" s="345"/>
      <c r="C468" s="55"/>
      <c r="D468" s="55"/>
      <c r="E468" s="55"/>
      <c r="F468" s="55"/>
      <c r="H468" s="1"/>
      <c r="I468" s="1"/>
      <c r="J468" s="1"/>
      <c r="K468" s="1"/>
      <c r="L468" s="1"/>
      <c r="M468" s="1"/>
      <c r="N468" s="1"/>
      <c r="O468" s="1"/>
      <c r="P468" s="1"/>
    </row>
    <row r="469" spans="1:16" x14ac:dyDescent="0.25">
      <c r="A469" s="36">
        <v>465</v>
      </c>
      <c r="B469" s="345"/>
      <c r="C469" s="55"/>
      <c r="D469" s="55"/>
      <c r="E469" s="55"/>
      <c r="F469" s="55"/>
      <c r="H469" s="1"/>
      <c r="I469" s="1"/>
      <c r="J469" s="1"/>
      <c r="K469" s="1"/>
      <c r="L469" s="1"/>
      <c r="M469" s="1"/>
      <c r="N469" s="1"/>
      <c r="O469" s="1"/>
      <c r="P469" s="1"/>
    </row>
    <row r="470" spans="1:16" x14ac:dyDescent="0.25">
      <c r="A470" s="36">
        <v>466</v>
      </c>
      <c r="B470" s="345"/>
      <c r="C470" s="55"/>
      <c r="D470" s="55"/>
      <c r="E470" s="55"/>
      <c r="F470" s="55"/>
      <c r="H470" s="1"/>
      <c r="I470" s="1"/>
      <c r="J470" s="1"/>
      <c r="K470" s="1"/>
      <c r="L470" s="1"/>
      <c r="M470" s="1"/>
      <c r="N470" s="1"/>
      <c r="O470" s="1"/>
      <c r="P470" s="1"/>
    </row>
    <row r="471" spans="1:16" x14ac:dyDescent="0.25">
      <c r="A471" s="36">
        <v>467</v>
      </c>
      <c r="B471" s="345"/>
      <c r="C471" s="55"/>
      <c r="D471" s="55"/>
      <c r="E471" s="55"/>
      <c r="F471" s="55"/>
      <c r="H471" s="1"/>
      <c r="I471" s="1"/>
      <c r="J471" s="1"/>
      <c r="K471" s="1"/>
      <c r="L471" s="1"/>
      <c r="M471" s="1"/>
      <c r="N471" s="1"/>
      <c r="O471" s="1"/>
      <c r="P471" s="1"/>
    </row>
    <row r="472" spans="1:16" x14ac:dyDescent="0.25">
      <c r="A472" s="36">
        <v>468</v>
      </c>
      <c r="B472" s="345"/>
      <c r="C472" s="55"/>
      <c r="D472" s="55"/>
      <c r="E472" s="55"/>
      <c r="F472" s="55"/>
      <c r="H472" s="1"/>
      <c r="I472" s="1"/>
      <c r="J472" s="1"/>
      <c r="K472" s="1"/>
      <c r="L472" s="1"/>
      <c r="M472" s="1"/>
      <c r="N472" s="1"/>
      <c r="O472" s="1"/>
      <c r="P472" s="1"/>
    </row>
    <row r="473" spans="1:16" x14ac:dyDescent="0.25">
      <c r="A473" s="36">
        <v>469</v>
      </c>
      <c r="B473" s="345"/>
      <c r="C473" s="55"/>
      <c r="D473" s="55"/>
      <c r="E473" s="55"/>
      <c r="F473" s="55"/>
      <c r="H473" s="1"/>
      <c r="I473" s="1"/>
      <c r="J473" s="1"/>
      <c r="K473" s="1"/>
      <c r="L473" s="1"/>
      <c r="M473" s="1"/>
      <c r="N473" s="1"/>
      <c r="O473" s="1"/>
      <c r="P473" s="1"/>
    </row>
    <row r="474" spans="1:16" x14ac:dyDescent="0.25">
      <c r="A474" s="36">
        <v>470</v>
      </c>
      <c r="B474" s="345"/>
      <c r="C474" s="55"/>
      <c r="D474" s="55"/>
      <c r="E474" s="55"/>
      <c r="F474" s="55"/>
      <c r="H474" s="1"/>
      <c r="I474" s="1"/>
      <c r="J474" s="1"/>
      <c r="K474" s="1"/>
      <c r="L474" s="1"/>
      <c r="M474" s="1"/>
      <c r="N474" s="1"/>
      <c r="O474" s="1"/>
      <c r="P474" s="1"/>
    </row>
    <row r="475" spans="1:16" x14ac:dyDescent="0.25">
      <c r="A475" s="36">
        <v>471</v>
      </c>
      <c r="B475" s="345"/>
      <c r="C475" s="55"/>
      <c r="D475" s="55"/>
      <c r="E475" s="55"/>
      <c r="F475" s="55"/>
      <c r="H475" s="1"/>
      <c r="I475" s="1"/>
      <c r="J475" s="1"/>
      <c r="K475" s="1"/>
      <c r="L475" s="1"/>
      <c r="M475" s="1"/>
      <c r="N475" s="1"/>
      <c r="O475" s="1"/>
      <c r="P475" s="1"/>
    </row>
    <row r="476" spans="1:16" x14ac:dyDescent="0.25">
      <c r="A476" s="36">
        <v>472</v>
      </c>
      <c r="B476" s="345"/>
      <c r="C476" s="55"/>
      <c r="D476" s="55"/>
      <c r="E476" s="55"/>
      <c r="F476" s="55"/>
      <c r="H476" s="1"/>
      <c r="I476" s="1"/>
      <c r="J476" s="1"/>
      <c r="K476" s="1"/>
      <c r="L476" s="1"/>
      <c r="M476" s="1"/>
      <c r="N476" s="1"/>
      <c r="O476" s="1"/>
      <c r="P476" s="1"/>
    </row>
    <row r="477" spans="1:16" x14ac:dyDescent="0.25">
      <c r="A477" s="36">
        <v>473</v>
      </c>
      <c r="B477" s="345"/>
      <c r="C477" s="55"/>
      <c r="D477" s="55"/>
      <c r="E477" s="55"/>
      <c r="F477" s="55"/>
      <c r="H477" s="1"/>
      <c r="I477" s="1"/>
      <c r="J477" s="1"/>
      <c r="K477" s="1"/>
      <c r="L477" s="1"/>
      <c r="M477" s="1"/>
      <c r="N477" s="1"/>
      <c r="O477" s="1"/>
      <c r="P477" s="1"/>
    </row>
    <row r="478" spans="1:16" x14ac:dyDescent="0.25">
      <c r="A478" s="36">
        <v>474</v>
      </c>
      <c r="B478" s="345"/>
      <c r="C478" s="55"/>
      <c r="D478" s="55"/>
      <c r="E478" s="55"/>
      <c r="F478" s="55"/>
      <c r="H478" s="1"/>
      <c r="I478" s="1"/>
      <c r="J478" s="1"/>
      <c r="K478" s="1"/>
      <c r="L478" s="1"/>
      <c r="M478" s="1"/>
      <c r="N478" s="1"/>
      <c r="O478" s="1"/>
      <c r="P478" s="1"/>
    </row>
    <row r="479" spans="1:16" x14ac:dyDescent="0.25">
      <c r="A479" s="36">
        <v>475</v>
      </c>
      <c r="B479" s="345"/>
      <c r="C479" s="55"/>
      <c r="D479" s="55"/>
      <c r="E479" s="55"/>
      <c r="F479" s="55"/>
      <c r="H479" s="1"/>
      <c r="I479" s="1"/>
      <c r="J479" s="1"/>
      <c r="K479" s="1"/>
      <c r="L479" s="1"/>
      <c r="M479" s="1"/>
      <c r="N479" s="1"/>
      <c r="O479" s="1"/>
      <c r="P479" s="1"/>
    </row>
    <row r="480" spans="1:16" x14ac:dyDescent="0.25">
      <c r="A480" s="36">
        <v>476</v>
      </c>
      <c r="B480" s="345"/>
      <c r="C480" s="55"/>
      <c r="D480" s="55"/>
      <c r="E480" s="55"/>
      <c r="F480" s="55"/>
      <c r="H480" s="1"/>
      <c r="I480" s="1"/>
      <c r="J480" s="1"/>
      <c r="K480" s="1"/>
      <c r="L480" s="1"/>
      <c r="M480" s="1"/>
      <c r="N480" s="1"/>
      <c r="O480" s="1"/>
      <c r="P480" s="1"/>
    </row>
    <row r="481" spans="1:16" x14ac:dyDescent="0.25">
      <c r="A481" s="36">
        <v>477</v>
      </c>
      <c r="B481" s="345"/>
      <c r="C481" s="55"/>
      <c r="D481" s="55"/>
      <c r="E481" s="55"/>
      <c r="F481" s="55"/>
      <c r="H481" s="1"/>
      <c r="I481" s="1"/>
      <c r="J481" s="1"/>
      <c r="K481" s="1"/>
      <c r="L481" s="1"/>
      <c r="M481" s="1"/>
      <c r="N481" s="1"/>
      <c r="O481" s="1"/>
      <c r="P481" s="1"/>
    </row>
    <row r="482" spans="1:16" x14ac:dyDescent="0.25">
      <c r="A482" s="36">
        <v>478</v>
      </c>
      <c r="B482" s="345"/>
      <c r="C482" s="55"/>
      <c r="D482" s="55"/>
      <c r="E482" s="55"/>
      <c r="F482" s="55"/>
      <c r="H482" s="1"/>
      <c r="I482" s="1"/>
      <c r="J482" s="1"/>
      <c r="K482" s="1"/>
      <c r="L482" s="1"/>
      <c r="M482" s="1"/>
      <c r="N482" s="1"/>
      <c r="O482" s="1"/>
      <c r="P482" s="1"/>
    </row>
    <row r="483" spans="1:16" x14ac:dyDescent="0.25">
      <c r="A483" s="36">
        <v>479</v>
      </c>
      <c r="B483" s="345"/>
      <c r="C483" s="55"/>
      <c r="D483" s="55"/>
      <c r="E483" s="55"/>
      <c r="F483" s="55"/>
      <c r="H483" s="1"/>
      <c r="I483" s="1"/>
      <c r="J483" s="1"/>
      <c r="K483" s="1"/>
      <c r="L483" s="1"/>
      <c r="M483" s="1"/>
      <c r="N483" s="1"/>
      <c r="O483" s="1"/>
      <c r="P483" s="1"/>
    </row>
    <row r="484" spans="1:16" x14ac:dyDescent="0.25">
      <c r="A484" s="36">
        <v>480</v>
      </c>
      <c r="B484" s="345"/>
      <c r="C484" s="55"/>
      <c r="D484" s="55"/>
      <c r="E484" s="55"/>
      <c r="F484" s="55"/>
      <c r="H484" s="1"/>
      <c r="I484" s="1"/>
      <c r="J484" s="1"/>
      <c r="K484" s="1"/>
      <c r="L484" s="1"/>
      <c r="M484" s="1"/>
      <c r="N484" s="1"/>
      <c r="O484" s="1"/>
      <c r="P484" s="1"/>
    </row>
    <row r="485" spans="1:16" x14ac:dyDescent="0.25">
      <c r="A485" s="36">
        <v>481</v>
      </c>
      <c r="B485" s="345"/>
      <c r="C485" s="55"/>
      <c r="D485" s="55"/>
      <c r="E485" s="55"/>
      <c r="F485" s="55"/>
      <c r="H485" s="1"/>
      <c r="I485" s="1"/>
      <c r="J485" s="1"/>
      <c r="K485" s="1"/>
      <c r="L485" s="1"/>
      <c r="M485" s="1"/>
      <c r="N485" s="1"/>
      <c r="O485" s="1"/>
      <c r="P485" s="1"/>
    </row>
    <row r="486" spans="1:16" x14ac:dyDescent="0.25">
      <c r="A486" s="36">
        <v>482</v>
      </c>
      <c r="B486" s="345"/>
      <c r="C486" s="55"/>
      <c r="D486" s="55"/>
      <c r="E486" s="55"/>
      <c r="F486" s="55"/>
      <c r="H486" s="1"/>
      <c r="I486" s="1"/>
      <c r="J486" s="1"/>
      <c r="K486" s="1"/>
      <c r="L486" s="1"/>
      <c r="M486" s="1"/>
      <c r="N486" s="1"/>
      <c r="O486" s="1"/>
      <c r="P486" s="1"/>
    </row>
    <row r="487" spans="1:16" x14ac:dyDescent="0.25">
      <c r="A487" s="36">
        <v>483</v>
      </c>
      <c r="B487" s="345"/>
      <c r="C487" s="55"/>
      <c r="D487" s="55"/>
      <c r="E487" s="55"/>
      <c r="F487" s="55"/>
      <c r="H487" s="1"/>
      <c r="I487" s="1"/>
      <c r="J487" s="1"/>
      <c r="K487" s="1"/>
      <c r="L487" s="1"/>
      <c r="M487" s="1"/>
      <c r="N487" s="1"/>
      <c r="O487" s="1"/>
      <c r="P487" s="1"/>
    </row>
    <row r="488" spans="1:16" x14ac:dyDescent="0.25">
      <c r="A488" s="36">
        <v>484</v>
      </c>
      <c r="B488" s="345"/>
      <c r="C488" s="55"/>
      <c r="D488" s="55"/>
      <c r="E488" s="55"/>
      <c r="F488" s="55"/>
      <c r="H488" s="1"/>
      <c r="I488" s="1"/>
      <c r="J488" s="1"/>
      <c r="K488" s="1"/>
      <c r="L488" s="1"/>
      <c r="M488" s="1"/>
      <c r="N488" s="1"/>
      <c r="O488" s="1"/>
      <c r="P488" s="1"/>
    </row>
    <row r="489" spans="1:16" x14ac:dyDescent="0.25">
      <c r="A489" s="36">
        <v>485</v>
      </c>
      <c r="B489" s="345"/>
      <c r="C489" s="55"/>
      <c r="D489" s="55"/>
      <c r="E489" s="55"/>
      <c r="F489" s="55"/>
      <c r="H489" s="1"/>
      <c r="I489" s="1"/>
      <c r="J489" s="1"/>
      <c r="K489" s="1"/>
      <c r="L489" s="1"/>
      <c r="M489" s="1"/>
      <c r="N489" s="1"/>
      <c r="O489" s="1"/>
      <c r="P489" s="1"/>
    </row>
    <row r="490" spans="1:16" x14ac:dyDescent="0.25">
      <c r="A490" s="36">
        <v>486</v>
      </c>
      <c r="B490" s="345"/>
      <c r="C490" s="55"/>
      <c r="D490" s="55"/>
      <c r="E490" s="55"/>
      <c r="F490" s="55"/>
      <c r="H490" s="1"/>
      <c r="I490" s="1"/>
      <c r="J490" s="1"/>
      <c r="K490" s="1"/>
      <c r="L490" s="1"/>
      <c r="M490" s="1"/>
      <c r="N490" s="1"/>
      <c r="O490" s="1"/>
      <c r="P490" s="1"/>
    </row>
    <row r="491" spans="1:16" x14ac:dyDescent="0.25">
      <c r="A491" s="36">
        <v>487</v>
      </c>
      <c r="B491" s="345"/>
      <c r="C491" s="55"/>
      <c r="D491" s="55"/>
      <c r="E491" s="55"/>
      <c r="F491" s="55"/>
      <c r="H491" s="1"/>
      <c r="I491" s="1"/>
      <c r="J491" s="1"/>
      <c r="K491" s="1"/>
      <c r="L491" s="1"/>
      <c r="M491" s="1"/>
      <c r="N491" s="1"/>
      <c r="O491" s="1"/>
      <c r="P491" s="1"/>
    </row>
    <row r="492" spans="1:16" x14ac:dyDescent="0.25">
      <c r="A492" s="36">
        <v>488</v>
      </c>
      <c r="B492" s="345"/>
      <c r="C492" s="55"/>
      <c r="D492" s="55"/>
      <c r="E492" s="55"/>
      <c r="F492" s="55"/>
      <c r="H492" s="1"/>
      <c r="I492" s="1"/>
      <c r="J492" s="1"/>
      <c r="K492" s="1"/>
      <c r="L492" s="1"/>
      <c r="M492" s="1"/>
      <c r="N492" s="1"/>
      <c r="O492" s="1"/>
      <c r="P492" s="1"/>
    </row>
    <row r="493" spans="1:16" x14ac:dyDescent="0.25">
      <c r="A493" s="36">
        <v>489</v>
      </c>
      <c r="B493" s="345"/>
      <c r="C493" s="55"/>
      <c r="D493" s="55"/>
      <c r="E493" s="55"/>
      <c r="F493" s="55"/>
      <c r="H493" s="1"/>
      <c r="I493" s="1"/>
      <c r="J493" s="1"/>
      <c r="K493" s="1"/>
      <c r="L493" s="1"/>
      <c r="M493" s="1"/>
      <c r="N493" s="1"/>
      <c r="O493" s="1"/>
      <c r="P493" s="1"/>
    </row>
    <row r="494" spans="1:16" x14ac:dyDescent="0.25">
      <c r="A494" s="36">
        <v>490</v>
      </c>
      <c r="B494" s="345"/>
      <c r="C494" s="55"/>
      <c r="D494" s="55"/>
      <c r="E494" s="55"/>
      <c r="F494" s="55"/>
      <c r="H494" s="1"/>
      <c r="I494" s="1"/>
      <c r="J494" s="1"/>
      <c r="K494" s="1"/>
      <c r="L494" s="1"/>
      <c r="M494" s="1"/>
      <c r="N494" s="1"/>
      <c r="O494" s="1"/>
      <c r="P494" s="1"/>
    </row>
    <row r="495" spans="1:16" x14ac:dyDescent="0.25">
      <c r="A495" s="36">
        <v>491</v>
      </c>
      <c r="B495" s="345"/>
      <c r="C495" s="55"/>
      <c r="D495" s="55"/>
      <c r="E495" s="55"/>
      <c r="F495" s="55"/>
      <c r="H495" s="1"/>
      <c r="I495" s="1"/>
      <c r="J495" s="1"/>
      <c r="K495" s="1"/>
      <c r="L495" s="1"/>
      <c r="M495" s="1"/>
      <c r="N495" s="1"/>
      <c r="O495" s="1"/>
      <c r="P495" s="1"/>
    </row>
    <row r="496" spans="1:16" x14ac:dyDescent="0.25">
      <c r="A496" s="36">
        <v>492</v>
      </c>
      <c r="B496" s="345"/>
      <c r="C496" s="55"/>
      <c r="D496" s="55"/>
      <c r="E496" s="55"/>
      <c r="F496" s="55"/>
      <c r="H496" s="1"/>
      <c r="I496" s="1"/>
      <c r="J496" s="1"/>
      <c r="K496" s="1"/>
      <c r="L496" s="1"/>
      <c r="M496" s="1"/>
      <c r="N496" s="1"/>
      <c r="O496" s="1"/>
      <c r="P496" s="1"/>
    </row>
    <row r="497" spans="1:16" x14ac:dyDescent="0.25">
      <c r="A497" s="36">
        <v>493</v>
      </c>
      <c r="B497" s="345"/>
      <c r="C497" s="55"/>
      <c r="D497" s="55"/>
      <c r="E497" s="55"/>
      <c r="F497" s="55"/>
      <c r="H497" s="1"/>
      <c r="I497" s="1"/>
      <c r="J497" s="1"/>
      <c r="K497" s="1"/>
      <c r="L497" s="1"/>
      <c r="M497" s="1"/>
      <c r="N497" s="1"/>
      <c r="O497" s="1"/>
      <c r="P497" s="1"/>
    </row>
    <row r="498" spans="1:16" x14ac:dyDescent="0.25">
      <c r="A498" s="36">
        <v>494</v>
      </c>
      <c r="B498" s="345"/>
      <c r="C498" s="55"/>
      <c r="D498" s="55"/>
      <c r="E498" s="55"/>
      <c r="F498" s="55"/>
      <c r="H498" s="1"/>
      <c r="I498" s="1"/>
      <c r="J498" s="1"/>
      <c r="K498" s="1"/>
      <c r="L498" s="1"/>
      <c r="M498" s="1"/>
      <c r="N498" s="1"/>
      <c r="O498" s="1"/>
      <c r="P498" s="1"/>
    </row>
    <row r="499" spans="1:16" x14ac:dyDescent="0.25">
      <c r="A499" s="36">
        <v>495</v>
      </c>
      <c r="B499" s="345"/>
      <c r="C499" s="55"/>
      <c r="D499" s="55"/>
      <c r="E499" s="55"/>
      <c r="F499" s="55"/>
      <c r="H499" s="1"/>
      <c r="I499" s="1"/>
      <c r="J499" s="1"/>
      <c r="K499" s="1"/>
      <c r="L499" s="1"/>
      <c r="M499" s="1"/>
      <c r="N499" s="1"/>
      <c r="O499" s="1"/>
      <c r="P499" s="1"/>
    </row>
    <row r="500" spans="1:16" x14ac:dyDescent="0.25">
      <c r="A500" s="36">
        <v>496</v>
      </c>
      <c r="B500" s="345"/>
      <c r="C500" s="55"/>
      <c r="D500" s="55"/>
      <c r="E500" s="55"/>
      <c r="F500" s="55"/>
      <c r="H500" s="1"/>
      <c r="I500" s="1"/>
      <c r="J500" s="1"/>
      <c r="K500" s="1"/>
      <c r="L500" s="1"/>
      <c r="M500" s="1"/>
      <c r="N500" s="1"/>
      <c r="O500" s="1"/>
      <c r="P500" s="1"/>
    </row>
    <row r="501" spans="1:16" x14ac:dyDescent="0.25">
      <c r="A501" s="36">
        <v>497</v>
      </c>
      <c r="B501" s="345"/>
      <c r="C501" s="55"/>
      <c r="D501" s="55"/>
      <c r="E501" s="55"/>
      <c r="F501" s="55"/>
      <c r="H501" s="1"/>
      <c r="I501" s="1"/>
      <c r="J501" s="1"/>
      <c r="K501" s="1"/>
      <c r="L501" s="1"/>
      <c r="M501" s="1"/>
      <c r="N501" s="1"/>
      <c r="O501" s="1"/>
      <c r="P501" s="1"/>
    </row>
    <row r="502" spans="1:16" x14ac:dyDescent="0.25">
      <c r="A502" s="36">
        <v>498</v>
      </c>
      <c r="B502" s="345"/>
      <c r="C502" s="55"/>
      <c r="D502" s="55"/>
      <c r="E502" s="55"/>
      <c r="F502" s="55"/>
      <c r="H502" s="1"/>
      <c r="I502" s="1"/>
      <c r="J502" s="1"/>
      <c r="K502" s="1"/>
      <c r="L502" s="1"/>
      <c r="M502" s="1"/>
      <c r="N502" s="1"/>
      <c r="O502" s="1"/>
      <c r="P502" s="1"/>
    </row>
    <row r="503" spans="1:16" x14ac:dyDescent="0.25">
      <c r="A503" s="36">
        <v>499</v>
      </c>
      <c r="B503" s="345"/>
      <c r="C503" s="55"/>
      <c r="D503" s="55"/>
      <c r="E503" s="55"/>
      <c r="F503" s="55"/>
      <c r="H503" s="1"/>
      <c r="I503" s="1"/>
      <c r="J503" s="1"/>
      <c r="K503" s="1"/>
      <c r="L503" s="1"/>
      <c r="M503" s="1"/>
      <c r="N503" s="1"/>
      <c r="O503" s="1"/>
      <c r="P503" s="1"/>
    </row>
    <row r="504" spans="1:16" x14ac:dyDescent="0.25">
      <c r="A504" s="36">
        <v>500</v>
      </c>
      <c r="B504" s="345"/>
      <c r="C504" s="55"/>
      <c r="D504" s="55"/>
      <c r="E504" s="55"/>
      <c r="F504" s="55"/>
      <c r="H504" s="1"/>
      <c r="I504" s="1"/>
      <c r="J504" s="1"/>
      <c r="K504" s="1"/>
      <c r="L504" s="1"/>
      <c r="M504" s="1"/>
      <c r="N504" s="1"/>
      <c r="O504" s="1"/>
      <c r="P504" s="1"/>
    </row>
    <row r="505" spans="1:16" x14ac:dyDescent="0.25">
      <c r="A505" s="36">
        <v>501</v>
      </c>
      <c r="B505" s="37"/>
      <c r="C505" s="37"/>
      <c r="D505" s="37"/>
      <c r="E505" s="37"/>
      <c r="F505" s="37"/>
      <c r="H505" s="1"/>
      <c r="I505" s="1"/>
      <c r="J505" s="1"/>
      <c r="K505" s="1"/>
      <c r="L505" s="1"/>
      <c r="M505" s="1"/>
      <c r="N505" s="1"/>
      <c r="O505" s="1"/>
      <c r="P505" s="1"/>
    </row>
    <row r="506" spans="1:16" x14ac:dyDescent="0.25">
      <c r="A506" s="36">
        <v>502</v>
      </c>
      <c r="B506" s="37"/>
      <c r="C506" s="37"/>
      <c r="D506" s="37"/>
      <c r="E506" s="37"/>
      <c r="F506" s="37"/>
      <c r="H506" s="1"/>
      <c r="I506" s="1"/>
      <c r="J506" s="1"/>
      <c r="K506" s="1"/>
      <c r="L506" s="1"/>
      <c r="M506" s="1"/>
      <c r="N506" s="1"/>
      <c r="O506" s="1"/>
      <c r="P506" s="1"/>
    </row>
    <row r="507" spans="1:16" x14ac:dyDescent="0.25">
      <c r="A507" s="36">
        <v>503</v>
      </c>
      <c r="B507" s="37"/>
      <c r="C507" s="37"/>
      <c r="D507" s="37"/>
      <c r="E507" s="37"/>
      <c r="F507" s="37"/>
      <c r="H507" s="1"/>
      <c r="I507" s="1"/>
      <c r="J507" s="1"/>
      <c r="K507" s="1"/>
      <c r="L507" s="1"/>
      <c r="M507" s="1"/>
      <c r="N507" s="1"/>
      <c r="O507" s="1"/>
      <c r="P507" s="1"/>
    </row>
    <row r="508" spans="1:16" x14ac:dyDescent="0.25">
      <c r="A508" s="36">
        <v>504</v>
      </c>
      <c r="B508" s="37"/>
      <c r="C508" s="37"/>
      <c r="D508" s="37"/>
      <c r="E508" s="37"/>
      <c r="F508" s="37"/>
      <c r="H508" s="1"/>
      <c r="I508" s="1"/>
      <c r="J508" s="1"/>
      <c r="K508" s="1"/>
      <c r="L508" s="1"/>
      <c r="M508" s="1"/>
      <c r="N508" s="1"/>
      <c r="O508" s="1"/>
      <c r="P508" s="1"/>
    </row>
    <row r="509" spans="1:16" x14ac:dyDescent="0.25">
      <c r="A509" s="36">
        <v>505</v>
      </c>
      <c r="B509" s="37"/>
      <c r="C509" s="37"/>
      <c r="D509" s="37"/>
      <c r="E509" s="37"/>
      <c r="F509" s="37"/>
      <c r="H509" s="1"/>
      <c r="I509" s="1"/>
      <c r="J509" s="1"/>
      <c r="K509" s="1"/>
      <c r="L509" s="1"/>
      <c r="M509" s="1"/>
      <c r="N509" s="1"/>
      <c r="O509" s="1"/>
      <c r="P509" s="1"/>
    </row>
    <row r="510" spans="1:16" x14ac:dyDescent="0.25">
      <c r="A510" s="36">
        <v>506</v>
      </c>
      <c r="B510" s="37"/>
      <c r="C510" s="37"/>
      <c r="D510" s="37"/>
      <c r="E510" s="37"/>
      <c r="F510" s="37"/>
      <c r="H510" s="1"/>
      <c r="I510" s="1"/>
      <c r="J510" s="1"/>
      <c r="K510" s="1"/>
      <c r="L510" s="1"/>
      <c r="M510" s="1"/>
      <c r="N510" s="1"/>
      <c r="O510" s="1"/>
      <c r="P510" s="1"/>
    </row>
    <row r="511" spans="1:16" x14ac:dyDescent="0.25">
      <c r="A511" s="36">
        <v>507</v>
      </c>
      <c r="B511" s="37"/>
      <c r="C511" s="37"/>
      <c r="D511" s="37"/>
      <c r="E511" s="37"/>
      <c r="F511" s="37"/>
      <c r="H511" s="1"/>
      <c r="I511" s="1"/>
      <c r="J511" s="1"/>
      <c r="K511" s="1"/>
      <c r="L511" s="1"/>
      <c r="M511" s="1"/>
      <c r="N511" s="1"/>
      <c r="O511" s="1"/>
      <c r="P511" s="1"/>
    </row>
    <row r="512" spans="1:16" x14ac:dyDescent="0.25">
      <c r="A512" s="36">
        <v>508</v>
      </c>
      <c r="B512" s="37"/>
      <c r="C512" s="37"/>
      <c r="D512" s="37"/>
      <c r="E512" s="37"/>
      <c r="F512" s="37"/>
      <c r="H512" s="1"/>
      <c r="I512" s="1"/>
      <c r="J512" s="1"/>
      <c r="K512" s="1"/>
      <c r="L512" s="1"/>
      <c r="M512" s="1"/>
      <c r="N512" s="1"/>
      <c r="O512" s="1"/>
      <c r="P512" s="1"/>
    </row>
    <row r="513" spans="1:16" x14ac:dyDescent="0.25">
      <c r="A513" s="36">
        <v>509</v>
      </c>
      <c r="B513" s="37"/>
      <c r="C513" s="37"/>
      <c r="D513" s="37"/>
      <c r="E513" s="37"/>
      <c r="F513" s="37"/>
      <c r="H513" s="1"/>
      <c r="I513" s="1"/>
      <c r="J513" s="1"/>
      <c r="K513" s="1"/>
      <c r="L513" s="1"/>
      <c r="M513" s="1"/>
      <c r="N513" s="1"/>
      <c r="O513" s="1"/>
      <c r="P513" s="1"/>
    </row>
    <row r="514" spans="1:16" x14ac:dyDescent="0.25">
      <c r="A514" s="36">
        <v>510</v>
      </c>
      <c r="B514" s="37"/>
      <c r="C514" s="37"/>
      <c r="D514" s="37"/>
      <c r="E514" s="37"/>
      <c r="F514" s="37"/>
      <c r="H514" s="1"/>
      <c r="I514" s="1"/>
      <c r="J514" s="1"/>
      <c r="K514" s="1"/>
      <c r="L514" s="1"/>
      <c r="M514" s="1"/>
      <c r="N514" s="1"/>
      <c r="O514" s="1"/>
      <c r="P514" s="1"/>
    </row>
    <row r="515" spans="1:16" x14ac:dyDescent="0.25">
      <c r="A515" s="36">
        <v>511</v>
      </c>
      <c r="B515" s="37"/>
      <c r="C515" s="37"/>
      <c r="D515" s="37"/>
      <c r="E515" s="37"/>
      <c r="F515" s="37"/>
      <c r="H515" s="1"/>
      <c r="I515" s="1"/>
      <c r="J515" s="1"/>
      <c r="K515" s="1"/>
      <c r="L515" s="1"/>
      <c r="M515" s="1"/>
      <c r="N515" s="1"/>
      <c r="O515" s="1"/>
      <c r="P515" s="1"/>
    </row>
    <row r="516" spans="1:16" x14ac:dyDescent="0.25">
      <c r="A516" s="36">
        <v>512</v>
      </c>
      <c r="B516" s="37"/>
      <c r="C516" s="37"/>
      <c r="D516" s="37"/>
      <c r="E516" s="37"/>
      <c r="F516" s="37"/>
      <c r="H516" s="1"/>
      <c r="I516" s="1"/>
      <c r="J516" s="1"/>
      <c r="K516" s="1"/>
      <c r="L516" s="1"/>
      <c r="M516" s="1"/>
      <c r="N516" s="1"/>
      <c r="O516" s="1"/>
      <c r="P516" s="1"/>
    </row>
    <row r="517" spans="1:16" x14ac:dyDescent="0.25">
      <c r="A517" s="36">
        <v>513</v>
      </c>
      <c r="B517" s="37"/>
      <c r="C517" s="37"/>
      <c r="D517" s="37"/>
      <c r="E517" s="37"/>
      <c r="F517" s="37"/>
      <c r="H517" s="1"/>
      <c r="I517" s="1"/>
      <c r="J517" s="1"/>
      <c r="K517" s="1"/>
      <c r="L517" s="1"/>
      <c r="M517" s="1"/>
      <c r="N517" s="1"/>
      <c r="O517" s="1"/>
      <c r="P517" s="1"/>
    </row>
    <row r="518" spans="1:16" x14ac:dyDescent="0.25">
      <c r="A518" s="36">
        <v>514</v>
      </c>
      <c r="B518" s="37"/>
      <c r="C518" s="37"/>
      <c r="D518" s="37"/>
      <c r="E518" s="37"/>
      <c r="F518" s="37"/>
      <c r="H518" s="1"/>
      <c r="I518" s="1"/>
      <c r="J518" s="1"/>
      <c r="K518" s="1"/>
      <c r="L518" s="1"/>
      <c r="M518" s="1"/>
      <c r="N518" s="1"/>
      <c r="O518" s="1"/>
      <c r="P518" s="1"/>
    </row>
    <row r="519" spans="1:16" x14ac:dyDescent="0.25">
      <c r="A519" s="36">
        <v>515</v>
      </c>
      <c r="B519" s="37"/>
      <c r="C519" s="37"/>
      <c r="D519" s="37"/>
      <c r="E519" s="37"/>
      <c r="F519" s="37"/>
      <c r="H519" s="1"/>
      <c r="I519" s="1"/>
      <c r="J519" s="1"/>
      <c r="K519" s="1"/>
      <c r="L519" s="1"/>
      <c r="M519" s="1"/>
      <c r="N519" s="1"/>
      <c r="O519" s="1"/>
      <c r="P519" s="1"/>
    </row>
    <row r="520" spans="1:16" x14ac:dyDescent="0.25">
      <c r="A520" s="36">
        <v>516</v>
      </c>
      <c r="B520" s="37"/>
      <c r="C520" s="37"/>
      <c r="D520" s="37"/>
      <c r="E520" s="37"/>
      <c r="F520" s="37"/>
      <c r="H520" s="1"/>
      <c r="I520" s="1"/>
      <c r="J520" s="1"/>
      <c r="K520" s="1"/>
      <c r="L520" s="1"/>
      <c r="M520" s="1"/>
      <c r="N520" s="1"/>
      <c r="O520" s="1"/>
      <c r="P520" s="1"/>
    </row>
    <row r="521" spans="1:16" x14ac:dyDescent="0.25">
      <c r="A521" s="36">
        <v>517</v>
      </c>
      <c r="B521" s="37"/>
      <c r="C521" s="37"/>
      <c r="D521" s="37"/>
      <c r="E521" s="37"/>
      <c r="F521" s="37"/>
      <c r="H521" s="1"/>
      <c r="I521" s="1"/>
      <c r="J521" s="1"/>
      <c r="K521" s="1"/>
      <c r="L521" s="1"/>
      <c r="M521" s="1"/>
      <c r="N521" s="1"/>
      <c r="O521" s="1"/>
      <c r="P521" s="1"/>
    </row>
    <row r="522" spans="1:16" x14ac:dyDescent="0.25">
      <c r="A522" s="36">
        <v>518</v>
      </c>
      <c r="B522" s="37"/>
      <c r="C522" s="37"/>
      <c r="D522" s="37"/>
      <c r="E522" s="37"/>
      <c r="F522" s="37"/>
      <c r="H522" s="1"/>
      <c r="I522" s="1"/>
      <c r="J522" s="1"/>
      <c r="K522" s="1"/>
      <c r="L522" s="1"/>
      <c r="M522" s="1"/>
      <c r="N522" s="1"/>
      <c r="O522" s="1"/>
      <c r="P522" s="1"/>
    </row>
    <row r="523" spans="1:16" x14ac:dyDescent="0.25">
      <c r="A523" s="36">
        <v>519</v>
      </c>
      <c r="B523" s="37"/>
      <c r="C523" s="37"/>
      <c r="D523" s="37"/>
      <c r="E523" s="37"/>
      <c r="F523" s="37"/>
      <c r="H523" s="1"/>
      <c r="I523" s="1"/>
      <c r="J523" s="1"/>
      <c r="K523" s="1"/>
      <c r="L523" s="1"/>
      <c r="M523" s="1"/>
      <c r="N523" s="1"/>
      <c r="O523" s="1"/>
      <c r="P523" s="1"/>
    </row>
    <row r="524" spans="1:16" x14ac:dyDescent="0.25">
      <c r="A524" s="36">
        <v>520</v>
      </c>
      <c r="B524" s="37"/>
      <c r="C524" s="37"/>
      <c r="D524" s="37"/>
      <c r="E524" s="37"/>
      <c r="F524" s="37"/>
      <c r="H524" s="1"/>
      <c r="I524" s="1"/>
      <c r="J524" s="1"/>
      <c r="K524" s="1"/>
      <c r="L524" s="1"/>
      <c r="M524" s="1"/>
      <c r="N524" s="1"/>
      <c r="O524" s="1"/>
      <c r="P524" s="1"/>
    </row>
    <row r="525" spans="1:16" x14ac:dyDescent="0.25">
      <c r="A525" s="36">
        <v>521</v>
      </c>
      <c r="B525" s="37"/>
      <c r="C525" s="37"/>
      <c r="D525" s="37"/>
      <c r="E525" s="37"/>
      <c r="F525" s="37"/>
      <c r="H525" s="1"/>
      <c r="I525" s="1"/>
      <c r="J525" s="1"/>
      <c r="K525" s="1"/>
      <c r="L525" s="1"/>
      <c r="M525" s="1"/>
      <c r="N525" s="1"/>
      <c r="O525" s="1"/>
      <c r="P525" s="1"/>
    </row>
    <row r="526" spans="1:16" x14ac:dyDescent="0.25">
      <c r="A526" s="36">
        <v>522</v>
      </c>
      <c r="B526" s="37"/>
      <c r="C526" s="37"/>
      <c r="D526" s="37"/>
      <c r="E526" s="37"/>
      <c r="F526" s="37"/>
      <c r="H526" s="1"/>
      <c r="I526" s="1"/>
      <c r="J526" s="1"/>
      <c r="K526" s="1"/>
      <c r="L526" s="1"/>
      <c r="M526" s="1"/>
      <c r="N526" s="1"/>
      <c r="O526" s="1"/>
      <c r="P526" s="1"/>
    </row>
    <row r="527" spans="1:16" x14ac:dyDescent="0.25">
      <c r="A527" s="36">
        <v>523</v>
      </c>
      <c r="B527" s="37"/>
      <c r="C527" s="37"/>
      <c r="D527" s="37"/>
      <c r="E527" s="37"/>
      <c r="F527" s="37"/>
      <c r="H527" s="1"/>
      <c r="I527" s="1"/>
      <c r="J527" s="1"/>
      <c r="K527" s="1"/>
      <c r="L527" s="1"/>
      <c r="M527" s="1"/>
      <c r="N527" s="1"/>
      <c r="O527" s="1"/>
      <c r="P527" s="1"/>
    </row>
    <row r="528" spans="1:16" x14ac:dyDescent="0.25">
      <c r="A528" s="36">
        <v>524</v>
      </c>
      <c r="B528" s="37"/>
      <c r="C528" s="37"/>
      <c r="D528" s="37"/>
      <c r="E528" s="37"/>
      <c r="F528" s="37"/>
      <c r="H528" s="1"/>
      <c r="I528" s="1"/>
      <c r="J528" s="1"/>
      <c r="K528" s="1"/>
      <c r="L528" s="1"/>
      <c r="M528" s="1"/>
      <c r="N528" s="1"/>
      <c r="O528" s="1"/>
      <c r="P528" s="1"/>
    </row>
    <row r="529" spans="1:16" x14ac:dyDescent="0.25">
      <c r="A529" s="36">
        <v>525</v>
      </c>
      <c r="B529" s="37"/>
      <c r="C529" s="37"/>
      <c r="D529" s="37"/>
      <c r="E529" s="37"/>
      <c r="F529" s="37"/>
      <c r="H529" s="1"/>
      <c r="I529" s="1"/>
      <c r="J529" s="1"/>
      <c r="K529" s="1"/>
      <c r="L529" s="1"/>
      <c r="M529" s="1"/>
      <c r="N529" s="1"/>
      <c r="O529" s="1"/>
      <c r="P529" s="1"/>
    </row>
    <row r="530" spans="1:16" x14ac:dyDescent="0.25">
      <c r="A530" s="36">
        <v>526</v>
      </c>
      <c r="B530" s="37"/>
      <c r="C530" s="37"/>
      <c r="D530" s="37"/>
      <c r="E530" s="37"/>
      <c r="F530" s="37"/>
      <c r="H530" s="1"/>
      <c r="I530" s="1"/>
      <c r="J530" s="1"/>
      <c r="K530" s="1"/>
      <c r="L530" s="1"/>
      <c r="M530" s="1"/>
      <c r="N530" s="1"/>
      <c r="O530" s="1"/>
      <c r="P530" s="1"/>
    </row>
    <row r="531" spans="1:16" x14ac:dyDescent="0.25">
      <c r="A531" s="36">
        <v>527</v>
      </c>
      <c r="B531" s="37"/>
      <c r="C531" s="37"/>
      <c r="D531" s="37"/>
      <c r="E531" s="37"/>
      <c r="F531" s="37"/>
      <c r="H531" s="1"/>
      <c r="I531" s="1"/>
      <c r="J531" s="1"/>
      <c r="K531" s="1"/>
      <c r="L531" s="1"/>
      <c r="M531" s="1"/>
      <c r="N531" s="1"/>
      <c r="O531" s="1"/>
      <c r="P531" s="1"/>
    </row>
    <row r="532" spans="1:16" x14ac:dyDescent="0.25">
      <c r="A532" s="36">
        <v>528</v>
      </c>
      <c r="B532" s="37"/>
      <c r="C532" s="37"/>
      <c r="D532" s="37"/>
      <c r="E532" s="37"/>
      <c r="F532" s="37"/>
      <c r="H532" s="1"/>
      <c r="I532" s="1"/>
      <c r="J532" s="1"/>
      <c r="K532" s="1"/>
      <c r="L532" s="1"/>
      <c r="M532" s="1"/>
      <c r="N532" s="1"/>
      <c r="O532" s="1"/>
      <c r="P532" s="1"/>
    </row>
    <row r="533" spans="1:16" x14ac:dyDescent="0.25">
      <c r="A533" s="36">
        <v>529</v>
      </c>
      <c r="B533" s="37"/>
      <c r="C533" s="37"/>
      <c r="D533" s="37"/>
      <c r="E533" s="37"/>
      <c r="F533" s="37"/>
      <c r="H533" s="1"/>
      <c r="I533" s="1"/>
      <c r="J533" s="1"/>
      <c r="K533" s="1"/>
      <c r="L533" s="1"/>
      <c r="M533" s="1"/>
      <c r="N533" s="1"/>
      <c r="O533" s="1"/>
      <c r="P533" s="1"/>
    </row>
    <row r="534" spans="1:16" x14ac:dyDescent="0.25">
      <c r="A534" s="36">
        <v>530</v>
      </c>
      <c r="B534" s="37"/>
      <c r="C534" s="37"/>
      <c r="D534" s="37"/>
      <c r="E534" s="37"/>
      <c r="F534" s="37"/>
      <c r="H534" s="1"/>
      <c r="I534" s="1"/>
      <c r="J534" s="1"/>
      <c r="K534" s="1"/>
      <c r="L534" s="1"/>
      <c r="M534" s="1"/>
      <c r="N534" s="1"/>
      <c r="O534" s="1"/>
      <c r="P534" s="1"/>
    </row>
    <row r="535" spans="1:16" x14ac:dyDescent="0.25">
      <c r="A535" s="36">
        <v>531</v>
      </c>
      <c r="B535" s="37"/>
      <c r="C535" s="37"/>
      <c r="D535" s="37"/>
      <c r="E535" s="37"/>
      <c r="F535" s="37"/>
      <c r="H535" s="1"/>
      <c r="I535" s="1"/>
      <c r="J535" s="1"/>
      <c r="K535" s="1"/>
      <c r="L535" s="1"/>
      <c r="M535" s="1"/>
      <c r="N535" s="1"/>
      <c r="O535" s="1"/>
      <c r="P535" s="1"/>
    </row>
    <row r="536" spans="1:16" x14ac:dyDescent="0.25">
      <c r="A536" s="36">
        <v>532</v>
      </c>
      <c r="B536" s="37"/>
      <c r="C536" s="37"/>
      <c r="D536" s="37"/>
      <c r="E536" s="37"/>
      <c r="F536" s="37"/>
      <c r="H536" s="1"/>
      <c r="I536" s="1"/>
      <c r="J536" s="1"/>
      <c r="K536" s="1"/>
      <c r="L536" s="1"/>
      <c r="M536" s="1"/>
      <c r="N536" s="1"/>
      <c r="O536" s="1"/>
      <c r="P536" s="1"/>
    </row>
    <row r="537" spans="1:16" x14ac:dyDescent="0.25">
      <c r="A537" s="36">
        <v>533</v>
      </c>
      <c r="B537" s="37"/>
      <c r="C537" s="37"/>
      <c r="D537" s="37"/>
      <c r="E537" s="37"/>
      <c r="F537" s="37"/>
      <c r="H537" s="1"/>
      <c r="I537" s="1"/>
      <c r="J537" s="1"/>
      <c r="K537" s="1"/>
      <c r="L537" s="1"/>
      <c r="M537" s="1"/>
      <c r="N537" s="1"/>
      <c r="O537" s="1"/>
      <c r="P537" s="1"/>
    </row>
    <row r="538" spans="1:16" x14ac:dyDescent="0.25">
      <c r="A538" s="36">
        <v>534</v>
      </c>
      <c r="B538" s="37"/>
      <c r="C538" s="37"/>
      <c r="D538" s="37"/>
      <c r="E538" s="37"/>
      <c r="F538" s="37"/>
      <c r="H538" s="1"/>
      <c r="I538" s="1"/>
      <c r="J538" s="1"/>
      <c r="K538" s="1"/>
      <c r="L538" s="1"/>
      <c r="M538" s="1"/>
      <c r="N538" s="1"/>
      <c r="O538" s="1"/>
      <c r="P538" s="1"/>
    </row>
    <row r="539" spans="1:16" x14ac:dyDescent="0.25">
      <c r="A539" s="36">
        <v>535</v>
      </c>
      <c r="B539" s="37"/>
      <c r="C539" s="37"/>
      <c r="D539" s="37"/>
      <c r="E539" s="37"/>
      <c r="F539" s="37"/>
      <c r="H539" s="1"/>
      <c r="I539" s="1"/>
      <c r="J539" s="1"/>
      <c r="K539" s="1"/>
      <c r="L539" s="1"/>
      <c r="M539" s="1"/>
      <c r="N539" s="1"/>
      <c r="O539" s="1"/>
      <c r="P539" s="1"/>
    </row>
    <row r="540" spans="1:16" x14ac:dyDescent="0.25">
      <c r="A540" s="36">
        <v>536</v>
      </c>
      <c r="B540" s="37"/>
      <c r="C540" s="37"/>
      <c r="D540" s="37"/>
      <c r="E540" s="37"/>
      <c r="F540" s="37"/>
      <c r="H540" s="1"/>
      <c r="I540" s="1"/>
      <c r="J540" s="1"/>
      <c r="K540" s="1"/>
      <c r="L540" s="1"/>
      <c r="M540" s="1"/>
      <c r="N540" s="1"/>
      <c r="O540" s="1"/>
      <c r="P540" s="1"/>
    </row>
    <row r="541" spans="1:16" x14ac:dyDescent="0.25">
      <c r="A541" s="36">
        <v>537</v>
      </c>
      <c r="B541" s="37"/>
      <c r="C541" s="37"/>
      <c r="D541" s="37"/>
      <c r="E541" s="37"/>
      <c r="F541" s="37"/>
      <c r="H541" s="1"/>
      <c r="I541" s="1"/>
      <c r="J541" s="1"/>
      <c r="K541" s="1"/>
      <c r="L541" s="1"/>
      <c r="M541" s="1"/>
      <c r="N541" s="1"/>
      <c r="O541" s="1"/>
      <c r="P541" s="1"/>
    </row>
    <row r="542" spans="1:16" x14ac:dyDescent="0.25">
      <c r="A542" s="36">
        <v>538</v>
      </c>
      <c r="B542" s="37"/>
      <c r="C542" s="37"/>
      <c r="D542" s="37"/>
      <c r="E542" s="37"/>
      <c r="F542" s="37"/>
      <c r="H542" s="1"/>
      <c r="I542" s="1"/>
      <c r="J542" s="1"/>
      <c r="K542" s="1"/>
      <c r="L542" s="1"/>
      <c r="M542" s="1"/>
      <c r="N542" s="1"/>
      <c r="O542" s="1"/>
      <c r="P542" s="1"/>
    </row>
    <row r="543" spans="1:16" x14ac:dyDescent="0.25">
      <c r="A543" s="36">
        <v>539</v>
      </c>
      <c r="B543" s="37"/>
      <c r="C543" s="37"/>
      <c r="D543" s="37"/>
      <c r="E543" s="37"/>
      <c r="F543" s="37"/>
      <c r="H543" s="1"/>
      <c r="I543" s="1"/>
      <c r="J543" s="1"/>
      <c r="K543" s="1"/>
      <c r="L543" s="1"/>
      <c r="M543" s="1"/>
      <c r="N543" s="1"/>
      <c r="O543" s="1"/>
      <c r="P543" s="1"/>
    </row>
    <row r="544" spans="1:16" x14ac:dyDescent="0.25">
      <c r="A544" s="36">
        <v>540</v>
      </c>
      <c r="B544" s="37"/>
      <c r="C544" s="37"/>
      <c r="D544" s="37"/>
      <c r="E544" s="37"/>
      <c r="F544" s="37"/>
      <c r="H544" s="1"/>
      <c r="I544" s="1"/>
      <c r="J544" s="1"/>
      <c r="K544" s="1"/>
      <c r="L544" s="1"/>
      <c r="M544" s="1"/>
      <c r="N544" s="1"/>
      <c r="O544" s="1"/>
      <c r="P544" s="1"/>
    </row>
    <row r="545" spans="1:16" x14ac:dyDescent="0.25">
      <c r="A545" s="36">
        <v>541</v>
      </c>
      <c r="B545" s="37"/>
      <c r="C545" s="37"/>
      <c r="D545" s="37"/>
      <c r="E545" s="37"/>
      <c r="F545" s="37"/>
      <c r="H545" s="1"/>
      <c r="I545" s="1"/>
      <c r="J545" s="1"/>
      <c r="K545" s="1"/>
      <c r="L545" s="1"/>
      <c r="M545" s="1"/>
      <c r="N545" s="1"/>
      <c r="O545" s="1"/>
      <c r="P545" s="1"/>
    </row>
    <row r="546" spans="1:16" x14ac:dyDescent="0.25">
      <c r="A546" s="36">
        <v>542</v>
      </c>
      <c r="B546" s="37"/>
      <c r="C546" s="37"/>
      <c r="D546" s="37"/>
      <c r="E546" s="37"/>
      <c r="F546" s="37"/>
      <c r="H546" s="1"/>
      <c r="I546" s="1"/>
      <c r="J546" s="1"/>
      <c r="K546" s="1"/>
      <c r="L546" s="1"/>
      <c r="M546" s="1"/>
      <c r="N546" s="1"/>
      <c r="O546" s="1"/>
      <c r="P546" s="1"/>
    </row>
    <row r="547" spans="1:16" x14ac:dyDescent="0.25">
      <c r="A547" s="36">
        <v>543</v>
      </c>
      <c r="B547" s="37"/>
      <c r="C547" s="37"/>
      <c r="D547" s="37"/>
      <c r="E547" s="37"/>
      <c r="F547" s="37"/>
      <c r="H547" s="1"/>
      <c r="I547" s="1"/>
      <c r="J547" s="1"/>
      <c r="K547" s="1"/>
      <c r="L547" s="1"/>
      <c r="M547" s="1"/>
      <c r="N547" s="1"/>
      <c r="O547" s="1"/>
      <c r="P547" s="1"/>
    </row>
    <row r="548" spans="1:16" x14ac:dyDescent="0.25">
      <c r="A548" s="36">
        <v>544</v>
      </c>
      <c r="B548" s="37"/>
      <c r="C548" s="37"/>
      <c r="D548" s="37"/>
      <c r="E548" s="37"/>
      <c r="F548" s="37"/>
      <c r="H548" s="1"/>
      <c r="I548" s="1"/>
      <c r="J548" s="1"/>
      <c r="K548" s="1"/>
      <c r="L548" s="1"/>
      <c r="M548" s="1"/>
      <c r="N548" s="1"/>
      <c r="O548" s="1"/>
      <c r="P548" s="1"/>
    </row>
    <row r="549" spans="1:16" x14ac:dyDescent="0.25">
      <c r="A549" s="36">
        <v>545</v>
      </c>
      <c r="B549" s="37"/>
      <c r="C549" s="37"/>
      <c r="D549" s="37"/>
      <c r="E549" s="37"/>
      <c r="F549" s="37"/>
      <c r="H549" s="1"/>
      <c r="I549" s="1"/>
      <c r="J549" s="1"/>
      <c r="K549" s="1"/>
      <c r="L549" s="1"/>
      <c r="M549" s="1"/>
      <c r="N549" s="1"/>
      <c r="O549" s="1"/>
      <c r="P549" s="1"/>
    </row>
    <row r="550" spans="1:16" x14ac:dyDescent="0.25">
      <c r="A550" s="36">
        <v>546</v>
      </c>
      <c r="B550" s="37"/>
      <c r="C550" s="37"/>
      <c r="D550" s="37"/>
      <c r="E550" s="37"/>
      <c r="F550" s="37"/>
      <c r="H550" s="1"/>
      <c r="I550" s="1"/>
      <c r="J550" s="1"/>
      <c r="K550" s="1"/>
      <c r="L550" s="1"/>
      <c r="M550" s="1"/>
      <c r="N550" s="1"/>
      <c r="O550" s="1"/>
      <c r="P550" s="1"/>
    </row>
    <row r="551" spans="1:16" x14ac:dyDescent="0.25">
      <c r="A551" s="36">
        <v>547</v>
      </c>
      <c r="B551" s="37"/>
      <c r="C551" s="37"/>
      <c r="D551" s="37"/>
      <c r="E551" s="37"/>
      <c r="F551" s="37"/>
      <c r="H551" s="1"/>
      <c r="I551" s="1"/>
      <c r="J551" s="1"/>
      <c r="K551" s="1"/>
      <c r="L551" s="1"/>
      <c r="M551" s="1"/>
      <c r="N551" s="1"/>
      <c r="O551" s="1"/>
      <c r="P551" s="1"/>
    </row>
    <row r="552" spans="1:16" x14ac:dyDescent="0.25">
      <c r="A552" s="36">
        <v>548</v>
      </c>
      <c r="B552" s="37"/>
      <c r="C552" s="37"/>
      <c r="D552" s="37"/>
      <c r="E552" s="37"/>
      <c r="F552" s="37"/>
      <c r="H552" s="1"/>
      <c r="I552" s="1"/>
      <c r="J552" s="1"/>
      <c r="K552" s="1"/>
      <c r="L552" s="1"/>
      <c r="M552" s="1"/>
      <c r="N552" s="1"/>
      <c r="O552" s="1"/>
      <c r="P552" s="1"/>
    </row>
    <row r="553" spans="1:16" x14ac:dyDescent="0.25">
      <c r="A553" s="36">
        <v>549</v>
      </c>
      <c r="B553" s="37"/>
      <c r="C553" s="37"/>
      <c r="D553" s="37"/>
      <c r="E553" s="37"/>
      <c r="F553" s="37"/>
      <c r="H553" s="1"/>
      <c r="I553" s="1"/>
      <c r="J553" s="1"/>
      <c r="K553" s="1"/>
      <c r="L553" s="1"/>
      <c r="M553" s="1"/>
      <c r="N553" s="1"/>
      <c r="O553" s="1"/>
      <c r="P553" s="1"/>
    </row>
    <row r="554" spans="1:16" x14ac:dyDescent="0.25">
      <c r="A554" s="36">
        <v>550</v>
      </c>
      <c r="B554" s="37"/>
      <c r="C554" s="37"/>
      <c r="D554" s="37"/>
      <c r="E554" s="37"/>
      <c r="F554" s="37"/>
      <c r="H554" s="1"/>
      <c r="I554" s="1"/>
      <c r="J554" s="1"/>
      <c r="K554" s="1"/>
      <c r="L554" s="1"/>
      <c r="M554" s="1"/>
      <c r="N554" s="1"/>
      <c r="O554" s="1"/>
      <c r="P554" s="1"/>
    </row>
    <row r="555" spans="1:16" x14ac:dyDescent="0.25">
      <c r="A555" s="36">
        <v>551</v>
      </c>
      <c r="B555" s="37"/>
      <c r="C555" s="37"/>
      <c r="D555" s="37"/>
      <c r="E555" s="37"/>
      <c r="F555" s="37"/>
      <c r="H555" s="1"/>
      <c r="I555" s="1"/>
      <c r="J555" s="1"/>
      <c r="K555" s="1"/>
      <c r="L555" s="1"/>
      <c r="M555" s="1"/>
      <c r="N555" s="1"/>
      <c r="O555" s="1"/>
      <c r="P555" s="1"/>
    </row>
    <row r="556" spans="1:16" x14ac:dyDescent="0.25">
      <c r="A556" s="36">
        <v>552</v>
      </c>
      <c r="B556" s="37"/>
      <c r="C556" s="37"/>
      <c r="D556" s="37"/>
      <c r="E556" s="37"/>
      <c r="F556" s="37"/>
      <c r="H556" s="1"/>
      <c r="I556" s="1"/>
      <c r="J556" s="1"/>
      <c r="K556" s="1"/>
      <c r="L556" s="1"/>
      <c r="M556" s="1"/>
      <c r="N556" s="1"/>
      <c r="O556" s="1"/>
      <c r="P556" s="1"/>
    </row>
    <row r="557" spans="1:16" x14ac:dyDescent="0.25">
      <c r="A557" s="36">
        <v>553</v>
      </c>
      <c r="B557" s="37"/>
      <c r="C557" s="37"/>
      <c r="D557" s="37"/>
      <c r="E557" s="37"/>
      <c r="F557" s="37"/>
      <c r="H557" s="1"/>
      <c r="I557" s="1"/>
      <c r="J557" s="1"/>
      <c r="K557" s="1"/>
      <c r="L557" s="1"/>
      <c r="M557" s="1"/>
      <c r="N557" s="1"/>
      <c r="O557" s="1"/>
      <c r="P557" s="1"/>
    </row>
    <row r="558" spans="1:16" x14ac:dyDescent="0.25">
      <c r="A558" s="36">
        <v>554</v>
      </c>
      <c r="B558" s="37"/>
      <c r="C558" s="37"/>
      <c r="D558" s="37"/>
      <c r="E558" s="37"/>
      <c r="F558" s="37"/>
      <c r="H558" s="1"/>
      <c r="I558" s="1"/>
      <c r="J558" s="1"/>
      <c r="K558" s="1"/>
      <c r="L558" s="1"/>
      <c r="M558" s="1"/>
      <c r="N558" s="1"/>
      <c r="O558" s="1"/>
      <c r="P558" s="1"/>
    </row>
    <row r="559" spans="1:16" x14ac:dyDescent="0.25">
      <c r="A559" s="36">
        <v>555</v>
      </c>
      <c r="B559" s="37"/>
      <c r="C559" s="37"/>
      <c r="D559" s="37"/>
      <c r="E559" s="37"/>
      <c r="F559" s="37"/>
      <c r="H559" s="1"/>
      <c r="I559" s="1"/>
      <c r="J559" s="1"/>
      <c r="K559" s="1"/>
      <c r="L559" s="1"/>
      <c r="M559" s="1"/>
      <c r="N559" s="1"/>
      <c r="O559" s="1"/>
      <c r="P559" s="1"/>
    </row>
    <row r="560" spans="1:16" x14ac:dyDescent="0.25">
      <c r="A560" s="36">
        <v>556</v>
      </c>
      <c r="B560" s="37"/>
      <c r="C560" s="37"/>
      <c r="D560" s="37"/>
      <c r="E560" s="37"/>
      <c r="F560" s="37"/>
      <c r="H560" s="1"/>
      <c r="I560" s="1"/>
      <c r="J560" s="1"/>
      <c r="K560" s="1"/>
      <c r="L560" s="1"/>
      <c r="M560" s="1"/>
      <c r="N560" s="1"/>
      <c r="O560" s="1"/>
      <c r="P560" s="1"/>
    </row>
    <row r="561" spans="1:16" x14ac:dyDescent="0.25">
      <c r="A561" s="36">
        <v>557</v>
      </c>
      <c r="B561" s="37"/>
      <c r="C561" s="37"/>
      <c r="D561" s="37"/>
      <c r="E561" s="37"/>
      <c r="F561" s="37"/>
      <c r="H561" s="1"/>
      <c r="I561" s="1"/>
      <c r="J561" s="1"/>
      <c r="K561" s="1"/>
      <c r="L561" s="1"/>
      <c r="M561" s="1"/>
      <c r="N561" s="1"/>
      <c r="O561" s="1"/>
      <c r="P561" s="1"/>
    </row>
    <row r="562" spans="1:16" x14ac:dyDescent="0.25">
      <c r="A562" s="36">
        <v>558</v>
      </c>
      <c r="B562" s="37"/>
      <c r="C562" s="37"/>
      <c r="D562" s="37"/>
      <c r="E562" s="37"/>
      <c r="F562" s="37"/>
      <c r="H562" s="1"/>
      <c r="I562" s="1"/>
      <c r="J562" s="1"/>
      <c r="K562" s="1"/>
      <c r="L562" s="1"/>
      <c r="M562" s="1"/>
      <c r="N562" s="1"/>
      <c r="O562" s="1"/>
      <c r="P562" s="1"/>
    </row>
    <row r="563" spans="1:16" x14ac:dyDescent="0.25">
      <c r="A563" s="36">
        <v>559</v>
      </c>
      <c r="B563" s="37"/>
      <c r="C563" s="37"/>
      <c r="D563" s="37"/>
      <c r="E563" s="37"/>
      <c r="F563" s="37"/>
      <c r="H563" s="1"/>
      <c r="I563" s="1"/>
      <c r="J563" s="1"/>
      <c r="K563" s="1"/>
      <c r="L563" s="1"/>
      <c r="M563" s="1"/>
      <c r="N563" s="1"/>
      <c r="O563" s="1"/>
      <c r="P563" s="1"/>
    </row>
    <row r="564" spans="1:16" x14ac:dyDescent="0.25">
      <c r="A564" s="36">
        <v>560</v>
      </c>
      <c r="B564" s="37"/>
      <c r="C564" s="37"/>
      <c r="D564" s="37"/>
      <c r="E564" s="37"/>
      <c r="F564" s="37"/>
      <c r="H564" s="1"/>
      <c r="I564" s="1"/>
      <c r="J564" s="1"/>
      <c r="K564" s="1"/>
      <c r="L564" s="1"/>
      <c r="M564" s="1"/>
      <c r="N564" s="1"/>
      <c r="O564" s="1"/>
      <c r="P564" s="1"/>
    </row>
    <row r="565" spans="1:16" x14ac:dyDescent="0.25">
      <c r="A565" s="36">
        <v>561</v>
      </c>
      <c r="B565" s="37"/>
      <c r="C565" s="37"/>
      <c r="D565" s="37"/>
      <c r="E565" s="37"/>
      <c r="F565" s="37"/>
      <c r="H565" s="1"/>
      <c r="I565" s="1"/>
      <c r="J565" s="1"/>
      <c r="K565" s="1"/>
      <c r="L565" s="1"/>
      <c r="M565" s="1"/>
      <c r="N565" s="1"/>
      <c r="O565" s="1"/>
      <c r="P565" s="1"/>
    </row>
    <row r="566" spans="1:16" x14ac:dyDescent="0.25">
      <c r="A566" s="36">
        <v>562</v>
      </c>
      <c r="B566" s="37"/>
      <c r="C566" s="37"/>
      <c r="D566" s="37"/>
      <c r="E566" s="37"/>
      <c r="F566" s="37"/>
      <c r="H566" s="1"/>
      <c r="I566" s="1"/>
      <c r="J566" s="1"/>
      <c r="K566" s="1"/>
      <c r="L566" s="1"/>
      <c r="M566" s="1"/>
      <c r="N566" s="1"/>
      <c r="O566" s="1"/>
      <c r="P566" s="1"/>
    </row>
    <row r="567" spans="1:16" x14ac:dyDescent="0.25">
      <c r="A567" s="36">
        <v>563</v>
      </c>
      <c r="B567" s="37"/>
      <c r="C567" s="37"/>
      <c r="D567" s="37"/>
      <c r="E567" s="37"/>
      <c r="F567" s="37"/>
      <c r="H567" s="1"/>
      <c r="I567" s="1"/>
      <c r="J567" s="1"/>
      <c r="K567" s="1"/>
      <c r="L567" s="1"/>
      <c r="M567" s="1"/>
      <c r="N567" s="1"/>
      <c r="O567" s="1"/>
      <c r="P567" s="1"/>
    </row>
    <row r="568" spans="1:16" x14ac:dyDescent="0.25">
      <c r="A568" s="36">
        <v>564</v>
      </c>
      <c r="B568" s="37"/>
      <c r="C568" s="37"/>
      <c r="D568" s="37"/>
      <c r="E568" s="37"/>
      <c r="F568" s="37"/>
      <c r="H568" s="1"/>
      <c r="I568" s="1"/>
      <c r="J568" s="1"/>
      <c r="K568" s="1"/>
      <c r="L568" s="1"/>
      <c r="M568" s="1"/>
      <c r="N568" s="1"/>
      <c r="O568" s="1"/>
      <c r="P568" s="1"/>
    </row>
    <row r="569" spans="1:16" x14ac:dyDescent="0.25">
      <c r="A569" s="36">
        <v>565</v>
      </c>
      <c r="B569" s="37"/>
      <c r="C569" s="37"/>
      <c r="D569" s="37"/>
      <c r="E569" s="37"/>
      <c r="F569" s="37"/>
      <c r="H569" s="1"/>
      <c r="I569" s="1"/>
      <c r="J569" s="1"/>
      <c r="K569" s="1"/>
      <c r="L569" s="1"/>
      <c r="M569" s="1"/>
      <c r="N569" s="1"/>
      <c r="O569" s="1"/>
      <c r="P569" s="1"/>
    </row>
    <row r="570" spans="1:16" x14ac:dyDescent="0.25">
      <c r="A570" s="36">
        <v>566</v>
      </c>
      <c r="B570" s="37"/>
      <c r="C570" s="37"/>
      <c r="D570" s="37"/>
      <c r="E570" s="37"/>
      <c r="F570" s="37"/>
      <c r="H570" s="1"/>
      <c r="I570" s="1"/>
      <c r="J570" s="1"/>
      <c r="K570" s="1"/>
      <c r="L570" s="1"/>
      <c r="M570" s="1"/>
      <c r="N570" s="1"/>
      <c r="O570" s="1"/>
      <c r="P570" s="1"/>
    </row>
    <row r="571" spans="1:16" x14ac:dyDescent="0.25">
      <c r="A571" s="36">
        <v>567</v>
      </c>
      <c r="B571" s="37"/>
      <c r="C571" s="37"/>
      <c r="D571" s="37"/>
      <c r="E571" s="37"/>
      <c r="F571" s="37"/>
      <c r="H571" s="1"/>
      <c r="I571" s="1"/>
      <c r="J571" s="1"/>
      <c r="K571" s="1"/>
      <c r="L571" s="1"/>
      <c r="M571" s="1"/>
      <c r="N571" s="1"/>
      <c r="O571" s="1"/>
      <c r="P571" s="1"/>
    </row>
    <row r="572" spans="1:16" x14ac:dyDescent="0.25">
      <c r="A572" s="36">
        <v>568</v>
      </c>
      <c r="B572" s="37"/>
      <c r="C572" s="37"/>
      <c r="D572" s="37"/>
      <c r="E572" s="37"/>
      <c r="F572" s="37"/>
      <c r="H572" s="1"/>
      <c r="I572" s="1"/>
      <c r="J572" s="1"/>
      <c r="K572" s="1"/>
      <c r="L572" s="1"/>
      <c r="M572" s="1"/>
      <c r="N572" s="1"/>
      <c r="O572" s="1"/>
      <c r="P572" s="1"/>
    </row>
    <row r="573" spans="1:16" x14ac:dyDescent="0.25">
      <c r="A573" s="36">
        <v>569</v>
      </c>
      <c r="B573" s="37"/>
      <c r="C573" s="37"/>
      <c r="D573" s="37"/>
      <c r="E573" s="37"/>
      <c r="F573" s="37"/>
      <c r="H573" s="1"/>
      <c r="I573" s="1"/>
      <c r="J573" s="1"/>
      <c r="K573" s="1"/>
      <c r="L573" s="1"/>
      <c r="M573" s="1"/>
      <c r="N573" s="1"/>
      <c r="O573" s="1"/>
      <c r="P573" s="1"/>
    </row>
    <row r="574" spans="1:16" x14ac:dyDescent="0.25">
      <c r="A574" s="36">
        <v>570</v>
      </c>
      <c r="B574" s="37"/>
      <c r="C574" s="37"/>
      <c r="D574" s="37"/>
      <c r="E574" s="37"/>
      <c r="F574" s="37"/>
      <c r="H574" s="1"/>
      <c r="I574" s="1"/>
      <c r="J574" s="1"/>
      <c r="K574" s="1"/>
      <c r="L574" s="1"/>
      <c r="M574" s="1"/>
      <c r="N574" s="1"/>
      <c r="O574" s="1"/>
      <c r="P574" s="1"/>
    </row>
    <row r="575" spans="1:16" x14ac:dyDescent="0.25">
      <c r="A575" s="36">
        <v>571</v>
      </c>
      <c r="B575" s="37"/>
      <c r="C575" s="37"/>
      <c r="D575" s="37"/>
      <c r="E575" s="37"/>
      <c r="F575" s="37"/>
      <c r="H575" s="1"/>
      <c r="I575" s="1"/>
      <c r="J575" s="1"/>
      <c r="K575" s="1"/>
      <c r="L575" s="1"/>
      <c r="M575" s="1"/>
      <c r="N575" s="1"/>
      <c r="O575" s="1"/>
      <c r="P575" s="1"/>
    </row>
    <row r="576" spans="1:16" x14ac:dyDescent="0.25">
      <c r="A576" s="36">
        <v>572</v>
      </c>
      <c r="B576" s="37"/>
      <c r="C576" s="37"/>
      <c r="D576" s="37"/>
      <c r="E576" s="37"/>
      <c r="F576" s="37"/>
      <c r="H576" s="1"/>
      <c r="I576" s="1"/>
      <c r="J576" s="1"/>
      <c r="K576" s="1"/>
      <c r="L576" s="1"/>
      <c r="M576" s="1"/>
      <c r="N576" s="1"/>
      <c r="O576" s="1"/>
      <c r="P576" s="1"/>
    </row>
    <row r="577" spans="1:16" x14ac:dyDescent="0.25">
      <c r="A577" s="36">
        <v>573</v>
      </c>
      <c r="B577" s="37"/>
      <c r="C577" s="37"/>
      <c r="D577" s="37"/>
      <c r="E577" s="37"/>
      <c r="F577" s="37"/>
      <c r="H577" s="1"/>
      <c r="I577" s="1"/>
      <c r="J577" s="1"/>
      <c r="K577" s="1"/>
      <c r="L577" s="1"/>
      <c r="M577" s="1"/>
      <c r="N577" s="1"/>
      <c r="O577" s="1"/>
      <c r="P577" s="1"/>
    </row>
    <row r="578" spans="1:16" x14ac:dyDescent="0.25">
      <c r="A578" s="36">
        <v>574</v>
      </c>
      <c r="B578" s="37"/>
      <c r="C578" s="37"/>
      <c r="D578" s="37"/>
      <c r="E578" s="37"/>
      <c r="F578" s="37"/>
      <c r="H578" s="1"/>
      <c r="I578" s="1"/>
      <c r="J578" s="1"/>
      <c r="K578" s="1"/>
      <c r="L578" s="1"/>
      <c r="M578" s="1"/>
      <c r="N578" s="1"/>
      <c r="O578" s="1"/>
      <c r="P578" s="1"/>
    </row>
    <row r="579" spans="1:16" x14ac:dyDescent="0.25">
      <c r="A579" s="36">
        <v>575</v>
      </c>
      <c r="B579" s="37"/>
      <c r="C579" s="37"/>
      <c r="D579" s="37"/>
      <c r="E579" s="37"/>
      <c r="F579" s="37"/>
      <c r="H579" s="1"/>
      <c r="I579" s="1"/>
      <c r="J579" s="1"/>
      <c r="K579" s="1"/>
      <c r="L579" s="1"/>
      <c r="M579" s="1"/>
      <c r="N579" s="1"/>
      <c r="O579" s="1"/>
      <c r="P579" s="1"/>
    </row>
    <row r="580" spans="1:16" x14ac:dyDescent="0.25">
      <c r="A580" s="36">
        <v>576</v>
      </c>
      <c r="B580" s="37"/>
      <c r="C580" s="37"/>
      <c r="D580" s="37"/>
      <c r="E580" s="37"/>
      <c r="F580" s="37"/>
      <c r="H580" s="1"/>
      <c r="I580" s="1"/>
      <c r="J580" s="1"/>
      <c r="K580" s="1"/>
      <c r="L580" s="1"/>
      <c r="M580" s="1"/>
      <c r="N580" s="1"/>
      <c r="O580" s="1"/>
      <c r="P580" s="1"/>
    </row>
    <row r="581" spans="1:16" x14ac:dyDescent="0.25">
      <c r="A581" s="36">
        <v>577</v>
      </c>
      <c r="B581" s="37"/>
      <c r="C581" s="37"/>
      <c r="D581" s="37"/>
      <c r="E581" s="37"/>
      <c r="F581" s="37"/>
      <c r="H581" s="1"/>
      <c r="I581" s="1"/>
      <c r="J581" s="1"/>
      <c r="K581" s="1"/>
      <c r="L581" s="1"/>
      <c r="M581" s="1"/>
      <c r="N581" s="1"/>
      <c r="O581" s="1"/>
      <c r="P581" s="1"/>
    </row>
    <row r="582" spans="1:16" x14ac:dyDescent="0.25">
      <c r="A582" s="36">
        <v>578</v>
      </c>
      <c r="B582" s="37"/>
      <c r="C582" s="37"/>
      <c r="D582" s="37"/>
      <c r="E582" s="37"/>
      <c r="F582" s="37"/>
      <c r="H582" s="1"/>
      <c r="I582" s="1"/>
      <c r="J582" s="1"/>
      <c r="K582" s="1"/>
      <c r="L582" s="1"/>
      <c r="M582" s="1"/>
      <c r="N582" s="1"/>
      <c r="O582" s="1"/>
      <c r="P582" s="1"/>
    </row>
    <row r="583" spans="1:16" x14ac:dyDescent="0.25">
      <c r="A583" s="36">
        <v>579</v>
      </c>
      <c r="B583" s="37"/>
      <c r="C583" s="37"/>
      <c r="D583" s="37"/>
      <c r="E583" s="37"/>
      <c r="F583" s="37"/>
      <c r="H583" s="1"/>
      <c r="I583" s="1"/>
      <c r="J583" s="1"/>
      <c r="K583" s="1"/>
      <c r="L583" s="1"/>
      <c r="M583" s="1"/>
      <c r="N583" s="1"/>
      <c r="O583" s="1"/>
      <c r="P583" s="1"/>
    </row>
    <row r="584" spans="1:16" x14ac:dyDescent="0.25">
      <c r="A584" s="36">
        <v>580</v>
      </c>
      <c r="B584" s="37"/>
      <c r="C584" s="37"/>
      <c r="D584" s="37"/>
      <c r="E584" s="37"/>
      <c r="F584" s="37"/>
      <c r="H584" s="1"/>
      <c r="I584" s="1"/>
      <c r="J584" s="1"/>
      <c r="K584" s="1"/>
      <c r="L584" s="1"/>
      <c r="M584" s="1"/>
      <c r="N584" s="1"/>
      <c r="O584" s="1"/>
      <c r="P584" s="1"/>
    </row>
    <row r="585" spans="1:16" x14ac:dyDescent="0.25">
      <c r="A585" s="36">
        <v>581</v>
      </c>
      <c r="B585" s="37"/>
      <c r="C585" s="37"/>
      <c r="D585" s="37"/>
      <c r="E585" s="37"/>
      <c r="F585" s="37"/>
      <c r="H585" s="1"/>
      <c r="I585" s="1"/>
      <c r="J585" s="1"/>
      <c r="K585" s="1"/>
      <c r="L585" s="1"/>
      <c r="M585" s="1"/>
      <c r="N585" s="1"/>
      <c r="O585" s="1"/>
      <c r="P585" s="1"/>
    </row>
    <row r="586" spans="1:16" x14ac:dyDescent="0.25">
      <c r="A586" s="36">
        <v>582</v>
      </c>
      <c r="B586" s="37"/>
      <c r="C586" s="37"/>
      <c r="D586" s="37"/>
      <c r="E586" s="37"/>
      <c r="F586" s="37"/>
      <c r="H586" s="1"/>
      <c r="I586" s="1"/>
      <c r="J586" s="1"/>
      <c r="K586" s="1"/>
      <c r="L586" s="1"/>
      <c r="M586" s="1"/>
      <c r="N586" s="1"/>
      <c r="O586" s="1"/>
      <c r="P586" s="1"/>
    </row>
    <row r="587" spans="1:16" x14ac:dyDescent="0.25">
      <c r="A587" s="36">
        <v>583</v>
      </c>
      <c r="B587" s="37"/>
      <c r="C587" s="37"/>
      <c r="D587" s="37"/>
      <c r="E587" s="37"/>
      <c r="F587" s="37"/>
      <c r="H587" s="1"/>
      <c r="I587" s="1"/>
      <c r="J587" s="1"/>
      <c r="K587" s="1"/>
      <c r="L587" s="1"/>
      <c r="M587" s="1"/>
      <c r="N587" s="1"/>
      <c r="O587" s="1"/>
      <c r="P587" s="1"/>
    </row>
    <row r="588" spans="1:16" x14ac:dyDescent="0.25">
      <c r="A588" s="36">
        <v>584</v>
      </c>
      <c r="B588" s="37"/>
      <c r="C588" s="37"/>
      <c r="D588" s="37"/>
      <c r="E588" s="37"/>
      <c r="F588" s="37"/>
      <c r="H588" s="1"/>
      <c r="I588" s="1"/>
      <c r="J588" s="1"/>
      <c r="K588" s="1"/>
      <c r="L588" s="1"/>
      <c r="M588" s="1"/>
      <c r="N588" s="1"/>
      <c r="O588" s="1"/>
      <c r="P588" s="1"/>
    </row>
    <row r="589" spans="1:16" x14ac:dyDescent="0.25">
      <c r="A589" s="36">
        <v>585</v>
      </c>
      <c r="B589" s="37"/>
      <c r="C589" s="37"/>
      <c r="D589" s="37"/>
      <c r="E589" s="37"/>
      <c r="F589" s="37"/>
      <c r="H589" s="1"/>
      <c r="I589" s="1"/>
      <c r="J589" s="1"/>
      <c r="K589" s="1"/>
      <c r="L589" s="1"/>
      <c r="M589" s="1"/>
      <c r="N589" s="1"/>
      <c r="O589" s="1"/>
      <c r="P589" s="1"/>
    </row>
    <row r="590" spans="1:16" x14ac:dyDescent="0.25">
      <c r="A590" s="36">
        <v>586</v>
      </c>
      <c r="B590" s="37"/>
      <c r="C590" s="37"/>
      <c r="D590" s="37"/>
      <c r="E590" s="37"/>
      <c r="F590" s="37"/>
      <c r="H590" s="1"/>
      <c r="I590" s="1"/>
      <c r="J590" s="1"/>
      <c r="K590" s="1"/>
      <c r="L590" s="1"/>
      <c r="M590" s="1"/>
      <c r="N590" s="1"/>
      <c r="O590" s="1"/>
      <c r="P590" s="1"/>
    </row>
    <row r="591" spans="1:16" x14ac:dyDescent="0.25">
      <c r="A591" s="36">
        <v>587</v>
      </c>
      <c r="B591" s="37"/>
      <c r="C591" s="37"/>
      <c r="D591" s="37"/>
      <c r="E591" s="37"/>
      <c r="F591" s="37"/>
      <c r="H591" s="1"/>
      <c r="I591" s="1"/>
      <c r="J591" s="1"/>
      <c r="K591" s="1"/>
      <c r="L591" s="1"/>
      <c r="M591" s="1"/>
      <c r="N591" s="1"/>
      <c r="O591" s="1"/>
      <c r="P591" s="1"/>
    </row>
    <row r="592" spans="1:16" x14ac:dyDescent="0.25">
      <c r="A592" s="36">
        <v>588</v>
      </c>
      <c r="B592" s="37"/>
      <c r="C592" s="37"/>
      <c r="D592" s="37"/>
      <c r="E592" s="37"/>
      <c r="F592" s="37"/>
      <c r="H592" s="1"/>
      <c r="I592" s="1"/>
      <c r="J592" s="1"/>
      <c r="K592" s="1"/>
      <c r="L592" s="1"/>
      <c r="M592" s="1"/>
      <c r="N592" s="1"/>
      <c r="O592" s="1"/>
      <c r="P592" s="1"/>
    </row>
    <row r="593" spans="1:16" x14ac:dyDescent="0.25">
      <c r="A593" s="36">
        <v>589</v>
      </c>
      <c r="B593" s="37"/>
      <c r="C593" s="37"/>
      <c r="D593" s="37"/>
      <c r="E593" s="37"/>
      <c r="F593" s="37"/>
      <c r="H593" s="1"/>
      <c r="I593" s="1"/>
      <c r="J593" s="1"/>
      <c r="K593" s="1"/>
      <c r="L593" s="1"/>
      <c r="M593" s="1"/>
      <c r="N593" s="1"/>
      <c r="O593" s="1"/>
      <c r="P593" s="1"/>
    </row>
    <row r="594" spans="1:16" x14ac:dyDescent="0.25">
      <c r="A594" s="36">
        <v>590</v>
      </c>
      <c r="B594" s="37"/>
      <c r="C594" s="37"/>
      <c r="D594" s="37"/>
      <c r="E594" s="37"/>
      <c r="F594" s="37"/>
      <c r="H594" s="1"/>
      <c r="I594" s="1"/>
      <c r="J594" s="1"/>
      <c r="K594" s="1"/>
      <c r="L594" s="1"/>
      <c r="M594" s="1"/>
      <c r="N594" s="1"/>
      <c r="O594" s="1"/>
      <c r="P594" s="1"/>
    </row>
    <row r="595" spans="1:16" x14ac:dyDescent="0.25">
      <c r="A595" s="36">
        <v>591</v>
      </c>
      <c r="B595" s="37"/>
      <c r="C595" s="37"/>
      <c r="D595" s="37"/>
      <c r="E595" s="37"/>
      <c r="F595" s="37"/>
      <c r="H595" s="1"/>
      <c r="I595" s="1"/>
      <c r="J595" s="1"/>
      <c r="K595" s="1"/>
      <c r="L595" s="1"/>
      <c r="M595" s="1"/>
      <c r="N595" s="1"/>
      <c r="O595" s="1"/>
      <c r="P595" s="1"/>
    </row>
    <row r="596" spans="1:16" x14ac:dyDescent="0.25">
      <c r="A596" s="36">
        <v>592</v>
      </c>
      <c r="B596" s="37"/>
      <c r="C596" s="37"/>
      <c r="D596" s="37"/>
      <c r="E596" s="37"/>
      <c r="F596" s="37"/>
      <c r="H596" s="1"/>
      <c r="I596" s="1"/>
      <c r="J596" s="1"/>
      <c r="K596" s="1"/>
      <c r="L596" s="1"/>
      <c r="M596" s="1"/>
      <c r="N596" s="1"/>
      <c r="O596" s="1"/>
      <c r="P596" s="1"/>
    </row>
    <row r="597" spans="1:16" x14ac:dyDescent="0.25">
      <c r="A597" s="36">
        <v>593</v>
      </c>
      <c r="B597" s="37"/>
      <c r="C597" s="37"/>
      <c r="D597" s="37"/>
      <c r="E597" s="37"/>
      <c r="F597" s="37"/>
      <c r="H597" s="1"/>
      <c r="I597" s="1"/>
      <c r="J597" s="1"/>
      <c r="K597" s="1"/>
      <c r="L597" s="1"/>
      <c r="M597" s="1"/>
      <c r="N597" s="1"/>
      <c r="O597" s="1"/>
      <c r="P597" s="1"/>
    </row>
    <row r="598" spans="1:16" x14ac:dyDescent="0.25">
      <c r="A598" s="36">
        <v>594</v>
      </c>
      <c r="B598" s="37"/>
      <c r="C598" s="37"/>
      <c r="D598" s="37"/>
      <c r="E598" s="37"/>
      <c r="F598" s="37"/>
      <c r="H598" s="1"/>
      <c r="I598" s="1"/>
      <c r="J598" s="1"/>
      <c r="K598" s="1"/>
      <c r="L598" s="1"/>
      <c r="M598" s="1"/>
      <c r="N598" s="1"/>
      <c r="O598" s="1"/>
      <c r="P598" s="1"/>
    </row>
    <row r="599" spans="1:16" x14ac:dyDescent="0.25">
      <c r="A599" s="36">
        <v>595</v>
      </c>
      <c r="B599" s="37"/>
      <c r="C599" s="37"/>
      <c r="D599" s="37"/>
      <c r="E599" s="37"/>
      <c r="F599" s="37"/>
      <c r="H599" s="1"/>
      <c r="I599" s="1"/>
      <c r="J599" s="1"/>
      <c r="K599" s="1"/>
      <c r="L599" s="1"/>
      <c r="M599" s="1"/>
      <c r="N599" s="1"/>
      <c r="O599" s="1"/>
      <c r="P599" s="1"/>
    </row>
    <row r="600" spans="1:16" x14ac:dyDescent="0.25">
      <c r="A600" s="36">
        <v>596</v>
      </c>
      <c r="B600" s="37"/>
      <c r="C600" s="37"/>
      <c r="D600" s="37"/>
      <c r="E600" s="37"/>
      <c r="F600" s="37"/>
      <c r="H600" s="1"/>
      <c r="I600" s="1"/>
      <c r="J600" s="1"/>
      <c r="K600" s="1"/>
      <c r="L600" s="1"/>
      <c r="M600" s="1"/>
      <c r="N600" s="1"/>
      <c r="O600" s="1"/>
      <c r="P600" s="1"/>
    </row>
    <row r="601" spans="1:16" x14ac:dyDescent="0.25">
      <c r="A601" s="36">
        <v>597</v>
      </c>
      <c r="B601" s="37"/>
      <c r="C601" s="37"/>
      <c r="D601" s="37"/>
      <c r="E601" s="37"/>
      <c r="F601" s="37"/>
      <c r="H601" s="1"/>
      <c r="I601" s="1"/>
      <c r="J601" s="1"/>
      <c r="K601" s="1"/>
      <c r="L601" s="1"/>
      <c r="M601" s="1"/>
      <c r="N601" s="1"/>
      <c r="O601" s="1"/>
      <c r="P601" s="1"/>
    </row>
    <row r="602" spans="1:16" x14ac:dyDescent="0.25">
      <c r="A602" s="36">
        <v>598</v>
      </c>
      <c r="B602" s="37"/>
      <c r="C602" s="37"/>
      <c r="D602" s="37"/>
      <c r="E602" s="37"/>
      <c r="F602" s="37"/>
      <c r="H602" s="1"/>
      <c r="I602" s="1"/>
      <c r="J602" s="1"/>
      <c r="K602" s="1"/>
      <c r="L602" s="1"/>
      <c r="M602" s="1"/>
      <c r="N602" s="1"/>
      <c r="O602" s="1"/>
      <c r="P602" s="1"/>
    </row>
    <row r="603" spans="1:16" x14ac:dyDescent="0.25">
      <c r="A603" s="36">
        <v>599</v>
      </c>
      <c r="B603" s="37"/>
      <c r="C603" s="37"/>
      <c r="D603" s="37"/>
      <c r="E603" s="37"/>
      <c r="F603" s="37"/>
      <c r="H603" s="1"/>
      <c r="I603" s="1"/>
      <c r="J603" s="1"/>
      <c r="K603" s="1"/>
      <c r="L603" s="1"/>
      <c r="M603" s="1"/>
      <c r="N603" s="1"/>
      <c r="O603" s="1"/>
      <c r="P603" s="1"/>
    </row>
    <row r="604" spans="1:16" x14ac:dyDescent="0.25">
      <c r="A604" s="36">
        <v>600</v>
      </c>
      <c r="B604" s="37"/>
      <c r="C604" s="37"/>
      <c r="D604" s="37"/>
      <c r="E604" s="37"/>
      <c r="F604" s="37"/>
      <c r="H604" s="1"/>
      <c r="I604" s="1"/>
      <c r="J604" s="1"/>
      <c r="K604" s="1"/>
      <c r="L604" s="1"/>
      <c r="M604" s="1"/>
      <c r="N604" s="1"/>
      <c r="O604" s="1"/>
      <c r="P604" s="1"/>
    </row>
    <row r="605" spans="1:16" x14ac:dyDescent="0.25">
      <c r="A605" s="36">
        <v>601</v>
      </c>
      <c r="B605" s="37"/>
      <c r="C605" s="37"/>
      <c r="D605" s="37"/>
      <c r="E605" s="37"/>
      <c r="F605" s="37"/>
      <c r="H605" s="1"/>
      <c r="I605" s="1"/>
      <c r="J605" s="1"/>
      <c r="K605" s="1"/>
      <c r="L605" s="1"/>
      <c r="M605" s="1"/>
      <c r="N605" s="1"/>
      <c r="O605" s="1"/>
      <c r="P605" s="1"/>
    </row>
    <row r="606" spans="1:16" x14ac:dyDescent="0.25">
      <c r="A606" s="36">
        <v>602</v>
      </c>
      <c r="B606" s="37"/>
      <c r="C606" s="37"/>
      <c r="D606" s="37"/>
      <c r="E606" s="37"/>
      <c r="F606" s="37"/>
      <c r="H606" s="1"/>
      <c r="I606" s="1"/>
      <c r="J606" s="1"/>
      <c r="K606" s="1"/>
      <c r="L606" s="1"/>
      <c r="M606" s="1"/>
      <c r="N606" s="1"/>
      <c r="O606" s="1"/>
      <c r="P606" s="1"/>
    </row>
    <row r="607" spans="1:16" x14ac:dyDescent="0.25">
      <c r="A607" s="36">
        <v>603</v>
      </c>
      <c r="B607" s="37"/>
      <c r="C607" s="37"/>
      <c r="D607" s="37"/>
      <c r="E607" s="37"/>
      <c r="F607" s="37"/>
      <c r="H607" s="1"/>
      <c r="I607" s="1"/>
      <c r="J607" s="1"/>
      <c r="K607" s="1"/>
      <c r="L607" s="1"/>
      <c r="M607" s="1"/>
      <c r="N607" s="1"/>
      <c r="O607" s="1"/>
      <c r="P607" s="1"/>
    </row>
    <row r="608" spans="1:16" x14ac:dyDescent="0.25">
      <c r="A608" s="36">
        <v>604</v>
      </c>
      <c r="B608" s="37"/>
      <c r="C608" s="37"/>
      <c r="D608" s="37"/>
      <c r="E608" s="37"/>
      <c r="F608" s="37"/>
      <c r="H608" s="1"/>
      <c r="I608" s="1"/>
      <c r="J608" s="1"/>
      <c r="K608" s="1"/>
      <c r="L608" s="1"/>
      <c r="M608" s="1"/>
      <c r="N608" s="1"/>
      <c r="O608" s="1"/>
      <c r="P608" s="1"/>
    </row>
    <row r="609" spans="1:16" x14ac:dyDescent="0.25">
      <c r="A609" s="36">
        <v>605</v>
      </c>
      <c r="B609" s="37"/>
      <c r="C609" s="37"/>
      <c r="D609" s="37"/>
      <c r="E609" s="37"/>
      <c r="F609" s="37"/>
      <c r="H609" s="1"/>
      <c r="I609" s="1"/>
      <c r="J609" s="1"/>
      <c r="K609" s="1"/>
      <c r="L609" s="1"/>
      <c r="M609" s="1"/>
      <c r="N609" s="1"/>
      <c r="O609" s="1"/>
      <c r="P609" s="1"/>
    </row>
    <row r="610" spans="1:16" x14ac:dyDescent="0.25">
      <c r="A610" s="36">
        <v>606</v>
      </c>
      <c r="B610" s="37"/>
      <c r="C610" s="37"/>
      <c r="D610" s="37"/>
      <c r="E610" s="37"/>
      <c r="F610" s="37"/>
      <c r="H610" s="1"/>
      <c r="I610" s="1"/>
      <c r="J610" s="1"/>
      <c r="K610" s="1"/>
      <c r="L610" s="1"/>
      <c r="M610" s="1"/>
      <c r="N610" s="1"/>
      <c r="O610" s="1"/>
      <c r="P610" s="1"/>
    </row>
    <row r="611" spans="1:16" x14ac:dyDescent="0.25">
      <c r="A611" s="36">
        <v>607</v>
      </c>
      <c r="B611" s="37"/>
      <c r="C611" s="37"/>
      <c r="D611" s="37"/>
      <c r="E611" s="37"/>
      <c r="F611" s="37"/>
      <c r="H611" s="1"/>
      <c r="I611" s="1"/>
      <c r="J611" s="1"/>
      <c r="K611" s="1"/>
      <c r="L611" s="1"/>
      <c r="M611" s="1"/>
      <c r="N611" s="1"/>
      <c r="O611" s="1"/>
      <c r="P611" s="1"/>
    </row>
    <row r="612" spans="1:16" x14ac:dyDescent="0.25">
      <c r="A612" s="36">
        <v>608</v>
      </c>
      <c r="B612" s="37"/>
      <c r="C612" s="37"/>
      <c r="D612" s="37"/>
      <c r="E612" s="37"/>
      <c r="F612" s="37"/>
      <c r="H612" s="1"/>
      <c r="I612" s="1"/>
      <c r="J612" s="1"/>
      <c r="K612" s="1"/>
      <c r="L612" s="1"/>
      <c r="M612" s="1"/>
      <c r="N612" s="1"/>
      <c r="O612" s="1"/>
      <c r="P612" s="1"/>
    </row>
    <row r="613" spans="1:16" x14ac:dyDescent="0.25">
      <c r="A613" s="36">
        <v>609</v>
      </c>
      <c r="B613" s="37"/>
      <c r="C613" s="37"/>
      <c r="D613" s="37"/>
      <c r="E613" s="37"/>
      <c r="F613" s="37"/>
      <c r="H613" s="1"/>
      <c r="I613" s="1"/>
      <c r="J613" s="1"/>
      <c r="K613" s="1"/>
      <c r="L613" s="1"/>
      <c r="M613" s="1"/>
      <c r="N613" s="1"/>
      <c r="O613" s="1"/>
      <c r="P613" s="1"/>
    </row>
    <row r="614" spans="1:16" x14ac:dyDescent="0.25">
      <c r="A614" s="36">
        <v>610</v>
      </c>
      <c r="B614" s="37"/>
      <c r="C614" s="37"/>
      <c r="D614" s="37"/>
      <c r="E614" s="37"/>
      <c r="F614" s="37"/>
      <c r="H614" s="1"/>
      <c r="I614" s="1"/>
      <c r="J614" s="1"/>
      <c r="K614" s="1"/>
      <c r="L614" s="1"/>
      <c r="M614" s="1"/>
      <c r="N614" s="1"/>
      <c r="O614" s="1"/>
      <c r="P614" s="1"/>
    </row>
    <row r="615" spans="1:16" x14ac:dyDescent="0.25">
      <c r="A615" s="36">
        <v>611</v>
      </c>
      <c r="B615" s="37"/>
      <c r="C615" s="37"/>
      <c r="D615" s="37"/>
      <c r="E615" s="37"/>
      <c r="F615" s="37"/>
      <c r="H615" s="1"/>
      <c r="I615" s="1"/>
      <c r="J615" s="1"/>
      <c r="K615" s="1"/>
      <c r="L615" s="1"/>
      <c r="M615" s="1"/>
      <c r="N615" s="1"/>
      <c r="O615" s="1"/>
      <c r="P615" s="1"/>
    </row>
    <row r="616" spans="1:16" x14ac:dyDescent="0.25">
      <c r="A616" s="36">
        <v>612</v>
      </c>
      <c r="B616" s="37"/>
      <c r="C616" s="37"/>
      <c r="D616" s="37"/>
      <c r="E616" s="37"/>
      <c r="F616" s="37"/>
      <c r="H616" s="1"/>
      <c r="I616" s="1"/>
      <c r="J616" s="1"/>
      <c r="K616" s="1"/>
      <c r="L616" s="1"/>
      <c r="M616" s="1"/>
      <c r="N616" s="1"/>
      <c r="O616" s="1"/>
      <c r="P616" s="1"/>
    </row>
    <row r="617" spans="1:16" x14ac:dyDescent="0.25">
      <c r="A617" s="36">
        <v>613</v>
      </c>
      <c r="B617" s="37"/>
      <c r="C617" s="37"/>
      <c r="D617" s="37"/>
      <c r="E617" s="37"/>
      <c r="F617" s="37"/>
      <c r="H617" s="1"/>
      <c r="I617" s="1"/>
      <c r="J617" s="1"/>
      <c r="K617" s="1"/>
      <c r="L617" s="1"/>
      <c r="M617" s="1"/>
      <c r="N617" s="1"/>
      <c r="O617" s="1"/>
      <c r="P617" s="1"/>
    </row>
    <row r="618" spans="1:16" x14ac:dyDescent="0.25">
      <c r="A618" s="36">
        <v>614</v>
      </c>
      <c r="B618" s="37"/>
      <c r="C618" s="37"/>
      <c r="D618" s="37"/>
      <c r="E618" s="37"/>
      <c r="F618" s="37"/>
      <c r="H618" s="1"/>
      <c r="I618" s="1"/>
      <c r="J618" s="1"/>
      <c r="K618" s="1"/>
      <c r="L618" s="1"/>
      <c r="M618" s="1"/>
      <c r="N618" s="1"/>
      <c r="O618" s="1"/>
      <c r="P618" s="1"/>
    </row>
    <row r="619" spans="1:16" x14ac:dyDescent="0.25">
      <c r="A619" s="36">
        <v>615</v>
      </c>
      <c r="B619" s="37"/>
      <c r="C619" s="37"/>
      <c r="D619" s="37"/>
      <c r="E619" s="37"/>
      <c r="F619" s="37"/>
      <c r="H619" s="1"/>
      <c r="I619" s="1"/>
      <c r="J619" s="1"/>
      <c r="K619" s="1"/>
      <c r="L619" s="1"/>
      <c r="M619" s="1"/>
      <c r="N619" s="1"/>
      <c r="O619" s="1"/>
      <c r="P619" s="1"/>
    </row>
    <row r="620" spans="1:16" x14ac:dyDescent="0.25">
      <c r="A620" s="36">
        <v>616</v>
      </c>
      <c r="B620" s="37"/>
      <c r="C620" s="37"/>
      <c r="D620" s="37"/>
      <c r="E620" s="37"/>
      <c r="F620" s="37"/>
      <c r="H620" s="1"/>
      <c r="I620" s="1"/>
      <c r="J620" s="1"/>
      <c r="K620" s="1"/>
      <c r="L620" s="1"/>
      <c r="M620" s="1"/>
      <c r="N620" s="1"/>
      <c r="O620" s="1"/>
      <c r="P620" s="1"/>
    </row>
    <row r="621" spans="1:16" x14ac:dyDescent="0.25">
      <c r="A621" s="36">
        <v>617</v>
      </c>
      <c r="B621" s="37"/>
      <c r="C621" s="37"/>
      <c r="D621" s="37"/>
      <c r="E621" s="37"/>
      <c r="F621" s="37"/>
      <c r="H621" s="1"/>
      <c r="I621" s="1"/>
      <c r="J621" s="1"/>
      <c r="K621" s="1"/>
      <c r="L621" s="1"/>
      <c r="M621" s="1"/>
      <c r="N621" s="1"/>
      <c r="O621" s="1"/>
      <c r="P621" s="1"/>
    </row>
    <row r="622" spans="1:16" x14ac:dyDescent="0.25">
      <c r="A622" s="36">
        <v>618</v>
      </c>
      <c r="B622" s="37"/>
      <c r="C622" s="37"/>
      <c r="D622" s="37"/>
      <c r="E622" s="37"/>
      <c r="F622" s="37"/>
      <c r="H622" s="1"/>
      <c r="I622" s="1"/>
      <c r="J622" s="1"/>
      <c r="K622" s="1"/>
      <c r="L622" s="1"/>
      <c r="M622" s="1"/>
      <c r="N622" s="1"/>
      <c r="O622" s="1"/>
      <c r="P622" s="1"/>
    </row>
    <row r="623" spans="1:16" x14ac:dyDescent="0.25">
      <c r="A623" s="36">
        <v>619</v>
      </c>
      <c r="B623" s="37"/>
      <c r="C623" s="37"/>
      <c r="D623" s="37"/>
      <c r="E623" s="37"/>
      <c r="F623" s="37"/>
      <c r="H623" s="1"/>
      <c r="I623" s="1"/>
      <c r="J623" s="1"/>
      <c r="K623" s="1"/>
      <c r="L623" s="1"/>
      <c r="M623" s="1"/>
      <c r="N623" s="1"/>
      <c r="O623" s="1"/>
      <c r="P623" s="1"/>
    </row>
    <row r="624" spans="1:16" x14ac:dyDescent="0.25">
      <c r="A624" s="36">
        <v>620</v>
      </c>
      <c r="B624" s="37"/>
      <c r="C624" s="37"/>
      <c r="D624" s="37"/>
      <c r="E624" s="37"/>
      <c r="F624" s="37"/>
      <c r="H624" s="1"/>
      <c r="I624" s="1"/>
      <c r="J624" s="1"/>
      <c r="K624" s="1"/>
      <c r="L624" s="1"/>
      <c r="M624" s="1"/>
      <c r="N624" s="1"/>
      <c r="O624" s="1"/>
      <c r="P624" s="1"/>
    </row>
    <row r="625" spans="1:16" x14ac:dyDescent="0.25">
      <c r="A625" s="36">
        <v>621</v>
      </c>
      <c r="B625" s="37"/>
      <c r="C625" s="37"/>
      <c r="D625" s="37"/>
      <c r="E625" s="37"/>
      <c r="F625" s="37"/>
      <c r="H625" s="1"/>
      <c r="I625" s="1"/>
      <c r="J625" s="1"/>
      <c r="K625" s="1"/>
      <c r="L625" s="1"/>
      <c r="M625" s="1"/>
      <c r="N625" s="1"/>
      <c r="O625" s="1"/>
      <c r="P625" s="1"/>
    </row>
    <row r="626" spans="1:16" x14ac:dyDescent="0.25">
      <c r="A626" s="36">
        <v>622</v>
      </c>
      <c r="B626" s="37"/>
      <c r="C626" s="37"/>
      <c r="D626" s="37"/>
      <c r="E626" s="37"/>
      <c r="F626" s="37"/>
      <c r="H626" s="1"/>
      <c r="I626" s="1"/>
      <c r="J626" s="1"/>
      <c r="K626" s="1"/>
      <c r="L626" s="1"/>
      <c r="M626" s="1"/>
      <c r="N626" s="1"/>
      <c r="O626" s="1"/>
      <c r="P626" s="1"/>
    </row>
    <row r="627" spans="1:16" x14ac:dyDescent="0.25">
      <c r="A627" s="36">
        <v>623</v>
      </c>
      <c r="B627" s="37"/>
      <c r="C627" s="37"/>
      <c r="D627" s="37"/>
      <c r="E627" s="37"/>
      <c r="F627" s="37"/>
      <c r="H627" s="1"/>
      <c r="I627" s="1"/>
      <c r="J627" s="1"/>
      <c r="K627" s="1"/>
      <c r="L627" s="1"/>
      <c r="M627" s="1"/>
      <c r="N627" s="1"/>
      <c r="O627" s="1"/>
      <c r="P627" s="1"/>
    </row>
    <row r="628" spans="1:16" x14ac:dyDescent="0.25">
      <c r="A628" s="36">
        <v>624</v>
      </c>
      <c r="B628" s="37"/>
      <c r="C628" s="37"/>
      <c r="D628" s="37"/>
      <c r="E628" s="37"/>
      <c r="F628" s="37"/>
      <c r="H628" s="1"/>
      <c r="I628" s="1"/>
      <c r="J628" s="1"/>
      <c r="K628" s="1"/>
      <c r="L628" s="1"/>
      <c r="M628" s="1"/>
      <c r="N628" s="1"/>
      <c r="O628" s="1"/>
      <c r="P628" s="1"/>
    </row>
    <row r="629" spans="1:16" x14ac:dyDescent="0.25">
      <c r="A629" s="36">
        <v>625</v>
      </c>
      <c r="B629" s="37"/>
      <c r="C629" s="37"/>
      <c r="D629" s="37"/>
      <c r="E629" s="37"/>
      <c r="F629" s="37"/>
      <c r="H629" s="1"/>
      <c r="I629" s="1"/>
      <c r="J629" s="1"/>
      <c r="K629" s="1"/>
      <c r="L629" s="1"/>
      <c r="M629" s="1"/>
      <c r="N629" s="1"/>
      <c r="O629" s="1"/>
      <c r="P629" s="1"/>
    </row>
    <row r="630" spans="1:16" x14ac:dyDescent="0.25">
      <c r="A630" s="36">
        <v>626</v>
      </c>
      <c r="B630" s="37"/>
      <c r="C630" s="37"/>
      <c r="D630" s="37"/>
      <c r="E630" s="37"/>
      <c r="F630" s="37"/>
      <c r="H630" s="1"/>
      <c r="I630" s="1"/>
      <c r="J630" s="1"/>
      <c r="K630" s="1"/>
      <c r="L630" s="1"/>
      <c r="M630" s="1"/>
      <c r="N630" s="1"/>
      <c r="O630" s="1"/>
      <c r="P630" s="1"/>
    </row>
    <row r="631" spans="1:16" x14ac:dyDescent="0.25">
      <c r="A631" s="36">
        <v>627</v>
      </c>
      <c r="B631" s="37"/>
      <c r="C631" s="37"/>
      <c r="D631" s="37"/>
      <c r="E631" s="37"/>
      <c r="F631" s="37"/>
      <c r="H631" s="1"/>
      <c r="I631" s="1"/>
      <c r="J631" s="1"/>
      <c r="K631" s="1"/>
      <c r="L631" s="1"/>
      <c r="M631" s="1"/>
      <c r="N631" s="1"/>
      <c r="O631" s="1"/>
      <c r="P631" s="1"/>
    </row>
    <row r="632" spans="1:16" x14ac:dyDescent="0.25">
      <c r="A632" s="36">
        <v>628</v>
      </c>
      <c r="B632" s="37"/>
      <c r="C632" s="37"/>
      <c r="D632" s="37"/>
      <c r="E632" s="37"/>
      <c r="F632" s="37"/>
      <c r="H632" s="1"/>
      <c r="I632" s="1"/>
      <c r="J632" s="1"/>
      <c r="K632" s="1"/>
      <c r="L632" s="1"/>
      <c r="M632" s="1"/>
      <c r="N632" s="1"/>
      <c r="O632" s="1"/>
      <c r="P632" s="1"/>
    </row>
    <row r="633" spans="1:16" x14ac:dyDescent="0.25">
      <c r="A633" s="36">
        <v>629</v>
      </c>
      <c r="B633" s="37"/>
      <c r="C633" s="37"/>
      <c r="D633" s="37"/>
      <c r="E633" s="37"/>
      <c r="F633" s="37"/>
      <c r="H633" s="1"/>
      <c r="I633" s="1"/>
      <c r="J633" s="1"/>
      <c r="K633" s="1"/>
      <c r="L633" s="1"/>
      <c r="M633" s="1"/>
      <c r="N633" s="1"/>
      <c r="O633" s="1"/>
      <c r="P633" s="1"/>
    </row>
    <row r="634" spans="1:16" x14ac:dyDescent="0.25">
      <c r="A634" s="36">
        <v>630</v>
      </c>
      <c r="B634" s="37"/>
      <c r="C634" s="37"/>
      <c r="D634" s="37"/>
      <c r="E634" s="37"/>
      <c r="F634" s="37"/>
      <c r="H634" s="1"/>
      <c r="I634" s="1"/>
      <c r="J634" s="1"/>
      <c r="K634" s="1"/>
      <c r="L634" s="1"/>
      <c r="M634" s="1"/>
      <c r="N634" s="1"/>
      <c r="O634" s="1"/>
      <c r="P634" s="1"/>
    </row>
    <row r="635" spans="1:16" x14ac:dyDescent="0.25">
      <c r="A635" s="36">
        <v>631</v>
      </c>
      <c r="B635" s="37"/>
      <c r="C635" s="37"/>
      <c r="D635" s="37"/>
      <c r="E635" s="37"/>
      <c r="F635" s="37"/>
      <c r="H635" s="1"/>
      <c r="I635" s="1"/>
      <c r="J635" s="1"/>
      <c r="K635" s="1"/>
      <c r="L635" s="1"/>
      <c r="M635" s="1"/>
      <c r="N635" s="1"/>
      <c r="O635" s="1"/>
      <c r="P635" s="1"/>
    </row>
    <row r="636" spans="1:16" x14ac:dyDescent="0.25">
      <c r="A636" s="36">
        <v>632</v>
      </c>
      <c r="B636" s="37"/>
      <c r="C636" s="37"/>
      <c r="D636" s="37"/>
      <c r="E636" s="37"/>
      <c r="F636" s="37"/>
      <c r="H636" s="1"/>
      <c r="I636" s="1"/>
      <c r="J636" s="1"/>
      <c r="K636" s="1"/>
      <c r="L636" s="1"/>
      <c r="M636" s="1"/>
      <c r="N636" s="1"/>
      <c r="O636" s="1"/>
      <c r="P636" s="1"/>
    </row>
    <row r="637" spans="1:16" x14ac:dyDescent="0.25">
      <c r="A637" s="36">
        <v>633</v>
      </c>
      <c r="B637" s="37"/>
      <c r="C637" s="37"/>
      <c r="D637" s="37"/>
      <c r="E637" s="37"/>
      <c r="F637" s="37"/>
      <c r="H637" s="1"/>
      <c r="I637" s="1"/>
      <c r="J637" s="1"/>
      <c r="K637" s="1"/>
      <c r="L637" s="1"/>
      <c r="M637" s="1"/>
      <c r="N637" s="1"/>
      <c r="O637" s="1"/>
      <c r="P637" s="1"/>
    </row>
    <row r="638" spans="1:16" x14ac:dyDescent="0.25">
      <c r="A638" s="36">
        <v>634</v>
      </c>
      <c r="B638" s="37"/>
      <c r="C638" s="37"/>
      <c r="D638" s="37"/>
      <c r="E638" s="37"/>
      <c r="F638" s="37"/>
      <c r="H638" s="1"/>
      <c r="I638" s="1"/>
      <c r="J638" s="1"/>
      <c r="K638" s="1"/>
      <c r="L638" s="1"/>
      <c r="M638" s="1"/>
      <c r="N638" s="1"/>
      <c r="O638" s="1"/>
      <c r="P638" s="1"/>
    </row>
    <row r="639" spans="1:16" x14ac:dyDescent="0.25">
      <c r="A639" s="36">
        <v>635</v>
      </c>
      <c r="B639" s="37"/>
      <c r="C639" s="37"/>
      <c r="D639" s="37"/>
      <c r="E639" s="37"/>
      <c r="F639" s="37"/>
      <c r="H639" s="1"/>
      <c r="I639" s="1"/>
      <c r="J639" s="1"/>
      <c r="K639" s="1"/>
      <c r="L639" s="1"/>
      <c r="M639" s="1"/>
      <c r="N639" s="1"/>
      <c r="O639" s="1"/>
      <c r="P639" s="1"/>
    </row>
    <row r="640" spans="1:16" x14ac:dyDescent="0.25">
      <c r="A640" s="36">
        <v>636</v>
      </c>
      <c r="B640" s="37"/>
      <c r="C640" s="37"/>
      <c r="D640" s="37"/>
      <c r="E640" s="37"/>
      <c r="F640" s="37"/>
      <c r="H640" s="1"/>
      <c r="I640" s="1"/>
      <c r="J640" s="1"/>
      <c r="K640" s="1"/>
      <c r="L640" s="1"/>
      <c r="M640" s="1"/>
      <c r="N640" s="1"/>
      <c r="O640" s="1"/>
      <c r="P640" s="1"/>
    </row>
    <row r="641" spans="1:16" x14ac:dyDescent="0.25">
      <c r="A641" s="36">
        <v>637</v>
      </c>
      <c r="B641" s="37"/>
      <c r="C641" s="37"/>
      <c r="D641" s="37"/>
      <c r="E641" s="37"/>
      <c r="F641" s="37"/>
      <c r="H641" s="1"/>
      <c r="I641" s="1"/>
      <c r="J641" s="1"/>
      <c r="K641" s="1"/>
      <c r="L641" s="1"/>
      <c r="M641" s="1"/>
      <c r="N641" s="1"/>
      <c r="O641" s="1"/>
      <c r="P641" s="1"/>
    </row>
    <row r="642" spans="1:16" x14ac:dyDescent="0.25">
      <c r="A642" s="36">
        <v>638</v>
      </c>
      <c r="B642" s="37"/>
      <c r="C642" s="37"/>
      <c r="D642" s="37"/>
      <c r="E642" s="37"/>
      <c r="F642" s="37"/>
      <c r="H642" s="1"/>
      <c r="I642" s="1"/>
      <c r="J642" s="1"/>
      <c r="K642" s="1"/>
      <c r="L642" s="1"/>
      <c r="M642" s="1"/>
      <c r="N642" s="1"/>
      <c r="O642" s="1"/>
      <c r="P642" s="1"/>
    </row>
    <row r="643" spans="1:16" x14ac:dyDescent="0.25">
      <c r="A643" s="36">
        <v>639</v>
      </c>
      <c r="B643" s="37"/>
      <c r="C643" s="37"/>
      <c r="D643" s="37"/>
      <c r="E643" s="37"/>
      <c r="F643" s="37"/>
      <c r="H643" s="1"/>
      <c r="I643" s="1"/>
      <c r="J643" s="1"/>
      <c r="K643" s="1"/>
      <c r="L643" s="1"/>
      <c r="M643" s="1"/>
      <c r="N643" s="1"/>
      <c r="O643" s="1"/>
      <c r="P643" s="1"/>
    </row>
    <row r="644" spans="1:16" x14ac:dyDescent="0.25">
      <c r="A644" s="36">
        <v>640</v>
      </c>
      <c r="B644" s="37"/>
      <c r="C644" s="37"/>
      <c r="D644" s="37"/>
      <c r="E644" s="37"/>
      <c r="F644" s="37"/>
      <c r="H644" s="1"/>
      <c r="I644" s="1"/>
      <c r="J644" s="1"/>
      <c r="K644" s="1"/>
      <c r="L644" s="1"/>
      <c r="M644" s="1"/>
      <c r="N644" s="1"/>
      <c r="O644" s="1"/>
      <c r="P644" s="1"/>
    </row>
    <row r="645" spans="1:16" x14ac:dyDescent="0.25">
      <c r="A645" s="36">
        <v>641</v>
      </c>
      <c r="B645" s="37"/>
      <c r="C645" s="37"/>
      <c r="D645" s="37"/>
      <c r="E645" s="37"/>
      <c r="F645" s="37"/>
      <c r="H645" s="1"/>
      <c r="I645" s="1"/>
      <c r="J645" s="1"/>
      <c r="K645" s="1"/>
      <c r="L645" s="1"/>
      <c r="M645" s="1"/>
      <c r="N645" s="1"/>
      <c r="O645" s="1"/>
      <c r="P645" s="1"/>
    </row>
    <row r="646" spans="1:16" x14ac:dyDescent="0.25">
      <c r="A646" s="36">
        <v>642</v>
      </c>
      <c r="B646" s="37"/>
      <c r="C646" s="37"/>
      <c r="D646" s="37"/>
      <c r="E646" s="37"/>
      <c r="F646" s="37"/>
      <c r="H646" s="1"/>
      <c r="I646" s="1"/>
      <c r="J646" s="1"/>
      <c r="K646" s="1"/>
      <c r="L646" s="1"/>
      <c r="M646" s="1"/>
      <c r="N646" s="1"/>
      <c r="O646" s="1"/>
      <c r="P646" s="1"/>
    </row>
    <row r="647" spans="1:16" x14ac:dyDescent="0.25">
      <c r="A647" s="36">
        <v>643</v>
      </c>
      <c r="B647" s="37"/>
      <c r="C647" s="37"/>
      <c r="D647" s="37"/>
      <c r="E647" s="37"/>
      <c r="F647" s="37"/>
      <c r="H647" s="1"/>
      <c r="I647" s="1"/>
      <c r="J647" s="1"/>
      <c r="K647" s="1"/>
      <c r="L647" s="1"/>
      <c r="M647" s="1"/>
      <c r="N647" s="1"/>
      <c r="O647" s="1"/>
      <c r="P647" s="1"/>
    </row>
    <row r="648" spans="1:16" x14ac:dyDescent="0.25">
      <c r="A648" s="36">
        <v>644</v>
      </c>
      <c r="B648" s="37"/>
      <c r="C648" s="37"/>
      <c r="D648" s="37"/>
      <c r="E648" s="37"/>
      <c r="F648" s="37"/>
      <c r="H648" s="1"/>
      <c r="I648" s="1"/>
      <c r="J648" s="1"/>
      <c r="K648" s="1"/>
      <c r="L648" s="1"/>
      <c r="M648" s="1"/>
      <c r="N648" s="1"/>
      <c r="O648" s="1"/>
      <c r="P648" s="1"/>
    </row>
    <row r="649" spans="1:16" x14ac:dyDescent="0.25">
      <c r="A649" s="36">
        <v>645</v>
      </c>
      <c r="B649" s="37"/>
      <c r="C649" s="37"/>
      <c r="D649" s="37"/>
      <c r="E649" s="37"/>
      <c r="F649" s="37"/>
      <c r="H649" s="1"/>
      <c r="I649" s="1"/>
      <c r="J649" s="1"/>
      <c r="K649" s="1"/>
      <c r="L649" s="1"/>
      <c r="M649" s="1"/>
      <c r="N649" s="1"/>
      <c r="O649" s="1"/>
      <c r="P649" s="1"/>
    </row>
    <row r="650" spans="1:16" x14ac:dyDescent="0.25">
      <c r="A650" s="36">
        <v>646</v>
      </c>
      <c r="B650" s="37"/>
      <c r="C650" s="37"/>
      <c r="D650" s="37"/>
      <c r="E650" s="37"/>
      <c r="F650" s="37"/>
      <c r="H650" s="1"/>
      <c r="I650" s="1"/>
      <c r="J650" s="1"/>
      <c r="K650" s="1"/>
      <c r="L650" s="1"/>
      <c r="M650" s="1"/>
      <c r="N650" s="1"/>
      <c r="O650" s="1"/>
      <c r="P650" s="1"/>
    </row>
    <row r="651" spans="1:16" x14ac:dyDescent="0.25">
      <c r="A651" s="36">
        <v>647</v>
      </c>
      <c r="B651" s="37"/>
      <c r="C651" s="37"/>
      <c r="D651" s="37"/>
      <c r="E651" s="37"/>
      <c r="F651" s="37"/>
      <c r="H651" s="1"/>
      <c r="I651" s="1"/>
      <c r="J651" s="1"/>
      <c r="K651" s="1"/>
      <c r="L651" s="1"/>
      <c r="M651" s="1"/>
      <c r="N651" s="1"/>
      <c r="O651" s="1"/>
      <c r="P651" s="1"/>
    </row>
    <row r="652" spans="1:16" x14ac:dyDescent="0.25">
      <c r="A652" s="36">
        <v>648</v>
      </c>
      <c r="B652" s="37"/>
      <c r="C652" s="37"/>
      <c r="D652" s="37"/>
      <c r="E652" s="37"/>
      <c r="F652" s="37"/>
      <c r="H652" s="1"/>
      <c r="I652" s="1"/>
      <c r="J652" s="1"/>
      <c r="K652" s="1"/>
      <c r="L652" s="1"/>
      <c r="M652" s="1"/>
      <c r="N652" s="1"/>
      <c r="O652" s="1"/>
      <c r="P652" s="1"/>
    </row>
    <row r="653" spans="1:16" x14ac:dyDescent="0.25">
      <c r="A653" s="36">
        <v>649</v>
      </c>
      <c r="B653" s="37"/>
      <c r="C653" s="37"/>
      <c r="D653" s="37"/>
      <c r="E653" s="37"/>
      <c r="F653" s="37"/>
      <c r="H653" s="1"/>
      <c r="I653" s="1"/>
      <c r="J653" s="1"/>
      <c r="K653" s="1"/>
      <c r="L653" s="1"/>
      <c r="M653" s="1"/>
      <c r="N653" s="1"/>
      <c r="O653" s="1"/>
      <c r="P653" s="1"/>
    </row>
    <row r="654" spans="1:16" x14ac:dyDescent="0.25">
      <c r="A654" s="36">
        <v>650</v>
      </c>
      <c r="B654" s="37"/>
      <c r="C654" s="37"/>
      <c r="D654" s="37"/>
      <c r="E654" s="37"/>
      <c r="F654" s="37"/>
      <c r="H654" s="1"/>
      <c r="I654" s="1"/>
      <c r="J654" s="1"/>
      <c r="K654" s="1"/>
      <c r="L654" s="1"/>
      <c r="M654" s="1"/>
      <c r="N654" s="1"/>
      <c r="O654" s="1"/>
      <c r="P654" s="1"/>
    </row>
    <row r="655" spans="1:16" x14ac:dyDescent="0.25">
      <c r="A655" s="36">
        <v>651</v>
      </c>
      <c r="B655" s="37"/>
      <c r="C655" s="37"/>
      <c r="D655" s="37"/>
      <c r="E655" s="37"/>
      <c r="F655" s="37"/>
      <c r="H655" s="1"/>
      <c r="I655" s="1"/>
      <c r="J655" s="1"/>
      <c r="K655" s="1"/>
      <c r="L655" s="1"/>
      <c r="M655" s="1"/>
      <c r="N655" s="1"/>
      <c r="O655" s="1"/>
      <c r="P655" s="1"/>
    </row>
    <row r="656" spans="1:16" x14ac:dyDescent="0.25">
      <c r="A656" s="36">
        <v>652</v>
      </c>
      <c r="B656" s="37"/>
      <c r="C656" s="37"/>
      <c r="D656" s="37"/>
      <c r="E656" s="37"/>
      <c r="F656" s="37"/>
      <c r="H656" s="1"/>
      <c r="I656" s="1"/>
      <c r="J656" s="1"/>
      <c r="K656" s="1"/>
      <c r="L656" s="1"/>
      <c r="M656" s="1"/>
      <c r="N656" s="1"/>
      <c r="O656" s="1"/>
      <c r="P656" s="1"/>
    </row>
    <row r="657" spans="1:16" x14ac:dyDescent="0.25">
      <c r="A657" s="36">
        <v>653</v>
      </c>
      <c r="B657" s="37"/>
      <c r="C657" s="37"/>
      <c r="D657" s="37"/>
      <c r="E657" s="37"/>
      <c r="F657" s="37"/>
      <c r="H657" s="1"/>
      <c r="I657" s="1"/>
      <c r="J657" s="1"/>
      <c r="K657" s="1"/>
      <c r="L657" s="1"/>
      <c r="M657" s="1"/>
      <c r="N657" s="1"/>
      <c r="O657" s="1"/>
      <c r="P657" s="1"/>
    </row>
    <row r="658" spans="1:16" x14ac:dyDescent="0.25">
      <c r="A658" s="36">
        <v>654</v>
      </c>
      <c r="B658" s="37"/>
      <c r="C658" s="37"/>
      <c r="D658" s="37"/>
      <c r="E658" s="37"/>
      <c r="F658" s="37"/>
      <c r="H658" s="1"/>
      <c r="I658" s="1"/>
      <c r="J658" s="1"/>
      <c r="K658" s="1"/>
      <c r="L658" s="1"/>
      <c r="M658" s="1"/>
      <c r="N658" s="1"/>
      <c r="O658" s="1"/>
      <c r="P658" s="1"/>
    </row>
    <row r="659" spans="1:16" x14ac:dyDescent="0.25">
      <c r="A659" s="36">
        <v>655</v>
      </c>
      <c r="B659" s="37"/>
      <c r="C659" s="37"/>
      <c r="D659" s="37"/>
      <c r="E659" s="37"/>
      <c r="F659" s="37"/>
      <c r="H659" s="1"/>
      <c r="I659" s="1"/>
      <c r="J659" s="1"/>
      <c r="K659" s="1"/>
      <c r="L659" s="1"/>
      <c r="M659" s="1"/>
      <c r="N659" s="1"/>
      <c r="O659" s="1"/>
      <c r="P659" s="1"/>
    </row>
    <row r="660" spans="1:16" x14ac:dyDescent="0.25">
      <c r="A660" s="36">
        <v>656</v>
      </c>
      <c r="B660" s="37"/>
      <c r="C660" s="37"/>
      <c r="D660" s="37"/>
      <c r="E660" s="37"/>
      <c r="F660" s="37"/>
      <c r="H660" s="1"/>
      <c r="I660" s="1"/>
      <c r="J660" s="1"/>
      <c r="K660" s="1"/>
      <c r="L660" s="1"/>
      <c r="M660" s="1"/>
      <c r="N660" s="1"/>
      <c r="O660" s="1"/>
      <c r="P660" s="1"/>
    </row>
    <row r="661" spans="1:16" x14ac:dyDescent="0.25">
      <c r="A661" s="36">
        <v>657</v>
      </c>
      <c r="B661" s="37"/>
      <c r="C661" s="37"/>
      <c r="D661" s="37"/>
      <c r="E661" s="37"/>
      <c r="F661" s="37"/>
      <c r="H661" s="1"/>
      <c r="I661" s="1"/>
      <c r="J661" s="1"/>
      <c r="K661" s="1"/>
      <c r="L661" s="1"/>
      <c r="M661" s="1"/>
      <c r="N661" s="1"/>
      <c r="O661" s="1"/>
      <c r="P661" s="1"/>
    </row>
    <row r="662" spans="1:16" x14ac:dyDescent="0.25">
      <c r="A662" s="36">
        <v>658</v>
      </c>
      <c r="B662" s="37"/>
      <c r="C662" s="37"/>
      <c r="D662" s="37"/>
      <c r="E662" s="37"/>
      <c r="F662" s="37"/>
      <c r="H662" s="1"/>
      <c r="I662" s="1"/>
      <c r="J662" s="1"/>
      <c r="K662" s="1"/>
      <c r="L662" s="1"/>
      <c r="M662" s="1"/>
      <c r="N662" s="1"/>
      <c r="O662" s="1"/>
      <c r="P662" s="1"/>
    </row>
    <row r="663" spans="1:16" x14ac:dyDescent="0.25">
      <c r="A663" s="36">
        <v>659</v>
      </c>
      <c r="B663" s="37"/>
      <c r="C663" s="37"/>
      <c r="D663" s="37"/>
      <c r="E663" s="37"/>
      <c r="F663" s="37"/>
      <c r="H663" s="1"/>
      <c r="I663" s="1"/>
      <c r="J663" s="1"/>
      <c r="K663" s="1"/>
      <c r="L663" s="1"/>
      <c r="M663" s="1"/>
      <c r="N663" s="1"/>
      <c r="O663" s="1"/>
      <c r="P663" s="1"/>
    </row>
    <row r="664" spans="1:16" x14ac:dyDescent="0.25">
      <c r="A664" s="36">
        <v>660</v>
      </c>
      <c r="B664" s="37"/>
      <c r="C664" s="37"/>
      <c r="D664" s="37"/>
      <c r="E664" s="37"/>
      <c r="F664" s="37"/>
      <c r="H664" s="1"/>
      <c r="I664" s="1"/>
      <c r="J664" s="1"/>
      <c r="K664" s="1"/>
      <c r="L664" s="1"/>
      <c r="M664" s="1"/>
      <c r="N664" s="1"/>
      <c r="O664" s="1"/>
      <c r="P664" s="1"/>
    </row>
    <row r="665" spans="1:16" x14ac:dyDescent="0.25">
      <c r="A665" s="36">
        <v>661</v>
      </c>
      <c r="B665" s="37"/>
      <c r="C665" s="37"/>
      <c r="D665" s="37"/>
      <c r="E665" s="37"/>
      <c r="F665" s="37"/>
      <c r="H665" s="1"/>
      <c r="I665" s="1"/>
      <c r="J665" s="1"/>
      <c r="K665" s="1"/>
      <c r="L665" s="1"/>
      <c r="M665" s="1"/>
      <c r="N665" s="1"/>
      <c r="O665" s="1"/>
      <c r="P665" s="1"/>
    </row>
    <row r="666" spans="1:16" x14ac:dyDescent="0.25">
      <c r="A666" s="36">
        <v>662</v>
      </c>
      <c r="B666" s="37"/>
      <c r="C666" s="37"/>
      <c r="D666" s="37"/>
      <c r="E666" s="37"/>
      <c r="F666" s="37"/>
      <c r="H666" s="1"/>
      <c r="I666" s="1"/>
      <c r="J666" s="1"/>
      <c r="K666" s="1"/>
      <c r="L666" s="1"/>
      <c r="M666" s="1"/>
      <c r="N666" s="1"/>
      <c r="O666" s="1"/>
      <c r="P666" s="1"/>
    </row>
    <row r="667" spans="1:16" x14ac:dyDescent="0.25">
      <c r="A667" s="36">
        <v>663</v>
      </c>
      <c r="B667" s="37"/>
      <c r="C667" s="37"/>
      <c r="D667" s="37"/>
      <c r="E667" s="37"/>
      <c r="F667" s="37"/>
      <c r="H667" s="1"/>
      <c r="I667" s="1"/>
      <c r="J667" s="1"/>
      <c r="K667" s="1"/>
      <c r="L667" s="1"/>
      <c r="M667" s="1"/>
      <c r="N667" s="1"/>
      <c r="O667" s="1"/>
      <c r="P667" s="1"/>
    </row>
    <row r="668" spans="1:16" x14ac:dyDescent="0.25">
      <c r="A668" s="36">
        <v>664</v>
      </c>
      <c r="B668" s="37"/>
      <c r="C668" s="37"/>
      <c r="D668" s="37"/>
      <c r="E668" s="37"/>
      <c r="F668" s="37"/>
      <c r="H668" s="1"/>
      <c r="I668" s="1"/>
      <c r="J668" s="1"/>
      <c r="K668" s="1"/>
      <c r="L668" s="1"/>
      <c r="M668" s="1"/>
      <c r="N668" s="1"/>
      <c r="O668" s="1"/>
      <c r="P668" s="1"/>
    </row>
    <row r="669" spans="1:16" x14ac:dyDescent="0.25">
      <c r="A669" s="36">
        <v>665</v>
      </c>
      <c r="B669" s="37"/>
      <c r="C669" s="37"/>
      <c r="D669" s="37"/>
      <c r="E669" s="37"/>
      <c r="F669" s="37"/>
      <c r="H669" s="1"/>
      <c r="I669" s="1"/>
      <c r="J669" s="1"/>
      <c r="K669" s="1"/>
      <c r="L669" s="1"/>
      <c r="M669" s="1"/>
      <c r="N669" s="1"/>
      <c r="O669" s="1"/>
      <c r="P669" s="1"/>
    </row>
    <row r="670" spans="1:16" x14ac:dyDescent="0.25">
      <c r="A670" s="36">
        <v>666</v>
      </c>
      <c r="B670" s="37"/>
      <c r="C670" s="37"/>
      <c r="D670" s="37"/>
      <c r="E670" s="37"/>
      <c r="F670" s="37"/>
      <c r="H670" s="1"/>
      <c r="I670" s="1"/>
      <c r="J670" s="1"/>
      <c r="K670" s="1"/>
      <c r="L670" s="1"/>
      <c r="M670" s="1"/>
      <c r="N670" s="1"/>
      <c r="O670" s="1"/>
      <c r="P670" s="1"/>
    </row>
    <row r="671" spans="1:16" x14ac:dyDescent="0.25">
      <c r="A671" s="36">
        <v>667</v>
      </c>
      <c r="B671" s="37"/>
      <c r="C671" s="37"/>
      <c r="D671" s="37"/>
      <c r="E671" s="37"/>
      <c r="F671" s="37"/>
      <c r="H671" s="1"/>
      <c r="I671" s="1"/>
      <c r="J671" s="1"/>
      <c r="K671" s="1"/>
      <c r="L671" s="1"/>
      <c r="M671" s="1"/>
      <c r="N671" s="1"/>
      <c r="O671" s="1"/>
      <c r="P671" s="1"/>
    </row>
    <row r="672" spans="1:16" x14ac:dyDescent="0.25">
      <c r="A672" s="36">
        <v>668</v>
      </c>
      <c r="B672" s="37"/>
      <c r="C672" s="37"/>
      <c r="D672" s="37"/>
      <c r="E672" s="37"/>
      <c r="F672" s="37"/>
      <c r="H672" s="1"/>
      <c r="I672" s="1"/>
      <c r="J672" s="1"/>
      <c r="K672" s="1"/>
      <c r="L672" s="1"/>
      <c r="M672" s="1"/>
      <c r="N672" s="1"/>
      <c r="O672" s="1"/>
      <c r="P672" s="1"/>
    </row>
    <row r="673" spans="1:16" x14ac:dyDescent="0.25">
      <c r="A673" s="36">
        <v>669</v>
      </c>
      <c r="B673" s="37"/>
      <c r="C673" s="37"/>
      <c r="D673" s="37"/>
      <c r="E673" s="37"/>
      <c r="F673" s="37"/>
      <c r="H673" s="1"/>
      <c r="I673" s="1"/>
      <c r="J673" s="1"/>
      <c r="K673" s="1"/>
      <c r="L673" s="1"/>
      <c r="M673" s="1"/>
      <c r="N673" s="1"/>
      <c r="O673" s="1"/>
      <c r="P673" s="1"/>
    </row>
    <row r="674" spans="1:16" x14ac:dyDescent="0.25">
      <c r="A674" s="36">
        <v>670</v>
      </c>
      <c r="B674" s="37"/>
      <c r="C674" s="37"/>
      <c r="D674" s="37"/>
      <c r="E674" s="37"/>
      <c r="F674" s="37"/>
      <c r="H674" s="1"/>
      <c r="I674" s="1"/>
      <c r="J674" s="1"/>
      <c r="K674" s="1"/>
      <c r="L674" s="1"/>
      <c r="M674" s="1"/>
      <c r="N674" s="1"/>
      <c r="O674" s="1"/>
      <c r="P674" s="1"/>
    </row>
    <row r="675" spans="1:16" x14ac:dyDescent="0.25">
      <c r="A675" s="36">
        <v>671</v>
      </c>
      <c r="B675" s="37"/>
      <c r="C675" s="37"/>
      <c r="D675" s="37"/>
      <c r="E675" s="37"/>
      <c r="F675" s="37"/>
      <c r="H675" s="1"/>
      <c r="I675" s="1"/>
      <c r="J675" s="1"/>
      <c r="K675" s="1"/>
      <c r="L675" s="1"/>
      <c r="M675" s="1"/>
      <c r="N675" s="1"/>
      <c r="O675" s="1"/>
      <c r="P675" s="1"/>
    </row>
    <row r="676" spans="1:16" x14ac:dyDescent="0.25">
      <c r="A676" s="36">
        <v>672</v>
      </c>
      <c r="B676" s="37"/>
      <c r="C676" s="37"/>
      <c r="D676" s="37"/>
      <c r="E676" s="37"/>
      <c r="F676" s="37"/>
      <c r="H676" s="1"/>
      <c r="I676" s="1"/>
      <c r="J676" s="1"/>
      <c r="K676" s="1"/>
      <c r="L676" s="1"/>
      <c r="M676" s="1"/>
      <c r="N676" s="1"/>
      <c r="O676" s="1"/>
      <c r="P676" s="1"/>
    </row>
    <row r="677" spans="1:16" x14ac:dyDescent="0.25">
      <c r="A677" s="36">
        <v>673</v>
      </c>
      <c r="B677" s="37"/>
      <c r="C677" s="37"/>
      <c r="D677" s="37"/>
      <c r="E677" s="37"/>
      <c r="F677" s="37"/>
      <c r="H677" s="1"/>
      <c r="I677" s="1"/>
      <c r="J677" s="1"/>
      <c r="K677" s="1"/>
      <c r="L677" s="1"/>
      <c r="M677" s="1"/>
      <c r="N677" s="1"/>
      <c r="O677" s="1"/>
      <c r="P677" s="1"/>
    </row>
    <row r="678" spans="1:16" x14ac:dyDescent="0.25">
      <c r="A678" s="36">
        <v>674</v>
      </c>
      <c r="B678" s="37"/>
      <c r="C678" s="37"/>
      <c r="D678" s="37"/>
      <c r="E678" s="37"/>
      <c r="F678" s="37"/>
      <c r="H678" s="1"/>
      <c r="I678" s="1"/>
      <c r="J678" s="1"/>
      <c r="K678" s="1"/>
      <c r="L678" s="1"/>
      <c r="M678" s="1"/>
      <c r="N678" s="1"/>
      <c r="O678" s="1"/>
      <c r="P678" s="1"/>
    </row>
    <row r="679" spans="1:16" x14ac:dyDescent="0.25">
      <c r="A679" s="36">
        <v>675</v>
      </c>
      <c r="B679" s="37"/>
      <c r="C679" s="37"/>
      <c r="D679" s="37"/>
      <c r="E679" s="37"/>
      <c r="F679" s="37"/>
      <c r="H679" s="1"/>
      <c r="I679" s="1"/>
      <c r="J679" s="1"/>
      <c r="K679" s="1"/>
      <c r="L679" s="1"/>
      <c r="M679" s="1"/>
      <c r="N679" s="1"/>
      <c r="O679" s="1"/>
      <c r="P679" s="1"/>
    </row>
    <row r="680" spans="1:16" x14ac:dyDescent="0.25">
      <c r="A680" s="36">
        <v>676</v>
      </c>
      <c r="B680" s="37"/>
      <c r="C680" s="37"/>
      <c r="D680" s="37"/>
      <c r="E680" s="37"/>
      <c r="F680" s="37"/>
      <c r="H680" s="1"/>
      <c r="I680" s="1"/>
      <c r="J680" s="1"/>
      <c r="K680" s="1"/>
      <c r="L680" s="1"/>
      <c r="M680" s="1"/>
      <c r="N680" s="1"/>
      <c r="O680" s="1"/>
      <c r="P680" s="1"/>
    </row>
    <row r="681" spans="1:16" x14ac:dyDescent="0.25">
      <c r="A681" s="36">
        <v>677</v>
      </c>
      <c r="B681" s="37"/>
      <c r="C681" s="37"/>
      <c r="D681" s="37"/>
      <c r="E681" s="37"/>
      <c r="F681" s="37"/>
      <c r="H681" s="1"/>
      <c r="I681" s="1"/>
      <c r="J681" s="1"/>
      <c r="K681" s="1"/>
      <c r="L681" s="1"/>
      <c r="M681" s="1"/>
      <c r="N681" s="1"/>
      <c r="O681" s="1"/>
      <c r="P681" s="1"/>
    </row>
    <row r="682" spans="1:16" x14ac:dyDescent="0.25">
      <c r="A682" s="36">
        <v>678</v>
      </c>
      <c r="B682" s="37"/>
      <c r="C682" s="37"/>
      <c r="D682" s="37"/>
      <c r="E682" s="37"/>
      <c r="F682" s="37"/>
      <c r="H682" s="1"/>
      <c r="I682" s="1"/>
      <c r="J682" s="1"/>
      <c r="K682" s="1"/>
      <c r="L682" s="1"/>
      <c r="M682" s="1"/>
      <c r="N682" s="1"/>
      <c r="O682" s="1"/>
      <c r="P682" s="1"/>
    </row>
    <row r="683" spans="1:16" x14ac:dyDescent="0.25">
      <c r="A683" s="36">
        <v>679</v>
      </c>
      <c r="B683" s="37"/>
      <c r="C683" s="37"/>
      <c r="D683" s="37"/>
      <c r="E683" s="37"/>
      <c r="F683" s="37"/>
      <c r="H683" s="1"/>
      <c r="I683" s="1"/>
      <c r="J683" s="1"/>
      <c r="K683" s="1"/>
      <c r="L683" s="1"/>
      <c r="M683" s="1"/>
      <c r="N683" s="1"/>
      <c r="O683" s="1"/>
      <c r="P683" s="1"/>
    </row>
    <row r="684" spans="1:16" x14ac:dyDescent="0.25">
      <c r="A684" s="36">
        <v>680</v>
      </c>
      <c r="B684" s="37"/>
      <c r="C684" s="37"/>
      <c r="D684" s="37"/>
      <c r="E684" s="37"/>
      <c r="F684" s="37"/>
      <c r="H684" s="1"/>
      <c r="I684" s="1"/>
      <c r="J684" s="1"/>
      <c r="K684" s="1"/>
      <c r="L684" s="1"/>
      <c r="M684" s="1"/>
      <c r="N684" s="1"/>
      <c r="O684" s="1"/>
      <c r="P684" s="1"/>
    </row>
    <row r="685" spans="1:16" x14ac:dyDescent="0.25">
      <c r="A685" s="36">
        <v>681</v>
      </c>
      <c r="B685" s="37"/>
      <c r="C685" s="37"/>
      <c r="D685" s="37"/>
      <c r="E685" s="37"/>
      <c r="F685" s="37"/>
      <c r="H685" s="1"/>
      <c r="I685" s="1"/>
      <c r="J685" s="1"/>
      <c r="K685" s="1"/>
      <c r="L685" s="1"/>
      <c r="M685" s="1"/>
      <c r="N685" s="1"/>
      <c r="O685" s="1"/>
      <c r="P685" s="1"/>
    </row>
    <row r="686" spans="1:16" x14ac:dyDescent="0.25">
      <c r="A686" s="36">
        <v>682</v>
      </c>
      <c r="B686" s="37"/>
      <c r="C686" s="37"/>
      <c r="D686" s="37"/>
      <c r="E686" s="37"/>
      <c r="F686" s="37"/>
      <c r="H686" s="1"/>
      <c r="I686" s="1"/>
      <c r="J686" s="1"/>
      <c r="K686" s="1"/>
      <c r="L686" s="1"/>
      <c r="M686" s="1"/>
      <c r="N686" s="1"/>
      <c r="O686" s="1"/>
      <c r="P686" s="1"/>
    </row>
    <row r="687" spans="1:16" x14ac:dyDescent="0.25">
      <c r="A687" s="36">
        <v>683</v>
      </c>
      <c r="B687" s="37"/>
      <c r="C687" s="37"/>
      <c r="D687" s="37"/>
      <c r="E687" s="37"/>
      <c r="F687" s="37"/>
      <c r="H687" s="1"/>
      <c r="I687" s="1"/>
      <c r="J687" s="1"/>
      <c r="K687" s="1"/>
      <c r="L687" s="1"/>
      <c r="M687" s="1"/>
      <c r="N687" s="1"/>
      <c r="O687" s="1"/>
      <c r="P687" s="1"/>
    </row>
    <row r="688" spans="1:16" x14ac:dyDescent="0.25">
      <c r="A688" s="36">
        <v>684</v>
      </c>
      <c r="B688" s="37"/>
      <c r="C688" s="37"/>
      <c r="D688" s="37"/>
      <c r="E688" s="37"/>
      <c r="F688" s="37"/>
      <c r="H688" s="1"/>
      <c r="I688" s="1"/>
      <c r="J688" s="1"/>
      <c r="K688" s="1"/>
      <c r="L688" s="1"/>
      <c r="M688" s="1"/>
      <c r="N688" s="1"/>
      <c r="O688" s="1"/>
      <c r="P688" s="1"/>
    </row>
    <row r="689" spans="1:16" x14ac:dyDescent="0.25">
      <c r="A689" s="36">
        <v>685</v>
      </c>
      <c r="B689" s="37"/>
      <c r="C689" s="37"/>
      <c r="D689" s="37"/>
      <c r="E689" s="37"/>
      <c r="F689" s="37"/>
      <c r="H689" s="1"/>
      <c r="I689" s="1"/>
      <c r="J689" s="1"/>
      <c r="K689" s="1"/>
      <c r="L689" s="1"/>
      <c r="M689" s="1"/>
      <c r="N689" s="1"/>
      <c r="O689" s="1"/>
      <c r="P689" s="1"/>
    </row>
    <row r="690" spans="1:16" x14ac:dyDescent="0.25">
      <c r="A690" s="36">
        <v>686</v>
      </c>
      <c r="B690" s="37"/>
      <c r="C690" s="37"/>
      <c r="D690" s="37"/>
      <c r="E690" s="37"/>
      <c r="F690" s="37"/>
      <c r="H690" s="1"/>
      <c r="I690" s="1"/>
      <c r="J690" s="1"/>
      <c r="K690" s="1"/>
      <c r="L690" s="1"/>
      <c r="M690" s="1"/>
      <c r="N690" s="1"/>
      <c r="O690" s="1"/>
      <c r="P690" s="1"/>
    </row>
    <row r="691" spans="1:16" x14ac:dyDescent="0.25">
      <c r="A691" s="36">
        <v>687</v>
      </c>
      <c r="B691" s="37"/>
      <c r="C691" s="37"/>
      <c r="D691" s="37"/>
      <c r="E691" s="37"/>
      <c r="F691" s="37"/>
      <c r="H691" s="1"/>
      <c r="I691" s="1"/>
      <c r="J691" s="1"/>
      <c r="K691" s="1"/>
      <c r="L691" s="1"/>
      <c r="M691" s="1"/>
      <c r="N691" s="1"/>
      <c r="O691" s="1"/>
      <c r="P691" s="1"/>
    </row>
    <row r="692" spans="1:16" x14ac:dyDescent="0.25">
      <c r="A692" s="36">
        <v>688</v>
      </c>
      <c r="B692" s="37"/>
      <c r="C692" s="37"/>
      <c r="D692" s="37"/>
      <c r="E692" s="37"/>
      <c r="F692" s="37"/>
      <c r="H692" s="1"/>
      <c r="I692" s="1"/>
      <c r="J692" s="1"/>
      <c r="K692" s="1"/>
      <c r="L692" s="1"/>
      <c r="M692" s="1"/>
      <c r="N692" s="1"/>
      <c r="O692" s="1"/>
      <c r="P692" s="1"/>
    </row>
    <row r="693" spans="1:16" x14ac:dyDescent="0.25">
      <c r="A693" s="36">
        <v>689</v>
      </c>
      <c r="B693" s="37"/>
      <c r="C693" s="37"/>
      <c r="D693" s="37"/>
      <c r="E693" s="37"/>
      <c r="F693" s="37"/>
      <c r="H693" s="1"/>
      <c r="I693" s="1"/>
      <c r="J693" s="1"/>
      <c r="K693" s="1"/>
      <c r="L693" s="1"/>
      <c r="M693" s="1"/>
      <c r="N693" s="1"/>
      <c r="O693" s="1"/>
      <c r="P693" s="1"/>
    </row>
    <row r="694" spans="1:16" x14ac:dyDescent="0.25">
      <c r="A694" s="36">
        <v>690</v>
      </c>
      <c r="B694" s="37"/>
      <c r="C694" s="37"/>
      <c r="D694" s="37"/>
      <c r="E694" s="37"/>
      <c r="F694" s="37"/>
      <c r="H694" s="1"/>
      <c r="I694" s="1"/>
      <c r="J694" s="1"/>
      <c r="K694" s="1"/>
      <c r="L694" s="1"/>
      <c r="M694" s="1"/>
      <c r="N694" s="1"/>
      <c r="O694" s="1"/>
      <c r="P694" s="1"/>
    </row>
    <row r="695" spans="1:16" x14ac:dyDescent="0.25">
      <c r="A695" s="36">
        <v>691</v>
      </c>
      <c r="B695" s="37"/>
      <c r="C695" s="37"/>
      <c r="D695" s="37"/>
      <c r="E695" s="37"/>
      <c r="F695" s="37"/>
      <c r="H695" s="1"/>
      <c r="I695" s="1"/>
      <c r="J695" s="1"/>
      <c r="K695" s="1"/>
      <c r="L695" s="1"/>
      <c r="M695" s="1"/>
      <c r="N695" s="1"/>
      <c r="O695" s="1"/>
      <c r="P695" s="1"/>
    </row>
    <row r="696" spans="1:16" x14ac:dyDescent="0.25">
      <c r="A696" s="36">
        <v>692</v>
      </c>
      <c r="B696" s="37"/>
      <c r="C696" s="37"/>
      <c r="D696" s="37"/>
      <c r="E696" s="37"/>
      <c r="F696" s="37"/>
      <c r="H696" s="1"/>
      <c r="I696" s="1"/>
      <c r="J696" s="1"/>
      <c r="K696" s="1"/>
      <c r="L696" s="1"/>
      <c r="M696" s="1"/>
      <c r="N696" s="1"/>
      <c r="O696" s="1"/>
      <c r="P696" s="1"/>
    </row>
    <row r="697" spans="1:16" x14ac:dyDescent="0.25">
      <c r="A697" s="36">
        <v>693</v>
      </c>
      <c r="B697" s="37"/>
      <c r="C697" s="37"/>
      <c r="D697" s="37"/>
      <c r="E697" s="37"/>
      <c r="F697" s="37"/>
      <c r="H697" s="1"/>
      <c r="I697" s="1"/>
      <c r="J697" s="1"/>
      <c r="K697" s="1"/>
      <c r="L697" s="1"/>
      <c r="M697" s="1"/>
      <c r="N697" s="1"/>
      <c r="O697" s="1"/>
      <c r="P697" s="1"/>
    </row>
    <row r="698" spans="1:16" x14ac:dyDescent="0.25">
      <c r="A698" s="36">
        <v>694</v>
      </c>
      <c r="B698" s="37"/>
      <c r="C698" s="37"/>
      <c r="D698" s="37"/>
      <c r="E698" s="37"/>
      <c r="F698" s="37"/>
      <c r="H698" s="1"/>
      <c r="I698" s="1"/>
      <c r="J698" s="1"/>
      <c r="K698" s="1"/>
      <c r="L698" s="1"/>
      <c r="M698" s="1"/>
      <c r="N698" s="1"/>
      <c r="O698" s="1"/>
      <c r="P698" s="1"/>
    </row>
    <row r="699" spans="1:16" x14ac:dyDescent="0.25">
      <c r="A699" s="36">
        <v>695</v>
      </c>
      <c r="B699" s="37"/>
      <c r="C699" s="37"/>
      <c r="D699" s="37"/>
      <c r="E699" s="37"/>
      <c r="F699" s="37"/>
      <c r="H699" s="1"/>
      <c r="I699" s="1"/>
      <c r="J699" s="1"/>
      <c r="K699" s="1"/>
      <c r="L699" s="1"/>
      <c r="M699" s="1"/>
      <c r="N699" s="1"/>
      <c r="O699" s="1"/>
      <c r="P699" s="1"/>
    </row>
    <row r="700" spans="1:16" x14ac:dyDescent="0.25">
      <c r="A700" s="36">
        <v>696</v>
      </c>
      <c r="B700" s="37"/>
      <c r="C700" s="37"/>
      <c r="D700" s="37"/>
      <c r="E700" s="37"/>
      <c r="F700" s="37"/>
      <c r="H700" s="1"/>
      <c r="I700" s="1"/>
      <c r="J700" s="1"/>
      <c r="K700" s="1"/>
      <c r="L700" s="1"/>
      <c r="M700" s="1"/>
      <c r="N700" s="1"/>
      <c r="O700" s="1"/>
      <c r="P700" s="1"/>
    </row>
    <row r="701" spans="1:16" x14ac:dyDescent="0.25">
      <c r="A701" s="36">
        <v>697</v>
      </c>
      <c r="B701" s="37"/>
      <c r="C701" s="37"/>
      <c r="D701" s="37"/>
      <c r="E701" s="37"/>
      <c r="F701" s="37"/>
      <c r="H701" s="1"/>
      <c r="I701" s="1"/>
      <c r="J701" s="1"/>
      <c r="K701" s="1"/>
      <c r="L701" s="1"/>
      <c r="M701" s="1"/>
      <c r="N701" s="1"/>
      <c r="O701" s="1"/>
      <c r="P701" s="1"/>
    </row>
    <row r="702" spans="1:16" x14ac:dyDescent="0.25">
      <c r="A702" s="36">
        <v>698</v>
      </c>
      <c r="B702" s="37"/>
      <c r="C702" s="37"/>
      <c r="D702" s="37"/>
      <c r="E702" s="37"/>
      <c r="F702" s="37"/>
      <c r="H702" s="1"/>
      <c r="I702" s="1"/>
      <c r="J702" s="1"/>
      <c r="K702" s="1"/>
      <c r="L702" s="1"/>
      <c r="M702" s="1"/>
      <c r="N702" s="1"/>
      <c r="O702" s="1"/>
      <c r="P702" s="1"/>
    </row>
    <row r="703" spans="1:16" x14ac:dyDescent="0.25">
      <c r="A703" s="36">
        <v>699</v>
      </c>
      <c r="B703" s="37"/>
      <c r="C703" s="37"/>
      <c r="D703" s="37"/>
      <c r="E703" s="37"/>
      <c r="F703" s="37"/>
      <c r="H703" s="1"/>
      <c r="I703" s="1"/>
      <c r="J703" s="1"/>
      <c r="K703" s="1"/>
      <c r="L703" s="1"/>
      <c r="M703" s="1"/>
      <c r="N703" s="1"/>
      <c r="O703" s="1"/>
      <c r="P703" s="1"/>
    </row>
    <row r="704" spans="1:16" x14ac:dyDescent="0.25">
      <c r="A704" s="36">
        <v>700</v>
      </c>
      <c r="B704" s="37"/>
      <c r="C704" s="37"/>
      <c r="D704" s="37"/>
      <c r="E704" s="37"/>
      <c r="F704" s="37"/>
      <c r="H704" s="1"/>
      <c r="I704" s="1"/>
      <c r="J704" s="1"/>
      <c r="K704" s="1"/>
      <c r="L704" s="1"/>
      <c r="M704" s="1"/>
      <c r="N704" s="1"/>
      <c r="O704" s="1"/>
      <c r="P704" s="1"/>
    </row>
    <row r="705" spans="1:16" x14ac:dyDescent="0.25">
      <c r="A705" s="36">
        <v>701</v>
      </c>
      <c r="B705" s="37"/>
      <c r="C705" s="37"/>
      <c r="D705" s="37"/>
      <c r="E705" s="37"/>
      <c r="F705" s="37"/>
      <c r="H705" s="1"/>
      <c r="I705" s="1"/>
      <c r="J705" s="1"/>
      <c r="K705" s="1"/>
      <c r="L705" s="1"/>
      <c r="M705" s="1"/>
      <c r="N705" s="1"/>
      <c r="O705" s="1"/>
      <c r="P705" s="1"/>
    </row>
    <row r="706" spans="1:16" x14ac:dyDescent="0.25">
      <c r="A706" s="36">
        <v>702</v>
      </c>
      <c r="B706" s="37"/>
      <c r="C706" s="37"/>
      <c r="D706" s="37"/>
      <c r="E706" s="37"/>
      <c r="F706" s="37"/>
      <c r="H706" s="1"/>
      <c r="I706" s="1"/>
      <c r="J706" s="1"/>
      <c r="K706" s="1"/>
      <c r="L706" s="1"/>
      <c r="M706" s="1"/>
      <c r="N706" s="1"/>
      <c r="O706" s="1"/>
      <c r="P706" s="1"/>
    </row>
    <row r="707" spans="1:16" x14ac:dyDescent="0.25">
      <c r="A707" s="36">
        <v>703</v>
      </c>
      <c r="B707" s="37"/>
      <c r="C707" s="37"/>
      <c r="D707" s="37"/>
      <c r="E707" s="37"/>
      <c r="F707" s="37"/>
      <c r="H707" s="1"/>
      <c r="I707" s="1"/>
      <c r="J707" s="1"/>
      <c r="K707" s="1"/>
      <c r="L707" s="1"/>
      <c r="M707" s="1"/>
      <c r="N707" s="1"/>
      <c r="O707" s="1"/>
      <c r="P707" s="1"/>
    </row>
    <row r="708" spans="1:16" x14ac:dyDescent="0.25">
      <c r="A708" s="36">
        <v>704</v>
      </c>
      <c r="B708" s="37"/>
      <c r="C708" s="37"/>
      <c r="D708" s="37"/>
      <c r="E708" s="37"/>
      <c r="F708" s="37"/>
      <c r="H708" s="1"/>
      <c r="I708" s="1"/>
      <c r="J708" s="1"/>
      <c r="K708" s="1"/>
      <c r="L708" s="1"/>
      <c r="M708" s="1"/>
      <c r="N708" s="1"/>
      <c r="O708" s="1"/>
      <c r="P708" s="1"/>
    </row>
    <row r="709" spans="1:16" x14ac:dyDescent="0.25">
      <c r="A709" s="36">
        <v>705</v>
      </c>
      <c r="B709" s="37"/>
      <c r="C709" s="37"/>
      <c r="D709" s="37"/>
      <c r="E709" s="37"/>
      <c r="F709" s="37"/>
      <c r="H709" s="1"/>
      <c r="I709" s="1"/>
      <c r="J709" s="1"/>
      <c r="K709" s="1"/>
      <c r="L709" s="1"/>
      <c r="M709" s="1"/>
      <c r="N709" s="1"/>
      <c r="O709" s="1"/>
      <c r="P709" s="1"/>
    </row>
    <row r="710" spans="1:16" x14ac:dyDescent="0.25">
      <c r="A710" s="36">
        <v>706</v>
      </c>
      <c r="B710" s="37"/>
      <c r="C710" s="37"/>
      <c r="D710" s="37"/>
      <c r="E710" s="37"/>
      <c r="F710" s="37"/>
      <c r="H710" s="1"/>
      <c r="I710" s="1"/>
      <c r="J710" s="1"/>
      <c r="K710" s="1"/>
      <c r="L710" s="1"/>
      <c r="M710" s="1"/>
      <c r="N710" s="1"/>
      <c r="O710" s="1"/>
      <c r="P710" s="1"/>
    </row>
    <row r="711" spans="1:16" x14ac:dyDescent="0.25">
      <c r="A711" s="36">
        <v>707</v>
      </c>
      <c r="B711" s="37"/>
      <c r="C711" s="37"/>
      <c r="D711" s="37"/>
      <c r="E711" s="37"/>
      <c r="F711" s="37"/>
      <c r="H711" s="1"/>
      <c r="I711" s="1"/>
      <c r="J711" s="1"/>
      <c r="K711" s="1"/>
      <c r="L711" s="1"/>
      <c r="M711" s="1"/>
      <c r="N711" s="1"/>
      <c r="O711" s="1"/>
      <c r="P711" s="1"/>
    </row>
    <row r="712" spans="1:16" x14ac:dyDescent="0.25">
      <c r="A712" s="36">
        <v>708</v>
      </c>
      <c r="B712" s="37"/>
      <c r="C712" s="37"/>
      <c r="D712" s="37"/>
      <c r="E712" s="37"/>
      <c r="F712" s="37"/>
      <c r="H712" s="1"/>
      <c r="I712" s="1"/>
      <c r="J712" s="1"/>
      <c r="K712" s="1"/>
      <c r="L712" s="1"/>
      <c r="M712" s="1"/>
      <c r="N712" s="1"/>
      <c r="O712" s="1"/>
      <c r="P712" s="1"/>
    </row>
    <row r="713" spans="1:16" x14ac:dyDescent="0.25">
      <c r="A713" s="36">
        <v>709</v>
      </c>
      <c r="B713" s="37"/>
      <c r="C713" s="37"/>
      <c r="D713" s="37"/>
      <c r="E713" s="37"/>
      <c r="F713" s="37"/>
      <c r="H713" s="1"/>
      <c r="I713" s="1"/>
      <c r="J713" s="1"/>
      <c r="K713" s="1"/>
      <c r="L713" s="1"/>
      <c r="M713" s="1"/>
      <c r="N713" s="1"/>
      <c r="O713" s="1"/>
      <c r="P713" s="1"/>
    </row>
    <row r="714" spans="1:16" x14ac:dyDescent="0.25">
      <c r="A714" s="36">
        <v>710</v>
      </c>
      <c r="B714" s="37"/>
      <c r="C714" s="37"/>
      <c r="D714" s="37"/>
      <c r="E714" s="37"/>
      <c r="F714" s="37"/>
      <c r="H714" s="1"/>
      <c r="I714" s="1"/>
      <c r="J714" s="1"/>
      <c r="K714" s="1"/>
      <c r="L714" s="1"/>
      <c r="M714" s="1"/>
      <c r="N714" s="1"/>
      <c r="O714" s="1"/>
      <c r="P714" s="1"/>
    </row>
    <row r="715" spans="1:16" x14ac:dyDescent="0.25">
      <c r="A715" s="36">
        <v>711</v>
      </c>
      <c r="B715" s="37"/>
      <c r="C715" s="37"/>
      <c r="D715" s="37"/>
      <c r="E715" s="37"/>
      <c r="F715" s="37"/>
      <c r="H715" s="1"/>
      <c r="I715" s="1"/>
      <c r="J715" s="1"/>
      <c r="K715" s="1"/>
      <c r="L715" s="1"/>
      <c r="M715" s="1"/>
      <c r="N715" s="1"/>
      <c r="O715" s="1"/>
      <c r="P715" s="1"/>
    </row>
    <row r="716" spans="1:16" x14ac:dyDescent="0.25">
      <c r="A716" s="36">
        <v>712</v>
      </c>
      <c r="B716" s="37"/>
      <c r="C716" s="37"/>
      <c r="D716" s="37"/>
      <c r="E716" s="37"/>
      <c r="F716" s="37"/>
      <c r="H716" s="1"/>
      <c r="I716" s="1"/>
      <c r="J716" s="1"/>
      <c r="K716" s="1"/>
      <c r="L716" s="1"/>
      <c r="M716" s="1"/>
      <c r="N716" s="1"/>
      <c r="O716" s="1"/>
      <c r="P716" s="1"/>
    </row>
    <row r="717" spans="1:16" x14ac:dyDescent="0.25">
      <c r="A717" s="36">
        <v>713</v>
      </c>
      <c r="B717" s="37"/>
      <c r="C717" s="37"/>
      <c r="D717" s="37"/>
      <c r="E717" s="37"/>
      <c r="F717" s="37"/>
      <c r="H717" s="1"/>
      <c r="I717" s="1"/>
      <c r="J717" s="1"/>
      <c r="K717" s="1"/>
      <c r="L717" s="1"/>
      <c r="M717" s="1"/>
      <c r="N717" s="1"/>
      <c r="O717" s="1"/>
      <c r="P717" s="1"/>
    </row>
    <row r="718" spans="1:16" x14ac:dyDescent="0.25">
      <c r="A718" s="36">
        <v>714</v>
      </c>
      <c r="B718" s="37"/>
      <c r="C718" s="37"/>
      <c r="D718" s="37"/>
      <c r="E718" s="37"/>
      <c r="F718" s="37"/>
      <c r="H718" s="1"/>
      <c r="I718" s="1"/>
      <c r="J718" s="1"/>
      <c r="K718" s="1"/>
      <c r="L718" s="1"/>
      <c r="M718" s="1"/>
      <c r="N718" s="1"/>
      <c r="O718" s="1"/>
      <c r="P718" s="1"/>
    </row>
    <row r="719" spans="1:16" x14ac:dyDescent="0.25">
      <c r="A719" s="36">
        <v>715</v>
      </c>
      <c r="B719" s="37"/>
      <c r="C719" s="37"/>
      <c r="D719" s="37"/>
      <c r="E719" s="37"/>
      <c r="F719" s="37"/>
      <c r="H719" s="1"/>
      <c r="I719" s="1"/>
      <c r="J719" s="1"/>
      <c r="K719" s="1"/>
      <c r="L719" s="1"/>
      <c r="M719" s="1"/>
      <c r="N719" s="1"/>
      <c r="O719" s="1"/>
      <c r="P719" s="1"/>
    </row>
    <row r="720" spans="1:16" x14ac:dyDescent="0.25">
      <c r="A720" s="36">
        <v>716</v>
      </c>
      <c r="B720" s="37"/>
      <c r="C720" s="37"/>
      <c r="D720" s="37"/>
      <c r="E720" s="37"/>
      <c r="F720" s="37"/>
      <c r="H720" s="1"/>
      <c r="I720" s="1"/>
      <c r="J720" s="1"/>
      <c r="K720" s="1"/>
      <c r="L720" s="1"/>
      <c r="M720" s="1"/>
      <c r="N720" s="1"/>
      <c r="O720" s="1"/>
      <c r="P720" s="1"/>
    </row>
    <row r="721" spans="1:16" x14ac:dyDescent="0.25">
      <c r="A721" s="36">
        <v>717</v>
      </c>
      <c r="B721" s="37"/>
      <c r="C721" s="37"/>
      <c r="D721" s="37"/>
      <c r="E721" s="37"/>
      <c r="F721" s="37"/>
      <c r="H721" s="1"/>
      <c r="I721" s="1"/>
      <c r="J721" s="1"/>
      <c r="K721" s="1"/>
      <c r="L721" s="1"/>
      <c r="M721" s="1"/>
      <c r="N721" s="1"/>
      <c r="O721" s="1"/>
      <c r="P721" s="1"/>
    </row>
    <row r="722" spans="1:16" x14ac:dyDescent="0.25">
      <c r="A722" s="36">
        <v>718</v>
      </c>
      <c r="B722" s="37"/>
      <c r="C722" s="37"/>
      <c r="D722" s="37"/>
      <c r="E722" s="37"/>
      <c r="F722" s="37"/>
      <c r="H722" s="1"/>
      <c r="I722" s="1"/>
      <c r="J722" s="1"/>
      <c r="K722" s="1"/>
      <c r="L722" s="1"/>
      <c r="M722" s="1"/>
      <c r="N722" s="1"/>
      <c r="O722" s="1"/>
      <c r="P722" s="1"/>
    </row>
    <row r="723" spans="1:16" x14ac:dyDescent="0.25">
      <c r="A723" s="36">
        <v>719</v>
      </c>
      <c r="B723" s="37"/>
      <c r="C723" s="37"/>
      <c r="D723" s="37"/>
      <c r="E723" s="37"/>
      <c r="F723" s="37"/>
      <c r="H723" s="1"/>
      <c r="I723" s="1"/>
      <c r="J723" s="1"/>
      <c r="K723" s="1"/>
      <c r="L723" s="1"/>
      <c r="M723" s="1"/>
      <c r="N723" s="1"/>
      <c r="O723" s="1"/>
      <c r="P723" s="1"/>
    </row>
    <row r="724" spans="1:16" x14ac:dyDescent="0.25">
      <c r="A724" s="36">
        <v>720</v>
      </c>
      <c r="B724" s="37"/>
      <c r="C724" s="37"/>
      <c r="D724" s="37"/>
      <c r="E724" s="37"/>
      <c r="F724" s="37"/>
      <c r="H724" s="1"/>
      <c r="I724" s="1"/>
      <c r="J724" s="1"/>
      <c r="K724" s="1"/>
      <c r="L724" s="1"/>
      <c r="M724" s="1"/>
      <c r="N724" s="1"/>
      <c r="O724" s="1"/>
      <c r="P724" s="1"/>
    </row>
    <row r="725" spans="1:16" x14ac:dyDescent="0.25">
      <c r="A725" s="36">
        <v>721</v>
      </c>
      <c r="B725" s="37"/>
      <c r="C725" s="37"/>
      <c r="D725" s="37"/>
      <c r="E725" s="37"/>
      <c r="F725" s="37"/>
      <c r="H725" s="1"/>
      <c r="I725" s="1"/>
      <c r="J725" s="1"/>
      <c r="K725" s="1"/>
      <c r="L725" s="1"/>
      <c r="M725" s="1"/>
      <c r="N725" s="1"/>
      <c r="O725" s="1"/>
      <c r="P725" s="1"/>
    </row>
    <row r="726" spans="1:16" x14ac:dyDescent="0.25">
      <c r="A726" s="36">
        <v>722</v>
      </c>
      <c r="B726" s="37"/>
      <c r="C726" s="37"/>
      <c r="D726" s="37"/>
      <c r="E726" s="37"/>
      <c r="F726" s="37"/>
      <c r="H726" s="1"/>
      <c r="I726" s="1"/>
      <c r="J726" s="1"/>
      <c r="K726" s="1"/>
      <c r="L726" s="1"/>
      <c r="M726" s="1"/>
      <c r="N726" s="1"/>
      <c r="O726" s="1"/>
      <c r="P726" s="1"/>
    </row>
    <row r="727" spans="1:16" x14ac:dyDescent="0.25">
      <c r="A727" s="36">
        <v>723</v>
      </c>
      <c r="B727" s="37"/>
      <c r="C727" s="37"/>
      <c r="D727" s="37"/>
      <c r="E727" s="37"/>
      <c r="F727" s="37"/>
      <c r="H727" s="1"/>
      <c r="I727" s="1"/>
      <c r="J727" s="1"/>
      <c r="K727" s="1"/>
      <c r="L727" s="1"/>
      <c r="M727" s="1"/>
      <c r="N727" s="1"/>
      <c r="O727" s="1"/>
      <c r="P727" s="1"/>
    </row>
    <row r="728" spans="1:16" x14ac:dyDescent="0.25">
      <c r="A728" s="36">
        <v>724</v>
      </c>
      <c r="B728" s="37"/>
      <c r="C728" s="37"/>
      <c r="D728" s="37"/>
      <c r="E728" s="37"/>
      <c r="F728" s="37"/>
      <c r="H728" s="1"/>
      <c r="I728" s="1"/>
      <c r="J728" s="1"/>
      <c r="K728" s="1"/>
      <c r="L728" s="1"/>
      <c r="M728" s="1"/>
      <c r="N728" s="1"/>
      <c r="O728" s="1"/>
      <c r="P728" s="1"/>
    </row>
    <row r="729" spans="1:16" x14ac:dyDescent="0.25">
      <c r="A729" s="36">
        <v>725</v>
      </c>
      <c r="B729" s="37"/>
      <c r="C729" s="37"/>
      <c r="D729" s="37"/>
      <c r="E729" s="37"/>
      <c r="F729" s="37"/>
      <c r="H729" s="1"/>
      <c r="I729" s="1"/>
      <c r="J729" s="1"/>
      <c r="K729" s="1"/>
      <c r="L729" s="1"/>
      <c r="M729" s="1"/>
      <c r="N729" s="1"/>
      <c r="O729" s="1"/>
      <c r="P729" s="1"/>
    </row>
    <row r="730" spans="1:16" x14ac:dyDescent="0.25">
      <c r="A730" s="36">
        <v>726</v>
      </c>
      <c r="B730" s="37"/>
      <c r="C730" s="37"/>
      <c r="D730" s="37"/>
      <c r="E730" s="37"/>
      <c r="F730" s="37"/>
      <c r="H730" s="1"/>
      <c r="I730" s="1"/>
      <c r="J730" s="1"/>
      <c r="K730" s="1"/>
      <c r="L730" s="1"/>
      <c r="M730" s="1"/>
      <c r="N730" s="1"/>
      <c r="O730" s="1"/>
      <c r="P730" s="1"/>
    </row>
    <row r="731" spans="1:16" x14ac:dyDescent="0.25">
      <c r="A731" s="36">
        <v>727</v>
      </c>
      <c r="B731" s="37"/>
      <c r="C731" s="37"/>
      <c r="D731" s="37"/>
      <c r="E731" s="37"/>
      <c r="F731" s="37"/>
      <c r="H731" s="1"/>
      <c r="I731" s="1"/>
      <c r="J731" s="1"/>
      <c r="K731" s="1"/>
      <c r="L731" s="1"/>
      <c r="M731" s="1"/>
      <c r="N731" s="1"/>
      <c r="O731" s="1"/>
      <c r="P731" s="1"/>
    </row>
    <row r="732" spans="1:16" x14ac:dyDescent="0.25">
      <c r="A732" s="36">
        <v>728</v>
      </c>
      <c r="B732" s="37"/>
      <c r="C732" s="37"/>
      <c r="D732" s="37"/>
      <c r="E732" s="37"/>
      <c r="F732" s="37"/>
      <c r="H732" s="1"/>
      <c r="I732" s="1"/>
      <c r="J732" s="1"/>
      <c r="K732" s="1"/>
      <c r="L732" s="1"/>
      <c r="M732" s="1"/>
      <c r="N732" s="1"/>
      <c r="O732" s="1"/>
      <c r="P732" s="1"/>
    </row>
    <row r="733" spans="1:16" x14ac:dyDescent="0.25">
      <c r="A733" s="36">
        <v>729</v>
      </c>
      <c r="B733" s="37"/>
      <c r="C733" s="37"/>
      <c r="D733" s="37"/>
      <c r="E733" s="37"/>
      <c r="F733" s="37"/>
      <c r="H733" s="1"/>
      <c r="I733" s="1"/>
      <c r="J733" s="1"/>
      <c r="K733" s="1"/>
      <c r="L733" s="1"/>
      <c r="M733" s="1"/>
      <c r="N733" s="1"/>
      <c r="O733" s="1"/>
      <c r="P733" s="1"/>
    </row>
    <row r="734" spans="1:16" x14ac:dyDescent="0.25">
      <c r="A734" s="36">
        <v>730</v>
      </c>
      <c r="B734" s="37"/>
      <c r="C734" s="37"/>
      <c r="D734" s="37"/>
      <c r="E734" s="37"/>
      <c r="F734" s="37"/>
      <c r="H734" s="1"/>
      <c r="I734" s="1"/>
      <c r="J734" s="1"/>
      <c r="K734" s="1"/>
      <c r="L734" s="1"/>
      <c r="M734" s="1"/>
      <c r="N734" s="1"/>
      <c r="O734" s="1"/>
      <c r="P734" s="1"/>
    </row>
    <row r="735" spans="1:16" x14ac:dyDescent="0.25">
      <c r="A735" s="36">
        <v>731</v>
      </c>
      <c r="B735" s="37"/>
      <c r="C735" s="37"/>
      <c r="D735" s="37"/>
      <c r="E735" s="37"/>
      <c r="F735" s="37"/>
      <c r="H735" s="1"/>
      <c r="I735" s="1"/>
      <c r="J735" s="1"/>
      <c r="K735" s="1"/>
      <c r="L735" s="1"/>
      <c r="M735" s="1"/>
      <c r="N735" s="1"/>
      <c r="O735" s="1"/>
      <c r="P735" s="1"/>
    </row>
    <row r="736" spans="1:16" x14ac:dyDescent="0.25">
      <c r="A736" s="36">
        <v>732</v>
      </c>
      <c r="B736" s="37"/>
      <c r="C736" s="37"/>
      <c r="D736" s="37"/>
      <c r="E736" s="37"/>
      <c r="F736" s="37"/>
      <c r="H736" s="1"/>
      <c r="I736" s="1"/>
      <c r="J736" s="1"/>
      <c r="K736" s="1"/>
      <c r="L736" s="1"/>
      <c r="M736" s="1"/>
      <c r="N736" s="1"/>
      <c r="O736" s="1"/>
      <c r="P736" s="1"/>
    </row>
    <row r="737" spans="1:16" x14ac:dyDescent="0.25">
      <c r="A737" s="36">
        <v>733</v>
      </c>
      <c r="B737" s="37"/>
      <c r="C737" s="37"/>
      <c r="D737" s="37"/>
      <c r="E737" s="37"/>
      <c r="F737" s="37"/>
      <c r="H737" s="1"/>
      <c r="I737" s="1"/>
      <c r="J737" s="1"/>
      <c r="K737" s="1"/>
      <c r="L737" s="1"/>
      <c r="M737" s="1"/>
      <c r="N737" s="1"/>
      <c r="O737" s="1"/>
      <c r="P737" s="1"/>
    </row>
    <row r="738" spans="1:16" x14ac:dyDescent="0.25">
      <c r="A738" s="36">
        <v>734</v>
      </c>
      <c r="B738" s="37"/>
      <c r="C738" s="37"/>
      <c r="D738" s="37"/>
      <c r="E738" s="37"/>
      <c r="F738" s="37"/>
      <c r="H738" s="1"/>
      <c r="I738" s="1"/>
      <c r="J738" s="1"/>
      <c r="K738" s="1"/>
      <c r="L738" s="1"/>
      <c r="M738" s="1"/>
      <c r="N738" s="1"/>
      <c r="O738" s="1"/>
      <c r="P738" s="1"/>
    </row>
    <row r="739" spans="1:16" x14ac:dyDescent="0.25">
      <c r="A739" s="36">
        <v>735</v>
      </c>
      <c r="B739" s="37"/>
      <c r="C739" s="37"/>
      <c r="D739" s="37"/>
      <c r="E739" s="37"/>
      <c r="F739" s="37"/>
      <c r="H739" s="1"/>
      <c r="I739" s="1"/>
      <c r="J739" s="1"/>
      <c r="K739" s="1"/>
      <c r="L739" s="1"/>
      <c r="M739" s="1"/>
      <c r="N739" s="1"/>
      <c r="O739" s="1"/>
      <c r="P739" s="1"/>
    </row>
    <row r="740" spans="1:16" x14ac:dyDescent="0.25">
      <c r="A740" s="36">
        <v>736</v>
      </c>
      <c r="B740" s="37"/>
      <c r="C740" s="37"/>
      <c r="D740" s="37"/>
      <c r="E740" s="37"/>
      <c r="F740" s="37"/>
      <c r="H740" s="1"/>
      <c r="I740" s="1"/>
      <c r="J740" s="1"/>
      <c r="K740" s="1"/>
      <c r="L740" s="1"/>
      <c r="M740" s="1"/>
      <c r="N740" s="1"/>
      <c r="O740" s="1"/>
      <c r="P740" s="1"/>
    </row>
    <row r="741" spans="1:16" x14ac:dyDescent="0.25">
      <c r="A741" s="36">
        <v>737</v>
      </c>
      <c r="B741" s="37"/>
      <c r="C741" s="37"/>
      <c r="D741" s="37"/>
      <c r="E741" s="37"/>
      <c r="F741" s="37"/>
      <c r="H741" s="1"/>
      <c r="I741" s="1"/>
      <c r="J741" s="1"/>
      <c r="K741" s="1"/>
      <c r="L741" s="1"/>
      <c r="M741" s="1"/>
      <c r="N741" s="1"/>
      <c r="O741" s="1"/>
      <c r="P741" s="1"/>
    </row>
    <row r="742" spans="1:16" x14ac:dyDescent="0.25">
      <c r="A742" s="36">
        <v>738</v>
      </c>
      <c r="B742" s="37"/>
      <c r="C742" s="37"/>
      <c r="D742" s="37"/>
      <c r="E742" s="37"/>
      <c r="F742" s="37"/>
      <c r="H742" s="1"/>
      <c r="I742" s="1"/>
      <c r="J742" s="1"/>
      <c r="K742" s="1"/>
      <c r="L742" s="1"/>
      <c r="M742" s="1"/>
      <c r="N742" s="1"/>
      <c r="O742" s="1"/>
      <c r="P742" s="1"/>
    </row>
    <row r="743" spans="1:16" x14ac:dyDescent="0.25">
      <c r="A743" s="36">
        <v>739</v>
      </c>
      <c r="B743" s="37"/>
      <c r="C743" s="37"/>
      <c r="D743" s="37"/>
      <c r="E743" s="37"/>
      <c r="F743" s="37"/>
      <c r="H743" s="1"/>
      <c r="I743" s="1"/>
      <c r="J743" s="1"/>
      <c r="K743" s="1"/>
      <c r="L743" s="1"/>
      <c r="M743" s="1"/>
      <c r="N743" s="1"/>
      <c r="O743" s="1"/>
      <c r="P743" s="1"/>
    </row>
    <row r="744" spans="1:16" x14ac:dyDescent="0.25">
      <c r="A744" s="36">
        <v>740</v>
      </c>
      <c r="B744" s="37"/>
      <c r="C744" s="37"/>
      <c r="D744" s="37"/>
      <c r="E744" s="37"/>
      <c r="F744" s="37"/>
      <c r="H744" s="1"/>
      <c r="I744" s="1"/>
      <c r="J744" s="1"/>
      <c r="K744" s="1"/>
      <c r="L744" s="1"/>
      <c r="M744" s="1"/>
      <c r="N744" s="1"/>
      <c r="O744" s="1"/>
      <c r="P744" s="1"/>
    </row>
    <row r="745" spans="1:16" x14ac:dyDescent="0.25">
      <c r="A745" s="36">
        <v>741</v>
      </c>
      <c r="B745" s="37"/>
      <c r="C745" s="37"/>
      <c r="D745" s="37"/>
      <c r="E745" s="37"/>
      <c r="F745" s="37"/>
      <c r="H745" s="1"/>
      <c r="I745" s="1"/>
      <c r="J745" s="1"/>
      <c r="K745" s="1"/>
      <c r="L745" s="1"/>
      <c r="M745" s="1"/>
      <c r="N745" s="1"/>
      <c r="O745" s="1"/>
      <c r="P745" s="1"/>
    </row>
    <row r="746" spans="1:16" x14ac:dyDescent="0.25">
      <c r="A746" s="36">
        <v>742</v>
      </c>
      <c r="B746" s="37"/>
      <c r="C746" s="37"/>
      <c r="D746" s="37"/>
      <c r="E746" s="37"/>
      <c r="F746" s="37"/>
      <c r="H746" s="1"/>
      <c r="I746" s="1"/>
      <c r="J746" s="1"/>
      <c r="K746" s="1"/>
      <c r="L746" s="1"/>
      <c r="M746" s="1"/>
      <c r="N746" s="1"/>
      <c r="O746" s="1"/>
      <c r="P746" s="1"/>
    </row>
    <row r="747" spans="1:16" x14ac:dyDescent="0.25">
      <c r="A747" s="36">
        <v>743</v>
      </c>
      <c r="B747" s="37"/>
      <c r="C747" s="37"/>
      <c r="D747" s="37"/>
      <c r="E747" s="37"/>
      <c r="F747" s="37"/>
      <c r="H747" s="1"/>
      <c r="I747" s="1"/>
      <c r="J747" s="1"/>
      <c r="K747" s="1"/>
      <c r="L747" s="1"/>
      <c r="M747" s="1"/>
      <c r="N747" s="1"/>
      <c r="O747" s="1"/>
      <c r="P747" s="1"/>
    </row>
    <row r="748" spans="1:16" x14ac:dyDescent="0.25">
      <c r="A748" s="36">
        <v>744</v>
      </c>
      <c r="B748" s="37"/>
      <c r="C748" s="37"/>
      <c r="D748" s="37"/>
      <c r="E748" s="37"/>
      <c r="F748" s="37"/>
      <c r="H748" s="1"/>
      <c r="I748" s="1"/>
      <c r="J748" s="1"/>
      <c r="K748" s="1"/>
      <c r="L748" s="1"/>
      <c r="M748" s="1"/>
      <c r="N748" s="1"/>
      <c r="O748" s="1"/>
      <c r="P748" s="1"/>
    </row>
    <row r="749" spans="1:16" x14ac:dyDescent="0.25">
      <c r="A749" s="36">
        <v>745</v>
      </c>
      <c r="B749" s="37"/>
      <c r="C749" s="37"/>
      <c r="D749" s="37"/>
      <c r="E749" s="37"/>
      <c r="F749" s="37"/>
      <c r="H749" s="1"/>
      <c r="I749" s="1"/>
      <c r="J749" s="1"/>
      <c r="K749" s="1"/>
      <c r="L749" s="1"/>
      <c r="M749" s="1"/>
      <c r="N749" s="1"/>
      <c r="O749" s="1"/>
      <c r="P749" s="1"/>
    </row>
    <row r="750" spans="1:16" x14ac:dyDescent="0.25">
      <c r="A750" s="36">
        <v>746</v>
      </c>
      <c r="B750" s="37"/>
      <c r="C750" s="37"/>
      <c r="D750" s="37"/>
      <c r="E750" s="37"/>
      <c r="F750" s="37"/>
      <c r="H750" s="1"/>
      <c r="I750" s="1"/>
      <c r="J750" s="1"/>
      <c r="K750" s="1"/>
      <c r="L750" s="1"/>
      <c r="M750" s="1"/>
      <c r="N750" s="1"/>
      <c r="O750" s="1"/>
      <c r="P750" s="1"/>
    </row>
    <row r="751" spans="1:16" x14ac:dyDescent="0.25">
      <c r="A751" s="36">
        <v>747</v>
      </c>
      <c r="B751" s="37"/>
      <c r="C751" s="37"/>
      <c r="D751" s="37"/>
      <c r="E751" s="37"/>
      <c r="F751" s="37"/>
      <c r="H751" s="1"/>
      <c r="I751" s="1"/>
      <c r="J751" s="1"/>
      <c r="K751" s="1"/>
      <c r="L751" s="1"/>
      <c r="M751" s="1"/>
      <c r="N751" s="1"/>
      <c r="O751" s="1"/>
      <c r="P751" s="1"/>
    </row>
    <row r="752" spans="1:16" x14ac:dyDescent="0.25">
      <c r="A752" s="36">
        <v>748</v>
      </c>
      <c r="B752" s="37"/>
      <c r="C752" s="37"/>
      <c r="D752" s="37"/>
      <c r="E752" s="37"/>
      <c r="F752" s="37"/>
      <c r="H752" s="1"/>
      <c r="I752" s="1"/>
      <c r="J752" s="1"/>
      <c r="K752" s="1"/>
      <c r="L752" s="1"/>
      <c r="M752" s="1"/>
      <c r="N752" s="1"/>
      <c r="O752" s="1"/>
      <c r="P752" s="1"/>
    </row>
    <row r="753" spans="1:16" x14ac:dyDescent="0.25">
      <c r="A753" s="36">
        <v>749</v>
      </c>
      <c r="B753" s="37"/>
      <c r="C753" s="37"/>
      <c r="D753" s="37"/>
      <c r="E753" s="37"/>
      <c r="F753" s="37"/>
      <c r="H753" s="1"/>
      <c r="I753" s="1"/>
      <c r="J753" s="1"/>
      <c r="K753" s="1"/>
      <c r="L753" s="1"/>
      <c r="M753" s="1"/>
      <c r="N753" s="1"/>
      <c r="O753" s="1"/>
      <c r="P753" s="1"/>
    </row>
    <row r="754" spans="1:16" x14ac:dyDescent="0.25">
      <c r="A754" s="36">
        <v>750</v>
      </c>
      <c r="B754" s="37"/>
      <c r="C754" s="37"/>
      <c r="D754" s="37"/>
      <c r="E754" s="37"/>
      <c r="F754" s="37"/>
      <c r="H754" s="1"/>
      <c r="I754" s="1"/>
      <c r="J754" s="1"/>
      <c r="K754" s="1"/>
      <c r="L754" s="1"/>
      <c r="M754" s="1"/>
      <c r="N754" s="1"/>
      <c r="O754" s="1"/>
      <c r="P754" s="1"/>
    </row>
    <row r="755" spans="1:16" x14ac:dyDescent="0.25">
      <c r="A755" s="36">
        <v>751</v>
      </c>
      <c r="B755" s="37"/>
      <c r="C755" s="37"/>
      <c r="D755" s="37"/>
      <c r="E755" s="37"/>
      <c r="F755" s="37"/>
      <c r="H755" s="1"/>
      <c r="I755" s="1"/>
      <c r="J755" s="1"/>
      <c r="K755" s="1"/>
      <c r="L755" s="1"/>
      <c r="M755" s="1"/>
      <c r="N755" s="1"/>
      <c r="O755" s="1"/>
      <c r="P755" s="1"/>
    </row>
    <row r="756" spans="1:16" x14ac:dyDescent="0.25">
      <c r="A756" s="36">
        <v>752</v>
      </c>
      <c r="B756" s="37"/>
      <c r="C756" s="37"/>
      <c r="D756" s="37"/>
      <c r="E756" s="37"/>
      <c r="F756" s="37"/>
      <c r="H756" s="1"/>
      <c r="I756" s="1"/>
      <c r="J756" s="1"/>
      <c r="K756" s="1"/>
      <c r="L756" s="1"/>
      <c r="M756" s="1"/>
      <c r="N756" s="1"/>
      <c r="O756" s="1"/>
      <c r="P756" s="1"/>
    </row>
    <row r="757" spans="1:16" x14ac:dyDescent="0.25">
      <c r="A757" s="36">
        <v>753</v>
      </c>
      <c r="B757" s="37"/>
      <c r="C757" s="37"/>
      <c r="D757" s="37"/>
      <c r="E757" s="37"/>
      <c r="F757" s="37"/>
      <c r="H757" s="1"/>
      <c r="I757" s="1"/>
      <c r="J757" s="1"/>
      <c r="K757" s="1"/>
      <c r="L757" s="1"/>
      <c r="M757" s="1"/>
      <c r="N757" s="1"/>
      <c r="O757" s="1"/>
      <c r="P757" s="1"/>
    </row>
    <row r="758" spans="1:16" x14ac:dyDescent="0.25">
      <c r="A758" s="36">
        <v>754</v>
      </c>
      <c r="B758" s="37"/>
      <c r="C758" s="37"/>
      <c r="D758" s="37"/>
      <c r="E758" s="37"/>
      <c r="F758" s="37"/>
      <c r="H758" s="1"/>
      <c r="I758" s="1"/>
      <c r="J758" s="1"/>
      <c r="K758" s="1"/>
      <c r="L758" s="1"/>
      <c r="M758" s="1"/>
      <c r="N758" s="1"/>
      <c r="O758" s="1"/>
      <c r="P758" s="1"/>
    </row>
    <row r="759" spans="1:16" x14ac:dyDescent="0.25">
      <c r="A759" s="36">
        <v>755</v>
      </c>
      <c r="B759" s="37"/>
      <c r="C759" s="37"/>
      <c r="D759" s="37"/>
      <c r="E759" s="37"/>
      <c r="F759" s="37"/>
      <c r="H759" s="1"/>
      <c r="I759" s="1"/>
      <c r="J759" s="1"/>
      <c r="K759" s="1"/>
      <c r="L759" s="1"/>
      <c r="M759" s="1"/>
      <c r="N759" s="1"/>
      <c r="O759" s="1"/>
      <c r="P759" s="1"/>
    </row>
    <row r="760" spans="1:16" x14ac:dyDescent="0.25">
      <c r="A760" s="36">
        <v>756</v>
      </c>
      <c r="B760" s="37"/>
      <c r="C760" s="37"/>
      <c r="D760" s="37"/>
      <c r="E760" s="37"/>
      <c r="F760" s="37"/>
      <c r="H760" s="1"/>
      <c r="I760" s="1"/>
      <c r="J760" s="1"/>
      <c r="K760" s="1"/>
      <c r="L760" s="1"/>
      <c r="M760" s="1"/>
      <c r="N760" s="1"/>
      <c r="O760" s="1"/>
      <c r="P760" s="1"/>
    </row>
    <row r="761" spans="1:16" x14ac:dyDescent="0.25">
      <c r="A761" s="36">
        <v>757</v>
      </c>
      <c r="B761" s="37"/>
      <c r="C761" s="37"/>
      <c r="D761" s="37"/>
      <c r="E761" s="37"/>
      <c r="F761" s="37"/>
      <c r="H761" s="1"/>
      <c r="I761" s="1"/>
      <c r="J761" s="1"/>
      <c r="K761" s="1"/>
      <c r="L761" s="1"/>
      <c r="M761" s="1"/>
      <c r="N761" s="1"/>
      <c r="O761" s="1"/>
      <c r="P761" s="1"/>
    </row>
    <row r="762" spans="1:16" x14ac:dyDescent="0.25">
      <c r="A762" s="36">
        <v>758</v>
      </c>
      <c r="B762" s="37"/>
      <c r="C762" s="37"/>
      <c r="D762" s="37"/>
      <c r="E762" s="37"/>
      <c r="F762" s="37"/>
      <c r="H762" s="1"/>
      <c r="I762" s="1"/>
      <c r="J762" s="1"/>
      <c r="K762" s="1"/>
      <c r="L762" s="1"/>
      <c r="M762" s="1"/>
      <c r="N762" s="1"/>
      <c r="O762" s="1"/>
      <c r="P762" s="1"/>
    </row>
    <row r="763" spans="1:16" x14ac:dyDescent="0.25">
      <c r="A763" s="36">
        <v>759</v>
      </c>
      <c r="B763" s="37"/>
      <c r="C763" s="37"/>
      <c r="D763" s="37"/>
      <c r="E763" s="37"/>
      <c r="F763" s="37"/>
      <c r="H763" s="1"/>
      <c r="I763" s="1"/>
      <c r="J763" s="1"/>
      <c r="K763" s="1"/>
      <c r="L763" s="1"/>
      <c r="M763" s="1"/>
      <c r="N763" s="1"/>
      <c r="O763" s="1"/>
      <c r="P763" s="1"/>
    </row>
    <row r="764" spans="1:16" x14ac:dyDescent="0.25">
      <c r="A764" s="36">
        <v>760</v>
      </c>
      <c r="B764" s="37"/>
      <c r="C764" s="37"/>
      <c r="D764" s="37"/>
      <c r="E764" s="37"/>
      <c r="F764" s="37"/>
      <c r="H764" s="1"/>
      <c r="I764" s="1"/>
      <c r="J764" s="1"/>
      <c r="K764" s="1"/>
      <c r="L764" s="1"/>
      <c r="M764" s="1"/>
      <c r="N764" s="1"/>
      <c r="O764" s="1"/>
      <c r="P764" s="1"/>
    </row>
    <row r="765" spans="1:16" x14ac:dyDescent="0.25">
      <c r="A765" s="36">
        <v>761</v>
      </c>
      <c r="B765" s="37"/>
      <c r="C765" s="37"/>
      <c r="D765" s="37"/>
      <c r="E765" s="37"/>
      <c r="F765" s="37"/>
      <c r="H765" s="1"/>
      <c r="I765" s="1"/>
      <c r="J765" s="1"/>
      <c r="K765" s="1"/>
      <c r="L765" s="1"/>
      <c r="M765" s="1"/>
      <c r="N765" s="1"/>
      <c r="O765" s="1"/>
      <c r="P765" s="1"/>
    </row>
    <row r="766" spans="1:16" x14ac:dyDescent="0.25">
      <c r="A766" s="36">
        <v>762</v>
      </c>
      <c r="B766" s="37"/>
      <c r="C766" s="37"/>
      <c r="D766" s="37"/>
      <c r="E766" s="37"/>
      <c r="F766" s="37"/>
      <c r="H766" s="1"/>
      <c r="I766" s="1"/>
      <c r="J766" s="1"/>
      <c r="K766" s="1"/>
      <c r="L766" s="1"/>
      <c r="M766" s="1"/>
      <c r="N766" s="1"/>
      <c r="O766" s="1"/>
      <c r="P766" s="1"/>
    </row>
    <row r="767" spans="1:16" x14ac:dyDescent="0.25">
      <c r="A767" s="36">
        <v>763</v>
      </c>
      <c r="B767" s="37"/>
      <c r="C767" s="37"/>
      <c r="D767" s="37"/>
      <c r="E767" s="37"/>
      <c r="F767" s="37"/>
      <c r="H767" s="1"/>
      <c r="I767" s="1"/>
      <c r="J767" s="1"/>
      <c r="K767" s="1"/>
      <c r="L767" s="1"/>
      <c r="M767" s="1"/>
      <c r="N767" s="1"/>
      <c r="O767" s="1"/>
      <c r="P767" s="1"/>
    </row>
    <row r="768" spans="1:16" x14ac:dyDescent="0.25">
      <c r="A768" s="36">
        <v>764</v>
      </c>
      <c r="B768" s="37"/>
      <c r="C768" s="37"/>
      <c r="D768" s="37"/>
      <c r="E768" s="37"/>
      <c r="F768" s="37"/>
      <c r="H768" s="1"/>
      <c r="I768" s="1"/>
      <c r="J768" s="1"/>
      <c r="K768" s="1"/>
      <c r="L768" s="1"/>
      <c r="M768" s="1"/>
      <c r="N768" s="1"/>
      <c r="O768" s="1"/>
      <c r="P768" s="1"/>
    </row>
    <row r="769" spans="1:16" x14ac:dyDescent="0.25">
      <c r="A769" s="36">
        <v>765</v>
      </c>
      <c r="B769" s="37"/>
      <c r="C769" s="37"/>
      <c r="D769" s="37"/>
      <c r="E769" s="37"/>
      <c r="F769" s="37"/>
      <c r="H769" s="1"/>
      <c r="I769" s="1"/>
      <c r="J769" s="1"/>
      <c r="K769" s="1"/>
      <c r="L769" s="1"/>
      <c r="M769" s="1"/>
      <c r="N769" s="1"/>
      <c r="O769" s="1"/>
      <c r="P769" s="1"/>
    </row>
    <row r="770" spans="1:16" x14ac:dyDescent="0.25">
      <c r="A770" s="36">
        <v>766</v>
      </c>
      <c r="B770" s="37"/>
      <c r="C770" s="37"/>
      <c r="D770" s="37"/>
      <c r="E770" s="37"/>
      <c r="F770" s="37"/>
      <c r="H770" s="1"/>
      <c r="I770" s="1"/>
      <c r="J770" s="1"/>
      <c r="K770" s="1"/>
      <c r="L770" s="1"/>
      <c r="M770" s="1"/>
      <c r="N770" s="1"/>
      <c r="O770" s="1"/>
      <c r="P770" s="1"/>
    </row>
    <row r="771" spans="1:16" x14ac:dyDescent="0.25">
      <c r="A771" s="36">
        <v>767</v>
      </c>
      <c r="B771" s="37"/>
      <c r="C771" s="37"/>
      <c r="D771" s="37"/>
      <c r="E771" s="37"/>
      <c r="F771" s="37"/>
      <c r="H771" s="1"/>
      <c r="I771" s="1"/>
      <c r="J771" s="1"/>
      <c r="K771" s="1"/>
      <c r="L771" s="1"/>
      <c r="M771" s="1"/>
      <c r="N771" s="1"/>
      <c r="O771" s="1"/>
      <c r="P771" s="1"/>
    </row>
    <row r="772" spans="1:16" x14ac:dyDescent="0.25">
      <c r="A772" s="36">
        <v>768</v>
      </c>
      <c r="B772" s="37"/>
      <c r="C772" s="37"/>
      <c r="D772" s="37"/>
      <c r="E772" s="37"/>
      <c r="F772" s="37"/>
      <c r="H772" s="1"/>
      <c r="I772" s="1"/>
      <c r="J772" s="1"/>
      <c r="K772" s="1"/>
      <c r="L772" s="1"/>
      <c r="M772" s="1"/>
      <c r="N772" s="1"/>
      <c r="O772" s="1"/>
      <c r="P772" s="1"/>
    </row>
    <row r="773" spans="1:16" x14ac:dyDescent="0.25">
      <c r="A773" s="36">
        <v>769</v>
      </c>
      <c r="B773" s="37"/>
      <c r="C773" s="37"/>
      <c r="D773" s="37"/>
      <c r="E773" s="37"/>
      <c r="F773" s="37"/>
      <c r="H773" s="1"/>
      <c r="I773" s="1"/>
      <c r="J773" s="1"/>
      <c r="K773" s="1"/>
      <c r="L773" s="1"/>
      <c r="M773" s="1"/>
      <c r="N773" s="1"/>
      <c r="O773" s="1"/>
      <c r="P773" s="1"/>
    </row>
    <row r="774" spans="1:16" x14ac:dyDescent="0.25">
      <c r="A774" s="36">
        <v>770</v>
      </c>
      <c r="B774" s="37"/>
      <c r="C774" s="37"/>
      <c r="D774" s="37"/>
      <c r="E774" s="37"/>
      <c r="F774" s="37"/>
      <c r="H774" s="1"/>
      <c r="I774" s="1"/>
      <c r="J774" s="1"/>
      <c r="K774" s="1"/>
      <c r="L774" s="1"/>
      <c r="M774" s="1"/>
      <c r="N774" s="1"/>
      <c r="O774" s="1"/>
      <c r="P774" s="1"/>
    </row>
    <row r="775" spans="1:16" x14ac:dyDescent="0.25">
      <c r="A775" s="36">
        <v>771</v>
      </c>
      <c r="B775" s="37"/>
      <c r="C775" s="37"/>
      <c r="D775" s="37"/>
      <c r="E775" s="37"/>
      <c r="F775" s="37"/>
      <c r="H775" s="1"/>
      <c r="I775" s="1"/>
      <c r="J775" s="1"/>
      <c r="K775" s="1"/>
      <c r="L775" s="1"/>
      <c r="M775" s="1"/>
      <c r="N775" s="1"/>
      <c r="O775" s="1"/>
      <c r="P775" s="1"/>
    </row>
    <row r="776" spans="1:16" x14ac:dyDescent="0.25">
      <c r="A776" s="36">
        <v>772</v>
      </c>
      <c r="B776" s="37"/>
      <c r="C776" s="37"/>
      <c r="D776" s="37"/>
      <c r="E776" s="37"/>
      <c r="F776" s="37"/>
      <c r="H776" s="1"/>
      <c r="I776" s="1"/>
      <c r="J776" s="1"/>
      <c r="K776" s="1"/>
      <c r="L776" s="1"/>
      <c r="M776" s="1"/>
      <c r="N776" s="1"/>
      <c r="O776" s="1"/>
      <c r="P776" s="1"/>
    </row>
    <row r="777" spans="1:16" x14ac:dyDescent="0.25">
      <c r="A777" s="36">
        <v>773</v>
      </c>
      <c r="B777" s="37"/>
      <c r="C777" s="37"/>
      <c r="D777" s="37"/>
      <c r="E777" s="37"/>
      <c r="F777" s="37"/>
      <c r="H777" s="1"/>
      <c r="I777" s="1"/>
      <c r="J777" s="1"/>
      <c r="K777" s="1"/>
      <c r="L777" s="1"/>
      <c r="M777" s="1"/>
      <c r="N777" s="1"/>
      <c r="O777" s="1"/>
      <c r="P777" s="1"/>
    </row>
    <row r="778" spans="1:16" x14ac:dyDescent="0.25">
      <c r="A778" s="36">
        <v>774</v>
      </c>
      <c r="B778" s="37"/>
      <c r="C778" s="37"/>
      <c r="D778" s="37"/>
      <c r="E778" s="37"/>
      <c r="F778" s="37"/>
      <c r="H778" s="1"/>
      <c r="I778" s="1"/>
      <c r="J778" s="1"/>
      <c r="K778" s="1"/>
      <c r="L778" s="1"/>
      <c r="M778" s="1"/>
      <c r="N778" s="1"/>
      <c r="O778" s="1"/>
      <c r="P778" s="1"/>
    </row>
    <row r="779" spans="1:16" x14ac:dyDescent="0.25">
      <c r="A779" s="36">
        <v>775</v>
      </c>
      <c r="B779" s="37"/>
      <c r="C779" s="37"/>
      <c r="D779" s="37"/>
      <c r="E779" s="37"/>
      <c r="F779" s="37"/>
      <c r="H779" s="1"/>
      <c r="I779" s="1"/>
      <c r="J779" s="1"/>
      <c r="K779" s="1"/>
      <c r="L779" s="1"/>
      <c r="M779" s="1"/>
      <c r="N779" s="1"/>
      <c r="O779" s="1"/>
      <c r="P779" s="1"/>
    </row>
    <row r="780" spans="1:16" x14ac:dyDescent="0.25">
      <c r="A780" s="36">
        <v>776</v>
      </c>
      <c r="B780" s="37"/>
      <c r="C780" s="37"/>
      <c r="D780" s="37"/>
      <c r="E780" s="37"/>
      <c r="F780" s="37"/>
      <c r="H780" s="1"/>
      <c r="I780" s="1"/>
      <c r="J780" s="1"/>
      <c r="K780" s="1"/>
      <c r="L780" s="1"/>
      <c r="M780" s="1"/>
      <c r="N780" s="1"/>
      <c r="O780" s="1"/>
      <c r="P780" s="1"/>
    </row>
    <row r="781" spans="1:16" x14ac:dyDescent="0.25">
      <c r="A781" s="36">
        <v>777</v>
      </c>
      <c r="B781" s="37"/>
      <c r="C781" s="37"/>
      <c r="D781" s="37"/>
      <c r="E781" s="37"/>
      <c r="F781" s="37"/>
      <c r="H781" s="1"/>
      <c r="I781" s="1"/>
      <c r="J781" s="1"/>
      <c r="K781" s="1"/>
      <c r="L781" s="1"/>
      <c r="M781" s="1"/>
      <c r="N781" s="1"/>
      <c r="O781" s="1"/>
      <c r="P781" s="1"/>
    </row>
    <row r="782" spans="1:16" x14ac:dyDescent="0.25">
      <c r="A782" s="36">
        <v>778</v>
      </c>
      <c r="B782" s="37"/>
      <c r="C782" s="37"/>
      <c r="D782" s="37"/>
      <c r="E782" s="37"/>
      <c r="F782" s="37"/>
      <c r="H782" s="1"/>
      <c r="I782" s="1"/>
      <c r="J782" s="1"/>
      <c r="K782" s="1"/>
      <c r="L782" s="1"/>
      <c r="M782" s="1"/>
      <c r="N782" s="1"/>
      <c r="O782" s="1"/>
      <c r="P782" s="1"/>
    </row>
    <row r="783" spans="1:16" x14ac:dyDescent="0.25">
      <c r="A783" s="36">
        <v>779</v>
      </c>
      <c r="B783" s="37"/>
      <c r="C783" s="37"/>
      <c r="D783" s="37"/>
      <c r="E783" s="37"/>
      <c r="F783" s="37"/>
      <c r="H783" s="1"/>
      <c r="I783" s="1"/>
      <c r="J783" s="1"/>
      <c r="K783" s="1"/>
      <c r="L783" s="1"/>
      <c r="M783" s="1"/>
      <c r="N783" s="1"/>
      <c r="O783" s="1"/>
      <c r="P783" s="1"/>
    </row>
    <row r="784" spans="1:16" x14ac:dyDescent="0.25">
      <c r="A784" s="36">
        <v>780</v>
      </c>
      <c r="B784" s="37"/>
      <c r="C784" s="37"/>
      <c r="D784" s="37"/>
      <c r="E784" s="37"/>
      <c r="F784" s="37"/>
      <c r="H784" s="1"/>
      <c r="I784" s="1"/>
      <c r="J784" s="1"/>
      <c r="K784" s="1"/>
      <c r="L784" s="1"/>
      <c r="M784" s="1"/>
      <c r="N784" s="1"/>
      <c r="O784" s="1"/>
      <c r="P784" s="1"/>
    </row>
    <row r="785" spans="1:16" x14ac:dyDescent="0.25">
      <c r="A785" s="36">
        <v>781</v>
      </c>
      <c r="B785" s="37"/>
      <c r="C785" s="37"/>
      <c r="D785" s="37"/>
      <c r="E785" s="37"/>
      <c r="F785" s="37"/>
      <c r="H785" s="1"/>
      <c r="I785" s="1"/>
      <c r="J785" s="1"/>
      <c r="K785" s="1"/>
      <c r="L785" s="1"/>
      <c r="M785" s="1"/>
      <c r="N785" s="1"/>
      <c r="O785" s="1"/>
      <c r="P785" s="1"/>
    </row>
    <row r="786" spans="1:16" x14ac:dyDescent="0.25">
      <c r="A786" s="36">
        <v>782</v>
      </c>
      <c r="B786" s="37"/>
      <c r="C786" s="37"/>
      <c r="D786" s="37"/>
      <c r="E786" s="37"/>
      <c r="F786" s="37"/>
      <c r="H786" s="1"/>
      <c r="I786" s="1"/>
      <c r="J786" s="1"/>
      <c r="K786" s="1"/>
      <c r="L786" s="1"/>
      <c r="M786" s="1"/>
      <c r="N786" s="1"/>
      <c r="O786" s="1"/>
      <c r="P786" s="1"/>
    </row>
    <row r="787" spans="1:16" x14ac:dyDescent="0.25">
      <c r="A787" s="36">
        <v>783</v>
      </c>
      <c r="B787" s="37"/>
      <c r="C787" s="37"/>
      <c r="D787" s="37"/>
      <c r="E787" s="37"/>
      <c r="F787" s="37"/>
      <c r="H787" s="1"/>
      <c r="I787" s="1"/>
      <c r="J787" s="1"/>
      <c r="K787" s="1"/>
      <c r="L787" s="1"/>
      <c r="M787" s="1"/>
      <c r="N787" s="1"/>
      <c r="O787" s="1"/>
      <c r="P787" s="1"/>
    </row>
    <row r="788" spans="1:16" x14ac:dyDescent="0.25">
      <c r="A788" s="36">
        <v>784</v>
      </c>
      <c r="B788" s="37"/>
      <c r="C788" s="37"/>
      <c r="D788" s="37"/>
      <c r="E788" s="37"/>
      <c r="F788" s="37"/>
      <c r="H788" s="1"/>
      <c r="I788" s="1"/>
      <c r="J788" s="1"/>
      <c r="K788" s="1"/>
      <c r="L788" s="1"/>
      <c r="M788" s="1"/>
      <c r="N788" s="1"/>
      <c r="O788" s="1"/>
      <c r="P788" s="1"/>
    </row>
    <row r="789" spans="1:16" x14ac:dyDescent="0.25">
      <c r="A789" s="36">
        <v>785</v>
      </c>
      <c r="B789" s="37"/>
      <c r="C789" s="37"/>
      <c r="D789" s="37"/>
      <c r="E789" s="37"/>
      <c r="F789" s="37"/>
      <c r="H789" s="1"/>
      <c r="I789" s="1"/>
      <c r="J789" s="1"/>
      <c r="K789" s="1"/>
      <c r="L789" s="1"/>
      <c r="M789" s="1"/>
      <c r="N789" s="1"/>
      <c r="O789" s="1"/>
      <c r="P789" s="1"/>
    </row>
    <row r="790" spans="1:16" x14ac:dyDescent="0.25">
      <c r="A790" s="36">
        <v>786</v>
      </c>
      <c r="B790" s="37"/>
      <c r="C790" s="37"/>
      <c r="D790" s="37"/>
      <c r="E790" s="37"/>
      <c r="F790" s="37"/>
      <c r="H790" s="1"/>
      <c r="I790" s="1"/>
      <c r="J790" s="1"/>
      <c r="K790" s="1"/>
      <c r="L790" s="1"/>
      <c r="M790" s="1"/>
      <c r="N790" s="1"/>
      <c r="O790" s="1"/>
      <c r="P790" s="1"/>
    </row>
    <row r="791" spans="1:16" x14ac:dyDescent="0.25">
      <c r="A791" s="36">
        <v>787</v>
      </c>
      <c r="B791" s="37"/>
      <c r="C791" s="37"/>
      <c r="D791" s="37"/>
      <c r="E791" s="37"/>
      <c r="F791" s="37"/>
      <c r="H791" s="1"/>
      <c r="I791" s="1"/>
      <c r="J791" s="1"/>
      <c r="K791" s="1"/>
      <c r="L791" s="1"/>
      <c r="M791" s="1"/>
      <c r="N791" s="1"/>
      <c r="O791" s="1"/>
      <c r="P791" s="1"/>
    </row>
    <row r="792" spans="1:16" x14ac:dyDescent="0.25">
      <c r="A792" s="36">
        <v>788</v>
      </c>
      <c r="B792" s="37"/>
      <c r="C792" s="37"/>
      <c r="D792" s="37"/>
      <c r="E792" s="37"/>
      <c r="F792" s="37"/>
      <c r="H792" s="1"/>
      <c r="I792" s="1"/>
      <c r="J792" s="1"/>
      <c r="K792" s="1"/>
      <c r="L792" s="1"/>
      <c r="M792" s="1"/>
      <c r="N792" s="1"/>
      <c r="O792" s="1"/>
      <c r="P792" s="1"/>
    </row>
    <row r="793" spans="1:16" x14ac:dyDescent="0.25">
      <c r="A793" s="36">
        <v>789</v>
      </c>
      <c r="B793" s="37"/>
      <c r="C793" s="37"/>
      <c r="D793" s="37"/>
      <c r="E793" s="37"/>
      <c r="F793" s="37"/>
      <c r="H793" s="1"/>
      <c r="I793" s="1"/>
      <c r="J793" s="1"/>
      <c r="K793" s="1"/>
      <c r="L793" s="1"/>
      <c r="M793" s="1"/>
      <c r="N793" s="1"/>
      <c r="O793" s="1"/>
      <c r="P793" s="1"/>
    </row>
    <row r="794" spans="1:16" x14ac:dyDescent="0.25">
      <c r="A794" s="36">
        <v>790</v>
      </c>
      <c r="B794" s="37"/>
      <c r="C794" s="37"/>
      <c r="D794" s="37"/>
      <c r="E794" s="37"/>
      <c r="F794" s="37"/>
      <c r="H794" s="1"/>
      <c r="I794" s="1"/>
      <c r="J794" s="1"/>
      <c r="K794" s="1"/>
      <c r="L794" s="1"/>
      <c r="M794" s="1"/>
      <c r="N794" s="1"/>
      <c r="O794" s="1"/>
      <c r="P794" s="1"/>
    </row>
    <row r="795" spans="1:16" x14ac:dyDescent="0.25">
      <c r="A795" s="36">
        <v>791</v>
      </c>
      <c r="B795" s="37"/>
      <c r="C795" s="37"/>
      <c r="D795" s="37"/>
      <c r="E795" s="37"/>
      <c r="F795" s="37"/>
      <c r="H795" s="1"/>
      <c r="I795" s="1"/>
      <c r="J795" s="1"/>
      <c r="K795" s="1"/>
      <c r="L795" s="1"/>
      <c r="M795" s="1"/>
      <c r="N795" s="1"/>
      <c r="O795" s="1"/>
      <c r="P795" s="1"/>
    </row>
    <row r="796" spans="1:16" x14ac:dyDescent="0.25">
      <c r="A796" s="36">
        <v>792</v>
      </c>
      <c r="B796" s="37"/>
      <c r="C796" s="37"/>
      <c r="D796" s="37"/>
      <c r="E796" s="37"/>
      <c r="F796" s="37"/>
      <c r="H796" s="1"/>
      <c r="I796" s="1"/>
      <c r="J796" s="1"/>
      <c r="K796" s="1"/>
      <c r="L796" s="1"/>
      <c r="M796" s="1"/>
      <c r="N796" s="1"/>
      <c r="O796" s="1"/>
      <c r="P796" s="1"/>
    </row>
    <row r="797" spans="1:16" x14ac:dyDescent="0.25">
      <c r="A797" s="36">
        <v>793</v>
      </c>
      <c r="B797" s="37"/>
      <c r="C797" s="37"/>
      <c r="D797" s="37"/>
      <c r="E797" s="37"/>
      <c r="F797" s="37"/>
      <c r="H797" s="1"/>
      <c r="I797" s="1"/>
      <c r="J797" s="1"/>
      <c r="K797" s="1"/>
      <c r="L797" s="1"/>
      <c r="M797" s="1"/>
      <c r="N797" s="1"/>
      <c r="O797" s="1"/>
      <c r="P797" s="1"/>
    </row>
    <row r="798" spans="1:16" x14ac:dyDescent="0.25">
      <c r="A798" s="36">
        <v>794</v>
      </c>
      <c r="B798" s="37"/>
      <c r="C798" s="37"/>
      <c r="D798" s="37"/>
      <c r="E798" s="37"/>
      <c r="F798" s="37"/>
      <c r="H798" s="1"/>
      <c r="I798" s="1"/>
      <c r="J798" s="1"/>
      <c r="K798" s="1"/>
      <c r="L798" s="1"/>
      <c r="M798" s="1"/>
      <c r="N798" s="1"/>
      <c r="O798" s="1"/>
      <c r="P798" s="1"/>
    </row>
    <row r="799" spans="1:16" x14ac:dyDescent="0.25">
      <c r="A799" s="36">
        <v>795</v>
      </c>
      <c r="B799" s="37"/>
      <c r="C799" s="37"/>
      <c r="D799" s="37"/>
      <c r="E799" s="37"/>
      <c r="F799" s="37"/>
      <c r="H799" s="1"/>
      <c r="I799" s="1"/>
      <c r="J799" s="1"/>
      <c r="K799" s="1"/>
      <c r="L799" s="1"/>
      <c r="M799" s="1"/>
      <c r="N799" s="1"/>
      <c r="O799" s="1"/>
      <c r="P799" s="1"/>
    </row>
    <row r="800" spans="1:16" x14ac:dyDescent="0.25">
      <c r="A800" s="36">
        <v>796</v>
      </c>
      <c r="B800" s="37"/>
      <c r="C800" s="37"/>
      <c r="D800" s="37"/>
      <c r="E800" s="37"/>
      <c r="F800" s="37"/>
      <c r="H800" s="1"/>
      <c r="I800" s="1"/>
      <c r="J800" s="1"/>
      <c r="K800" s="1"/>
      <c r="L800" s="1"/>
      <c r="M800" s="1"/>
      <c r="N800" s="1"/>
      <c r="O800" s="1"/>
      <c r="P800" s="1"/>
    </row>
    <row r="801" spans="1:16" x14ac:dyDescent="0.25">
      <c r="A801" s="36">
        <v>797</v>
      </c>
      <c r="B801" s="37"/>
      <c r="C801" s="37"/>
      <c r="D801" s="37"/>
      <c r="E801" s="37"/>
      <c r="F801" s="37"/>
      <c r="H801" s="1"/>
      <c r="I801" s="1"/>
      <c r="J801" s="1"/>
      <c r="K801" s="1"/>
      <c r="L801" s="1"/>
      <c r="M801" s="1"/>
      <c r="N801" s="1"/>
      <c r="O801" s="1"/>
      <c r="P801" s="1"/>
    </row>
    <row r="802" spans="1:16" x14ac:dyDescent="0.25">
      <c r="A802" s="36">
        <v>798</v>
      </c>
      <c r="B802" s="37"/>
      <c r="C802" s="37"/>
      <c r="D802" s="37"/>
      <c r="E802" s="37"/>
      <c r="F802" s="37"/>
      <c r="H802" s="1"/>
      <c r="I802" s="1"/>
      <c r="J802" s="1"/>
      <c r="K802" s="1"/>
      <c r="L802" s="1"/>
      <c r="M802" s="1"/>
      <c r="N802" s="1"/>
      <c r="O802" s="1"/>
      <c r="P802" s="1"/>
    </row>
    <row r="803" spans="1:16" x14ac:dyDescent="0.25">
      <c r="A803" s="36">
        <v>799</v>
      </c>
      <c r="B803" s="37"/>
      <c r="C803" s="37"/>
      <c r="D803" s="37"/>
      <c r="E803" s="37"/>
      <c r="F803" s="37"/>
      <c r="H803" s="1"/>
      <c r="I803" s="1"/>
      <c r="J803" s="1"/>
      <c r="K803" s="1"/>
      <c r="L803" s="1"/>
      <c r="M803" s="1"/>
      <c r="N803" s="1"/>
      <c r="O803" s="1"/>
      <c r="P803" s="1"/>
    </row>
    <row r="804" spans="1:16" x14ac:dyDescent="0.25">
      <c r="A804" s="36">
        <v>800</v>
      </c>
      <c r="B804" s="37"/>
      <c r="C804" s="37"/>
      <c r="D804" s="37"/>
      <c r="E804" s="37"/>
      <c r="F804" s="37"/>
      <c r="H804" s="1"/>
      <c r="I804" s="1"/>
      <c r="J804" s="1"/>
      <c r="K804" s="1"/>
      <c r="L804" s="1"/>
      <c r="M804" s="1"/>
      <c r="N804" s="1"/>
      <c r="O804" s="1"/>
      <c r="P804" s="1"/>
    </row>
    <row r="805" spans="1:16" x14ac:dyDescent="0.25">
      <c r="A805" s="36">
        <v>801</v>
      </c>
      <c r="B805" s="37"/>
      <c r="C805" s="37"/>
      <c r="D805" s="37"/>
      <c r="E805" s="37"/>
      <c r="F805" s="37"/>
      <c r="H805" s="1"/>
      <c r="I805" s="1"/>
      <c r="J805" s="1"/>
      <c r="K805" s="1"/>
      <c r="L805" s="1"/>
      <c r="M805" s="1"/>
      <c r="N805" s="1"/>
      <c r="O805" s="1"/>
      <c r="P805" s="1"/>
    </row>
    <row r="806" spans="1:16" x14ac:dyDescent="0.25">
      <c r="A806" s="36">
        <v>802</v>
      </c>
      <c r="B806" s="37"/>
      <c r="C806" s="37"/>
      <c r="D806" s="37"/>
      <c r="E806" s="37"/>
      <c r="F806" s="37"/>
      <c r="H806" s="1"/>
      <c r="I806" s="1"/>
      <c r="J806" s="1"/>
      <c r="K806" s="1"/>
      <c r="L806" s="1"/>
      <c r="M806" s="1"/>
      <c r="N806" s="1"/>
      <c r="O806" s="1"/>
      <c r="P806" s="1"/>
    </row>
    <row r="807" spans="1:16" x14ac:dyDescent="0.25">
      <c r="A807" s="36">
        <v>803</v>
      </c>
      <c r="B807" s="37"/>
      <c r="C807" s="37"/>
      <c r="D807" s="37"/>
      <c r="E807" s="37"/>
      <c r="F807" s="37"/>
      <c r="H807" s="1"/>
      <c r="I807" s="1"/>
      <c r="J807" s="1"/>
      <c r="K807" s="1"/>
      <c r="L807" s="1"/>
      <c r="M807" s="1"/>
      <c r="N807" s="1"/>
      <c r="O807" s="1"/>
      <c r="P807" s="1"/>
    </row>
    <row r="808" spans="1:16" x14ac:dyDescent="0.25">
      <c r="A808" s="36">
        <v>804</v>
      </c>
      <c r="B808" s="37"/>
      <c r="C808" s="37"/>
      <c r="D808" s="37"/>
      <c r="E808" s="37"/>
      <c r="F808" s="37"/>
      <c r="H808" s="1"/>
      <c r="I808" s="1"/>
      <c r="J808" s="1"/>
      <c r="K808" s="1"/>
      <c r="L808" s="1"/>
      <c r="M808" s="1"/>
      <c r="N808" s="1"/>
      <c r="O808" s="1"/>
      <c r="P808" s="1"/>
    </row>
    <row r="809" spans="1:16" x14ac:dyDescent="0.25">
      <c r="A809" s="36">
        <v>805</v>
      </c>
      <c r="B809" s="37"/>
      <c r="C809" s="37"/>
      <c r="D809" s="37"/>
      <c r="E809" s="37"/>
      <c r="F809" s="37"/>
      <c r="H809" s="1"/>
      <c r="I809" s="1"/>
      <c r="J809" s="1"/>
      <c r="K809" s="1"/>
      <c r="L809" s="1"/>
      <c r="M809" s="1"/>
      <c r="N809" s="1"/>
      <c r="O809" s="1"/>
      <c r="P809" s="1"/>
    </row>
    <row r="810" spans="1:16" x14ac:dyDescent="0.25">
      <c r="A810" s="36">
        <v>806</v>
      </c>
      <c r="B810" s="37"/>
      <c r="C810" s="37"/>
      <c r="D810" s="37"/>
      <c r="E810" s="37"/>
      <c r="F810" s="37"/>
      <c r="H810" s="1"/>
      <c r="I810" s="1"/>
      <c r="J810" s="1"/>
      <c r="K810" s="1"/>
      <c r="L810" s="1"/>
      <c r="M810" s="1"/>
      <c r="N810" s="1"/>
      <c r="O810" s="1"/>
      <c r="P810" s="1"/>
    </row>
    <row r="811" spans="1:16" x14ac:dyDescent="0.25">
      <c r="A811" s="36">
        <v>807</v>
      </c>
      <c r="B811" s="37"/>
      <c r="C811" s="37"/>
      <c r="D811" s="37"/>
      <c r="E811" s="37"/>
      <c r="F811" s="37"/>
      <c r="H811" s="1"/>
      <c r="I811" s="1"/>
      <c r="J811" s="1"/>
      <c r="K811" s="1"/>
      <c r="L811" s="1"/>
      <c r="M811" s="1"/>
      <c r="N811" s="1"/>
      <c r="O811" s="1"/>
      <c r="P811" s="1"/>
    </row>
    <row r="812" spans="1:16" x14ac:dyDescent="0.25">
      <c r="A812" s="36">
        <v>808</v>
      </c>
      <c r="B812" s="37"/>
      <c r="C812" s="37"/>
      <c r="D812" s="37"/>
      <c r="E812" s="37"/>
      <c r="F812" s="37"/>
      <c r="H812" s="1"/>
      <c r="I812" s="1"/>
      <c r="J812" s="1"/>
      <c r="K812" s="1"/>
      <c r="L812" s="1"/>
      <c r="M812" s="1"/>
      <c r="N812" s="1"/>
      <c r="O812" s="1"/>
      <c r="P812" s="1"/>
    </row>
    <row r="813" spans="1:16" x14ac:dyDescent="0.25">
      <c r="A813" s="36">
        <v>809</v>
      </c>
      <c r="B813" s="37"/>
      <c r="C813" s="37"/>
      <c r="D813" s="37"/>
      <c r="E813" s="37"/>
      <c r="F813" s="37"/>
      <c r="H813" s="1"/>
      <c r="I813" s="1"/>
      <c r="J813" s="1"/>
      <c r="K813" s="1"/>
      <c r="L813" s="1"/>
      <c r="M813" s="1"/>
      <c r="N813" s="1"/>
      <c r="O813" s="1"/>
      <c r="P813" s="1"/>
    </row>
    <row r="814" spans="1:16" x14ac:dyDescent="0.25">
      <c r="A814" s="36">
        <v>810</v>
      </c>
      <c r="B814" s="37"/>
      <c r="C814" s="37"/>
      <c r="D814" s="37"/>
      <c r="E814" s="37"/>
      <c r="F814" s="37"/>
      <c r="H814" s="1"/>
      <c r="I814" s="1"/>
      <c r="J814" s="1"/>
      <c r="K814" s="1"/>
      <c r="L814" s="1"/>
      <c r="M814" s="1"/>
      <c r="N814" s="1"/>
      <c r="O814" s="1"/>
      <c r="P814" s="1"/>
    </row>
    <row r="815" spans="1:16" x14ac:dyDescent="0.25">
      <c r="A815" s="36">
        <v>811</v>
      </c>
      <c r="B815" s="37"/>
      <c r="C815" s="37"/>
      <c r="D815" s="37"/>
      <c r="E815" s="37"/>
      <c r="F815" s="37"/>
      <c r="H815" s="1"/>
      <c r="I815" s="1"/>
      <c r="J815" s="1"/>
      <c r="K815" s="1"/>
      <c r="L815" s="1"/>
      <c r="M815" s="1"/>
      <c r="N815" s="1"/>
      <c r="O815" s="1"/>
      <c r="P815" s="1"/>
    </row>
    <row r="816" spans="1:16" x14ac:dyDescent="0.25">
      <c r="A816" s="36">
        <v>812</v>
      </c>
      <c r="B816" s="37"/>
      <c r="C816" s="37"/>
      <c r="D816" s="37"/>
      <c r="E816" s="37"/>
      <c r="F816" s="37"/>
      <c r="H816" s="1"/>
      <c r="I816" s="1"/>
      <c r="J816" s="1"/>
      <c r="K816" s="1"/>
      <c r="L816" s="1"/>
      <c r="M816" s="1"/>
      <c r="N816" s="1"/>
      <c r="O816" s="1"/>
      <c r="P816" s="1"/>
    </row>
    <row r="817" spans="1:16" x14ac:dyDescent="0.25">
      <c r="A817" s="36">
        <v>813</v>
      </c>
      <c r="B817" s="37"/>
      <c r="C817" s="37"/>
      <c r="D817" s="37"/>
      <c r="E817" s="37"/>
      <c r="F817" s="37"/>
      <c r="H817" s="1"/>
      <c r="I817" s="1"/>
      <c r="J817" s="1"/>
      <c r="K817" s="1"/>
      <c r="L817" s="1"/>
      <c r="M817" s="1"/>
      <c r="N817" s="1"/>
      <c r="O817" s="1"/>
      <c r="P817" s="1"/>
    </row>
    <row r="818" spans="1:16" x14ac:dyDescent="0.25">
      <c r="A818" s="36">
        <v>814</v>
      </c>
      <c r="B818" s="37"/>
      <c r="C818" s="37"/>
      <c r="D818" s="37"/>
      <c r="E818" s="37"/>
      <c r="F818" s="37"/>
      <c r="H818" s="1"/>
      <c r="I818" s="1"/>
      <c r="J818" s="1"/>
      <c r="K818" s="1"/>
      <c r="L818" s="1"/>
      <c r="M818" s="1"/>
      <c r="N818" s="1"/>
      <c r="O818" s="1"/>
      <c r="P818" s="1"/>
    </row>
    <row r="819" spans="1:16" x14ac:dyDescent="0.25">
      <c r="A819" s="36">
        <v>815</v>
      </c>
      <c r="B819" s="37"/>
      <c r="C819" s="37"/>
      <c r="D819" s="37"/>
      <c r="E819" s="37"/>
      <c r="F819" s="37"/>
      <c r="H819" s="1"/>
      <c r="I819" s="1"/>
      <c r="J819" s="1"/>
      <c r="K819" s="1"/>
      <c r="L819" s="1"/>
      <c r="M819" s="1"/>
      <c r="N819" s="1"/>
      <c r="O819" s="1"/>
      <c r="P819" s="1"/>
    </row>
    <row r="820" spans="1:16" x14ac:dyDescent="0.25">
      <c r="A820" s="36">
        <v>816</v>
      </c>
      <c r="B820" s="37"/>
      <c r="C820" s="37"/>
      <c r="D820" s="37"/>
      <c r="E820" s="37"/>
      <c r="F820" s="37"/>
      <c r="H820" s="1"/>
      <c r="I820" s="1"/>
      <c r="J820" s="1"/>
      <c r="K820" s="1"/>
      <c r="L820" s="1"/>
      <c r="M820" s="1"/>
      <c r="N820" s="1"/>
      <c r="O820" s="1"/>
      <c r="P820" s="1"/>
    </row>
    <row r="821" spans="1:16" x14ac:dyDescent="0.25">
      <c r="A821" s="36">
        <v>817</v>
      </c>
      <c r="B821" s="37"/>
      <c r="C821" s="37"/>
      <c r="D821" s="37"/>
      <c r="E821" s="37"/>
      <c r="F821" s="37"/>
      <c r="H821" s="1"/>
      <c r="I821" s="1"/>
      <c r="J821" s="1"/>
      <c r="K821" s="1"/>
      <c r="L821" s="1"/>
      <c r="M821" s="1"/>
      <c r="N821" s="1"/>
      <c r="O821" s="1"/>
      <c r="P821" s="1"/>
    </row>
    <row r="822" spans="1:16" x14ac:dyDescent="0.25">
      <c r="A822" s="36">
        <v>818</v>
      </c>
      <c r="B822" s="37"/>
      <c r="C822" s="37"/>
      <c r="D822" s="37"/>
      <c r="E822" s="37"/>
      <c r="F822" s="37"/>
      <c r="H822" s="1"/>
      <c r="I822" s="1"/>
      <c r="J822" s="1"/>
      <c r="K822" s="1"/>
      <c r="L822" s="1"/>
      <c r="M822" s="1"/>
      <c r="N822" s="1"/>
      <c r="O822" s="1"/>
      <c r="P822" s="1"/>
    </row>
    <row r="823" spans="1:16" x14ac:dyDescent="0.25">
      <c r="A823" s="36">
        <v>819</v>
      </c>
      <c r="B823" s="37"/>
      <c r="C823" s="37"/>
      <c r="D823" s="37"/>
      <c r="E823" s="37"/>
      <c r="F823" s="37"/>
      <c r="H823" s="1"/>
      <c r="I823" s="1"/>
      <c r="J823" s="1"/>
      <c r="K823" s="1"/>
      <c r="L823" s="1"/>
      <c r="M823" s="1"/>
      <c r="N823" s="1"/>
      <c r="O823" s="1"/>
      <c r="P823" s="1"/>
    </row>
    <row r="824" spans="1:16" x14ac:dyDescent="0.25">
      <c r="A824" s="36">
        <v>820</v>
      </c>
      <c r="B824" s="37"/>
      <c r="C824" s="37"/>
      <c r="D824" s="37"/>
      <c r="E824" s="37"/>
      <c r="F824" s="37"/>
      <c r="H824" s="1"/>
      <c r="I824" s="1"/>
      <c r="J824" s="1"/>
      <c r="K824" s="1"/>
      <c r="L824" s="1"/>
      <c r="M824" s="1"/>
      <c r="N824" s="1"/>
      <c r="O824" s="1"/>
      <c r="P824" s="1"/>
    </row>
    <row r="825" spans="1:16" x14ac:dyDescent="0.25">
      <c r="A825" s="36">
        <v>821</v>
      </c>
      <c r="B825" s="37"/>
      <c r="C825" s="37"/>
      <c r="D825" s="37"/>
      <c r="E825" s="37"/>
      <c r="F825" s="37"/>
      <c r="H825" s="1"/>
      <c r="I825" s="1"/>
      <c r="J825" s="1"/>
      <c r="K825" s="1"/>
      <c r="L825" s="1"/>
      <c r="M825" s="1"/>
      <c r="N825" s="1"/>
      <c r="O825" s="1"/>
      <c r="P825" s="1"/>
    </row>
    <row r="826" spans="1:16" x14ac:dyDescent="0.25">
      <c r="A826" s="36">
        <v>822</v>
      </c>
      <c r="B826" s="37"/>
      <c r="C826" s="37"/>
      <c r="D826" s="37"/>
      <c r="E826" s="37"/>
      <c r="F826" s="37"/>
      <c r="H826" s="1"/>
      <c r="I826" s="1"/>
      <c r="J826" s="1"/>
      <c r="K826" s="1"/>
      <c r="L826" s="1"/>
      <c r="M826" s="1"/>
      <c r="N826" s="1"/>
      <c r="O826" s="1"/>
      <c r="P826" s="1"/>
    </row>
    <row r="827" spans="1:16" x14ac:dyDescent="0.25">
      <c r="A827" s="36">
        <v>823</v>
      </c>
      <c r="B827" s="37"/>
      <c r="C827" s="37"/>
      <c r="D827" s="37"/>
      <c r="E827" s="37"/>
      <c r="F827" s="37"/>
      <c r="H827" s="1"/>
      <c r="I827" s="1"/>
      <c r="J827" s="1"/>
      <c r="K827" s="1"/>
      <c r="L827" s="1"/>
      <c r="M827" s="1"/>
      <c r="N827" s="1"/>
      <c r="O827" s="1"/>
      <c r="P827" s="1"/>
    </row>
    <row r="828" spans="1:16" x14ac:dyDescent="0.25">
      <c r="A828" s="36">
        <v>824</v>
      </c>
      <c r="B828" s="37"/>
      <c r="C828" s="37"/>
      <c r="D828" s="37"/>
      <c r="E828" s="37"/>
      <c r="F828" s="37"/>
      <c r="H828" s="1"/>
      <c r="I828" s="1"/>
      <c r="J828" s="1"/>
      <c r="K828" s="1"/>
      <c r="L828" s="1"/>
      <c r="M828" s="1"/>
      <c r="N828" s="1"/>
      <c r="O828" s="1"/>
      <c r="P828" s="1"/>
    </row>
    <row r="829" spans="1:16" x14ac:dyDescent="0.25">
      <c r="A829" s="36">
        <v>825</v>
      </c>
      <c r="B829" s="37"/>
      <c r="C829" s="37"/>
      <c r="D829" s="37"/>
      <c r="E829" s="37"/>
      <c r="F829" s="37"/>
      <c r="H829" s="1"/>
      <c r="I829" s="1"/>
      <c r="J829" s="1"/>
      <c r="K829" s="1"/>
      <c r="L829" s="1"/>
      <c r="M829" s="1"/>
      <c r="N829" s="1"/>
      <c r="O829" s="1"/>
      <c r="P829" s="1"/>
    </row>
    <row r="830" spans="1:16" x14ac:dyDescent="0.25">
      <c r="A830" s="36">
        <v>826</v>
      </c>
      <c r="B830" s="37"/>
      <c r="C830" s="37"/>
      <c r="D830" s="37"/>
      <c r="E830" s="37"/>
      <c r="F830" s="37"/>
      <c r="H830" s="1"/>
      <c r="I830" s="1"/>
      <c r="J830" s="1"/>
      <c r="K830" s="1"/>
      <c r="L830" s="1"/>
      <c r="M830" s="1"/>
      <c r="N830" s="1"/>
      <c r="O830" s="1"/>
      <c r="P830" s="1"/>
    </row>
    <row r="831" spans="1:16" x14ac:dyDescent="0.25">
      <c r="A831" s="36">
        <v>827</v>
      </c>
      <c r="B831" s="37"/>
      <c r="C831" s="37"/>
      <c r="D831" s="37"/>
      <c r="E831" s="37"/>
      <c r="F831" s="37"/>
      <c r="H831" s="1"/>
      <c r="I831" s="1"/>
      <c r="J831" s="1"/>
      <c r="K831" s="1"/>
      <c r="L831" s="1"/>
      <c r="M831" s="1"/>
      <c r="N831" s="1"/>
      <c r="O831" s="1"/>
      <c r="P831" s="1"/>
    </row>
    <row r="832" spans="1:16" x14ac:dyDescent="0.25">
      <c r="A832" s="36">
        <v>828</v>
      </c>
      <c r="B832" s="37"/>
      <c r="C832" s="37"/>
      <c r="D832" s="37"/>
      <c r="E832" s="37"/>
      <c r="F832" s="37"/>
      <c r="H832" s="1"/>
      <c r="I832" s="1"/>
      <c r="J832" s="1"/>
      <c r="K832" s="1"/>
      <c r="L832" s="1"/>
      <c r="M832" s="1"/>
      <c r="N832" s="1"/>
      <c r="O832" s="1"/>
      <c r="P832" s="1"/>
    </row>
    <row r="833" spans="1:16" x14ac:dyDescent="0.25">
      <c r="A833" s="36">
        <v>829</v>
      </c>
      <c r="B833" s="37"/>
      <c r="C833" s="37"/>
      <c r="D833" s="37"/>
      <c r="E833" s="37"/>
      <c r="F833" s="37"/>
      <c r="H833" s="1"/>
      <c r="I833" s="1"/>
      <c r="J833" s="1"/>
      <c r="K833" s="1"/>
      <c r="L833" s="1"/>
      <c r="M833" s="1"/>
      <c r="N833" s="1"/>
      <c r="O833" s="1"/>
      <c r="P833" s="1"/>
    </row>
    <row r="834" spans="1:16" x14ac:dyDescent="0.25">
      <c r="A834" s="36">
        <v>830</v>
      </c>
      <c r="B834" s="37"/>
      <c r="C834" s="37"/>
      <c r="D834" s="37"/>
      <c r="E834" s="37"/>
      <c r="F834" s="37"/>
      <c r="H834" s="1"/>
      <c r="I834" s="1"/>
      <c r="J834" s="1"/>
      <c r="K834" s="1"/>
      <c r="L834" s="1"/>
      <c r="M834" s="1"/>
      <c r="N834" s="1"/>
      <c r="O834" s="1"/>
      <c r="P834" s="1"/>
    </row>
    <row r="835" spans="1:16" x14ac:dyDescent="0.25">
      <c r="A835" s="36">
        <v>831</v>
      </c>
      <c r="B835" s="37"/>
      <c r="C835" s="37"/>
      <c r="D835" s="37"/>
      <c r="E835" s="37"/>
      <c r="F835" s="37"/>
      <c r="H835" s="1"/>
      <c r="I835" s="1"/>
      <c r="J835" s="1"/>
      <c r="K835" s="1"/>
      <c r="L835" s="1"/>
      <c r="M835" s="1"/>
      <c r="N835" s="1"/>
      <c r="O835" s="1"/>
      <c r="P835" s="1"/>
    </row>
    <row r="836" spans="1:16" x14ac:dyDescent="0.25">
      <c r="A836" s="36">
        <v>832</v>
      </c>
      <c r="B836" s="37"/>
      <c r="C836" s="37"/>
      <c r="D836" s="37"/>
      <c r="E836" s="37"/>
      <c r="F836" s="37"/>
      <c r="H836" s="1"/>
      <c r="I836" s="1"/>
      <c r="J836" s="1"/>
      <c r="K836" s="1"/>
      <c r="L836" s="1"/>
      <c r="M836" s="1"/>
      <c r="N836" s="1"/>
      <c r="O836" s="1"/>
      <c r="P836" s="1"/>
    </row>
    <row r="837" spans="1:16" x14ac:dyDescent="0.25">
      <c r="A837" s="36">
        <v>833</v>
      </c>
      <c r="B837" s="37"/>
      <c r="C837" s="37"/>
      <c r="D837" s="37"/>
      <c r="E837" s="37"/>
      <c r="F837" s="37"/>
      <c r="H837" s="1"/>
      <c r="I837" s="1"/>
      <c r="J837" s="1"/>
      <c r="K837" s="1"/>
      <c r="L837" s="1"/>
      <c r="M837" s="1"/>
      <c r="N837" s="1"/>
      <c r="O837" s="1"/>
      <c r="P837" s="1"/>
    </row>
    <row r="838" spans="1:16" x14ac:dyDescent="0.25">
      <c r="A838" s="36">
        <v>834</v>
      </c>
      <c r="B838" s="37"/>
      <c r="C838" s="37"/>
      <c r="D838" s="37"/>
      <c r="E838" s="37"/>
      <c r="F838" s="37"/>
      <c r="H838" s="1"/>
      <c r="I838" s="1"/>
      <c r="J838" s="1"/>
      <c r="K838" s="1"/>
      <c r="L838" s="1"/>
      <c r="M838" s="1"/>
      <c r="N838" s="1"/>
      <c r="O838" s="1"/>
      <c r="P838" s="1"/>
    </row>
    <row r="839" spans="1:16" x14ac:dyDescent="0.25">
      <c r="A839" s="36">
        <v>835</v>
      </c>
      <c r="B839" s="37"/>
      <c r="C839" s="37"/>
      <c r="D839" s="37"/>
      <c r="E839" s="37"/>
      <c r="F839" s="37"/>
      <c r="H839" s="1"/>
      <c r="I839" s="1"/>
      <c r="J839" s="1"/>
      <c r="K839" s="1"/>
      <c r="L839" s="1"/>
      <c r="M839" s="1"/>
      <c r="N839" s="1"/>
      <c r="O839" s="1"/>
      <c r="P839" s="1"/>
    </row>
    <row r="840" spans="1:16" x14ac:dyDescent="0.25">
      <c r="A840" s="36">
        <v>836</v>
      </c>
      <c r="B840" s="37"/>
      <c r="C840" s="37"/>
      <c r="D840" s="37"/>
      <c r="E840" s="37"/>
      <c r="F840" s="37"/>
      <c r="H840" s="1"/>
      <c r="I840" s="1"/>
      <c r="J840" s="1"/>
      <c r="K840" s="1"/>
      <c r="L840" s="1"/>
      <c r="M840" s="1"/>
      <c r="N840" s="1"/>
      <c r="O840" s="1"/>
      <c r="P840" s="1"/>
    </row>
    <row r="841" spans="1:16" x14ac:dyDescent="0.25">
      <c r="A841" s="36">
        <v>837</v>
      </c>
      <c r="B841" s="37"/>
      <c r="C841" s="37"/>
      <c r="D841" s="37"/>
      <c r="E841" s="37"/>
      <c r="F841" s="37"/>
      <c r="H841" s="1"/>
      <c r="I841" s="1"/>
      <c r="J841" s="1"/>
      <c r="K841" s="1"/>
      <c r="L841" s="1"/>
      <c r="M841" s="1"/>
      <c r="N841" s="1"/>
      <c r="O841" s="1"/>
      <c r="P841" s="1"/>
    </row>
    <row r="842" spans="1:16" x14ac:dyDescent="0.25">
      <c r="A842" s="36">
        <v>838</v>
      </c>
      <c r="B842" s="37"/>
      <c r="C842" s="37"/>
      <c r="D842" s="37"/>
      <c r="E842" s="37"/>
      <c r="F842" s="37"/>
      <c r="H842" s="1"/>
      <c r="I842" s="1"/>
      <c r="J842" s="1"/>
      <c r="K842" s="1"/>
      <c r="L842" s="1"/>
      <c r="M842" s="1"/>
      <c r="N842" s="1"/>
      <c r="O842" s="1"/>
      <c r="P842" s="1"/>
    </row>
    <row r="843" spans="1:16" x14ac:dyDescent="0.25">
      <c r="A843" s="36">
        <v>839</v>
      </c>
      <c r="B843" s="37"/>
      <c r="C843" s="37"/>
      <c r="D843" s="37"/>
      <c r="E843" s="37"/>
      <c r="F843" s="37"/>
      <c r="H843" s="1"/>
      <c r="I843" s="1"/>
      <c r="J843" s="1"/>
      <c r="K843" s="1"/>
      <c r="L843" s="1"/>
      <c r="M843" s="1"/>
      <c r="N843" s="1"/>
      <c r="O843" s="1"/>
      <c r="P843" s="1"/>
    </row>
    <row r="844" spans="1:16" x14ac:dyDescent="0.25">
      <c r="A844" s="36">
        <v>840</v>
      </c>
      <c r="B844" s="37"/>
      <c r="C844" s="37"/>
      <c r="D844" s="37"/>
      <c r="E844" s="37"/>
      <c r="F844" s="37"/>
      <c r="H844" s="1"/>
      <c r="I844" s="1"/>
      <c r="J844" s="1"/>
      <c r="K844" s="1"/>
      <c r="L844" s="1"/>
      <c r="M844" s="1"/>
      <c r="N844" s="1"/>
      <c r="O844" s="1"/>
      <c r="P844" s="1"/>
    </row>
    <row r="845" spans="1:16" x14ac:dyDescent="0.25">
      <c r="A845" s="36">
        <v>841</v>
      </c>
      <c r="B845" s="37"/>
      <c r="C845" s="37"/>
      <c r="D845" s="37"/>
      <c r="E845" s="37"/>
      <c r="F845" s="37"/>
      <c r="H845" s="1"/>
      <c r="I845" s="1"/>
      <c r="J845" s="1"/>
      <c r="K845" s="1"/>
      <c r="L845" s="1"/>
      <c r="M845" s="1"/>
      <c r="N845" s="1"/>
      <c r="O845" s="1"/>
      <c r="P845" s="1"/>
    </row>
    <row r="846" spans="1:16" x14ac:dyDescent="0.25">
      <c r="A846" s="36">
        <v>842</v>
      </c>
      <c r="B846" s="37"/>
      <c r="C846" s="37"/>
      <c r="D846" s="37"/>
      <c r="E846" s="37"/>
      <c r="F846" s="37"/>
      <c r="H846" s="1"/>
      <c r="I846" s="1"/>
      <c r="J846" s="1"/>
      <c r="K846" s="1"/>
      <c r="L846" s="1"/>
      <c r="M846" s="1"/>
      <c r="N846" s="1"/>
      <c r="O846" s="1"/>
      <c r="P846" s="1"/>
    </row>
    <row r="847" spans="1:16" x14ac:dyDescent="0.25">
      <c r="A847" s="36">
        <v>843</v>
      </c>
      <c r="B847" s="37"/>
      <c r="C847" s="37"/>
      <c r="D847" s="37"/>
      <c r="E847" s="37"/>
      <c r="F847" s="37"/>
      <c r="H847" s="1"/>
      <c r="I847" s="1"/>
      <c r="J847" s="1"/>
      <c r="K847" s="1"/>
      <c r="L847" s="1"/>
      <c r="M847" s="1"/>
      <c r="N847" s="1"/>
      <c r="O847" s="1"/>
      <c r="P847" s="1"/>
    </row>
    <row r="848" spans="1:16" x14ac:dyDescent="0.25">
      <c r="A848" s="36">
        <v>844</v>
      </c>
      <c r="B848" s="37"/>
      <c r="C848" s="37"/>
      <c r="D848" s="37"/>
      <c r="E848" s="37"/>
      <c r="F848" s="37"/>
      <c r="H848" s="1"/>
      <c r="I848" s="1"/>
      <c r="J848" s="1"/>
      <c r="K848" s="1"/>
      <c r="L848" s="1"/>
      <c r="M848" s="1"/>
      <c r="N848" s="1"/>
      <c r="O848" s="1"/>
      <c r="P848" s="1"/>
    </row>
    <row r="849" spans="1:16" x14ac:dyDescent="0.25">
      <c r="A849" s="36">
        <v>845</v>
      </c>
      <c r="B849" s="37"/>
      <c r="C849" s="37"/>
      <c r="D849" s="37"/>
      <c r="E849" s="37"/>
      <c r="F849" s="37"/>
      <c r="H849" s="1"/>
      <c r="I849" s="1"/>
      <c r="J849" s="1"/>
      <c r="K849" s="1"/>
      <c r="L849" s="1"/>
      <c r="M849" s="1"/>
      <c r="N849" s="1"/>
      <c r="O849" s="1"/>
      <c r="P849" s="1"/>
    </row>
    <row r="850" spans="1:16" x14ac:dyDescent="0.25">
      <c r="A850" s="36">
        <v>846</v>
      </c>
      <c r="B850" s="37"/>
      <c r="C850" s="37"/>
      <c r="D850" s="37"/>
      <c r="E850" s="37"/>
      <c r="F850" s="37"/>
      <c r="H850" s="1"/>
      <c r="I850" s="1"/>
      <c r="J850" s="1"/>
      <c r="K850" s="1"/>
      <c r="L850" s="1"/>
      <c r="M850" s="1"/>
      <c r="N850" s="1"/>
      <c r="O850" s="1"/>
      <c r="P850" s="1"/>
    </row>
    <row r="851" spans="1:16" x14ac:dyDescent="0.25">
      <c r="A851" s="36">
        <v>847</v>
      </c>
      <c r="B851" s="37"/>
      <c r="C851" s="37"/>
      <c r="D851" s="37"/>
      <c r="E851" s="37"/>
      <c r="F851" s="37"/>
      <c r="H851" s="1"/>
      <c r="I851" s="1"/>
      <c r="J851" s="1"/>
      <c r="K851" s="1"/>
      <c r="L851" s="1"/>
      <c r="M851" s="1"/>
      <c r="N851" s="1"/>
      <c r="O851" s="1"/>
      <c r="P851" s="1"/>
    </row>
    <row r="852" spans="1:16" x14ac:dyDescent="0.25">
      <c r="A852" s="36">
        <v>848</v>
      </c>
      <c r="B852" s="37"/>
      <c r="C852" s="37"/>
      <c r="D852" s="37"/>
      <c r="E852" s="37"/>
      <c r="F852" s="37"/>
      <c r="H852" s="1"/>
      <c r="I852" s="1"/>
      <c r="J852" s="1"/>
      <c r="K852" s="1"/>
      <c r="L852" s="1"/>
      <c r="M852" s="1"/>
      <c r="N852" s="1"/>
      <c r="O852" s="1"/>
      <c r="P852" s="1"/>
    </row>
    <row r="853" spans="1:16" x14ac:dyDescent="0.25">
      <c r="A853" s="36">
        <v>849</v>
      </c>
      <c r="B853" s="37"/>
      <c r="C853" s="37"/>
      <c r="D853" s="37"/>
      <c r="E853" s="37"/>
      <c r="F853" s="37"/>
      <c r="H853" s="1"/>
      <c r="I853" s="1"/>
      <c r="J853" s="1"/>
      <c r="K853" s="1"/>
      <c r="L853" s="1"/>
      <c r="M853" s="1"/>
      <c r="N853" s="1"/>
      <c r="O853" s="1"/>
      <c r="P853" s="1"/>
    </row>
    <row r="854" spans="1:16" x14ac:dyDescent="0.25">
      <c r="A854" s="36">
        <v>850</v>
      </c>
      <c r="B854" s="37"/>
      <c r="C854" s="37"/>
      <c r="D854" s="37"/>
      <c r="E854" s="37"/>
      <c r="F854" s="37"/>
      <c r="H854" s="1"/>
      <c r="I854" s="1"/>
      <c r="J854" s="1"/>
      <c r="K854" s="1"/>
      <c r="L854" s="1"/>
      <c r="M854" s="1"/>
      <c r="N854" s="1"/>
      <c r="O854" s="1"/>
      <c r="P854" s="1"/>
    </row>
    <row r="855" spans="1:16" x14ac:dyDescent="0.25">
      <c r="A855" s="36">
        <v>851</v>
      </c>
      <c r="B855" s="37"/>
      <c r="C855" s="37"/>
      <c r="D855" s="37"/>
      <c r="E855" s="37"/>
      <c r="F855" s="37"/>
      <c r="H855" s="1"/>
      <c r="I855" s="1"/>
      <c r="J855" s="1"/>
      <c r="K855" s="1"/>
      <c r="L855" s="1"/>
      <c r="M855" s="1"/>
      <c r="N855" s="1"/>
      <c r="O855" s="1"/>
      <c r="P855" s="1"/>
    </row>
    <row r="856" spans="1:16" x14ac:dyDescent="0.25">
      <c r="A856" s="36">
        <v>852</v>
      </c>
      <c r="B856" s="37"/>
      <c r="C856" s="37"/>
      <c r="D856" s="37"/>
      <c r="E856" s="37"/>
      <c r="F856" s="37"/>
      <c r="H856" s="1"/>
      <c r="I856" s="1"/>
      <c r="J856" s="1"/>
      <c r="K856" s="1"/>
      <c r="L856" s="1"/>
      <c r="M856" s="1"/>
      <c r="N856" s="1"/>
      <c r="O856" s="1"/>
      <c r="P856" s="1"/>
    </row>
    <row r="857" spans="1:16" x14ac:dyDescent="0.25">
      <c r="A857" s="36">
        <v>853</v>
      </c>
      <c r="B857" s="37"/>
      <c r="C857" s="37"/>
      <c r="D857" s="37"/>
      <c r="E857" s="37"/>
      <c r="F857" s="37"/>
      <c r="H857" s="1"/>
      <c r="I857" s="1"/>
      <c r="J857" s="1"/>
      <c r="K857" s="1"/>
      <c r="L857" s="1"/>
      <c r="M857" s="1"/>
      <c r="N857" s="1"/>
      <c r="O857" s="1"/>
      <c r="P857" s="1"/>
    </row>
    <row r="858" spans="1:16" x14ac:dyDescent="0.25">
      <c r="A858" s="36">
        <v>854</v>
      </c>
      <c r="B858" s="37"/>
      <c r="C858" s="37"/>
      <c r="D858" s="37"/>
      <c r="E858" s="37"/>
      <c r="F858" s="37"/>
      <c r="H858" s="1"/>
      <c r="I858" s="1"/>
      <c r="J858" s="1"/>
      <c r="K858" s="1"/>
      <c r="L858" s="1"/>
      <c r="M858" s="1"/>
      <c r="N858" s="1"/>
      <c r="O858" s="1"/>
      <c r="P858" s="1"/>
    </row>
    <row r="859" spans="1:16" x14ac:dyDescent="0.25">
      <c r="A859" s="36">
        <v>855</v>
      </c>
      <c r="B859" s="37"/>
      <c r="C859" s="37"/>
      <c r="D859" s="37"/>
      <c r="E859" s="37"/>
      <c r="F859" s="37"/>
      <c r="H859" s="1"/>
      <c r="I859" s="1"/>
      <c r="J859" s="1"/>
      <c r="K859" s="1"/>
      <c r="L859" s="1"/>
      <c r="M859" s="1"/>
      <c r="N859" s="1"/>
      <c r="O859" s="1"/>
      <c r="P859" s="1"/>
    </row>
    <row r="860" spans="1:16" x14ac:dyDescent="0.25">
      <c r="A860" s="36">
        <v>856</v>
      </c>
      <c r="B860" s="37"/>
      <c r="C860" s="37"/>
      <c r="D860" s="37"/>
      <c r="E860" s="37"/>
      <c r="F860" s="37"/>
      <c r="H860" s="1"/>
      <c r="I860" s="1"/>
      <c r="J860" s="1"/>
      <c r="K860" s="1"/>
      <c r="L860" s="1"/>
      <c r="M860" s="1"/>
      <c r="N860" s="1"/>
      <c r="O860" s="1"/>
      <c r="P860" s="1"/>
    </row>
    <row r="861" spans="1:16" x14ac:dyDescent="0.25">
      <c r="A861" s="36">
        <v>857</v>
      </c>
      <c r="B861" s="37"/>
      <c r="C861" s="37"/>
      <c r="D861" s="37"/>
      <c r="E861" s="37"/>
      <c r="F861" s="37"/>
      <c r="H861" s="1"/>
      <c r="I861" s="1"/>
      <c r="J861" s="1"/>
      <c r="K861" s="1"/>
      <c r="L861" s="1"/>
      <c r="M861" s="1"/>
      <c r="N861" s="1"/>
      <c r="O861" s="1"/>
      <c r="P861" s="1"/>
    </row>
    <row r="862" spans="1:16" x14ac:dyDescent="0.25">
      <c r="A862" s="36">
        <v>858</v>
      </c>
      <c r="B862" s="37"/>
      <c r="C862" s="37"/>
      <c r="D862" s="37"/>
      <c r="E862" s="37"/>
      <c r="F862" s="37"/>
      <c r="H862" s="1"/>
      <c r="I862" s="1"/>
      <c r="J862" s="1"/>
      <c r="K862" s="1"/>
      <c r="L862" s="1"/>
      <c r="M862" s="1"/>
      <c r="N862" s="1"/>
      <c r="O862" s="1"/>
      <c r="P862" s="1"/>
    </row>
    <row r="863" spans="1:16" x14ac:dyDescent="0.25">
      <c r="A863" s="36">
        <v>859</v>
      </c>
      <c r="B863" s="37"/>
      <c r="C863" s="37"/>
      <c r="D863" s="37"/>
      <c r="E863" s="37"/>
      <c r="F863" s="37"/>
      <c r="H863" s="1"/>
      <c r="I863" s="1"/>
      <c r="J863" s="1"/>
      <c r="K863" s="1"/>
      <c r="L863" s="1"/>
      <c r="M863" s="1"/>
      <c r="N863" s="1"/>
      <c r="O863" s="1"/>
      <c r="P863" s="1"/>
    </row>
    <row r="864" spans="1:16" x14ac:dyDescent="0.25">
      <c r="A864" s="36">
        <v>860</v>
      </c>
      <c r="B864" s="37"/>
      <c r="C864" s="37"/>
      <c r="D864" s="37"/>
      <c r="E864" s="37"/>
      <c r="F864" s="37"/>
      <c r="H864" s="1"/>
      <c r="I864" s="1"/>
      <c r="J864" s="1"/>
      <c r="K864" s="1"/>
      <c r="L864" s="1"/>
      <c r="M864" s="1"/>
      <c r="N864" s="1"/>
      <c r="O864" s="1"/>
      <c r="P864" s="1"/>
    </row>
    <row r="865" spans="1:16" x14ac:dyDescent="0.25">
      <c r="A865" s="36">
        <v>861</v>
      </c>
      <c r="B865" s="37"/>
      <c r="C865" s="37"/>
      <c r="D865" s="37"/>
      <c r="E865" s="37"/>
      <c r="F865" s="37"/>
      <c r="H865" s="1"/>
      <c r="I865" s="1"/>
      <c r="J865" s="1"/>
      <c r="K865" s="1"/>
      <c r="L865" s="1"/>
      <c r="M865" s="1"/>
      <c r="N865" s="1"/>
      <c r="O865" s="1"/>
      <c r="P865" s="1"/>
    </row>
    <row r="866" spans="1:16" x14ac:dyDescent="0.25">
      <c r="A866" s="36">
        <v>862</v>
      </c>
      <c r="B866" s="37"/>
      <c r="C866" s="37"/>
      <c r="D866" s="37"/>
      <c r="E866" s="37"/>
      <c r="F866" s="37"/>
      <c r="H866" s="1"/>
      <c r="I866" s="1"/>
      <c r="J866" s="1"/>
      <c r="K866" s="1"/>
      <c r="L866" s="1"/>
      <c r="M866" s="1"/>
      <c r="N866" s="1"/>
      <c r="O866" s="1"/>
      <c r="P866" s="1"/>
    </row>
    <row r="867" spans="1:16" x14ac:dyDescent="0.25">
      <c r="A867" s="36">
        <v>863</v>
      </c>
      <c r="B867" s="37"/>
      <c r="C867" s="37"/>
      <c r="D867" s="37"/>
      <c r="E867" s="37"/>
      <c r="F867" s="37"/>
      <c r="H867" s="1"/>
      <c r="I867" s="1"/>
      <c r="J867" s="1"/>
      <c r="K867" s="1"/>
      <c r="L867" s="1"/>
      <c r="M867" s="1"/>
      <c r="N867" s="1"/>
      <c r="O867" s="1"/>
      <c r="P867" s="1"/>
    </row>
    <row r="868" spans="1:16" x14ac:dyDescent="0.25">
      <c r="A868" s="36">
        <v>864</v>
      </c>
      <c r="B868" s="37"/>
      <c r="C868" s="37"/>
      <c r="D868" s="37"/>
      <c r="E868" s="37"/>
      <c r="F868" s="37"/>
      <c r="H868" s="1"/>
      <c r="I868" s="1"/>
      <c r="J868" s="1"/>
      <c r="K868" s="1"/>
      <c r="L868" s="1"/>
      <c r="M868" s="1"/>
      <c r="N868" s="1"/>
      <c r="O868" s="1"/>
      <c r="P868" s="1"/>
    </row>
    <row r="869" spans="1:16" x14ac:dyDescent="0.25">
      <c r="A869" s="36">
        <v>865</v>
      </c>
      <c r="B869" s="37"/>
      <c r="C869" s="37"/>
      <c r="D869" s="37"/>
      <c r="E869" s="37"/>
      <c r="F869" s="37"/>
      <c r="H869" s="1"/>
      <c r="I869" s="1"/>
      <c r="J869" s="1"/>
      <c r="K869" s="1"/>
      <c r="L869" s="1"/>
      <c r="M869" s="1"/>
      <c r="N869" s="1"/>
      <c r="O869" s="1"/>
      <c r="P869" s="1"/>
    </row>
    <row r="870" spans="1:16" x14ac:dyDescent="0.25">
      <c r="A870" s="36">
        <v>866</v>
      </c>
      <c r="B870" s="37"/>
      <c r="C870" s="37"/>
      <c r="D870" s="37"/>
      <c r="E870" s="37"/>
      <c r="F870" s="37"/>
      <c r="H870" s="1"/>
      <c r="I870" s="1"/>
      <c r="J870" s="1"/>
      <c r="K870" s="1"/>
      <c r="L870" s="1"/>
      <c r="M870" s="1"/>
      <c r="N870" s="1"/>
      <c r="O870" s="1"/>
      <c r="P870" s="1"/>
    </row>
    <row r="871" spans="1:16" x14ac:dyDescent="0.25">
      <c r="A871" s="36">
        <v>867</v>
      </c>
      <c r="B871" s="37"/>
      <c r="C871" s="37"/>
      <c r="D871" s="37"/>
      <c r="E871" s="37"/>
      <c r="F871" s="37"/>
      <c r="H871" s="1"/>
      <c r="I871" s="1"/>
      <c r="J871" s="1"/>
      <c r="K871" s="1"/>
      <c r="L871" s="1"/>
      <c r="M871" s="1"/>
      <c r="N871" s="1"/>
      <c r="O871" s="1"/>
      <c r="P871" s="1"/>
    </row>
    <row r="872" spans="1:16" x14ac:dyDescent="0.25">
      <c r="A872" s="36">
        <v>868</v>
      </c>
      <c r="B872" s="37"/>
      <c r="C872" s="37"/>
      <c r="D872" s="37"/>
      <c r="E872" s="37"/>
      <c r="F872" s="37"/>
      <c r="H872" s="1"/>
      <c r="I872" s="1"/>
      <c r="J872" s="1"/>
      <c r="K872" s="1"/>
      <c r="L872" s="1"/>
      <c r="M872" s="1"/>
      <c r="N872" s="1"/>
      <c r="O872" s="1"/>
      <c r="P872" s="1"/>
    </row>
    <row r="873" spans="1:16" x14ac:dyDescent="0.25">
      <c r="A873" s="36">
        <v>869</v>
      </c>
      <c r="B873" s="37"/>
      <c r="C873" s="37"/>
      <c r="D873" s="37"/>
      <c r="E873" s="37"/>
      <c r="F873" s="37"/>
      <c r="H873" s="1"/>
      <c r="I873" s="1"/>
      <c r="J873" s="1"/>
      <c r="K873" s="1"/>
      <c r="L873" s="1"/>
      <c r="M873" s="1"/>
      <c r="N873" s="1"/>
      <c r="O873" s="1"/>
      <c r="P873" s="1"/>
    </row>
    <row r="874" spans="1:16" x14ac:dyDescent="0.25">
      <c r="A874" s="36">
        <v>870</v>
      </c>
      <c r="B874" s="37"/>
      <c r="C874" s="37"/>
      <c r="D874" s="37"/>
      <c r="E874" s="37"/>
      <c r="F874" s="37"/>
      <c r="H874" s="1"/>
      <c r="I874" s="1"/>
      <c r="J874" s="1"/>
      <c r="K874" s="1"/>
      <c r="L874" s="1"/>
      <c r="M874" s="1"/>
      <c r="N874" s="1"/>
      <c r="O874" s="1"/>
      <c r="P874" s="1"/>
    </row>
    <row r="875" spans="1:16" x14ac:dyDescent="0.25">
      <c r="A875" s="36">
        <v>871</v>
      </c>
      <c r="B875" s="37"/>
      <c r="C875" s="37"/>
      <c r="D875" s="37"/>
      <c r="E875" s="37"/>
      <c r="F875" s="37"/>
      <c r="H875" s="1"/>
      <c r="I875" s="1"/>
      <c r="J875" s="1"/>
      <c r="K875" s="1"/>
      <c r="L875" s="1"/>
      <c r="M875" s="1"/>
      <c r="N875" s="1"/>
      <c r="O875" s="1"/>
      <c r="P875" s="1"/>
    </row>
    <row r="876" spans="1:16" x14ac:dyDescent="0.25">
      <c r="A876" s="36">
        <v>872</v>
      </c>
      <c r="B876" s="37"/>
      <c r="C876" s="37"/>
      <c r="D876" s="37"/>
      <c r="E876" s="37"/>
      <c r="F876" s="37"/>
      <c r="H876" s="1"/>
      <c r="I876" s="1"/>
      <c r="J876" s="1"/>
      <c r="K876" s="1"/>
      <c r="L876" s="1"/>
      <c r="M876" s="1"/>
      <c r="N876" s="1"/>
      <c r="O876" s="1"/>
      <c r="P876" s="1"/>
    </row>
    <row r="877" spans="1:16" x14ac:dyDescent="0.25">
      <c r="A877" s="36">
        <v>873</v>
      </c>
      <c r="B877" s="37"/>
      <c r="C877" s="37"/>
      <c r="D877" s="37"/>
      <c r="E877" s="37"/>
      <c r="F877" s="37"/>
      <c r="H877" s="1"/>
      <c r="I877" s="1"/>
      <c r="J877" s="1"/>
      <c r="K877" s="1"/>
      <c r="L877" s="1"/>
      <c r="M877" s="1"/>
      <c r="N877" s="1"/>
      <c r="O877" s="1"/>
      <c r="P877" s="1"/>
    </row>
    <row r="878" spans="1:16" x14ac:dyDescent="0.25">
      <c r="A878" s="36">
        <v>874</v>
      </c>
      <c r="B878" s="37"/>
      <c r="C878" s="37"/>
      <c r="D878" s="37"/>
      <c r="E878" s="37"/>
      <c r="F878" s="37"/>
      <c r="H878" s="1"/>
      <c r="I878" s="1"/>
      <c r="J878" s="1"/>
      <c r="K878" s="1"/>
      <c r="L878" s="1"/>
      <c r="M878" s="1"/>
      <c r="N878" s="1"/>
      <c r="O878" s="1"/>
      <c r="P878" s="1"/>
    </row>
    <row r="879" spans="1:16" x14ac:dyDescent="0.25">
      <c r="A879" s="36">
        <v>875</v>
      </c>
      <c r="B879" s="37"/>
      <c r="C879" s="37"/>
      <c r="D879" s="37"/>
      <c r="E879" s="37"/>
      <c r="F879" s="37"/>
      <c r="H879" s="1"/>
      <c r="I879" s="1"/>
      <c r="J879" s="1"/>
      <c r="K879" s="1"/>
      <c r="L879" s="1"/>
      <c r="M879" s="1"/>
      <c r="N879" s="1"/>
      <c r="O879" s="1"/>
      <c r="P879" s="1"/>
    </row>
    <row r="880" spans="1:16" x14ac:dyDescent="0.25">
      <c r="A880" s="36">
        <v>876</v>
      </c>
      <c r="B880" s="37"/>
      <c r="C880" s="37"/>
      <c r="D880" s="37"/>
      <c r="E880" s="37"/>
      <c r="F880" s="37"/>
      <c r="H880" s="1"/>
      <c r="I880" s="1"/>
      <c r="J880" s="1"/>
      <c r="K880" s="1"/>
      <c r="L880" s="1"/>
      <c r="M880" s="1"/>
      <c r="N880" s="1"/>
      <c r="O880" s="1"/>
      <c r="P880" s="1"/>
    </row>
    <row r="881" spans="1:16" x14ac:dyDescent="0.25">
      <c r="A881" s="36">
        <v>877</v>
      </c>
      <c r="B881" s="37"/>
      <c r="C881" s="37"/>
      <c r="D881" s="37"/>
      <c r="E881" s="37"/>
      <c r="F881" s="37"/>
      <c r="H881" s="1"/>
      <c r="I881" s="1"/>
      <c r="J881" s="1"/>
      <c r="K881" s="1"/>
      <c r="L881" s="1"/>
      <c r="M881" s="1"/>
      <c r="N881" s="1"/>
      <c r="O881" s="1"/>
      <c r="P881" s="1"/>
    </row>
    <row r="882" spans="1:16" x14ac:dyDescent="0.25">
      <c r="A882" s="36">
        <v>878</v>
      </c>
      <c r="B882" s="37"/>
      <c r="C882" s="37"/>
      <c r="D882" s="37"/>
      <c r="E882" s="37"/>
      <c r="F882" s="37"/>
      <c r="H882" s="1"/>
      <c r="I882" s="1"/>
      <c r="J882" s="1"/>
      <c r="K882" s="1"/>
      <c r="L882" s="1"/>
      <c r="M882" s="1"/>
      <c r="N882" s="1"/>
      <c r="O882" s="1"/>
      <c r="P882" s="1"/>
    </row>
    <row r="883" spans="1:16" x14ac:dyDescent="0.25">
      <c r="A883" s="36">
        <v>879</v>
      </c>
      <c r="B883" s="37"/>
      <c r="C883" s="37"/>
      <c r="D883" s="37"/>
      <c r="E883" s="37"/>
      <c r="F883" s="37"/>
      <c r="H883" s="1"/>
      <c r="I883" s="1"/>
      <c r="J883" s="1"/>
      <c r="K883" s="1"/>
      <c r="L883" s="1"/>
      <c r="M883" s="1"/>
      <c r="N883" s="1"/>
      <c r="O883" s="1"/>
      <c r="P883" s="1"/>
    </row>
    <row r="884" spans="1:16" x14ac:dyDescent="0.25">
      <c r="A884" s="36">
        <v>880</v>
      </c>
      <c r="B884" s="37"/>
      <c r="C884" s="37"/>
      <c r="D884" s="37"/>
      <c r="E884" s="37"/>
      <c r="F884" s="37"/>
      <c r="H884" s="1"/>
      <c r="I884" s="1"/>
      <c r="J884" s="1"/>
      <c r="K884" s="1"/>
      <c r="L884" s="1"/>
      <c r="M884" s="1"/>
      <c r="N884" s="1"/>
      <c r="O884" s="1"/>
      <c r="P884" s="1"/>
    </row>
    <row r="885" spans="1:16" x14ac:dyDescent="0.25">
      <c r="A885" s="36">
        <v>881</v>
      </c>
      <c r="B885" s="37"/>
      <c r="C885" s="37"/>
      <c r="D885" s="37"/>
      <c r="E885" s="37"/>
      <c r="F885" s="37"/>
      <c r="H885" s="1"/>
      <c r="I885" s="1"/>
      <c r="J885" s="1"/>
      <c r="K885" s="1"/>
      <c r="L885" s="1"/>
      <c r="M885" s="1"/>
      <c r="N885" s="1"/>
      <c r="O885" s="1"/>
      <c r="P885" s="1"/>
    </row>
    <row r="886" spans="1:16" x14ac:dyDescent="0.25">
      <c r="A886" s="36">
        <v>882</v>
      </c>
      <c r="B886" s="37"/>
      <c r="C886" s="37"/>
      <c r="D886" s="37"/>
      <c r="E886" s="37"/>
      <c r="F886" s="37"/>
      <c r="H886" s="1"/>
      <c r="I886" s="1"/>
      <c r="J886" s="1"/>
      <c r="K886" s="1"/>
      <c r="L886" s="1"/>
      <c r="M886" s="1"/>
      <c r="N886" s="1"/>
      <c r="O886" s="1"/>
      <c r="P886" s="1"/>
    </row>
    <row r="887" spans="1:16" x14ac:dyDescent="0.25">
      <c r="A887" s="36">
        <v>883</v>
      </c>
      <c r="B887" s="37"/>
      <c r="C887" s="37"/>
      <c r="D887" s="37"/>
      <c r="E887" s="37"/>
      <c r="F887" s="37"/>
      <c r="H887" s="1"/>
      <c r="I887" s="1"/>
      <c r="J887" s="1"/>
      <c r="K887" s="1"/>
      <c r="L887" s="1"/>
      <c r="M887" s="1"/>
      <c r="N887" s="1"/>
      <c r="O887" s="1"/>
      <c r="P887" s="1"/>
    </row>
    <row r="888" spans="1:16" x14ac:dyDescent="0.25">
      <c r="A888" s="36">
        <v>884</v>
      </c>
      <c r="B888" s="37"/>
      <c r="C888" s="37"/>
      <c r="D888" s="37"/>
      <c r="E888" s="37"/>
      <c r="F888" s="37"/>
      <c r="H888" s="1"/>
      <c r="I888" s="1"/>
      <c r="J888" s="1"/>
      <c r="K888" s="1"/>
      <c r="L888" s="1"/>
      <c r="M888" s="1"/>
      <c r="N888" s="1"/>
      <c r="O888" s="1"/>
      <c r="P888" s="1"/>
    </row>
    <row r="889" spans="1:16" x14ac:dyDescent="0.25">
      <c r="A889" s="36">
        <v>885</v>
      </c>
      <c r="B889" s="37"/>
      <c r="C889" s="37"/>
      <c r="D889" s="37"/>
      <c r="E889" s="37"/>
      <c r="F889" s="37"/>
      <c r="H889" s="1"/>
      <c r="I889" s="1"/>
      <c r="J889" s="1"/>
      <c r="K889" s="1"/>
      <c r="L889" s="1"/>
      <c r="M889" s="1"/>
      <c r="N889" s="1"/>
      <c r="O889" s="1"/>
      <c r="P889" s="1"/>
    </row>
    <row r="890" spans="1:16" x14ac:dyDescent="0.25">
      <c r="A890" s="36">
        <v>886</v>
      </c>
      <c r="B890" s="37"/>
      <c r="C890" s="37"/>
      <c r="D890" s="37"/>
      <c r="E890" s="37"/>
      <c r="F890" s="37"/>
      <c r="H890" s="1"/>
      <c r="I890" s="1"/>
      <c r="J890" s="1"/>
      <c r="K890" s="1"/>
      <c r="L890" s="1"/>
      <c r="M890" s="1"/>
      <c r="N890" s="1"/>
      <c r="O890" s="1"/>
      <c r="P890" s="1"/>
    </row>
    <row r="891" spans="1:16" x14ac:dyDescent="0.25">
      <c r="A891" s="36">
        <v>887</v>
      </c>
      <c r="B891" s="37"/>
      <c r="C891" s="37"/>
      <c r="D891" s="37"/>
      <c r="E891" s="37"/>
      <c r="F891" s="37"/>
      <c r="H891" s="1"/>
      <c r="I891" s="1"/>
      <c r="J891" s="1"/>
      <c r="K891" s="1"/>
      <c r="L891" s="1"/>
      <c r="M891" s="1"/>
      <c r="N891" s="1"/>
      <c r="O891" s="1"/>
      <c r="P891" s="1"/>
    </row>
    <row r="892" spans="1:16" x14ac:dyDescent="0.25">
      <c r="A892" s="36">
        <v>888</v>
      </c>
      <c r="B892" s="37"/>
      <c r="C892" s="37"/>
      <c r="D892" s="37"/>
      <c r="E892" s="37"/>
      <c r="F892" s="37"/>
      <c r="H892" s="1"/>
      <c r="I892" s="1"/>
      <c r="J892" s="1"/>
      <c r="K892" s="1"/>
      <c r="L892" s="1"/>
      <c r="M892" s="1"/>
      <c r="N892" s="1"/>
      <c r="O892" s="1"/>
      <c r="P892" s="1"/>
    </row>
    <row r="893" spans="1:16" x14ac:dyDescent="0.25">
      <c r="A893" s="36">
        <v>889</v>
      </c>
      <c r="B893" s="37"/>
      <c r="C893" s="37"/>
      <c r="D893" s="37"/>
      <c r="E893" s="37"/>
      <c r="F893" s="37"/>
      <c r="H893" s="1"/>
      <c r="I893" s="1"/>
      <c r="J893" s="1"/>
      <c r="K893" s="1"/>
      <c r="L893" s="1"/>
      <c r="M893" s="1"/>
      <c r="N893" s="1"/>
      <c r="O893" s="1"/>
      <c r="P893" s="1"/>
    </row>
    <row r="894" spans="1:16" x14ac:dyDescent="0.25">
      <c r="A894" s="36">
        <v>890</v>
      </c>
      <c r="B894" s="37"/>
      <c r="C894" s="37"/>
      <c r="D894" s="37"/>
      <c r="E894" s="37"/>
      <c r="F894" s="37"/>
      <c r="H894" s="1"/>
      <c r="I894" s="1"/>
      <c r="J894" s="1"/>
      <c r="K894" s="1"/>
      <c r="L894" s="1"/>
      <c r="M894" s="1"/>
      <c r="N894" s="1"/>
      <c r="O894" s="1"/>
      <c r="P894" s="1"/>
    </row>
    <row r="895" spans="1:16" x14ac:dyDescent="0.25">
      <c r="A895" s="36">
        <v>891</v>
      </c>
      <c r="B895" s="37"/>
      <c r="C895" s="37"/>
      <c r="D895" s="37"/>
      <c r="E895" s="37"/>
      <c r="F895" s="37"/>
      <c r="H895" s="1"/>
      <c r="I895" s="1"/>
      <c r="J895" s="1"/>
      <c r="K895" s="1"/>
      <c r="L895" s="1"/>
      <c r="M895" s="1"/>
      <c r="N895" s="1"/>
      <c r="O895" s="1"/>
      <c r="P895" s="1"/>
    </row>
    <row r="896" spans="1:16" x14ac:dyDescent="0.25">
      <c r="A896" s="36">
        <v>892</v>
      </c>
      <c r="B896" s="37"/>
      <c r="C896" s="37"/>
      <c r="D896" s="37"/>
      <c r="E896" s="37"/>
      <c r="F896" s="37"/>
      <c r="H896" s="1"/>
      <c r="I896" s="1"/>
      <c r="J896" s="1"/>
      <c r="K896" s="1"/>
      <c r="L896" s="1"/>
      <c r="M896" s="1"/>
      <c r="N896" s="1"/>
      <c r="O896" s="1"/>
      <c r="P896" s="1"/>
    </row>
    <row r="897" spans="1:16" x14ac:dyDescent="0.25">
      <c r="A897" s="36">
        <v>893</v>
      </c>
      <c r="B897" s="37"/>
      <c r="C897" s="37"/>
      <c r="D897" s="37"/>
      <c r="E897" s="37"/>
      <c r="F897" s="37"/>
      <c r="H897" s="1"/>
      <c r="I897" s="1"/>
      <c r="J897" s="1"/>
      <c r="K897" s="1"/>
      <c r="L897" s="1"/>
      <c r="M897" s="1"/>
      <c r="N897" s="1"/>
      <c r="O897" s="1"/>
      <c r="P897" s="1"/>
    </row>
    <row r="898" spans="1:16" x14ac:dyDescent="0.25">
      <c r="A898" s="36">
        <v>894</v>
      </c>
      <c r="B898" s="37"/>
      <c r="C898" s="37"/>
      <c r="D898" s="37"/>
      <c r="E898" s="37"/>
      <c r="F898" s="37"/>
      <c r="H898" s="1"/>
      <c r="I898" s="1"/>
      <c r="J898" s="1"/>
      <c r="K898" s="1"/>
      <c r="L898" s="1"/>
      <c r="M898" s="1"/>
      <c r="N898" s="1"/>
      <c r="O898" s="1"/>
      <c r="P898" s="1"/>
    </row>
    <row r="899" spans="1:16" x14ac:dyDescent="0.25">
      <c r="A899" s="36">
        <v>895</v>
      </c>
      <c r="B899" s="37"/>
      <c r="C899" s="37"/>
      <c r="D899" s="37"/>
      <c r="E899" s="37"/>
      <c r="F899" s="37"/>
      <c r="H899" s="1"/>
      <c r="I899" s="1"/>
      <c r="J899" s="1"/>
      <c r="K899" s="1"/>
      <c r="L899" s="1"/>
      <c r="M899" s="1"/>
      <c r="N899" s="1"/>
      <c r="O899" s="1"/>
      <c r="P899" s="1"/>
    </row>
    <row r="900" spans="1:16" x14ac:dyDescent="0.25">
      <c r="A900" s="36">
        <v>896</v>
      </c>
      <c r="B900" s="37"/>
      <c r="C900" s="37"/>
      <c r="D900" s="37"/>
      <c r="E900" s="37"/>
      <c r="F900" s="37"/>
      <c r="H900" s="1"/>
      <c r="I900" s="1"/>
      <c r="J900" s="1"/>
      <c r="K900" s="1"/>
      <c r="L900" s="1"/>
      <c r="M900" s="1"/>
      <c r="N900" s="1"/>
      <c r="O900" s="1"/>
      <c r="P900" s="1"/>
    </row>
    <row r="901" spans="1:16" x14ac:dyDescent="0.25">
      <c r="A901" s="36">
        <v>897</v>
      </c>
      <c r="B901" s="37"/>
      <c r="C901" s="37"/>
      <c r="D901" s="37"/>
      <c r="E901" s="37"/>
      <c r="F901" s="37"/>
      <c r="H901" s="1"/>
      <c r="I901" s="1"/>
      <c r="J901" s="1"/>
      <c r="K901" s="1"/>
      <c r="L901" s="1"/>
      <c r="M901" s="1"/>
      <c r="N901" s="1"/>
      <c r="O901" s="1"/>
      <c r="P901" s="1"/>
    </row>
    <row r="902" spans="1:16" x14ac:dyDescent="0.25">
      <c r="A902" s="36">
        <v>898</v>
      </c>
      <c r="B902" s="37"/>
      <c r="C902" s="37"/>
      <c r="D902" s="37"/>
      <c r="E902" s="37"/>
      <c r="F902" s="37"/>
      <c r="H902" s="1"/>
      <c r="I902" s="1"/>
      <c r="J902" s="1"/>
      <c r="K902" s="1"/>
      <c r="L902" s="1"/>
      <c r="M902" s="1"/>
      <c r="N902" s="1"/>
      <c r="O902" s="1"/>
      <c r="P902" s="1"/>
    </row>
    <row r="903" spans="1:16" x14ac:dyDescent="0.25">
      <c r="A903" s="36">
        <v>899</v>
      </c>
      <c r="B903" s="37"/>
      <c r="C903" s="37"/>
      <c r="D903" s="37"/>
      <c r="E903" s="37"/>
      <c r="F903" s="37"/>
      <c r="H903" s="1"/>
      <c r="I903" s="1"/>
      <c r="J903" s="1"/>
      <c r="K903" s="1"/>
      <c r="L903" s="1"/>
      <c r="M903" s="1"/>
      <c r="N903" s="1"/>
      <c r="O903" s="1"/>
      <c r="P903" s="1"/>
    </row>
    <row r="904" spans="1:16" x14ac:dyDescent="0.25">
      <c r="A904" s="36">
        <v>900</v>
      </c>
      <c r="B904" s="37"/>
      <c r="C904" s="37"/>
      <c r="D904" s="37"/>
      <c r="E904" s="37"/>
      <c r="F904" s="37"/>
      <c r="H904" s="1"/>
      <c r="I904" s="1"/>
      <c r="J904" s="1"/>
      <c r="K904" s="1"/>
      <c r="L904" s="1"/>
      <c r="M904" s="1"/>
      <c r="N904" s="1"/>
      <c r="O904" s="1"/>
      <c r="P904" s="1"/>
    </row>
    <row r="905" spans="1:16" x14ac:dyDescent="0.25">
      <c r="A905" s="36">
        <v>901</v>
      </c>
      <c r="B905" s="37"/>
      <c r="C905" s="37"/>
      <c r="D905" s="37"/>
      <c r="E905" s="37"/>
      <c r="F905" s="37"/>
      <c r="H905" s="1"/>
      <c r="I905" s="1"/>
      <c r="J905" s="1"/>
      <c r="K905" s="1"/>
      <c r="L905" s="1"/>
      <c r="M905" s="1"/>
      <c r="N905" s="1"/>
      <c r="O905" s="1"/>
      <c r="P905" s="1"/>
    </row>
    <row r="906" spans="1:16" x14ac:dyDescent="0.25">
      <c r="A906" s="36">
        <v>902</v>
      </c>
      <c r="B906" s="37"/>
      <c r="C906" s="37"/>
      <c r="D906" s="37"/>
      <c r="E906" s="37"/>
      <c r="F906" s="37"/>
      <c r="H906" s="1"/>
      <c r="I906" s="1"/>
      <c r="J906" s="1"/>
      <c r="K906" s="1"/>
      <c r="L906" s="1"/>
      <c r="M906" s="1"/>
      <c r="N906" s="1"/>
      <c r="O906" s="1"/>
      <c r="P906" s="1"/>
    </row>
    <row r="907" spans="1:16" x14ac:dyDescent="0.25">
      <c r="A907" s="36">
        <v>903</v>
      </c>
      <c r="B907" s="37"/>
      <c r="C907" s="37"/>
      <c r="D907" s="37"/>
      <c r="E907" s="37"/>
      <c r="F907" s="37"/>
      <c r="H907" s="1"/>
      <c r="I907" s="1"/>
      <c r="J907" s="1"/>
      <c r="K907" s="1"/>
      <c r="L907" s="1"/>
      <c r="M907" s="1"/>
      <c r="N907" s="1"/>
      <c r="O907" s="1"/>
      <c r="P907" s="1"/>
    </row>
    <row r="908" spans="1:16" x14ac:dyDescent="0.25">
      <c r="A908" s="36">
        <v>904</v>
      </c>
      <c r="B908" s="37"/>
      <c r="C908" s="37"/>
      <c r="D908" s="37"/>
      <c r="E908" s="37"/>
      <c r="F908" s="37"/>
      <c r="H908" s="1"/>
      <c r="I908" s="1"/>
      <c r="J908" s="1"/>
      <c r="K908" s="1"/>
      <c r="L908" s="1"/>
      <c r="M908" s="1"/>
      <c r="N908" s="1"/>
      <c r="O908" s="1"/>
      <c r="P908" s="1"/>
    </row>
    <row r="909" spans="1:16" x14ac:dyDescent="0.25">
      <c r="A909" s="36">
        <v>905</v>
      </c>
      <c r="B909" s="37"/>
      <c r="C909" s="37"/>
      <c r="D909" s="37"/>
      <c r="E909" s="37"/>
      <c r="F909" s="37"/>
      <c r="H909" s="1"/>
      <c r="I909" s="1"/>
      <c r="J909" s="1"/>
      <c r="K909" s="1"/>
      <c r="L909" s="1"/>
      <c r="M909" s="1"/>
      <c r="N909" s="1"/>
      <c r="O909" s="1"/>
      <c r="P909" s="1"/>
    </row>
    <row r="910" spans="1:16" x14ac:dyDescent="0.25">
      <c r="A910" s="36">
        <v>906</v>
      </c>
      <c r="B910" s="37"/>
      <c r="C910" s="37"/>
      <c r="D910" s="37"/>
      <c r="E910" s="37"/>
      <c r="F910" s="37"/>
      <c r="H910" s="1"/>
      <c r="I910" s="1"/>
      <c r="J910" s="1"/>
      <c r="K910" s="1"/>
      <c r="L910" s="1"/>
      <c r="M910" s="1"/>
      <c r="N910" s="1"/>
      <c r="O910" s="1"/>
      <c r="P910" s="1"/>
    </row>
    <row r="911" spans="1:16" x14ac:dyDescent="0.25">
      <c r="A911" s="36">
        <v>907</v>
      </c>
      <c r="B911" s="37"/>
      <c r="C911" s="37"/>
      <c r="D911" s="37"/>
      <c r="E911" s="37"/>
      <c r="F911" s="37"/>
      <c r="H911" s="1"/>
      <c r="I911" s="1"/>
      <c r="J911" s="1"/>
      <c r="K911" s="1"/>
      <c r="L911" s="1"/>
      <c r="M911" s="1"/>
      <c r="N911" s="1"/>
      <c r="O911" s="1"/>
      <c r="P911" s="1"/>
    </row>
    <row r="912" spans="1:16" x14ac:dyDescent="0.25">
      <c r="A912" s="36">
        <v>908</v>
      </c>
      <c r="B912" s="37"/>
      <c r="C912" s="37"/>
      <c r="D912" s="37"/>
      <c r="E912" s="37"/>
      <c r="F912" s="37"/>
      <c r="H912" s="1"/>
      <c r="I912" s="1"/>
      <c r="J912" s="1"/>
      <c r="K912" s="1"/>
      <c r="L912" s="1"/>
      <c r="M912" s="1"/>
      <c r="N912" s="1"/>
      <c r="O912" s="1"/>
      <c r="P912" s="1"/>
    </row>
    <row r="913" spans="1:16" x14ac:dyDescent="0.25">
      <c r="A913" s="36">
        <v>909</v>
      </c>
      <c r="B913" s="37"/>
      <c r="C913" s="37"/>
      <c r="D913" s="37"/>
      <c r="E913" s="37"/>
      <c r="F913" s="37"/>
      <c r="H913" s="1"/>
      <c r="I913" s="1"/>
      <c r="J913" s="1"/>
      <c r="K913" s="1"/>
      <c r="L913" s="1"/>
      <c r="M913" s="1"/>
      <c r="N913" s="1"/>
      <c r="O913" s="1"/>
      <c r="P913" s="1"/>
    </row>
    <row r="914" spans="1:16" x14ac:dyDescent="0.25">
      <c r="A914" s="36">
        <v>910</v>
      </c>
      <c r="B914" s="37"/>
      <c r="C914" s="37"/>
      <c r="D914" s="37"/>
      <c r="E914" s="37"/>
      <c r="F914" s="37"/>
      <c r="H914" s="1"/>
      <c r="I914" s="1"/>
      <c r="J914" s="1"/>
      <c r="K914" s="1"/>
      <c r="L914" s="1"/>
      <c r="M914" s="1"/>
      <c r="N914" s="1"/>
      <c r="O914" s="1"/>
      <c r="P914" s="1"/>
    </row>
    <row r="915" spans="1:16" x14ac:dyDescent="0.25">
      <c r="A915" s="36">
        <v>911</v>
      </c>
      <c r="B915" s="37"/>
      <c r="C915" s="37"/>
      <c r="D915" s="37"/>
      <c r="E915" s="37"/>
      <c r="F915" s="37"/>
      <c r="H915" s="1"/>
      <c r="I915" s="1"/>
      <c r="J915" s="1"/>
      <c r="K915" s="1"/>
      <c r="L915" s="1"/>
      <c r="M915" s="1"/>
      <c r="N915" s="1"/>
      <c r="O915" s="1"/>
      <c r="P915" s="1"/>
    </row>
    <row r="916" spans="1:16" x14ac:dyDescent="0.25">
      <c r="A916" s="36">
        <v>912</v>
      </c>
      <c r="B916" s="37"/>
      <c r="C916" s="37"/>
      <c r="D916" s="37"/>
      <c r="E916" s="37"/>
      <c r="F916" s="37"/>
      <c r="H916" s="1"/>
      <c r="I916" s="1"/>
      <c r="J916" s="1"/>
      <c r="K916" s="1"/>
      <c r="L916" s="1"/>
      <c r="M916" s="1"/>
      <c r="N916" s="1"/>
      <c r="O916" s="1"/>
      <c r="P916" s="1"/>
    </row>
    <row r="917" spans="1:16" x14ac:dyDescent="0.25">
      <c r="A917" s="36">
        <v>913</v>
      </c>
      <c r="B917" s="37"/>
      <c r="C917" s="37"/>
      <c r="D917" s="37"/>
      <c r="E917" s="37"/>
      <c r="F917" s="37"/>
      <c r="H917" s="1"/>
      <c r="I917" s="1"/>
      <c r="J917" s="1"/>
      <c r="K917" s="1"/>
      <c r="L917" s="1"/>
      <c r="M917" s="1"/>
      <c r="N917" s="1"/>
      <c r="O917" s="1"/>
      <c r="P917" s="1"/>
    </row>
    <row r="918" spans="1:16" x14ac:dyDescent="0.25">
      <c r="A918" s="36">
        <v>914</v>
      </c>
      <c r="B918" s="37"/>
      <c r="C918" s="37"/>
      <c r="D918" s="37"/>
      <c r="E918" s="37"/>
      <c r="F918" s="37"/>
      <c r="H918" s="1"/>
      <c r="I918" s="1"/>
      <c r="J918" s="1"/>
      <c r="K918" s="1"/>
      <c r="L918" s="1"/>
      <c r="M918" s="1"/>
      <c r="N918" s="1"/>
      <c r="O918" s="1"/>
      <c r="P918" s="1"/>
    </row>
    <row r="919" spans="1:16" x14ac:dyDescent="0.25">
      <c r="A919" s="36">
        <v>915</v>
      </c>
      <c r="B919" s="37"/>
      <c r="C919" s="37"/>
      <c r="D919" s="37"/>
      <c r="E919" s="37"/>
      <c r="F919" s="37"/>
      <c r="H919" s="1"/>
      <c r="I919" s="1"/>
      <c r="J919" s="1"/>
      <c r="K919" s="1"/>
      <c r="L919" s="1"/>
      <c r="M919" s="1"/>
      <c r="N919" s="1"/>
      <c r="O919" s="1"/>
      <c r="P919" s="1"/>
    </row>
    <row r="920" spans="1:16" x14ac:dyDescent="0.25">
      <c r="A920" s="36">
        <v>916</v>
      </c>
      <c r="B920" s="37"/>
      <c r="C920" s="37"/>
      <c r="D920" s="37"/>
      <c r="E920" s="37"/>
      <c r="F920" s="37"/>
      <c r="H920" s="1"/>
      <c r="I920" s="1"/>
      <c r="J920" s="1"/>
      <c r="K920" s="1"/>
      <c r="L920" s="1"/>
      <c r="M920" s="1"/>
      <c r="N920" s="1"/>
      <c r="O920" s="1"/>
      <c r="P920" s="1"/>
    </row>
    <row r="921" spans="1:16" x14ac:dyDescent="0.25">
      <c r="A921" s="36">
        <v>917</v>
      </c>
      <c r="B921" s="37"/>
      <c r="C921" s="37"/>
      <c r="D921" s="37"/>
      <c r="E921" s="37"/>
      <c r="F921" s="37"/>
      <c r="H921" s="1"/>
      <c r="I921" s="1"/>
      <c r="J921" s="1"/>
      <c r="K921" s="1"/>
      <c r="L921" s="1"/>
      <c r="M921" s="1"/>
      <c r="N921" s="1"/>
      <c r="O921" s="1"/>
      <c r="P921" s="1"/>
    </row>
    <row r="922" spans="1:16" x14ac:dyDescent="0.25">
      <c r="A922" s="36">
        <v>918</v>
      </c>
      <c r="B922" s="37"/>
      <c r="C922" s="37"/>
      <c r="D922" s="37"/>
      <c r="E922" s="37"/>
      <c r="F922" s="37"/>
      <c r="H922" s="1"/>
      <c r="I922" s="1"/>
      <c r="J922" s="1"/>
      <c r="K922" s="1"/>
      <c r="L922" s="1"/>
      <c r="M922" s="1"/>
      <c r="N922" s="1"/>
      <c r="O922" s="1"/>
      <c r="P922" s="1"/>
    </row>
    <row r="923" spans="1:16" x14ac:dyDescent="0.25">
      <c r="A923" s="36">
        <v>919</v>
      </c>
      <c r="B923" s="37"/>
      <c r="C923" s="37"/>
      <c r="D923" s="37"/>
      <c r="E923" s="37"/>
      <c r="F923" s="37"/>
      <c r="H923" s="1"/>
      <c r="I923" s="1"/>
      <c r="J923" s="1"/>
      <c r="K923" s="1"/>
      <c r="L923" s="1"/>
      <c r="M923" s="1"/>
      <c r="N923" s="1"/>
      <c r="O923" s="1"/>
      <c r="P923" s="1"/>
    </row>
    <row r="924" spans="1:16" x14ac:dyDescent="0.25">
      <c r="A924" s="36">
        <v>920</v>
      </c>
      <c r="B924" s="37"/>
      <c r="C924" s="37"/>
      <c r="D924" s="37"/>
      <c r="E924" s="37"/>
      <c r="F924" s="37"/>
      <c r="H924" s="1"/>
      <c r="I924" s="1"/>
      <c r="J924" s="1"/>
      <c r="K924" s="1"/>
      <c r="L924" s="1"/>
      <c r="M924" s="1"/>
      <c r="N924" s="1"/>
      <c r="O924" s="1"/>
      <c r="P924" s="1"/>
    </row>
    <row r="925" spans="1:16" x14ac:dyDescent="0.25">
      <c r="A925" s="36">
        <v>921</v>
      </c>
      <c r="B925" s="37"/>
      <c r="C925" s="37"/>
      <c r="D925" s="37"/>
      <c r="E925" s="37"/>
      <c r="F925" s="37"/>
      <c r="H925" s="1"/>
      <c r="I925" s="1"/>
      <c r="J925" s="1"/>
      <c r="K925" s="1"/>
      <c r="L925" s="1"/>
      <c r="M925" s="1"/>
      <c r="N925" s="1"/>
      <c r="O925" s="1"/>
      <c r="P925" s="1"/>
    </row>
    <row r="926" spans="1:16" x14ac:dyDescent="0.25">
      <c r="A926" s="36">
        <v>922</v>
      </c>
      <c r="B926" s="37"/>
      <c r="C926" s="37"/>
      <c r="D926" s="37"/>
      <c r="E926" s="37"/>
      <c r="F926" s="37"/>
      <c r="H926" s="1"/>
      <c r="I926" s="1"/>
      <c r="J926" s="1"/>
      <c r="K926" s="1"/>
      <c r="L926" s="1"/>
      <c r="M926" s="1"/>
      <c r="N926" s="1"/>
      <c r="O926" s="1"/>
      <c r="P926" s="1"/>
    </row>
    <row r="927" spans="1:16" x14ac:dyDescent="0.25">
      <c r="A927" s="36">
        <v>923</v>
      </c>
      <c r="B927" s="37"/>
      <c r="C927" s="37"/>
      <c r="D927" s="37"/>
      <c r="E927" s="37"/>
      <c r="F927" s="37"/>
      <c r="H927" s="1"/>
      <c r="I927" s="1"/>
      <c r="J927" s="1"/>
      <c r="K927" s="1"/>
      <c r="L927" s="1"/>
      <c r="M927" s="1"/>
      <c r="N927" s="1"/>
      <c r="O927" s="1"/>
      <c r="P927" s="1"/>
    </row>
    <row r="928" spans="1:16" x14ac:dyDescent="0.25">
      <c r="A928" s="36">
        <v>924</v>
      </c>
      <c r="B928" s="37"/>
      <c r="C928" s="37"/>
      <c r="D928" s="37"/>
      <c r="E928" s="37"/>
      <c r="F928" s="37"/>
      <c r="H928" s="1"/>
      <c r="I928" s="1"/>
      <c r="J928" s="1"/>
      <c r="K928" s="1"/>
      <c r="L928" s="1"/>
      <c r="M928" s="1"/>
      <c r="N928" s="1"/>
      <c r="O928" s="1"/>
      <c r="P928" s="1"/>
    </row>
    <row r="929" spans="1:16" x14ac:dyDescent="0.25">
      <c r="A929" s="36">
        <v>925</v>
      </c>
      <c r="B929" s="37"/>
      <c r="C929" s="37"/>
      <c r="D929" s="37"/>
      <c r="E929" s="37"/>
      <c r="F929" s="37"/>
      <c r="H929" s="1"/>
      <c r="I929" s="1"/>
      <c r="J929" s="1"/>
      <c r="K929" s="1"/>
      <c r="L929" s="1"/>
      <c r="M929" s="1"/>
      <c r="N929" s="1"/>
      <c r="O929" s="1"/>
      <c r="P929" s="1"/>
    </row>
    <row r="930" spans="1:16" x14ac:dyDescent="0.25">
      <c r="A930" s="36">
        <v>926</v>
      </c>
      <c r="B930" s="37"/>
      <c r="C930" s="37"/>
      <c r="D930" s="37"/>
      <c r="E930" s="37"/>
      <c r="F930" s="37"/>
      <c r="H930" s="1"/>
      <c r="I930" s="1"/>
      <c r="J930" s="1"/>
      <c r="K930" s="1"/>
      <c r="L930" s="1"/>
      <c r="M930" s="1"/>
      <c r="N930" s="1"/>
      <c r="O930" s="1"/>
      <c r="P930" s="1"/>
    </row>
    <row r="931" spans="1:16" x14ac:dyDescent="0.25">
      <c r="A931" s="36">
        <v>927</v>
      </c>
      <c r="B931" s="37"/>
      <c r="C931" s="37"/>
      <c r="D931" s="37"/>
      <c r="E931" s="37"/>
      <c r="F931" s="37"/>
      <c r="H931" s="1"/>
      <c r="I931" s="1"/>
      <c r="J931" s="1"/>
      <c r="K931" s="1"/>
      <c r="L931" s="1"/>
      <c r="M931" s="1"/>
      <c r="N931" s="1"/>
      <c r="O931" s="1"/>
      <c r="P931" s="1"/>
    </row>
    <row r="932" spans="1:16" x14ac:dyDescent="0.25">
      <c r="A932" s="36">
        <v>928</v>
      </c>
      <c r="B932" s="37"/>
      <c r="C932" s="37"/>
      <c r="D932" s="37"/>
      <c r="E932" s="37"/>
      <c r="F932" s="37"/>
      <c r="H932" s="1"/>
      <c r="I932" s="1"/>
      <c r="J932" s="1"/>
      <c r="K932" s="1"/>
      <c r="L932" s="1"/>
      <c r="M932" s="1"/>
      <c r="N932" s="1"/>
      <c r="O932" s="1"/>
      <c r="P932" s="1"/>
    </row>
    <row r="933" spans="1:16" x14ac:dyDescent="0.25">
      <c r="A933" s="36">
        <v>929</v>
      </c>
      <c r="B933" s="37"/>
      <c r="C933" s="37"/>
      <c r="D933" s="37"/>
      <c r="E933" s="37"/>
      <c r="F933" s="37"/>
      <c r="H933" s="1"/>
      <c r="I933" s="1"/>
      <c r="J933" s="1"/>
      <c r="K933" s="1"/>
      <c r="L933" s="1"/>
      <c r="M933" s="1"/>
      <c r="N933" s="1"/>
      <c r="O933" s="1"/>
      <c r="P933" s="1"/>
    </row>
    <row r="934" spans="1:16" x14ac:dyDescent="0.25">
      <c r="A934" s="36">
        <v>930</v>
      </c>
      <c r="B934" s="37"/>
      <c r="C934" s="37"/>
      <c r="D934" s="37"/>
      <c r="E934" s="37"/>
      <c r="F934" s="37"/>
      <c r="H934" s="1"/>
      <c r="I934" s="1"/>
      <c r="J934" s="1"/>
      <c r="K934" s="1"/>
      <c r="L934" s="1"/>
      <c r="M934" s="1"/>
      <c r="N934" s="1"/>
      <c r="O934" s="1"/>
      <c r="P934" s="1"/>
    </row>
    <row r="935" spans="1:16" x14ac:dyDescent="0.25">
      <c r="A935" s="36">
        <v>931</v>
      </c>
      <c r="B935" s="37"/>
      <c r="C935" s="37"/>
      <c r="D935" s="37"/>
      <c r="E935" s="37"/>
      <c r="F935" s="37"/>
      <c r="H935" s="1"/>
      <c r="I935" s="1"/>
      <c r="J935" s="1"/>
      <c r="K935" s="1"/>
      <c r="L935" s="1"/>
      <c r="M935" s="1"/>
      <c r="N935" s="1"/>
      <c r="O935" s="1"/>
      <c r="P935" s="1"/>
    </row>
    <row r="936" spans="1:16" x14ac:dyDescent="0.25">
      <c r="A936" s="36">
        <v>932</v>
      </c>
      <c r="B936" s="37"/>
      <c r="C936" s="37"/>
      <c r="D936" s="37"/>
      <c r="E936" s="37"/>
      <c r="F936" s="37"/>
      <c r="H936" s="1"/>
      <c r="I936" s="1"/>
      <c r="J936" s="1"/>
      <c r="K936" s="1"/>
      <c r="L936" s="1"/>
      <c r="M936" s="1"/>
      <c r="N936" s="1"/>
      <c r="O936" s="1"/>
      <c r="P936" s="1"/>
    </row>
    <row r="937" spans="1:16" x14ac:dyDescent="0.25">
      <c r="A937" s="36">
        <v>933</v>
      </c>
      <c r="B937" s="37"/>
      <c r="C937" s="37"/>
      <c r="D937" s="37"/>
      <c r="E937" s="37"/>
      <c r="F937" s="37"/>
      <c r="H937" s="1"/>
      <c r="I937" s="1"/>
      <c r="J937" s="1"/>
      <c r="K937" s="1"/>
      <c r="L937" s="1"/>
      <c r="M937" s="1"/>
      <c r="N937" s="1"/>
      <c r="O937" s="1"/>
      <c r="P937" s="1"/>
    </row>
    <row r="938" spans="1:16" x14ac:dyDescent="0.25">
      <c r="A938" s="36">
        <v>934</v>
      </c>
      <c r="B938" s="37"/>
      <c r="C938" s="37"/>
      <c r="D938" s="37"/>
      <c r="E938" s="37"/>
      <c r="F938" s="37"/>
      <c r="H938" s="1"/>
      <c r="I938" s="1"/>
      <c r="J938" s="1"/>
      <c r="K938" s="1"/>
      <c r="L938" s="1"/>
      <c r="M938" s="1"/>
      <c r="N938" s="1"/>
      <c r="O938" s="1"/>
      <c r="P938" s="1"/>
    </row>
    <row r="939" spans="1:16" x14ac:dyDescent="0.25">
      <c r="A939" s="36">
        <v>935</v>
      </c>
      <c r="B939" s="37"/>
      <c r="C939" s="37"/>
      <c r="D939" s="37"/>
      <c r="E939" s="37"/>
      <c r="F939" s="37"/>
      <c r="H939" s="1"/>
      <c r="I939" s="1"/>
      <c r="J939" s="1"/>
      <c r="K939" s="1"/>
      <c r="L939" s="1"/>
      <c r="M939" s="1"/>
      <c r="N939" s="1"/>
      <c r="O939" s="1"/>
      <c r="P939" s="1"/>
    </row>
    <row r="940" spans="1:16" x14ac:dyDescent="0.25">
      <c r="A940" s="36">
        <v>936</v>
      </c>
      <c r="B940" s="37"/>
      <c r="C940" s="37"/>
      <c r="D940" s="37"/>
      <c r="E940" s="37"/>
      <c r="F940" s="37"/>
      <c r="H940" s="1"/>
      <c r="I940" s="1"/>
      <c r="J940" s="1"/>
      <c r="K940" s="1"/>
      <c r="L940" s="1"/>
      <c r="M940" s="1"/>
      <c r="N940" s="1"/>
      <c r="O940" s="1"/>
      <c r="P940" s="1"/>
    </row>
    <row r="941" spans="1:16" x14ac:dyDescent="0.25">
      <c r="A941" s="36">
        <v>937</v>
      </c>
      <c r="B941" s="37"/>
      <c r="C941" s="37"/>
      <c r="D941" s="37"/>
      <c r="E941" s="37"/>
      <c r="F941" s="37"/>
      <c r="H941" s="1"/>
      <c r="I941" s="1"/>
      <c r="J941" s="1"/>
      <c r="K941" s="1"/>
      <c r="L941" s="1"/>
      <c r="M941" s="1"/>
      <c r="N941" s="1"/>
      <c r="O941" s="1"/>
      <c r="P941" s="1"/>
    </row>
    <row r="942" spans="1:16" x14ac:dyDescent="0.25">
      <c r="A942" s="36">
        <v>938</v>
      </c>
      <c r="B942" s="37"/>
      <c r="C942" s="37"/>
      <c r="D942" s="37"/>
      <c r="E942" s="37"/>
      <c r="F942" s="37"/>
      <c r="H942" s="1"/>
      <c r="I942" s="1"/>
      <c r="J942" s="1"/>
      <c r="K942" s="1"/>
      <c r="L942" s="1"/>
      <c r="M942" s="1"/>
      <c r="N942" s="1"/>
      <c r="O942" s="1"/>
      <c r="P942" s="1"/>
    </row>
    <row r="943" spans="1:16" x14ac:dyDescent="0.25">
      <c r="A943" s="36">
        <v>939</v>
      </c>
      <c r="B943" s="37"/>
      <c r="C943" s="37"/>
      <c r="D943" s="37"/>
      <c r="E943" s="37"/>
      <c r="F943" s="37"/>
      <c r="H943" s="1"/>
      <c r="I943" s="1"/>
      <c r="J943" s="1"/>
      <c r="K943" s="1"/>
      <c r="L943" s="1"/>
      <c r="M943" s="1"/>
      <c r="N943" s="1"/>
      <c r="O943" s="1"/>
      <c r="P943" s="1"/>
    </row>
    <row r="944" spans="1:16" x14ac:dyDescent="0.25">
      <c r="A944" s="36">
        <v>940</v>
      </c>
      <c r="B944" s="37"/>
      <c r="C944" s="37"/>
      <c r="D944" s="37"/>
      <c r="E944" s="37"/>
      <c r="F944" s="37"/>
      <c r="H944" s="1"/>
      <c r="I944" s="1"/>
      <c r="J944" s="1"/>
      <c r="K944" s="1"/>
      <c r="L944" s="1"/>
      <c r="M944" s="1"/>
      <c r="N944" s="1"/>
      <c r="O944" s="1"/>
      <c r="P944" s="1"/>
    </row>
    <row r="945" spans="1:16" x14ac:dyDescent="0.25">
      <c r="A945" s="36">
        <v>941</v>
      </c>
      <c r="B945" s="37"/>
      <c r="C945" s="37"/>
      <c r="D945" s="37"/>
      <c r="E945" s="37"/>
      <c r="F945" s="37"/>
      <c r="H945" s="1"/>
      <c r="I945" s="1"/>
      <c r="J945" s="1"/>
      <c r="K945" s="1"/>
      <c r="L945" s="1"/>
      <c r="M945" s="1"/>
      <c r="N945" s="1"/>
      <c r="O945" s="1"/>
      <c r="P945" s="1"/>
    </row>
    <row r="946" spans="1:16" x14ac:dyDescent="0.25">
      <c r="A946" s="36">
        <v>942</v>
      </c>
      <c r="B946" s="37"/>
      <c r="C946" s="37"/>
      <c r="D946" s="37"/>
      <c r="E946" s="37"/>
      <c r="F946" s="37"/>
      <c r="H946" s="1"/>
      <c r="I946" s="1"/>
      <c r="J946" s="1"/>
      <c r="K946" s="1"/>
      <c r="L946" s="1"/>
      <c r="M946" s="1"/>
      <c r="N946" s="1"/>
      <c r="O946" s="1"/>
      <c r="P946" s="1"/>
    </row>
    <row r="947" spans="1:16" x14ac:dyDescent="0.25">
      <c r="A947" s="36">
        <v>943</v>
      </c>
      <c r="B947" s="37"/>
      <c r="C947" s="37"/>
      <c r="D947" s="37"/>
      <c r="E947" s="37"/>
      <c r="F947" s="37"/>
      <c r="H947" s="1"/>
      <c r="I947" s="1"/>
      <c r="J947" s="1"/>
      <c r="K947" s="1"/>
      <c r="L947" s="1"/>
      <c r="M947" s="1"/>
      <c r="N947" s="1"/>
      <c r="O947" s="1"/>
      <c r="P947" s="1"/>
    </row>
    <row r="948" spans="1:16" x14ac:dyDescent="0.25">
      <c r="A948" s="36">
        <v>944</v>
      </c>
      <c r="B948" s="37"/>
      <c r="C948" s="37"/>
      <c r="D948" s="37"/>
      <c r="E948" s="37"/>
      <c r="F948" s="37"/>
      <c r="H948" s="1"/>
      <c r="I948" s="1"/>
      <c r="J948" s="1"/>
      <c r="K948" s="1"/>
      <c r="L948" s="1"/>
      <c r="M948" s="1"/>
      <c r="N948" s="1"/>
      <c r="O948" s="1"/>
      <c r="P948" s="1"/>
    </row>
    <row r="949" spans="1:16" x14ac:dyDescent="0.25">
      <c r="A949" s="36">
        <v>945</v>
      </c>
      <c r="B949" s="37"/>
      <c r="C949" s="37"/>
      <c r="D949" s="37"/>
      <c r="E949" s="37"/>
      <c r="F949" s="37"/>
      <c r="H949" s="1"/>
      <c r="I949" s="1"/>
      <c r="J949" s="1"/>
      <c r="K949" s="1"/>
      <c r="L949" s="1"/>
      <c r="M949" s="1"/>
      <c r="N949" s="1"/>
      <c r="O949" s="1"/>
      <c r="P949" s="1"/>
    </row>
    <row r="950" spans="1:16" x14ac:dyDescent="0.25">
      <c r="A950" s="36">
        <v>946</v>
      </c>
      <c r="B950" s="37"/>
      <c r="C950" s="37"/>
      <c r="D950" s="37"/>
      <c r="E950" s="37"/>
      <c r="F950" s="37"/>
      <c r="H950" s="1"/>
      <c r="I950" s="1"/>
      <c r="J950" s="1"/>
      <c r="K950" s="1"/>
      <c r="L950" s="1"/>
      <c r="M950" s="1"/>
      <c r="N950" s="1"/>
      <c r="O950" s="1"/>
      <c r="P950" s="1"/>
    </row>
    <row r="951" spans="1:16" x14ac:dyDescent="0.25">
      <c r="A951" s="36">
        <v>947</v>
      </c>
      <c r="B951" s="37"/>
      <c r="C951" s="37"/>
      <c r="D951" s="37"/>
      <c r="E951" s="37"/>
      <c r="F951" s="37"/>
      <c r="H951" s="1"/>
      <c r="I951" s="1"/>
      <c r="J951" s="1"/>
      <c r="K951" s="1"/>
      <c r="L951" s="1"/>
      <c r="M951" s="1"/>
      <c r="N951" s="1"/>
      <c r="O951" s="1"/>
      <c r="P951" s="1"/>
    </row>
    <row r="952" spans="1:16" x14ac:dyDescent="0.25">
      <c r="A952" s="36">
        <v>948</v>
      </c>
      <c r="B952" s="37"/>
      <c r="C952" s="37"/>
      <c r="D952" s="37"/>
      <c r="E952" s="37"/>
      <c r="F952" s="37"/>
      <c r="H952" s="1"/>
      <c r="I952" s="1"/>
      <c r="J952" s="1"/>
      <c r="K952" s="1"/>
      <c r="L952" s="1"/>
      <c r="M952" s="1"/>
      <c r="N952" s="1"/>
      <c r="O952" s="1"/>
      <c r="P952" s="1"/>
    </row>
    <row r="953" spans="1:16" x14ac:dyDescent="0.25">
      <c r="A953" s="36">
        <v>949</v>
      </c>
      <c r="B953" s="37"/>
      <c r="C953" s="37"/>
      <c r="D953" s="37"/>
      <c r="E953" s="37"/>
      <c r="F953" s="37"/>
      <c r="H953" s="1"/>
      <c r="I953" s="1"/>
      <c r="J953" s="1"/>
      <c r="K953" s="1"/>
      <c r="L953" s="1"/>
      <c r="M953" s="1"/>
      <c r="N953" s="1"/>
      <c r="O953" s="1"/>
      <c r="P953" s="1"/>
    </row>
    <row r="954" spans="1:16" x14ac:dyDescent="0.25">
      <c r="A954" s="36">
        <v>950</v>
      </c>
      <c r="B954" s="37"/>
      <c r="C954" s="37"/>
      <c r="D954" s="37"/>
      <c r="E954" s="37"/>
      <c r="F954" s="37"/>
      <c r="H954" s="1"/>
      <c r="I954" s="1"/>
      <c r="J954" s="1"/>
      <c r="K954" s="1"/>
      <c r="L954" s="1"/>
      <c r="M954" s="1"/>
      <c r="N954" s="1"/>
      <c r="O954" s="1"/>
      <c r="P954" s="1"/>
    </row>
    <row r="955" spans="1:16" x14ac:dyDescent="0.25">
      <c r="A955" s="36">
        <v>951</v>
      </c>
      <c r="B955" s="37"/>
      <c r="C955" s="37"/>
      <c r="D955" s="37"/>
      <c r="E955" s="37"/>
      <c r="F955" s="37"/>
      <c r="H955" s="1"/>
      <c r="I955" s="1"/>
      <c r="J955" s="1"/>
      <c r="K955" s="1"/>
      <c r="L955" s="1"/>
      <c r="M955" s="1"/>
      <c r="N955" s="1"/>
      <c r="O955" s="1"/>
      <c r="P955" s="1"/>
    </row>
    <row r="956" spans="1:16" x14ac:dyDescent="0.25">
      <c r="A956" s="36">
        <v>952</v>
      </c>
      <c r="B956" s="37"/>
      <c r="C956" s="37"/>
      <c r="D956" s="37"/>
      <c r="E956" s="37"/>
      <c r="F956" s="37"/>
      <c r="H956" s="1"/>
      <c r="I956" s="1"/>
      <c r="J956" s="1"/>
      <c r="K956" s="1"/>
      <c r="L956" s="1"/>
      <c r="M956" s="1"/>
      <c r="N956" s="1"/>
      <c r="O956" s="1"/>
      <c r="P956" s="1"/>
    </row>
    <row r="957" spans="1:16" x14ac:dyDescent="0.25">
      <c r="A957" s="36">
        <v>953</v>
      </c>
      <c r="B957" s="37"/>
      <c r="C957" s="37"/>
      <c r="D957" s="37"/>
      <c r="E957" s="37"/>
      <c r="F957" s="37"/>
      <c r="H957" s="1"/>
      <c r="I957" s="1"/>
      <c r="J957" s="1"/>
      <c r="K957" s="1"/>
      <c r="L957" s="1"/>
      <c r="M957" s="1"/>
      <c r="N957" s="1"/>
      <c r="O957" s="1"/>
      <c r="P957" s="1"/>
    </row>
    <row r="958" spans="1:16" x14ac:dyDescent="0.25">
      <c r="A958" s="36">
        <v>954</v>
      </c>
      <c r="B958" s="37"/>
      <c r="C958" s="37"/>
      <c r="D958" s="37"/>
      <c r="E958" s="37"/>
      <c r="F958" s="37"/>
      <c r="H958" s="1"/>
      <c r="I958" s="1"/>
      <c r="J958" s="1"/>
      <c r="K958" s="1"/>
      <c r="L958" s="1"/>
      <c r="M958" s="1"/>
      <c r="N958" s="1"/>
      <c r="O958" s="1"/>
      <c r="P958" s="1"/>
    </row>
    <row r="959" spans="1:16" x14ac:dyDescent="0.25">
      <c r="A959" s="36">
        <v>955</v>
      </c>
      <c r="B959" s="37"/>
      <c r="C959" s="37"/>
      <c r="D959" s="37"/>
      <c r="E959" s="37"/>
      <c r="F959" s="37"/>
      <c r="H959" s="1"/>
      <c r="I959" s="1"/>
      <c r="J959" s="1"/>
      <c r="K959" s="1"/>
      <c r="L959" s="1"/>
      <c r="M959" s="1"/>
      <c r="N959" s="1"/>
      <c r="O959" s="1"/>
      <c r="P959" s="1"/>
    </row>
    <row r="960" spans="1:16" x14ac:dyDescent="0.25">
      <c r="A960" s="36">
        <v>956</v>
      </c>
      <c r="B960" s="37"/>
      <c r="C960" s="37"/>
      <c r="D960" s="37"/>
      <c r="E960" s="37"/>
      <c r="F960" s="37"/>
      <c r="H960" s="1"/>
      <c r="I960" s="1"/>
      <c r="J960" s="1"/>
      <c r="K960" s="1"/>
      <c r="L960" s="1"/>
      <c r="M960" s="1"/>
      <c r="N960" s="1"/>
      <c r="O960" s="1"/>
      <c r="P960" s="1"/>
    </row>
    <row r="961" spans="1:16" x14ac:dyDescent="0.25">
      <c r="A961" s="36">
        <v>957</v>
      </c>
      <c r="B961" s="37"/>
      <c r="C961" s="37"/>
      <c r="D961" s="37"/>
      <c r="E961" s="37"/>
      <c r="F961" s="37"/>
      <c r="H961" s="1"/>
      <c r="I961" s="1"/>
      <c r="J961" s="1"/>
      <c r="K961" s="1"/>
      <c r="L961" s="1"/>
      <c r="M961" s="1"/>
      <c r="N961" s="1"/>
      <c r="O961" s="1"/>
      <c r="P961" s="1"/>
    </row>
    <row r="962" spans="1:16" x14ac:dyDescent="0.25">
      <c r="A962" s="36">
        <v>958</v>
      </c>
      <c r="B962" s="37"/>
      <c r="C962" s="37"/>
      <c r="D962" s="37"/>
      <c r="E962" s="37"/>
      <c r="F962" s="37"/>
      <c r="H962" s="1"/>
      <c r="I962" s="1"/>
      <c r="J962" s="1"/>
      <c r="K962" s="1"/>
      <c r="L962" s="1"/>
      <c r="M962" s="1"/>
      <c r="N962" s="1"/>
      <c r="O962" s="1"/>
      <c r="P962" s="1"/>
    </row>
    <row r="963" spans="1:16" x14ac:dyDescent="0.25">
      <c r="A963" s="36">
        <v>959</v>
      </c>
      <c r="B963" s="37"/>
      <c r="C963" s="37"/>
      <c r="D963" s="37"/>
      <c r="E963" s="37"/>
      <c r="F963" s="37"/>
      <c r="H963" s="1"/>
      <c r="I963" s="1"/>
      <c r="J963" s="1"/>
      <c r="K963" s="1"/>
      <c r="L963" s="1"/>
      <c r="M963" s="1"/>
      <c r="N963" s="1"/>
      <c r="O963" s="1"/>
      <c r="P963" s="1"/>
    </row>
    <row r="964" spans="1:16" x14ac:dyDescent="0.25">
      <c r="A964" s="36">
        <v>960</v>
      </c>
      <c r="B964" s="37"/>
      <c r="C964" s="37"/>
      <c r="D964" s="37"/>
      <c r="E964" s="37"/>
      <c r="F964" s="37"/>
      <c r="H964" s="1"/>
      <c r="I964" s="1"/>
      <c r="J964" s="1"/>
      <c r="K964" s="1"/>
      <c r="L964" s="1"/>
      <c r="M964" s="1"/>
      <c r="N964" s="1"/>
      <c r="O964" s="1"/>
      <c r="P964" s="1"/>
    </row>
    <row r="965" spans="1:16" x14ac:dyDescent="0.25">
      <c r="A965" s="36">
        <v>961</v>
      </c>
      <c r="B965" s="37"/>
      <c r="C965" s="37"/>
      <c r="D965" s="37"/>
      <c r="E965" s="37"/>
      <c r="F965" s="37"/>
      <c r="H965" s="1"/>
      <c r="I965" s="1"/>
      <c r="J965" s="1"/>
      <c r="K965" s="1"/>
      <c r="L965" s="1"/>
      <c r="M965" s="1"/>
      <c r="N965" s="1"/>
      <c r="O965" s="1"/>
      <c r="P965" s="1"/>
    </row>
    <row r="966" spans="1:16" x14ac:dyDescent="0.25">
      <c r="A966" s="36">
        <v>962</v>
      </c>
      <c r="B966" s="37"/>
      <c r="C966" s="37"/>
      <c r="D966" s="37"/>
      <c r="E966" s="37"/>
      <c r="F966" s="37"/>
      <c r="H966" s="1"/>
      <c r="I966" s="1"/>
      <c r="J966" s="1"/>
      <c r="K966" s="1"/>
      <c r="L966" s="1"/>
      <c r="M966" s="1"/>
      <c r="N966" s="1"/>
      <c r="O966" s="1"/>
      <c r="P966" s="1"/>
    </row>
    <row r="967" spans="1:16" x14ac:dyDescent="0.25">
      <c r="A967" s="36">
        <v>963</v>
      </c>
      <c r="B967" s="37"/>
      <c r="C967" s="37"/>
      <c r="D967" s="37"/>
      <c r="E967" s="37"/>
      <c r="F967" s="37"/>
      <c r="H967" s="1"/>
      <c r="I967" s="1"/>
      <c r="J967" s="1"/>
      <c r="K967" s="1"/>
      <c r="L967" s="1"/>
      <c r="M967" s="1"/>
      <c r="N967" s="1"/>
      <c r="O967" s="1"/>
      <c r="P967" s="1"/>
    </row>
    <row r="968" spans="1:16" x14ac:dyDescent="0.25">
      <c r="A968" s="36">
        <v>964</v>
      </c>
      <c r="B968" s="37"/>
      <c r="C968" s="37"/>
      <c r="D968" s="37"/>
      <c r="E968" s="37"/>
      <c r="F968" s="37"/>
      <c r="H968" s="1"/>
      <c r="I968" s="1"/>
      <c r="J968" s="1"/>
      <c r="K968" s="1"/>
      <c r="L968" s="1"/>
      <c r="M968" s="1"/>
      <c r="N968" s="1"/>
      <c r="O968" s="1"/>
      <c r="P968" s="1"/>
    </row>
    <row r="969" spans="1:16" x14ac:dyDescent="0.25">
      <c r="A969" s="36">
        <v>965</v>
      </c>
      <c r="B969" s="37"/>
      <c r="C969" s="37"/>
      <c r="D969" s="37"/>
      <c r="E969" s="37"/>
      <c r="F969" s="37"/>
      <c r="H969" s="1"/>
      <c r="I969" s="1"/>
      <c r="J969" s="1"/>
      <c r="K969" s="1"/>
      <c r="L969" s="1"/>
      <c r="M969" s="1"/>
      <c r="N969" s="1"/>
      <c r="O969" s="1"/>
      <c r="P969" s="1"/>
    </row>
    <row r="970" spans="1:16" x14ac:dyDescent="0.25">
      <c r="A970" s="36">
        <v>966</v>
      </c>
      <c r="B970" s="37"/>
      <c r="C970" s="37"/>
      <c r="D970" s="37"/>
      <c r="E970" s="37"/>
      <c r="F970" s="37"/>
      <c r="H970" s="1"/>
      <c r="I970" s="1"/>
      <c r="J970" s="1"/>
      <c r="K970" s="1"/>
      <c r="L970" s="1"/>
      <c r="M970" s="1"/>
      <c r="N970" s="1"/>
      <c r="O970" s="1"/>
      <c r="P970" s="1"/>
    </row>
    <row r="971" spans="1:16" x14ac:dyDescent="0.25">
      <c r="A971" s="36">
        <v>967</v>
      </c>
      <c r="B971" s="37"/>
      <c r="C971" s="37"/>
      <c r="D971" s="37"/>
      <c r="E971" s="37"/>
      <c r="F971" s="37"/>
      <c r="H971" s="1"/>
      <c r="I971" s="1"/>
      <c r="J971" s="1"/>
      <c r="K971" s="1"/>
      <c r="L971" s="1"/>
      <c r="M971" s="1"/>
      <c r="N971" s="1"/>
      <c r="O971" s="1"/>
      <c r="P971" s="1"/>
    </row>
    <row r="972" spans="1:16" x14ac:dyDescent="0.25">
      <c r="A972" s="36">
        <v>968</v>
      </c>
      <c r="B972" s="37"/>
      <c r="C972" s="37"/>
      <c r="D972" s="37"/>
      <c r="E972" s="37"/>
      <c r="F972" s="37"/>
      <c r="H972" s="1"/>
      <c r="I972" s="1"/>
      <c r="J972" s="1"/>
      <c r="K972" s="1"/>
      <c r="L972" s="1"/>
      <c r="M972" s="1"/>
      <c r="N972" s="1"/>
      <c r="O972" s="1"/>
      <c r="P972" s="1"/>
    </row>
    <row r="973" spans="1:16" x14ac:dyDescent="0.25">
      <c r="A973" s="36">
        <v>969</v>
      </c>
      <c r="B973" s="37"/>
      <c r="C973" s="37"/>
      <c r="D973" s="37"/>
      <c r="E973" s="37"/>
      <c r="F973" s="37"/>
      <c r="H973" s="1"/>
      <c r="I973" s="1"/>
      <c r="J973" s="1"/>
      <c r="K973" s="1"/>
      <c r="L973" s="1"/>
      <c r="M973" s="1"/>
      <c r="N973" s="1"/>
      <c r="O973" s="1"/>
      <c r="P973" s="1"/>
    </row>
    <row r="974" spans="1:16" x14ac:dyDescent="0.25">
      <c r="A974" s="36">
        <v>970</v>
      </c>
      <c r="B974" s="37"/>
      <c r="C974" s="37"/>
      <c r="D974" s="37"/>
      <c r="E974" s="37"/>
      <c r="F974" s="37"/>
      <c r="H974" s="1"/>
      <c r="I974" s="1"/>
      <c r="J974" s="1"/>
      <c r="K974" s="1"/>
      <c r="L974" s="1"/>
      <c r="M974" s="1"/>
      <c r="N974" s="1"/>
      <c r="O974" s="1"/>
      <c r="P974" s="1"/>
    </row>
    <row r="975" spans="1:16" x14ac:dyDescent="0.25">
      <c r="A975" s="36">
        <v>971</v>
      </c>
      <c r="B975" s="37"/>
      <c r="C975" s="37"/>
      <c r="D975" s="37"/>
      <c r="E975" s="37"/>
      <c r="F975" s="37"/>
      <c r="H975" s="1"/>
      <c r="I975" s="1"/>
      <c r="J975" s="1"/>
      <c r="K975" s="1"/>
      <c r="L975" s="1"/>
      <c r="M975" s="1"/>
      <c r="N975" s="1"/>
      <c r="O975" s="1"/>
      <c r="P975" s="1"/>
    </row>
    <row r="976" spans="1:16" x14ac:dyDescent="0.25">
      <c r="A976" s="36">
        <v>972</v>
      </c>
      <c r="B976" s="37"/>
      <c r="C976" s="37"/>
      <c r="D976" s="37"/>
      <c r="E976" s="37"/>
      <c r="F976" s="37"/>
      <c r="H976" s="1"/>
      <c r="I976" s="1"/>
      <c r="J976" s="1"/>
      <c r="K976" s="1"/>
      <c r="L976" s="1"/>
      <c r="M976" s="1"/>
      <c r="N976" s="1"/>
      <c r="O976" s="1"/>
      <c r="P976" s="1"/>
    </row>
    <row r="977" spans="1:16" x14ac:dyDescent="0.25">
      <c r="A977" s="36">
        <v>973</v>
      </c>
      <c r="B977" s="37"/>
      <c r="C977" s="37"/>
      <c r="D977" s="37"/>
      <c r="E977" s="37"/>
      <c r="F977" s="37"/>
      <c r="H977" s="1"/>
      <c r="I977" s="1"/>
      <c r="J977" s="1"/>
      <c r="K977" s="1"/>
      <c r="L977" s="1"/>
      <c r="M977" s="1"/>
      <c r="N977" s="1"/>
      <c r="O977" s="1"/>
      <c r="P977" s="1"/>
    </row>
    <row r="978" spans="1:16" x14ac:dyDescent="0.25">
      <c r="A978" s="36">
        <v>974</v>
      </c>
      <c r="B978" s="37"/>
      <c r="C978" s="37"/>
      <c r="D978" s="37"/>
      <c r="E978" s="37"/>
      <c r="F978" s="37"/>
      <c r="H978" s="1"/>
      <c r="I978" s="1"/>
      <c r="J978" s="1"/>
      <c r="K978" s="1"/>
      <c r="L978" s="1"/>
      <c r="M978" s="1"/>
      <c r="N978" s="1"/>
      <c r="O978" s="1"/>
      <c r="P978" s="1"/>
    </row>
    <row r="979" spans="1:16" x14ac:dyDescent="0.25">
      <c r="A979" s="36">
        <v>975</v>
      </c>
      <c r="B979" s="37"/>
      <c r="C979" s="37"/>
      <c r="D979" s="37"/>
      <c r="E979" s="37"/>
      <c r="F979" s="37"/>
      <c r="H979" s="1"/>
      <c r="I979" s="1"/>
      <c r="J979" s="1"/>
      <c r="K979" s="1"/>
      <c r="L979" s="1"/>
      <c r="M979" s="1"/>
      <c r="N979" s="1"/>
      <c r="O979" s="1"/>
      <c r="P979" s="1"/>
    </row>
    <row r="980" spans="1:16" x14ac:dyDescent="0.25">
      <c r="A980" s="36">
        <v>976</v>
      </c>
      <c r="B980" s="37"/>
      <c r="C980" s="37"/>
      <c r="D980" s="37"/>
      <c r="E980" s="37"/>
      <c r="F980" s="37"/>
      <c r="H980" s="1"/>
      <c r="I980" s="1"/>
      <c r="J980" s="1"/>
      <c r="K980" s="1"/>
      <c r="L980" s="1"/>
      <c r="M980" s="1"/>
      <c r="N980" s="1"/>
      <c r="O980" s="1"/>
      <c r="P980" s="1"/>
    </row>
    <row r="981" spans="1:16" x14ac:dyDescent="0.25">
      <c r="A981" s="36">
        <v>977</v>
      </c>
      <c r="B981" s="37"/>
      <c r="C981" s="37"/>
      <c r="D981" s="37"/>
      <c r="E981" s="37"/>
      <c r="F981" s="37"/>
      <c r="H981" s="1"/>
      <c r="I981" s="1"/>
      <c r="J981" s="1"/>
      <c r="K981" s="1"/>
      <c r="L981" s="1"/>
      <c r="M981" s="1"/>
      <c r="N981" s="1"/>
      <c r="O981" s="1"/>
      <c r="P981" s="1"/>
    </row>
    <row r="982" spans="1:16" x14ac:dyDescent="0.25">
      <c r="A982" s="36">
        <v>978</v>
      </c>
      <c r="B982" s="37"/>
      <c r="C982" s="37"/>
      <c r="D982" s="37"/>
      <c r="E982" s="37"/>
      <c r="F982" s="37"/>
      <c r="H982" s="1"/>
      <c r="I982" s="1"/>
      <c r="J982" s="1"/>
      <c r="K982" s="1"/>
      <c r="L982" s="1"/>
      <c r="M982" s="1"/>
      <c r="N982" s="1"/>
      <c r="O982" s="1"/>
      <c r="P982" s="1"/>
    </row>
    <row r="983" spans="1:16" x14ac:dyDescent="0.25">
      <c r="A983" s="36">
        <v>979</v>
      </c>
      <c r="B983" s="37"/>
      <c r="C983" s="37"/>
      <c r="D983" s="37"/>
      <c r="E983" s="37"/>
      <c r="F983" s="37"/>
      <c r="H983" s="1"/>
      <c r="I983" s="1"/>
      <c r="J983" s="1"/>
      <c r="K983" s="1"/>
      <c r="L983" s="1"/>
      <c r="M983" s="1"/>
      <c r="N983" s="1"/>
      <c r="O983" s="1"/>
      <c r="P983" s="1"/>
    </row>
    <row r="984" spans="1:16" x14ac:dyDescent="0.25">
      <c r="A984" s="36">
        <v>980</v>
      </c>
      <c r="B984" s="37"/>
      <c r="C984" s="37"/>
      <c r="D984" s="37"/>
      <c r="E984" s="37"/>
      <c r="F984" s="37"/>
      <c r="H984" s="1"/>
      <c r="I984" s="1"/>
      <c r="J984" s="1"/>
      <c r="K984" s="1"/>
      <c r="L984" s="1"/>
      <c r="M984" s="1"/>
      <c r="N984" s="1"/>
      <c r="O984" s="1"/>
      <c r="P984" s="1"/>
    </row>
    <row r="985" spans="1:16" x14ac:dyDescent="0.25">
      <c r="A985" s="36">
        <v>981</v>
      </c>
      <c r="B985" s="37"/>
      <c r="C985" s="37"/>
      <c r="D985" s="37"/>
      <c r="E985" s="37"/>
      <c r="F985" s="37"/>
      <c r="H985" s="1"/>
      <c r="I985" s="1"/>
      <c r="J985" s="1"/>
      <c r="K985" s="1"/>
      <c r="L985" s="1"/>
      <c r="M985" s="1"/>
      <c r="N985" s="1"/>
      <c r="O985" s="1"/>
      <c r="P985" s="1"/>
    </row>
    <row r="986" spans="1:16" x14ac:dyDescent="0.25">
      <c r="A986" s="36">
        <v>982</v>
      </c>
      <c r="B986" s="37"/>
      <c r="C986" s="37"/>
      <c r="D986" s="37"/>
      <c r="E986" s="37"/>
      <c r="F986" s="37"/>
      <c r="H986" s="1"/>
      <c r="I986" s="1"/>
      <c r="J986" s="1"/>
      <c r="K986" s="1"/>
      <c r="L986" s="1"/>
      <c r="M986" s="1"/>
      <c r="N986" s="1"/>
      <c r="O986" s="1"/>
      <c r="P986" s="1"/>
    </row>
    <row r="987" spans="1:16" x14ac:dyDescent="0.25">
      <c r="A987" s="36">
        <v>983</v>
      </c>
      <c r="B987" s="37"/>
      <c r="C987" s="37"/>
      <c r="D987" s="37"/>
      <c r="E987" s="37"/>
      <c r="F987" s="37"/>
      <c r="H987" s="1"/>
      <c r="I987" s="1"/>
      <c r="J987" s="1"/>
      <c r="K987" s="1"/>
      <c r="L987" s="1"/>
      <c r="M987" s="1"/>
      <c r="N987" s="1"/>
      <c r="O987" s="1"/>
      <c r="P987" s="1"/>
    </row>
    <row r="988" spans="1:16" x14ac:dyDescent="0.25">
      <c r="A988" s="36">
        <v>984</v>
      </c>
      <c r="B988" s="37"/>
      <c r="C988" s="37"/>
      <c r="D988" s="37"/>
      <c r="E988" s="37"/>
      <c r="F988" s="37"/>
      <c r="H988" s="1"/>
      <c r="I988" s="1"/>
      <c r="J988" s="1"/>
      <c r="K988" s="1"/>
      <c r="L988" s="1"/>
      <c r="M988" s="1"/>
      <c r="N988" s="1"/>
      <c r="O988" s="1"/>
      <c r="P988" s="1"/>
    </row>
    <row r="989" spans="1:16" x14ac:dyDescent="0.25">
      <c r="A989" s="36">
        <v>985</v>
      </c>
      <c r="B989" s="37"/>
      <c r="C989" s="37"/>
      <c r="D989" s="37"/>
      <c r="E989" s="37"/>
      <c r="F989" s="37"/>
      <c r="H989" s="1"/>
      <c r="I989" s="1"/>
      <c r="J989" s="1"/>
      <c r="K989" s="1"/>
      <c r="L989" s="1"/>
      <c r="M989" s="1"/>
      <c r="N989" s="1"/>
      <c r="O989" s="1"/>
      <c r="P989" s="1"/>
    </row>
    <row r="990" spans="1:16" x14ac:dyDescent="0.25">
      <c r="A990" s="36">
        <v>986</v>
      </c>
      <c r="B990" s="37"/>
      <c r="C990" s="37"/>
      <c r="D990" s="37"/>
      <c r="E990" s="37"/>
      <c r="F990" s="37"/>
      <c r="H990" s="1"/>
      <c r="I990" s="1"/>
      <c r="J990" s="1"/>
      <c r="K990" s="1"/>
      <c r="L990" s="1"/>
      <c r="M990" s="1"/>
      <c r="N990" s="1"/>
      <c r="O990" s="1"/>
      <c r="P990" s="1"/>
    </row>
    <row r="991" spans="1:16" x14ac:dyDescent="0.25">
      <c r="A991" s="36">
        <v>987</v>
      </c>
      <c r="B991" s="37"/>
      <c r="C991" s="37"/>
      <c r="D991" s="37"/>
      <c r="E991" s="37"/>
      <c r="F991" s="37"/>
      <c r="H991" s="1"/>
      <c r="I991" s="1"/>
      <c r="J991" s="1"/>
      <c r="K991" s="1"/>
      <c r="L991" s="1"/>
      <c r="M991" s="1"/>
      <c r="N991" s="1"/>
      <c r="O991" s="1"/>
      <c r="P991" s="1"/>
    </row>
    <row r="992" spans="1:16" x14ac:dyDescent="0.25">
      <c r="A992" s="36">
        <v>988</v>
      </c>
      <c r="B992" s="37"/>
      <c r="C992" s="37"/>
      <c r="D992" s="37"/>
      <c r="E992" s="37"/>
      <c r="F992" s="37"/>
      <c r="H992" s="1"/>
      <c r="I992" s="1"/>
      <c r="J992" s="1"/>
      <c r="K992" s="1"/>
      <c r="L992" s="1"/>
      <c r="M992" s="1"/>
      <c r="N992" s="1"/>
      <c r="O992" s="1"/>
      <c r="P992" s="1"/>
    </row>
    <row r="993" spans="1:54" x14ac:dyDescent="0.25">
      <c r="A993" s="36">
        <v>989</v>
      </c>
      <c r="B993" s="37"/>
      <c r="C993" s="37"/>
      <c r="D993" s="37"/>
      <c r="E993" s="37"/>
      <c r="F993" s="37"/>
      <c r="H993" s="1"/>
      <c r="I993" s="1"/>
      <c r="J993" s="1"/>
      <c r="K993" s="1"/>
      <c r="L993" s="1"/>
      <c r="M993" s="1"/>
      <c r="N993" s="1"/>
      <c r="O993" s="1"/>
      <c r="P993" s="1"/>
    </row>
    <row r="994" spans="1:54" x14ac:dyDescent="0.25">
      <c r="A994" s="36">
        <v>990</v>
      </c>
      <c r="B994" s="37"/>
      <c r="C994" s="37"/>
      <c r="D994" s="37"/>
      <c r="E994" s="37"/>
      <c r="F994" s="37"/>
      <c r="H994" s="1"/>
      <c r="I994" s="1"/>
      <c r="J994" s="1"/>
      <c r="K994" s="1"/>
      <c r="L994" s="1"/>
      <c r="M994" s="1"/>
      <c r="N994" s="1"/>
      <c r="O994" s="1"/>
      <c r="P994" s="1"/>
    </row>
    <row r="995" spans="1:54" x14ac:dyDescent="0.25">
      <c r="A995" s="36">
        <v>991</v>
      </c>
      <c r="B995" s="37"/>
      <c r="C995" s="37"/>
      <c r="D995" s="37"/>
      <c r="E995" s="37"/>
      <c r="F995" s="37"/>
      <c r="H995" s="1"/>
      <c r="I995" s="1"/>
      <c r="J995" s="1"/>
      <c r="K995" s="1"/>
      <c r="L995" s="1"/>
      <c r="M995" s="1"/>
      <c r="N995" s="1"/>
      <c r="O995" s="1"/>
      <c r="P995" s="1"/>
    </row>
    <row r="996" spans="1:54" x14ac:dyDescent="0.25">
      <c r="A996" s="36">
        <v>992</v>
      </c>
      <c r="B996" s="37"/>
      <c r="C996" s="37"/>
      <c r="D996" s="37"/>
      <c r="E996" s="37"/>
      <c r="F996" s="37"/>
      <c r="H996" s="1"/>
      <c r="I996" s="1"/>
      <c r="J996" s="1"/>
      <c r="K996" s="1"/>
      <c r="L996" s="1"/>
      <c r="M996" s="1"/>
      <c r="N996" s="1"/>
      <c r="O996" s="1"/>
      <c r="P996" s="1"/>
    </row>
    <row r="997" spans="1:54" x14ac:dyDescent="0.25">
      <c r="A997" s="36">
        <v>993</v>
      </c>
      <c r="B997" s="37"/>
      <c r="C997" s="37"/>
      <c r="D997" s="37"/>
      <c r="E997" s="37"/>
      <c r="F997" s="37"/>
      <c r="H997" s="1"/>
      <c r="I997" s="1"/>
      <c r="J997" s="1"/>
      <c r="K997" s="1"/>
      <c r="L997" s="1"/>
      <c r="M997" s="1"/>
      <c r="N997" s="1"/>
      <c r="O997" s="1"/>
      <c r="P997" s="1"/>
    </row>
    <row r="998" spans="1:54" x14ac:dyDescent="0.25">
      <c r="A998" s="36">
        <v>994</v>
      </c>
      <c r="B998" s="37"/>
      <c r="C998" s="37"/>
      <c r="D998" s="37"/>
      <c r="E998" s="37"/>
      <c r="F998" s="37"/>
      <c r="H998" s="1"/>
      <c r="I998" s="1"/>
      <c r="J998" s="1"/>
      <c r="K998" s="1"/>
      <c r="L998" s="1"/>
      <c r="M998" s="1"/>
      <c r="N998" s="1"/>
      <c r="O998" s="1"/>
      <c r="P998" s="1"/>
    </row>
    <row r="999" spans="1:54" x14ac:dyDescent="0.25">
      <c r="A999" s="36">
        <v>995</v>
      </c>
      <c r="B999" s="37"/>
      <c r="C999" s="37"/>
      <c r="D999" s="37"/>
      <c r="E999" s="37"/>
      <c r="F999" s="37"/>
      <c r="H999" s="1"/>
      <c r="I999" s="1"/>
      <c r="J999" s="1"/>
      <c r="K999" s="1"/>
      <c r="L999" s="1"/>
      <c r="M999" s="1"/>
      <c r="N999" s="1"/>
      <c r="O999" s="1"/>
      <c r="P999" s="1"/>
    </row>
    <row r="1000" spans="1:54" x14ac:dyDescent="0.25">
      <c r="A1000" s="36">
        <v>996</v>
      </c>
      <c r="B1000" s="37"/>
      <c r="C1000" s="37"/>
      <c r="D1000" s="37"/>
      <c r="E1000" s="37"/>
      <c r="F1000" s="37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54" x14ac:dyDescent="0.25">
      <c r="A1001" s="36">
        <v>997</v>
      </c>
      <c r="B1001" s="37"/>
      <c r="C1001" s="37"/>
      <c r="D1001" s="37"/>
      <c r="E1001" s="37"/>
      <c r="F1001" s="37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54" x14ac:dyDescent="0.25">
      <c r="A1002" s="36">
        <v>998</v>
      </c>
      <c r="B1002" s="37"/>
      <c r="C1002" s="37"/>
      <c r="D1002" s="37"/>
      <c r="E1002" s="37"/>
      <c r="F1002" s="37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54" x14ac:dyDescent="0.25">
      <c r="A1003" s="36">
        <v>999</v>
      </c>
      <c r="B1003" s="37"/>
      <c r="C1003" s="37"/>
      <c r="D1003" s="37"/>
      <c r="E1003" s="37"/>
      <c r="F1003" s="37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54" x14ac:dyDescent="0.25">
      <c r="A1004" s="36">
        <v>1000</v>
      </c>
      <c r="B1004" s="37"/>
      <c r="C1004" s="37"/>
      <c r="D1004" s="37"/>
      <c r="E1004" s="37"/>
      <c r="F1004" s="37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54" s="1" customFormat="1" x14ac:dyDescent="0.25">
      <c r="R1005" s="33"/>
      <c r="Y1005" s="34"/>
      <c r="Z1005" s="34"/>
      <c r="AA1005" s="34"/>
      <c r="AB1005" s="34"/>
      <c r="AC1005" s="34"/>
      <c r="AD1005" s="34"/>
      <c r="AE1005" s="34"/>
      <c r="AF1005" s="34"/>
      <c r="AG1005" s="34"/>
      <c r="AH1005" s="288"/>
      <c r="AI1005" s="288"/>
      <c r="AJ1005" s="34"/>
      <c r="AK1005" s="34"/>
      <c r="AL1005" s="34"/>
      <c r="AM1005" s="34"/>
      <c r="AN1005" s="34"/>
      <c r="AO1005" s="34"/>
      <c r="AP1005" s="34"/>
      <c r="AQ1005" s="34"/>
      <c r="AR1005" s="34"/>
      <c r="AS1005" s="34"/>
      <c r="AT1005" s="34"/>
      <c r="AU1005" s="34"/>
      <c r="AV1005" s="34"/>
      <c r="AW1005" s="34"/>
      <c r="AX1005" s="34"/>
      <c r="AY1005" s="34"/>
      <c r="AZ1005" s="34"/>
      <c r="BA1005" s="34"/>
      <c r="BB1005" s="34"/>
    </row>
    <row r="1006" spans="1:54" s="1" customFormat="1" x14ac:dyDescent="0.25">
      <c r="R1006" s="33"/>
      <c r="Y1006" s="34"/>
      <c r="Z1006" s="34"/>
      <c r="AA1006" s="34"/>
      <c r="AB1006" s="34"/>
      <c r="AC1006" s="34"/>
      <c r="AD1006" s="34"/>
      <c r="AE1006" s="34"/>
      <c r="AF1006" s="34"/>
      <c r="AG1006" s="34"/>
      <c r="AH1006" s="288"/>
      <c r="AI1006" s="288"/>
      <c r="AJ1006" s="34"/>
      <c r="AK1006" s="34"/>
      <c r="AL1006" s="34"/>
      <c r="AM1006" s="34"/>
      <c r="AN1006" s="34"/>
      <c r="AO1006" s="34"/>
      <c r="AP1006" s="34"/>
      <c r="AQ1006" s="34"/>
      <c r="AR1006" s="34"/>
      <c r="AS1006" s="34"/>
      <c r="AT1006" s="34"/>
      <c r="AU1006" s="34"/>
      <c r="AV1006" s="34"/>
      <c r="AW1006" s="34"/>
      <c r="AX1006" s="34"/>
      <c r="AY1006" s="34"/>
      <c r="AZ1006" s="34"/>
      <c r="BA1006" s="34"/>
      <c r="BB1006" s="34"/>
    </row>
    <row r="1007" spans="1:54" s="1" customFormat="1" x14ac:dyDescent="0.25">
      <c r="R1007" s="33"/>
      <c r="Y1007" s="34"/>
      <c r="Z1007" s="34"/>
      <c r="AA1007" s="34"/>
      <c r="AB1007" s="34"/>
      <c r="AC1007" s="34"/>
      <c r="AD1007" s="34"/>
      <c r="AE1007" s="34"/>
      <c r="AF1007" s="34"/>
      <c r="AG1007" s="34"/>
      <c r="AH1007" s="288"/>
      <c r="AI1007" s="288"/>
      <c r="AJ1007" s="34"/>
      <c r="AK1007" s="34"/>
      <c r="AL1007" s="34"/>
      <c r="AM1007" s="34"/>
      <c r="AN1007" s="34"/>
      <c r="AO1007" s="34"/>
      <c r="AP1007" s="34"/>
      <c r="AQ1007" s="34"/>
      <c r="AR1007" s="34"/>
      <c r="AS1007" s="34"/>
      <c r="AT1007" s="34"/>
      <c r="AU1007" s="34"/>
      <c r="AV1007" s="34"/>
      <c r="AW1007" s="34"/>
      <c r="AX1007" s="34"/>
      <c r="AY1007" s="34"/>
      <c r="AZ1007" s="34"/>
      <c r="BA1007" s="34"/>
      <c r="BB1007" s="34"/>
    </row>
    <row r="1008" spans="1:54" s="1" customFormat="1" x14ac:dyDescent="0.25">
      <c r="R1008" s="33"/>
      <c r="Y1008" s="34"/>
      <c r="Z1008" s="34"/>
      <c r="AA1008" s="34"/>
      <c r="AB1008" s="34"/>
      <c r="AC1008" s="34"/>
      <c r="AD1008" s="34"/>
      <c r="AE1008" s="34"/>
      <c r="AF1008" s="34"/>
      <c r="AG1008" s="34"/>
      <c r="AH1008" s="288"/>
      <c r="AI1008" s="288"/>
      <c r="AJ1008" s="34"/>
      <c r="AK1008" s="34"/>
      <c r="AL1008" s="34"/>
      <c r="AM1008" s="34"/>
      <c r="AN1008" s="34"/>
      <c r="AO1008" s="34"/>
      <c r="AP1008" s="34"/>
      <c r="AQ1008" s="34"/>
      <c r="AR1008" s="34"/>
      <c r="AS1008" s="34"/>
      <c r="AT1008" s="34"/>
      <c r="AU1008" s="34"/>
      <c r="AV1008" s="34"/>
      <c r="AW1008" s="34"/>
      <c r="AX1008" s="34"/>
      <c r="AY1008" s="34"/>
      <c r="AZ1008" s="34"/>
      <c r="BA1008" s="34"/>
      <c r="BB1008" s="34"/>
    </row>
    <row r="1009" spans="18:54" s="1" customFormat="1" x14ac:dyDescent="0.25">
      <c r="R1009" s="33"/>
      <c r="Y1009" s="34"/>
      <c r="Z1009" s="34"/>
      <c r="AA1009" s="34"/>
      <c r="AB1009" s="34"/>
      <c r="AC1009" s="34"/>
      <c r="AD1009" s="34"/>
      <c r="AE1009" s="34"/>
      <c r="AF1009" s="34"/>
      <c r="AG1009" s="34"/>
      <c r="AH1009" s="288"/>
      <c r="AI1009" s="288"/>
      <c r="AJ1009" s="34"/>
      <c r="AK1009" s="34"/>
      <c r="AL1009" s="34"/>
      <c r="AM1009" s="34"/>
      <c r="AN1009" s="34"/>
      <c r="AO1009" s="34"/>
      <c r="AP1009" s="34"/>
      <c r="AQ1009" s="34"/>
      <c r="AR1009" s="34"/>
      <c r="AS1009" s="34"/>
      <c r="AT1009" s="34"/>
      <c r="AU1009" s="34"/>
      <c r="AV1009" s="34"/>
      <c r="AW1009" s="34"/>
      <c r="AX1009" s="34"/>
      <c r="AY1009" s="34"/>
      <c r="AZ1009" s="34"/>
      <c r="BA1009" s="34"/>
      <c r="BB1009" s="34"/>
    </row>
    <row r="1010" spans="18:54" s="1" customFormat="1" x14ac:dyDescent="0.25">
      <c r="R1010" s="33"/>
      <c r="Y1010" s="34"/>
      <c r="Z1010" s="34"/>
      <c r="AA1010" s="34"/>
      <c r="AB1010" s="34"/>
      <c r="AC1010" s="34"/>
      <c r="AD1010" s="34"/>
      <c r="AE1010" s="34"/>
      <c r="AF1010" s="34"/>
      <c r="AG1010" s="34"/>
      <c r="AH1010" s="288"/>
      <c r="AI1010" s="288"/>
      <c r="AJ1010" s="34"/>
      <c r="AK1010" s="34"/>
      <c r="AL1010" s="34"/>
      <c r="AM1010" s="34"/>
      <c r="AN1010" s="34"/>
      <c r="AO1010" s="34"/>
      <c r="AP1010" s="34"/>
      <c r="AQ1010" s="34"/>
      <c r="AR1010" s="34"/>
      <c r="AS1010" s="34"/>
      <c r="AT1010" s="34"/>
      <c r="AU1010" s="34"/>
      <c r="AV1010" s="34"/>
      <c r="AW1010" s="34"/>
      <c r="AX1010" s="34"/>
      <c r="AY1010" s="34"/>
      <c r="AZ1010" s="34"/>
      <c r="BA1010" s="34"/>
      <c r="BB1010" s="34"/>
    </row>
    <row r="1011" spans="18:54" s="1" customFormat="1" x14ac:dyDescent="0.25">
      <c r="R1011" s="33"/>
      <c r="Y1011" s="34"/>
      <c r="Z1011" s="34"/>
      <c r="AA1011" s="34"/>
      <c r="AB1011" s="34"/>
      <c r="AC1011" s="34"/>
      <c r="AD1011" s="34"/>
      <c r="AE1011" s="34"/>
      <c r="AF1011" s="34"/>
      <c r="AG1011" s="34"/>
      <c r="AH1011" s="288"/>
      <c r="AI1011" s="288"/>
      <c r="AJ1011" s="34"/>
      <c r="AK1011" s="34"/>
      <c r="AL1011" s="34"/>
      <c r="AM1011" s="34"/>
      <c r="AN1011" s="34"/>
      <c r="AO1011" s="34"/>
      <c r="AP1011" s="34"/>
      <c r="AQ1011" s="34"/>
      <c r="AR1011" s="34"/>
      <c r="AS1011" s="34"/>
      <c r="AT1011" s="34"/>
      <c r="AU1011" s="34"/>
      <c r="AV1011" s="34"/>
      <c r="AW1011" s="34"/>
      <c r="AX1011" s="34"/>
      <c r="AY1011" s="34"/>
      <c r="AZ1011" s="34"/>
      <c r="BA1011" s="34"/>
      <c r="BB1011" s="34"/>
    </row>
    <row r="1012" spans="18:54" s="1" customFormat="1" x14ac:dyDescent="0.25">
      <c r="R1012" s="33"/>
      <c r="Y1012" s="34"/>
      <c r="Z1012" s="34"/>
      <c r="AA1012" s="34"/>
      <c r="AB1012" s="34"/>
      <c r="AC1012" s="34"/>
      <c r="AD1012" s="34"/>
      <c r="AE1012" s="34"/>
      <c r="AF1012" s="34"/>
      <c r="AG1012" s="34"/>
      <c r="AH1012" s="288"/>
      <c r="AI1012" s="288"/>
      <c r="AJ1012" s="34"/>
      <c r="AK1012" s="34"/>
      <c r="AL1012" s="34"/>
      <c r="AM1012" s="34"/>
      <c r="AN1012" s="34"/>
      <c r="AO1012" s="34"/>
      <c r="AP1012" s="34"/>
      <c r="AQ1012" s="34"/>
      <c r="AR1012" s="34"/>
      <c r="AS1012" s="34"/>
      <c r="AT1012" s="34"/>
      <c r="AU1012" s="34"/>
      <c r="AV1012" s="34"/>
      <c r="AW1012" s="34"/>
      <c r="AX1012" s="34"/>
      <c r="AY1012" s="34"/>
      <c r="AZ1012" s="34"/>
      <c r="BA1012" s="34"/>
      <c r="BB1012" s="34"/>
    </row>
    <row r="1013" spans="18:54" s="1" customFormat="1" x14ac:dyDescent="0.25">
      <c r="R1013" s="33"/>
      <c r="Y1013" s="34"/>
      <c r="Z1013" s="34"/>
      <c r="AA1013" s="34"/>
      <c r="AB1013" s="34"/>
      <c r="AC1013" s="34"/>
      <c r="AD1013" s="34"/>
      <c r="AE1013" s="34"/>
      <c r="AF1013" s="34"/>
      <c r="AG1013" s="34"/>
      <c r="AH1013" s="288"/>
      <c r="AI1013" s="288"/>
      <c r="AJ1013" s="34"/>
      <c r="AK1013" s="34"/>
      <c r="AL1013" s="34"/>
      <c r="AM1013" s="34"/>
      <c r="AN1013" s="34"/>
      <c r="AO1013" s="34"/>
      <c r="AP1013" s="34"/>
      <c r="AQ1013" s="34"/>
      <c r="AR1013" s="34"/>
      <c r="AS1013" s="34"/>
      <c r="AT1013" s="34"/>
      <c r="AU1013" s="34"/>
      <c r="AV1013" s="34"/>
      <c r="AW1013" s="34"/>
      <c r="AX1013" s="34"/>
      <c r="AY1013" s="34"/>
      <c r="AZ1013" s="34"/>
      <c r="BA1013" s="34"/>
      <c r="BB1013" s="34"/>
    </row>
    <row r="1014" spans="18:54" s="1" customFormat="1" x14ac:dyDescent="0.25">
      <c r="R1014" s="33"/>
      <c r="Y1014" s="34"/>
      <c r="Z1014" s="34"/>
      <c r="AA1014" s="34"/>
      <c r="AB1014" s="34"/>
      <c r="AC1014" s="34"/>
      <c r="AD1014" s="34"/>
      <c r="AE1014" s="34"/>
      <c r="AF1014" s="34"/>
      <c r="AG1014" s="34"/>
      <c r="AH1014" s="288"/>
      <c r="AI1014" s="288"/>
      <c r="AJ1014" s="34"/>
      <c r="AK1014" s="34"/>
      <c r="AL1014" s="34"/>
      <c r="AM1014" s="34"/>
      <c r="AN1014" s="34"/>
      <c r="AO1014" s="34"/>
      <c r="AP1014" s="34"/>
      <c r="AQ1014" s="34"/>
      <c r="AR1014" s="34"/>
      <c r="AS1014" s="34"/>
      <c r="AT1014" s="34"/>
      <c r="AU1014" s="34"/>
      <c r="AV1014" s="34"/>
      <c r="AW1014" s="34"/>
      <c r="AX1014" s="34"/>
      <c r="AY1014" s="34"/>
      <c r="AZ1014" s="34"/>
      <c r="BA1014" s="34"/>
      <c r="BB1014" s="34"/>
    </row>
    <row r="1015" spans="18:54" s="1" customFormat="1" x14ac:dyDescent="0.25">
      <c r="R1015" s="33"/>
      <c r="Y1015" s="34"/>
      <c r="Z1015" s="34"/>
      <c r="AA1015" s="34"/>
      <c r="AB1015" s="34"/>
      <c r="AC1015" s="34"/>
      <c r="AD1015" s="34"/>
      <c r="AE1015" s="34"/>
      <c r="AF1015" s="34"/>
      <c r="AG1015" s="34"/>
      <c r="AH1015" s="288"/>
      <c r="AI1015" s="288"/>
      <c r="AJ1015" s="34"/>
      <c r="AK1015" s="34"/>
      <c r="AL1015" s="34"/>
      <c r="AM1015" s="34"/>
      <c r="AN1015" s="34"/>
      <c r="AO1015" s="34"/>
      <c r="AP1015" s="34"/>
      <c r="AQ1015" s="34"/>
      <c r="AR1015" s="34"/>
      <c r="AS1015" s="34"/>
      <c r="AT1015" s="34"/>
      <c r="AU1015" s="34"/>
      <c r="AV1015" s="34"/>
      <c r="AW1015" s="34"/>
      <c r="AX1015" s="34"/>
      <c r="AY1015" s="34"/>
      <c r="AZ1015" s="34"/>
      <c r="BA1015" s="34"/>
      <c r="BB1015" s="34"/>
    </row>
    <row r="1016" spans="18:54" s="1" customFormat="1" x14ac:dyDescent="0.25">
      <c r="R1016" s="33"/>
      <c r="Y1016" s="34"/>
      <c r="Z1016" s="34"/>
      <c r="AA1016" s="34"/>
      <c r="AB1016" s="34"/>
      <c r="AC1016" s="34"/>
      <c r="AD1016" s="34"/>
      <c r="AE1016" s="34"/>
      <c r="AF1016" s="34"/>
      <c r="AG1016" s="34"/>
      <c r="AH1016" s="288"/>
      <c r="AI1016" s="288"/>
      <c r="AJ1016" s="34"/>
      <c r="AK1016" s="34"/>
      <c r="AL1016" s="34"/>
      <c r="AM1016" s="34"/>
      <c r="AN1016" s="34"/>
      <c r="AO1016" s="34"/>
      <c r="AP1016" s="34"/>
      <c r="AQ1016" s="34"/>
      <c r="AR1016" s="34"/>
      <c r="AS1016" s="34"/>
      <c r="AT1016" s="34"/>
      <c r="AU1016" s="34"/>
      <c r="AV1016" s="34"/>
      <c r="AW1016" s="34"/>
      <c r="AX1016" s="34"/>
      <c r="AY1016" s="34"/>
      <c r="AZ1016" s="34"/>
      <c r="BA1016" s="34"/>
      <c r="BB1016" s="34"/>
    </row>
    <row r="1017" spans="18:54" s="1" customFormat="1" x14ac:dyDescent="0.25">
      <c r="R1017" s="33"/>
      <c r="Y1017" s="34"/>
      <c r="Z1017" s="34"/>
      <c r="AA1017" s="34"/>
      <c r="AB1017" s="34"/>
      <c r="AC1017" s="34"/>
      <c r="AD1017" s="34"/>
      <c r="AE1017" s="34"/>
      <c r="AF1017" s="34"/>
      <c r="AG1017" s="34"/>
      <c r="AH1017" s="288"/>
      <c r="AI1017" s="288"/>
      <c r="AJ1017" s="34"/>
      <c r="AK1017" s="34"/>
      <c r="AL1017" s="34"/>
      <c r="AM1017" s="34"/>
      <c r="AN1017" s="34"/>
      <c r="AO1017" s="34"/>
      <c r="AP1017" s="34"/>
      <c r="AQ1017" s="34"/>
      <c r="AR1017" s="34"/>
      <c r="AS1017" s="34"/>
      <c r="AT1017" s="34"/>
      <c r="AU1017" s="34"/>
      <c r="AV1017" s="34"/>
      <c r="AW1017" s="34"/>
      <c r="AX1017" s="34"/>
      <c r="AY1017" s="34"/>
      <c r="AZ1017" s="34"/>
      <c r="BA1017" s="34"/>
      <c r="BB1017" s="34"/>
    </row>
    <row r="1018" spans="18:54" s="1" customFormat="1" x14ac:dyDescent="0.25">
      <c r="R1018" s="33"/>
      <c r="Y1018" s="34"/>
      <c r="Z1018" s="34"/>
      <c r="AA1018" s="34"/>
      <c r="AB1018" s="34"/>
      <c r="AC1018" s="34"/>
      <c r="AD1018" s="34"/>
      <c r="AE1018" s="34"/>
      <c r="AF1018" s="34"/>
      <c r="AG1018" s="34"/>
      <c r="AH1018" s="288"/>
      <c r="AI1018" s="288"/>
      <c r="AJ1018" s="34"/>
      <c r="AK1018" s="34"/>
      <c r="AL1018" s="34"/>
      <c r="AM1018" s="34"/>
      <c r="AN1018" s="34"/>
      <c r="AO1018" s="34"/>
      <c r="AP1018" s="34"/>
      <c r="AQ1018" s="34"/>
      <c r="AR1018" s="34"/>
      <c r="AS1018" s="34"/>
      <c r="AT1018" s="34"/>
      <c r="AU1018" s="34"/>
      <c r="AV1018" s="34"/>
      <c r="AW1018" s="34"/>
      <c r="AX1018" s="34"/>
      <c r="AY1018" s="34"/>
      <c r="AZ1018" s="34"/>
      <c r="BA1018" s="34"/>
      <c r="BB1018" s="34"/>
    </row>
    <row r="1019" spans="18:54" s="1" customFormat="1" x14ac:dyDescent="0.25">
      <c r="R1019" s="33"/>
      <c r="Y1019" s="34"/>
      <c r="Z1019" s="34"/>
      <c r="AA1019" s="34"/>
      <c r="AB1019" s="34"/>
      <c r="AC1019" s="34"/>
      <c r="AD1019" s="34"/>
      <c r="AE1019" s="34"/>
      <c r="AF1019" s="34"/>
      <c r="AG1019" s="34"/>
      <c r="AH1019" s="288"/>
      <c r="AI1019" s="288"/>
      <c r="AJ1019" s="34"/>
      <c r="AK1019" s="34"/>
      <c r="AL1019" s="34"/>
      <c r="AM1019" s="34"/>
      <c r="AN1019" s="34"/>
      <c r="AO1019" s="34"/>
      <c r="AP1019" s="34"/>
      <c r="AQ1019" s="34"/>
      <c r="AR1019" s="34"/>
      <c r="AS1019" s="34"/>
      <c r="AT1019" s="34"/>
      <c r="AU1019" s="34"/>
      <c r="AV1019" s="34"/>
      <c r="AW1019" s="34"/>
      <c r="AX1019" s="34"/>
      <c r="AY1019" s="34"/>
      <c r="AZ1019" s="34"/>
      <c r="BA1019" s="34"/>
      <c r="BB1019" s="34"/>
    </row>
    <row r="1020" spans="18:54" s="1" customFormat="1" x14ac:dyDescent="0.25">
      <c r="R1020" s="33"/>
      <c r="Y1020" s="34"/>
      <c r="Z1020" s="34"/>
      <c r="AA1020" s="34"/>
      <c r="AB1020" s="34"/>
      <c r="AC1020" s="34"/>
      <c r="AD1020" s="34"/>
      <c r="AE1020" s="34"/>
      <c r="AF1020" s="34"/>
      <c r="AG1020" s="34"/>
      <c r="AH1020" s="288"/>
      <c r="AI1020" s="288"/>
      <c r="AJ1020" s="34"/>
      <c r="AK1020" s="34"/>
      <c r="AL1020" s="34"/>
      <c r="AM1020" s="34"/>
      <c r="AN1020" s="34"/>
      <c r="AO1020" s="34"/>
      <c r="AP1020" s="34"/>
      <c r="AQ1020" s="34"/>
      <c r="AR1020" s="34"/>
      <c r="AS1020" s="34"/>
      <c r="AT1020" s="34"/>
      <c r="AU1020" s="34"/>
      <c r="AV1020" s="34"/>
      <c r="AW1020" s="34"/>
      <c r="AX1020" s="34"/>
      <c r="AY1020" s="34"/>
      <c r="AZ1020" s="34"/>
      <c r="BA1020" s="34"/>
      <c r="BB1020" s="34"/>
    </row>
    <row r="1021" spans="18:54" s="1" customFormat="1" x14ac:dyDescent="0.25">
      <c r="R1021" s="33"/>
      <c r="Y1021" s="34"/>
      <c r="Z1021" s="34"/>
      <c r="AA1021" s="34"/>
      <c r="AB1021" s="34"/>
      <c r="AC1021" s="34"/>
      <c r="AD1021" s="34"/>
      <c r="AE1021" s="34"/>
      <c r="AF1021" s="34"/>
      <c r="AG1021" s="34"/>
      <c r="AH1021" s="288"/>
      <c r="AI1021" s="288"/>
      <c r="AJ1021" s="34"/>
      <c r="AK1021" s="34"/>
      <c r="AL1021" s="34"/>
      <c r="AM1021" s="34"/>
      <c r="AN1021" s="34"/>
      <c r="AO1021" s="34"/>
      <c r="AP1021" s="34"/>
      <c r="AQ1021" s="34"/>
      <c r="AR1021" s="34"/>
      <c r="AS1021" s="34"/>
      <c r="AT1021" s="34"/>
      <c r="AU1021" s="34"/>
      <c r="AV1021" s="34"/>
      <c r="AW1021" s="34"/>
      <c r="AX1021" s="34"/>
      <c r="AY1021" s="34"/>
      <c r="AZ1021" s="34"/>
      <c r="BA1021" s="34"/>
      <c r="BB1021" s="34"/>
    </row>
    <row r="1022" spans="18:54" s="1" customFormat="1" x14ac:dyDescent="0.25">
      <c r="R1022" s="33"/>
      <c r="Y1022" s="34"/>
      <c r="Z1022" s="34"/>
      <c r="AA1022" s="34"/>
      <c r="AB1022" s="34"/>
      <c r="AC1022" s="34"/>
      <c r="AD1022" s="34"/>
      <c r="AE1022" s="34"/>
      <c r="AF1022" s="34"/>
      <c r="AG1022" s="34"/>
      <c r="AH1022" s="288"/>
      <c r="AI1022" s="288"/>
      <c r="AJ1022" s="34"/>
      <c r="AK1022" s="34"/>
      <c r="AL1022" s="34"/>
      <c r="AM1022" s="34"/>
      <c r="AN1022" s="34"/>
      <c r="AO1022" s="34"/>
      <c r="AP1022" s="34"/>
      <c r="AQ1022" s="34"/>
      <c r="AR1022" s="34"/>
      <c r="AS1022" s="34"/>
      <c r="AT1022" s="34"/>
      <c r="AU1022" s="34"/>
      <c r="AV1022" s="34"/>
      <c r="AW1022" s="34"/>
      <c r="AX1022" s="34"/>
      <c r="AY1022" s="34"/>
      <c r="AZ1022" s="34"/>
      <c r="BA1022" s="34"/>
      <c r="BB1022" s="34"/>
    </row>
    <row r="1023" spans="18:54" s="1" customFormat="1" x14ac:dyDescent="0.25">
      <c r="R1023" s="33"/>
      <c r="Y1023" s="34"/>
      <c r="Z1023" s="34"/>
      <c r="AA1023" s="34"/>
      <c r="AB1023" s="34"/>
      <c r="AC1023" s="34"/>
      <c r="AD1023" s="34"/>
      <c r="AE1023" s="34"/>
      <c r="AF1023" s="34"/>
      <c r="AG1023" s="34"/>
      <c r="AH1023" s="288"/>
      <c r="AI1023" s="288"/>
      <c r="AJ1023" s="34"/>
      <c r="AK1023" s="34"/>
      <c r="AL1023" s="34"/>
      <c r="AM1023" s="34"/>
      <c r="AN1023" s="34"/>
      <c r="AO1023" s="34"/>
      <c r="AP1023" s="34"/>
      <c r="AQ1023" s="34"/>
      <c r="AR1023" s="34"/>
      <c r="AS1023" s="34"/>
      <c r="AT1023" s="34"/>
      <c r="AU1023" s="34"/>
      <c r="AV1023" s="34"/>
      <c r="AW1023" s="34"/>
      <c r="AX1023" s="34"/>
      <c r="AY1023" s="34"/>
      <c r="AZ1023" s="34"/>
      <c r="BA1023" s="34"/>
      <c r="BB1023" s="34"/>
    </row>
    <row r="1024" spans="18:54" s="1" customFormat="1" x14ac:dyDescent="0.25">
      <c r="R1024" s="33"/>
      <c r="Y1024" s="34"/>
      <c r="Z1024" s="34"/>
      <c r="AA1024" s="34"/>
      <c r="AB1024" s="34"/>
      <c r="AC1024" s="34"/>
      <c r="AD1024" s="34"/>
      <c r="AE1024" s="34"/>
      <c r="AF1024" s="34"/>
      <c r="AG1024" s="34"/>
      <c r="AH1024" s="288"/>
      <c r="AI1024" s="288"/>
      <c r="AJ1024" s="34"/>
      <c r="AK1024" s="34"/>
      <c r="AL1024" s="34"/>
      <c r="AM1024" s="34"/>
      <c r="AN1024" s="34"/>
      <c r="AO1024" s="34"/>
      <c r="AP1024" s="34"/>
      <c r="AQ1024" s="34"/>
      <c r="AR1024" s="34"/>
      <c r="AS1024" s="34"/>
      <c r="AT1024" s="34"/>
      <c r="AU1024" s="34"/>
      <c r="AV1024" s="34"/>
      <c r="AW1024" s="34"/>
      <c r="AX1024" s="34"/>
      <c r="AY1024" s="34"/>
      <c r="AZ1024" s="34"/>
      <c r="BA1024" s="34"/>
      <c r="BB1024" s="34"/>
    </row>
    <row r="1025" spans="18:54" s="1" customFormat="1" x14ac:dyDescent="0.25">
      <c r="R1025" s="33"/>
      <c r="Y1025" s="34"/>
      <c r="Z1025" s="34"/>
      <c r="AA1025" s="34"/>
      <c r="AB1025" s="34"/>
      <c r="AC1025" s="34"/>
      <c r="AD1025" s="34"/>
      <c r="AE1025" s="34"/>
      <c r="AF1025" s="34"/>
      <c r="AG1025" s="34"/>
      <c r="AH1025" s="288"/>
      <c r="AI1025" s="288"/>
      <c r="AJ1025" s="34"/>
      <c r="AK1025" s="34"/>
      <c r="AL1025" s="34"/>
      <c r="AM1025" s="34"/>
      <c r="AN1025" s="34"/>
      <c r="AO1025" s="34"/>
      <c r="AP1025" s="34"/>
      <c r="AQ1025" s="34"/>
      <c r="AR1025" s="34"/>
      <c r="AS1025" s="34"/>
      <c r="AT1025" s="34"/>
      <c r="AU1025" s="34"/>
      <c r="AV1025" s="34"/>
      <c r="AW1025" s="34"/>
      <c r="AX1025" s="34"/>
      <c r="AY1025" s="34"/>
      <c r="AZ1025" s="34"/>
      <c r="BA1025" s="34"/>
      <c r="BB1025" s="34"/>
    </row>
    <row r="1026" spans="18:54" s="1" customFormat="1" x14ac:dyDescent="0.25">
      <c r="R1026" s="33"/>
      <c r="Y1026" s="34"/>
      <c r="Z1026" s="34"/>
      <c r="AA1026" s="34"/>
      <c r="AB1026" s="34"/>
      <c r="AC1026" s="34"/>
      <c r="AD1026" s="34"/>
      <c r="AE1026" s="34"/>
      <c r="AF1026" s="34"/>
      <c r="AG1026" s="34"/>
      <c r="AH1026" s="288"/>
      <c r="AI1026" s="288"/>
      <c r="AJ1026" s="34"/>
      <c r="AK1026" s="34"/>
      <c r="AL1026" s="34"/>
      <c r="AM1026" s="34"/>
      <c r="AN1026" s="34"/>
      <c r="AO1026" s="34"/>
      <c r="AP1026" s="34"/>
      <c r="AQ1026" s="34"/>
      <c r="AR1026" s="34"/>
      <c r="AS1026" s="34"/>
      <c r="AT1026" s="34"/>
      <c r="AU1026" s="34"/>
      <c r="AV1026" s="34"/>
      <c r="AW1026" s="34"/>
      <c r="AX1026" s="34"/>
      <c r="AY1026" s="34"/>
      <c r="AZ1026" s="34"/>
      <c r="BA1026" s="34"/>
      <c r="BB1026" s="34"/>
    </row>
    <row r="1027" spans="18:54" s="1" customFormat="1" x14ac:dyDescent="0.25">
      <c r="R1027" s="33"/>
      <c r="Y1027" s="34"/>
      <c r="Z1027" s="34"/>
      <c r="AA1027" s="34"/>
      <c r="AB1027" s="34"/>
      <c r="AC1027" s="34"/>
      <c r="AD1027" s="34"/>
      <c r="AE1027" s="34"/>
      <c r="AF1027" s="34"/>
      <c r="AG1027" s="34"/>
      <c r="AH1027" s="288"/>
      <c r="AI1027" s="288"/>
      <c r="AJ1027" s="34"/>
      <c r="AK1027" s="34"/>
      <c r="AL1027" s="34"/>
      <c r="AM1027" s="34"/>
      <c r="AN1027" s="34"/>
      <c r="AO1027" s="34"/>
      <c r="AP1027" s="34"/>
      <c r="AQ1027" s="34"/>
      <c r="AR1027" s="34"/>
      <c r="AS1027" s="34"/>
      <c r="AT1027" s="34"/>
      <c r="AU1027" s="34"/>
      <c r="AV1027" s="34"/>
      <c r="AW1027" s="34"/>
      <c r="AX1027" s="34"/>
      <c r="AY1027" s="34"/>
      <c r="AZ1027" s="34"/>
      <c r="BA1027" s="34"/>
      <c r="BB1027" s="34"/>
    </row>
    <row r="1028" spans="18:54" s="1" customFormat="1" x14ac:dyDescent="0.25">
      <c r="R1028" s="33"/>
      <c r="Y1028" s="34"/>
      <c r="Z1028" s="34"/>
      <c r="AA1028" s="34"/>
      <c r="AB1028" s="34"/>
      <c r="AC1028" s="34"/>
      <c r="AD1028" s="34"/>
      <c r="AE1028" s="34"/>
      <c r="AF1028" s="34"/>
      <c r="AG1028" s="34"/>
      <c r="AH1028" s="288"/>
      <c r="AI1028" s="288"/>
      <c r="AJ1028" s="34"/>
      <c r="AK1028" s="34"/>
      <c r="AL1028" s="34"/>
      <c r="AM1028" s="34"/>
      <c r="AN1028" s="34"/>
      <c r="AO1028" s="34"/>
      <c r="AP1028" s="34"/>
      <c r="AQ1028" s="34"/>
      <c r="AR1028" s="34"/>
      <c r="AS1028" s="34"/>
      <c r="AT1028" s="34"/>
      <c r="AU1028" s="34"/>
      <c r="AV1028" s="34"/>
      <c r="AW1028" s="34"/>
      <c r="AX1028" s="34"/>
      <c r="AY1028" s="34"/>
      <c r="AZ1028" s="34"/>
      <c r="BA1028" s="34"/>
      <c r="BB1028" s="34"/>
    </row>
    <row r="1029" spans="18:54" s="1" customFormat="1" x14ac:dyDescent="0.25">
      <c r="R1029" s="33"/>
      <c r="Y1029" s="34"/>
      <c r="Z1029" s="34"/>
      <c r="AA1029" s="34"/>
      <c r="AB1029" s="34"/>
      <c r="AC1029" s="34"/>
      <c r="AD1029" s="34"/>
      <c r="AE1029" s="34"/>
      <c r="AF1029" s="34"/>
      <c r="AG1029" s="34"/>
      <c r="AH1029" s="288"/>
      <c r="AI1029" s="288"/>
      <c r="AJ1029" s="34"/>
      <c r="AK1029" s="34"/>
      <c r="AL1029" s="34"/>
      <c r="AM1029" s="34"/>
      <c r="AN1029" s="34"/>
      <c r="AO1029" s="34"/>
      <c r="AP1029" s="34"/>
      <c r="AQ1029" s="34"/>
      <c r="AR1029" s="34"/>
      <c r="AS1029" s="34"/>
      <c r="AT1029" s="34"/>
      <c r="AU1029" s="34"/>
      <c r="AV1029" s="34"/>
      <c r="AW1029" s="34"/>
      <c r="AX1029" s="34"/>
      <c r="AY1029" s="34"/>
      <c r="AZ1029" s="34"/>
      <c r="BA1029" s="34"/>
      <c r="BB1029" s="34"/>
    </row>
    <row r="1030" spans="18:54" s="1" customFormat="1" x14ac:dyDescent="0.25">
      <c r="R1030" s="33"/>
      <c r="Y1030" s="34"/>
      <c r="Z1030" s="34"/>
      <c r="AA1030" s="34"/>
      <c r="AB1030" s="34"/>
      <c r="AC1030" s="34"/>
      <c r="AD1030" s="34"/>
      <c r="AE1030" s="34"/>
      <c r="AF1030" s="34"/>
      <c r="AG1030" s="34"/>
      <c r="AH1030" s="288"/>
      <c r="AI1030" s="288"/>
      <c r="AJ1030" s="34"/>
      <c r="AK1030" s="34"/>
      <c r="AL1030" s="34"/>
      <c r="AM1030" s="34"/>
      <c r="AN1030" s="34"/>
      <c r="AO1030" s="34"/>
      <c r="AP1030" s="34"/>
      <c r="AQ1030" s="34"/>
      <c r="AR1030" s="34"/>
      <c r="AS1030" s="34"/>
      <c r="AT1030" s="34"/>
      <c r="AU1030" s="34"/>
      <c r="AV1030" s="34"/>
      <c r="AW1030" s="34"/>
      <c r="AX1030" s="34"/>
      <c r="AY1030" s="34"/>
      <c r="AZ1030" s="34"/>
      <c r="BA1030" s="34"/>
      <c r="BB1030" s="34"/>
    </row>
    <row r="1031" spans="18:54" s="1" customFormat="1" x14ac:dyDescent="0.25">
      <c r="R1031" s="33"/>
      <c r="Y1031" s="34"/>
      <c r="Z1031" s="34"/>
      <c r="AA1031" s="34"/>
      <c r="AB1031" s="34"/>
      <c r="AC1031" s="34"/>
      <c r="AD1031" s="34"/>
      <c r="AE1031" s="34"/>
      <c r="AF1031" s="34"/>
      <c r="AG1031" s="34"/>
      <c r="AH1031" s="288"/>
      <c r="AI1031" s="288"/>
      <c r="AJ1031" s="34"/>
      <c r="AK1031" s="34"/>
      <c r="AL1031" s="34"/>
      <c r="AM1031" s="34"/>
      <c r="AN1031" s="34"/>
      <c r="AO1031" s="34"/>
      <c r="AP1031" s="34"/>
      <c r="AQ1031" s="34"/>
      <c r="AR1031" s="34"/>
      <c r="AS1031" s="34"/>
      <c r="AT1031" s="34"/>
      <c r="AU1031" s="34"/>
      <c r="AV1031" s="34"/>
      <c r="AW1031" s="34"/>
      <c r="AX1031" s="34"/>
      <c r="AY1031" s="34"/>
      <c r="AZ1031" s="34"/>
      <c r="BA1031" s="34"/>
      <c r="BB1031" s="34"/>
    </row>
    <row r="1032" spans="18:54" s="1" customFormat="1" x14ac:dyDescent="0.25">
      <c r="R1032" s="33"/>
      <c r="Y1032" s="34"/>
      <c r="Z1032" s="34"/>
      <c r="AA1032" s="34"/>
      <c r="AB1032" s="34"/>
      <c r="AC1032" s="34"/>
      <c r="AD1032" s="34"/>
      <c r="AE1032" s="34"/>
      <c r="AF1032" s="34"/>
      <c r="AG1032" s="34"/>
      <c r="AH1032" s="288"/>
      <c r="AI1032" s="288"/>
      <c r="AJ1032" s="34"/>
      <c r="AK1032" s="34"/>
      <c r="AL1032" s="34"/>
      <c r="AM1032" s="34"/>
      <c r="AN1032" s="34"/>
      <c r="AO1032" s="34"/>
      <c r="AP1032" s="34"/>
      <c r="AQ1032" s="34"/>
      <c r="AR1032" s="34"/>
      <c r="AS1032" s="34"/>
      <c r="AT1032" s="34"/>
      <c r="AU1032" s="34"/>
      <c r="AV1032" s="34"/>
      <c r="AW1032" s="34"/>
      <c r="AX1032" s="34"/>
      <c r="AY1032" s="34"/>
      <c r="AZ1032" s="34"/>
      <c r="BA1032" s="34"/>
      <c r="BB1032" s="34"/>
    </row>
    <row r="1033" spans="18:54" s="1" customFormat="1" x14ac:dyDescent="0.25">
      <c r="R1033" s="33"/>
      <c r="Y1033" s="34"/>
      <c r="Z1033" s="34"/>
      <c r="AA1033" s="34"/>
      <c r="AB1033" s="34"/>
      <c r="AC1033" s="34"/>
      <c r="AD1033" s="34"/>
      <c r="AE1033" s="34"/>
      <c r="AF1033" s="34"/>
      <c r="AG1033" s="34"/>
      <c r="AH1033" s="288"/>
      <c r="AI1033" s="288"/>
      <c r="AJ1033" s="34"/>
      <c r="AK1033" s="34"/>
      <c r="AL1033" s="34"/>
      <c r="AM1033" s="34"/>
      <c r="AN1033" s="34"/>
      <c r="AO1033" s="34"/>
      <c r="AP1033" s="34"/>
      <c r="AQ1033" s="34"/>
      <c r="AR1033" s="34"/>
      <c r="AS1033" s="34"/>
      <c r="AT1033" s="34"/>
      <c r="AU1033" s="34"/>
      <c r="AV1033" s="34"/>
      <c r="AW1033" s="34"/>
      <c r="AX1033" s="34"/>
      <c r="AY1033" s="34"/>
      <c r="AZ1033" s="34"/>
      <c r="BA1033" s="34"/>
      <c r="BB1033" s="34"/>
    </row>
    <row r="1034" spans="18:54" s="1" customFormat="1" x14ac:dyDescent="0.25">
      <c r="R1034" s="33"/>
      <c r="Y1034" s="34"/>
      <c r="Z1034" s="34"/>
      <c r="AA1034" s="34"/>
      <c r="AB1034" s="34"/>
      <c r="AC1034" s="34"/>
      <c r="AD1034" s="34"/>
      <c r="AE1034" s="34"/>
      <c r="AF1034" s="34"/>
      <c r="AG1034" s="34"/>
      <c r="AH1034" s="288"/>
      <c r="AI1034" s="288"/>
      <c r="AJ1034" s="34"/>
      <c r="AK1034" s="34"/>
      <c r="AL1034" s="34"/>
      <c r="AM1034" s="34"/>
      <c r="AN1034" s="34"/>
      <c r="AO1034" s="34"/>
      <c r="AP1034" s="34"/>
      <c r="AQ1034" s="34"/>
      <c r="AR1034" s="34"/>
      <c r="AS1034" s="34"/>
      <c r="AT1034" s="34"/>
      <c r="AU1034" s="34"/>
      <c r="AV1034" s="34"/>
      <c r="AW1034" s="34"/>
      <c r="AX1034" s="34"/>
      <c r="AY1034" s="34"/>
      <c r="AZ1034" s="34"/>
      <c r="BA1034" s="34"/>
      <c r="BB1034" s="34"/>
    </row>
    <row r="1035" spans="18:54" s="1" customFormat="1" x14ac:dyDescent="0.25">
      <c r="R1035" s="33"/>
      <c r="Y1035" s="34"/>
      <c r="Z1035" s="34"/>
      <c r="AA1035" s="34"/>
      <c r="AB1035" s="34"/>
      <c r="AC1035" s="34"/>
      <c r="AD1035" s="34"/>
      <c r="AE1035" s="34"/>
      <c r="AF1035" s="34"/>
      <c r="AG1035" s="34"/>
      <c r="AH1035" s="288"/>
      <c r="AI1035" s="288"/>
      <c r="AJ1035" s="34"/>
      <c r="AK1035" s="34"/>
      <c r="AL1035" s="34"/>
      <c r="AM1035" s="34"/>
      <c r="AN1035" s="34"/>
      <c r="AO1035" s="34"/>
      <c r="AP1035" s="34"/>
      <c r="AQ1035" s="34"/>
      <c r="AR1035" s="34"/>
      <c r="AS1035" s="34"/>
      <c r="AT1035" s="34"/>
      <c r="AU1035" s="34"/>
      <c r="AV1035" s="34"/>
      <c r="AW1035" s="34"/>
      <c r="AX1035" s="34"/>
      <c r="AY1035" s="34"/>
      <c r="AZ1035" s="34"/>
      <c r="BA1035" s="34"/>
      <c r="BB1035" s="34"/>
    </row>
    <row r="1036" spans="18:54" s="1" customFormat="1" x14ac:dyDescent="0.25">
      <c r="R1036" s="33"/>
      <c r="Y1036" s="34"/>
      <c r="Z1036" s="34"/>
      <c r="AA1036" s="34"/>
      <c r="AB1036" s="34"/>
      <c r="AC1036" s="34"/>
      <c r="AD1036" s="34"/>
      <c r="AE1036" s="34"/>
      <c r="AF1036" s="34"/>
      <c r="AG1036" s="34"/>
      <c r="AH1036" s="288"/>
      <c r="AI1036" s="288"/>
      <c r="AJ1036" s="34"/>
      <c r="AK1036" s="34"/>
      <c r="AL1036" s="34"/>
      <c r="AM1036" s="34"/>
      <c r="AN1036" s="34"/>
      <c r="AO1036" s="34"/>
      <c r="AP1036" s="34"/>
      <c r="AQ1036" s="34"/>
      <c r="AR1036" s="34"/>
      <c r="AS1036" s="34"/>
      <c r="AT1036" s="34"/>
      <c r="AU1036" s="34"/>
      <c r="AV1036" s="34"/>
      <c r="AW1036" s="34"/>
      <c r="AX1036" s="34"/>
      <c r="AY1036" s="34"/>
      <c r="AZ1036" s="34"/>
      <c r="BA1036" s="34"/>
      <c r="BB1036" s="34"/>
    </row>
    <row r="1037" spans="18:54" s="1" customFormat="1" x14ac:dyDescent="0.25">
      <c r="R1037" s="33"/>
      <c r="Y1037" s="34"/>
      <c r="Z1037" s="34"/>
      <c r="AA1037" s="34"/>
      <c r="AB1037" s="34"/>
      <c r="AC1037" s="34"/>
      <c r="AD1037" s="34"/>
      <c r="AE1037" s="34"/>
      <c r="AF1037" s="34"/>
      <c r="AG1037" s="34"/>
      <c r="AH1037" s="288"/>
      <c r="AI1037" s="288"/>
      <c r="AJ1037" s="34"/>
      <c r="AK1037" s="34"/>
      <c r="AL1037" s="34"/>
      <c r="AM1037" s="34"/>
      <c r="AN1037" s="34"/>
      <c r="AO1037" s="34"/>
      <c r="AP1037" s="34"/>
      <c r="AQ1037" s="34"/>
      <c r="AR1037" s="34"/>
      <c r="AS1037" s="34"/>
      <c r="AT1037" s="34"/>
      <c r="AU1037" s="34"/>
      <c r="AV1037" s="34"/>
      <c r="AW1037" s="34"/>
      <c r="AX1037" s="34"/>
      <c r="AY1037" s="34"/>
      <c r="AZ1037" s="34"/>
      <c r="BA1037" s="34"/>
      <c r="BB1037" s="34"/>
    </row>
    <row r="1038" spans="18:54" s="1" customFormat="1" x14ac:dyDescent="0.25">
      <c r="R1038" s="33"/>
      <c r="Y1038" s="34"/>
      <c r="Z1038" s="34"/>
      <c r="AA1038" s="34"/>
      <c r="AB1038" s="34"/>
      <c r="AC1038" s="34"/>
      <c r="AD1038" s="34"/>
      <c r="AE1038" s="34"/>
      <c r="AF1038" s="34"/>
      <c r="AG1038" s="34"/>
      <c r="AH1038" s="288"/>
      <c r="AI1038" s="288"/>
      <c r="AJ1038" s="34"/>
      <c r="AK1038" s="34"/>
      <c r="AL1038" s="34"/>
      <c r="AM1038" s="34"/>
      <c r="AN1038" s="34"/>
      <c r="AO1038" s="34"/>
      <c r="AP1038" s="34"/>
      <c r="AQ1038" s="34"/>
      <c r="AR1038" s="34"/>
      <c r="AS1038" s="34"/>
      <c r="AT1038" s="34"/>
      <c r="AU1038" s="34"/>
      <c r="AV1038" s="34"/>
      <c r="AW1038" s="34"/>
      <c r="AX1038" s="34"/>
      <c r="AY1038" s="34"/>
      <c r="AZ1038" s="34"/>
      <c r="BA1038" s="34"/>
      <c r="BB1038" s="34"/>
    </row>
    <row r="1039" spans="18:54" s="1" customFormat="1" x14ac:dyDescent="0.25">
      <c r="R1039" s="33"/>
      <c r="Y1039" s="34"/>
      <c r="Z1039" s="34"/>
      <c r="AA1039" s="34"/>
      <c r="AB1039" s="34"/>
      <c r="AC1039" s="34"/>
      <c r="AD1039" s="34"/>
      <c r="AE1039" s="34"/>
      <c r="AF1039" s="34"/>
      <c r="AG1039" s="34"/>
      <c r="AH1039" s="288"/>
      <c r="AI1039" s="288"/>
      <c r="AJ1039" s="34"/>
      <c r="AK1039" s="34"/>
      <c r="AL1039" s="34"/>
      <c r="AM1039" s="34"/>
      <c r="AN1039" s="34"/>
      <c r="AO1039" s="34"/>
      <c r="AP1039" s="34"/>
      <c r="AQ1039" s="34"/>
      <c r="AR1039" s="34"/>
      <c r="AS1039" s="34"/>
      <c r="AT1039" s="34"/>
      <c r="AU1039" s="34"/>
      <c r="AV1039" s="34"/>
      <c r="AW1039" s="34"/>
      <c r="AX1039" s="34"/>
      <c r="AY1039" s="34"/>
      <c r="AZ1039" s="34"/>
      <c r="BA1039" s="34"/>
      <c r="BB1039" s="34"/>
    </row>
    <row r="1040" spans="18:54" s="1" customFormat="1" x14ac:dyDescent="0.25">
      <c r="R1040" s="33"/>
      <c r="Y1040" s="34"/>
      <c r="Z1040" s="34"/>
      <c r="AA1040" s="34"/>
      <c r="AB1040" s="34"/>
      <c r="AC1040" s="34"/>
      <c r="AD1040" s="34"/>
      <c r="AE1040" s="34"/>
      <c r="AF1040" s="34"/>
      <c r="AG1040" s="34"/>
      <c r="AH1040" s="288"/>
      <c r="AI1040" s="288"/>
      <c r="AJ1040" s="34"/>
      <c r="AK1040" s="34"/>
      <c r="AL1040" s="34"/>
      <c r="AM1040" s="34"/>
      <c r="AN1040" s="34"/>
      <c r="AO1040" s="34"/>
      <c r="AP1040" s="34"/>
      <c r="AQ1040" s="34"/>
      <c r="AR1040" s="34"/>
      <c r="AS1040" s="34"/>
      <c r="AT1040" s="34"/>
      <c r="AU1040" s="34"/>
      <c r="AV1040" s="34"/>
      <c r="AW1040" s="34"/>
      <c r="AX1040" s="34"/>
      <c r="AY1040" s="34"/>
      <c r="AZ1040" s="34"/>
      <c r="BA1040" s="34"/>
      <c r="BB1040" s="34"/>
    </row>
    <row r="1041" spans="18:54" s="1" customFormat="1" x14ac:dyDescent="0.25">
      <c r="R1041" s="33"/>
      <c r="Y1041" s="34"/>
      <c r="Z1041" s="34"/>
      <c r="AA1041" s="34"/>
      <c r="AB1041" s="34"/>
      <c r="AC1041" s="34"/>
      <c r="AD1041" s="34"/>
      <c r="AE1041" s="34"/>
      <c r="AF1041" s="34"/>
      <c r="AG1041" s="34"/>
      <c r="AH1041" s="288"/>
      <c r="AI1041" s="288"/>
      <c r="AJ1041" s="34"/>
      <c r="AK1041" s="34"/>
      <c r="AL1041" s="34"/>
      <c r="AM1041" s="34"/>
      <c r="AN1041" s="34"/>
      <c r="AO1041" s="34"/>
      <c r="AP1041" s="34"/>
      <c r="AQ1041" s="34"/>
      <c r="AR1041" s="34"/>
      <c r="AS1041" s="34"/>
      <c r="AT1041" s="34"/>
      <c r="AU1041" s="34"/>
      <c r="AV1041" s="34"/>
      <c r="AW1041" s="34"/>
      <c r="AX1041" s="34"/>
      <c r="AY1041" s="34"/>
      <c r="AZ1041" s="34"/>
      <c r="BA1041" s="34"/>
      <c r="BB1041" s="34"/>
    </row>
    <row r="1042" spans="18:54" s="1" customFormat="1" x14ac:dyDescent="0.25">
      <c r="R1042" s="33"/>
      <c r="Y1042" s="34"/>
      <c r="Z1042" s="34"/>
      <c r="AA1042" s="34"/>
      <c r="AB1042" s="34"/>
      <c r="AC1042" s="34"/>
      <c r="AD1042" s="34"/>
      <c r="AE1042" s="34"/>
      <c r="AF1042" s="34"/>
      <c r="AG1042" s="34"/>
      <c r="AH1042" s="288"/>
      <c r="AI1042" s="288"/>
      <c r="AJ1042" s="34"/>
      <c r="AK1042" s="34"/>
      <c r="AL1042" s="34"/>
      <c r="AM1042" s="34"/>
      <c r="AN1042" s="34"/>
      <c r="AO1042" s="34"/>
      <c r="AP1042" s="34"/>
      <c r="AQ1042" s="34"/>
      <c r="AR1042" s="34"/>
      <c r="AS1042" s="34"/>
      <c r="AT1042" s="34"/>
      <c r="AU1042" s="34"/>
      <c r="AV1042" s="34"/>
      <c r="AW1042" s="34"/>
      <c r="AX1042" s="34"/>
      <c r="AY1042" s="34"/>
      <c r="AZ1042" s="34"/>
      <c r="BA1042" s="34"/>
      <c r="BB1042" s="34"/>
    </row>
    <row r="1043" spans="18:54" s="1" customFormat="1" x14ac:dyDescent="0.25">
      <c r="R1043" s="33"/>
      <c r="Y1043" s="34"/>
      <c r="Z1043" s="34"/>
      <c r="AA1043" s="34"/>
      <c r="AB1043" s="34"/>
      <c r="AC1043" s="34"/>
      <c r="AD1043" s="34"/>
      <c r="AE1043" s="34"/>
      <c r="AF1043" s="34"/>
      <c r="AG1043" s="34"/>
      <c r="AH1043" s="288"/>
      <c r="AI1043" s="288"/>
      <c r="AJ1043" s="34"/>
      <c r="AK1043" s="34"/>
      <c r="AL1043" s="34"/>
      <c r="AM1043" s="34"/>
      <c r="AN1043" s="34"/>
      <c r="AO1043" s="34"/>
      <c r="AP1043" s="34"/>
      <c r="AQ1043" s="34"/>
      <c r="AR1043" s="34"/>
      <c r="AS1043" s="34"/>
      <c r="AT1043" s="34"/>
      <c r="AU1043" s="34"/>
      <c r="AV1043" s="34"/>
      <c r="AW1043" s="34"/>
      <c r="AX1043" s="34"/>
      <c r="AY1043" s="34"/>
      <c r="AZ1043" s="34"/>
      <c r="BA1043" s="34"/>
      <c r="BB1043" s="34"/>
    </row>
    <row r="1044" spans="18:54" s="1" customFormat="1" x14ac:dyDescent="0.25">
      <c r="R1044" s="33"/>
      <c r="Y1044" s="34"/>
      <c r="Z1044" s="34"/>
      <c r="AA1044" s="34"/>
      <c r="AB1044" s="34"/>
      <c r="AC1044" s="34"/>
      <c r="AD1044" s="34"/>
      <c r="AE1044" s="34"/>
      <c r="AF1044" s="34"/>
      <c r="AG1044" s="34"/>
      <c r="AH1044" s="288"/>
      <c r="AI1044" s="288"/>
      <c r="AJ1044" s="34"/>
      <c r="AK1044" s="34"/>
      <c r="AL1044" s="34"/>
      <c r="AM1044" s="34"/>
      <c r="AN1044" s="34"/>
      <c r="AO1044" s="34"/>
      <c r="AP1044" s="34"/>
      <c r="AQ1044" s="34"/>
      <c r="AR1044" s="34"/>
      <c r="AS1044" s="34"/>
      <c r="AT1044" s="34"/>
      <c r="AU1044" s="34"/>
      <c r="AV1044" s="34"/>
      <c r="AW1044" s="34"/>
      <c r="AX1044" s="34"/>
      <c r="AY1044" s="34"/>
      <c r="AZ1044" s="34"/>
      <c r="BA1044" s="34"/>
      <c r="BB1044" s="34"/>
    </row>
    <row r="1045" spans="18:54" s="1" customFormat="1" x14ac:dyDescent="0.25">
      <c r="R1045" s="33"/>
      <c r="Y1045" s="34"/>
      <c r="Z1045" s="34"/>
      <c r="AA1045" s="34"/>
      <c r="AB1045" s="34"/>
      <c r="AC1045" s="34"/>
      <c r="AD1045" s="34"/>
      <c r="AE1045" s="34"/>
      <c r="AF1045" s="34"/>
      <c r="AG1045" s="34"/>
      <c r="AH1045" s="288"/>
      <c r="AI1045" s="288"/>
      <c r="AJ1045" s="34"/>
      <c r="AK1045" s="34"/>
      <c r="AL1045" s="34"/>
      <c r="AM1045" s="34"/>
      <c r="AN1045" s="34"/>
      <c r="AO1045" s="34"/>
      <c r="AP1045" s="34"/>
      <c r="AQ1045" s="34"/>
      <c r="AR1045" s="34"/>
      <c r="AS1045" s="34"/>
      <c r="AT1045" s="34"/>
      <c r="AU1045" s="34"/>
      <c r="AV1045" s="34"/>
      <c r="AW1045" s="34"/>
      <c r="AX1045" s="34"/>
      <c r="AY1045" s="34"/>
      <c r="AZ1045" s="34"/>
      <c r="BA1045" s="34"/>
      <c r="BB1045" s="34"/>
    </row>
    <row r="1046" spans="18:54" s="1" customFormat="1" x14ac:dyDescent="0.25">
      <c r="R1046" s="33"/>
      <c r="Y1046" s="34"/>
      <c r="Z1046" s="34"/>
      <c r="AA1046" s="34"/>
      <c r="AB1046" s="34"/>
      <c r="AC1046" s="34"/>
      <c r="AD1046" s="34"/>
      <c r="AE1046" s="34"/>
      <c r="AF1046" s="34"/>
      <c r="AG1046" s="34"/>
      <c r="AH1046" s="288"/>
      <c r="AI1046" s="288"/>
      <c r="AJ1046" s="34"/>
      <c r="AK1046" s="34"/>
      <c r="AL1046" s="34"/>
      <c r="AM1046" s="34"/>
      <c r="AN1046" s="34"/>
      <c r="AO1046" s="34"/>
      <c r="AP1046" s="34"/>
      <c r="AQ1046" s="34"/>
      <c r="AR1046" s="34"/>
      <c r="AS1046" s="34"/>
      <c r="AT1046" s="34"/>
      <c r="AU1046" s="34"/>
      <c r="AV1046" s="34"/>
      <c r="AW1046" s="34"/>
      <c r="AX1046" s="34"/>
      <c r="AY1046" s="34"/>
      <c r="AZ1046" s="34"/>
      <c r="BA1046" s="34"/>
      <c r="BB1046" s="34"/>
    </row>
    <row r="1047" spans="18:54" s="1" customFormat="1" x14ac:dyDescent="0.25">
      <c r="R1047" s="33"/>
      <c r="Y1047" s="34"/>
      <c r="Z1047" s="34"/>
      <c r="AA1047" s="34"/>
      <c r="AB1047" s="34"/>
      <c r="AC1047" s="34"/>
      <c r="AD1047" s="34"/>
      <c r="AE1047" s="34"/>
      <c r="AF1047" s="34"/>
      <c r="AG1047" s="34"/>
      <c r="AH1047" s="288"/>
      <c r="AI1047" s="288"/>
      <c r="AJ1047" s="34"/>
      <c r="AK1047" s="34"/>
      <c r="AL1047" s="34"/>
      <c r="AM1047" s="34"/>
      <c r="AN1047" s="34"/>
      <c r="AO1047" s="34"/>
      <c r="AP1047" s="34"/>
      <c r="AQ1047" s="34"/>
      <c r="AR1047" s="34"/>
      <c r="AS1047" s="34"/>
      <c r="AT1047" s="34"/>
      <c r="AU1047" s="34"/>
      <c r="AV1047" s="34"/>
      <c r="AW1047" s="34"/>
      <c r="AX1047" s="34"/>
      <c r="AY1047" s="34"/>
      <c r="AZ1047" s="34"/>
      <c r="BA1047" s="34"/>
      <c r="BB1047" s="34"/>
    </row>
    <row r="1048" spans="18:54" s="1" customFormat="1" x14ac:dyDescent="0.25">
      <c r="R1048" s="33"/>
      <c r="Y1048" s="34"/>
      <c r="Z1048" s="34"/>
      <c r="AA1048" s="34"/>
      <c r="AB1048" s="34"/>
      <c r="AC1048" s="34"/>
      <c r="AD1048" s="34"/>
      <c r="AE1048" s="34"/>
      <c r="AF1048" s="34"/>
      <c r="AG1048" s="34"/>
      <c r="AH1048" s="288"/>
      <c r="AI1048" s="288"/>
      <c r="AJ1048" s="34"/>
      <c r="AK1048" s="34"/>
      <c r="AL1048" s="34"/>
      <c r="AM1048" s="34"/>
      <c r="AN1048" s="34"/>
      <c r="AO1048" s="34"/>
      <c r="AP1048" s="34"/>
      <c r="AQ1048" s="34"/>
      <c r="AR1048" s="34"/>
      <c r="AS1048" s="34"/>
      <c r="AT1048" s="34"/>
      <c r="AU1048" s="34"/>
      <c r="AV1048" s="34"/>
      <c r="AW1048" s="34"/>
      <c r="AX1048" s="34"/>
      <c r="AY1048" s="34"/>
      <c r="AZ1048" s="34"/>
      <c r="BA1048" s="34"/>
      <c r="BB1048" s="34"/>
    </row>
    <row r="1049" spans="18:54" s="1" customFormat="1" x14ac:dyDescent="0.25">
      <c r="R1049" s="33"/>
      <c r="Y1049" s="34"/>
      <c r="Z1049" s="34"/>
      <c r="AA1049" s="34"/>
      <c r="AB1049" s="34"/>
      <c r="AC1049" s="34"/>
      <c r="AD1049" s="34"/>
      <c r="AE1049" s="34"/>
      <c r="AF1049" s="34"/>
      <c r="AG1049" s="34"/>
      <c r="AH1049" s="288"/>
      <c r="AI1049" s="288"/>
      <c r="AJ1049" s="34"/>
      <c r="AK1049" s="34"/>
      <c r="AL1049" s="34"/>
      <c r="AM1049" s="34"/>
      <c r="AN1049" s="34"/>
      <c r="AO1049" s="34"/>
      <c r="AP1049" s="34"/>
      <c r="AQ1049" s="34"/>
      <c r="AR1049" s="34"/>
      <c r="AS1049" s="34"/>
      <c r="AT1049" s="34"/>
      <c r="AU1049" s="34"/>
      <c r="AV1049" s="34"/>
      <c r="AW1049" s="34"/>
      <c r="AX1049" s="34"/>
      <c r="AY1049" s="34"/>
      <c r="AZ1049" s="34"/>
      <c r="BA1049" s="34"/>
      <c r="BB1049" s="34"/>
    </row>
    <row r="1050" spans="18:54" s="1" customFormat="1" x14ac:dyDescent="0.25">
      <c r="R1050" s="33"/>
      <c r="Y1050" s="34"/>
      <c r="Z1050" s="34"/>
      <c r="AA1050" s="34"/>
      <c r="AB1050" s="34"/>
      <c r="AC1050" s="34"/>
      <c r="AD1050" s="34"/>
      <c r="AE1050" s="34"/>
      <c r="AF1050" s="34"/>
      <c r="AG1050" s="34"/>
      <c r="AH1050" s="288"/>
      <c r="AI1050" s="288"/>
      <c r="AJ1050" s="34"/>
      <c r="AK1050" s="34"/>
      <c r="AL1050" s="34"/>
      <c r="AM1050" s="34"/>
      <c r="AN1050" s="34"/>
      <c r="AO1050" s="34"/>
      <c r="AP1050" s="34"/>
      <c r="AQ1050" s="34"/>
      <c r="AR1050" s="34"/>
      <c r="AS1050" s="34"/>
      <c r="AT1050" s="34"/>
      <c r="AU1050" s="34"/>
      <c r="AV1050" s="34"/>
      <c r="AW1050" s="34"/>
      <c r="AX1050" s="34"/>
      <c r="AY1050" s="34"/>
      <c r="AZ1050" s="34"/>
      <c r="BA1050" s="34"/>
      <c r="BB1050" s="34"/>
    </row>
    <row r="1051" spans="18:54" s="1" customFormat="1" x14ac:dyDescent="0.25">
      <c r="R1051" s="33"/>
      <c r="Y1051" s="34"/>
      <c r="Z1051" s="34"/>
      <c r="AA1051" s="34"/>
      <c r="AB1051" s="34"/>
      <c r="AC1051" s="34"/>
      <c r="AD1051" s="34"/>
      <c r="AE1051" s="34"/>
      <c r="AF1051" s="34"/>
      <c r="AG1051" s="34"/>
      <c r="AH1051" s="288"/>
      <c r="AI1051" s="288"/>
      <c r="AJ1051" s="34"/>
      <c r="AK1051" s="34"/>
      <c r="AL1051" s="34"/>
      <c r="AM1051" s="34"/>
      <c r="AN1051" s="34"/>
      <c r="AO1051" s="34"/>
      <c r="AP1051" s="34"/>
      <c r="AQ1051" s="34"/>
      <c r="AR1051" s="34"/>
      <c r="AS1051" s="34"/>
      <c r="AT1051" s="34"/>
      <c r="AU1051" s="34"/>
      <c r="AV1051" s="34"/>
      <c r="AW1051" s="34"/>
      <c r="AX1051" s="34"/>
      <c r="AY1051" s="34"/>
      <c r="AZ1051" s="34"/>
      <c r="BA1051" s="34"/>
      <c r="BB1051" s="34"/>
    </row>
    <row r="1052" spans="18:54" s="1" customFormat="1" x14ac:dyDescent="0.25">
      <c r="R1052" s="33"/>
      <c r="Y1052" s="34"/>
      <c r="Z1052" s="34"/>
      <c r="AA1052" s="34"/>
      <c r="AB1052" s="34"/>
      <c r="AC1052" s="34"/>
      <c r="AD1052" s="34"/>
      <c r="AE1052" s="34"/>
      <c r="AF1052" s="34"/>
      <c r="AG1052" s="34"/>
      <c r="AH1052" s="288"/>
      <c r="AI1052" s="288"/>
      <c r="AJ1052" s="34"/>
      <c r="AK1052" s="34"/>
      <c r="AL1052" s="34"/>
      <c r="AM1052" s="34"/>
      <c r="AN1052" s="34"/>
      <c r="AO1052" s="34"/>
      <c r="AP1052" s="34"/>
      <c r="AQ1052" s="34"/>
      <c r="AR1052" s="34"/>
      <c r="AS1052" s="34"/>
      <c r="AT1052" s="34"/>
      <c r="AU1052" s="34"/>
      <c r="AV1052" s="34"/>
      <c r="AW1052" s="34"/>
      <c r="AX1052" s="34"/>
      <c r="AY1052" s="34"/>
      <c r="AZ1052" s="34"/>
      <c r="BA1052" s="34"/>
      <c r="BB1052" s="34"/>
    </row>
    <row r="1053" spans="18:54" s="1" customFormat="1" x14ac:dyDescent="0.25">
      <c r="R1053" s="33"/>
      <c r="Y1053" s="34"/>
      <c r="Z1053" s="34"/>
      <c r="AA1053" s="34"/>
      <c r="AB1053" s="34"/>
      <c r="AC1053" s="34"/>
      <c r="AD1053" s="34"/>
      <c r="AE1053" s="34"/>
      <c r="AF1053" s="34"/>
      <c r="AG1053" s="34"/>
      <c r="AH1053" s="288"/>
      <c r="AI1053" s="288"/>
      <c r="AJ1053" s="34"/>
      <c r="AK1053" s="34"/>
      <c r="AL1053" s="34"/>
      <c r="AM1053" s="34"/>
      <c r="AN1053" s="34"/>
      <c r="AO1053" s="34"/>
      <c r="AP1053" s="34"/>
      <c r="AQ1053" s="34"/>
      <c r="AR1053" s="34"/>
      <c r="AS1053" s="34"/>
      <c r="AT1053" s="34"/>
      <c r="AU1053" s="34"/>
      <c r="AV1053" s="34"/>
      <c r="AW1053" s="34"/>
      <c r="AX1053" s="34"/>
      <c r="AY1053" s="34"/>
      <c r="AZ1053" s="34"/>
      <c r="BA1053" s="34"/>
      <c r="BB1053" s="34"/>
    </row>
    <row r="1054" spans="18:54" s="1" customFormat="1" x14ac:dyDescent="0.25">
      <c r="R1054" s="33"/>
      <c r="Y1054" s="34"/>
      <c r="Z1054" s="34"/>
      <c r="AA1054" s="34"/>
      <c r="AB1054" s="34"/>
      <c r="AC1054" s="34"/>
      <c r="AD1054" s="34"/>
      <c r="AE1054" s="34"/>
      <c r="AF1054" s="34"/>
      <c r="AG1054" s="34"/>
      <c r="AH1054" s="288"/>
      <c r="AI1054" s="288"/>
      <c r="AJ1054" s="34"/>
      <c r="AK1054" s="34"/>
      <c r="AL1054" s="34"/>
      <c r="AM1054" s="34"/>
      <c r="AN1054" s="34"/>
      <c r="AO1054" s="34"/>
      <c r="AP1054" s="34"/>
      <c r="AQ1054" s="34"/>
      <c r="AR1054" s="34"/>
      <c r="AS1054" s="34"/>
      <c r="AT1054" s="34"/>
      <c r="AU1054" s="34"/>
      <c r="AV1054" s="34"/>
      <c r="AW1054" s="34"/>
      <c r="AX1054" s="34"/>
      <c r="AY1054" s="34"/>
      <c r="AZ1054" s="34"/>
      <c r="BA1054" s="34"/>
      <c r="BB1054" s="34"/>
    </row>
    <row r="1055" spans="18:54" s="1" customFormat="1" x14ac:dyDescent="0.25">
      <c r="R1055" s="33"/>
      <c r="Y1055" s="34"/>
      <c r="Z1055" s="34"/>
      <c r="AA1055" s="34"/>
      <c r="AB1055" s="34"/>
      <c r="AC1055" s="34"/>
      <c r="AD1055" s="34"/>
      <c r="AE1055" s="34"/>
      <c r="AF1055" s="34"/>
      <c r="AG1055" s="34"/>
      <c r="AH1055" s="288"/>
      <c r="AI1055" s="288"/>
      <c r="AJ1055" s="34"/>
      <c r="AK1055" s="34"/>
      <c r="AL1055" s="34"/>
      <c r="AM1055" s="34"/>
      <c r="AN1055" s="34"/>
      <c r="AO1055" s="34"/>
      <c r="AP1055" s="34"/>
      <c r="AQ1055" s="34"/>
      <c r="AR1055" s="34"/>
      <c r="AS1055" s="34"/>
      <c r="AT1055" s="34"/>
      <c r="AU1055" s="34"/>
      <c r="AV1055" s="34"/>
      <c r="AW1055" s="34"/>
      <c r="AX1055" s="34"/>
      <c r="AY1055" s="34"/>
      <c r="AZ1055" s="34"/>
      <c r="BA1055" s="34"/>
      <c r="BB1055" s="34"/>
    </row>
    <row r="1056" spans="18:54" s="1" customFormat="1" x14ac:dyDescent="0.25">
      <c r="R1056" s="33"/>
      <c r="Y1056" s="34"/>
      <c r="Z1056" s="34"/>
      <c r="AA1056" s="34"/>
      <c r="AB1056" s="34"/>
      <c r="AC1056" s="34"/>
      <c r="AD1056" s="34"/>
      <c r="AE1056" s="34"/>
      <c r="AF1056" s="34"/>
      <c r="AG1056" s="34"/>
      <c r="AH1056" s="288"/>
      <c r="AI1056" s="288"/>
      <c r="AJ1056" s="34"/>
      <c r="AK1056" s="34"/>
      <c r="AL1056" s="34"/>
      <c r="AM1056" s="34"/>
      <c r="AN1056" s="34"/>
      <c r="AO1056" s="34"/>
      <c r="AP1056" s="34"/>
      <c r="AQ1056" s="34"/>
      <c r="AR1056" s="34"/>
      <c r="AS1056" s="34"/>
      <c r="AT1056" s="34"/>
      <c r="AU1056" s="34"/>
      <c r="AV1056" s="34"/>
      <c r="AW1056" s="34"/>
      <c r="AX1056" s="34"/>
      <c r="AY1056" s="34"/>
      <c r="AZ1056" s="34"/>
      <c r="BA1056" s="34"/>
      <c r="BB1056" s="34"/>
    </row>
    <row r="1057" spans="18:54" s="1" customFormat="1" x14ac:dyDescent="0.25">
      <c r="R1057" s="33"/>
      <c r="Y1057" s="34"/>
      <c r="Z1057" s="34"/>
      <c r="AA1057" s="34"/>
      <c r="AB1057" s="34"/>
      <c r="AC1057" s="34"/>
      <c r="AD1057" s="34"/>
      <c r="AE1057" s="34"/>
      <c r="AF1057" s="34"/>
      <c r="AG1057" s="34"/>
      <c r="AH1057" s="288"/>
      <c r="AI1057" s="288"/>
      <c r="AJ1057" s="34"/>
      <c r="AK1057" s="34"/>
      <c r="AL1057" s="34"/>
      <c r="AM1057" s="34"/>
      <c r="AN1057" s="34"/>
      <c r="AO1057" s="34"/>
      <c r="AP1057" s="34"/>
      <c r="AQ1057" s="34"/>
      <c r="AR1057" s="34"/>
      <c r="AS1057" s="34"/>
      <c r="AT1057" s="34"/>
      <c r="AU1057" s="34"/>
      <c r="AV1057" s="34"/>
      <c r="AW1057" s="34"/>
      <c r="AX1057" s="34"/>
      <c r="AY1057" s="34"/>
      <c r="AZ1057" s="34"/>
      <c r="BA1057" s="34"/>
      <c r="BB1057" s="34"/>
    </row>
    <row r="1058" spans="18:54" s="1" customFormat="1" x14ac:dyDescent="0.25">
      <c r="R1058" s="33"/>
      <c r="Y1058" s="34"/>
      <c r="Z1058" s="34"/>
      <c r="AA1058" s="34"/>
      <c r="AB1058" s="34"/>
      <c r="AC1058" s="34"/>
      <c r="AD1058" s="34"/>
      <c r="AE1058" s="34"/>
      <c r="AF1058" s="34"/>
      <c r="AG1058" s="34"/>
      <c r="AH1058" s="288"/>
      <c r="AI1058" s="288"/>
      <c r="AJ1058" s="34"/>
      <c r="AK1058" s="34"/>
      <c r="AL1058" s="34"/>
      <c r="AM1058" s="34"/>
      <c r="AN1058" s="34"/>
      <c r="AO1058" s="34"/>
      <c r="AP1058" s="34"/>
      <c r="AQ1058" s="34"/>
      <c r="AR1058" s="34"/>
      <c r="AS1058" s="34"/>
      <c r="AT1058" s="34"/>
      <c r="AU1058" s="34"/>
      <c r="AV1058" s="34"/>
      <c r="AW1058" s="34"/>
      <c r="AX1058" s="34"/>
      <c r="AY1058" s="34"/>
      <c r="AZ1058" s="34"/>
      <c r="BA1058" s="34"/>
      <c r="BB1058" s="34"/>
    </row>
    <row r="1059" spans="18:54" s="1" customFormat="1" x14ac:dyDescent="0.25">
      <c r="R1059" s="33"/>
      <c r="Y1059" s="34"/>
      <c r="Z1059" s="34"/>
      <c r="AA1059" s="34"/>
      <c r="AB1059" s="34"/>
      <c r="AC1059" s="34"/>
      <c r="AD1059" s="34"/>
      <c r="AE1059" s="34"/>
      <c r="AF1059" s="34"/>
      <c r="AG1059" s="34"/>
      <c r="AH1059" s="288"/>
      <c r="AI1059" s="288"/>
      <c r="AJ1059" s="34"/>
      <c r="AK1059" s="34"/>
      <c r="AL1059" s="34"/>
      <c r="AM1059" s="34"/>
      <c r="AN1059" s="34"/>
      <c r="AO1059" s="34"/>
      <c r="AP1059" s="34"/>
      <c r="AQ1059" s="34"/>
      <c r="AR1059" s="34"/>
      <c r="AS1059" s="34"/>
      <c r="AT1059" s="34"/>
      <c r="AU1059" s="34"/>
      <c r="AV1059" s="34"/>
      <c r="AW1059" s="34"/>
      <c r="AX1059" s="34"/>
      <c r="AY1059" s="34"/>
      <c r="AZ1059" s="34"/>
      <c r="BA1059" s="34"/>
      <c r="BB1059" s="34"/>
    </row>
    <row r="1060" spans="18:54" s="1" customFormat="1" x14ac:dyDescent="0.25">
      <c r="R1060" s="33"/>
      <c r="Y1060" s="34"/>
      <c r="Z1060" s="34"/>
      <c r="AA1060" s="34"/>
      <c r="AB1060" s="34"/>
      <c r="AC1060" s="34"/>
      <c r="AD1060" s="34"/>
      <c r="AE1060" s="34"/>
      <c r="AF1060" s="34"/>
      <c r="AG1060" s="34"/>
      <c r="AH1060" s="288"/>
      <c r="AI1060" s="288"/>
      <c r="AJ1060" s="34"/>
      <c r="AK1060" s="34"/>
      <c r="AL1060" s="34"/>
      <c r="AM1060" s="34"/>
      <c r="AN1060" s="34"/>
      <c r="AO1060" s="34"/>
      <c r="AP1060" s="34"/>
      <c r="AQ1060" s="34"/>
      <c r="AR1060" s="34"/>
      <c r="AS1060" s="34"/>
      <c r="AT1060" s="34"/>
      <c r="AU1060" s="34"/>
      <c r="AV1060" s="34"/>
      <c r="AW1060" s="34"/>
      <c r="AX1060" s="34"/>
      <c r="AY1060" s="34"/>
      <c r="AZ1060" s="34"/>
      <c r="BA1060" s="34"/>
      <c r="BB1060" s="34"/>
    </row>
    <row r="1061" spans="18:54" s="1" customFormat="1" x14ac:dyDescent="0.25">
      <c r="R1061" s="33"/>
      <c r="Y1061" s="34"/>
      <c r="Z1061" s="34"/>
      <c r="AA1061" s="34"/>
      <c r="AB1061" s="34"/>
      <c r="AC1061" s="34"/>
      <c r="AD1061" s="34"/>
      <c r="AE1061" s="34"/>
      <c r="AF1061" s="34"/>
      <c r="AG1061" s="34"/>
      <c r="AH1061" s="288"/>
      <c r="AI1061" s="288"/>
      <c r="AJ1061" s="34"/>
      <c r="AK1061" s="34"/>
      <c r="AL1061" s="34"/>
      <c r="AM1061" s="34"/>
      <c r="AN1061" s="34"/>
      <c r="AO1061" s="34"/>
      <c r="AP1061" s="34"/>
      <c r="AQ1061" s="34"/>
      <c r="AR1061" s="34"/>
      <c r="AS1061" s="34"/>
      <c r="AT1061" s="34"/>
      <c r="AU1061" s="34"/>
      <c r="AV1061" s="34"/>
      <c r="AW1061" s="34"/>
      <c r="AX1061" s="34"/>
      <c r="AY1061" s="34"/>
      <c r="AZ1061" s="34"/>
      <c r="BA1061" s="34"/>
      <c r="BB1061" s="34"/>
    </row>
    <row r="1062" spans="18:54" s="1" customFormat="1" x14ac:dyDescent="0.25">
      <c r="R1062" s="33"/>
      <c r="Y1062" s="34"/>
      <c r="Z1062" s="34"/>
      <c r="AA1062" s="34"/>
      <c r="AB1062" s="34"/>
      <c r="AC1062" s="34"/>
      <c r="AD1062" s="34"/>
      <c r="AE1062" s="34"/>
      <c r="AF1062" s="34"/>
      <c r="AG1062" s="34"/>
      <c r="AH1062" s="288"/>
      <c r="AI1062" s="288"/>
      <c r="AJ1062" s="34"/>
      <c r="AK1062" s="34"/>
      <c r="AL1062" s="34"/>
      <c r="AM1062" s="34"/>
      <c r="AN1062" s="34"/>
      <c r="AO1062" s="34"/>
      <c r="AP1062" s="34"/>
      <c r="AQ1062" s="34"/>
      <c r="AR1062" s="34"/>
      <c r="AS1062" s="34"/>
      <c r="AT1062" s="34"/>
      <c r="AU1062" s="34"/>
      <c r="AV1062" s="34"/>
      <c r="AW1062" s="34"/>
      <c r="AX1062" s="34"/>
      <c r="AY1062" s="34"/>
      <c r="AZ1062" s="34"/>
      <c r="BA1062" s="34"/>
      <c r="BB1062" s="34"/>
    </row>
    <row r="1063" spans="18:54" s="1" customFormat="1" x14ac:dyDescent="0.25">
      <c r="R1063" s="33"/>
      <c r="Y1063" s="34"/>
      <c r="Z1063" s="34"/>
      <c r="AA1063" s="34"/>
      <c r="AB1063" s="34"/>
      <c r="AC1063" s="34"/>
      <c r="AD1063" s="34"/>
      <c r="AE1063" s="34"/>
      <c r="AF1063" s="34"/>
      <c r="AG1063" s="34"/>
      <c r="AH1063" s="288"/>
      <c r="AI1063" s="288"/>
      <c r="AJ1063" s="34"/>
      <c r="AK1063" s="34"/>
      <c r="AL1063" s="34"/>
      <c r="AM1063" s="34"/>
      <c r="AN1063" s="34"/>
      <c r="AO1063" s="34"/>
      <c r="AP1063" s="34"/>
      <c r="AQ1063" s="34"/>
      <c r="AR1063" s="34"/>
      <c r="AS1063" s="34"/>
      <c r="AT1063" s="34"/>
      <c r="AU1063" s="34"/>
      <c r="AV1063" s="34"/>
      <c r="AW1063" s="34"/>
      <c r="AX1063" s="34"/>
      <c r="AY1063" s="34"/>
      <c r="AZ1063" s="34"/>
      <c r="BA1063" s="34"/>
      <c r="BB1063" s="34"/>
    </row>
    <row r="1064" spans="18:54" s="1" customFormat="1" x14ac:dyDescent="0.25">
      <c r="R1064" s="33"/>
      <c r="Y1064" s="34"/>
      <c r="Z1064" s="34"/>
      <c r="AA1064" s="34"/>
      <c r="AB1064" s="34"/>
      <c r="AC1064" s="34"/>
      <c r="AD1064" s="34"/>
      <c r="AE1064" s="34"/>
      <c r="AF1064" s="34"/>
      <c r="AG1064" s="34"/>
      <c r="AH1064" s="288"/>
      <c r="AI1064" s="288"/>
      <c r="AJ1064" s="34"/>
      <c r="AK1064" s="34"/>
      <c r="AL1064" s="34"/>
      <c r="AM1064" s="34"/>
      <c r="AN1064" s="34"/>
      <c r="AO1064" s="34"/>
      <c r="AP1064" s="34"/>
      <c r="AQ1064" s="34"/>
      <c r="AR1064" s="34"/>
      <c r="AS1064" s="34"/>
      <c r="AT1064" s="34"/>
      <c r="AU1064" s="34"/>
      <c r="AV1064" s="34"/>
      <c r="AW1064" s="34"/>
      <c r="AX1064" s="34"/>
      <c r="AY1064" s="34"/>
      <c r="AZ1064" s="34"/>
      <c r="BA1064" s="34"/>
      <c r="BB1064" s="34"/>
    </row>
    <row r="1065" spans="18:54" s="1" customFormat="1" x14ac:dyDescent="0.25">
      <c r="R1065" s="33"/>
      <c r="Y1065" s="34"/>
      <c r="Z1065" s="34"/>
      <c r="AA1065" s="34"/>
      <c r="AB1065" s="34"/>
      <c r="AC1065" s="34"/>
      <c r="AD1065" s="34"/>
      <c r="AE1065" s="34"/>
      <c r="AF1065" s="34"/>
      <c r="AG1065" s="34"/>
      <c r="AH1065" s="288"/>
      <c r="AI1065" s="288"/>
      <c r="AJ1065" s="34"/>
      <c r="AK1065" s="34"/>
      <c r="AL1065" s="34"/>
      <c r="AM1065" s="34"/>
      <c r="AN1065" s="34"/>
      <c r="AO1065" s="34"/>
      <c r="AP1065" s="34"/>
      <c r="AQ1065" s="34"/>
      <c r="AR1065" s="34"/>
      <c r="AS1065" s="34"/>
      <c r="AT1065" s="34"/>
      <c r="AU1065" s="34"/>
      <c r="AV1065" s="34"/>
      <c r="AW1065" s="34"/>
      <c r="AX1065" s="34"/>
      <c r="AY1065" s="34"/>
      <c r="AZ1065" s="34"/>
      <c r="BA1065" s="34"/>
      <c r="BB1065" s="34"/>
    </row>
    <row r="1066" spans="18:54" s="1" customFormat="1" x14ac:dyDescent="0.25">
      <c r="R1066" s="33"/>
      <c r="Y1066" s="34"/>
      <c r="Z1066" s="34"/>
      <c r="AA1066" s="34"/>
      <c r="AB1066" s="34"/>
      <c r="AC1066" s="34"/>
      <c r="AD1066" s="34"/>
      <c r="AE1066" s="34"/>
      <c r="AF1066" s="34"/>
      <c r="AG1066" s="34"/>
      <c r="AH1066" s="288"/>
      <c r="AI1066" s="288"/>
      <c r="AJ1066" s="34"/>
      <c r="AK1066" s="34"/>
      <c r="AL1066" s="34"/>
      <c r="AM1066" s="34"/>
      <c r="AN1066" s="34"/>
      <c r="AO1066" s="34"/>
      <c r="AP1066" s="34"/>
      <c r="AQ1066" s="34"/>
      <c r="AR1066" s="34"/>
      <c r="AS1066" s="34"/>
      <c r="AT1066" s="34"/>
      <c r="AU1066" s="34"/>
      <c r="AV1066" s="34"/>
      <c r="AW1066" s="34"/>
      <c r="AX1066" s="34"/>
      <c r="AY1066" s="34"/>
      <c r="AZ1066" s="34"/>
      <c r="BA1066" s="34"/>
      <c r="BB1066" s="34"/>
    </row>
    <row r="1067" spans="18:54" s="1" customFormat="1" x14ac:dyDescent="0.25">
      <c r="R1067" s="33"/>
      <c r="Y1067" s="34"/>
      <c r="Z1067" s="34"/>
      <c r="AA1067" s="34"/>
      <c r="AB1067" s="34"/>
      <c r="AC1067" s="34"/>
      <c r="AD1067" s="34"/>
      <c r="AE1067" s="34"/>
      <c r="AF1067" s="34"/>
      <c r="AG1067" s="34"/>
      <c r="AH1067" s="288"/>
      <c r="AI1067" s="288"/>
      <c r="AJ1067" s="34"/>
      <c r="AK1067" s="34"/>
      <c r="AL1067" s="34"/>
      <c r="AM1067" s="34"/>
      <c r="AN1067" s="34"/>
      <c r="AO1067" s="34"/>
      <c r="AP1067" s="34"/>
      <c r="AQ1067" s="34"/>
      <c r="AR1067" s="34"/>
      <c r="AS1067" s="34"/>
      <c r="AT1067" s="34"/>
      <c r="AU1067" s="34"/>
      <c r="AV1067" s="34"/>
      <c r="AW1067" s="34"/>
      <c r="AX1067" s="34"/>
      <c r="AY1067" s="34"/>
      <c r="AZ1067" s="34"/>
      <c r="BA1067" s="34"/>
      <c r="BB1067" s="34"/>
    </row>
    <row r="1068" spans="18:54" s="1" customFormat="1" x14ac:dyDescent="0.25">
      <c r="R1068" s="33"/>
      <c r="Y1068" s="34"/>
      <c r="Z1068" s="34"/>
      <c r="AA1068" s="34"/>
      <c r="AB1068" s="34"/>
      <c r="AC1068" s="34"/>
      <c r="AD1068" s="34"/>
      <c r="AE1068" s="34"/>
      <c r="AF1068" s="34"/>
      <c r="AG1068" s="34"/>
      <c r="AH1068" s="288"/>
      <c r="AI1068" s="288"/>
      <c r="AJ1068" s="34"/>
      <c r="AK1068" s="34"/>
      <c r="AL1068" s="34"/>
      <c r="AM1068" s="34"/>
      <c r="AN1068" s="34"/>
      <c r="AO1068" s="34"/>
      <c r="AP1068" s="34"/>
      <c r="AQ1068" s="34"/>
      <c r="AR1068" s="34"/>
      <c r="AS1068" s="34"/>
      <c r="AT1068" s="34"/>
      <c r="AU1068" s="34"/>
      <c r="AV1068" s="34"/>
      <c r="AW1068" s="34"/>
      <c r="AX1068" s="34"/>
      <c r="AY1068" s="34"/>
      <c r="AZ1068" s="34"/>
      <c r="BA1068" s="34"/>
      <c r="BB1068" s="34"/>
    </row>
    <row r="1069" spans="18:54" s="1" customFormat="1" x14ac:dyDescent="0.25">
      <c r="R1069" s="33"/>
      <c r="Y1069" s="34"/>
      <c r="Z1069" s="34"/>
      <c r="AA1069" s="34"/>
      <c r="AB1069" s="34"/>
      <c r="AC1069" s="34"/>
      <c r="AD1069" s="34"/>
      <c r="AE1069" s="34"/>
      <c r="AF1069" s="34"/>
      <c r="AG1069" s="34"/>
      <c r="AH1069" s="288"/>
      <c r="AI1069" s="288"/>
      <c r="AJ1069" s="34"/>
      <c r="AK1069" s="34"/>
      <c r="AL1069" s="34"/>
      <c r="AM1069" s="34"/>
      <c r="AN1069" s="34"/>
      <c r="AO1069" s="34"/>
      <c r="AP1069" s="34"/>
      <c r="AQ1069" s="34"/>
      <c r="AR1069" s="34"/>
      <c r="AS1069" s="34"/>
      <c r="AT1069" s="34"/>
      <c r="AU1069" s="34"/>
      <c r="AV1069" s="34"/>
      <c r="AW1069" s="34"/>
      <c r="AX1069" s="34"/>
      <c r="AY1069" s="34"/>
      <c r="AZ1069" s="34"/>
      <c r="BA1069" s="34"/>
      <c r="BB1069" s="34"/>
    </row>
    <row r="1070" spans="18:54" s="1" customFormat="1" x14ac:dyDescent="0.25">
      <c r="R1070" s="33"/>
      <c r="Y1070" s="34"/>
      <c r="Z1070" s="34"/>
      <c r="AA1070" s="34"/>
      <c r="AB1070" s="34"/>
      <c r="AC1070" s="34"/>
      <c r="AD1070" s="34"/>
      <c r="AE1070" s="34"/>
      <c r="AF1070" s="34"/>
      <c r="AG1070" s="34"/>
      <c r="AH1070" s="288"/>
      <c r="AI1070" s="288"/>
      <c r="AJ1070" s="34"/>
      <c r="AK1070" s="34"/>
      <c r="AL1070" s="34"/>
      <c r="AM1070" s="34"/>
      <c r="AN1070" s="34"/>
      <c r="AO1070" s="34"/>
      <c r="AP1070" s="34"/>
      <c r="AQ1070" s="34"/>
      <c r="AR1070" s="34"/>
      <c r="AS1070" s="34"/>
      <c r="AT1070" s="34"/>
      <c r="AU1070" s="34"/>
      <c r="AV1070" s="34"/>
      <c r="AW1070" s="34"/>
      <c r="AX1070" s="34"/>
      <c r="AY1070" s="34"/>
      <c r="AZ1070" s="34"/>
      <c r="BA1070" s="34"/>
      <c r="BB1070" s="34"/>
    </row>
    <row r="1071" spans="18:54" s="1" customFormat="1" x14ac:dyDescent="0.25">
      <c r="R1071" s="33"/>
      <c r="Y1071" s="34"/>
      <c r="Z1071" s="34"/>
      <c r="AA1071" s="34"/>
      <c r="AB1071" s="34"/>
      <c r="AC1071" s="34"/>
      <c r="AD1071" s="34"/>
      <c r="AE1071" s="34"/>
      <c r="AF1071" s="34"/>
      <c r="AG1071" s="34"/>
      <c r="AH1071" s="288"/>
      <c r="AI1071" s="288"/>
      <c r="AJ1071" s="34"/>
      <c r="AK1071" s="34"/>
      <c r="AL1071" s="34"/>
      <c r="AM1071" s="34"/>
      <c r="AN1071" s="34"/>
      <c r="AO1071" s="34"/>
      <c r="AP1071" s="34"/>
      <c r="AQ1071" s="34"/>
      <c r="AR1071" s="34"/>
      <c r="AS1071" s="34"/>
      <c r="AT1071" s="34"/>
      <c r="AU1071" s="34"/>
      <c r="AV1071" s="34"/>
      <c r="AW1071" s="34"/>
      <c r="AX1071" s="34"/>
      <c r="AY1071" s="34"/>
      <c r="AZ1071" s="34"/>
      <c r="BA1071" s="34"/>
      <c r="BB1071" s="34"/>
    </row>
    <row r="1072" spans="18:54" s="1" customFormat="1" x14ac:dyDescent="0.25">
      <c r="R1072" s="33"/>
      <c r="Y1072" s="34"/>
      <c r="Z1072" s="34"/>
      <c r="AA1072" s="34"/>
      <c r="AB1072" s="34"/>
      <c r="AC1072" s="34"/>
      <c r="AD1072" s="34"/>
      <c r="AE1072" s="34"/>
      <c r="AF1072" s="34"/>
      <c r="AG1072" s="34"/>
      <c r="AH1072" s="288"/>
      <c r="AI1072" s="288"/>
      <c r="AJ1072" s="34"/>
      <c r="AK1072" s="34"/>
      <c r="AL1072" s="34"/>
      <c r="AM1072" s="34"/>
      <c r="AN1072" s="34"/>
      <c r="AO1072" s="34"/>
      <c r="AP1072" s="34"/>
      <c r="AQ1072" s="34"/>
      <c r="AR1072" s="34"/>
      <c r="AS1072" s="34"/>
      <c r="AT1072" s="34"/>
      <c r="AU1072" s="34"/>
      <c r="AV1072" s="34"/>
      <c r="AW1072" s="34"/>
      <c r="AX1072" s="34"/>
      <c r="AY1072" s="34"/>
      <c r="AZ1072" s="34"/>
      <c r="BA1072" s="34"/>
      <c r="BB1072" s="34"/>
    </row>
    <row r="1073" spans="18:54" s="1" customFormat="1" x14ac:dyDescent="0.25">
      <c r="R1073" s="33"/>
      <c r="Y1073" s="34"/>
      <c r="Z1073" s="34"/>
      <c r="AA1073" s="34"/>
      <c r="AB1073" s="34"/>
      <c r="AC1073" s="34"/>
      <c r="AD1073" s="34"/>
      <c r="AE1073" s="34"/>
      <c r="AF1073" s="34"/>
      <c r="AG1073" s="34"/>
      <c r="AH1073" s="288"/>
      <c r="AI1073" s="288"/>
      <c r="AJ1073" s="34"/>
      <c r="AK1073" s="34"/>
      <c r="AL1073" s="34"/>
      <c r="AM1073" s="34"/>
      <c r="AN1073" s="34"/>
      <c r="AO1073" s="34"/>
      <c r="AP1073" s="34"/>
      <c r="AQ1073" s="34"/>
      <c r="AR1073" s="34"/>
      <c r="AS1073" s="34"/>
      <c r="AT1073" s="34"/>
      <c r="AU1073" s="34"/>
      <c r="AV1073" s="34"/>
      <c r="AW1073" s="34"/>
      <c r="AX1073" s="34"/>
      <c r="AY1073" s="34"/>
      <c r="AZ1073" s="34"/>
      <c r="BA1073" s="34"/>
      <c r="BB1073" s="34"/>
    </row>
    <row r="1074" spans="18:54" s="1" customFormat="1" x14ac:dyDescent="0.25">
      <c r="R1074" s="33"/>
      <c r="Y1074" s="34"/>
      <c r="Z1074" s="34"/>
      <c r="AA1074" s="34"/>
      <c r="AB1074" s="34"/>
      <c r="AC1074" s="34"/>
      <c r="AD1074" s="34"/>
      <c r="AE1074" s="34"/>
      <c r="AF1074" s="34"/>
      <c r="AG1074" s="34"/>
      <c r="AH1074" s="288"/>
      <c r="AI1074" s="288"/>
      <c r="AJ1074" s="34"/>
      <c r="AK1074" s="34"/>
      <c r="AL1074" s="34"/>
      <c r="AM1074" s="34"/>
      <c r="AN1074" s="34"/>
      <c r="AO1074" s="34"/>
      <c r="AP1074" s="34"/>
      <c r="AQ1074" s="34"/>
      <c r="AR1074" s="34"/>
      <c r="AS1074" s="34"/>
      <c r="AT1074" s="34"/>
      <c r="AU1074" s="34"/>
      <c r="AV1074" s="34"/>
      <c r="AW1074" s="34"/>
      <c r="AX1074" s="34"/>
      <c r="AY1074" s="34"/>
      <c r="AZ1074" s="34"/>
      <c r="BA1074" s="34"/>
      <c r="BB1074" s="34"/>
    </row>
    <row r="1075" spans="18:54" s="1" customFormat="1" x14ac:dyDescent="0.25">
      <c r="R1075" s="33"/>
      <c r="Y1075" s="34"/>
      <c r="Z1075" s="34"/>
      <c r="AA1075" s="34"/>
      <c r="AB1075" s="34"/>
      <c r="AC1075" s="34"/>
      <c r="AD1075" s="34"/>
      <c r="AE1075" s="34"/>
      <c r="AF1075" s="34"/>
      <c r="AG1075" s="34"/>
      <c r="AH1075" s="288"/>
      <c r="AI1075" s="288"/>
      <c r="AJ1075" s="34"/>
      <c r="AK1075" s="34"/>
      <c r="AL1075" s="34"/>
      <c r="AM1075" s="34"/>
      <c r="AN1075" s="34"/>
      <c r="AO1075" s="34"/>
      <c r="AP1075" s="34"/>
      <c r="AQ1075" s="34"/>
      <c r="AR1075" s="34"/>
      <c r="AS1075" s="34"/>
      <c r="AT1075" s="34"/>
      <c r="AU1075" s="34"/>
      <c r="AV1075" s="34"/>
      <c r="AW1075" s="34"/>
      <c r="AX1075" s="34"/>
      <c r="AY1075" s="34"/>
      <c r="AZ1075" s="34"/>
      <c r="BA1075" s="34"/>
      <c r="BB1075" s="34"/>
    </row>
    <row r="1076" spans="18:54" s="1" customFormat="1" x14ac:dyDescent="0.25">
      <c r="R1076" s="33"/>
      <c r="Y1076" s="34"/>
      <c r="Z1076" s="34"/>
      <c r="AA1076" s="34"/>
      <c r="AB1076" s="34"/>
      <c r="AC1076" s="34"/>
      <c r="AD1076" s="34"/>
      <c r="AE1076" s="34"/>
      <c r="AF1076" s="34"/>
      <c r="AG1076" s="34"/>
      <c r="AH1076" s="288"/>
      <c r="AI1076" s="288"/>
      <c r="AJ1076" s="34"/>
      <c r="AK1076" s="34"/>
      <c r="AL1076" s="34"/>
      <c r="AM1076" s="34"/>
      <c r="AN1076" s="34"/>
      <c r="AO1076" s="34"/>
      <c r="AP1076" s="34"/>
      <c r="AQ1076" s="34"/>
      <c r="AR1076" s="34"/>
      <c r="AS1076" s="34"/>
      <c r="AT1076" s="34"/>
      <c r="AU1076" s="34"/>
      <c r="AV1076" s="34"/>
      <c r="AW1076" s="34"/>
      <c r="AX1076" s="34"/>
      <c r="AY1076" s="34"/>
      <c r="AZ1076" s="34"/>
      <c r="BA1076" s="34"/>
      <c r="BB1076" s="34"/>
    </row>
    <row r="1077" spans="18:54" s="1" customFormat="1" x14ac:dyDescent="0.25">
      <c r="R1077" s="33"/>
      <c r="Y1077" s="34"/>
      <c r="Z1077" s="34"/>
      <c r="AA1077" s="34"/>
      <c r="AB1077" s="34"/>
      <c r="AC1077" s="34"/>
      <c r="AD1077" s="34"/>
      <c r="AE1077" s="34"/>
      <c r="AF1077" s="34"/>
      <c r="AG1077" s="34"/>
      <c r="AH1077" s="288"/>
      <c r="AI1077" s="288"/>
      <c r="AJ1077" s="34"/>
      <c r="AK1077" s="34"/>
      <c r="AL1077" s="34"/>
      <c r="AM1077" s="34"/>
      <c r="AN1077" s="34"/>
      <c r="AO1077" s="34"/>
      <c r="AP1077" s="34"/>
      <c r="AQ1077" s="34"/>
      <c r="AR1077" s="34"/>
      <c r="AS1077" s="34"/>
      <c r="AT1077" s="34"/>
      <c r="AU1077" s="34"/>
      <c r="AV1077" s="34"/>
      <c r="AW1077" s="34"/>
      <c r="AX1077" s="34"/>
      <c r="AY1077" s="34"/>
      <c r="AZ1077" s="34"/>
      <c r="BA1077" s="34"/>
      <c r="BB1077" s="34"/>
    </row>
    <row r="1078" spans="18:54" s="1" customFormat="1" x14ac:dyDescent="0.25">
      <c r="R1078" s="33"/>
      <c r="Y1078" s="34"/>
      <c r="Z1078" s="34"/>
      <c r="AA1078" s="34"/>
      <c r="AB1078" s="34"/>
      <c r="AC1078" s="34"/>
      <c r="AD1078" s="34"/>
      <c r="AE1078" s="34"/>
      <c r="AF1078" s="34"/>
      <c r="AG1078" s="34"/>
      <c r="AH1078" s="288"/>
      <c r="AI1078" s="288"/>
      <c r="AJ1078" s="34"/>
      <c r="AK1078" s="34"/>
      <c r="AL1078" s="34"/>
      <c r="AM1078" s="34"/>
      <c r="AN1078" s="34"/>
      <c r="AO1078" s="34"/>
      <c r="AP1078" s="34"/>
      <c r="AQ1078" s="34"/>
      <c r="AR1078" s="34"/>
      <c r="AS1078" s="34"/>
      <c r="AT1078" s="34"/>
      <c r="AU1078" s="34"/>
      <c r="AV1078" s="34"/>
      <c r="AW1078" s="34"/>
      <c r="AX1078" s="34"/>
      <c r="AY1078" s="34"/>
      <c r="AZ1078" s="34"/>
      <c r="BA1078" s="34"/>
      <c r="BB1078" s="34"/>
    </row>
    <row r="1079" spans="18:54" s="1" customFormat="1" x14ac:dyDescent="0.25">
      <c r="R1079" s="33"/>
      <c r="Y1079" s="34"/>
      <c r="Z1079" s="34"/>
      <c r="AA1079" s="34"/>
      <c r="AB1079" s="34"/>
      <c r="AC1079" s="34"/>
      <c r="AD1079" s="34"/>
      <c r="AE1079" s="34"/>
      <c r="AF1079" s="34"/>
      <c r="AG1079" s="34"/>
      <c r="AH1079" s="288"/>
      <c r="AI1079" s="288"/>
      <c r="AJ1079" s="34"/>
      <c r="AK1079" s="34"/>
      <c r="AL1079" s="34"/>
      <c r="AM1079" s="34"/>
      <c r="AN1079" s="34"/>
      <c r="AO1079" s="34"/>
      <c r="AP1079" s="34"/>
      <c r="AQ1079" s="34"/>
      <c r="AR1079" s="34"/>
      <c r="AS1079" s="34"/>
      <c r="AT1079" s="34"/>
      <c r="AU1079" s="34"/>
      <c r="AV1079" s="34"/>
      <c r="AW1079" s="34"/>
      <c r="AX1079" s="34"/>
      <c r="AY1079" s="34"/>
      <c r="AZ1079" s="34"/>
      <c r="BA1079" s="34"/>
      <c r="BB1079" s="34"/>
    </row>
    <row r="1080" spans="18:54" s="1" customFormat="1" x14ac:dyDescent="0.25">
      <c r="R1080" s="33"/>
      <c r="Y1080" s="34"/>
      <c r="Z1080" s="34"/>
      <c r="AA1080" s="34"/>
      <c r="AB1080" s="34"/>
      <c r="AC1080" s="34"/>
      <c r="AD1080" s="34"/>
      <c r="AE1080" s="34"/>
      <c r="AF1080" s="34"/>
      <c r="AG1080" s="34"/>
      <c r="AH1080" s="288"/>
      <c r="AI1080" s="288"/>
      <c r="AJ1080" s="34"/>
      <c r="AK1080" s="34"/>
      <c r="AL1080" s="34"/>
      <c r="AM1080" s="34"/>
      <c r="AN1080" s="34"/>
      <c r="AO1080" s="34"/>
      <c r="AP1080" s="34"/>
      <c r="AQ1080" s="34"/>
      <c r="AR1080" s="34"/>
      <c r="AS1080" s="34"/>
      <c r="AT1080" s="34"/>
      <c r="AU1080" s="34"/>
      <c r="AV1080" s="34"/>
      <c r="AW1080" s="34"/>
      <c r="AX1080" s="34"/>
      <c r="AY1080" s="34"/>
      <c r="AZ1080" s="34"/>
      <c r="BA1080" s="34"/>
      <c r="BB1080" s="34"/>
    </row>
    <row r="1081" spans="18:54" s="1" customFormat="1" x14ac:dyDescent="0.25">
      <c r="R1081" s="33"/>
      <c r="Y1081" s="34"/>
      <c r="Z1081" s="34"/>
      <c r="AA1081" s="34"/>
      <c r="AB1081" s="34"/>
      <c r="AC1081" s="34"/>
      <c r="AD1081" s="34"/>
      <c r="AE1081" s="34"/>
      <c r="AF1081" s="34"/>
      <c r="AG1081" s="34"/>
      <c r="AH1081" s="288"/>
      <c r="AI1081" s="288"/>
      <c r="AJ1081" s="34"/>
      <c r="AK1081" s="34"/>
      <c r="AL1081" s="34"/>
      <c r="AM1081" s="34"/>
      <c r="AN1081" s="34"/>
      <c r="AO1081" s="34"/>
      <c r="AP1081" s="34"/>
      <c r="AQ1081" s="34"/>
      <c r="AR1081" s="34"/>
      <c r="AS1081" s="34"/>
      <c r="AT1081" s="34"/>
      <c r="AU1081" s="34"/>
      <c r="AV1081" s="34"/>
      <c r="AW1081" s="34"/>
      <c r="AX1081" s="34"/>
      <c r="AY1081" s="34"/>
      <c r="AZ1081" s="34"/>
      <c r="BA1081" s="34"/>
      <c r="BB1081" s="34"/>
    </row>
    <row r="1082" spans="18:54" s="1" customFormat="1" x14ac:dyDescent="0.25">
      <c r="R1082" s="33"/>
      <c r="Y1082" s="34"/>
      <c r="Z1082" s="34"/>
      <c r="AA1082" s="34"/>
      <c r="AB1082" s="34"/>
      <c r="AC1082" s="34"/>
      <c r="AD1082" s="34"/>
      <c r="AE1082" s="34"/>
      <c r="AF1082" s="34"/>
      <c r="AG1082" s="34"/>
      <c r="AH1082" s="288"/>
      <c r="AI1082" s="288"/>
      <c r="AJ1082" s="34"/>
      <c r="AK1082" s="34"/>
      <c r="AL1082" s="34"/>
      <c r="AM1082" s="34"/>
      <c r="AN1082" s="34"/>
      <c r="AO1082" s="34"/>
      <c r="AP1082" s="34"/>
      <c r="AQ1082" s="34"/>
      <c r="AR1082" s="34"/>
      <c r="AS1082" s="34"/>
      <c r="AT1082" s="34"/>
      <c r="AU1082" s="34"/>
      <c r="AV1082" s="34"/>
      <c r="AW1082" s="34"/>
      <c r="AX1082" s="34"/>
      <c r="AY1082" s="34"/>
      <c r="AZ1082" s="34"/>
      <c r="BA1082" s="34"/>
      <c r="BB1082" s="34"/>
    </row>
    <row r="1083" spans="18:54" s="1" customFormat="1" x14ac:dyDescent="0.25">
      <c r="R1083" s="33"/>
      <c r="Y1083" s="34"/>
      <c r="Z1083" s="34"/>
      <c r="AA1083" s="34"/>
      <c r="AB1083" s="34"/>
      <c r="AC1083" s="34"/>
      <c r="AD1083" s="34"/>
      <c r="AE1083" s="34"/>
      <c r="AF1083" s="34"/>
      <c r="AG1083" s="34"/>
      <c r="AH1083" s="288"/>
      <c r="AI1083" s="288"/>
      <c r="AJ1083" s="34"/>
      <c r="AK1083" s="34"/>
      <c r="AL1083" s="34"/>
      <c r="AM1083" s="34"/>
      <c r="AN1083" s="34"/>
      <c r="AO1083" s="34"/>
      <c r="AP1083" s="34"/>
      <c r="AQ1083" s="34"/>
      <c r="AR1083" s="34"/>
      <c r="AS1083" s="34"/>
      <c r="AT1083" s="34"/>
      <c r="AU1083" s="34"/>
      <c r="AV1083" s="34"/>
      <c r="AW1083" s="34"/>
      <c r="AX1083" s="34"/>
      <c r="AY1083" s="34"/>
      <c r="AZ1083" s="34"/>
      <c r="BA1083" s="34"/>
      <c r="BB1083" s="34"/>
    </row>
    <row r="1084" spans="18:54" s="1" customFormat="1" x14ac:dyDescent="0.25">
      <c r="R1084" s="33"/>
      <c r="Y1084" s="34"/>
      <c r="Z1084" s="34"/>
      <c r="AA1084" s="34"/>
      <c r="AB1084" s="34"/>
      <c r="AC1084" s="34"/>
      <c r="AD1084" s="34"/>
      <c r="AE1084" s="34"/>
      <c r="AF1084" s="34"/>
      <c r="AG1084" s="34"/>
      <c r="AH1084" s="288"/>
      <c r="AI1084" s="288"/>
      <c r="AJ1084" s="34"/>
      <c r="AK1084" s="34"/>
      <c r="AL1084" s="34"/>
      <c r="AM1084" s="34"/>
      <c r="AN1084" s="34"/>
      <c r="AO1084" s="34"/>
      <c r="AP1084" s="34"/>
      <c r="AQ1084" s="34"/>
      <c r="AR1084" s="34"/>
      <c r="AS1084" s="34"/>
      <c r="AT1084" s="34"/>
      <c r="AU1084" s="34"/>
      <c r="AV1084" s="34"/>
      <c r="AW1084" s="34"/>
      <c r="AX1084" s="34"/>
      <c r="AY1084" s="34"/>
      <c r="AZ1084" s="34"/>
      <c r="BA1084" s="34"/>
      <c r="BB1084" s="34"/>
    </row>
    <row r="1085" spans="18:54" s="1" customFormat="1" x14ac:dyDescent="0.25">
      <c r="R1085" s="33"/>
      <c r="Y1085" s="34"/>
      <c r="Z1085" s="34"/>
      <c r="AA1085" s="34"/>
      <c r="AB1085" s="34"/>
      <c r="AC1085" s="34"/>
      <c r="AD1085" s="34"/>
      <c r="AE1085" s="34"/>
      <c r="AF1085" s="34"/>
      <c r="AG1085" s="34"/>
      <c r="AH1085" s="288"/>
      <c r="AI1085" s="288"/>
      <c r="AJ1085" s="34"/>
      <c r="AK1085" s="34"/>
      <c r="AL1085" s="34"/>
      <c r="AM1085" s="34"/>
      <c r="AN1085" s="34"/>
      <c r="AO1085" s="34"/>
      <c r="AP1085" s="34"/>
      <c r="AQ1085" s="34"/>
      <c r="AR1085" s="34"/>
      <c r="AS1085" s="34"/>
      <c r="AT1085" s="34"/>
      <c r="AU1085" s="34"/>
      <c r="AV1085" s="34"/>
      <c r="AW1085" s="34"/>
      <c r="AX1085" s="34"/>
      <c r="AY1085" s="34"/>
      <c r="AZ1085" s="34"/>
      <c r="BA1085" s="34"/>
      <c r="BB1085" s="34"/>
    </row>
    <row r="1086" spans="18:54" s="1" customFormat="1" x14ac:dyDescent="0.25">
      <c r="R1086" s="33"/>
      <c r="Y1086" s="34"/>
      <c r="Z1086" s="34"/>
      <c r="AA1086" s="34"/>
      <c r="AB1086" s="34"/>
      <c r="AC1086" s="34"/>
      <c r="AD1086" s="34"/>
      <c r="AE1086" s="34"/>
      <c r="AF1086" s="34"/>
      <c r="AG1086" s="34"/>
      <c r="AH1086" s="288"/>
      <c r="AI1086" s="288"/>
      <c r="AJ1086" s="34"/>
      <c r="AK1086" s="34"/>
      <c r="AL1086" s="34"/>
      <c r="AM1086" s="34"/>
      <c r="AN1086" s="34"/>
      <c r="AO1086" s="34"/>
      <c r="AP1086" s="34"/>
      <c r="AQ1086" s="34"/>
      <c r="AR1086" s="34"/>
      <c r="AS1086" s="34"/>
      <c r="AT1086" s="34"/>
      <c r="AU1086" s="34"/>
      <c r="AV1086" s="34"/>
      <c r="AW1086" s="34"/>
      <c r="AX1086" s="34"/>
      <c r="AY1086" s="34"/>
      <c r="AZ1086" s="34"/>
      <c r="BA1086" s="34"/>
      <c r="BB1086" s="34"/>
    </row>
    <row r="1087" spans="18:54" s="1" customFormat="1" x14ac:dyDescent="0.25">
      <c r="R1087" s="33"/>
      <c r="Y1087" s="34"/>
      <c r="Z1087" s="34"/>
      <c r="AA1087" s="34"/>
      <c r="AB1087" s="34"/>
      <c r="AC1087" s="34"/>
      <c r="AD1087" s="34"/>
      <c r="AE1087" s="34"/>
      <c r="AF1087" s="34"/>
      <c r="AG1087" s="34"/>
      <c r="AH1087" s="288"/>
      <c r="AI1087" s="288"/>
      <c r="AJ1087" s="34"/>
      <c r="AK1087" s="34"/>
      <c r="AL1087" s="34"/>
      <c r="AM1087" s="34"/>
      <c r="AN1087" s="34"/>
      <c r="AO1087" s="34"/>
      <c r="AP1087" s="34"/>
      <c r="AQ1087" s="34"/>
      <c r="AR1087" s="34"/>
      <c r="AS1087" s="34"/>
      <c r="AT1087" s="34"/>
      <c r="AU1087" s="34"/>
      <c r="AV1087" s="34"/>
      <c r="AW1087" s="34"/>
      <c r="AX1087" s="34"/>
      <c r="AY1087" s="34"/>
      <c r="AZ1087" s="34"/>
      <c r="BA1087" s="34"/>
      <c r="BB1087" s="34"/>
    </row>
    <row r="1088" spans="18:54" s="1" customFormat="1" x14ac:dyDescent="0.25">
      <c r="R1088" s="33"/>
      <c r="Y1088" s="34"/>
      <c r="Z1088" s="34"/>
      <c r="AA1088" s="34"/>
      <c r="AB1088" s="34"/>
      <c r="AC1088" s="34"/>
      <c r="AD1088" s="34"/>
      <c r="AE1088" s="34"/>
      <c r="AF1088" s="34"/>
      <c r="AG1088" s="34"/>
      <c r="AH1088" s="288"/>
      <c r="AI1088" s="288"/>
      <c r="AJ1088" s="34"/>
      <c r="AK1088" s="34"/>
      <c r="AL1088" s="34"/>
      <c r="AM1088" s="34"/>
      <c r="AN1088" s="34"/>
      <c r="AO1088" s="34"/>
      <c r="AP1088" s="34"/>
      <c r="AQ1088" s="34"/>
      <c r="AR1088" s="34"/>
      <c r="AS1088" s="34"/>
      <c r="AT1088" s="34"/>
      <c r="AU1088" s="34"/>
      <c r="AV1088" s="34"/>
      <c r="AW1088" s="34"/>
      <c r="AX1088" s="34"/>
      <c r="AY1088" s="34"/>
      <c r="AZ1088" s="34"/>
      <c r="BA1088" s="34"/>
      <c r="BB1088" s="34"/>
    </row>
    <row r="1089" spans="18:54" s="1" customFormat="1" x14ac:dyDescent="0.25">
      <c r="R1089" s="33"/>
      <c r="Y1089" s="34"/>
      <c r="Z1089" s="34"/>
      <c r="AA1089" s="34"/>
      <c r="AB1089" s="34"/>
      <c r="AC1089" s="34"/>
      <c r="AD1089" s="34"/>
      <c r="AE1089" s="34"/>
      <c r="AF1089" s="34"/>
      <c r="AG1089" s="34"/>
      <c r="AH1089" s="288"/>
      <c r="AI1089" s="288"/>
      <c r="AJ1089" s="34"/>
      <c r="AK1089" s="34"/>
      <c r="AL1089" s="34"/>
      <c r="AM1089" s="34"/>
      <c r="AN1089" s="34"/>
      <c r="AO1089" s="34"/>
      <c r="AP1089" s="34"/>
      <c r="AQ1089" s="34"/>
      <c r="AR1089" s="34"/>
      <c r="AS1089" s="34"/>
      <c r="AT1089" s="34"/>
      <c r="AU1089" s="34"/>
      <c r="AV1089" s="34"/>
      <c r="AW1089" s="34"/>
      <c r="AX1089" s="34"/>
      <c r="AY1089" s="34"/>
      <c r="AZ1089" s="34"/>
      <c r="BA1089" s="34"/>
      <c r="BB1089" s="34"/>
    </row>
    <row r="1090" spans="18:54" s="1" customFormat="1" x14ac:dyDescent="0.25">
      <c r="R1090" s="33"/>
      <c r="Y1090" s="34"/>
      <c r="Z1090" s="34"/>
      <c r="AA1090" s="34"/>
      <c r="AB1090" s="34"/>
      <c r="AC1090" s="34"/>
      <c r="AD1090" s="34"/>
      <c r="AE1090" s="34"/>
      <c r="AF1090" s="34"/>
      <c r="AG1090" s="34"/>
      <c r="AH1090" s="288"/>
      <c r="AI1090" s="288"/>
      <c r="AJ1090" s="34"/>
      <c r="AK1090" s="34"/>
      <c r="AL1090" s="34"/>
      <c r="AM1090" s="34"/>
      <c r="AN1090" s="34"/>
      <c r="AO1090" s="34"/>
      <c r="AP1090" s="34"/>
      <c r="AQ1090" s="34"/>
      <c r="AR1090" s="34"/>
      <c r="AS1090" s="34"/>
      <c r="AT1090" s="34"/>
      <c r="AU1090" s="34"/>
      <c r="AV1090" s="34"/>
      <c r="AW1090" s="34"/>
      <c r="AX1090" s="34"/>
      <c r="AY1090" s="34"/>
      <c r="AZ1090" s="34"/>
      <c r="BA1090" s="34"/>
      <c r="BB1090" s="34"/>
    </row>
    <row r="1091" spans="18:54" s="1" customFormat="1" x14ac:dyDescent="0.25">
      <c r="R1091" s="33"/>
      <c r="Y1091" s="34"/>
      <c r="Z1091" s="34"/>
      <c r="AA1091" s="34"/>
      <c r="AB1091" s="34"/>
      <c r="AC1091" s="34"/>
      <c r="AD1091" s="34"/>
      <c r="AE1091" s="34"/>
      <c r="AF1091" s="34"/>
      <c r="AG1091" s="34"/>
      <c r="AH1091" s="288"/>
      <c r="AI1091" s="288"/>
      <c r="AJ1091" s="34"/>
      <c r="AK1091" s="34"/>
      <c r="AL1091" s="34"/>
      <c r="AM1091" s="34"/>
      <c r="AN1091" s="34"/>
      <c r="AO1091" s="34"/>
      <c r="AP1091" s="34"/>
      <c r="AQ1091" s="34"/>
      <c r="AR1091" s="34"/>
      <c r="AS1091" s="34"/>
      <c r="AT1091" s="34"/>
      <c r="AU1091" s="34"/>
      <c r="AV1091" s="34"/>
      <c r="AW1091" s="34"/>
      <c r="AX1091" s="34"/>
      <c r="AY1091" s="34"/>
      <c r="AZ1091" s="34"/>
      <c r="BA1091" s="34"/>
      <c r="BB1091" s="34"/>
    </row>
    <row r="1092" spans="18:54" s="1" customFormat="1" x14ac:dyDescent="0.25">
      <c r="R1092" s="33"/>
      <c r="Y1092" s="34"/>
      <c r="Z1092" s="34"/>
      <c r="AA1092" s="34"/>
      <c r="AB1092" s="34"/>
      <c r="AC1092" s="34"/>
      <c r="AD1092" s="34"/>
      <c r="AE1092" s="34"/>
      <c r="AF1092" s="34"/>
      <c r="AG1092" s="34"/>
      <c r="AH1092" s="288"/>
      <c r="AI1092" s="288"/>
      <c r="AJ1092" s="34"/>
      <c r="AK1092" s="34"/>
      <c r="AL1092" s="34"/>
      <c r="AM1092" s="34"/>
      <c r="AN1092" s="34"/>
      <c r="AO1092" s="34"/>
      <c r="AP1092" s="34"/>
      <c r="AQ1092" s="34"/>
      <c r="AR1092" s="34"/>
      <c r="AS1092" s="34"/>
      <c r="AT1092" s="34"/>
      <c r="AU1092" s="34"/>
      <c r="AV1092" s="34"/>
      <c r="AW1092" s="34"/>
      <c r="AX1092" s="34"/>
      <c r="AY1092" s="34"/>
      <c r="AZ1092" s="34"/>
      <c r="BA1092" s="34"/>
      <c r="BB1092" s="34"/>
    </row>
    <row r="1093" spans="18:54" s="1" customFormat="1" x14ac:dyDescent="0.25">
      <c r="R1093" s="33"/>
      <c r="Y1093" s="34"/>
      <c r="Z1093" s="34"/>
      <c r="AA1093" s="34"/>
      <c r="AB1093" s="34"/>
      <c r="AC1093" s="34"/>
      <c r="AD1093" s="34"/>
      <c r="AE1093" s="34"/>
      <c r="AF1093" s="34"/>
      <c r="AG1093" s="34"/>
      <c r="AH1093" s="288"/>
      <c r="AI1093" s="288"/>
      <c r="AJ1093" s="34"/>
      <c r="AK1093" s="34"/>
      <c r="AL1093" s="34"/>
      <c r="AM1093" s="34"/>
      <c r="AN1093" s="34"/>
      <c r="AO1093" s="34"/>
      <c r="AP1093" s="34"/>
      <c r="AQ1093" s="34"/>
      <c r="AR1093" s="34"/>
      <c r="AS1093" s="34"/>
      <c r="AT1093" s="34"/>
      <c r="AU1093" s="34"/>
      <c r="AV1093" s="34"/>
      <c r="AW1093" s="34"/>
      <c r="AX1093" s="34"/>
      <c r="AY1093" s="34"/>
      <c r="AZ1093" s="34"/>
      <c r="BA1093" s="34"/>
      <c r="BB1093" s="34"/>
    </row>
    <row r="1094" spans="18:54" s="1" customFormat="1" x14ac:dyDescent="0.25">
      <c r="R1094" s="33"/>
      <c r="Y1094" s="34"/>
      <c r="Z1094" s="34"/>
      <c r="AA1094" s="34"/>
      <c r="AB1094" s="34"/>
      <c r="AC1094" s="34"/>
      <c r="AD1094" s="34"/>
      <c r="AE1094" s="34"/>
      <c r="AF1094" s="34"/>
      <c r="AG1094" s="34"/>
      <c r="AH1094" s="288"/>
      <c r="AI1094" s="288"/>
      <c r="AJ1094" s="34"/>
      <c r="AK1094" s="34"/>
      <c r="AL1094" s="34"/>
      <c r="AM1094" s="34"/>
      <c r="AN1094" s="34"/>
      <c r="AO1094" s="34"/>
      <c r="AP1094" s="34"/>
      <c r="AQ1094" s="34"/>
      <c r="AR1094" s="34"/>
      <c r="AS1094" s="34"/>
      <c r="AT1094" s="34"/>
      <c r="AU1094" s="34"/>
      <c r="AV1094" s="34"/>
      <c r="AW1094" s="34"/>
      <c r="AX1094" s="34"/>
      <c r="AY1094" s="34"/>
      <c r="AZ1094" s="34"/>
      <c r="BA1094" s="34"/>
      <c r="BB1094" s="34"/>
    </row>
    <row r="1095" spans="18:54" s="1" customFormat="1" x14ac:dyDescent="0.25">
      <c r="R1095" s="33"/>
      <c r="Y1095" s="34"/>
      <c r="Z1095" s="34"/>
      <c r="AA1095" s="34"/>
      <c r="AB1095" s="34"/>
      <c r="AC1095" s="34"/>
      <c r="AD1095" s="34"/>
      <c r="AE1095" s="34"/>
      <c r="AF1095" s="34"/>
      <c r="AG1095" s="34"/>
      <c r="AH1095" s="288"/>
      <c r="AI1095" s="288"/>
      <c r="AJ1095" s="34"/>
      <c r="AK1095" s="34"/>
      <c r="AL1095" s="34"/>
      <c r="AM1095" s="34"/>
      <c r="AN1095" s="34"/>
      <c r="AO1095" s="34"/>
      <c r="AP1095" s="34"/>
      <c r="AQ1095" s="34"/>
      <c r="AR1095" s="34"/>
      <c r="AS1095" s="34"/>
      <c r="AT1095" s="34"/>
      <c r="AU1095" s="34"/>
      <c r="AV1095" s="34"/>
      <c r="AW1095" s="34"/>
      <c r="AX1095" s="34"/>
      <c r="AY1095" s="34"/>
      <c r="AZ1095" s="34"/>
      <c r="BA1095" s="34"/>
      <c r="BB1095" s="34"/>
    </row>
    <row r="1096" spans="18:54" s="1" customFormat="1" x14ac:dyDescent="0.25">
      <c r="R1096" s="33"/>
      <c r="Y1096" s="34"/>
      <c r="Z1096" s="34"/>
      <c r="AA1096" s="34"/>
      <c r="AB1096" s="34"/>
      <c r="AC1096" s="34"/>
      <c r="AD1096" s="34"/>
      <c r="AE1096" s="34"/>
      <c r="AF1096" s="34"/>
      <c r="AG1096" s="34"/>
      <c r="AH1096" s="288"/>
      <c r="AI1096" s="288"/>
      <c r="AJ1096" s="34"/>
      <c r="AK1096" s="34"/>
      <c r="AL1096" s="34"/>
      <c r="AM1096" s="34"/>
      <c r="AN1096" s="34"/>
      <c r="AO1096" s="34"/>
      <c r="AP1096" s="34"/>
      <c r="AQ1096" s="34"/>
      <c r="AR1096" s="34"/>
      <c r="AS1096" s="34"/>
      <c r="AT1096" s="34"/>
      <c r="AU1096" s="34"/>
      <c r="AV1096" s="34"/>
      <c r="AW1096" s="34"/>
      <c r="AX1096" s="34"/>
      <c r="AY1096" s="34"/>
      <c r="AZ1096" s="34"/>
      <c r="BA1096" s="34"/>
      <c r="BB1096" s="34"/>
    </row>
    <row r="1097" spans="18:54" s="1" customFormat="1" x14ac:dyDescent="0.25">
      <c r="R1097" s="33"/>
      <c r="Y1097" s="34"/>
      <c r="Z1097" s="34"/>
      <c r="AA1097" s="34"/>
      <c r="AB1097" s="34"/>
      <c r="AC1097" s="34"/>
      <c r="AD1097" s="34"/>
      <c r="AE1097" s="34"/>
      <c r="AF1097" s="34"/>
      <c r="AG1097" s="34"/>
      <c r="AH1097" s="288"/>
      <c r="AI1097" s="288"/>
      <c r="AJ1097" s="34"/>
      <c r="AK1097" s="34"/>
      <c r="AL1097" s="34"/>
      <c r="AM1097" s="34"/>
      <c r="AN1097" s="34"/>
      <c r="AO1097" s="34"/>
      <c r="AP1097" s="34"/>
      <c r="AQ1097" s="34"/>
      <c r="AR1097" s="34"/>
      <c r="AS1097" s="34"/>
      <c r="AT1097" s="34"/>
      <c r="AU1097" s="34"/>
      <c r="AV1097" s="34"/>
      <c r="AW1097" s="34"/>
      <c r="AX1097" s="34"/>
      <c r="AY1097" s="34"/>
      <c r="AZ1097" s="34"/>
      <c r="BA1097" s="34"/>
      <c r="BB1097" s="34"/>
    </row>
    <row r="1098" spans="18:54" s="1" customFormat="1" x14ac:dyDescent="0.25">
      <c r="R1098" s="33"/>
      <c r="Y1098" s="34"/>
      <c r="Z1098" s="34"/>
      <c r="AA1098" s="34"/>
      <c r="AB1098" s="34"/>
      <c r="AC1098" s="34"/>
      <c r="AD1098" s="34"/>
      <c r="AE1098" s="34"/>
      <c r="AF1098" s="34"/>
      <c r="AG1098" s="34"/>
      <c r="AH1098" s="288"/>
      <c r="AI1098" s="288"/>
      <c r="AJ1098" s="34"/>
      <c r="AK1098" s="34"/>
      <c r="AL1098" s="34"/>
      <c r="AM1098" s="34"/>
      <c r="AN1098" s="34"/>
      <c r="AO1098" s="34"/>
      <c r="AP1098" s="34"/>
      <c r="AQ1098" s="34"/>
      <c r="AR1098" s="34"/>
      <c r="AS1098" s="34"/>
      <c r="AT1098" s="34"/>
      <c r="AU1098" s="34"/>
      <c r="AV1098" s="34"/>
      <c r="AW1098" s="34"/>
      <c r="AX1098" s="34"/>
      <c r="AY1098" s="34"/>
      <c r="AZ1098" s="34"/>
      <c r="BA1098" s="34"/>
      <c r="BB1098" s="34"/>
    </row>
    <row r="1099" spans="18:54" s="1" customFormat="1" x14ac:dyDescent="0.25">
      <c r="R1099" s="33"/>
      <c r="Y1099" s="34"/>
      <c r="Z1099" s="34"/>
      <c r="AA1099" s="34"/>
      <c r="AB1099" s="34"/>
      <c r="AC1099" s="34"/>
      <c r="AD1099" s="34"/>
      <c r="AE1099" s="34"/>
      <c r="AF1099" s="34"/>
      <c r="AG1099" s="34"/>
      <c r="AH1099" s="288"/>
      <c r="AI1099" s="288"/>
      <c r="AJ1099" s="34"/>
      <c r="AK1099" s="34"/>
      <c r="AL1099" s="34"/>
      <c r="AM1099" s="34"/>
      <c r="AN1099" s="34"/>
      <c r="AO1099" s="34"/>
      <c r="AP1099" s="34"/>
      <c r="AQ1099" s="34"/>
      <c r="AR1099" s="34"/>
      <c r="AS1099" s="34"/>
      <c r="AT1099" s="34"/>
      <c r="AU1099" s="34"/>
      <c r="AV1099" s="34"/>
      <c r="AW1099" s="34"/>
      <c r="AX1099" s="34"/>
      <c r="AY1099" s="34"/>
      <c r="AZ1099" s="34"/>
      <c r="BA1099" s="34"/>
      <c r="BB1099" s="34"/>
    </row>
    <row r="1100" spans="18:54" s="1" customFormat="1" x14ac:dyDescent="0.25">
      <c r="R1100" s="33"/>
      <c r="Y1100" s="34"/>
      <c r="Z1100" s="34"/>
      <c r="AA1100" s="34"/>
      <c r="AB1100" s="34"/>
      <c r="AC1100" s="34"/>
      <c r="AD1100" s="34"/>
      <c r="AE1100" s="34"/>
      <c r="AF1100" s="34"/>
      <c r="AG1100" s="34"/>
      <c r="AH1100" s="288"/>
      <c r="AI1100" s="288"/>
      <c r="AJ1100" s="34"/>
      <c r="AK1100" s="34"/>
      <c r="AL1100" s="34"/>
      <c r="AM1100" s="34"/>
      <c r="AN1100" s="34"/>
      <c r="AO1100" s="34"/>
      <c r="AP1100" s="34"/>
      <c r="AQ1100" s="34"/>
      <c r="AR1100" s="34"/>
      <c r="AS1100" s="34"/>
      <c r="AT1100" s="34"/>
      <c r="AU1100" s="34"/>
      <c r="AV1100" s="34"/>
      <c r="AW1100" s="34"/>
      <c r="AX1100" s="34"/>
      <c r="AY1100" s="34"/>
      <c r="AZ1100" s="34"/>
      <c r="BA1100" s="34"/>
      <c r="BB1100" s="34"/>
    </row>
    <row r="1101" spans="18:54" s="1" customFormat="1" x14ac:dyDescent="0.25">
      <c r="R1101" s="33"/>
      <c r="Y1101" s="34"/>
      <c r="Z1101" s="34"/>
      <c r="AA1101" s="34"/>
      <c r="AB1101" s="34"/>
      <c r="AC1101" s="34"/>
      <c r="AD1101" s="34"/>
      <c r="AE1101" s="34"/>
      <c r="AF1101" s="34"/>
      <c r="AG1101" s="34"/>
      <c r="AH1101" s="288"/>
      <c r="AI1101" s="288"/>
      <c r="AJ1101" s="34"/>
      <c r="AK1101" s="34"/>
      <c r="AL1101" s="34"/>
      <c r="AM1101" s="34"/>
      <c r="AN1101" s="34"/>
      <c r="AO1101" s="34"/>
      <c r="AP1101" s="34"/>
      <c r="AQ1101" s="34"/>
      <c r="AR1101" s="34"/>
      <c r="AS1101" s="34"/>
      <c r="AT1101" s="34"/>
      <c r="AU1101" s="34"/>
      <c r="AV1101" s="34"/>
      <c r="AW1101" s="34"/>
      <c r="AX1101" s="34"/>
      <c r="AY1101" s="34"/>
      <c r="AZ1101" s="34"/>
      <c r="BA1101" s="34"/>
      <c r="BB1101" s="34"/>
    </row>
    <row r="1102" spans="18:54" s="1" customFormat="1" x14ac:dyDescent="0.25">
      <c r="R1102" s="33"/>
      <c r="Y1102" s="34"/>
      <c r="Z1102" s="34"/>
      <c r="AA1102" s="34"/>
      <c r="AB1102" s="34"/>
      <c r="AC1102" s="34"/>
      <c r="AD1102" s="34"/>
      <c r="AE1102" s="34"/>
      <c r="AF1102" s="34"/>
      <c r="AG1102" s="34"/>
      <c r="AH1102" s="288"/>
      <c r="AI1102" s="288"/>
      <c r="AJ1102" s="34"/>
      <c r="AK1102" s="34"/>
      <c r="AL1102" s="34"/>
      <c r="AM1102" s="34"/>
      <c r="AN1102" s="34"/>
      <c r="AO1102" s="34"/>
      <c r="AP1102" s="34"/>
      <c r="AQ1102" s="34"/>
      <c r="AR1102" s="34"/>
      <c r="AS1102" s="34"/>
      <c r="AT1102" s="34"/>
      <c r="AU1102" s="34"/>
      <c r="AV1102" s="34"/>
      <c r="AW1102" s="34"/>
      <c r="AX1102" s="34"/>
      <c r="AY1102" s="34"/>
      <c r="AZ1102" s="34"/>
      <c r="BA1102" s="34"/>
      <c r="BB1102" s="34"/>
    </row>
    <row r="1103" spans="18:54" s="1" customFormat="1" x14ac:dyDescent="0.25">
      <c r="R1103" s="33"/>
      <c r="Y1103" s="34"/>
      <c r="Z1103" s="34"/>
      <c r="AA1103" s="34"/>
      <c r="AB1103" s="34"/>
      <c r="AC1103" s="34"/>
      <c r="AD1103" s="34"/>
      <c r="AE1103" s="34"/>
      <c r="AF1103" s="34"/>
      <c r="AG1103" s="34"/>
      <c r="AH1103" s="288"/>
      <c r="AI1103" s="288"/>
      <c r="AJ1103" s="34"/>
      <c r="AK1103" s="34"/>
      <c r="AL1103" s="34"/>
      <c r="AM1103" s="34"/>
      <c r="AN1103" s="34"/>
      <c r="AO1103" s="34"/>
      <c r="AP1103" s="34"/>
      <c r="AQ1103" s="34"/>
      <c r="AR1103" s="34"/>
      <c r="AS1103" s="34"/>
      <c r="AT1103" s="34"/>
      <c r="AU1103" s="34"/>
      <c r="AV1103" s="34"/>
      <c r="AW1103" s="34"/>
      <c r="AX1103" s="34"/>
      <c r="AY1103" s="34"/>
      <c r="AZ1103" s="34"/>
      <c r="BA1103" s="34"/>
      <c r="BB1103" s="34"/>
    </row>
    <row r="1104" spans="18:54" s="1" customFormat="1" x14ac:dyDescent="0.25">
      <c r="R1104" s="33"/>
      <c r="Y1104" s="34"/>
      <c r="Z1104" s="34"/>
      <c r="AA1104" s="34"/>
      <c r="AB1104" s="34"/>
      <c r="AC1104" s="34"/>
      <c r="AD1104" s="34"/>
      <c r="AE1104" s="34"/>
      <c r="AF1104" s="34"/>
      <c r="AG1104" s="34"/>
      <c r="AH1104" s="288"/>
      <c r="AI1104" s="288"/>
      <c r="AJ1104" s="34"/>
      <c r="AK1104" s="34"/>
      <c r="AL1104" s="34"/>
      <c r="AM1104" s="34"/>
      <c r="AN1104" s="34"/>
      <c r="AO1104" s="34"/>
      <c r="AP1104" s="34"/>
      <c r="AQ1104" s="34"/>
      <c r="AR1104" s="34"/>
      <c r="AS1104" s="34"/>
      <c r="AT1104" s="34"/>
      <c r="AU1104" s="34"/>
      <c r="AV1104" s="34"/>
      <c r="AW1104" s="34"/>
      <c r="AX1104" s="34"/>
      <c r="AY1104" s="34"/>
      <c r="AZ1104" s="34"/>
      <c r="BA1104" s="34"/>
      <c r="BB1104" s="34"/>
    </row>
    <row r="1105" spans="18:54" s="1" customFormat="1" x14ac:dyDescent="0.25">
      <c r="R1105" s="33"/>
      <c r="Y1105" s="34"/>
      <c r="Z1105" s="34"/>
      <c r="AA1105" s="34"/>
      <c r="AB1105" s="34"/>
      <c r="AC1105" s="34"/>
      <c r="AD1105" s="34"/>
      <c r="AE1105" s="34"/>
      <c r="AF1105" s="34"/>
      <c r="AG1105" s="34"/>
      <c r="AH1105" s="288"/>
      <c r="AI1105" s="288"/>
      <c r="AJ1105" s="34"/>
      <c r="AK1105" s="34"/>
      <c r="AL1105" s="34"/>
      <c r="AM1105" s="34"/>
      <c r="AN1105" s="34"/>
      <c r="AO1105" s="34"/>
      <c r="AP1105" s="34"/>
      <c r="AQ1105" s="34"/>
      <c r="AR1105" s="34"/>
      <c r="AS1105" s="34"/>
      <c r="AT1105" s="34"/>
      <c r="AU1105" s="34"/>
      <c r="AV1105" s="34"/>
      <c r="AW1105" s="34"/>
      <c r="AX1105" s="34"/>
      <c r="AY1105" s="34"/>
      <c r="AZ1105" s="34"/>
      <c r="BA1105" s="34"/>
      <c r="BB1105" s="34"/>
    </row>
    <row r="1106" spans="18:54" s="1" customFormat="1" x14ac:dyDescent="0.25">
      <c r="R1106" s="33"/>
      <c r="Y1106" s="34"/>
      <c r="Z1106" s="34"/>
      <c r="AA1106" s="34"/>
      <c r="AB1106" s="34"/>
      <c r="AC1106" s="34"/>
      <c r="AD1106" s="34"/>
      <c r="AE1106" s="34"/>
      <c r="AF1106" s="34"/>
      <c r="AG1106" s="34"/>
      <c r="AH1106" s="288"/>
      <c r="AI1106" s="288"/>
      <c r="AJ1106" s="34"/>
      <c r="AK1106" s="34"/>
      <c r="AL1106" s="34"/>
      <c r="AM1106" s="34"/>
      <c r="AN1106" s="34"/>
      <c r="AO1106" s="34"/>
      <c r="AP1106" s="34"/>
      <c r="AQ1106" s="34"/>
      <c r="AR1106" s="34"/>
      <c r="AS1106" s="34"/>
      <c r="AT1106" s="34"/>
      <c r="AU1106" s="34"/>
      <c r="AV1106" s="34"/>
      <c r="AW1106" s="34"/>
      <c r="AX1106" s="34"/>
      <c r="AY1106" s="34"/>
      <c r="AZ1106" s="34"/>
      <c r="BA1106" s="34"/>
      <c r="BB1106" s="34"/>
    </row>
    <row r="1107" spans="18:54" s="1" customFormat="1" x14ac:dyDescent="0.25">
      <c r="R1107" s="33"/>
      <c r="Y1107" s="34"/>
      <c r="Z1107" s="34"/>
      <c r="AA1107" s="34"/>
      <c r="AB1107" s="34"/>
      <c r="AC1107" s="34"/>
      <c r="AD1107" s="34"/>
      <c r="AE1107" s="34"/>
      <c r="AF1107" s="34"/>
      <c r="AG1107" s="34"/>
      <c r="AH1107" s="288"/>
      <c r="AI1107" s="288"/>
      <c r="AJ1107" s="34"/>
      <c r="AK1107" s="34"/>
      <c r="AL1107" s="34"/>
      <c r="AM1107" s="34"/>
      <c r="AN1107" s="34"/>
      <c r="AO1107" s="34"/>
      <c r="AP1107" s="34"/>
      <c r="AQ1107" s="34"/>
      <c r="AR1107" s="34"/>
      <c r="AS1107" s="34"/>
      <c r="AT1107" s="34"/>
      <c r="AU1107" s="34"/>
      <c r="AV1107" s="34"/>
      <c r="AW1107" s="34"/>
      <c r="AX1107" s="34"/>
      <c r="AY1107" s="34"/>
      <c r="AZ1107" s="34"/>
      <c r="BA1107" s="34"/>
      <c r="BB1107" s="34"/>
    </row>
    <row r="1108" spans="18:54" s="1" customFormat="1" x14ac:dyDescent="0.25">
      <c r="R1108" s="33"/>
      <c r="Y1108" s="34"/>
      <c r="Z1108" s="34"/>
      <c r="AA1108" s="34"/>
      <c r="AB1108" s="34"/>
      <c r="AC1108" s="34"/>
      <c r="AD1108" s="34"/>
      <c r="AE1108" s="34"/>
      <c r="AF1108" s="34"/>
      <c r="AG1108" s="34"/>
      <c r="AH1108" s="288"/>
      <c r="AI1108" s="288"/>
      <c r="AJ1108" s="34"/>
      <c r="AK1108" s="34"/>
      <c r="AL1108" s="34"/>
      <c r="AM1108" s="34"/>
      <c r="AN1108" s="34"/>
      <c r="AO1108" s="34"/>
      <c r="AP1108" s="34"/>
      <c r="AQ1108" s="34"/>
      <c r="AR1108" s="34"/>
      <c r="AS1108" s="34"/>
      <c r="AT1108" s="34"/>
      <c r="AU1108" s="34"/>
      <c r="AV1108" s="34"/>
      <c r="AW1108" s="34"/>
      <c r="AX1108" s="34"/>
      <c r="AY1108" s="34"/>
      <c r="AZ1108" s="34"/>
      <c r="BA1108" s="34"/>
      <c r="BB1108" s="34"/>
    </row>
    <row r="1109" spans="18:54" s="1" customFormat="1" x14ac:dyDescent="0.25">
      <c r="R1109" s="33"/>
      <c r="Y1109" s="34"/>
      <c r="Z1109" s="34"/>
      <c r="AA1109" s="34"/>
      <c r="AB1109" s="34"/>
      <c r="AC1109" s="34"/>
      <c r="AD1109" s="34"/>
      <c r="AE1109" s="34"/>
      <c r="AF1109" s="34"/>
      <c r="AG1109" s="34"/>
      <c r="AH1109" s="288"/>
      <c r="AI1109" s="288"/>
      <c r="AJ1109" s="34"/>
      <c r="AK1109" s="34"/>
      <c r="AL1109" s="34"/>
      <c r="AM1109" s="34"/>
      <c r="AN1109" s="34"/>
      <c r="AO1109" s="34"/>
      <c r="AP1109" s="34"/>
      <c r="AQ1109" s="34"/>
      <c r="AR1109" s="34"/>
      <c r="AS1109" s="34"/>
      <c r="AT1109" s="34"/>
      <c r="AU1109" s="34"/>
      <c r="AV1109" s="34"/>
      <c r="AW1109" s="34"/>
      <c r="AX1109" s="34"/>
      <c r="AY1109" s="34"/>
      <c r="AZ1109" s="34"/>
      <c r="BA1109" s="34"/>
      <c r="BB1109" s="34"/>
    </row>
    <row r="1110" spans="18:54" s="1" customFormat="1" x14ac:dyDescent="0.25">
      <c r="R1110" s="33"/>
      <c r="Y1110" s="34"/>
      <c r="Z1110" s="34"/>
      <c r="AA1110" s="34"/>
      <c r="AB1110" s="34"/>
      <c r="AC1110" s="34"/>
      <c r="AD1110" s="34"/>
      <c r="AE1110" s="34"/>
      <c r="AF1110" s="34"/>
      <c r="AG1110" s="34"/>
      <c r="AH1110" s="288"/>
      <c r="AI1110" s="288"/>
      <c r="AJ1110" s="34"/>
      <c r="AK1110" s="34"/>
      <c r="AL1110" s="34"/>
      <c r="AM1110" s="34"/>
      <c r="AN1110" s="34"/>
      <c r="AO1110" s="34"/>
      <c r="AP1110" s="34"/>
      <c r="AQ1110" s="34"/>
      <c r="AR1110" s="34"/>
      <c r="AS1110" s="34"/>
      <c r="AT1110" s="34"/>
      <c r="AU1110" s="34"/>
      <c r="AV1110" s="34"/>
      <c r="AW1110" s="34"/>
      <c r="AX1110" s="34"/>
      <c r="AY1110" s="34"/>
      <c r="AZ1110" s="34"/>
      <c r="BA1110" s="34"/>
      <c r="BB1110" s="34"/>
    </row>
    <row r="1111" spans="18:54" s="1" customFormat="1" x14ac:dyDescent="0.25">
      <c r="R1111" s="33"/>
      <c r="Y1111" s="34"/>
      <c r="Z1111" s="34"/>
      <c r="AA1111" s="34"/>
      <c r="AB1111" s="34"/>
      <c r="AC1111" s="34"/>
      <c r="AD1111" s="34"/>
      <c r="AE1111" s="34"/>
      <c r="AF1111" s="34"/>
      <c r="AG1111" s="34"/>
      <c r="AH1111" s="288"/>
      <c r="AI1111" s="288"/>
      <c r="AJ1111" s="34"/>
      <c r="AK1111" s="34"/>
      <c r="AL1111" s="34"/>
      <c r="AM1111" s="34"/>
      <c r="AN1111" s="34"/>
      <c r="AO1111" s="34"/>
      <c r="AP1111" s="34"/>
      <c r="AQ1111" s="34"/>
      <c r="AR1111" s="34"/>
      <c r="AS1111" s="34"/>
      <c r="AT1111" s="34"/>
      <c r="AU1111" s="34"/>
      <c r="AV1111" s="34"/>
      <c r="AW1111" s="34"/>
      <c r="AX1111" s="34"/>
      <c r="AY1111" s="34"/>
      <c r="AZ1111" s="34"/>
      <c r="BA1111" s="34"/>
      <c r="BB1111" s="34"/>
    </row>
    <row r="1112" spans="18:54" s="1" customFormat="1" x14ac:dyDescent="0.25">
      <c r="R1112" s="33"/>
      <c r="Y1112" s="34"/>
      <c r="Z1112" s="34"/>
      <c r="AA1112" s="34"/>
      <c r="AB1112" s="34"/>
      <c r="AC1112" s="34"/>
      <c r="AD1112" s="34"/>
      <c r="AE1112" s="34"/>
      <c r="AF1112" s="34"/>
      <c r="AG1112" s="34"/>
      <c r="AH1112" s="288"/>
      <c r="AI1112" s="288"/>
      <c r="AJ1112" s="34"/>
      <c r="AK1112" s="34"/>
      <c r="AL1112" s="34"/>
      <c r="AM1112" s="34"/>
      <c r="AN1112" s="34"/>
      <c r="AO1112" s="34"/>
      <c r="AP1112" s="34"/>
      <c r="AQ1112" s="34"/>
      <c r="AR1112" s="34"/>
      <c r="AS1112" s="34"/>
      <c r="AT1112" s="34"/>
      <c r="AU1112" s="34"/>
      <c r="AV1112" s="34"/>
      <c r="AW1112" s="34"/>
      <c r="AX1112" s="34"/>
      <c r="AY1112" s="34"/>
      <c r="AZ1112" s="34"/>
      <c r="BA1112" s="34"/>
      <c r="BB1112" s="34"/>
    </row>
    <row r="1113" spans="18:54" s="1" customFormat="1" x14ac:dyDescent="0.25">
      <c r="R1113" s="33"/>
      <c r="Y1113" s="34"/>
      <c r="Z1113" s="34"/>
      <c r="AA1113" s="34"/>
      <c r="AB1113" s="34"/>
      <c r="AC1113" s="34"/>
      <c r="AD1113" s="34"/>
      <c r="AE1113" s="34"/>
      <c r="AF1113" s="34"/>
      <c r="AG1113" s="34"/>
      <c r="AH1113" s="288"/>
      <c r="AI1113" s="288"/>
      <c r="AJ1113" s="34"/>
      <c r="AK1113" s="34"/>
      <c r="AL1113" s="34"/>
      <c r="AM1113" s="34"/>
      <c r="AN1113" s="34"/>
      <c r="AO1113" s="34"/>
      <c r="AP1113" s="34"/>
      <c r="AQ1113" s="34"/>
      <c r="AR1113" s="34"/>
      <c r="AS1113" s="34"/>
      <c r="AT1113" s="34"/>
      <c r="AU1113" s="34"/>
      <c r="AV1113" s="34"/>
      <c r="AW1113" s="34"/>
      <c r="AX1113" s="34"/>
      <c r="AY1113" s="34"/>
      <c r="AZ1113" s="34"/>
      <c r="BA1113" s="34"/>
      <c r="BB1113" s="34"/>
    </row>
    <row r="1114" spans="18:54" s="1" customFormat="1" x14ac:dyDescent="0.25">
      <c r="R1114" s="33"/>
      <c r="Y1114" s="34"/>
      <c r="Z1114" s="34"/>
      <c r="AA1114" s="34"/>
      <c r="AB1114" s="34"/>
      <c r="AC1114" s="34"/>
      <c r="AD1114" s="34"/>
      <c r="AE1114" s="34"/>
      <c r="AF1114" s="34"/>
      <c r="AG1114" s="34"/>
      <c r="AH1114" s="288"/>
      <c r="AI1114" s="288"/>
      <c r="AJ1114" s="34"/>
      <c r="AK1114" s="34"/>
      <c r="AL1114" s="34"/>
      <c r="AM1114" s="34"/>
      <c r="AN1114" s="34"/>
      <c r="AO1114" s="34"/>
      <c r="AP1114" s="34"/>
      <c r="AQ1114" s="34"/>
      <c r="AR1114" s="34"/>
      <c r="AS1114" s="34"/>
      <c r="AT1114" s="34"/>
      <c r="AU1114" s="34"/>
      <c r="AV1114" s="34"/>
      <c r="AW1114" s="34"/>
      <c r="AX1114" s="34"/>
      <c r="AY1114" s="34"/>
      <c r="AZ1114" s="34"/>
      <c r="BA1114" s="34"/>
      <c r="BB1114" s="34"/>
    </row>
    <row r="1115" spans="18:54" s="1" customFormat="1" x14ac:dyDescent="0.25">
      <c r="R1115" s="33"/>
      <c r="Y1115" s="34"/>
      <c r="Z1115" s="34"/>
      <c r="AA1115" s="34"/>
      <c r="AB1115" s="34"/>
      <c r="AC1115" s="34"/>
      <c r="AD1115" s="34"/>
      <c r="AE1115" s="34"/>
      <c r="AF1115" s="34"/>
      <c r="AG1115" s="34"/>
      <c r="AH1115" s="288"/>
      <c r="AI1115" s="288"/>
      <c r="AJ1115" s="34"/>
      <c r="AK1115" s="34"/>
      <c r="AL1115" s="34"/>
      <c r="AM1115" s="34"/>
      <c r="AN1115" s="34"/>
      <c r="AO1115" s="34"/>
      <c r="AP1115" s="34"/>
      <c r="AQ1115" s="34"/>
      <c r="AR1115" s="34"/>
      <c r="AS1115" s="34"/>
      <c r="AT1115" s="34"/>
      <c r="AU1115" s="34"/>
      <c r="AV1115" s="34"/>
      <c r="AW1115" s="34"/>
      <c r="AX1115" s="34"/>
      <c r="AY1115" s="34"/>
      <c r="AZ1115" s="34"/>
      <c r="BA1115" s="34"/>
      <c r="BB1115" s="34"/>
    </row>
    <row r="1116" spans="18:54" s="1" customFormat="1" x14ac:dyDescent="0.25">
      <c r="R1116" s="33"/>
      <c r="Y1116" s="34"/>
      <c r="Z1116" s="34"/>
      <c r="AA1116" s="34"/>
      <c r="AB1116" s="34"/>
      <c r="AC1116" s="34"/>
      <c r="AD1116" s="34"/>
      <c r="AE1116" s="34"/>
      <c r="AF1116" s="34"/>
      <c r="AG1116" s="34"/>
      <c r="AH1116" s="288"/>
      <c r="AI1116" s="288"/>
      <c r="AJ1116" s="34"/>
      <c r="AK1116" s="34"/>
      <c r="AL1116" s="34"/>
      <c r="AM1116" s="34"/>
      <c r="AN1116" s="34"/>
      <c r="AO1116" s="34"/>
      <c r="AP1116" s="34"/>
      <c r="AQ1116" s="34"/>
      <c r="AR1116" s="34"/>
      <c r="AS1116" s="34"/>
      <c r="AT1116" s="34"/>
      <c r="AU1116" s="34"/>
      <c r="AV1116" s="34"/>
      <c r="AW1116" s="34"/>
      <c r="AX1116" s="34"/>
      <c r="AY1116" s="34"/>
      <c r="AZ1116" s="34"/>
      <c r="BA1116" s="34"/>
      <c r="BB1116" s="34"/>
    </row>
    <row r="1117" spans="18:54" s="1" customFormat="1" x14ac:dyDescent="0.25">
      <c r="R1117" s="33"/>
      <c r="Y1117" s="34"/>
      <c r="Z1117" s="34"/>
      <c r="AA1117" s="34"/>
      <c r="AB1117" s="34"/>
      <c r="AC1117" s="34"/>
      <c r="AD1117" s="34"/>
      <c r="AE1117" s="34"/>
      <c r="AF1117" s="34"/>
      <c r="AG1117" s="34"/>
      <c r="AH1117" s="288"/>
      <c r="AI1117" s="288"/>
      <c r="AJ1117" s="34"/>
      <c r="AK1117" s="34"/>
      <c r="AL1117" s="34"/>
      <c r="AM1117" s="34"/>
      <c r="AN1117" s="34"/>
      <c r="AO1117" s="34"/>
      <c r="AP1117" s="34"/>
      <c r="AQ1117" s="34"/>
      <c r="AR1117" s="34"/>
      <c r="AS1117" s="34"/>
      <c r="AT1117" s="34"/>
      <c r="AU1117" s="34"/>
      <c r="AV1117" s="34"/>
      <c r="AW1117" s="34"/>
      <c r="AX1117" s="34"/>
      <c r="AY1117" s="34"/>
      <c r="AZ1117" s="34"/>
      <c r="BA1117" s="34"/>
      <c r="BB1117" s="34"/>
    </row>
    <row r="1118" spans="18:54" s="1" customFormat="1" x14ac:dyDescent="0.25">
      <c r="R1118" s="33"/>
      <c r="Y1118" s="34"/>
      <c r="Z1118" s="34"/>
      <c r="AA1118" s="34"/>
      <c r="AB1118" s="34"/>
      <c r="AC1118" s="34"/>
      <c r="AD1118" s="34"/>
      <c r="AE1118" s="34"/>
      <c r="AF1118" s="34"/>
      <c r="AG1118" s="34"/>
      <c r="AH1118" s="288"/>
      <c r="AI1118" s="288"/>
      <c r="AJ1118" s="34"/>
      <c r="AK1118" s="34"/>
      <c r="AL1118" s="34"/>
      <c r="AM1118" s="34"/>
      <c r="AN1118" s="34"/>
      <c r="AO1118" s="34"/>
      <c r="AP1118" s="34"/>
      <c r="AQ1118" s="34"/>
      <c r="AR1118" s="34"/>
      <c r="AS1118" s="34"/>
      <c r="AT1118" s="34"/>
      <c r="AU1118" s="34"/>
      <c r="AV1118" s="34"/>
      <c r="AW1118" s="34"/>
      <c r="AX1118" s="34"/>
      <c r="AY1118" s="34"/>
      <c r="AZ1118" s="34"/>
      <c r="BA1118" s="34"/>
      <c r="BB1118" s="34"/>
    </row>
    <row r="1119" spans="18:54" s="1" customFormat="1" x14ac:dyDescent="0.25">
      <c r="R1119" s="33"/>
      <c r="Y1119" s="34"/>
      <c r="Z1119" s="34"/>
      <c r="AA1119" s="34"/>
      <c r="AB1119" s="34"/>
      <c r="AC1119" s="34"/>
      <c r="AD1119" s="34"/>
      <c r="AE1119" s="34"/>
      <c r="AF1119" s="34"/>
      <c r="AG1119" s="34"/>
      <c r="AH1119" s="288"/>
      <c r="AI1119" s="288"/>
      <c r="AJ1119" s="34"/>
      <c r="AK1119" s="34"/>
      <c r="AL1119" s="34"/>
      <c r="AM1119" s="34"/>
      <c r="AN1119" s="34"/>
      <c r="AO1119" s="34"/>
      <c r="AP1119" s="34"/>
      <c r="AQ1119" s="34"/>
      <c r="AR1119" s="34"/>
      <c r="AS1119" s="34"/>
      <c r="AT1119" s="34"/>
      <c r="AU1119" s="34"/>
      <c r="AV1119" s="34"/>
      <c r="AW1119" s="34"/>
      <c r="AX1119" s="34"/>
      <c r="AY1119" s="34"/>
      <c r="AZ1119" s="34"/>
      <c r="BA1119" s="34"/>
      <c r="BB1119" s="34"/>
    </row>
    <row r="1120" spans="18:54" s="1" customFormat="1" x14ac:dyDescent="0.25">
      <c r="R1120" s="33"/>
      <c r="Y1120" s="34"/>
      <c r="Z1120" s="34"/>
      <c r="AA1120" s="34"/>
      <c r="AB1120" s="34"/>
      <c r="AC1120" s="34"/>
      <c r="AD1120" s="34"/>
      <c r="AE1120" s="34"/>
      <c r="AF1120" s="34"/>
      <c r="AG1120" s="34"/>
      <c r="AH1120" s="288"/>
      <c r="AI1120" s="288"/>
      <c r="AJ1120" s="34"/>
      <c r="AK1120" s="34"/>
      <c r="AL1120" s="34"/>
      <c r="AM1120" s="34"/>
      <c r="AN1120" s="34"/>
      <c r="AO1120" s="34"/>
      <c r="AP1120" s="34"/>
      <c r="AQ1120" s="34"/>
      <c r="AR1120" s="34"/>
      <c r="AS1120" s="34"/>
      <c r="AT1120" s="34"/>
      <c r="AU1120" s="34"/>
      <c r="AV1120" s="34"/>
      <c r="AW1120" s="34"/>
      <c r="AX1120" s="34"/>
      <c r="AY1120" s="34"/>
      <c r="AZ1120" s="34"/>
      <c r="BA1120" s="34"/>
      <c r="BB1120" s="34"/>
    </row>
    <row r="1121" spans="8:54" s="1" customFormat="1" x14ac:dyDescent="0.25">
      <c r="R1121" s="33"/>
      <c r="Y1121" s="34"/>
      <c r="Z1121" s="34"/>
      <c r="AA1121" s="34"/>
      <c r="AB1121" s="34"/>
      <c r="AC1121" s="34"/>
      <c r="AD1121" s="34"/>
      <c r="AE1121" s="34"/>
      <c r="AF1121" s="34"/>
      <c r="AG1121" s="34"/>
      <c r="AH1121" s="288"/>
      <c r="AI1121" s="288"/>
      <c r="AJ1121" s="34"/>
      <c r="AK1121" s="34"/>
      <c r="AL1121" s="34"/>
      <c r="AM1121" s="34"/>
      <c r="AN1121" s="34"/>
      <c r="AO1121" s="34"/>
      <c r="AP1121" s="34"/>
      <c r="AQ1121" s="34"/>
      <c r="AR1121" s="34"/>
      <c r="AS1121" s="34"/>
      <c r="AT1121" s="34"/>
      <c r="AU1121" s="34"/>
      <c r="AV1121" s="34"/>
      <c r="AW1121" s="34"/>
      <c r="AX1121" s="34"/>
      <c r="AY1121" s="34"/>
      <c r="AZ1121" s="34"/>
      <c r="BA1121" s="34"/>
      <c r="BB1121" s="34"/>
    </row>
    <row r="1122" spans="8:54" s="1" customFormat="1" x14ac:dyDescent="0.25">
      <c r="R1122" s="33"/>
      <c r="Y1122" s="34"/>
      <c r="Z1122" s="34"/>
      <c r="AA1122" s="34"/>
      <c r="AB1122" s="34"/>
      <c r="AC1122" s="34"/>
      <c r="AD1122" s="34"/>
      <c r="AE1122" s="34"/>
      <c r="AF1122" s="34"/>
      <c r="AG1122" s="34"/>
      <c r="AH1122" s="288"/>
      <c r="AI1122" s="288"/>
      <c r="AJ1122" s="34"/>
      <c r="AK1122" s="34"/>
      <c r="AL1122" s="34"/>
      <c r="AM1122" s="34"/>
      <c r="AN1122" s="34"/>
      <c r="AO1122" s="34"/>
      <c r="AP1122" s="34"/>
      <c r="AQ1122" s="34"/>
      <c r="AR1122" s="34"/>
      <c r="AS1122" s="34"/>
      <c r="AT1122" s="34"/>
      <c r="AU1122" s="34"/>
      <c r="AV1122" s="34"/>
      <c r="AW1122" s="34"/>
      <c r="AX1122" s="34"/>
      <c r="AY1122" s="34"/>
      <c r="AZ1122" s="34"/>
      <c r="BA1122" s="34"/>
      <c r="BB1122" s="34"/>
    </row>
    <row r="1123" spans="8:54" s="1" customFormat="1" x14ac:dyDescent="0.25">
      <c r="R1123" s="33"/>
      <c r="Y1123" s="34"/>
      <c r="Z1123" s="34"/>
      <c r="AA1123" s="34"/>
      <c r="AB1123" s="34"/>
      <c r="AC1123" s="34"/>
      <c r="AD1123" s="34"/>
      <c r="AE1123" s="34"/>
      <c r="AF1123" s="34"/>
      <c r="AG1123" s="34"/>
      <c r="AH1123" s="288"/>
      <c r="AI1123" s="288"/>
      <c r="AJ1123" s="34"/>
      <c r="AK1123" s="34"/>
      <c r="AL1123" s="34"/>
      <c r="AM1123" s="34"/>
      <c r="AN1123" s="34"/>
      <c r="AO1123" s="34"/>
      <c r="AP1123" s="34"/>
      <c r="AQ1123" s="34"/>
      <c r="AR1123" s="34"/>
      <c r="AS1123" s="34"/>
      <c r="AT1123" s="34"/>
      <c r="AU1123" s="34"/>
      <c r="AV1123" s="34"/>
      <c r="AW1123" s="34"/>
      <c r="AX1123" s="34"/>
      <c r="AY1123" s="34"/>
      <c r="AZ1123" s="34"/>
      <c r="BA1123" s="34"/>
      <c r="BB1123" s="34"/>
    </row>
    <row r="1124" spans="8:54" s="1" customFormat="1" x14ac:dyDescent="0.25">
      <c r="R1124" s="33"/>
      <c r="Y1124" s="34"/>
      <c r="Z1124" s="34"/>
      <c r="AA1124" s="34"/>
      <c r="AB1124" s="34"/>
      <c r="AC1124" s="34"/>
      <c r="AD1124" s="34"/>
      <c r="AE1124" s="34"/>
      <c r="AF1124" s="34"/>
      <c r="AG1124" s="34"/>
      <c r="AH1124" s="288"/>
      <c r="AI1124" s="288"/>
      <c r="AJ1124" s="34"/>
      <c r="AK1124" s="34"/>
      <c r="AL1124" s="34"/>
      <c r="AM1124" s="34"/>
      <c r="AN1124" s="34"/>
      <c r="AO1124" s="34"/>
      <c r="AP1124" s="34"/>
      <c r="AQ1124" s="34"/>
      <c r="AR1124" s="34"/>
      <c r="AS1124" s="34"/>
      <c r="AT1124" s="34"/>
      <c r="AU1124" s="34"/>
      <c r="AV1124" s="34"/>
      <c r="AW1124" s="34"/>
      <c r="AX1124" s="34"/>
      <c r="AY1124" s="34"/>
      <c r="AZ1124" s="34"/>
      <c r="BA1124" s="34"/>
      <c r="BB1124" s="34"/>
    </row>
    <row r="1125" spans="8:54" x14ac:dyDescent="0.25">
      <c r="H1125" s="1"/>
      <c r="I1125" s="1"/>
      <c r="J1125" s="1"/>
      <c r="K1125" s="1"/>
      <c r="L1125" s="1"/>
      <c r="M1125" s="1"/>
      <c r="N1125" s="1"/>
      <c r="O1125" s="1"/>
      <c r="P1125" s="1"/>
    </row>
    <row r="1126" spans="8:54" x14ac:dyDescent="0.25">
      <c r="H1126" s="1"/>
      <c r="I1126" s="1"/>
      <c r="J1126" s="1"/>
      <c r="K1126" s="1"/>
      <c r="L1126" s="1"/>
      <c r="M1126" s="1"/>
      <c r="N1126" s="1"/>
      <c r="O1126" s="1"/>
      <c r="P1126" s="1"/>
    </row>
  </sheetData>
  <sheetProtection sheet="1" objects="1" scenarios="1" formatCells="0"/>
  <mergeCells count="20">
    <mergeCell ref="H43:M44"/>
    <mergeCell ref="H45:H46"/>
    <mergeCell ref="I45:I46"/>
    <mergeCell ref="J45:J46"/>
    <mergeCell ref="K45:K46"/>
    <mergeCell ref="L45:L46"/>
    <mergeCell ref="M45:M46"/>
    <mergeCell ref="S23:X23"/>
    <mergeCell ref="H25:P25"/>
    <mergeCell ref="S29:X29"/>
    <mergeCell ref="H33:P33"/>
    <mergeCell ref="I35:P36"/>
    <mergeCell ref="S36:X39"/>
    <mergeCell ref="I39:P40"/>
    <mergeCell ref="H20:P20"/>
    <mergeCell ref="H1:P4"/>
    <mergeCell ref="S5:X5"/>
    <mergeCell ref="H8:Q10"/>
    <mergeCell ref="S11:X11"/>
    <mergeCell ref="S17:X17"/>
  </mergeCells>
  <hyperlinks>
    <hyperlink ref="B1" location="Начало!A1" display="Начало"/>
    <hyperlink ref="B2" location="Experiment!A1" display="Experiment!A1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DR1029"/>
  <sheetViews>
    <sheetView zoomScale="89" zoomScaleNormal="89" workbookViewId="0">
      <selection activeCell="B3" sqref="B3"/>
    </sheetView>
  </sheetViews>
  <sheetFormatPr defaultRowHeight="12.75" x14ac:dyDescent="0.2"/>
  <cols>
    <col min="1" max="1" width="5.85546875" style="64" customWidth="1"/>
    <col min="2" max="6" width="11" style="64" customWidth="1"/>
    <col min="7" max="7" width="4.7109375" style="64" customWidth="1"/>
    <col min="8" max="10" width="5.85546875" style="64" customWidth="1"/>
    <col min="11" max="11" width="15.140625" style="64" customWidth="1"/>
    <col min="12" max="12" width="13.7109375" style="64" customWidth="1"/>
    <col min="13" max="13" width="23.42578125" style="64" customWidth="1"/>
    <col min="14" max="18" width="17.7109375" style="64" customWidth="1"/>
    <col min="19" max="19" width="8.28515625" style="65" customWidth="1"/>
    <col min="20" max="20" width="5.5703125" style="56" customWidth="1"/>
    <col min="21" max="26" width="10.42578125" style="57" customWidth="1"/>
    <col min="27" max="27" width="3.140625" style="315" customWidth="1"/>
    <col min="28" max="35" width="9.140625" style="315"/>
    <col min="36" max="37" width="9.140625" style="58"/>
    <col min="38" max="38" width="21.5703125" style="58" customWidth="1"/>
    <col min="39" max="41" width="9.140625" style="58"/>
    <col min="42" max="43" width="9.140625" style="315"/>
    <col min="44" max="44" width="16.85546875" style="315" customWidth="1"/>
    <col min="45" max="45" width="9.140625" style="315"/>
    <col min="46" max="48" width="9.140625" style="58"/>
    <col min="49" max="49" width="16.140625" style="58" customWidth="1"/>
    <col min="50" max="51" width="9.140625" style="59"/>
    <col min="52" max="55" width="9.140625" style="60"/>
    <col min="56" max="121" width="9.140625" style="59"/>
    <col min="122" max="16384" width="9.140625" style="64"/>
  </cols>
  <sheetData>
    <row r="1" spans="1:121" s="56" customFormat="1" ht="21.75" customHeight="1" x14ac:dyDescent="0.2">
      <c r="S1" s="65"/>
      <c r="U1" s="57"/>
      <c r="V1" s="824"/>
      <c r="W1" s="825"/>
      <c r="X1" s="57"/>
      <c r="Y1" s="57"/>
      <c r="Z1" s="57"/>
      <c r="AA1" s="315"/>
      <c r="AB1" s="315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315"/>
      <c r="AQ1" s="315"/>
      <c r="AR1" s="315"/>
      <c r="AS1" s="315"/>
      <c r="AT1" s="58"/>
      <c r="AU1" s="58"/>
      <c r="AV1" s="58"/>
      <c r="AW1" s="58"/>
      <c r="AX1" s="59"/>
      <c r="AY1" s="59"/>
      <c r="AZ1" s="60"/>
      <c r="BA1" s="60"/>
      <c r="BB1" s="60"/>
      <c r="BC1" s="60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</row>
    <row r="2" spans="1:121" s="56" customFormat="1" ht="21" customHeight="1" x14ac:dyDescent="0.2">
      <c r="C2" s="826" t="s">
        <v>561</v>
      </c>
      <c r="D2" s="826"/>
      <c r="E2" s="826"/>
      <c r="F2" s="826"/>
      <c r="G2" s="826"/>
      <c r="H2" s="826"/>
      <c r="I2" s="826"/>
      <c r="J2" s="826"/>
      <c r="K2" s="826"/>
      <c r="L2" s="826"/>
      <c r="M2" s="826"/>
      <c r="N2" s="826"/>
      <c r="O2" s="826"/>
      <c r="P2" s="826"/>
      <c r="Q2" s="826"/>
      <c r="R2" s="826"/>
      <c r="S2" s="102"/>
      <c r="U2" s="103" t="s">
        <v>64</v>
      </c>
      <c r="V2" s="64"/>
      <c r="W2" s="64"/>
      <c r="X2" s="64"/>
      <c r="Y2" s="64"/>
      <c r="Z2" s="64"/>
      <c r="AA2" s="315"/>
      <c r="AB2" s="315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315"/>
      <c r="AQ2" s="315"/>
      <c r="AR2" s="315"/>
      <c r="AS2" s="315"/>
      <c r="AT2" s="58"/>
      <c r="AU2" s="58"/>
      <c r="AV2" s="58"/>
      <c r="AW2" s="58"/>
      <c r="AX2" s="59"/>
      <c r="AY2" s="59"/>
      <c r="AZ2" s="60"/>
      <c r="BA2" s="60"/>
      <c r="BB2" s="60"/>
      <c r="BC2" s="60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</row>
    <row r="3" spans="1:121" s="56" customFormat="1" ht="21" customHeight="1" x14ac:dyDescent="0.25">
      <c r="B3" s="196" t="s">
        <v>128</v>
      </c>
      <c r="C3" s="65"/>
      <c r="D3" s="65"/>
      <c r="E3" s="196"/>
      <c r="F3" s="65"/>
      <c r="S3" s="65"/>
      <c r="U3" s="73" t="s">
        <v>65</v>
      </c>
      <c r="V3" s="827" t="s">
        <v>66</v>
      </c>
      <c r="W3" s="828"/>
      <c r="X3" s="831" t="s">
        <v>67</v>
      </c>
      <c r="Y3" s="827" t="s">
        <v>66</v>
      </c>
      <c r="Z3" s="828"/>
      <c r="AA3" s="315"/>
      <c r="AB3" s="315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315"/>
      <c r="AQ3" s="315"/>
      <c r="AR3" s="315"/>
      <c r="AS3" s="315"/>
      <c r="AT3" s="58"/>
      <c r="AU3" s="58"/>
      <c r="AV3" s="58"/>
      <c r="AW3" s="58"/>
      <c r="AX3" s="59"/>
      <c r="AY3" s="59"/>
      <c r="AZ3" s="60"/>
      <c r="BA3" s="60"/>
      <c r="BB3" s="60"/>
      <c r="BC3" s="60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</row>
    <row r="4" spans="1:121" ht="21" customHeight="1" x14ac:dyDescent="0.2">
      <c r="A4" s="56"/>
      <c r="B4" s="603" t="s">
        <v>531</v>
      </c>
      <c r="C4" s="65"/>
      <c r="D4" s="32"/>
      <c r="E4" s="65"/>
      <c r="F4" s="604"/>
      <c r="G4" s="62" t="s">
        <v>445</v>
      </c>
      <c r="H4" s="63"/>
      <c r="I4" s="63"/>
      <c r="J4" s="63"/>
      <c r="K4" s="63"/>
      <c r="L4" s="63"/>
      <c r="M4" s="63"/>
      <c r="N4" s="63"/>
      <c r="O4" s="61"/>
      <c r="P4" s="56"/>
      <c r="Q4" s="56"/>
      <c r="R4" s="56"/>
      <c r="U4" s="73" t="s">
        <v>68</v>
      </c>
      <c r="V4" s="829"/>
      <c r="W4" s="830"/>
      <c r="X4" s="832"/>
      <c r="Y4" s="829"/>
      <c r="Z4" s="830"/>
      <c r="AC4" s="58" t="e">
        <f>PEARSON(B9:B1008,C9:C1008)</f>
        <v>#DIV/0!</v>
      </c>
      <c r="AD4" s="58"/>
      <c r="AE4" s="58"/>
      <c r="AF4" s="58"/>
      <c r="AG4" s="58"/>
      <c r="AH4" s="58"/>
      <c r="AI4" s="58"/>
    </row>
    <row r="5" spans="1:121" ht="21" customHeight="1" x14ac:dyDescent="0.2">
      <c r="A5" s="56"/>
      <c r="B5" s="32"/>
      <c r="C5" s="65"/>
      <c r="D5" s="32"/>
      <c r="E5" s="65"/>
      <c r="F5" s="604"/>
      <c r="G5" s="62" t="s">
        <v>446</v>
      </c>
      <c r="H5" s="61"/>
      <c r="I5" s="61"/>
      <c r="J5" s="61"/>
      <c r="K5" s="61"/>
      <c r="L5" s="61"/>
      <c r="M5" s="61"/>
      <c r="N5" s="61"/>
      <c r="O5" s="61"/>
      <c r="P5" s="56"/>
      <c r="Q5" s="65"/>
      <c r="R5" s="65"/>
      <c r="U5" s="73" t="s">
        <v>70</v>
      </c>
      <c r="V5" s="73">
        <v>0.05</v>
      </c>
      <c r="W5" s="73">
        <v>0.01</v>
      </c>
      <c r="X5" s="833"/>
      <c r="Y5" s="73">
        <v>0.05</v>
      </c>
      <c r="Z5" s="73">
        <v>0.01</v>
      </c>
      <c r="AC5" s="58" t="e">
        <f>PEARSON(B9:B1008,D9:D1008)</f>
        <v>#DIV/0!</v>
      </c>
      <c r="AD5" s="58" t="e">
        <f>PEARSON(C9:C1008,D9:D1008)</f>
        <v>#DIV/0!</v>
      </c>
      <c r="AE5" s="58"/>
      <c r="AF5" s="58"/>
      <c r="AG5" s="58"/>
      <c r="AH5" s="58"/>
      <c r="AI5" s="58"/>
    </row>
    <row r="6" spans="1:121" ht="21" customHeight="1" x14ac:dyDescent="0.25">
      <c r="A6" s="56"/>
      <c r="B6" s="1"/>
      <c r="C6" s="61"/>
      <c r="D6" s="1"/>
      <c r="E6" s="61"/>
      <c r="F6" s="61"/>
      <c r="G6" s="62" t="s">
        <v>447</v>
      </c>
      <c r="H6" s="61"/>
      <c r="I6" s="61"/>
      <c r="J6" s="61"/>
      <c r="K6" s="61"/>
      <c r="L6" s="61"/>
      <c r="M6" s="61"/>
      <c r="N6" s="61"/>
      <c r="O6" s="61"/>
      <c r="P6" s="56"/>
      <c r="Q6" s="65"/>
      <c r="R6" s="65"/>
      <c r="U6" s="80">
        <v>5</v>
      </c>
      <c r="V6" s="83">
        <v>0.75449223446096447</v>
      </c>
      <c r="W6" s="84">
        <v>0.87452637990131199</v>
      </c>
      <c r="X6" s="85">
        <v>25</v>
      </c>
      <c r="Y6" s="83">
        <v>0.38086286008598491</v>
      </c>
      <c r="Z6" s="86">
        <v>0.48693163503495163</v>
      </c>
      <c r="AC6" s="58" t="e">
        <f>PEARSON(B9:B1008,E9:E1008)</f>
        <v>#DIV/0!</v>
      </c>
      <c r="AD6" s="58" t="e">
        <f>PEARSON(C9:C1008,E9:E1008)</f>
        <v>#DIV/0!</v>
      </c>
      <c r="AE6" s="58" t="e">
        <f>PEARSON(D9:D1008,E9:E1008)</f>
        <v>#DIV/0!</v>
      </c>
      <c r="AF6" s="58"/>
      <c r="AG6" s="58"/>
      <c r="AH6" s="58"/>
      <c r="AI6" s="58"/>
    </row>
    <row r="7" spans="1:121" ht="15" customHeight="1" x14ac:dyDescent="0.2">
      <c r="A7" s="56"/>
      <c r="B7" s="56"/>
      <c r="C7" s="56"/>
      <c r="D7" s="56"/>
      <c r="E7" s="66" t="s">
        <v>332</v>
      </c>
      <c r="F7" s="56"/>
      <c r="G7" s="67" t="s">
        <v>448</v>
      </c>
      <c r="H7" s="56"/>
      <c r="I7" s="56"/>
      <c r="J7" s="56"/>
      <c r="K7" s="56"/>
      <c r="L7" s="56"/>
      <c r="M7" s="56"/>
      <c r="N7" s="56"/>
      <c r="O7" s="56"/>
      <c r="P7" s="56"/>
      <c r="Q7" s="65"/>
      <c r="R7" s="65"/>
      <c r="U7" s="80">
        <v>6</v>
      </c>
      <c r="V7" s="89">
        <v>0.70673440073065374</v>
      </c>
      <c r="W7" s="90">
        <v>0.83434162559704639</v>
      </c>
      <c r="X7" s="85">
        <v>26</v>
      </c>
      <c r="Y7" s="89">
        <v>0.37388591108593572</v>
      </c>
      <c r="Z7" s="91">
        <v>0.47851116040367758</v>
      </c>
      <c r="AC7" s="58" t="e">
        <f>PEARSON(B9:B1008,F9:F1008)</f>
        <v>#DIV/0!</v>
      </c>
      <c r="AD7" s="58" t="e">
        <f>PEARSON(C9:C1008,F9:F1008)</f>
        <v>#DIV/0!</v>
      </c>
      <c r="AE7" s="58" t="e">
        <f>PEARSON(D9:D1008,F9:F1008)</f>
        <v>#DIV/0!</v>
      </c>
      <c r="AF7" s="58" t="e">
        <f>PEARSON(E9:E1008,F9:F1008)</f>
        <v>#DIV/0!</v>
      </c>
      <c r="AG7" s="58"/>
      <c r="AH7" s="58"/>
      <c r="AI7" s="58"/>
    </row>
    <row r="8" spans="1:121" ht="28.5" customHeight="1" x14ac:dyDescent="0.2">
      <c r="A8" s="292" t="s">
        <v>0</v>
      </c>
      <c r="B8" s="347" t="s">
        <v>556</v>
      </c>
      <c r="C8" s="347" t="s">
        <v>557</v>
      </c>
      <c r="D8" s="347" t="s">
        <v>558</v>
      </c>
      <c r="E8" s="347" t="s">
        <v>559</v>
      </c>
      <c r="F8" s="347" t="s">
        <v>560</v>
      </c>
      <c r="G8" s="56"/>
      <c r="H8" s="56"/>
      <c r="I8" s="56"/>
      <c r="K8" s="56"/>
      <c r="L8" s="56"/>
      <c r="M8" s="56"/>
      <c r="N8" s="56"/>
      <c r="O8" s="56"/>
      <c r="P8" s="56"/>
      <c r="Q8" s="65"/>
      <c r="R8" s="65"/>
      <c r="U8" s="80">
        <v>7</v>
      </c>
      <c r="V8" s="89">
        <v>0.66638360533630914</v>
      </c>
      <c r="W8" s="90">
        <v>0.7976812046498164</v>
      </c>
      <c r="X8" s="85">
        <v>27</v>
      </c>
      <c r="Y8" s="89">
        <v>0.3672776842415274</v>
      </c>
      <c r="Z8" s="91">
        <v>0.47050912724460858</v>
      </c>
      <c r="AC8" s="59"/>
      <c r="AD8" s="58"/>
      <c r="AE8" s="58"/>
      <c r="AF8" s="58"/>
      <c r="AG8" s="58"/>
      <c r="AH8" s="58"/>
      <c r="AI8" s="58"/>
    </row>
    <row r="9" spans="1:121" ht="15" customHeight="1" x14ac:dyDescent="0.2">
      <c r="A9" s="70">
        <v>1</v>
      </c>
      <c r="B9" s="55"/>
      <c r="C9" s="55"/>
      <c r="D9" s="55"/>
      <c r="E9" s="55"/>
      <c r="F9" s="55"/>
      <c r="G9" s="56"/>
      <c r="H9" s="56"/>
      <c r="I9" s="56"/>
      <c r="J9" s="56"/>
      <c r="K9" s="56"/>
      <c r="L9" s="65"/>
      <c r="M9" s="56"/>
      <c r="N9" s="56"/>
      <c r="O9" s="56"/>
      <c r="P9" s="56"/>
      <c r="Q9" s="65"/>
      <c r="R9" s="65"/>
      <c r="U9" s="80">
        <v>8</v>
      </c>
      <c r="V9" s="89">
        <v>0.63189686471983397</v>
      </c>
      <c r="W9" s="90">
        <v>0.76459249666209594</v>
      </c>
      <c r="X9" s="80">
        <v>28</v>
      </c>
      <c r="Y9" s="89">
        <v>0.36100690773323302</v>
      </c>
      <c r="Z9" s="91">
        <v>0.46289232537625097</v>
      </c>
      <c r="AC9" s="59"/>
      <c r="AD9" s="59"/>
      <c r="AE9" s="58"/>
      <c r="AF9" s="58"/>
      <c r="AG9" s="58"/>
      <c r="AH9" s="58"/>
      <c r="AI9" s="58"/>
    </row>
    <row r="10" spans="1:121" ht="15.75" customHeight="1" x14ac:dyDescent="0.2">
      <c r="A10" s="74">
        <v>2</v>
      </c>
      <c r="B10" s="55"/>
      <c r="C10" s="55"/>
      <c r="D10" s="55"/>
      <c r="E10" s="55"/>
      <c r="F10" s="55"/>
      <c r="G10" s="72"/>
      <c r="H10" s="72"/>
      <c r="I10" s="72"/>
      <c r="J10" s="56"/>
      <c r="K10" s="56"/>
      <c r="L10" s="65"/>
      <c r="N10" s="56"/>
      <c r="O10" s="56"/>
      <c r="P10" s="56"/>
      <c r="Q10" s="65"/>
      <c r="R10" s="65"/>
      <c r="T10" s="65"/>
      <c r="U10" s="80">
        <v>9</v>
      </c>
      <c r="V10" s="89">
        <v>0.60206877743700837</v>
      </c>
      <c r="W10" s="90">
        <v>0.73478633739105792</v>
      </c>
      <c r="X10" s="80">
        <v>29</v>
      </c>
      <c r="Y10" s="89">
        <v>0.35504588917776814</v>
      </c>
      <c r="Z10" s="91">
        <v>0.45563108094903298</v>
      </c>
      <c r="AC10" s="59"/>
      <c r="AD10" s="59"/>
      <c r="AE10" s="58"/>
      <c r="AF10" s="58"/>
      <c r="AG10" s="58"/>
      <c r="AH10" s="58"/>
      <c r="AI10" s="58"/>
    </row>
    <row r="11" spans="1:121" ht="15.75" customHeight="1" x14ac:dyDescent="0.2">
      <c r="A11" s="74">
        <v>3</v>
      </c>
      <c r="B11" s="55"/>
      <c r="C11" s="55"/>
      <c r="D11" s="55"/>
      <c r="E11" s="55"/>
      <c r="F11" s="55"/>
      <c r="G11" s="72"/>
      <c r="H11" s="72"/>
      <c r="I11" s="75" t="s">
        <v>444</v>
      </c>
      <c r="J11" s="56"/>
      <c r="K11" s="56"/>
      <c r="L11" s="65"/>
      <c r="M11" s="56"/>
      <c r="N11" s="56"/>
      <c r="O11" s="56"/>
      <c r="Q11" s="76" t="s">
        <v>331</v>
      </c>
      <c r="R11" s="65"/>
      <c r="T11" s="65"/>
      <c r="U11" s="80">
        <v>10</v>
      </c>
      <c r="V11" s="89">
        <v>0.57598298644226398</v>
      </c>
      <c r="W11" s="90">
        <v>0.70788755132997161</v>
      </c>
      <c r="X11" s="80">
        <v>30</v>
      </c>
      <c r="Y11" s="89">
        <v>0.34937000727708711</v>
      </c>
      <c r="Z11" s="91">
        <v>0.44869879264711943</v>
      </c>
      <c r="AC11" s="59"/>
      <c r="AD11" s="59"/>
      <c r="AE11" s="58"/>
      <c r="AF11" s="58"/>
      <c r="AG11" s="58"/>
      <c r="AH11" s="58"/>
      <c r="AI11" s="58"/>
    </row>
    <row r="12" spans="1:121" ht="30" customHeight="1" x14ac:dyDescent="0.2">
      <c r="A12" s="74">
        <v>4</v>
      </c>
      <c r="B12" s="55"/>
      <c r="C12" s="55"/>
      <c r="D12" s="55"/>
      <c r="E12" s="55"/>
      <c r="F12" s="55"/>
      <c r="G12" s="834" t="str">
        <f>B8</f>
        <v>Х1</v>
      </c>
      <c r="H12" s="77"/>
      <c r="I12" s="77"/>
      <c r="J12" s="65"/>
      <c r="K12" s="65"/>
      <c r="L12" s="65"/>
      <c r="M12" s="293" t="s">
        <v>69</v>
      </c>
      <c r="N12" s="79" t="str">
        <f>B8</f>
        <v>Х1</v>
      </c>
      <c r="O12" s="80" t="str">
        <f>C8</f>
        <v>Х2</v>
      </c>
      <c r="P12" s="80" t="str">
        <f>D8</f>
        <v>Х3</v>
      </c>
      <c r="Q12" s="80" t="str">
        <f>E8</f>
        <v>Х4</v>
      </c>
      <c r="R12" s="80" t="str">
        <f>F8</f>
        <v>Х5</v>
      </c>
      <c r="S12" s="104"/>
      <c r="T12" s="65"/>
      <c r="U12" s="80">
        <v>11</v>
      </c>
      <c r="V12" s="89">
        <v>0.55294265949458932</v>
      </c>
      <c r="W12" s="90">
        <v>0.68352763288746587</v>
      </c>
      <c r="X12" s="80">
        <v>35</v>
      </c>
      <c r="Y12" s="89">
        <v>0.32457291523666998</v>
      </c>
      <c r="Z12" s="91">
        <v>0.418210849426567</v>
      </c>
      <c r="AC12" s="59"/>
      <c r="AD12" s="59"/>
      <c r="AE12" s="58"/>
      <c r="AF12" s="58"/>
      <c r="AG12" s="58"/>
      <c r="AH12" s="58"/>
      <c r="AI12" s="58"/>
    </row>
    <row r="13" spans="1:121" ht="15.75" customHeight="1" x14ac:dyDescent="0.2">
      <c r="A13" s="74">
        <v>5</v>
      </c>
      <c r="B13" s="55"/>
      <c r="C13" s="55"/>
      <c r="D13" s="55"/>
      <c r="E13" s="55"/>
      <c r="F13" s="55"/>
      <c r="G13" s="834"/>
      <c r="H13" s="77"/>
      <c r="I13" s="77"/>
      <c r="J13" s="65"/>
      <c r="K13" s="65"/>
      <c r="L13" s="65"/>
      <c r="M13" s="81" t="str">
        <f>B8</f>
        <v>Х1</v>
      </c>
      <c r="N13" s="82">
        <v>1</v>
      </c>
      <c r="O13" s="65"/>
      <c r="T13" s="65"/>
      <c r="U13" s="80">
        <v>12</v>
      </c>
      <c r="V13" s="89">
        <v>0.53241280468130958</v>
      </c>
      <c r="W13" s="90">
        <v>0.66137560424951858</v>
      </c>
      <c r="X13" s="80">
        <v>40</v>
      </c>
      <c r="Y13" s="89">
        <v>0.30439558128531835</v>
      </c>
      <c r="Z13" s="91">
        <v>0.39317432821060738</v>
      </c>
      <c r="AC13" s="58"/>
      <c r="AD13" s="58"/>
      <c r="AE13" s="58"/>
      <c r="AF13" s="58"/>
      <c r="AG13" s="58"/>
      <c r="AH13" s="58"/>
      <c r="AI13" s="58"/>
    </row>
    <row r="14" spans="1:121" ht="15.75" customHeight="1" x14ac:dyDescent="0.2">
      <c r="A14" s="74">
        <v>6</v>
      </c>
      <c r="B14" s="55"/>
      <c r="C14" s="55"/>
      <c r="D14" s="55"/>
      <c r="E14" s="55"/>
      <c r="F14" s="55"/>
      <c r="G14" s="834"/>
      <c r="H14" s="77"/>
      <c r="I14" s="77"/>
      <c r="J14" s="65"/>
      <c r="K14" s="65"/>
      <c r="L14" s="65"/>
      <c r="M14" s="81" t="str">
        <f>C8</f>
        <v>Х2</v>
      </c>
      <c r="N14" s="87" t="str">
        <f>IF(AC18&lt;1,"",CONCATENATE(ROUND(AC4,3),AC34))</f>
        <v/>
      </c>
      <c r="O14" s="82">
        <v>1</v>
      </c>
      <c r="P14" s="88"/>
      <c r="Q14" s="88"/>
      <c r="R14" s="65"/>
      <c r="T14" s="65"/>
      <c r="U14" s="80">
        <v>13</v>
      </c>
      <c r="V14" s="89">
        <v>0.51397748425605627</v>
      </c>
      <c r="W14" s="90">
        <v>0.64114480897833814</v>
      </c>
      <c r="X14" s="80">
        <v>45</v>
      </c>
      <c r="Y14" s="89">
        <v>0.28756298464830221</v>
      </c>
      <c r="Z14" s="91">
        <v>0.37214242670274456</v>
      </c>
      <c r="AC14" s="58">
        <f>COUNT(B9:B1008)</f>
        <v>0</v>
      </c>
      <c r="AD14" s="58">
        <f>COUNT(C9:C1008)</f>
        <v>0</v>
      </c>
      <c r="AE14" s="58">
        <f>COUNT(D9:D1008)</f>
        <v>0</v>
      </c>
      <c r="AF14" s="58">
        <f>COUNT(E9:E1008)</f>
        <v>0</v>
      </c>
      <c r="AG14" s="58">
        <f>COUNT(F9:F1008)</f>
        <v>0</v>
      </c>
      <c r="AH14" s="58"/>
      <c r="AI14" s="58"/>
    </row>
    <row r="15" spans="1:121" ht="15.75" customHeight="1" x14ac:dyDescent="0.2">
      <c r="A15" s="74">
        <v>7</v>
      </c>
      <c r="B15" s="55"/>
      <c r="C15" s="55"/>
      <c r="D15" s="55"/>
      <c r="E15" s="55"/>
      <c r="F15" s="55"/>
      <c r="G15" s="834"/>
      <c r="H15" s="77"/>
      <c r="I15" s="77"/>
      <c r="J15" s="65"/>
      <c r="K15" s="65"/>
      <c r="L15" s="65"/>
      <c r="M15" s="81" t="str">
        <f>D8</f>
        <v>Х3</v>
      </c>
      <c r="N15" s="87" t="str">
        <f t="shared" ref="N15:Q17" si="0">IF(AC19&lt;1,"",CONCATENATE(ROUND(AC5,3),AC35))</f>
        <v/>
      </c>
      <c r="O15" s="87" t="str">
        <f t="shared" si="0"/>
        <v/>
      </c>
      <c r="P15" s="82">
        <v>1</v>
      </c>
      <c r="R15" s="65"/>
      <c r="T15" s="65"/>
      <c r="U15" s="80">
        <v>14</v>
      </c>
      <c r="V15" s="89">
        <v>0.49730903545939303</v>
      </c>
      <c r="W15" s="90">
        <v>0.62259073052884983</v>
      </c>
      <c r="X15" s="80">
        <v>50</v>
      </c>
      <c r="Y15" s="89">
        <v>0.27324348372243595</v>
      </c>
      <c r="Z15" s="91">
        <v>0.35415286456158074</v>
      </c>
      <c r="AC15" s="58"/>
      <c r="AD15" s="58"/>
      <c r="AE15" s="58"/>
      <c r="AF15" s="58"/>
      <c r="AG15" s="58"/>
      <c r="AH15" s="58"/>
      <c r="AI15" s="58"/>
    </row>
    <row r="16" spans="1:121" ht="15.75" customHeight="1" x14ac:dyDescent="0.2">
      <c r="A16" s="74">
        <v>8</v>
      </c>
      <c r="B16" s="55"/>
      <c r="C16" s="55"/>
      <c r="D16" s="55"/>
      <c r="E16" s="55"/>
      <c r="F16" s="55"/>
      <c r="G16" s="834"/>
      <c r="H16" s="77"/>
      <c r="I16" s="77"/>
      <c r="J16" s="65"/>
      <c r="K16" s="65"/>
      <c r="L16" s="65"/>
      <c r="M16" s="81" t="str">
        <f>E8</f>
        <v>Х4</v>
      </c>
      <c r="N16" s="87" t="str">
        <f t="shared" si="0"/>
        <v/>
      </c>
      <c r="O16" s="87" t="str">
        <f t="shared" si="0"/>
        <v/>
      </c>
      <c r="P16" s="87" t="str">
        <f>IF(AE20&lt;1,"",CONCATENATE(ROUND(AE6,3),AE36))</f>
        <v/>
      </c>
      <c r="Q16" s="82">
        <v>1</v>
      </c>
      <c r="R16" s="65"/>
      <c r="T16" s="65"/>
      <c r="U16" s="80">
        <v>15</v>
      </c>
      <c r="V16" s="89">
        <v>0.48214601690033215</v>
      </c>
      <c r="W16" s="90">
        <v>0.60550591965385336</v>
      </c>
      <c r="X16" s="80">
        <v>60</v>
      </c>
      <c r="Y16" s="89">
        <v>0.25003490053004712</v>
      </c>
      <c r="Z16" s="91">
        <v>0.32481844735718168</v>
      </c>
      <c r="AC16" s="58"/>
      <c r="AD16" s="58"/>
      <c r="AE16" s="58"/>
      <c r="AF16" s="58"/>
      <c r="AG16" s="58"/>
      <c r="AH16" s="58"/>
      <c r="AI16" s="58"/>
    </row>
    <row r="17" spans="1:35" ht="15.75" customHeight="1" x14ac:dyDescent="0.2">
      <c r="A17" s="74">
        <v>9</v>
      </c>
      <c r="B17" s="55"/>
      <c r="C17" s="55"/>
      <c r="D17" s="55"/>
      <c r="E17" s="55"/>
      <c r="F17" s="55"/>
      <c r="G17" s="834"/>
      <c r="H17" s="77"/>
      <c r="I17" s="77"/>
      <c r="J17" s="65"/>
      <c r="K17" s="92" t="str">
        <f>B8</f>
        <v>Х1</v>
      </c>
      <c r="L17" s="65"/>
      <c r="M17" s="81" t="str">
        <f>F8</f>
        <v>Х5</v>
      </c>
      <c r="N17" s="87" t="str">
        <f t="shared" si="0"/>
        <v/>
      </c>
      <c r="O17" s="87" t="str">
        <f t="shared" si="0"/>
        <v/>
      </c>
      <c r="P17" s="87" t="str">
        <f t="shared" si="0"/>
        <v/>
      </c>
      <c r="Q17" s="87" t="str">
        <f t="shared" si="0"/>
        <v/>
      </c>
      <c r="R17" s="82">
        <v>1</v>
      </c>
      <c r="S17" s="105"/>
      <c r="T17" s="65"/>
      <c r="U17" s="80">
        <v>16</v>
      </c>
      <c r="V17" s="89">
        <v>0.4682773054452069</v>
      </c>
      <c r="W17" s="90">
        <v>0.58971444840568088</v>
      </c>
      <c r="X17" s="80">
        <v>70</v>
      </c>
      <c r="Y17" s="89">
        <v>0.23188342228064182</v>
      </c>
      <c r="Z17" s="91">
        <v>0.30173440413830327</v>
      </c>
      <c r="AC17" s="58"/>
      <c r="AD17" s="58"/>
      <c r="AE17" s="58"/>
      <c r="AF17" s="58"/>
      <c r="AG17" s="58"/>
      <c r="AH17" s="58"/>
      <c r="AI17" s="58"/>
    </row>
    <row r="18" spans="1:35" ht="15.75" customHeight="1" x14ac:dyDescent="0.2">
      <c r="A18" s="74">
        <v>10</v>
      </c>
      <c r="B18" s="55"/>
      <c r="C18" s="55"/>
      <c r="D18" s="55"/>
      <c r="E18" s="55"/>
      <c r="F18" s="55"/>
      <c r="G18" s="834" t="str">
        <f>C8</f>
        <v>Х2</v>
      </c>
      <c r="H18" s="77"/>
      <c r="I18" s="77"/>
      <c r="J18" s="65"/>
      <c r="K18" s="65"/>
      <c r="L18" s="65"/>
      <c r="M18" s="835" t="s">
        <v>71</v>
      </c>
      <c r="N18" s="835"/>
      <c r="O18" s="835"/>
      <c r="P18" s="835"/>
      <c r="Q18" s="835"/>
      <c r="R18" s="835"/>
      <c r="S18" s="106"/>
      <c r="T18" s="65"/>
      <c r="U18" s="80">
        <v>17</v>
      </c>
      <c r="V18" s="89">
        <v>0.45553050576304221</v>
      </c>
      <c r="W18" s="90">
        <v>0.57506679104198366</v>
      </c>
      <c r="X18" s="80">
        <v>80</v>
      </c>
      <c r="Y18" s="89">
        <v>0.21718498177239087</v>
      </c>
      <c r="Z18" s="91">
        <v>0.28295800939897592</v>
      </c>
      <c r="AC18" s="58">
        <f>MIN(AC14,AD14)</f>
        <v>0</v>
      </c>
      <c r="AD18" s="58"/>
      <c r="AE18" s="58"/>
      <c r="AF18" s="58"/>
      <c r="AG18" s="58"/>
      <c r="AH18" s="58"/>
      <c r="AI18" s="58"/>
    </row>
    <row r="19" spans="1:35" ht="15.75" customHeight="1" x14ac:dyDescent="0.2">
      <c r="A19" s="74">
        <v>11</v>
      </c>
      <c r="B19" s="55"/>
      <c r="C19" s="55"/>
      <c r="D19" s="55"/>
      <c r="E19" s="55"/>
      <c r="F19" s="55"/>
      <c r="G19" s="834"/>
      <c r="H19" s="77"/>
      <c r="I19" s="77"/>
      <c r="J19" s="65"/>
      <c r="K19" s="65"/>
      <c r="L19" s="65"/>
      <c r="M19" s="835"/>
      <c r="N19" s="835"/>
      <c r="O19" s="835"/>
      <c r="P19" s="835"/>
      <c r="Q19" s="835"/>
      <c r="R19" s="835"/>
      <c r="S19" s="106"/>
      <c r="U19" s="80">
        <v>18</v>
      </c>
      <c r="V19" s="89">
        <v>0.4437633993377868</v>
      </c>
      <c r="W19" s="90">
        <v>0.56143540415619153</v>
      </c>
      <c r="X19" s="80">
        <v>90</v>
      </c>
      <c r="Y19" s="89">
        <v>0.2049677602033336</v>
      </c>
      <c r="Z19" s="91">
        <v>0.26729813042398426</v>
      </c>
      <c r="AC19" s="58">
        <f>MIN(AC14,AE14)</f>
        <v>0</v>
      </c>
      <c r="AD19" s="58">
        <f>MIN(AD14,AE14)</f>
        <v>0</v>
      </c>
      <c r="AE19" s="58"/>
      <c r="AF19" s="58"/>
      <c r="AG19" s="58"/>
      <c r="AH19" s="58"/>
      <c r="AI19" s="58"/>
    </row>
    <row r="20" spans="1:35" ht="15.75" customHeight="1" x14ac:dyDescent="0.2">
      <c r="A20" s="74">
        <v>12</v>
      </c>
      <c r="B20" s="55"/>
      <c r="C20" s="55"/>
      <c r="D20" s="55"/>
      <c r="E20" s="55"/>
      <c r="F20" s="55"/>
      <c r="G20" s="834"/>
      <c r="H20" s="77"/>
      <c r="I20" s="77"/>
      <c r="J20" s="65"/>
      <c r="K20" s="65"/>
      <c r="L20" s="65"/>
      <c r="M20" s="56"/>
      <c r="N20" s="56"/>
      <c r="O20" s="65"/>
      <c r="P20" s="65"/>
      <c r="Q20" s="65"/>
      <c r="R20" s="65"/>
      <c r="U20" s="80">
        <v>19</v>
      </c>
      <c r="V20" s="89">
        <v>0.43285755631652884</v>
      </c>
      <c r="W20" s="90">
        <v>0.54871102602494792</v>
      </c>
      <c r="X20" s="80">
        <v>100</v>
      </c>
      <c r="Y20" s="89">
        <v>0.19460416681988521</v>
      </c>
      <c r="Z20" s="91">
        <v>0.25397870719557492</v>
      </c>
      <c r="AC20" s="58">
        <f>MIN(AC14,AF14)</f>
        <v>0</v>
      </c>
      <c r="AD20" s="58">
        <f>MIN(AD14,AF14)</f>
        <v>0</v>
      </c>
      <c r="AE20" s="58">
        <f>MIN(AE14,AF14)</f>
        <v>0</v>
      </c>
      <c r="AF20" s="58"/>
      <c r="AG20" s="58"/>
      <c r="AH20" s="58"/>
      <c r="AI20" s="58"/>
    </row>
    <row r="21" spans="1:35" ht="15.75" customHeight="1" x14ac:dyDescent="0.2">
      <c r="A21" s="74">
        <v>13</v>
      </c>
      <c r="B21" s="55"/>
      <c r="C21" s="55"/>
      <c r="D21" s="55"/>
      <c r="E21" s="55"/>
      <c r="F21" s="55"/>
      <c r="G21" s="834"/>
      <c r="H21" s="77"/>
      <c r="I21" s="77"/>
      <c r="J21" s="65"/>
      <c r="K21" s="65"/>
      <c r="L21" s="65"/>
      <c r="M21" s="56"/>
      <c r="N21" s="56"/>
      <c r="O21" s="836" t="s">
        <v>56</v>
      </c>
      <c r="P21" s="836"/>
      <c r="Q21" s="836"/>
      <c r="R21" s="65"/>
      <c r="U21" s="80">
        <v>20</v>
      </c>
      <c r="V21" s="89">
        <v>0.4227135041660024</v>
      </c>
      <c r="W21" s="90">
        <v>0.53679962276175341</v>
      </c>
      <c r="X21" s="80">
        <v>200</v>
      </c>
      <c r="Y21" s="89">
        <v>0.13809813811636562</v>
      </c>
      <c r="Z21" s="91">
        <v>0.18086002310726396</v>
      </c>
      <c r="AC21" s="58">
        <f>MIN(AC14,AG14)</f>
        <v>0</v>
      </c>
      <c r="AD21" s="58">
        <f>MIN(AD14,AG14)</f>
        <v>0</v>
      </c>
      <c r="AE21" s="58">
        <f>MIN(AE14,AG14)</f>
        <v>0</v>
      </c>
      <c r="AF21" s="58">
        <f>MIN(AF14,AG14)</f>
        <v>0</v>
      </c>
      <c r="AG21" s="58"/>
      <c r="AH21" s="58"/>
      <c r="AI21" s="58"/>
    </row>
    <row r="22" spans="1:35" ht="15.75" customHeight="1" x14ac:dyDescent="0.2">
      <c r="A22" s="74">
        <v>14</v>
      </c>
      <c r="B22" s="55"/>
      <c r="C22" s="55"/>
      <c r="D22" s="55"/>
      <c r="E22" s="55"/>
      <c r="F22" s="55"/>
      <c r="G22" s="834"/>
      <c r="H22" s="77"/>
      <c r="I22" s="77"/>
      <c r="J22" s="65"/>
      <c r="K22" s="65"/>
      <c r="L22" s="65"/>
      <c r="M22" s="56"/>
      <c r="N22" s="837" t="s">
        <v>77</v>
      </c>
      <c r="O22" s="837"/>
      <c r="P22" s="837"/>
      <c r="Q22" s="837" t="s">
        <v>78</v>
      </c>
      <c r="R22" s="837"/>
      <c r="S22" s="837"/>
      <c r="U22" s="80">
        <v>21</v>
      </c>
      <c r="V22" s="89">
        <v>0.41324703053361178</v>
      </c>
      <c r="W22" s="91">
        <v>0.52561988377533719</v>
      </c>
      <c r="Z22" s="94"/>
      <c r="AC22" s="58"/>
      <c r="AD22" s="58"/>
      <c r="AE22" s="58"/>
      <c r="AF22" s="58"/>
      <c r="AG22" s="58"/>
      <c r="AH22" s="58"/>
      <c r="AI22" s="58"/>
    </row>
    <row r="23" spans="1:35" ht="15.75" customHeight="1" x14ac:dyDescent="0.2">
      <c r="A23" s="74">
        <v>15</v>
      </c>
      <c r="B23" s="55"/>
      <c r="C23" s="55"/>
      <c r="D23" s="55"/>
      <c r="E23" s="55"/>
      <c r="F23" s="55"/>
      <c r="G23" s="834"/>
      <c r="H23" s="77"/>
      <c r="I23" s="77"/>
      <c r="J23" s="65"/>
      <c r="K23" s="65"/>
      <c r="L23" s="92" t="str">
        <f>C8</f>
        <v>Х2</v>
      </c>
      <c r="M23" s="56"/>
      <c r="N23" s="837"/>
      <c r="O23" s="837"/>
      <c r="P23" s="837"/>
      <c r="Q23" s="837"/>
      <c r="R23" s="837"/>
      <c r="S23" s="837"/>
      <c r="T23" s="65"/>
      <c r="U23" s="80">
        <v>22</v>
      </c>
      <c r="V23" s="89">
        <v>0.40438632243271405</v>
      </c>
      <c r="W23" s="91">
        <v>0.51510117099625907</v>
      </c>
      <c r="Z23" s="94"/>
      <c r="AC23" s="58"/>
      <c r="AD23" s="58"/>
      <c r="AE23" s="58"/>
      <c r="AF23" s="58"/>
      <c r="AG23" s="58"/>
      <c r="AH23" s="58"/>
      <c r="AI23" s="58"/>
    </row>
    <row r="24" spans="1:35" ht="15.75" customHeight="1" x14ac:dyDescent="0.2">
      <c r="A24" s="74">
        <v>16</v>
      </c>
      <c r="B24" s="55"/>
      <c r="C24" s="55"/>
      <c r="D24" s="55"/>
      <c r="E24" s="55"/>
      <c r="F24" s="55"/>
      <c r="G24" s="834" t="str">
        <f>D8</f>
        <v>Х3</v>
      </c>
      <c r="H24" s="77"/>
      <c r="I24" s="77"/>
      <c r="J24" s="65"/>
      <c r="K24" s="65"/>
      <c r="L24" s="65"/>
      <c r="M24" s="56"/>
      <c r="N24" s="107" t="s">
        <v>57</v>
      </c>
      <c r="O24" s="839" t="s">
        <v>79</v>
      </c>
      <c r="P24" s="839"/>
      <c r="Q24" s="840" t="s">
        <v>80</v>
      </c>
      <c r="R24" s="840"/>
      <c r="S24" s="840"/>
      <c r="T24" s="65"/>
      <c r="U24" s="80">
        <v>23</v>
      </c>
      <c r="V24" s="89">
        <v>0.39606972934697227</v>
      </c>
      <c r="W24" s="91">
        <v>0.50518183787747406</v>
      </c>
      <c r="Z24" s="94"/>
      <c r="AC24" s="58" t="e">
        <f>IF(ABS(AC4)=1,ABS(AC4)*SQRT((AC18-2)/(0.0000000000001)),ABS(AC4)*SQRT((AC18-2)/(1-AC4^2)))</f>
        <v>#DIV/0!</v>
      </c>
      <c r="AD24" s="58"/>
      <c r="AE24" s="58"/>
      <c r="AF24" s="58"/>
      <c r="AG24" s="58"/>
      <c r="AH24" s="58"/>
      <c r="AI24" s="58"/>
    </row>
    <row r="25" spans="1:35" ht="15.75" customHeight="1" x14ac:dyDescent="0.2">
      <c r="A25" s="74">
        <v>17</v>
      </c>
      <c r="B25" s="55"/>
      <c r="C25" s="55"/>
      <c r="D25" s="55"/>
      <c r="E25" s="55"/>
      <c r="F25" s="55"/>
      <c r="G25" s="834"/>
      <c r="H25" s="77"/>
      <c r="I25" s="77"/>
      <c r="J25" s="65"/>
      <c r="K25" s="65"/>
      <c r="L25" s="65"/>
      <c r="M25" s="56"/>
      <c r="N25" s="108" t="s">
        <v>81</v>
      </c>
      <c r="O25" s="842" t="s">
        <v>82</v>
      </c>
      <c r="P25" s="842"/>
      <c r="Q25" s="841"/>
      <c r="R25" s="841"/>
      <c r="S25" s="841"/>
      <c r="T25" s="93"/>
      <c r="U25" s="80">
        <v>24</v>
      </c>
      <c r="V25" s="89">
        <v>0.38824399701725298</v>
      </c>
      <c r="W25" s="91">
        <v>0.49580784787634397</v>
      </c>
      <c r="Z25" s="94"/>
      <c r="AC25" s="58" t="e">
        <f>IF(ABS(AC5)=1,ABS(AC5)*SQRT((AC19-2)/(0.0000000000001)),ABS(AC5)*SQRT((AC19-2)/(1-AC5^2)))</f>
        <v>#DIV/0!</v>
      </c>
      <c r="AD25" s="58" t="e">
        <f>IF(ABS(AD5)=1,ABS(AD5)*SQRT((AD19-2)/(0.0000000000001)),ABS(AD5)*SQRT((AD19-2)/(1-AD5^2)))</f>
        <v>#DIV/0!</v>
      </c>
      <c r="AE25" s="58"/>
      <c r="AF25" s="58"/>
      <c r="AG25" s="58"/>
      <c r="AH25" s="58"/>
      <c r="AI25" s="58"/>
    </row>
    <row r="26" spans="1:35" ht="15.75" customHeight="1" x14ac:dyDescent="0.2">
      <c r="A26" s="74">
        <v>18</v>
      </c>
      <c r="B26" s="55"/>
      <c r="C26" s="55"/>
      <c r="D26" s="55"/>
      <c r="E26" s="55"/>
      <c r="F26" s="55"/>
      <c r="G26" s="834"/>
      <c r="H26" s="77"/>
      <c r="I26" s="77"/>
      <c r="J26" s="65"/>
      <c r="K26" s="65"/>
      <c r="L26" s="65"/>
      <c r="M26" s="56"/>
      <c r="N26" s="108" t="s">
        <v>58</v>
      </c>
      <c r="O26" s="842" t="s">
        <v>59</v>
      </c>
      <c r="P26" s="842"/>
      <c r="Q26" s="841"/>
      <c r="R26" s="841"/>
      <c r="S26" s="841"/>
      <c r="T26" s="93"/>
      <c r="AC26" s="58" t="e">
        <f>IF(ABS(AC6)=1,ABS(AC6)*SQRT((AC20-2)/(0.0000000000001)),ABS(AC6)*SQRT((AC20-2)/(1-AC6^2)))</f>
        <v>#DIV/0!</v>
      </c>
      <c r="AD26" s="58" t="e">
        <f>IF(ABS(AD6)=1,ABS(AD6)*SQRT((AD20-2)/(0.0000000000001)),ABS(AD6)*SQRT((AD20-2)/(1-AD6^2)))</f>
        <v>#DIV/0!</v>
      </c>
      <c r="AE26" s="58" t="e">
        <f>IF(ABS(AE6)=1,ABS(AE6)*SQRT((AE20-2)/(0.0000000000001)),ABS(AE6)*SQRT((AE20-2)/(1-AE6^2)))</f>
        <v>#DIV/0!</v>
      </c>
      <c r="AF26" s="58"/>
      <c r="AG26" s="58"/>
      <c r="AH26" s="58"/>
      <c r="AI26" s="58"/>
    </row>
    <row r="27" spans="1:35" ht="15.75" customHeight="1" x14ac:dyDescent="0.2">
      <c r="A27" s="74">
        <v>19</v>
      </c>
      <c r="B27" s="55"/>
      <c r="C27" s="55"/>
      <c r="D27" s="55"/>
      <c r="E27" s="55"/>
      <c r="F27" s="55"/>
      <c r="G27" s="834"/>
      <c r="H27" s="77"/>
      <c r="I27" s="77"/>
      <c r="J27" s="65"/>
      <c r="K27" s="65"/>
      <c r="L27" s="65"/>
      <c r="M27" s="56"/>
      <c r="N27" s="109" t="s">
        <v>83</v>
      </c>
      <c r="O27" s="842" t="s">
        <v>61</v>
      </c>
      <c r="P27" s="842"/>
      <c r="Q27" s="841" t="s">
        <v>84</v>
      </c>
      <c r="R27" s="841"/>
      <c r="S27" s="841"/>
      <c r="T27" s="57"/>
      <c r="AC27" s="58" t="e">
        <f>IF(ABS(AC7)=1,ABS(AC7)*SQRT((AC21-2)/(0.0000000000001)),ABS(AC7)*SQRT((AC21-2)/(1-AC7^2)))</f>
        <v>#DIV/0!</v>
      </c>
      <c r="AD27" s="58" t="e">
        <f>IF(ABS(AD7)=1,ABS(AD7)*SQRT((AD21-2)/(0.0000000000001)),ABS(AD7)*SQRT((AD21-2)/(1-AD7^2)))</f>
        <v>#DIV/0!</v>
      </c>
      <c r="AE27" s="58" t="e">
        <f>IF(ABS(AE7)=1,ABS(AE7)*SQRT((AE21-2)/(0.0000000000001)),ABS(AE7)*SQRT((AE21-2)/(1-AE7^2)))</f>
        <v>#DIV/0!</v>
      </c>
      <c r="AF27" s="58" t="e">
        <f>IF(ABS(AF7)=1,ABS(AF7)*SQRT((AF21-2)/(0.0000000000001)),ABS(AF7)*SQRT((AF21-2)/(1-AF7^2)))</f>
        <v>#DIV/0!</v>
      </c>
      <c r="AG27" s="58"/>
      <c r="AH27" s="58"/>
      <c r="AI27" s="58"/>
    </row>
    <row r="28" spans="1:35" ht="15.75" customHeight="1" x14ac:dyDescent="0.2">
      <c r="A28" s="74">
        <v>20</v>
      </c>
      <c r="B28" s="55"/>
      <c r="C28" s="55"/>
      <c r="D28" s="55"/>
      <c r="E28" s="55"/>
      <c r="F28" s="55"/>
      <c r="G28" s="834"/>
      <c r="H28" s="77"/>
      <c r="I28" s="77"/>
      <c r="J28" s="65"/>
      <c r="K28" s="65"/>
      <c r="L28" s="65"/>
      <c r="M28" s="56"/>
      <c r="N28" s="110" t="s">
        <v>62</v>
      </c>
      <c r="O28" s="842" t="s">
        <v>63</v>
      </c>
      <c r="P28" s="842"/>
      <c r="Q28" s="841"/>
      <c r="R28" s="841"/>
      <c r="S28" s="841"/>
      <c r="T28" s="57"/>
      <c r="AC28" s="58"/>
      <c r="AD28" s="58"/>
      <c r="AE28" s="58"/>
      <c r="AF28" s="58"/>
      <c r="AG28" s="58"/>
      <c r="AH28" s="58"/>
      <c r="AI28" s="58"/>
    </row>
    <row r="29" spans="1:35" ht="15.75" customHeight="1" x14ac:dyDescent="0.2">
      <c r="A29" s="74">
        <v>21</v>
      </c>
      <c r="B29" s="55"/>
      <c r="C29" s="55"/>
      <c r="D29" s="55"/>
      <c r="E29" s="55"/>
      <c r="F29" s="55"/>
      <c r="G29" s="834"/>
      <c r="H29" s="77"/>
      <c r="I29" s="77"/>
      <c r="J29" s="65"/>
      <c r="K29" s="65"/>
      <c r="L29" s="65"/>
      <c r="M29" s="92" t="str">
        <f>D8</f>
        <v>Х3</v>
      </c>
      <c r="N29" s="65"/>
      <c r="O29" s="65"/>
      <c r="P29" s="65"/>
      <c r="Q29" s="65"/>
      <c r="R29" s="65"/>
      <c r="T29" s="98"/>
      <c r="AC29" s="58" t="e">
        <f>TDIST(AC24,AC18-2,2)</f>
        <v>#DIV/0!</v>
      </c>
      <c r="AD29" s="58"/>
      <c r="AE29" s="58"/>
      <c r="AF29" s="58"/>
      <c r="AG29" s="58"/>
      <c r="AH29" s="58"/>
      <c r="AI29" s="58"/>
    </row>
    <row r="30" spans="1:35" ht="15.75" customHeight="1" x14ac:dyDescent="0.2">
      <c r="A30" s="74">
        <v>22</v>
      </c>
      <c r="B30" s="55"/>
      <c r="C30" s="55"/>
      <c r="D30" s="55"/>
      <c r="E30" s="55"/>
      <c r="F30" s="55"/>
      <c r="G30" s="838" t="str">
        <f>E8</f>
        <v>Х4</v>
      </c>
      <c r="H30" s="65"/>
      <c r="I30" s="65"/>
      <c r="J30" s="65"/>
      <c r="K30" s="65"/>
      <c r="L30" s="65"/>
      <c r="N30" s="65"/>
      <c r="O30" s="65"/>
      <c r="P30" s="65"/>
      <c r="Q30" s="65"/>
      <c r="R30" s="65"/>
      <c r="T30" s="98"/>
      <c r="AC30" s="58" t="e">
        <f>TDIST(AC25,AC19-2,2)</f>
        <v>#DIV/0!</v>
      </c>
      <c r="AD30" s="58" t="e">
        <f t="shared" ref="AC30:AG32" si="1">TDIST(AD25,AD19-2,2)</f>
        <v>#DIV/0!</v>
      </c>
      <c r="AE30" s="58"/>
      <c r="AF30" s="58"/>
      <c r="AG30" s="58"/>
      <c r="AH30" s="58"/>
      <c r="AI30" s="58"/>
    </row>
    <row r="31" spans="1:35" ht="15.75" customHeight="1" x14ac:dyDescent="0.2">
      <c r="A31" s="74">
        <v>23</v>
      </c>
      <c r="B31" s="55"/>
      <c r="C31" s="55"/>
      <c r="D31" s="55"/>
      <c r="E31" s="55"/>
      <c r="F31" s="55"/>
      <c r="G31" s="838"/>
      <c r="H31" s="65"/>
      <c r="I31" s="65"/>
      <c r="J31" s="65"/>
      <c r="K31" s="65"/>
      <c r="L31" s="65"/>
      <c r="N31" s="65"/>
      <c r="O31" s="65"/>
      <c r="P31" s="65"/>
      <c r="Q31" s="65"/>
      <c r="R31" s="65"/>
      <c r="T31" s="98"/>
      <c r="AC31" s="58" t="e">
        <f t="shared" si="1"/>
        <v>#DIV/0!</v>
      </c>
      <c r="AD31" s="58" t="e">
        <f t="shared" si="1"/>
        <v>#DIV/0!</v>
      </c>
      <c r="AE31" s="58" t="e">
        <f t="shared" si="1"/>
        <v>#DIV/0!</v>
      </c>
      <c r="AF31" s="58"/>
      <c r="AG31" s="58"/>
      <c r="AH31" s="58"/>
      <c r="AI31" s="58"/>
    </row>
    <row r="32" spans="1:35" ht="15.75" customHeight="1" x14ac:dyDescent="0.2">
      <c r="A32" s="74">
        <v>24</v>
      </c>
      <c r="B32" s="55"/>
      <c r="C32" s="55"/>
      <c r="D32" s="55"/>
      <c r="E32" s="55"/>
      <c r="F32" s="55"/>
      <c r="G32" s="838"/>
      <c r="H32" s="65"/>
      <c r="I32" s="65"/>
      <c r="J32" s="65"/>
      <c r="K32" s="65"/>
      <c r="L32" s="65"/>
      <c r="N32" s="65"/>
      <c r="O32" s="65"/>
      <c r="P32" s="65"/>
      <c r="Q32" s="65"/>
      <c r="R32" s="65"/>
      <c r="T32" s="98"/>
      <c r="AC32" s="58" t="e">
        <f t="shared" si="1"/>
        <v>#DIV/0!</v>
      </c>
      <c r="AD32" s="58" t="e">
        <f>TDIST(AD27,AD21-2,2)</f>
        <v>#DIV/0!</v>
      </c>
      <c r="AE32" s="58" t="e">
        <f>TDIST(AE27,AE21-2,2)</f>
        <v>#DIV/0!</v>
      </c>
      <c r="AF32" s="58" t="e">
        <f t="shared" si="1"/>
        <v>#DIV/0!</v>
      </c>
      <c r="AG32" s="58"/>
      <c r="AH32" s="58"/>
      <c r="AI32" s="58"/>
    </row>
    <row r="33" spans="1:122" ht="15.75" customHeight="1" x14ac:dyDescent="0.2">
      <c r="A33" s="74">
        <v>25</v>
      </c>
      <c r="B33" s="55"/>
      <c r="C33" s="55"/>
      <c r="D33" s="55"/>
      <c r="E33" s="55"/>
      <c r="F33" s="55"/>
      <c r="G33" s="838"/>
      <c r="H33" s="65"/>
      <c r="I33" s="65"/>
      <c r="J33" s="65"/>
      <c r="K33" s="65"/>
      <c r="L33" s="65"/>
      <c r="N33" s="65"/>
      <c r="O33" s="65"/>
      <c r="P33" s="65"/>
      <c r="Q33" s="65"/>
      <c r="R33" s="65"/>
      <c r="T33" s="98"/>
      <c r="AC33" s="58"/>
      <c r="AD33" s="58"/>
      <c r="AE33" s="58"/>
      <c r="AF33" s="58"/>
      <c r="AG33" s="58"/>
      <c r="AH33" s="58"/>
      <c r="AI33" s="58"/>
    </row>
    <row r="34" spans="1:122" ht="15.75" customHeight="1" x14ac:dyDescent="0.2">
      <c r="A34" s="74">
        <v>26</v>
      </c>
      <c r="B34" s="55"/>
      <c r="C34" s="55"/>
      <c r="D34" s="55"/>
      <c r="E34" s="55"/>
      <c r="F34" s="55"/>
      <c r="G34" s="838"/>
      <c r="H34" s="65"/>
      <c r="I34" s="65"/>
      <c r="J34" s="65"/>
      <c r="K34" s="65"/>
      <c r="L34" s="65"/>
      <c r="N34" s="65"/>
      <c r="O34" s="65"/>
      <c r="P34" s="65"/>
      <c r="Q34" s="65"/>
      <c r="R34" s="65"/>
      <c r="T34" s="98"/>
      <c r="Y34" s="95"/>
      <c r="Z34" s="95"/>
      <c r="AC34" s="58" t="e">
        <f>IF(AC29&lt;=0.01,"**",IF(AC29&lt;=0.05,"*",""))</f>
        <v>#DIV/0!</v>
      </c>
      <c r="AD34" s="58"/>
      <c r="AE34" s="58"/>
      <c r="AF34" s="58"/>
      <c r="AG34" s="58"/>
      <c r="AH34" s="58"/>
      <c r="AI34" s="58"/>
    </row>
    <row r="35" spans="1:122" ht="15.75" customHeight="1" x14ac:dyDescent="0.2">
      <c r="A35" s="74">
        <v>27</v>
      </c>
      <c r="B35" s="55"/>
      <c r="C35" s="55"/>
      <c r="D35" s="55"/>
      <c r="E35" s="55"/>
      <c r="F35" s="55"/>
      <c r="G35" s="838"/>
      <c r="H35" s="65"/>
      <c r="I35" s="65"/>
      <c r="J35" s="65"/>
      <c r="K35" s="65"/>
      <c r="L35" s="65"/>
      <c r="N35" s="92" t="str">
        <f>E8</f>
        <v>Х4</v>
      </c>
      <c r="O35" s="65"/>
      <c r="P35" s="65"/>
      <c r="Q35" s="65"/>
      <c r="R35" s="65"/>
      <c r="T35" s="65"/>
      <c r="V35" s="64"/>
      <c r="Y35" s="95"/>
      <c r="Z35" s="95"/>
      <c r="AC35" s="58" t="e">
        <f>IF(AC30&lt;=0.01,"**",IF(AC30&lt;=0.05,"*",""))</f>
        <v>#DIV/0!</v>
      </c>
      <c r="AD35" s="58" t="e">
        <f>IF(AD30&lt;=0.01,"**",IF(AD30&lt;=0.05,"*",""))</f>
        <v>#DIV/0!</v>
      </c>
      <c r="AE35" s="58"/>
      <c r="AF35" s="58"/>
      <c r="AG35" s="58"/>
      <c r="AH35" s="58"/>
      <c r="AI35" s="58"/>
    </row>
    <row r="36" spans="1:122" ht="15.75" customHeight="1" x14ac:dyDescent="0.2">
      <c r="A36" s="74">
        <v>28</v>
      </c>
      <c r="B36" s="55"/>
      <c r="C36" s="55"/>
      <c r="D36" s="55"/>
      <c r="E36" s="55"/>
      <c r="F36" s="55"/>
      <c r="G36" s="838" t="str">
        <f>F8</f>
        <v>Х5</v>
      </c>
      <c r="H36" s="65"/>
      <c r="I36" s="65"/>
      <c r="J36" s="65"/>
      <c r="K36" s="65"/>
      <c r="L36" s="65"/>
      <c r="O36" s="65"/>
      <c r="P36" s="65"/>
      <c r="Q36" s="65"/>
      <c r="R36" s="65"/>
      <c r="T36" s="65"/>
      <c r="Y36" s="95"/>
      <c r="Z36" s="95"/>
      <c r="AC36" s="58" t="e">
        <f>IF(AC31&lt;=0.01,"**",IF(AC31&lt;=0.05,"*",""))</f>
        <v>#DIV/0!</v>
      </c>
      <c r="AD36" s="58" t="e">
        <f>IF(AD31&lt;=0.01,"**",IF(AD31&lt;=0.05,"*",""))</f>
        <v>#DIV/0!</v>
      </c>
      <c r="AE36" s="58" t="e">
        <f>IF(AE31&lt;=0.01,"**",IF(AE31&lt;=0.05,"*",""))</f>
        <v>#DIV/0!</v>
      </c>
      <c r="AF36" s="58"/>
      <c r="AG36" s="58"/>
      <c r="AH36" s="58"/>
      <c r="AI36" s="58"/>
    </row>
    <row r="37" spans="1:122" ht="15.75" customHeight="1" x14ac:dyDescent="0.2">
      <c r="A37" s="74">
        <v>29</v>
      </c>
      <c r="B37" s="55"/>
      <c r="C37" s="55"/>
      <c r="D37" s="55"/>
      <c r="E37" s="55"/>
      <c r="F37" s="55"/>
      <c r="G37" s="838"/>
      <c r="H37" s="65"/>
      <c r="I37" s="65"/>
      <c r="J37" s="65"/>
      <c r="K37" s="65"/>
      <c r="L37" s="65"/>
      <c r="O37" s="65"/>
      <c r="P37" s="65"/>
      <c r="Q37" s="65"/>
      <c r="R37" s="65"/>
      <c r="T37" s="65"/>
      <c r="Y37" s="95"/>
      <c r="Z37" s="95"/>
      <c r="AC37" s="58" t="e">
        <f>IF(AC32&lt;=0.01,"**",IF(AC32&lt;=0.05,"*",""))</f>
        <v>#DIV/0!</v>
      </c>
      <c r="AD37" s="58" t="e">
        <f>IF(AD32&lt;=0.01,"**",IF(AD32&lt;=0.05,"*",""))</f>
        <v>#DIV/0!</v>
      </c>
      <c r="AE37" s="58" t="e">
        <f>IF(AE32&lt;=0.01,"**",IF(AE32&lt;=0.05,"*",""))</f>
        <v>#DIV/0!</v>
      </c>
      <c r="AF37" s="58" t="e">
        <f>IF(AF32&lt;=0.01,"**",IF(AF32&lt;=0.05,"*",""))</f>
        <v>#DIV/0!</v>
      </c>
      <c r="AG37" s="58"/>
      <c r="AH37" s="58"/>
      <c r="AI37" s="58"/>
    </row>
    <row r="38" spans="1:122" ht="15.75" customHeight="1" x14ac:dyDescent="0.2">
      <c r="A38" s="74">
        <v>30</v>
      </c>
      <c r="B38" s="55"/>
      <c r="C38" s="55"/>
      <c r="D38" s="55"/>
      <c r="E38" s="55"/>
      <c r="F38" s="55"/>
      <c r="G38" s="838"/>
      <c r="H38" s="65"/>
      <c r="I38" s="65"/>
      <c r="J38" s="65"/>
      <c r="K38" s="65"/>
      <c r="L38" s="65"/>
      <c r="O38" s="65"/>
      <c r="P38" s="65"/>
      <c r="Q38" s="65"/>
      <c r="R38" s="65"/>
      <c r="T38" s="65"/>
      <c r="Y38" s="95"/>
      <c r="Z38" s="95"/>
      <c r="AC38" s="58"/>
      <c r="AD38" s="58"/>
      <c r="AE38" s="58"/>
      <c r="AF38" s="58"/>
      <c r="AG38" s="58"/>
      <c r="AH38" s="58"/>
      <c r="AI38" s="58"/>
    </row>
    <row r="39" spans="1:122" ht="15.75" customHeight="1" x14ac:dyDescent="0.2">
      <c r="A39" s="74">
        <v>31</v>
      </c>
      <c r="B39" s="55"/>
      <c r="C39" s="55"/>
      <c r="D39" s="55"/>
      <c r="E39" s="55"/>
      <c r="F39" s="55"/>
      <c r="G39" s="838"/>
      <c r="H39" s="65"/>
      <c r="I39" s="65"/>
      <c r="J39" s="65"/>
      <c r="K39" s="65"/>
      <c r="L39" s="65"/>
      <c r="O39" s="65"/>
      <c r="P39" s="65"/>
      <c r="Q39" s="65"/>
      <c r="R39" s="65"/>
      <c r="T39" s="65"/>
      <c r="Y39" s="95"/>
      <c r="Z39" s="95"/>
      <c r="AC39" s="58"/>
      <c r="AD39" s="58"/>
      <c r="AE39" s="58"/>
      <c r="AF39" s="58"/>
      <c r="AG39" s="58"/>
      <c r="AH39" s="58"/>
      <c r="AI39" s="58"/>
    </row>
    <row r="40" spans="1:122" ht="15.75" customHeight="1" x14ac:dyDescent="0.2">
      <c r="A40" s="74">
        <v>32</v>
      </c>
      <c r="B40" s="55"/>
      <c r="C40" s="55"/>
      <c r="D40" s="55"/>
      <c r="E40" s="55"/>
      <c r="F40" s="55"/>
      <c r="G40" s="838"/>
      <c r="H40" s="65"/>
      <c r="I40" s="65"/>
      <c r="J40" s="65"/>
      <c r="K40" s="65"/>
      <c r="L40" s="65"/>
      <c r="O40" s="65"/>
      <c r="P40" s="65"/>
      <c r="Q40" s="65"/>
      <c r="R40" s="65"/>
      <c r="T40" s="65"/>
      <c r="Y40" s="95"/>
      <c r="Z40" s="95"/>
      <c r="AC40" s="58"/>
      <c r="AD40" s="58"/>
      <c r="AE40" s="58"/>
      <c r="AF40" s="58"/>
      <c r="AG40" s="58"/>
      <c r="AH40" s="58"/>
      <c r="AI40" s="58"/>
    </row>
    <row r="41" spans="1:122" ht="15.75" customHeight="1" x14ac:dyDescent="0.2">
      <c r="A41" s="74">
        <v>33</v>
      </c>
      <c r="B41" s="55"/>
      <c r="C41" s="55"/>
      <c r="D41" s="55"/>
      <c r="E41" s="55"/>
      <c r="F41" s="55"/>
      <c r="G41" s="838"/>
      <c r="H41" s="65"/>
      <c r="I41" s="65"/>
      <c r="J41" s="65"/>
      <c r="K41" s="65"/>
      <c r="L41" s="65"/>
      <c r="O41" s="65"/>
      <c r="P41" s="93"/>
      <c r="Q41" s="93"/>
      <c r="R41" s="93"/>
      <c r="S41" s="93"/>
      <c r="T41" s="93"/>
      <c r="U41" s="95"/>
      <c r="V41" s="95"/>
      <c r="W41" s="95"/>
      <c r="X41" s="95"/>
      <c r="Y41" s="95"/>
      <c r="Z41" s="95"/>
      <c r="AC41" s="58"/>
      <c r="AD41" s="58"/>
      <c r="AE41" s="58"/>
      <c r="AF41" s="58"/>
      <c r="AG41" s="58"/>
      <c r="AH41" s="58"/>
      <c r="AI41" s="58"/>
    </row>
    <row r="42" spans="1:122" s="56" customFormat="1" ht="15.75" customHeight="1" x14ac:dyDescent="0.2">
      <c r="A42" s="74">
        <v>34</v>
      </c>
      <c r="B42" s="55"/>
      <c r="C42" s="55"/>
      <c r="D42" s="55"/>
      <c r="E42" s="55"/>
      <c r="F42" s="55"/>
      <c r="H42" s="65"/>
      <c r="I42" s="65"/>
      <c r="J42" s="65"/>
      <c r="K42" s="65"/>
      <c r="L42" s="65"/>
      <c r="P42" s="68"/>
      <c r="Q42" s="68"/>
      <c r="R42" s="68"/>
      <c r="S42" s="93"/>
      <c r="T42" s="68"/>
      <c r="U42" s="95"/>
      <c r="V42" s="95"/>
      <c r="W42" s="95"/>
      <c r="X42" s="95"/>
      <c r="Y42" s="95"/>
      <c r="Z42" s="95"/>
      <c r="AA42" s="315"/>
      <c r="AB42" s="315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315"/>
      <c r="AQ42" s="315"/>
      <c r="AR42" s="315"/>
      <c r="AS42" s="315"/>
      <c r="AT42" s="58"/>
      <c r="AU42" s="58"/>
      <c r="AV42" s="58"/>
      <c r="AW42" s="58"/>
      <c r="AX42" s="59"/>
      <c r="AY42" s="59"/>
      <c r="AZ42" s="60"/>
      <c r="BA42" s="60"/>
      <c r="BB42" s="60"/>
      <c r="BC42" s="60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59"/>
      <c r="DM42" s="59"/>
      <c r="DN42" s="59"/>
      <c r="DO42" s="59"/>
      <c r="DP42" s="59"/>
      <c r="DQ42" s="59"/>
    </row>
    <row r="43" spans="1:122" s="56" customFormat="1" ht="15.75" customHeight="1" x14ac:dyDescent="0.2">
      <c r="A43" s="74">
        <v>35</v>
      </c>
      <c r="B43" s="55"/>
      <c r="C43" s="55"/>
      <c r="D43" s="55"/>
      <c r="E43" s="55"/>
      <c r="F43" s="55"/>
      <c r="G43" s="65"/>
      <c r="H43" s="65"/>
      <c r="I43" s="65"/>
      <c r="J43" s="65"/>
      <c r="K43" s="65"/>
      <c r="L43" s="65"/>
      <c r="M43" s="65"/>
      <c r="N43" s="65"/>
      <c r="O43" s="65"/>
      <c r="P43" s="93"/>
      <c r="Q43" s="93"/>
      <c r="R43" s="93"/>
      <c r="S43" s="93"/>
      <c r="T43" s="93"/>
      <c r="U43" s="96"/>
      <c r="V43" s="96"/>
      <c r="W43" s="96"/>
      <c r="X43" s="96"/>
      <c r="Y43" s="96"/>
      <c r="Z43" s="96"/>
      <c r="AA43" s="315"/>
      <c r="AB43" s="315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315"/>
      <c r="AQ43" s="315"/>
      <c r="AR43" s="315"/>
      <c r="AS43" s="315"/>
      <c r="AT43" s="58"/>
      <c r="AU43" s="58"/>
      <c r="AV43" s="58"/>
      <c r="AW43" s="58"/>
      <c r="AX43" s="59"/>
      <c r="AY43" s="59"/>
      <c r="AZ43" s="60"/>
      <c r="BA43" s="60"/>
      <c r="BB43" s="60"/>
      <c r="BC43" s="60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59"/>
      <c r="DB43" s="59"/>
      <c r="DC43" s="59"/>
      <c r="DD43" s="59"/>
      <c r="DE43" s="59"/>
      <c r="DF43" s="59"/>
      <c r="DG43" s="59"/>
      <c r="DH43" s="59"/>
      <c r="DI43" s="59"/>
      <c r="DJ43" s="59"/>
      <c r="DK43" s="59"/>
      <c r="DL43" s="59"/>
      <c r="DM43" s="59"/>
      <c r="DN43" s="59"/>
      <c r="DO43" s="59"/>
      <c r="DP43" s="59"/>
      <c r="DQ43" s="59"/>
      <c r="DR43" s="65"/>
    </row>
    <row r="44" spans="1:122" s="56" customFormat="1" ht="15.75" customHeight="1" x14ac:dyDescent="0.2">
      <c r="A44" s="74">
        <v>36</v>
      </c>
      <c r="B44" s="55"/>
      <c r="C44" s="55"/>
      <c r="D44" s="55"/>
      <c r="E44" s="55"/>
      <c r="F44" s="55"/>
      <c r="G44" s="65"/>
      <c r="H44" s="65"/>
      <c r="I44" s="65"/>
      <c r="J44" s="65"/>
      <c r="K44" s="65"/>
      <c r="L44" s="65"/>
      <c r="M44" s="65"/>
      <c r="N44" s="65"/>
      <c r="O44" s="65"/>
      <c r="P44" s="93"/>
      <c r="Q44" s="93"/>
      <c r="R44" s="93"/>
      <c r="S44" s="93"/>
      <c r="T44" s="93"/>
      <c r="U44" s="96"/>
      <c r="V44" s="96"/>
      <c r="W44" s="96"/>
      <c r="X44" s="96"/>
      <c r="Y44" s="96"/>
      <c r="Z44" s="96"/>
      <c r="AA44" s="315"/>
      <c r="AB44" s="315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315"/>
      <c r="AQ44" s="315"/>
      <c r="AR44" s="315"/>
      <c r="AS44" s="315"/>
      <c r="AT44" s="58"/>
      <c r="AU44" s="58"/>
      <c r="AV44" s="58"/>
      <c r="AW44" s="58"/>
      <c r="AX44" s="59"/>
      <c r="AY44" s="59"/>
      <c r="AZ44" s="60"/>
      <c r="BA44" s="60"/>
      <c r="BB44" s="60"/>
      <c r="BC44" s="60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59"/>
      <c r="DM44" s="59"/>
      <c r="DN44" s="59"/>
      <c r="DO44" s="59"/>
      <c r="DP44" s="59"/>
      <c r="DQ44" s="59"/>
      <c r="DR44" s="65"/>
    </row>
    <row r="45" spans="1:122" s="56" customFormat="1" ht="15.75" customHeight="1" x14ac:dyDescent="0.2">
      <c r="A45" s="74">
        <v>37</v>
      </c>
      <c r="B45" s="55"/>
      <c r="C45" s="55"/>
      <c r="D45" s="55"/>
      <c r="E45" s="55"/>
      <c r="F45" s="55"/>
      <c r="G45" s="65"/>
      <c r="H45" s="65"/>
      <c r="I45" s="65"/>
      <c r="J45" s="65"/>
      <c r="K45" s="65"/>
      <c r="L45" s="65"/>
      <c r="M45" s="65"/>
      <c r="N45" s="65"/>
      <c r="O45" s="65"/>
      <c r="P45" s="93"/>
      <c r="Q45" s="93"/>
      <c r="R45" s="93"/>
      <c r="S45" s="93"/>
      <c r="T45" s="93"/>
      <c r="U45" s="96"/>
      <c r="V45" s="96"/>
      <c r="W45" s="96"/>
      <c r="X45" s="96"/>
      <c r="Y45" s="96"/>
      <c r="Z45" s="96"/>
      <c r="AA45" s="315"/>
      <c r="AB45" s="315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315"/>
      <c r="AQ45" s="315"/>
      <c r="AR45" s="315"/>
      <c r="AS45" s="315"/>
      <c r="AT45" s="58"/>
      <c r="AU45" s="58"/>
      <c r="AV45" s="58"/>
      <c r="AW45" s="58"/>
      <c r="AX45" s="59"/>
      <c r="AY45" s="59"/>
      <c r="AZ45" s="60"/>
      <c r="BA45" s="60"/>
      <c r="BB45" s="60"/>
      <c r="BC45" s="60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59"/>
      <c r="DM45" s="59"/>
      <c r="DN45" s="59"/>
      <c r="DO45" s="59"/>
      <c r="DP45" s="59"/>
      <c r="DQ45" s="59"/>
      <c r="DR45" s="65"/>
    </row>
    <row r="46" spans="1:122" s="56" customFormat="1" ht="15.75" customHeight="1" x14ac:dyDescent="0.2">
      <c r="A46" s="74">
        <v>38</v>
      </c>
      <c r="B46" s="55"/>
      <c r="C46" s="55"/>
      <c r="D46" s="55"/>
      <c r="E46" s="55"/>
      <c r="F46" s="55"/>
      <c r="G46" s="65"/>
      <c r="H46" s="65"/>
      <c r="I46" s="65"/>
      <c r="J46" s="65"/>
      <c r="K46" s="65"/>
      <c r="L46" s="65"/>
      <c r="M46" s="65"/>
      <c r="N46" s="65"/>
      <c r="O46" s="65"/>
      <c r="P46" s="93"/>
      <c r="Q46" s="93"/>
      <c r="R46" s="93"/>
      <c r="S46" s="93"/>
      <c r="T46" s="93"/>
      <c r="U46" s="96"/>
      <c r="V46" s="96"/>
      <c r="W46" s="96"/>
      <c r="X46" s="96"/>
      <c r="Y46" s="96"/>
      <c r="Z46" s="96"/>
      <c r="AA46" s="315"/>
      <c r="AB46" s="315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315"/>
      <c r="AQ46" s="315"/>
      <c r="AR46" s="315"/>
      <c r="AS46" s="315"/>
      <c r="AT46" s="58"/>
      <c r="AU46" s="58"/>
      <c r="AV46" s="58"/>
      <c r="AW46" s="58"/>
      <c r="AX46" s="59"/>
      <c r="AY46" s="59"/>
      <c r="AZ46" s="60"/>
      <c r="BA46" s="60"/>
      <c r="BB46" s="60"/>
      <c r="BC46" s="60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9"/>
      <c r="DM46" s="59"/>
      <c r="DN46" s="59"/>
      <c r="DO46" s="59"/>
      <c r="DP46" s="59"/>
      <c r="DQ46" s="59"/>
      <c r="DR46" s="65"/>
    </row>
    <row r="47" spans="1:122" s="56" customFormat="1" ht="15.75" customHeight="1" x14ac:dyDescent="0.2">
      <c r="A47" s="74">
        <v>39</v>
      </c>
      <c r="B47" s="55"/>
      <c r="C47" s="55"/>
      <c r="D47" s="55"/>
      <c r="E47" s="55"/>
      <c r="F47" s="55"/>
      <c r="G47" s="65"/>
      <c r="H47" s="65"/>
      <c r="I47" s="65"/>
      <c r="J47" s="65"/>
      <c r="K47" s="65"/>
      <c r="L47" s="65"/>
      <c r="M47" s="65"/>
      <c r="N47" s="65"/>
      <c r="O47" s="65"/>
      <c r="P47" s="93"/>
      <c r="Q47" s="93"/>
      <c r="R47" s="93"/>
      <c r="S47" s="93"/>
      <c r="T47" s="93"/>
      <c r="U47" s="96"/>
      <c r="V47" s="96"/>
      <c r="W47" s="96"/>
      <c r="X47" s="96"/>
      <c r="Y47" s="96"/>
      <c r="Z47" s="96"/>
      <c r="AA47" s="315"/>
      <c r="AB47" s="315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315"/>
      <c r="AQ47" s="315"/>
      <c r="AR47" s="315"/>
      <c r="AS47" s="315"/>
      <c r="AT47" s="58"/>
      <c r="AU47" s="58"/>
      <c r="AV47" s="58"/>
      <c r="AW47" s="58"/>
      <c r="AX47" s="59"/>
      <c r="AY47" s="59"/>
      <c r="AZ47" s="60"/>
      <c r="BA47" s="60"/>
      <c r="BB47" s="60"/>
      <c r="BC47" s="60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  <c r="DA47" s="59"/>
      <c r="DB47" s="59"/>
      <c r="DC47" s="59"/>
      <c r="DD47" s="59"/>
      <c r="DE47" s="59"/>
      <c r="DF47" s="59"/>
      <c r="DG47" s="59"/>
      <c r="DH47" s="59"/>
      <c r="DI47" s="59"/>
      <c r="DJ47" s="59"/>
      <c r="DK47" s="59"/>
      <c r="DL47" s="59"/>
      <c r="DM47" s="59"/>
      <c r="DN47" s="59"/>
      <c r="DO47" s="59"/>
      <c r="DP47" s="59"/>
      <c r="DQ47" s="59"/>
      <c r="DR47" s="65"/>
    </row>
    <row r="48" spans="1:122" s="56" customFormat="1" ht="15.75" customHeight="1" x14ac:dyDescent="0.2">
      <c r="A48" s="74">
        <v>40</v>
      </c>
      <c r="B48" s="55"/>
      <c r="C48" s="55"/>
      <c r="D48" s="55"/>
      <c r="E48" s="55"/>
      <c r="F48" s="55"/>
      <c r="G48" s="65"/>
      <c r="H48" s="65"/>
      <c r="I48" s="65"/>
      <c r="J48" s="65"/>
      <c r="K48" s="65"/>
      <c r="L48" s="65"/>
      <c r="M48" s="65"/>
      <c r="N48" s="65"/>
      <c r="O48" s="65"/>
      <c r="P48" s="93"/>
      <c r="Q48" s="93"/>
      <c r="R48" s="93"/>
      <c r="S48" s="93"/>
      <c r="T48" s="93"/>
      <c r="U48" s="96"/>
      <c r="V48" s="96"/>
      <c r="W48" s="96"/>
      <c r="X48" s="96"/>
      <c r="Y48" s="96"/>
      <c r="Z48" s="96"/>
      <c r="AA48" s="315"/>
      <c r="AB48" s="315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315"/>
      <c r="AQ48" s="315"/>
      <c r="AR48" s="315"/>
      <c r="AS48" s="315"/>
      <c r="AT48" s="58"/>
      <c r="AU48" s="58"/>
      <c r="AV48" s="58"/>
      <c r="AW48" s="58"/>
      <c r="AX48" s="59"/>
      <c r="AY48" s="59"/>
      <c r="AZ48" s="60"/>
      <c r="BA48" s="60"/>
      <c r="BB48" s="60"/>
      <c r="BC48" s="60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  <c r="DA48" s="59"/>
      <c r="DB48" s="59"/>
      <c r="DC48" s="59"/>
      <c r="DD48" s="59"/>
      <c r="DE48" s="59"/>
      <c r="DF48" s="59"/>
      <c r="DG48" s="59"/>
      <c r="DH48" s="59"/>
      <c r="DI48" s="59"/>
      <c r="DJ48" s="59"/>
      <c r="DK48" s="59"/>
      <c r="DL48" s="59"/>
      <c r="DM48" s="59"/>
      <c r="DN48" s="59"/>
      <c r="DO48" s="59"/>
      <c r="DP48" s="59"/>
      <c r="DQ48" s="59"/>
      <c r="DR48" s="65"/>
    </row>
    <row r="49" spans="1:122" s="56" customFormat="1" ht="15.75" customHeight="1" x14ac:dyDescent="0.2">
      <c r="A49" s="74">
        <v>41</v>
      </c>
      <c r="B49" s="55"/>
      <c r="C49" s="55"/>
      <c r="D49" s="55"/>
      <c r="E49" s="55"/>
      <c r="F49" s="55"/>
      <c r="G49" s="65"/>
      <c r="H49" s="65"/>
      <c r="I49" s="65"/>
      <c r="J49" s="65"/>
      <c r="K49" s="65"/>
      <c r="L49" s="65"/>
      <c r="M49" s="65"/>
      <c r="N49" s="65"/>
      <c r="O49" s="65"/>
      <c r="P49" s="93"/>
      <c r="Q49" s="93"/>
      <c r="R49" s="93"/>
      <c r="S49" s="93"/>
      <c r="T49" s="93"/>
      <c r="U49" s="96"/>
      <c r="V49" s="96"/>
      <c r="W49" s="96"/>
      <c r="X49" s="96"/>
      <c r="Y49" s="96"/>
      <c r="Z49" s="96"/>
      <c r="AA49" s="315"/>
      <c r="AB49" s="315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315"/>
      <c r="AQ49" s="315"/>
      <c r="AR49" s="315"/>
      <c r="AS49" s="315"/>
      <c r="AT49" s="58"/>
      <c r="AU49" s="58"/>
      <c r="AV49" s="58"/>
      <c r="AW49" s="58"/>
      <c r="AX49" s="59"/>
      <c r="AY49" s="59"/>
      <c r="AZ49" s="60"/>
      <c r="BA49" s="60"/>
      <c r="BB49" s="60"/>
      <c r="BC49" s="60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H49" s="59"/>
      <c r="DI49" s="59"/>
      <c r="DJ49" s="59"/>
      <c r="DK49" s="59"/>
      <c r="DL49" s="59"/>
      <c r="DM49" s="59"/>
      <c r="DN49" s="59"/>
      <c r="DO49" s="59"/>
      <c r="DP49" s="59"/>
      <c r="DQ49" s="59"/>
      <c r="DR49" s="65"/>
    </row>
    <row r="50" spans="1:122" s="56" customFormat="1" ht="15.75" customHeight="1" x14ac:dyDescent="0.2">
      <c r="A50" s="74">
        <v>42</v>
      </c>
      <c r="B50" s="55"/>
      <c r="C50" s="55"/>
      <c r="D50" s="55"/>
      <c r="E50" s="55"/>
      <c r="F50" s="5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96"/>
      <c r="V50" s="96"/>
      <c r="W50" s="96"/>
      <c r="X50" s="96"/>
      <c r="Y50" s="96"/>
      <c r="Z50" s="96"/>
      <c r="AA50" s="315"/>
      <c r="AB50" s="315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315"/>
      <c r="AQ50" s="315"/>
      <c r="AR50" s="315"/>
      <c r="AS50" s="315"/>
      <c r="AT50" s="58"/>
      <c r="AU50" s="58"/>
      <c r="AV50" s="58"/>
      <c r="AW50" s="58"/>
      <c r="AX50" s="59"/>
      <c r="AY50" s="59"/>
      <c r="AZ50" s="60"/>
      <c r="BA50" s="60"/>
      <c r="BB50" s="60"/>
      <c r="BC50" s="60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9"/>
      <c r="DM50" s="59"/>
      <c r="DN50" s="59"/>
      <c r="DO50" s="59"/>
      <c r="DP50" s="59"/>
      <c r="DQ50" s="59"/>
      <c r="DR50" s="65"/>
    </row>
    <row r="51" spans="1:122" s="56" customFormat="1" ht="15.75" customHeight="1" x14ac:dyDescent="0.2">
      <c r="A51" s="74">
        <v>43</v>
      </c>
      <c r="B51" s="55"/>
      <c r="C51" s="55"/>
      <c r="D51" s="55"/>
      <c r="E51" s="55"/>
      <c r="F51" s="5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96"/>
      <c r="V51" s="96"/>
      <c r="W51" s="96"/>
      <c r="X51" s="96"/>
      <c r="Y51" s="96"/>
      <c r="Z51" s="96"/>
      <c r="AA51" s="315"/>
      <c r="AB51" s="315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315"/>
      <c r="AQ51" s="315"/>
      <c r="AR51" s="315"/>
      <c r="AS51" s="315"/>
      <c r="AT51" s="58"/>
      <c r="AU51" s="58"/>
      <c r="AV51" s="58"/>
      <c r="AW51" s="58"/>
      <c r="AX51" s="59"/>
      <c r="AY51" s="59"/>
      <c r="AZ51" s="60"/>
      <c r="BA51" s="60"/>
      <c r="BB51" s="60"/>
      <c r="BC51" s="60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  <c r="DA51" s="59"/>
      <c r="DB51" s="59"/>
      <c r="DC51" s="59"/>
      <c r="DD51" s="59"/>
      <c r="DE51" s="59"/>
      <c r="DF51" s="59"/>
      <c r="DG51" s="59"/>
      <c r="DH51" s="59"/>
      <c r="DI51" s="59"/>
      <c r="DJ51" s="59"/>
      <c r="DK51" s="59"/>
      <c r="DL51" s="59"/>
      <c r="DM51" s="59"/>
      <c r="DN51" s="59"/>
      <c r="DO51" s="59"/>
      <c r="DP51" s="59"/>
      <c r="DQ51" s="59"/>
      <c r="DR51" s="65"/>
    </row>
    <row r="52" spans="1:122" s="56" customFormat="1" ht="15.75" customHeight="1" x14ac:dyDescent="0.2">
      <c r="A52" s="74">
        <v>44</v>
      </c>
      <c r="B52" s="55"/>
      <c r="C52" s="55"/>
      <c r="D52" s="55"/>
      <c r="E52" s="55"/>
      <c r="F52" s="5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96"/>
      <c r="V52" s="96"/>
      <c r="W52" s="96"/>
      <c r="X52" s="96"/>
      <c r="Y52" s="96"/>
      <c r="Z52" s="96"/>
      <c r="AA52" s="315"/>
      <c r="AB52" s="315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315"/>
      <c r="AQ52" s="315"/>
      <c r="AR52" s="315"/>
      <c r="AS52" s="315"/>
      <c r="AT52" s="58"/>
      <c r="AU52" s="58"/>
      <c r="AV52" s="58"/>
      <c r="AW52" s="58"/>
      <c r="AX52" s="59"/>
      <c r="AY52" s="59"/>
      <c r="AZ52" s="60"/>
      <c r="BA52" s="60"/>
      <c r="BB52" s="60"/>
      <c r="BC52" s="60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  <c r="DA52" s="59"/>
      <c r="DB52" s="59"/>
      <c r="DC52" s="59"/>
      <c r="DD52" s="59"/>
      <c r="DE52" s="59"/>
      <c r="DF52" s="59"/>
      <c r="DG52" s="59"/>
      <c r="DH52" s="59"/>
      <c r="DI52" s="59"/>
      <c r="DJ52" s="59"/>
      <c r="DK52" s="59"/>
      <c r="DL52" s="59"/>
      <c r="DM52" s="59"/>
      <c r="DN52" s="59"/>
      <c r="DO52" s="59"/>
      <c r="DP52" s="59"/>
      <c r="DQ52" s="59"/>
      <c r="DR52" s="65"/>
    </row>
    <row r="53" spans="1:122" s="56" customFormat="1" ht="15.75" customHeight="1" x14ac:dyDescent="0.2">
      <c r="A53" s="74">
        <v>45</v>
      </c>
      <c r="B53" s="55"/>
      <c r="C53" s="55"/>
      <c r="D53" s="55"/>
      <c r="E53" s="55"/>
      <c r="F53" s="5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96"/>
      <c r="V53" s="96"/>
      <c r="W53" s="96"/>
      <c r="X53" s="96"/>
      <c r="Y53" s="96"/>
      <c r="Z53" s="96"/>
      <c r="AA53" s="315"/>
      <c r="AB53" s="315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315"/>
      <c r="AQ53" s="315"/>
      <c r="AR53" s="315"/>
      <c r="AS53" s="315"/>
      <c r="AT53" s="58"/>
      <c r="AU53" s="58"/>
      <c r="AV53" s="58"/>
      <c r="AW53" s="58"/>
      <c r="AX53" s="59"/>
      <c r="AY53" s="59"/>
      <c r="AZ53" s="60"/>
      <c r="BA53" s="60"/>
      <c r="BB53" s="60"/>
      <c r="BC53" s="60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  <c r="DA53" s="59"/>
      <c r="DB53" s="59"/>
      <c r="DC53" s="59"/>
      <c r="DD53" s="59"/>
      <c r="DE53" s="59"/>
      <c r="DF53" s="59"/>
      <c r="DG53" s="59"/>
      <c r="DH53" s="59"/>
      <c r="DI53" s="59"/>
      <c r="DJ53" s="59"/>
      <c r="DK53" s="59"/>
      <c r="DL53" s="59"/>
      <c r="DM53" s="59"/>
      <c r="DN53" s="59"/>
      <c r="DO53" s="59"/>
      <c r="DP53" s="59"/>
      <c r="DQ53" s="59"/>
      <c r="DR53" s="65"/>
    </row>
    <row r="54" spans="1:122" s="56" customFormat="1" ht="15.75" customHeight="1" x14ac:dyDescent="0.2">
      <c r="A54" s="74">
        <v>46</v>
      </c>
      <c r="B54" s="55"/>
      <c r="C54" s="55"/>
      <c r="D54" s="55"/>
      <c r="E54" s="55"/>
      <c r="F54" s="5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96"/>
      <c r="V54" s="96"/>
      <c r="W54" s="96"/>
      <c r="X54" s="96"/>
      <c r="Y54" s="96"/>
      <c r="Z54" s="96"/>
      <c r="AA54" s="315"/>
      <c r="AB54" s="315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315"/>
      <c r="AQ54" s="315"/>
      <c r="AR54" s="315"/>
      <c r="AS54" s="315"/>
      <c r="AT54" s="58"/>
      <c r="AU54" s="58"/>
      <c r="AV54" s="58"/>
      <c r="AW54" s="58"/>
      <c r="AX54" s="59"/>
      <c r="AY54" s="59"/>
      <c r="AZ54" s="60"/>
      <c r="BA54" s="60"/>
      <c r="BB54" s="60"/>
      <c r="BC54" s="60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  <c r="DA54" s="59"/>
      <c r="DB54" s="59"/>
      <c r="DC54" s="59"/>
      <c r="DD54" s="59"/>
      <c r="DE54" s="59"/>
      <c r="DF54" s="59"/>
      <c r="DG54" s="59"/>
      <c r="DH54" s="59"/>
      <c r="DI54" s="59"/>
      <c r="DJ54" s="59"/>
      <c r="DK54" s="59"/>
      <c r="DL54" s="59"/>
      <c r="DM54" s="59"/>
      <c r="DN54" s="59"/>
      <c r="DO54" s="59"/>
      <c r="DP54" s="59"/>
      <c r="DQ54" s="59"/>
      <c r="DR54" s="65"/>
    </row>
    <row r="55" spans="1:122" s="56" customFormat="1" ht="15.75" customHeight="1" x14ac:dyDescent="0.2">
      <c r="A55" s="74">
        <v>47</v>
      </c>
      <c r="B55" s="55"/>
      <c r="C55" s="55"/>
      <c r="D55" s="55"/>
      <c r="E55" s="55"/>
      <c r="F55" s="5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96"/>
      <c r="V55" s="96"/>
      <c r="W55" s="96"/>
      <c r="X55" s="96"/>
      <c r="Y55" s="96"/>
      <c r="Z55" s="96"/>
      <c r="AA55" s="315"/>
      <c r="AB55" s="315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315"/>
      <c r="AQ55" s="315"/>
      <c r="AR55" s="315"/>
      <c r="AS55" s="315"/>
      <c r="AT55" s="58"/>
      <c r="AU55" s="58"/>
      <c r="AV55" s="58"/>
      <c r="AW55" s="58"/>
      <c r="AX55" s="59"/>
      <c r="AY55" s="59"/>
      <c r="AZ55" s="60"/>
      <c r="BA55" s="60"/>
      <c r="BB55" s="60"/>
      <c r="BC55" s="60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  <c r="DA55" s="59"/>
      <c r="DB55" s="59"/>
      <c r="DC55" s="59"/>
      <c r="DD55" s="59"/>
      <c r="DE55" s="59"/>
      <c r="DF55" s="59"/>
      <c r="DG55" s="59"/>
      <c r="DH55" s="59"/>
      <c r="DI55" s="59"/>
      <c r="DJ55" s="59"/>
      <c r="DK55" s="59"/>
      <c r="DL55" s="59"/>
      <c r="DM55" s="59"/>
      <c r="DN55" s="59"/>
      <c r="DO55" s="59"/>
      <c r="DP55" s="59"/>
      <c r="DQ55" s="59"/>
      <c r="DR55" s="65"/>
    </row>
    <row r="56" spans="1:122" s="56" customFormat="1" ht="15.75" customHeight="1" x14ac:dyDescent="0.2">
      <c r="A56" s="74">
        <v>48</v>
      </c>
      <c r="B56" s="55"/>
      <c r="C56" s="55"/>
      <c r="D56" s="55"/>
      <c r="E56" s="55"/>
      <c r="F56" s="5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96"/>
      <c r="V56" s="96"/>
      <c r="W56" s="96"/>
      <c r="X56" s="96"/>
      <c r="Y56" s="96"/>
      <c r="Z56" s="96"/>
      <c r="AA56" s="315"/>
      <c r="AB56" s="315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315"/>
      <c r="AQ56" s="315"/>
      <c r="AR56" s="315"/>
      <c r="AS56" s="315"/>
      <c r="AT56" s="58"/>
      <c r="AU56" s="58"/>
      <c r="AV56" s="58"/>
      <c r="AW56" s="58"/>
      <c r="AX56" s="59"/>
      <c r="AY56" s="59"/>
      <c r="AZ56" s="60"/>
      <c r="BA56" s="60"/>
      <c r="BB56" s="60"/>
      <c r="BC56" s="60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9"/>
      <c r="DM56" s="59"/>
      <c r="DN56" s="59"/>
      <c r="DO56" s="59"/>
      <c r="DP56" s="59"/>
      <c r="DQ56" s="59"/>
      <c r="DR56" s="65"/>
    </row>
    <row r="57" spans="1:122" s="56" customFormat="1" ht="15.75" customHeight="1" x14ac:dyDescent="0.2">
      <c r="A57" s="74">
        <v>49</v>
      </c>
      <c r="B57" s="55"/>
      <c r="C57" s="55"/>
      <c r="D57" s="55"/>
      <c r="E57" s="55"/>
      <c r="F57" s="5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58"/>
      <c r="V57" s="58"/>
      <c r="W57" s="58"/>
      <c r="X57" s="58"/>
      <c r="Y57" s="58"/>
      <c r="Z57" s="58"/>
      <c r="AA57" s="315"/>
      <c r="AB57" s="315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315"/>
      <c r="AQ57" s="315"/>
      <c r="AR57" s="315"/>
      <c r="AS57" s="315"/>
      <c r="AT57" s="58"/>
      <c r="AU57" s="58"/>
      <c r="AV57" s="58"/>
      <c r="AW57" s="58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  <c r="DA57" s="59"/>
      <c r="DB57" s="59"/>
      <c r="DC57" s="59"/>
      <c r="DD57" s="59"/>
      <c r="DE57" s="59"/>
      <c r="DF57" s="59"/>
      <c r="DG57" s="59"/>
      <c r="DH57" s="59"/>
      <c r="DI57" s="59"/>
      <c r="DJ57" s="59"/>
      <c r="DK57" s="59"/>
      <c r="DL57" s="59"/>
      <c r="DM57" s="59"/>
      <c r="DN57" s="59"/>
      <c r="DO57" s="59"/>
      <c r="DP57" s="59"/>
      <c r="DQ57" s="59"/>
      <c r="DR57" s="65"/>
    </row>
    <row r="58" spans="1:122" s="56" customFormat="1" ht="15.75" customHeight="1" x14ac:dyDescent="0.2">
      <c r="A58" s="74">
        <v>50</v>
      </c>
      <c r="B58" s="55"/>
      <c r="C58" s="55"/>
      <c r="D58" s="55"/>
      <c r="E58" s="55"/>
      <c r="F58" s="5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58"/>
      <c r="V58" s="58"/>
      <c r="W58" s="58"/>
      <c r="X58" s="58"/>
      <c r="Y58" s="58"/>
      <c r="Z58" s="58"/>
      <c r="AA58" s="315"/>
      <c r="AB58" s="315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315"/>
      <c r="AQ58" s="315"/>
      <c r="AR58" s="315"/>
      <c r="AS58" s="315"/>
      <c r="AT58" s="58"/>
      <c r="AU58" s="58"/>
      <c r="AV58" s="58"/>
      <c r="AW58" s="58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  <c r="DA58" s="59"/>
      <c r="DB58" s="59"/>
      <c r="DC58" s="59"/>
      <c r="DD58" s="59"/>
      <c r="DE58" s="59"/>
      <c r="DF58" s="59"/>
      <c r="DG58" s="59"/>
      <c r="DH58" s="59"/>
      <c r="DI58" s="59"/>
      <c r="DJ58" s="59"/>
      <c r="DK58" s="59"/>
      <c r="DL58" s="59"/>
      <c r="DM58" s="59"/>
      <c r="DN58" s="59"/>
      <c r="DO58" s="59"/>
      <c r="DP58" s="59"/>
      <c r="DQ58" s="59"/>
      <c r="DR58" s="65"/>
    </row>
    <row r="59" spans="1:122" s="56" customFormat="1" ht="15.75" customHeight="1" x14ac:dyDescent="0.2">
      <c r="A59" s="74">
        <v>51</v>
      </c>
      <c r="B59" s="55"/>
      <c r="C59" s="55"/>
      <c r="D59" s="55"/>
      <c r="E59" s="55"/>
      <c r="F59" s="5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58"/>
      <c r="V59" s="58"/>
      <c r="W59" s="58" t="s">
        <v>22</v>
      </c>
      <c r="X59" s="58">
        <f>MIN(B9:B1008)</f>
        <v>0</v>
      </c>
      <c r="Y59" s="58"/>
      <c r="Z59" s="58"/>
      <c r="AA59" s="315"/>
      <c r="AB59" s="315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315"/>
      <c r="AQ59" s="315"/>
      <c r="AR59" s="315"/>
      <c r="AS59" s="315"/>
      <c r="AT59" s="58"/>
      <c r="AU59" s="58"/>
      <c r="AV59" s="58"/>
      <c r="AW59" s="58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  <c r="DA59" s="59"/>
      <c r="DB59" s="59"/>
      <c r="DC59" s="59"/>
      <c r="DD59" s="59"/>
      <c r="DE59" s="59"/>
      <c r="DF59" s="59"/>
      <c r="DG59" s="59"/>
      <c r="DH59" s="59"/>
      <c r="DI59" s="59"/>
      <c r="DJ59" s="59"/>
      <c r="DK59" s="59"/>
      <c r="DL59" s="59"/>
      <c r="DM59" s="59"/>
      <c r="DN59" s="59"/>
      <c r="DO59" s="59"/>
      <c r="DP59" s="59"/>
      <c r="DQ59" s="59"/>
      <c r="DR59" s="65"/>
    </row>
    <row r="60" spans="1:122" s="56" customFormat="1" ht="15.75" customHeight="1" x14ac:dyDescent="0.2">
      <c r="A60" s="74">
        <v>52</v>
      </c>
      <c r="B60" s="55"/>
      <c r="C60" s="55"/>
      <c r="D60" s="55"/>
      <c r="E60" s="55"/>
      <c r="F60" s="5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58"/>
      <c r="V60" s="58"/>
      <c r="W60" s="58" t="s">
        <v>35</v>
      </c>
      <c r="X60" s="58">
        <f>MAX(B9:B1008)</f>
        <v>0</v>
      </c>
      <c r="Y60" s="58" t="s">
        <v>72</v>
      </c>
      <c r="Z60" s="58"/>
      <c r="AA60" s="315"/>
      <c r="AB60" s="315"/>
      <c r="AC60" s="58" t="s">
        <v>22</v>
      </c>
      <c r="AD60" s="58">
        <f>MIN(C9:C1008)</f>
        <v>0</v>
      </c>
      <c r="AE60" s="58" t="s">
        <v>72</v>
      </c>
      <c r="AF60" s="58"/>
      <c r="AG60" s="58"/>
      <c r="AH60" s="58"/>
      <c r="AI60" s="58" t="s">
        <v>22</v>
      </c>
      <c r="AJ60" s="58">
        <f>MIN(D9:D1008)</f>
        <v>0</v>
      </c>
      <c r="AK60" s="58" t="s">
        <v>72</v>
      </c>
      <c r="AL60" s="58"/>
      <c r="AM60" s="58"/>
      <c r="AN60" s="58"/>
      <c r="AO60" s="58" t="s">
        <v>22</v>
      </c>
      <c r="AP60" s="315">
        <f>MIN(E9:E1008)</f>
        <v>0</v>
      </c>
      <c r="AQ60" s="315" t="s">
        <v>72</v>
      </c>
      <c r="AR60" s="315"/>
      <c r="AS60" s="315"/>
      <c r="AT60" s="58" t="s">
        <v>22</v>
      </c>
      <c r="AU60" s="58">
        <f>MIN(F9:F1008)</f>
        <v>0</v>
      </c>
      <c r="AV60" s="58" t="s">
        <v>72</v>
      </c>
      <c r="AW60" s="58"/>
      <c r="AX60" s="59"/>
      <c r="AY60" s="59" t="s">
        <v>22</v>
      </c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  <c r="DA60" s="59"/>
      <c r="DB60" s="59"/>
      <c r="DC60" s="59"/>
      <c r="DD60" s="59"/>
      <c r="DE60" s="59"/>
      <c r="DF60" s="59"/>
      <c r="DG60" s="59"/>
      <c r="DH60" s="59"/>
      <c r="DI60" s="59"/>
      <c r="DJ60" s="59"/>
      <c r="DK60" s="59"/>
      <c r="DL60" s="59"/>
      <c r="DM60" s="59"/>
      <c r="DN60" s="59"/>
      <c r="DO60" s="59"/>
      <c r="DP60" s="59"/>
      <c r="DQ60" s="59"/>
      <c r="DR60" s="65"/>
    </row>
    <row r="61" spans="1:122" s="56" customFormat="1" ht="15.75" customHeight="1" x14ac:dyDescent="0.2">
      <c r="A61" s="74">
        <v>53</v>
      </c>
      <c r="B61" s="55"/>
      <c r="C61" s="55"/>
      <c r="D61" s="55"/>
      <c r="E61" s="55"/>
      <c r="F61" s="5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58"/>
      <c r="V61" s="58"/>
      <c r="W61" s="58" t="s">
        <v>73</v>
      </c>
      <c r="X61" s="58" t="e">
        <f>AVERAGE(B9:B1008)</f>
        <v>#DIV/0!</v>
      </c>
      <c r="Y61" s="58">
        <f>+(X60-X59)/20</f>
        <v>0</v>
      </c>
      <c r="Z61" s="58" t="s">
        <v>74</v>
      </c>
      <c r="AA61" s="315" t="s">
        <v>75</v>
      </c>
      <c r="AB61" s="315"/>
      <c r="AC61" s="58" t="s">
        <v>35</v>
      </c>
      <c r="AD61" s="58">
        <f>MAX(C9:C1008)</f>
        <v>0</v>
      </c>
      <c r="AE61" s="58">
        <f>+(AD61-AD60)/20</f>
        <v>0</v>
      </c>
      <c r="AF61" s="58" t="s">
        <v>74</v>
      </c>
      <c r="AG61" s="58" t="s">
        <v>75</v>
      </c>
      <c r="AH61" s="58"/>
      <c r="AI61" s="58" t="s">
        <v>35</v>
      </c>
      <c r="AJ61" s="58">
        <f>MAX(D9:D1008)</f>
        <v>0</v>
      </c>
      <c r="AK61" s="58">
        <f>+(AJ61-AJ60)/20</f>
        <v>0</v>
      </c>
      <c r="AL61" s="58" t="s">
        <v>74</v>
      </c>
      <c r="AM61" s="58" t="s">
        <v>75</v>
      </c>
      <c r="AN61" s="58"/>
      <c r="AO61" s="58" t="s">
        <v>35</v>
      </c>
      <c r="AP61" s="315">
        <f>MAX(E9:E1008)</f>
        <v>0</v>
      </c>
      <c r="AQ61" s="315">
        <f>+(AP61-AP60)/20</f>
        <v>0</v>
      </c>
      <c r="AR61" s="315" t="s">
        <v>74</v>
      </c>
      <c r="AS61" s="315" t="s">
        <v>75</v>
      </c>
      <c r="AT61" s="58" t="s">
        <v>35</v>
      </c>
      <c r="AU61" s="58">
        <f>MAX(F9:F1008)</f>
        <v>0</v>
      </c>
      <c r="AV61" s="58">
        <f>+(AU61-AU60)/20</f>
        <v>0</v>
      </c>
      <c r="AW61" s="58" t="s">
        <v>74</v>
      </c>
      <c r="AX61" s="59" t="s">
        <v>75</v>
      </c>
      <c r="AY61" s="59" t="s">
        <v>35</v>
      </c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  <c r="DA61" s="59"/>
      <c r="DB61" s="59"/>
      <c r="DC61" s="59"/>
      <c r="DD61" s="59"/>
      <c r="DE61" s="59"/>
      <c r="DF61" s="59"/>
      <c r="DG61" s="59"/>
      <c r="DH61" s="59"/>
      <c r="DI61" s="59"/>
      <c r="DJ61" s="59"/>
      <c r="DK61" s="59"/>
      <c r="DL61" s="59"/>
      <c r="DM61" s="59"/>
      <c r="DN61" s="59"/>
      <c r="DO61" s="59"/>
      <c r="DP61" s="59"/>
      <c r="DQ61" s="59"/>
      <c r="DR61" s="65"/>
    </row>
    <row r="62" spans="1:122" s="56" customFormat="1" ht="15.75" customHeight="1" x14ac:dyDescent="0.2">
      <c r="A62" s="74">
        <v>54</v>
      </c>
      <c r="B62" s="55"/>
      <c r="C62" s="55"/>
      <c r="D62" s="55"/>
      <c r="E62" s="55"/>
      <c r="F62" s="5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58"/>
      <c r="V62" s="58"/>
      <c r="W62" s="58"/>
      <c r="X62" s="58">
        <v>1</v>
      </c>
      <c r="Y62" s="58" t="s">
        <v>76</v>
      </c>
      <c r="Z62" s="58" t="e">
        <f>STDEV(B9:B1008)</f>
        <v>#DIV/0!</v>
      </c>
      <c r="AA62" s="315"/>
      <c r="AB62" s="315"/>
      <c r="AC62" s="58" t="s">
        <v>73</v>
      </c>
      <c r="AD62" s="58" t="e">
        <f>AVERAGE(C9:C1008)</f>
        <v>#DIV/0!</v>
      </c>
      <c r="AE62" s="58" t="s">
        <v>76</v>
      </c>
      <c r="AF62" s="58" t="e">
        <f>STDEV(C9:C1008)</f>
        <v>#DIV/0!</v>
      </c>
      <c r="AG62" s="58"/>
      <c r="AH62" s="58"/>
      <c r="AI62" s="58" t="s">
        <v>73</v>
      </c>
      <c r="AJ62" s="58" t="e">
        <f>AVERAGE(D9:D1008)</f>
        <v>#DIV/0!</v>
      </c>
      <c r="AK62" s="58" t="s">
        <v>76</v>
      </c>
      <c r="AL62" s="58" t="e">
        <f>STDEV(D9:D1008)</f>
        <v>#DIV/0!</v>
      </c>
      <c r="AM62" s="58"/>
      <c r="AN62" s="58"/>
      <c r="AO62" s="58" t="s">
        <v>73</v>
      </c>
      <c r="AP62" s="315" t="e">
        <f>AVERAGE(E9:E1008)</f>
        <v>#DIV/0!</v>
      </c>
      <c r="AQ62" s="315" t="s">
        <v>76</v>
      </c>
      <c r="AR62" s="315" t="e">
        <f>STDEV(E9:E1008)</f>
        <v>#DIV/0!</v>
      </c>
      <c r="AS62" s="315"/>
      <c r="AT62" s="58" t="s">
        <v>73</v>
      </c>
      <c r="AU62" s="58" t="e">
        <f>AVERAGE(F9:F1008)</f>
        <v>#DIV/0!</v>
      </c>
      <c r="AV62" s="58" t="s">
        <v>76</v>
      </c>
      <c r="AW62" s="58" t="e">
        <f>STDEV(F9:F1008)</f>
        <v>#DIV/0!</v>
      </c>
      <c r="AX62" s="59"/>
      <c r="AY62" s="59" t="s">
        <v>73</v>
      </c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  <c r="DA62" s="59"/>
      <c r="DB62" s="59"/>
      <c r="DC62" s="59"/>
      <c r="DD62" s="59"/>
      <c r="DE62" s="59"/>
      <c r="DF62" s="59"/>
      <c r="DG62" s="59"/>
      <c r="DH62" s="59"/>
      <c r="DI62" s="59"/>
      <c r="DJ62" s="59"/>
      <c r="DK62" s="59"/>
      <c r="DL62" s="59"/>
      <c r="DM62" s="59"/>
      <c r="DN62" s="59"/>
      <c r="DO62" s="59"/>
      <c r="DP62" s="59"/>
      <c r="DQ62" s="59"/>
      <c r="DR62" s="65"/>
    </row>
    <row r="63" spans="1:122" s="56" customFormat="1" ht="15.75" customHeight="1" x14ac:dyDescent="0.2">
      <c r="A63" s="74">
        <v>55</v>
      </c>
      <c r="B63" s="55"/>
      <c r="C63" s="55"/>
      <c r="D63" s="55"/>
      <c r="E63" s="55"/>
      <c r="F63" s="5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58"/>
      <c r="V63" s="58"/>
      <c r="W63" s="58"/>
      <c r="X63" s="58">
        <v>2</v>
      </c>
      <c r="Y63" s="58">
        <f>X59</f>
        <v>0</v>
      </c>
      <c r="Z63" s="58">
        <f>FREQUENCY($B$9:$B$1008,Y63)</f>
        <v>0</v>
      </c>
      <c r="AA63" s="315" t="e">
        <f t="shared" ref="AA63:AA84" si="2">NORMDIST(Y63,$X$61,$Z$62,FALSE)</f>
        <v>#DIV/0!</v>
      </c>
      <c r="AB63" s="315"/>
      <c r="AC63" s="58"/>
      <c r="AD63" s="58">
        <v>1</v>
      </c>
      <c r="AE63" s="58">
        <f>AD60</f>
        <v>0</v>
      </c>
      <c r="AF63" s="58">
        <f>FREQUENCY($C$9:$C$28,AE63)</f>
        <v>0</v>
      </c>
      <c r="AG63" s="58" t="e">
        <f>NORMDIST(AE63,$AD$62,$AF$62,FALSE)</f>
        <v>#DIV/0!</v>
      </c>
      <c r="AH63" s="58"/>
      <c r="AI63" s="58"/>
      <c r="AJ63" s="58">
        <v>1</v>
      </c>
      <c r="AK63" s="58">
        <f>AJ60</f>
        <v>0</v>
      </c>
      <c r="AL63" s="58">
        <f>FREQUENCY($D$9:$D$28,AK63)</f>
        <v>0</v>
      </c>
      <c r="AM63" s="58" t="e">
        <f>NORMDIST(AK63,$AJ$62,$AL$62,FALSE)</f>
        <v>#DIV/0!</v>
      </c>
      <c r="AN63" s="58"/>
      <c r="AO63" s="58"/>
      <c r="AP63" s="315">
        <v>1</v>
      </c>
      <c r="AQ63" s="315">
        <f>AP60</f>
        <v>0</v>
      </c>
      <c r="AR63" s="315">
        <f>FREQUENCY($E$9:$E$1008,AQ63)</f>
        <v>0</v>
      </c>
      <c r="AS63" s="315" t="e">
        <f>NORMDIST(AQ63,$AP$62,$AR$62,FALSE)</f>
        <v>#DIV/0!</v>
      </c>
      <c r="AT63" s="58"/>
      <c r="AU63" s="58">
        <v>1</v>
      </c>
      <c r="AV63" s="58">
        <f>AU60</f>
        <v>0</v>
      </c>
      <c r="AW63" s="58">
        <f>FREQUENCY($F$9:$F$1008,AV63)</f>
        <v>0</v>
      </c>
      <c r="AX63" s="59" t="e">
        <f>NORMDIST(AV63,$AU$62,$AW$62,FALSE)</f>
        <v>#DIV/0!</v>
      </c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  <c r="DA63" s="59"/>
      <c r="DB63" s="59"/>
      <c r="DC63" s="59"/>
      <c r="DD63" s="59"/>
      <c r="DE63" s="59"/>
      <c r="DF63" s="59"/>
      <c r="DG63" s="59"/>
      <c r="DH63" s="59"/>
      <c r="DI63" s="59"/>
      <c r="DJ63" s="59"/>
      <c r="DK63" s="59"/>
      <c r="DL63" s="59"/>
      <c r="DM63" s="59"/>
      <c r="DN63" s="59"/>
      <c r="DO63" s="59"/>
      <c r="DP63" s="59"/>
      <c r="DQ63" s="59"/>
      <c r="DR63" s="65"/>
    </row>
    <row r="64" spans="1:122" s="56" customFormat="1" ht="15.75" customHeight="1" x14ac:dyDescent="0.2">
      <c r="A64" s="74">
        <v>56</v>
      </c>
      <c r="B64" s="55"/>
      <c r="C64" s="55"/>
      <c r="D64" s="55"/>
      <c r="E64" s="55"/>
      <c r="F64" s="5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58"/>
      <c r="V64" s="58"/>
      <c r="W64" s="58"/>
      <c r="X64" s="58">
        <v>3</v>
      </c>
      <c r="Y64" s="58">
        <f>+Y63+Y61</f>
        <v>0</v>
      </c>
      <c r="Z64" s="58">
        <f>(FREQUENCY($B$9:$B$1008,Y64))-Z63</f>
        <v>0</v>
      </c>
      <c r="AA64" s="315" t="e">
        <f t="shared" si="2"/>
        <v>#DIV/0!</v>
      </c>
      <c r="AB64" s="315"/>
      <c r="AC64" s="58"/>
      <c r="AD64" s="58">
        <v>2</v>
      </c>
      <c r="AE64" s="58">
        <f>+AE63+AE61</f>
        <v>0</v>
      </c>
      <c r="AF64" s="58">
        <f>(FREQUENCY($C$9:$C$1008,AE64))-AF63</f>
        <v>0</v>
      </c>
      <c r="AG64" s="58" t="e">
        <f>NORMDIST(AE64,$AD$62,$AF$62,FALSE)</f>
        <v>#DIV/0!</v>
      </c>
      <c r="AH64" s="58"/>
      <c r="AI64" s="58"/>
      <c r="AJ64" s="58">
        <v>2</v>
      </c>
      <c r="AK64" s="58">
        <f>+AK63+AK61</f>
        <v>0</v>
      </c>
      <c r="AL64" s="58">
        <f>(FREQUENCY($D$9:$D$1008,AK64))-AL63</f>
        <v>0</v>
      </c>
      <c r="AM64" s="58" t="e">
        <f t="shared" ref="AM64:AM84" si="3">NORMDIST(AK64,$AJ$62,$AL$62,FALSE)</f>
        <v>#DIV/0!</v>
      </c>
      <c r="AN64" s="58"/>
      <c r="AO64" s="58"/>
      <c r="AP64" s="315">
        <v>2</v>
      </c>
      <c r="AQ64" s="315">
        <f>+AQ63+AQ61</f>
        <v>0</v>
      </c>
      <c r="AR64" s="315">
        <f>(FREQUENCY($E$9:$E$1008,AQ64))-AR63</f>
        <v>0</v>
      </c>
      <c r="AS64" s="315" t="e">
        <f t="shared" ref="AS64:AS84" si="4">NORMDIST(AQ64,$AP$62,$AR$62,FALSE)</f>
        <v>#DIV/0!</v>
      </c>
      <c r="AT64" s="58"/>
      <c r="AU64" s="58">
        <v>2</v>
      </c>
      <c r="AV64" s="58">
        <f>+AV63+AV61</f>
        <v>0</v>
      </c>
      <c r="AW64" s="58">
        <f>(FREQUENCY($F$9:$F$1008,AV64))-AW63</f>
        <v>0</v>
      </c>
      <c r="AX64" s="59" t="e">
        <f t="shared" ref="AX64:AX84" si="5">NORMDIST(AV64,$AU$62,$AW$62,FALSE)</f>
        <v>#DIV/0!</v>
      </c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  <c r="DA64" s="59"/>
      <c r="DB64" s="59"/>
      <c r="DC64" s="59"/>
      <c r="DD64" s="59"/>
      <c r="DE64" s="59"/>
      <c r="DF64" s="59"/>
      <c r="DG64" s="59"/>
      <c r="DH64" s="59"/>
      <c r="DI64" s="59"/>
      <c r="DJ64" s="59"/>
      <c r="DK64" s="59"/>
      <c r="DL64" s="59"/>
      <c r="DM64" s="59"/>
      <c r="DN64" s="59"/>
      <c r="DO64" s="59"/>
      <c r="DP64" s="59"/>
      <c r="DQ64" s="59"/>
      <c r="DR64" s="65"/>
    </row>
    <row r="65" spans="1:122" s="56" customFormat="1" ht="15.75" customHeight="1" x14ac:dyDescent="0.2">
      <c r="A65" s="74">
        <v>57</v>
      </c>
      <c r="B65" s="55"/>
      <c r="C65" s="55"/>
      <c r="D65" s="55"/>
      <c r="E65" s="55"/>
      <c r="F65" s="5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58"/>
      <c r="V65" s="58"/>
      <c r="W65" s="58"/>
      <c r="X65" s="58">
        <v>4</v>
      </c>
      <c r="Y65" s="58">
        <f>+Y64+Y61</f>
        <v>0</v>
      </c>
      <c r="Z65" s="97">
        <f>FREQUENCY($B$9:$B$1008,Y65)-SUM($Z$63:Z64)</f>
        <v>0</v>
      </c>
      <c r="AA65" s="315" t="e">
        <f t="shared" si="2"/>
        <v>#DIV/0!</v>
      </c>
      <c r="AB65" s="315"/>
      <c r="AC65" s="58"/>
      <c r="AD65" s="58">
        <v>3</v>
      </c>
      <c r="AE65" s="58">
        <f>+AE64+AE61</f>
        <v>0</v>
      </c>
      <c r="AF65" s="97">
        <f>FREQUENCY($C$9:$C$1008,AE65)-SUM($AF$63:AF64)</f>
        <v>0</v>
      </c>
      <c r="AG65" s="58" t="e">
        <f>NORMDIST(AE65,$AD$62,$AF$62,FALSE)</f>
        <v>#DIV/0!</v>
      </c>
      <c r="AH65" s="58"/>
      <c r="AI65" s="58"/>
      <c r="AJ65" s="58">
        <v>3</v>
      </c>
      <c r="AK65" s="58">
        <f>+AK64+AK61</f>
        <v>0</v>
      </c>
      <c r="AL65" s="97">
        <f>FREQUENCY($D$9:$D$1008,AK65)-SUM($AL$63:AL64)</f>
        <v>0</v>
      </c>
      <c r="AM65" s="58" t="e">
        <f t="shared" si="3"/>
        <v>#DIV/0!</v>
      </c>
      <c r="AN65" s="58"/>
      <c r="AO65" s="58"/>
      <c r="AP65" s="315">
        <v>3</v>
      </c>
      <c r="AQ65" s="315">
        <f>+AQ64+AQ61</f>
        <v>0</v>
      </c>
      <c r="AR65" s="316">
        <f>FREQUENCY($E$9:$E$1008,AQ65)-SUM($AR$63:AR64)</f>
        <v>0</v>
      </c>
      <c r="AS65" s="315" t="e">
        <f t="shared" si="4"/>
        <v>#DIV/0!</v>
      </c>
      <c r="AT65" s="58"/>
      <c r="AU65" s="58">
        <v>3</v>
      </c>
      <c r="AV65" s="58">
        <f>+AV64+AV61</f>
        <v>0</v>
      </c>
      <c r="AW65" s="97">
        <f>FREQUENCY($F$9:$F$1008,AV65)-SUM($AW$63:AW64)</f>
        <v>0</v>
      </c>
      <c r="AX65" s="59" t="e">
        <f t="shared" si="5"/>
        <v>#DIV/0!</v>
      </c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  <c r="DA65" s="59"/>
      <c r="DB65" s="59"/>
      <c r="DC65" s="59"/>
      <c r="DD65" s="59"/>
      <c r="DE65" s="59"/>
      <c r="DF65" s="59"/>
      <c r="DG65" s="59"/>
      <c r="DH65" s="59"/>
      <c r="DI65" s="59"/>
      <c r="DJ65" s="59"/>
      <c r="DK65" s="59"/>
      <c r="DL65" s="59"/>
      <c r="DM65" s="59"/>
      <c r="DN65" s="59"/>
      <c r="DO65" s="59"/>
      <c r="DP65" s="59"/>
      <c r="DQ65" s="59"/>
      <c r="DR65" s="65"/>
    </row>
    <row r="66" spans="1:122" s="56" customFormat="1" ht="15.75" customHeight="1" x14ac:dyDescent="0.2">
      <c r="A66" s="74">
        <v>58</v>
      </c>
      <c r="B66" s="55"/>
      <c r="C66" s="55"/>
      <c r="D66" s="55"/>
      <c r="E66" s="55"/>
      <c r="F66" s="5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58"/>
      <c r="V66" s="58"/>
      <c r="W66" s="58"/>
      <c r="X66" s="58">
        <v>5</v>
      </c>
      <c r="Y66" s="58">
        <f>+Y65+Y61</f>
        <v>0</v>
      </c>
      <c r="Z66" s="97">
        <f>FREQUENCY($B$9:$B$1008,Y66)-SUM($Z$63:Z65)</f>
        <v>0</v>
      </c>
      <c r="AA66" s="315" t="e">
        <f t="shared" si="2"/>
        <v>#DIV/0!</v>
      </c>
      <c r="AB66" s="315"/>
      <c r="AC66" s="58"/>
      <c r="AD66" s="58">
        <v>4</v>
      </c>
      <c r="AE66" s="58">
        <f>+AE65+AE61</f>
        <v>0</v>
      </c>
      <c r="AF66" s="97">
        <f>FREQUENCY($C$9:$C$1008,AE66)-SUM($AF$63:AF65)</f>
        <v>0</v>
      </c>
      <c r="AG66" s="58" t="e">
        <f t="shared" ref="AG66:AG84" si="6">NORMDIST(AE66,$AD$62,$AF$62,FALSE)</f>
        <v>#DIV/0!</v>
      </c>
      <c r="AH66" s="58"/>
      <c r="AI66" s="58"/>
      <c r="AJ66" s="58">
        <v>4</v>
      </c>
      <c r="AK66" s="58">
        <f>+AK65+AK61</f>
        <v>0</v>
      </c>
      <c r="AL66" s="97">
        <f>FREQUENCY($D$9:$D$1008,AK66)-SUM($AL$63:AL65)</f>
        <v>0</v>
      </c>
      <c r="AM66" s="58" t="e">
        <f t="shared" si="3"/>
        <v>#DIV/0!</v>
      </c>
      <c r="AN66" s="58"/>
      <c r="AO66" s="58"/>
      <c r="AP66" s="315">
        <v>4</v>
      </c>
      <c r="AQ66" s="315">
        <f>+AQ65+AQ61</f>
        <v>0</v>
      </c>
      <c r="AR66" s="316">
        <f>FREQUENCY($E$9:$E$1008,AQ66)-SUM($AR$63:AR65)</f>
        <v>0</v>
      </c>
      <c r="AS66" s="315" t="e">
        <f t="shared" si="4"/>
        <v>#DIV/0!</v>
      </c>
      <c r="AT66" s="58"/>
      <c r="AU66" s="58">
        <v>4</v>
      </c>
      <c r="AV66" s="58">
        <f>+AV65+AV61</f>
        <v>0</v>
      </c>
      <c r="AW66" s="97">
        <f>FREQUENCY($F$9:$F$1008,AV66)-SUM($AW$63:AW65)</f>
        <v>0</v>
      </c>
      <c r="AX66" s="59" t="e">
        <f t="shared" si="5"/>
        <v>#DIV/0!</v>
      </c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  <c r="DA66" s="59"/>
      <c r="DB66" s="59"/>
      <c r="DC66" s="59"/>
      <c r="DD66" s="59"/>
      <c r="DE66" s="59"/>
      <c r="DF66" s="59"/>
      <c r="DG66" s="59"/>
      <c r="DH66" s="59"/>
      <c r="DI66" s="59"/>
      <c r="DJ66" s="59"/>
      <c r="DK66" s="59"/>
      <c r="DL66" s="59"/>
      <c r="DM66" s="59"/>
      <c r="DN66" s="59"/>
      <c r="DO66" s="59"/>
      <c r="DP66" s="59"/>
      <c r="DQ66" s="59"/>
      <c r="DR66" s="65"/>
    </row>
    <row r="67" spans="1:122" s="56" customFormat="1" ht="15.75" customHeight="1" x14ac:dyDescent="0.2">
      <c r="A67" s="74">
        <v>59</v>
      </c>
      <c r="B67" s="55"/>
      <c r="C67" s="55"/>
      <c r="D67" s="55"/>
      <c r="E67" s="55"/>
      <c r="F67" s="5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58"/>
      <c r="V67" s="58"/>
      <c r="W67" s="58"/>
      <c r="X67" s="58">
        <v>6</v>
      </c>
      <c r="Y67" s="58">
        <f>+Y66+Y61</f>
        <v>0</v>
      </c>
      <c r="Z67" s="97">
        <f>FREQUENCY($B$9:$B$1008,Y67)-SUM($Z$63:Z66)</f>
        <v>0</v>
      </c>
      <c r="AA67" s="315" t="e">
        <f t="shared" si="2"/>
        <v>#DIV/0!</v>
      </c>
      <c r="AB67" s="315"/>
      <c r="AC67" s="58"/>
      <c r="AD67" s="58">
        <v>5</v>
      </c>
      <c r="AE67" s="58">
        <f>+AE66+AE61</f>
        <v>0</v>
      </c>
      <c r="AF67" s="97">
        <f>FREQUENCY($C$9:$C$1008,AE67)-SUM($AF$63:AF66)</f>
        <v>0</v>
      </c>
      <c r="AG67" s="58" t="e">
        <f t="shared" si="6"/>
        <v>#DIV/0!</v>
      </c>
      <c r="AH67" s="58"/>
      <c r="AI67" s="58"/>
      <c r="AJ67" s="58">
        <v>5</v>
      </c>
      <c r="AK67" s="58">
        <f>+AK66+AK61</f>
        <v>0</v>
      </c>
      <c r="AL67" s="97">
        <f>FREQUENCY($D$9:$D$1008,AK67)-SUM($AL$63:AL66)</f>
        <v>0</v>
      </c>
      <c r="AM67" s="58" t="e">
        <f t="shared" si="3"/>
        <v>#DIV/0!</v>
      </c>
      <c r="AN67" s="58"/>
      <c r="AO67" s="58"/>
      <c r="AP67" s="315">
        <v>5</v>
      </c>
      <c r="AQ67" s="315">
        <f>+AQ66+AQ61</f>
        <v>0</v>
      </c>
      <c r="AR67" s="316">
        <f>FREQUENCY($E$9:$E$1008,AQ67)-SUM($AR$63:AR66)</f>
        <v>0</v>
      </c>
      <c r="AS67" s="315" t="e">
        <f t="shared" si="4"/>
        <v>#DIV/0!</v>
      </c>
      <c r="AT67" s="58"/>
      <c r="AU67" s="58">
        <v>5</v>
      </c>
      <c r="AV67" s="58">
        <f>+AV66+AV61</f>
        <v>0</v>
      </c>
      <c r="AW67" s="97">
        <f>FREQUENCY($F$9:$F$1008,AV67)-SUM($AW$63:AW66)</f>
        <v>0</v>
      </c>
      <c r="AX67" s="59" t="e">
        <f t="shared" si="5"/>
        <v>#DIV/0!</v>
      </c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  <c r="DA67" s="59"/>
      <c r="DB67" s="59"/>
      <c r="DC67" s="59"/>
      <c r="DD67" s="59"/>
      <c r="DE67" s="59"/>
      <c r="DF67" s="59"/>
      <c r="DG67" s="59"/>
      <c r="DH67" s="59"/>
      <c r="DI67" s="59"/>
      <c r="DJ67" s="59"/>
      <c r="DK67" s="59"/>
      <c r="DL67" s="59"/>
      <c r="DM67" s="59"/>
      <c r="DN67" s="59"/>
      <c r="DO67" s="59"/>
      <c r="DP67" s="59"/>
      <c r="DQ67" s="59"/>
      <c r="DR67" s="65"/>
    </row>
    <row r="68" spans="1:122" s="56" customFormat="1" ht="15.75" customHeight="1" x14ac:dyDescent="0.2">
      <c r="A68" s="74">
        <v>60</v>
      </c>
      <c r="B68" s="55"/>
      <c r="C68" s="55"/>
      <c r="D68" s="55"/>
      <c r="E68" s="55"/>
      <c r="F68" s="5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58"/>
      <c r="V68" s="58"/>
      <c r="W68" s="58"/>
      <c r="X68" s="58">
        <v>7</v>
      </c>
      <c r="Y68" s="58">
        <f>+Y67+Y61</f>
        <v>0</v>
      </c>
      <c r="Z68" s="97">
        <f>FREQUENCY($B$9:$B$1008,Y68)-SUM($Z$63:Z67)</f>
        <v>0</v>
      </c>
      <c r="AA68" s="315" t="e">
        <f t="shared" si="2"/>
        <v>#DIV/0!</v>
      </c>
      <c r="AB68" s="315"/>
      <c r="AC68" s="58"/>
      <c r="AD68" s="58">
        <v>6</v>
      </c>
      <c r="AE68" s="58">
        <f>+AE67+AE61</f>
        <v>0</v>
      </c>
      <c r="AF68" s="97">
        <f>FREQUENCY($C$9:$C$1008,AE68)-SUM($AF$63:AF67)</f>
        <v>0</v>
      </c>
      <c r="AG68" s="58" t="e">
        <f t="shared" si="6"/>
        <v>#DIV/0!</v>
      </c>
      <c r="AH68" s="58"/>
      <c r="AI68" s="58"/>
      <c r="AJ68" s="58">
        <v>6</v>
      </c>
      <c r="AK68" s="58">
        <f>+AK67+AK61</f>
        <v>0</v>
      </c>
      <c r="AL68" s="97">
        <f>FREQUENCY($D$9:$D$1008,AK68)-SUM($AL$63:AL67)</f>
        <v>0</v>
      </c>
      <c r="AM68" s="58" t="e">
        <f t="shared" si="3"/>
        <v>#DIV/0!</v>
      </c>
      <c r="AN68" s="58"/>
      <c r="AO68" s="58"/>
      <c r="AP68" s="315">
        <v>6</v>
      </c>
      <c r="AQ68" s="315">
        <f>+AQ67+AQ61</f>
        <v>0</v>
      </c>
      <c r="AR68" s="316">
        <f>FREQUENCY($E$9:$E$1008,AQ68)-SUM($AR$63:AR67)</f>
        <v>0</v>
      </c>
      <c r="AS68" s="315" t="e">
        <f t="shared" si="4"/>
        <v>#DIV/0!</v>
      </c>
      <c r="AT68" s="58"/>
      <c r="AU68" s="58">
        <v>6</v>
      </c>
      <c r="AV68" s="58">
        <f>+AV67+AV61</f>
        <v>0</v>
      </c>
      <c r="AW68" s="97">
        <f>FREQUENCY($F$9:$F$1008,AV68)-SUM($AW$63:AW67)</f>
        <v>0</v>
      </c>
      <c r="AX68" s="59" t="e">
        <f t="shared" si="5"/>
        <v>#DIV/0!</v>
      </c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  <c r="DA68" s="59"/>
      <c r="DB68" s="59"/>
      <c r="DC68" s="59"/>
      <c r="DD68" s="59"/>
      <c r="DE68" s="59"/>
      <c r="DF68" s="59"/>
      <c r="DG68" s="59"/>
      <c r="DH68" s="59"/>
      <c r="DI68" s="59"/>
      <c r="DJ68" s="59"/>
      <c r="DK68" s="59"/>
      <c r="DL68" s="59"/>
      <c r="DM68" s="59"/>
      <c r="DN68" s="59"/>
      <c r="DO68" s="59"/>
      <c r="DP68" s="59"/>
      <c r="DQ68" s="59"/>
      <c r="DR68" s="65"/>
    </row>
    <row r="69" spans="1:122" s="56" customFormat="1" ht="15.75" customHeight="1" x14ac:dyDescent="0.2">
      <c r="A69" s="74">
        <v>61</v>
      </c>
      <c r="B69" s="55"/>
      <c r="C69" s="55"/>
      <c r="D69" s="55"/>
      <c r="E69" s="55"/>
      <c r="F69" s="5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58"/>
      <c r="V69" s="58"/>
      <c r="W69" s="58"/>
      <c r="X69" s="58">
        <v>8</v>
      </c>
      <c r="Y69" s="58">
        <f>+Y68+Y61</f>
        <v>0</v>
      </c>
      <c r="Z69" s="97">
        <f>FREQUENCY($B$9:$B$1008,Y69)-SUM($Z$63:Z68)</f>
        <v>0</v>
      </c>
      <c r="AA69" s="315" t="e">
        <f t="shared" si="2"/>
        <v>#DIV/0!</v>
      </c>
      <c r="AB69" s="315"/>
      <c r="AC69" s="58"/>
      <c r="AD69" s="58">
        <v>7</v>
      </c>
      <c r="AE69" s="58">
        <f>+AE68+AE61</f>
        <v>0</v>
      </c>
      <c r="AF69" s="97">
        <f>FREQUENCY($C$9:$C$1008,AE69)-SUM($AF$63:AF68)</f>
        <v>0</v>
      </c>
      <c r="AG69" s="58" t="e">
        <f t="shared" si="6"/>
        <v>#DIV/0!</v>
      </c>
      <c r="AH69" s="58"/>
      <c r="AI69" s="58"/>
      <c r="AJ69" s="58">
        <v>7</v>
      </c>
      <c r="AK69" s="58">
        <f>+AK68+AK61</f>
        <v>0</v>
      </c>
      <c r="AL69" s="97">
        <f>FREQUENCY($D$9:$D$1008,AK69)-SUM($AL$63:AL68)</f>
        <v>0</v>
      </c>
      <c r="AM69" s="58" t="e">
        <f t="shared" si="3"/>
        <v>#DIV/0!</v>
      </c>
      <c r="AN69" s="58"/>
      <c r="AO69" s="58"/>
      <c r="AP69" s="315">
        <v>7</v>
      </c>
      <c r="AQ69" s="315">
        <f>+AQ68+AQ61</f>
        <v>0</v>
      </c>
      <c r="AR69" s="316">
        <f>FREQUENCY($E$9:$E$1008,AQ69)-SUM($AR$63:AR68)</f>
        <v>0</v>
      </c>
      <c r="AS69" s="315" t="e">
        <f t="shared" si="4"/>
        <v>#DIV/0!</v>
      </c>
      <c r="AT69" s="58"/>
      <c r="AU69" s="58">
        <v>7</v>
      </c>
      <c r="AV69" s="58">
        <f>+AV68+AV61</f>
        <v>0</v>
      </c>
      <c r="AW69" s="97">
        <f>FREQUENCY($F$9:$F$1008,AV69)-SUM($AW$63:AW68)</f>
        <v>0</v>
      </c>
      <c r="AX69" s="59" t="e">
        <f t="shared" si="5"/>
        <v>#DIV/0!</v>
      </c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59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9"/>
      <c r="CW69" s="59"/>
      <c r="CX69" s="59"/>
      <c r="CY69" s="59"/>
      <c r="CZ69" s="59"/>
      <c r="DA69" s="59"/>
      <c r="DB69" s="59"/>
      <c r="DC69" s="59"/>
      <c r="DD69" s="59"/>
      <c r="DE69" s="59"/>
      <c r="DF69" s="59"/>
      <c r="DG69" s="59"/>
      <c r="DH69" s="59"/>
      <c r="DI69" s="59"/>
      <c r="DJ69" s="59"/>
      <c r="DK69" s="59"/>
      <c r="DL69" s="59"/>
      <c r="DM69" s="59"/>
      <c r="DN69" s="59"/>
      <c r="DO69" s="59"/>
      <c r="DP69" s="59"/>
      <c r="DQ69" s="59"/>
      <c r="DR69" s="65"/>
    </row>
    <row r="70" spans="1:122" s="56" customFormat="1" ht="15.75" customHeight="1" x14ac:dyDescent="0.2">
      <c r="A70" s="74">
        <v>62</v>
      </c>
      <c r="B70" s="55"/>
      <c r="C70" s="55"/>
      <c r="D70" s="55"/>
      <c r="E70" s="55"/>
      <c r="F70" s="5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58"/>
      <c r="V70" s="58"/>
      <c r="W70" s="58"/>
      <c r="X70" s="58">
        <v>9</v>
      </c>
      <c r="Y70" s="58">
        <f>+Y69+Y61</f>
        <v>0</v>
      </c>
      <c r="Z70" s="97">
        <f>FREQUENCY($B$9:$B$1008,Y70)-SUM($Z$63:Z69)</f>
        <v>0</v>
      </c>
      <c r="AA70" s="315" t="e">
        <f t="shared" si="2"/>
        <v>#DIV/0!</v>
      </c>
      <c r="AB70" s="315"/>
      <c r="AC70" s="58"/>
      <c r="AD70" s="58">
        <v>8</v>
      </c>
      <c r="AE70" s="58">
        <f>+AE69+AE61</f>
        <v>0</v>
      </c>
      <c r="AF70" s="97">
        <f>FREQUENCY($C$9:$C$1008,AE70)-SUM($AF$63:AF69)</f>
        <v>0</v>
      </c>
      <c r="AG70" s="58" t="e">
        <f t="shared" si="6"/>
        <v>#DIV/0!</v>
      </c>
      <c r="AH70" s="58"/>
      <c r="AI70" s="58"/>
      <c r="AJ70" s="58">
        <v>8</v>
      </c>
      <c r="AK70" s="58">
        <f>+AK69+AK61</f>
        <v>0</v>
      </c>
      <c r="AL70" s="97">
        <f>FREQUENCY($D$9:$D$1008,AK70)-SUM($AL$63:AL69)</f>
        <v>0</v>
      </c>
      <c r="AM70" s="58" t="e">
        <f t="shared" si="3"/>
        <v>#DIV/0!</v>
      </c>
      <c r="AN70" s="58"/>
      <c r="AO70" s="58"/>
      <c r="AP70" s="315">
        <v>8</v>
      </c>
      <c r="AQ70" s="315">
        <f>+AQ69+AQ61</f>
        <v>0</v>
      </c>
      <c r="AR70" s="316">
        <f>FREQUENCY($E$9:$E$1008,AQ70)-SUM($AR$63:AR69)</f>
        <v>0</v>
      </c>
      <c r="AS70" s="315" t="e">
        <f t="shared" si="4"/>
        <v>#DIV/0!</v>
      </c>
      <c r="AT70" s="58"/>
      <c r="AU70" s="58">
        <v>8</v>
      </c>
      <c r="AV70" s="58">
        <f>+AV69+AV61</f>
        <v>0</v>
      </c>
      <c r="AW70" s="97">
        <f>FREQUENCY($F$9:$F$1008,AV70)-SUM($AW$63:AW69)</f>
        <v>0</v>
      </c>
      <c r="AX70" s="59" t="e">
        <f t="shared" si="5"/>
        <v>#DIV/0!</v>
      </c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59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  <c r="DA70" s="59"/>
      <c r="DB70" s="59"/>
      <c r="DC70" s="59"/>
      <c r="DD70" s="59"/>
      <c r="DE70" s="59"/>
      <c r="DF70" s="59"/>
      <c r="DG70" s="59"/>
      <c r="DH70" s="59"/>
      <c r="DI70" s="59"/>
      <c r="DJ70" s="59"/>
      <c r="DK70" s="59"/>
      <c r="DL70" s="59"/>
      <c r="DM70" s="59"/>
      <c r="DN70" s="59"/>
      <c r="DO70" s="59"/>
      <c r="DP70" s="59"/>
      <c r="DQ70" s="59"/>
      <c r="DR70" s="65"/>
    </row>
    <row r="71" spans="1:122" s="56" customFormat="1" ht="15.75" customHeight="1" x14ac:dyDescent="0.2">
      <c r="A71" s="74">
        <v>63</v>
      </c>
      <c r="B71" s="55"/>
      <c r="C71" s="55"/>
      <c r="D71" s="55"/>
      <c r="E71" s="55"/>
      <c r="F71" s="5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58"/>
      <c r="V71" s="58"/>
      <c r="W71" s="58"/>
      <c r="X71" s="58">
        <v>10</v>
      </c>
      <c r="Y71" s="58">
        <f>+Y70+Y61</f>
        <v>0</v>
      </c>
      <c r="Z71" s="97">
        <f>FREQUENCY($B$9:$B$1008,Y71)-SUM($Z$63:Z70)</f>
        <v>0</v>
      </c>
      <c r="AA71" s="315" t="e">
        <f t="shared" si="2"/>
        <v>#DIV/0!</v>
      </c>
      <c r="AB71" s="315"/>
      <c r="AC71" s="58"/>
      <c r="AD71" s="58">
        <v>9</v>
      </c>
      <c r="AE71" s="58">
        <f>+AE70+AE61</f>
        <v>0</v>
      </c>
      <c r="AF71" s="97">
        <f>FREQUENCY($C$9:$C$1008,AE71)-SUM($AF$63:AF70)</f>
        <v>0</v>
      </c>
      <c r="AG71" s="58" t="e">
        <f t="shared" si="6"/>
        <v>#DIV/0!</v>
      </c>
      <c r="AH71" s="58"/>
      <c r="AI71" s="58"/>
      <c r="AJ71" s="58">
        <v>9</v>
      </c>
      <c r="AK71" s="58">
        <f>+AK70+AK61</f>
        <v>0</v>
      </c>
      <c r="AL71" s="97">
        <f>FREQUENCY($D$9:$D$1008,AK71)-SUM($AL$63:AL70)</f>
        <v>0</v>
      </c>
      <c r="AM71" s="58" t="e">
        <f t="shared" si="3"/>
        <v>#DIV/0!</v>
      </c>
      <c r="AN71" s="58"/>
      <c r="AO71" s="58"/>
      <c r="AP71" s="315">
        <v>9</v>
      </c>
      <c r="AQ71" s="315">
        <f>+AQ70+AQ61</f>
        <v>0</v>
      </c>
      <c r="AR71" s="316">
        <f>FREQUENCY($E$9:$E$1008,AQ71)-SUM($AR$63:AR70)</f>
        <v>0</v>
      </c>
      <c r="AS71" s="315" t="e">
        <f t="shared" si="4"/>
        <v>#DIV/0!</v>
      </c>
      <c r="AT71" s="58"/>
      <c r="AU71" s="58">
        <v>9</v>
      </c>
      <c r="AV71" s="58">
        <f>+AV70+AV61</f>
        <v>0</v>
      </c>
      <c r="AW71" s="97">
        <f>FREQUENCY($F$9:$F$1008,AV71)-SUM($AW$63:AW70)</f>
        <v>0</v>
      </c>
      <c r="AX71" s="59" t="e">
        <f t="shared" si="5"/>
        <v>#DIV/0!</v>
      </c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59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  <c r="DA71" s="59"/>
      <c r="DB71" s="59"/>
      <c r="DC71" s="59"/>
      <c r="DD71" s="59"/>
      <c r="DE71" s="59"/>
      <c r="DF71" s="59"/>
      <c r="DG71" s="59"/>
      <c r="DH71" s="59"/>
      <c r="DI71" s="59"/>
      <c r="DJ71" s="59"/>
      <c r="DK71" s="59"/>
      <c r="DL71" s="59"/>
      <c r="DM71" s="59"/>
      <c r="DN71" s="59"/>
      <c r="DO71" s="59"/>
      <c r="DP71" s="59"/>
      <c r="DQ71" s="59"/>
      <c r="DR71" s="65"/>
    </row>
    <row r="72" spans="1:122" s="56" customFormat="1" ht="15.75" customHeight="1" x14ac:dyDescent="0.2">
      <c r="A72" s="74">
        <v>64</v>
      </c>
      <c r="B72" s="55"/>
      <c r="C72" s="55"/>
      <c r="D72" s="55"/>
      <c r="E72" s="55"/>
      <c r="F72" s="5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58"/>
      <c r="V72" s="58"/>
      <c r="W72" s="58"/>
      <c r="X72" s="58">
        <v>11</v>
      </c>
      <c r="Y72" s="58">
        <f>+Y71+Y61</f>
        <v>0</v>
      </c>
      <c r="Z72" s="97">
        <f>FREQUENCY($B$9:$B$1008,Y72)-SUM($Z$63:Z71)</f>
        <v>0</v>
      </c>
      <c r="AA72" s="315" t="e">
        <f t="shared" si="2"/>
        <v>#DIV/0!</v>
      </c>
      <c r="AB72" s="315"/>
      <c r="AC72" s="58"/>
      <c r="AD72" s="58">
        <v>10</v>
      </c>
      <c r="AE72" s="58">
        <f>+AE71+AE61</f>
        <v>0</v>
      </c>
      <c r="AF72" s="97">
        <f>FREQUENCY($C$9:$C$1008,AE72)-SUM($AF$63:AF71)</f>
        <v>0</v>
      </c>
      <c r="AG72" s="58" t="e">
        <f t="shared" si="6"/>
        <v>#DIV/0!</v>
      </c>
      <c r="AH72" s="58"/>
      <c r="AI72" s="58"/>
      <c r="AJ72" s="58">
        <v>10</v>
      </c>
      <c r="AK72" s="58">
        <f>+AK71+AK61</f>
        <v>0</v>
      </c>
      <c r="AL72" s="97">
        <f>FREQUENCY($D$9:$D$1008,AK72)-SUM($AL$63:AL71)</f>
        <v>0</v>
      </c>
      <c r="AM72" s="58" t="e">
        <f t="shared" si="3"/>
        <v>#DIV/0!</v>
      </c>
      <c r="AN72" s="58"/>
      <c r="AO72" s="58"/>
      <c r="AP72" s="315">
        <v>10</v>
      </c>
      <c r="AQ72" s="315">
        <f>+AQ71+AQ61</f>
        <v>0</v>
      </c>
      <c r="AR72" s="316">
        <f>FREQUENCY($E$9:$E$1008,AQ72)-SUM($AR$63:AR71)</f>
        <v>0</v>
      </c>
      <c r="AS72" s="315" t="e">
        <f t="shared" si="4"/>
        <v>#DIV/0!</v>
      </c>
      <c r="AT72" s="58"/>
      <c r="AU72" s="58">
        <v>10</v>
      </c>
      <c r="AV72" s="58">
        <f>+AV71+AV61</f>
        <v>0</v>
      </c>
      <c r="AW72" s="97">
        <f>FREQUENCY($F$9:$F$1008,AV72)-SUM($AW$63:AW71)</f>
        <v>0</v>
      </c>
      <c r="AX72" s="59" t="e">
        <f t="shared" si="5"/>
        <v>#DIV/0!</v>
      </c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59"/>
      <c r="CU72" s="59"/>
      <c r="CV72" s="59"/>
      <c r="CW72" s="59"/>
      <c r="CX72" s="59"/>
      <c r="CY72" s="59"/>
      <c r="CZ72" s="59"/>
      <c r="DA72" s="59"/>
      <c r="DB72" s="59"/>
      <c r="DC72" s="59"/>
      <c r="DD72" s="59"/>
      <c r="DE72" s="59"/>
      <c r="DF72" s="59"/>
      <c r="DG72" s="59"/>
      <c r="DH72" s="59"/>
      <c r="DI72" s="59"/>
      <c r="DJ72" s="59"/>
      <c r="DK72" s="59"/>
      <c r="DL72" s="59"/>
      <c r="DM72" s="59"/>
      <c r="DN72" s="59"/>
      <c r="DO72" s="59"/>
      <c r="DP72" s="59"/>
      <c r="DQ72" s="59"/>
      <c r="DR72" s="65"/>
    </row>
    <row r="73" spans="1:122" s="56" customFormat="1" ht="15.75" customHeight="1" x14ac:dyDescent="0.2">
      <c r="A73" s="74">
        <v>65</v>
      </c>
      <c r="B73" s="55"/>
      <c r="C73" s="55"/>
      <c r="D73" s="55"/>
      <c r="E73" s="55"/>
      <c r="F73" s="5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58"/>
      <c r="V73" s="58"/>
      <c r="W73" s="58"/>
      <c r="X73" s="58">
        <v>12</v>
      </c>
      <c r="Y73" s="58">
        <f>+Y72+Y61</f>
        <v>0</v>
      </c>
      <c r="Z73" s="97">
        <f>FREQUENCY($B$9:$B$1008,Y73)-SUM($Z$63:Z72)</f>
        <v>0</v>
      </c>
      <c r="AA73" s="315" t="e">
        <f t="shared" si="2"/>
        <v>#DIV/0!</v>
      </c>
      <c r="AB73" s="315"/>
      <c r="AC73" s="58"/>
      <c r="AD73" s="58">
        <v>11</v>
      </c>
      <c r="AE73" s="58">
        <f>+AE72+AE61</f>
        <v>0</v>
      </c>
      <c r="AF73" s="97">
        <f>FREQUENCY($C$9:$C$1008,AE73)-SUM($AF$63:AF72)</f>
        <v>0</v>
      </c>
      <c r="AG73" s="58" t="e">
        <f t="shared" si="6"/>
        <v>#DIV/0!</v>
      </c>
      <c r="AH73" s="58"/>
      <c r="AI73" s="58"/>
      <c r="AJ73" s="58">
        <v>11</v>
      </c>
      <c r="AK73" s="58">
        <f>+AK72+AK61</f>
        <v>0</v>
      </c>
      <c r="AL73" s="97">
        <f>FREQUENCY($D$9:$D$1008,AK73)-SUM($AL$63:AL72)</f>
        <v>0</v>
      </c>
      <c r="AM73" s="58" t="e">
        <f t="shared" si="3"/>
        <v>#DIV/0!</v>
      </c>
      <c r="AN73" s="58"/>
      <c r="AO73" s="58"/>
      <c r="AP73" s="315">
        <v>11</v>
      </c>
      <c r="AQ73" s="315">
        <f>+AQ72+AQ61</f>
        <v>0</v>
      </c>
      <c r="AR73" s="316">
        <f>FREQUENCY($E$9:$E$1008,AQ73)-SUM($AR$63:AR72)</f>
        <v>0</v>
      </c>
      <c r="AS73" s="315" t="e">
        <f t="shared" si="4"/>
        <v>#DIV/0!</v>
      </c>
      <c r="AT73" s="58"/>
      <c r="AU73" s="58">
        <v>11</v>
      </c>
      <c r="AV73" s="58">
        <f>+AV72+AV61</f>
        <v>0</v>
      </c>
      <c r="AW73" s="97">
        <f>FREQUENCY($F$9:$F$1008,AV73)-SUM($AW$63:AW72)</f>
        <v>0</v>
      </c>
      <c r="AX73" s="59" t="e">
        <f t="shared" si="5"/>
        <v>#DIV/0!</v>
      </c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  <c r="DA73" s="59"/>
      <c r="DB73" s="59"/>
      <c r="DC73" s="59"/>
      <c r="DD73" s="59"/>
      <c r="DE73" s="59"/>
      <c r="DF73" s="59"/>
      <c r="DG73" s="59"/>
      <c r="DH73" s="59"/>
      <c r="DI73" s="59"/>
      <c r="DJ73" s="59"/>
      <c r="DK73" s="59"/>
      <c r="DL73" s="59"/>
      <c r="DM73" s="59"/>
      <c r="DN73" s="59"/>
      <c r="DO73" s="59"/>
      <c r="DP73" s="59"/>
      <c r="DQ73" s="59"/>
      <c r="DR73" s="65"/>
    </row>
    <row r="74" spans="1:122" s="56" customFormat="1" ht="15.75" customHeight="1" x14ac:dyDescent="0.2">
      <c r="A74" s="74">
        <v>66</v>
      </c>
      <c r="B74" s="345"/>
      <c r="C74" s="55"/>
      <c r="D74" s="55"/>
      <c r="E74" s="55"/>
      <c r="F74" s="5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58"/>
      <c r="V74" s="58"/>
      <c r="W74" s="58"/>
      <c r="X74" s="58">
        <v>13</v>
      </c>
      <c r="Y74" s="58">
        <f>+Y73+Y61</f>
        <v>0</v>
      </c>
      <c r="Z74" s="97">
        <f>FREQUENCY($B$9:$B$1008,Y74)-SUM($Z$63:Z73)</f>
        <v>0</v>
      </c>
      <c r="AA74" s="315" t="e">
        <f t="shared" si="2"/>
        <v>#DIV/0!</v>
      </c>
      <c r="AB74" s="315"/>
      <c r="AC74" s="58"/>
      <c r="AD74" s="58">
        <v>12</v>
      </c>
      <c r="AE74" s="58">
        <f>+AE73+AE61</f>
        <v>0</v>
      </c>
      <c r="AF74" s="97">
        <f>FREQUENCY($C$9:$C$1008,AE74)-SUM($AF$63:AF73)</f>
        <v>0</v>
      </c>
      <c r="AG74" s="58" t="e">
        <f t="shared" si="6"/>
        <v>#DIV/0!</v>
      </c>
      <c r="AH74" s="58"/>
      <c r="AI74" s="58"/>
      <c r="AJ74" s="58">
        <v>12</v>
      </c>
      <c r="AK74" s="58">
        <f>+AK73+AK61</f>
        <v>0</v>
      </c>
      <c r="AL74" s="97">
        <f>FREQUENCY($D$9:$D$1008,AK74)-SUM($AL$63:AL73)</f>
        <v>0</v>
      </c>
      <c r="AM74" s="58" t="e">
        <f t="shared" si="3"/>
        <v>#DIV/0!</v>
      </c>
      <c r="AN74" s="58"/>
      <c r="AO74" s="58"/>
      <c r="AP74" s="315">
        <v>12</v>
      </c>
      <c r="AQ74" s="315">
        <f>+AQ73+AQ61</f>
        <v>0</v>
      </c>
      <c r="AR74" s="316">
        <f>FREQUENCY($E$9:$E$1008,AQ74)-SUM($AR$63:AR73)</f>
        <v>0</v>
      </c>
      <c r="AS74" s="315" t="e">
        <f t="shared" si="4"/>
        <v>#DIV/0!</v>
      </c>
      <c r="AT74" s="58"/>
      <c r="AU74" s="58">
        <v>12</v>
      </c>
      <c r="AV74" s="58">
        <f>+AV73+AV61</f>
        <v>0</v>
      </c>
      <c r="AW74" s="97">
        <f>FREQUENCY($F$9:$F$1008,AV74)-SUM($AW$63:AW73)</f>
        <v>0</v>
      </c>
      <c r="AX74" s="59" t="e">
        <f t="shared" si="5"/>
        <v>#DIV/0!</v>
      </c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  <c r="DA74" s="59"/>
      <c r="DB74" s="59"/>
      <c r="DC74" s="59"/>
      <c r="DD74" s="59"/>
      <c r="DE74" s="59"/>
      <c r="DF74" s="59"/>
      <c r="DG74" s="59"/>
      <c r="DH74" s="59"/>
      <c r="DI74" s="59"/>
      <c r="DJ74" s="59"/>
      <c r="DK74" s="59"/>
      <c r="DL74" s="59"/>
      <c r="DM74" s="59"/>
      <c r="DN74" s="59"/>
      <c r="DO74" s="59"/>
      <c r="DP74" s="59"/>
      <c r="DQ74" s="59"/>
      <c r="DR74" s="65"/>
    </row>
    <row r="75" spans="1:122" s="56" customFormat="1" ht="15.75" customHeight="1" x14ac:dyDescent="0.2">
      <c r="A75" s="74">
        <v>67</v>
      </c>
      <c r="B75" s="345"/>
      <c r="C75" s="55"/>
      <c r="D75" s="55"/>
      <c r="E75" s="55"/>
      <c r="F75" s="5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58"/>
      <c r="V75" s="58"/>
      <c r="W75" s="58"/>
      <c r="X75" s="58">
        <v>14</v>
      </c>
      <c r="Y75" s="58">
        <f>+Y74+Y61</f>
        <v>0</v>
      </c>
      <c r="Z75" s="97">
        <f>FREQUENCY($B$9:$B$1008,Y75)-SUM($Z$63:Z74)</f>
        <v>0</v>
      </c>
      <c r="AA75" s="315" t="e">
        <f t="shared" si="2"/>
        <v>#DIV/0!</v>
      </c>
      <c r="AB75" s="315"/>
      <c r="AC75" s="58"/>
      <c r="AD75" s="58">
        <v>13</v>
      </c>
      <c r="AE75" s="58">
        <f>+AE74+AE61</f>
        <v>0</v>
      </c>
      <c r="AF75" s="97">
        <f>FREQUENCY($C$9:$C$1008,AE75)-SUM($AF$63:AF74)</f>
        <v>0</v>
      </c>
      <c r="AG75" s="58" t="e">
        <f t="shared" si="6"/>
        <v>#DIV/0!</v>
      </c>
      <c r="AH75" s="58"/>
      <c r="AI75" s="58"/>
      <c r="AJ75" s="58">
        <v>13</v>
      </c>
      <c r="AK75" s="58">
        <f>+AK74+AK61</f>
        <v>0</v>
      </c>
      <c r="AL75" s="97">
        <f>FREQUENCY($D$9:$D$1008,AK75)-SUM($AL$63:AL74)</f>
        <v>0</v>
      </c>
      <c r="AM75" s="58" t="e">
        <f t="shared" si="3"/>
        <v>#DIV/0!</v>
      </c>
      <c r="AN75" s="58"/>
      <c r="AO75" s="58"/>
      <c r="AP75" s="315">
        <v>13</v>
      </c>
      <c r="AQ75" s="315">
        <f>+AQ74+AQ61</f>
        <v>0</v>
      </c>
      <c r="AR75" s="316">
        <f>FREQUENCY($E$9:$E$1008,AQ75)-SUM($AR$63:AR74)</f>
        <v>0</v>
      </c>
      <c r="AS75" s="315" t="e">
        <f t="shared" si="4"/>
        <v>#DIV/0!</v>
      </c>
      <c r="AT75" s="58"/>
      <c r="AU75" s="58">
        <v>13</v>
      </c>
      <c r="AV75" s="58">
        <f>+AV74+AV61</f>
        <v>0</v>
      </c>
      <c r="AW75" s="97">
        <f>FREQUENCY($F$9:$F$1008,AV75)-SUM($AW$63:AW74)</f>
        <v>0</v>
      </c>
      <c r="AX75" s="59" t="e">
        <f t="shared" si="5"/>
        <v>#DIV/0!</v>
      </c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  <c r="DA75" s="59"/>
      <c r="DB75" s="59"/>
      <c r="DC75" s="59"/>
      <c r="DD75" s="59"/>
      <c r="DE75" s="59"/>
      <c r="DF75" s="59"/>
      <c r="DG75" s="59"/>
      <c r="DH75" s="59"/>
      <c r="DI75" s="59"/>
      <c r="DJ75" s="59"/>
      <c r="DK75" s="59"/>
      <c r="DL75" s="59"/>
      <c r="DM75" s="59"/>
      <c r="DN75" s="59"/>
      <c r="DO75" s="59"/>
      <c r="DP75" s="59"/>
      <c r="DQ75" s="59"/>
      <c r="DR75" s="65"/>
    </row>
    <row r="76" spans="1:122" s="56" customFormat="1" ht="15.75" customHeight="1" x14ac:dyDescent="0.2">
      <c r="A76" s="74">
        <v>68</v>
      </c>
      <c r="B76" s="345"/>
      <c r="C76" s="55"/>
      <c r="D76" s="55"/>
      <c r="E76" s="55"/>
      <c r="F76" s="5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58"/>
      <c r="V76" s="58"/>
      <c r="W76" s="58"/>
      <c r="X76" s="58">
        <v>15</v>
      </c>
      <c r="Y76" s="58">
        <f>+Y75+Y61</f>
        <v>0</v>
      </c>
      <c r="Z76" s="97">
        <f>FREQUENCY($B$9:$B$1008,Y76)-SUM($Z$63:Z75)</f>
        <v>0</v>
      </c>
      <c r="AA76" s="315" t="e">
        <f t="shared" si="2"/>
        <v>#DIV/0!</v>
      </c>
      <c r="AB76" s="315"/>
      <c r="AC76" s="58"/>
      <c r="AD76" s="58">
        <v>14</v>
      </c>
      <c r="AE76" s="58">
        <f>+AE75+AE61</f>
        <v>0</v>
      </c>
      <c r="AF76" s="97">
        <f>FREQUENCY($C$9:$C$1008,AE76)-SUM($AF$63:AF75)</f>
        <v>0</v>
      </c>
      <c r="AG76" s="58" t="e">
        <f t="shared" si="6"/>
        <v>#DIV/0!</v>
      </c>
      <c r="AH76" s="58"/>
      <c r="AI76" s="58"/>
      <c r="AJ76" s="58">
        <v>14</v>
      </c>
      <c r="AK76" s="58">
        <f>+AK75+AK61</f>
        <v>0</v>
      </c>
      <c r="AL76" s="97">
        <f>FREQUENCY($D$9:$D$1008,AK76)-SUM($AL$63:AL75)</f>
        <v>0</v>
      </c>
      <c r="AM76" s="58" t="e">
        <f t="shared" si="3"/>
        <v>#DIV/0!</v>
      </c>
      <c r="AN76" s="58"/>
      <c r="AO76" s="58"/>
      <c r="AP76" s="315">
        <v>14</v>
      </c>
      <c r="AQ76" s="315">
        <f>+AQ75+AQ61</f>
        <v>0</v>
      </c>
      <c r="AR76" s="316">
        <f>FREQUENCY($E$9:$E$1008,AQ76)-SUM($AR$63:AR75)</f>
        <v>0</v>
      </c>
      <c r="AS76" s="315" t="e">
        <f t="shared" si="4"/>
        <v>#DIV/0!</v>
      </c>
      <c r="AT76" s="58"/>
      <c r="AU76" s="58">
        <v>14</v>
      </c>
      <c r="AV76" s="58">
        <f>+AV75+AV61</f>
        <v>0</v>
      </c>
      <c r="AW76" s="97">
        <f>FREQUENCY($F$9:$F$1008,AV76)-SUM($AW$63:AW75)</f>
        <v>0</v>
      </c>
      <c r="AX76" s="59" t="e">
        <f t="shared" si="5"/>
        <v>#DIV/0!</v>
      </c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  <c r="DA76" s="59"/>
      <c r="DB76" s="59"/>
      <c r="DC76" s="59"/>
      <c r="DD76" s="59"/>
      <c r="DE76" s="59"/>
      <c r="DF76" s="59"/>
      <c r="DG76" s="59"/>
      <c r="DH76" s="59"/>
      <c r="DI76" s="59"/>
      <c r="DJ76" s="59"/>
      <c r="DK76" s="59"/>
      <c r="DL76" s="59"/>
      <c r="DM76" s="59"/>
      <c r="DN76" s="59"/>
      <c r="DO76" s="59"/>
      <c r="DP76" s="59"/>
      <c r="DQ76" s="59"/>
      <c r="DR76" s="65"/>
    </row>
    <row r="77" spans="1:122" s="56" customFormat="1" ht="15.75" customHeight="1" x14ac:dyDescent="0.2">
      <c r="A77" s="74">
        <v>69</v>
      </c>
      <c r="B77" s="345"/>
      <c r="C77" s="55"/>
      <c r="D77" s="55"/>
      <c r="E77" s="55"/>
      <c r="F77" s="5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58"/>
      <c r="V77" s="58"/>
      <c r="W77" s="58"/>
      <c r="X77" s="58">
        <v>16</v>
      </c>
      <c r="Y77" s="58">
        <f>+Y76+Y61</f>
        <v>0</v>
      </c>
      <c r="Z77" s="97">
        <f>FREQUENCY($B$9:$B$1008,Y77)-SUM($Z$63:Z76)</f>
        <v>0</v>
      </c>
      <c r="AA77" s="315" t="e">
        <f t="shared" si="2"/>
        <v>#DIV/0!</v>
      </c>
      <c r="AB77" s="315"/>
      <c r="AC77" s="58"/>
      <c r="AD77" s="58">
        <v>15</v>
      </c>
      <c r="AE77" s="58">
        <f>+AE76+AE61</f>
        <v>0</v>
      </c>
      <c r="AF77" s="97">
        <f>FREQUENCY($C$9:$C$1008,AE77)-SUM($AF$63:AF76)</f>
        <v>0</v>
      </c>
      <c r="AG77" s="58" t="e">
        <f t="shared" si="6"/>
        <v>#DIV/0!</v>
      </c>
      <c r="AH77" s="58"/>
      <c r="AI77" s="58"/>
      <c r="AJ77" s="58">
        <v>15</v>
      </c>
      <c r="AK77" s="58">
        <f>+AK76+AK61</f>
        <v>0</v>
      </c>
      <c r="AL77" s="97">
        <f>FREQUENCY($D$9:$D$1008,AK77)-SUM($AL$63:AL76)</f>
        <v>0</v>
      </c>
      <c r="AM77" s="58" t="e">
        <f t="shared" si="3"/>
        <v>#DIV/0!</v>
      </c>
      <c r="AN77" s="58"/>
      <c r="AO77" s="58"/>
      <c r="AP77" s="315">
        <v>15</v>
      </c>
      <c r="AQ77" s="315">
        <f>+AQ76+AQ61</f>
        <v>0</v>
      </c>
      <c r="AR77" s="316">
        <f>FREQUENCY($E$9:$E$1008,AQ77)-SUM($AR$63:AR76)</f>
        <v>0</v>
      </c>
      <c r="AS77" s="315" t="e">
        <f t="shared" si="4"/>
        <v>#DIV/0!</v>
      </c>
      <c r="AT77" s="58"/>
      <c r="AU77" s="58">
        <v>15</v>
      </c>
      <c r="AV77" s="58">
        <f>+AV76+AV61</f>
        <v>0</v>
      </c>
      <c r="AW77" s="97">
        <f>FREQUENCY($F$9:$F$1008,AV77)-SUM($AW$63:AW76)</f>
        <v>0</v>
      </c>
      <c r="AX77" s="59" t="e">
        <f t="shared" si="5"/>
        <v>#DIV/0!</v>
      </c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  <c r="DA77" s="59"/>
      <c r="DB77" s="59"/>
      <c r="DC77" s="59"/>
      <c r="DD77" s="59"/>
      <c r="DE77" s="59"/>
      <c r="DF77" s="59"/>
      <c r="DG77" s="59"/>
      <c r="DH77" s="59"/>
      <c r="DI77" s="59"/>
      <c r="DJ77" s="59"/>
      <c r="DK77" s="59"/>
      <c r="DL77" s="59"/>
      <c r="DM77" s="59"/>
      <c r="DN77" s="59"/>
      <c r="DO77" s="59"/>
      <c r="DP77" s="59"/>
      <c r="DQ77" s="59"/>
      <c r="DR77" s="65"/>
    </row>
    <row r="78" spans="1:122" s="56" customFormat="1" ht="15.75" customHeight="1" x14ac:dyDescent="0.2">
      <c r="A78" s="74">
        <v>70</v>
      </c>
      <c r="B78" s="345"/>
      <c r="C78" s="55"/>
      <c r="D78" s="55"/>
      <c r="E78" s="55"/>
      <c r="F78" s="5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58"/>
      <c r="V78" s="58"/>
      <c r="W78" s="58"/>
      <c r="X78" s="58">
        <v>17</v>
      </c>
      <c r="Y78" s="58">
        <f>+Y77+Y61</f>
        <v>0</v>
      </c>
      <c r="Z78" s="97">
        <f>FREQUENCY($B$9:$B$1008,Y78)-SUM($Z$63:Z77)</f>
        <v>0</v>
      </c>
      <c r="AA78" s="315" t="e">
        <f t="shared" si="2"/>
        <v>#DIV/0!</v>
      </c>
      <c r="AB78" s="315"/>
      <c r="AC78" s="58"/>
      <c r="AD78" s="58">
        <v>16</v>
      </c>
      <c r="AE78" s="58">
        <f>+AE77+AE61</f>
        <v>0</v>
      </c>
      <c r="AF78" s="97">
        <f>FREQUENCY($C$9:$C$1008,AE78)-SUM($AF$63:AF77)</f>
        <v>0</v>
      </c>
      <c r="AG78" s="58" t="e">
        <f t="shared" si="6"/>
        <v>#DIV/0!</v>
      </c>
      <c r="AH78" s="58"/>
      <c r="AI78" s="58"/>
      <c r="AJ78" s="58">
        <v>16</v>
      </c>
      <c r="AK78" s="58">
        <f>+AK77+AK61</f>
        <v>0</v>
      </c>
      <c r="AL78" s="97">
        <f>FREQUENCY($D$9:$D$1008,AK78)-SUM($AL$63:AL77)</f>
        <v>0</v>
      </c>
      <c r="AM78" s="58" t="e">
        <f t="shared" si="3"/>
        <v>#DIV/0!</v>
      </c>
      <c r="AN78" s="58"/>
      <c r="AO78" s="58"/>
      <c r="AP78" s="315">
        <v>16</v>
      </c>
      <c r="AQ78" s="315">
        <f>+AQ77+AQ61</f>
        <v>0</v>
      </c>
      <c r="AR78" s="316">
        <f>FREQUENCY($E$9:$E$1008,AQ78)-SUM($AR$63:AR77)</f>
        <v>0</v>
      </c>
      <c r="AS78" s="315" t="e">
        <f t="shared" si="4"/>
        <v>#DIV/0!</v>
      </c>
      <c r="AT78" s="58"/>
      <c r="AU78" s="58">
        <v>16</v>
      </c>
      <c r="AV78" s="58">
        <f>+AV77+AV61</f>
        <v>0</v>
      </c>
      <c r="AW78" s="97">
        <f>FREQUENCY($F$9:$F$1008,AV78)-SUM($AW$63:AW77)</f>
        <v>0</v>
      </c>
      <c r="AX78" s="59" t="e">
        <f t="shared" si="5"/>
        <v>#DIV/0!</v>
      </c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  <c r="DA78" s="59"/>
      <c r="DB78" s="59"/>
      <c r="DC78" s="59"/>
      <c r="DD78" s="59"/>
      <c r="DE78" s="59"/>
      <c r="DF78" s="59"/>
      <c r="DG78" s="59"/>
      <c r="DH78" s="59"/>
      <c r="DI78" s="59"/>
      <c r="DJ78" s="59"/>
      <c r="DK78" s="59"/>
      <c r="DL78" s="59"/>
      <c r="DM78" s="59"/>
      <c r="DN78" s="59"/>
      <c r="DO78" s="59"/>
      <c r="DP78" s="59"/>
      <c r="DQ78" s="59"/>
      <c r="DR78" s="65"/>
    </row>
    <row r="79" spans="1:122" s="56" customFormat="1" ht="15.75" customHeight="1" x14ac:dyDescent="0.2">
      <c r="A79" s="74">
        <v>71</v>
      </c>
      <c r="B79" s="345"/>
      <c r="C79" s="55"/>
      <c r="D79" s="55"/>
      <c r="E79" s="55"/>
      <c r="F79" s="5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58"/>
      <c r="V79" s="58"/>
      <c r="W79" s="58"/>
      <c r="X79" s="58">
        <v>18</v>
      </c>
      <c r="Y79" s="58">
        <f>+Y78+Y61</f>
        <v>0</v>
      </c>
      <c r="Z79" s="97">
        <f>FREQUENCY($B$9:$B$1008,Y79)-SUM($Z$63:Z78)</f>
        <v>0</v>
      </c>
      <c r="AA79" s="315" t="e">
        <f t="shared" si="2"/>
        <v>#DIV/0!</v>
      </c>
      <c r="AB79" s="315"/>
      <c r="AC79" s="58"/>
      <c r="AD79" s="58">
        <v>17</v>
      </c>
      <c r="AE79" s="58">
        <f>+AE78+AE61</f>
        <v>0</v>
      </c>
      <c r="AF79" s="97">
        <f>FREQUENCY($C$9:$C$1008,AE79)-SUM($AF$63:AF78)</f>
        <v>0</v>
      </c>
      <c r="AG79" s="58" t="e">
        <f t="shared" si="6"/>
        <v>#DIV/0!</v>
      </c>
      <c r="AH79" s="58"/>
      <c r="AI79" s="58"/>
      <c r="AJ79" s="58">
        <v>17</v>
      </c>
      <c r="AK79" s="58">
        <f>+AK78+AK61</f>
        <v>0</v>
      </c>
      <c r="AL79" s="97">
        <f>FREQUENCY($D$9:$D$1008,AK79)-SUM($AL$63:AL78)</f>
        <v>0</v>
      </c>
      <c r="AM79" s="58" t="e">
        <f t="shared" si="3"/>
        <v>#DIV/0!</v>
      </c>
      <c r="AN79" s="58"/>
      <c r="AO79" s="58"/>
      <c r="AP79" s="315">
        <v>17</v>
      </c>
      <c r="AQ79" s="315">
        <f>+AQ78+AQ61</f>
        <v>0</v>
      </c>
      <c r="AR79" s="316">
        <f>FREQUENCY($E$9:$E$1008,AQ79)-SUM($AR$63:AR78)</f>
        <v>0</v>
      </c>
      <c r="AS79" s="315" t="e">
        <f t="shared" si="4"/>
        <v>#DIV/0!</v>
      </c>
      <c r="AT79" s="58"/>
      <c r="AU79" s="58">
        <v>17</v>
      </c>
      <c r="AV79" s="58">
        <f>+AV78+AV61</f>
        <v>0</v>
      </c>
      <c r="AW79" s="97">
        <f>FREQUENCY($F$9:$F$1008,AV79)-SUM($AW$63:AW78)</f>
        <v>0</v>
      </c>
      <c r="AX79" s="59" t="e">
        <f t="shared" si="5"/>
        <v>#DIV/0!</v>
      </c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  <c r="DA79" s="59"/>
      <c r="DB79" s="59"/>
      <c r="DC79" s="59"/>
      <c r="DD79" s="59"/>
      <c r="DE79" s="59"/>
      <c r="DF79" s="59"/>
      <c r="DG79" s="59"/>
      <c r="DH79" s="59"/>
      <c r="DI79" s="59"/>
      <c r="DJ79" s="59"/>
      <c r="DK79" s="59"/>
      <c r="DL79" s="59"/>
      <c r="DM79" s="59"/>
      <c r="DN79" s="59"/>
      <c r="DO79" s="59"/>
      <c r="DP79" s="59"/>
      <c r="DQ79" s="59"/>
      <c r="DR79" s="65"/>
    </row>
    <row r="80" spans="1:122" s="56" customFormat="1" ht="15.75" customHeight="1" x14ac:dyDescent="0.2">
      <c r="A80" s="74">
        <v>72</v>
      </c>
      <c r="B80" s="345"/>
      <c r="C80" s="55"/>
      <c r="D80" s="55"/>
      <c r="E80" s="55"/>
      <c r="F80" s="5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58"/>
      <c r="V80" s="58"/>
      <c r="W80" s="58"/>
      <c r="X80" s="58">
        <v>19</v>
      </c>
      <c r="Y80" s="58">
        <f>+Y79+Y61</f>
        <v>0</v>
      </c>
      <c r="Z80" s="97">
        <f>FREQUENCY($B$9:$B$1008,Y80)-SUM($Z$63:Z79)</f>
        <v>0</v>
      </c>
      <c r="AA80" s="315" t="e">
        <f t="shared" si="2"/>
        <v>#DIV/0!</v>
      </c>
      <c r="AB80" s="315"/>
      <c r="AC80" s="58"/>
      <c r="AD80" s="58">
        <v>18</v>
      </c>
      <c r="AE80" s="58">
        <f>+AE79+AE61</f>
        <v>0</v>
      </c>
      <c r="AF80" s="97">
        <f>FREQUENCY($C$9:$C$1008,AE80)-SUM($AF$63:AF79)</f>
        <v>0</v>
      </c>
      <c r="AG80" s="58" t="e">
        <f t="shared" si="6"/>
        <v>#DIV/0!</v>
      </c>
      <c r="AH80" s="58"/>
      <c r="AI80" s="58"/>
      <c r="AJ80" s="58">
        <v>18</v>
      </c>
      <c r="AK80" s="58">
        <f>+AK79+AK61</f>
        <v>0</v>
      </c>
      <c r="AL80" s="97">
        <f>FREQUENCY($D$9:$D$1008,AK80)-SUM($AL$63:AL79)</f>
        <v>0</v>
      </c>
      <c r="AM80" s="58" t="e">
        <f t="shared" si="3"/>
        <v>#DIV/0!</v>
      </c>
      <c r="AN80" s="58"/>
      <c r="AO80" s="58"/>
      <c r="AP80" s="315">
        <v>18</v>
      </c>
      <c r="AQ80" s="315">
        <f>+AQ79+AQ61</f>
        <v>0</v>
      </c>
      <c r="AR80" s="316">
        <f>FREQUENCY($E$9:$E$1008,AQ80)-SUM($AR$63:AR79)</f>
        <v>0</v>
      </c>
      <c r="AS80" s="315" t="e">
        <f t="shared" si="4"/>
        <v>#DIV/0!</v>
      </c>
      <c r="AT80" s="58"/>
      <c r="AU80" s="58">
        <v>18</v>
      </c>
      <c r="AV80" s="58">
        <f>+AV79+AV61</f>
        <v>0</v>
      </c>
      <c r="AW80" s="97">
        <f>FREQUENCY($F$9:$F$1008,AV80)-SUM($AW$63:AW79)</f>
        <v>0</v>
      </c>
      <c r="AX80" s="59" t="e">
        <f t="shared" si="5"/>
        <v>#DIV/0!</v>
      </c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  <c r="DA80" s="59"/>
      <c r="DB80" s="59"/>
      <c r="DC80" s="59"/>
      <c r="DD80" s="59"/>
      <c r="DE80" s="59"/>
      <c r="DF80" s="59"/>
      <c r="DG80" s="59"/>
      <c r="DH80" s="59"/>
      <c r="DI80" s="59"/>
      <c r="DJ80" s="59"/>
      <c r="DK80" s="59"/>
      <c r="DL80" s="59"/>
      <c r="DM80" s="59"/>
      <c r="DN80" s="59"/>
      <c r="DO80" s="59"/>
      <c r="DP80" s="59"/>
      <c r="DQ80" s="59"/>
      <c r="DR80" s="65"/>
    </row>
    <row r="81" spans="1:122" s="56" customFormat="1" ht="15.75" customHeight="1" x14ac:dyDescent="0.2">
      <c r="A81" s="74">
        <v>73</v>
      </c>
      <c r="B81" s="345"/>
      <c r="C81" s="55"/>
      <c r="D81" s="55"/>
      <c r="E81" s="55"/>
      <c r="F81" s="5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58"/>
      <c r="V81" s="58"/>
      <c r="W81" s="58"/>
      <c r="X81" s="58">
        <v>20</v>
      </c>
      <c r="Y81" s="58">
        <f>+Y80+Y61</f>
        <v>0</v>
      </c>
      <c r="Z81" s="97">
        <f>FREQUENCY($B$9:$B$1008,Y81)-SUM($Z$63:Z80)</f>
        <v>0</v>
      </c>
      <c r="AA81" s="315" t="e">
        <f t="shared" si="2"/>
        <v>#DIV/0!</v>
      </c>
      <c r="AB81" s="315"/>
      <c r="AC81" s="58"/>
      <c r="AD81" s="58">
        <v>19</v>
      </c>
      <c r="AE81" s="58">
        <f>+AE80+AE61</f>
        <v>0</v>
      </c>
      <c r="AF81" s="97">
        <f>FREQUENCY($C$9:$C$1008,AE81)-SUM($AF$63:AF80)</f>
        <v>0</v>
      </c>
      <c r="AG81" s="58" t="e">
        <f t="shared" si="6"/>
        <v>#DIV/0!</v>
      </c>
      <c r="AH81" s="58"/>
      <c r="AI81" s="58"/>
      <c r="AJ81" s="58">
        <v>19</v>
      </c>
      <c r="AK81" s="58">
        <f>+AK80+AK61</f>
        <v>0</v>
      </c>
      <c r="AL81" s="97">
        <f>FREQUENCY($D$9:$D$1008,AK81)-SUM($AL$63:AL80)</f>
        <v>0</v>
      </c>
      <c r="AM81" s="58" t="e">
        <f t="shared" si="3"/>
        <v>#DIV/0!</v>
      </c>
      <c r="AN81" s="58"/>
      <c r="AO81" s="58"/>
      <c r="AP81" s="315">
        <v>19</v>
      </c>
      <c r="AQ81" s="315">
        <f>+AQ80+AQ61</f>
        <v>0</v>
      </c>
      <c r="AR81" s="316">
        <f>FREQUENCY($E$9:$E$1008,AQ81)-SUM($AR$63:AR80)</f>
        <v>0</v>
      </c>
      <c r="AS81" s="315" t="e">
        <f t="shared" si="4"/>
        <v>#DIV/0!</v>
      </c>
      <c r="AT81" s="58"/>
      <c r="AU81" s="58">
        <v>19</v>
      </c>
      <c r="AV81" s="58">
        <f>+AV80+AV61</f>
        <v>0</v>
      </c>
      <c r="AW81" s="97">
        <f>FREQUENCY($F$9:$F$1008,AV81)-SUM($AW$63:AW80)</f>
        <v>0</v>
      </c>
      <c r="AX81" s="59" t="e">
        <f t="shared" si="5"/>
        <v>#DIV/0!</v>
      </c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  <c r="DA81" s="59"/>
      <c r="DB81" s="59"/>
      <c r="DC81" s="59"/>
      <c r="DD81" s="59"/>
      <c r="DE81" s="59"/>
      <c r="DF81" s="59"/>
      <c r="DG81" s="59"/>
      <c r="DH81" s="59"/>
      <c r="DI81" s="59"/>
      <c r="DJ81" s="59"/>
      <c r="DK81" s="59"/>
      <c r="DL81" s="59"/>
      <c r="DM81" s="59"/>
      <c r="DN81" s="59"/>
      <c r="DO81" s="59"/>
      <c r="DP81" s="59"/>
      <c r="DQ81" s="59"/>
      <c r="DR81" s="65"/>
    </row>
    <row r="82" spans="1:122" s="56" customFormat="1" ht="15.75" customHeight="1" x14ac:dyDescent="0.2">
      <c r="A82" s="74">
        <v>74</v>
      </c>
      <c r="B82" s="345"/>
      <c r="C82" s="55"/>
      <c r="D82" s="55"/>
      <c r="E82" s="55"/>
      <c r="F82" s="5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58"/>
      <c r="V82" s="58"/>
      <c r="W82" s="58"/>
      <c r="X82" s="58">
        <v>21</v>
      </c>
      <c r="Y82" s="58">
        <f>+Y81+Y61</f>
        <v>0</v>
      </c>
      <c r="Z82" s="97">
        <f>FREQUENCY($B$9:$B$1008,Y82)-SUM($Z$63:Z81)</f>
        <v>0</v>
      </c>
      <c r="AA82" s="315" t="e">
        <f t="shared" si="2"/>
        <v>#DIV/0!</v>
      </c>
      <c r="AB82" s="315"/>
      <c r="AC82" s="58"/>
      <c r="AD82" s="58">
        <v>20</v>
      </c>
      <c r="AE82" s="58">
        <f>+AE81+AE61</f>
        <v>0</v>
      </c>
      <c r="AF82" s="97">
        <f>FREQUENCY($C$9:$C$1008,AE82)-SUM($AF$63:AF81)</f>
        <v>0</v>
      </c>
      <c r="AG82" s="58" t="e">
        <f t="shared" si="6"/>
        <v>#DIV/0!</v>
      </c>
      <c r="AH82" s="58"/>
      <c r="AI82" s="58"/>
      <c r="AJ82" s="58">
        <v>20</v>
      </c>
      <c r="AK82" s="58">
        <f>+AK81+AK61</f>
        <v>0</v>
      </c>
      <c r="AL82" s="97">
        <f>FREQUENCY($D$9:$D$1008,AK82)-SUM($AL$63:AL81)</f>
        <v>0</v>
      </c>
      <c r="AM82" s="58" t="e">
        <f t="shared" si="3"/>
        <v>#DIV/0!</v>
      </c>
      <c r="AN82" s="58"/>
      <c r="AO82" s="58"/>
      <c r="AP82" s="315">
        <v>20</v>
      </c>
      <c r="AQ82" s="315">
        <f>+AQ81+AQ61</f>
        <v>0</v>
      </c>
      <c r="AR82" s="316">
        <f>FREQUENCY($E$9:$E$1008,AQ82)-SUM($AR$63:AR81)</f>
        <v>0</v>
      </c>
      <c r="AS82" s="315" t="e">
        <f t="shared" si="4"/>
        <v>#DIV/0!</v>
      </c>
      <c r="AT82" s="58"/>
      <c r="AU82" s="58">
        <v>20</v>
      </c>
      <c r="AV82" s="58">
        <f>+AV81+AV61</f>
        <v>0</v>
      </c>
      <c r="AW82" s="97">
        <f>FREQUENCY($F$9:$F$1008,AV82)-SUM($AW$63:AW81)</f>
        <v>0</v>
      </c>
      <c r="AX82" s="59" t="e">
        <f t="shared" si="5"/>
        <v>#DIV/0!</v>
      </c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59"/>
      <c r="DJ82" s="59"/>
      <c r="DK82" s="59"/>
      <c r="DL82" s="59"/>
      <c r="DM82" s="59"/>
      <c r="DN82" s="59"/>
      <c r="DO82" s="59"/>
      <c r="DP82" s="59"/>
      <c r="DQ82" s="59"/>
      <c r="DR82" s="65"/>
    </row>
    <row r="83" spans="1:122" s="56" customFormat="1" ht="15.75" customHeight="1" x14ac:dyDescent="0.2">
      <c r="A83" s="74">
        <v>75</v>
      </c>
      <c r="B83" s="345"/>
      <c r="C83" s="55"/>
      <c r="D83" s="55"/>
      <c r="E83" s="55"/>
      <c r="F83" s="5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58"/>
      <c r="V83" s="58"/>
      <c r="W83" s="58"/>
      <c r="X83" s="58"/>
      <c r="Y83" s="58">
        <f>+Y82+Y61</f>
        <v>0</v>
      </c>
      <c r="Z83" s="97">
        <f>FREQUENCY($B$9:$B$1008,Y83)-SUM($Z$63:Z82)</f>
        <v>0</v>
      </c>
      <c r="AA83" s="315" t="e">
        <f t="shared" si="2"/>
        <v>#DIV/0!</v>
      </c>
      <c r="AB83" s="315"/>
      <c r="AC83" s="58"/>
      <c r="AD83" s="58">
        <v>21</v>
      </c>
      <c r="AE83" s="58">
        <f>+AE82+AE61</f>
        <v>0</v>
      </c>
      <c r="AF83" s="97">
        <f>FREQUENCY($C$9:$C$1008,AE83)-SUM($AF$63:AF82)</f>
        <v>0</v>
      </c>
      <c r="AG83" s="58" t="e">
        <f t="shared" si="6"/>
        <v>#DIV/0!</v>
      </c>
      <c r="AH83" s="58"/>
      <c r="AI83" s="58"/>
      <c r="AJ83" s="58">
        <v>21</v>
      </c>
      <c r="AK83" s="58">
        <f>+AK82+AK61</f>
        <v>0</v>
      </c>
      <c r="AL83" s="97">
        <f>FREQUENCY($D$9:$D$1008,AK83)-SUM($AL$63:AL82)</f>
        <v>0</v>
      </c>
      <c r="AM83" s="58" t="e">
        <f t="shared" si="3"/>
        <v>#DIV/0!</v>
      </c>
      <c r="AN83" s="58"/>
      <c r="AO83" s="58"/>
      <c r="AP83" s="315">
        <v>21</v>
      </c>
      <c r="AQ83" s="315">
        <f>+AQ82+AQ61</f>
        <v>0</v>
      </c>
      <c r="AR83" s="316">
        <f>FREQUENCY($E$9:$E$1008,AQ83)-SUM($AR$63:AR82)</f>
        <v>0</v>
      </c>
      <c r="AS83" s="315" t="e">
        <f t="shared" si="4"/>
        <v>#DIV/0!</v>
      </c>
      <c r="AT83" s="58"/>
      <c r="AU83" s="58">
        <v>21</v>
      </c>
      <c r="AV83" s="58">
        <f>+AV82+AV61</f>
        <v>0</v>
      </c>
      <c r="AW83" s="97">
        <f>FREQUENCY($F$9:$F$1008,AV83)-SUM($AW$63:AW82)</f>
        <v>0</v>
      </c>
      <c r="AX83" s="59" t="e">
        <f t="shared" si="5"/>
        <v>#DIV/0!</v>
      </c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  <c r="DA83" s="59"/>
      <c r="DB83" s="59"/>
      <c r="DC83" s="59"/>
      <c r="DD83" s="59"/>
      <c r="DE83" s="59"/>
      <c r="DF83" s="59"/>
      <c r="DG83" s="59"/>
      <c r="DH83" s="59"/>
      <c r="DI83" s="59"/>
      <c r="DJ83" s="59"/>
      <c r="DK83" s="59"/>
      <c r="DL83" s="59"/>
      <c r="DM83" s="59"/>
      <c r="DN83" s="59"/>
      <c r="DO83" s="59"/>
      <c r="DP83" s="59"/>
      <c r="DQ83" s="59"/>
      <c r="DR83" s="65"/>
    </row>
    <row r="84" spans="1:122" s="56" customFormat="1" ht="15.75" customHeight="1" x14ac:dyDescent="0.2">
      <c r="A84" s="74">
        <v>76</v>
      </c>
      <c r="B84" s="345"/>
      <c r="C84" s="55"/>
      <c r="D84" s="55"/>
      <c r="E84" s="55"/>
      <c r="F84" s="5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58"/>
      <c r="V84" s="58"/>
      <c r="W84" s="58"/>
      <c r="X84" s="58"/>
      <c r="Y84" s="58">
        <f>+Y83+Y61</f>
        <v>0</v>
      </c>
      <c r="Z84" s="97">
        <f>FREQUENCY($B$9:$B$1008,Y84)-SUM($Z$63:Z83)</f>
        <v>0</v>
      </c>
      <c r="AA84" s="315" t="e">
        <f t="shared" si="2"/>
        <v>#DIV/0!</v>
      </c>
      <c r="AB84" s="315"/>
      <c r="AC84" s="58"/>
      <c r="AD84" s="58"/>
      <c r="AE84" s="58">
        <f>+AE83+AE61</f>
        <v>0</v>
      </c>
      <c r="AF84" s="97">
        <f>FREQUENCY($C$9:$C$1008,AE84)-SUM($AF$63:AF83)</f>
        <v>0</v>
      </c>
      <c r="AG84" s="58" t="e">
        <f t="shared" si="6"/>
        <v>#DIV/0!</v>
      </c>
      <c r="AH84" s="58"/>
      <c r="AI84" s="58"/>
      <c r="AJ84" s="58"/>
      <c r="AK84" s="58">
        <f>+AK83+AK61</f>
        <v>0</v>
      </c>
      <c r="AL84" s="97">
        <f>FREQUENCY($D$9:$D$1008,AK84)-SUM($AL$63:AL83)</f>
        <v>0</v>
      </c>
      <c r="AM84" s="58" t="e">
        <f t="shared" si="3"/>
        <v>#DIV/0!</v>
      </c>
      <c r="AN84" s="58"/>
      <c r="AO84" s="58"/>
      <c r="AP84" s="315"/>
      <c r="AQ84" s="315">
        <f>+AQ83+AQ61</f>
        <v>0</v>
      </c>
      <c r="AR84" s="316">
        <f>FREQUENCY($E$9:$E$1008,AQ84)-SUM($AR$63:AR83)</f>
        <v>0</v>
      </c>
      <c r="AS84" s="315" t="e">
        <f t="shared" si="4"/>
        <v>#DIV/0!</v>
      </c>
      <c r="AT84" s="58"/>
      <c r="AU84" s="58"/>
      <c r="AV84" s="58">
        <f>+AV83+AV61</f>
        <v>0</v>
      </c>
      <c r="AW84" s="97">
        <f>FREQUENCY($F$9:$F$1008,AV84)-SUM($AW$63:AW83)</f>
        <v>0</v>
      </c>
      <c r="AX84" s="59" t="e">
        <f t="shared" si="5"/>
        <v>#DIV/0!</v>
      </c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  <c r="DA84" s="59"/>
      <c r="DB84" s="59"/>
      <c r="DC84" s="59"/>
      <c r="DD84" s="59"/>
      <c r="DE84" s="59"/>
      <c r="DF84" s="59"/>
      <c r="DG84" s="59"/>
      <c r="DH84" s="59"/>
      <c r="DI84" s="59"/>
      <c r="DJ84" s="59"/>
      <c r="DK84" s="59"/>
      <c r="DL84" s="59"/>
      <c r="DM84" s="59"/>
      <c r="DN84" s="59"/>
      <c r="DO84" s="59"/>
      <c r="DP84" s="59"/>
      <c r="DQ84" s="59"/>
      <c r="DR84" s="65"/>
    </row>
    <row r="85" spans="1:122" s="56" customFormat="1" ht="15.75" customHeight="1" x14ac:dyDescent="0.2">
      <c r="A85" s="74">
        <v>77</v>
      </c>
      <c r="B85" s="345"/>
      <c r="C85" s="55"/>
      <c r="D85" s="55"/>
      <c r="E85" s="55"/>
      <c r="F85" s="5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58"/>
      <c r="V85" s="58"/>
      <c r="W85" s="58"/>
      <c r="X85" s="58"/>
      <c r="Y85" s="58"/>
      <c r="Z85" s="58">
        <f>SUM(Z63:Z84)</f>
        <v>0</v>
      </c>
      <c r="AA85" s="315" t="e">
        <f>SUM(AA63:AA84)</f>
        <v>#DIV/0!</v>
      </c>
      <c r="AB85" s="315"/>
      <c r="AC85" s="58"/>
      <c r="AD85" s="58"/>
      <c r="AE85" s="58"/>
      <c r="AF85" s="58">
        <f>SUM(AF63:AF84)</f>
        <v>0</v>
      </c>
      <c r="AG85" s="58"/>
      <c r="AH85" s="58"/>
      <c r="AI85" s="58"/>
      <c r="AJ85" s="58"/>
      <c r="AK85" s="58"/>
      <c r="AL85" s="58">
        <f>SUM(AL63:AL84)</f>
        <v>0</v>
      </c>
      <c r="AM85" s="58"/>
      <c r="AN85" s="58"/>
      <c r="AO85" s="58"/>
      <c r="AP85" s="315"/>
      <c r="AQ85" s="315"/>
      <c r="AR85" s="315">
        <f>SUM(AR63:AR84)</f>
        <v>0</v>
      </c>
      <c r="AS85" s="315"/>
      <c r="AT85" s="58"/>
      <c r="AU85" s="58"/>
      <c r="AV85" s="58"/>
      <c r="AW85" s="58">
        <f>SUM(AW63:AW84)</f>
        <v>0</v>
      </c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  <c r="DA85" s="59"/>
      <c r="DB85" s="59"/>
      <c r="DC85" s="59"/>
      <c r="DD85" s="59"/>
      <c r="DE85" s="59"/>
      <c r="DF85" s="59"/>
      <c r="DG85" s="59"/>
      <c r="DH85" s="59"/>
      <c r="DI85" s="59"/>
      <c r="DJ85" s="59"/>
      <c r="DK85" s="59"/>
      <c r="DL85" s="59"/>
      <c r="DM85" s="59"/>
      <c r="DN85" s="59"/>
      <c r="DO85" s="59"/>
      <c r="DP85" s="59"/>
      <c r="DQ85" s="59"/>
      <c r="DR85" s="65"/>
    </row>
    <row r="86" spans="1:122" s="56" customFormat="1" ht="15.75" customHeight="1" x14ac:dyDescent="0.2">
      <c r="A86" s="74">
        <v>78</v>
      </c>
      <c r="B86" s="345"/>
      <c r="C86" s="55"/>
      <c r="D86" s="55"/>
      <c r="E86" s="55"/>
      <c r="F86" s="5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58"/>
      <c r="V86" s="58"/>
      <c r="W86" s="58"/>
      <c r="X86" s="58"/>
      <c r="Y86" s="58"/>
      <c r="Z86" s="58"/>
      <c r="AA86" s="315"/>
      <c r="AB86" s="315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315"/>
      <c r="AQ86" s="315"/>
      <c r="AR86" s="315"/>
      <c r="AS86" s="315"/>
      <c r="AT86" s="58"/>
      <c r="AU86" s="58"/>
      <c r="AV86" s="58"/>
      <c r="AW86" s="58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  <c r="DA86" s="59"/>
      <c r="DB86" s="59"/>
      <c r="DC86" s="59"/>
      <c r="DD86" s="59"/>
      <c r="DE86" s="59"/>
      <c r="DF86" s="59"/>
      <c r="DG86" s="59"/>
      <c r="DH86" s="59"/>
      <c r="DI86" s="59"/>
      <c r="DJ86" s="59"/>
      <c r="DK86" s="59"/>
      <c r="DL86" s="59"/>
      <c r="DM86" s="59"/>
      <c r="DN86" s="59"/>
      <c r="DO86" s="59"/>
      <c r="DP86" s="59"/>
      <c r="DQ86" s="59"/>
      <c r="DR86" s="65"/>
    </row>
    <row r="87" spans="1:122" s="56" customFormat="1" ht="15.75" customHeight="1" x14ac:dyDescent="0.2">
      <c r="A87" s="74">
        <v>79</v>
      </c>
      <c r="B87" s="345"/>
      <c r="C87" s="55"/>
      <c r="D87" s="55"/>
      <c r="E87" s="55"/>
      <c r="F87" s="5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58"/>
      <c r="V87" s="58"/>
      <c r="W87" s="58"/>
      <c r="X87" s="58"/>
      <c r="Y87" s="58"/>
      <c r="Z87" s="58"/>
      <c r="AA87" s="315"/>
      <c r="AB87" s="315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315"/>
      <c r="AQ87" s="315"/>
      <c r="AR87" s="315"/>
      <c r="AS87" s="315"/>
      <c r="AT87" s="58"/>
      <c r="AU87" s="58"/>
      <c r="AV87" s="58"/>
      <c r="AW87" s="58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  <c r="DA87" s="59"/>
      <c r="DB87" s="59"/>
      <c r="DC87" s="59"/>
      <c r="DD87" s="59"/>
      <c r="DE87" s="59"/>
      <c r="DF87" s="59"/>
      <c r="DG87" s="59"/>
      <c r="DH87" s="59"/>
      <c r="DI87" s="59"/>
      <c r="DJ87" s="59"/>
      <c r="DK87" s="59"/>
      <c r="DL87" s="59"/>
      <c r="DM87" s="59"/>
      <c r="DN87" s="59"/>
      <c r="DO87" s="59"/>
      <c r="DP87" s="59"/>
      <c r="DQ87" s="59"/>
      <c r="DR87" s="65"/>
    </row>
    <row r="88" spans="1:122" ht="15.75" customHeight="1" x14ac:dyDescent="0.2">
      <c r="A88" s="74">
        <v>80</v>
      </c>
      <c r="B88" s="345"/>
      <c r="C88" s="55"/>
      <c r="D88" s="55"/>
      <c r="E88" s="55"/>
      <c r="F88" s="5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T88" s="65"/>
      <c r="U88" s="58"/>
      <c r="V88" s="58"/>
      <c r="W88" s="58"/>
      <c r="X88" s="58"/>
      <c r="Y88" s="58"/>
      <c r="Z88" s="58"/>
      <c r="AC88" s="58"/>
      <c r="AD88" s="58"/>
      <c r="AE88" s="58"/>
      <c r="AF88" s="58"/>
      <c r="AG88" s="58"/>
      <c r="AH88" s="58"/>
      <c r="AI88" s="58"/>
      <c r="AZ88" s="59"/>
      <c r="BA88" s="59"/>
      <c r="BB88" s="59"/>
      <c r="BC88" s="59"/>
      <c r="DR88" s="65"/>
    </row>
    <row r="89" spans="1:122" ht="15.75" customHeight="1" x14ac:dyDescent="0.2">
      <c r="A89" s="74">
        <v>81</v>
      </c>
      <c r="B89" s="345"/>
      <c r="C89" s="55"/>
      <c r="D89" s="55"/>
      <c r="E89" s="55"/>
      <c r="F89" s="5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T89" s="65"/>
      <c r="U89" s="58"/>
      <c r="V89" s="58"/>
      <c r="W89" s="58"/>
      <c r="X89" s="58"/>
      <c r="Y89" s="58"/>
      <c r="Z89" s="58"/>
      <c r="AC89" s="58"/>
      <c r="AD89" s="58"/>
      <c r="AE89" s="58"/>
      <c r="AF89" s="58"/>
      <c r="AG89" s="58"/>
      <c r="AH89" s="58"/>
      <c r="AI89" s="58"/>
      <c r="AZ89" s="59"/>
      <c r="BA89" s="59"/>
      <c r="BB89" s="59"/>
      <c r="BC89" s="59"/>
      <c r="DR89" s="65"/>
    </row>
    <row r="90" spans="1:122" ht="15.75" customHeight="1" x14ac:dyDescent="0.2">
      <c r="A90" s="74">
        <v>82</v>
      </c>
      <c r="B90" s="345"/>
      <c r="C90" s="55"/>
      <c r="D90" s="55"/>
      <c r="E90" s="55"/>
      <c r="F90" s="5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T90" s="65"/>
      <c r="U90" s="58"/>
      <c r="V90" s="58"/>
      <c r="W90" s="58"/>
      <c r="X90" s="58"/>
      <c r="Y90" s="58"/>
      <c r="Z90" s="58"/>
      <c r="AC90" s="58"/>
      <c r="AD90" s="58"/>
      <c r="AE90" s="58"/>
      <c r="AF90" s="58"/>
      <c r="AG90" s="58"/>
      <c r="AH90" s="58"/>
      <c r="AI90" s="58"/>
      <c r="AZ90" s="59"/>
      <c r="BA90" s="59"/>
      <c r="BB90" s="59"/>
      <c r="BC90" s="59"/>
      <c r="DR90" s="65"/>
    </row>
    <row r="91" spans="1:122" ht="15.75" customHeight="1" x14ac:dyDescent="0.2">
      <c r="A91" s="74">
        <v>83</v>
      </c>
      <c r="B91" s="345"/>
      <c r="C91" s="55"/>
      <c r="D91" s="55"/>
      <c r="E91" s="55"/>
      <c r="F91" s="5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T91" s="65"/>
      <c r="U91" s="58"/>
      <c r="V91" s="58"/>
      <c r="W91" s="58"/>
      <c r="X91" s="58"/>
      <c r="Y91" s="58"/>
      <c r="Z91" s="58"/>
      <c r="AC91" s="58"/>
      <c r="AD91" s="58"/>
      <c r="AE91" s="58"/>
      <c r="AF91" s="58"/>
      <c r="AG91" s="58"/>
      <c r="AH91" s="58"/>
      <c r="AI91" s="58"/>
      <c r="AZ91" s="59"/>
      <c r="BA91" s="59"/>
      <c r="BB91" s="59"/>
      <c r="BC91" s="59"/>
      <c r="DR91" s="65"/>
    </row>
    <row r="92" spans="1:122" ht="15.75" customHeight="1" x14ac:dyDescent="0.2">
      <c r="A92" s="74">
        <v>84</v>
      </c>
      <c r="B92" s="345"/>
      <c r="C92" s="55"/>
      <c r="D92" s="55"/>
      <c r="E92" s="55"/>
      <c r="F92" s="5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T92" s="65"/>
      <c r="U92" s="58"/>
      <c r="V92" s="58"/>
      <c r="W92" s="58"/>
      <c r="X92" s="58"/>
      <c r="Y92" s="58"/>
      <c r="Z92" s="58"/>
      <c r="AC92" s="58"/>
      <c r="AD92" s="58"/>
      <c r="AE92" s="58"/>
      <c r="AF92" s="58"/>
      <c r="AG92" s="58"/>
      <c r="AH92" s="58"/>
      <c r="AI92" s="58"/>
      <c r="AZ92" s="59"/>
      <c r="BA92" s="59"/>
      <c r="BB92" s="59"/>
      <c r="BC92" s="59"/>
      <c r="DR92" s="65"/>
    </row>
    <row r="93" spans="1:122" ht="15.75" customHeight="1" x14ac:dyDescent="0.2">
      <c r="A93" s="74">
        <v>85</v>
      </c>
      <c r="B93" s="345"/>
      <c r="C93" s="55"/>
      <c r="D93" s="55"/>
      <c r="E93" s="55"/>
      <c r="F93" s="5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T93" s="65"/>
      <c r="U93" s="58"/>
      <c r="V93" s="58"/>
      <c r="W93" s="58"/>
      <c r="X93" s="58"/>
      <c r="Y93" s="58"/>
      <c r="Z93" s="58"/>
      <c r="AC93" s="58"/>
      <c r="AD93" s="58"/>
      <c r="AE93" s="58"/>
      <c r="AF93" s="58"/>
      <c r="AG93" s="58"/>
      <c r="AH93" s="58"/>
      <c r="AI93" s="58"/>
      <c r="AZ93" s="59"/>
      <c r="BA93" s="59"/>
      <c r="BB93" s="59"/>
      <c r="BC93" s="59"/>
      <c r="DR93" s="65"/>
    </row>
    <row r="94" spans="1:122" ht="15.75" customHeight="1" x14ac:dyDescent="0.2">
      <c r="A94" s="74">
        <v>86</v>
      </c>
      <c r="B94" s="345"/>
      <c r="C94" s="55"/>
      <c r="D94" s="55"/>
      <c r="E94" s="55"/>
      <c r="F94" s="5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T94" s="65"/>
      <c r="U94" s="58"/>
      <c r="V94" s="58"/>
      <c r="W94" s="58"/>
      <c r="X94" s="58"/>
      <c r="Y94" s="58"/>
      <c r="Z94" s="58"/>
      <c r="AC94" s="58"/>
      <c r="AD94" s="58"/>
      <c r="AE94" s="58"/>
      <c r="AF94" s="58"/>
      <c r="AG94" s="58"/>
      <c r="AH94" s="58"/>
      <c r="AI94" s="58"/>
      <c r="AZ94" s="59"/>
      <c r="BA94" s="59"/>
      <c r="BB94" s="59"/>
      <c r="BC94" s="59"/>
      <c r="DR94" s="65"/>
    </row>
    <row r="95" spans="1:122" ht="15.75" customHeight="1" x14ac:dyDescent="0.2">
      <c r="A95" s="74">
        <v>87</v>
      </c>
      <c r="B95" s="345"/>
      <c r="C95" s="55"/>
      <c r="D95" s="55"/>
      <c r="E95" s="55"/>
      <c r="F95" s="5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T95" s="65"/>
      <c r="U95" s="58"/>
      <c r="V95" s="58"/>
      <c r="W95" s="58"/>
      <c r="X95" s="58"/>
      <c r="Y95" s="58"/>
      <c r="Z95" s="58"/>
      <c r="AC95" s="58"/>
      <c r="AD95" s="58"/>
      <c r="AE95" s="58"/>
      <c r="AF95" s="58"/>
      <c r="AG95" s="58"/>
      <c r="AH95" s="58"/>
      <c r="AI95" s="58"/>
      <c r="AZ95" s="59"/>
      <c r="BA95" s="59"/>
      <c r="BB95" s="59"/>
      <c r="BC95" s="59"/>
      <c r="DR95" s="65"/>
    </row>
    <row r="96" spans="1:122" ht="15.75" customHeight="1" x14ac:dyDescent="0.2">
      <c r="A96" s="74">
        <v>88</v>
      </c>
      <c r="B96" s="345"/>
      <c r="C96" s="55"/>
      <c r="D96" s="55"/>
      <c r="E96" s="55"/>
      <c r="F96" s="5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T96" s="65"/>
      <c r="U96" s="58"/>
      <c r="V96" s="58"/>
      <c r="W96" s="58"/>
      <c r="X96" s="58"/>
      <c r="Y96" s="58"/>
      <c r="Z96" s="58"/>
      <c r="AC96" s="58"/>
      <c r="AD96" s="58"/>
      <c r="AE96" s="58"/>
      <c r="AF96" s="58"/>
      <c r="AG96" s="58"/>
      <c r="AH96" s="58"/>
      <c r="AI96" s="58"/>
      <c r="AZ96" s="59"/>
      <c r="BA96" s="59"/>
      <c r="BB96" s="59"/>
      <c r="BC96" s="59"/>
      <c r="DR96" s="65"/>
    </row>
    <row r="97" spans="1:122" ht="15.75" customHeight="1" x14ac:dyDescent="0.2">
      <c r="A97" s="74">
        <v>89</v>
      </c>
      <c r="B97" s="345"/>
      <c r="C97" s="55"/>
      <c r="D97" s="55"/>
      <c r="E97" s="55"/>
      <c r="F97" s="5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T97" s="65"/>
      <c r="U97" s="58"/>
      <c r="V97" s="58"/>
      <c r="W97" s="58"/>
      <c r="X97" s="58"/>
      <c r="Y97" s="58"/>
      <c r="Z97" s="58"/>
      <c r="AC97" s="58"/>
      <c r="AD97" s="58"/>
      <c r="AE97" s="58"/>
      <c r="AF97" s="58"/>
      <c r="AG97" s="58"/>
      <c r="AH97" s="58"/>
      <c r="AI97" s="58"/>
      <c r="AZ97" s="59"/>
      <c r="BA97" s="59"/>
      <c r="BB97" s="59"/>
      <c r="BC97" s="59"/>
      <c r="DR97" s="65"/>
    </row>
    <row r="98" spans="1:122" ht="15.75" customHeight="1" x14ac:dyDescent="0.2">
      <c r="A98" s="74">
        <v>90</v>
      </c>
      <c r="B98" s="345"/>
      <c r="C98" s="55"/>
      <c r="D98" s="55"/>
      <c r="E98" s="55"/>
      <c r="F98" s="5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T98" s="65"/>
      <c r="U98" s="58"/>
      <c r="V98" s="58"/>
      <c r="W98" s="58"/>
      <c r="X98" s="58"/>
      <c r="Y98" s="58"/>
      <c r="Z98" s="58"/>
      <c r="AC98" s="58"/>
      <c r="AD98" s="58"/>
      <c r="AE98" s="58"/>
      <c r="AF98" s="58"/>
      <c r="AG98" s="58"/>
      <c r="AH98" s="58"/>
      <c r="AI98" s="58"/>
      <c r="AZ98" s="59"/>
      <c r="BA98" s="59"/>
      <c r="BB98" s="59"/>
      <c r="BC98" s="59"/>
      <c r="DR98" s="65"/>
    </row>
    <row r="99" spans="1:122" ht="15.75" customHeight="1" x14ac:dyDescent="0.2">
      <c r="A99" s="74">
        <v>91</v>
      </c>
      <c r="B99" s="345"/>
      <c r="C99" s="55"/>
      <c r="D99" s="55"/>
      <c r="E99" s="55"/>
      <c r="F99" s="5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T99" s="65"/>
      <c r="U99" s="58"/>
      <c r="V99" s="58"/>
      <c r="W99" s="58"/>
      <c r="X99" s="58"/>
      <c r="Y99" s="58"/>
      <c r="Z99" s="58"/>
      <c r="AC99" s="58"/>
      <c r="AD99" s="58"/>
      <c r="AE99" s="58"/>
      <c r="AF99" s="58"/>
      <c r="AG99" s="58"/>
      <c r="AH99" s="58"/>
      <c r="AI99" s="58"/>
      <c r="AZ99" s="59"/>
      <c r="BA99" s="59"/>
      <c r="BB99" s="59"/>
      <c r="BC99" s="59"/>
      <c r="DR99" s="65"/>
    </row>
    <row r="100" spans="1:122" ht="15.75" customHeight="1" x14ac:dyDescent="0.2">
      <c r="A100" s="74">
        <v>92</v>
      </c>
      <c r="B100" s="345"/>
      <c r="C100" s="55"/>
      <c r="D100" s="55"/>
      <c r="E100" s="55"/>
      <c r="F100" s="5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T100" s="65"/>
      <c r="U100" s="58"/>
      <c r="V100" s="58"/>
      <c r="W100" s="58"/>
      <c r="X100" s="58"/>
      <c r="Y100" s="58"/>
      <c r="Z100" s="58"/>
      <c r="AC100" s="58"/>
      <c r="AD100" s="58"/>
      <c r="AE100" s="58"/>
      <c r="AF100" s="58"/>
      <c r="AG100" s="58"/>
      <c r="AH100" s="58"/>
      <c r="AI100" s="58"/>
      <c r="AZ100" s="59"/>
      <c r="BA100" s="59"/>
      <c r="BB100" s="59"/>
      <c r="BC100" s="59"/>
      <c r="DR100" s="65"/>
    </row>
    <row r="101" spans="1:122" ht="15.75" customHeight="1" x14ac:dyDescent="0.2">
      <c r="A101" s="74">
        <v>93</v>
      </c>
      <c r="B101" s="345"/>
      <c r="C101" s="55"/>
      <c r="D101" s="55"/>
      <c r="E101" s="55"/>
      <c r="F101" s="5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T101" s="65"/>
      <c r="U101" s="58"/>
      <c r="V101" s="58"/>
      <c r="W101" s="58"/>
      <c r="X101" s="58"/>
      <c r="Y101" s="58"/>
      <c r="Z101" s="58"/>
      <c r="AC101" s="58"/>
      <c r="AD101" s="58"/>
      <c r="AE101" s="58"/>
      <c r="AF101" s="58"/>
      <c r="AG101" s="58"/>
      <c r="AH101" s="58"/>
      <c r="AI101" s="58"/>
      <c r="AZ101" s="59"/>
      <c r="BA101" s="59"/>
      <c r="BB101" s="59"/>
      <c r="BC101" s="59"/>
      <c r="DR101" s="65"/>
    </row>
    <row r="102" spans="1:122" ht="15.75" customHeight="1" x14ac:dyDescent="0.2">
      <c r="A102" s="74">
        <v>94</v>
      </c>
      <c r="B102" s="345"/>
      <c r="C102" s="55"/>
      <c r="D102" s="55"/>
      <c r="E102" s="55"/>
      <c r="F102" s="5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T102" s="65"/>
      <c r="U102" s="58"/>
      <c r="V102" s="58"/>
      <c r="W102" s="58"/>
      <c r="X102" s="58"/>
      <c r="Y102" s="58"/>
      <c r="Z102" s="58"/>
      <c r="AC102" s="58"/>
      <c r="AD102" s="58"/>
      <c r="AE102" s="58"/>
      <c r="AF102" s="58"/>
      <c r="AG102" s="58"/>
      <c r="AH102" s="58"/>
      <c r="AI102" s="58"/>
      <c r="AZ102" s="59"/>
      <c r="BA102" s="59"/>
      <c r="BB102" s="59"/>
      <c r="BC102" s="59"/>
      <c r="DR102" s="65"/>
    </row>
    <row r="103" spans="1:122" ht="15.75" customHeight="1" x14ac:dyDescent="0.2">
      <c r="A103" s="74">
        <v>95</v>
      </c>
      <c r="B103" s="345"/>
      <c r="C103" s="55"/>
      <c r="D103" s="55"/>
      <c r="E103" s="55"/>
      <c r="F103" s="5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T103" s="65"/>
      <c r="U103" s="58"/>
      <c r="V103" s="58"/>
      <c r="W103" s="58"/>
      <c r="X103" s="58"/>
      <c r="Y103" s="58"/>
      <c r="Z103" s="58"/>
      <c r="AC103" s="58"/>
      <c r="AD103" s="58"/>
      <c r="AE103" s="58"/>
      <c r="AF103" s="58"/>
      <c r="AG103" s="58"/>
      <c r="AH103" s="58"/>
      <c r="AI103" s="58"/>
      <c r="AZ103" s="59"/>
      <c r="BA103" s="59"/>
      <c r="BB103" s="59"/>
      <c r="BC103" s="59"/>
      <c r="DR103" s="65"/>
    </row>
    <row r="104" spans="1:122" ht="15.75" customHeight="1" x14ac:dyDescent="0.2">
      <c r="A104" s="74">
        <v>96</v>
      </c>
      <c r="B104" s="345"/>
      <c r="C104" s="55"/>
      <c r="D104" s="55"/>
      <c r="E104" s="55"/>
      <c r="F104" s="5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T104" s="65"/>
      <c r="U104" s="58"/>
      <c r="V104" s="58"/>
      <c r="W104" s="58"/>
      <c r="X104" s="58"/>
      <c r="Y104" s="58"/>
      <c r="Z104" s="58"/>
      <c r="AC104" s="58"/>
      <c r="AD104" s="58"/>
      <c r="AE104" s="58"/>
      <c r="AF104" s="58"/>
      <c r="AG104" s="58"/>
      <c r="AH104" s="58"/>
      <c r="AI104" s="58"/>
      <c r="AZ104" s="59"/>
      <c r="BA104" s="59"/>
      <c r="BB104" s="59"/>
      <c r="BC104" s="59"/>
      <c r="DR104" s="65"/>
    </row>
    <row r="105" spans="1:122" ht="15.75" customHeight="1" x14ac:dyDescent="0.2">
      <c r="A105" s="74">
        <v>97</v>
      </c>
      <c r="B105" s="345"/>
      <c r="C105" s="55"/>
      <c r="D105" s="55"/>
      <c r="E105" s="55"/>
      <c r="F105" s="5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T105" s="65"/>
      <c r="U105" s="58"/>
      <c r="V105" s="58"/>
      <c r="W105" s="58"/>
      <c r="X105" s="58"/>
      <c r="Y105" s="58"/>
      <c r="Z105" s="58"/>
      <c r="AC105" s="58"/>
      <c r="AD105" s="58"/>
      <c r="AE105" s="58"/>
      <c r="AF105" s="58"/>
      <c r="AG105" s="58"/>
      <c r="AH105" s="58"/>
      <c r="AI105" s="58"/>
      <c r="AZ105" s="59"/>
      <c r="BA105" s="59"/>
      <c r="BB105" s="59"/>
      <c r="BC105" s="59"/>
      <c r="DR105" s="65"/>
    </row>
    <row r="106" spans="1:122" ht="15.75" customHeight="1" x14ac:dyDescent="0.2">
      <c r="A106" s="74">
        <v>98</v>
      </c>
      <c r="B106" s="345"/>
      <c r="C106" s="55"/>
      <c r="D106" s="55"/>
      <c r="E106" s="55"/>
      <c r="F106" s="5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T106" s="65"/>
      <c r="U106" s="58"/>
      <c r="V106" s="58"/>
      <c r="W106" s="58"/>
      <c r="X106" s="58"/>
      <c r="Y106" s="58"/>
      <c r="Z106" s="58"/>
      <c r="AC106" s="58"/>
      <c r="AD106" s="58"/>
      <c r="AE106" s="58"/>
      <c r="AF106" s="58"/>
      <c r="AG106" s="58"/>
      <c r="AH106" s="58"/>
      <c r="AI106" s="58"/>
      <c r="AZ106" s="59"/>
      <c r="BA106" s="59"/>
      <c r="BB106" s="59"/>
      <c r="BC106" s="59"/>
      <c r="DR106" s="65"/>
    </row>
    <row r="107" spans="1:122" ht="15.75" customHeight="1" x14ac:dyDescent="0.2">
      <c r="A107" s="74">
        <v>99</v>
      </c>
      <c r="B107" s="345"/>
      <c r="C107" s="55"/>
      <c r="D107" s="55"/>
      <c r="E107" s="55"/>
      <c r="F107" s="5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T107" s="65"/>
      <c r="U107" s="58"/>
      <c r="V107" s="58"/>
      <c r="W107" s="58"/>
      <c r="X107" s="58"/>
      <c r="Y107" s="58"/>
      <c r="Z107" s="58"/>
      <c r="AC107" s="58"/>
      <c r="AD107" s="58"/>
      <c r="AE107" s="58"/>
      <c r="AF107" s="58"/>
      <c r="AG107" s="58"/>
      <c r="AH107" s="58"/>
      <c r="AI107" s="58"/>
      <c r="AZ107" s="59"/>
      <c r="BA107" s="59"/>
      <c r="BB107" s="59"/>
      <c r="BC107" s="59"/>
      <c r="DR107" s="65"/>
    </row>
    <row r="108" spans="1:122" ht="15.75" customHeight="1" x14ac:dyDescent="0.2">
      <c r="A108" s="74">
        <v>100</v>
      </c>
      <c r="B108" s="345"/>
      <c r="C108" s="55"/>
      <c r="D108" s="55"/>
      <c r="E108" s="55"/>
      <c r="F108" s="5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T108" s="65"/>
      <c r="U108" s="58"/>
      <c r="V108" s="58"/>
      <c r="W108" s="58"/>
      <c r="X108" s="58"/>
      <c r="Y108" s="58"/>
      <c r="Z108" s="58"/>
      <c r="AC108" s="58"/>
      <c r="AD108" s="58"/>
      <c r="AE108" s="58"/>
      <c r="AF108" s="58"/>
      <c r="AG108" s="58"/>
      <c r="AH108" s="58"/>
      <c r="AI108" s="58"/>
      <c r="AZ108" s="59"/>
      <c r="BA108" s="59"/>
      <c r="BB108" s="59"/>
      <c r="BC108" s="59"/>
      <c r="DR108" s="65"/>
    </row>
    <row r="109" spans="1:122" ht="15.75" customHeight="1" x14ac:dyDescent="0.2">
      <c r="A109" s="74">
        <v>101</v>
      </c>
      <c r="B109" s="345"/>
      <c r="C109" s="55"/>
      <c r="D109" s="55"/>
      <c r="E109" s="55"/>
      <c r="F109" s="5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T109" s="65"/>
      <c r="U109" s="58"/>
      <c r="V109" s="58"/>
      <c r="W109" s="58"/>
      <c r="X109" s="58"/>
      <c r="Y109" s="58"/>
      <c r="Z109" s="58"/>
      <c r="AC109" s="58"/>
      <c r="AD109" s="58"/>
      <c r="AE109" s="58"/>
      <c r="AF109" s="58"/>
      <c r="AG109" s="58"/>
      <c r="AH109" s="58"/>
      <c r="AI109" s="58"/>
      <c r="AZ109" s="59"/>
      <c r="BA109" s="59"/>
      <c r="BB109" s="59"/>
      <c r="BC109" s="59"/>
      <c r="DR109" s="65"/>
    </row>
    <row r="110" spans="1:122" ht="15.75" customHeight="1" x14ac:dyDescent="0.2">
      <c r="A110" s="74">
        <v>102</v>
      </c>
      <c r="B110" s="345"/>
      <c r="C110" s="55"/>
      <c r="D110" s="55"/>
      <c r="E110" s="55"/>
      <c r="F110" s="5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T110" s="65"/>
      <c r="U110" s="58"/>
      <c r="V110" s="58"/>
      <c r="W110" s="58"/>
      <c r="X110" s="58"/>
      <c r="Y110" s="58"/>
      <c r="Z110" s="58"/>
      <c r="AC110" s="58"/>
      <c r="AD110" s="58"/>
      <c r="AE110" s="58"/>
      <c r="AF110" s="58"/>
      <c r="AG110" s="58"/>
      <c r="AH110" s="58"/>
      <c r="AI110" s="58"/>
      <c r="AZ110" s="59"/>
      <c r="BA110" s="59"/>
      <c r="BB110" s="59"/>
      <c r="BC110" s="59"/>
      <c r="DR110" s="65"/>
    </row>
    <row r="111" spans="1:122" ht="15.75" customHeight="1" x14ac:dyDescent="0.2">
      <c r="A111" s="74">
        <v>103</v>
      </c>
      <c r="B111" s="345"/>
      <c r="C111" s="55"/>
      <c r="D111" s="55"/>
      <c r="E111" s="55"/>
      <c r="F111" s="5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T111" s="65"/>
      <c r="U111" s="58"/>
      <c r="V111" s="58"/>
      <c r="W111" s="58"/>
      <c r="X111" s="58"/>
      <c r="Y111" s="58"/>
      <c r="Z111" s="58"/>
      <c r="AC111" s="58"/>
      <c r="AD111" s="58"/>
      <c r="AE111" s="58"/>
      <c r="AF111" s="58"/>
      <c r="AG111" s="58"/>
      <c r="AH111" s="58"/>
      <c r="AI111" s="58"/>
      <c r="AZ111" s="59"/>
      <c r="BA111" s="59"/>
      <c r="BB111" s="59"/>
      <c r="BC111" s="59"/>
      <c r="DR111" s="65"/>
    </row>
    <row r="112" spans="1:122" ht="15.75" customHeight="1" x14ac:dyDescent="0.2">
      <c r="A112" s="74">
        <v>104</v>
      </c>
      <c r="B112" s="345"/>
      <c r="C112" s="55"/>
      <c r="D112" s="55"/>
      <c r="E112" s="55"/>
      <c r="F112" s="5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T112" s="65"/>
      <c r="U112" s="58"/>
      <c r="V112" s="58"/>
      <c r="W112" s="58"/>
      <c r="X112" s="58"/>
      <c r="Y112" s="58"/>
      <c r="Z112" s="58"/>
      <c r="AC112" s="58"/>
      <c r="AD112" s="58"/>
      <c r="AE112" s="58"/>
      <c r="AF112" s="58"/>
      <c r="AG112" s="58"/>
      <c r="AH112" s="58"/>
      <c r="AI112" s="58"/>
      <c r="AZ112" s="59"/>
      <c r="BA112" s="59"/>
      <c r="BB112" s="59"/>
      <c r="BC112" s="59"/>
      <c r="DR112" s="65"/>
    </row>
    <row r="113" spans="1:122" ht="15.75" customHeight="1" x14ac:dyDescent="0.2">
      <c r="A113" s="74">
        <v>105</v>
      </c>
      <c r="B113" s="345"/>
      <c r="C113" s="55"/>
      <c r="D113" s="55"/>
      <c r="E113" s="55"/>
      <c r="F113" s="5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T113" s="65"/>
      <c r="U113" s="58"/>
      <c r="V113" s="58"/>
      <c r="W113" s="58"/>
      <c r="X113" s="58"/>
      <c r="Y113" s="58"/>
      <c r="Z113" s="58"/>
      <c r="AC113" s="58"/>
      <c r="AD113" s="58"/>
      <c r="AE113" s="58"/>
      <c r="AF113" s="58"/>
      <c r="AG113" s="58"/>
      <c r="AH113" s="58"/>
      <c r="AI113" s="58"/>
      <c r="AZ113" s="59"/>
      <c r="BA113" s="59"/>
      <c r="BB113" s="59"/>
      <c r="BC113" s="59"/>
      <c r="DR113" s="65"/>
    </row>
    <row r="114" spans="1:122" ht="15.75" customHeight="1" x14ac:dyDescent="0.2">
      <c r="A114" s="74">
        <v>106</v>
      </c>
      <c r="B114" s="345"/>
      <c r="C114" s="55"/>
      <c r="D114" s="55"/>
      <c r="E114" s="55"/>
      <c r="F114" s="5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T114" s="65"/>
      <c r="U114" s="58"/>
      <c r="V114" s="58"/>
      <c r="W114" s="58"/>
      <c r="X114" s="58"/>
      <c r="Y114" s="58"/>
      <c r="Z114" s="58"/>
      <c r="AC114" s="58"/>
      <c r="AD114" s="58"/>
      <c r="AE114" s="58"/>
      <c r="AF114" s="58"/>
      <c r="AG114" s="58"/>
      <c r="AH114" s="58"/>
      <c r="AI114" s="58"/>
      <c r="AZ114" s="59"/>
      <c r="BA114" s="59"/>
      <c r="BB114" s="59"/>
      <c r="BC114" s="59"/>
      <c r="DR114" s="65"/>
    </row>
    <row r="115" spans="1:122" ht="15.75" customHeight="1" x14ac:dyDescent="0.2">
      <c r="A115" s="74">
        <v>107</v>
      </c>
      <c r="B115" s="345"/>
      <c r="C115" s="55"/>
      <c r="D115" s="55"/>
      <c r="E115" s="55"/>
      <c r="F115" s="5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T115" s="65"/>
      <c r="U115" s="58"/>
      <c r="V115" s="58"/>
      <c r="W115" s="58"/>
      <c r="X115" s="58"/>
      <c r="Y115" s="58"/>
      <c r="Z115" s="58"/>
      <c r="AC115" s="58"/>
      <c r="AD115" s="58"/>
      <c r="AE115" s="58"/>
      <c r="AF115" s="58"/>
      <c r="AG115" s="58"/>
      <c r="AH115" s="58"/>
      <c r="AI115" s="58"/>
      <c r="AZ115" s="59"/>
      <c r="BA115" s="59"/>
      <c r="BB115" s="59"/>
      <c r="BC115" s="59"/>
      <c r="DR115" s="65"/>
    </row>
    <row r="116" spans="1:122" ht="15.75" customHeight="1" x14ac:dyDescent="0.2">
      <c r="A116" s="74">
        <v>108</v>
      </c>
      <c r="B116" s="345"/>
      <c r="C116" s="55"/>
      <c r="D116" s="55"/>
      <c r="E116" s="55"/>
      <c r="F116" s="5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T116" s="65"/>
      <c r="U116" s="58"/>
      <c r="V116" s="58"/>
      <c r="W116" s="58"/>
      <c r="X116" s="58"/>
      <c r="Y116" s="58"/>
      <c r="Z116" s="58"/>
      <c r="AC116" s="58"/>
      <c r="AD116" s="58"/>
      <c r="AE116" s="58"/>
      <c r="AF116" s="58"/>
      <c r="AG116" s="58"/>
      <c r="AH116" s="58"/>
      <c r="AI116" s="58"/>
      <c r="AZ116" s="59"/>
      <c r="BA116" s="59"/>
      <c r="BB116" s="59"/>
      <c r="BC116" s="59"/>
      <c r="DR116" s="65"/>
    </row>
    <row r="117" spans="1:122" ht="15.75" customHeight="1" x14ac:dyDescent="0.2">
      <c r="A117" s="74">
        <v>109</v>
      </c>
      <c r="B117" s="345"/>
      <c r="C117" s="55"/>
      <c r="D117" s="55"/>
      <c r="E117" s="55"/>
      <c r="F117" s="5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T117" s="65"/>
      <c r="U117" s="58"/>
      <c r="V117" s="58"/>
      <c r="W117" s="58"/>
      <c r="X117" s="58"/>
      <c r="Y117" s="58"/>
      <c r="Z117" s="58"/>
      <c r="AC117" s="58"/>
      <c r="AD117" s="58"/>
      <c r="AE117" s="58"/>
      <c r="AF117" s="58"/>
      <c r="AG117" s="58"/>
      <c r="AH117" s="58"/>
      <c r="AI117" s="58"/>
      <c r="AZ117" s="59"/>
      <c r="BA117" s="59"/>
      <c r="BB117" s="59"/>
      <c r="BC117" s="59"/>
      <c r="DR117" s="65"/>
    </row>
    <row r="118" spans="1:122" ht="15.75" customHeight="1" x14ac:dyDescent="0.2">
      <c r="A118" s="74">
        <v>110</v>
      </c>
      <c r="B118" s="345"/>
      <c r="C118" s="55"/>
      <c r="D118" s="55"/>
      <c r="E118" s="55"/>
      <c r="F118" s="5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T118" s="65"/>
      <c r="U118" s="58"/>
      <c r="V118" s="58"/>
      <c r="W118" s="58"/>
      <c r="X118" s="58"/>
      <c r="Y118" s="58"/>
      <c r="Z118" s="58"/>
      <c r="AC118" s="58"/>
      <c r="AD118" s="58"/>
      <c r="AE118" s="58"/>
      <c r="AF118" s="58"/>
      <c r="AG118" s="58"/>
      <c r="AH118" s="58"/>
      <c r="AI118" s="58"/>
      <c r="AZ118" s="59"/>
      <c r="BA118" s="59"/>
      <c r="BB118" s="59"/>
      <c r="BC118" s="59"/>
      <c r="DR118" s="65"/>
    </row>
    <row r="119" spans="1:122" ht="15.75" customHeight="1" x14ac:dyDescent="0.2">
      <c r="A119" s="74">
        <v>111</v>
      </c>
      <c r="B119" s="345"/>
      <c r="C119" s="55"/>
      <c r="D119" s="55"/>
      <c r="E119" s="55"/>
      <c r="F119" s="5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T119" s="65"/>
      <c r="U119" s="58"/>
      <c r="V119" s="58"/>
      <c r="W119" s="58"/>
      <c r="X119" s="58"/>
      <c r="Y119" s="58"/>
      <c r="Z119" s="58"/>
      <c r="AC119" s="58"/>
      <c r="AD119" s="58"/>
      <c r="AE119" s="58"/>
      <c r="AF119" s="58"/>
      <c r="AG119" s="58"/>
      <c r="AH119" s="58"/>
      <c r="AI119" s="58"/>
      <c r="AZ119" s="59"/>
      <c r="BA119" s="59"/>
      <c r="BB119" s="59"/>
      <c r="BC119" s="59"/>
      <c r="DR119" s="65"/>
    </row>
    <row r="120" spans="1:122" ht="15.75" customHeight="1" x14ac:dyDescent="0.2">
      <c r="A120" s="74">
        <v>112</v>
      </c>
      <c r="B120" s="345"/>
      <c r="C120" s="55"/>
      <c r="D120" s="55"/>
      <c r="E120" s="55"/>
      <c r="F120" s="5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T120" s="65"/>
      <c r="U120" s="58"/>
      <c r="V120" s="58"/>
      <c r="W120" s="58"/>
      <c r="X120" s="58"/>
      <c r="Y120" s="58"/>
      <c r="Z120" s="58"/>
      <c r="AC120" s="58"/>
      <c r="AD120" s="58"/>
      <c r="AE120" s="58"/>
      <c r="AF120" s="58"/>
      <c r="AG120" s="58"/>
      <c r="AH120" s="58"/>
      <c r="AI120" s="58"/>
      <c r="AZ120" s="59"/>
      <c r="BA120" s="59"/>
      <c r="BB120" s="59"/>
      <c r="BC120" s="59"/>
      <c r="DR120" s="65"/>
    </row>
    <row r="121" spans="1:122" ht="15.75" customHeight="1" x14ac:dyDescent="0.2">
      <c r="A121" s="74">
        <v>113</v>
      </c>
      <c r="B121" s="345"/>
      <c r="C121" s="55"/>
      <c r="D121" s="55"/>
      <c r="E121" s="55"/>
      <c r="F121" s="5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T121" s="65"/>
      <c r="U121" s="58"/>
      <c r="V121" s="58"/>
      <c r="W121" s="58"/>
      <c r="X121" s="58"/>
      <c r="Y121" s="58"/>
      <c r="Z121" s="58"/>
      <c r="AC121" s="58"/>
      <c r="AD121" s="58"/>
      <c r="AE121" s="58"/>
      <c r="AF121" s="58"/>
      <c r="AG121" s="58"/>
      <c r="AH121" s="58"/>
      <c r="AI121" s="58"/>
      <c r="AZ121" s="59"/>
      <c r="BA121" s="59"/>
      <c r="BB121" s="59"/>
      <c r="BC121" s="59"/>
      <c r="DR121" s="65"/>
    </row>
    <row r="122" spans="1:122" ht="15.75" customHeight="1" x14ac:dyDescent="0.2">
      <c r="A122" s="74">
        <v>114</v>
      </c>
      <c r="B122" s="345"/>
      <c r="C122" s="55"/>
      <c r="D122" s="55"/>
      <c r="E122" s="55"/>
      <c r="F122" s="5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T122" s="65"/>
      <c r="U122" s="58"/>
      <c r="V122" s="58"/>
      <c r="W122" s="58"/>
      <c r="X122" s="58"/>
      <c r="Y122" s="58"/>
      <c r="Z122" s="58"/>
      <c r="AC122" s="58"/>
      <c r="AD122" s="58"/>
      <c r="AE122" s="58"/>
      <c r="AF122" s="58"/>
      <c r="AG122" s="58"/>
      <c r="AH122" s="58"/>
      <c r="AI122" s="58"/>
      <c r="AZ122" s="59"/>
      <c r="BA122" s="59"/>
      <c r="BB122" s="59"/>
      <c r="BC122" s="59"/>
      <c r="DR122" s="65"/>
    </row>
    <row r="123" spans="1:122" ht="15.75" customHeight="1" x14ac:dyDescent="0.2">
      <c r="A123" s="74">
        <v>115</v>
      </c>
      <c r="B123" s="345"/>
      <c r="C123" s="55"/>
      <c r="D123" s="55"/>
      <c r="E123" s="55"/>
      <c r="F123" s="5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T123" s="65"/>
      <c r="U123" s="58"/>
      <c r="V123" s="58"/>
      <c r="W123" s="58"/>
      <c r="X123" s="58"/>
      <c r="Y123" s="58"/>
      <c r="Z123" s="58"/>
      <c r="AC123" s="58"/>
      <c r="AD123" s="58"/>
      <c r="AE123" s="58"/>
      <c r="AF123" s="58"/>
      <c r="AG123" s="58"/>
      <c r="AH123" s="58"/>
      <c r="AI123" s="58"/>
      <c r="AZ123" s="59"/>
      <c r="BA123" s="59"/>
      <c r="BB123" s="59"/>
      <c r="BC123" s="59"/>
      <c r="DR123" s="65"/>
    </row>
    <row r="124" spans="1:122" ht="15.75" customHeight="1" x14ac:dyDescent="0.2">
      <c r="A124" s="74">
        <v>116</v>
      </c>
      <c r="B124" s="345"/>
      <c r="C124" s="55"/>
      <c r="D124" s="55"/>
      <c r="E124" s="55"/>
      <c r="F124" s="5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T124" s="65"/>
      <c r="U124" s="58"/>
      <c r="V124" s="58"/>
      <c r="W124" s="58"/>
      <c r="X124" s="58"/>
      <c r="Y124" s="58"/>
      <c r="Z124" s="58"/>
      <c r="AC124" s="58"/>
      <c r="AD124" s="58"/>
      <c r="AE124" s="58"/>
      <c r="AF124" s="58"/>
      <c r="AG124" s="58"/>
      <c r="AH124" s="58"/>
      <c r="AI124" s="58"/>
      <c r="AZ124" s="59"/>
      <c r="BA124" s="59"/>
      <c r="BB124" s="59"/>
      <c r="BC124" s="59"/>
      <c r="DR124" s="65"/>
    </row>
    <row r="125" spans="1:122" ht="15.75" customHeight="1" x14ac:dyDescent="0.2">
      <c r="A125" s="74">
        <v>117</v>
      </c>
      <c r="B125" s="345"/>
      <c r="C125" s="55"/>
      <c r="D125" s="55"/>
      <c r="E125" s="55"/>
      <c r="F125" s="5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T125" s="65"/>
      <c r="U125" s="58"/>
      <c r="V125" s="58"/>
      <c r="W125" s="58"/>
      <c r="X125" s="58"/>
      <c r="Y125" s="58"/>
      <c r="Z125" s="58"/>
      <c r="AC125" s="58"/>
      <c r="AD125" s="58"/>
      <c r="AE125" s="58"/>
      <c r="AF125" s="58"/>
      <c r="AG125" s="58"/>
      <c r="AH125" s="58"/>
      <c r="AI125" s="58"/>
      <c r="AZ125" s="59"/>
      <c r="BA125" s="59"/>
      <c r="BB125" s="59"/>
      <c r="BC125" s="59"/>
      <c r="DR125" s="65"/>
    </row>
    <row r="126" spans="1:122" ht="15.75" customHeight="1" x14ac:dyDescent="0.2">
      <c r="A126" s="74">
        <v>118</v>
      </c>
      <c r="B126" s="345"/>
      <c r="C126" s="55"/>
      <c r="D126" s="55"/>
      <c r="E126" s="55"/>
      <c r="F126" s="5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T126" s="65"/>
      <c r="U126" s="58"/>
      <c r="V126" s="58"/>
      <c r="W126" s="58"/>
      <c r="X126" s="58"/>
      <c r="Y126" s="58"/>
      <c r="Z126" s="58"/>
      <c r="AC126" s="58"/>
      <c r="AD126" s="58"/>
      <c r="AE126" s="58"/>
      <c r="AF126" s="58"/>
      <c r="AG126" s="58"/>
      <c r="AH126" s="58"/>
      <c r="AI126" s="58"/>
      <c r="AZ126" s="59"/>
      <c r="BA126" s="59"/>
      <c r="BB126" s="59"/>
      <c r="BC126" s="59"/>
      <c r="DR126" s="65"/>
    </row>
    <row r="127" spans="1:122" ht="15.75" customHeight="1" x14ac:dyDescent="0.2">
      <c r="A127" s="74">
        <v>119</v>
      </c>
      <c r="B127" s="345"/>
      <c r="C127" s="55"/>
      <c r="D127" s="55"/>
      <c r="E127" s="55"/>
      <c r="F127" s="5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T127" s="65"/>
      <c r="U127" s="58"/>
      <c r="V127" s="58"/>
      <c r="W127" s="58"/>
      <c r="X127" s="58"/>
      <c r="Y127" s="58"/>
      <c r="Z127" s="58"/>
      <c r="AC127" s="58"/>
      <c r="AD127" s="58"/>
      <c r="AE127" s="58"/>
      <c r="AF127" s="58"/>
      <c r="AG127" s="58"/>
      <c r="AH127" s="58"/>
      <c r="AI127" s="58"/>
      <c r="AZ127" s="59"/>
      <c r="BA127" s="59"/>
      <c r="BB127" s="59"/>
      <c r="BC127" s="59"/>
      <c r="DR127" s="65"/>
    </row>
    <row r="128" spans="1:122" ht="15.75" customHeight="1" x14ac:dyDescent="0.2">
      <c r="A128" s="74">
        <v>120</v>
      </c>
      <c r="B128" s="345"/>
      <c r="C128" s="55"/>
      <c r="D128" s="55"/>
      <c r="E128" s="55"/>
      <c r="F128" s="5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T128" s="65"/>
      <c r="U128" s="58"/>
      <c r="V128" s="58"/>
      <c r="W128" s="58"/>
      <c r="X128" s="58"/>
      <c r="Y128" s="58"/>
      <c r="Z128" s="58"/>
      <c r="AC128" s="58"/>
      <c r="AD128" s="58"/>
      <c r="AE128" s="58"/>
      <c r="AF128" s="58"/>
      <c r="AG128" s="58"/>
      <c r="AH128" s="58"/>
      <c r="AI128" s="58"/>
      <c r="AZ128" s="59"/>
      <c r="BA128" s="59"/>
      <c r="BB128" s="59"/>
      <c r="BC128" s="59"/>
      <c r="DR128" s="65"/>
    </row>
    <row r="129" spans="1:122" ht="15.75" customHeight="1" x14ac:dyDescent="0.2">
      <c r="A129" s="74">
        <v>121</v>
      </c>
      <c r="B129" s="345"/>
      <c r="C129" s="55"/>
      <c r="D129" s="55"/>
      <c r="E129" s="55"/>
      <c r="F129" s="5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T129" s="65"/>
      <c r="U129" s="58"/>
      <c r="V129" s="58"/>
      <c r="W129" s="58"/>
      <c r="X129" s="58"/>
      <c r="Y129" s="58"/>
      <c r="Z129" s="58"/>
      <c r="AC129" s="58"/>
      <c r="AD129" s="58"/>
      <c r="AE129" s="58"/>
      <c r="AF129" s="58"/>
      <c r="AG129" s="58"/>
      <c r="AH129" s="58"/>
      <c r="AI129" s="58"/>
      <c r="AZ129" s="59"/>
      <c r="BA129" s="59"/>
      <c r="BB129" s="59"/>
      <c r="BC129" s="59"/>
      <c r="DR129" s="65"/>
    </row>
    <row r="130" spans="1:122" ht="15.75" customHeight="1" x14ac:dyDescent="0.2">
      <c r="A130" s="74">
        <v>122</v>
      </c>
      <c r="B130" s="345"/>
      <c r="C130" s="55"/>
      <c r="D130" s="55"/>
      <c r="E130" s="55"/>
      <c r="F130" s="5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T130" s="65"/>
      <c r="U130" s="58"/>
      <c r="V130" s="58"/>
      <c r="W130" s="58"/>
      <c r="X130" s="58"/>
      <c r="Y130" s="58"/>
      <c r="Z130" s="58"/>
      <c r="AC130" s="58"/>
      <c r="AD130" s="58"/>
      <c r="AE130" s="58"/>
      <c r="AF130" s="58"/>
      <c r="AG130" s="58"/>
      <c r="AH130" s="58"/>
      <c r="AI130" s="58"/>
      <c r="AZ130" s="59"/>
      <c r="BA130" s="59"/>
      <c r="BB130" s="59"/>
      <c r="BC130" s="59"/>
      <c r="DR130" s="65"/>
    </row>
    <row r="131" spans="1:122" ht="15.75" customHeight="1" x14ac:dyDescent="0.2">
      <c r="A131" s="74">
        <v>123</v>
      </c>
      <c r="B131" s="345"/>
      <c r="C131" s="55"/>
      <c r="D131" s="55"/>
      <c r="E131" s="55"/>
      <c r="F131" s="5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T131" s="65"/>
      <c r="U131" s="58"/>
      <c r="V131" s="58"/>
      <c r="W131" s="58"/>
      <c r="X131" s="58"/>
      <c r="Y131" s="58"/>
      <c r="Z131" s="58"/>
      <c r="AC131" s="58"/>
      <c r="AD131" s="58"/>
      <c r="AE131" s="58"/>
      <c r="AF131" s="58"/>
      <c r="AG131" s="58"/>
      <c r="AH131" s="58"/>
      <c r="AI131" s="58"/>
      <c r="AZ131" s="59"/>
      <c r="BA131" s="59"/>
      <c r="BB131" s="59"/>
      <c r="BC131" s="59"/>
      <c r="DR131" s="65"/>
    </row>
    <row r="132" spans="1:122" ht="15.75" customHeight="1" x14ac:dyDescent="0.2">
      <c r="A132" s="74">
        <v>124</v>
      </c>
      <c r="B132" s="345"/>
      <c r="C132" s="55"/>
      <c r="D132" s="55"/>
      <c r="E132" s="55"/>
      <c r="F132" s="5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T132" s="65"/>
      <c r="U132" s="58"/>
      <c r="V132" s="58"/>
      <c r="W132" s="58"/>
      <c r="X132" s="58"/>
      <c r="Y132" s="58"/>
      <c r="Z132" s="58"/>
      <c r="AC132" s="58"/>
      <c r="AD132" s="58"/>
      <c r="AE132" s="58"/>
      <c r="AF132" s="58"/>
      <c r="AG132" s="58"/>
      <c r="AH132" s="58"/>
      <c r="AI132" s="58"/>
      <c r="AZ132" s="59"/>
      <c r="BA132" s="59"/>
      <c r="BB132" s="59"/>
      <c r="BC132" s="59"/>
      <c r="DR132" s="65"/>
    </row>
    <row r="133" spans="1:122" ht="15.75" customHeight="1" x14ac:dyDescent="0.2">
      <c r="A133" s="74">
        <v>125</v>
      </c>
      <c r="B133" s="345"/>
      <c r="C133" s="55"/>
      <c r="D133" s="55"/>
      <c r="E133" s="55"/>
      <c r="F133" s="5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T133" s="65"/>
      <c r="U133" s="58"/>
      <c r="V133" s="58"/>
      <c r="W133" s="58"/>
      <c r="X133" s="58"/>
      <c r="Y133" s="58"/>
      <c r="Z133" s="58"/>
      <c r="AC133" s="58"/>
      <c r="AD133" s="58"/>
      <c r="AE133" s="58"/>
      <c r="AF133" s="58"/>
      <c r="AG133" s="58"/>
      <c r="AH133" s="58"/>
      <c r="AI133" s="58"/>
      <c r="AZ133" s="59"/>
      <c r="BA133" s="59"/>
      <c r="BB133" s="59"/>
      <c r="BC133" s="59"/>
      <c r="DR133" s="65"/>
    </row>
    <row r="134" spans="1:122" ht="15.75" customHeight="1" x14ac:dyDescent="0.2">
      <c r="A134" s="74">
        <v>126</v>
      </c>
      <c r="B134" s="345"/>
      <c r="C134" s="55"/>
      <c r="D134" s="55"/>
      <c r="E134" s="55"/>
      <c r="F134" s="5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T134" s="65"/>
      <c r="U134" s="58"/>
      <c r="V134" s="58"/>
      <c r="W134" s="58"/>
      <c r="X134" s="58"/>
      <c r="Y134" s="58"/>
      <c r="Z134" s="58"/>
      <c r="AC134" s="58"/>
      <c r="AD134" s="58"/>
      <c r="AE134" s="58"/>
      <c r="AF134" s="58"/>
      <c r="AG134" s="58"/>
      <c r="AH134" s="58"/>
      <c r="AI134" s="58"/>
      <c r="AZ134" s="59"/>
      <c r="BA134" s="59"/>
      <c r="BB134" s="59"/>
      <c r="BC134" s="59"/>
      <c r="DR134" s="65"/>
    </row>
    <row r="135" spans="1:122" ht="15.75" customHeight="1" x14ac:dyDescent="0.2">
      <c r="A135" s="74">
        <v>127</v>
      </c>
      <c r="B135" s="345"/>
      <c r="C135" s="55"/>
      <c r="D135" s="55"/>
      <c r="E135" s="55"/>
      <c r="F135" s="5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T135" s="65"/>
      <c r="U135" s="58"/>
      <c r="V135" s="58"/>
      <c r="W135" s="58"/>
      <c r="X135" s="58"/>
      <c r="Y135" s="58"/>
      <c r="Z135" s="58"/>
      <c r="AC135" s="58"/>
      <c r="AD135" s="58"/>
      <c r="AE135" s="58"/>
      <c r="AF135" s="58"/>
      <c r="AG135" s="58"/>
      <c r="AH135" s="58"/>
      <c r="AI135" s="58"/>
      <c r="AZ135" s="59"/>
      <c r="BA135" s="59"/>
      <c r="BB135" s="59"/>
      <c r="BC135" s="59"/>
      <c r="DR135" s="65"/>
    </row>
    <row r="136" spans="1:122" ht="15.75" customHeight="1" x14ac:dyDescent="0.2">
      <c r="A136" s="74">
        <v>128</v>
      </c>
      <c r="B136" s="345"/>
      <c r="C136" s="55"/>
      <c r="D136" s="55"/>
      <c r="E136" s="55"/>
      <c r="F136" s="5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T136" s="65"/>
      <c r="U136" s="58"/>
      <c r="V136" s="58"/>
      <c r="W136" s="58"/>
      <c r="X136" s="58"/>
      <c r="Y136" s="58"/>
      <c r="Z136" s="58"/>
      <c r="AC136" s="58"/>
      <c r="AD136" s="58"/>
      <c r="AE136" s="58"/>
      <c r="AF136" s="58"/>
      <c r="AG136" s="58"/>
      <c r="AH136" s="58"/>
      <c r="AI136" s="58"/>
      <c r="AZ136" s="59"/>
      <c r="BA136" s="59"/>
      <c r="BB136" s="59"/>
      <c r="BC136" s="59"/>
      <c r="DR136" s="65"/>
    </row>
    <row r="137" spans="1:122" ht="15.75" customHeight="1" x14ac:dyDescent="0.2">
      <c r="A137" s="74">
        <v>129</v>
      </c>
      <c r="B137" s="345"/>
      <c r="C137" s="55"/>
      <c r="D137" s="55"/>
      <c r="E137" s="55"/>
      <c r="F137" s="5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T137" s="65"/>
      <c r="U137" s="58"/>
      <c r="V137" s="58"/>
      <c r="W137" s="58"/>
      <c r="X137" s="58"/>
      <c r="Y137" s="58"/>
      <c r="Z137" s="58"/>
      <c r="AC137" s="58"/>
      <c r="AD137" s="58"/>
      <c r="AE137" s="58"/>
      <c r="AF137" s="58"/>
      <c r="AG137" s="58"/>
      <c r="AH137" s="58"/>
      <c r="AI137" s="58"/>
      <c r="AZ137" s="59"/>
      <c r="BA137" s="59"/>
      <c r="BB137" s="59"/>
      <c r="BC137" s="59"/>
      <c r="DR137" s="65"/>
    </row>
    <row r="138" spans="1:122" ht="15.75" customHeight="1" x14ac:dyDescent="0.2">
      <c r="A138" s="74">
        <v>130</v>
      </c>
      <c r="B138" s="345"/>
      <c r="C138" s="55"/>
      <c r="D138" s="55"/>
      <c r="E138" s="55"/>
      <c r="F138" s="5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T138" s="65"/>
      <c r="U138" s="58"/>
      <c r="V138" s="58"/>
      <c r="W138" s="58"/>
      <c r="X138" s="58"/>
      <c r="Y138" s="58"/>
      <c r="Z138" s="58"/>
      <c r="AC138" s="58"/>
      <c r="AD138" s="58"/>
      <c r="AE138" s="58"/>
      <c r="AF138" s="58"/>
      <c r="AG138" s="58"/>
      <c r="AH138" s="58"/>
      <c r="AI138" s="58"/>
      <c r="AZ138" s="59"/>
      <c r="BA138" s="59"/>
      <c r="BB138" s="59"/>
      <c r="BC138" s="59"/>
      <c r="DR138" s="65"/>
    </row>
    <row r="139" spans="1:122" ht="15.75" customHeight="1" x14ac:dyDescent="0.2">
      <c r="A139" s="74">
        <v>131</v>
      </c>
      <c r="B139" s="345"/>
      <c r="C139" s="55"/>
      <c r="D139" s="55"/>
      <c r="E139" s="55"/>
      <c r="F139" s="5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T139" s="65"/>
      <c r="U139" s="58"/>
      <c r="V139" s="58"/>
      <c r="W139" s="58"/>
      <c r="X139" s="58"/>
      <c r="Y139" s="58"/>
      <c r="Z139" s="58"/>
      <c r="AC139" s="58"/>
      <c r="AD139" s="58"/>
      <c r="AE139" s="58"/>
      <c r="AF139" s="58"/>
      <c r="AG139" s="58"/>
      <c r="AH139" s="58"/>
      <c r="AI139" s="58"/>
      <c r="AZ139" s="59"/>
      <c r="BA139" s="59"/>
      <c r="BB139" s="59"/>
      <c r="BC139" s="59"/>
      <c r="DR139" s="65"/>
    </row>
    <row r="140" spans="1:122" ht="15.75" customHeight="1" x14ac:dyDescent="0.2">
      <c r="A140" s="74">
        <v>132</v>
      </c>
      <c r="B140" s="345"/>
      <c r="C140" s="55"/>
      <c r="D140" s="55"/>
      <c r="E140" s="55"/>
      <c r="F140" s="5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T140" s="65"/>
      <c r="U140" s="58"/>
      <c r="V140" s="58"/>
      <c r="W140" s="58"/>
      <c r="X140" s="58"/>
      <c r="Y140" s="58"/>
      <c r="Z140" s="58"/>
      <c r="AC140" s="58"/>
      <c r="AD140" s="58"/>
      <c r="AE140" s="58"/>
      <c r="AF140" s="58"/>
      <c r="AG140" s="58"/>
      <c r="AH140" s="58"/>
      <c r="AI140" s="58"/>
      <c r="AZ140" s="59"/>
      <c r="BA140" s="59"/>
      <c r="BB140" s="59"/>
      <c r="BC140" s="59"/>
      <c r="DR140" s="65"/>
    </row>
    <row r="141" spans="1:122" ht="15.75" customHeight="1" x14ac:dyDescent="0.2">
      <c r="A141" s="74">
        <v>133</v>
      </c>
      <c r="B141" s="345"/>
      <c r="C141" s="55"/>
      <c r="D141" s="55"/>
      <c r="E141" s="55"/>
      <c r="F141" s="5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T141" s="65"/>
      <c r="U141" s="58"/>
      <c r="V141" s="58"/>
      <c r="W141" s="58"/>
      <c r="X141" s="58"/>
      <c r="Y141" s="58"/>
      <c r="Z141" s="58"/>
      <c r="AC141" s="58"/>
      <c r="AD141" s="58"/>
      <c r="AE141" s="58"/>
      <c r="AF141" s="58"/>
      <c r="AG141" s="58"/>
      <c r="AH141" s="58"/>
      <c r="AI141" s="58"/>
      <c r="AZ141" s="59"/>
      <c r="BA141" s="59"/>
      <c r="BB141" s="59"/>
      <c r="BC141" s="59"/>
      <c r="DR141" s="65"/>
    </row>
    <row r="142" spans="1:122" ht="15.75" customHeight="1" x14ac:dyDescent="0.2">
      <c r="A142" s="74">
        <v>134</v>
      </c>
      <c r="B142" s="345"/>
      <c r="C142" s="55"/>
      <c r="D142" s="55"/>
      <c r="E142" s="55"/>
      <c r="F142" s="5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T142" s="65"/>
      <c r="U142" s="58"/>
      <c r="V142" s="58"/>
      <c r="W142" s="58"/>
      <c r="X142" s="58"/>
      <c r="Y142" s="58"/>
      <c r="Z142" s="58"/>
      <c r="AC142" s="58"/>
      <c r="AD142" s="58"/>
      <c r="AE142" s="58"/>
      <c r="AF142" s="58"/>
      <c r="AG142" s="58"/>
      <c r="AH142" s="58"/>
      <c r="AI142" s="58"/>
      <c r="AZ142" s="59"/>
      <c r="BA142" s="59"/>
      <c r="BB142" s="59"/>
      <c r="BC142" s="59"/>
      <c r="DR142" s="65"/>
    </row>
    <row r="143" spans="1:122" ht="15.75" customHeight="1" x14ac:dyDescent="0.2">
      <c r="A143" s="74">
        <v>135</v>
      </c>
      <c r="B143" s="345"/>
      <c r="C143" s="55"/>
      <c r="D143" s="55"/>
      <c r="E143" s="55"/>
      <c r="F143" s="5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T143" s="65"/>
      <c r="U143" s="58"/>
      <c r="V143" s="58"/>
      <c r="W143" s="58"/>
      <c r="X143" s="58"/>
      <c r="Y143" s="58"/>
      <c r="Z143" s="58"/>
      <c r="AC143" s="58"/>
      <c r="AD143" s="58"/>
      <c r="AE143" s="58"/>
      <c r="AF143" s="58"/>
      <c r="AG143" s="58"/>
      <c r="AH143" s="58"/>
      <c r="AI143" s="58"/>
      <c r="AZ143" s="59"/>
      <c r="BA143" s="59"/>
      <c r="BB143" s="59"/>
      <c r="BC143" s="59"/>
      <c r="DR143" s="65"/>
    </row>
    <row r="144" spans="1:122" ht="15.75" customHeight="1" x14ac:dyDescent="0.2">
      <c r="A144" s="74">
        <v>136</v>
      </c>
      <c r="B144" s="345"/>
      <c r="C144" s="55"/>
      <c r="D144" s="55"/>
      <c r="E144" s="55"/>
      <c r="F144" s="5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T144" s="65"/>
      <c r="U144" s="58"/>
      <c r="V144" s="58"/>
      <c r="W144" s="58"/>
      <c r="X144" s="58"/>
      <c r="Y144" s="58"/>
      <c r="Z144" s="58"/>
      <c r="AC144" s="58"/>
      <c r="AD144" s="58"/>
      <c r="AE144" s="58"/>
      <c r="AF144" s="58"/>
      <c r="AG144" s="58"/>
      <c r="AH144" s="58"/>
      <c r="AI144" s="58"/>
      <c r="AZ144" s="59"/>
      <c r="BA144" s="59"/>
      <c r="BB144" s="59"/>
      <c r="BC144" s="59"/>
      <c r="DR144" s="65"/>
    </row>
    <row r="145" spans="1:122" ht="15.75" customHeight="1" x14ac:dyDescent="0.2">
      <c r="A145" s="74">
        <v>137</v>
      </c>
      <c r="B145" s="345"/>
      <c r="C145" s="55"/>
      <c r="D145" s="55"/>
      <c r="E145" s="55"/>
      <c r="F145" s="5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T145" s="65"/>
      <c r="U145" s="98"/>
      <c r="V145" s="98"/>
      <c r="W145" s="98"/>
      <c r="X145" s="98"/>
      <c r="Y145" s="98"/>
      <c r="Z145" s="99"/>
      <c r="AC145" s="58"/>
      <c r="AD145" s="58"/>
      <c r="AE145" s="58"/>
      <c r="AF145" s="58"/>
      <c r="AG145" s="58"/>
      <c r="AH145" s="58"/>
      <c r="AI145" s="58"/>
      <c r="DR145" s="65"/>
    </row>
    <row r="146" spans="1:122" ht="15.75" customHeight="1" x14ac:dyDescent="0.2">
      <c r="A146" s="74">
        <v>138</v>
      </c>
      <c r="B146" s="345"/>
      <c r="C146" s="55"/>
      <c r="D146" s="55"/>
      <c r="E146" s="55"/>
      <c r="F146" s="5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T146" s="65"/>
      <c r="U146" s="98"/>
      <c r="V146" s="98"/>
      <c r="W146" s="98"/>
      <c r="X146" s="98"/>
      <c r="Y146" s="98"/>
      <c r="Z146" s="99"/>
      <c r="AC146" s="58"/>
      <c r="AD146" s="58"/>
      <c r="AE146" s="58"/>
      <c r="AF146" s="58"/>
      <c r="AG146" s="58"/>
      <c r="AH146" s="58"/>
      <c r="AI146" s="58"/>
      <c r="DR146" s="65"/>
    </row>
    <row r="147" spans="1:122" ht="15.75" customHeight="1" x14ac:dyDescent="0.2">
      <c r="A147" s="74">
        <v>139</v>
      </c>
      <c r="B147" s="345"/>
      <c r="C147" s="55"/>
      <c r="D147" s="55"/>
      <c r="E147" s="55"/>
      <c r="F147" s="5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T147" s="65"/>
      <c r="U147" s="98"/>
      <c r="V147" s="98"/>
      <c r="W147" s="98"/>
      <c r="X147" s="98"/>
      <c r="Y147" s="98"/>
      <c r="Z147" s="99"/>
      <c r="AC147" s="58"/>
      <c r="AD147" s="58"/>
      <c r="AE147" s="58"/>
      <c r="AF147" s="58"/>
      <c r="AG147" s="58"/>
      <c r="AH147" s="58"/>
      <c r="AI147" s="58"/>
      <c r="DR147" s="65"/>
    </row>
    <row r="148" spans="1:122" ht="15.75" customHeight="1" x14ac:dyDescent="0.2">
      <c r="A148" s="74">
        <v>140</v>
      </c>
      <c r="B148" s="345"/>
      <c r="C148" s="55"/>
      <c r="D148" s="55"/>
      <c r="E148" s="55"/>
      <c r="F148" s="5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T148" s="65"/>
      <c r="U148" s="98"/>
      <c r="V148" s="98"/>
      <c r="W148" s="98"/>
      <c r="X148" s="98"/>
      <c r="Y148" s="98"/>
      <c r="Z148" s="99"/>
      <c r="AC148" s="58"/>
      <c r="AD148" s="58"/>
      <c r="AE148" s="58"/>
      <c r="AF148" s="58"/>
      <c r="AG148" s="58"/>
      <c r="AH148" s="58"/>
      <c r="AI148" s="58"/>
      <c r="DR148" s="65"/>
    </row>
    <row r="149" spans="1:122" ht="15.75" customHeight="1" x14ac:dyDescent="0.2">
      <c r="A149" s="74">
        <v>141</v>
      </c>
      <c r="B149" s="345"/>
      <c r="C149" s="55"/>
      <c r="D149" s="55"/>
      <c r="E149" s="55"/>
      <c r="F149" s="5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T149" s="65"/>
      <c r="U149" s="98"/>
      <c r="V149" s="98"/>
      <c r="W149" s="98"/>
      <c r="X149" s="98"/>
      <c r="Y149" s="98"/>
      <c r="Z149" s="99"/>
      <c r="AC149" s="58"/>
      <c r="AD149" s="58"/>
      <c r="AE149" s="58"/>
      <c r="AF149" s="58"/>
      <c r="AG149" s="58"/>
      <c r="AH149" s="58"/>
      <c r="AI149" s="58"/>
      <c r="DR149" s="65"/>
    </row>
    <row r="150" spans="1:122" ht="15.75" customHeight="1" x14ac:dyDescent="0.2">
      <c r="A150" s="74">
        <v>142</v>
      </c>
      <c r="B150" s="345"/>
      <c r="C150" s="55"/>
      <c r="D150" s="55"/>
      <c r="E150" s="55"/>
      <c r="F150" s="5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T150" s="65"/>
      <c r="U150" s="98"/>
      <c r="V150" s="98"/>
      <c r="W150" s="98"/>
      <c r="X150" s="98"/>
      <c r="Y150" s="98"/>
      <c r="Z150" s="99"/>
      <c r="AC150" s="58"/>
      <c r="AD150" s="58"/>
      <c r="AE150" s="58"/>
      <c r="AF150" s="58"/>
      <c r="AG150" s="58"/>
      <c r="AH150" s="58"/>
      <c r="AI150" s="58"/>
      <c r="DR150" s="65"/>
    </row>
    <row r="151" spans="1:122" ht="15.75" customHeight="1" x14ac:dyDescent="0.2">
      <c r="A151" s="74">
        <v>143</v>
      </c>
      <c r="B151" s="345"/>
      <c r="C151" s="55"/>
      <c r="D151" s="55"/>
      <c r="E151" s="55"/>
      <c r="F151" s="5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T151" s="65"/>
      <c r="U151" s="98"/>
      <c r="V151" s="98"/>
      <c r="W151" s="98"/>
      <c r="X151" s="98"/>
      <c r="Y151" s="98"/>
      <c r="Z151" s="99"/>
      <c r="AC151" s="58"/>
      <c r="AD151" s="58"/>
      <c r="AE151" s="58"/>
      <c r="AF151" s="58"/>
      <c r="AG151" s="58"/>
      <c r="AH151" s="58"/>
      <c r="AI151" s="58"/>
      <c r="DR151" s="65"/>
    </row>
    <row r="152" spans="1:122" ht="15.75" customHeight="1" x14ac:dyDescent="0.2">
      <c r="A152" s="74">
        <v>144</v>
      </c>
      <c r="B152" s="345"/>
      <c r="C152" s="55"/>
      <c r="D152" s="55"/>
      <c r="E152" s="55"/>
      <c r="F152" s="5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T152" s="65"/>
      <c r="U152" s="98"/>
      <c r="V152" s="98"/>
      <c r="W152" s="98"/>
      <c r="X152" s="98"/>
      <c r="Y152" s="98"/>
      <c r="Z152" s="99"/>
      <c r="AC152" s="58"/>
      <c r="AD152" s="58"/>
      <c r="AE152" s="58"/>
      <c r="AF152" s="58"/>
      <c r="AG152" s="58"/>
      <c r="AH152" s="58"/>
      <c r="AI152" s="58"/>
      <c r="DR152" s="65"/>
    </row>
    <row r="153" spans="1:122" ht="15.75" customHeight="1" x14ac:dyDescent="0.2">
      <c r="A153" s="74">
        <v>145</v>
      </c>
      <c r="B153" s="345"/>
      <c r="C153" s="55"/>
      <c r="D153" s="55"/>
      <c r="E153" s="55"/>
      <c r="F153" s="5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T153" s="65"/>
      <c r="U153" s="98"/>
      <c r="V153" s="98"/>
      <c r="W153" s="98"/>
      <c r="X153" s="98"/>
      <c r="Y153" s="98"/>
      <c r="Z153" s="99"/>
      <c r="AC153" s="58"/>
      <c r="AD153" s="58"/>
      <c r="AE153" s="58"/>
      <c r="AF153" s="58"/>
      <c r="AG153" s="58"/>
      <c r="AH153" s="58"/>
      <c r="AI153" s="58"/>
      <c r="DR153" s="65"/>
    </row>
    <row r="154" spans="1:122" ht="15.75" customHeight="1" x14ac:dyDescent="0.2">
      <c r="A154" s="74">
        <v>146</v>
      </c>
      <c r="B154" s="345"/>
      <c r="C154" s="55"/>
      <c r="D154" s="55"/>
      <c r="E154" s="55"/>
      <c r="F154" s="5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T154" s="65"/>
      <c r="U154" s="98"/>
      <c r="V154" s="98"/>
      <c r="W154" s="98"/>
      <c r="X154" s="98"/>
      <c r="Y154" s="98"/>
      <c r="Z154" s="99"/>
      <c r="AC154" s="58"/>
      <c r="AD154" s="58"/>
      <c r="AE154" s="58"/>
      <c r="AF154" s="58"/>
      <c r="AG154" s="58"/>
      <c r="AH154" s="58"/>
      <c r="AI154" s="58"/>
      <c r="DR154" s="65"/>
    </row>
    <row r="155" spans="1:122" ht="15.75" customHeight="1" x14ac:dyDescent="0.2">
      <c r="A155" s="74">
        <v>147</v>
      </c>
      <c r="B155" s="345"/>
      <c r="C155" s="55"/>
      <c r="D155" s="55"/>
      <c r="E155" s="55"/>
      <c r="F155" s="5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T155" s="65"/>
      <c r="U155" s="98"/>
      <c r="V155" s="98"/>
      <c r="W155" s="98"/>
      <c r="X155" s="98"/>
      <c r="Y155" s="98"/>
      <c r="Z155" s="99"/>
      <c r="AC155" s="58"/>
      <c r="AD155" s="58"/>
      <c r="AE155" s="58"/>
      <c r="AF155" s="58"/>
      <c r="AG155" s="58"/>
      <c r="AH155" s="58"/>
      <c r="AI155" s="58"/>
      <c r="DR155" s="65"/>
    </row>
    <row r="156" spans="1:122" ht="15.75" customHeight="1" x14ac:dyDescent="0.2">
      <c r="A156" s="74">
        <v>148</v>
      </c>
      <c r="B156" s="345"/>
      <c r="C156" s="55"/>
      <c r="D156" s="55"/>
      <c r="E156" s="55"/>
      <c r="F156" s="5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T156" s="65"/>
      <c r="U156" s="98"/>
      <c r="V156" s="98"/>
      <c r="W156" s="98"/>
      <c r="X156" s="98"/>
      <c r="Y156" s="98"/>
      <c r="Z156" s="99"/>
      <c r="AC156" s="58"/>
      <c r="AD156" s="58"/>
      <c r="AE156" s="58"/>
      <c r="AF156" s="58"/>
      <c r="AG156" s="58"/>
      <c r="AH156" s="58"/>
      <c r="AI156" s="58"/>
      <c r="DR156" s="65"/>
    </row>
    <row r="157" spans="1:122" ht="15.75" customHeight="1" x14ac:dyDescent="0.2">
      <c r="A157" s="74">
        <v>149</v>
      </c>
      <c r="B157" s="345"/>
      <c r="C157" s="55"/>
      <c r="D157" s="55"/>
      <c r="E157" s="55"/>
      <c r="F157" s="5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T157" s="65"/>
      <c r="U157" s="98"/>
      <c r="V157" s="98"/>
      <c r="W157" s="98"/>
      <c r="X157" s="98"/>
      <c r="Y157" s="98"/>
      <c r="Z157" s="98"/>
      <c r="AC157" s="58"/>
      <c r="AD157" s="58"/>
      <c r="AE157" s="58"/>
      <c r="AF157" s="58"/>
      <c r="AG157" s="58"/>
      <c r="AH157" s="58"/>
      <c r="AI157" s="58"/>
      <c r="DR157" s="65"/>
    </row>
    <row r="158" spans="1:122" ht="15.75" customHeight="1" x14ac:dyDescent="0.2">
      <c r="A158" s="74">
        <v>150</v>
      </c>
      <c r="B158" s="345"/>
      <c r="C158" s="55"/>
      <c r="D158" s="55"/>
      <c r="E158" s="55"/>
      <c r="F158" s="5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T158" s="65"/>
      <c r="U158" s="98"/>
      <c r="V158" s="98"/>
      <c r="W158" s="98"/>
      <c r="X158" s="98"/>
      <c r="Y158" s="98"/>
      <c r="Z158" s="98"/>
      <c r="AC158" s="58"/>
      <c r="AD158" s="58"/>
      <c r="AE158" s="58"/>
      <c r="AF158" s="58"/>
      <c r="AG158" s="58"/>
      <c r="AH158" s="58"/>
      <c r="AI158" s="58"/>
      <c r="DR158" s="65"/>
    </row>
    <row r="159" spans="1:122" ht="15.75" customHeight="1" x14ac:dyDescent="0.2">
      <c r="A159" s="74">
        <v>151</v>
      </c>
      <c r="B159" s="345"/>
      <c r="C159" s="55"/>
      <c r="D159" s="55"/>
      <c r="E159" s="55"/>
      <c r="F159" s="5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T159" s="65"/>
      <c r="U159" s="98"/>
      <c r="V159" s="98"/>
      <c r="W159" s="98"/>
      <c r="X159" s="98"/>
      <c r="Y159" s="98"/>
      <c r="Z159" s="98"/>
      <c r="AC159" s="58"/>
      <c r="AD159" s="58"/>
      <c r="AE159" s="58"/>
      <c r="AF159" s="58"/>
      <c r="AG159" s="58"/>
      <c r="AH159" s="58"/>
      <c r="AI159" s="58"/>
      <c r="DR159" s="65"/>
    </row>
    <row r="160" spans="1:122" ht="15.75" customHeight="1" x14ac:dyDescent="0.2">
      <c r="A160" s="74">
        <v>152</v>
      </c>
      <c r="B160" s="345"/>
      <c r="C160" s="55"/>
      <c r="D160" s="55"/>
      <c r="E160" s="55"/>
      <c r="F160" s="5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T160" s="65"/>
      <c r="U160" s="98"/>
      <c r="V160" s="98"/>
      <c r="W160" s="98"/>
      <c r="X160" s="98"/>
      <c r="Y160" s="98"/>
      <c r="Z160" s="98"/>
      <c r="AC160" s="58"/>
      <c r="AD160" s="58"/>
      <c r="AE160" s="58"/>
      <c r="AF160" s="58"/>
      <c r="AG160" s="58"/>
      <c r="AH160" s="58"/>
      <c r="AI160" s="58"/>
      <c r="DR160" s="65"/>
    </row>
    <row r="161" spans="1:122" ht="15.75" customHeight="1" x14ac:dyDescent="0.2">
      <c r="A161" s="74">
        <v>153</v>
      </c>
      <c r="B161" s="345"/>
      <c r="C161" s="55"/>
      <c r="D161" s="55"/>
      <c r="E161" s="55"/>
      <c r="F161" s="5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T161" s="65"/>
      <c r="U161" s="98"/>
      <c r="V161" s="98"/>
      <c r="W161" s="98"/>
      <c r="X161" s="98"/>
      <c r="Y161" s="98"/>
      <c r="Z161" s="98"/>
      <c r="AC161" s="58"/>
      <c r="AD161" s="58"/>
      <c r="AE161" s="58"/>
      <c r="AF161" s="58"/>
      <c r="AG161" s="58"/>
      <c r="AH161" s="58"/>
      <c r="AI161" s="58"/>
      <c r="DR161" s="65"/>
    </row>
    <row r="162" spans="1:122" ht="15.75" customHeight="1" x14ac:dyDescent="0.2">
      <c r="A162" s="74">
        <v>154</v>
      </c>
      <c r="B162" s="345"/>
      <c r="C162" s="55"/>
      <c r="D162" s="55"/>
      <c r="E162" s="55"/>
      <c r="F162" s="5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T162" s="65"/>
      <c r="U162" s="98"/>
      <c r="V162" s="98"/>
      <c r="W162" s="98"/>
      <c r="X162" s="98"/>
      <c r="Y162" s="98"/>
      <c r="Z162" s="98"/>
      <c r="AC162" s="58"/>
      <c r="AD162" s="58"/>
      <c r="AE162" s="58"/>
      <c r="AF162" s="58"/>
      <c r="AG162" s="58"/>
      <c r="AH162" s="58"/>
      <c r="AI162" s="58"/>
      <c r="DR162" s="65"/>
    </row>
    <row r="163" spans="1:122" ht="15.75" customHeight="1" x14ac:dyDescent="0.2">
      <c r="A163" s="74">
        <v>155</v>
      </c>
      <c r="B163" s="345"/>
      <c r="C163" s="55"/>
      <c r="D163" s="55"/>
      <c r="E163" s="55"/>
      <c r="F163" s="5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T163" s="65"/>
      <c r="U163" s="98"/>
      <c r="V163" s="98"/>
      <c r="W163" s="98"/>
      <c r="X163" s="98"/>
      <c r="Y163" s="98"/>
      <c r="Z163" s="98"/>
      <c r="AC163" s="58"/>
      <c r="AD163" s="58"/>
      <c r="AE163" s="58"/>
      <c r="AF163" s="58"/>
      <c r="AG163" s="58"/>
      <c r="AH163" s="58"/>
      <c r="AI163" s="58"/>
      <c r="DR163" s="65"/>
    </row>
    <row r="164" spans="1:122" ht="15.75" customHeight="1" x14ac:dyDescent="0.2">
      <c r="A164" s="74">
        <v>156</v>
      </c>
      <c r="B164" s="345"/>
      <c r="C164" s="55"/>
      <c r="D164" s="55"/>
      <c r="E164" s="55"/>
      <c r="F164" s="5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T164" s="65"/>
      <c r="U164" s="98"/>
      <c r="V164" s="98"/>
      <c r="W164" s="98"/>
      <c r="X164" s="98"/>
      <c r="Y164" s="98"/>
      <c r="Z164" s="98"/>
      <c r="AC164" s="58"/>
      <c r="AD164" s="58"/>
      <c r="AE164" s="58"/>
      <c r="AF164" s="58"/>
      <c r="AG164" s="58"/>
      <c r="AH164" s="58"/>
      <c r="AI164" s="58"/>
      <c r="DR164" s="65"/>
    </row>
    <row r="165" spans="1:122" ht="15.75" customHeight="1" x14ac:dyDescent="0.2">
      <c r="A165" s="74">
        <v>157</v>
      </c>
      <c r="B165" s="345"/>
      <c r="C165" s="55"/>
      <c r="D165" s="55"/>
      <c r="E165" s="55"/>
      <c r="F165" s="5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T165" s="65"/>
      <c r="U165" s="98"/>
      <c r="V165" s="98"/>
      <c r="W165" s="98"/>
      <c r="X165" s="98"/>
      <c r="Y165" s="98"/>
      <c r="Z165" s="98"/>
      <c r="AC165" s="58"/>
      <c r="AD165" s="58"/>
      <c r="AE165" s="58"/>
      <c r="AF165" s="58"/>
      <c r="AG165" s="58"/>
      <c r="AH165" s="58"/>
      <c r="AI165" s="58"/>
      <c r="DR165" s="65"/>
    </row>
    <row r="166" spans="1:122" ht="15.75" customHeight="1" x14ac:dyDescent="0.2">
      <c r="A166" s="74">
        <v>158</v>
      </c>
      <c r="B166" s="345"/>
      <c r="C166" s="55"/>
      <c r="D166" s="55"/>
      <c r="E166" s="55"/>
      <c r="F166" s="5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T166" s="65"/>
      <c r="U166" s="98"/>
      <c r="V166" s="98"/>
      <c r="W166" s="98"/>
      <c r="X166" s="98"/>
      <c r="Y166" s="98"/>
      <c r="Z166" s="98"/>
      <c r="AC166" s="58"/>
      <c r="AD166" s="58"/>
      <c r="AE166" s="58"/>
      <c r="AF166" s="58"/>
      <c r="AG166" s="58"/>
      <c r="AH166" s="58"/>
      <c r="AI166" s="58"/>
      <c r="DR166" s="65"/>
    </row>
    <row r="167" spans="1:122" ht="15.75" customHeight="1" x14ac:dyDescent="0.2">
      <c r="A167" s="74">
        <v>159</v>
      </c>
      <c r="B167" s="345"/>
      <c r="C167" s="55"/>
      <c r="D167" s="55"/>
      <c r="E167" s="55"/>
      <c r="F167" s="5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T167" s="65"/>
      <c r="U167" s="98"/>
      <c r="V167" s="98"/>
      <c r="W167" s="98"/>
      <c r="X167" s="98"/>
      <c r="Y167" s="98"/>
      <c r="Z167" s="98"/>
      <c r="AC167" s="58"/>
      <c r="AD167" s="58"/>
      <c r="AE167" s="58"/>
      <c r="AF167" s="58"/>
      <c r="AG167" s="58"/>
      <c r="AH167" s="58"/>
      <c r="AI167" s="58"/>
      <c r="DR167" s="65"/>
    </row>
    <row r="168" spans="1:122" ht="15.75" customHeight="1" x14ac:dyDescent="0.2">
      <c r="A168" s="74">
        <v>160</v>
      </c>
      <c r="B168" s="345"/>
      <c r="C168" s="55"/>
      <c r="D168" s="55"/>
      <c r="E168" s="55"/>
      <c r="F168" s="5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T168" s="65"/>
      <c r="U168" s="98"/>
      <c r="V168" s="98"/>
      <c r="W168" s="98"/>
      <c r="X168" s="98"/>
      <c r="Y168" s="98"/>
      <c r="Z168" s="98"/>
      <c r="AC168" s="58"/>
      <c r="AD168" s="58"/>
      <c r="AE168" s="58"/>
      <c r="AF168" s="58"/>
      <c r="AG168" s="58"/>
      <c r="AH168" s="58"/>
      <c r="AI168" s="58"/>
      <c r="DR168" s="65"/>
    </row>
    <row r="169" spans="1:122" ht="15.75" customHeight="1" x14ac:dyDescent="0.2">
      <c r="A169" s="74">
        <v>161</v>
      </c>
      <c r="B169" s="345"/>
      <c r="C169" s="55"/>
      <c r="D169" s="55"/>
      <c r="E169" s="55"/>
      <c r="F169" s="5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T169" s="65"/>
      <c r="U169" s="98"/>
      <c r="V169" s="98"/>
      <c r="W169" s="98"/>
      <c r="X169" s="98"/>
      <c r="Y169" s="98"/>
      <c r="Z169" s="98"/>
      <c r="AC169" s="58"/>
      <c r="AD169" s="58"/>
      <c r="AE169" s="58"/>
      <c r="AF169" s="58"/>
      <c r="AG169" s="58"/>
      <c r="AH169" s="58"/>
      <c r="AI169" s="58"/>
      <c r="DR169" s="65"/>
    </row>
    <row r="170" spans="1:122" ht="15.75" customHeight="1" x14ac:dyDescent="0.2">
      <c r="A170" s="74">
        <v>162</v>
      </c>
      <c r="B170" s="345"/>
      <c r="C170" s="55"/>
      <c r="D170" s="55"/>
      <c r="E170" s="55"/>
      <c r="F170" s="5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T170" s="65"/>
      <c r="U170" s="98"/>
      <c r="V170" s="98"/>
      <c r="W170" s="98"/>
      <c r="X170" s="98"/>
      <c r="Y170" s="98"/>
      <c r="Z170" s="98"/>
      <c r="AC170" s="58"/>
      <c r="AD170" s="58"/>
      <c r="AE170" s="58"/>
      <c r="AF170" s="58"/>
      <c r="AG170" s="58"/>
      <c r="AH170" s="58"/>
      <c r="AI170" s="58"/>
      <c r="DR170" s="65"/>
    </row>
    <row r="171" spans="1:122" ht="15.75" customHeight="1" x14ac:dyDescent="0.2">
      <c r="A171" s="74">
        <v>163</v>
      </c>
      <c r="B171" s="345"/>
      <c r="C171" s="55"/>
      <c r="D171" s="55"/>
      <c r="E171" s="55"/>
      <c r="F171" s="5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T171" s="65"/>
      <c r="U171" s="98"/>
      <c r="V171" s="98"/>
      <c r="W171" s="98"/>
      <c r="X171" s="98"/>
      <c r="Y171" s="98"/>
      <c r="Z171" s="98"/>
      <c r="AC171" s="58"/>
      <c r="AD171" s="58"/>
      <c r="AE171" s="58"/>
      <c r="AF171" s="58"/>
      <c r="AG171" s="58"/>
      <c r="AH171" s="58"/>
      <c r="AI171" s="58"/>
      <c r="DR171" s="65"/>
    </row>
    <row r="172" spans="1:122" ht="15.75" customHeight="1" x14ac:dyDescent="0.2">
      <c r="A172" s="74">
        <v>164</v>
      </c>
      <c r="B172" s="345"/>
      <c r="C172" s="55"/>
      <c r="D172" s="55"/>
      <c r="E172" s="55"/>
      <c r="F172" s="5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T172" s="65"/>
      <c r="U172" s="98"/>
      <c r="V172" s="98"/>
      <c r="W172" s="98"/>
      <c r="X172" s="98"/>
      <c r="Y172" s="98"/>
      <c r="Z172" s="98"/>
      <c r="AC172" s="58"/>
      <c r="AD172" s="58"/>
      <c r="AE172" s="58"/>
      <c r="AF172" s="58"/>
      <c r="AG172" s="58"/>
      <c r="AH172" s="58"/>
      <c r="AI172" s="58"/>
      <c r="DR172" s="65"/>
    </row>
    <row r="173" spans="1:122" ht="15.75" customHeight="1" x14ac:dyDescent="0.2">
      <c r="A173" s="74">
        <v>165</v>
      </c>
      <c r="B173" s="345"/>
      <c r="C173" s="55"/>
      <c r="D173" s="55"/>
      <c r="E173" s="55"/>
      <c r="F173" s="5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T173" s="65"/>
      <c r="U173" s="98"/>
      <c r="V173" s="98"/>
      <c r="W173" s="98"/>
      <c r="X173" s="98"/>
      <c r="Y173" s="98"/>
      <c r="Z173" s="98"/>
      <c r="AC173" s="58"/>
      <c r="AD173" s="58"/>
      <c r="AE173" s="58"/>
      <c r="AF173" s="58"/>
      <c r="AG173" s="58"/>
      <c r="AH173" s="58"/>
      <c r="AI173" s="58"/>
      <c r="DR173" s="65"/>
    </row>
    <row r="174" spans="1:122" ht="15.75" customHeight="1" x14ac:dyDescent="0.2">
      <c r="A174" s="74">
        <v>166</v>
      </c>
      <c r="B174" s="345"/>
      <c r="C174" s="55"/>
      <c r="D174" s="55"/>
      <c r="E174" s="55"/>
      <c r="F174" s="5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T174" s="65"/>
      <c r="U174" s="98"/>
      <c r="V174" s="98"/>
      <c r="W174" s="98"/>
      <c r="X174" s="98"/>
      <c r="Y174" s="98"/>
      <c r="Z174" s="98"/>
      <c r="AC174" s="58"/>
      <c r="AD174" s="58"/>
      <c r="AE174" s="58"/>
      <c r="AF174" s="58"/>
      <c r="AG174" s="58"/>
      <c r="AH174" s="58"/>
      <c r="AI174" s="58"/>
      <c r="DR174" s="65"/>
    </row>
    <row r="175" spans="1:122" ht="15.75" customHeight="1" x14ac:dyDescent="0.2">
      <c r="A175" s="74">
        <v>167</v>
      </c>
      <c r="B175" s="345"/>
      <c r="C175" s="55"/>
      <c r="D175" s="55"/>
      <c r="E175" s="55"/>
      <c r="F175" s="5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T175" s="65"/>
      <c r="U175" s="98"/>
      <c r="V175" s="98"/>
      <c r="W175" s="98"/>
      <c r="X175" s="98"/>
      <c r="Y175" s="98"/>
      <c r="Z175" s="98"/>
      <c r="AC175" s="58"/>
      <c r="AD175" s="58"/>
      <c r="AE175" s="58"/>
      <c r="AF175" s="58"/>
      <c r="AG175" s="58"/>
      <c r="AH175" s="58"/>
      <c r="AI175" s="58"/>
      <c r="DR175" s="65"/>
    </row>
    <row r="176" spans="1:122" ht="15.75" customHeight="1" x14ac:dyDescent="0.2">
      <c r="A176" s="74">
        <v>168</v>
      </c>
      <c r="B176" s="345"/>
      <c r="C176" s="55"/>
      <c r="D176" s="55"/>
      <c r="E176" s="55"/>
      <c r="F176" s="5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T176" s="65"/>
      <c r="U176" s="98"/>
      <c r="V176" s="98"/>
      <c r="W176" s="98"/>
      <c r="X176" s="98"/>
      <c r="Y176" s="98"/>
      <c r="Z176" s="98"/>
      <c r="AC176" s="58"/>
      <c r="AD176" s="58"/>
      <c r="AE176" s="58"/>
      <c r="AF176" s="58"/>
      <c r="AG176" s="58"/>
      <c r="AH176" s="58"/>
      <c r="AI176" s="58"/>
      <c r="DR176" s="65"/>
    </row>
    <row r="177" spans="1:122" ht="15.75" customHeight="1" x14ac:dyDescent="0.2">
      <c r="A177" s="74">
        <v>169</v>
      </c>
      <c r="B177" s="345"/>
      <c r="C177" s="55"/>
      <c r="D177" s="55"/>
      <c r="E177" s="55"/>
      <c r="F177" s="5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T177" s="65"/>
      <c r="U177" s="98"/>
      <c r="V177" s="98"/>
      <c r="W177" s="98"/>
      <c r="X177" s="98"/>
      <c r="Y177" s="98"/>
      <c r="Z177" s="98"/>
      <c r="AC177" s="58"/>
      <c r="AD177" s="58"/>
      <c r="AE177" s="58"/>
      <c r="AF177" s="58"/>
      <c r="AG177" s="58"/>
      <c r="AH177" s="58"/>
      <c r="AI177" s="58"/>
      <c r="DR177" s="65"/>
    </row>
    <row r="178" spans="1:122" ht="15.75" customHeight="1" x14ac:dyDescent="0.2">
      <c r="A178" s="74">
        <v>170</v>
      </c>
      <c r="B178" s="345"/>
      <c r="C178" s="55"/>
      <c r="D178" s="55"/>
      <c r="E178" s="55"/>
      <c r="F178" s="5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T178" s="65"/>
      <c r="U178" s="98"/>
      <c r="V178" s="98"/>
      <c r="W178" s="98"/>
      <c r="X178" s="98"/>
      <c r="Y178" s="98"/>
      <c r="Z178" s="98"/>
      <c r="AC178" s="58"/>
      <c r="AD178" s="58"/>
      <c r="AE178" s="58"/>
      <c r="AF178" s="58"/>
      <c r="AG178" s="58"/>
      <c r="AH178" s="58"/>
      <c r="AI178" s="58"/>
      <c r="DR178" s="65"/>
    </row>
    <row r="179" spans="1:122" ht="15.75" customHeight="1" x14ac:dyDescent="0.2">
      <c r="A179" s="74">
        <v>171</v>
      </c>
      <c r="B179" s="345"/>
      <c r="C179" s="55"/>
      <c r="D179" s="55"/>
      <c r="E179" s="55"/>
      <c r="F179" s="5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T179" s="65"/>
      <c r="U179" s="98"/>
      <c r="V179" s="98"/>
      <c r="W179" s="98"/>
      <c r="X179" s="98"/>
      <c r="Y179" s="98"/>
      <c r="Z179" s="98"/>
      <c r="AC179" s="58"/>
      <c r="AD179" s="58"/>
      <c r="AE179" s="58"/>
      <c r="AF179" s="58"/>
      <c r="AG179" s="58"/>
      <c r="AH179" s="58"/>
      <c r="AI179" s="58"/>
      <c r="DR179" s="65"/>
    </row>
    <row r="180" spans="1:122" ht="15.75" customHeight="1" x14ac:dyDescent="0.2">
      <c r="A180" s="74">
        <v>172</v>
      </c>
      <c r="B180" s="345"/>
      <c r="C180" s="55"/>
      <c r="D180" s="55"/>
      <c r="E180" s="55"/>
      <c r="F180" s="5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T180" s="65"/>
      <c r="U180" s="98"/>
      <c r="V180" s="98"/>
      <c r="W180" s="98"/>
      <c r="X180" s="98"/>
      <c r="Y180" s="98"/>
      <c r="Z180" s="98"/>
      <c r="AC180" s="58"/>
      <c r="AD180" s="58"/>
      <c r="AE180" s="58"/>
      <c r="AF180" s="58"/>
      <c r="AG180" s="58"/>
      <c r="AH180" s="58"/>
      <c r="AI180" s="58"/>
      <c r="DR180" s="65"/>
    </row>
    <row r="181" spans="1:122" ht="15.75" customHeight="1" x14ac:dyDescent="0.2">
      <c r="A181" s="74">
        <v>173</v>
      </c>
      <c r="B181" s="345"/>
      <c r="C181" s="55"/>
      <c r="D181" s="55"/>
      <c r="E181" s="55"/>
      <c r="F181" s="5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T181" s="65"/>
      <c r="U181" s="98"/>
      <c r="V181" s="98"/>
      <c r="W181" s="98"/>
      <c r="X181" s="98"/>
      <c r="Y181" s="98"/>
      <c r="Z181" s="98"/>
      <c r="AC181" s="58"/>
      <c r="AD181" s="58"/>
      <c r="AE181" s="58"/>
      <c r="AF181" s="58"/>
      <c r="AG181" s="58"/>
      <c r="AH181" s="58"/>
      <c r="AI181" s="58"/>
      <c r="DR181" s="65"/>
    </row>
    <row r="182" spans="1:122" ht="15.75" customHeight="1" x14ac:dyDescent="0.2">
      <c r="A182" s="74">
        <v>174</v>
      </c>
      <c r="B182" s="345"/>
      <c r="C182" s="55"/>
      <c r="D182" s="55"/>
      <c r="E182" s="55"/>
      <c r="F182" s="5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T182" s="65"/>
      <c r="U182" s="98"/>
      <c r="V182" s="98"/>
      <c r="W182" s="98"/>
      <c r="X182" s="98"/>
      <c r="Y182" s="98"/>
      <c r="Z182" s="98"/>
      <c r="AC182" s="58"/>
      <c r="AD182" s="58"/>
      <c r="AE182" s="58"/>
      <c r="AF182" s="58"/>
      <c r="AG182" s="58"/>
      <c r="AH182" s="58"/>
      <c r="AI182" s="58"/>
      <c r="DR182" s="65"/>
    </row>
    <row r="183" spans="1:122" ht="15.75" customHeight="1" x14ac:dyDescent="0.2">
      <c r="A183" s="74">
        <v>175</v>
      </c>
      <c r="B183" s="345"/>
      <c r="C183" s="55"/>
      <c r="D183" s="55"/>
      <c r="E183" s="55"/>
      <c r="F183" s="5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T183" s="65"/>
      <c r="U183" s="98"/>
      <c r="V183" s="98"/>
      <c r="W183" s="98"/>
      <c r="X183" s="98"/>
      <c r="Y183" s="98"/>
      <c r="Z183" s="98"/>
      <c r="AC183" s="58"/>
      <c r="AD183" s="58"/>
      <c r="AE183" s="58"/>
      <c r="AF183" s="58"/>
      <c r="AG183" s="58"/>
      <c r="AH183" s="58"/>
      <c r="AI183" s="58"/>
      <c r="DR183" s="65"/>
    </row>
    <row r="184" spans="1:122" ht="15.75" customHeight="1" x14ac:dyDescent="0.2">
      <c r="A184" s="74">
        <v>176</v>
      </c>
      <c r="B184" s="345"/>
      <c r="C184" s="55"/>
      <c r="D184" s="55"/>
      <c r="E184" s="55"/>
      <c r="F184" s="5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T184" s="65"/>
      <c r="U184" s="98"/>
      <c r="V184" s="98"/>
      <c r="W184" s="98"/>
      <c r="X184" s="98"/>
      <c r="Y184" s="98"/>
      <c r="Z184" s="98"/>
      <c r="AC184" s="58"/>
      <c r="AD184" s="58"/>
      <c r="AE184" s="58"/>
      <c r="AF184" s="58"/>
      <c r="AG184" s="58"/>
      <c r="AH184" s="58"/>
      <c r="AI184" s="58"/>
      <c r="DR184" s="65"/>
    </row>
    <row r="185" spans="1:122" ht="15.75" customHeight="1" x14ac:dyDescent="0.2">
      <c r="A185" s="74">
        <v>177</v>
      </c>
      <c r="B185" s="345"/>
      <c r="C185" s="55"/>
      <c r="D185" s="55"/>
      <c r="E185" s="55"/>
      <c r="F185" s="5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T185" s="65"/>
      <c r="U185" s="98"/>
      <c r="V185" s="98"/>
      <c r="W185" s="98"/>
      <c r="X185" s="98"/>
      <c r="Y185" s="98"/>
      <c r="Z185" s="98"/>
      <c r="AC185" s="58"/>
      <c r="AD185" s="58"/>
      <c r="AE185" s="58"/>
      <c r="AF185" s="58"/>
      <c r="AG185" s="58"/>
      <c r="AH185" s="58"/>
      <c r="AI185" s="58"/>
      <c r="DR185" s="65"/>
    </row>
    <row r="186" spans="1:122" ht="15.75" customHeight="1" x14ac:dyDescent="0.2">
      <c r="A186" s="74">
        <v>178</v>
      </c>
      <c r="B186" s="345"/>
      <c r="C186" s="55"/>
      <c r="D186" s="55"/>
      <c r="E186" s="55"/>
      <c r="F186" s="5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T186" s="65"/>
      <c r="U186" s="98"/>
      <c r="V186" s="98"/>
      <c r="W186" s="98"/>
      <c r="X186" s="98"/>
      <c r="Y186" s="98"/>
      <c r="Z186" s="98"/>
      <c r="AC186" s="58"/>
      <c r="AD186" s="58"/>
      <c r="AE186" s="58"/>
      <c r="AF186" s="58"/>
      <c r="AG186" s="58"/>
      <c r="AH186" s="58"/>
      <c r="AI186" s="58"/>
      <c r="DR186" s="65"/>
    </row>
    <row r="187" spans="1:122" ht="15.75" customHeight="1" x14ac:dyDescent="0.2">
      <c r="A187" s="74">
        <v>179</v>
      </c>
      <c r="B187" s="345"/>
      <c r="C187" s="55"/>
      <c r="D187" s="55"/>
      <c r="E187" s="55"/>
      <c r="F187" s="5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T187" s="65"/>
      <c r="U187" s="98"/>
      <c r="V187" s="98"/>
      <c r="W187" s="98"/>
      <c r="X187" s="98"/>
      <c r="Y187" s="98"/>
      <c r="Z187" s="98"/>
      <c r="AC187" s="58"/>
      <c r="AD187" s="58"/>
      <c r="AE187" s="58"/>
      <c r="AF187" s="58"/>
      <c r="AG187" s="58"/>
      <c r="AH187" s="58"/>
      <c r="AI187" s="58"/>
      <c r="DR187" s="65"/>
    </row>
    <row r="188" spans="1:122" ht="15.75" customHeight="1" x14ac:dyDescent="0.2">
      <c r="A188" s="74">
        <v>180</v>
      </c>
      <c r="B188" s="345"/>
      <c r="C188" s="55"/>
      <c r="D188" s="55"/>
      <c r="E188" s="55"/>
      <c r="F188" s="5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T188" s="65"/>
      <c r="U188" s="98"/>
      <c r="V188" s="98"/>
      <c r="W188" s="98"/>
      <c r="X188" s="98"/>
      <c r="Y188" s="98"/>
      <c r="Z188" s="98"/>
      <c r="AC188" s="58"/>
      <c r="AD188" s="58"/>
      <c r="AE188" s="58"/>
      <c r="AF188" s="58"/>
      <c r="AG188" s="58"/>
      <c r="AH188" s="58"/>
      <c r="AI188" s="58"/>
      <c r="DR188" s="65"/>
    </row>
    <row r="189" spans="1:122" ht="15.75" customHeight="1" x14ac:dyDescent="0.2">
      <c r="A189" s="74">
        <v>181</v>
      </c>
      <c r="B189" s="345"/>
      <c r="C189" s="55"/>
      <c r="D189" s="55"/>
      <c r="E189" s="55"/>
      <c r="F189" s="5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T189" s="65"/>
      <c r="U189" s="98"/>
      <c r="V189" s="98"/>
      <c r="W189" s="98"/>
      <c r="X189" s="98"/>
      <c r="Y189" s="98"/>
      <c r="Z189" s="98"/>
      <c r="AC189" s="58"/>
      <c r="AD189" s="58"/>
      <c r="AE189" s="58"/>
      <c r="AF189" s="58"/>
      <c r="AG189" s="58"/>
      <c r="AH189" s="58"/>
      <c r="AI189" s="58"/>
      <c r="DR189" s="65"/>
    </row>
    <row r="190" spans="1:122" ht="15.75" customHeight="1" x14ac:dyDescent="0.2">
      <c r="A190" s="74">
        <v>182</v>
      </c>
      <c r="B190" s="345"/>
      <c r="C190" s="55"/>
      <c r="D190" s="55"/>
      <c r="E190" s="55"/>
      <c r="F190" s="5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T190" s="65"/>
      <c r="U190" s="98"/>
      <c r="V190" s="98"/>
      <c r="W190" s="98"/>
      <c r="X190" s="98"/>
      <c r="Y190" s="98"/>
      <c r="Z190" s="98"/>
      <c r="AC190" s="58"/>
      <c r="AD190" s="58"/>
      <c r="AE190" s="58"/>
      <c r="AF190" s="58"/>
      <c r="AG190" s="58"/>
      <c r="AH190" s="58"/>
      <c r="AI190" s="58"/>
      <c r="DR190" s="65"/>
    </row>
    <row r="191" spans="1:122" ht="15.75" customHeight="1" x14ac:dyDescent="0.2">
      <c r="A191" s="74">
        <v>183</v>
      </c>
      <c r="B191" s="345"/>
      <c r="C191" s="55"/>
      <c r="D191" s="55"/>
      <c r="E191" s="55"/>
      <c r="F191" s="5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T191" s="65"/>
      <c r="U191" s="98"/>
      <c r="V191" s="98"/>
      <c r="W191" s="98"/>
      <c r="X191" s="98"/>
      <c r="Y191" s="98"/>
      <c r="Z191" s="98"/>
      <c r="AC191" s="58"/>
      <c r="AD191" s="58"/>
      <c r="AE191" s="58"/>
      <c r="AF191" s="58"/>
      <c r="AG191" s="58"/>
      <c r="AH191" s="58"/>
      <c r="AI191" s="58"/>
      <c r="DR191" s="65"/>
    </row>
    <row r="192" spans="1:122" ht="15.75" customHeight="1" x14ac:dyDescent="0.2">
      <c r="A192" s="74">
        <v>184</v>
      </c>
      <c r="B192" s="345"/>
      <c r="C192" s="55"/>
      <c r="D192" s="55"/>
      <c r="E192" s="55"/>
      <c r="F192" s="5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T192" s="65"/>
      <c r="U192" s="98"/>
      <c r="V192" s="98"/>
      <c r="W192" s="98"/>
      <c r="X192" s="98"/>
      <c r="Y192" s="98"/>
      <c r="Z192" s="98"/>
      <c r="AC192" s="58"/>
      <c r="AD192" s="58"/>
      <c r="AE192" s="58"/>
      <c r="AF192" s="58"/>
      <c r="AG192" s="58"/>
      <c r="AH192" s="58"/>
      <c r="AI192" s="58"/>
      <c r="DR192" s="65"/>
    </row>
    <row r="193" spans="1:122" ht="15.75" customHeight="1" x14ac:dyDescent="0.2">
      <c r="A193" s="74">
        <v>185</v>
      </c>
      <c r="B193" s="345"/>
      <c r="C193" s="55"/>
      <c r="D193" s="55"/>
      <c r="E193" s="55"/>
      <c r="F193" s="5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T193" s="65"/>
      <c r="U193" s="98"/>
      <c r="V193" s="98"/>
      <c r="W193" s="98"/>
      <c r="X193" s="98"/>
      <c r="Y193" s="98"/>
      <c r="Z193" s="98"/>
      <c r="AC193" s="58"/>
      <c r="AD193" s="58"/>
      <c r="AE193" s="58"/>
      <c r="AF193" s="58"/>
      <c r="AG193" s="58"/>
      <c r="AH193" s="58"/>
      <c r="AI193" s="58"/>
      <c r="DR193" s="65"/>
    </row>
    <row r="194" spans="1:122" ht="15.75" customHeight="1" x14ac:dyDescent="0.2">
      <c r="A194" s="74">
        <v>186</v>
      </c>
      <c r="B194" s="345"/>
      <c r="C194" s="55"/>
      <c r="D194" s="55"/>
      <c r="E194" s="55"/>
      <c r="F194" s="5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T194" s="65"/>
      <c r="U194" s="98"/>
      <c r="V194" s="98"/>
      <c r="W194" s="98"/>
      <c r="X194" s="98"/>
      <c r="Y194" s="98"/>
      <c r="Z194" s="98"/>
      <c r="AC194" s="58"/>
      <c r="AD194" s="58"/>
      <c r="AE194" s="58"/>
      <c r="AF194" s="58"/>
      <c r="AG194" s="58"/>
      <c r="AH194" s="58"/>
      <c r="AI194" s="58"/>
      <c r="DR194" s="65"/>
    </row>
    <row r="195" spans="1:122" ht="15" x14ac:dyDescent="0.2">
      <c r="A195" s="74">
        <v>187</v>
      </c>
      <c r="B195" s="345"/>
      <c r="C195" s="55"/>
      <c r="D195" s="55"/>
      <c r="E195" s="55"/>
      <c r="F195" s="5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T195" s="65"/>
      <c r="U195" s="98"/>
      <c r="V195" s="98"/>
      <c r="W195" s="98"/>
      <c r="X195" s="98"/>
      <c r="Y195" s="98"/>
      <c r="Z195" s="98"/>
      <c r="AC195" s="58"/>
      <c r="AD195" s="58"/>
      <c r="AE195" s="58"/>
      <c r="AF195" s="58"/>
      <c r="AG195" s="58"/>
      <c r="AH195" s="58"/>
      <c r="AI195" s="58"/>
      <c r="DR195" s="65"/>
    </row>
    <row r="196" spans="1:122" ht="15" x14ac:dyDescent="0.2">
      <c r="A196" s="74">
        <v>188</v>
      </c>
      <c r="B196" s="345"/>
      <c r="C196" s="55"/>
      <c r="D196" s="55"/>
      <c r="E196" s="55"/>
      <c r="F196" s="5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T196" s="65"/>
      <c r="U196" s="98"/>
      <c r="V196" s="98"/>
      <c r="W196" s="98"/>
      <c r="X196" s="98"/>
      <c r="Y196" s="98"/>
      <c r="Z196" s="98"/>
      <c r="AC196" s="58"/>
      <c r="AD196" s="58"/>
      <c r="AE196" s="58"/>
      <c r="AF196" s="58"/>
      <c r="AG196" s="58"/>
      <c r="AH196" s="58"/>
      <c r="AI196" s="58"/>
      <c r="DR196" s="65"/>
    </row>
    <row r="197" spans="1:122" ht="15" x14ac:dyDescent="0.2">
      <c r="A197" s="74">
        <v>189</v>
      </c>
      <c r="B197" s="345"/>
      <c r="C197" s="55"/>
      <c r="D197" s="55"/>
      <c r="E197" s="55"/>
      <c r="F197" s="5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T197" s="65"/>
      <c r="U197" s="98"/>
      <c r="V197" s="98"/>
      <c r="W197" s="98"/>
      <c r="X197" s="98"/>
      <c r="Y197" s="98"/>
      <c r="Z197" s="98"/>
      <c r="AC197" s="58"/>
      <c r="AD197" s="58"/>
      <c r="AE197" s="58"/>
      <c r="AF197" s="58"/>
      <c r="AG197" s="58"/>
      <c r="AH197" s="58"/>
      <c r="AI197" s="58"/>
      <c r="DR197" s="65"/>
    </row>
    <row r="198" spans="1:122" ht="15" x14ac:dyDescent="0.2">
      <c r="A198" s="74">
        <v>190</v>
      </c>
      <c r="B198" s="345"/>
      <c r="C198" s="55"/>
      <c r="D198" s="55"/>
      <c r="E198" s="55"/>
      <c r="F198" s="5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T198" s="65"/>
      <c r="U198" s="98"/>
      <c r="V198" s="98"/>
      <c r="W198" s="98"/>
      <c r="X198" s="98"/>
      <c r="Y198" s="98"/>
      <c r="Z198" s="98"/>
      <c r="AC198" s="58"/>
      <c r="AD198" s="58"/>
      <c r="AE198" s="58"/>
      <c r="AF198" s="58"/>
      <c r="AG198" s="58"/>
      <c r="AH198" s="58"/>
      <c r="AI198" s="58"/>
      <c r="DR198" s="65"/>
    </row>
    <row r="199" spans="1:122" ht="15" x14ac:dyDescent="0.2">
      <c r="A199" s="74">
        <v>191</v>
      </c>
      <c r="B199" s="345"/>
      <c r="C199" s="55"/>
      <c r="D199" s="55"/>
      <c r="E199" s="55"/>
      <c r="F199" s="5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T199" s="65"/>
      <c r="U199" s="98"/>
      <c r="V199" s="98"/>
      <c r="W199" s="98"/>
      <c r="X199" s="98"/>
      <c r="Y199" s="98"/>
      <c r="Z199" s="98"/>
      <c r="AC199" s="58"/>
      <c r="AD199" s="58"/>
      <c r="AE199" s="58"/>
      <c r="AF199" s="58"/>
      <c r="AG199" s="58"/>
      <c r="AH199" s="58"/>
      <c r="AI199" s="58"/>
      <c r="DR199" s="65"/>
    </row>
    <row r="200" spans="1:122" ht="15" x14ac:dyDescent="0.2">
      <c r="A200" s="74">
        <v>192</v>
      </c>
      <c r="B200" s="345"/>
      <c r="C200" s="55"/>
      <c r="D200" s="55"/>
      <c r="E200" s="55"/>
      <c r="F200" s="5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T200" s="65"/>
      <c r="U200" s="98"/>
      <c r="V200" s="98"/>
      <c r="W200" s="98"/>
      <c r="X200" s="98"/>
      <c r="Y200" s="98"/>
      <c r="Z200" s="98"/>
      <c r="AC200" s="58"/>
      <c r="AD200" s="58"/>
      <c r="AE200" s="58"/>
      <c r="AF200" s="58"/>
      <c r="AG200" s="58"/>
      <c r="AH200" s="58"/>
      <c r="AI200" s="58"/>
      <c r="DR200" s="65"/>
    </row>
    <row r="201" spans="1:122" ht="15" x14ac:dyDescent="0.2">
      <c r="A201" s="74">
        <v>193</v>
      </c>
      <c r="B201" s="345"/>
      <c r="C201" s="55"/>
      <c r="D201" s="55"/>
      <c r="E201" s="55"/>
      <c r="F201" s="5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T201" s="65"/>
      <c r="U201" s="98"/>
      <c r="V201" s="98"/>
      <c r="W201" s="98"/>
      <c r="X201" s="98"/>
      <c r="Y201" s="98"/>
      <c r="Z201" s="98"/>
      <c r="AC201" s="58"/>
      <c r="AD201" s="58"/>
      <c r="AE201" s="58"/>
      <c r="AF201" s="58"/>
      <c r="AG201" s="58"/>
      <c r="AH201" s="58"/>
      <c r="AI201" s="58"/>
      <c r="DR201" s="65"/>
    </row>
    <row r="202" spans="1:122" ht="15" x14ac:dyDescent="0.2">
      <c r="A202" s="74">
        <v>194</v>
      </c>
      <c r="B202" s="345"/>
      <c r="C202" s="55"/>
      <c r="D202" s="55"/>
      <c r="E202" s="55"/>
      <c r="F202" s="5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T202" s="65"/>
      <c r="U202" s="98"/>
      <c r="V202" s="98"/>
      <c r="W202" s="98"/>
      <c r="X202" s="98"/>
      <c r="Y202" s="98"/>
      <c r="Z202" s="98"/>
      <c r="AC202" s="58"/>
      <c r="AD202" s="58"/>
      <c r="AE202" s="58"/>
      <c r="AF202" s="58"/>
      <c r="AG202" s="58"/>
      <c r="AH202" s="58"/>
      <c r="AI202" s="58"/>
      <c r="DR202" s="65"/>
    </row>
    <row r="203" spans="1:122" ht="15" x14ac:dyDescent="0.2">
      <c r="A203" s="74">
        <v>195</v>
      </c>
      <c r="B203" s="345"/>
      <c r="C203" s="55"/>
      <c r="D203" s="55"/>
      <c r="E203" s="55"/>
      <c r="F203" s="5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T203" s="65"/>
      <c r="U203" s="98"/>
      <c r="V203" s="98"/>
      <c r="W203" s="98"/>
      <c r="X203" s="98"/>
      <c r="Y203" s="98"/>
      <c r="Z203" s="98"/>
      <c r="AC203" s="58"/>
      <c r="AD203" s="58"/>
      <c r="AE203" s="58"/>
      <c r="AF203" s="58"/>
      <c r="AG203" s="58"/>
      <c r="AH203" s="58"/>
      <c r="AI203" s="58"/>
      <c r="DR203" s="65"/>
    </row>
    <row r="204" spans="1:122" ht="15" x14ac:dyDescent="0.2">
      <c r="A204" s="74">
        <v>196</v>
      </c>
      <c r="B204" s="345"/>
      <c r="C204" s="55"/>
      <c r="D204" s="55"/>
      <c r="E204" s="55"/>
      <c r="F204" s="5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T204" s="65"/>
      <c r="U204" s="98"/>
      <c r="V204" s="98"/>
      <c r="W204" s="98"/>
      <c r="X204" s="98"/>
      <c r="Y204" s="98"/>
      <c r="Z204" s="98"/>
      <c r="AC204" s="58"/>
      <c r="AD204" s="58"/>
      <c r="AE204" s="58"/>
      <c r="AF204" s="58"/>
      <c r="AG204" s="58"/>
      <c r="AH204" s="58"/>
      <c r="AI204" s="58"/>
      <c r="DR204" s="65"/>
    </row>
    <row r="205" spans="1:122" ht="15" x14ac:dyDescent="0.2">
      <c r="A205" s="74">
        <v>197</v>
      </c>
      <c r="B205" s="345"/>
      <c r="C205" s="55"/>
      <c r="D205" s="55"/>
      <c r="E205" s="55"/>
      <c r="F205" s="5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T205" s="65"/>
      <c r="U205" s="98"/>
      <c r="V205" s="98"/>
      <c r="W205" s="98"/>
      <c r="X205" s="98"/>
      <c r="Y205" s="98"/>
      <c r="Z205" s="98"/>
      <c r="AC205" s="58"/>
      <c r="AD205" s="58"/>
      <c r="AE205" s="58"/>
      <c r="AF205" s="58"/>
      <c r="AG205" s="58"/>
      <c r="AH205" s="58"/>
      <c r="AI205" s="58"/>
      <c r="DR205" s="65"/>
    </row>
    <row r="206" spans="1:122" ht="15" x14ac:dyDescent="0.2">
      <c r="A206" s="74">
        <v>198</v>
      </c>
      <c r="B206" s="345"/>
      <c r="C206" s="55"/>
      <c r="D206" s="55"/>
      <c r="E206" s="55"/>
      <c r="F206" s="5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T206" s="65"/>
      <c r="U206" s="98"/>
      <c r="V206" s="98"/>
      <c r="W206" s="98"/>
      <c r="X206" s="98"/>
      <c r="Y206" s="98"/>
      <c r="Z206" s="98"/>
      <c r="AC206" s="58"/>
      <c r="AD206" s="58"/>
      <c r="AE206" s="58"/>
      <c r="AF206" s="58"/>
      <c r="AG206" s="58"/>
      <c r="AH206" s="58"/>
      <c r="AI206" s="58"/>
      <c r="DR206" s="65"/>
    </row>
    <row r="207" spans="1:122" ht="15" x14ac:dyDescent="0.2">
      <c r="A207" s="74">
        <v>199</v>
      </c>
      <c r="B207" s="345"/>
      <c r="C207" s="55"/>
      <c r="D207" s="55"/>
      <c r="E207" s="55"/>
      <c r="F207" s="5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T207" s="65"/>
      <c r="U207" s="98"/>
      <c r="V207" s="98"/>
      <c r="W207" s="98"/>
      <c r="X207" s="98"/>
      <c r="Y207" s="98"/>
      <c r="Z207" s="98"/>
      <c r="AC207" s="58"/>
      <c r="AD207" s="58"/>
      <c r="AE207" s="58"/>
      <c r="AF207" s="58"/>
      <c r="AG207" s="58"/>
      <c r="AH207" s="58"/>
      <c r="AI207" s="58"/>
      <c r="DR207" s="65"/>
    </row>
    <row r="208" spans="1:122" ht="15" x14ac:dyDescent="0.2">
      <c r="A208" s="74">
        <v>200</v>
      </c>
      <c r="B208" s="345"/>
      <c r="C208" s="55"/>
      <c r="D208" s="55"/>
      <c r="E208" s="55"/>
      <c r="F208" s="5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T208" s="65"/>
      <c r="U208" s="98"/>
      <c r="V208" s="98"/>
      <c r="W208" s="98"/>
      <c r="X208" s="98"/>
      <c r="Y208" s="98"/>
      <c r="Z208" s="98"/>
      <c r="AC208" s="58"/>
      <c r="AD208" s="58"/>
      <c r="AE208" s="58"/>
      <c r="AF208" s="58"/>
      <c r="AG208" s="58"/>
      <c r="AH208" s="58"/>
      <c r="AI208" s="58"/>
      <c r="DR208" s="65"/>
    </row>
    <row r="209" spans="1:122" ht="15" x14ac:dyDescent="0.2">
      <c r="A209" s="74">
        <v>201</v>
      </c>
      <c r="B209" s="345"/>
      <c r="C209" s="55"/>
      <c r="D209" s="55"/>
      <c r="E209" s="55"/>
      <c r="F209" s="5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T209" s="65"/>
      <c r="U209" s="98"/>
      <c r="V209" s="98"/>
      <c r="W209" s="98"/>
      <c r="X209" s="98"/>
      <c r="Y209" s="98"/>
      <c r="Z209" s="98"/>
      <c r="AC209" s="58"/>
      <c r="AD209" s="58"/>
      <c r="AE209" s="58"/>
      <c r="AF209" s="58"/>
      <c r="AG209" s="58"/>
      <c r="AH209" s="58"/>
      <c r="AI209" s="58"/>
      <c r="DR209" s="65"/>
    </row>
    <row r="210" spans="1:122" ht="15" x14ac:dyDescent="0.2">
      <c r="A210" s="74">
        <v>202</v>
      </c>
      <c r="B210" s="345"/>
      <c r="C210" s="55"/>
      <c r="D210" s="55"/>
      <c r="E210" s="55"/>
      <c r="F210" s="5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T210" s="65"/>
      <c r="U210" s="98"/>
      <c r="V210" s="98"/>
      <c r="W210" s="98"/>
      <c r="X210" s="98"/>
      <c r="Y210" s="98"/>
      <c r="Z210" s="98"/>
      <c r="AC210" s="58"/>
      <c r="AD210" s="58"/>
      <c r="AE210" s="58"/>
      <c r="AF210" s="58"/>
      <c r="AG210" s="58"/>
      <c r="AH210" s="58"/>
      <c r="AI210" s="58"/>
      <c r="DR210" s="65"/>
    </row>
    <row r="211" spans="1:122" ht="15" x14ac:dyDescent="0.2">
      <c r="A211" s="74">
        <v>203</v>
      </c>
      <c r="B211" s="345"/>
      <c r="C211" s="55"/>
      <c r="D211" s="55"/>
      <c r="E211" s="55"/>
      <c r="F211" s="5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T211" s="65"/>
      <c r="U211" s="98"/>
      <c r="V211" s="98"/>
      <c r="W211" s="98"/>
      <c r="X211" s="98"/>
      <c r="Y211" s="98"/>
      <c r="Z211" s="98"/>
      <c r="AC211" s="58"/>
      <c r="AD211" s="58"/>
      <c r="AE211" s="58"/>
      <c r="AF211" s="58"/>
      <c r="AG211" s="58"/>
      <c r="AH211" s="58"/>
      <c r="AI211" s="58"/>
      <c r="DR211" s="65"/>
    </row>
    <row r="212" spans="1:122" ht="15" x14ac:dyDescent="0.2">
      <c r="A212" s="74">
        <v>204</v>
      </c>
      <c r="B212" s="345"/>
      <c r="C212" s="55"/>
      <c r="D212" s="55"/>
      <c r="E212" s="55"/>
      <c r="F212" s="5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T212" s="65"/>
      <c r="U212" s="98"/>
      <c r="V212" s="98"/>
      <c r="W212" s="98"/>
      <c r="X212" s="98"/>
      <c r="Y212" s="98"/>
      <c r="Z212" s="98"/>
      <c r="AC212" s="58"/>
      <c r="AD212" s="58"/>
      <c r="AE212" s="58"/>
      <c r="AF212" s="58"/>
      <c r="AG212" s="58"/>
      <c r="AH212" s="58"/>
      <c r="AI212" s="58"/>
      <c r="DR212" s="65"/>
    </row>
    <row r="213" spans="1:122" ht="15" x14ac:dyDescent="0.2">
      <c r="A213" s="74">
        <v>205</v>
      </c>
      <c r="B213" s="345"/>
      <c r="C213" s="55"/>
      <c r="D213" s="55"/>
      <c r="E213" s="55"/>
      <c r="F213" s="5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T213" s="65"/>
      <c r="U213" s="98"/>
      <c r="V213" s="98"/>
      <c r="W213" s="98"/>
      <c r="X213" s="98"/>
      <c r="Y213" s="98"/>
      <c r="Z213" s="98"/>
      <c r="AC213" s="58"/>
      <c r="AD213" s="58"/>
      <c r="AE213" s="58"/>
      <c r="AF213" s="58"/>
      <c r="AG213" s="58"/>
      <c r="AH213" s="58"/>
      <c r="AI213" s="58"/>
      <c r="DR213" s="65"/>
    </row>
    <row r="214" spans="1:122" ht="15" x14ac:dyDescent="0.2">
      <c r="A214" s="74">
        <v>206</v>
      </c>
      <c r="B214" s="345"/>
      <c r="C214" s="55"/>
      <c r="D214" s="55"/>
      <c r="E214" s="55"/>
      <c r="F214" s="5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T214" s="65"/>
      <c r="U214" s="98"/>
      <c r="V214" s="98"/>
      <c r="W214" s="98"/>
      <c r="X214" s="98"/>
      <c r="Y214" s="98"/>
      <c r="Z214" s="98"/>
      <c r="AC214" s="58"/>
      <c r="AD214" s="58"/>
      <c r="AE214" s="58"/>
      <c r="AF214" s="58"/>
      <c r="AG214" s="58"/>
      <c r="AH214" s="58"/>
      <c r="AI214" s="58"/>
      <c r="DR214" s="65"/>
    </row>
    <row r="215" spans="1:122" ht="15" x14ac:dyDescent="0.2">
      <c r="A215" s="74">
        <v>207</v>
      </c>
      <c r="B215" s="345"/>
      <c r="C215" s="55"/>
      <c r="D215" s="55"/>
      <c r="E215" s="55"/>
      <c r="F215" s="5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T215" s="65"/>
      <c r="U215" s="98"/>
      <c r="V215" s="98"/>
      <c r="W215" s="98"/>
      <c r="X215" s="98"/>
      <c r="Y215" s="98"/>
      <c r="Z215" s="98"/>
      <c r="AC215" s="58"/>
      <c r="AD215" s="58"/>
      <c r="AE215" s="58"/>
      <c r="AF215" s="58"/>
      <c r="AG215" s="58"/>
      <c r="AH215" s="58"/>
      <c r="AI215" s="58"/>
      <c r="DR215" s="65"/>
    </row>
    <row r="216" spans="1:122" ht="15" x14ac:dyDescent="0.2">
      <c r="A216" s="74">
        <v>208</v>
      </c>
      <c r="B216" s="345"/>
      <c r="C216" s="55"/>
      <c r="D216" s="55"/>
      <c r="E216" s="55"/>
      <c r="F216" s="5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T216" s="65"/>
      <c r="U216" s="98"/>
      <c r="V216" s="98"/>
      <c r="W216" s="98"/>
      <c r="X216" s="98"/>
      <c r="Y216" s="98"/>
      <c r="Z216" s="98"/>
      <c r="AC216" s="58"/>
      <c r="AD216" s="58"/>
      <c r="AE216" s="58"/>
      <c r="AF216" s="58"/>
      <c r="AG216" s="58"/>
      <c r="AH216" s="58"/>
      <c r="AI216" s="58"/>
      <c r="DR216" s="65"/>
    </row>
    <row r="217" spans="1:122" ht="15" x14ac:dyDescent="0.2">
      <c r="A217" s="74">
        <v>209</v>
      </c>
      <c r="B217" s="345"/>
      <c r="C217" s="55"/>
      <c r="D217" s="55"/>
      <c r="E217" s="55"/>
      <c r="F217" s="5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T217" s="65"/>
      <c r="U217" s="98"/>
      <c r="V217" s="98"/>
      <c r="W217" s="98"/>
      <c r="X217" s="98"/>
      <c r="Y217" s="98"/>
      <c r="Z217" s="98"/>
      <c r="AC217" s="58"/>
      <c r="AD217" s="58"/>
      <c r="AE217" s="58"/>
      <c r="AF217" s="58"/>
      <c r="AG217" s="58"/>
      <c r="AH217" s="58"/>
      <c r="AI217" s="58"/>
      <c r="DR217" s="65"/>
    </row>
    <row r="218" spans="1:122" ht="15" x14ac:dyDescent="0.2">
      <c r="A218" s="74">
        <v>210</v>
      </c>
      <c r="B218" s="345"/>
      <c r="C218" s="55"/>
      <c r="D218" s="55"/>
      <c r="E218" s="55"/>
      <c r="F218" s="5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T218" s="65"/>
      <c r="U218" s="98"/>
      <c r="V218" s="98"/>
      <c r="W218" s="98"/>
      <c r="X218" s="98"/>
      <c r="Y218" s="98"/>
      <c r="Z218" s="98"/>
      <c r="AC218" s="58"/>
      <c r="AD218" s="58"/>
      <c r="AE218" s="58"/>
      <c r="AF218" s="58"/>
      <c r="AG218" s="58"/>
      <c r="AH218" s="58"/>
      <c r="AI218" s="58"/>
      <c r="DR218" s="65"/>
    </row>
    <row r="219" spans="1:122" ht="15" x14ac:dyDescent="0.2">
      <c r="A219" s="74">
        <v>211</v>
      </c>
      <c r="B219" s="345"/>
      <c r="C219" s="55"/>
      <c r="D219" s="55"/>
      <c r="E219" s="55"/>
      <c r="F219" s="5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T219" s="65"/>
      <c r="U219" s="98"/>
      <c r="V219" s="98"/>
      <c r="W219" s="98"/>
      <c r="X219" s="98"/>
      <c r="Y219" s="98"/>
      <c r="Z219" s="98"/>
      <c r="AC219" s="58"/>
      <c r="AD219" s="58"/>
      <c r="AE219" s="58"/>
      <c r="AF219" s="58"/>
      <c r="AG219" s="58"/>
      <c r="AH219" s="58"/>
      <c r="AI219" s="58"/>
      <c r="DR219" s="65"/>
    </row>
    <row r="220" spans="1:122" ht="15" x14ac:dyDescent="0.2">
      <c r="A220" s="74">
        <v>212</v>
      </c>
      <c r="B220" s="345"/>
      <c r="C220" s="55"/>
      <c r="D220" s="55"/>
      <c r="E220" s="55"/>
      <c r="F220" s="5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T220" s="65"/>
      <c r="U220" s="98"/>
      <c r="V220" s="98"/>
      <c r="W220" s="98"/>
      <c r="X220" s="98"/>
      <c r="Y220" s="98"/>
      <c r="Z220" s="98"/>
      <c r="AC220" s="58"/>
      <c r="AD220" s="58"/>
      <c r="AE220" s="58"/>
      <c r="AF220" s="58"/>
      <c r="AG220" s="58"/>
      <c r="AH220" s="58"/>
      <c r="AI220" s="58"/>
      <c r="DR220" s="65"/>
    </row>
    <row r="221" spans="1:122" ht="15" x14ac:dyDescent="0.2">
      <c r="A221" s="74">
        <v>213</v>
      </c>
      <c r="B221" s="345"/>
      <c r="C221" s="55"/>
      <c r="D221" s="55"/>
      <c r="E221" s="55"/>
      <c r="F221" s="5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T221" s="65"/>
      <c r="U221" s="98"/>
      <c r="V221" s="98"/>
      <c r="W221" s="98"/>
      <c r="X221" s="98"/>
      <c r="Y221" s="98"/>
      <c r="Z221" s="98"/>
      <c r="AC221" s="58"/>
      <c r="AD221" s="58"/>
      <c r="AE221" s="58"/>
      <c r="AF221" s="58"/>
      <c r="AG221" s="58"/>
      <c r="AH221" s="58"/>
      <c r="AI221" s="58"/>
      <c r="DR221" s="65"/>
    </row>
    <row r="222" spans="1:122" ht="15" x14ac:dyDescent="0.2">
      <c r="A222" s="74">
        <v>214</v>
      </c>
      <c r="B222" s="345"/>
      <c r="C222" s="55"/>
      <c r="D222" s="55"/>
      <c r="E222" s="55"/>
      <c r="F222" s="5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T222" s="65"/>
      <c r="U222" s="98"/>
      <c r="V222" s="98"/>
      <c r="W222" s="98"/>
      <c r="X222" s="98"/>
      <c r="Y222" s="98"/>
      <c r="Z222" s="98"/>
      <c r="AC222" s="58"/>
      <c r="AD222" s="58"/>
      <c r="AE222" s="58"/>
      <c r="AF222" s="58"/>
      <c r="AG222" s="58"/>
      <c r="AH222" s="58"/>
      <c r="AI222" s="58"/>
      <c r="DR222" s="65"/>
    </row>
    <row r="223" spans="1:122" ht="15" x14ac:dyDescent="0.2">
      <c r="A223" s="74">
        <v>215</v>
      </c>
      <c r="B223" s="345"/>
      <c r="C223" s="55"/>
      <c r="D223" s="55"/>
      <c r="E223" s="55"/>
      <c r="F223" s="5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T223" s="65"/>
      <c r="U223" s="98"/>
      <c r="V223" s="98"/>
      <c r="W223" s="98"/>
      <c r="X223" s="98"/>
      <c r="Y223" s="98"/>
      <c r="Z223" s="98"/>
      <c r="AC223" s="58"/>
      <c r="AD223" s="58"/>
      <c r="AE223" s="58"/>
      <c r="AF223" s="58"/>
      <c r="AG223" s="58"/>
      <c r="AH223" s="58"/>
      <c r="AI223" s="58"/>
      <c r="DR223" s="65"/>
    </row>
    <row r="224" spans="1:122" ht="15" x14ac:dyDescent="0.2">
      <c r="A224" s="74">
        <v>216</v>
      </c>
      <c r="B224" s="345"/>
      <c r="C224" s="55"/>
      <c r="D224" s="55"/>
      <c r="E224" s="55"/>
      <c r="F224" s="5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T224" s="65"/>
      <c r="U224" s="98"/>
      <c r="V224" s="98"/>
      <c r="W224" s="98"/>
      <c r="X224" s="98"/>
      <c r="Y224" s="98"/>
      <c r="Z224" s="98"/>
      <c r="AC224" s="58"/>
      <c r="AD224" s="58"/>
      <c r="AE224" s="58"/>
      <c r="AF224" s="58"/>
      <c r="AG224" s="58"/>
      <c r="AH224" s="58"/>
      <c r="AI224" s="58"/>
      <c r="DR224" s="65"/>
    </row>
    <row r="225" spans="1:122" ht="15" x14ac:dyDescent="0.2">
      <c r="A225" s="74">
        <v>217</v>
      </c>
      <c r="B225" s="345"/>
      <c r="C225" s="55"/>
      <c r="D225" s="55"/>
      <c r="E225" s="55"/>
      <c r="F225" s="5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T225" s="65"/>
      <c r="U225" s="98"/>
      <c r="V225" s="98"/>
      <c r="W225" s="98"/>
      <c r="X225" s="98"/>
      <c r="Y225" s="98"/>
      <c r="Z225" s="98"/>
      <c r="AC225" s="58"/>
      <c r="AD225" s="58"/>
      <c r="AE225" s="58"/>
      <c r="AF225" s="58"/>
      <c r="AG225" s="58"/>
      <c r="AH225" s="58"/>
      <c r="AI225" s="58"/>
      <c r="DR225" s="65"/>
    </row>
    <row r="226" spans="1:122" ht="15" x14ac:dyDescent="0.2">
      <c r="A226" s="74">
        <v>218</v>
      </c>
      <c r="B226" s="345"/>
      <c r="C226" s="55"/>
      <c r="D226" s="55"/>
      <c r="E226" s="55"/>
      <c r="F226" s="5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T226" s="65"/>
      <c r="U226" s="98"/>
      <c r="V226" s="98"/>
      <c r="W226" s="98"/>
      <c r="X226" s="98"/>
      <c r="Y226" s="98"/>
      <c r="Z226" s="98"/>
      <c r="AC226" s="58"/>
      <c r="AD226" s="58"/>
      <c r="AE226" s="58"/>
      <c r="AF226" s="58"/>
      <c r="AG226" s="58"/>
      <c r="AH226" s="58"/>
      <c r="AI226" s="58"/>
      <c r="DR226" s="65"/>
    </row>
    <row r="227" spans="1:122" ht="15" x14ac:dyDescent="0.2">
      <c r="A227" s="74">
        <v>219</v>
      </c>
      <c r="B227" s="345"/>
      <c r="C227" s="55"/>
      <c r="D227" s="55"/>
      <c r="E227" s="55"/>
      <c r="F227" s="5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T227" s="65"/>
      <c r="U227" s="98"/>
      <c r="V227" s="98"/>
      <c r="W227" s="98"/>
      <c r="X227" s="98"/>
      <c r="Y227" s="98"/>
      <c r="Z227" s="98"/>
      <c r="AC227" s="58"/>
      <c r="AD227" s="58"/>
      <c r="AE227" s="58"/>
      <c r="AF227" s="58"/>
      <c r="AG227" s="58"/>
      <c r="AH227" s="58"/>
      <c r="AI227" s="58"/>
      <c r="DR227" s="65"/>
    </row>
    <row r="228" spans="1:122" ht="15" x14ac:dyDescent="0.2">
      <c r="A228" s="74">
        <v>220</v>
      </c>
      <c r="B228" s="345"/>
      <c r="C228" s="55"/>
      <c r="D228" s="55"/>
      <c r="E228" s="55"/>
      <c r="F228" s="5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T228" s="65"/>
      <c r="U228" s="98"/>
      <c r="V228" s="98"/>
      <c r="W228" s="98"/>
      <c r="X228" s="98"/>
      <c r="Y228" s="98"/>
      <c r="Z228" s="98"/>
      <c r="AC228" s="58"/>
      <c r="AD228" s="58"/>
      <c r="AE228" s="58"/>
      <c r="AF228" s="58"/>
      <c r="AG228" s="58"/>
      <c r="AH228" s="58"/>
      <c r="AI228" s="58"/>
      <c r="DR228" s="65"/>
    </row>
    <row r="229" spans="1:122" ht="15" x14ac:dyDescent="0.2">
      <c r="A229" s="74">
        <v>221</v>
      </c>
      <c r="B229" s="345"/>
      <c r="C229" s="55"/>
      <c r="D229" s="55"/>
      <c r="E229" s="55"/>
      <c r="F229" s="5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T229" s="65"/>
      <c r="U229" s="98"/>
      <c r="V229" s="98"/>
      <c r="W229" s="98"/>
      <c r="X229" s="98"/>
      <c r="Y229" s="98"/>
      <c r="Z229" s="98"/>
      <c r="AC229" s="58"/>
      <c r="AD229" s="58"/>
      <c r="AE229" s="58"/>
      <c r="AF229" s="58"/>
      <c r="AG229" s="58"/>
      <c r="AH229" s="58"/>
      <c r="AI229" s="58"/>
      <c r="DR229" s="65"/>
    </row>
    <row r="230" spans="1:122" ht="15" x14ac:dyDescent="0.2">
      <c r="A230" s="74">
        <v>222</v>
      </c>
      <c r="B230" s="345"/>
      <c r="C230" s="55"/>
      <c r="D230" s="55"/>
      <c r="E230" s="55"/>
      <c r="F230" s="5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T230" s="65"/>
      <c r="U230" s="98"/>
      <c r="V230" s="98"/>
      <c r="W230" s="98"/>
      <c r="X230" s="98"/>
      <c r="Y230" s="98"/>
      <c r="Z230" s="98"/>
      <c r="AC230" s="58"/>
      <c r="AD230" s="58"/>
      <c r="AE230" s="58"/>
      <c r="AF230" s="58"/>
      <c r="AG230" s="58"/>
      <c r="AH230" s="58"/>
      <c r="AI230" s="58"/>
      <c r="DR230" s="65"/>
    </row>
    <row r="231" spans="1:122" ht="15" x14ac:dyDescent="0.2">
      <c r="A231" s="74">
        <v>223</v>
      </c>
      <c r="B231" s="345"/>
      <c r="C231" s="55"/>
      <c r="D231" s="55"/>
      <c r="E231" s="55"/>
      <c r="F231" s="5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T231" s="65"/>
      <c r="U231" s="98"/>
      <c r="V231" s="98"/>
      <c r="W231" s="98"/>
      <c r="X231" s="98"/>
      <c r="Y231" s="98"/>
      <c r="Z231" s="98"/>
      <c r="AC231" s="58"/>
      <c r="AD231" s="58"/>
      <c r="AE231" s="58"/>
      <c r="AF231" s="58"/>
      <c r="AG231" s="58"/>
      <c r="AH231" s="58"/>
      <c r="AI231" s="58"/>
      <c r="DR231" s="65"/>
    </row>
    <row r="232" spans="1:122" ht="15" x14ac:dyDescent="0.2">
      <c r="A232" s="74">
        <v>224</v>
      </c>
      <c r="B232" s="345"/>
      <c r="C232" s="55"/>
      <c r="D232" s="55"/>
      <c r="E232" s="55"/>
      <c r="F232" s="5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T232" s="65"/>
      <c r="U232" s="98"/>
      <c r="V232" s="98"/>
      <c r="W232" s="98"/>
      <c r="X232" s="98"/>
      <c r="Y232" s="98"/>
      <c r="Z232" s="98"/>
      <c r="AC232" s="58"/>
      <c r="AD232" s="58"/>
      <c r="AE232" s="58"/>
      <c r="AF232" s="58"/>
      <c r="AG232" s="58"/>
      <c r="AH232" s="58"/>
      <c r="AI232" s="58"/>
      <c r="DR232" s="65"/>
    </row>
    <row r="233" spans="1:122" ht="15" x14ac:dyDescent="0.2">
      <c r="A233" s="74">
        <v>225</v>
      </c>
      <c r="B233" s="345"/>
      <c r="C233" s="55"/>
      <c r="D233" s="55"/>
      <c r="E233" s="55"/>
      <c r="F233" s="5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T233" s="65"/>
      <c r="U233" s="98"/>
      <c r="V233" s="98"/>
      <c r="W233" s="98"/>
      <c r="X233" s="98"/>
      <c r="Y233" s="98"/>
      <c r="Z233" s="98"/>
      <c r="AC233" s="58"/>
      <c r="AD233" s="58"/>
      <c r="AE233" s="58"/>
      <c r="AF233" s="58"/>
      <c r="AG233" s="58"/>
      <c r="AH233" s="58"/>
      <c r="AI233" s="58"/>
      <c r="DR233" s="65"/>
    </row>
    <row r="234" spans="1:122" ht="15" x14ac:dyDescent="0.2">
      <c r="A234" s="74">
        <v>226</v>
      </c>
      <c r="B234" s="345"/>
      <c r="C234" s="55"/>
      <c r="D234" s="55"/>
      <c r="E234" s="55"/>
      <c r="F234" s="5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T234" s="65"/>
      <c r="U234" s="98"/>
      <c r="V234" s="98"/>
      <c r="W234" s="98"/>
      <c r="X234" s="98"/>
      <c r="Y234" s="98"/>
      <c r="Z234" s="98"/>
      <c r="AC234" s="58"/>
      <c r="AD234" s="58"/>
      <c r="AE234" s="58"/>
      <c r="AF234" s="58"/>
      <c r="AG234" s="58"/>
      <c r="AH234" s="58"/>
      <c r="AI234" s="58"/>
      <c r="DR234" s="65"/>
    </row>
    <row r="235" spans="1:122" ht="15" x14ac:dyDescent="0.2">
      <c r="A235" s="74">
        <v>227</v>
      </c>
      <c r="B235" s="345"/>
      <c r="C235" s="55"/>
      <c r="D235" s="55"/>
      <c r="E235" s="55"/>
      <c r="F235" s="5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T235" s="65"/>
      <c r="U235" s="98"/>
      <c r="V235" s="98"/>
      <c r="W235" s="98"/>
      <c r="X235" s="98"/>
      <c r="Y235" s="98"/>
      <c r="Z235" s="98"/>
      <c r="AC235" s="58"/>
      <c r="AD235" s="58"/>
      <c r="AE235" s="58"/>
      <c r="AF235" s="58"/>
      <c r="AG235" s="58"/>
      <c r="AH235" s="58"/>
      <c r="AI235" s="58"/>
      <c r="DR235" s="65"/>
    </row>
    <row r="236" spans="1:122" ht="15" x14ac:dyDescent="0.2">
      <c r="A236" s="74">
        <v>228</v>
      </c>
      <c r="B236" s="345"/>
      <c r="C236" s="55"/>
      <c r="D236" s="55"/>
      <c r="E236" s="55"/>
      <c r="F236" s="5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T236" s="65"/>
      <c r="U236" s="98"/>
      <c r="V236" s="98"/>
      <c r="W236" s="98"/>
      <c r="X236" s="98"/>
      <c r="Y236" s="98"/>
      <c r="Z236" s="98"/>
      <c r="AC236" s="58"/>
      <c r="AD236" s="58"/>
      <c r="AE236" s="58"/>
      <c r="AF236" s="58"/>
      <c r="AG236" s="58"/>
      <c r="AH236" s="58"/>
      <c r="AI236" s="58"/>
      <c r="DR236" s="65"/>
    </row>
    <row r="237" spans="1:122" ht="15" x14ac:dyDescent="0.2">
      <c r="A237" s="74">
        <v>229</v>
      </c>
      <c r="B237" s="345"/>
      <c r="C237" s="55"/>
      <c r="D237" s="55"/>
      <c r="E237" s="55"/>
      <c r="F237" s="5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T237" s="65"/>
      <c r="U237" s="98"/>
      <c r="V237" s="98"/>
      <c r="W237" s="98"/>
      <c r="X237" s="98"/>
      <c r="Y237" s="98"/>
      <c r="Z237" s="98"/>
      <c r="AC237" s="58"/>
      <c r="AD237" s="58"/>
      <c r="AE237" s="58"/>
      <c r="AF237" s="58"/>
      <c r="AG237" s="58"/>
      <c r="AH237" s="58"/>
      <c r="AI237" s="58"/>
      <c r="DR237" s="65"/>
    </row>
    <row r="238" spans="1:122" ht="15" x14ac:dyDescent="0.2">
      <c r="A238" s="74">
        <v>230</v>
      </c>
      <c r="B238" s="345"/>
      <c r="C238" s="55"/>
      <c r="D238" s="55"/>
      <c r="E238" s="55"/>
      <c r="F238" s="5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T238" s="65"/>
      <c r="U238" s="98"/>
      <c r="V238" s="98"/>
      <c r="W238" s="98"/>
      <c r="X238" s="98"/>
      <c r="Y238" s="98"/>
      <c r="Z238" s="98"/>
      <c r="AC238" s="58"/>
      <c r="AD238" s="58"/>
      <c r="AE238" s="58"/>
      <c r="AF238" s="58"/>
      <c r="AG238" s="58"/>
      <c r="AH238" s="58"/>
      <c r="AI238" s="58"/>
      <c r="DR238" s="65"/>
    </row>
    <row r="239" spans="1:122" ht="15" x14ac:dyDescent="0.2">
      <c r="A239" s="74">
        <v>231</v>
      </c>
      <c r="B239" s="345"/>
      <c r="C239" s="55"/>
      <c r="D239" s="55"/>
      <c r="E239" s="55"/>
      <c r="F239" s="5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T239" s="65"/>
      <c r="U239" s="98"/>
      <c r="V239" s="98"/>
      <c r="W239" s="98"/>
      <c r="X239" s="98"/>
      <c r="Y239" s="98"/>
      <c r="Z239" s="98"/>
      <c r="AC239" s="58"/>
      <c r="AD239" s="58"/>
      <c r="AE239" s="58"/>
      <c r="AF239" s="58"/>
      <c r="AG239" s="58"/>
      <c r="AH239" s="58"/>
      <c r="AI239" s="58"/>
      <c r="DR239" s="65"/>
    </row>
    <row r="240" spans="1:122" ht="15" x14ac:dyDescent="0.2">
      <c r="A240" s="74">
        <v>232</v>
      </c>
      <c r="B240" s="345"/>
      <c r="C240" s="55"/>
      <c r="D240" s="55"/>
      <c r="E240" s="55"/>
      <c r="F240" s="5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T240" s="65"/>
      <c r="U240" s="98"/>
      <c r="V240" s="98"/>
      <c r="W240" s="98"/>
      <c r="X240" s="98"/>
      <c r="Y240" s="98"/>
      <c r="Z240" s="98"/>
      <c r="AC240" s="58"/>
      <c r="AD240" s="58"/>
      <c r="AE240" s="58"/>
      <c r="AF240" s="58"/>
      <c r="AG240" s="58"/>
      <c r="AH240" s="58"/>
      <c r="AI240" s="58"/>
      <c r="DR240" s="65"/>
    </row>
    <row r="241" spans="1:122" ht="15" x14ac:dyDescent="0.2">
      <c r="A241" s="74">
        <v>233</v>
      </c>
      <c r="B241" s="345"/>
      <c r="C241" s="55"/>
      <c r="D241" s="55"/>
      <c r="E241" s="55"/>
      <c r="F241" s="5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T241" s="65"/>
      <c r="U241" s="98"/>
      <c r="V241" s="98"/>
      <c r="W241" s="98"/>
      <c r="X241" s="98"/>
      <c r="Y241" s="98"/>
      <c r="Z241" s="98"/>
      <c r="AC241" s="58"/>
      <c r="AD241" s="58"/>
      <c r="AE241" s="58"/>
      <c r="AF241" s="58"/>
      <c r="AG241" s="58"/>
      <c r="AH241" s="58"/>
      <c r="AI241" s="58"/>
      <c r="DR241" s="65"/>
    </row>
    <row r="242" spans="1:122" ht="15" x14ac:dyDescent="0.2">
      <c r="A242" s="74">
        <v>234</v>
      </c>
      <c r="B242" s="345"/>
      <c r="C242" s="55"/>
      <c r="D242" s="55"/>
      <c r="E242" s="55"/>
      <c r="F242" s="5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T242" s="65"/>
      <c r="U242" s="98"/>
      <c r="V242" s="98"/>
      <c r="W242" s="98"/>
      <c r="X242" s="98"/>
      <c r="Y242" s="98"/>
      <c r="Z242" s="98"/>
      <c r="AC242" s="58"/>
      <c r="AD242" s="58"/>
      <c r="AE242" s="58"/>
      <c r="AF242" s="58"/>
      <c r="AG242" s="58"/>
      <c r="AH242" s="58"/>
      <c r="AI242" s="58"/>
      <c r="DR242" s="65"/>
    </row>
    <row r="243" spans="1:122" ht="15" x14ac:dyDescent="0.2">
      <c r="A243" s="74">
        <v>235</v>
      </c>
      <c r="B243" s="345"/>
      <c r="C243" s="55"/>
      <c r="D243" s="55"/>
      <c r="E243" s="55"/>
      <c r="F243" s="5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T243" s="65"/>
      <c r="U243" s="98"/>
      <c r="V243" s="98"/>
      <c r="W243" s="98"/>
      <c r="X243" s="98"/>
      <c r="Y243" s="98"/>
      <c r="Z243" s="98"/>
      <c r="AC243" s="58"/>
      <c r="AD243" s="58"/>
      <c r="AE243" s="58"/>
      <c r="AF243" s="58"/>
      <c r="AG243" s="58"/>
      <c r="AH243" s="58"/>
      <c r="AI243" s="58"/>
      <c r="DR243" s="65"/>
    </row>
    <row r="244" spans="1:122" ht="15" x14ac:dyDescent="0.2">
      <c r="A244" s="74">
        <v>236</v>
      </c>
      <c r="B244" s="345"/>
      <c r="C244" s="55"/>
      <c r="D244" s="55"/>
      <c r="E244" s="55"/>
      <c r="F244" s="5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T244" s="65"/>
      <c r="U244" s="98"/>
      <c r="V244" s="98"/>
      <c r="W244" s="98"/>
      <c r="X244" s="98"/>
      <c r="Y244" s="98"/>
      <c r="Z244" s="98"/>
      <c r="AC244" s="58"/>
      <c r="AD244" s="58"/>
      <c r="AE244" s="58"/>
      <c r="AF244" s="58"/>
      <c r="AG244" s="58"/>
      <c r="AH244" s="58"/>
      <c r="AI244" s="58"/>
      <c r="DR244" s="65"/>
    </row>
    <row r="245" spans="1:122" ht="15" x14ac:dyDescent="0.2">
      <c r="A245" s="74">
        <v>237</v>
      </c>
      <c r="B245" s="345"/>
      <c r="C245" s="55"/>
      <c r="D245" s="55"/>
      <c r="E245" s="55"/>
      <c r="F245" s="5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T245" s="65"/>
      <c r="U245" s="98"/>
      <c r="V245" s="98"/>
      <c r="W245" s="98"/>
      <c r="X245" s="98"/>
      <c r="Y245" s="98"/>
      <c r="Z245" s="98"/>
      <c r="AC245" s="58"/>
      <c r="AD245" s="58"/>
      <c r="AE245" s="58"/>
      <c r="AF245" s="58"/>
      <c r="AG245" s="58"/>
      <c r="AH245" s="58"/>
      <c r="AI245" s="58"/>
      <c r="DR245" s="65"/>
    </row>
    <row r="246" spans="1:122" ht="15" x14ac:dyDescent="0.2">
      <c r="A246" s="74">
        <v>238</v>
      </c>
      <c r="B246" s="345"/>
      <c r="C246" s="55"/>
      <c r="D246" s="55"/>
      <c r="E246" s="55"/>
      <c r="F246" s="5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T246" s="65"/>
      <c r="U246" s="98"/>
      <c r="V246" s="98"/>
      <c r="W246" s="98"/>
      <c r="X246" s="98"/>
      <c r="Y246" s="98"/>
      <c r="Z246" s="98"/>
      <c r="AC246" s="58"/>
      <c r="AD246" s="58"/>
      <c r="AE246" s="58"/>
      <c r="AF246" s="58"/>
      <c r="AG246" s="58"/>
      <c r="AH246" s="58"/>
      <c r="AI246" s="58"/>
      <c r="DR246" s="65"/>
    </row>
    <row r="247" spans="1:122" ht="15" x14ac:dyDescent="0.2">
      <c r="A247" s="74">
        <v>239</v>
      </c>
      <c r="B247" s="345"/>
      <c r="C247" s="55"/>
      <c r="D247" s="55"/>
      <c r="E247" s="55"/>
      <c r="F247" s="5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T247" s="65"/>
      <c r="U247" s="98"/>
      <c r="V247" s="98"/>
      <c r="W247" s="98"/>
      <c r="X247" s="98"/>
      <c r="Y247" s="98"/>
      <c r="Z247" s="98"/>
      <c r="AC247" s="58"/>
      <c r="AD247" s="58"/>
      <c r="AE247" s="58"/>
      <c r="AF247" s="58"/>
      <c r="AG247" s="58"/>
      <c r="AH247" s="58"/>
      <c r="AI247" s="58"/>
      <c r="DR247" s="65"/>
    </row>
    <row r="248" spans="1:122" ht="15" x14ac:dyDescent="0.2">
      <c r="A248" s="74">
        <v>240</v>
      </c>
      <c r="B248" s="345"/>
      <c r="C248" s="55"/>
      <c r="D248" s="55"/>
      <c r="E248" s="55"/>
      <c r="F248" s="5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T248" s="65"/>
      <c r="U248" s="98"/>
      <c r="V248" s="98"/>
      <c r="W248" s="98"/>
      <c r="X248" s="98"/>
      <c r="Y248" s="98"/>
      <c r="Z248" s="98"/>
      <c r="AC248" s="58"/>
      <c r="AD248" s="58"/>
      <c r="AE248" s="58"/>
      <c r="AF248" s="58"/>
      <c r="AG248" s="58"/>
      <c r="AH248" s="58"/>
      <c r="AI248" s="58"/>
      <c r="DR248" s="65"/>
    </row>
    <row r="249" spans="1:122" ht="15" x14ac:dyDescent="0.2">
      <c r="A249" s="74">
        <v>241</v>
      </c>
      <c r="B249" s="345"/>
      <c r="C249" s="55"/>
      <c r="D249" s="55"/>
      <c r="E249" s="55"/>
      <c r="F249" s="5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T249" s="65"/>
      <c r="U249" s="98"/>
      <c r="V249" s="98"/>
      <c r="W249" s="98"/>
      <c r="X249" s="98"/>
      <c r="Y249" s="98"/>
      <c r="Z249" s="98"/>
      <c r="AC249" s="58"/>
      <c r="AD249" s="58"/>
      <c r="AE249" s="58"/>
      <c r="AF249" s="58"/>
      <c r="AG249" s="58"/>
      <c r="AH249" s="58"/>
      <c r="AI249" s="58"/>
      <c r="DR249" s="65"/>
    </row>
    <row r="250" spans="1:122" ht="15" x14ac:dyDescent="0.2">
      <c r="A250" s="74">
        <v>242</v>
      </c>
      <c r="B250" s="345"/>
      <c r="C250" s="55"/>
      <c r="D250" s="55"/>
      <c r="E250" s="55"/>
      <c r="F250" s="5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T250" s="65"/>
      <c r="U250" s="98"/>
      <c r="V250" s="98"/>
      <c r="W250" s="98"/>
      <c r="X250" s="98"/>
      <c r="Y250" s="98"/>
      <c r="Z250" s="98"/>
      <c r="AC250" s="58"/>
      <c r="AD250" s="58"/>
      <c r="AE250" s="58"/>
      <c r="AF250" s="58"/>
      <c r="AG250" s="58"/>
      <c r="AH250" s="58"/>
      <c r="AI250" s="58"/>
      <c r="DR250" s="65"/>
    </row>
    <row r="251" spans="1:122" ht="15" x14ac:dyDescent="0.2">
      <c r="A251" s="74">
        <v>243</v>
      </c>
      <c r="B251" s="345"/>
      <c r="C251" s="55"/>
      <c r="D251" s="55"/>
      <c r="E251" s="55"/>
      <c r="F251" s="5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T251" s="65"/>
      <c r="U251" s="98"/>
      <c r="V251" s="98"/>
      <c r="W251" s="98"/>
      <c r="X251" s="98"/>
      <c r="Y251" s="98"/>
      <c r="Z251" s="98"/>
      <c r="AC251" s="58"/>
      <c r="AD251" s="58"/>
      <c r="AE251" s="58"/>
      <c r="AF251" s="58"/>
      <c r="AG251" s="58"/>
      <c r="AH251" s="58"/>
      <c r="AI251" s="58"/>
      <c r="DR251" s="65"/>
    </row>
    <row r="252" spans="1:122" ht="15" x14ac:dyDescent="0.2">
      <c r="A252" s="74">
        <v>244</v>
      </c>
      <c r="B252" s="345"/>
      <c r="C252" s="55"/>
      <c r="D252" s="55"/>
      <c r="E252" s="55"/>
      <c r="F252" s="5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T252" s="65"/>
      <c r="U252" s="98"/>
      <c r="V252" s="98"/>
      <c r="W252" s="98"/>
      <c r="X252" s="98"/>
      <c r="Y252" s="98"/>
      <c r="Z252" s="98"/>
      <c r="AC252" s="58"/>
      <c r="AD252" s="58"/>
      <c r="AE252" s="58"/>
      <c r="AF252" s="58"/>
      <c r="AG252" s="58"/>
      <c r="AH252" s="58"/>
      <c r="AI252" s="58"/>
      <c r="DR252" s="65"/>
    </row>
    <row r="253" spans="1:122" ht="15" x14ac:dyDescent="0.2">
      <c r="A253" s="74">
        <v>245</v>
      </c>
      <c r="B253" s="345"/>
      <c r="C253" s="55"/>
      <c r="D253" s="55"/>
      <c r="E253" s="55"/>
      <c r="F253" s="5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T253" s="65"/>
      <c r="U253" s="98"/>
      <c r="V253" s="98"/>
      <c r="W253" s="98"/>
      <c r="X253" s="98"/>
      <c r="Y253" s="98"/>
      <c r="Z253" s="98"/>
      <c r="AC253" s="58"/>
      <c r="AD253" s="58"/>
      <c r="AE253" s="58"/>
      <c r="AF253" s="58"/>
      <c r="AG253" s="58"/>
      <c r="AH253" s="58"/>
      <c r="AI253" s="58"/>
      <c r="DR253" s="65"/>
    </row>
    <row r="254" spans="1:122" ht="15" x14ac:dyDescent="0.2">
      <c r="A254" s="74">
        <v>246</v>
      </c>
      <c r="B254" s="345"/>
      <c r="C254" s="55"/>
      <c r="D254" s="55"/>
      <c r="E254" s="55"/>
      <c r="F254" s="5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T254" s="65"/>
      <c r="U254" s="98"/>
      <c r="V254" s="98"/>
      <c r="W254" s="98"/>
      <c r="X254" s="98"/>
      <c r="Y254" s="98"/>
      <c r="Z254" s="98"/>
      <c r="AC254" s="58"/>
      <c r="AD254" s="58"/>
      <c r="AE254" s="58"/>
      <c r="AF254" s="58"/>
      <c r="AG254" s="58"/>
      <c r="AH254" s="58"/>
      <c r="AI254" s="58"/>
      <c r="DR254" s="65"/>
    </row>
    <row r="255" spans="1:122" ht="15" x14ac:dyDescent="0.2">
      <c r="A255" s="74">
        <v>247</v>
      </c>
      <c r="B255" s="345"/>
      <c r="C255" s="55"/>
      <c r="D255" s="55"/>
      <c r="E255" s="55"/>
      <c r="F255" s="5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T255" s="65"/>
      <c r="U255" s="98"/>
      <c r="V255" s="98"/>
      <c r="W255" s="98"/>
      <c r="X255" s="98"/>
      <c r="Y255" s="98"/>
      <c r="Z255" s="98"/>
      <c r="AC255" s="58"/>
      <c r="AD255" s="58"/>
      <c r="AE255" s="58"/>
      <c r="AF255" s="58"/>
      <c r="AG255" s="58"/>
      <c r="AH255" s="58"/>
      <c r="AI255" s="58"/>
      <c r="DR255" s="65"/>
    </row>
    <row r="256" spans="1:122" ht="15" x14ac:dyDescent="0.2">
      <c r="A256" s="74">
        <v>248</v>
      </c>
      <c r="B256" s="345"/>
      <c r="C256" s="55"/>
      <c r="D256" s="55"/>
      <c r="E256" s="55"/>
      <c r="F256" s="5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T256" s="65"/>
      <c r="U256" s="98"/>
      <c r="V256" s="98"/>
      <c r="W256" s="98"/>
      <c r="X256" s="98"/>
      <c r="Y256" s="98"/>
      <c r="Z256" s="98"/>
      <c r="AC256" s="58"/>
      <c r="AD256" s="58"/>
      <c r="AE256" s="58"/>
      <c r="AF256" s="58"/>
      <c r="AG256" s="58"/>
      <c r="AH256" s="58"/>
      <c r="AI256" s="58"/>
      <c r="DR256" s="65"/>
    </row>
    <row r="257" spans="1:122" ht="15" x14ac:dyDescent="0.2">
      <c r="A257" s="74">
        <v>249</v>
      </c>
      <c r="B257" s="345"/>
      <c r="C257" s="55"/>
      <c r="D257" s="55"/>
      <c r="E257" s="55"/>
      <c r="F257" s="5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T257" s="65"/>
      <c r="U257" s="98"/>
      <c r="V257" s="98"/>
      <c r="W257" s="98"/>
      <c r="X257" s="98"/>
      <c r="Y257" s="98"/>
      <c r="Z257" s="98"/>
      <c r="AC257" s="58"/>
      <c r="AD257" s="58"/>
      <c r="AE257" s="58"/>
      <c r="AF257" s="58"/>
      <c r="AG257" s="58"/>
      <c r="AH257" s="58"/>
      <c r="AI257" s="58"/>
      <c r="DR257" s="65"/>
    </row>
    <row r="258" spans="1:122" ht="15" x14ac:dyDescent="0.2">
      <c r="A258" s="74">
        <v>250</v>
      </c>
      <c r="B258" s="345"/>
      <c r="C258" s="55"/>
      <c r="D258" s="55"/>
      <c r="E258" s="55"/>
      <c r="F258" s="5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T258" s="65"/>
      <c r="U258" s="98"/>
      <c r="V258" s="98"/>
      <c r="W258" s="98"/>
      <c r="X258" s="98"/>
      <c r="Y258" s="98"/>
      <c r="Z258" s="98"/>
      <c r="AC258" s="58"/>
      <c r="AD258" s="58"/>
      <c r="AE258" s="58"/>
      <c r="AF258" s="58"/>
      <c r="AG258" s="58"/>
      <c r="AH258" s="58"/>
      <c r="AI258" s="58"/>
      <c r="DR258" s="65"/>
    </row>
    <row r="259" spans="1:122" ht="15" x14ac:dyDescent="0.2">
      <c r="A259" s="74">
        <v>251</v>
      </c>
      <c r="B259" s="345"/>
      <c r="C259" s="55"/>
      <c r="D259" s="55"/>
      <c r="E259" s="55"/>
      <c r="F259" s="5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T259" s="65"/>
      <c r="U259" s="98"/>
      <c r="V259" s="98"/>
      <c r="W259" s="98"/>
      <c r="X259" s="98"/>
      <c r="Y259" s="98"/>
      <c r="Z259" s="98"/>
      <c r="AC259" s="58"/>
      <c r="AD259" s="58"/>
      <c r="AE259" s="58"/>
      <c r="AF259" s="58"/>
      <c r="AG259" s="58"/>
      <c r="AH259" s="58"/>
      <c r="AI259" s="58"/>
      <c r="DR259" s="65"/>
    </row>
    <row r="260" spans="1:122" ht="15" x14ac:dyDescent="0.2">
      <c r="A260" s="74">
        <v>252</v>
      </c>
      <c r="B260" s="345"/>
      <c r="C260" s="55"/>
      <c r="D260" s="55"/>
      <c r="E260" s="55"/>
      <c r="F260" s="5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T260" s="65"/>
      <c r="U260" s="98"/>
      <c r="V260" s="98"/>
      <c r="W260" s="98"/>
      <c r="X260" s="98"/>
      <c r="Y260" s="98"/>
      <c r="Z260" s="98"/>
      <c r="AC260" s="58"/>
      <c r="AD260" s="58"/>
      <c r="AE260" s="58"/>
      <c r="AF260" s="58"/>
      <c r="AG260" s="58"/>
      <c r="AH260" s="58"/>
      <c r="AI260" s="58"/>
      <c r="DR260" s="65"/>
    </row>
    <row r="261" spans="1:122" ht="15" x14ac:dyDescent="0.2">
      <c r="A261" s="74">
        <v>253</v>
      </c>
      <c r="B261" s="345"/>
      <c r="C261" s="55"/>
      <c r="D261" s="55"/>
      <c r="E261" s="55"/>
      <c r="F261" s="5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T261" s="65"/>
      <c r="U261" s="98"/>
      <c r="V261" s="98"/>
      <c r="W261" s="98"/>
      <c r="X261" s="98"/>
      <c r="Y261" s="98"/>
      <c r="Z261" s="98"/>
      <c r="AC261" s="58"/>
      <c r="AD261" s="58"/>
      <c r="AE261" s="58"/>
      <c r="AF261" s="58"/>
      <c r="AG261" s="58"/>
      <c r="AH261" s="58"/>
      <c r="AI261" s="58"/>
      <c r="DR261" s="65"/>
    </row>
    <row r="262" spans="1:122" ht="15" x14ac:dyDescent="0.2">
      <c r="A262" s="74">
        <v>254</v>
      </c>
      <c r="B262" s="345"/>
      <c r="C262" s="55"/>
      <c r="D262" s="55"/>
      <c r="E262" s="55"/>
      <c r="F262" s="5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T262" s="65"/>
      <c r="U262" s="98"/>
      <c r="V262" s="98"/>
      <c r="W262" s="98"/>
      <c r="X262" s="98"/>
      <c r="Y262" s="98"/>
      <c r="Z262" s="98"/>
      <c r="AC262" s="58"/>
      <c r="AD262" s="58"/>
      <c r="AE262" s="58"/>
      <c r="AF262" s="58"/>
      <c r="AG262" s="58"/>
      <c r="AH262" s="58"/>
      <c r="AI262" s="58"/>
      <c r="DR262" s="65"/>
    </row>
    <row r="263" spans="1:122" ht="15" x14ac:dyDescent="0.2">
      <c r="A263" s="74">
        <v>255</v>
      </c>
      <c r="B263" s="345"/>
      <c r="C263" s="55"/>
      <c r="D263" s="55"/>
      <c r="E263" s="55"/>
      <c r="F263" s="5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T263" s="65"/>
      <c r="U263" s="98"/>
      <c r="V263" s="98"/>
      <c r="W263" s="98"/>
      <c r="X263" s="98"/>
      <c r="Y263" s="98"/>
      <c r="Z263" s="98"/>
      <c r="AC263" s="58"/>
      <c r="AD263" s="58"/>
      <c r="AE263" s="58"/>
      <c r="AF263" s="58"/>
      <c r="AG263" s="58"/>
      <c r="AH263" s="58"/>
      <c r="AI263" s="58"/>
      <c r="DR263" s="65"/>
    </row>
    <row r="264" spans="1:122" ht="15" x14ac:dyDescent="0.2">
      <c r="A264" s="74">
        <v>256</v>
      </c>
      <c r="B264" s="345"/>
      <c r="C264" s="55"/>
      <c r="D264" s="55"/>
      <c r="E264" s="55"/>
      <c r="F264" s="5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T264" s="65"/>
      <c r="U264" s="98"/>
      <c r="V264" s="98"/>
      <c r="W264" s="98"/>
      <c r="X264" s="98"/>
      <c r="Y264" s="98"/>
      <c r="Z264" s="98"/>
      <c r="AC264" s="58"/>
      <c r="AD264" s="58"/>
      <c r="AE264" s="58"/>
      <c r="AF264" s="58"/>
      <c r="AG264" s="58"/>
      <c r="AH264" s="58"/>
      <c r="AI264" s="58"/>
      <c r="DR264" s="65"/>
    </row>
    <row r="265" spans="1:122" ht="15" x14ac:dyDescent="0.2">
      <c r="A265" s="74">
        <v>257</v>
      </c>
      <c r="B265" s="345"/>
      <c r="C265" s="55"/>
      <c r="D265" s="55"/>
      <c r="E265" s="55"/>
      <c r="F265" s="5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T265" s="65"/>
      <c r="U265" s="98"/>
      <c r="V265" s="98"/>
      <c r="W265" s="98"/>
      <c r="X265" s="98"/>
      <c r="Y265" s="98"/>
      <c r="Z265" s="98"/>
      <c r="AC265" s="58"/>
      <c r="AD265" s="58"/>
      <c r="AE265" s="58"/>
      <c r="AF265" s="58"/>
      <c r="AG265" s="58"/>
      <c r="AH265" s="58"/>
      <c r="AI265" s="58"/>
      <c r="DR265" s="65"/>
    </row>
    <row r="266" spans="1:122" ht="15" x14ac:dyDescent="0.2">
      <c r="A266" s="74">
        <v>258</v>
      </c>
      <c r="B266" s="345"/>
      <c r="C266" s="55"/>
      <c r="D266" s="55"/>
      <c r="E266" s="55"/>
      <c r="F266" s="5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T266" s="65"/>
      <c r="U266" s="98"/>
      <c r="V266" s="98"/>
      <c r="W266" s="98"/>
      <c r="X266" s="98"/>
      <c r="Y266" s="98"/>
      <c r="Z266" s="98"/>
      <c r="AC266" s="58"/>
      <c r="AD266" s="58"/>
      <c r="AE266" s="58"/>
      <c r="AF266" s="58"/>
      <c r="AG266" s="58"/>
      <c r="AH266" s="58"/>
      <c r="AI266" s="58"/>
      <c r="DR266" s="65"/>
    </row>
    <row r="267" spans="1:122" ht="15" x14ac:dyDescent="0.2">
      <c r="A267" s="74">
        <v>259</v>
      </c>
      <c r="B267" s="345"/>
      <c r="C267" s="55"/>
      <c r="D267" s="55"/>
      <c r="E267" s="55"/>
      <c r="F267" s="5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T267" s="65"/>
      <c r="U267" s="98"/>
      <c r="V267" s="98"/>
      <c r="W267" s="98"/>
      <c r="X267" s="98"/>
      <c r="Y267" s="98"/>
      <c r="Z267" s="98"/>
      <c r="AC267" s="58"/>
      <c r="AD267" s="58"/>
      <c r="AE267" s="58"/>
      <c r="AF267" s="58"/>
      <c r="AG267" s="58"/>
      <c r="AH267" s="58"/>
      <c r="AI267" s="58"/>
      <c r="DR267" s="65"/>
    </row>
    <row r="268" spans="1:122" ht="15" x14ac:dyDescent="0.2">
      <c r="A268" s="74">
        <v>260</v>
      </c>
      <c r="B268" s="345"/>
      <c r="C268" s="55"/>
      <c r="D268" s="55"/>
      <c r="E268" s="55"/>
      <c r="F268" s="5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T268" s="65"/>
      <c r="U268" s="98"/>
      <c r="V268" s="98"/>
      <c r="W268" s="98"/>
      <c r="X268" s="98"/>
      <c r="Y268" s="98"/>
      <c r="Z268" s="98"/>
      <c r="AC268" s="58"/>
      <c r="AD268" s="58"/>
      <c r="AE268" s="58"/>
      <c r="AF268" s="58"/>
      <c r="AG268" s="58"/>
      <c r="AH268" s="58"/>
      <c r="AI268" s="58"/>
      <c r="DR268" s="65"/>
    </row>
    <row r="269" spans="1:122" ht="15" x14ac:dyDescent="0.2">
      <c r="A269" s="74">
        <v>261</v>
      </c>
      <c r="B269" s="345"/>
      <c r="C269" s="55"/>
      <c r="D269" s="55"/>
      <c r="E269" s="55"/>
      <c r="F269" s="5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T269" s="65"/>
      <c r="U269" s="98"/>
      <c r="V269" s="98"/>
      <c r="W269" s="98"/>
      <c r="X269" s="98"/>
      <c r="Y269" s="98"/>
      <c r="Z269" s="98"/>
      <c r="AC269" s="58"/>
      <c r="AD269" s="58"/>
      <c r="AE269" s="58"/>
      <c r="AF269" s="58"/>
      <c r="AG269" s="58"/>
      <c r="AH269" s="58"/>
      <c r="AI269" s="58"/>
      <c r="DR269" s="65"/>
    </row>
    <row r="270" spans="1:122" ht="15" x14ac:dyDescent="0.2">
      <c r="A270" s="74">
        <v>262</v>
      </c>
      <c r="B270" s="345"/>
      <c r="C270" s="55"/>
      <c r="D270" s="55"/>
      <c r="E270" s="55"/>
      <c r="F270" s="5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T270" s="65"/>
      <c r="U270" s="98"/>
      <c r="V270" s="98"/>
      <c r="W270" s="98"/>
      <c r="X270" s="98"/>
      <c r="Y270" s="98"/>
      <c r="Z270" s="98"/>
      <c r="AC270" s="58"/>
      <c r="AD270" s="58"/>
      <c r="AE270" s="58"/>
      <c r="AF270" s="58"/>
      <c r="AG270" s="58"/>
      <c r="AH270" s="58"/>
      <c r="AI270" s="58"/>
      <c r="DR270" s="65"/>
    </row>
    <row r="271" spans="1:122" ht="15" x14ac:dyDescent="0.2">
      <c r="A271" s="74">
        <v>263</v>
      </c>
      <c r="B271" s="345"/>
      <c r="C271" s="55"/>
      <c r="D271" s="55"/>
      <c r="E271" s="55"/>
      <c r="F271" s="5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T271" s="65"/>
      <c r="U271" s="98"/>
      <c r="V271" s="98"/>
      <c r="W271" s="98"/>
      <c r="X271" s="98"/>
      <c r="Y271" s="98"/>
      <c r="Z271" s="98"/>
      <c r="AC271" s="58"/>
      <c r="AD271" s="58"/>
      <c r="AE271" s="58"/>
      <c r="AF271" s="58"/>
      <c r="AG271" s="58"/>
      <c r="AH271" s="58"/>
      <c r="AI271" s="58"/>
      <c r="DR271" s="65"/>
    </row>
    <row r="272" spans="1:122" ht="15" x14ac:dyDescent="0.2">
      <c r="A272" s="74">
        <v>264</v>
      </c>
      <c r="B272" s="345"/>
      <c r="C272" s="55"/>
      <c r="D272" s="55"/>
      <c r="E272" s="55"/>
      <c r="F272" s="5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T272" s="65"/>
      <c r="U272" s="98"/>
      <c r="V272" s="98"/>
      <c r="W272" s="98"/>
      <c r="X272" s="98"/>
      <c r="Y272" s="98"/>
      <c r="Z272" s="98"/>
      <c r="AC272" s="58"/>
      <c r="AD272" s="58"/>
      <c r="AE272" s="58"/>
      <c r="AF272" s="58"/>
      <c r="AG272" s="58"/>
      <c r="AH272" s="58"/>
      <c r="AI272" s="58"/>
      <c r="DR272" s="65"/>
    </row>
    <row r="273" spans="1:122" ht="15" x14ac:dyDescent="0.2">
      <c r="A273" s="74">
        <v>265</v>
      </c>
      <c r="B273" s="345"/>
      <c r="C273" s="55"/>
      <c r="D273" s="55"/>
      <c r="E273" s="55"/>
      <c r="F273" s="5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T273" s="65"/>
      <c r="U273" s="98"/>
      <c r="V273" s="98"/>
      <c r="W273" s="98"/>
      <c r="X273" s="98"/>
      <c r="Y273" s="98"/>
      <c r="Z273" s="98"/>
      <c r="AC273" s="58"/>
      <c r="AD273" s="58"/>
      <c r="AE273" s="58"/>
      <c r="AF273" s="58"/>
      <c r="AG273" s="58"/>
      <c r="AH273" s="58"/>
      <c r="AI273" s="58"/>
      <c r="DR273" s="65"/>
    </row>
    <row r="274" spans="1:122" ht="15" x14ac:dyDescent="0.2">
      <c r="A274" s="74">
        <v>266</v>
      </c>
      <c r="B274" s="345"/>
      <c r="C274" s="55"/>
      <c r="D274" s="55"/>
      <c r="E274" s="55"/>
      <c r="F274" s="5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T274" s="65"/>
      <c r="U274" s="98"/>
      <c r="V274" s="98"/>
      <c r="W274" s="98"/>
      <c r="X274" s="98"/>
      <c r="Y274" s="98"/>
      <c r="Z274" s="98"/>
      <c r="AC274" s="58"/>
      <c r="AD274" s="58"/>
      <c r="AE274" s="58"/>
      <c r="AF274" s="58"/>
      <c r="AG274" s="58"/>
      <c r="AH274" s="58"/>
      <c r="AI274" s="58"/>
      <c r="DR274" s="65"/>
    </row>
    <row r="275" spans="1:122" ht="15" x14ac:dyDescent="0.2">
      <c r="A275" s="74">
        <v>267</v>
      </c>
      <c r="B275" s="345"/>
      <c r="C275" s="55"/>
      <c r="D275" s="55"/>
      <c r="E275" s="55"/>
      <c r="F275" s="5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T275" s="65"/>
      <c r="U275" s="98"/>
      <c r="V275" s="98"/>
      <c r="W275" s="98"/>
      <c r="X275" s="98"/>
      <c r="Y275" s="98"/>
      <c r="Z275" s="98"/>
      <c r="AC275" s="58"/>
      <c r="AD275" s="58"/>
      <c r="AE275" s="58"/>
      <c r="AF275" s="58"/>
      <c r="AG275" s="58"/>
      <c r="AH275" s="58"/>
      <c r="AI275" s="58"/>
      <c r="DR275" s="65"/>
    </row>
    <row r="276" spans="1:122" ht="15" x14ac:dyDescent="0.2">
      <c r="A276" s="74">
        <v>268</v>
      </c>
      <c r="B276" s="345"/>
      <c r="C276" s="55"/>
      <c r="D276" s="55"/>
      <c r="E276" s="55"/>
      <c r="F276" s="5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T276" s="65"/>
      <c r="U276" s="98"/>
      <c r="V276" s="98"/>
      <c r="W276" s="98"/>
      <c r="X276" s="98"/>
      <c r="Y276" s="98"/>
      <c r="Z276" s="98"/>
      <c r="AC276" s="58"/>
      <c r="AD276" s="58"/>
      <c r="AE276" s="58"/>
      <c r="AF276" s="58"/>
      <c r="AG276" s="58"/>
      <c r="AH276" s="58"/>
      <c r="AI276" s="58"/>
      <c r="DR276" s="65"/>
    </row>
    <row r="277" spans="1:122" ht="15" x14ac:dyDescent="0.2">
      <c r="A277" s="74">
        <v>269</v>
      </c>
      <c r="B277" s="345"/>
      <c r="C277" s="55"/>
      <c r="D277" s="55"/>
      <c r="E277" s="55"/>
      <c r="F277" s="5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T277" s="65"/>
      <c r="U277" s="98"/>
      <c r="V277" s="98"/>
      <c r="W277" s="98"/>
      <c r="X277" s="98"/>
      <c r="Y277" s="98"/>
      <c r="Z277" s="98"/>
      <c r="AC277" s="58"/>
      <c r="AD277" s="58"/>
      <c r="AE277" s="58"/>
      <c r="AF277" s="58"/>
      <c r="AG277" s="58"/>
      <c r="AH277" s="58"/>
      <c r="AI277" s="58"/>
      <c r="DR277" s="65"/>
    </row>
    <row r="278" spans="1:122" ht="15" x14ac:dyDescent="0.2">
      <c r="A278" s="74">
        <v>270</v>
      </c>
      <c r="B278" s="345"/>
      <c r="C278" s="55"/>
      <c r="D278" s="55"/>
      <c r="E278" s="55"/>
      <c r="F278" s="5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T278" s="65"/>
      <c r="U278" s="98"/>
      <c r="V278" s="98"/>
      <c r="W278" s="98"/>
      <c r="X278" s="98"/>
      <c r="Y278" s="98"/>
      <c r="Z278" s="98"/>
      <c r="AC278" s="58"/>
      <c r="AD278" s="58"/>
      <c r="AE278" s="58"/>
      <c r="AF278" s="58"/>
      <c r="AG278" s="58"/>
      <c r="AH278" s="58"/>
      <c r="AI278" s="58"/>
      <c r="DR278" s="65"/>
    </row>
    <row r="279" spans="1:122" ht="15" x14ac:dyDescent="0.2">
      <c r="A279" s="74">
        <v>271</v>
      </c>
      <c r="B279" s="345"/>
      <c r="C279" s="55"/>
      <c r="D279" s="55"/>
      <c r="E279" s="55"/>
      <c r="F279" s="5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T279" s="65"/>
      <c r="U279" s="98"/>
      <c r="V279" s="98"/>
      <c r="W279" s="98"/>
      <c r="X279" s="98"/>
      <c r="Y279" s="98"/>
      <c r="Z279" s="98"/>
      <c r="AC279" s="58"/>
      <c r="AD279" s="58"/>
      <c r="AE279" s="58"/>
      <c r="AF279" s="58"/>
      <c r="AG279" s="58"/>
      <c r="AH279" s="58"/>
      <c r="AI279" s="58"/>
      <c r="DR279" s="65"/>
    </row>
    <row r="280" spans="1:122" ht="15" x14ac:dyDescent="0.2">
      <c r="A280" s="74">
        <v>272</v>
      </c>
      <c r="B280" s="345"/>
      <c r="C280" s="55"/>
      <c r="D280" s="55"/>
      <c r="E280" s="55"/>
      <c r="F280" s="5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T280" s="65"/>
      <c r="U280" s="98"/>
      <c r="V280" s="98"/>
      <c r="W280" s="98"/>
      <c r="X280" s="98"/>
      <c r="Y280" s="98"/>
      <c r="Z280" s="98"/>
      <c r="AC280" s="58"/>
      <c r="AD280" s="58"/>
      <c r="AE280" s="58"/>
      <c r="AF280" s="58"/>
      <c r="AG280" s="58"/>
      <c r="AH280" s="58"/>
      <c r="AI280" s="58"/>
      <c r="DR280" s="65"/>
    </row>
    <row r="281" spans="1:122" ht="15" x14ac:dyDescent="0.2">
      <c r="A281" s="74">
        <v>273</v>
      </c>
      <c r="B281" s="345"/>
      <c r="C281" s="55"/>
      <c r="D281" s="55"/>
      <c r="E281" s="55"/>
      <c r="F281" s="5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T281" s="65"/>
      <c r="U281" s="98"/>
      <c r="V281" s="98"/>
      <c r="W281" s="98"/>
      <c r="X281" s="98"/>
      <c r="Y281" s="98"/>
      <c r="Z281" s="98"/>
      <c r="AC281" s="58"/>
      <c r="AD281" s="58"/>
      <c r="AE281" s="58"/>
      <c r="AF281" s="58"/>
      <c r="AG281" s="58"/>
      <c r="AH281" s="58"/>
      <c r="AI281" s="58"/>
      <c r="DR281" s="65"/>
    </row>
    <row r="282" spans="1:122" ht="15" x14ac:dyDescent="0.2">
      <c r="A282" s="74">
        <v>274</v>
      </c>
      <c r="B282" s="345"/>
      <c r="C282" s="55"/>
      <c r="D282" s="55"/>
      <c r="E282" s="55"/>
      <c r="F282" s="5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T282" s="65"/>
      <c r="U282" s="98"/>
      <c r="V282" s="98"/>
      <c r="W282" s="98"/>
      <c r="X282" s="98"/>
      <c r="Y282" s="98"/>
      <c r="Z282" s="98"/>
      <c r="AC282" s="58"/>
      <c r="AD282" s="58"/>
      <c r="AE282" s="58"/>
      <c r="AF282" s="58"/>
      <c r="AG282" s="58"/>
      <c r="AH282" s="58"/>
      <c r="AI282" s="58"/>
      <c r="DR282" s="65"/>
    </row>
    <row r="283" spans="1:122" ht="15" x14ac:dyDescent="0.2">
      <c r="A283" s="74">
        <v>275</v>
      </c>
      <c r="B283" s="345"/>
      <c r="C283" s="55"/>
      <c r="D283" s="55"/>
      <c r="E283" s="55"/>
      <c r="F283" s="5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T283" s="65"/>
      <c r="U283" s="98"/>
      <c r="V283" s="98"/>
      <c r="W283" s="98"/>
      <c r="X283" s="98"/>
      <c r="Y283" s="98"/>
      <c r="Z283" s="98"/>
      <c r="AC283" s="58"/>
      <c r="AD283" s="58"/>
      <c r="AE283" s="58"/>
      <c r="AF283" s="58"/>
      <c r="AG283" s="58"/>
      <c r="AH283" s="58"/>
      <c r="AI283" s="58"/>
      <c r="DR283" s="65"/>
    </row>
    <row r="284" spans="1:122" ht="15" x14ac:dyDescent="0.2">
      <c r="A284" s="74">
        <v>276</v>
      </c>
      <c r="B284" s="345"/>
      <c r="C284" s="55"/>
      <c r="D284" s="55"/>
      <c r="E284" s="55"/>
      <c r="F284" s="5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T284" s="65"/>
      <c r="U284" s="98"/>
      <c r="V284" s="98"/>
      <c r="W284" s="98"/>
      <c r="X284" s="98"/>
      <c r="Y284" s="98"/>
      <c r="Z284" s="98"/>
      <c r="AC284" s="58"/>
      <c r="AD284" s="58"/>
      <c r="AE284" s="58"/>
      <c r="AF284" s="58"/>
      <c r="AG284" s="58"/>
      <c r="AH284" s="58"/>
      <c r="AI284" s="58"/>
      <c r="DR284" s="65"/>
    </row>
    <row r="285" spans="1:122" ht="15" x14ac:dyDescent="0.2">
      <c r="A285" s="74">
        <v>277</v>
      </c>
      <c r="B285" s="345"/>
      <c r="C285" s="55"/>
      <c r="D285" s="55"/>
      <c r="E285" s="55"/>
      <c r="F285" s="5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T285" s="65"/>
      <c r="U285" s="98"/>
      <c r="V285" s="98"/>
      <c r="W285" s="98"/>
      <c r="X285" s="98"/>
      <c r="Y285" s="98"/>
      <c r="Z285" s="98"/>
      <c r="AC285" s="58"/>
      <c r="AD285" s="58"/>
      <c r="AE285" s="58"/>
      <c r="AF285" s="58"/>
      <c r="AG285" s="58"/>
      <c r="AH285" s="58"/>
      <c r="AI285" s="58"/>
      <c r="DR285" s="65"/>
    </row>
    <row r="286" spans="1:122" ht="15" x14ac:dyDescent="0.2">
      <c r="A286" s="74">
        <v>278</v>
      </c>
      <c r="B286" s="345"/>
      <c r="C286" s="55"/>
      <c r="D286" s="55"/>
      <c r="E286" s="55"/>
      <c r="F286" s="5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T286" s="65"/>
      <c r="U286" s="98"/>
      <c r="V286" s="98"/>
      <c r="W286" s="98"/>
      <c r="X286" s="98"/>
      <c r="Y286" s="98"/>
      <c r="Z286" s="98"/>
      <c r="AC286" s="58"/>
      <c r="AD286" s="58"/>
      <c r="AE286" s="58"/>
      <c r="AF286" s="58"/>
      <c r="AG286" s="58"/>
      <c r="AH286" s="58"/>
      <c r="AI286" s="58"/>
      <c r="DR286" s="65"/>
    </row>
    <row r="287" spans="1:122" ht="15" x14ac:dyDescent="0.2">
      <c r="A287" s="74">
        <v>279</v>
      </c>
      <c r="B287" s="345"/>
      <c r="C287" s="55"/>
      <c r="D287" s="55"/>
      <c r="E287" s="55"/>
      <c r="F287" s="5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T287" s="65"/>
      <c r="U287" s="98"/>
      <c r="V287" s="98"/>
      <c r="W287" s="98"/>
      <c r="X287" s="98"/>
      <c r="Y287" s="98"/>
      <c r="Z287" s="98"/>
      <c r="AC287" s="58"/>
      <c r="AD287" s="58"/>
      <c r="AE287" s="58"/>
      <c r="AF287" s="58"/>
      <c r="AG287" s="58"/>
      <c r="AH287" s="58"/>
      <c r="AI287" s="58"/>
      <c r="DR287" s="65"/>
    </row>
    <row r="288" spans="1:122" ht="15" x14ac:dyDescent="0.2">
      <c r="A288" s="74">
        <v>280</v>
      </c>
      <c r="B288" s="345"/>
      <c r="C288" s="55"/>
      <c r="D288" s="55"/>
      <c r="E288" s="55"/>
      <c r="F288" s="5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T288" s="65"/>
      <c r="U288" s="98"/>
      <c r="V288" s="98"/>
      <c r="W288" s="98"/>
      <c r="X288" s="98"/>
      <c r="Y288" s="98"/>
      <c r="Z288" s="98"/>
      <c r="AC288" s="58"/>
      <c r="AD288" s="58"/>
      <c r="AE288" s="58"/>
      <c r="AF288" s="58"/>
      <c r="AG288" s="58"/>
      <c r="AH288" s="58"/>
      <c r="AI288" s="58"/>
      <c r="DR288" s="65"/>
    </row>
    <row r="289" spans="1:122" ht="15" x14ac:dyDescent="0.2">
      <c r="A289" s="74">
        <v>281</v>
      </c>
      <c r="B289" s="345"/>
      <c r="C289" s="55"/>
      <c r="D289" s="55"/>
      <c r="E289" s="55"/>
      <c r="F289" s="5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T289" s="65"/>
      <c r="U289" s="98"/>
      <c r="V289" s="98"/>
      <c r="W289" s="98"/>
      <c r="X289" s="98"/>
      <c r="Y289" s="98"/>
      <c r="Z289" s="98"/>
      <c r="AC289" s="58"/>
      <c r="AD289" s="58"/>
      <c r="AE289" s="58"/>
      <c r="AF289" s="58"/>
      <c r="AG289" s="58"/>
      <c r="AH289" s="58"/>
      <c r="AI289" s="58"/>
      <c r="DR289" s="65"/>
    </row>
    <row r="290" spans="1:122" ht="15" x14ac:dyDescent="0.2">
      <c r="A290" s="74">
        <v>282</v>
      </c>
      <c r="B290" s="345"/>
      <c r="C290" s="55"/>
      <c r="D290" s="55"/>
      <c r="E290" s="55"/>
      <c r="F290" s="5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T290" s="65"/>
      <c r="U290" s="98"/>
      <c r="V290" s="98"/>
      <c r="W290" s="98"/>
      <c r="X290" s="98"/>
      <c r="Y290" s="98"/>
      <c r="Z290" s="98"/>
      <c r="AC290" s="58"/>
      <c r="AD290" s="58"/>
      <c r="AE290" s="58"/>
      <c r="AF290" s="58"/>
      <c r="AG290" s="58"/>
      <c r="AH290" s="58"/>
      <c r="AI290" s="58"/>
      <c r="DR290" s="65"/>
    </row>
    <row r="291" spans="1:122" ht="15" x14ac:dyDescent="0.2">
      <c r="A291" s="74">
        <v>283</v>
      </c>
      <c r="B291" s="345"/>
      <c r="C291" s="55"/>
      <c r="D291" s="55"/>
      <c r="E291" s="55"/>
      <c r="F291" s="5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T291" s="65"/>
      <c r="U291" s="98"/>
      <c r="V291" s="98"/>
      <c r="W291" s="98"/>
      <c r="X291" s="98"/>
      <c r="Y291" s="98"/>
      <c r="Z291" s="98"/>
      <c r="AC291" s="58"/>
      <c r="AD291" s="58"/>
      <c r="AE291" s="58"/>
      <c r="AF291" s="58"/>
      <c r="AG291" s="58"/>
      <c r="AH291" s="58"/>
      <c r="AI291" s="58"/>
      <c r="DR291" s="65"/>
    </row>
    <row r="292" spans="1:122" ht="15" x14ac:dyDescent="0.2">
      <c r="A292" s="74">
        <v>284</v>
      </c>
      <c r="B292" s="345"/>
      <c r="C292" s="55"/>
      <c r="D292" s="55"/>
      <c r="E292" s="55"/>
      <c r="F292" s="5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T292" s="65"/>
      <c r="U292" s="98"/>
      <c r="V292" s="98"/>
      <c r="W292" s="98"/>
      <c r="X292" s="98"/>
      <c r="Y292" s="98"/>
      <c r="Z292" s="98"/>
      <c r="AC292" s="58"/>
      <c r="AD292" s="58"/>
      <c r="AE292" s="58"/>
      <c r="AF292" s="58"/>
      <c r="AG292" s="58"/>
      <c r="AH292" s="58"/>
      <c r="AI292" s="58"/>
      <c r="DR292" s="65"/>
    </row>
    <row r="293" spans="1:122" ht="15" x14ac:dyDescent="0.2">
      <c r="A293" s="74">
        <v>285</v>
      </c>
      <c r="B293" s="345"/>
      <c r="C293" s="55"/>
      <c r="D293" s="55"/>
      <c r="E293" s="55"/>
      <c r="F293" s="5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T293" s="65"/>
      <c r="U293" s="98"/>
      <c r="V293" s="98"/>
      <c r="W293" s="98"/>
      <c r="X293" s="98"/>
      <c r="Y293" s="98"/>
      <c r="Z293" s="98"/>
      <c r="AC293" s="58"/>
      <c r="AD293" s="58"/>
      <c r="AE293" s="58"/>
      <c r="AF293" s="58"/>
      <c r="AG293" s="58"/>
      <c r="AH293" s="58"/>
      <c r="AI293" s="58"/>
      <c r="DR293" s="65"/>
    </row>
    <row r="294" spans="1:122" ht="15" x14ac:dyDescent="0.2">
      <c r="A294" s="74">
        <v>286</v>
      </c>
      <c r="B294" s="345"/>
      <c r="C294" s="55"/>
      <c r="D294" s="55"/>
      <c r="E294" s="55"/>
      <c r="F294" s="5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T294" s="65"/>
      <c r="U294" s="98"/>
      <c r="V294" s="98"/>
      <c r="W294" s="98"/>
      <c r="X294" s="98"/>
      <c r="Y294" s="98"/>
      <c r="Z294" s="98"/>
      <c r="AC294" s="58"/>
      <c r="AD294" s="58"/>
      <c r="AE294" s="58"/>
      <c r="AF294" s="58"/>
      <c r="AG294" s="58"/>
      <c r="AH294" s="58"/>
      <c r="AI294" s="58"/>
      <c r="DR294" s="65"/>
    </row>
    <row r="295" spans="1:122" ht="15" x14ac:dyDescent="0.2">
      <c r="A295" s="74">
        <v>287</v>
      </c>
      <c r="B295" s="345"/>
      <c r="C295" s="55"/>
      <c r="D295" s="55"/>
      <c r="E295" s="55"/>
      <c r="F295" s="5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T295" s="65"/>
      <c r="U295" s="98"/>
      <c r="V295" s="98"/>
      <c r="W295" s="98"/>
      <c r="X295" s="98"/>
      <c r="Y295" s="98"/>
      <c r="Z295" s="98"/>
      <c r="AC295" s="58"/>
      <c r="AD295" s="58"/>
      <c r="AE295" s="58"/>
      <c r="AF295" s="58"/>
      <c r="AG295" s="58"/>
      <c r="AH295" s="58"/>
      <c r="AI295" s="58"/>
      <c r="DR295" s="65"/>
    </row>
    <row r="296" spans="1:122" ht="15" x14ac:dyDescent="0.2">
      <c r="A296" s="74">
        <v>288</v>
      </c>
      <c r="B296" s="345"/>
      <c r="C296" s="55"/>
      <c r="D296" s="55"/>
      <c r="E296" s="55"/>
      <c r="F296" s="5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T296" s="65"/>
      <c r="U296" s="98"/>
      <c r="V296" s="98"/>
      <c r="W296" s="98"/>
      <c r="X296" s="98"/>
      <c r="Y296" s="98"/>
      <c r="Z296" s="98"/>
      <c r="AC296" s="58"/>
      <c r="AD296" s="58"/>
      <c r="AE296" s="58"/>
      <c r="AF296" s="58"/>
      <c r="AG296" s="58"/>
      <c r="AH296" s="58"/>
      <c r="AI296" s="58"/>
      <c r="DR296" s="65"/>
    </row>
    <row r="297" spans="1:122" ht="15" x14ac:dyDescent="0.2">
      <c r="A297" s="74">
        <v>289</v>
      </c>
      <c r="B297" s="345"/>
      <c r="C297" s="55"/>
      <c r="D297" s="55"/>
      <c r="E297" s="55"/>
      <c r="F297" s="5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T297" s="65"/>
      <c r="U297" s="98"/>
      <c r="V297" s="98"/>
      <c r="W297" s="98"/>
      <c r="X297" s="98"/>
      <c r="Y297" s="98"/>
      <c r="Z297" s="98"/>
      <c r="AC297" s="58"/>
      <c r="AD297" s="58"/>
      <c r="AE297" s="58"/>
      <c r="AF297" s="58"/>
      <c r="AG297" s="58"/>
      <c r="AH297" s="58"/>
      <c r="AI297" s="58"/>
      <c r="DR297" s="65"/>
    </row>
    <row r="298" spans="1:122" ht="15" x14ac:dyDescent="0.2">
      <c r="A298" s="74">
        <v>290</v>
      </c>
      <c r="B298" s="345"/>
      <c r="C298" s="55"/>
      <c r="D298" s="55"/>
      <c r="E298" s="55"/>
      <c r="F298" s="5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T298" s="65"/>
      <c r="U298" s="98"/>
      <c r="V298" s="98"/>
      <c r="W298" s="98"/>
      <c r="X298" s="98"/>
      <c r="Y298" s="98"/>
      <c r="Z298" s="98"/>
      <c r="AC298" s="58"/>
      <c r="AD298" s="58"/>
      <c r="AE298" s="58"/>
      <c r="AF298" s="58"/>
      <c r="AG298" s="58"/>
      <c r="AH298" s="58"/>
      <c r="AI298" s="58"/>
      <c r="DR298" s="65"/>
    </row>
    <row r="299" spans="1:122" ht="15" x14ac:dyDescent="0.2">
      <c r="A299" s="74">
        <v>291</v>
      </c>
      <c r="B299" s="345"/>
      <c r="C299" s="55"/>
      <c r="D299" s="55"/>
      <c r="E299" s="55"/>
      <c r="F299" s="5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T299" s="65"/>
      <c r="U299" s="98"/>
      <c r="V299" s="98"/>
      <c r="W299" s="98"/>
      <c r="X299" s="98"/>
      <c r="Y299" s="98"/>
      <c r="Z299" s="98"/>
      <c r="AC299" s="58"/>
      <c r="AD299" s="58"/>
      <c r="AE299" s="58"/>
      <c r="AF299" s="58"/>
      <c r="AG299" s="58"/>
      <c r="AH299" s="58"/>
      <c r="AI299" s="58"/>
      <c r="DR299" s="65"/>
    </row>
    <row r="300" spans="1:122" ht="15" x14ac:dyDescent="0.2">
      <c r="A300" s="74">
        <v>292</v>
      </c>
      <c r="B300" s="345"/>
      <c r="C300" s="55"/>
      <c r="D300" s="55"/>
      <c r="E300" s="55"/>
      <c r="F300" s="5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T300" s="65"/>
      <c r="U300" s="98"/>
      <c r="V300" s="98"/>
      <c r="W300" s="98"/>
      <c r="X300" s="98"/>
      <c r="Y300" s="98"/>
      <c r="Z300" s="98"/>
      <c r="AC300" s="58"/>
      <c r="AD300" s="58"/>
      <c r="AE300" s="58"/>
      <c r="AF300" s="58"/>
      <c r="AG300" s="58"/>
      <c r="AH300" s="58"/>
      <c r="AI300" s="58"/>
      <c r="DR300" s="65"/>
    </row>
    <row r="301" spans="1:122" ht="15" x14ac:dyDescent="0.2">
      <c r="A301" s="74">
        <v>293</v>
      </c>
      <c r="B301" s="345"/>
      <c r="C301" s="55"/>
      <c r="D301" s="55"/>
      <c r="E301" s="55"/>
      <c r="F301" s="5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T301" s="65"/>
      <c r="U301" s="98"/>
      <c r="V301" s="98"/>
      <c r="W301" s="98"/>
      <c r="X301" s="98"/>
      <c r="Y301" s="98"/>
      <c r="Z301" s="98"/>
      <c r="AC301" s="58"/>
      <c r="AD301" s="58"/>
      <c r="AE301" s="58"/>
      <c r="AF301" s="58"/>
      <c r="AG301" s="58"/>
      <c r="AH301" s="58"/>
      <c r="AI301" s="58"/>
      <c r="DR301" s="65"/>
    </row>
    <row r="302" spans="1:122" ht="15" x14ac:dyDescent="0.2">
      <c r="A302" s="74">
        <v>294</v>
      </c>
      <c r="B302" s="345"/>
      <c r="C302" s="55"/>
      <c r="D302" s="55"/>
      <c r="E302" s="55"/>
      <c r="F302" s="5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T302" s="65"/>
      <c r="U302" s="98"/>
      <c r="V302" s="98"/>
      <c r="W302" s="98"/>
      <c r="X302" s="98"/>
      <c r="Y302" s="98"/>
      <c r="Z302" s="98"/>
      <c r="AC302" s="58"/>
      <c r="AD302" s="58"/>
      <c r="AE302" s="58"/>
      <c r="AF302" s="58"/>
      <c r="AG302" s="58"/>
      <c r="AH302" s="58"/>
      <c r="AI302" s="58"/>
      <c r="DR302" s="65"/>
    </row>
    <row r="303" spans="1:122" ht="15" x14ac:dyDescent="0.2">
      <c r="A303" s="74">
        <v>295</v>
      </c>
      <c r="B303" s="345"/>
      <c r="C303" s="55"/>
      <c r="D303" s="55"/>
      <c r="E303" s="55"/>
      <c r="F303" s="5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T303" s="65"/>
      <c r="U303" s="98"/>
      <c r="V303" s="98"/>
      <c r="W303" s="98"/>
      <c r="X303" s="98"/>
      <c r="Y303" s="98"/>
      <c r="Z303" s="98"/>
      <c r="AC303" s="58"/>
      <c r="AD303" s="58"/>
      <c r="AE303" s="58"/>
      <c r="AF303" s="58"/>
      <c r="AG303" s="58"/>
      <c r="AH303" s="58"/>
      <c r="AI303" s="58"/>
      <c r="DR303" s="65"/>
    </row>
    <row r="304" spans="1:122" ht="15" x14ac:dyDescent="0.2">
      <c r="A304" s="74">
        <v>296</v>
      </c>
      <c r="B304" s="345"/>
      <c r="C304" s="55"/>
      <c r="D304" s="55"/>
      <c r="E304" s="55"/>
      <c r="F304" s="5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T304" s="65"/>
      <c r="U304" s="98"/>
      <c r="V304" s="98"/>
      <c r="W304" s="98"/>
      <c r="X304" s="98"/>
      <c r="Y304" s="98"/>
      <c r="Z304" s="98"/>
      <c r="AC304" s="58"/>
      <c r="AD304" s="58"/>
      <c r="AE304" s="58"/>
      <c r="AF304" s="58"/>
      <c r="AG304" s="58"/>
      <c r="AH304" s="58"/>
      <c r="AI304" s="58"/>
      <c r="DR304" s="65"/>
    </row>
    <row r="305" spans="1:122" ht="15" x14ac:dyDescent="0.2">
      <c r="A305" s="74">
        <v>297</v>
      </c>
      <c r="B305" s="345"/>
      <c r="C305" s="55"/>
      <c r="D305" s="55"/>
      <c r="E305" s="55"/>
      <c r="F305" s="5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T305" s="65"/>
      <c r="U305" s="98"/>
      <c r="V305" s="98"/>
      <c r="W305" s="98"/>
      <c r="X305" s="98"/>
      <c r="Y305" s="98"/>
      <c r="Z305" s="98"/>
      <c r="AC305" s="58"/>
      <c r="AD305" s="58"/>
      <c r="AE305" s="58"/>
      <c r="AF305" s="58"/>
      <c r="AG305" s="58"/>
      <c r="AH305" s="58"/>
      <c r="AI305" s="58"/>
      <c r="DR305" s="65"/>
    </row>
    <row r="306" spans="1:122" ht="15" x14ac:dyDescent="0.2">
      <c r="A306" s="74">
        <v>298</v>
      </c>
      <c r="B306" s="345"/>
      <c r="C306" s="55"/>
      <c r="D306" s="55"/>
      <c r="E306" s="55"/>
      <c r="F306" s="5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T306" s="65"/>
      <c r="U306" s="98"/>
      <c r="V306" s="98"/>
      <c r="W306" s="98"/>
      <c r="X306" s="98"/>
      <c r="Y306" s="98"/>
      <c r="Z306" s="98"/>
      <c r="AC306" s="58"/>
      <c r="AD306" s="58"/>
      <c r="AE306" s="58"/>
      <c r="AF306" s="58"/>
      <c r="AG306" s="58"/>
      <c r="AH306" s="58"/>
      <c r="AI306" s="58"/>
      <c r="DR306" s="65"/>
    </row>
    <row r="307" spans="1:122" ht="15" x14ac:dyDescent="0.2">
      <c r="A307" s="74">
        <v>299</v>
      </c>
      <c r="B307" s="345"/>
      <c r="C307" s="55"/>
      <c r="D307" s="55"/>
      <c r="E307" s="55"/>
      <c r="F307" s="5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T307" s="65"/>
      <c r="U307" s="98"/>
      <c r="V307" s="98"/>
      <c r="W307" s="98"/>
      <c r="X307" s="98"/>
      <c r="Y307" s="98"/>
      <c r="Z307" s="98"/>
      <c r="AC307" s="58"/>
      <c r="AD307" s="58"/>
      <c r="AE307" s="58"/>
      <c r="AF307" s="58"/>
      <c r="AG307" s="58"/>
      <c r="AH307" s="58"/>
      <c r="AI307" s="58"/>
      <c r="DR307" s="65"/>
    </row>
    <row r="308" spans="1:122" ht="15" x14ac:dyDescent="0.2">
      <c r="A308" s="74">
        <v>300</v>
      </c>
      <c r="B308" s="345"/>
      <c r="C308" s="55"/>
      <c r="D308" s="55"/>
      <c r="E308" s="55"/>
      <c r="F308" s="5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T308" s="65"/>
      <c r="U308" s="98"/>
      <c r="V308" s="98"/>
      <c r="W308" s="98"/>
      <c r="X308" s="98"/>
      <c r="Y308" s="98"/>
      <c r="Z308" s="98"/>
      <c r="AC308" s="58"/>
      <c r="AD308" s="58"/>
      <c r="AE308" s="58"/>
      <c r="AF308" s="58"/>
      <c r="AG308" s="58"/>
      <c r="AH308" s="58"/>
      <c r="AI308" s="58"/>
      <c r="DR308" s="65"/>
    </row>
    <row r="309" spans="1:122" ht="15" x14ac:dyDescent="0.2">
      <c r="A309" s="74">
        <v>301</v>
      </c>
      <c r="B309" s="345"/>
      <c r="C309" s="55"/>
      <c r="D309" s="55"/>
      <c r="E309" s="55"/>
      <c r="F309" s="5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T309" s="65"/>
      <c r="U309" s="98"/>
      <c r="V309" s="98"/>
      <c r="W309" s="98"/>
      <c r="X309" s="98"/>
      <c r="Y309" s="98"/>
      <c r="Z309" s="98"/>
      <c r="AC309" s="58"/>
      <c r="AD309" s="58"/>
      <c r="AE309" s="58"/>
      <c r="AF309" s="58"/>
      <c r="AG309" s="58"/>
      <c r="AH309" s="58"/>
      <c r="AI309" s="58"/>
      <c r="DR309" s="65"/>
    </row>
    <row r="310" spans="1:122" ht="15" x14ac:dyDescent="0.2">
      <c r="A310" s="74">
        <v>302</v>
      </c>
      <c r="B310" s="345"/>
      <c r="C310" s="55"/>
      <c r="D310" s="55"/>
      <c r="E310" s="55"/>
      <c r="F310" s="5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T310" s="65"/>
      <c r="U310" s="98"/>
      <c r="V310" s="98"/>
      <c r="W310" s="98"/>
      <c r="X310" s="98"/>
      <c r="Y310" s="98"/>
      <c r="Z310" s="98"/>
      <c r="AC310" s="58"/>
      <c r="AD310" s="58"/>
      <c r="AE310" s="58"/>
      <c r="AF310" s="58"/>
      <c r="AG310" s="58"/>
      <c r="AH310" s="58"/>
      <c r="AI310" s="58"/>
      <c r="DR310" s="65"/>
    </row>
    <row r="311" spans="1:122" ht="15" x14ac:dyDescent="0.2">
      <c r="A311" s="74">
        <v>303</v>
      </c>
      <c r="B311" s="345"/>
      <c r="C311" s="55"/>
      <c r="D311" s="55"/>
      <c r="E311" s="55"/>
      <c r="F311" s="5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T311" s="65"/>
      <c r="U311" s="98"/>
      <c r="V311" s="98"/>
      <c r="W311" s="98"/>
      <c r="X311" s="98"/>
      <c r="Y311" s="98"/>
      <c r="Z311" s="98"/>
      <c r="AC311" s="58"/>
      <c r="AD311" s="58"/>
      <c r="AE311" s="58"/>
      <c r="AF311" s="58"/>
      <c r="AG311" s="58"/>
      <c r="AH311" s="58"/>
      <c r="AI311" s="58"/>
      <c r="DR311" s="65"/>
    </row>
    <row r="312" spans="1:122" ht="15" x14ac:dyDescent="0.2">
      <c r="A312" s="74">
        <v>304</v>
      </c>
      <c r="B312" s="345"/>
      <c r="C312" s="55"/>
      <c r="D312" s="55"/>
      <c r="E312" s="55"/>
      <c r="F312" s="5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T312" s="65"/>
      <c r="U312" s="98"/>
      <c r="V312" s="98"/>
      <c r="W312" s="98"/>
      <c r="X312" s="98"/>
      <c r="Y312" s="98"/>
      <c r="Z312" s="98"/>
      <c r="AC312" s="58"/>
      <c r="AD312" s="58"/>
      <c r="AE312" s="58"/>
      <c r="AF312" s="58"/>
      <c r="AG312" s="58"/>
      <c r="AH312" s="58"/>
      <c r="AI312" s="58"/>
      <c r="DR312" s="65"/>
    </row>
    <row r="313" spans="1:122" ht="15" x14ac:dyDescent="0.2">
      <c r="A313" s="74">
        <v>305</v>
      </c>
      <c r="B313" s="345"/>
      <c r="C313" s="55"/>
      <c r="D313" s="55"/>
      <c r="E313" s="55"/>
      <c r="F313" s="5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T313" s="65"/>
      <c r="U313" s="98"/>
      <c r="V313" s="98"/>
      <c r="W313" s="98"/>
      <c r="X313" s="98"/>
      <c r="Y313" s="98"/>
      <c r="Z313" s="98"/>
      <c r="AC313" s="58"/>
      <c r="AD313" s="58"/>
      <c r="AE313" s="58"/>
      <c r="AF313" s="58"/>
      <c r="AG313" s="58"/>
      <c r="AH313" s="58"/>
      <c r="AI313" s="58"/>
      <c r="DR313" s="65"/>
    </row>
    <row r="314" spans="1:122" ht="15" x14ac:dyDescent="0.2">
      <c r="A314" s="74">
        <v>306</v>
      </c>
      <c r="B314" s="345"/>
      <c r="C314" s="55"/>
      <c r="D314" s="55"/>
      <c r="E314" s="55"/>
      <c r="F314" s="5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T314" s="65"/>
      <c r="U314" s="98"/>
      <c r="V314" s="98"/>
      <c r="W314" s="98"/>
      <c r="X314" s="98"/>
      <c r="Y314" s="98"/>
      <c r="Z314" s="98"/>
      <c r="AC314" s="58"/>
      <c r="AD314" s="58"/>
      <c r="AE314" s="58"/>
      <c r="AF314" s="58"/>
      <c r="AG314" s="58"/>
      <c r="AH314" s="58"/>
      <c r="AI314" s="58"/>
      <c r="DR314" s="65"/>
    </row>
    <row r="315" spans="1:122" ht="15" x14ac:dyDescent="0.2">
      <c r="A315" s="74">
        <v>307</v>
      </c>
      <c r="B315" s="345"/>
      <c r="C315" s="55"/>
      <c r="D315" s="55"/>
      <c r="E315" s="55"/>
      <c r="F315" s="5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T315" s="65"/>
      <c r="U315" s="98"/>
      <c r="V315" s="98"/>
      <c r="W315" s="98"/>
      <c r="X315" s="98"/>
      <c r="Y315" s="98"/>
      <c r="Z315" s="98"/>
      <c r="AC315" s="58"/>
      <c r="AD315" s="58"/>
      <c r="AE315" s="58"/>
      <c r="AF315" s="58"/>
      <c r="AG315" s="58"/>
      <c r="AH315" s="58"/>
      <c r="AI315" s="58"/>
      <c r="DR315" s="65"/>
    </row>
    <row r="316" spans="1:122" ht="15" x14ac:dyDescent="0.2">
      <c r="A316" s="74">
        <v>308</v>
      </c>
      <c r="B316" s="345"/>
      <c r="C316" s="55"/>
      <c r="D316" s="55"/>
      <c r="E316" s="55"/>
      <c r="F316" s="5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T316" s="65"/>
      <c r="U316" s="98"/>
      <c r="V316" s="98"/>
      <c r="W316" s="98"/>
      <c r="X316" s="98"/>
      <c r="Y316" s="98"/>
      <c r="Z316" s="98"/>
      <c r="AC316" s="58"/>
      <c r="AD316" s="58"/>
      <c r="AE316" s="58"/>
      <c r="AF316" s="58"/>
      <c r="AG316" s="58"/>
      <c r="AH316" s="58"/>
      <c r="AI316" s="58"/>
      <c r="DR316" s="65"/>
    </row>
    <row r="317" spans="1:122" ht="15" x14ac:dyDescent="0.2">
      <c r="A317" s="74">
        <v>309</v>
      </c>
      <c r="B317" s="345"/>
      <c r="C317" s="55"/>
      <c r="D317" s="55"/>
      <c r="E317" s="55"/>
      <c r="F317" s="5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T317" s="65"/>
      <c r="U317" s="98"/>
      <c r="V317" s="98"/>
      <c r="W317" s="98"/>
      <c r="X317" s="98"/>
      <c r="Y317" s="98"/>
      <c r="Z317" s="98"/>
      <c r="AC317" s="58"/>
      <c r="AD317" s="58"/>
      <c r="AE317" s="58"/>
      <c r="AF317" s="58"/>
      <c r="AG317" s="58"/>
      <c r="AH317" s="58"/>
      <c r="AI317" s="58"/>
      <c r="DR317" s="65"/>
    </row>
    <row r="318" spans="1:122" ht="15" x14ac:dyDescent="0.2">
      <c r="A318" s="74">
        <v>310</v>
      </c>
      <c r="B318" s="345"/>
      <c r="C318" s="55"/>
      <c r="D318" s="55"/>
      <c r="E318" s="55"/>
      <c r="F318" s="5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T318" s="65"/>
      <c r="U318" s="98"/>
      <c r="V318" s="98"/>
      <c r="W318" s="98"/>
      <c r="X318" s="98"/>
      <c r="Y318" s="98"/>
      <c r="Z318" s="98"/>
      <c r="AC318" s="58"/>
      <c r="AD318" s="58"/>
      <c r="AE318" s="58"/>
      <c r="AF318" s="58"/>
      <c r="AG318" s="58"/>
      <c r="AH318" s="58"/>
      <c r="AI318" s="58"/>
      <c r="DR318" s="65"/>
    </row>
    <row r="319" spans="1:122" ht="15" x14ac:dyDescent="0.2">
      <c r="A319" s="74">
        <v>311</v>
      </c>
      <c r="B319" s="345"/>
      <c r="C319" s="55"/>
      <c r="D319" s="55"/>
      <c r="E319" s="55"/>
      <c r="F319" s="5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T319" s="65"/>
      <c r="U319" s="98"/>
      <c r="V319" s="98"/>
      <c r="W319" s="98"/>
      <c r="X319" s="98"/>
      <c r="Y319" s="98"/>
      <c r="Z319" s="98"/>
      <c r="AC319" s="58"/>
      <c r="AD319" s="58"/>
      <c r="AE319" s="58"/>
      <c r="AF319" s="58"/>
      <c r="AG319" s="58"/>
      <c r="AH319" s="58"/>
      <c r="AI319" s="58"/>
      <c r="DR319" s="65"/>
    </row>
    <row r="320" spans="1:122" ht="15" x14ac:dyDescent="0.2">
      <c r="A320" s="74">
        <v>312</v>
      </c>
      <c r="B320" s="345"/>
      <c r="C320" s="55"/>
      <c r="D320" s="55"/>
      <c r="E320" s="55"/>
      <c r="F320" s="5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T320" s="65"/>
      <c r="U320" s="98"/>
      <c r="V320" s="98"/>
      <c r="W320" s="98"/>
      <c r="X320" s="98"/>
      <c r="Y320" s="98"/>
      <c r="Z320" s="98"/>
      <c r="AC320" s="58"/>
      <c r="AD320" s="58"/>
      <c r="AE320" s="58"/>
      <c r="AF320" s="58"/>
      <c r="AG320" s="58"/>
      <c r="AH320" s="58"/>
      <c r="AI320" s="58"/>
      <c r="DR320" s="65"/>
    </row>
    <row r="321" spans="1:122" ht="15" x14ac:dyDescent="0.2">
      <c r="A321" s="74">
        <v>313</v>
      </c>
      <c r="B321" s="345"/>
      <c r="C321" s="55"/>
      <c r="D321" s="55"/>
      <c r="E321" s="55"/>
      <c r="F321" s="5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T321" s="65"/>
      <c r="U321" s="98"/>
      <c r="V321" s="98"/>
      <c r="W321" s="98"/>
      <c r="X321" s="98"/>
      <c r="Y321" s="98"/>
      <c r="Z321" s="98"/>
      <c r="AC321" s="58"/>
      <c r="AD321" s="58"/>
      <c r="AE321" s="58"/>
      <c r="AF321" s="58"/>
      <c r="AG321" s="58"/>
      <c r="AH321" s="58"/>
      <c r="AI321" s="58"/>
      <c r="DR321" s="65"/>
    </row>
    <row r="322" spans="1:122" ht="15" x14ac:dyDescent="0.2">
      <c r="A322" s="74">
        <v>314</v>
      </c>
      <c r="B322" s="345"/>
      <c r="C322" s="55"/>
      <c r="D322" s="55"/>
      <c r="E322" s="55"/>
      <c r="F322" s="5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T322" s="65"/>
      <c r="U322" s="98"/>
      <c r="V322" s="98"/>
      <c r="W322" s="98"/>
      <c r="X322" s="98"/>
      <c r="Y322" s="98"/>
      <c r="Z322" s="98"/>
      <c r="AC322" s="58"/>
      <c r="AD322" s="58"/>
      <c r="AE322" s="58"/>
      <c r="AF322" s="58"/>
      <c r="AG322" s="58"/>
      <c r="AH322" s="58"/>
      <c r="AI322" s="58"/>
      <c r="DR322" s="65"/>
    </row>
    <row r="323" spans="1:122" ht="15" x14ac:dyDescent="0.2">
      <c r="A323" s="74">
        <v>315</v>
      </c>
      <c r="B323" s="345"/>
      <c r="C323" s="55"/>
      <c r="D323" s="55"/>
      <c r="E323" s="55"/>
      <c r="F323" s="5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T323" s="65"/>
      <c r="U323" s="98"/>
      <c r="V323" s="98"/>
      <c r="W323" s="98"/>
      <c r="X323" s="98"/>
      <c r="Y323" s="98"/>
      <c r="Z323" s="98"/>
      <c r="AC323" s="58"/>
      <c r="AD323" s="58"/>
      <c r="AE323" s="58"/>
      <c r="AF323" s="58"/>
      <c r="AG323" s="58"/>
      <c r="AH323" s="58"/>
      <c r="AI323" s="58"/>
      <c r="DR323" s="65"/>
    </row>
    <row r="324" spans="1:122" ht="15" x14ac:dyDescent="0.2">
      <c r="A324" s="74">
        <v>316</v>
      </c>
      <c r="B324" s="345"/>
      <c r="C324" s="55"/>
      <c r="D324" s="55"/>
      <c r="E324" s="55"/>
      <c r="F324" s="5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T324" s="65"/>
      <c r="U324" s="98"/>
      <c r="V324" s="98"/>
      <c r="W324" s="98"/>
      <c r="X324" s="98"/>
      <c r="Y324" s="98"/>
      <c r="Z324" s="98"/>
      <c r="AC324" s="58"/>
      <c r="AD324" s="58"/>
      <c r="AE324" s="58"/>
      <c r="AF324" s="58"/>
      <c r="AG324" s="58"/>
      <c r="AH324" s="58"/>
      <c r="AI324" s="58"/>
      <c r="DR324" s="65"/>
    </row>
    <row r="325" spans="1:122" ht="15" x14ac:dyDescent="0.2">
      <c r="A325" s="74">
        <v>317</v>
      </c>
      <c r="B325" s="345"/>
      <c r="C325" s="55"/>
      <c r="D325" s="55"/>
      <c r="E325" s="55"/>
      <c r="F325" s="5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T325" s="65"/>
      <c r="U325" s="98"/>
      <c r="V325" s="98"/>
      <c r="W325" s="98"/>
      <c r="X325" s="98"/>
      <c r="Y325" s="98"/>
      <c r="Z325" s="98"/>
      <c r="AC325" s="58"/>
      <c r="AD325" s="58"/>
      <c r="AE325" s="58"/>
      <c r="AF325" s="58"/>
      <c r="AG325" s="58"/>
      <c r="AH325" s="58"/>
      <c r="AI325" s="58"/>
      <c r="DR325" s="65"/>
    </row>
    <row r="326" spans="1:122" ht="15" x14ac:dyDescent="0.2">
      <c r="A326" s="74">
        <v>318</v>
      </c>
      <c r="B326" s="345"/>
      <c r="C326" s="55"/>
      <c r="D326" s="55"/>
      <c r="E326" s="55"/>
      <c r="F326" s="5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T326" s="65"/>
      <c r="U326" s="98"/>
      <c r="V326" s="98"/>
      <c r="W326" s="98"/>
      <c r="X326" s="98"/>
      <c r="Y326" s="98"/>
      <c r="Z326" s="98"/>
      <c r="AC326" s="58"/>
      <c r="AD326" s="58"/>
      <c r="AE326" s="58"/>
      <c r="AF326" s="58"/>
      <c r="AG326" s="58"/>
      <c r="AH326" s="58"/>
      <c r="AI326" s="58"/>
      <c r="DR326" s="65"/>
    </row>
    <row r="327" spans="1:122" ht="15" x14ac:dyDescent="0.2">
      <c r="A327" s="74">
        <v>319</v>
      </c>
      <c r="B327" s="345"/>
      <c r="C327" s="55"/>
      <c r="D327" s="55"/>
      <c r="E327" s="55"/>
      <c r="F327" s="5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T327" s="65"/>
      <c r="U327" s="98"/>
      <c r="V327" s="98"/>
      <c r="W327" s="98"/>
      <c r="X327" s="98"/>
      <c r="Y327" s="98"/>
      <c r="Z327" s="98"/>
      <c r="AC327" s="58"/>
      <c r="AD327" s="58"/>
      <c r="AE327" s="58"/>
      <c r="AF327" s="58"/>
      <c r="AG327" s="58"/>
      <c r="AH327" s="58"/>
      <c r="AI327" s="58"/>
      <c r="DR327" s="65"/>
    </row>
    <row r="328" spans="1:122" ht="15" x14ac:dyDescent="0.2">
      <c r="A328" s="74">
        <v>320</v>
      </c>
      <c r="B328" s="345"/>
      <c r="C328" s="55"/>
      <c r="D328" s="55"/>
      <c r="E328" s="55"/>
      <c r="F328" s="5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T328" s="65"/>
      <c r="U328" s="98"/>
      <c r="V328" s="98"/>
      <c r="W328" s="98"/>
      <c r="X328" s="98"/>
      <c r="Y328" s="98"/>
      <c r="Z328" s="98"/>
      <c r="AC328" s="58"/>
      <c r="AD328" s="58"/>
      <c r="AE328" s="58"/>
      <c r="AF328" s="58"/>
      <c r="AG328" s="58"/>
      <c r="AH328" s="58"/>
      <c r="AI328" s="58"/>
      <c r="DR328" s="65"/>
    </row>
    <row r="329" spans="1:122" ht="15" x14ac:dyDescent="0.2">
      <c r="A329" s="74">
        <v>321</v>
      </c>
      <c r="B329" s="345"/>
      <c r="C329" s="55"/>
      <c r="D329" s="55"/>
      <c r="E329" s="55"/>
      <c r="F329" s="5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T329" s="65"/>
      <c r="U329" s="98"/>
      <c r="V329" s="98"/>
      <c r="W329" s="98"/>
      <c r="X329" s="98"/>
      <c r="Y329" s="98"/>
      <c r="Z329" s="98"/>
      <c r="AC329" s="58"/>
      <c r="AD329" s="58"/>
      <c r="AE329" s="58"/>
      <c r="AF329" s="58"/>
      <c r="AG329" s="58"/>
      <c r="AH329" s="58"/>
      <c r="AI329" s="58"/>
      <c r="DR329" s="65"/>
    </row>
    <row r="330" spans="1:122" ht="15" x14ac:dyDescent="0.2">
      <c r="A330" s="74">
        <v>322</v>
      </c>
      <c r="B330" s="345"/>
      <c r="C330" s="55"/>
      <c r="D330" s="55"/>
      <c r="E330" s="55"/>
      <c r="F330" s="5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T330" s="65"/>
      <c r="U330" s="98"/>
      <c r="V330" s="98"/>
      <c r="W330" s="98"/>
      <c r="X330" s="98"/>
      <c r="Y330" s="98"/>
      <c r="Z330" s="98"/>
      <c r="AC330" s="58"/>
      <c r="AD330" s="58"/>
      <c r="AE330" s="58"/>
      <c r="AF330" s="58"/>
      <c r="AG330" s="58"/>
      <c r="AH330" s="58"/>
      <c r="AI330" s="58"/>
      <c r="DR330" s="65"/>
    </row>
    <row r="331" spans="1:122" ht="15" x14ac:dyDescent="0.2">
      <c r="A331" s="74">
        <v>323</v>
      </c>
      <c r="B331" s="345"/>
      <c r="C331" s="55"/>
      <c r="D331" s="55"/>
      <c r="E331" s="55"/>
      <c r="F331" s="5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T331" s="65"/>
      <c r="U331" s="98"/>
      <c r="V331" s="98"/>
      <c r="W331" s="98"/>
      <c r="X331" s="98"/>
      <c r="Y331" s="98"/>
      <c r="Z331" s="98"/>
      <c r="AC331" s="58"/>
      <c r="AD331" s="58"/>
      <c r="AE331" s="58"/>
      <c r="AF331" s="58"/>
      <c r="AG331" s="58"/>
      <c r="AH331" s="58"/>
      <c r="AI331" s="58"/>
      <c r="DR331" s="65"/>
    </row>
    <row r="332" spans="1:122" ht="15" x14ac:dyDescent="0.2">
      <c r="A332" s="74">
        <v>324</v>
      </c>
      <c r="B332" s="345"/>
      <c r="C332" s="55"/>
      <c r="D332" s="55"/>
      <c r="E332" s="55"/>
      <c r="F332" s="5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T332" s="65"/>
      <c r="U332" s="98"/>
      <c r="V332" s="98"/>
      <c r="W332" s="98"/>
      <c r="X332" s="98"/>
      <c r="Y332" s="98"/>
      <c r="Z332" s="98"/>
      <c r="AC332" s="58"/>
      <c r="AD332" s="58"/>
      <c r="AE332" s="58"/>
      <c r="AF332" s="58"/>
      <c r="AG332" s="58"/>
      <c r="AH332" s="58"/>
      <c r="AI332" s="58"/>
      <c r="DR332" s="65"/>
    </row>
    <row r="333" spans="1:122" ht="15" x14ac:dyDescent="0.2">
      <c r="A333" s="74">
        <v>325</v>
      </c>
      <c r="B333" s="345"/>
      <c r="C333" s="55"/>
      <c r="D333" s="55"/>
      <c r="E333" s="55"/>
      <c r="F333" s="5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T333" s="65"/>
      <c r="U333" s="98"/>
      <c r="V333" s="98"/>
      <c r="W333" s="98"/>
      <c r="X333" s="98"/>
      <c r="Y333" s="98"/>
      <c r="Z333" s="98"/>
      <c r="AC333" s="58"/>
      <c r="AD333" s="58"/>
      <c r="AE333" s="58"/>
      <c r="AF333" s="58"/>
      <c r="AG333" s="58"/>
      <c r="AH333" s="58"/>
      <c r="AI333" s="58"/>
      <c r="DR333" s="65"/>
    </row>
    <row r="334" spans="1:122" ht="15" x14ac:dyDescent="0.2">
      <c r="A334" s="74">
        <v>326</v>
      </c>
      <c r="B334" s="345"/>
      <c r="C334" s="55"/>
      <c r="D334" s="55"/>
      <c r="E334" s="55"/>
      <c r="F334" s="5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T334" s="65"/>
      <c r="U334" s="98"/>
      <c r="V334" s="98"/>
      <c r="W334" s="98"/>
      <c r="X334" s="98"/>
      <c r="Y334" s="98"/>
      <c r="Z334" s="98"/>
      <c r="AC334" s="58"/>
      <c r="AD334" s="58"/>
      <c r="AE334" s="58"/>
      <c r="AF334" s="58"/>
      <c r="AG334" s="58"/>
      <c r="AH334" s="58"/>
      <c r="AI334" s="58"/>
      <c r="DR334" s="65"/>
    </row>
    <row r="335" spans="1:122" ht="15" x14ac:dyDescent="0.2">
      <c r="A335" s="74">
        <v>327</v>
      </c>
      <c r="B335" s="345"/>
      <c r="C335" s="55"/>
      <c r="D335" s="55"/>
      <c r="E335" s="55"/>
      <c r="F335" s="5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T335" s="65"/>
      <c r="U335" s="98"/>
      <c r="V335" s="98"/>
      <c r="W335" s="98"/>
      <c r="X335" s="98"/>
      <c r="Y335" s="98"/>
      <c r="Z335" s="98"/>
      <c r="AC335" s="58"/>
      <c r="AD335" s="58"/>
      <c r="AE335" s="58"/>
      <c r="AF335" s="58"/>
      <c r="AG335" s="58"/>
      <c r="AH335" s="58"/>
      <c r="AI335" s="58"/>
      <c r="DR335" s="65"/>
    </row>
    <row r="336" spans="1:122" ht="15" x14ac:dyDescent="0.2">
      <c r="A336" s="74">
        <v>328</v>
      </c>
      <c r="B336" s="345"/>
      <c r="C336" s="55"/>
      <c r="D336" s="55"/>
      <c r="E336" s="55"/>
      <c r="F336" s="5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T336" s="65"/>
      <c r="U336" s="98"/>
      <c r="V336" s="98"/>
      <c r="W336" s="98"/>
      <c r="X336" s="98"/>
      <c r="Y336" s="98"/>
      <c r="Z336" s="98"/>
      <c r="AC336" s="58"/>
      <c r="AD336" s="58"/>
      <c r="AE336" s="58"/>
      <c r="AF336" s="58"/>
      <c r="AG336" s="58"/>
      <c r="AH336" s="58"/>
      <c r="AI336" s="58"/>
      <c r="DR336" s="65"/>
    </row>
    <row r="337" spans="1:122" ht="15" x14ac:dyDescent="0.2">
      <c r="A337" s="74">
        <v>329</v>
      </c>
      <c r="B337" s="345"/>
      <c r="C337" s="55"/>
      <c r="D337" s="55"/>
      <c r="E337" s="55"/>
      <c r="F337" s="5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T337" s="65"/>
      <c r="U337" s="98"/>
      <c r="V337" s="98"/>
      <c r="W337" s="98"/>
      <c r="X337" s="98"/>
      <c r="Y337" s="98"/>
      <c r="Z337" s="98"/>
      <c r="AC337" s="58"/>
      <c r="AD337" s="58"/>
      <c r="AE337" s="58"/>
      <c r="AF337" s="58"/>
      <c r="AG337" s="58"/>
      <c r="AH337" s="58"/>
      <c r="AI337" s="58"/>
      <c r="DR337" s="65"/>
    </row>
    <row r="338" spans="1:122" ht="15" x14ac:dyDescent="0.2">
      <c r="A338" s="74">
        <v>330</v>
      </c>
      <c r="B338" s="345"/>
      <c r="C338" s="55"/>
      <c r="D338" s="55"/>
      <c r="E338" s="55"/>
      <c r="F338" s="5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T338" s="65"/>
      <c r="U338" s="98"/>
      <c r="V338" s="98"/>
      <c r="W338" s="98"/>
      <c r="X338" s="98"/>
      <c r="Y338" s="98"/>
      <c r="Z338" s="98"/>
      <c r="AC338" s="58"/>
      <c r="AD338" s="58"/>
      <c r="AE338" s="58"/>
      <c r="AF338" s="58"/>
      <c r="AG338" s="58"/>
      <c r="AH338" s="58"/>
      <c r="AI338" s="58"/>
      <c r="DR338" s="65"/>
    </row>
    <row r="339" spans="1:122" ht="15" x14ac:dyDescent="0.2">
      <c r="A339" s="74">
        <v>331</v>
      </c>
      <c r="B339" s="345"/>
      <c r="C339" s="55"/>
      <c r="D339" s="55"/>
      <c r="E339" s="55"/>
      <c r="F339" s="5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T339" s="65"/>
      <c r="U339" s="98"/>
      <c r="V339" s="98"/>
      <c r="W339" s="98"/>
      <c r="X339" s="98"/>
      <c r="Y339" s="98"/>
      <c r="Z339" s="98"/>
      <c r="AC339" s="58"/>
      <c r="AD339" s="58"/>
      <c r="AE339" s="58"/>
      <c r="AF339" s="58"/>
      <c r="AG339" s="58"/>
      <c r="AH339" s="58"/>
      <c r="AI339" s="58"/>
      <c r="DR339" s="65"/>
    </row>
    <row r="340" spans="1:122" ht="15" x14ac:dyDescent="0.2">
      <c r="A340" s="74">
        <v>332</v>
      </c>
      <c r="B340" s="345"/>
      <c r="C340" s="55"/>
      <c r="D340" s="55"/>
      <c r="E340" s="55"/>
      <c r="F340" s="5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T340" s="65"/>
      <c r="U340" s="98"/>
      <c r="V340" s="98"/>
      <c r="W340" s="98"/>
      <c r="X340" s="98"/>
      <c r="Y340" s="98"/>
      <c r="Z340" s="98"/>
      <c r="AC340" s="58"/>
      <c r="AD340" s="58"/>
      <c r="AE340" s="58"/>
      <c r="AF340" s="58"/>
      <c r="AG340" s="58"/>
      <c r="AH340" s="58"/>
      <c r="AI340" s="58"/>
      <c r="DR340" s="65"/>
    </row>
    <row r="341" spans="1:122" ht="15" x14ac:dyDescent="0.2">
      <c r="A341" s="74">
        <v>333</v>
      </c>
      <c r="B341" s="345"/>
      <c r="C341" s="55"/>
      <c r="D341" s="55"/>
      <c r="E341" s="55"/>
      <c r="F341" s="5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T341" s="65"/>
      <c r="U341" s="98"/>
      <c r="V341" s="98"/>
      <c r="W341" s="98"/>
      <c r="X341" s="98"/>
      <c r="Y341" s="98"/>
      <c r="Z341" s="98"/>
      <c r="AC341" s="58"/>
      <c r="AD341" s="58"/>
      <c r="AE341" s="58"/>
      <c r="AF341" s="58"/>
      <c r="AG341" s="58"/>
      <c r="AH341" s="58"/>
      <c r="AI341" s="58"/>
      <c r="DR341" s="65"/>
    </row>
    <row r="342" spans="1:122" ht="15" x14ac:dyDescent="0.2">
      <c r="A342" s="74">
        <v>334</v>
      </c>
      <c r="B342" s="345"/>
      <c r="C342" s="55"/>
      <c r="D342" s="55"/>
      <c r="E342" s="55"/>
      <c r="F342" s="5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T342" s="65"/>
      <c r="U342" s="98"/>
      <c r="V342" s="98"/>
      <c r="W342" s="98"/>
      <c r="X342" s="98"/>
      <c r="Y342" s="98"/>
      <c r="Z342" s="98"/>
      <c r="AC342" s="58"/>
      <c r="AD342" s="58"/>
      <c r="AE342" s="58"/>
      <c r="AF342" s="58"/>
      <c r="AG342" s="58"/>
      <c r="AH342" s="58"/>
      <c r="AI342" s="58"/>
      <c r="DR342" s="65"/>
    </row>
    <row r="343" spans="1:122" ht="15" x14ac:dyDescent="0.2">
      <c r="A343" s="74">
        <v>335</v>
      </c>
      <c r="B343" s="345"/>
      <c r="C343" s="55"/>
      <c r="D343" s="55"/>
      <c r="E343" s="55"/>
      <c r="F343" s="5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T343" s="65"/>
      <c r="U343" s="98"/>
      <c r="V343" s="98"/>
      <c r="W343" s="98"/>
      <c r="X343" s="98"/>
      <c r="Y343" s="98"/>
      <c r="Z343" s="98"/>
      <c r="AC343" s="58"/>
      <c r="AD343" s="58"/>
      <c r="AE343" s="58"/>
      <c r="AF343" s="58"/>
      <c r="AG343" s="58"/>
      <c r="AH343" s="58"/>
      <c r="AI343" s="58"/>
      <c r="DR343" s="65"/>
    </row>
    <row r="344" spans="1:122" ht="15" x14ac:dyDescent="0.2">
      <c r="A344" s="74">
        <v>336</v>
      </c>
      <c r="B344" s="345"/>
      <c r="C344" s="55"/>
      <c r="D344" s="55"/>
      <c r="E344" s="55"/>
      <c r="F344" s="5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T344" s="65"/>
      <c r="U344" s="98"/>
      <c r="V344" s="98"/>
      <c r="W344" s="98"/>
      <c r="X344" s="98"/>
      <c r="Y344" s="98"/>
      <c r="Z344" s="98"/>
      <c r="AC344" s="58"/>
      <c r="AD344" s="58"/>
      <c r="AE344" s="58"/>
      <c r="AF344" s="58"/>
      <c r="AG344" s="58"/>
      <c r="AH344" s="58"/>
      <c r="AI344" s="58"/>
      <c r="DR344" s="65"/>
    </row>
    <row r="345" spans="1:122" ht="15" x14ac:dyDescent="0.2">
      <c r="A345" s="74">
        <v>337</v>
      </c>
      <c r="B345" s="345"/>
      <c r="C345" s="55"/>
      <c r="D345" s="55"/>
      <c r="E345" s="55"/>
      <c r="F345" s="5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T345" s="65"/>
      <c r="U345" s="98"/>
      <c r="V345" s="98"/>
      <c r="W345" s="98"/>
      <c r="X345" s="98"/>
      <c r="Y345" s="98"/>
      <c r="Z345" s="98"/>
      <c r="AC345" s="58"/>
      <c r="AD345" s="58"/>
      <c r="AE345" s="58"/>
      <c r="AF345" s="58"/>
      <c r="AG345" s="58"/>
      <c r="AH345" s="58"/>
      <c r="AI345" s="58"/>
      <c r="DR345" s="65"/>
    </row>
    <row r="346" spans="1:122" ht="15" x14ac:dyDescent="0.2">
      <c r="A346" s="74">
        <v>338</v>
      </c>
      <c r="B346" s="345"/>
      <c r="C346" s="55"/>
      <c r="D346" s="55"/>
      <c r="E346" s="55"/>
      <c r="F346" s="5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T346" s="65"/>
      <c r="U346" s="98"/>
      <c r="V346" s="98"/>
      <c r="W346" s="98"/>
      <c r="X346" s="98"/>
      <c r="Y346" s="98"/>
      <c r="Z346" s="98"/>
      <c r="AC346" s="58"/>
      <c r="AD346" s="58"/>
      <c r="AE346" s="58"/>
      <c r="AF346" s="58"/>
      <c r="AG346" s="58"/>
      <c r="AH346" s="58"/>
      <c r="AI346" s="58"/>
      <c r="DR346" s="65"/>
    </row>
    <row r="347" spans="1:122" ht="15" x14ac:dyDescent="0.2">
      <c r="A347" s="74">
        <v>339</v>
      </c>
      <c r="B347" s="345"/>
      <c r="C347" s="55"/>
      <c r="D347" s="55"/>
      <c r="E347" s="55"/>
      <c r="F347" s="5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T347" s="65"/>
      <c r="U347" s="98"/>
      <c r="V347" s="98"/>
      <c r="W347" s="98"/>
      <c r="X347" s="98"/>
      <c r="Y347" s="98"/>
      <c r="Z347" s="98"/>
      <c r="AC347" s="58"/>
      <c r="AD347" s="58"/>
      <c r="AE347" s="58"/>
      <c r="AF347" s="58"/>
      <c r="AG347" s="58"/>
      <c r="AH347" s="58"/>
      <c r="AI347" s="58"/>
      <c r="DR347" s="65"/>
    </row>
    <row r="348" spans="1:122" ht="15" x14ac:dyDescent="0.2">
      <c r="A348" s="74">
        <v>340</v>
      </c>
      <c r="B348" s="345"/>
      <c r="C348" s="55"/>
      <c r="D348" s="55"/>
      <c r="E348" s="55"/>
      <c r="F348" s="5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T348" s="65"/>
      <c r="U348" s="98"/>
      <c r="V348" s="98"/>
      <c r="W348" s="98"/>
      <c r="X348" s="98"/>
      <c r="Y348" s="98"/>
      <c r="Z348" s="98"/>
      <c r="AC348" s="58"/>
      <c r="AD348" s="58"/>
      <c r="AE348" s="58"/>
      <c r="AF348" s="58"/>
      <c r="AG348" s="58"/>
      <c r="AH348" s="58"/>
      <c r="AI348" s="58"/>
      <c r="DR348" s="65"/>
    </row>
    <row r="349" spans="1:122" ht="15" x14ac:dyDescent="0.2">
      <c r="A349" s="74">
        <v>341</v>
      </c>
      <c r="B349" s="345"/>
      <c r="C349" s="55"/>
      <c r="D349" s="55"/>
      <c r="E349" s="55"/>
      <c r="F349" s="5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T349" s="65"/>
      <c r="U349" s="98"/>
      <c r="V349" s="98"/>
      <c r="W349" s="98"/>
      <c r="X349" s="98"/>
      <c r="Y349" s="98"/>
      <c r="Z349" s="98"/>
      <c r="AC349" s="58"/>
      <c r="AD349" s="58"/>
      <c r="AE349" s="58"/>
      <c r="AF349" s="58"/>
      <c r="AG349" s="58"/>
      <c r="AH349" s="58"/>
      <c r="AI349" s="58"/>
      <c r="DR349" s="65"/>
    </row>
    <row r="350" spans="1:122" ht="15" x14ac:dyDescent="0.2">
      <c r="A350" s="74">
        <v>342</v>
      </c>
      <c r="B350" s="345"/>
      <c r="C350" s="55"/>
      <c r="D350" s="55"/>
      <c r="E350" s="55"/>
      <c r="F350" s="5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T350" s="65"/>
      <c r="U350" s="98"/>
      <c r="V350" s="98"/>
      <c r="W350" s="98"/>
      <c r="X350" s="98"/>
      <c r="Y350" s="98"/>
      <c r="Z350" s="98"/>
      <c r="AC350" s="58"/>
      <c r="AD350" s="58"/>
      <c r="AE350" s="58"/>
      <c r="AF350" s="58"/>
      <c r="AG350" s="58"/>
      <c r="AH350" s="58"/>
      <c r="AI350" s="58"/>
      <c r="DR350" s="65"/>
    </row>
    <row r="351" spans="1:122" ht="15" x14ac:dyDescent="0.2">
      <c r="A351" s="74">
        <v>343</v>
      </c>
      <c r="B351" s="345"/>
      <c r="C351" s="55"/>
      <c r="D351" s="55"/>
      <c r="E351" s="55"/>
      <c r="F351" s="5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T351" s="65"/>
      <c r="U351" s="98"/>
      <c r="V351" s="98"/>
      <c r="W351" s="98"/>
      <c r="X351" s="98"/>
      <c r="Y351" s="98"/>
      <c r="Z351" s="98"/>
      <c r="AC351" s="58"/>
      <c r="AD351" s="58"/>
      <c r="AE351" s="58"/>
      <c r="AF351" s="58"/>
      <c r="AG351" s="58"/>
      <c r="AH351" s="58"/>
      <c r="AI351" s="58"/>
      <c r="DR351" s="65"/>
    </row>
    <row r="352" spans="1:122" ht="15" x14ac:dyDescent="0.2">
      <c r="A352" s="74">
        <v>344</v>
      </c>
      <c r="B352" s="345"/>
      <c r="C352" s="55"/>
      <c r="D352" s="55"/>
      <c r="E352" s="55"/>
      <c r="F352" s="5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T352" s="65"/>
      <c r="U352" s="98"/>
      <c r="V352" s="98"/>
      <c r="W352" s="98"/>
      <c r="X352" s="98"/>
      <c r="Y352" s="98"/>
      <c r="Z352" s="98"/>
      <c r="AC352" s="58"/>
      <c r="AD352" s="58"/>
      <c r="AE352" s="58"/>
      <c r="AF352" s="58"/>
      <c r="AG352" s="58"/>
      <c r="AH352" s="58"/>
      <c r="AI352" s="58"/>
      <c r="DR352" s="65"/>
    </row>
    <row r="353" spans="1:122" ht="15" x14ac:dyDescent="0.2">
      <c r="A353" s="74">
        <v>345</v>
      </c>
      <c r="B353" s="345"/>
      <c r="C353" s="55"/>
      <c r="D353" s="55"/>
      <c r="E353" s="55"/>
      <c r="F353" s="5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T353" s="65"/>
      <c r="U353" s="98"/>
      <c r="V353" s="98"/>
      <c r="W353" s="98"/>
      <c r="X353" s="98"/>
      <c r="Y353" s="98"/>
      <c r="Z353" s="98"/>
      <c r="AC353" s="58"/>
      <c r="AD353" s="58"/>
      <c r="AE353" s="58"/>
      <c r="AF353" s="58"/>
      <c r="AG353" s="58"/>
      <c r="AH353" s="58"/>
      <c r="AI353" s="58"/>
      <c r="DR353" s="65"/>
    </row>
    <row r="354" spans="1:122" ht="15" x14ac:dyDescent="0.2">
      <c r="A354" s="74">
        <v>346</v>
      </c>
      <c r="B354" s="345"/>
      <c r="C354" s="55"/>
      <c r="D354" s="55"/>
      <c r="E354" s="55"/>
      <c r="F354" s="5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T354" s="65"/>
      <c r="U354" s="98"/>
      <c r="V354" s="98"/>
      <c r="W354" s="98"/>
      <c r="X354" s="98"/>
      <c r="Y354" s="98"/>
      <c r="Z354" s="98"/>
      <c r="AC354" s="58"/>
      <c r="AD354" s="58"/>
      <c r="AE354" s="58"/>
      <c r="AF354" s="58"/>
      <c r="AG354" s="58"/>
      <c r="AH354" s="58"/>
      <c r="AI354" s="58"/>
      <c r="DR354" s="65"/>
    </row>
    <row r="355" spans="1:122" ht="15" x14ac:dyDescent="0.2">
      <c r="A355" s="74">
        <v>347</v>
      </c>
      <c r="B355" s="345"/>
      <c r="C355" s="55"/>
      <c r="D355" s="55"/>
      <c r="E355" s="55"/>
      <c r="F355" s="5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T355" s="65"/>
      <c r="U355" s="98"/>
      <c r="V355" s="98"/>
      <c r="W355" s="98"/>
      <c r="X355" s="98"/>
      <c r="Y355" s="98"/>
      <c r="Z355" s="98"/>
      <c r="AC355" s="58"/>
      <c r="AD355" s="58"/>
      <c r="AE355" s="58"/>
      <c r="AF355" s="58"/>
      <c r="AG355" s="58"/>
      <c r="AH355" s="58"/>
      <c r="AI355" s="58"/>
      <c r="DR355" s="65"/>
    </row>
    <row r="356" spans="1:122" ht="15" x14ac:dyDescent="0.2">
      <c r="A356" s="74">
        <v>348</v>
      </c>
      <c r="B356" s="345"/>
      <c r="C356" s="55"/>
      <c r="D356" s="55"/>
      <c r="E356" s="55"/>
      <c r="F356" s="5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T356" s="65"/>
      <c r="U356" s="98"/>
      <c r="V356" s="98"/>
      <c r="W356" s="98"/>
      <c r="X356" s="98"/>
      <c r="Y356" s="98"/>
      <c r="Z356" s="98"/>
      <c r="AC356" s="58"/>
      <c r="AD356" s="58"/>
      <c r="AE356" s="58"/>
      <c r="AF356" s="58"/>
      <c r="AG356" s="58"/>
      <c r="AH356" s="58"/>
      <c r="AI356" s="58"/>
      <c r="DR356" s="65"/>
    </row>
    <row r="357" spans="1:122" ht="15" x14ac:dyDescent="0.2">
      <c r="A357" s="74">
        <v>349</v>
      </c>
      <c r="B357" s="345"/>
      <c r="C357" s="55"/>
      <c r="D357" s="55"/>
      <c r="E357" s="55"/>
      <c r="F357" s="5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T357" s="65"/>
      <c r="U357" s="98"/>
      <c r="V357" s="98"/>
      <c r="W357" s="98"/>
      <c r="X357" s="98"/>
      <c r="Y357" s="98"/>
      <c r="Z357" s="98"/>
      <c r="AC357" s="58"/>
      <c r="AD357" s="58"/>
      <c r="AE357" s="58"/>
      <c r="AF357" s="58"/>
      <c r="AG357" s="58"/>
      <c r="AH357" s="58"/>
      <c r="AI357" s="58"/>
      <c r="DR357" s="65"/>
    </row>
    <row r="358" spans="1:122" ht="15" x14ac:dyDescent="0.2">
      <c r="A358" s="74">
        <v>350</v>
      </c>
      <c r="B358" s="345"/>
      <c r="C358" s="55"/>
      <c r="D358" s="55"/>
      <c r="E358" s="55"/>
      <c r="F358" s="5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T358" s="65"/>
      <c r="U358" s="98"/>
      <c r="V358" s="98"/>
      <c r="W358" s="98"/>
      <c r="X358" s="98"/>
      <c r="Y358" s="98"/>
      <c r="Z358" s="98"/>
      <c r="AC358" s="58"/>
      <c r="AD358" s="58"/>
      <c r="AE358" s="58"/>
      <c r="AF358" s="58"/>
      <c r="AG358" s="58"/>
      <c r="AH358" s="58"/>
      <c r="AI358" s="58"/>
      <c r="DR358" s="65"/>
    </row>
    <row r="359" spans="1:122" ht="15" x14ac:dyDescent="0.2">
      <c r="A359" s="74">
        <v>351</v>
      </c>
      <c r="B359" s="345"/>
      <c r="C359" s="55"/>
      <c r="D359" s="55"/>
      <c r="E359" s="55"/>
      <c r="F359" s="5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T359" s="65"/>
      <c r="U359" s="98"/>
      <c r="V359" s="98"/>
      <c r="W359" s="98"/>
      <c r="X359" s="98"/>
      <c r="Y359" s="98"/>
      <c r="Z359" s="98"/>
      <c r="AC359" s="58"/>
      <c r="AD359" s="58"/>
      <c r="AE359" s="58"/>
      <c r="AF359" s="58"/>
      <c r="AG359" s="58"/>
      <c r="AH359" s="58"/>
      <c r="AI359" s="58"/>
      <c r="DR359" s="65"/>
    </row>
    <row r="360" spans="1:122" ht="15" x14ac:dyDescent="0.2">
      <c r="A360" s="74">
        <v>352</v>
      </c>
      <c r="B360" s="345"/>
      <c r="C360" s="55"/>
      <c r="D360" s="55"/>
      <c r="E360" s="55"/>
      <c r="F360" s="5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T360" s="65"/>
      <c r="U360" s="98"/>
      <c r="V360" s="98"/>
      <c r="W360" s="98"/>
      <c r="X360" s="98"/>
      <c r="Y360" s="98"/>
      <c r="Z360" s="98"/>
      <c r="AC360" s="58"/>
      <c r="AD360" s="58"/>
      <c r="AE360" s="58"/>
      <c r="AF360" s="58"/>
      <c r="AG360" s="58"/>
      <c r="AH360" s="58"/>
      <c r="AI360" s="58"/>
      <c r="DR360" s="65"/>
    </row>
    <row r="361" spans="1:122" ht="15" x14ac:dyDescent="0.2">
      <c r="A361" s="74">
        <v>353</v>
      </c>
      <c r="B361" s="345"/>
      <c r="C361" s="55"/>
      <c r="D361" s="55"/>
      <c r="E361" s="55"/>
      <c r="F361" s="5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T361" s="65"/>
      <c r="U361" s="98"/>
      <c r="V361" s="98"/>
      <c r="W361" s="98"/>
      <c r="X361" s="98"/>
      <c r="Y361" s="98"/>
      <c r="Z361" s="98"/>
      <c r="AC361" s="58"/>
      <c r="AD361" s="58"/>
      <c r="AE361" s="58"/>
      <c r="AF361" s="58"/>
      <c r="AG361" s="58"/>
      <c r="AH361" s="58"/>
      <c r="AI361" s="58"/>
      <c r="DR361" s="65"/>
    </row>
    <row r="362" spans="1:122" ht="15" x14ac:dyDescent="0.2">
      <c r="A362" s="74">
        <v>354</v>
      </c>
      <c r="B362" s="345"/>
      <c r="C362" s="55"/>
      <c r="D362" s="55"/>
      <c r="E362" s="55"/>
      <c r="F362" s="5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T362" s="65"/>
      <c r="U362" s="98"/>
      <c r="V362" s="98"/>
      <c r="W362" s="98"/>
      <c r="X362" s="98"/>
      <c r="Y362" s="98"/>
      <c r="Z362" s="98"/>
      <c r="AC362" s="58"/>
      <c r="AD362" s="58"/>
      <c r="AE362" s="58"/>
      <c r="AF362" s="58"/>
      <c r="AG362" s="58"/>
      <c r="AH362" s="58"/>
      <c r="AI362" s="58"/>
      <c r="DR362" s="65"/>
    </row>
    <row r="363" spans="1:122" ht="15" x14ac:dyDescent="0.2">
      <c r="A363" s="74">
        <v>355</v>
      </c>
      <c r="B363" s="345"/>
      <c r="C363" s="55"/>
      <c r="D363" s="55"/>
      <c r="E363" s="55"/>
      <c r="F363" s="5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T363" s="65"/>
      <c r="U363" s="98"/>
      <c r="V363" s="98"/>
      <c r="W363" s="98"/>
      <c r="X363" s="98"/>
      <c r="Y363" s="98"/>
      <c r="Z363" s="98"/>
      <c r="AC363" s="58"/>
      <c r="AD363" s="58"/>
      <c r="AE363" s="58"/>
      <c r="AF363" s="58"/>
      <c r="AG363" s="58"/>
      <c r="AH363" s="58"/>
      <c r="AI363" s="58"/>
      <c r="DR363" s="65"/>
    </row>
    <row r="364" spans="1:122" ht="15" x14ac:dyDescent="0.2">
      <c r="A364" s="74">
        <v>356</v>
      </c>
      <c r="B364" s="345"/>
      <c r="C364" s="55"/>
      <c r="D364" s="55"/>
      <c r="E364" s="55"/>
      <c r="F364" s="5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T364" s="65"/>
      <c r="U364" s="98"/>
      <c r="V364" s="98"/>
      <c r="W364" s="98"/>
      <c r="X364" s="98"/>
      <c r="Y364" s="98"/>
      <c r="Z364" s="98"/>
      <c r="AC364" s="58"/>
      <c r="AD364" s="58"/>
      <c r="AE364" s="58"/>
      <c r="AF364" s="58"/>
      <c r="AG364" s="58"/>
      <c r="AH364" s="58"/>
      <c r="AI364" s="58"/>
      <c r="DR364" s="65"/>
    </row>
    <row r="365" spans="1:122" ht="15" x14ac:dyDescent="0.2">
      <c r="A365" s="74">
        <v>357</v>
      </c>
      <c r="B365" s="345"/>
      <c r="C365" s="55"/>
      <c r="D365" s="55"/>
      <c r="E365" s="55"/>
      <c r="F365" s="5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T365" s="65"/>
      <c r="U365" s="98"/>
      <c r="V365" s="98"/>
      <c r="W365" s="98"/>
      <c r="X365" s="98"/>
      <c r="Y365" s="98"/>
      <c r="Z365" s="98"/>
      <c r="AC365" s="58"/>
      <c r="AD365" s="58"/>
      <c r="AE365" s="58"/>
      <c r="AF365" s="58"/>
      <c r="AG365" s="58"/>
      <c r="AH365" s="58"/>
      <c r="AI365" s="58"/>
      <c r="DR365" s="65"/>
    </row>
    <row r="366" spans="1:122" ht="15" x14ac:dyDescent="0.2">
      <c r="A366" s="74">
        <v>358</v>
      </c>
      <c r="B366" s="345"/>
      <c r="C366" s="55"/>
      <c r="D366" s="55"/>
      <c r="E366" s="55"/>
      <c r="F366" s="5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T366" s="65"/>
      <c r="U366" s="98"/>
      <c r="V366" s="98"/>
      <c r="W366" s="98"/>
      <c r="X366" s="98"/>
      <c r="Y366" s="98"/>
      <c r="Z366" s="98"/>
      <c r="AC366" s="58"/>
      <c r="AD366" s="58"/>
      <c r="AE366" s="58"/>
      <c r="AF366" s="58"/>
      <c r="AG366" s="58"/>
      <c r="AH366" s="58"/>
      <c r="AI366" s="58"/>
      <c r="DR366" s="65"/>
    </row>
    <row r="367" spans="1:122" ht="15" x14ac:dyDescent="0.2">
      <c r="A367" s="74">
        <v>359</v>
      </c>
      <c r="B367" s="345"/>
      <c r="C367" s="55"/>
      <c r="D367" s="55"/>
      <c r="E367" s="55"/>
      <c r="F367" s="5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T367" s="65"/>
      <c r="U367" s="98"/>
      <c r="V367" s="98"/>
      <c r="W367" s="98"/>
      <c r="X367" s="98"/>
      <c r="Y367" s="98"/>
      <c r="Z367" s="98"/>
      <c r="AC367" s="58"/>
      <c r="AD367" s="58"/>
      <c r="AE367" s="58"/>
      <c r="AF367" s="58"/>
      <c r="AG367" s="58"/>
      <c r="AH367" s="58"/>
      <c r="AI367" s="58"/>
      <c r="DR367" s="65"/>
    </row>
    <row r="368" spans="1:122" ht="15" x14ac:dyDescent="0.2">
      <c r="A368" s="74">
        <v>360</v>
      </c>
      <c r="B368" s="345"/>
      <c r="C368" s="55"/>
      <c r="D368" s="55"/>
      <c r="E368" s="55"/>
      <c r="F368" s="5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T368" s="65"/>
      <c r="U368" s="98"/>
      <c r="V368" s="98"/>
      <c r="W368" s="98"/>
      <c r="X368" s="98"/>
      <c r="Y368" s="98"/>
      <c r="Z368" s="98"/>
      <c r="AC368" s="58"/>
      <c r="AD368" s="58"/>
      <c r="AE368" s="58"/>
      <c r="AF368" s="58"/>
      <c r="AG368" s="58"/>
      <c r="AH368" s="58"/>
      <c r="AI368" s="58"/>
      <c r="DR368" s="65"/>
    </row>
    <row r="369" spans="1:122" ht="15" x14ac:dyDescent="0.2">
      <c r="A369" s="74">
        <v>361</v>
      </c>
      <c r="B369" s="345"/>
      <c r="C369" s="55"/>
      <c r="D369" s="55"/>
      <c r="E369" s="55"/>
      <c r="F369" s="5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T369" s="65"/>
      <c r="U369" s="98"/>
      <c r="V369" s="98"/>
      <c r="W369" s="98"/>
      <c r="X369" s="98"/>
      <c r="Y369" s="98"/>
      <c r="Z369" s="98"/>
      <c r="AC369" s="58"/>
      <c r="AD369" s="58"/>
      <c r="AE369" s="58"/>
      <c r="AF369" s="58"/>
      <c r="AG369" s="58"/>
      <c r="AH369" s="58"/>
      <c r="AI369" s="58"/>
      <c r="DR369" s="65"/>
    </row>
    <row r="370" spans="1:122" ht="15" x14ac:dyDescent="0.2">
      <c r="A370" s="74">
        <v>362</v>
      </c>
      <c r="B370" s="345"/>
      <c r="C370" s="55"/>
      <c r="D370" s="55"/>
      <c r="E370" s="55"/>
      <c r="F370" s="5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T370" s="65"/>
      <c r="U370" s="98"/>
      <c r="V370" s="98"/>
      <c r="W370" s="98"/>
      <c r="X370" s="98"/>
      <c r="Y370" s="98"/>
      <c r="Z370" s="98"/>
      <c r="AC370" s="58"/>
      <c r="AD370" s="58"/>
      <c r="AE370" s="58"/>
      <c r="AF370" s="58"/>
      <c r="AG370" s="58"/>
      <c r="AH370" s="58"/>
      <c r="AI370" s="58"/>
      <c r="DR370" s="65"/>
    </row>
    <row r="371" spans="1:122" ht="15" x14ac:dyDescent="0.2">
      <c r="A371" s="74">
        <v>363</v>
      </c>
      <c r="B371" s="345"/>
      <c r="C371" s="55"/>
      <c r="D371" s="55"/>
      <c r="E371" s="55"/>
      <c r="F371" s="5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T371" s="65"/>
      <c r="U371" s="98"/>
      <c r="V371" s="98"/>
      <c r="W371" s="98"/>
      <c r="X371" s="98"/>
      <c r="Y371" s="98"/>
      <c r="Z371" s="98"/>
      <c r="AC371" s="58"/>
      <c r="AD371" s="58"/>
      <c r="AE371" s="58"/>
      <c r="AF371" s="58"/>
      <c r="AG371" s="58"/>
      <c r="AH371" s="58"/>
      <c r="AI371" s="58"/>
      <c r="DR371" s="65"/>
    </row>
    <row r="372" spans="1:122" ht="15" x14ac:dyDescent="0.2">
      <c r="A372" s="74">
        <v>364</v>
      </c>
      <c r="B372" s="345"/>
      <c r="C372" s="55"/>
      <c r="D372" s="55"/>
      <c r="E372" s="55"/>
      <c r="F372" s="5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T372" s="65"/>
      <c r="U372" s="98"/>
      <c r="V372" s="98"/>
      <c r="W372" s="98"/>
      <c r="X372" s="98"/>
      <c r="Y372" s="98"/>
      <c r="Z372" s="98"/>
      <c r="AC372" s="58"/>
      <c r="AD372" s="58"/>
      <c r="AE372" s="58"/>
      <c r="AF372" s="58"/>
      <c r="AG372" s="58"/>
      <c r="AH372" s="58"/>
      <c r="AI372" s="58"/>
      <c r="DR372" s="65"/>
    </row>
    <row r="373" spans="1:122" ht="15" x14ac:dyDescent="0.2">
      <c r="A373" s="74">
        <v>365</v>
      </c>
      <c r="B373" s="345"/>
      <c r="C373" s="55"/>
      <c r="D373" s="55"/>
      <c r="E373" s="55"/>
      <c r="F373" s="5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T373" s="65"/>
      <c r="U373" s="98"/>
      <c r="V373" s="98"/>
      <c r="W373" s="98"/>
      <c r="X373" s="98"/>
      <c r="Y373" s="98"/>
      <c r="Z373" s="98"/>
      <c r="AC373" s="58"/>
      <c r="AD373" s="58"/>
      <c r="AE373" s="58"/>
      <c r="AF373" s="58"/>
      <c r="AG373" s="58"/>
      <c r="AH373" s="58"/>
      <c r="AI373" s="58"/>
      <c r="DR373" s="65"/>
    </row>
    <row r="374" spans="1:122" ht="15" x14ac:dyDescent="0.2">
      <c r="A374" s="74">
        <v>366</v>
      </c>
      <c r="B374" s="345"/>
      <c r="C374" s="55"/>
      <c r="D374" s="55"/>
      <c r="E374" s="55"/>
      <c r="F374" s="5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T374" s="65"/>
      <c r="U374" s="98"/>
      <c r="V374" s="98"/>
      <c r="W374" s="98"/>
      <c r="X374" s="98"/>
      <c r="Y374" s="98"/>
      <c r="Z374" s="98"/>
      <c r="AC374" s="58"/>
      <c r="AD374" s="58"/>
      <c r="AE374" s="58"/>
      <c r="AF374" s="58"/>
      <c r="AG374" s="58"/>
      <c r="AH374" s="58"/>
      <c r="AI374" s="58"/>
      <c r="DR374" s="65"/>
    </row>
    <row r="375" spans="1:122" ht="15" x14ac:dyDescent="0.2">
      <c r="A375" s="74">
        <v>367</v>
      </c>
      <c r="B375" s="345"/>
      <c r="C375" s="55"/>
      <c r="D375" s="55"/>
      <c r="E375" s="55"/>
      <c r="F375" s="5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T375" s="65"/>
      <c r="U375" s="98"/>
      <c r="V375" s="98"/>
      <c r="W375" s="98"/>
      <c r="X375" s="98"/>
      <c r="Y375" s="98"/>
      <c r="Z375" s="98"/>
      <c r="AC375" s="58"/>
      <c r="AD375" s="58"/>
      <c r="AE375" s="58"/>
      <c r="AF375" s="58"/>
      <c r="AG375" s="58"/>
      <c r="AH375" s="58"/>
      <c r="AI375" s="58"/>
      <c r="DR375" s="65"/>
    </row>
    <row r="376" spans="1:122" ht="15" x14ac:dyDescent="0.2">
      <c r="A376" s="74">
        <v>368</v>
      </c>
      <c r="B376" s="345"/>
      <c r="C376" s="55"/>
      <c r="D376" s="55"/>
      <c r="E376" s="55"/>
      <c r="F376" s="5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T376" s="65"/>
      <c r="U376" s="98"/>
      <c r="V376" s="98"/>
      <c r="W376" s="98"/>
      <c r="X376" s="98"/>
      <c r="Y376" s="98"/>
      <c r="Z376" s="98"/>
      <c r="AC376" s="58"/>
      <c r="AD376" s="58"/>
      <c r="AE376" s="58"/>
      <c r="AF376" s="58"/>
      <c r="AG376" s="58"/>
      <c r="AH376" s="58"/>
      <c r="AI376" s="58"/>
      <c r="DR376" s="65"/>
    </row>
    <row r="377" spans="1:122" ht="15" x14ac:dyDescent="0.2">
      <c r="A377" s="74">
        <v>369</v>
      </c>
      <c r="B377" s="345"/>
      <c r="C377" s="55"/>
      <c r="D377" s="55"/>
      <c r="E377" s="55"/>
      <c r="F377" s="5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T377" s="65"/>
      <c r="U377" s="98"/>
      <c r="V377" s="98"/>
      <c r="W377" s="98"/>
      <c r="X377" s="98"/>
      <c r="Y377" s="98"/>
      <c r="Z377" s="98"/>
      <c r="AC377" s="58"/>
      <c r="AD377" s="58"/>
      <c r="AE377" s="58"/>
      <c r="AF377" s="58"/>
      <c r="AG377" s="58"/>
      <c r="AH377" s="58"/>
      <c r="AI377" s="58"/>
      <c r="DR377" s="65"/>
    </row>
    <row r="378" spans="1:122" ht="15" x14ac:dyDescent="0.2">
      <c r="A378" s="74">
        <v>370</v>
      </c>
      <c r="B378" s="345"/>
      <c r="C378" s="55"/>
      <c r="D378" s="55"/>
      <c r="E378" s="55"/>
      <c r="F378" s="5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T378" s="65"/>
      <c r="U378" s="98"/>
      <c r="V378" s="98"/>
      <c r="W378" s="98"/>
      <c r="X378" s="98"/>
      <c r="Y378" s="98"/>
      <c r="Z378" s="98"/>
      <c r="AC378" s="58"/>
      <c r="AD378" s="58"/>
      <c r="AE378" s="58"/>
      <c r="AF378" s="58"/>
      <c r="AG378" s="58"/>
      <c r="AH378" s="58"/>
      <c r="AI378" s="58"/>
      <c r="DR378" s="65"/>
    </row>
    <row r="379" spans="1:122" ht="15" x14ac:dyDescent="0.2">
      <c r="A379" s="74">
        <v>371</v>
      </c>
      <c r="B379" s="345"/>
      <c r="C379" s="55"/>
      <c r="D379" s="55"/>
      <c r="E379" s="55"/>
      <c r="F379" s="5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T379" s="65"/>
      <c r="U379" s="98"/>
      <c r="V379" s="98"/>
      <c r="W379" s="98"/>
      <c r="X379" s="98"/>
      <c r="Y379" s="98"/>
      <c r="Z379" s="98"/>
      <c r="AC379" s="58"/>
      <c r="AD379" s="58"/>
      <c r="AE379" s="58"/>
      <c r="AF379" s="58"/>
      <c r="AG379" s="58"/>
      <c r="AH379" s="58"/>
      <c r="AI379" s="58"/>
      <c r="DR379" s="65"/>
    </row>
    <row r="380" spans="1:122" ht="15" x14ac:dyDescent="0.2">
      <c r="A380" s="74">
        <v>372</v>
      </c>
      <c r="B380" s="345"/>
      <c r="C380" s="55"/>
      <c r="D380" s="55"/>
      <c r="E380" s="55"/>
      <c r="F380" s="5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T380" s="65"/>
      <c r="U380" s="98"/>
      <c r="V380" s="98"/>
      <c r="W380" s="98"/>
      <c r="X380" s="98"/>
      <c r="Y380" s="98"/>
      <c r="Z380" s="98"/>
      <c r="AC380" s="58"/>
      <c r="AD380" s="58"/>
      <c r="AE380" s="58"/>
      <c r="AF380" s="58"/>
      <c r="AG380" s="58"/>
      <c r="AH380" s="58"/>
      <c r="AI380" s="58"/>
      <c r="DR380" s="65"/>
    </row>
    <row r="381" spans="1:122" ht="15" x14ac:dyDescent="0.2">
      <c r="A381" s="74">
        <v>373</v>
      </c>
      <c r="B381" s="345"/>
      <c r="C381" s="55"/>
      <c r="D381" s="55"/>
      <c r="E381" s="55"/>
      <c r="F381" s="5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T381" s="65"/>
      <c r="U381" s="98"/>
      <c r="V381" s="98"/>
      <c r="W381" s="98"/>
      <c r="X381" s="98"/>
      <c r="Y381" s="98"/>
      <c r="Z381" s="98"/>
      <c r="AC381" s="58"/>
      <c r="AD381" s="58"/>
      <c r="AE381" s="58"/>
      <c r="AF381" s="58"/>
      <c r="AG381" s="58"/>
      <c r="AH381" s="58"/>
      <c r="AI381" s="58"/>
      <c r="DR381" s="65"/>
    </row>
    <row r="382" spans="1:122" ht="15" x14ac:dyDescent="0.2">
      <c r="A382" s="74">
        <v>374</v>
      </c>
      <c r="B382" s="345"/>
      <c r="C382" s="55"/>
      <c r="D382" s="55"/>
      <c r="E382" s="55"/>
      <c r="F382" s="5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T382" s="65"/>
      <c r="U382" s="98"/>
      <c r="V382" s="98"/>
      <c r="W382" s="98"/>
      <c r="X382" s="98"/>
      <c r="Y382" s="98"/>
      <c r="Z382" s="98"/>
      <c r="AC382" s="58"/>
      <c r="AD382" s="58"/>
      <c r="AE382" s="58"/>
      <c r="AF382" s="58"/>
      <c r="AG382" s="58"/>
      <c r="AH382" s="58"/>
      <c r="AI382" s="58"/>
      <c r="DR382" s="65"/>
    </row>
    <row r="383" spans="1:122" ht="15" x14ac:dyDescent="0.2">
      <c r="A383" s="74">
        <v>375</v>
      </c>
      <c r="B383" s="345"/>
      <c r="C383" s="55"/>
      <c r="D383" s="55"/>
      <c r="E383" s="55"/>
      <c r="F383" s="5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T383" s="65"/>
      <c r="U383" s="98"/>
      <c r="V383" s="98"/>
      <c r="W383" s="98"/>
      <c r="X383" s="98"/>
      <c r="Y383" s="98"/>
      <c r="Z383" s="98"/>
      <c r="AC383" s="58"/>
      <c r="AD383" s="58"/>
      <c r="AE383" s="58"/>
      <c r="AF383" s="58"/>
      <c r="AG383" s="58"/>
      <c r="AH383" s="58"/>
      <c r="AI383" s="58"/>
      <c r="DR383" s="65"/>
    </row>
    <row r="384" spans="1:122" ht="15" x14ac:dyDescent="0.2">
      <c r="A384" s="74">
        <v>376</v>
      </c>
      <c r="B384" s="345"/>
      <c r="C384" s="55"/>
      <c r="D384" s="55"/>
      <c r="E384" s="55"/>
      <c r="F384" s="5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T384" s="65"/>
      <c r="U384" s="98"/>
      <c r="V384" s="98"/>
      <c r="W384" s="98"/>
      <c r="X384" s="98"/>
      <c r="Y384" s="98"/>
      <c r="Z384" s="98"/>
      <c r="AC384" s="58"/>
      <c r="AD384" s="58"/>
      <c r="AE384" s="58"/>
      <c r="AF384" s="58"/>
      <c r="AG384" s="58"/>
      <c r="AH384" s="58"/>
      <c r="AI384" s="58"/>
      <c r="DR384" s="65"/>
    </row>
    <row r="385" spans="1:122" ht="15" x14ac:dyDescent="0.2">
      <c r="A385" s="74">
        <v>377</v>
      </c>
      <c r="B385" s="345"/>
      <c r="C385" s="55"/>
      <c r="D385" s="55"/>
      <c r="E385" s="55"/>
      <c r="F385" s="5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T385" s="65"/>
      <c r="U385" s="98"/>
      <c r="V385" s="98"/>
      <c r="W385" s="98"/>
      <c r="X385" s="98"/>
      <c r="Y385" s="98"/>
      <c r="Z385" s="98"/>
      <c r="AC385" s="58"/>
      <c r="AD385" s="58"/>
      <c r="AE385" s="58"/>
      <c r="AF385" s="58"/>
      <c r="AG385" s="58"/>
      <c r="AH385" s="58"/>
      <c r="AI385" s="58"/>
      <c r="DR385" s="65"/>
    </row>
    <row r="386" spans="1:122" ht="15" x14ac:dyDescent="0.2">
      <c r="A386" s="74">
        <v>378</v>
      </c>
      <c r="B386" s="345"/>
      <c r="C386" s="55"/>
      <c r="D386" s="55"/>
      <c r="E386" s="55"/>
      <c r="F386" s="5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T386" s="65"/>
      <c r="U386" s="98"/>
      <c r="V386" s="98"/>
      <c r="W386" s="98"/>
      <c r="X386" s="98"/>
      <c r="Y386" s="98"/>
      <c r="Z386" s="98"/>
      <c r="AC386" s="58"/>
      <c r="AD386" s="58"/>
      <c r="AE386" s="58"/>
      <c r="AF386" s="58"/>
      <c r="AG386" s="58"/>
      <c r="AH386" s="58"/>
      <c r="AI386" s="58"/>
      <c r="DR386" s="65"/>
    </row>
    <row r="387" spans="1:122" ht="15" x14ac:dyDescent="0.2">
      <c r="A387" s="74">
        <v>379</v>
      </c>
      <c r="B387" s="345"/>
      <c r="C387" s="55"/>
      <c r="D387" s="55"/>
      <c r="E387" s="55"/>
      <c r="F387" s="5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T387" s="65"/>
      <c r="U387" s="98"/>
      <c r="V387" s="98"/>
      <c r="W387" s="98"/>
      <c r="X387" s="98"/>
      <c r="Y387" s="98"/>
      <c r="Z387" s="98"/>
      <c r="AC387" s="58"/>
      <c r="AD387" s="58"/>
      <c r="AE387" s="58"/>
      <c r="AF387" s="58"/>
      <c r="AG387" s="58"/>
      <c r="AH387" s="58"/>
      <c r="AI387" s="58"/>
      <c r="DR387" s="65"/>
    </row>
    <row r="388" spans="1:122" ht="15" x14ac:dyDescent="0.2">
      <c r="A388" s="74">
        <v>380</v>
      </c>
      <c r="B388" s="345"/>
      <c r="C388" s="55"/>
      <c r="D388" s="55"/>
      <c r="E388" s="55"/>
      <c r="F388" s="55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T388" s="65"/>
      <c r="U388" s="98"/>
      <c r="V388" s="98"/>
      <c r="W388" s="98"/>
      <c r="X388" s="98"/>
      <c r="Y388" s="98"/>
      <c r="Z388" s="98"/>
      <c r="AC388" s="58"/>
      <c r="AD388" s="58"/>
      <c r="AE388" s="58"/>
      <c r="AF388" s="58"/>
      <c r="AG388" s="58"/>
      <c r="AH388" s="58"/>
      <c r="AI388" s="58"/>
      <c r="DR388" s="65"/>
    </row>
    <row r="389" spans="1:122" ht="15" x14ac:dyDescent="0.2">
      <c r="A389" s="74">
        <v>381</v>
      </c>
      <c r="B389" s="345"/>
      <c r="C389" s="55"/>
      <c r="D389" s="55"/>
      <c r="E389" s="55"/>
      <c r="F389" s="5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T389" s="65"/>
      <c r="U389" s="98"/>
      <c r="V389" s="98"/>
      <c r="W389" s="98"/>
      <c r="X389" s="98"/>
      <c r="Y389" s="98"/>
      <c r="Z389" s="98"/>
      <c r="AC389" s="58"/>
      <c r="AD389" s="58"/>
      <c r="AE389" s="58"/>
      <c r="AF389" s="58"/>
      <c r="AG389" s="58"/>
      <c r="AH389" s="58"/>
      <c r="AI389" s="58"/>
      <c r="DR389" s="65"/>
    </row>
    <row r="390" spans="1:122" ht="15" x14ac:dyDescent="0.2">
      <c r="A390" s="74">
        <v>382</v>
      </c>
      <c r="B390" s="345"/>
      <c r="C390" s="55"/>
      <c r="D390" s="55"/>
      <c r="E390" s="55"/>
      <c r="F390" s="5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T390" s="65"/>
      <c r="U390" s="98"/>
      <c r="V390" s="98"/>
      <c r="W390" s="98"/>
      <c r="X390" s="98"/>
      <c r="Y390" s="98"/>
      <c r="Z390" s="98"/>
      <c r="AC390" s="58"/>
      <c r="AD390" s="58"/>
      <c r="AE390" s="58"/>
      <c r="AF390" s="58"/>
      <c r="AG390" s="58"/>
      <c r="AH390" s="58"/>
      <c r="AI390" s="58"/>
      <c r="DR390" s="65"/>
    </row>
    <row r="391" spans="1:122" ht="15" x14ac:dyDescent="0.2">
      <c r="A391" s="74">
        <v>383</v>
      </c>
      <c r="B391" s="345"/>
      <c r="C391" s="55"/>
      <c r="D391" s="55"/>
      <c r="E391" s="55"/>
      <c r="F391" s="5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T391" s="65"/>
      <c r="U391" s="98"/>
      <c r="V391" s="98"/>
      <c r="W391" s="98"/>
      <c r="X391" s="98"/>
      <c r="Y391" s="98"/>
      <c r="Z391" s="98"/>
      <c r="AC391" s="58"/>
      <c r="AD391" s="58"/>
      <c r="AE391" s="58"/>
      <c r="AF391" s="58"/>
      <c r="AG391" s="58"/>
      <c r="AH391" s="58"/>
      <c r="AI391" s="58"/>
      <c r="DR391" s="65"/>
    </row>
    <row r="392" spans="1:122" ht="15" x14ac:dyDescent="0.2">
      <c r="A392" s="74">
        <v>384</v>
      </c>
      <c r="B392" s="345"/>
      <c r="C392" s="55"/>
      <c r="D392" s="55"/>
      <c r="E392" s="55"/>
      <c r="F392" s="55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T392" s="65"/>
      <c r="U392" s="98"/>
      <c r="V392" s="98"/>
      <c r="W392" s="98"/>
      <c r="X392" s="98"/>
      <c r="Y392" s="98"/>
      <c r="Z392" s="98"/>
      <c r="AC392" s="58"/>
      <c r="AD392" s="58"/>
      <c r="AE392" s="58"/>
      <c r="AF392" s="58"/>
      <c r="AG392" s="58"/>
      <c r="AH392" s="58"/>
      <c r="AI392" s="58"/>
      <c r="DR392" s="65"/>
    </row>
    <row r="393" spans="1:122" ht="15" x14ac:dyDescent="0.2">
      <c r="A393" s="74">
        <v>385</v>
      </c>
      <c r="B393" s="345"/>
      <c r="C393" s="55"/>
      <c r="D393" s="55"/>
      <c r="E393" s="55"/>
      <c r="F393" s="5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T393" s="65"/>
      <c r="U393" s="98"/>
      <c r="V393" s="98"/>
      <c r="W393" s="98"/>
      <c r="X393" s="98"/>
      <c r="Y393" s="98"/>
      <c r="Z393" s="98"/>
      <c r="AC393" s="58"/>
      <c r="AD393" s="58"/>
      <c r="AE393" s="58"/>
      <c r="AF393" s="58"/>
      <c r="AG393" s="58"/>
      <c r="AH393" s="58"/>
      <c r="AI393" s="58"/>
      <c r="DR393" s="65"/>
    </row>
    <row r="394" spans="1:122" ht="15" x14ac:dyDescent="0.2">
      <c r="A394" s="74">
        <v>386</v>
      </c>
      <c r="B394" s="345"/>
      <c r="C394" s="55"/>
      <c r="D394" s="55"/>
      <c r="E394" s="55"/>
      <c r="F394" s="5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T394" s="65"/>
      <c r="U394" s="98"/>
      <c r="V394" s="98"/>
      <c r="W394" s="98"/>
      <c r="X394" s="98"/>
      <c r="Y394" s="98"/>
      <c r="Z394" s="98"/>
      <c r="AC394" s="58"/>
      <c r="AD394" s="58"/>
      <c r="AE394" s="58"/>
      <c r="AF394" s="58"/>
      <c r="AG394" s="58"/>
      <c r="AH394" s="58"/>
      <c r="AI394" s="58"/>
      <c r="DR394" s="65"/>
    </row>
    <row r="395" spans="1:122" ht="15" x14ac:dyDescent="0.2">
      <c r="A395" s="74">
        <v>387</v>
      </c>
      <c r="B395" s="345"/>
      <c r="C395" s="55"/>
      <c r="D395" s="55"/>
      <c r="E395" s="55"/>
      <c r="F395" s="5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T395" s="65"/>
      <c r="U395" s="98"/>
      <c r="V395" s="98"/>
      <c r="W395" s="98"/>
      <c r="X395" s="98"/>
      <c r="Y395" s="98"/>
      <c r="Z395" s="98"/>
      <c r="AC395" s="58"/>
      <c r="AD395" s="58"/>
      <c r="AE395" s="58"/>
      <c r="AF395" s="58"/>
      <c r="AG395" s="58"/>
      <c r="AH395" s="58"/>
      <c r="AI395" s="58"/>
      <c r="DR395" s="65"/>
    </row>
    <row r="396" spans="1:122" ht="15" x14ac:dyDescent="0.2">
      <c r="A396" s="74">
        <v>388</v>
      </c>
      <c r="B396" s="345"/>
      <c r="C396" s="55"/>
      <c r="D396" s="55"/>
      <c r="E396" s="55"/>
      <c r="F396" s="5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T396" s="65"/>
      <c r="U396" s="98"/>
      <c r="V396" s="98"/>
      <c r="W396" s="98"/>
      <c r="X396" s="98"/>
      <c r="Y396" s="98"/>
      <c r="Z396" s="98"/>
      <c r="AC396" s="58"/>
      <c r="AD396" s="58"/>
      <c r="AE396" s="58"/>
      <c r="AF396" s="58"/>
      <c r="AG396" s="58"/>
      <c r="AH396" s="58"/>
      <c r="AI396" s="58"/>
      <c r="DR396" s="65"/>
    </row>
    <row r="397" spans="1:122" ht="15" x14ac:dyDescent="0.2">
      <c r="A397" s="74">
        <v>389</v>
      </c>
      <c r="B397" s="345"/>
      <c r="C397" s="55"/>
      <c r="D397" s="55"/>
      <c r="E397" s="55"/>
      <c r="F397" s="5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T397" s="65"/>
      <c r="U397" s="98"/>
      <c r="V397" s="98"/>
      <c r="W397" s="98"/>
      <c r="X397" s="98"/>
      <c r="Y397" s="98"/>
      <c r="Z397" s="98"/>
      <c r="AC397" s="58"/>
      <c r="AD397" s="58"/>
      <c r="AE397" s="58"/>
      <c r="AF397" s="58"/>
      <c r="AG397" s="58"/>
      <c r="AH397" s="58"/>
      <c r="AI397" s="58"/>
      <c r="DR397" s="65"/>
    </row>
    <row r="398" spans="1:122" ht="15" x14ac:dyDescent="0.2">
      <c r="A398" s="74">
        <v>390</v>
      </c>
      <c r="B398" s="345"/>
      <c r="C398" s="55"/>
      <c r="D398" s="55"/>
      <c r="E398" s="55"/>
      <c r="F398" s="5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T398" s="65"/>
      <c r="U398" s="98"/>
      <c r="V398" s="98"/>
      <c r="W398" s="98"/>
      <c r="X398" s="98"/>
      <c r="Y398" s="98"/>
      <c r="Z398" s="98"/>
      <c r="AC398" s="58"/>
      <c r="AD398" s="58"/>
      <c r="AE398" s="58"/>
      <c r="AF398" s="58"/>
      <c r="AG398" s="58"/>
      <c r="AH398" s="58"/>
      <c r="AI398" s="58"/>
      <c r="DR398" s="65"/>
    </row>
    <row r="399" spans="1:122" ht="15" x14ac:dyDescent="0.2">
      <c r="A399" s="74">
        <v>391</v>
      </c>
      <c r="B399" s="345"/>
      <c r="C399" s="55"/>
      <c r="D399" s="55"/>
      <c r="E399" s="55"/>
      <c r="F399" s="5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T399" s="65"/>
      <c r="U399" s="98"/>
      <c r="V399" s="98"/>
      <c r="W399" s="98"/>
      <c r="X399" s="98"/>
      <c r="Y399" s="98"/>
      <c r="Z399" s="98"/>
      <c r="AC399" s="58"/>
      <c r="AD399" s="58"/>
      <c r="AE399" s="58"/>
      <c r="AF399" s="58"/>
      <c r="AG399" s="58"/>
      <c r="AH399" s="58"/>
      <c r="AI399" s="58"/>
      <c r="DR399" s="65"/>
    </row>
    <row r="400" spans="1:122" ht="15" x14ac:dyDescent="0.2">
      <c r="A400" s="74">
        <v>392</v>
      </c>
      <c r="B400" s="345"/>
      <c r="C400" s="55"/>
      <c r="D400" s="55"/>
      <c r="E400" s="55"/>
      <c r="F400" s="55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T400" s="65"/>
      <c r="U400" s="98"/>
      <c r="V400" s="98"/>
      <c r="W400" s="98"/>
      <c r="X400" s="98"/>
      <c r="Y400" s="98"/>
      <c r="Z400" s="98"/>
      <c r="AC400" s="58"/>
      <c r="AD400" s="58"/>
      <c r="AE400" s="58"/>
      <c r="AF400" s="58"/>
      <c r="AG400" s="58"/>
      <c r="AH400" s="58"/>
      <c r="AI400" s="58"/>
      <c r="DR400" s="65"/>
    </row>
    <row r="401" spans="1:122" ht="15" x14ac:dyDescent="0.2">
      <c r="A401" s="74">
        <v>393</v>
      </c>
      <c r="B401" s="345"/>
      <c r="C401" s="55"/>
      <c r="D401" s="55"/>
      <c r="E401" s="55"/>
      <c r="F401" s="5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T401" s="65"/>
      <c r="U401" s="98"/>
      <c r="V401" s="98"/>
      <c r="W401" s="98"/>
      <c r="X401" s="98"/>
      <c r="Y401" s="98"/>
      <c r="Z401" s="98"/>
      <c r="AC401" s="58"/>
      <c r="AD401" s="58"/>
      <c r="AE401" s="58"/>
      <c r="AF401" s="58"/>
      <c r="AG401" s="58"/>
      <c r="AH401" s="58"/>
      <c r="AI401" s="58"/>
      <c r="DR401" s="65"/>
    </row>
    <row r="402" spans="1:122" ht="15" x14ac:dyDescent="0.2">
      <c r="A402" s="74">
        <v>394</v>
      </c>
      <c r="B402" s="345"/>
      <c r="C402" s="55"/>
      <c r="D402" s="55"/>
      <c r="E402" s="55"/>
      <c r="F402" s="55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T402" s="65"/>
      <c r="U402" s="98"/>
      <c r="V402" s="98"/>
      <c r="W402" s="98"/>
      <c r="X402" s="98"/>
      <c r="Y402" s="98"/>
      <c r="Z402" s="98"/>
      <c r="AC402" s="58"/>
      <c r="AD402" s="58"/>
      <c r="AE402" s="58"/>
      <c r="AF402" s="58"/>
      <c r="AG402" s="58"/>
      <c r="AH402" s="58"/>
      <c r="AI402" s="58"/>
      <c r="DR402" s="65"/>
    </row>
    <row r="403" spans="1:122" ht="15" x14ac:dyDescent="0.2">
      <c r="A403" s="74">
        <v>395</v>
      </c>
      <c r="B403" s="345"/>
      <c r="C403" s="55"/>
      <c r="D403" s="55"/>
      <c r="E403" s="55"/>
      <c r="F403" s="55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T403" s="65"/>
      <c r="U403" s="98"/>
      <c r="V403" s="98"/>
      <c r="W403" s="98"/>
      <c r="X403" s="98"/>
      <c r="Y403" s="98"/>
      <c r="Z403" s="98"/>
      <c r="AC403" s="58"/>
      <c r="AD403" s="58"/>
      <c r="AE403" s="58"/>
      <c r="AF403" s="58"/>
      <c r="AG403" s="58"/>
      <c r="AH403" s="58"/>
      <c r="AI403" s="58"/>
      <c r="DR403" s="65"/>
    </row>
    <row r="404" spans="1:122" ht="15" x14ac:dyDescent="0.2">
      <c r="A404" s="74">
        <v>396</v>
      </c>
      <c r="B404" s="345"/>
      <c r="C404" s="55"/>
      <c r="D404" s="55"/>
      <c r="E404" s="55"/>
      <c r="F404" s="55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T404" s="65"/>
      <c r="U404" s="98"/>
      <c r="V404" s="98"/>
      <c r="W404" s="98"/>
      <c r="X404" s="98"/>
      <c r="Y404" s="98"/>
      <c r="Z404" s="98"/>
      <c r="AC404" s="58"/>
      <c r="AD404" s="58"/>
      <c r="AE404" s="58"/>
      <c r="AF404" s="58"/>
      <c r="AG404" s="58"/>
      <c r="AH404" s="58"/>
      <c r="AI404" s="58"/>
      <c r="DR404" s="65"/>
    </row>
    <row r="405" spans="1:122" ht="15" x14ac:dyDescent="0.2">
      <c r="A405" s="74">
        <v>397</v>
      </c>
      <c r="B405" s="345"/>
      <c r="C405" s="55"/>
      <c r="D405" s="55"/>
      <c r="E405" s="55"/>
      <c r="F405" s="55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T405" s="65"/>
      <c r="U405" s="98"/>
      <c r="V405" s="98"/>
      <c r="W405" s="98"/>
      <c r="X405" s="98"/>
      <c r="Y405" s="98"/>
      <c r="Z405" s="98"/>
      <c r="AC405" s="58"/>
      <c r="AD405" s="58"/>
      <c r="AE405" s="58"/>
      <c r="AF405" s="58"/>
      <c r="AG405" s="58"/>
      <c r="AH405" s="58"/>
      <c r="AI405" s="58"/>
      <c r="DR405" s="65"/>
    </row>
    <row r="406" spans="1:122" ht="15" x14ac:dyDescent="0.2">
      <c r="A406" s="74">
        <v>398</v>
      </c>
      <c r="B406" s="345"/>
      <c r="C406" s="55"/>
      <c r="D406" s="55"/>
      <c r="E406" s="55"/>
      <c r="F406" s="55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T406" s="65"/>
      <c r="U406" s="98"/>
      <c r="V406" s="98"/>
      <c r="W406" s="98"/>
      <c r="X406" s="98"/>
      <c r="Y406" s="98"/>
      <c r="Z406" s="98"/>
      <c r="AC406" s="58"/>
      <c r="AD406" s="58"/>
      <c r="AE406" s="58"/>
      <c r="AF406" s="58"/>
      <c r="AG406" s="58"/>
      <c r="AH406" s="58"/>
      <c r="AI406" s="58"/>
      <c r="DR406" s="65"/>
    </row>
    <row r="407" spans="1:122" ht="15" x14ac:dyDescent="0.2">
      <c r="A407" s="74">
        <v>399</v>
      </c>
      <c r="B407" s="345"/>
      <c r="C407" s="55"/>
      <c r="D407" s="55"/>
      <c r="E407" s="55"/>
      <c r="F407" s="5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T407" s="65"/>
      <c r="U407" s="98"/>
      <c r="V407" s="98"/>
      <c r="W407" s="98"/>
      <c r="X407" s="98"/>
      <c r="Y407" s="98"/>
      <c r="Z407" s="98"/>
      <c r="AC407" s="58"/>
      <c r="AD407" s="58"/>
      <c r="AE407" s="58"/>
      <c r="AF407" s="58"/>
      <c r="AG407" s="58"/>
      <c r="AH407" s="58"/>
      <c r="AI407" s="58"/>
      <c r="DR407" s="65"/>
    </row>
    <row r="408" spans="1:122" ht="15" x14ac:dyDescent="0.2">
      <c r="A408" s="74">
        <v>400</v>
      </c>
      <c r="B408" s="345"/>
      <c r="C408" s="55"/>
      <c r="D408" s="55"/>
      <c r="E408" s="55"/>
      <c r="F408" s="55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T408" s="65"/>
      <c r="U408" s="98"/>
      <c r="V408" s="98"/>
      <c r="W408" s="98"/>
      <c r="X408" s="98"/>
      <c r="Y408" s="98"/>
      <c r="Z408" s="98"/>
      <c r="AC408" s="58"/>
      <c r="AD408" s="58"/>
      <c r="AE408" s="58"/>
      <c r="AF408" s="58"/>
      <c r="AG408" s="58"/>
      <c r="AH408" s="58"/>
      <c r="AI408" s="58"/>
      <c r="DR408" s="65"/>
    </row>
    <row r="409" spans="1:122" ht="15" x14ac:dyDescent="0.2">
      <c r="A409" s="74">
        <v>401</v>
      </c>
      <c r="B409" s="345"/>
      <c r="C409" s="55"/>
      <c r="D409" s="55"/>
      <c r="E409" s="55"/>
      <c r="F409" s="55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T409" s="65"/>
      <c r="U409" s="98"/>
      <c r="V409" s="98"/>
      <c r="W409" s="98"/>
      <c r="X409" s="98"/>
      <c r="Y409" s="98"/>
      <c r="Z409" s="98"/>
      <c r="AC409" s="58"/>
      <c r="AD409" s="58"/>
      <c r="AE409" s="58"/>
      <c r="AF409" s="58"/>
      <c r="AG409" s="58"/>
      <c r="AH409" s="58"/>
      <c r="AI409" s="58"/>
      <c r="DR409" s="65"/>
    </row>
    <row r="410" spans="1:122" ht="15" x14ac:dyDescent="0.2">
      <c r="A410" s="74">
        <v>402</v>
      </c>
      <c r="B410" s="345"/>
      <c r="C410" s="55"/>
      <c r="D410" s="55"/>
      <c r="E410" s="55"/>
      <c r="F410" s="55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T410" s="65"/>
      <c r="U410" s="98"/>
      <c r="V410" s="98"/>
      <c r="W410" s="98"/>
      <c r="X410" s="98"/>
      <c r="Y410" s="98"/>
      <c r="Z410" s="98"/>
      <c r="AC410" s="58"/>
      <c r="AD410" s="58"/>
      <c r="AE410" s="58"/>
      <c r="AF410" s="58"/>
      <c r="AG410" s="58"/>
      <c r="AH410" s="58"/>
      <c r="AI410" s="58"/>
      <c r="DR410" s="65"/>
    </row>
    <row r="411" spans="1:122" ht="15" x14ac:dyDescent="0.2">
      <c r="A411" s="74">
        <v>403</v>
      </c>
      <c r="B411" s="345"/>
      <c r="C411" s="55"/>
      <c r="D411" s="55"/>
      <c r="E411" s="55"/>
      <c r="F411" s="5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T411" s="65"/>
      <c r="U411" s="98"/>
      <c r="V411" s="98"/>
      <c r="W411" s="98"/>
      <c r="X411" s="98"/>
      <c r="Y411" s="98"/>
      <c r="Z411" s="98"/>
      <c r="AC411" s="58"/>
      <c r="AD411" s="58"/>
      <c r="AE411" s="58"/>
      <c r="AF411" s="58"/>
      <c r="AG411" s="58"/>
      <c r="AH411" s="58"/>
      <c r="AI411" s="58"/>
      <c r="DR411" s="65"/>
    </row>
    <row r="412" spans="1:122" ht="15" x14ac:dyDescent="0.2">
      <c r="A412" s="74">
        <v>404</v>
      </c>
      <c r="B412" s="345"/>
      <c r="C412" s="55"/>
      <c r="D412" s="55"/>
      <c r="E412" s="55"/>
      <c r="F412" s="5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T412" s="65"/>
      <c r="U412" s="98"/>
      <c r="V412" s="98"/>
      <c r="W412" s="98"/>
      <c r="X412" s="98"/>
      <c r="Y412" s="98"/>
      <c r="Z412" s="98"/>
      <c r="AC412" s="58"/>
      <c r="AD412" s="58"/>
      <c r="AE412" s="58"/>
      <c r="AF412" s="58"/>
      <c r="AG412" s="58"/>
      <c r="AH412" s="58"/>
      <c r="AI412" s="58"/>
      <c r="DR412" s="65"/>
    </row>
    <row r="413" spans="1:122" ht="15" x14ac:dyDescent="0.2">
      <c r="A413" s="74">
        <v>405</v>
      </c>
      <c r="B413" s="345"/>
      <c r="C413" s="55"/>
      <c r="D413" s="55"/>
      <c r="E413" s="55"/>
      <c r="F413" s="5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T413" s="65"/>
      <c r="U413" s="98"/>
      <c r="V413" s="98"/>
      <c r="W413" s="98"/>
      <c r="X413" s="98"/>
      <c r="Y413" s="98"/>
      <c r="Z413" s="98"/>
      <c r="AC413" s="58"/>
      <c r="AD413" s="58"/>
      <c r="AE413" s="58"/>
      <c r="AF413" s="58"/>
      <c r="AG413" s="58"/>
      <c r="AH413" s="58"/>
      <c r="AI413" s="58"/>
      <c r="DR413" s="65"/>
    </row>
    <row r="414" spans="1:122" ht="15" x14ac:dyDescent="0.2">
      <c r="A414" s="74">
        <v>406</v>
      </c>
      <c r="B414" s="345"/>
      <c r="C414" s="55"/>
      <c r="D414" s="55"/>
      <c r="E414" s="55"/>
      <c r="F414" s="5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T414" s="65"/>
      <c r="U414" s="98"/>
      <c r="V414" s="98"/>
      <c r="W414" s="98"/>
      <c r="X414" s="98"/>
      <c r="Y414" s="98"/>
      <c r="Z414" s="98"/>
      <c r="AC414" s="58"/>
      <c r="AD414" s="58"/>
      <c r="AE414" s="58"/>
      <c r="AF414" s="58"/>
      <c r="AG414" s="58"/>
      <c r="AH414" s="58"/>
      <c r="AI414" s="58"/>
      <c r="DR414" s="65"/>
    </row>
    <row r="415" spans="1:122" ht="15" x14ac:dyDescent="0.2">
      <c r="A415" s="74">
        <v>407</v>
      </c>
      <c r="B415" s="345"/>
      <c r="C415" s="55"/>
      <c r="D415" s="55"/>
      <c r="E415" s="55"/>
      <c r="F415" s="5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T415" s="65"/>
      <c r="U415" s="98"/>
      <c r="V415" s="98"/>
      <c r="W415" s="98"/>
      <c r="X415" s="98"/>
      <c r="Y415" s="98"/>
      <c r="Z415" s="98"/>
      <c r="AC415" s="58"/>
      <c r="AD415" s="58"/>
      <c r="AE415" s="58"/>
      <c r="AF415" s="58"/>
      <c r="AG415" s="58"/>
      <c r="AH415" s="58"/>
      <c r="AI415" s="58"/>
      <c r="DR415" s="65"/>
    </row>
    <row r="416" spans="1:122" ht="15" x14ac:dyDescent="0.2">
      <c r="A416" s="74">
        <v>408</v>
      </c>
      <c r="B416" s="345"/>
      <c r="C416" s="55"/>
      <c r="D416" s="55"/>
      <c r="E416" s="55"/>
      <c r="F416" s="5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T416" s="65"/>
      <c r="U416" s="98"/>
      <c r="V416" s="98"/>
      <c r="W416" s="98"/>
      <c r="X416" s="98"/>
      <c r="Y416" s="98"/>
      <c r="Z416" s="98"/>
      <c r="AC416" s="58"/>
      <c r="AD416" s="58"/>
      <c r="AE416" s="58"/>
      <c r="AF416" s="58"/>
      <c r="AG416" s="58"/>
      <c r="AH416" s="58"/>
      <c r="AI416" s="58"/>
      <c r="DR416" s="65"/>
    </row>
    <row r="417" spans="1:122" ht="15" x14ac:dyDescent="0.2">
      <c r="A417" s="74">
        <v>409</v>
      </c>
      <c r="B417" s="345"/>
      <c r="C417" s="55"/>
      <c r="D417" s="55"/>
      <c r="E417" s="55"/>
      <c r="F417" s="5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T417" s="65"/>
      <c r="U417" s="98"/>
      <c r="V417" s="98"/>
      <c r="W417" s="98"/>
      <c r="X417" s="98"/>
      <c r="Y417" s="98"/>
      <c r="Z417" s="98"/>
      <c r="AC417" s="58"/>
      <c r="AD417" s="58"/>
      <c r="AE417" s="58"/>
      <c r="AF417" s="58"/>
      <c r="AG417" s="58"/>
      <c r="AH417" s="58"/>
      <c r="AI417" s="58"/>
      <c r="DR417" s="65"/>
    </row>
    <row r="418" spans="1:122" ht="15" x14ac:dyDescent="0.2">
      <c r="A418" s="74">
        <v>410</v>
      </c>
      <c r="B418" s="345"/>
      <c r="C418" s="55"/>
      <c r="D418" s="55"/>
      <c r="E418" s="55"/>
      <c r="F418" s="5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T418" s="65"/>
      <c r="U418" s="98"/>
      <c r="V418" s="98"/>
      <c r="W418" s="98"/>
      <c r="X418" s="98"/>
      <c r="Y418" s="98"/>
      <c r="Z418" s="98"/>
      <c r="AC418" s="58"/>
      <c r="AD418" s="58"/>
      <c r="AE418" s="58"/>
      <c r="AF418" s="58"/>
      <c r="AG418" s="58"/>
      <c r="AH418" s="58"/>
      <c r="AI418" s="58"/>
      <c r="DR418" s="65"/>
    </row>
    <row r="419" spans="1:122" ht="15" x14ac:dyDescent="0.2">
      <c r="A419" s="74">
        <v>411</v>
      </c>
      <c r="B419" s="345"/>
      <c r="C419" s="55"/>
      <c r="D419" s="55"/>
      <c r="E419" s="55"/>
      <c r="F419" s="5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T419" s="65"/>
      <c r="U419" s="98"/>
      <c r="V419" s="98"/>
      <c r="W419" s="98"/>
      <c r="X419" s="98"/>
      <c r="Y419" s="98"/>
      <c r="Z419" s="98"/>
      <c r="AC419" s="58"/>
      <c r="AD419" s="58"/>
      <c r="AE419" s="58"/>
      <c r="AF419" s="58"/>
      <c r="AG419" s="58"/>
      <c r="AH419" s="58"/>
      <c r="AI419" s="58"/>
      <c r="DR419" s="65"/>
    </row>
    <row r="420" spans="1:122" ht="15" x14ac:dyDescent="0.2">
      <c r="A420" s="74">
        <v>412</v>
      </c>
      <c r="B420" s="345"/>
      <c r="C420" s="55"/>
      <c r="D420" s="55"/>
      <c r="E420" s="55"/>
      <c r="F420" s="5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T420" s="65"/>
      <c r="U420" s="98"/>
      <c r="V420" s="98"/>
      <c r="W420" s="98"/>
      <c r="X420" s="98"/>
      <c r="Y420" s="98"/>
      <c r="Z420" s="98"/>
      <c r="AC420" s="58"/>
      <c r="AD420" s="58"/>
      <c r="AE420" s="58"/>
      <c r="AF420" s="58"/>
      <c r="AG420" s="58"/>
      <c r="AH420" s="58"/>
      <c r="AI420" s="58"/>
      <c r="DR420" s="65"/>
    </row>
    <row r="421" spans="1:122" ht="15" x14ac:dyDescent="0.2">
      <c r="A421" s="74">
        <v>413</v>
      </c>
      <c r="B421" s="345"/>
      <c r="C421" s="55"/>
      <c r="D421" s="55"/>
      <c r="E421" s="55"/>
      <c r="F421" s="5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T421" s="65"/>
      <c r="U421" s="98"/>
      <c r="V421" s="98"/>
      <c r="W421" s="98"/>
      <c r="X421" s="98"/>
      <c r="Y421" s="98"/>
      <c r="Z421" s="98"/>
      <c r="AC421" s="58"/>
      <c r="AD421" s="58"/>
      <c r="AE421" s="58"/>
      <c r="AF421" s="58"/>
      <c r="AG421" s="58"/>
      <c r="AH421" s="58"/>
      <c r="AI421" s="58"/>
      <c r="DR421" s="65"/>
    </row>
    <row r="422" spans="1:122" ht="15" x14ac:dyDescent="0.2">
      <c r="A422" s="74">
        <v>414</v>
      </c>
      <c r="B422" s="345"/>
      <c r="C422" s="55"/>
      <c r="D422" s="55"/>
      <c r="E422" s="55"/>
      <c r="F422" s="55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T422" s="65"/>
      <c r="U422" s="98"/>
      <c r="V422" s="98"/>
      <c r="W422" s="98"/>
      <c r="X422" s="98"/>
      <c r="Y422" s="98"/>
      <c r="Z422" s="98"/>
      <c r="AC422" s="58"/>
      <c r="AD422" s="58"/>
      <c r="AE422" s="58"/>
      <c r="AF422" s="58"/>
      <c r="AG422" s="58"/>
      <c r="AH422" s="58"/>
      <c r="AI422" s="58"/>
      <c r="DR422" s="65"/>
    </row>
    <row r="423" spans="1:122" ht="15" x14ac:dyDescent="0.2">
      <c r="A423" s="74">
        <v>415</v>
      </c>
      <c r="B423" s="345"/>
      <c r="C423" s="55"/>
      <c r="D423" s="55"/>
      <c r="E423" s="55"/>
      <c r="F423" s="5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T423" s="65"/>
      <c r="U423" s="98"/>
      <c r="V423" s="98"/>
      <c r="W423" s="98"/>
      <c r="X423" s="98"/>
      <c r="Y423" s="98"/>
      <c r="Z423" s="98"/>
      <c r="AC423" s="58"/>
      <c r="AD423" s="58"/>
      <c r="AE423" s="58"/>
      <c r="AF423" s="58"/>
      <c r="AG423" s="58"/>
      <c r="AH423" s="58"/>
      <c r="AI423" s="58"/>
      <c r="DR423" s="65"/>
    </row>
    <row r="424" spans="1:122" ht="15" x14ac:dyDescent="0.2">
      <c r="A424" s="74">
        <v>416</v>
      </c>
      <c r="B424" s="345"/>
      <c r="C424" s="55"/>
      <c r="D424" s="55"/>
      <c r="E424" s="55"/>
      <c r="F424" s="55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T424" s="65"/>
      <c r="U424" s="98"/>
      <c r="V424" s="98"/>
      <c r="W424" s="98"/>
      <c r="X424" s="98"/>
      <c r="Y424" s="98"/>
      <c r="Z424" s="98"/>
      <c r="AC424" s="58"/>
      <c r="AD424" s="58"/>
      <c r="AE424" s="58"/>
      <c r="AF424" s="58"/>
      <c r="AG424" s="58"/>
      <c r="AH424" s="58"/>
      <c r="AI424" s="58"/>
      <c r="DR424" s="65"/>
    </row>
    <row r="425" spans="1:122" ht="15" x14ac:dyDescent="0.2">
      <c r="A425" s="74">
        <v>417</v>
      </c>
      <c r="B425" s="345"/>
      <c r="C425" s="55"/>
      <c r="D425" s="55"/>
      <c r="E425" s="55"/>
      <c r="F425" s="55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T425" s="65"/>
      <c r="U425" s="98"/>
      <c r="V425" s="98"/>
      <c r="W425" s="98"/>
      <c r="X425" s="98"/>
      <c r="Y425" s="98"/>
      <c r="Z425" s="98"/>
      <c r="AC425" s="58"/>
      <c r="AD425" s="58"/>
      <c r="AE425" s="58"/>
      <c r="AF425" s="58"/>
      <c r="AG425" s="58"/>
      <c r="AH425" s="58"/>
      <c r="AI425" s="58"/>
      <c r="DR425" s="65"/>
    </row>
    <row r="426" spans="1:122" ht="15" x14ac:dyDescent="0.2">
      <c r="A426" s="74">
        <v>418</v>
      </c>
      <c r="B426" s="345"/>
      <c r="C426" s="55"/>
      <c r="D426" s="55"/>
      <c r="E426" s="55"/>
      <c r="F426" s="55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T426" s="65"/>
      <c r="U426" s="98"/>
      <c r="V426" s="98"/>
      <c r="W426" s="98"/>
      <c r="X426" s="98"/>
      <c r="Y426" s="98"/>
      <c r="Z426" s="98"/>
      <c r="AC426" s="58"/>
      <c r="AD426" s="58"/>
      <c r="AE426" s="58"/>
      <c r="AF426" s="58"/>
      <c r="AG426" s="58"/>
      <c r="AH426" s="58"/>
      <c r="AI426" s="58"/>
      <c r="DR426" s="65"/>
    </row>
    <row r="427" spans="1:122" ht="15" x14ac:dyDescent="0.2">
      <c r="A427" s="74">
        <v>419</v>
      </c>
      <c r="B427" s="345"/>
      <c r="C427" s="55"/>
      <c r="D427" s="55"/>
      <c r="E427" s="55"/>
      <c r="F427" s="5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T427" s="65"/>
      <c r="U427" s="98"/>
      <c r="V427" s="98"/>
      <c r="W427" s="98"/>
      <c r="X427" s="98"/>
      <c r="Y427" s="98"/>
      <c r="Z427" s="98"/>
      <c r="AC427" s="58"/>
      <c r="AD427" s="58"/>
      <c r="AE427" s="58"/>
      <c r="AF427" s="58"/>
      <c r="AG427" s="58"/>
      <c r="AH427" s="58"/>
      <c r="AI427" s="58"/>
      <c r="DR427" s="65"/>
    </row>
    <row r="428" spans="1:122" ht="15" x14ac:dyDescent="0.2">
      <c r="A428" s="74">
        <v>420</v>
      </c>
      <c r="B428" s="345"/>
      <c r="C428" s="55"/>
      <c r="D428" s="55"/>
      <c r="E428" s="55"/>
      <c r="F428" s="55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T428" s="65"/>
      <c r="U428" s="98"/>
      <c r="V428" s="98"/>
      <c r="W428" s="98"/>
      <c r="X428" s="98"/>
      <c r="Y428" s="98"/>
      <c r="Z428" s="98"/>
      <c r="AC428" s="58"/>
      <c r="AD428" s="58"/>
      <c r="AE428" s="58"/>
      <c r="AF428" s="58"/>
      <c r="AG428" s="58"/>
      <c r="AH428" s="58"/>
      <c r="AI428" s="58"/>
      <c r="DR428" s="65"/>
    </row>
    <row r="429" spans="1:122" ht="15" x14ac:dyDescent="0.2">
      <c r="A429" s="74">
        <v>421</v>
      </c>
      <c r="B429" s="345"/>
      <c r="C429" s="55"/>
      <c r="D429" s="55"/>
      <c r="E429" s="55"/>
      <c r="F429" s="55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T429" s="65"/>
      <c r="U429" s="98"/>
      <c r="V429" s="98"/>
      <c r="W429" s="98"/>
      <c r="X429" s="98"/>
      <c r="Y429" s="98"/>
      <c r="Z429" s="98"/>
      <c r="AC429" s="58"/>
      <c r="AD429" s="58"/>
      <c r="AE429" s="58"/>
      <c r="AF429" s="58"/>
      <c r="AG429" s="58"/>
      <c r="AH429" s="58"/>
      <c r="AI429" s="58"/>
      <c r="DR429" s="65"/>
    </row>
    <row r="430" spans="1:122" ht="15" x14ac:dyDescent="0.2">
      <c r="A430" s="74">
        <v>422</v>
      </c>
      <c r="B430" s="345"/>
      <c r="C430" s="55"/>
      <c r="D430" s="55"/>
      <c r="E430" s="55"/>
      <c r="F430" s="55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T430" s="65"/>
      <c r="U430" s="98"/>
      <c r="V430" s="98"/>
      <c r="W430" s="98"/>
      <c r="X430" s="98"/>
      <c r="Y430" s="98"/>
      <c r="Z430" s="98"/>
      <c r="AC430" s="58"/>
      <c r="AD430" s="58"/>
      <c r="AE430" s="58"/>
      <c r="AF430" s="58"/>
      <c r="AG430" s="58"/>
      <c r="AH430" s="58"/>
      <c r="AI430" s="58"/>
      <c r="DR430" s="65"/>
    </row>
    <row r="431" spans="1:122" ht="15" x14ac:dyDescent="0.2">
      <c r="A431" s="74">
        <v>423</v>
      </c>
      <c r="B431" s="345"/>
      <c r="C431" s="55"/>
      <c r="D431" s="55"/>
      <c r="E431" s="55"/>
      <c r="F431" s="55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T431" s="65"/>
      <c r="U431" s="98"/>
      <c r="V431" s="98"/>
      <c r="W431" s="98"/>
      <c r="X431" s="98"/>
      <c r="Y431" s="98"/>
      <c r="Z431" s="98"/>
      <c r="AC431" s="58"/>
      <c r="AD431" s="58"/>
      <c r="AE431" s="58"/>
      <c r="AF431" s="58"/>
      <c r="AG431" s="58"/>
      <c r="AH431" s="58"/>
      <c r="AI431" s="58"/>
      <c r="DR431" s="65"/>
    </row>
    <row r="432" spans="1:122" ht="15" x14ac:dyDescent="0.2">
      <c r="A432" s="74">
        <v>424</v>
      </c>
      <c r="B432" s="345"/>
      <c r="C432" s="55"/>
      <c r="D432" s="55"/>
      <c r="E432" s="55"/>
      <c r="F432" s="5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T432" s="65"/>
      <c r="U432" s="98"/>
      <c r="V432" s="98"/>
      <c r="W432" s="98"/>
      <c r="X432" s="98"/>
      <c r="Y432" s="98"/>
      <c r="Z432" s="98"/>
      <c r="AC432" s="58"/>
      <c r="AD432" s="58"/>
      <c r="AE432" s="58"/>
      <c r="AF432" s="58"/>
      <c r="AG432" s="58"/>
      <c r="AH432" s="58"/>
      <c r="AI432" s="58"/>
      <c r="DR432" s="65"/>
    </row>
    <row r="433" spans="1:122" ht="15" x14ac:dyDescent="0.2">
      <c r="A433" s="74">
        <v>425</v>
      </c>
      <c r="B433" s="345"/>
      <c r="C433" s="55"/>
      <c r="D433" s="55"/>
      <c r="E433" s="55"/>
      <c r="F433" s="5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T433" s="65"/>
      <c r="U433" s="98"/>
      <c r="V433" s="98"/>
      <c r="W433" s="98"/>
      <c r="X433" s="98"/>
      <c r="Y433" s="98"/>
      <c r="Z433" s="98"/>
      <c r="AC433" s="58"/>
      <c r="AD433" s="58"/>
      <c r="AE433" s="58"/>
      <c r="AF433" s="58"/>
      <c r="AG433" s="58"/>
      <c r="AH433" s="58"/>
      <c r="AI433" s="58"/>
      <c r="DR433" s="65"/>
    </row>
    <row r="434" spans="1:122" ht="15" x14ac:dyDescent="0.2">
      <c r="A434" s="74">
        <v>426</v>
      </c>
      <c r="B434" s="345"/>
      <c r="C434" s="55"/>
      <c r="D434" s="55"/>
      <c r="E434" s="55"/>
      <c r="F434" s="5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T434" s="65"/>
      <c r="U434" s="98"/>
      <c r="V434" s="98"/>
      <c r="W434" s="98"/>
      <c r="X434" s="98"/>
      <c r="Y434" s="98"/>
      <c r="Z434" s="98"/>
      <c r="AC434" s="58"/>
      <c r="AD434" s="58"/>
      <c r="AE434" s="58"/>
      <c r="AF434" s="58"/>
      <c r="AG434" s="58"/>
      <c r="AH434" s="58"/>
      <c r="AI434" s="58"/>
      <c r="DR434" s="65"/>
    </row>
    <row r="435" spans="1:122" ht="15" x14ac:dyDescent="0.2">
      <c r="A435" s="74">
        <v>427</v>
      </c>
      <c r="B435" s="345"/>
      <c r="C435" s="55"/>
      <c r="D435" s="55"/>
      <c r="E435" s="55"/>
      <c r="F435" s="55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T435" s="65"/>
      <c r="U435" s="98"/>
      <c r="V435" s="98"/>
      <c r="W435" s="98"/>
      <c r="X435" s="98"/>
      <c r="Y435" s="98"/>
      <c r="Z435" s="98"/>
      <c r="AC435" s="58"/>
      <c r="AD435" s="58"/>
      <c r="AE435" s="58"/>
      <c r="AF435" s="58"/>
      <c r="AG435" s="58"/>
      <c r="AH435" s="58"/>
      <c r="AI435" s="58"/>
      <c r="DR435" s="65"/>
    </row>
    <row r="436" spans="1:122" ht="15" x14ac:dyDescent="0.2">
      <c r="A436" s="74">
        <v>428</v>
      </c>
      <c r="B436" s="345"/>
      <c r="C436" s="55"/>
      <c r="D436" s="55"/>
      <c r="E436" s="55"/>
      <c r="F436" s="55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T436" s="65"/>
      <c r="U436" s="98"/>
      <c r="V436" s="98"/>
      <c r="W436" s="98"/>
      <c r="X436" s="98"/>
      <c r="Y436" s="98"/>
      <c r="Z436" s="98"/>
      <c r="AC436" s="58"/>
      <c r="AD436" s="58"/>
      <c r="AE436" s="58"/>
      <c r="AF436" s="58"/>
      <c r="AG436" s="58"/>
      <c r="AH436" s="58"/>
      <c r="AI436" s="58"/>
      <c r="DR436" s="65"/>
    </row>
    <row r="437" spans="1:122" ht="15" x14ac:dyDescent="0.2">
      <c r="A437" s="74">
        <v>429</v>
      </c>
      <c r="B437" s="345"/>
      <c r="C437" s="55"/>
      <c r="D437" s="55"/>
      <c r="E437" s="55"/>
      <c r="F437" s="55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T437" s="65"/>
      <c r="U437" s="98"/>
      <c r="V437" s="98"/>
      <c r="W437" s="98"/>
      <c r="X437" s="98"/>
      <c r="Y437" s="98"/>
      <c r="Z437" s="98"/>
      <c r="AC437" s="58"/>
      <c r="AD437" s="58"/>
      <c r="AE437" s="58"/>
      <c r="AF437" s="58"/>
      <c r="AG437" s="58"/>
      <c r="AH437" s="58"/>
      <c r="AI437" s="58"/>
      <c r="DR437" s="65"/>
    </row>
    <row r="438" spans="1:122" ht="15" x14ac:dyDescent="0.2">
      <c r="A438" s="74">
        <v>430</v>
      </c>
      <c r="B438" s="345"/>
      <c r="C438" s="55"/>
      <c r="D438" s="55"/>
      <c r="E438" s="55"/>
      <c r="F438" s="55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T438" s="65"/>
      <c r="U438" s="98"/>
      <c r="V438" s="98"/>
      <c r="W438" s="98"/>
      <c r="X438" s="98"/>
      <c r="Y438" s="98"/>
      <c r="Z438" s="98"/>
      <c r="AC438" s="58"/>
      <c r="AD438" s="58"/>
      <c r="AE438" s="58"/>
      <c r="AF438" s="58"/>
      <c r="AG438" s="58"/>
      <c r="AH438" s="58"/>
      <c r="AI438" s="58"/>
      <c r="DR438" s="65"/>
    </row>
    <row r="439" spans="1:122" ht="15" x14ac:dyDescent="0.2">
      <c r="A439" s="74">
        <v>431</v>
      </c>
      <c r="B439" s="345"/>
      <c r="C439" s="55"/>
      <c r="D439" s="55"/>
      <c r="E439" s="55"/>
      <c r="F439" s="55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T439" s="65"/>
      <c r="U439" s="98"/>
      <c r="V439" s="98"/>
      <c r="W439" s="98"/>
      <c r="X439" s="98"/>
      <c r="Y439" s="98"/>
      <c r="Z439" s="98"/>
      <c r="AC439" s="58"/>
      <c r="AD439" s="58"/>
      <c r="AE439" s="58"/>
      <c r="AF439" s="58"/>
      <c r="AG439" s="58"/>
      <c r="AH439" s="58"/>
      <c r="AI439" s="58"/>
      <c r="DR439" s="65"/>
    </row>
    <row r="440" spans="1:122" ht="15" x14ac:dyDescent="0.2">
      <c r="A440" s="74">
        <v>432</v>
      </c>
      <c r="B440" s="345"/>
      <c r="C440" s="55"/>
      <c r="D440" s="55"/>
      <c r="E440" s="55"/>
      <c r="F440" s="5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T440" s="65"/>
      <c r="U440" s="98"/>
      <c r="V440" s="98"/>
      <c r="W440" s="98"/>
      <c r="X440" s="98"/>
      <c r="Y440" s="98"/>
      <c r="Z440" s="98"/>
      <c r="AC440" s="58"/>
      <c r="AD440" s="58"/>
      <c r="AE440" s="58"/>
      <c r="AF440" s="58"/>
      <c r="AG440" s="58"/>
      <c r="AH440" s="58"/>
      <c r="AI440" s="58"/>
      <c r="DR440" s="65"/>
    </row>
    <row r="441" spans="1:122" ht="15" x14ac:dyDescent="0.2">
      <c r="A441" s="74">
        <v>433</v>
      </c>
      <c r="B441" s="345"/>
      <c r="C441" s="55"/>
      <c r="D441" s="55"/>
      <c r="E441" s="55"/>
      <c r="F441" s="5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T441" s="65"/>
      <c r="U441" s="98"/>
      <c r="V441" s="98"/>
      <c r="W441" s="98"/>
      <c r="X441" s="98"/>
      <c r="Y441" s="98"/>
      <c r="Z441" s="98"/>
      <c r="AC441" s="58"/>
      <c r="AD441" s="58"/>
      <c r="AE441" s="58"/>
      <c r="AF441" s="58"/>
      <c r="AG441" s="58"/>
      <c r="AH441" s="58"/>
      <c r="AI441" s="58"/>
      <c r="DR441" s="65"/>
    </row>
    <row r="442" spans="1:122" ht="15" x14ac:dyDescent="0.2">
      <c r="A442" s="74">
        <v>434</v>
      </c>
      <c r="B442" s="345"/>
      <c r="C442" s="55"/>
      <c r="D442" s="55"/>
      <c r="E442" s="55"/>
      <c r="F442" s="5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T442" s="65"/>
      <c r="U442" s="98"/>
      <c r="V442" s="98"/>
      <c r="W442" s="98"/>
      <c r="X442" s="98"/>
      <c r="Y442" s="98"/>
      <c r="Z442" s="98"/>
      <c r="AC442" s="58"/>
      <c r="AD442" s="58"/>
      <c r="AE442" s="58"/>
      <c r="AF442" s="58"/>
      <c r="AG442" s="58"/>
      <c r="AH442" s="58"/>
      <c r="AI442" s="58"/>
      <c r="DR442" s="65"/>
    </row>
    <row r="443" spans="1:122" ht="15" x14ac:dyDescent="0.2">
      <c r="A443" s="74">
        <v>435</v>
      </c>
      <c r="B443" s="345"/>
      <c r="C443" s="55"/>
      <c r="D443" s="55"/>
      <c r="E443" s="55"/>
      <c r="F443" s="5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T443" s="65"/>
      <c r="U443" s="98"/>
      <c r="V443" s="98"/>
      <c r="W443" s="98"/>
      <c r="X443" s="98"/>
      <c r="Y443" s="98"/>
      <c r="Z443" s="98"/>
      <c r="AC443" s="58"/>
      <c r="AD443" s="58"/>
      <c r="AE443" s="58"/>
      <c r="AF443" s="58"/>
      <c r="AG443" s="58"/>
      <c r="AH443" s="58"/>
      <c r="AI443" s="58"/>
      <c r="DR443" s="65"/>
    </row>
    <row r="444" spans="1:122" ht="15" x14ac:dyDescent="0.2">
      <c r="A444" s="74">
        <v>436</v>
      </c>
      <c r="B444" s="345"/>
      <c r="C444" s="55"/>
      <c r="D444" s="55"/>
      <c r="E444" s="55"/>
      <c r="F444" s="5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T444" s="65"/>
      <c r="U444" s="98"/>
      <c r="V444" s="98"/>
      <c r="W444" s="98"/>
      <c r="X444" s="98"/>
      <c r="Y444" s="98"/>
      <c r="Z444" s="98"/>
      <c r="AC444" s="58"/>
      <c r="AD444" s="58"/>
      <c r="AE444" s="58"/>
      <c r="AF444" s="58"/>
      <c r="AG444" s="58"/>
      <c r="AH444" s="58"/>
      <c r="AI444" s="58"/>
      <c r="DR444" s="65"/>
    </row>
    <row r="445" spans="1:122" ht="15" x14ac:dyDescent="0.2">
      <c r="A445" s="74">
        <v>437</v>
      </c>
      <c r="B445" s="345"/>
      <c r="C445" s="55"/>
      <c r="D445" s="55"/>
      <c r="E445" s="55"/>
      <c r="F445" s="5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T445" s="65"/>
      <c r="U445" s="98"/>
      <c r="V445" s="98"/>
      <c r="W445" s="98"/>
      <c r="X445" s="98"/>
      <c r="Y445" s="98"/>
      <c r="Z445" s="98"/>
      <c r="AC445" s="58"/>
      <c r="AD445" s="58"/>
      <c r="AE445" s="58"/>
      <c r="AF445" s="58"/>
      <c r="AG445" s="58"/>
      <c r="AH445" s="58"/>
      <c r="AI445" s="58"/>
      <c r="DR445" s="65"/>
    </row>
    <row r="446" spans="1:122" ht="15" x14ac:dyDescent="0.2">
      <c r="A446" s="74">
        <v>438</v>
      </c>
      <c r="B446" s="345"/>
      <c r="C446" s="55"/>
      <c r="D446" s="55"/>
      <c r="E446" s="55"/>
      <c r="F446" s="5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T446" s="65"/>
      <c r="U446" s="98"/>
      <c r="V446" s="98"/>
      <c r="W446" s="98"/>
      <c r="X446" s="98"/>
      <c r="Y446" s="98"/>
      <c r="Z446" s="98"/>
      <c r="AC446" s="58"/>
      <c r="AD446" s="58"/>
      <c r="AE446" s="58"/>
      <c r="AF446" s="58"/>
      <c r="AG446" s="58"/>
      <c r="AH446" s="58"/>
      <c r="AI446" s="58"/>
      <c r="DR446" s="65"/>
    </row>
    <row r="447" spans="1:122" ht="15" x14ac:dyDescent="0.2">
      <c r="A447" s="74">
        <v>439</v>
      </c>
      <c r="B447" s="345"/>
      <c r="C447" s="55"/>
      <c r="D447" s="55"/>
      <c r="E447" s="55"/>
      <c r="F447" s="5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T447" s="65"/>
      <c r="U447" s="98"/>
      <c r="V447" s="98"/>
      <c r="W447" s="98"/>
      <c r="X447" s="98"/>
      <c r="Y447" s="98"/>
      <c r="Z447" s="98"/>
      <c r="AC447" s="58"/>
      <c r="AD447" s="58"/>
      <c r="AE447" s="58"/>
      <c r="AF447" s="58"/>
      <c r="AG447" s="58"/>
      <c r="AH447" s="58"/>
      <c r="AI447" s="58"/>
      <c r="DR447" s="65"/>
    </row>
    <row r="448" spans="1:122" ht="15" x14ac:dyDescent="0.2">
      <c r="A448" s="74">
        <v>440</v>
      </c>
      <c r="B448" s="345"/>
      <c r="C448" s="55"/>
      <c r="D448" s="55"/>
      <c r="E448" s="55"/>
      <c r="F448" s="55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T448" s="65"/>
      <c r="U448" s="98"/>
      <c r="V448" s="98"/>
      <c r="W448" s="98"/>
      <c r="X448" s="98"/>
      <c r="Y448" s="98"/>
      <c r="Z448" s="98"/>
      <c r="AC448" s="58"/>
      <c r="AD448" s="58"/>
      <c r="AE448" s="58"/>
      <c r="AF448" s="58"/>
      <c r="AG448" s="58"/>
      <c r="AH448" s="58"/>
      <c r="AI448" s="58"/>
      <c r="DR448" s="65"/>
    </row>
    <row r="449" spans="1:122" ht="15" x14ac:dyDescent="0.2">
      <c r="A449" s="74">
        <v>441</v>
      </c>
      <c r="B449" s="345"/>
      <c r="C449" s="55"/>
      <c r="D449" s="55"/>
      <c r="E449" s="55"/>
      <c r="F449" s="55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T449" s="65"/>
      <c r="U449" s="98"/>
      <c r="V449" s="98"/>
      <c r="W449" s="98"/>
      <c r="X449" s="98"/>
      <c r="Y449" s="98"/>
      <c r="Z449" s="98"/>
      <c r="AC449" s="58"/>
      <c r="AD449" s="58"/>
      <c r="AE449" s="58"/>
      <c r="AF449" s="58"/>
      <c r="AG449" s="58"/>
      <c r="AH449" s="58"/>
      <c r="AI449" s="58"/>
      <c r="DR449" s="65"/>
    </row>
    <row r="450" spans="1:122" ht="15" x14ac:dyDescent="0.2">
      <c r="A450" s="74">
        <v>442</v>
      </c>
      <c r="B450" s="345"/>
      <c r="C450" s="55"/>
      <c r="D450" s="55"/>
      <c r="E450" s="55"/>
      <c r="F450" s="5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T450" s="65"/>
      <c r="U450" s="98"/>
      <c r="V450" s="98"/>
      <c r="W450" s="98"/>
      <c r="X450" s="98"/>
      <c r="Y450" s="98"/>
      <c r="Z450" s="98"/>
      <c r="AC450" s="58"/>
      <c r="AD450" s="58"/>
      <c r="AE450" s="58"/>
      <c r="AF450" s="58"/>
      <c r="AG450" s="58"/>
      <c r="AH450" s="58"/>
      <c r="AI450" s="58"/>
      <c r="DR450" s="65"/>
    </row>
    <row r="451" spans="1:122" ht="15" x14ac:dyDescent="0.2">
      <c r="A451" s="74">
        <v>443</v>
      </c>
      <c r="B451" s="345"/>
      <c r="C451" s="55"/>
      <c r="D451" s="55"/>
      <c r="E451" s="55"/>
      <c r="F451" s="5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T451" s="65"/>
      <c r="U451" s="98"/>
      <c r="V451" s="98"/>
      <c r="W451" s="98"/>
      <c r="X451" s="98"/>
      <c r="Y451" s="98"/>
      <c r="Z451" s="98"/>
      <c r="AC451" s="58"/>
      <c r="AD451" s="58"/>
      <c r="AE451" s="58"/>
      <c r="AF451" s="58"/>
      <c r="AG451" s="58"/>
      <c r="AH451" s="58"/>
      <c r="AI451" s="58"/>
      <c r="DR451" s="65"/>
    </row>
    <row r="452" spans="1:122" ht="15" x14ac:dyDescent="0.2">
      <c r="A452" s="74">
        <v>444</v>
      </c>
      <c r="B452" s="345"/>
      <c r="C452" s="55"/>
      <c r="D452" s="55"/>
      <c r="E452" s="55"/>
      <c r="F452" s="5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T452" s="65"/>
      <c r="U452" s="98"/>
      <c r="V452" s="98"/>
      <c r="W452" s="98"/>
      <c r="X452" s="98"/>
      <c r="Y452" s="98"/>
      <c r="Z452" s="98"/>
      <c r="AC452" s="58"/>
      <c r="AD452" s="58"/>
      <c r="AE452" s="58"/>
      <c r="AF452" s="58"/>
      <c r="AG452" s="58"/>
      <c r="AH452" s="58"/>
      <c r="AI452" s="58"/>
      <c r="DR452" s="65"/>
    </row>
    <row r="453" spans="1:122" ht="15" x14ac:dyDescent="0.2">
      <c r="A453" s="74">
        <v>445</v>
      </c>
      <c r="B453" s="345"/>
      <c r="C453" s="55"/>
      <c r="D453" s="55"/>
      <c r="E453" s="55"/>
      <c r="F453" s="5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T453" s="65"/>
      <c r="U453" s="98"/>
      <c r="V453" s="98"/>
      <c r="W453" s="98"/>
      <c r="X453" s="98"/>
      <c r="Y453" s="98"/>
      <c r="Z453" s="98"/>
      <c r="AC453" s="58"/>
      <c r="AD453" s="58"/>
      <c r="AE453" s="58"/>
      <c r="AF453" s="58"/>
      <c r="AG453" s="58"/>
      <c r="AH453" s="58"/>
      <c r="AI453" s="58"/>
      <c r="DR453" s="65"/>
    </row>
    <row r="454" spans="1:122" ht="15" x14ac:dyDescent="0.2">
      <c r="A454" s="74">
        <v>446</v>
      </c>
      <c r="B454" s="345"/>
      <c r="C454" s="55"/>
      <c r="D454" s="55"/>
      <c r="E454" s="55"/>
      <c r="F454" s="5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T454" s="65"/>
      <c r="U454" s="98"/>
      <c r="V454" s="98"/>
      <c r="W454" s="98"/>
      <c r="X454" s="98"/>
      <c r="Y454" s="98"/>
      <c r="Z454" s="98"/>
      <c r="AC454" s="58"/>
      <c r="AD454" s="58"/>
      <c r="AE454" s="58"/>
      <c r="AF454" s="58"/>
      <c r="AG454" s="58"/>
      <c r="AH454" s="58"/>
      <c r="AI454" s="58"/>
      <c r="DR454" s="65"/>
    </row>
    <row r="455" spans="1:122" ht="15" x14ac:dyDescent="0.2">
      <c r="A455" s="74">
        <v>447</v>
      </c>
      <c r="B455" s="345"/>
      <c r="C455" s="55"/>
      <c r="D455" s="55"/>
      <c r="E455" s="55"/>
      <c r="F455" s="5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T455" s="65"/>
      <c r="U455" s="98"/>
      <c r="V455" s="98"/>
      <c r="W455" s="98"/>
      <c r="X455" s="98"/>
      <c r="Y455" s="98"/>
      <c r="Z455" s="98"/>
      <c r="AC455" s="58"/>
      <c r="AD455" s="58"/>
      <c r="AE455" s="58"/>
      <c r="AF455" s="58"/>
      <c r="AG455" s="58"/>
      <c r="AH455" s="58"/>
      <c r="AI455" s="58"/>
      <c r="DR455" s="65"/>
    </row>
    <row r="456" spans="1:122" ht="15" x14ac:dyDescent="0.2">
      <c r="A456" s="74">
        <v>448</v>
      </c>
      <c r="B456" s="345"/>
      <c r="C456" s="55"/>
      <c r="D456" s="55"/>
      <c r="E456" s="55"/>
      <c r="F456" s="5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T456" s="65"/>
      <c r="U456" s="98"/>
      <c r="V456" s="98"/>
      <c r="W456" s="98"/>
      <c r="X456" s="98"/>
      <c r="Y456" s="98"/>
      <c r="Z456" s="98"/>
      <c r="AC456" s="58"/>
      <c r="AD456" s="58"/>
      <c r="AE456" s="58"/>
      <c r="AF456" s="58"/>
      <c r="AG456" s="58"/>
      <c r="AH456" s="58"/>
      <c r="AI456" s="58"/>
      <c r="DR456" s="65"/>
    </row>
    <row r="457" spans="1:122" ht="15" x14ac:dyDescent="0.2">
      <c r="A457" s="74">
        <v>449</v>
      </c>
      <c r="B457" s="345"/>
      <c r="C457" s="55"/>
      <c r="D457" s="55"/>
      <c r="E457" s="55"/>
      <c r="F457" s="5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T457" s="65"/>
      <c r="U457" s="98"/>
      <c r="V457" s="98"/>
      <c r="W457" s="98"/>
      <c r="X457" s="98"/>
      <c r="Y457" s="98"/>
      <c r="Z457" s="98"/>
      <c r="AC457" s="58"/>
      <c r="AD457" s="58"/>
      <c r="AE457" s="58"/>
      <c r="AF457" s="58"/>
      <c r="AG457" s="58"/>
      <c r="AH457" s="58"/>
      <c r="AI457" s="58"/>
      <c r="DR457" s="65"/>
    </row>
    <row r="458" spans="1:122" ht="15" x14ac:dyDescent="0.2">
      <c r="A458" s="74">
        <v>450</v>
      </c>
      <c r="B458" s="345"/>
      <c r="C458" s="55"/>
      <c r="D458" s="55"/>
      <c r="E458" s="55"/>
      <c r="F458" s="5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T458" s="65"/>
      <c r="U458" s="98"/>
      <c r="V458" s="98"/>
      <c r="W458" s="98"/>
      <c r="X458" s="98"/>
      <c r="Y458" s="98"/>
      <c r="Z458" s="98"/>
      <c r="AC458" s="58"/>
      <c r="AD458" s="58"/>
      <c r="AE458" s="58"/>
      <c r="AF458" s="58"/>
      <c r="AG458" s="58"/>
      <c r="AH458" s="58"/>
      <c r="AI458" s="58"/>
      <c r="DR458" s="65"/>
    </row>
    <row r="459" spans="1:122" ht="15" x14ac:dyDescent="0.2">
      <c r="A459" s="74">
        <v>451</v>
      </c>
      <c r="B459" s="345"/>
      <c r="C459" s="55"/>
      <c r="D459" s="55"/>
      <c r="E459" s="55"/>
      <c r="F459" s="5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T459" s="65"/>
      <c r="U459" s="98"/>
      <c r="V459" s="98"/>
      <c r="W459" s="98"/>
      <c r="X459" s="98"/>
      <c r="Y459" s="98"/>
      <c r="Z459" s="98"/>
      <c r="AC459" s="58"/>
      <c r="AD459" s="58"/>
      <c r="AE459" s="58"/>
      <c r="AF459" s="58"/>
      <c r="AG459" s="58"/>
      <c r="AH459" s="58"/>
      <c r="AI459" s="58"/>
      <c r="DR459" s="65"/>
    </row>
    <row r="460" spans="1:122" ht="15" x14ac:dyDescent="0.2">
      <c r="A460" s="74">
        <v>452</v>
      </c>
      <c r="B460" s="345"/>
      <c r="C460" s="55"/>
      <c r="D460" s="55"/>
      <c r="E460" s="55"/>
      <c r="F460" s="5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T460" s="65"/>
      <c r="U460" s="98"/>
      <c r="V460" s="98"/>
      <c r="W460" s="98"/>
      <c r="X460" s="98"/>
      <c r="Y460" s="98"/>
      <c r="Z460" s="98"/>
      <c r="AC460" s="58"/>
      <c r="AD460" s="58"/>
      <c r="AE460" s="58"/>
      <c r="AF460" s="58"/>
      <c r="AG460" s="58"/>
      <c r="AH460" s="58"/>
      <c r="AI460" s="58"/>
      <c r="DR460" s="65"/>
    </row>
    <row r="461" spans="1:122" ht="15" x14ac:dyDescent="0.2">
      <c r="A461" s="74">
        <v>453</v>
      </c>
      <c r="B461" s="345"/>
      <c r="C461" s="55"/>
      <c r="D461" s="55"/>
      <c r="E461" s="55"/>
      <c r="F461" s="5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T461" s="65"/>
      <c r="U461" s="98"/>
      <c r="V461" s="98"/>
      <c r="W461" s="98"/>
      <c r="X461" s="98"/>
      <c r="Y461" s="98"/>
      <c r="Z461" s="98"/>
      <c r="AC461" s="58"/>
      <c r="AD461" s="58"/>
      <c r="AE461" s="58"/>
      <c r="AF461" s="58"/>
      <c r="AG461" s="58"/>
      <c r="AH461" s="58"/>
      <c r="AI461" s="58"/>
      <c r="DR461" s="65"/>
    </row>
    <row r="462" spans="1:122" ht="15" x14ac:dyDescent="0.2">
      <c r="A462" s="74">
        <v>454</v>
      </c>
      <c r="B462" s="345"/>
      <c r="C462" s="55"/>
      <c r="D462" s="55"/>
      <c r="E462" s="55"/>
      <c r="F462" s="5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T462" s="65"/>
      <c r="U462" s="98"/>
      <c r="V462" s="98"/>
      <c r="W462" s="98"/>
      <c r="X462" s="98"/>
      <c r="Y462" s="98"/>
      <c r="Z462" s="98"/>
      <c r="AC462" s="58"/>
      <c r="AD462" s="58"/>
      <c r="AE462" s="58"/>
      <c r="AF462" s="58"/>
      <c r="AG462" s="58"/>
      <c r="AH462" s="58"/>
      <c r="AI462" s="58"/>
      <c r="DR462" s="65"/>
    </row>
    <row r="463" spans="1:122" ht="15" x14ac:dyDescent="0.2">
      <c r="A463" s="74">
        <v>455</v>
      </c>
      <c r="B463" s="345"/>
      <c r="C463" s="55"/>
      <c r="D463" s="55"/>
      <c r="E463" s="55"/>
      <c r="F463" s="5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T463" s="65"/>
      <c r="U463" s="98"/>
      <c r="V463" s="98"/>
      <c r="W463" s="98"/>
      <c r="X463" s="98"/>
      <c r="Y463" s="98"/>
      <c r="Z463" s="98"/>
      <c r="AC463" s="58"/>
      <c r="AD463" s="58"/>
      <c r="AE463" s="58"/>
      <c r="AF463" s="58"/>
      <c r="AG463" s="58"/>
      <c r="AH463" s="58"/>
      <c r="AI463" s="58"/>
      <c r="DR463" s="65"/>
    </row>
    <row r="464" spans="1:122" ht="15" x14ac:dyDescent="0.2">
      <c r="A464" s="74">
        <v>456</v>
      </c>
      <c r="B464" s="345"/>
      <c r="C464" s="55"/>
      <c r="D464" s="55"/>
      <c r="E464" s="55"/>
      <c r="F464" s="5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T464" s="65"/>
      <c r="U464" s="98"/>
      <c r="V464" s="98"/>
      <c r="W464" s="98"/>
      <c r="X464" s="98"/>
      <c r="Y464" s="98"/>
      <c r="Z464" s="98"/>
      <c r="AC464" s="58"/>
      <c r="AD464" s="58"/>
      <c r="AE464" s="58"/>
      <c r="AF464" s="58"/>
      <c r="AG464" s="58"/>
      <c r="AH464" s="58"/>
      <c r="AI464" s="58"/>
      <c r="DR464" s="65"/>
    </row>
    <row r="465" spans="1:122" ht="15" x14ac:dyDescent="0.2">
      <c r="A465" s="74">
        <v>457</v>
      </c>
      <c r="B465" s="345"/>
      <c r="C465" s="55"/>
      <c r="D465" s="55"/>
      <c r="E465" s="55"/>
      <c r="F465" s="5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T465" s="65"/>
      <c r="U465" s="98"/>
      <c r="V465" s="98"/>
      <c r="W465" s="98"/>
      <c r="X465" s="98"/>
      <c r="Y465" s="98"/>
      <c r="Z465" s="98"/>
      <c r="AC465" s="58"/>
      <c r="AD465" s="58"/>
      <c r="AE465" s="58"/>
      <c r="AF465" s="58"/>
      <c r="AG465" s="58"/>
      <c r="AH465" s="58"/>
      <c r="AI465" s="58"/>
      <c r="DR465" s="65"/>
    </row>
    <row r="466" spans="1:122" ht="15" x14ac:dyDescent="0.2">
      <c r="A466" s="74">
        <v>458</v>
      </c>
      <c r="B466" s="345"/>
      <c r="C466" s="55"/>
      <c r="D466" s="55"/>
      <c r="E466" s="55"/>
      <c r="F466" s="5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T466" s="65"/>
      <c r="U466" s="98"/>
      <c r="V466" s="98"/>
      <c r="W466" s="98"/>
      <c r="X466" s="98"/>
      <c r="Y466" s="98"/>
      <c r="Z466" s="98"/>
      <c r="AC466" s="58"/>
      <c r="AD466" s="58"/>
      <c r="AE466" s="58"/>
      <c r="AF466" s="58"/>
      <c r="AG466" s="58"/>
      <c r="AH466" s="58"/>
      <c r="AI466" s="58"/>
      <c r="DR466" s="65"/>
    </row>
    <row r="467" spans="1:122" ht="15" x14ac:dyDescent="0.2">
      <c r="A467" s="74">
        <v>459</v>
      </c>
      <c r="B467" s="345"/>
      <c r="C467" s="55"/>
      <c r="D467" s="55"/>
      <c r="E467" s="55"/>
      <c r="F467" s="5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T467" s="65"/>
      <c r="U467" s="98"/>
      <c r="V467" s="98"/>
      <c r="W467" s="98"/>
      <c r="X467" s="98"/>
      <c r="Y467" s="98"/>
      <c r="Z467" s="98"/>
      <c r="AC467" s="58"/>
      <c r="AD467" s="58"/>
      <c r="AE467" s="58"/>
      <c r="AF467" s="58"/>
      <c r="AG467" s="58"/>
      <c r="AH467" s="58"/>
      <c r="AI467" s="58"/>
      <c r="DR467" s="65"/>
    </row>
    <row r="468" spans="1:122" ht="15" x14ac:dyDescent="0.2">
      <c r="A468" s="74">
        <v>460</v>
      </c>
      <c r="B468" s="345"/>
      <c r="C468" s="55"/>
      <c r="D468" s="55"/>
      <c r="E468" s="55"/>
      <c r="F468" s="5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T468" s="65"/>
      <c r="U468" s="98"/>
      <c r="V468" s="98"/>
      <c r="W468" s="98"/>
      <c r="X468" s="98"/>
      <c r="Y468" s="98"/>
      <c r="Z468" s="98"/>
      <c r="AC468" s="58"/>
      <c r="AD468" s="58"/>
      <c r="AE468" s="58"/>
      <c r="AF468" s="58"/>
      <c r="AG468" s="58"/>
      <c r="AH468" s="58"/>
      <c r="AI468" s="58"/>
      <c r="DR468" s="65"/>
    </row>
    <row r="469" spans="1:122" ht="15" x14ac:dyDescent="0.2">
      <c r="A469" s="74">
        <v>461</v>
      </c>
      <c r="B469" s="345"/>
      <c r="C469" s="55"/>
      <c r="D469" s="55"/>
      <c r="E469" s="55"/>
      <c r="F469" s="5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T469" s="65"/>
      <c r="U469" s="98"/>
      <c r="V469" s="98"/>
      <c r="W469" s="98"/>
      <c r="X469" s="98"/>
      <c r="Y469" s="98"/>
      <c r="Z469" s="98"/>
      <c r="AC469" s="58"/>
      <c r="AD469" s="58"/>
      <c r="AE469" s="58"/>
      <c r="AF469" s="58"/>
      <c r="AG469" s="58"/>
      <c r="AH469" s="58"/>
      <c r="AI469" s="58"/>
      <c r="DR469" s="65"/>
    </row>
    <row r="470" spans="1:122" ht="15" x14ac:dyDescent="0.2">
      <c r="A470" s="74">
        <v>462</v>
      </c>
      <c r="B470" s="345"/>
      <c r="C470" s="55"/>
      <c r="D470" s="55"/>
      <c r="E470" s="55"/>
      <c r="F470" s="5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T470" s="65"/>
      <c r="U470" s="98"/>
      <c r="V470" s="98"/>
      <c r="W470" s="98"/>
      <c r="X470" s="98"/>
      <c r="Y470" s="98"/>
      <c r="Z470" s="98"/>
      <c r="AC470" s="58"/>
      <c r="AD470" s="58"/>
      <c r="AE470" s="58"/>
      <c r="AF470" s="58"/>
      <c r="AG470" s="58"/>
      <c r="AH470" s="58"/>
      <c r="AI470" s="58"/>
      <c r="DR470" s="65"/>
    </row>
    <row r="471" spans="1:122" ht="15" x14ac:dyDescent="0.2">
      <c r="A471" s="74">
        <v>463</v>
      </c>
      <c r="B471" s="345"/>
      <c r="C471" s="55"/>
      <c r="D471" s="55"/>
      <c r="E471" s="55"/>
      <c r="F471" s="5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T471" s="65"/>
      <c r="U471" s="98"/>
      <c r="V471" s="98"/>
      <c r="W471" s="98"/>
      <c r="X471" s="98"/>
      <c r="Y471" s="98"/>
      <c r="Z471" s="98"/>
      <c r="AC471" s="58"/>
      <c r="AD471" s="58"/>
      <c r="AE471" s="58"/>
      <c r="AF471" s="58"/>
      <c r="AG471" s="58"/>
      <c r="AH471" s="58"/>
      <c r="AI471" s="58"/>
      <c r="DR471" s="65"/>
    </row>
    <row r="472" spans="1:122" ht="15" x14ac:dyDescent="0.2">
      <c r="A472" s="74">
        <v>464</v>
      </c>
      <c r="B472" s="345"/>
      <c r="C472" s="55"/>
      <c r="D472" s="55"/>
      <c r="E472" s="55"/>
      <c r="F472" s="5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T472" s="65"/>
      <c r="U472" s="98"/>
      <c r="V472" s="98"/>
      <c r="W472" s="98"/>
      <c r="X472" s="98"/>
      <c r="Y472" s="98"/>
      <c r="Z472" s="98"/>
      <c r="AC472" s="58"/>
      <c r="AD472" s="58"/>
      <c r="AE472" s="58"/>
      <c r="AF472" s="58"/>
      <c r="AG472" s="58"/>
      <c r="AH472" s="58"/>
      <c r="AI472" s="58"/>
      <c r="DR472" s="65"/>
    </row>
    <row r="473" spans="1:122" ht="15" x14ac:dyDescent="0.2">
      <c r="A473" s="74">
        <v>465</v>
      </c>
      <c r="B473" s="345"/>
      <c r="C473" s="55"/>
      <c r="D473" s="55"/>
      <c r="E473" s="55"/>
      <c r="F473" s="5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T473" s="65"/>
      <c r="U473" s="98"/>
      <c r="V473" s="98"/>
      <c r="W473" s="98"/>
      <c r="X473" s="98"/>
      <c r="Y473" s="98"/>
      <c r="Z473" s="98"/>
      <c r="AC473" s="58"/>
      <c r="AD473" s="58"/>
      <c r="AE473" s="58"/>
      <c r="AF473" s="58"/>
      <c r="AG473" s="58"/>
      <c r="AH473" s="58"/>
      <c r="AI473" s="58"/>
      <c r="DR473" s="65"/>
    </row>
    <row r="474" spans="1:122" ht="15" x14ac:dyDescent="0.2">
      <c r="A474" s="74">
        <v>466</v>
      </c>
      <c r="B474" s="345"/>
      <c r="C474" s="55"/>
      <c r="D474" s="55"/>
      <c r="E474" s="55"/>
      <c r="F474" s="5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T474" s="65"/>
      <c r="U474" s="98"/>
      <c r="V474" s="98"/>
      <c r="W474" s="98"/>
      <c r="X474" s="98"/>
      <c r="Y474" s="98"/>
      <c r="Z474" s="98"/>
      <c r="AC474" s="58"/>
      <c r="AD474" s="58"/>
      <c r="AE474" s="58"/>
      <c r="AF474" s="58"/>
      <c r="AG474" s="58"/>
      <c r="AH474" s="58"/>
      <c r="AI474" s="58"/>
      <c r="DR474" s="65"/>
    </row>
    <row r="475" spans="1:122" ht="15" x14ac:dyDescent="0.2">
      <c r="A475" s="74">
        <v>467</v>
      </c>
      <c r="B475" s="345"/>
      <c r="C475" s="55"/>
      <c r="D475" s="55"/>
      <c r="E475" s="55"/>
      <c r="F475" s="5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T475" s="65"/>
      <c r="U475" s="98"/>
      <c r="V475" s="98"/>
      <c r="W475" s="98"/>
      <c r="X475" s="98"/>
      <c r="Y475" s="98"/>
      <c r="Z475" s="98"/>
      <c r="AC475" s="58"/>
      <c r="AD475" s="58"/>
      <c r="AE475" s="58"/>
      <c r="AF475" s="58"/>
      <c r="AG475" s="58"/>
      <c r="AH475" s="58"/>
      <c r="AI475" s="58"/>
      <c r="DR475" s="65"/>
    </row>
    <row r="476" spans="1:122" ht="15" x14ac:dyDescent="0.2">
      <c r="A476" s="74">
        <v>468</v>
      </c>
      <c r="B476" s="345"/>
      <c r="C476" s="55"/>
      <c r="D476" s="55"/>
      <c r="E476" s="55"/>
      <c r="F476" s="5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T476" s="65"/>
      <c r="U476" s="98"/>
      <c r="V476" s="98"/>
      <c r="W476" s="98"/>
      <c r="X476" s="98"/>
      <c r="Y476" s="98"/>
      <c r="Z476" s="98"/>
      <c r="AC476" s="58"/>
      <c r="AD476" s="58"/>
      <c r="AE476" s="58"/>
      <c r="AF476" s="58"/>
      <c r="AG476" s="58"/>
      <c r="AH476" s="58"/>
      <c r="AI476" s="58"/>
      <c r="DR476" s="65"/>
    </row>
    <row r="477" spans="1:122" ht="15" x14ac:dyDescent="0.2">
      <c r="A477" s="74">
        <v>469</v>
      </c>
      <c r="B477" s="345"/>
      <c r="C477" s="55"/>
      <c r="D477" s="55"/>
      <c r="E477" s="55"/>
      <c r="F477" s="5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T477" s="65"/>
      <c r="U477" s="98"/>
      <c r="V477" s="98"/>
      <c r="W477" s="98"/>
      <c r="X477" s="98"/>
      <c r="Y477" s="98"/>
      <c r="Z477" s="98"/>
      <c r="AC477" s="58"/>
      <c r="AD477" s="58"/>
      <c r="AE477" s="58"/>
      <c r="AF477" s="58"/>
      <c r="AG477" s="58"/>
      <c r="AH477" s="58"/>
      <c r="AI477" s="58"/>
      <c r="DR477" s="65"/>
    </row>
    <row r="478" spans="1:122" ht="15" x14ac:dyDescent="0.2">
      <c r="A478" s="74">
        <v>470</v>
      </c>
      <c r="B478" s="345"/>
      <c r="C478" s="55"/>
      <c r="D478" s="55"/>
      <c r="E478" s="55"/>
      <c r="F478" s="5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T478" s="65"/>
      <c r="U478" s="98"/>
      <c r="V478" s="98"/>
      <c r="W478" s="98"/>
      <c r="X478" s="98"/>
      <c r="Y478" s="98"/>
      <c r="Z478" s="98"/>
      <c r="AC478" s="58"/>
      <c r="AD478" s="58"/>
      <c r="AE478" s="58"/>
      <c r="AF478" s="58"/>
      <c r="AG478" s="58"/>
      <c r="AH478" s="58"/>
      <c r="AI478" s="58"/>
      <c r="DR478" s="65"/>
    </row>
    <row r="479" spans="1:122" ht="15" x14ac:dyDescent="0.2">
      <c r="A479" s="74">
        <v>471</v>
      </c>
      <c r="B479" s="345"/>
      <c r="C479" s="55"/>
      <c r="D479" s="55"/>
      <c r="E479" s="55"/>
      <c r="F479" s="5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T479" s="65"/>
      <c r="U479" s="98"/>
      <c r="V479" s="98"/>
      <c r="W479" s="98"/>
      <c r="X479" s="98"/>
      <c r="Y479" s="98"/>
      <c r="Z479" s="98"/>
      <c r="AC479" s="58"/>
      <c r="AD479" s="58"/>
      <c r="AE479" s="58"/>
      <c r="AF479" s="58"/>
      <c r="AG479" s="58"/>
      <c r="AH479" s="58"/>
      <c r="AI479" s="58"/>
      <c r="DR479" s="65"/>
    </row>
    <row r="480" spans="1:122" ht="15" x14ac:dyDescent="0.2">
      <c r="A480" s="74">
        <v>472</v>
      </c>
      <c r="B480" s="345"/>
      <c r="C480" s="55"/>
      <c r="D480" s="55"/>
      <c r="E480" s="55"/>
      <c r="F480" s="5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T480" s="65"/>
      <c r="U480" s="98"/>
      <c r="V480" s="98"/>
      <c r="W480" s="98"/>
      <c r="X480" s="98"/>
      <c r="Y480" s="98"/>
      <c r="Z480" s="98"/>
      <c r="AC480" s="58"/>
      <c r="AD480" s="58"/>
      <c r="AE480" s="58"/>
      <c r="AF480" s="58"/>
      <c r="AG480" s="58"/>
      <c r="AH480" s="58"/>
      <c r="AI480" s="58"/>
      <c r="DR480" s="65"/>
    </row>
    <row r="481" spans="1:122" ht="15" x14ac:dyDescent="0.2">
      <c r="A481" s="74">
        <v>473</v>
      </c>
      <c r="B481" s="345"/>
      <c r="C481" s="55"/>
      <c r="D481" s="55"/>
      <c r="E481" s="55"/>
      <c r="F481" s="5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T481" s="65"/>
      <c r="U481" s="98"/>
      <c r="V481" s="98"/>
      <c r="W481" s="98"/>
      <c r="X481" s="98"/>
      <c r="Y481" s="98"/>
      <c r="Z481" s="98"/>
      <c r="AC481" s="58"/>
      <c r="AD481" s="58"/>
      <c r="AE481" s="58"/>
      <c r="AF481" s="58"/>
      <c r="AG481" s="58"/>
      <c r="AH481" s="58"/>
      <c r="AI481" s="58"/>
      <c r="DR481" s="65"/>
    </row>
    <row r="482" spans="1:122" ht="15" x14ac:dyDescent="0.2">
      <c r="A482" s="74">
        <v>474</v>
      </c>
      <c r="B482" s="345"/>
      <c r="C482" s="55"/>
      <c r="D482" s="55"/>
      <c r="E482" s="55"/>
      <c r="F482" s="5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T482" s="65"/>
      <c r="U482" s="98"/>
      <c r="V482" s="98"/>
      <c r="W482" s="98"/>
      <c r="X482" s="98"/>
      <c r="Y482" s="98"/>
      <c r="Z482" s="98"/>
      <c r="AC482" s="58"/>
      <c r="AD482" s="58"/>
      <c r="AE482" s="58"/>
      <c r="AF482" s="58"/>
      <c r="AG482" s="58"/>
      <c r="AH482" s="58"/>
      <c r="AI482" s="58"/>
      <c r="DR482" s="65"/>
    </row>
    <row r="483" spans="1:122" ht="15" x14ac:dyDescent="0.2">
      <c r="A483" s="74">
        <v>475</v>
      </c>
      <c r="B483" s="345"/>
      <c r="C483" s="55"/>
      <c r="D483" s="55"/>
      <c r="E483" s="55"/>
      <c r="F483" s="5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T483" s="65"/>
      <c r="U483" s="98"/>
      <c r="V483" s="98"/>
      <c r="W483" s="98"/>
      <c r="X483" s="98"/>
      <c r="Y483" s="98"/>
      <c r="Z483" s="98"/>
      <c r="AC483" s="58"/>
      <c r="AD483" s="58"/>
      <c r="AE483" s="58"/>
      <c r="AF483" s="58"/>
      <c r="AG483" s="58"/>
      <c r="AH483" s="58"/>
      <c r="AI483" s="58"/>
      <c r="DR483" s="65"/>
    </row>
    <row r="484" spans="1:122" ht="15" x14ac:dyDescent="0.2">
      <c r="A484" s="74">
        <v>476</v>
      </c>
      <c r="B484" s="345"/>
      <c r="C484" s="55"/>
      <c r="D484" s="55"/>
      <c r="E484" s="55"/>
      <c r="F484" s="5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T484" s="65"/>
      <c r="U484" s="98"/>
      <c r="V484" s="98"/>
      <c r="W484" s="98"/>
      <c r="X484" s="98"/>
      <c r="Y484" s="98"/>
      <c r="Z484" s="98"/>
      <c r="AC484" s="58"/>
      <c r="AD484" s="58"/>
      <c r="AE484" s="58"/>
      <c r="AF484" s="58"/>
      <c r="AG484" s="58"/>
      <c r="AH484" s="58"/>
      <c r="AI484" s="58"/>
      <c r="DR484" s="65"/>
    </row>
    <row r="485" spans="1:122" ht="15" x14ac:dyDescent="0.2">
      <c r="A485" s="74">
        <v>477</v>
      </c>
      <c r="B485" s="345"/>
      <c r="C485" s="55"/>
      <c r="D485" s="55"/>
      <c r="E485" s="55"/>
      <c r="F485" s="5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T485" s="65"/>
      <c r="U485" s="98"/>
      <c r="V485" s="98"/>
      <c r="W485" s="98"/>
      <c r="X485" s="98"/>
      <c r="Y485" s="98"/>
      <c r="Z485" s="98"/>
      <c r="AC485" s="58"/>
      <c r="AD485" s="58"/>
      <c r="AE485" s="58"/>
      <c r="AF485" s="58"/>
      <c r="AG485" s="58"/>
      <c r="AH485" s="58"/>
      <c r="AI485" s="58"/>
      <c r="DR485" s="65"/>
    </row>
    <row r="486" spans="1:122" ht="15" x14ac:dyDescent="0.2">
      <c r="A486" s="74">
        <v>478</v>
      </c>
      <c r="B486" s="345"/>
      <c r="C486" s="55"/>
      <c r="D486" s="55"/>
      <c r="E486" s="55"/>
      <c r="F486" s="5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T486" s="65"/>
      <c r="U486" s="98"/>
      <c r="V486" s="98"/>
      <c r="W486" s="98"/>
      <c r="X486" s="98"/>
      <c r="Y486" s="98"/>
      <c r="Z486" s="98"/>
      <c r="AC486" s="58"/>
      <c r="AD486" s="58"/>
      <c r="AE486" s="58"/>
      <c r="AF486" s="58"/>
      <c r="AG486" s="58"/>
      <c r="AH486" s="58"/>
      <c r="AI486" s="58"/>
      <c r="DR486" s="65"/>
    </row>
    <row r="487" spans="1:122" ht="15" x14ac:dyDescent="0.2">
      <c r="A487" s="74">
        <v>479</v>
      </c>
      <c r="B487" s="345"/>
      <c r="C487" s="55"/>
      <c r="D487" s="55"/>
      <c r="E487" s="55"/>
      <c r="F487" s="5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T487" s="65"/>
      <c r="U487" s="98"/>
      <c r="V487" s="98"/>
      <c r="W487" s="98"/>
      <c r="X487" s="98"/>
      <c r="Y487" s="98"/>
      <c r="Z487" s="98"/>
      <c r="AC487" s="58"/>
      <c r="AD487" s="58"/>
      <c r="AE487" s="58"/>
      <c r="AF487" s="58"/>
      <c r="AG487" s="58"/>
      <c r="AH487" s="58"/>
      <c r="AI487" s="58"/>
      <c r="DR487" s="65"/>
    </row>
    <row r="488" spans="1:122" ht="15" x14ac:dyDescent="0.2">
      <c r="A488" s="74">
        <v>480</v>
      </c>
      <c r="B488" s="345"/>
      <c r="C488" s="55"/>
      <c r="D488" s="55"/>
      <c r="E488" s="55"/>
      <c r="F488" s="5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T488" s="65"/>
      <c r="U488" s="98"/>
      <c r="V488" s="98"/>
      <c r="W488" s="98"/>
      <c r="X488" s="98"/>
      <c r="Y488" s="98"/>
      <c r="Z488" s="98"/>
      <c r="AC488" s="58"/>
      <c r="AD488" s="58"/>
      <c r="AE488" s="58"/>
      <c r="AF488" s="58"/>
      <c r="AG488" s="58"/>
      <c r="AH488" s="58"/>
      <c r="AI488" s="58"/>
      <c r="DR488" s="65"/>
    </row>
    <row r="489" spans="1:122" ht="15" x14ac:dyDescent="0.2">
      <c r="A489" s="74">
        <v>481</v>
      </c>
      <c r="B489" s="345"/>
      <c r="C489" s="55"/>
      <c r="D489" s="55"/>
      <c r="E489" s="55"/>
      <c r="F489" s="5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T489" s="65"/>
      <c r="U489" s="98"/>
      <c r="V489" s="98"/>
      <c r="W489" s="98"/>
      <c r="X489" s="98"/>
      <c r="Y489" s="98"/>
      <c r="Z489" s="98"/>
      <c r="AC489" s="58"/>
      <c r="AD489" s="58"/>
      <c r="AE489" s="58"/>
      <c r="AF489" s="58"/>
      <c r="AG489" s="58"/>
      <c r="AH489" s="58"/>
      <c r="AI489" s="58"/>
      <c r="DR489" s="65"/>
    </row>
    <row r="490" spans="1:122" ht="15" x14ac:dyDescent="0.2">
      <c r="A490" s="74">
        <v>482</v>
      </c>
      <c r="B490" s="345"/>
      <c r="C490" s="55"/>
      <c r="D490" s="55"/>
      <c r="E490" s="55"/>
      <c r="F490" s="5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T490" s="65"/>
      <c r="U490" s="98"/>
      <c r="V490" s="98"/>
      <c r="W490" s="98"/>
      <c r="X490" s="98"/>
      <c r="Y490" s="98"/>
      <c r="Z490" s="98"/>
      <c r="AC490" s="58"/>
      <c r="AD490" s="58"/>
      <c r="AE490" s="58"/>
      <c r="AF490" s="58"/>
      <c r="AG490" s="58"/>
      <c r="AH490" s="58"/>
      <c r="AI490" s="58"/>
      <c r="DR490" s="65"/>
    </row>
    <row r="491" spans="1:122" ht="15" x14ac:dyDescent="0.2">
      <c r="A491" s="74">
        <v>483</v>
      </c>
      <c r="B491" s="345"/>
      <c r="C491" s="55"/>
      <c r="D491" s="55"/>
      <c r="E491" s="55"/>
      <c r="F491" s="5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T491" s="65"/>
      <c r="U491" s="98"/>
      <c r="V491" s="98"/>
      <c r="W491" s="98"/>
      <c r="X491" s="98"/>
      <c r="Y491" s="98"/>
      <c r="Z491" s="98"/>
      <c r="AC491" s="58"/>
      <c r="AD491" s="58"/>
      <c r="AE491" s="58"/>
      <c r="AF491" s="58"/>
      <c r="AG491" s="58"/>
      <c r="AH491" s="58"/>
      <c r="AI491" s="58"/>
      <c r="DR491" s="65"/>
    </row>
    <row r="492" spans="1:122" ht="15" x14ac:dyDescent="0.2">
      <c r="A492" s="74">
        <v>484</v>
      </c>
      <c r="B492" s="345"/>
      <c r="C492" s="55"/>
      <c r="D492" s="55"/>
      <c r="E492" s="55"/>
      <c r="F492" s="5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T492" s="65"/>
      <c r="U492" s="98"/>
      <c r="V492" s="98"/>
      <c r="W492" s="98"/>
      <c r="X492" s="98"/>
      <c r="Y492" s="98"/>
      <c r="Z492" s="98"/>
      <c r="AC492" s="58"/>
      <c r="AD492" s="58"/>
      <c r="AE492" s="58"/>
      <c r="AF492" s="58"/>
      <c r="AG492" s="58"/>
      <c r="AH492" s="58"/>
      <c r="AI492" s="58"/>
      <c r="DR492" s="65"/>
    </row>
    <row r="493" spans="1:122" ht="15" x14ac:dyDescent="0.2">
      <c r="A493" s="74">
        <v>485</v>
      </c>
      <c r="B493" s="345"/>
      <c r="C493" s="55"/>
      <c r="D493" s="55"/>
      <c r="E493" s="55"/>
      <c r="F493" s="5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T493" s="65"/>
      <c r="U493" s="98"/>
      <c r="V493" s="98"/>
      <c r="W493" s="98"/>
      <c r="X493" s="98"/>
      <c r="Y493" s="98"/>
      <c r="Z493" s="98"/>
      <c r="AC493" s="58"/>
      <c r="AD493" s="58"/>
      <c r="AE493" s="58"/>
      <c r="AF493" s="58"/>
      <c r="AG493" s="58"/>
      <c r="AH493" s="58"/>
      <c r="AI493" s="58"/>
      <c r="DR493" s="65"/>
    </row>
    <row r="494" spans="1:122" ht="15" x14ac:dyDescent="0.2">
      <c r="A494" s="74">
        <v>486</v>
      </c>
      <c r="B494" s="345"/>
      <c r="C494" s="55"/>
      <c r="D494" s="55"/>
      <c r="E494" s="55"/>
      <c r="F494" s="5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T494" s="65"/>
      <c r="U494" s="98"/>
      <c r="V494" s="98"/>
      <c r="W494" s="98"/>
      <c r="X494" s="98"/>
      <c r="Y494" s="98"/>
      <c r="Z494" s="98"/>
      <c r="AC494" s="58"/>
      <c r="AD494" s="58"/>
      <c r="AE494" s="58"/>
      <c r="AF494" s="58"/>
      <c r="AG494" s="58"/>
      <c r="AH494" s="58"/>
      <c r="AI494" s="58"/>
      <c r="DR494" s="65"/>
    </row>
    <row r="495" spans="1:122" ht="15" x14ac:dyDescent="0.2">
      <c r="A495" s="74">
        <v>487</v>
      </c>
      <c r="B495" s="345"/>
      <c r="C495" s="55"/>
      <c r="D495" s="55"/>
      <c r="E495" s="55"/>
      <c r="F495" s="5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T495" s="65"/>
      <c r="U495" s="98"/>
      <c r="V495" s="98"/>
      <c r="W495" s="98"/>
      <c r="X495" s="98"/>
      <c r="Y495" s="98"/>
      <c r="Z495" s="98"/>
      <c r="AC495" s="58"/>
      <c r="AD495" s="58"/>
      <c r="AE495" s="58"/>
      <c r="AF495" s="58"/>
      <c r="AG495" s="58"/>
      <c r="AH495" s="58"/>
      <c r="AI495" s="58"/>
      <c r="DR495" s="65"/>
    </row>
    <row r="496" spans="1:122" ht="15" x14ac:dyDescent="0.2">
      <c r="A496" s="74">
        <v>488</v>
      </c>
      <c r="B496" s="345"/>
      <c r="C496" s="55"/>
      <c r="D496" s="55"/>
      <c r="E496" s="55"/>
      <c r="F496" s="5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T496" s="65"/>
      <c r="U496" s="98"/>
      <c r="V496" s="98"/>
      <c r="W496" s="98"/>
      <c r="X496" s="98"/>
      <c r="Y496" s="98"/>
      <c r="Z496" s="98"/>
      <c r="AC496" s="58"/>
      <c r="AD496" s="58"/>
      <c r="AE496" s="58"/>
      <c r="AF496" s="58"/>
      <c r="AG496" s="58"/>
      <c r="AH496" s="58"/>
      <c r="AI496" s="58"/>
      <c r="DR496" s="65"/>
    </row>
    <row r="497" spans="1:122" ht="15" x14ac:dyDescent="0.2">
      <c r="A497" s="74">
        <v>489</v>
      </c>
      <c r="B497" s="345"/>
      <c r="C497" s="55"/>
      <c r="D497" s="55"/>
      <c r="E497" s="55"/>
      <c r="F497" s="5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T497" s="65"/>
      <c r="U497" s="98"/>
      <c r="V497" s="98"/>
      <c r="W497" s="98"/>
      <c r="X497" s="98"/>
      <c r="Y497" s="98"/>
      <c r="Z497" s="98"/>
      <c r="AC497" s="58"/>
      <c r="AD497" s="58"/>
      <c r="AE497" s="58"/>
      <c r="AF497" s="58"/>
      <c r="AG497" s="58"/>
      <c r="AH497" s="58"/>
      <c r="AI497" s="58"/>
      <c r="DR497" s="65"/>
    </row>
    <row r="498" spans="1:122" ht="15" x14ac:dyDescent="0.2">
      <c r="A498" s="74">
        <v>490</v>
      </c>
      <c r="B498" s="345"/>
      <c r="C498" s="55"/>
      <c r="D498" s="55"/>
      <c r="E498" s="55"/>
      <c r="F498" s="5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T498" s="65"/>
      <c r="U498" s="98"/>
      <c r="V498" s="98"/>
      <c r="W498" s="98"/>
      <c r="X498" s="98"/>
      <c r="Y498" s="98"/>
      <c r="Z498" s="98"/>
      <c r="AC498" s="58"/>
      <c r="AD498" s="58"/>
      <c r="AE498" s="58"/>
      <c r="AF498" s="58"/>
      <c r="AG498" s="58"/>
      <c r="AH498" s="58"/>
      <c r="AI498" s="58"/>
      <c r="DR498" s="65"/>
    </row>
    <row r="499" spans="1:122" ht="15" x14ac:dyDescent="0.2">
      <c r="A499" s="74">
        <v>491</v>
      </c>
      <c r="B499" s="345"/>
      <c r="C499" s="55"/>
      <c r="D499" s="55"/>
      <c r="E499" s="55"/>
      <c r="F499" s="5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T499" s="65"/>
      <c r="U499" s="98"/>
      <c r="V499" s="98"/>
      <c r="W499" s="98"/>
      <c r="X499" s="98"/>
      <c r="Y499" s="98"/>
      <c r="Z499" s="98"/>
      <c r="AC499" s="58"/>
      <c r="AD499" s="58"/>
      <c r="AE499" s="58"/>
      <c r="AF499" s="58"/>
      <c r="AG499" s="58"/>
      <c r="AH499" s="58"/>
      <c r="AI499" s="58"/>
      <c r="DR499" s="65"/>
    </row>
    <row r="500" spans="1:122" ht="15" x14ac:dyDescent="0.2">
      <c r="A500" s="74">
        <v>492</v>
      </c>
      <c r="B500" s="345"/>
      <c r="C500" s="55"/>
      <c r="D500" s="55"/>
      <c r="E500" s="55"/>
      <c r="F500" s="5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T500" s="65"/>
      <c r="U500" s="98"/>
      <c r="V500" s="98"/>
      <c r="W500" s="98"/>
      <c r="X500" s="98"/>
      <c r="Y500" s="98"/>
      <c r="Z500" s="98"/>
      <c r="AC500" s="58"/>
      <c r="AD500" s="58"/>
      <c r="AE500" s="58"/>
      <c r="AF500" s="58"/>
      <c r="AG500" s="58"/>
      <c r="AH500" s="58"/>
      <c r="AI500" s="58"/>
      <c r="DR500" s="65"/>
    </row>
    <row r="501" spans="1:122" ht="15" x14ac:dyDescent="0.2">
      <c r="A501" s="74">
        <v>493</v>
      </c>
      <c r="B501" s="345"/>
      <c r="C501" s="55"/>
      <c r="D501" s="55"/>
      <c r="E501" s="55"/>
      <c r="F501" s="5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T501" s="65"/>
      <c r="U501" s="98"/>
      <c r="V501" s="98"/>
      <c r="W501" s="98"/>
      <c r="X501" s="98"/>
      <c r="Y501" s="98"/>
      <c r="Z501" s="98"/>
      <c r="AC501" s="58"/>
      <c r="AD501" s="58"/>
      <c r="AE501" s="58"/>
      <c r="AF501" s="58"/>
      <c r="AG501" s="58"/>
      <c r="AH501" s="58"/>
      <c r="AI501" s="58"/>
      <c r="DR501" s="65"/>
    </row>
    <row r="502" spans="1:122" ht="15" x14ac:dyDescent="0.2">
      <c r="A502" s="74">
        <v>494</v>
      </c>
      <c r="B502" s="345"/>
      <c r="C502" s="55"/>
      <c r="D502" s="55"/>
      <c r="E502" s="55"/>
      <c r="F502" s="5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T502" s="65"/>
      <c r="U502" s="98"/>
      <c r="V502" s="98"/>
      <c r="W502" s="98"/>
      <c r="X502" s="98"/>
      <c r="Y502" s="98"/>
      <c r="Z502" s="98"/>
      <c r="AC502" s="58"/>
      <c r="AD502" s="58"/>
      <c r="AE502" s="58"/>
      <c r="AF502" s="58"/>
      <c r="AG502" s="58"/>
      <c r="AH502" s="58"/>
      <c r="AI502" s="58"/>
      <c r="DR502" s="65"/>
    </row>
    <row r="503" spans="1:122" ht="15" x14ac:dyDescent="0.2">
      <c r="A503" s="74">
        <v>495</v>
      </c>
      <c r="B503" s="345"/>
      <c r="C503" s="55"/>
      <c r="D503" s="55"/>
      <c r="E503" s="55"/>
      <c r="F503" s="5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T503" s="65"/>
      <c r="U503" s="98"/>
      <c r="V503" s="98"/>
      <c r="W503" s="98"/>
      <c r="X503" s="98"/>
      <c r="Y503" s="98"/>
      <c r="Z503" s="98"/>
      <c r="AC503" s="58"/>
      <c r="AD503" s="58"/>
      <c r="AE503" s="58"/>
      <c r="AF503" s="58"/>
      <c r="AG503" s="58"/>
      <c r="AH503" s="58"/>
      <c r="AI503" s="58"/>
      <c r="DR503" s="65"/>
    </row>
    <row r="504" spans="1:122" ht="15" x14ac:dyDescent="0.2">
      <c r="A504" s="74">
        <v>496</v>
      </c>
      <c r="B504" s="345"/>
      <c r="C504" s="55"/>
      <c r="D504" s="55"/>
      <c r="E504" s="55"/>
      <c r="F504" s="5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T504" s="65"/>
      <c r="U504" s="98"/>
      <c r="V504" s="98"/>
      <c r="W504" s="98"/>
      <c r="X504" s="98"/>
      <c r="Y504" s="98"/>
      <c r="Z504" s="98"/>
      <c r="AC504" s="58"/>
      <c r="AD504" s="58"/>
      <c r="AE504" s="58"/>
      <c r="AF504" s="58"/>
      <c r="AG504" s="58"/>
      <c r="AH504" s="58"/>
      <c r="AI504" s="58"/>
      <c r="DR504" s="65"/>
    </row>
    <row r="505" spans="1:122" ht="15" x14ac:dyDescent="0.2">
      <c r="A505" s="74">
        <v>497</v>
      </c>
      <c r="B505" s="345"/>
      <c r="C505" s="55"/>
      <c r="D505" s="55"/>
      <c r="E505" s="55"/>
      <c r="F505" s="5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T505" s="65"/>
      <c r="U505" s="98"/>
      <c r="V505" s="98"/>
      <c r="W505" s="98"/>
      <c r="X505" s="98"/>
      <c r="Y505" s="98"/>
      <c r="Z505" s="98"/>
      <c r="AC505" s="58"/>
      <c r="AD505" s="58"/>
      <c r="AE505" s="58"/>
      <c r="AF505" s="58"/>
      <c r="AG505" s="58"/>
      <c r="AH505" s="58"/>
      <c r="AI505" s="58"/>
      <c r="DR505" s="65"/>
    </row>
    <row r="506" spans="1:122" ht="15" x14ac:dyDescent="0.2">
      <c r="A506" s="74">
        <v>498</v>
      </c>
      <c r="B506" s="345"/>
      <c r="C506" s="55"/>
      <c r="D506" s="55"/>
      <c r="E506" s="55"/>
      <c r="F506" s="5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T506" s="65"/>
      <c r="U506" s="98"/>
      <c r="V506" s="98"/>
      <c r="W506" s="98"/>
      <c r="X506" s="98"/>
      <c r="Y506" s="98"/>
      <c r="Z506" s="98"/>
      <c r="AC506" s="58"/>
      <c r="AD506" s="58"/>
      <c r="AE506" s="58"/>
      <c r="AF506" s="58"/>
      <c r="AG506" s="58"/>
      <c r="AH506" s="58"/>
      <c r="AI506" s="58"/>
      <c r="DR506" s="65"/>
    </row>
    <row r="507" spans="1:122" ht="15" x14ac:dyDescent="0.2">
      <c r="A507" s="74">
        <v>499</v>
      </c>
      <c r="B507" s="345"/>
      <c r="C507" s="55"/>
      <c r="D507" s="55"/>
      <c r="E507" s="55"/>
      <c r="F507" s="5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T507" s="65"/>
      <c r="U507" s="98"/>
      <c r="V507" s="98"/>
      <c r="W507" s="98"/>
      <c r="X507" s="98"/>
      <c r="Y507" s="98"/>
      <c r="Z507" s="98"/>
      <c r="AC507" s="58"/>
      <c r="AD507" s="58"/>
      <c r="AE507" s="58"/>
      <c r="AF507" s="58"/>
      <c r="AG507" s="58"/>
      <c r="AH507" s="58"/>
      <c r="AI507" s="58"/>
      <c r="DR507" s="65"/>
    </row>
    <row r="508" spans="1:122" ht="15" x14ac:dyDescent="0.2">
      <c r="A508" s="74">
        <v>500</v>
      </c>
      <c r="B508" s="345"/>
      <c r="C508" s="55"/>
      <c r="D508" s="55"/>
      <c r="E508" s="55"/>
      <c r="F508" s="5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T508" s="65"/>
      <c r="U508" s="98"/>
      <c r="V508" s="98"/>
      <c r="W508" s="98"/>
      <c r="X508" s="98"/>
      <c r="Y508" s="98"/>
      <c r="Z508" s="98"/>
      <c r="AC508" s="58"/>
      <c r="AD508" s="58"/>
      <c r="AE508" s="58"/>
      <c r="AF508" s="58"/>
      <c r="AG508" s="58"/>
      <c r="AH508" s="58"/>
      <c r="AI508" s="58"/>
      <c r="DR508" s="65"/>
    </row>
    <row r="509" spans="1:122" x14ac:dyDescent="0.2">
      <c r="A509" s="74">
        <v>501</v>
      </c>
      <c r="B509" s="71"/>
      <c r="C509" s="71"/>
      <c r="D509" s="71"/>
      <c r="E509" s="71"/>
      <c r="F509" s="71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T509" s="65"/>
      <c r="U509" s="98"/>
      <c r="V509" s="98"/>
      <c r="W509" s="98"/>
      <c r="X509" s="98"/>
      <c r="Y509" s="98"/>
      <c r="Z509" s="98"/>
      <c r="AC509" s="58"/>
      <c r="AD509" s="58"/>
      <c r="AE509" s="58"/>
      <c r="AF509" s="58"/>
      <c r="AG509" s="58"/>
      <c r="AH509" s="58"/>
      <c r="AI509" s="58"/>
      <c r="DR509" s="65"/>
    </row>
    <row r="510" spans="1:122" x14ac:dyDescent="0.2">
      <c r="A510" s="74">
        <v>502</v>
      </c>
      <c r="B510" s="71"/>
      <c r="C510" s="71"/>
      <c r="D510" s="71"/>
      <c r="E510" s="71"/>
      <c r="F510" s="71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T510" s="65"/>
      <c r="U510" s="98"/>
      <c r="V510" s="98"/>
      <c r="W510" s="98"/>
      <c r="X510" s="98"/>
      <c r="Y510" s="98"/>
      <c r="Z510" s="98"/>
      <c r="AC510" s="58"/>
      <c r="AD510" s="58"/>
      <c r="AE510" s="58"/>
      <c r="AF510" s="58"/>
      <c r="AG510" s="58"/>
      <c r="AH510" s="58"/>
      <c r="AI510" s="58"/>
      <c r="DR510" s="65"/>
    </row>
    <row r="511" spans="1:122" x14ac:dyDescent="0.2">
      <c r="A511" s="74">
        <v>503</v>
      </c>
      <c r="B511" s="71"/>
      <c r="C511" s="71"/>
      <c r="D511" s="71"/>
      <c r="E511" s="71"/>
      <c r="F511" s="71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T511" s="65"/>
      <c r="U511" s="98"/>
      <c r="V511" s="98"/>
      <c r="W511" s="98"/>
      <c r="X511" s="98"/>
      <c r="Y511" s="98"/>
      <c r="Z511" s="98"/>
      <c r="AC511" s="58"/>
      <c r="AD511" s="58"/>
      <c r="AE511" s="58"/>
      <c r="AF511" s="58"/>
      <c r="AG511" s="58"/>
      <c r="AH511" s="58"/>
      <c r="AI511" s="58"/>
      <c r="DR511" s="65"/>
    </row>
    <row r="512" spans="1:122" x14ac:dyDescent="0.2">
      <c r="A512" s="74">
        <v>504</v>
      </c>
      <c r="B512" s="71"/>
      <c r="C512" s="71"/>
      <c r="D512" s="71"/>
      <c r="E512" s="71"/>
      <c r="F512" s="71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T512" s="65"/>
      <c r="U512" s="98"/>
      <c r="V512" s="98"/>
      <c r="W512" s="98"/>
      <c r="X512" s="98"/>
      <c r="Y512" s="98"/>
      <c r="Z512" s="98"/>
      <c r="AC512" s="58"/>
      <c r="AD512" s="58"/>
      <c r="AE512" s="58"/>
      <c r="AF512" s="58"/>
      <c r="AG512" s="58"/>
      <c r="AH512" s="58"/>
      <c r="AI512" s="58"/>
      <c r="DR512" s="65"/>
    </row>
    <row r="513" spans="1:122" x14ac:dyDescent="0.2">
      <c r="A513" s="74">
        <v>505</v>
      </c>
      <c r="B513" s="71"/>
      <c r="C513" s="71"/>
      <c r="D513" s="71"/>
      <c r="E513" s="71"/>
      <c r="F513" s="71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T513" s="65"/>
      <c r="U513" s="98"/>
      <c r="V513" s="98"/>
      <c r="W513" s="98"/>
      <c r="X513" s="98"/>
      <c r="Y513" s="98"/>
      <c r="Z513" s="98"/>
      <c r="AC513" s="58"/>
      <c r="AD513" s="58"/>
      <c r="AE513" s="58"/>
      <c r="AF513" s="58"/>
      <c r="AG513" s="58"/>
      <c r="AH513" s="58"/>
      <c r="AI513" s="58"/>
      <c r="DR513" s="65"/>
    </row>
    <row r="514" spans="1:122" x14ac:dyDescent="0.2">
      <c r="A514" s="74">
        <v>506</v>
      </c>
      <c r="B514" s="71"/>
      <c r="C514" s="71"/>
      <c r="D514" s="71"/>
      <c r="E514" s="71"/>
      <c r="F514" s="71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T514" s="65"/>
      <c r="U514" s="98"/>
      <c r="V514" s="98"/>
      <c r="W514" s="98"/>
      <c r="X514" s="98"/>
      <c r="Y514" s="98"/>
      <c r="Z514" s="98"/>
      <c r="AC514" s="58"/>
      <c r="AD514" s="58"/>
      <c r="AE514" s="58"/>
      <c r="AF514" s="58"/>
      <c r="AG514" s="58"/>
      <c r="AH514" s="58"/>
      <c r="AI514" s="58"/>
      <c r="DR514" s="65"/>
    </row>
    <row r="515" spans="1:122" x14ac:dyDescent="0.2">
      <c r="A515" s="74">
        <v>507</v>
      </c>
      <c r="B515" s="71"/>
      <c r="C515" s="71"/>
      <c r="D515" s="71"/>
      <c r="E515" s="71"/>
      <c r="F515" s="71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T515" s="65"/>
      <c r="U515" s="98"/>
      <c r="V515" s="98"/>
      <c r="W515" s="98"/>
      <c r="X515" s="98"/>
      <c r="Y515" s="98"/>
      <c r="Z515" s="98"/>
      <c r="AC515" s="58"/>
      <c r="AD515" s="58"/>
      <c r="AE515" s="58"/>
      <c r="AF515" s="58"/>
      <c r="AG515" s="58"/>
      <c r="AH515" s="58"/>
      <c r="AI515" s="58"/>
      <c r="DR515" s="65"/>
    </row>
    <row r="516" spans="1:122" x14ac:dyDescent="0.2">
      <c r="A516" s="74">
        <v>508</v>
      </c>
      <c r="B516" s="71"/>
      <c r="C516" s="71"/>
      <c r="D516" s="71"/>
      <c r="E516" s="71"/>
      <c r="F516" s="71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T516" s="65"/>
      <c r="U516" s="98"/>
      <c r="V516" s="98"/>
      <c r="W516" s="98"/>
      <c r="X516" s="98"/>
      <c r="Y516" s="98"/>
      <c r="Z516" s="98"/>
      <c r="AC516" s="58"/>
      <c r="AD516" s="58"/>
      <c r="AE516" s="58"/>
      <c r="AF516" s="58"/>
      <c r="AG516" s="58"/>
      <c r="AH516" s="58"/>
      <c r="AI516" s="58"/>
      <c r="DR516" s="65"/>
    </row>
    <row r="517" spans="1:122" x14ac:dyDescent="0.2">
      <c r="A517" s="74">
        <v>509</v>
      </c>
      <c r="B517" s="71"/>
      <c r="C517" s="71"/>
      <c r="D517" s="71"/>
      <c r="E517" s="71"/>
      <c r="F517" s="71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T517" s="65"/>
      <c r="U517" s="98"/>
      <c r="V517" s="98"/>
      <c r="W517" s="98"/>
      <c r="X517" s="98"/>
      <c r="Y517" s="98"/>
      <c r="Z517" s="98"/>
      <c r="AC517" s="58"/>
      <c r="AD517" s="58"/>
      <c r="AE517" s="58"/>
      <c r="AF517" s="58"/>
      <c r="AG517" s="58"/>
      <c r="AH517" s="58"/>
      <c r="AI517" s="58"/>
      <c r="DR517" s="65"/>
    </row>
    <row r="518" spans="1:122" x14ac:dyDescent="0.2">
      <c r="A518" s="74">
        <v>510</v>
      </c>
      <c r="B518" s="71"/>
      <c r="C518" s="71"/>
      <c r="D518" s="71"/>
      <c r="E518" s="71"/>
      <c r="F518" s="71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T518" s="65"/>
      <c r="U518" s="98"/>
      <c r="V518" s="98"/>
      <c r="W518" s="98"/>
      <c r="X518" s="98"/>
      <c r="Y518" s="98"/>
      <c r="Z518" s="98"/>
      <c r="AC518" s="58"/>
      <c r="AD518" s="58"/>
      <c r="AE518" s="58"/>
      <c r="AF518" s="58"/>
      <c r="AG518" s="58"/>
      <c r="AH518" s="58"/>
      <c r="AI518" s="58"/>
      <c r="DR518" s="65"/>
    </row>
    <row r="519" spans="1:122" x14ac:dyDescent="0.2">
      <c r="A519" s="74">
        <v>511</v>
      </c>
      <c r="B519" s="71"/>
      <c r="C519" s="71"/>
      <c r="D519" s="71"/>
      <c r="E519" s="71"/>
      <c r="F519" s="71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T519" s="65"/>
      <c r="U519" s="98"/>
      <c r="V519" s="98"/>
      <c r="W519" s="98"/>
      <c r="X519" s="98"/>
      <c r="Y519" s="98"/>
      <c r="Z519" s="98"/>
      <c r="AC519" s="58"/>
      <c r="AD519" s="58"/>
      <c r="AE519" s="58"/>
      <c r="AF519" s="58"/>
      <c r="AG519" s="58"/>
      <c r="AH519" s="58"/>
      <c r="AI519" s="58"/>
      <c r="DR519" s="65"/>
    </row>
    <row r="520" spans="1:122" x14ac:dyDescent="0.2">
      <c r="A520" s="74">
        <v>512</v>
      </c>
      <c r="B520" s="71"/>
      <c r="C520" s="71"/>
      <c r="D520" s="71"/>
      <c r="E520" s="71"/>
      <c r="F520" s="71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T520" s="65"/>
      <c r="U520" s="98"/>
      <c r="V520" s="98"/>
      <c r="W520" s="98"/>
      <c r="X520" s="98"/>
      <c r="Y520" s="98"/>
      <c r="Z520" s="98"/>
      <c r="AC520" s="58"/>
      <c r="AD520" s="58"/>
      <c r="AE520" s="58"/>
      <c r="AF520" s="58"/>
      <c r="AG520" s="58"/>
      <c r="AH520" s="58"/>
      <c r="AI520" s="58"/>
      <c r="DR520" s="65"/>
    </row>
    <row r="521" spans="1:122" x14ac:dyDescent="0.2">
      <c r="A521" s="74">
        <v>513</v>
      </c>
      <c r="B521" s="71"/>
      <c r="C521" s="71"/>
      <c r="D521" s="71"/>
      <c r="E521" s="71"/>
      <c r="F521" s="71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T521" s="65"/>
      <c r="U521" s="98"/>
      <c r="V521" s="98"/>
      <c r="W521" s="98"/>
      <c r="X521" s="98"/>
      <c r="Y521" s="98"/>
      <c r="Z521" s="98"/>
      <c r="AC521" s="58"/>
      <c r="AD521" s="58"/>
      <c r="AE521" s="58"/>
      <c r="AF521" s="58"/>
      <c r="AG521" s="58"/>
      <c r="AH521" s="58"/>
      <c r="AI521" s="58"/>
      <c r="DR521" s="65"/>
    </row>
    <row r="522" spans="1:122" x14ac:dyDescent="0.2">
      <c r="A522" s="74">
        <v>514</v>
      </c>
      <c r="B522" s="71"/>
      <c r="C522" s="71"/>
      <c r="D522" s="71"/>
      <c r="E522" s="71"/>
      <c r="F522" s="71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T522" s="65"/>
      <c r="U522" s="98"/>
      <c r="V522" s="98"/>
      <c r="W522" s="98"/>
      <c r="X522" s="98"/>
      <c r="Y522" s="98"/>
      <c r="Z522" s="98"/>
      <c r="AC522" s="58"/>
      <c r="AD522" s="58"/>
      <c r="AE522" s="58"/>
      <c r="AF522" s="58"/>
      <c r="AG522" s="58"/>
      <c r="AH522" s="58"/>
      <c r="AI522" s="58"/>
      <c r="DR522" s="65"/>
    </row>
    <row r="523" spans="1:122" x14ac:dyDescent="0.2">
      <c r="A523" s="74">
        <v>515</v>
      </c>
      <c r="B523" s="71"/>
      <c r="C523" s="71"/>
      <c r="D523" s="71"/>
      <c r="E523" s="71"/>
      <c r="F523" s="71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T523" s="65"/>
      <c r="U523" s="98"/>
      <c r="V523" s="98"/>
      <c r="W523" s="98"/>
      <c r="X523" s="98"/>
      <c r="Y523" s="98"/>
      <c r="Z523" s="98"/>
      <c r="AC523" s="58"/>
      <c r="AD523" s="58"/>
      <c r="AE523" s="58"/>
      <c r="AF523" s="58"/>
      <c r="AG523" s="58"/>
      <c r="AH523" s="58"/>
      <c r="AI523" s="58"/>
      <c r="DR523" s="65"/>
    </row>
    <row r="524" spans="1:122" x14ac:dyDescent="0.2">
      <c r="A524" s="74">
        <v>516</v>
      </c>
      <c r="B524" s="71"/>
      <c r="C524" s="71"/>
      <c r="D524" s="71"/>
      <c r="E524" s="71"/>
      <c r="F524" s="71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T524" s="65"/>
      <c r="U524" s="98"/>
      <c r="V524" s="98"/>
      <c r="W524" s="98"/>
      <c r="X524" s="98"/>
      <c r="Y524" s="98"/>
      <c r="Z524" s="98"/>
      <c r="AC524" s="58"/>
      <c r="AD524" s="58"/>
      <c r="AE524" s="58"/>
      <c r="AF524" s="58"/>
      <c r="AG524" s="58"/>
      <c r="AH524" s="58"/>
      <c r="AI524" s="58"/>
      <c r="DR524" s="65"/>
    </row>
    <row r="525" spans="1:122" x14ac:dyDescent="0.2">
      <c r="A525" s="74">
        <v>517</v>
      </c>
      <c r="B525" s="71"/>
      <c r="C525" s="71"/>
      <c r="D525" s="71"/>
      <c r="E525" s="71"/>
      <c r="F525" s="71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T525" s="65"/>
      <c r="U525" s="98"/>
      <c r="V525" s="98"/>
      <c r="W525" s="98"/>
      <c r="X525" s="98"/>
      <c r="Y525" s="98"/>
      <c r="Z525" s="98"/>
      <c r="AC525" s="58"/>
      <c r="AD525" s="58"/>
      <c r="AE525" s="58"/>
      <c r="AF525" s="58"/>
      <c r="AG525" s="58"/>
      <c r="AH525" s="58"/>
      <c r="AI525" s="58"/>
      <c r="DR525" s="65"/>
    </row>
    <row r="526" spans="1:122" x14ac:dyDescent="0.2">
      <c r="A526" s="74">
        <v>518</v>
      </c>
      <c r="B526" s="71"/>
      <c r="C526" s="71"/>
      <c r="D526" s="71"/>
      <c r="E526" s="71"/>
      <c r="F526" s="71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T526" s="65"/>
      <c r="U526" s="98"/>
      <c r="V526" s="98"/>
      <c r="W526" s="98"/>
      <c r="X526" s="98"/>
      <c r="Y526" s="98"/>
      <c r="Z526" s="98"/>
      <c r="AC526" s="58"/>
      <c r="AD526" s="58"/>
      <c r="AE526" s="58"/>
      <c r="AF526" s="58"/>
      <c r="AG526" s="58"/>
      <c r="AH526" s="58"/>
      <c r="AI526" s="58"/>
      <c r="DR526" s="65"/>
    </row>
    <row r="527" spans="1:122" x14ac:dyDescent="0.2">
      <c r="A527" s="74">
        <v>519</v>
      </c>
      <c r="B527" s="71"/>
      <c r="C527" s="71"/>
      <c r="D527" s="71"/>
      <c r="E527" s="71"/>
      <c r="F527" s="71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T527" s="65"/>
      <c r="U527" s="98"/>
      <c r="V527" s="98"/>
      <c r="W527" s="98"/>
      <c r="X527" s="98"/>
      <c r="Y527" s="98"/>
      <c r="Z527" s="98"/>
      <c r="AC527" s="58"/>
      <c r="AD527" s="58"/>
      <c r="AE527" s="58"/>
      <c r="AF527" s="58"/>
      <c r="AG527" s="58"/>
      <c r="AH527" s="58"/>
      <c r="AI527" s="58"/>
      <c r="DR527" s="65"/>
    </row>
    <row r="528" spans="1:122" x14ac:dyDescent="0.2">
      <c r="A528" s="74">
        <v>520</v>
      </c>
      <c r="B528" s="71"/>
      <c r="C528" s="71"/>
      <c r="D528" s="71"/>
      <c r="E528" s="71"/>
      <c r="F528" s="71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T528" s="65"/>
      <c r="U528" s="98"/>
      <c r="V528" s="98"/>
      <c r="W528" s="98"/>
      <c r="X528" s="98"/>
      <c r="Y528" s="98"/>
      <c r="Z528" s="98"/>
      <c r="AC528" s="58"/>
      <c r="AD528" s="58"/>
      <c r="AE528" s="58"/>
      <c r="AF528" s="58"/>
      <c r="AG528" s="58"/>
      <c r="AH528" s="58"/>
      <c r="AI528" s="58"/>
      <c r="DR528" s="65"/>
    </row>
    <row r="529" spans="1:122" x14ac:dyDescent="0.2">
      <c r="A529" s="74">
        <v>521</v>
      </c>
      <c r="B529" s="71"/>
      <c r="C529" s="71"/>
      <c r="D529" s="71"/>
      <c r="E529" s="71"/>
      <c r="F529" s="71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T529" s="65"/>
      <c r="U529" s="98"/>
      <c r="V529" s="98"/>
      <c r="W529" s="98"/>
      <c r="X529" s="98"/>
      <c r="Y529" s="98"/>
      <c r="Z529" s="98"/>
      <c r="AC529" s="58"/>
      <c r="AD529" s="58"/>
      <c r="AE529" s="58"/>
      <c r="AF529" s="58"/>
      <c r="AG529" s="58"/>
      <c r="AH529" s="58"/>
      <c r="AI529" s="58"/>
      <c r="DR529" s="65"/>
    </row>
    <row r="530" spans="1:122" x14ac:dyDescent="0.2">
      <c r="A530" s="74">
        <v>522</v>
      </c>
      <c r="B530" s="71"/>
      <c r="C530" s="71"/>
      <c r="D530" s="71"/>
      <c r="E530" s="71"/>
      <c r="F530" s="71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T530" s="65"/>
      <c r="U530" s="98"/>
      <c r="V530" s="98"/>
      <c r="W530" s="98"/>
      <c r="X530" s="98"/>
      <c r="Y530" s="98"/>
      <c r="Z530" s="98"/>
      <c r="AC530" s="58"/>
      <c r="AD530" s="58"/>
      <c r="AE530" s="58"/>
      <c r="AF530" s="58"/>
      <c r="AG530" s="58"/>
      <c r="AH530" s="58"/>
      <c r="AI530" s="58"/>
      <c r="DR530" s="65"/>
    </row>
    <row r="531" spans="1:122" x14ac:dyDescent="0.2">
      <c r="A531" s="74">
        <v>523</v>
      </c>
      <c r="B531" s="71"/>
      <c r="C531" s="71"/>
      <c r="D531" s="71"/>
      <c r="E531" s="71"/>
      <c r="F531" s="71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T531" s="65"/>
      <c r="U531" s="98"/>
      <c r="V531" s="98"/>
      <c r="W531" s="98"/>
      <c r="X531" s="98"/>
      <c r="Y531" s="98"/>
      <c r="Z531" s="98"/>
      <c r="AC531" s="58"/>
      <c r="AD531" s="58"/>
      <c r="AE531" s="58"/>
      <c r="AF531" s="58"/>
      <c r="AG531" s="58"/>
      <c r="AH531" s="58"/>
      <c r="AI531" s="58"/>
      <c r="DR531" s="65"/>
    </row>
    <row r="532" spans="1:122" x14ac:dyDescent="0.2">
      <c r="A532" s="74">
        <v>524</v>
      </c>
      <c r="B532" s="71"/>
      <c r="C532" s="71"/>
      <c r="D532" s="71"/>
      <c r="E532" s="71"/>
      <c r="F532" s="71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T532" s="65"/>
      <c r="U532" s="98"/>
      <c r="V532" s="98"/>
      <c r="W532" s="98"/>
      <c r="X532" s="98"/>
      <c r="Y532" s="98"/>
      <c r="Z532" s="98"/>
      <c r="AC532" s="58"/>
      <c r="AD532" s="58"/>
      <c r="AE532" s="58"/>
      <c r="AF532" s="58"/>
      <c r="AG532" s="58"/>
      <c r="AH532" s="58"/>
      <c r="AI532" s="58"/>
      <c r="DR532" s="65"/>
    </row>
    <row r="533" spans="1:122" x14ac:dyDescent="0.2">
      <c r="A533" s="74">
        <v>525</v>
      </c>
      <c r="B533" s="71"/>
      <c r="C533" s="71"/>
      <c r="D533" s="71"/>
      <c r="E533" s="71"/>
      <c r="F533" s="71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T533" s="65"/>
      <c r="U533" s="98"/>
      <c r="V533" s="98"/>
      <c r="W533" s="98"/>
      <c r="X533" s="98"/>
      <c r="Y533" s="98"/>
      <c r="Z533" s="98"/>
      <c r="AC533" s="58"/>
      <c r="AD533" s="58"/>
      <c r="AE533" s="58"/>
      <c r="AF533" s="58"/>
      <c r="AG533" s="58"/>
      <c r="AH533" s="58"/>
      <c r="AI533" s="58"/>
      <c r="DR533" s="65"/>
    </row>
    <row r="534" spans="1:122" x14ac:dyDescent="0.2">
      <c r="A534" s="74">
        <v>526</v>
      </c>
      <c r="B534" s="71"/>
      <c r="C534" s="71"/>
      <c r="D534" s="71"/>
      <c r="E534" s="71"/>
      <c r="F534" s="71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T534" s="65"/>
      <c r="U534" s="98"/>
      <c r="V534" s="98"/>
      <c r="W534" s="98"/>
      <c r="X534" s="98"/>
      <c r="Y534" s="98"/>
      <c r="Z534" s="98"/>
      <c r="AC534" s="58"/>
      <c r="AD534" s="58"/>
      <c r="AE534" s="58"/>
      <c r="AF534" s="58"/>
      <c r="AG534" s="58"/>
      <c r="AH534" s="58"/>
      <c r="AI534" s="58"/>
      <c r="DR534" s="65"/>
    </row>
    <row r="535" spans="1:122" x14ac:dyDescent="0.2">
      <c r="A535" s="74">
        <v>527</v>
      </c>
      <c r="B535" s="71"/>
      <c r="C535" s="71"/>
      <c r="D535" s="71"/>
      <c r="E535" s="71"/>
      <c r="F535" s="71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T535" s="65"/>
      <c r="U535" s="98"/>
      <c r="V535" s="98"/>
      <c r="W535" s="98"/>
      <c r="X535" s="98"/>
      <c r="Y535" s="98"/>
      <c r="Z535" s="98"/>
      <c r="AC535" s="58"/>
      <c r="AD535" s="58"/>
      <c r="AE535" s="58"/>
      <c r="AF535" s="58"/>
      <c r="AG535" s="58"/>
      <c r="AH535" s="58"/>
      <c r="AI535" s="58"/>
      <c r="DR535" s="65"/>
    </row>
    <row r="536" spans="1:122" x14ac:dyDescent="0.2">
      <c r="A536" s="74">
        <v>528</v>
      </c>
      <c r="B536" s="71"/>
      <c r="C536" s="71"/>
      <c r="D536" s="71"/>
      <c r="E536" s="71"/>
      <c r="F536" s="71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T536" s="65"/>
      <c r="U536" s="98"/>
      <c r="V536" s="98"/>
      <c r="W536" s="98"/>
      <c r="X536" s="98"/>
      <c r="Y536" s="98"/>
      <c r="Z536" s="98"/>
      <c r="AC536" s="58"/>
      <c r="AD536" s="58"/>
      <c r="AE536" s="58"/>
      <c r="AF536" s="58"/>
      <c r="AG536" s="58"/>
      <c r="AH536" s="58"/>
      <c r="AI536" s="58"/>
      <c r="DR536" s="65"/>
    </row>
    <row r="537" spans="1:122" x14ac:dyDescent="0.2">
      <c r="A537" s="74">
        <v>529</v>
      </c>
      <c r="B537" s="71"/>
      <c r="C537" s="71"/>
      <c r="D537" s="71"/>
      <c r="E537" s="71"/>
      <c r="F537" s="71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T537" s="65"/>
      <c r="U537" s="98"/>
      <c r="V537" s="98"/>
      <c r="W537" s="98"/>
      <c r="X537" s="98"/>
      <c r="Y537" s="98"/>
      <c r="Z537" s="98"/>
      <c r="AC537" s="58"/>
      <c r="AD537" s="58"/>
      <c r="AE537" s="58"/>
      <c r="AF537" s="58"/>
      <c r="AG537" s="58"/>
      <c r="AH537" s="58"/>
      <c r="AI537" s="58"/>
      <c r="DR537" s="65"/>
    </row>
    <row r="538" spans="1:122" x14ac:dyDescent="0.2">
      <c r="A538" s="74">
        <v>530</v>
      </c>
      <c r="B538" s="71"/>
      <c r="C538" s="71"/>
      <c r="D538" s="71"/>
      <c r="E538" s="71"/>
      <c r="F538" s="71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T538" s="65"/>
      <c r="U538" s="98"/>
      <c r="V538" s="98"/>
      <c r="W538" s="98"/>
      <c r="X538" s="98"/>
      <c r="Y538" s="98"/>
      <c r="Z538" s="98"/>
      <c r="AC538" s="58"/>
      <c r="AD538" s="58"/>
      <c r="AE538" s="58"/>
      <c r="AF538" s="58"/>
      <c r="AG538" s="58"/>
      <c r="AH538" s="58"/>
      <c r="AI538" s="58"/>
      <c r="DR538" s="65"/>
    </row>
    <row r="539" spans="1:122" x14ac:dyDescent="0.2">
      <c r="A539" s="74">
        <v>531</v>
      </c>
      <c r="B539" s="71"/>
      <c r="C539" s="71"/>
      <c r="D539" s="71"/>
      <c r="E539" s="71"/>
      <c r="F539" s="71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T539" s="65"/>
      <c r="U539" s="98"/>
      <c r="V539" s="98"/>
      <c r="W539" s="98"/>
      <c r="X539" s="98"/>
      <c r="Y539" s="98"/>
      <c r="Z539" s="98"/>
      <c r="AC539" s="58"/>
      <c r="AD539" s="58"/>
      <c r="AE539" s="58"/>
      <c r="AF539" s="58"/>
      <c r="AG539" s="58"/>
      <c r="AH539" s="58"/>
      <c r="AI539" s="58"/>
      <c r="DR539" s="65"/>
    </row>
    <row r="540" spans="1:122" x14ac:dyDescent="0.2">
      <c r="A540" s="74">
        <v>532</v>
      </c>
      <c r="B540" s="71"/>
      <c r="C540" s="71"/>
      <c r="D540" s="71"/>
      <c r="E540" s="71"/>
      <c r="F540" s="71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T540" s="65"/>
      <c r="U540" s="98"/>
      <c r="V540" s="98"/>
      <c r="W540" s="98"/>
      <c r="X540" s="98"/>
      <c r="Y540" s="98"/>
      <c r="Z540" s="98"/>
      <c r="AC540" s="58"/>
      <c r="AD540" s="58"/>
      <c r="AE540" s="58"/>
      <c r="AF540" s="58"/>
      <c r="AG540" s="58"/>
      <c r="AH540" s="58"/>
      <c r="AI540" s="58"/>
      <c r="DR540" s="65"/>
    </row>
    <row r="541" spans="1:122" x14ac:dyDescent="0.2">
      <c r="A541" s="74">
        <v>533</v>
      </c>
      <c r="B541" s="71"/>
      <c r="C541" s="71"/>
      <c r="D541" s="71"/>
      <c r="E541" s="71"/>
      <c r="F541" s="71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T541" s="65"/>
      <c r="U541" s="98"/>
      <c r="V541" s="98"/>
      <c r="W541" s="98"/>
      <c r="X541" s="98"/>
      <c r="Y541" s="98"/>
      <c r="Z541" s="98"/>
      <c r="AC541" s="58"/>
      <c r="AD541" s="58"/>
      <c r="AE541" s="58"/>
      <c r="AF541" s="58"/>
      <c r="AG541" s="58"/>
      <c r="AH541" s="58"/>
      <c r="AI541" s="58"/>
      <c r="DR541" s="65"/>
    </row>
    <row r="542" spans="1:122" x14ac:dyDescent="0.2">
      <c r="A542" s="74">
        <v>534</v>
      </c>
      <c r="B542" s="71"/>
      <c r="C542" s="71"/>
      <c r="D542" s="71"/>
      <c r="E542" s="71"/>
      <c r="F542" s="71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T542" s="65"/>
      <c r="U542" s="98"/>
      <c r="V542" s="98"/>
      <c r="W542" s="98"/>
      <c r="X542" s="98"/>
      <c r="Y542" s="98"/>
      <c r="Z542" s="98"/>
      <c r="AC542" s="58"/>
      <c r="AD542" s="58"/>
      <c r="AE542" s="58"/>
      <c r="AF542" s="58"/>
      <c r="AG542" s="58"/>
      <c r="AH542" s="58"/>
      <c r="AI542" s="58"/>
      <c r="DR542" s="65"/>
    </row>
    <row r="543" spans="1:122" x14ac:dyDescent="0.2">
      <c r="A543" s="74">
        <v>535</v>
      </c>
      <c r="B543" s="71"/>
      <c r="C543" s="71"/>
      <c r="D543" s="71"/>
      <c r="E543" s="71"/>
      <c r="F543" s="71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T543" s="65"/>
      <c r="U543" s="98"/>
      <c r="V543" s="98"/>
      <c r="W543" s="98"/>
      <c r="X543" s="98"/>
      <c r="Y543" s="98"/>
      <c r="Z543" s="98"/>
      <c r="DR543" s="65"/>
    </row>
    <row r="544" spans="1:122" x14ac:dyDescent="0.2">
      <c r="A544" s="74">
        <v>536</v>
      </c>
      <c r="B544" s="71"/>
      <c r="C544" s="71"/>
      <c r="D544" s="71"/>
      <c r="E544" s="71"/>
      <c r="F544" s="71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T544" s="65"/>
      <c r="U544" s="98"/>
      <c r="V544" s="98"/>
      <c r="W544" s="98"/>
      <c r="X544" s="98"/>
      <c r="Y544" s="98"/>
      <c r="Z544" s="98"/>
      <c r="DR544" s="65"/>
    </row>
    <row r="545" spans="1:122" x14ac:dyDescent="0.2">
      <c r="A545" s="74">
        <v>537</v>
      </c>
      <c r="B545" s="71"/>
      <c r="C545" s="71"/>
      <c r="D545" s="71"/>
      <c r="E545" s="71"/>
      <c r="F545" s="71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T545" s="65"/>
      <c r="U545" s="98"/>
      <c r="V545" s="98"/>
      <c r="W545" s="98"/>
      <c r="X545" s="98"/>
      <c r="Y545" s="98"/>
      <c r="Z545" s="98"/>
      <c r="DR545" s="65"/>
    </row>
    <row r="546" spans="1:122" x14ac:dyDescent="0.2">
      <c r="A546" s="74">
        <v>538</v>
      </c>
      <c r="B546" s="71"/>
      <c r="C546" s="71"/>
      <c r="D546" s="71"/>
      <c r="E546" s="71"/>
      <c r="F546" s="71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T546" s="65"/>
      <c r="U546" s="98"/>
      <c r="V546" s="98"/>
      <c r="W546" s="98"/>
      <c r="X546" s="98"/>
      <c r="Y546" s="98"/>
      <c r="Z546" s="98"/>
      <c r="DR546" s="65"/>
    </row>
    <row r="547" spans="1:122" x14ac:dyDescent="0.2">
      <c r="A547" s="74">
        <v>539</v>
      </c>
      <c r="B547" s="71"/>
      <c r="C547" s="71"/>
      <c r="D547" s="71"/>
      <c r="E547" s="71"/>
      <c r="F547" s="71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T547" s="65"/>
      <c r="U547" s="98"/>
      <c r="V547" s="98"/>
      <c r="W547" s="98"/>
      <c r="X547" s="98"/>
      <c r="Y547" s="98"/>
      <c r="Z547" s="98"/>
      <c r="DR547" s="65"/>
    </row>
    <row r="548" spans="1:122" x14ac:dyDescent="0.2">
      <c r="A548" s="74">
        <v>540</v>
      </c>
      <c r="B548" s="71"/>
      <c r="C548" s="71"/>
      <c r="D548" s="71"/>
      <c r="E548" s="71"/>
      <c r="F548" s="71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T548" s="65"/>
      <c r="U548" s="98"/>
      <c r="V548" s="98"/>
      <c r="W548" s="98"/>
      <c r="X548" s="98"/>
      <c r="Y548" s="98"/>
      <c r="Z548" s="98"/>
      <c r="DR548" s="65"/>
    </row>
    <row r="549" spans="1:122" x14ac:dyDescent="0.2">
      <c r="A549" s="74">
        <v>541</v>
      </c>
      <c r="B549" s="71"/>
      <c r="C549" s="71"/>
      <c r="D549" s="71"/>
      <c r="E549" s="71"/>
      <c r="F549" s="71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T549" s="65"/>
      <c r="U549" s="98"/>
      <c r="V549" s="98"/>
      <c r="W549" s="98"/>
      <c r="X549" s="98"/>
      <c r="Y549" s="98"/>
      <c r="Z549" s="98"/>
      <c r="DR549" s="65"/>
    </row>
    <row r="550" spans="1:122" x14ac:dyDescent="0.2">
      <c r="A550" s="74">
        <v>542</v>
      </c>
      <c r="B550" s="71"/>
      <c r="C550" s="71"/>
      <c r="D550" s="71"/>
      <c r="E550" s="71"/>
      <c r="F550" s="71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T550" s="65"/>
      <c r="U550" s="98"/>
      <c r="V550" s="98"/>
      <c r="W550" s="98"/>
      <c r="X550" s="98"/>
      <c r="Y550" s="98"/>
      <c r="Z550" s="98"/>
      <c r="DR550" s="65"/>
    </row>
    <row r="551" spans="1:122" x14ac:dyDescent="0.2">
      <c r="A551" s="74">
        <v>543</v>
      </c>
      <c r="B551" s="71"/>
      <c r="C551" s="71"/>
      <c r="D551" s="71"/>
      <c r="E551" s="71"/>
      <c r="F551" s="71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T551" s="65"/>
      <c r="U551" s="98"/>
      <c r="V551" s="98"/>
      <c r="W551" s="98"/>
      <c r="X551" s="98"/>
      <c r="Y551" s="98"/>
      <c r="Z551" s="98"/>
      <c r="DR551" s="65"/>
    </row>
    <row r="552" spans="1:122" x14ac:dyDescent="0.2">
      <c r="A552" s="74">
        <v>544</v>
      </c>
      <c r="B552" s="71"/>
      <c r="C552" s="71"/>
      <c r="D552" s="71"/>
      <c r="E552" s="71"/>
      <c r="F552" s="71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T552" s="65"/>
      <c r="U552" s="98"/>
      <c r="V552" s="98"/>
      <c r="W552" s="98"/>
      <c r="X552" s="98"/>
      <c r="Y552" s="98"/>
      <c r="Z552" s="98"/>
      <c r="DR552" s="65"/>
    </row>
    <row r="553" spans="1:122" x14ac:dyDescent="0.2">
      <c r="A553" s="74">
        <v>545</v>
      </c>
      <c r="B553" s="71"/>
      <c r="C553" s="71"/>
      <c r="D553" s="71"/>
      <c r="E553" s="71"/>
      <c r="F553" s="71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T553" s="65"/>
      <c r="U553" s="98"/>
      <c r="V553" s="98"/>
      <c r="W553" s="98"/>
      <c r="X553" s="98"/>
      <c r="Y553" s="98"/>
      <c r="Z553" s="98"/>
      <c r="DR553" s="65"/>
    </row>
    <row r="554" spans="1:122" x14ac:dyDescent="0.2">
      <c r="A554" s="74">
        <v>546</v>
      </c>
      <c r="B554" s="71"/>
      <c r="C554" s="71"/>
      <c r="D554" s="71"/>
      <c r="E554" s="71"/>
      <c r="F554" s="71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T554" s="65"/>
      <c r="U554" s="98"/>
      <c r="V554" s="98"/>
      <c r="W554" s="98"/>
      <c r="X554" s="98"/>
      <c r="Y554" s="98"/>
      <c r="Z554" s="98"/>
      <c r="DR554" s="65"/>
    </row>
    <row r="555" spans="1:122" x14ac:dyDescent="0.2">
      <c r="A555" s="74">
        <v>547</v>
      </c>
      <c r="B555" s="71"/>
      <c r="C555" s="71"/>
      <c r="D555" s="71"/>
      <c r="E555" s="71"/>
      <c r="F555" s="71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T555" s="65"/>
      <c r="U555" s="98"/>
      <c r="V555" s="98"/>
      <c r="W555" s="98"/>
      <c r="X555" s="98"/>
      <c r="Y555" s="98"/>
      <c r="Z555" s="98"/>
      <c r="DR555" s="65"/>
    </row>
    <row r="556" spans="1:122" x14ac:dyDescent="0.2">
      <c r="A556" s="74">
        <v>548</v>
      </c>
      <c r="B556" s="71"/>
      <c r="C556" s="71"/>
      <c r="D556" s="71"/>
      <c r="E556" s="71"/>
      <c r="F556" s="71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T556" s="65"/>
      <c r="U556" s="98"/>
      <c r="V556" s="98"/>
      <c r="W556" s="98"/>
      <c r="X556" s="98"/>
      <c r="Y556" s="98"/>
      <c r="Z556" s="98"/>
      <c r="DR556" s="65"/>
    </row>
    <row r="557" spans="1:122" x14ac:dyDescent="0.2">
      <c r="A557" s="74">
        <v>549</v>
      </c>
      <c r="B557" s="71"/>
      <c r="C557" s="71"/>
      <c r="D557" s="71"/>
      <c r="E557" s="71"/>
      <c r="F557" s="71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T557" s="65"/>
      <c r="U557" s="98"/>
      <c r="V557" s="98"/>
      <c r="W557" s="98"/>
      <c r="X557" s="98"/>
      <c r="Y557" s="98"/>
      <c r="Z557" s="98"/>
      <c r="DR557" s="65"/>
    </row>
    <row r="558" spans="1:122" x14ac:dyDescent="0.2">
      <c r="A558" s="74">
        <v>550</v>
      </c>
      <c r="B558" s="71"/>
      <c r="C558" s="71"/>
      <c r="D558" s="71"/>
      <c r="E558" s="71"/>
      <c r="F558" s="71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T558" s="65"/>
      <c r="U558" s="98"/>
      <c r="V558" s="98"/>
      <c r="W558" s="98"/>
      <c r="X558" s="98"/>
      <c r="Y558" s="98"/>
      <c r="Z558" s="98"/>
      <c r="DR558" s="65"/>
    </row>
    <row r="559" spans="1:122" x14ac:dyDescent="0.2">
      <c r="A559" s="74">
        <v>551</v>
      </c>
      <c r="B559" s="71"/>
      <c r="C559" s="71"/>
      <c r="D559" s="71"/>
      <c r="E559" s="71"/>
      <c r="F559" s="71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T559" s="65"/>
      <c r="U559" s="98"/>
      <c r="V559" s="98"/>
      <c r="W559" s="98"/>
      <c r="X559" s="98"/>
      <c r="Y559" s="98"/>
      <c r="Z559" s="98"/>
      <c r="DR559" s="65"/>
    </row>
    <row r="560" spans="1:122" x14ac:dyDescent="0.2">
      <c r="A560" s="74">
        <v>552</v>
      </c>
      <c r="B560" s="71"/>
      <c r="C560" s="71"/>
      <c r="D560" s="71"/>
      <c r="E560" s="71"/>
      <c r="F560" s="71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T560" s="65"/>
      <c r="U560" s="98"/>
      <c r="V560" s="98"/>
      <c r="W560" s="98"/>
      <c r="X560" s="98"/>
      <c r="Y560" s="98"/>
      <c r="Z560" s="98"/>
      <c r="DR560" s="65"/>
    </row>
    <row r="561" spans="1:122" x14ac:dyDescent="0.2">
      <c r="A561" s="74">
        <v>553</v>
      </c>
      <c r="B561" s="71"/>
      <c r="C561" s="71"/>
      <c r="D561" s="71"/>
      <c r="E561" s="71"/>
      <c r="F561" s="71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T561" s="65"/>
      <c r="U561" s="98"/>
      <c r="V561" s="98"/>
      <c r="W561" s="98"/>
      <c r="X561" s="98"/>
      <c r="Y561" s="98"/>
      <c r="Z561" s="98"/>
      <c r="DR561" s="65"/>
    </row>
    <row r="562" spans="1:122" x14ac:dyDescent="0.2">
      <c r="A562" s="74">
        <v>554</v>
      </c>
      <c r="B562" s="71"/>
      <c r="C562" s="71"/>
      <c r="D562" s="71"/>
      <c r="E562" s="71"/>
      <c r="F562" s="71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T562" s="65"/>
      <c r="U562" s="98"/>
      <c r="V562" s="98"/>
      <c r="W562" s="98"/>
      <c r="X562" s="98"/>
      <c r="Y562" s="98"/>
      <c r="Z562" s="98"/>
      <c r="DR562" s="65"/>
    </row>
    <row r="563" spans="1:122" x14ac:dyDescent="0.2">
      <c r="A563" s="74">
        <v>555</v>
      </c>
      <c r="B563" s="71"/>
      <c r="C563" s="71"/>
      <c r="D563" s="71"/>
      <c r="E563" s="71"/>
      <c r="F563" s="71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T563" s="65"/>
      <c r="U563" s="98"/>
      <c r="V563" s="98"/>
      <c r="W563" s="98"/>
      <c r="X563" s="98"/>
      <c r="Y563" s="98"/>
      <c r="Z563" s="98"/>
      <c r="DR563" s="65"/>
    </row>
    <row r="564" spans="1:122" x14ac:dyDescent="0.2">
      <c r="A564" s="74">
        <v>556</v>
      </c>
      <c r="B564" s="71"/>
      <c r="C564" s="71"/>
      <c r="D564" s="71"/>
      <c r="E564" s="71"/>
      <c r="F564" s="71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T564" s="65"/>
      <c r="U564" s="98"/>
      <c r="V564" s="98"/>
      <c r="W564" s="98"/>
      <c r="X564" s="98"/>
      <c r="Y564" s="98"/>
      <c r="Z564" s="98"/>
      <c r="DR564" s="65"/>
    </row>
    <row r="565" spans="1:122" x14ac:dyDescent="0.2">
      <c r="A565" s="74">
        <v>557</v>
      </c>
      <c r="B565" s="71"/>
      <c r="C565" s="71"/>
      <c r="D565" s="71"/>
      <c r="E565" s="71"/>
      <c r="F565" s="71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T565" s="65"/>
      <c r="U565" s="98"/>
      <c r="V565" s="98"/>
      <c r="W565" s="98"/>
      <c r="X565" s="98"/>
      <c r="Y565" s="98"/>
      <c r="Z565" s="98"/>
      <c r="DR565" s="65"/>
    </row>
    <row r="566" spans="1:122" x14ac:dyDescent="0.2">
      <c r="A566" s="74">
        <v>558</v>
      </c>
      <c r="B566" s="71"/>
      <c r="C566" s="71"/>
      <c r="D566" s="71"/>
      <c r="E566" s="71"/>
      <c r="F566" s="71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T566" s="65"/>
      <c r="U566" s="98"/>
      <c r="V566" s="98"/>
      <c r="W566" s="98"/>
      <c r="X566" s="98"/>
      <c r="Y566" s="98"/>
      <c r="Z566" s="98"/>
      <c r="DR566" s="65"/>
    </row>
    <row r="567" spans="1:122" x14ac:dyDescent="0.2">
      <c r="A567" s="74">
        <v>559</v>
      </c>
      <c r="B567" s="71"/>
      <c r="C567" s="71"/>
      <c r="D567" s="71"/>
      <c r="E567" s="71"/>
      <c r="F567" s="71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T567" s="65"/>
      <c r="U567" s="98"/>
      <c r="V567" s="98"/>
      <c r="W567" s="98"/>
      <c r="X567" s="98"/>
      <c r="Y567" s="98"/>
      <c r="Z567" s="98"/>
      <c r="DR567" s="65"/>
    </row>
    <row r="568" spans="1:122" x14ac:dyDescent="0.2">
      <c r="A568" s="74">
        <v>560</v>
      </c>
      <c r="B568" s="71"/>
      <c r="C568" s="71"/>
      <c r="D568" s="71"/>
      <c r="E568" s="71"/>
      <c r="F568" s="71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T568" s="65"/>
      <c r="U568" s="98"/>
      <c r="V568" s="98"/>
      <c r="W568" s="98"/>
      <c r="X568" s="98"/>
      <c r="Y568" s="98"/>
      <c r="Z568" s="98"/>
      <c r="DR568" s="65"/>
    </row>
    <row r="569" spans="1:122" x14ac:dyDescent="0.2">
      <c r="A569" s="74">
        <v>561</v>
      </c>
      <c r="B569" s="71"/>
      <c r="C569" s="71"/>
      <c r="D569" s="71"/>
      <c r="E569" s="71"/>
      <c r="F569" s="71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T569" s="65"/>
      <c r="U569" s="98"/>
      <c r="V569" s="98"/>
      <c r="W569" s="98"/>
      <c r="X569" s="98"/>
      <c r="Y569" s="98"/>
      <c r="Z569" s="98"/>
      <c r="DR569" s="65"/>
    </row>
    <row r="570" spans="1:122" x14ac:dyDescent="0.2">
      <c r="A570" s="74">
        <v>562</v>
      </c>
      <c r="B570" s="71"/>
      <c r="C570" s="71"/>
      <c r="D570" s="71"/>
      <c r="E570" s="71"/>
      <c r="F570" s="71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T570" s="65"/>
      <c r="U570" s="98"/>
      <c r="V570" s="98"/>
      <c r="W570" s="98"/>
      <c r="X570" s="98"/>
      <c r="Y570" s="98"/>
      <c r="Z570" s="98"/>
      <c r="DR570" s="65"/>
    </row>
    <row r="571" spans="1:122" x14ac:dyDescent="0.2">
      <c r="A571" s="74">
        <v>563</v>
      </c>
      <c r="B571" s="71"/>
      <c r="C571" s="71"/>
      <c r="D571" s="71"/>
      <c r="E571" s="71"/>
      <c r="F571" s="71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T571" s="65"/>
      <c r="U571" s="98"/>
      <c r="V571" s="98"/>
      <c r="W571" s="98"/>
      <c r="X571" s="98"/>
      <c r="Y571" s="98"/>
      <c r="Z571" s="98"/>
      <c r="DR571" s="65"/>
    </row>
    <row r="572" spans="1:122" x14ac:dyDescent="0.2">
      <c r="A572" s="74">
        <v>564</v>
      </c>
      <c r="B572" s="71"/>
      <c r="C572" s="71"/>
      <c r="D572" s="71"/>
      <c r="E572" s="71"/>
      <c r="F572" s="71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T572" s="65"/>
      <c r="U572" s="98"/>
      <c r="V572" s="98"/>
      <c r="W572" s="98"/>
      <c r="X572" s="98"/>
      <c r="Y572" s="98"/>
      <c r="Z572" s="98"/>
      <c r="DR572" s="65"/>
    </row>
    <row r="573" spans="1:122" x14ac:dyDescent="0.2">
      <c r="A573" s="74">
        <v>565</v>
      </c>
      <c r="B573" s="71"/>
      <c r="C573" s="71"/>
      <c r="D573" s="71"/>
      <c r="E573" s="71"/>
      <c r="F573" s="71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T573" s="65"/>
      <c r="U573" s="98"/>
      <c r="V573" s="98"/>
      <c r="W573" s="98"/>
      <c r="X573" s="98"/>
      <c r="Y573" s="98"/>
      <c r="Z573" s="98"/>
      <c r="DR573" s="65"/>
    </row>
    <row r="574" spans="1:122" x14ac:dyDescent="0.2">
      <c r="A574" s="74">
        <v>566</v>
      </c>
      <c r="B574" s="71"/>
      <c r="C574" s="71"/>
      <c r="D574" s="71"/>
      <c r="E574" s="71"/>
      <c r="F574" s="71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T574" s="65"/>
      <c r="U574" s="98"/>
      <c r="V574" s="98"/>
      <c r="W574" s="98"/>
      <c r="X574" s="98"/>
      <c r="Y574" s="98"/>
      <c r="Z574" s="98"/>
      <c r="DR574" s="65"/>
    </row>
    <row r="575" spans="1:122" x14ac:dyDescent="0.2">
      <c r="A575" s="74">
        <v>567</v>
      </c>
      <c r="B575" s="71"/>
      <c r="C575" s="71"/>
      <c r="D575" s="71"/>
      <c r="E575" s="71"/>
      <c r="F575" s="71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T575" s="65"/>
      <c r="U575" s="98"/>
      <c r="V575" s="98"/>
      <c r="W575" s="98"/>
      <c r="X575" s="98"/>
      <c r="Y575" s="98"/>
      <c r="Z575" s="98"/>
      <c r="DR575" s="65"/>
    </row>
    <row r="576" spans="1:122" x14ac:dyDescent="0.2">
      <c r="A576" s="74">
        <v>568</v>
      </c>
      <c r="B576" s="71"/>
      <c r="C576" s="71"/>
      <c r="D576" s="71"/>
      <c r="E576" s="71"/>
      <c r="F576" s="71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T576" s="65"/>
      <c r="U576" s="98"/>
      <c r="V576" s="98"/>
      <c r="W576" s="98"/>
      <c r="X576" s="98"/>
      <c r="Y576" s="98"/>
      <c r="Z576" s="98"/>
      <c r="DR576" s="65"/>
    </row>
    <row r="577" spans="1:122" x14ac:dyDescent="0.2">
      <c r="A577" s="74">
        <v>569</v>
      </c>
      <c r="B577" s="71"/>
      <c r="C577" s="71"/>
      <c r="D577" s="71"/>
      <c r="E577" s="71"/>
      <c r="F577" s="71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T577" s="65"/>
      <c r="U577" s="98"/>
      <c r="V577" s="98"/>
      <c r="W577" s="98"/>
      <c r="X577" s="98"/>
      <c r="Y577" s="98"/>
      <c r="Z577" s="98"/>
      <c r="DR577" s="65"/>
    </row>
    <row r="578" spans="1:122" x14ac:dyDescent="0.2">
      <c r="A578" s="74">
        <v>570</v>
      </c>
      <c r="B578" s="71"/>
      <c r="C578" s="71"/>
      <c r="D578" s="71"/>
      <c r="E578" s="71"/>
      <c r="F578" s="71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T578" s="65"/>
      <c r="U578" s="98"/>
      <c r="V578" s="98"/>
      <c r="W578" s="98"/>
      <c r="X578" s="98"/>
      <c r="Y578" s="98"/>
      <c r="Z578" s="98"/>
      <c r="DR578" s="65"/>
    </row>
    <row r="579" spans="1:122" x14ac:dyDescent="0.2">
      <c r="A579" s="74">
        <v>571</v>
      </c>
      <c r="B579" s="71"/>
      <c r="C579" s="71"/>
      <c r="D579" s="71"/>
      <c r="E579" s="71"/>
      <c r="F579" s="71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T579" s="65"/>
      <c r="U579" s="98"/>
      <c r="V579" s="98"/>
      <c r="W579" s="98"/>
      <c r="X579" s="98"/>
      <c r="Y579" s="98"/>
      <c r="Z579" s="98"/>
      <c r="DR579" s="65"/>
    </row>
    <row r="580" spans="1:122" x14ac:dyDescent="0.2">
      <c r="A580" s="74">
        <v>572</v>
      </c>
      <c r="B580" s="71"/>
      <c r="C580" s="71"/>
      <c r="D580" s="71"/>
      <c r="E580" s="71"/>
      <c r="F580" s="71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T580" s="65"/>
      <c r="U580" s="98"/>
      <c r="V580" s="98"/>
      <c r="W580" s="98"/>
      <c r="X580" s="98"/>
      <c r="Y580" s="98"/>
      <c r="Z580" s="98"/>
      <c r="DR580" s="65"/>
    </row>
    <row r="581" spans="1:122" x14ac:dyDescent="0.2">
      <c r="A581" s="74">
        <v>573</v>
      </c>
      <c r="B581" s="71"/>
      <c r="C581" s="71"/>
      <c r="D581" s="71"/>
      <c r="E581" s="71"/>
      <c r="F581" s="71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T581" s="65"/>
      <c r="U581" s="98"/>
      <c r="V581" s="98"/>
      <c r="W581" s="98"/>
      <c r="X581" s="98"/>
      <c r="Y581" s="98"/>
      <c r="Z581" s="98"/>
      <c r="DR581" s="65"/>
    </row>
    <row r="582" spans="1:122" x14ac:dyDescent="0.2">
      <c r="A582" s="74">
        <v>574</v>
      </c>
      <c r="B582" s="71"/>
      <c r="C582" s="71"/>
      <c r="D582" s="71"/>
      <c r="E582" s="71"/>
      <c r="F582" s="71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T582" s="65"/>
      <c r="U582" s="98"/>
      <c r="V582" s="98"/>
      <c r="W582" s="98"/>
      <c r="X582" s="98"/>
      <c r="Y582" s="98"/>
      <c r="Z582" s="98"/>
      <c r="DR582" s="65"/>
    </row>
    <row r="583" spans="1:122" x14ac:dyDescent="0.2">
      <c r="A583" s="74">
        <v>575</v>
      </c>
      <c r="B583" s="71"/>
      <c r="C583" s="71"/>
      <c r="D583" s="71"/>
      <c r="E583" s="71"/>
      <c r="F583" s="71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T583" s="65"/>
      <c r="U583" s="98"/>
      <c r="V583" s="98"/>
      <c r="W583" s="98"/>
      <c r="X583" s="98"/>
      <c r="Y583" s="98"/>
      <c r="Z583" s="98"/>
      <c r="DR583" s="65"/>
    </row>
    <row r="584" spans="1:122" x14ac:dyDescent="0.2">
      <c r="A584" s="74">
        <v>576</v>
      </c>
      <c r="B584" s="71"/>
      <c r="C584" s="71"/>
      <c r="D584" s="71"/>
      <c r="E584" s="71"/>
      <c r="F584" s="71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T584" s="65"/>
      <c r="U584" s="98"/>
      <c r="V584" s="98"/>
      <c r="W584" s="98"/>
      <c r="X584" s="98"/>
      <c r="Y584" s="98"/>
      <c r="Z584" s="98"/>
      <c r="DR584" s="65"/>
    </row>
    <row r="585" spans="1:122" x14ac:dyDescent="0.2">
      <c r="A585" s="74">
        <v>577</v>
      </c>
      <c r="B585" s="71"/>
      <c r="C585" s="71"/>
      <c r="D585" s="71"/>
      <c r="E585" s="71"/>
      <c r="F585" s="71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T585" s="65"/>
      <c r="U585" s="98"/>
      <c r="V585" s="98"/>
      <c r="W585" s="98"/>
      <c r="X585" s="98"/>
      <c r="Y585" s="98"/>
      <c r="Z585" s="98"/>
      <c r="DR585" s="65"/>
    </row>
    <row r="586" spans="1:122" x14ac:dyDescent="0.2">
      <c r="A586" s="74">
        <v>578</v>
      </c>
      <c r="B586" s="71"/>
      <c r="C586" s="71"/>
      <c r="D586" s="71"/>
      <c r="E586" s="71"/>
      <c r="F586" s="71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T586" s="65"/>
      <c r="U586" s="98"/>
      <c r="V586" s="98"/>
      <c r="W586" s="98"/>
      <c r="X586" s="98"/>
      <c r="Y586" s="98"/>
      <c r="Z586" s="98"/>
      <c r="DR586" s="65"/>
    </row>
    <row r="587" spans="1:122" x14ac:dyDescent="0.2">
      <c r="A587" s="74">
        <v>579</v>
      </c>
      <c r="B587" s="71"/>
      <c r="C587" s="71"/>
      <c r="D587" s="71"/>
      <c r="E587" s="71"/>
      <c r="F587" s="71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T587" s="65"/>
      <c r="U587" s="98"/>
      <c r="V587" s="98"/>
      <c r="W587" s="98"/>
      <c r="X587" s="98"/>
      <c r="Y587" s="98"/>
      <c r="Z587" s="98"/>
      <c r="DR587" s="65"/>
    </row>
    <row r="588" spans="1:122" x14ac:dyDescent="0.2">
      <c r="A588" s="74">
        <v>580</v>
      </c>
      <c r="B588" s="71"/>
      <c r="C588" s="71"/>
      <c r="D588" s="71"/>
      <c r="E588" s="71"/>
      <c r="F588" s="71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T588" s="65"/>
      <c r="U588" s="98"/>
      <c r="V588" s="98"/>
      <c r="W588" s="98"/>
      <c r="X588" s="98"/>
      <c r="Y588" s="98"/>
      <c r="Z588" s="98"/>
      <c r="DR588" s="65"/>
    </row>
    <row r="589" spans="1:122" x14ac:dyDescent="0.2">
      <c r="A589" s="74">
        <v>581</v>
      </c>
      <c r="B589" s="71"/>
      <c r="C589" s="71"/>
      <c r="D589" s="71"/>
      <c r="E589" s="71"/>
      <c r="F589" s="71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T589" s="65"/>
      <c r="U589" s="98"/>
      <c r="V589" s="98"/>
      <c r="W589" s="98"/>
      <c r="X589" s="98"/>
      <c r="Y589" s="98"/>
      <c r="Z589" s="98"/>
      <c r="DR589" s="65"/>
    </row>
    <row r="590" spans="1:122" x14ac:dyDescent="0.2">
      <c r="A590" s="74">
        <v>582</v>
      </c>
      <c r="B590" s="71"/>
      <c r="C590" s="71"/>
      <c r="D590" s="71"/>
      <c r="E590" s="71"/>
      <c r="F590" s="71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T590" s="65"/>
      <c r="U590" s="98"/>
      <c r="V590" s="98"/>
      <c r="W590" s="98"/>
      <c r="X590" s="98"/>
      <c r="Y590" s="98"/>
      <c r="Z590" s="98"/>
      <c r="DR590" s="65"/>
    </row>
    <row r="591" spans="1:122" x14ac:dyDescent="0.2">
      <c r="A591" s="74">
        <v>583</v>
      </c>
      <c r="B591" s="71"/>
      <c r="C591" s="71"/>
      <c r="D591" s="71"/>
      <c r="E591" s="71"/>
      <c r="F591" s="71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T591" s="65"/>
      <c r="U591" s="98"/>
      <c r="V591" s="98"/>
      <c r="W591" s="98"/>
      <c r="X591" s="98"/>
      <c r="Y591" s="98"/>
      <c r="Z591" s="98"/>
      <c r="DR591" s="65"/>
    </row>
    <row r="592" spans="1:122" x14ac:dyDescent="0.2">
      <c r="A592" s="74">
        <v>584</v>
      </c>
      <c r="B592" s="71"/>
      <c r="C592" s="71"/>
      <c r="D592" s="71"/>
      <c r="E592" s="71"/>
      <c r="F592" s="71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T592" s="65"/>
      <c r="U592" s="98"/>
      <c r="V592" s="98"/>
      <c r="W592" s="98"/>
      <c r="X592" s="98"/>
      <c r="Y592" s="98"/>
      <c r="Z592" s="98"/>
      <c r="DR592" s="65"/>
    </row>
    <row r="593" spans="1:122" x14ac:dyDescent="0.2">
      <c r="A593" s="74">
        <v>585</v>
      </c>
      <c r="B593" s="71"/>
      <c r="C593" s="71"/>
      <c r="D593" s="71"/>
      <c r="E593" s="71"/>
      <c r="F593" s="71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T593" s="65"/>
      <c r="U593" s="98"/>
      <c r="V593" s="98"/>
      <c r="W593" s="98"/>
      <c r="X593" s="98"/>
      <c r="Y593" s="98"/>
      <c r="Z593" s="98"/>
      <c r="DR593" s="65"/>
    </row>
    <row r="594" spans="1:122" x14ac:dyDescent="0.2">
      <c r="A594" s="74">
        <v>586</v>
      </c>
      <c r="B594" s="71"/>
      <c r="C594" s="71"/>
      <c r="D594" s="71"/>
      <c r="E594" s="71"/>
      <c r="F594" s="71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T594" s="65"/>
      <c r="U594" s="98"/>
      <c r="V594" s="98"/>
      <c r="W594" s="98"/>
      <c r="X594" s="98"/>
      <c r="Y594" s="98"/>
      <c r="Z594" s="98"/>
      <c r="DR594" s="65"/>
    </row>
    <row r="595" spans="1:122" x14ac:dyDescent="0.2">
      <c r="A595" s="74">
        <v>587</v>
      </c>
      <c r="B595" s="71"/>
      <c r="C595" s="71"/>
      <c r="D595" s="71"/>
      <c r="E595" s="71"/>
      <c r="F595" s="71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T595" s="65"/>
      <c r="U595" s="98"/>
      <c r="V595" s="98"/>
      <c r="W595" s="98"/>
      <c r="X595" s="98"/>
      <c r="Y595" s="98"/>
      <c r="Z595" s="98"/>
      <c r="DR595" s="65"/>
    </row>
    <row r="596" spans="1:122" x14ac:dyDescent="0.2">
      <c r="A596" s="74">
        <v>588</v>
      </c>
      <c r="B596" s="71"/>
      <c r="C596" s="71"/>
      <c r="D596" s="71"/>
      <c r="E596" s="71"/>
      <c r="F596" s="71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T596" s="65"/>
      <c r="U596" s="98"/>
      <c r="V596" s="98"/>
      <c r="W596" s="98"/>
      <c r="X596" s="98"/>
      <c r="Y596" s="98"/>
      <c r="Z596" s="98"/>
      <c r="DR596" s="65"/>
    </row>
    <row r="597" spans="1:122" x14ac:dyDescent="0.2">
      <c r="A597" s="74">
        <v>589</v>
      </c>
      <c r="B597" s="71"/>
      <c r="C597" s="71"/>
      <c r="D597" s="71"/>
      <c r="E597" s="71"/>
      <c r="F597" s="71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T597" s="65"/>
      <c r="U597" s="98"/>
      <c r="V597" s="98"/>
      <c r="W597" s="98"/>
      <c r="X597" s="98"/>
      <c r="Y597" s="98"/>
      <c r="Z597" s="98"/>
      <c r="DR597" s="65"/>
    </row>
    <row r="598" spans="1:122" x14ac:dyDescent="0.2">
      <c r="A598" s="74">
        <v>590</v>
      </c>
      <c r="B598" s="71"/>
      <c r="C598" s="71"/>
      <c r="D598" s="71"/>
      <c r="E598" s="71"/>
      <c r="F598" s="71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T598" s="65"/>
      <c r="U598" s="98"/>
      <c r="V598" s="98"/>
      <c r="W598" s="98"/>
      <c r="X598" s="98"/>
      <c r="Y598" s="98"/>
      <c r="Z598" s="98"/>
      <c r="DR598" s="65"/>
    </row>
    <row r="599" spans="1:122" x14ac:dyDescent="0.2">
      <c r="A599" s="74">
        <v>591</v>
      </c>
      <c r="B599" s="71"/>
      <c r="C599" s="71"/>
      <c r="D599" s="71"/>
      <c r="E599" s="71"/>
      <c r="F599" s="71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T599" s="65"/>
      <c r="U599" s="98"/>
      <c r="V599" s="98"/>
      <c r="W599" s="98"/>
      <c r="X599" s="98"/>
      <c r="Y599" s="98"/>
      <c r="Z599" s="98"/>
      <c r="DR599" s="65"/>
    </row>
    <row r="600" spans="1:122" x14ac:dyDescent="0.2">
      <c r="A600" s="74">
        <v>592</v>
      </c>
      <c r="B600" s="71"/>
      <c r="C600" s="71"/>
      <c r="D600" s="71"/>
      <c r="E600" s="71"/>
      <c r="F600" s="71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T600" s="65"/>
      <c r="U600" s="98"/>
      <c r="V600" s="98"/>
      <c r="W600" s="98"/>
      <c r="X600" s="98"/>
      <c r="Y600" s="98"/>
      <c r="Z600" s="98"/>
      <c r="DR600" s="65"/>
    </row>
    <row r="601" spans="1:122" x14ac:dyDescent="0.2">
      <c r="A601" s="74">
        <v>593</v>
      </c>
      <c r="B601" s="71"/>
      <c r="C601" s="71"/>
      <c r="D601" s="71"/>
      <c r="E601" s="71"/>
      <c r="F601" s="71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T601" s="65"/>
      <c r="U601" s="98"/>
      <c r="V601" s="98"/>
      <c r="W601" s="98"/>
      <c r="X601" s="98"/>
      <c r="Y601" s="98"/>
      <c r="Z601" s="98"/>
      <c r="DR601" s="65"/>
    </row>
    <row r="602" spans="1:122" x14ac:dyDescent="0.2">
      <c r="A602" s="74">
        <v>594</v>
      </c>
      <c r="B602" s="71"/>
      <c r="C602" s="71"/>
      <c r="D602" s="71"/>
      <c r="E602" s="71"/>
      <c r="F602" s="71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T602" s="65"/>
      <c r="U602" s="98"/>
      <c r="V602" s="98"/>
      <c r="W602" s="98"/>
      <c r="X602" s="98"/>
      <c r="Y602" s="98"/>
      <c r="Z602" s="98"/>
      <c r="DR602" s="65"/>
    </row>
    <row r="603" spans="1:122" x14ac:dyDescent="0.2">
      <c r="A603" s="74">
        <v>595</v>
      </c>
      <c r="B603" s="71"/>
      <c r="C603" s="71"/>
      <c r="D603" s="71"/>
      <c r="E603" s="71"/>
      <c r="F603" s="71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T603" s="65"/>
      <c r="U603" s="98"/>
      <c r="V603" s="98"/>
      <c r="W603" s="98"/>
      <c r="X603" s="98"/>
      <c r="Y603" s="98"/>
      <c r="Z603" s="98"/>
      <c r="DR603" s="65"/>
    </row>
    <row r="604" spans="1:122" x14ac:dyDescent="0.2">
      <c r="A604" s="74">
        <v>596</v>
      </c>
      <c r="B604" s="71"/>
      <c r="C604" s="71"/>
      <c r="D604" s="71"/>
      <c r="E604" s="71"/>
      <c r="F604" s="71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T604" s="65"/>
      <c r="U604" s="98"/>
      <c r="V604" s="98"/>
      <c r="W604" s="98"/>
      <c r="X604" s="98"/>
      <c r="Y604" s="98"/>
      <c r="Z604" s="98"/>
      <c r="DR604" s="65"/>
    </row>
    <row r="605" spans="1:122" x14ac:dyDescent="0.2">
      <c r="A605" s="74">
        <v>597</v>
      </c>
      <c r="B605" s="71"/>
      <c r="C605" s="71"/>
      <c r="D605" s="71"/>
      <c r="E605" s="71"/>
      <c r="F605" s="71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T605" s="65"/>
      <c r="U605" s="98"/>
      <c r="V605" s="98"/>
      <c r="W605" s="98"/>
      <c r="X605" s="98"/>
      <c r="Y605" s="98"/>
      <c r="Z605" s="98"/>
      <c r="DR605" s="65"/>
    </row>
    <row r="606" spans="1:122" x14ac:dyDescent="0.2">
      <c r="A606" s="74">
        <v>598</v>
      </c>
      <c r="B606" s="71"/>
      <c r="C606" s="71"/>
      <c r="D606" s="71"/>
      <c r="E606" s="71"/>
      <c r="F606" s="71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T606" s="65"/>
      <c r="U606" s="98"/>
      <c r="V606" s="98"/>
      <c r="W606" s="98"/>
      <c r="X606" s="98"/>
      <c r="Y606" s="98"/>
      <c r="Z606" s="98"/>
      <c r="DR606" s="65"/>
    </row>
    <row r="607" spans="1:122" x14ac:dyDescent="0.2">
      <c r="A607" s="74">
        <v>599</v>
      </c>
      <c r="B607" s="71"/>
      <c r="C607" s="71"/>
      <c r="D607" s="71"/>
      <c r="E607" s="71"/>
      <c r="F607" s="71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T607" s="65"/>
      <c r="U607" s="98"/>
      <c r="V607" s="98"/>
      <c r="W607" s="98"/>
      <c r="X607" s="98"/>
      <c r="Y607" s="98"/>
      <c r="Z607" s="98"/>
      <c r="DR607" s="65"/>
    </row>
    <row r="608" spans="1:122" x14ac:dyDescent="0.2">
      <c r="A608" s="74">
        <v>600</v>
      </c>
      <c r="B608" s="71"/>
      <c r="C608" s="71"/>
      <c r="D608" s="71"/>
      <c r="E608" s="71"/>
      <c r="F608" s="71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T608" s="65"/>
      <c r="U608" s="98"/>
      <c r="V608" s="98"/>
      <c r="W608" s="98"/>
      <c r="X608" s="98"/>
      <c r="Y608" s="98"/>
      <c r="Z608" s="98"/>
      <c r="DR608" s="65"/>
    </row>
    <row r="609" spans="1:122" x14ac:dyDescent="0.2">
      <c r="A609" s="74">
        <v>601</v>
      </c>
      <c r="B609" s="71"/>
      <c r="C609" s="71"/>
      <c r="D609" s="71"/>
      <c r="E609" s="71"/>
      <c r="F609" s="71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T609" s="65"/>
      <c r="U609" s="98"/>
      <c r="V609" s="98"/>
      <c r="W609" s="98"/>
      <c r="X609" s="98"/>
      <c r="Y609" s="98"/>
      <c r="Z609" s="98"/>
      <c r="DR609" s="65"/>
    </row>
    <row r="610" spans="1:122" x14ac:dyDescent="0.2">
      <c r="A610" s="74">
        <v>602</v>
      </c>
      <c r="B610" s="71"/>
      <c r="C610" s="71"/>
      <c r="D610" s="71"/>
      <c r="E610" s="71"/>
      <c r="F610" s="71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T610" s="65"/>
      <c r="U610" s="98"/>
      <c r="V610" s="98"/>
      <c r="W610" s="98"/>
      <c r="X610" s="98"/>
      <c r="Y610" s="98"/>
      <c r="Z610" s="98"/>
      <c r="DR610" s="65"/>
    </row>
    <row r="611" spans="1:122" x14ac:dyDescent="0.2">
      <c r="A611" s="74">
        <v>603</v>
      </c>
      <c r="B611" s="71"/>
      <c r="C611" s="71"/>
      <c r="D611" s="71"/>
      <c r="E611" s="71"/>
      <c r="F611" s="71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T611" s="65"/>
      <c r="U611" s="98"/>
      <c r="V611" s="98"/>
      <c r="W611" s="98"/>
      <c r="X611" s="98"/>
      <c r="Y611" s="98"/>
      <c r="Z611" s="98"/>
      <c r="DR611" s="65"/>
    </row>
    <row r="612" spans="1:122" x14ac:dyDescent="0.2">
      <c r="A612" s="74">
        <v>604</v>
      </c>
      <c r="B612" s="71"/>
      <c r="C612" s="71"/>
      <c r="D612" s="71"/>
      <c r="E612" s="71"/>
      <c r="F612" s="71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T612" s="65"/>
      <c r="U612" s="98"/>
      <c r="V612" s="98"/>
      <c r="W612" s="98"/>
      <c r="X612" s="98"/>
      <c r="Y612" s="98"/>
      <c r="Z612" s="98"/>
      <c r="DR612" s="65"/>
    </row>
    <row r="613" spans="1:122" x14ac:dyDescent="0.2">
      <c r="A613" s="74">
        <v>605</v>
      </c>
      <c r="B613" s="71"/>
      <c r="C613" s="71"/>
      <c r="D613" s="71"/>
      <c r="E613" s="71"/>
      <c r="F613" s="71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T613" s="65"/>
      <c r="U613" s="98"/>
      <c r="V613" s="98"/>
      <c r="W613" s="98"/>
      <c r="X613" s="98"/>
      <c r="Y613" s="98"/>
      <c r="Z613" s="98"/>
      <c r="DR613" s="65"/>
    </row>
    <row r="614" spans="1:122" x14ac:dyDescent="0.2">
      <c r="A614" s="74">
        <v>606</v>
      </c>
      <c r="B614" s="71"/>
      <c r="C614" s="71"/>
      <c r="D614" s="71"/>
      <c r="E614" s="71"/>
      <c r="F614" s="71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T614" s="65"/>
      <c r="U614" s="98"/>
      <c r="V614" s="98"/>
      <c r="W614" s="98"/>
      <c r="X614" s="98"/>
      <c r="Y614" s="98"/>
      <c r="Z614" s="98"/>
      <c r="DR614" s="65"/>
    </row>
    <row r="615" spans="1:122" x14ac:dyDescent="0.2">
      <c r="A615" s="74">
        <v>607</v>
      </c>
      <c r="B615" s="71"/>
      <c r="C615" s="71"/>
      <c r="D615" s="71"/>
      <c r="E615" s="71"/>
      <c r="F615" s="71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T615" s="65"/>
      <c r="U615" s="98"/>
      <c r="V615" s="98"/>
      <c r="W615" s="98"/>
      <c r="X615" s="98"/>
      <c r="Y615" s="98"/>
      <c r="Z615" s="98"/>
      <c r="DR615" s="65"/>
    </row>
    <row r="616" spans="1:122" x14ac:dyDescent="0.2">
      <c r="A616" s="74">
        <v>608</v>
      </c>
      <c r="B616" s="71"/>
      <c r="C616" s="71"/>
      <c r="D616" s="71"/>
      <c r="E616" s="71"/>
      <c r="F616" s="71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T616" s="65"/>
      <c r="U616" s="98"/>
      <c r="V616" s="98"/>
      <c r="W616" s="98"/>
      <c r="X616" s="98"/>
      <c r="Y616" s="98"/>
      <c r="Z616" s="98"/>
      <c r="DR616" s="65"/>
    </row>
    <row r="617" spans="1:122" x14ac:dyDescent="0.2">
      <c r="A617" s="74">
        <v>609</v>
      </c>
      <c r="B617" s="71"/>
      <c r="C617" s="71"/>
      <c r="D617" s="71"/>
      <c r="E617" s="71"/>
      <c r="F617" s="71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T617" s="65"/>
      <c r="U617" s="98"/>
      <c r="V617" s="98"/>
      <c r="W617" s="98"/>
      <c r="X617" s="98"/>
      <c r="Y617" s="98"/>
      <c r="Z617" s="98"/>
      <c r="DR617" s="65"/>
    </row>
    <row r="618" spans="1:122" x14ac:dyDescent="0.2">
      <c r="A618" s="74">
        <v>610</v>
      </c>
      <c r="B618" s="71"/>
      <c r="C618" s="71"/>
      <c r="D618" s="71"/>
      <c r="E618" s="71"/>
      <c r="F618" s="71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T618" s="65"/>
      <c r="U618" s="98"/>
      <c r="V618" s="98"/>
      <c r="W618" s="98"/>
      <c r="X618" s="98"/>
      <c r="Y618" s="98"/>
      <c r="Z618" s="98"/>
      <c r="DR618" s="65"/>
    </row>
    <row r="619" spans="1:122" x14ac:dyDescent="0.2">
      <c r="A619" s="74">
        <v>611</v>
      </c>
      <c r="B619" s="71"/>
      <c r="C619" s="71"/>
      <c r="D619" s="71"/>
      <c r="E619" s="71"/>
      <c r="F619" s="71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T619" s="65"/>
      <c r="U619" s="98"/>
      <c r="V619" s="98"/>
      <c r="W619" s="98"/>
      <c r="X619" s="98"/>
      <c r="Y619" s="98"/>
      <c r="Z619" s="98"/>
      <c r="DR619" s="65"/>
    </row>
    <row r="620" spans="1:122" x14ac:dyDescent="0.2">
      <c r="A620" s="74">
        <v>612</v>
      </c>
      <c r="B620" s="71"/>
      <c r="C620" s="71"/>
      <c r="D620" s="71"/>
      <c r="E620" s="71"/>
      <c r="F620" s="71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T620" s="65"/>
      <c r="U620" s="98"/>
      <c r="V620" s="98"/>
      <c r="W620" s="98"/>
      <c r="X620" s="98"/>
      <c r="Y620" s="98"/>
      <c r="Z620" s="98"/>
      <c r="DR620" s="65"/>
    </row>
    <row r="621" spans="1:122" x14ac:dyDescent="0.2">
      <c r="A621" s="74">
        <v>613</v>
      </c>
      <c r="B621" s="71"/>
      <c r="C621" s="71"/>
      <c r="D621" s="71"/>
      <c r="E621" s="71"/>
      <c r="F621" s="71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T621" s="65"/>
      <c r="U621" s="98"/>
      <c r="V621" s="98"/>
      <c r="W621" s="98"/>
      <c r="X621" s="98"/>
      <c r="Y621" s="98"/>
      <c r="Z621" s="98"/>
      <c r="DR621" s="65"/>
    </row>
    <row r="622" spans="1:122" x14ac:dyDescent="0.2">
      <c r="A622" s="74">
        <v>614</v>
      </c>
      <c r="B622" s="71"/>
      <c r="C622" s="71"/>
      <c r="D622" s="71"/>
      <c r="E622" s="71"/>
      <c r="F622" s="71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T622" s="65"/>
      <c r="U622" s="98"/>
      <c r="V622" s="98"/>
      <c r="W622" s="98"/>
      <c r="X622" s="98"/>
      <c r="Y622" s="98"/>
      <c r="Z622" s="98"/>
      <c r="DR622" s="65"/>
    </row>
    <row r="623" spans="1:122" x14ac:dyDescent="0.2">
      <c r="A623" s="74">
        <v>615</v>
      </c>
      <c r="B623" s="71"/>
      <c r="C623" s="71"/>
      <c r="D623" s="71"/>
      <c r="E623" s="71"/>
      <c r="F623" s="71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T623" s="65"/>
      <c r="U623" s="98"/>
      <c r="V623" s="98"/>
      <c r="W623" s="98"/>
      <c r="X623" s="98"/>
      <c r="Y623" s="98"/>
      <c r="Z623" s="98"/>
      <c r="DR623" s="65"/>
    </row>
    <row r="624" spans="1:122" x14ac:dyDescent="0.2">
      <c r="A624" s="74">
        <v>616</v>
      </c>
      <c r="B624" s="71"/>
      <c r="C624" s="71"/>
      <c r="D624" s="71"/>
      <c r="E624" s="71"/>
      <c r="F624" s="71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T624" s="65"/>
      <c r="U624" s="98"/>
      <c r="V624" s="98"/>
      <c r="W624" s="98"/>
      <c r="X624" s="98"/>
      <c r="Y624" s="98"/>
      <c r="Z624" s="98"/>
      <c r="DR624" s="65"/>
    </row>
    <row r="625" spans="1:122" x14ac:dyDescent="0.2">
      <c r="A625" s="74">
        <v>617</v>
      </c>
      <c r="B625" s="71"/>
      <c r="C625" s="71"/>
      <c r="D625" s="71"/>
      <c r="E625" s="71"/>
      <c r="F625" s="71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T625" s="65"/>
      <c r="U625" s="98"/>
      <c r="V625" s="98"/>
      <c r="W625" s="98"/>
      <c r="X625" s="98"/>
      <c r="Y625" s="98"/>
      <c r="Z625" s="98"/>
      <c r="DR625" s="65"/>
    </row>
    <row r="626" spans="1:122" x14ac:dyDescent="0.2">
      <c r="A626" s="74">
        <v>618</v>
      </c>
      <c r="B626" s="71"/>
      <c r="C626" s="71"/>
      <c r="D626" s="71"/>
      <c r="E626" s="71"/>
      <c r="F626" s="71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T626" s="65"/>
      <c r="U626" s="98"/>
      <c r="V626" s="98"/>
      <c r="W626" s="98"/>
      <c r="X626" s="98"/>
      <c r="Y626" s="98"/>
      <c r="Z626" s="98"/>
      <c r="DR626" s="65"/>
    </row>
    <row r="627" spans="1:122" x14ac:dyDescent="0.2">
      <c r="A627" s="74">
        <v>619</v>
      </c>
      <c r="B627" s="71"/>
      <c r="C627" s="71"/>
      <c r="D627" s="71"/>
      <c r="E627" s="71"/>
      <c r="F627" s="71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T627" s="65"/>
      <c r="U627" s="98"/>
      <c r="V627" s="98"/>
      <c r="W627" s="98"/>
      <c r="X627" s="98"/>
      <c r="Y627" s="98"/>
      <c r="Z627" s="98"/>
      <c r="DR627" s="65"/>
    </row>
    <row r="628" spans="1:122" x14ac:dyDescent="0.2">
      <c r="A628" s="74">
        <v>620</v>
      </c>
      <c r="B628" s="71"/>
      <c r="C628" s="71"/>
      <c r="D628" s="71"/>
      <c r="E628" s="71"/>
      <c r="F628" s="71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T628" s="65"/>
      <c r="U628" s="98"/>
      <c r="V628" s="98"/>
      <c r="W628" s="98"/>
      <c r="X628" s="98"/>
      <c r="Y628" s="98"/>
      <c r="Z628" s="98"/>
      <c r="DR628" s="65"/>
    </row>
    <row r="629" spans="1:122" x14ac:dyDescent="0.2">
      <c r="A629" s="74">
        <v>621</v>
      </c>
      <c r="B629" s="71"/>
      <c r="C629" s="71"/>
      <c r="D629" s="71"/>
      <c r="E629" s="71"/>
      <c r="F629" s="71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T629" s="65"/>
      <c r="U629" s="98"/>
      <c r="V629" s="98"/>
      <c r="W629" s="98"/>
      <c r="X629" s="98"/>
      <c r="Y629" s="98"/>
      <c r="Z629" s="98"/>
      <c r="DR629" s="65"/>
    </row>
    <row r="630" spans="1:122" x14ac:dyDescent="0.2">
      <c r="A630" s="74">
        <v>622</v>
      </c>
      <c r="B630" s="71"/>
      <c r="C630" s="71"/>
      <c r="D630" s="71"/>
      <c r="E630" s="71"/>
      <c r="F630" s="71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T630" s="65"/>
      <c r="U630" s="98"/>
      <c r="V630" s="98"/>
      <c r="W630" s="98"/>
      <c r="X630" s="98"/>
      <c r="Y630" s="98"/>
      <c r="Z630" s="98"/>
      <c r="DR630" s="65"/>
    </row>
    <row r="631" spans="1:122" x14ac:dyDescent="0.2">
      <c r="A631" s="74">
        <v>623</v>
      </c>
      <c r="B631" s="71"/>
      <c r="C631" s="71"/>
      <c r="D631" s="71"/>
      <c r="E631" s="71"/>
      <c r="F631" s="71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T631" s="65"/>
      <c r="U631" s="98"/>
      <c r="V631" s="98"/>
      <c r="W631" s="98"/>
      <c r="X631" s="98"/>
      <c r="Y631" s="98"/>
      <c r="Z631" s="98"/>
      <c r="DR631" s="65"/>
    </row>
    <row r="632" spans="1:122" x14ac:dyDescent="0.2">
      <c r="A632" s="74">
        <v>624</v>
      </c>
      <c r="B632" s="71"/>
      <c r="C632" s="71"/>
      <c r="D632" s="71"/>
      <c r="E632" s="71"/>
      <c r="F632" s="71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T632" s="65"/>
      <c r="U632" s="98"/>
      <c r="V632" s="98"/>
      <c r="W632" s="98"/>
      <c r="X632" s="98"/>
      <c r="Y632" s="98"/>
      <c r="Z632" s="98"/>
      <c r="DR632" s="65"/>
    </row>
    <row r="633" spans="1:122" x14ac:dyDescent="0.2">
      <c r="A633" s="74">
        <v>625</v>
      </c>
      <c r="B633" s="71"/>
      <c r="C633" s="71"/>
      <c r="D633" s="71"/>
      <c r="E633" s="71"/>
      <c r="F633" s="71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T633" s="65"/>
      <c r="U633" s="98"/>
      <c r="V633" s="98"/>
      <c r="W633" s="98"/>
      <c r="X633" s="98"/>
      <c r="Y633" s="98"/>
      <c r="Z633" s="98"/>
      <c r="DR633" s="65"/>
    </row>
    <row r="634" spans="1:122" x14ac:dyDescent="0.2">
      <c r="A634" s="74">
        <v>626</v>
      </c>
      <c r="B634" s="71"/>
      <c r="C634" s="71"/>
      <c r="D634" s="71"/>
      <c r="E634" s="71"/>
      <c r="F634" s="71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T634" s="65"/>
      <c r="U634" s="98"/>
      <c r="V634" s="98"/>
      <c r="W634" s="98"/>
      <c r="X634" s="98"/>
      <c r="Y634" s="98"/>
      <c r="Z634" s="98"/>
      <c r="DR634" s="65"/>
    </row>
    <row r="635" spans="1:122" x14ac:dyDescent="0.2">
      <c r="A635" s="74">
        <v>627</v>
      </c>
      <c r="B635" s="71"/>
      <c r="C635" s="71"/>
      <c r="D635" s="71"/>
      <c r="E635" s="71"/>
      <c r="F635" s="71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T635" s="65"/>
      <c r="U635" s="98"/>
      <c r="V635" s="98"/>
      <c r="W635" s="98"/>
      <c r="X635" s="98"/>
      <c r="Y635" s="98"/>
      <c r="Z635" s="98"/>
      <c r="DR635" s="65"/>
    </row>
    <row r="636" spans="1:122" x14ac:dyDescent="0.2">
      <c r="A636" s="74">
        <v>628</v>
      </c>
      <c r="B636" s="71"/>
      <c r="C636" s="71"/>
      <c r="D636" s="71"/>
      <c r="E636" s="71"/>
      <c r="F636" s="71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T636" s="65"/>
      <c r="U636" s="98"/>
      <c r="V636" s="98"/>
      <c r="W636" s="98"/>
      <c r="X636" s="98"/>
      <c r="Y636" s="98"/>
      <c r="Z636" s="98"/>
      <c r="DR636" s="65"/>
    </row>
    <row r="637" spans="1:122" x14ac:dyDescent="0.2">
      <c r="A637" s="74">
        <v>629</v>
      </c>
      <c r="B637" s="71"/>
      <c r="C637" s="71"/>
      <c r="D637" s="71"/>
      <c r="E637" s="71"/>
      <c r="F637" s="71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T637" s="65"/>
      <c r="U637" s="98"/>
      <c r="V637" s="98"/>
      <c r="W637" s="98"/>
      <c r="X637" s="98"/>
      <c r="Y637" s="98"/>
      <c r="Z637" s="98"/>
      <c r="DR637" s="65"/>
    </row>
    <row r="638" spans="1:122" x14ac:dyDescent="0.2">
      <c r="A638" s="74">
        <v>630</v>
      </c>
      <c r="B638" s="71"/>
      <c r="C638" s="71"/>
      <c r="D638" s="71"/>
      <c r="E638" s="71"/>
      <c r="F638" s="71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T638" s="65"/>
      <c r="U638" s="98"/>
      <c r="V638" s="98"/>
      <c r="W638" s="98"/>
      <c r="X638" s="98"/>
      <c r="Y638" s="98"/>
      <c r="Z638" s="98"/>
      <c r="DR638" s="65"/>
    </row>
    <row r="639" spans="1:122" x14ac:dyDescent="0.2">
      <c r="A639" s="74">
        <v>631</v>
      </c>
      <c r="B639" s="71"/>
      <c r="C639" s="71"/>
      <c r="D639" s="71"/>
      <c r="E639" s="71"/>
      <c r="F639" s="71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T639" s="65"/>
      <c r="U639" s="98"/>
      <c r="V639" s="98"/>
      <c r="W639" s="98"/>
      <c r="X639" s="98"/>
      <c r="Y639" s="98"/>
      <c r="Z639" s="98"/>
      <c r="DR639" s="65"/>
    </row>
    <row r="640" spans="1:122" x14ac:dyDescent="0.2">
      <c r="A640" s="74">
        <v>632</v>
      </c>
      <c r="B640" s="71"/>
      <c r="C640" s="71"/>
      <c r="D640" s="71"/>
      <c r="E640" s="71"/>
      <c r="F640" s="71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T640" s="65"/>
      <c r="U640" s="98"/>
      <c r="V640" s="98"/>
      <c r="W640" s="98"/>
      <c r="X640" s="98"/>
      <c r="Y640" s="98"/>
      <c r="Z640" s="98"/>
      <c r="DR640" s="65"/>
    </row>
    <row r="641" spans="1:122" x14ac:dyDescent="0.2">
      <c r="A641" s="74">
        <v>633</v>
      </c>
      <c r="B641" s="71"/>
      <c r="C641" s="71"/>
      <c r="D641" s="71"/>
      <c r="E641" s="71"/>
      <c r="F641" s="71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T641" s="65"/>
      <c r="U641" s="98"/>
      <c r="V641" s="98"/>
      <c r="W641" s="98"/>
      <c r="X641" s="98"/>
      <c r="Y641" s="98"/>
      <c r="Z641" s="98"/>
      <c r="DR641" s="65"/>
    </row>
    <row r="642" spans="1:122" x14ac:dyDescent="0.2">
      <c r="A642" s="74">
        <v>634</v>
      </c>
      <c r="B642" s="71"/>
      <c r="C642" s="71"/>
      <c r="D642" s="71"/>
      <c r="E642" s="71"/>
      <c r="F642" s="71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T642" s="65"/>
      <c r="U642" s="98"/>
      <c r="V642" s="98"/>
      <c r="W642" s="98"/>
      <c r="X642" s="98"/>
      <c r="Y642" s="98"/>
      <c r="Z642" s="98"/>
      <c r="DR642" s="65"/>
    </row>
    <row r="643" spans="1:122" x14ac:dyDescent="0.2">
      <c r="A643" s="74">
        <v>635</v>
      </c>
      <c r="B643" s="71"/>
      <c r="C643" s="71"/>
      <c r="D643" s="71"/>
      <c r="E643" s="71"/>
      <c r="F643" s="71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T643" s="65"/>
      <c r="U643" s="98"/>
      <c r="V643" s="98"/>
      <c r="W643" s="98"/>
      <c r="X643" s="98"/>
      <c r="Y643" s="98"/>
      <c r="Z643" s="98"/>
      <c r="DR643" s="65"/>
    </row>
    <row r="644" spans="1:122" x14ac:dyDescent="0.2">
      <c r="A644" s="74">
        <v>636</v>
      </c>
      <c r="B644" s="71"/>
      <c r="C644" s="71"/>
      <c r="D644" s="71"/>
      <c r="E644" s="71"/>
      <c r="F644" s="71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T644" s="65"/>
      <c r="U644" s="98"/>
      <c r="V644" s="98"/>
      <c r="W644" s="98"/>
      <c r="X644" s="98"/>
      <c r="Y644" s="98"/>
      <c r="Z644" s="98"/>
      <c r="DR644" s="65"/>
    </row>
    <row r="645" spans="1:122" x14ac:dyDescent="0.2">
      <c r="A645" s="74">
        <v>637</v>
      </c>
      <c r="B645" s="71"/>
      <c r="C645" s="71"/>
      <c r="D645" s="71"/>
      <c r="E645" s="71"/>
      <c r="F645" s="71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T645" s="65"/>
      <c r="U645" s="98"/>
      <c r="V645" s="98"/>
      <c r="W645" s="98"/>
      <c r="X645" s="98"/>
      <c r="Y645" s="98"/>
      <c r="Z645" s="98"/>
      <c r="DR645" s="65"/>
    </row>
    <row r="646" spans="1:122" x14ac:dyDescent="0.2">
      <c r="A646" s="74">
        <v>638</v>
      </c>
      <c r="B646" s="71"/>
      <c r="C646" s="71"/>
      <c r="D646" s="71"/>
      <c r="E646" s="71"/>
      <c r="F646" s="71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T646" s="65"/>
      <c r="U646" s="98"/>
      <c r="V646" s="98"/>
      <c r="W646" s="98"/>
      <c r="X646" s="98"/>
      <c r="Y646" s="98"/>
      <c r="Z646" s="98"/>
      <c r="DR646" s="65"/>
    </row>
    <row r="647" spans="1:122" x14ac:dyDescent="0.2">
      <c r="A647" s="74">
        <v>639</v>
      </c>
      <c r="B647" s="71"/>
      <c r="C647" s="71"/>
      <c r="D647" s="71"/>
      <c r="E647" s="71"/>
      <c r="F647" s="71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T647" s="65"/>
      <c r="U647" s="98"/>
      <c r="V647" s="98"/>
      <c r="W647" s="98"/>
      <c r="X647" s="98"/>
      <c r="Y647" s="98"/>
      <c r="Z647" s="98"/>
      <c r="DR647" s="65"/>
    </row>
    <row r="648" spans="1:122" x14ac:dyDescent="0.2">
      <c r="A648" s="74">
        <v>640</v>
      </c>
      <c r="B648" s="71"/>
      <c r="C648" s="71"/>
      <c r="D648" s="71"/>
      <c r="E648" s="71"/>
      <c r="F648" s="71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T648" s="65"/>
      <c r="U648" s="98"/>
      <c r="V648" s="98"/>
      <c r="W648" s="98"/>
      <c r="X648" s="98"/>
      <c r="Y648" s="98"/>
      <c r="Z648" s="98"/>
      <c r="DR648" s="65"/>
    </row>
    <row r="649" spans="1:122" x14ac:dyDescent="0.2">
      <c r="A649" s="74">
        <v>641</v>
      </c>
      <c r="B649" s="71"/>
      <c r="C649" s="71"/>
      <c r="D649" s="71"/>
      <c r="E649" s="71"/>
      <c r="F649" s="71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T649" s="65"/>
      <c r="U649" s="98"/>
      <c r="V649" s="98"/>
      <c r="W649" s="98"/>
      <c r="X649" s="98"/>
      <c r="Y649" s="98"/>
      <c r="Z649" s="98"/>
      <c r="DR649" s="65"/>
    </row>
    <row r="650" spans="1:122" x14ac:dyDescent="0.2">
      <c r="A650" s="74">
        <v>642</v>
      </c>
      <c r="B650" s="71"/>
      <c r="C650" s="71"/>
      <c r="D650" s="71"/>
      <c r="E650" s="71"/>
      <c r="F650" s="71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T650" s="65"/>
      <c r="U650" s="98"/>
      <c r="V650" s="98"/>
      <c r="W650" s="98"/>
      <c r="X650" s="98"/>
      <c r="Y650" s="98"/>
      <c r="Z650" s="98"/>
      <c r="DR650" s="65"/>
    </row>
    <row r="651" spans="1:122" x14ac:dyDescent="0.2">
      <c r="A651" s="74">
        <v>643</v>
      </c>
      <c r="B651" s="71"/>
      <c r="C651" s="71"/>
      <c r="D651" s="71"/>
      <c r="E651" s="71"/>
      <c r="F651" s="71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T651" s="65"/>
      <c r="U651" s="98"/>
      <c r="V651" s="98"/>
      <c r="W651" s="98"/>
      <c r="X651" s="98"/>
      <c r="Y651" s="98"/>
      <c r="Z651" s="98"/>
      <c r="DR651" s="65"/>
    </row>
    <row r="652" spans="1:122" x14ac:dyDescent="0.2">
      <c r="A652" s="74">
        <v>644</v>
      </c>
      <c r="B652" s="71"/>
      <c r="C652" s="71"/>
      <c r="D652" s="71"/>
      <c r="E652" s="71"/>
      <c r="F652" s="71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T652" s="65"/>
      <c r="U652" s="98"/>
      <c r="V652" s="98"/>
      <c r="W652" s="98"/>
      <c r="X652" s="98"/>
      <c r="Y652" s="98"/>
      <c r="Z652" s="98"/>
      <c r="DR652" s="65"/>
    </row>
    <row r="653" spans="1:122" x14ac:dyDescent="0.2">
      <c r="A653" s="74">
        <v>645</v>
      </c>
      <c r="B653" s="71"/>
      <c r="C653" s="71"/>
      <c r="D653" s="71"/>
      <c r="E653" s="71"/>
      <c r="F653" s="71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T653" s="65"/>
      <c r="U653" s="98"/>
      <c r="V653" s="98"/>
      <c r="W653" s="98"/>
      <c r="X653" s="98"/>
      <c r="Y653" s="98"/>
      <c r="Z653" s="98"/>
      <c r="DR653" s="65"/>
    </row>
    <row r="654" spans="1:122" x14ac:dyDescent="0.2">
      <c r="A654" s="74">
        <v>646</v>
      </c>
      <c r="B654" s="71"/>
      <c r="C654" s="71"/>
      <c r="D654" s="71"/>
      <c r="E654" s="71"/>
      <c r="F654" s="71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T654" s="65"/>
      <c r="U654" s="98"/>
      <c r="V654" s="98"/>
      <c r="W654" s="98"/>
      <c r="X654" s="98"/>
      <c r="Y654" s="98"/>
      <c r="Z654" s="98"/>
      <c r="DR654" s="65"/>
    </row>
    <row r="655" spans="1:122" x14ac:dyDescent="0.2">
      <c r="A655" s="74">
        <v>647</v>
      </c>
      <c r="B655" s="71"/>
      <c r="C655" s="71"/>
      <c r="D655" s="71"/>
      <c r="E655" s="71"/>
      <c r="F655" s="71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T655" s="65"/>
      <c r="U655" s="98"/>
      <c r="V655" s="98"/>
      <c r="W655" s="98"/>
      <c r="X655" s="98"/>
      <c r="Y655" s="98"/>
      <c r="Z655" s="98"/>
      <c r="DR655" s="65"/>
    </row>
    <row r="656" spans="1:122" x14ac:dyDescent="0.2">
      <c r="A656" s="74">
        <v>648</v>
      </c>
      <c r="B656" s="71"/>
      <c r="C656" s="71"/>
      <c r="D656" s="71"/>
      <c r="E656" s="71"/>
      <c r="F656" s="71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T656" s="65"/>
      <c r="U656" s="98"/>
      <c r="V656" s="98"/>
      <c r="W656" s="98"/>
      <c r="X656" s="98"/>
      <c r="Y656" s="98"/>
      <c r="Z656" s="98"/>
      <c r="DR656" s="65"/>
    </row>
    <row r="657" spans="1:122" x14ac:dyDescent="0.2">
      <c r="A657" s="74">
        <v>649</v>
      </c>
      <c r="B657" s="71"/>
      <c r="C657" s="71"/>
      <c r="D657" s="71"/>
      <c r="E657" s="71"/>
      <c r="F657" s="71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T657" s="65"/>
      <c r="U657" s="98"/>
      <c r="V657" s="98"/>
      <c r="W657" s="98"/>
      <c r="X657" s="98"/>
      <c r="Y657" s="98"/>
      <c r="Z657" s="98"/>
      <c r="DR657" s="65"/>
    </row>
    <row r="658" spans="1:122" x14ac:dyDescent="0.2">
      <c r="A658" s="74">
        <v>650</v>
      </c>
      <c r="B658" s="71"/>
      <c r="C658" s="71"/>
      <c r="D658" s="71"/>
      <c r="E658" s="71"/>
      <c r="F658" s="71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T658" s="65"/>
      <c r="U658" s="98"/>
      <c r="V658" s="98"/>
      <c r="W658" s="98"/>
      <c r="X658" s="98"/>
      <c r="Y658" s="98"/>
      <c r="Z658" s="98"/>
      <c r="DR658" s="65"/>
    </row>
    <row r="659" spans="1:122" x14ac:dyDescent="0.2">
      <c r="A659" s="74">
        <v>651</v>
      </c>
      <c r="B659" s="71"/>
      <c r="C659" s="71"/>
      <c r="D659" s="71"/>
      <c r="E659" s="71"/>
      <c r="F659" s="71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T659" s="65"/>
      <c r="U659" s="98"/>
      <c r="V659" s="98"/>
      <c r="W659" s="98"/>
      <c r="X659" s="98"/>
      <c r="Y659" s="98"/>
      <c r="Z659" s="98"/>
      <c r="DR659" s="65"/>
    </row>
    <row r="660" spans="1:122" x14ac:dyDescent="0.2">
      <c r="A660" s="74">
        <v>652</v>
      </c>
      <c r="B660" s="71"/>
      <c r="C660" s="71"/>
      <c r="D660" s="71"/>
      <c r="E660" s="71"/>
      <c r="F660" s="71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T660" s="65"/>
      <c r="U660" s="98"/>
      <c r="V660" s="98"/>
      <c r="W660" s="98"/>
      <c r="X660" s="98"/>
      <c r="Y660" s="98"/>
      <c r="Z660" s="98"/>
      <c r="DR660" s="65"/>
    </row>
    <row r="661" spans="1:122" x14ac:dyDescent="0.2">
      <c r="A661" s="74">
        <v>653</v>
      </c>
      <c r="B661" s="71"/>
      <c r="C661" s="71"/>
      <c r="D661" s="71"/>
      <c r="E661" s="71"/>
      <c r="F661" s="71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T661" s="65"/>
      <c r="U661" s="98"/>
      <c r="V661" s="98"/>
      <c r="W661" s="98"/>
      <c r="X661" s="98"/>
      <c r="Y661" s="98"/>
      <c r="Z661" s="98"/>
      <c r="DR661" s="65"/>
    </row>
    <row r="662" spans="1:122" x14ac:dyDescent="0.2">
      <c r="A662" s="74">
        <v>654</v>
      </c>
      <c r="B662" s="71"/>
      <c r="C662" s="71"/>
      <c r="D662" s="71"/>
      <c r="E662" s="71"/>
      <c r="F662" s="71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T662" s="65"/>
      <c r="U662" s="98"/>
      <c r="V662" s="98"/>
      <c r="W662" s="98"/>
      <c r="X662" s="98"/>
      <c r="Y662" s="98"/>
      <c r="Z662" s="98"/>
      <c r="DR662" s="65"/>
    </row>
    <row r="663" spans="1:122" x14ac:dyDescent="0.2">
      <c r="A663" s="74">
        <v>655</v>
      </c>
      <c r="B663" s="71"/>
      <c r="C663" s="71"/>
      <c r="D663" s="71"/>
      <c r="E663" s="71"/>
      <c r="F663" s="71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T663" s="65"/>
      <c r="U663" s="98"/>
      <c r="V663" s="98"/>
      <c r="W663" s="98"/>
      <c r="X663" s="98"/>
      <c r="Y663" s="98"/>
      <c r="Z663" s="98"/>
      <c r="DR663" s="65"/>
    </row>
    <row r="664" spans="1:122" x14ac:dyDescent="0.2">
      <c r="A664" s="74">
        <v>656</v>
      </c>
      <c r="B664" s="71"/>
      <c r="C664" s="71"/>
      <c r="D664" s="71"/>
      <c r="E664" s="71"/>
      <c r="F664" s="71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T664" s="65"/>
      <c r="U664" s="98"/>
      <c r="V664" s="98"/>
      <c r="W664" s="98"/>
      <c r="X664" s="98"/>
      <c r="Y664" s="98"/>
      <c r="Z664" s="98"/>
      <c r="DR664" s="65"/>
    </row>
    <row r="665" spans="1:122" x14ac:dyDescent="0.2">
      <c r="A665" s="74">
        <v>657</v>
      </c>
      <c r="B665" s="71"/>
      <c r="C665" s="71"/>
      <c r="D665" s="71"/>
      <c r="E665" s="71"/>
      <c r="F665" s="71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T665" s="65"/>
      <c r="U665" s="98"/>
      <c r="V665" s="98"/>
      <c r="W665" s="98"/>
      <c r="X665" s="98"/>
      <c r="Y665" s="98"/>
      <c r="Z665" s="98"/>
      <c r="DR665" s="65"/>
    </row>
    <row r="666" spans="1:122" x14ac:dyDescent="0.2">
      <c r="A666" s="74">
        <v>658</v>
      </c>
      <c r="B666" s="71"/>
      <c r="C666" s="71"/>
      <c r="D666" s="71"/>
      <c r="E666" s="71"/>
      <c r="F666" s="71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T666" s="65"/>
      <c r="U666" s="98"/>
      <c r="V666" s="98"/>
      <c r="W666" s="98"/>
      <c r="X666" s="98"/>
      <c r="Y666" s="98"/>
      <c r="Z666" s="98"/>
      <c r="DR666" s="65"/>
    </row>
    <row r="667" spans="1:122" x14ac:dyDescent="0.2">
      <c r="A667" s="74">
        <v>659</v>
      </c>
      <c r="B667" s="71"/>
      <c r="C667" s="71"/>
      <c r="D667" s="71"/>
      <c r="E667" s="71"/>
      <c r="F667" s="71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T667" s="65"/>
      <c r="U667" s="98"/>
      <c r="V667" s="98"/>
      <c r="W667" s="98"/>
      <c r="X667" s="98"/>
      <c r="Y667" s="98"/>
      <c r="Z667" s="98"/>
      <c r="DR667" s="65"/>
    </row>
    <row r="668" spans="1:122" x14ac:dyDescent="0.2">
      <c r="A668" s="74">
        <v>660</v>
      </c>
      <c r="B668" s="71"/>
      <c r="C668" s="71"/>
      <c r="D668" s="71"/>
      <c r="E668" s="71"/>
      <c r="F668" s="71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T668" s="65"/>
      <c r="U668" s="98"/>
      <c r="V668" s="98"/>
      <c r="W668" s="98"/>
      <c r="X668" s="98"/>
      <c r="Y668" s="98"/>
      <c r="Z668" s="98"/>
      <c r="DR668" s="65"/>
    </row>
    <row r="669" spans="1:122" x14ac:dyDescent="0.2">
      <c r="A669" s="74">
        <v>661</v>
      </c>
      <c r="B669" s="71"/>
      <c r="C669" s="71"/>
      <c r="D669" s="71"/>
      <c r="E669" s="71"/>
      <c r="F669" s="71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T669" s="65"/>
      <c r="U669" s="98"/>
      <c r="V669" s="98"/>
      <c r="W669" s="98"/>
      <c r="X669" s="98"/>
      <c r="Y669" s="98"/>
      <c r="Z669" s="98"/>
      <c r="DR669" s="65"/>
    </row>
    <row r="670" spans="1:122" x14ac:dyDescent="0.2">
      <c r="A670" s="74">
        <v>662</v>
      </c>
      <c r="B670" s="71"/>
      <c r="C670" s="71"/>
      <c r="D670" s="71"/>
      <c r="E670" s="71"/>
      <c r="F670" s="71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T670" s="65"/>
      <c r="U670" s="98"/>
      <c r="V670" s="98"/>
      <c r="W670" s="98"/>
      <c r="X670" s="98"/>
      <c r="Y670" s="98"/>
      <c r="Z670" s="98"/>
      <c r="DR670" s="65"/>
    </row>
    <row r="671" spans="1:122" x14ac:dyDescent="0.2">
      <c r="A671" s="74">
        <v>663</v>
      </c>
      <c r="B671" s="71"/>
      <c r="C671" s="71"/>
      <c r="D671" s="71"/>
      <c r="E671" s="71"/>
      <c r="F671" s="71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T671" s="65"/>
      <c r="U671" s="98"/>
      <c r="V671" s="98"/>
      <c r="W671" s="98"/>
      <c r="X671" s="98"/>
      <c r="Y671" s="98"/>
      <c r="Z671" s="98"/>
      <c r="DR671" s="65"/>
    </row>
    <row r="672" spans="1:122" x14ac:dyDescent="0.2">
      <c r="A672" s="74">
        <v>664</v>
      </c>
      <c r="B672" s="71"/>
      <c r="C672" s="71"/>
      <c r="D672" s="71"/>
      <c r="E672" s="71"/>
      <c r="F672" s="71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T672" s="65"/>
      <c r="U672" s="98"/>
      <c r="V672" s="98"/>
      <c r="W672" s="98"/>
      <c r="X672" s="98"/>
      <c r="Y672" s="98"/>
      <c r="Z672" s="98"/>
      <c r="DR672" s="65"/>
    </row>
    <row r="673" spans="1:122" x14ac:dyDescent="0.2">
      <c r="A673" s="74">
        <v>665</v>
      </c>
      <c r="B673" s="71"/>
      <c r="C673" s="71"/>
      <c r="D673" s="71"/>
      <c r="E673" s="71"/>
      <c r="F673" s="71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T673" s="65"/>
      <c r="U673" s="98"/>
      <c r="V673" s="98"/>
      <c r="W673" s="98"/>
      <c r="X673" s="98"/>
      <c r="Y673" s="98"/>
      <c r="Z673" s="98"/>
      <c r="DR673" s="65"/>
    </row>
    <row r="674" spans="1:122" x14ac:dyDescent="0.2">
      <c r="A674" s="74">
        <v>666</v>
      </c>
      <c r="B674" s="71"/>
      <c r="C674" s="71"/>
      <c r="D674" s="71"/>
      <c r="E674" s="71"/>
      <c r="F674" s="71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T674" s="65"/>
      <c r="U674" s="98"/>
      <c r="V674" s="98"/>
      <c r="W674" s="98"/>
      <c r="X674" s="98"/>
      <c r="Y674" s="98"/>
      <c r="Z674" s="98"/>
      <c r="DR674" s="65"/>
    </row>
    <row r="675" spans="1:122" x14ac:dyDescent="0.2">
      <c r="A675" s="74">
        <v>667</v>
      </c>
      <c r="B675" s="71"/>
      <c r="C675" s="71"/>
      <c r="D675" s="71"/>
      <c r="E675" s="71"/>
      <c r="F675" s="71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T675" s="65"/>
      <c r="U675" s="98"/>
      <c r="V675" s="98"/>
      <c r="W675" s="98"/>
      <c r="X675" s="98"/>
      <c r="Y675" s="98"/>
      <c r="Z675" s="98"/>
      <c r="DR675" s="65"/>
    </row>
    <row r="676" spans="1:122" x14ac:dyDescent="0.2">
      <c r="A676" s="74">
        <v>668</v>
      </c>
      <c r="B676" s="71"/>
      <c r="C676" s="71"/>
      <c r="D676" s="71"/>
      <c r="E676" s="71"/>
      <c r="F676" s="71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T676" s="65"/>
      <c r="U676" s="98"/>
      <c r="V676" s="98"/>
      <c r="W676" s="98"/>
      <c r="X676" s="98"/>
      <c r="Y676" s="98"/>
      <c r="Z676" s="98"/>
      <c r="DR676" s="65"/>
    </row>
    <row r="677" spans="1:122" x14ac:dyDescent="0.2">
      <c r="A677" s="74">
        <v>669</v>
      </c>
      <c r="B677" s="71"/>
      <c r="C677" s="71"/>
      <c r="D677" s="71"/>
      <c r="E677" s="71"/>
      <c r="F677" s="71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T677" s="65"/>
      <c r="U677" s="98"/>
      <c r="V677" s="98"/>
      <c r="W677" s="98"/>
      <c r="X677" s="98"/>
      <c r="Y677" s="98"/>
      <c r="Z677" s="98"/>
      <c r="DR677" s="65"/>
    </row>
    <row r="678" spans="1:122" x14ac:dyDescent="0.2">
      <c r="A678" s="74">
        <v>670</v>
      </c>
      <c r="B678" s="71"/>
      <c r="C678" s="71"/>
      <c r="D678" s="71"/>
      <c r="E678" s="71"/>
      <c r="F678" s="71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T678" s="65"/>
      <c r="U678" s="98"/>
      <c r="V678" s="98"/>
      <c r="W678" s="98"/>
      <c r="X678" s="98"/>
      <c r="Y678" s="98"/>
      <c r="Z678" s="98"/>
      <c r="DR678" s="65"/>
    </row>
    <row r="679" spans="1:122" x14ac:dyDescent="0.2">
      <c r="A679" s="74">
        <v>671</v>
      </c>
      <c r="B679" s="71"/>
      <c r="C679" s="71"/>
      <c r="D679" s="71"/>
      <c r="E679" s="71"/>
      <c r="F679" s="71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T679" s="65"/>
      <c r="U679" s="98"/>
      <c r="V679" s="98"/>
      <c r="W679" s="98"/>
      <c r="X679" s="98"/>
      <c r="Y679" s="98"/>
      <c r="Z679" s="98"/>
      <c r="DR679" s="65"/>
    </row>
    <row r="680" spans="1:122" x14ac:dyDescent="0.2">
      <c r="A680" s="74">
        <v>672</v>
      </c>
      <c r="B680" s="71"/>
      <c r="C680" s="71"/>
      <c r="D680" s="71"/>
      <c r="E680" s="71"/>
      <c r="F680" s="71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T680" s="65"/>
      <c r="U680" s="98"/>
      <c r="V680" s="98"/>
      <c r="W680" s="98"/>
      <c r="X680" s="98"/>
      <c r="Y680" s="98"/>
      <c r="Z680" s="98"/>
      <c r="DR680" s="65"/>
    </row>
    <row r="681" spans="1:122" x14ac:dyDescent="0.2">
      <c r="A681" s="74">
        <v>673</v>
      </c>
      <c r="B681" s="71"/>
      <c r="C681" s="71"/>
      <c r="D681" s="71"/>
      <c r="E681" s="71"/>
      <c r="F681" s="71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T681" s="65"/>
      <c r="U681" s="98"/>
      <c r="V681" s="98"/>
      <c r="W681" s="98"/>
      <c r="X681" s="98"/>
      <c r="Y681" s="98"/>
      <c r="Z681" s="98"/>
      <c r="DR681" s="65"/>
    </row>
    <row r="682" spans="1:122" x14ac:dyDescent="0.2">
      <c r="A682" s="74">
        <v>674</v>
      </c>
      <c r="B682" s="71"/>
      <c r="C682" s="71"/>
      <c r="D682" s="71"/>
      <c r="E682" s="71"/>
      <c r="F682" s="71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T682" s="65"/>
      <c r="U682" s="98"/>
      <c r="V682" s="98"/>
      <c r="W682" s="98"/>
      <c r="X682" s="98"/>
      <c r="Y682" s="98"/>
      <c r="Z682" s="98"/>
      <c r="DR682" s="65"/>
    </row>
    <row r="683" spans="1:122" x14ac:dyDescent="0.2">
      <c r="A683" s="74">
        <v>675</v>
      </c>
      <c r="B683" s="71"/>
      <c r="C683" s="71"/>
      <c r="D683" s="71"/>
      <c r="E683" s="71"/>
      <c r="F683" s="71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T683" s="65"/>
      <c r="U683" s="98"/>
      <c r="V683" s="98"/>
      <c r="W683" s="98"/>
      <c r="X683" s="98"/>
      <c r="Y683" s="98"/>
      <c r="Z683" s="98"/>
      <c r="DR683" s="65"/>
    </row>
    <row r="684" spans="1:122" x14ac:dyDescent="0.2">
      <c r="A684" s="74">
        <v>676</v>
      </c>
      <c r="B684" s="71"/>
      <c r="C684" s="71"/>
      <c r="D684" s="71"/>
      <c r="E684" s="71"/>
      <c r="F684" s="71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T684" s="65"/>
      <c r="U684" s="98"/>
      <c r="V684" s="98"/>
      <c r="W684" s="98"/>
      <c r="X684" s="98"/>
      <c r="Y684" s="98"/>
      <c r="Z684" s="98"/>
      <c r="DR684" s="65"/>
    </row>
    <row r="685" spans="1:122" x14ac:dyDescent="0.2">
      <c r="A685" s="74">
        <v>677</v>
      </c>
      <c r="B685" s="71"/>
      <c r="C685" s="71"/>
      <c r="D685" s="71"/>
      <c r="E685" s="71"/>
      <c r="F685" s="71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T685" s="65"/>
      <c r="U685" s="98"/>
      <c r="V685" s="98"/>
      <c r="W685" s="98"/>
      <c r="X685" s="98"/>
      <c r="Y685" s="98"/>
      <c r="Z685" s="98"/>
      <c r="DR685" s="65"/>
    </row>
    <row r="686" spans="1:122" x14ac:dyDescent="0.2">
      <c r="A686" s="74">
        <v>678</v>
      </c>
      <c r="B686" s="71"/>
      <c r="C686" s="71"/>
      <c r="D686" s="71"/>
      <c r="E686" s="71"/>
      <c r="F686" s="71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T686" s="65"/>
      <c r="U686" s="98"/>
      <c r="V686" s="98"/>
      <c r="W686" s="98"/>
      <c r="X686" s="98"/>
      <c r="Y686" s="98"/>
      <c r="Z686" s="98"/>
      <c r="DR686" s="65"/>
    </row>
    <row r="687" spans="1:122" x14ac:dyDescent="0.2">
      <c r="A687" s="74">
        <v>679</v>
      </c>
      <c r="B687" s="71"/>
      <c r="C687" s="71"/>
      <c r="D687" s="71"/>
      <c r="E687" s="71"/>
      <c r="F687" s="71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T687" s="65"/>
      <c r="U687" s="98"/>
      <c r="V687" s="98"/>
      <c r="W687" s="98"/>
      <c r="X687" s="98"/>
      <c r="Y687" s="98"/>
      <c r="Z687" s="98"/>
      <c r="DR687" s="65"/>
    </row>
    <row r="688" spans="1:122" x14ac:dyDescent="0.2">
      <c r="A688" s="74">
        <v>680</v>
      </c>
      <c r="B688" s="71"/>
      <c r="C688" s="71"/>
      <c r="D688" s="71"/>
      <c r="E688" s="71"/>
      <c r="F688" s="71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T688" s="65"/>
      <c r="U688" s="98"/>
      <c r="V688" s="98"/>
      <c r="W688" s="98"/>
      <c r="X688" s="98"/>
      <c r="Y688" s="98"/>
      <c r="Z688" s="98"/>
      <c r="DR688" s="65"/>
    </row>
    <row r="689" spans="1:122" x14ac:dyDescent="0.2">
      <c r="A689" s="74">
        <v>681</v>
      </c>
      <c r="B689" s="71"/>
      <c r="C689" s="71"/>
      <c r="D689" s="71"/>
      <c r="E689" s="71"/>
      <c r="F689" s="71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T689" s="65"/>
      <c r="U689" s="98"/>
      <c r="V689" s="98"/>
      <c r="W689" s="98"/>
      <c r="X689" s="98"/>
      <c r="Y689" s="98"/>
      <c r="Z689" s="98"/>
      <c r="DR689" s="65"/>
    </row>
    <row r="690" spans="1:122" x14ac:dyDescent="0.2">
      <c r="A690" s="74">
        <v>682</v>
      </c>
      <c r="B690" s="71"/>
      <c r="C690" s="71"/>
      <c r="D690" s="71"/>
      <c r="E690" s="71"/>
      <c r="F690" s="71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T690" s="65"/>
      <c r="U690" s="98"/>
      <c r="V690" s="98"/>
      <c r="W690" s="98"/>
      <c r="X690" s="98"/>
      <c r="Y690" s="98"/>
      <c r="Z690" s="98"/>
      <c r="DR690" s="65"/>
    </row>
    <row r="691" spans="1:122" x14ac:dyDescent="0.2">
      <c r="A691" s="74">
        <v>683</v>
      </c>
      <c r="B691" s="71"/>
      <c r="C691" s="71"/>
      <c r="D691" s="71"/>
      <c r="E691" s="71"/>
      <c r="F691" s="71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T691" s="65"/>
      <c r="U691" s="98"/>
      <c r="V691" s="98"/>
      <c r="W691" s="98"/>
      <c r="X691" s="98"/>
      <c r="Y691" s="98"/>
      <c r="Z691" s="98"/>
      <c r="DR691" s="65"/>
    </row>
    <row r="692" spans="1:122" x14ac:dyDescent="0.2">
      <c r="A692" s="74">
        <v>684</v>
      </c>
      <c r="B692" s="71"/>
      <c r="C692" s="71"/>
      <c r="D692" s="71"/>
      <c r="E692" s="71"/>
      <c r="F692" s="71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T692" s="65"/>
      <c r="U692" s="98"/>
      <c r="V692" s="98"/>
      <c r="W692" s="98"/>
      <c r="X692" s="98"/>
      <c r="Y692" s="98"/>
      <c r="Z692" s="98"/>
      <c r="DR692" s="65"/>
    </row>
    <row r="693" spans="1:122" x14ac:dyDescent="0.2">
      <c r="A693" s="74">
        <v>685</v>
      </c>
      <c r="B693" s="71"/>
      <c r="C693" s="71"/>
      <c r="D693" s="71"/>
      <c r="E693" s="71"/>
      <c r="F693" s="71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T693" s="65"/>
      <c r="U693" s="98"/>
      <c r="V693" s="98"/>
      <c r="W693" s="98"/>
      <c r="X693" s="98"/>
      <c r="Y693" s="98"/>
      <c r="Z693" s="98"/>
      <c r="DR693" s="65"/>
    </row>
    <row r="694" spans="1:122" x14ac:dyDescent="0.2">
      <c r="A694" s="74">
        <v>686</v>
      </c>
      <c r="B694" s="71"/>
      <c r="C694" s="71"/>
      <c r="D694" s="71"/>
      <c r="E694" s="71"/>
      <c r="F694" s="71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T694" s="65"/>
      <c r="U694" s="98"/>
      <c r="V694" s="98"/>
      <c r="W694" s="98"/>
      <c r="X694" s="98"/>
      <c r="Y694" s="98"/>
      <c r="Z694" s="98"/>
      <c r="DR694" s="65"/>
    </row>
    <row r="695" spans="1:122" x14ac:dyDescent="0.2">
      <c r="A695" s="74">
        <v>687</v>
      </c>
      <c r="B695" s="71"/>
      <c r="C695" s="71"/>
      <c r="D695" s="71"/>
      <c r="E695" s="71"/>
      <c r="F695" s="71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T695" s="65"/>
      <c r="U695" s="98"/>
      <c r="V695" s="98"/>
      <c r="W695" s="98"/>
      <c r="X695" s="98"/>
      <c r="Y695" s="98"/>
      <c r="Z695" s="98"/>
      <c r="DR695" s="65"/>
    </row>
    <row r="696" spans="1:122" x14ac:dyDescent="0.2">
      <c r="A696" s="74">
        <v>688</v>
      </c>
      <c r="B696" s="71"/>
      <c r="C696" s="71"/>
      <c r="D696" s="71"/>
      <c r="E696" s="71"/>
      <c r="F696" s="71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T696" s="65"/>
      <c r="U696" s="98"/>
      <c r="V696" s="98"/>
      <c r="W696" s="98"/>
      <c r="X696" s="98"/>
      <c r="Y696" s="98"/>
      <c r="Z696" s="98"/>
      <c r="DR696" s="65"/>
    </row>
    <row r="697" spans="1:122" x14ac:dyDescent="0.2">
      <c r="A697" s="74">
        <v>689</v>
      </c>
      <c r="B697" s="71"/>
      <c r="C697" s="71"/>
      <c r="D697" s="71"/>
      <c r="E697" s="71"/>
      <c r="F697" s="71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T697" s="65"/>
      <c r="U697" s="98"/>
      <c r="V697" s="98"/>
      <c r="W697" s="98"/>
      <c r="X697" s="98"/>
      <c r="Y697" s="98"/>
      <c r="Z697" s="98"/>
      <c r="DR697" s="65"/>
    </row>
    <row r="698" spans="1:122" x14ac:dyDescent="0.2">
      <c r="A698" s="74">
        <v>690</v>
      </c>
      <c r="B698" s="71"/>
      <c r="C698" s="71"/>
      <c r="D698" s="71"/>
      <c r="E698" s="71"/>
      <c r="F698" s="71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T698" s="65"/>
      <c r="U698" s="98"/>
      <c r="V698" s="98"/>
      <c r="W698" s="98"/>
      <c r="X698" s="98"/>
      <c r="Y698" s="98"/>
      <c r="Z698" s="98"/>
      <c r="DR698" s="65"/>
    </row>
    <row r="699" spans="1:122" x14ac:dyDescent="0.2">
      <c r="A699" s="74">
        <v>691</v>
      </c>
      <c r="B699" s="71"/>
      <c r="C699" s="71"/>
      <c r="D699" s="71"/>
      <c r="E699" s="71"/>
      <c r="F699" s="71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T699" s="65"/>
      <c r="U699" s="98"/>
      <c r="V699" s="98"/>
      <c r="W699" s="98"/>
      <c r="X699" s="98"/>
      <c r="Y699" s="98"/>
      <c r="Z699" s="98"/>
      <c r="DR699" s="65"/>
    </row>
    <row r="700" spans="1:122" x14ac:dyDescent="0.2">
      <c r="A700" s="74">
        <v>692</v>
      </c>
      <c r="B700" s="71"/>
      <c r="C700" s="71"/>
      <c r="D700" s="71"/>
      <c r="E700" s="71"/>
      <c r="F700" s="71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T700" s="65"/>
      <c r="U700" s="98"/>
      <c r="V700" s="98"/>
      <c r="W700" s="98"/>
      <c r="X700" s="98"/>
      <c r="Y700" s="98"/>
      <c r="Z700" s="98"/>
      <c r="DR700" s="65"/>
    </row>
    <row r="701" spans="1:122" x14ac:dyDescent="0.2">
      <c r="A701" s="74">
        <v>693</v>
      </c>
      <c r="B701" s="71"/>
      <c r="C701" s="71"/>
      <c r="D701" s="71"/>
      <c r="E701" s="71"/>
      <c r="F701" s="71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T701" s="65"/>
      <c r="U701" s="98"/>
      <c r="V701" s="98"/>
      <c r="W701" s="98"/>
      <c r="X701" s="98"/>
      <c r="Y701" s="98"/>
      <c r="Z701" s="98"/>
      <c r="DR701" s="65"/>
    </row>
    <row r="702" spans="1:122" x14ac:dyDescent="0.2">
      <c r="A702" s="74">
        <v>694</v>
      </c>
      <c r="B702" s="71"/>
      <c r="C702" s="71"/>
      <c r="D702" s="71"/>
      <c r="E702" s="71"/>
      <c r="F702" s="71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T702" s="65"/>
      <c r="U702" s="98"/>
      <c r="V702" s="98"/>
      <c r="W702" s="98"/>
      <c r="X702" s="98"/>
      <c r="Y702" s="98"/>
      <c r="Z702" s="98"/>
      <c r="DR702" s="65"/>
    </row>
    <row r="703" spans="1:122" x14ac:dyDescent="0.2">
      <c r="A703" s="74">
        <v>695</v>
      </c>
      <c r="B703" s="71"/>
      <c r="C703" s="71"/>
      <c r="D703" s="71"/>
      <c r="E703" s="71"/>
      <c r="F703" s="71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T703" s="65"/>
      <c r="U703" s="98"/>
      <c r="V703" s="98"/>
      <c r="W703" s="98"/>
      <c r="X703" s="98"/>
      <c r="Y703" s="98"/>
      <c r="Z703" s="98"/>
      <c r="DR703" s="65"/>
    </row>
    <row r="704" spans="1:122" x14ac:dyDescent="0.2">
      <c r="A704" s="74">
        <v>696</v>
      </c>
      <c r="B704" s="71"/>
      <c r="C704" s="71"/>
      <c r="D704" s="71"/>
      <c r="E704" s="71"/>
      <c r="F704" s="71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T704" s="65"/>
      <c r="U704" s="98"/>
      <c r="V704" s="98"/>
      <c r="W704" s="98"/>
      <c r="X704" s="98"/>
      <c r="Y704" s="98"/>
      <c r="Z704" s="98"/>
      <c r="DR704" s="65"/>
    </row>
    <row r="705" spans="1:122" x14ac:dyDescent="0.2">
      <c r="A705" s="74">
        <v>697</v>
      </c>
      <c r="B705" s="71"/>
      <c r="C705" s="71"/>
      <c r="D705" s="71"/>
      <c r="E705" s="71"/>
      <c r="F705" s="71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T705" s="65"/>
      <c r="U705" s="98"/>
      <c r="V705" s="98"/>
      <c r="W705" s="98"/>
      <c r="X705" s="98"/>
      <c r="Y705" s="98"/>
      <c r="Z705" s="98"/>
      <c r="DR705" s="65"/>
    </row>
    <row r="706" spans="1:122" x14ac:dyDescent="0.2">
      <c r="A706" s="74">
        <v>698</v>
      </c>
      <c r="B706" s="71"/>
      <c r="C706" s="71"/>
      <c r="D706" s="71"/>
      <c r="E706" s="71"/>
      <c r="F706" s="71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T706" s="65"/>
      <c r="U706" s="98"/>
      <c r="V706" s="98"/>
      <c r="W706" s="98"/>
      <c r="X706" s="98"/>
      <c r="Y706" s="98"/>
      <c r="Z706" s="98"/>
      <c r="DR706" s="65"/>
    </row>
    <row r="707" spans="1:122" x14ac:dyDescent="0.2">
      <c r="A707" s="74">
        <v>699</v>
      </c>
      <c r="B707" s="71"/>
      <c r="C707" s="71"/>
      <c r="D707" s="71"/>
      <c r="E707" s="71"/>
      <c r="F707" s="71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T707" s="65"/>
      <c r="U707" s="98"/>
      <c r="V707" s="98"/>
      <c r="W707" s="98"/>
      <c r="X707" s="98"/>
      <c r="Y707" s="98"/>
      <c r="Z707" s="98"/>
      <c r="DR707" s="65"/>
    </row>
    <row r="708" spans="1:122" x14ac:dyDescent="0.2">
      <c r="A708" s="74">
        <v>700</v>
      </c>
      <c r="B708" s="71"/>
      <c r="C708" s="71"/>
      <c r="D708" s="71"/>
      <c r="E708" s="71"/>
      <c r="F708" s="71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T708" s="65"/>
      <c r="U708" s="98"/>
      <c r="V708" s="98"/>
      <c r="W708" s="98"/>
      <c r="X708" s="98"/>
      <c r="Y708" s="98"/>
      <c r="Z708" s="98"/>
      <c r="DR708" s="65"/>
    </row>
    <row r="709" spans="1:122" x14ac:dyDescent="0.2">
      <c r="A709" s="74">
        <v>701</v>
      </c>
      <c r="B709" s="71"/>
      <c r="C709" s="71"/>
      <c r="D709" s="71"/>
      <c r="E709" s="71"/>
      <c r="F709" s="71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T709" s="65"/>
      <c r="U709" s="98"/>
      <c r="V709" s="98"/>
      <c r="W709" s="98"/>
      <c r="X709" s="98"/>
      <c r="Y709" s="98"/>
      <c r="Z709" s="98"/>
      <c r="DR709" s="65"/>
    </row>
    <row r="710" spans="1:122" x14ac:dyDescent="0.2">
      <c r="A710" s="74">
        <v>702</v>
      </c>
      <c r="B710" s="71"/>
      <c r="C710" s="71"/>
      <c r="D710" s="71"/>
      <c r="E710" s="71"/>
      <c r="F710" s="71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T710" s="65"/>
      <c r="U710" s="98"/>
      <c r="V710" s="98"/>
      <c r="W710" s="98"/>
      <c r="X710" s="98"/>
      <c r="Y710" s="98"/>
      <c r="Z710" s="98"/>
      <c r="DR710" s="65"/>
    </row>
    <row r="711" spans="1:122" x14ac:dyDescent="0.2">
      <c r="A711" s="74">
        <v>703</v>
      </c>
      <c r="B711" s="71"/>
      <c r="C711" s="71"/>
      <c r="D711" s="71"/>
      <c r="E711" s="71"/>
      <c r="F711" s="71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T711" s="65"/>
      <c r="U711" s="98"/>
      <c r="V711" s="98"/>
      <c r="W711" s="98"/>
      <c r="X711" s="98"/>
      <c r="Y711" s="98"/>
      <c r="Z711" s="98"/>
      <c r="DR711" s="65"/>
    </row>
    <row r="712" spans="1:122" x14ac:dyDescent="0.2">
      <c r="A712" s="74">
        <v>704</v>
      </c>
      <c r="B712" s="71"/>
      <c r="C712" s="71"/>
      <c r="D712" s="71"/>
      <c r="E712" s="71"/>
      <c r="F712" s="71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T712" s="65"/>
      <c r="U712" s="98"/>
      <c r="V712" s="98"/>
      <c r="W712" s="98"/>
      <c r="X712" s="98"/>
      <c r="Y712" s="98"/>
      <c r="Z712" s="98"/>
      <c r="DR712" s="65"/>
    </row>
    <row r="713" spans="1:122" x14ac:dyDescent="0.2">
      <c r="A713" s="74">
        <v>705</v>
      </c>
      <c r="B713" s="71"/>
      <c r="C713" s="71"/>
      <c r="D713" s="71"/>
      <c r="E713" s="71"/>
      <c r="F713" s="71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T713" s="65"/>
      <c r="U713" s="98"/>
      <c r="V713" s="98"/>
      <c r="W713" s="98"/>
      <c r="X713" s="98"/>
      <c r="Y713" s="98"/>
      <c r="Z713" s="98"/>
      <c r="DR713" s="65"/>
    </row>
    <row r="714" spans="1:122" x14ac:dyDescent="0.2">
      <c r="A714" s="74">
        <v>706</v>
      </c>
      <c r="B714" s="71"/>
      <c r="C714" s="71"/>
      <c r="D714" s="71"/>
      <c r="E714" s="71"/>
      <c r="F714" s="71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T714" s="65"/>
      <c r="U714" s="98"/>
      <c r="V714" s="98"/>
      <c r="W714" s="98"/>
      <c r="X714" s="98"/>
      <c r="Y714" s="98"/>
      <c r="Z714" s="98"/>
      <c r="DR714" s="65"/>
    </row>
    <row r="715" spans="1:122" x14ac:dyDescent="0.2">
      <c r="A715" s="74">
        <v>707</v>
      </c>
      <c r="B715" s="71"/>
      <c r="C715" s="71"/>
      <c r="D715" s="71"/>
      <c r="E715" s="71"/>
      <c r="F715" s="71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T715" s="65"/>
      <c r="U715" s="98"/>
      <c r="V715" s="98"/>
      <c r="W715" s="98"/>
      <c r="X715" s="98"/>
      <c r="Y715" s="98"/>
      <c r="Z715" s="98"/>
      <c r="DR715" s="65"/>
    </row>
    <row r="716" spans="1:122" x14ac:dyDescent="0.2">
      <c r="A716" s="74">
        <v>708</v>
      </c>
      <c r="B716" s="71"/>
      <c r="C716" s="71"/>
      <c r="D716" s="71"/>
      <c r="E716" s="71"/>
      <c r="F716" s="71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T716" s="65"/>
      <c r="U716" s="98"/>
      <c r="V716" s="98"/>
      <c r="W716" s="98"/>
      <c r="X716" s="98"/>
      <c r="Y716" s="98"/>
      <c r="Z716" s="98"/>
      <c r="DR716" s="65"/>
    </row>
    <row r="717" spans="1:122" x14ac:dyDescent="0.2">
      <c r="A717" s="74">
        <v>709</v>
      </c>
      <c r="B717" s="71"/>
      <c r="C717" s="71"/>
      <c r="D717" s="71"/>
      <c r="E717" s="71"/>
      <c r="F717" s="71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T717" s="65"/>
      <c r="U717" s="98"/>
      <c r="V717" s="98"/>
      <c r="W717" s="98"/>
      <c r="X717" s="98"/>
      <c r="Y717" s="98"/>
      <c r="Z717" s="98"/>
      <c r="DR717" s="65"/>
    </row>
    <row r="718" spans="1:122" x14ac:dyDescent="0.2">
      <c r="A718" s="74">
        <v>710</v>
      </c>
      <c r="B718" s="71"/>
      <c r="C718" s="71"/>
      <c r="D718" s="71"/>
      <c r="E718" s="71"/>
      <c r="F718" s="71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T718" s="65"/>
      <c r="U718" s="98"/>
      <c r="V718" s="98"/>
      <c r="W718" s="98"/>
      <c r="X718" s="98"/>
      <c r="Y718" s="98"/>
      <c r="Z718" s="98"/>
      <c r="DR718" s="65"/>
    </row>
    <row r="719" spans="1:122" x14ac:dyDescent="0.2">
      <c r="A719" s="74">
        <v>711</v>
      </c>
      <c r="B719" s="71"/>
      <c r="C719" s="71"/>
      <c r="D719" s="71"/>
      <c r="E719" s="71"/>
      <c r="F719" s="71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T719" s="65"/>
      <c r="U719" s="98"/>
      <c r="V719" s="98"/>
      <c r="W719" s="98"/>
      <c r="X719" s="98"/>
      <c r="Y719" s="98"/>
      <c r="Z719" s="98"/>
      <c r="DR719" s="65"/>
    </row>
    <row r="720" spans="1:122" x14ac:dyDescent="0.2">
      <c r="A720" s="74">
        <v>712</v>
      </c>
      <c r="B720" s="71"/>
      <c r="C720" s="71"/>
      <c r="D720" s="71"/>
      <c r="E720" s="71"/>
      <c r="F720" s="71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T720" s="65"/>
      <c r="U720" s="98"/>
      <c r="V720" s="98"/>
      <c r="W720" s="98"/>
      <c r="X720" s="98"/>
      <c r="Y720" s="98"/>
      <c r="Z720" s="98"/>
      <c r="DR720" s="65"/>
    </row>
    <row r="721" spans="1:122" x14ac:dyDescent="0.2">
      <c r="A721" s="74">
        <v>713</v>
      </c>
      <c r="B721" s="71"/>
      <c r="C721" s="71"/>
      <c r="D721" s="71"/>
      <c r="E721" s="71"/>
      <c r="F721" s="71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T721" s="65"/>
      <c r="U721" s="98"/>
      <c r="V721" s="98"/>
      <c r="W721" s="98"/>
      <c r="X721" s="98"/>
      <c r="Y721" s="98"/>
      <c r="Z721" s="98"/>
      <c r="DR721" s="65"/>
    </row>
    <row r="722" spans="1:122" x14ac:dyDescent="0.2">
      <c r="A722" s="74">
        <v>714</v>
      </c>
      <c r="B722" s="71"/>
      <c r="C722" s="71"/>
      <c r="D722" s="71"/>
      <c r="E722" s="71"/>
      <c r="F722" s="71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T722" s="65"/>
      <c r="U722" s="98"/>
      <c r="V722" s="98"/>
      <c r="W722" s="98"/>
      <c r="X722" s="98"/>
      <c r="Y722" s="98"/>
      <c r="Z722" s="98"/>
      <c r="DR722" s="65"/>
    </row>
    <row r="723" spans="1:122" x14ac:dyDescent="0.2">
      <c r="A723" s="74">
        <v>715</v>
      </c>
      <c r="B723" s="71"/>
      <c r="C723" s="71"/>
      <c r="D723" s="71"/>
      <c r="E723" s="71"/>
      <c r="F723" s="71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T723" s="65"/>
      <c r="U723" s="98"/>
      <c r="V723" s="98"/>
      <c r="W723" s="98"/>
      <c r="X723" s="98"/>
      <c r="Y723" s="98"/>
      <c r="Z723" s="98"/>
      <c r="DR723" s="65"/>
    </row>
    <row r="724" spans="1:122" x14ac:dyDescent="0.2">
      <c r="A724" s="74">
        <v>716</v>
      </c>
      <c r="B724" s="71"/>
      <c r="C724" s="71"/>
      <c r="D724" s="71"/>
      <c r="E724" s="71"/>
      <c r="F724" s="71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T724" s="65"/>
      <c r="U724" s="98"/>
      <c r="V724" s="98"/>
      <c r="W724" s="98"/>
      <c r="X724" s="98"/>
      <c r="Y724" s="98"/>
      <c r="Z724" s="98"/>
      <c r="DR724" s="65"/>
    </row>
    <row r="725" spans="1:122" x14ac:dyDescent="0.2">
      <c r="A725" s="74">
        <v>717</v>
      </c>
      <c r="B725" s="71"/>
      <c r="C725" s="71"/>
      <c r="D725" s="71"/>
      <c r="E725" s="71"/>
      <c r="F725" s="71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T725" s="65"/>
      <c r="U725" s="98"/>
      <c r="V725" s="98"/>
      <c r="W725" s="98"/>
      <c r="X725" s="98"/>
      <c r="Y725" s="98"/>
      <c r="Z725" s="98"/>
      <c r="DR725" s="65"/>
    </row>
    <row r="726" spans="1:122" x14ac:dyDescent="0.2">
      <c r="A726" s="74">
        <v>718</v>
      </c>
      <c r="B726" s="71"/>
      <c r="C726" s="71"/>
      <c r="D726" s="71"/>
      <c r="E726" s="71"/>
      <c r="F726" s="71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T726" s="65"/>
      <c r="U726" s="98"/>
      <c r="V726" s="98"/>
      <c r="W726" s="98"/>
      <c r="X726" s="98"/>
      <c r="Y726" s="98"/>
      <c r="Z726" s="98"/>
      <c r="DR726" s="65"/>
    </row>
    <row r="727" spans="1:122" x14ac:dyDescent="0.2">
      <c r="A727" s="74">
        <v>719</v>
      </c>
      <c r="B727" s="71"/>
      <c r="C727" s="71"/>
      <c r="D727" s="71"/>
      <c r="E727" s="71"/>
      <c r="F727" s="71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T727" s="65"/>
      <c r="U727" s="98"/>
      <c r="V727" s="98"/>
      <c r="W727" s="98"/>
      <c r="X727" s="98"/>
      <c r="Y727" s="98"/>
      <c r="Z727" s="98"/>
      <c r="DR727" s="65"/>
    </row>
    <row r="728" spans="1:122" x14ac:dyDescent="0.2">
      <c r="A728" s="74">
        <v>720</v>
      </c>
      <c r="B728" s="71"/>
      <c r="C728" s="71"/>
      <c r="D728" s="71"/>
      <c r="E728" s="71"/>
      <c r="F728" s="71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T728" s="65"/>
      <c r="U728" s="98"/>
      <c r="V728" s="98"/>
      <c r="W728" s="98"/>
      <c r="X728" s="98"/>
      <c r="Y728" s="98"/>
      <c r="Z728" s="98"/>
      <c r="DR728" s="65"/>
    </row>
    <row r="729" spans="1:122" x14ac:dyDescent="0.2">
      <c r="A729" s="74">
        <v>721</v>
      </c>
      <c r="B729" s="71"/>
      <c r="C729" s="71"/>
      <c r="D729" s="71"/>
      <c r="E729" s="71"/>
      <c r="F729" s="71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T729" s="65"/>
      <c r="U729" s="98"/>
      <c r="V729" s="98"/>
      <c r="W729" s="98"/>
      <c r="X729" s="98"/>
      <c r="Y729" s="98"/>
      <c r="Z729" s="98"/>
      <c r="DR729" s="65"/>
    </row>
    <row r="730" spans="1:122" x14ac:dyDescent="0.2">
      <c r="A730" s="74">
        <v>722</v>
      </c>
      <c r="B730" s="71"/>
      <c r="C730" s="71"/>
      <c r="D730" s="71"/>
      <c r="E730" s="71"/>
      <c r="F730" s="71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T730" s="65"/>
      <c r="U730" s="98"/>
      <c r="V730" s="98"/>
      <c r="W730" s="98"/>
      <c r="X730" s="98"/>
      <c r="Y730" s="98"/>
      <c r="Z730" s="98"/>
      <c r="DR730" s="65"/>
    </row>
    <row r="731" spans="1:122" x14ac:dyDescent="0.2">
      <c r="A731" s="74">
        <v>723</v>
      </c>
      <c r="B731" s="71"/>
      <c r="C731" s="71"/>
      <c r="D731" s="71"/>
      <c r="E731" s="71"/>
      <c r="F731" s="71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T731" s="65"/>
      <c r="U731" s="98"/>
      <c r="V731" s="98"/>
      <c r="W731" s="98"/>
      <c r="X731" s="98"/>
      <c r="Y731" s="98"/>
      <c r="Z731" s="98"/>
      <c r="DR731" s="65"/>
    </row>
    <row r="732" spans="1:122" x14ac:dyDescent="0.2">
      <c r="A732" s="74">
        <v>724</v>
      </c>
      <c r="B732" s="71"/>
      <c r="C732" s="71"/>
      <c r="D732" s="71"/>
      <c r="E732" s="71"/>
      <c r="F732" s="71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T732" s="65"/>
      <c r="U732" s="98"/>
      <c r="V732" s="98"/>
      <c r="W732" s="98"/>
      <c r="X732" s="98"/>
      <c r="Y732" s="98"/>
      <c r="Z732" s="98"/>
      <c r="DR732" s="65"/>
    </row>
    <row r="733" spans="1:122" x14ac:dyDescent="0.2">
      <c r="A733" s="74">
        <v>725</v>
      </c>
      <c r="B733" s="71"/>
      <c r="C733" s="71"/>
      <c r="D733" s="71"/>
      <c r="E733" s="71"/>
      <c r="F733" s="71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T733" s="65"/>
      <c r="U733" s="98"/>
      <c r="V733" s="98"/>
      <c r="W733" s="98"/>
      <c r="X733" s="98"/>
      <c r="Y733" s="98"/>
      <c r="Z733" s="98"/>
      <c r="DR733" s="65"/>
    </row>
    <row r="734" spans="1:122" x14ac:dyDescent="0.2">
      <c r="A734" s="74">
        <v>726</v>
      </c>
      <c r="B734" s="71"/>
      <c r="C734" s="71"/>
      <c r="D734" s="71"/>
      <c r="E734" s="71"/>
      <c r="F734" s="71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T734" s="65"/>
      <c r="U734" s="98"/>
      <c r="V734" s="98"/>
      <c r="W734" s="98"/>
      <c r="X734" s="98"/>
      <c r="Y734" s="98"/>
      <c r="Z734" s="98"/>
      <c r="DR734" s="65"/>
    </row>
    <row r="735" spans="1:122" x14ac:dyDescent="0.2">
      <c r="A735" s="74">
        <v>727</v>
      </c>
      <c r="B735" s="71"/>
      <c r="C735" s="71"/>
      <c r="D735" s="71"/>
      <c r="E735" s="71"/>
      <c r="F735" s="71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T735" s="65"/>
      <c r="U735" s="98"/>
      <c r="V735" s="98"/>
      <c r="W735" s="98"/>
      <c r="X735" s="98"/>
      <c r="Y735" s="98"/>
      <c r="Z735" s="98"/>
      <c r="DR735" s="65"/>
    </row>
    <row r="736" spans="1:122" x14ac:dyDescent="0.2">
      <c r="A736" s="74">
        <v>728</v>
      </c>
      <c r="B736" s="71"/>
      <c r="C736" s="71"/>
      <c r="D736" s="71"/>
      <c r="E736" s="71"/>
      <c r="F736" s="71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T736" s="65"/>
      <c r="U736" s="98"/>
      <c r="V736" s="98"/>
      <c r="W736" s="98"/>
      <c r="X736" s="98"/>
      <c r="Y736" s="98"/>
      <c r="Z736" s="98"/>
      <c r="DR736" s="65"/>
    </row>
    <row r="737" spans="1:122" x14ac:dyDescent="0.2">
      <c r="A737" s="74">
        <v>729</v>
      </c>
      <c r="B737" s="71"/>
      <c r="C737" s="71"/>
      <c r="D737" s="71"/>
      <c r="E737" s="71"/>
      <c r="F737" s="71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T737" s="65"/>
      <c r="U737" s="98"/>
      <c r="V737" s="98"/>
      <c r="W737" s="98"/>
      <c r="X737" s="98"/>
      <c r="Y737" s="98"/>
      <c r="Z737" s="98"/>
      <c r="DR737" s="65"/>
    </row>
    <row r="738" spans="1:122" x14ac:dyDescent="0.2">
      <c r="A738" s="74">
        <v>730</v>
      </c>
      <c r="B738" s="71"/>
      <c r="C738" s="71"/>
      <c r="D738" s="71"/>
      <c r="E738" s="71"/>
      <c r="F738" s="71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T738" s="65"/>
      <c r="U738" s="98"/>
      <c r="V738" s="98"/>
      <c r="W738" s="98"/>
      <c r="X738" s="98"/>
      <c r="Y738" s="98"/>
      <c r="Z738" s="98"/>
      <c r="DR738" s="65"/>
    </row>
    <row r="739" spans="1:122" x14ac:dyDescent="0.2">
      <c r="A739" s="74">
        <v>731</v>
      </c>
      <c r="B739" s="71"/>
      <c r="C739" s="71"/>
      <c r="D739" s="71"/>
      <c r="E739" s="71"/>
      <c r="F739" s="71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T739" s="65"/>
      <c r="U739" s="98"/>
      <c r="V739" s="98"/>
      <c r="W739" s="98"/>
      <c r="X739" s="98"/>
      <c r="Y739" s="98"/>
      <c r="Z739" s="98"/>
      <c r="DR739" s="65"/>
    </row>
    <row r="740" spans="1:122" x14ac:dyDescent="0.2">
      <c r="A740" s="74">
        <v>732</v>
      </c>
      <c r="B740" s="71"/>
      <c r="C740" s="71"/>
      <c r="D740" s="71"/>
      <c r="E740" s="71"/>
      <c r="F740" s="71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T740" s="65"/>
      <c r="U740" s="98"/>
      <c r="V740" s="98"/>
      <c r="W740" s="98"/>
      <c r="X740" s="98"/>
      <c r="Y740" s="98"/>
      <c r="Z740" s="98"/>
      <c r="DR740" s="65"/>
    </row>
    <row r="741" spans="1:122" x14ac:dyDescent="0.2">
      <c r="A741" s="74">
        <v>733</v>
      </c>
      <c r="B741" s="71"/>
      <c r="C741" s="71"/>
      <c r="D741" s="71"/>
      <c r="E741" s="71"/>
      <c r="F741" s="71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T741" s="65"/>
      <c r="U741" s="98"/>
      <c r="V741" s="98"/>
      <c r="W741" s="98"/>
      <c r="X741" s="98"/>
      <c r="Y741" s="98"/>
      <c r="Z741" s="98"/>
      <c r="DR741" s="65"/>
    </row>
    <row r="742" spans="1:122" x14ac:dyDescent="0.2">
      <c r="A742" s="74">
        <v>734</v>
      </c>
      <c r="B742" s="71"/>
      <c r="C742" s="71"/>
      <c r="D742" s="71"/>
      <c r="E742" s="71"/>
      <c r="F742" s="71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T742" s="65"/>
      <c r="U742" s="98"/>
      <c r="V742" s="98"/>
      <c r="W742" s="98"/>
      <c r="X742" s="98"/>
      <c r="Y742" s="98"/>
      <c r="Z742" s="98"/>
      <c r="DR742" s="65"/>
    </row>
    <row r="743" spans="1:122" x14ac:dyDescent="0.2">
      <c r="A743" s="74">
        <v>735</v>
      </c>
      <c r="B743" s="71"/>
      <c r="C743" s="71"/>
      <c r="D743" s="71"/>
      <c r="E743" s="71"/>
      <c r="F743" s="71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T743" s="65"/>
      <c r="U743" s="98"/>
      <c r="V743" s="98"/>
      <c r="W743" s="98"/>
      <c r="X743" s="98"/>
      <c r="Y743" s="98"/>
      <c r="Z743" s="98"/>
      <c r="DR743" s="65"/>
    </row>
    <row r="744" spans="1:122" x14ac:dyDescent="0.2">
      <c r="A744" s="74">
        <v>736</v>
      </c>
      <c r="B744" s="71"/>
      <c r="C744" s="71"/>
      <c r="D744" s="71"/>
      <c r="E744" s="71"/>
      <c r="F744" s="71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T744" s="65"/>
      <c r="U744" s="98"/>
      <c r="V744" s="98"/>
      <c r="W744" s="98"/>
      <c r="X744" s="98"/>
      <c r="Y744" s="98"/>
      <c r="Z744" s="98"/>
      <c r="DR744" s="65"/>
    </row>
    <row r="745" spans="1:122" x14ac:dyDescent="0.2">
      <c r="A745" s="74">
        <v>737</v>
      </c>
      <c r="B745" s="71"/>
      <c r="C745" s="71"/>
      <c r="D745" s="71"/>
      <c r="E745" s="71"/>
      <c r="F745" s="71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T745" s="65"/>
      <c r="U745" s="98"/>
      <c r="V745" s="98"/>
      <c r="W745" s="98"/>
      <c r="X745" s="98"/>
      <c r="Y745" s="98"/>
      <c r="Z745" s="98"/>
      <c r="DR745" s="65"/>
    </row>
    <row r="746" spans="1:122" x14ac:dyDescent="0.2">
      <c r="A746" s="74">
        <v>738</v>
      </c>
      <c r="B746" s="71"/>
      <c r="C746" s="71"/>
      <c r="D746" s="71"/>
      <c r="E746" s="71"/>
      <c r="F746" s="71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T746" s="65"/>
      <c r="U746" s="98"/>
      <c r="V746" s="98"/>
      <c r="W746" s="98"/>
      <c r="X746" s="98"/>
      <c r="Y746" s="98"/>
      <c r="Z746" s="98"/>
      <c r="DR746" s="65"/>
    </row>
    <row r="747" spans="1:122" x14ac:dyDescent="0.2">
      <c r="A747" s="74">
        <v>739</v>
      </c>
      <c r="B747" s="71"/>
      <c r="C747" s="71"/>
      <c r="D747" s="71"/>
      <c r="E747" s="71"/>
      <c r="F747" s="71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T747" s="65"/>
      <c r="U747" s="98"/>
      <c r="V747" s="98"/>
      <c r="W747" s="98"/>
      <c r="X747" s="98"/>
      <c r="Y747" s="98"/>
      <c r="Z747" s="98"/>
      <c r="DR747" s="65"/>
    </row>
    <row r="748" spans="1:122" x14ac:dyDescent="0.2">
      <c r="A748" s="74">
        <v>740</v>
      </c>
      <c r="B748" s="71"/>
      <c r="C748" s="71"/>
      <c r="D748" s="71"/>
      <c r="E748" s="71"/>
      <c r="F748" s="71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T748" s="65"/>
      <c r="U748" s="98"/>
      <c r="V748" s="98"/>
      <c r="W748" s="98"/>
      <c r="X748" s="98"/>
      <c r="Y748" s="98"/>
      <c r="Z748" s="98"/>
      <c r="DR748" s="65"/>
    </row>
    <row r="749" spans="1:122" x14ac:dyDescent="0.2">
      <c r="A749" s="74">
        <v>741</v>
      </c>
      <c r="B749" s="71"/>
      <c r="C749" s="71"/>
      <c r="D749" s="71"/>
      <c r="E749" s="71"/>
      <c r="F749" s="71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T749" s="65"/>
      <c r="U749" s="98"/>
      <c r="V749" s="98"/>
      <c r="W749" s="98"/>
      <c r="X749" s="98"/>
      <c r="Y749" s="98"/>
      <c r="Z749" s="98"/>
      <c r="DR749" s="65"/>
    </row>
    <row r="750" spans="1:122" x14ac:dyDescent="0.2">
      <c r="A750" s="74">
        <v>742</v>
      </c>
      <c r="B750" s="71"/>
      <c r="C750" s="71"/>
      <c r="D750" s="71"/>
      <c r="E750" s="71"/>
      <c r="F750" s="71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T750" s="65"/>
      <c r="U750" s="98"/>
      <c r="V750" s="98"/>
      <c r="W750" s="98"/>
      <c r="X750" s="98"/>
      <c r="Y750" s="98"/>
      <c r="Z750" s="98"/>
      <c r="DR750" s="65"/>
    </row>
    <row r="751" spans="1:122" x14ac:dyDescent="0.2">
      <c r="A751" s="74">
        <v>743</v>
      </c>
      <c r="B751" s="71"/>
      <c r="C751" s="71"/>
      <c r="D751" s="71"/>
      <c r="E751" s="71"/>
      <c r="F751" s="71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T751" s="65"/>
      <c r="U751" s="98"/>
      <c r="V751" s="98"/>
      <c r="W751" s="98"/>
      <c r="X751" s="98"/>
      <c r="Y751" s="98"/>
      <c r="Z751" s="98"/>
      <c r="DR751" s="65"/>
    </row>
    <row r="752" spans="1:122" x14ac:dyDescent="0.2">
      <c r="A752" s="74">
        <v>744</v>
      </c>
      <c r="B752" s="71"/>
      <c r="C752" s="71"/>
      <c r="D752" s="71"/>
      <c r="E752" s="71"/>
      <c r="F752" s="71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T752" s="65"/>
      <c r="U752" s="98"/>
      <c r="V752" s="98"/>
      <c r="W752" s="98"/>
      <c r="X752" s="98"/>
      <c r="Y752" s="98"/>
      <c r="Z752" s="98"/>
      <c r="DR752" s="65"/>
    </row>
    <row r="753" spans="1:122" x14ac:dyDescent="0.2">
      <c r="A753" s="74">
        <v>745</v>
      </c>
      <c r="B753" s="71"/>
      <c r="C753" s="71"/>
      <c r="D753" s="71"/>
      <c r="E753" s="71"/>
      <c r="F753" s="71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T753" s="65"/>
      <c r="U753" s="98"/>
      <c r="V753" s="98"/>
      <c r="W753" s="98"/>
      <c r="X753" s="98"/>
      <c r="Y753" s="98"/>
      <c r="Z753" s="98"/>
      <c r="DR753" s="65"/>
    </row>
    <row r="754" spans="1:122" x14ac:dyDescent="0.2">
      <c r="A754" s="74">
        <v>746</v>
      </c>
      <c r="B754" s="71"/>
      <c r="C754" s="71"/>
      <c r="D754" s="71"/>
      <c r="E754" s="71"/>
      <c r="F754" s="71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T754" s="65"/>
      <c r="U754" s="98"/>
      <c r="V754" s="98"/>
      <c r="W754" s="98"/>
      <c r="X754" s="98"/>
      <c r="Y754" s="98"/>
      <c r="Z754" s="98"/>
      <c r="DR754" s="65"/>
    </row>
    <row r="755" spans="1:122" x14ac:dyDescent="0.2">
      <c r="A755" s="74">
        <v>747</v>
      </c>
      <c r="B755" s="71"/>
      <c r="C755" s="71"/>
      <c r="D755" s="71"/>
      <c r="E755" s="71"/>
      <c r="F755" s="71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T755" s="65"/>
      <c r="U755" s="98"/>
      <c r="V755" s="98"/>
      <c r="W755" s="98"/>
      <c r="X755" s="98"/>
      <c r="Y755" s="98"/>
      <c r="Z755" s="98"/>
      <c r="DR755" s="65"/>
    </row>
    <row r="756" spans="1:122" x14ac:dyDescent="0.2">
      <c r="A756" s="74">
        <v>748</v>
      </c>
      <c r="B756" s="71"/>
      <c r="C756" s="71"/>
      <c r="D756" s="71"/>
      <c r="E756" s="71"/>
      <c r="F756" s="71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T756" s="65"/>
      <c r="U756" s="98"/>
      <c r="V756" s="98"/>
      <c r="W756" s="98"/>
      <c r="X756" s="98"/>
      <c r="Y756" s="98"/>
      <c r="Z756" s="98"/>
      <c r="DR756" s="65"/>
    </row>
    <row r="757" spans="1:122" x14ac:dyDescent="0.2">
      <c r="A757" s="74">
        <v>749</v>
      </c>
      <c r="B757" s="71"/>
      <c r="C757" s="71"/>
      <c r="D757" s="71"/>
      <c r="E757" s="71"/>
      <c r="F757" s="71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T757" s="65"/>
      <c r="U757" s="98"/>
      <c r="V757" s="98"/>
      <c r="W757" s="98"/>
      <c r="X757" s="98"/>
      <c r="Y757" s="98"/>
      <c r="Z757" s="98"/>
      <c r="DR757" s="65"/>
    </row>
    <row r="758" spans="1:122" x14ac:dyDescent="0.2">
      <c r="A758" s="74">
        <v>750</v>
      </c>
      <c r="B758" s="71"/>
      <c r="C758" s="71"/>
      <c r="D758" s="71"/>
      <c r="E758" s="71"/>
      <c r="F758" s="71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T758" s="65"/>
      <c r="U758" s="98"/>
      <c r="V758" s="98"/>
      <c r="W758" s="98"/>
      <c r="X758" s="98"/>
      <c r="Y758" s="98"/>
      <c r="Z758" s="98"/>
      <c r="DR758" s="65"/>
    </row>
    <row r="759" spans="1:122" x14ac:dyDescent="0.2">
      <c r="A759" s="74">
        <v>751</v>
      </c>
      <c r="B759" s="71"/>
      <c r="C759" s="71"/>
      <c r="D759" s="71"/>
      <c r="E759" s="71"/>
      <c r="F759" s="71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T759" s="65"/>
      <c r="U759" s="98"/>
      <c r="V759" s="98"/>
      <c r="W759" s="98"/>
      <c r="X759" s="98"/>
      <c r="Y759" s="98"/>
      <c r="Z759" s="98"/>
      <c r="DR759" s="65"/>
    </row>
    <row r="760" spans="1:122" x14ac:dyDescent="0.2">
      <c r="A760" s="74">
        <v>752</v>
      </c>
      <c r="B760" s="71"/>
      <c r="C760" s="71"/>
      <c r="D760" s="71"/>
      <c r="E760" s="71"/>
      <c r="F760" s="71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T760" s="65"/>
      <c r="U760" s="98"/>
      <c r="V760" s="98"/>
      <c r="W760" s="98"/>
      <c r="X760" s="98"/>
      <c r="Y760" s="98"/>
      <c r="Z760" s="98"/>
      <c r="DR760" s="65"/>
    </row>
    <row r="761" spans="1:122" x14ac:dyDescent="0.2">
      <c r="A761" s="74">
        <v>753</v>
      </c>
      <c r="B761" s="71"/>
      <c r="C761" s="71"/>
      <c r="D761" s="71"/>
      <c r="E761" s="71"/>
      <c r="F761" s="71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T761" s="65"/>
      <c r="U761" s="98"/>
      <c r="V761" s="98"/>
      <c r="W761" s="98"/>
      <c r="X761" s="98"/>
      <c r="Y761" s="98"/>
      <c r="Z761" s="98"/>
      <c r="DR761" s="65"/>
    </row>
    <row r="762" spans="1:122" x14ac:dyDescent="0.2">
      <c r="A762" s="74">
        <v>754</v>
      </c>
      <c r="B762" s="71"/>
      <c r="C762" s="71"/>
      <c r="D762" s="71"/>
      <c r="E762" s="71"/>
      <c r="F762" s="71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T762" s="65"/>
      <c r="U762" s="98"/>
      <c r="V762" s="98"/>
      <c r="W762" s="98"/>
      <c r="X762" s="98"/>
      <c r="Y762" s="98"/>
      <c r="Z762" s="98"/>
      <c r="DR762" s="65"/>
    </row>
    <row r="763" spans="1:122" x14ac:dyDescent="0.2">
      <c r="A763" s="74">
        <v>755</v>
      </c>
      <c r="B763" s="71"/>
      <c r="C763" s="71"/>
      <c r="D763" s="71"/>
      <c r="E763" s="71"/>
      <c r="F763" s="71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T763" s="65"/>
      <c r="U763" s="98"/>
      <c r="V763" s="98"/>
      <c r="W763" s="98"/>
      <c r="X763" s="98"/>
      <c r="Y763" s="98"/>
      <c r="Z763" s="98"/>
      <c r="DR763" s="65"/>
    </row>
    <row r="764" spans="1:122" x14ac:dyDescent="0.2">
      <c r="A764" s="74">
        <v>756</v>
      </c>
      <c r="B764" s="71"/>
      <c r="C764" s="71"/>
      <c r="D764" s="71"/>
      <c r="E764" s="71"/>
      <c r="F764" s="71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T764" s="65"/>
      <c r="U764" s="98"/>
      <c r="V764" s="98"/>
      <c r="W764" s="98"/>
      <c r="X764" s="98"/>
      <c r="Y764" s="98"/>
      <c r="Z764" s="98"/>
      <c r="DR764" s="65"/>
    </row>
    <row r="765" spans="1:122" x14ac:dyDescent="0.2">
      <c r="A765" s="74">
        <v>757</v>
      </c>
      <c r="B765" s="71"/>
      <c r="C765" s="71"/>
      <c r="D765" s="71"/>
      <c r="E765" s="71"/>
      <c r="F765" s="71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T765" s="65"/>
      <c r="U765" s="98"/>
      <c r="V765" s="98"/>
      <c r="W765" s="98"/>
      <c r="X765" s="98"/>
      <c r="Y765" s="98"/>
      <c r="Z765" s="98"/>
      <c r="DR765" s="65"/>
    </row>
    <row r="766" spans="1:122" x14ac:dyDescent="0.2">
      <c r="A766" s="74">
        <v>758</v>
      </c>
      <c r="B766" s="71"/>
      <c r="C766" s="71"/>
      <c r="D766" s="71"/>
      <c r="E766" s="71"/>
      <c r="F766" s="71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T766" s="65"/>
      <c r="U766" s="98"/>
      <c r="V766" s="98"/>
      <c r="W766" s="98"/>
      <c r="X766" s="98"/>
      <c r="Y766" s="98"/>
      <c r="Z766" s="98"/>
      <c r="DR766" s="65"/>
    </row>
    <row r="767" spans="1:122" x14ac:dyDescent="0.2">
      <c r="A767" s="74">
        <v>759</v>
      </c>
      <c r="B767" s="71"/>
      <c r="C767" s="71"/>
      <c r="D767" s="71"/>
      <c r="E767" s="71"/>
      <c r="F767" s="71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T767" s="65"/>
      <c r="U767" s="98"/>
      <c r="V767" s="98"/>
      <c r="W767" s="98"/>
      <c r="X767" s="98"/>
      <c r="Y767" s="98"/>
      <c r="Z767" s="98"/>
      <c r="DR767" s="65"/>
    </row>
    <row r="768" spans="1:122" x14ac:dyDescent="0.2">
      <c r="A768" s="74">
        <v>760</v>
      </c>
      <c r="B768" s="71"/>
      <c r="C768" s="71"/>
      <c r="D768" s="71"/>
      <c r="E768" s="71"/>
      <c r="F768" s="71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T768" s="65"/>
      <c r="U768" s="98"/>
      <c r="V768" s="98"/>
      <c r="W768" s="98"/>
      <c r="X768" s="98"/>
      <c r="Y768" s="98"/>
      <c r="Z768" s="98"/>
      <c r="DR768" s="65"/>
    </row>
    <row r="769" spans="1:122" x14ac:dyDescent="0.2">
      <c r="A769" s="74">
        <v>761</v>
      </c>
      <c r="B769" s="71"/>
      <c r="C769" s="71"/>
      <c r="D769" s="71"/>
      <c r="E769" s="71"/>
      <c r="F769" s="71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T769" s="65"/>
      <c r="U769" s="98"/>
      <c r="V769" s="98"/>
      <c r="W769" s="98"/>
      <c r="X769" s="98"/>
      <c r="Y769" s="98"/>
      <c r="Z769" s="98"/>
      <c r="DR769" s="65"/>
    </row>
    <row r="770" spans="1:122" x14ac:dyDescent="0.2">
      <c r="A770" s="74">
        <v>762</v>
      </c>
      <c r="B770" s="71"/>
      <c r="C770" s="71"/>
      <c r="D770" s="71"/>
      <c r="E770" s="71"/>
      <c r="F770" s="71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T770" s="65"/>
      <c r="U770" s="98"/>
      <c r="V770" s="98"/>
      <c r="W770" s="98"/>
      <c r="X770" s="98"/>
      <c r="Y770" s="98"/>
      <c r="Z770" s="98"/>
      <c r="DR770" s="65"/>
    </row>
    <row r="771" spans="1:122" x14ac:dyDescent="0.2">
      <c r="A771" s="74">
        <v>763</v>
      </c>
      <c r="B771" s="71"/>
      <c r="C771" s="71"/>
      <c r="D771" s="71"/>
      <c r="E771" s="71"/>
      <c r="F771" s="71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T771" s="65"/>
      <c r="U771" s="98"/>
      <c r="V771" s="98"/>
      <c r="W771" s="98"/>
      <c r="X771" s="98"/>
      <c r="Y771" s="98"/>
      <c r="Z771" s="98"/>
      <c r="DR771" s="65"/>
    </row>
    <row r="772" spans="1:122" x14ac:dyDescent="0.2">
      <c r="A772" s="74">
        <v>764</v>
      </c>
      <c r="B772" s="71"/>
      <c r="C772" s="71"/>
      <c r="D772" s="71"/>
      <c r="E772" s="71"/>
      <c r="F772" s="71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T772" s="65"/>
      <c r="U772" s="98"/>
      <c r="V772" s="98"/>
      <c r="W772" s="98"/>
      <c r="X772" s="98"/>
      <c r="Y772" s="98"/>
      <c r="Z772" s="98"/>
      <c r="DR772" s="65"/>
    </row>
    <row r="773" spans="1:122" x14ac:dyDescent="0.2">
      <c r="A773" s="74">
        <v>765</v>
      </c>
      <c r="B773" s="71"/>
      <c r="C773" s="71"/>
      <c r="D773" s="71"/>
      <c r="E773" s="71"/>
      <c r="F773" s="71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T773" s="65"/>
      <c r="U773" s="98"/>
      <c r="V773" s="98"/>
      <c r="W773" s="98"/>
      <c r="X773" s="98"/>
      <c r="Y773" s="98"/>
      <c r="Z773" s="98"/>
      <c r="DR773" s="65"/>
    </row>
    <row r="774" spans="1:122" x14ac:dyDescent="0.2">
      <c r="A774" s="74">
        <v>766</v>
      </c>
      <c r="B774" s="71"/>
      <c r="C774" s="71"/>
      <c r="D774" s="71"/>
      <c r="E774" s="71"/>
      <c r="F774" s="71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T774" s="65"/>
      <c r="U774" s="98"/>
      <c r="V774" s="98"/>
      <c r="W774" s="98"/>
      <c r="X774" s="98"/>
      <c r="Y774" s="98"/>
      <c r="Z774" s="98"/>
      <c r="DR774" s="65"/>
    </row>
    <row r="775" spans="1:122" x14ac:dyDescent="0.2">
      <c r="A775" s="74">
        <v>767</v>
      </c>
      <c r="B775" s="71"/>
      <c r="C775" s="71"/>
      <c r="D775" s="71"/>
      <c r="E775" s="71"/>
      <c r="F775" s="71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T775" s="65"/>
      <c r="U775" s="98"/>
      <c r="V775" s="98"/>
      <c r="W775" s="98"/>
      <c r="X775" s="98"/>
      <c r="Y775" s="98"/>
      <c r="Z775" s="98"/>
      <c r="DR775" s="65"/>
    </row>
    <row r="776" spans="1:122" x14ac:dyDescent="0.2">
      <c r="A776" s="74">
        <v>768</v>
      </c>
      <c r="B776" s="71"/>
      <c r="C776" s="71"/>
      <c r="D776" s="71"/>
      <c r="E776" s="71"/>
      <c r="F776" s="71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T776" s="65"/>
      <c r="U776" s="98"/>
      <c r="V776" s="98"/>
      <c r="W776" s="98"/>
      <c r="X776" s="98"/>
      <c r="Y776" s="98"/>
      <c r="Z776" s="98"/>
      <c r="DR776" s="65"/>
    </row>
    <row r="777" spans="1:122" x14ac:dyDescent="0.2">
      <c r="A777" s="74">
        <v>769</v>
      </c>
      <c r="B777" s="71"/>
      <c r="C777" s="71"/>
      <c r="D777" s="71"/>
      <c r="E777" s="71"/>
      <c r="F777" s="71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T777" s="65"/>
      <c r="U777" s="98"/>
      <c r="V777" s="98"/>
      <c r="W777" s="98"/>
      <c r="X777" s="98"/>
      <c r="Y777" s="98"/>
      <c r="Z777" s="98"/>
      <c r="DR777" s="65"/>
    </row>
    <row r="778" spans="1:122" x14ac:dyDescent="0.2">
      <c r="A778" s="74">
        <v>770</v>
      </c>
      <c r="B778" s="71"/>
      <c r="C778" s="71"/>
      <c r="D778" s="71"/>
      <c r="E778" s="71"/>
      <c r="F778" s="71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T778" s="65"/>
      <c r="U778" s="98"/>
      <c r="V778" s="98"/>
      <c r="W778" s="98"/>
      <c r="X778" s="98"/>
      <c r="Y778" s="98"/>
      <c r="Z778" s="98"/>
      <c r="DR778" s="65"/>
    </row>
    <row r="779" spans="1:122" x14ac:dyDescent="0.2">
      <c r="A779" s="74">
        <v>771</v>
      </c>
      <c r="B779" s="71"/>
      <c r="C779" s="71"/>
      <c r="D779" s="71"/>
      <c r="E779" s="71"/>
      <c r="F779" s="71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T779" s="65"/>
      <c r="U779" s="98"/>
      <c r="V779" s="98"/>
      <c r="W779" s="98"/>
      <c r="X779" s="98"/>
      <c r="Y779" s="98"/>
      <c r="Z779" s="98"/>
      <c r="DR779" s="65"/>
    </row>
    <row r="780" spans="1:122" x14ac:dyDescent="0.2">
      <c r="A780" s="74">
        <v>772</v>
      </c>
      <c r="B780" s="71"/>
      <c r="C780" s="71"/>
      <c r="D780" s="71"/>
      <c r="E780" s="71"/>
      <c r="F780" s="71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T780" s="65"/>
      <c r="U780" s="98"/>
      <c r="V780" s="98"/>
      <c r="W780" s="98"/>
      <c r="X780" s="98"/>
      <c r="Y780" s="98"/>
      <c r="Z780" s="98"/>
      <c r="DR780" s="65"/>
    </row>
    <row r="781" spans="1:122" x14ac:dyDescent="0.2">
      <c r="A781" s="74">
        <v>773</v>
      </c>
      <c r="B781" s="71"/>
      <c r="C781" s="71"/>
      <c r="D781" s="71"/>
      <c r="E781" s="71"/>
      <c r="F781" s="71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T781" s="65"/>
      <c r="U781" s="98"/>
      <c r="V781" s="98"/>
      <c r="W781" s="98"/>
      <c r="X781" s="98"/>
      <c r="Y781" s="98"/>
      <c r="Z781" s="98"/>
      <c r="DR781" s="65"/>
    </row>
    <row r="782" spans="1:122" x14ac:dyDescent="0.2">
      <c r="A782" s="74">
        <v>774</v>
      </c>
      <c r="B782" s="71"/>
      <c r="C782" s="71"/>
      <c r="D782" s="71"/>
      <c r="E782" s="71"/>
      <c r="F782" s="71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T782" s="65"/>
      <c r="U782" s="98"/>
      <c r="V782" s="98"/>
      <c r="W782" s="98"/>
      <c r="X782" s="98"/>
      <c r="Y782" s="98"/>
      <c r="Z782" s="98"/>
      <c r="DR782" s="65"/>
    </row>
    <row r="783" spans="1:122" x14ac:dyDescent="0.2">
      <c r="A783" s="74">
        <v>775</v>
      </c>
      <c r="B783" s="71"/>
      <c r="C783" s="71"/>
      <c r="D783" s="71"/>
      <c r="E783" s="71"/>
      <c r="F783" s="71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T783" s="65"/>
      <c r="U783" s="98"/>
      <c r="V783" s="98"/>
      <c r="W783" s="98"/>
      <c r="X783" s="98"/>
      <c r="Y783" s="98"/>
      <c r="Z783" s="98"/>
      <c r="DR783" s="65"/>
    </row>
    <row r="784" spans="1:122" x14ac:dyDescent="0.2">
      <c r="A784" s="74">
        <v>776</v>
      </c>
      <c r="B784" s="71"/>
      <c r="C784" s="71"/>
      <c r="D784" s="71"/>
      <c r="E784" s="71"/>
      <c r="F784" s="71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T784" s="65"/>
      <c r="U784" s="98"/>
      <c r="V784" s="98"/>
      <c r="W784" s="98"/>
      <c r="X784" s="98"/>
      <c r="Y784" s="98"/>
      <c r="Z784" s="98"/>
      <c r="DR784" s="65"/>
    </row>
    <row r="785" spans="1:122" x14ac:dyDescent="0.2">
      <c r="A785" s="74">
        <v>777</v>
      </c>
      <c r="B785" s="71"/>
      <c r="C785" s="71"/>
      <c r="D785" s="71"/>
      <c r="E785" s="71"/>
      <c r="F785" s="71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T785" s="65"/>
      <c r="U785" s="98"/>
      <c r="V785" s="98"/>
      <c r="W785" s="98"/>
      <c r="X785" s="98"/>
      <c r="Y785" s="98"/>
      <c r="Z785" s="98"/>
      <c r="DR785" s="65"/>
    </row>
    <row r="786" spans="1:122" x14ac:dyDescent="0.2">
      <c r="A786" s="74">
        <v>778</v>
      </c>
      <c r="B786" s="71"/>
      <c r="C786" s="71"/>
      <c r="D786" s="71"/>
      <c r="E786" s="71"/>
      <c r="F786" s="71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T786" s="65"/>
      <c r="U786" s="98"/>
      <c r="V786" s="98"/>
      <c r="W786" s="98"/>
      <c r="X786" s="98"/>
      <c r="Y786" s="98"/>
      <c r="Z786" s="98"/>
      <c r="DR786" s="65"/>
    </row>
    <row r="787" spans="1:122" x14ac:dyDescent="0.2">
      <c r="A787" s="74">
        <v>779</v>
      </c>
      <c r="B787" s="71"/>
      <c r="C787" s="71"/>
      <c r="D787" s="71"/>
      <c r="E787" s="71"/>
      <c r="F787" s="71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T787" s="65"/>
      <c r="U787" s="98"/>
      <c r="V787" s="98"/>
      <c r="W787" s="98"/>
      <c r="X787" s="98"/>
      <c r="Y787" s="98"/>
      <c r="Z787" s="98"/>
      <c r="DR787" s="65"/>
    </row>
    <row r="788" spans="1:122" x14ac:dyDescent="0.2">
      <c r="A788" s="74">
        <v>780</v>
      </c>
      <c r="B788" s="71"/>
      <c r="C788" s="71"/>
      <c r="D788" s="71"/>
      <c r="E788" s="71"/>
      <c r="F788" s="71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T788" s="65"/>
      <c r="U788" s="98"/>
      <c r="V788" s="98"/>
      <c r="W788" s="98"/>
      <c r="X788" s="98"/>
      <c r="Y788" s="98"/>
      <c r="Z788" s="98"/>
      <c r="DR788" s="65"/>
    </row>
    <row r="789" spans="1:122" x14ac:dyDescent="0.2">
      <c r="A789" s="74">
        <v>781</v>
      </c>
      <c r="B789" s="71"/>
      <c r="C789" s="71"/>
      <c r="D789" s="71"/>
      <c r="E789" s="71"/>
      <c r="F789" s="71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T789" s="65"/>
      <c r="U789" s="98"/>
      <c r="V789" s="98"/>
      <c r="W789" s="98"/>
      <c r="X789" s="98"/>
      <c r="Y789" s="98"/>
      <c r="Z789" s="98"/>
      <c r="DR789" s="65"/>
    </row>
    <row r="790" spans="1:122" x14ac:dyDescent="0.2">
      <c r="A790" s="74">
        <v>782</v>
      </c>
      <c r="B790" s="71"/>
      <c r="C790" s="71"/>
      <c r="D790" s="71"/>
      <c r="E790" s="71"/>
      <c r="F790" s="71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T790" s="65"/>
      <c r="U790" s="98"/>
      <c r="V790" s="98"/>
      <c r="W790" s="98"/>
      <c r="X790" s="98"/>
      <c r="Y790" s="98"/>
      <c r="Z790" s="98"/>
      <c r="DR790" s="65"/>
    </row>
    <row r="791" spans="1:122" x14ac:dyDescent="0.2">
      <c r="A791" s="74">
        <v>783</v>
      </c>
      <c r="B791" s="71"/>
      <c r="C791" s="71"/>
      <c r="D791" s="71"/>
      <c r="E791" s="71"/>
      <c r="F791" s="71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T791" s="65"/>
      <c r="U791" s="98"/>
      <c r="V791" s="98"/>
      <c r="W791" s="98"/>
      <c r="X791" s="98"/>
      <c r="Y791" s="98"/>
      <c r="Z791" s="98"/>
      <c r="DR791" s="65"/>
    </row>
    <row r="792" spans="1:122" x14ac:dyDescent="0.2">
      <c r="A792" s="74">
        <v>784</v>
      </c>
      <c r="B792" s="71"/>
      <c r="C792" s="71"/>
      <c r="D792" s="71"/>
      <c r="E792" s="71"/>
      <c r="F792" s="71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T792" s="65"/>
      <c r="U792" s="98"/>
      <c r="V792" s="98"/>
      <c r="W792" s="98"/>
      <c r="X792" s="98"/>
      <c r="Y792" s="98"/>
      <c r="Z792" s="98"/>
      <c r="DR792" s="65"/>
    </row>
    <row r="793" spans="1:122" x14ac:dyDescent="0.2">
      <c r="A793" s="74">
        <v>785</v>
      </c>
      <c r="B793" s="71"/>
      <c r="C793" s="71"/>
      <c r="D793" s="71"/>
      <c r="E793" s="71"/>
      <c r="F793" s="71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T793" s="65"/>
      <c r="U793" s="98"/>
      <c r="V793" s="98"/>
      <c r="W793" s="98"/>
      <c r="X793" s="98"/>
      <c r="Y793" s="98"/>
      <c r="Z793" s="98"/>
      <c r="DR793" s="65"/>
    </row>
    <row r="794" spans="1:122" x14ac:dyDescent="0.2">
      <c r="A794" s="74">
        <v>786</v>
      </c>
      <c r="B794" s="71"/>
      <c r="C794" s="71"/>
      <c r="D794" s="71"/>
      <c r="E794" s="71"/>
      <c r="F794" s="71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T794" s="65"/>
      <c r="U794" s="98"/>
      <c r="V794" s="98"/>
      <c r="W794" s="98"/>
      <c r="X794" s="98"/>
      <c r="Y794" s="98"/>
      <c r="Z794" s="98"/>
      <c r="DR794" s="65"/>
    </row>
    <row r="795" spans="1:122" x14ac:dyDescent="0.2">
      <c r="A795" s="74">
        <v>787</v>
      </c>
      <c r="B795" s="71"/>
      <c r="C795" s="71"/>
      <c r="D795" s="71"/>
      <c r="E795" s="71"/>
      <c r="F795" s="71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T795" s="65"/>
      <c r="U795" s="98"/>
      <c r="V795" s="98"/>
      <c r="W795" s="98"/>
      <c r="X795" s="98"/>
      <c r="Y795" s="98"/>
      <c r="Z795" s="98"/>
      <c r="DR795" s="65"/>
    </row>
    <row r="796" spans="1:122" x14ac:dyDescent="0.2">
      <c r="A796" s="74">
        <v>788</v>
      </c>
      <c r="B796" s="71"/>
      <c r="C796" s="71"/>
      <c r="D796" s="71"/>
      <c r="E796" s="71"/>
      <c r="F796" s="71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T796" s="65"/>
      <c r="U796" s="98"/>
      <c r="V796" s="98"/>
      <c r="W796" s="98"/>
      <c r="X796" s="98"/>
      <c r="Y796" s="98"/>
      <c r="Z796" s="98"/>
      <c r="DR796" s="65"/>
    </row>
    <row r="797" spans="1:122" x14ac:dyDescent="0.2">
      <c r="A797" s="74">
        <v>789</v>
      </c>
      <c r="B797" s="71"/>
      <c r="C797" s="71"/>
      <c r="D797" s="71"/>
      <c r="E797" s="71"/>
      <c r="F797" s="71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T797" s="65"/>
      <c r="U797" s="98"/>
      <c r="V797" s="98"/>
      <c r="W797" s="98"/>
      <c r="X797" s="98"/>
      <c r="Y797" s="98"/>
      <c r="Z797" s="98"/>
      <c r="DR797" s="65"/>
    </row>
    <row r="798" spans="1:122" x14ac:dyDescent="0.2">
      <c r="A798" s="74">
        <v>790</v>
      </c>
      <c r="B798" s="71"/>
      <c r="C798" s="71"/>
      <c r="D798" s="71"/>
      <c r="E798" s="71"/>
      <c r="F798" s="71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T798" s="65"/>
      <c r="U798" s="98"/>
      <c r="V798" s="98"/>
      <c r="W798" s="98"/>
      <c r="X798" s="98"/>
      <c r="Y798" s="98"/>
      <c r="Z798" s="98"/>
      <c r="DR798" s="65"/>
    </row>
    <row r="799" spans="1:122" x14ac:dyDescent="0.2">
      <c r="A799" s="74">
        <v>791</v>
      </c>
      <c r="B799" s="71"/>
      <c r="C799" s="71"/>
      <c r="D799" s="71"/>
      <c r="E799" s="71"/>
      <c r="F799" s="71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T799" s="65"/>
      <c r="U799" s="98"/>
      <c r="V799" s="98"/>
      <c r="W799" s="98"/>
      <c r="X799" s="98"/>
      <c r="Y799" s="98"/>
      <c r="Z799" s="98"/>
      <c r="DR799" s="65"/>
    </row>
    <row r="800" spans="1:122" x14ac:dyDescent="0.2">
      <c r="A800" s="74">
        <v>792</v>
      </c>
      <c r="B800" s="71"/>
      <c r="C800" s="71"/>
      <c r="D800" s="71"/>
      <c r="E800" s="71"/>
      <c r="F800" s="71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T800" s="65"/>
      <c r="U800" s="98"/>
      <c r="V800" s="98"/>
      <c r="W800" s="98"/>
      <c r="X800" s="98"/>
      <c r="Y800" s="98"/>
      <c r="Z800" s="98"/>
      <c r="DR800" s="65"/>
    </row>
    <row r="801" spans="1:122" x14ac:dyDescent="0.2">
      <c r="A801" s="74">
        <v>793</v>
      </c>
      <c r="B801" s="71"/>
      <c r="C801" s="71"/>
      <c r="D801" s="71"/>
      <c r="E801" s="71"/>
      <c r="F801" s="71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T801" s="65"/>
      <c r="U801" s="98"/>
      <c r="V801" s="98"/>
      <c r="W801" s="98"/>
      <c r="X801" s="98"/>
      <c r="Y801" s="98"/>
      <c r="Z801" s="98"/>
      <c r="DR801" s="65"/>
    </row>
    <row r="802" spans="1:122" x14ac:dyDescent="0.2">
      <c r="A802" s="74">
        <v>794</v>
      </c>
      <c r="B802" s="71"/>
      <c r="C802" s="71"/>
      <c r="D802" s="71"/>
      <c r="E802" s="71"/>
      <c r="F802" s="71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T802" s="65"/>
      <c r="U802" s="98"/>
      <c r="V802" s="98"/>
      <c r="W802" s="98"/>
      <c r="X802" s="98"/>
      <c r="Y802" s="98"/>
      <c r="Z802" s="98"/>
      <c r="DR802" s="65"/>
    </row>
    <row r="803" spans="1:122" x14ac:dyDescent="0.2">
      <c r="A803" s="74">
        <v>795</v>
      </c>
      <c r="B803" s="71"/>
      <c r="C803" s="71"/>
      <c r="D803" s="71"/>
      <c r="E803" s="71"/>
      <c r="F803" s="71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T803" s="65"/>
      <c r="U803" s="98"/>
      <c r="V803" s="98"/>
      <c r="W803" s="98"/>
      <c r="X803" s="98"/>
      <c r="Y803" s="98"/>
      <c r="Z803" s="98"/>
      <c r="DR803" s="65"/>
    </row>
    <row r="804" spans="1:122" x14ac:dyDescent="0.2">
      <c r="A804" s="74">
        <v>796</v>
      </c>
      <c r="B804" s="71"/>
      <c r="C804" s="71"/>
      <c r="D804" s="71"/>
      <c r="E804" s="71"/>
      <c r="F804" s="71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T804" s="65"/>
      <c r="U804" s="98"/>
      <c r="V804" s="98"/>
      <c r="W804" s="98"/>
      <c r="X804" s="98"/>
      <c r="Y804" s="98"/>
      <c r="Z804" s="98"/>
      <c r="DR804" s="65"/>
    </row>
    <row r="805" spans="1:122" x14ac:dyDescent="0.2">
      <c r="A805" s="74">
        <v>797</v>
      </c>
      <c r="B805" s="71"/>
      <c r="C805" s="71"/>
      <c r="D805" s="71"/>
      <c r="E805" s="71"/>
      <c r="F805" s="71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T805" s="65"/>
      <c r="U805" s="98"/>
      <c r="V805" s="98"/>
      <c r="W805" s="98"/>
      <c r="X805" s="98"/>
      <c r="Y805" s="98"/>
      <c r="Z805" s="98"/>
      <c r="DR805" s="65"/>
    </row>
    <row r="806" spans="1:122" x14ac:dyDescent="0.2">
      <c r="A806" s="74">
        <v>798</v>
      </c>
      <c r="B806" s="71"/>
      <c r="C806" s="71"/>
      <c r="D806" s="71"/>
      <c r="E806" s="71"/>
      <c r="F806" s="71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T806" s="65"/>
      <c r="U806" s="98"/>
      <c r="V806" s="98"/>
      <c r="W806" s="98"/>
      <c r="X806" s="98"/>
      <c r="Y806" s="98"/>
      <c r="Z806" s="98"/>
      <c r="DR806" s="65"/>
    </row>
    <row r="807" spans="1:122" x14ac:dyDescent="0.2">
      <c r="A807" s="74">
        <v>799</v>
      </c>
      <c r="B807" s="71"/>
      <c r="C807" s="71"/>
      <c r="D807" s="71"/>
      <c r="E807" s="71"/>
      <c r="F807" s="71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T807" s="65"/>
      <c r="U807" s="98"/>
      <c r="V807" s="98"/>
      <c r="W807" s="98"/>
      <c r="X807" s="98"/>
      <c r="Y807" s="98"/>
      <c r="Z807" s="98"/>
      <c r="DR807" s="65"/>
    </row>
    <row r="808" spans="1:122" x14ac:dyDescent="0.2">
      <c r="A808" s="74">
        <v>800</v>
      </c>
      <c r="B808" s="71"/>
      <c r="C808" s="71"/>
      <c r="D808" s="71"/>
      <c r="E808" s="71"/>
      <c r="F808" s="71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T808" s="65"/>
      <c r="U808" s="98"/>
      <c r="V808" s="98"/>
      <c r="W808" s="98"/>
      <c r="X808" s="98"/>
      <c r="Y808" s="98"/>
      <c r="Z808" s="98"/>
      <c r="DR808" s="65"/>
    </row>
    <row r="809" spans="1:122" x14ac:dyDescent="0.2">
      <c r="A809" s="74">
        <v>801</v>
      </c>
      <c r="B809" s="71"/>
      <c r="C809" s="71"/>
      <c r="D809" s="71"/>
      <c r="E809" s="71"/>
      <c r="F809" s="71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T809" s="65"/>
      <c r="U809" s="98"/>
      <c r="V809" s="98"/>
      <c r="W809" s="98"/>
      <c r="X809" s="98"/>
      <c r="Y809" s="98"/>
      <c r="Z809" s="98"/>
      <c r="DR809" s="65"/>
    </row>
    <row r="810" spans="1:122" x14ac:dyDescent="0.2">
      <c r="A810" s="74">
        <v>802</v>
      </c>
      <c r="B810" s="71"/>
      <c r="C810" s="71"/>
      <c r="D810" s="71"/>
      <c r="E810" s="71"/>
      <c r="F810" s="71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T810" s="65"/>
      <c r="U810" s="98"/>
      <c r="V810" s="98"/>
      <c r="W810" s="98"/>
      <c r="X810" s="98"/>
      <c r="Y810" s="98"/>
      <c r="Z810" s="98"/>
      <c r="DR810" s="65"/>
    </row>
    <row r="811" spans="1:122" x14ac:dyDescent="0.2">
      <c r="A811" s="74">
        <v>803</v>
      </c>
      <c r="B811" s="71"/>
      <c r="C811" s="71"/>
      <c r="D811" s="71"/>
      <c r="E811" s="71"/>
      <c r="F811" s="71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T811" s="65"/>
      <c r="U811" s="98"/>
      <c r="V811" s="98"/>
      <c r="W811" s="98"/>
      <c r="X811" s="98"/>
      <c r="Y811" s="98"/>
      <c r="Z811" s="98"/>
      <c r="DR811" s="65"/>
    </row>
    <row r="812" spans="1:122" x14ac:dyDescent="0.2">
      <c r="A812" s="74">
        <v>804</v>
      </c>
      <c r="B812" s="71"/>
      <c r="C812" s="71"/>
      <c r="D812" s="71"/>
      <c r="E812" s="71"/>
      <c r="F812" s="71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T812" s="65"/>
      <c r="U812" s="98"/>
      <c r="V812" s="98"/>
      <c r="W812" s="98"/>
      <c r="X812" s="98"/>
      <c r="Y812" s="98"/>
      <c r="Z812" s="98"/>
      <c r="DR812" s="65"/>
    </row>
    <row r="813" spans="1:122" x14ac:dyDescent="0.2">
      <c r="A813" s="74">
        <v>805</v>
      </c>
      <c r="B813" s="71"/>
      <c r="C813" s="71"/>
      <c r="D813" s="71"/>
      <c r="E813" s="71"/>
      <c r="F813" s="71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T813" s="65"/>
      <c r="U813" s="98"/>
      <c r="V813" s="98"/>
      <c r="W813" s="98"/>
      <c r="X813" s="98"/>
      <c r="Y813" s="98"/>
      <c r="Z813" s="98"/>
      <c r="DR813" s="65"/>
    </row>
    <row r="814" spans="1:122" x14ac:dyDescent="0.2">
      <c r="A814" s="74">
        <v>806</v>
      </c>
      <c r="B814" s="71"/>
      <c r="C814" s="71"/>
      <c r="D814" s="71"/>
      <c r="E814" s="71"/>
      <c r="F814" s="71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T814" s="65"/>
      <c r="U814" s="98"/>
      <c r="V814" s="98"/>
      <c r="W814" s="98"/>
      <c r="X814" s="98"/>
      <c r="Y814" s="98"/>
      <c r="Z814" s="98"/>
      <c r="DR814" s="65"/>
    </row>
    <row r="815" spans="1:122" x14ac:dyDescent="0.2">
      <c r="A815" s="74">
        <v>807</v>
      </c>
      <c r="B815" s="71"/>
      <c r="C815" s="71"/>
      <c r="D815" s="71"/>
      <c r="E815" s="71"/>
      <c r="F815" s="71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T815" s="65"/>
      <c r="U815" s="98"/>
      <c r="V815" s="98"/>
      <c r="W815" s="98"/>
      <c r="X815" s="98"/>
      <c r="Y815" s="98"/>
      <c r="Z815" s="98"/>
      <c r="DR815" s="65"/>
    </row>
    <row r="816" spans="1:122" x14ac:dyDescent="0.2">
      <c r="A816" s="74">
        <v>808</v>
      </c>
      <c r="B816" s="71"/>
      <c r="C816" s="71"/>
      <c r="D816" s="71"/>
      <c r="E816" s="71"/>
      <c r="F816" s="71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T816" s="65"/>
      <c r="U816" s="98"/>
      <c r="V816" s="98"/>
      <c r="W816" s="98"/>
      <c r="X816" s="98"/>
      <c r="Y816" s="98"/>
      <c r="Z816" s="98"/>
      <c r="DR816" s="65"/>
    </row>
    <row r="817" spans="1:122" x14ac:dyDescent="0.2">
      <c r="A817" s="74">
        <v>809</v>
      </c>
      <c r="B817" s="71"/>
      <c r="C817" s="71"/>
      <c r="D817" s="71"/>
      <c r="E817" s="71"/>
      <c r="F817" s="71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T817" s="65"/>
      <c r="U817" s="98"/>
      <c r="V817" s="98"/>
      <c r="W817" s="98"/>
      <c r="X817" s="98"/>
      <c r="Y817" s="98"/>
      <c r="Z817" s="98"/>
      <c r="DR817" s="65"/>
    </row>
    <row r="818" spans="1:122" x14ac:dyDescent="0.2">
      <c r="A818" s="74">
        <v>810</v>
      </c>
      <c r="B818" s="71"/>
      <c r="C818" s="71"/>
      <c r="D818" s="71"/>
      <c r="E818" s="71"/>
      <c r="F818" s="71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T818" s="65"/>
      <c r="U818" s="98"/>
      <c r="V818" s="98"/>
      <c r="W818" s="98"/>
      <c r="X818" s="98"/>
      <c r="Y818" s="98"/>
      <c r="Z818" s="98"/>
      <c r="DR818" s="65"/>
    </row>
    <row r="819" spans="1:122" x14ac:dyDescent="0.2">
      <c r="A819" s="74">
        <v>811</v>
      </c>
      <c r="B819" s="71"/>
      <c r="C819" s="71"/>
      <c r="D819" s="71"/>
      <c r="E819" s="71"/>
      <c r="F819" s="71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T819" s="65"/>
      <c r="U819" s="98"/>
      <c r="V819" s="98"/>
      <c r="W819" s="98"/>
      <c r="X819" s="98"/>
      <c r="Y819" s="98"/>
      <c r="Z819" s="98"/>
      <c r="DR819" s="65"/>
    </row>
    <row r="820" spans="1:122" x14ac:dyDescent="0.2">
      <c r="A820" s="74">
        <v>812</v>
      </c>
      <c r="B820" s="71"/>
      <c r="C820" s="71"/>
      <c r="D820" s="71"/>
      <c r="E820" s="71"/>
      <c r="F820" s="71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T820" s="65"/>
      <c r="U820" s="98"/>
      <c r="V820" s="98"/>
      <c r="W820" s="98"/>
      <c r="X820" s="98"/>
      <c r="Y820" s="98"/>
      <c r="Z820" s="98"/>
      <c r="DR820" s="65"/>
    </row>
    <row r="821" spans="1:122" x14ac:dyDescent="0.2">
      <c r="A821" s="74">
        <v>813</v>
      </c>
      <c r="B821" s="71"/>
      <c r="C821" s="71"/>
      <c r="D821" s="71"/>
      <c r="E821" s="71"/>
      <c r="F821" s="71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T821" s="65"/>
      <c r="U821" s="98"/>
      <c r="V821" s="98"/>
      <c r="W821" s="98"/>
      <c r="X821" s="98"/>
      <c r="Y821" s="98"/>
      <c r="Z821" s="98"/>
      <c r="DR821" s="65"/>
    </row>
    <row r="822" spans="1:122" x14ac:dyDescent="0.2">
      <c r="A822" s="74">
        <v>814</v>
      </c>
      <c r="B822" s="71"/>
      <c r="C822" s="71"/>
      <c r="D822" s="71"/>
      <c r="E822" s="71"/>
      <c r="F822" s="71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T822" s="65"/>
      <c r="U822" s="98"/>
      <c r="V822" s="98"/>
      <c r="W822" s="98"/>
      <c r="X822" s="98"/>
      <c r="Y822" s="98"/>
      <c r="Z822" s="98"/>
      <c r="DR822" s="65"/>
    </row>
    <row r="823" spans="1:122" x14ac:dyDescent="0.2">
      <c r="A823" s="74">
        <v>815</v>
      </c>
      <c r="B823" s="71"/>
      <c r="C823" s="71"/>
      <c r="D823" s="71"/>
      <c r="E823" s="71"/>
      <c r="F823" s="71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T823" s="65"/>
      <c r="U823" s="98"/>
      <c r="V823" s="98"/>
      <c r="W823" s="98"/>
      <c r="X823" s="98"/>
      <c r="Y823" s="98"/>
      <c r="Z823" s="98"/>
      <c r="DR823" s="65"/>
    </row>
    <row r="824" spans="1:122" x14ac:dyDescent="0.2">
      <c r="A824" s="74">
        <v>816</v>
      </c>
      <c r="B824" s="71"/>
      <c r="C824" s="71"/>
      <c r="D824" s="71"/>
      <c r="E824" s="71"/>
      <c r="F824" s="71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T824" s="65"/>
      <c r="U824" s="98"/>
      <c r="V824" s="98"/>
      <c r="W824" s="98"/>
      <c r="X824" s="98"/>
      <c r="Y824" s="98"/>
      <c r="Z824" s="98"/>
      <c r="DR824" s="65"/>
    </row>
    <row r="825" spans="1:122" x14ac:dyDescent="0.2">
      <c r="A825" s="74">
        <v>817</v>
      </c>
      <c r="B825" s="71"/>
      <c r="C825" s="71"/>
      <c r="D825" s="71"/>
      <c r="E825" s="71"/>
      <c r="F825" s="71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T825" s="65"/>
      <c r="U825" s="98"/>
      <c r="V825" s="98"/>
      <c r="W825" s="98"/>
      <c r="X825" s="98"/>
      <c r="Y825" s="98"/>
      <c r="Z825" s="98"/>
      <c r="DR825" s="65"/>
    </row>
    <row r="826" spans="1:122" x14ac:dyDescent="0.2">
      <c r="A826" s="74">
        <v>818</v>
      </c>
      <c r="B826" s="71"/>
      <c r="C826" s="71"/>
      <c r="D826" s="71"/>
      <c r="E826" s="71"/>
      <c r="F826" s="71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T826" s="65"/>
      <c r="U826" s="98"/>
      <c r="V826" s="98"/>
      <c r="W826" s="98"/>
      <c r="X826" s="98"/>
      <c r="Y826" s="98"/>
      <c r="Z826" s="98"/>
      <c r="DR826" s="65"/>
    </row>
    <row r="827" spans="1:122" x14ac:dyDescent="0.2">
      <c r="A827" s="74">
        <v>819</v>
      </c>
      <c r="B827" s="71"/>
      <c r="C827" s="71"/>
      <c r="D827" s="71"/>
      <c r="E827" s="71"/>
      <c r="F827" s="71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T827" s="65"/>
      <c r="U827" s="98"/>
      <c r="V827" s="98"/>
      <c r="W827" s="98"/>
      <c r="X827" s="98"/>
      <c r="Y827" s="98"/>
      <c r="Z827" s="98"/>
      <c r="DR827" s="65"/>
    </row>
    <row r="828" spans="1:122" x14ac:dyDescent="0.2">
      <c r="A828" s="74">
        <v>820</v>
      </c>
      <c r="B828" s="71"/>
      <c r="C828" s="71"/>
      <c r="D828" s="71"/>
      <c r="E828" s="71"/>
      <c r="F828" s="71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T828" s="65"/>
      <c r="U828" s="98"/>
      <c r="V828" s="98"/>
      <c r="W828" s="98"/>
      <c r="X828" s="98"/>
      <c r="Y828" s="98"/>
      <c r="Z828" s="98"/>
      <c r="DR828" s="65"/>
    </row>
    <row r="829" spans="1:122" x14ac:dyDescent="0.2">
      <c r="A829" s="74">
        <v>821</v>
      </c>
      <c r="B829" s="71"/>
      <c r="C829" s="71"/>
      <c r="D829" s="71"/>
      <c r="E829" s="71"/>
      <c r="F829" s="71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T829" s="65"/>
      <c r="U829" s="98"/>
      <c r="V829" s="98"/>
      <c r="W829" s="98"/>
      <c r="X829" s="98"/>
      <c r="Y829" s="98"/>
      <c r="Z829" s="98"/>
      <c r="DR829" s="65"/>
    </row>
    <row r="830" spans="1:122" x14ac:dyDescent="0.2">
      <c r="A830" s="74">
        <v>822</v>
      </c>
      <c r="B830" s="71"/>
      <c r="C830" s="71"/>
      <c r="D830" s="71"/>
      <c r="E830" s="71"/>
      <c r="F830" s="71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T830" s="65"/>
      <c r="U830" s="98"/>
      <c r="V830" s="98"/>
      <c r="W830" s="98"/>
      <c r="X830" s="98"/>
      <c r="Y830" s="98"/>
      <c r="Z830" s="98"/>
      <c r="DR830" s="65"/>
    </row>
    <row r="831" spans="1:122" x14ac:dyDescent="0.2">
      <c r="A831" s="74">
        <v>823</v>
      </c>
      <c r="B831" s="71"/>
      <c r="C831" s="71"/>
      <c r="D831" s="71"/>
      <c r="E831" s="71"/>
      <c r="F831" s="71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T831" s="65"/>
      <c r="U831" s="98"/>
      <c r="V831" s="98"/>
      <c r="W831" s="98"/>
      <c r="X831" s="98"/>
      <c r="Y831" s="98"/>
      <c r="Z831" s="98"/>
      <c r="DR831" s="65"/>
    </row>
    <row r="832" spans="1:122" x14ac:dyDescent="0.2">
      <c r="A832" s="74">
        <v>824</v>
      </c>
      <c r="B832" s="71"/>
      <c r="C832" s="71"/>
      <c r="D832" s="71"/>
      <c r="E832" s="71"/>
      <c r="F832" s="71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T832" s="65"/>
      <c r="U832" s="98"/>
      <c r="V832" s="98"/>
      <c r="W832" s="98"/>
      <c r="X832" s="98"/>
      <c r="Y832" s="98"/>
      <c r="Z832" s="98"/>
      <c r="DR832" s="65"/>
    </row>
    <row r="833" spans="1:122" x14ac:dyDescent="0.2">
      <c r="A833" s="74">
        <v>825</v>
      </c>
      <c r="B833" s="71"/>
      <c r="C833" s="71"/>
      <c r="D833" s="71"/>
      <c r="E833" s="71"/>
      <c r="F833" s="71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T833" s="65"/>
      <c r="U833" s="98"/>
      <c r="V833" s="98"/>
      <c r="W833" s="98"/>
      <c r="X833" s="98"/>
      <c r="Y833" s="98"/>
      <c r="Z833" s="98"/>
      <c r="DR833" s="65"/>
    </row>
    <row r="834" spans="1:122" x14ac:dyDescent="0.2">
      <c r="A834" s="74">
        <v>826</v>
      </c>
      <c r="B834" s="71"/>
      <c r="C834" s="71"/>
      <c r="D834" s="71"/>
      <c r="E834" s="71"/>
      <c r="F834" s="71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T834" s="65"/>
      <c r="U834" s="98"/>
      <c r="V834" s="98"/>
      <c r="W834" s="98"/>
      <c r="X834" s="98"/>
      <c r="Y834" s="98"/>
      <c r="Z834" s="98"/>
      <c r="DR834" s="65"/>
    </row>
    <row r="835" spans="1:122" x14ac:dyDescent="0.2">
      <c r="A835" s="74">
        <v>827</v>
      </c>
      <c r="B835" s="71"/>
      <c r="C835" s="71"/>
      <c r="D835" s="71"/>
      <c r="E835" s="71"/>
      <c r="F835" s="71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T835" s="65"/>
      <c r="U835" s="98"/>
      <c r="V835" s="98"/>
      <c r="W835" s="98"/>
      <c r="X835" s="98"/>
      <c r="Y835" s="98"/>
      <c r="Z835" s="98"/>
      <c r="DR835" s="65"/>
    </row>
    <row r="836" spans="1:122" x14ac:dyDescent="0.2">
      <c r="A836" s="74">
        <v>828</v>
      </c>
      <c r="B836" s="71"/>
      <c r="C836" s="71"/>
      <c r="D836" s="71"/>
      <c r="E836" s="71"/>
      <c r="F836" s="71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T836" s="65"/>
      <c r="U836" s="98"/>
      <c r="V836" s="98"/>
      <c r="W836" s="98"/>
      <c r="X836" s="98"/>
      <c r="Y836" s="98"/>
      <c r="Z836" s="98"/>
      <c r="DR836" s="65"/>
    </row>
    <row r="837" spans="1:122" x14ac:dyDescent="0.2">
      <c r="A837" s="74">
        <v>829</v>
      </c>
      <c r="B837" s="71"/>
      <c r="C837" s="71"/>
      <c r="D837" s="71"/>
      <c r="E837" s="71"/>
      <c r="F837" s="71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T837" s="65"/>
      <c r="U837" s="98"/>
      <c r="V837" s="98"/>
      <c r="W837" s="98"/>
      <c r="X837" s="98"/>
      <c r="Y837" s="98"/>
      <c r="Z837" s="98"/>
      <c r="DR837" s="65"/>
    </row>
    <row r="838" spans="1:122" x14ac:dyDescent="0.2">
      <c r="A838" s="74">
        <v>830</v>
      </c>
      <c r="B838" s="71"/>
      <c r="C838" s="71"/>
      <c r="D838" s="71"/>
      <c r="E838" s="71"/>
      <c r="F838" s="71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T838" s="65"/>
      <c r="U838" s="98"/>
      <c r="V838" s="98"/>
      <c r="W838" s="98"/>
      <c r="X838" s="98"/>
      <c r="Y838" s="98"/>
      <c r="Z838" s="98"/>
      <c r="DR838" s="65"/>
    </row>
    <row r="839" spans="1:122" x14ac:dyDescent="0.2">
      <c r="A839" s="74">
        <v>831</v>
      </c>
      <c r="B839" s="71"/>
      <c r="C839" s="71"/>
      <c r="D839" s="71"/>
      <c r="E839" s="71"/>
      <c r="F839" s="71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T839" s="65"/>
      <c r="U839" s="98"/>
      <c r="V839" s="98"/>
      <c r="W839" s="98"/>
      <c r="X839" s="98"/>
      <c r="Y839" s="98"/>
      <c r="Z839" s="98"/>
      <c r="DR839" s="65"/>
    </row>
    <row r="840" spans="1:122" x14ac:dyDescent="0.2">
      <c r="A840" s="74">
        <v>832</v>
      </c>
      <c r="B840" s="71"/>
      <c r="C840" s="71"/>
      <c r="D840" s="71"/>
      <c r="E840" s="71"/>
      <c r="F840" s="71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T840" s="65"/>
      <c r="U840" s="98"/>
      <c r="V840" s="98"/>
      <c r="W840" s="98"/>
      <c r="X840" s="98"/>
      <c r="Y840" s="98"/>
      <c r="Z840" s="98"/>
      <c r="DR840" s="65"/>
    </row>
    <row r="841" spans="1:122" x14ac:dyDescent="0.2">
      <c r="A841" s="74">
        <v>833</v>
      </c>
      <c r="B841" s="71"/>
      <c r="C841" s="71"/>
      <c r="D841" s="71"/>
      <c r="E841" s="71"/>
      <c r="F841" s="71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T841" s="65"/>
      <c r="U841" s="98"/>
      <c r="V841" s="98"/>
      <c r="W841" s="98"/>
      <c r="X841" s="98"/>
      <c r="Y841" s="98"/>
      <c r="Z841" s="98"/>
      <c r="DR841" s="65"/>
    </row>
    <row r="842" spans="1:122" x14ac:dyDescent="0.2">
      <c r="A842" s="74">
        <v>834</v>
      </c>
      <c r="B842" s="71"/>
      <c r="C842" s="71"/>
      <c r="D842" s="71"/>
      <c r="E842" s="71"/>
      <c r="F842" s="71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T842" s="65"/>
      <c r="U842" s="98"/>
      <c r="V842" s="98"/>
      <c r="W842" s="98"/>
      <c r="X842" s="98"/>
      <c r="Y842" s="98"/>
      <c r="Z842" s="98"/>
      <c r="DR842" s="65"/>
    </row>
    <row r="843" spans="1:122" x14ac:dyDescent="0.2">
      <c r="A843" s="74">
        <v>835</v>
      </c>
      <c r="B843" s="71"/>
      <c r="C843" s="71"/>
      <c r="D843" s="71"/>
      <c r="E843" s="71"/>
      <c r="F843" s="71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T843" s="65"/>
      <c r="U843" s="98"/>
      <c r="V843" s="98"/>
      <c r="W843" s="98"/>
      <c r="X843" s="98"/>
      <c r="Y843" s="98"/>
      <c r="Z843" s="98"/>
      <c r="DR843" s="65"/>
    </row>
    <row r="844" spans="1:122" x14ac:dyDescent="0.2">
      <c r="A844" s="74">
        <v>836</v>
      </c>
      <c r="B844" s="71"/>
      <c r="C844" s="71"/>
      <c r="D844" s="71"/>
      <c r="E844" s="71"/>
      <c r="F844" s="71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T844" s="65"/>
      <c r="U844" s="98"/>
      <c r="V844" s="98"/>
      <c r="W844" s="98"/>
      <c r="X844" s="98"/>
      <c r="Y844" s="98"/>
      <c r="Z844" s="98"/>
      <c r="DR844" s="65"/>
    </row>
    <row r="845" spans="1:122" x14ac:dyDescent="0.2">
      <c r="A845" s="74">
        <v>837</v>
      </c>
      <c r="B845" s="71"/>
      <c r="C845" s="71"/>
      <c r="D845" s="71"/>
      <c r="E845" s="71"/>
      <c r="F845" s="71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T845" s="65"/>
      <c r="U845" s="98"/>
      <c r="V845" s="98"/>
      <c r="W845" s="98"/>
      <c r="X845" s="98"/>
      <c r="Y845" s="98"/>
      <c r="Z845" s="98"/>
      <c r="DR845" s="65"/>
    </row>
    <row r="846" spans="1:122" x14ac:dyDescent="0.2">
      <c r="A846" s="74">
        <v>838</v>
      </c>
      <c r="B846" s="71"/>
      <c r="C846" s="71"/>
      <c r="D846" s="71"/>
      <c r="E846" s="71"/>
      <c r="F846" s="71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T846" s="65"/>
      <c r="U846" s="98"/>
      <c r="V846" s="98"/>
      <c r="W846" s="98"/>
      <c r="X846" s="98"/>
      <c r="Y846" s="98"/>
      <c r="Z846" s="98"/>
      <c r="DR846" s="65"/>
    </row>
    <row r="847" spans="1:122" x14ac:dyDescent="0.2">
      <c r="A847" s="74">
        <v>839</v>
      </c>
      <c r="B847" s="71"/>
      <c r="C847" s="71"/>
      <c r="D847" s="71"/>
      <c r="E847" s="71"/>
      <c r="F847" s="71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T847" s="65"/>
      <c r="U847" s="98"/>
      <c r="V847" s="98"/>
      <c r="W847" s="98"/>
      <c r="X847" s="98"/>
      <c r="Y847" s="98"/>
      <c r="Z847" s="98"/>
      <c r="DR847" s="65"/>
    </row>
    <row r="848" spans="1:122" x14ac:dyDescent="0.2">
      <c r="A848" s="74">
        <v>840</v>
      </c>
      <c r="B848" s="71"/>
      <c r="C848" s="71"/>
      <c r="D848" s="71"/>
      <c r="E848" s="71"/>
      <c r="F848" s="71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T848" s="65"/>
      <c r="U848" s="98"/>
      <c r="V848" s="98"/>
      <c r="W848" s="98"/>
      <c r="X848" s="98"/>
      <c r="Y848" s="98"/>
      <c r="Z848" s="98"/>
      <c r="DR848" s="65"/>
    </row>
    <row r="849" spans="1:122" x14ac:dyDescent="0.2">
      <c r="A849" s="74">
        <v>841</v>
      </c>
      <c r="B849" s="71"/>
      <c r="C849" s="71"/>
      <c r="D849" s="71"/>
      <c r="E849" s="71"/>
      <c r="F849" s="71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T849" s="65"/>
      <c r="U849" s="98"/>
      <c r="V849" s="98"/>
      <c r="W849" s="98"/>
      <c r="X849" s="98"/>
      <c r="Y849" s="98"/>
      <c r="Z849" s="98"/>
      <c r="DR849" s="65"/>
    </row>
    <row r="850" spans="1:122" x14ac:dyDescent="0.2">
      <c r="A850" s="74">
        <v>842</v>
      </c>
      <c r="B850" s="71"/>
      <c r="C850" s="71"/>
      <c r="D850" s="71"/>
      <c r="E850" s="71"/>
      <c r="F850" s="71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T850" s="65"/>
      <c r="U850" s="98"/>
      <c r="V850" s="98"/>
      <c r="W850" s="98"/>
      <c r="X850" s="98"/>
      <c r="Y850" s="98"/>
      <c r="Z850" s="98"/>
      <c r="DR850" s="65"/>
    </row>
    <row r="851" spans="1:122" x14ac:dyDescent="0.2">
      <c r="A851" s="74">
        <v>843</v>
      </c>
      <c r="B851" s="71"/>
      <c r="C851" s="71"/>
      <c r="D851" s="71"/>
      <c r="E851" s="71"/>
      <c r="F851" s="71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T851" s="65"/>
      <c r="U851" s="98"/>
      <c r="V851" s="98"/>
      <c r="W851" s="98"/>
      <c r="X851" s="98"/>
      <c r="Y851" s="98"/>
      <c r="Z851" s="98"/>
      <c r="DR851" s="65"/>
    </row>
    <row r="852" spans="1:122" x14ac:dyDescent="0.2">
      <c r="A852" s="74">
        <v>844</v>
      </c>
      <c r="B852" s="71"/>
      <c r="C852" s="71"/>
      <c r="D852" s="71"/>
      <c r="E852" s="71"/>
      <c r="F852" s="71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T852" s="65"/>
      <c r="U852" s="98"/>
      <c r="V852" s="98"/>
      <c r="W852" s="98"/>
      <c r="X852" s="98"/>
      <c r="Y852" s="98"/>
      <c r="Z852" s="98"/>
      <c r="DR852" s="65"/>
    </row>
    <row r="853" spans="1:122" x14ac:dyDescent="0.2">
      <c r="A853" s="74">
        <v>845</v>
      </c>
      <c r="B853" s="71"/>
      <c r="C853" s="71"/>
      <c r="D853" s="71"/>
      <c r="E853" s="71"/>
      <c r="F853" s="71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T853" s="65"/>
      <c r="U853" s="98"/>
      <c r="V853" s="98"/>
      <c r="W853" s="98"/>
      <c r="X853" s="98"/>
      <c r="Y853" s="98"/>
      <c r="Z853" s="98"/>
      <c r="DR853" s="65"/>
    </row>
    <row r="854" spans="1:122" x14ac:dyDescent="0.2">
      <c r="A854" s="74">
        <v>846</v>
      </c>
      <c r="B854" s="71"/>
      <c r="C854" s="71"/>
      <c r="D854" s="71"/>
      <c r="E854" s="71"/>
      <c r="F854" s="71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T854" s="65"/>
      <c r="U854" s="98"/>
      <c r="V854" s="98"/>
      <c r="W854" s="98"/>
      <c r="X854" s="98"/>
      <c r="Y854" s="98"/>
      <c r="Z854" s="98"/>
      <c r="DR854" s="65"/>
    </row>
    <row r="855" spans="1:122" x14ac:dyDescent="0.2">
      <c r="A855" s="74">
        <v>847</v>
      </c>
      <c r="B855" s="71"/>
      <c r="C855" s="71"/>
      <c r="D855" s="71"/>
      <c r="E855" s="71"/>
      <c r="F855" s="71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T855" s="65"/>
      <c r="U855" s="98"/>
      <c r="V855" s="98"/>
      <c r="W855" s="98"/>
      <c r="X855" s="98"/>
      <c r="Y855" s="98"/>
      <c r="Z855" s="98"/>
      <c r="DR855" s="65"/>
    </row>
    <row r="856" spans="1:122" x14ac:dyDescent="0.2">
      <c r="A856" s="74">
        <v>848</v>
      </c>
      <c r="B856" s="71"/>
      <c r="C856" s="71"/>
      <c r="D856" s="71"/>
      <c r="E856" s="71"/>
      <c r="F856" s="71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T856" s="65"/>
      <c r="U856" s="98"/>
      <c r="V856" s="98"/>
      <c r="W856" s="98"/>
      <c r="X856" s="98"/>
      <c r="Y856" s="98"/>
      <c r="Z856" s="98"/>
      <c r="DR856" s="65"/>
    </row>
    <row r="857" spans="1:122" x14ac:dyDescent="0.2">
      <c r="A857" s="74">
        <v>849</v>
      </c>
      <c r="B857" s="71"/>
      <c r="C857" s="71"/>
      <c r="D857" s="71"/>
      <c r="E857" s="71"/>
      <c r="F857" s="71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T857" s="65"/>
      <c r="U857" s="98"/>
      <c r="V857" s="98"/>
      <c r="W857" s="98"/>
      <c r="X857" s="98"/>
      <c r="Y857" s="98"/>
      <c r="Z857" s="98"/>
      <c r="DR857" s="65"/>
    </row>
    <row r="858" spans="1:122" x14ac:dyDescent="0.2">
      <c r="A858" s="74">
        <v>850</v>
      </c>
      <c r="B858" s="71"/>
      <c r="C858" s="71"/>
      <c r="D858" s="71"/>
      <c r="E858" s="71"/>
      <c r="F858" s="71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T858" s="65"/>
      <c r="U858" s="98"/>
      <c r="V858" s="98"/>
      <c r="W858" s="98"/>
      <c r="X858" s="98"/>
      <c r="Y858" s="98"/>
      <c r="Z858" s="98"/>
      <c r="DR858" s="65"/>
    </row>
    <row r="859" spans="1:122" x14ac:dyDescent="0.2">
      <c r="A859" s="74">
        <v>851</v>
      </c>
      <c r="B859" s="71"/>
      <c r="C859" s="71"/>
      <c r="D859" s="71"/>
      <c r="E859" s="71"/>
      <c r="F859" s="71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T859" s="65"/>
      <c r="U859" s="98"/>
      <c r="V859" s="98"/>
      <c r="W859" s="98"/>
      <c r="X859" s="98"/>
      <c r="Y859" s="98"/>
      <c r="Z859" s="98"/>
      <c r="DR859" s="65"/>
    </row>
    <row r="860" spans="1:122" x14ac:dyDescent="0.2">
      <c r="A860" s="74">
        <v>852</v>
      </c>
      <c r="B860" s="71"/>
      <c r="C860" s="71"/>
      <c r="D860" s="71"/>
      <c r="E860" s="71"/>
      <c r="F860" s="71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T860" s="65"/>
      <c r="U860" s="98"/>
      <c r="V860" s="98"/>
      <c r="W860" s="98"/>
      <c r="X860" s="98"/>
      <c r="Y860" s="98"/>
      <c r="Z860" s="98"/>
      <c r="DR860" s="65"/>
    </row>
    <row r="861" spans="1:122" x14ac:dyDescent="0.2">
      <c r="A861" s="74">
        <v>853</v>
      </c>
      <c r="B861" s="71"/>
      <c r="C861" s="71"/>
      <c r="D861" s="71"/>
      <c r="E861" s="71"/>
      <c r="F861" s="71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T861" s="65"/>
      <c r="U861" s="98"/>
      <c r="V861" s="98"/>
      <c r="W861" s="98"/>
      <c r="X861" s="98"/>
      <c r="Y861" s="98"/>
      <c r="Z861" s="98"/>
      <c r="DR861" s="65"/>
    </row>
    <row r="862" spans="1:122" x14ac:dyDescent="0.2">
      <c r="A862" s="74">
        <v>854</v>
      </c>
      <c r="B862" s="71"/>
      <c r="C862" s="71"/>
      <c r="D862" s="71"/>
      <c r="E862" s="71"/>
      <c r="F862" s="71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T862" s="65"/>
      <c r="U862" s="98"/>
      <c r="V862" s="98"/>
      <c r="W862" s="98"/>
      <c r="X862" s="98"/>
      <c r="Y862" s="98"/>
      <c r="Z862" s="98"/>
      <c r="DR862" s="65"/>
    </row>
    <row r="863" spans="1:122" x14ac:dyDescent="0.2">
      <c r="A863" s="74">
        <v>855</v>
      </c>
      <c r="B863" s="71"/>
      <c r="C863" s="71"/>
      <c r="D863" s="71"/>
      <c r="E863" s="71"/>
      <c r="F863" s="71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T863" s="65"/>
      <c r="U863" s="98"/>
      <c r="V863" s="98"/>
      <c r="W863" s="98"/>
      <c r="X863" s="98"/>
      <c r="Y863" s="98"/>
      <c r="Z863" s="98"/>
      <c r="DR863" s="65"/>
    </row>
    <row r="864" spans="1:122" x14ac:dyDescent="0.2">
      <c r="A864" s="74">
        <v>856</v>
      </c>
      <c r="B864" s="71"/>
      <c r="C864" s="71"/>
      <c r="D864" s="71"/>
      <c r="E864" s="71"/>
      <c r="F864" s="71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T864" s="65"/>
      <c r="U864" s="98"/>
      <c r="V864" s="98"/>
      <c r="W864" s="98"/>
      <c r="X864" s="98"/>
      <c r="Y864" s="98"/>
      <c r="Z864" s="98"/>
      <c r="DR864" s="65"/>
    </row>
    <row r="865" spans="1:122" x14ac:dyDescent="0.2">
      <c r="A865" s="74">
        <v>857</v>
      </c>
      <c r="B865" s="71"/>
      <c r="C865" s="71"/>
      <c r="D865" s="71"/>
      <c r="E865" s="71"/>
      <c r="F865" s="71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T865" s="65"/>
      <c r="U865" s="98"/>
      <c r="V865" s="98"/>
      <c r="W865" s="98"/>
      <c r="X865" s="98"/>
      <c r="Y865" s="98"/>
      <c r="Z865" s="98"/>
      <c r="DR865" s="65"/>
    </row>
    <row r="866" spans="1:122" x14ac:dyDescent="0.2">
      <c r="A866" s="74">
        <v>858</v>
      </c>
      <c r="B866" s="71"/>
      <c r="C866" s="71"/>
      <c r="D866" s="71"/>
      <c r="E866" s="71"/>
      <c r="F866" s="71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T866" s="65"/>
      <c r="U866" s="98"/>
      <c r="V866" s="98"/>
      <c r="W866" s="98"/>
      <c r="X866" s="98"/>
      <c r="Y866" s="98"/>
      <c r="Z866" s="98"/>
      <c r="DR866" s="65"/>
    </row>
    <row r="867" spans="1:122" x14ac:dyDescent="0.2">
      <c r="A867" s="74">
        <v>859</v>
      </c>
      <c r="B867" s="71"/>
      <c r="C867" s="71"/>
      <c r="D867" s="71"/>
      <c r="E867" s="71"/>
      <c r="F867" s="71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T867" s="65"/>
      <c r="U867" s="98"/>
      <c r="V867" s="98"/>
      <c r="W867" s="98"/>
      <c r="X867" s="98"/>
      <c r="Y867" s="98"/>
      <c r="Z867" s="98"/>
      <c r="DR867" s="65"/>
    </row>
    <row r="868" spans="1:122" x14ac:dyDescent="0.2">
      <c r="A868" s="74">
        <v>860</v>
      </c>
      <c r="B868" s="71"/>
      <c r="C868" s="71"/>
      <c r="D868" s="71"/>
      <c r="E868" s="71"/>
      <c r="F868" s="71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T868" s="65"/>
      <c r="U868" s="98"/>
      <c r="V868" s="98"/>
      <c r="W868" s="98"/>
      <c r="X868" s="98"/>
      <c r="Y868" s="98"/>
      <c r="Z868" s="98"/>
      <c r="DR868" s="65"/>
    </row>
    <row r="869" spans="1:122" x14ac:dyDescent="0.2">
      <c r="A869" s="74">
        <v>861</v>
      </c>
      <c r="B869" s="71"/>
      <c r="C869" s="71"/>
      <c r="D869" s="71"/>
      <c r="E869" s="71"/>
      <c r="F869" s="71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T869" s="65"/>
      <c r="U869" s="98"/>
      <c r="V869" s="98"/>
      <c r="W869" s="98"/>
      <c r="X869" s="98"/>
      <c r="Y869" s="98"/>
      <c r="Z869" s="98"/>
      <c r="DR869" s="65"/>
    </row>
    <row r="870" spans="1:122" x14ac:dyDescent="0.2">
      <c r="A870" s="74">
        <v>862</v>
      </c>
      <c r="B870" s="71"/>
      <c r="C870" s="71"/>
      <c r="D870" s="71"/>
      <c r="E870" s="71"/>
      <c r="F870" s="71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T870" s="65"/>
      <c r="U870" s="98"/>
      <c r="V870" s="98"/>
      <c r="W870" s="98"/>
      <c r="X870" s="98"/>
      <c r="Y870" s="98"/>
      <c r="Z870" s="98"/>
      <c r="DR870" s="65"/>
    </row>
    <row r="871" spans="1:122" x14ac:dyDescent="0.2">
      <c r="A871" s="74">
        <v>863</v>
      </c>
      <c r="B871" s="71"/>
      <c r="C871" s="71"/>
      <c r="D871" s="71"/>
      <c r="E871" s="71"/>
      <c r="F871" s="71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T871" s="65"/>
      <c r="U871" s="98"/>
      <c r="V871" s="98"/>
      <c r="W871" s="98"/>
      <c r="X871" s="98"/>
      <c r="Y871" s="98"/>
      <c r="Z871" s="98"/>
      <c r="DR871" s="65"/>
    </row>
    <row r="872" spans="1:122" x14ac:dyDescent="0.2">
      <c r="A872" s="74">
        <v>864</v>
      </c>
      <c r="B872" s="71"/>
      <c r="C872" s="71"/>
      <c r="D872" s="71"/>
      <c r="E872" s="71"/>
      <c r="F872" s="71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T872" s="65"/>
      <c r="U872" s="98"/>
      <c r="V872" s="98"/>
      <c r="W872" s="98"/>
      <c r="X872" s="98"/>
      <c r="Y872" s="98"/>
      <c r="Z872" s="98"/>
      <c r="DR872" s="65"/>
    </row>
    <row r="873" spans="1:122" x14ac:dyDescent="0.2">
      <c r="A873" s="74">
        <v>865</v>
      </c>
      <c r="B873" s="71"/>
      <c r="C873" s="71"/>
      <c r="D873" s="71"/>
      <c r="E873" s="71"/>
      <c r="F873" s="71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T873" s="65"/>
      <c r="U873" s="98"/>
      <c r="V873" s="98"/>
      <c r="W873" s="98"/>
      <c r="X873" s="98"/>
      <c r="Y873" s="98"/>
      <c r="Z873" s="98"/>
      <c r="DR873" s="65"/>
    </row>
    <row r="874" spans="1:122" x14ac:dyDescent="0.2">
      <c r="A874" s="74">
        <v>866</v>
      </c>
      <c r="B874" s="71"/>
      <c r="C874" s="71"/>
      <c r="D874" s="71"/>
      <c r="E874" s="71"/>
      <c r="F874" s="71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T874" s="65"/>
      <c r="U874" s="98"/>
      <c r="V874" s="98"/>
      <c r="W874" s="98"/>
      <c r="X874" s="98"/>
      <c r="Y874" s="98"/>
      <c r="Z874" s="98"/>
      <c r="DR874" s="65"/>
    </row>
    <row r="875" spans="1:122" x14ac:dyDescent="0.2">
      <c r="A875" s="74">
        <v>867</v>
      </c>
      <c r="B875" s="71"/>
      <c r="C875" s="71"/>
      <c r="D875" s="71"/>
      <c r="E875" s="71"/>
      <c r="F875" s="71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T875" s="65"/>
      <c r="U875" s="98"/>
      <c r="V875" s="98"/>
      <c r="W875" s="98"/>
      <c r="X875" s="98"/>
      <c r="Y875" s="98"/>
      <c r="Z875" s="98"/>
      <c r="DR875" s="65"/>
    </row>
    <row r="876" spans="1:122" x14ac:dyDescent="0.2">
      <c r="A876" s="74">
        <v>868</v>
      </c>
      <c r="B876" s="71"/>
      <c r="C876" s="71"/>
      <c r="D876" s="71"/>
      <c r="E876" s="71"/>
      <c r="F876" s="71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T876" s="65"/>
      <c r="U876" s="98"/>
      <c r="V876" s="98"/>
      <c r="W876" s="98"/>
      <c r="X876" s="98"/>
      <c r="Y876" s="98"/>
      <c r="Z876" s="98"/>
      <c r="DR876" s="65"/>
    </row>
    <row r="877" spans="1:122" x14ac:dyDescent="0.2">
      <c r="A877" s="74">
        <v>869</v>
      </c>
      <c r="B877" s="71"/>
      <c r="C877" s="71"/>
      <c r="D877" s="71"/>
      <c r="E877" s="71"/>
      <c r="F877" s="71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T877" s="65"/>
      <c r="U877" s="98"/>
      <c r="V877" s="98"/>
      <c r="W877" s="98"/>
      <c r="X877" s="98"/>
      <c r="Y877" s="98"/>
      <c r="Z877" s="98"/>
      <c r="DR877" s="65"/>
    </row>
    <row r="878" spans="1:122" x14ac:dyDescent="0.2">
      <c r="A878" s="74">
        <v>870</v>
      </c>
      <c r="B878" s="71"/>
      <c r="C878" s="71"/>
      <c r="D878" s="71"/>
      <c r="E878" s="71"/>
      <c r="F878" s="71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T878" s="65"/>
      <c r="U878" s="98"/>
      <c r="V878" s="98"/>
      <c r="W878" s="98"/>
      <c r="X878" s="98"/>
      <c r="Y878" s="98"/>
      <c r="Z878" s="98"/>
      <c r="DR878" s="65"/>
    </row>
    <row r="879" spans="1:122" x14ac:dyDescent="0.2">
      <c r="A879" s="74">
        <v>871</v>
      </c>
      <c r="B879" s="71"/>
      <c r="C879" s="71"/>
      <c r="D879" s="71"/>
      <c r="E879" s="71"/>
      <c r="F879" s="71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T879" s="65"/>
      <c r="U879" s="98"/>
      <c r="V879" s="98"/>
      <c r="W879" s="98"/>
      <c r="X879" s="98"/>
      <c r="Y879" s="98"/>
      <c r="Z879" s="98"/>
      <c r="DR879" s="65"/>
    </row>
    <row r="880" spans="1:122" x14ac:dyDescent="0.2">
      <c r="A880" s="74">
        <v>872</v>
      </c>
      <c r="B880" s="71"/>
      <c r="C880" s="71"/>
      <c r="D880" s="71"/>
      <c r="E880" s="71"/>
      <c r="F880" s="71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T880" s="65"/>
      <c r="U880" s="98"/>
      <c r="V880" s="98"/>
      <c r="W880" s="98"/>
      <c r="X880" s="98"/>
      <c r="Y880" s="98"/>
      <c r="Z880" s="98"/>
      <c r="DR880" s="65"/>
    </row>
    <row r="881" spans="1:122" x14ac:dyDescent="0.2">
      <c r="A881" s="74">
        <v>873</v>
      </c>
      <c r="B881" s="71"/>
      <c r="C881" s="71"/>
      <c r="D881" s="71"/>
      <c r="E881" s="71"/>
      <c r="F881" s="71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T881" s="65"/>
      <c r="U881" s="98"/>
      <c r="V881" s="98"/>
      <c r="W881" s="98"/>
      <c r="X881" s="98"/>
      <c r="Y881" s="98"/>
      <c r="Z881" s="98"/>
      <c r="DR881" s="65"/>
    </row>
    <row r="882" spans="1:122" x14ac:dyDescent="0.2">
      <c r="A882" s="74">
        <v>874</v>
      </c>
      <c r="B882" s="71"/>
      <c r="C882" s="71"/>
      <c r="D882" s="71"/>
      <c r="E882" s="71"/>
      <c r="F882" s="71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T882" s="65"/>
      <c r="U882" s="98"/>
      <c r="V882" s="98"/>
      <c r="W882" s="98"/>
      <c r="X882" s="98"/>
      <c r="Y882" s="98"/>
      <c r="Z882" s="98"/>
      <c r="DR882" s="65"/>
    </row>
    <row r="883" spans="1:122" x14ac:dyDescent="0.2">
      <c r="A883" s="74">
        <v>875</v>
      </c>
      <c r="B883" s="71"/>
      <c r="C883" s="71"/>
      <c r="D883" s="71"/>
      <c r="E883" s="71"/>
      <c r="F883" s="71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T883" s="65"/>
      <c r="U883" s="98"/>
      <c r="V883" s="98"/>
      <c r="W883" s="98"/>
      <c r="X883" s="98"/>
      <c r="Y883" s="98"/>
      <c r="Z883" s="98"/>
      <c r="DR883" s="65"/>
    </row>
    <row r="884" spans="1:122" x14ac:dyDescent="0.2">
      <c r="A884" s="74">
        <v>876</v>
      </c>
      <c r="B884" s="71"/>
      <c r="C884" s="71"/>
      <c r="D884" s="71"/>
      <c r="E884" s="71"/>
      <c r="F884" s="71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T884" s="65"/>
      <c r="U884" s="98"/>
      <c r="V884" s="98"/>
      <c r="W884" s="98"/>
      <c r="X884" s="98"/>
      <c r="Y884" s="98"/>
      <c r="Z884" s="98"/>
      <c r="DR884" s="65"/>
    </row>
    <row r="885" spans="1:122" x14ac:dyDescent="0.2">
      <c r="A885" s="74">
        <v>877</v>
      </c>
      <c r="B885" s="71"/>
      <c r="C885" s="71"/>
      <c r="D885" s="71"/>
      <c r="E885" s="71"/>
      <c r="F885" s="71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T885" s="65"/>
      <c r="U885" s="98"/>
      <c r="V885" s="98"/>
      <c r="W885" s="98"/>
      <c r="X885" s="98"/>
      <c r="Y885" s="98"/>
      <c r="Z885" s="98"/>
      <c r="DR885" s="65"/>
    </row>
    <row r="886" spans="1:122" x14ac:dyDescent="0.2">
      <c r="A886" s="74">
        <v>878</v>
      </c>
      <c r="B886" s="71"/>
      <c r="C886" s="71"/>
      <c r="D886" s="71"/>
      <c r="E886" s="71"/>
      <c r="F886" s="71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T886" s="65"/>
      <c r="U886" s="98"/>
      <c r="V886" s="98"/>
      <c r="W886" s="98"/>
      <c r="X886" s="98"/>
      <c r="Y886" s="98"/>
      <c r="Z886" s="98"/>
      <c r="DR886" s="65"/>
    </row>
    <row r="887" spans="1:122" x14ac:dyDescent="0.2">
      <c r="A887" s="74">
        <v>879</v>
      </c>
      <c r="B887" s="71"/>
      <c r="C887" s="71"/>
      <c r="D887" s="71"/>
      <c r="E887" s="71"/>
      <c r="F887" s="71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T887" s="65"/>
      <c r="U887" s="98"/>
      <c r="V887" s="98"/>
      <c r="W887" s="98"/>
      <c r="X887" s="98"/>
      <c r="Y887" s="98"/>
      <c r="Z887" s="98"/>
      <c r="DR887" s="65"/>
    </row>
    <row r="888" spans="1:122" x14ac:dyDescent="0.2">
      <c r="A888" s="74">
        <v>880</v>
      </c>
      <c r="B888" s="71"/>
      <c r="C888" s="71"/>
      <c r="D888" s="71"/>
      <c r="E888" s="71"/>
      <c r="F888" s="71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T888" s="65"/>
      <c r="U888" s="98"/>
      <c r="V888" s="98"/>
      <c r="W888" s="98"/>
      <c r="X888" s="98"/>
      <c r="Y888" s="98"/>
      <c r="Z888" s="98"/>
      <c r="DR888" s="65"/>
    </row>
    <row r="889" spans="1:122" x14ac:dyDescent="0.2">
      <c r="A889" s="74">
        <v>881</v>
      </c>
      <c r="B889" s="71"/>
      <c r="C889" s="71"/>
      <c r="D889" s="71"/>
      <c r="E889" s="71"/>
      <c r="F889" s="71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T889" s="65"/>
      <c r="U889" s="98"/>
      <c r="V889" s="98"/>
      <c r="W889" s="98"/>
      <c r="X889" s="98"/>
      <c r="Y889" s="98"/>
      <c r="Z889" s="98"/>
      <c r="DR889" s="65"/>
    </row>
    <row r="890" spans="1:122" x14ac:dyDescent="0.2">
      <c r="A890" s="74">
        <v>882</v>
      </c>
      <c r="B890" s="71"/>
      <c r="C890" s="71"/>
      <c r="D890" s="71"/>
      <c r="E890" s="71"/>
      <c r="F890" s="71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T890" s="65"/>
      <c r="U890" s="98"/>
      <c r="V890" s="98"/>
      <c r="W890" s="98"/>
      <c r="X890" s="98"/>
      <c r="Y890" s="98"/>
      <c r="Z890" s="98"/>
      <c r="DR890" s="65"/>
    </row>
    <row r="891" spans="1:122" x14ac:dyDescent="0.2">
      <c r="A891" s="74">
        <v>883</v>
      </c>
      <c r="B891" s="71"/>
      <c r="C891" s="71"/>
      <c r="D891" s="71"/>
      <c r="E891" s="71"/>
      <c r="F891" s="71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T891" s="65"/>
      <c r="U891" s="98"/>
      <c r="V891" s="98"/>
      <c r="W891" s="98"/>
      <c r="X891" s="98"/>
      <c r="Y891" s="98"/>
      <c r="Z891" s="98"/>
      <c r="DR891" s="65"/>
    </row>
    <row r="892" spans="1:122" x14ac:dyDescent="0.2">
      <c r="A892" s="74">
        <v>884</v>
      </c>
      <c r="B892" s="71"/>
      <c r="C892" s="71"/>
      <c r="D892" s="71"/>
      <c r="E892" s="71"/>
      <c r="F892" s="71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T892" s="65"/>
      <c r="U892" s="98"/>
      <c r="V892" s="98"/>
      <c r="W892" s="98"/>
      <c r="X892" s="98"/>
      <c r="Y892" s="98"/>
      <c r="Z892" s="98"/>
      <c r="DR892" s="65"/>
    </row>
    <row r="893" spans="1:122" x14ac:dyDescent="0.2">
      <c r="A893" s="74">
        <v>885</v>
      </c>
      <c r="B893" s="71"/>
      <c r="C893" s="71"/>
      <c r="D893" s="71"/>
      <c r="E893" s="71"/>
      <c r="F893" s="71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T893" s="65"/>
      <c r="U893" s="98"/>
      <c r="V893" s="98"/>
      <c r="W893" s="98"/>
      <c r="X893" s="98"/>
      <c r="Y893" s="98"/>
      <c r="Z893" s="98"/>
      <c r="DR893" s="65"/>
    </row>
    <row r="894" spans="1:122" x14ac:dyDescent="0.2">
      <c r="A894" s="74">
        <v>886</v>
      </c>
      <c r="B894" s="71"/>
      <c r="C894" s="71"/>
      <c r="D894" s="71"/>
      <c r="E894" s="71"/>
      <c r="F894" s="71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T894" s="65"/>
      <c r="U894" s="98"/>
      <c r="V894" s="98"/>
      <c r="W894" s="98"/>
      <c r="X894" s="98"/>
      <c r="Y894" s="98"/>
      <c r="Z894" s="98"/>
      <c r="DR894" s="65"/>
    </row>
    <row r="895" spans="1:122" x14ac:dyDescent="0.2">
      <c r="A895" s="74">
        <v>887</v>
      </c>
      <c r="B895" s="71"/>
      <c r="C895" s="71"/>
      <c r="D895" s="71"/>
      <c r="E895" s="71"/>
      <c r="F895" s="71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T895" s="65"/>
      <c r="U895" s="98"/>
      <c r="V895" s="98"/>
      <c r="W895" s="98"/>
      <c r="X895" s="98"/>
      <c r="Y895" s="98"/>
      <c r="Z895" s="98"/>
      <c r="DR895" s="65"/>
    </row>
    <row r="896" spans="1:122" x14ac:dyDescent="0.2">
      <c r="A896" s="74">
        <v>888</v>
      </c>
      <c r="B896" s="71"/>
      <c r="C896" s="71"/>
      <c r="D896" s="71"/>
      <c r="E896" s="71"/>
      <c r="F896" s="71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T896" s="65"/>
      <c r="U896" s="98"/>
      <c r="V896" s="98"/>
      <c r="W896" s="98"/>
      <c r="X896" s="98"/>
      <c r="Y896" s="98"/>
      <c r="Z896" s="98"/>
      <c r="DR896" s="65"/>
    </row>
    <row r="897" spans="1:122" x14ac:dyDescent="0.2">
      <c r="A897" s="74">
        <v>889</v>
      </c>
      <c r="B897" s="71"/>
      <c r="C897" s="71"/>
      <c r="D897" s="71"/>
      <c r="E897" s="71"/>
      <c r="F897" s="71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T897" s="65"/>
      <c r="U897" s="98"/>
      <c r="V897" s="98"/>
      <c r="W897" s="98"/>
      <c r="X897" s="98"/>
      <c r="Y897" s="98"/>
      <c r="Z897" s="98"/>
      <c r="DR897" s="65"/>
    </row>
    <row r="898" spans="1:122" x14ac:dyDescent="0.2">
      <c r="A898" s="74">
        <v>890</v>
      </c>
      <c r="B898" s="71"/>
      <c r="C898" s="71"/>
      <c r="D898" s="71"/>
      <c r="E898" s="71"/>
      <c r="F898" s="71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T898" s="65"/>
      <c r="U898" s="98"/>
      <c r="V898" s="98"/>
      <c r="W898" s="98"/>
      <c r="X898" s="98"/>
      <c r="Y898" s="98"/>
      <c r="Z898" s="98"/>
      <c r="DR898" s="65"/>
    </row>
    <row r="899" spans="1:122" x14ac:dyDescent="0.2">
      <c r="A899" s="74">
        <v>891</v>
      </c>
      <c r="B899" s="71"/>
      <c r="C899" s="71"/>
      <c r="D899" s="71"/>
      <c r="E899" s="71"/>
      <c r="F899" s="71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T899" s="65"/>
      <c r="U899" s="98"/>
      <c r="V899" s="98"/>
      <c r="W899" s="98"/>
      <c r="X899" s="98"/>
      <c r="Y899" s="98"/>
      <c r="Z899" s="98"/>
      <c r="DR899" s="65"/>
    </row>
    <row r="900" spans="1:122" x14ac:dyDescent="0.2">
      <c r="A900" s="74">
        <v>892</v>
      </c>
      <c r="B900" s="71"/>
      <c r="C900" s="71"/>
      <c r="D900" s="71"/>
      <c r="E900" s="71"/>
      <c r="F900" s="71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T900" s="65"/>
      <c r="U900" s="98"/>
      <c r="V900" s="98"/>
      <c r="W900" s="98"/>
      <c r="X900" s="98"/>
      <c r="Y900" s="98"/>
      <c r="Z900" s="98"/>
      <c r="DR900" s="65"/>
    </row>
    <row r="901" spans="1:122" x14ac:dyDescent="0.2">
      <c r="A901" s="74">
        <v>893</v>
      </c>
      <c r="B901" s="71"/>
      <c r="C901" s="71"/>
      <c r="D901" s="71"/>
      <c r="E901" s="71"/>
      <c r="F901" s="71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T901" s="65"/>
      <c r="U901" s="98"/>
      <c r="V901" s="98"/>
      <c r="W901" s="98"/>
      <c r="X901" s="98"/>
      <c r="Y901" s="98"/>
      <c r="Z901" s="98"/>
      <c r="DR901" s="65"/>
    </row>
    <row r="902" spans="1:122" x14ac:dyDescent="0.2">
      <c r="A902" s="74">
        <v>894</v>
      </c>
      <c r="B902" s="71"/>
      <c r="C902" s="71"/>
      <c r="D902" s="71"/>
      <c r="E902" s="71"/>
      <c r="F902" s="71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T902" s="65"/>
      <c r="U902" s="98"/>
      <c r="V902" s="98"/>
      <c r="W902" s="98"/>
      <c r="X902" s="98"/>
      <c r="Y902" s="98"/>
      <c r="Z902" s="98"/>
      <c r="DR902" s="65"/>
    </row>
    <row r="903" spans="1:122" x14ac:dyDescent="0.2">
      <c r="A903" s="74">
        <v>895</v>
      </c>
      <c r="B903" s="71"/>
      <c r="C903" s="71"/>
      <c r="D903" s="71"/>
      <c r="E903" s="71"/>
      <c r="F903" s="71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T903" s="65"/>
      <c r="U903" s="98"/>
      <c r="V903" s="98"/>
      <c r="W903" s="98"/>
      <c r="X903" s="98"/>
      <c r="Y903" s="98"/>
      <c r="Z903" s="98"/>
      <c r="DR903" s="65"/>
    </row>
    <row r="904" spans="1:122" x14ac:dyDescent="0.2">
      <c r="A904" s="74">
        <v>896</v>
      </c>
      <c r="B904" s="71"/>
      <c r="C904" s="71"/>
      <c r="D904" s="71"/>
      <c r="E904" s="71"/>
      <c r="F904" s="71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T904" s="65"/>
      <c r="U904" s="98"/>
      <c r="V904" s="98"/>
      <c r="W904" s="98"/>
      <c r="X904" s="98"/>
      <c r="Y904" s="98"/>
      <c r="Z904" s="98"/>
      <c r="DR904" s="65"/>
    </row>
    <row r="905" spans="1:122" x14ac:dyDescent="0.2">
      <c r="A905" s="74">
        <v>897</v>
      </c>
      <c r="B905" s="71"/>
      <c r="C905" s="71"/>
      <c r="D905" s="71"/>
      <c r="E905" s="71"/>
      <c r="F905" s="71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T905" s="65"/>
      <c r="U905" s="98"/>
      <c r="V905" s="98"/>
      <c r="W905" s="98"/>
      <c r="X905" s="98"/>
      <c r="Y905" s="98"/>
      <c r="Z905" s="98"/>
      <c r="DR905" s="65"/>
    </row>
    <row r="906" spans="1:122" x14ac:dyDescent="0.2">
      <c r="A906" s="74">
        <v>898</v>
      </c>
      <c r="B906" s="71"/>
      <c r="C906" s="71"/>
      <c r="D906" s="71"/>
      <c r="E906" s="71"/>
      <c r="F906" s="71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T906" s="65"/>
      <c r="U906" s="98"/>
      <c r="V906" s="98"/>
      <c r="W906" s="98"/>
      <c r="X906" s="98"/>
      <c r="Y906" s="98"/>
      <c r="Z906" s="98"/>
      <c r="DR906" s="65"/>
    </row>
    <row r="907" spans="1:122" x14ac:dyDescent="0.2">
      <c r="A907" s="74">
        <v>899</v>
      </c>
      <c r="B907" s="71"/>
      <c r="C907" s="71"/>
      <c r="D907" s="71"/>
      <c r="E907" s="71"/>
      <c r="F907" s="71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T907" s="65"/>
      <c r="U907" s="98"/>
      <c r="V907" s="98"/>
      <c r="W907" s="98"/>
      <c r="X907" s="98"/>
      <c r="Y907" s="98"/>
      <c r="Z907" s="98"/>
      <c r="DR907" s="65"/>
    </row>
    <row r="908" spans="1:122" x14ac:dyDescent="0.2">
      <c r="A908" s="74">
        <v>900</v>
      </c>
      <c r="B908" s="71"/>
      <c r="C908" s="71"/>
      <c r="D908" s="71"/>
      <c r="E908" s="71"/>
      <c r="F908" s="71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T908" s="65"/>
      <c r="U908" s="98"/>
      <c r="V908" s="98"/>
      <c r="W908" s="98"/>
      <c r="X908" s="98"/>
      <c r="Y908" s="98"/>
      <c r="Z908" s="98"/>
      <c r="DR908" s="65"/>
    </row>
    <row r="909" spans="1:122" x14ac:dyDescent="0.2">
      <c r="A909" s="74">
        <v>901</v>
      </c>
      <c r="B909" s="71"/>
      <c r="C909" s="71"/>
      <c r="D909" s="71"/>
      <c r="E909" s="71"/>
      <c r="F909" s="71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T909" s="65"/>
      <c r="U909" s="98"/>
      <c r="V909" s="98"/>
      <c r="W909" s="98"/>
      <c r="X909" s="98"/>
      <c r="Y909" s="98"/>
      <c r="Z909" s="98"/>
      <c r="DR909" s="65"/>
    </row>
    <row r="910" spans="1:122" x14ac:dyDescent="0.2">
      <c r="A910" s="74">
        <v>902</v>
      </c>
      <c r="B910" s="71"/>
      <c r="C910" s="71"/>
      <c r="D910" s="71"/>
      <c r="E910" s="71"/>
      <c r="F910" s="71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T910" s="65"/>
      <c r="U910" s="98"/>
      <c r="V910" s="98"/>
      <c r="W910" s="98"/>
      <c r="X910" s="98"/>
      <c r="Y910" s="98"/>
      <c r="Z910" s="98"/>
      <c r="DR910" s="65"/>
    </row>
    <row r="911" spans="1:122" x14ac:dyDescent="0.2">
      <c r="A911" s="74">
        <v>903</v>
      </c>
      <c r="B911" s="71"/>
      <c r="C911" s="71"/>
      <c r="D911" s="71"/>
      <c r="E911" s="71"/>
      <c r="F911" s="71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T911" s="65"/>
      <c r="U911" s="98"/>
      <c r="V911" s="98"/>
      <c r="W911" s="98"/>
      <c r="X911" s="98"/>
      <c r="Y911" s="98"/>
      <c r="Z911" s="98"/>
      <c r="DR911" s="65"/>
    </row>
    <row r="912" spans="1:122" x14ac:dyDescent="0.2">
      <c r="A912" s="74">
        <v>904</v>
      </c>
      <c r="B912" s="71"/>
      <c r="C912" s="71"/>
      <c r="D912" s="71"/>
      <c r="E912" s="71"/>
      <c r="F912" s="71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T912" s="65"/>
      <c r="U912" s="98"/>
      <c r="V912" s="98"/>
      <c r="W912" s="98"/>
      <c r="X912" s="98"/>
      <c r="Y912" s="98"/>
      <c r="Z912" s="98"/>
      <c r="DR912" s="65"/>
    </row>
    <row r="913" spans="1:122" x14ac:dyDescent="0.2">
      <c r="A913" s="74">
        <v>905</v>
      </c>
      <c r="B913" s="71"/>
      <c r="C913" s="71"/>
      <c r="D913" s="71"/>
      <c r="E913" s="71"/>
      <c r="F913" s="71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T913" s="65"/>
      <c r="U913" s="98"/>
      <c r="V913" s="98"/>
      <c r="W913" s="98"/>
      <c r="X913" s="98"/>
      <c r="Y913" s="98"/>
      <c r="Z913" s="98"/>
      <c r="DR913" s="65"/>
    </row>
    <row r="914" spans="1:122" x14ac:dyDescent="0.2">
      <c r="A914" s="74">
        <v>906</v>
      </c>
      <c r="B914" s="71"/>
      <c r="C914" s="71"/>
      <c r="D914" s="71"/>
      <c r="E914" s="71"/>
      <c r="F914" s="71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T914" s="65"/>
      <c r="U914" s="98"/>
      <c r="V914" s="98"/>
      <c r="W914" s="98"/>
      <c r="X914" s="98"/>
      <c r="Y914" s="98"/>
      <c r="Z914" s="98"/>
      <c r="DR914" s="65"/>
    </row>
    <row r="915" spans="1:122" x14ac:dyDescent="0.2">
      <c r="A915" s="74">
        <v>907</v>
      </c>
      <c r="B915" s="71"/>
      <c r="C915" s="71"/>
      <c r="D915" s="71"/>
      <c r="E915" s="71"/>
      <c r="F915" s="71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T915" s="65"/>
      <c r="U915" s="98"/>
      <c r="V915" s="98"/>
      <c r="W915" s="98"/>
      <c r="X915" s="98"/>
      <c r="Y915" s="98"/>
      <c r="Z915" s="98"/>
      <c r="DR915" s="65"/>
    </row>
    <row r="916" spans="1:122" x14ac:dyDescent="0.2">
      <c r="A916" s="74">
        <v>908</v>
      </c>
      <c r="B916" s="71"/>
      <c r="C916" s="71"/>
      <c r="D916" s="71"/>
      <c r="E916" s="71"/>
      <c r="F916" s="71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T916" s="65"/>
      <c r="U916" s="98"/>
      <c r="V916" s="98"/>
      <c r="W916" s="98"/>
      <c r="X916" s="98"/>
      <c r="Y916" s="98"/>
      <c r="Z916" s="98"/>
      <c r="DR916" s="65"/>
    </row>
    <row r="917" spans="1:122" x14ac:dyDescent="0.2">
      <c r="A917" s="74">
        <v>909</v>
      </c>
      <c r="B917" s="71"/>
      <c r="C917" s="71"/>
      <c r="D917" s="71"/>
      <c r="E917" s="71"/>
      <c r="F917" s="71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T917" s="65"/>
      <c r="U917" s="98"/>
      <c r="V917" s="98"/>
      <c r="W917" s="98"/>
      <c r="X917" s="98"/>
      <c r="Y917" s="98"/>
      <c r="Z917" s="98"/>
      <c r="DR917" s="65"/>
    </row>
    <row r="918" spans="1:122" x14ac:dyDescent="0.2">
      <c r="A918" s="74">
        <v>910</v>
      </c>
      <c r="B918" s="71"/>
      <c r="C918" s="71"/>
      <c r="D918" s="71"/>
      <c r="E918" s="71"/>
      <c r="F918" s="71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T918" s="65"/>
      <c r="U918" s="98"/>
      <c r="V918" s="98"/>
      <c r="W918" s="98"/>
      <c r="X918" s="98"/>
      <c r="Y918" s="98"/>
      <c r="Z918" s="98"/>
      <c r="DR918" s="65"/>
    </row>
    <row r="919" spans="1:122" x14ac:dyDescent="0.2">
      <c r="A919" s="74">
        <v>911</v>
      </c>
      <c r="B919" s="71"/>
      <c r="C919" s="71"/>
      <c r="D919" s="71"/>
      <c r="E919" s="71"/>
      <c r="F919" s="71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T919" s="65"/>
      <c r="U919" s="98"/>
      <c r="V919" s="98"/>
      <c r="W919" s="98"/>
      <c r="X919" s="98"/>
      <c r="Y919" s="98"/>
      <c r="Z919" s="98"/>
      <c r="DR919" s="65"/>
    </row>
    <row r="920" spans="1:122" x14ac:dyDescent="0.2">
      <c r="A920" s="74">
        <v>912</v>
      </c>
      <c r="B920" s="71"/>
      <c r="C920" s="71"/>
      <c r="D920" s="71"/>
      <c r="E920" s="71"/>
      <c r="F920" s="71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T920" s="65"/>
      <c r="U920" s="98"/>
      <c r="V920" s="98"/>
      <c r="W920" s="98"/>
      <c r="X920" s="98"/>
      <c r="Y920" s="98"/>
      <c r="Z920" s="98"/>
      <c r="DR920" s="65"/>
    </row>
    <row r="921" spans="1:122" x14ac:dyDescent="0.2">
      <c r="A921" s="74">
        <v>913</v>
      </c>
      <c r="B921" s="71"/>
      <c r="C921" s="71"/>
      <c r="D921" s="71"/>
      <c r="E921" s="71"/>
      <c r="F921" s="71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T921" s="65"/>
      <c r="U921" s="98"/>
      <c r="V921" s="98"/>
      <c r="W921" s="98"/>
      <c r="X921" s="98"/>
      <c r="Y921" s="98"/>
      <c r="Z921" s="98"/>
      <c r="DR921" s="65"/>
    </row>
    <row r="922" spans="1:122" x14ac:dyDescent="0.2">
      <c r="A922" s="74">
        <v>914</v>
      </c>
      <c r="B922" s="71"/>
      <c r="C922" s="71"/>
      <c r="D922" s="71"/>
      <c r="E922" s="71"/>
      <c r="F922" s="71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T922" s="65"/>
      <c r="U922" s="98"/>
      <c r="V922" s="98"/>
      <c r="W922" s="98"/>
      <c r="X922" s="98"/>
      <c r="Y922" s="98"/>
      <c r="Z922" s="98"/>
      <c r="DR922" s="65"/>
    </row>
    <row r="923" spans="1:122" x14ac:dyDescent="0.2">
      <c r="A923" s="74">
        <v>915</v>
      </c>
      <c r="B923" s="71"/>
      <c r="C923" s="71"/>
      <c r="D923" s="71"/>
      <c r="E923" s="71"/>
      <c r="F923" s="71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T923" s="65"/>
      <c r="U923" s="98"/>
      <c r="V923" s="98"/>
      <c r="W923" s="98"/>
      <c r="X923" s="98"/>
      <c r="Y923" s="98"/>
      <c r="Z923" s="98"/>
      <c r="DR923" s="65"/>
    </row>
    <row r="924" spans="1:122" x14ac:dyDescent="0.2">
      <c r="A924" s="74">
        <v>916</v>
      </c>
      <c r="B924" s="71"/>
      <c r="C924" s="71"/>
      <c r="D924" s="71"/>
      <c r="E924" s="71"/>
      <c r="F924" s="71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T924" s="65"/>
      <c r="U924" s="98"/>
      <c r="V924" s="98"/>
      <c r="W924" s="98"/>
      <c r="X924" s="98"/>
      <c r="Y924" s="98"/>
      <c r="Z924" s="98"/>
      <c r="DR924" s="65"/>
    </row>
    <row r="925" spans="1:122" x14ac:dyDescent="0.2">
      <c r="A925" s="74">
        <v>917</v>
      </c>
      <c r="B925" s="71"/>
      <c r="C925" s="71"/>
      <c r="D925" s="71"/>
      <c r="E925" s="71"/>
      <c r="F925" s="71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T925" s="65"/>
      <c r="U925" s="98"/>
      <c r="V925" s="98"/>
      <c r="W925" s="98"/>
      <c r="X925" s="98"/>
      <c r="Y925" s="98"/>
      <c r="Z925" s="98"/>
      <c r="DR925" s="65"/>
    </row>
    <row r="926" spans="1:122" x14ac:dyDescent="0.2">
      <c r="A926" s="74">
        <v>918</v>
      </c>
      <c r="B926" s="71"/>
      <c r="C926" s="71"/>
      <c r="D926" s="71"/>
      <c r="E926" s="71"/>
      <c r="F926" s="71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T926" s="65"/>
      <c r="U926" s="98"/>
      <c r="V926" s="98"/>
      <c r="W926" s="98"/>
      <c r="X926" s="98"/>
      <c r="Y926" s="98"/>
      <c r="Z926" s="98"/>
      <c r="DR926" s="65"/>
    </row>
    <row r="927" spans="1:122" x14ac:dyDescent="0.2">
      <c r="A927" s="74">
        <v>919</v>
      </c>
      <c r="B927" s="71"/>
      <c r="C927" s="71"/>
      <c r="D927" s="71"/>
      <c r="E927" s="71"/>
      <c r="F927" s="71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T927" s="65"/>
      <c r="U927" s="98"/>
      <c r="V927" s="98"/>
      <c r="W927" s="98"/>
      <c r="X927" s="98"/>
      <c r="Y927" s="98"/>
      <c r="Z927" s="98"/>
      <c r="DR927" s="65"/>
    </row>
    <row r="928" spans="1:122" x14ac:dyDescent="0.2">
      <c r="A928" s="74">
        <v>920</v>
      </c>
      <c r="B928" s="71"/>
      <c r="C928" s="71"/>
      <c r="D928" s="71"/>
      <c r="E928" s="71"/>
      <c r="F928" s="71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T928" s="65"/>
      <c r="U928" s="98"/>
      <c r="V928" s="98"/>
      <c r="W928" s="98"/>
      <c r="X928" s="98"/>
      <c r="Y928" s="98"/>
      <c r="Z928" s="98"/>
      <c r="DR928" s="65"/>
    </row>
    <row r="929" spans="1:122" x14ac:dyDescent="0.2">
      <c r="A929" s="74">
        <v>921</v>
      </c>
      <c r="B929" s="71"/>
      <c r="C929" s="71"/>
      <c r="D929" s="71"/>
      <c r="E929" s="71"/>
      <c r="F929" s="71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T929" s="65"/>
      <c r="U929" s="98"/>
      <c r="V929" s="98"/>
      <c r="W929" s="98"/>
      <c r="X929" s="98"/>
      <c r="Y929" s="98"/>
      <c r="Z929" s="98"/>
      <c r="DR929" s="65"/>
    </row>
    <row r="930" spans="1:122" x14ac:dyDescent="0.2">
      <c r="A930" s="74">
        <v>922</v>
      </c>
      <c r="B930" s="71"/>
      <c r="C930" s="71"/>
      <c r="D930" s="71"/>
      <c r="E930" s="71"/>
      <c r="F930" s="71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T930" s="65"/>
      <c r="U930" s="98"/>
      <c r="V930" s="98"/>
      <c r="W930" s="98"/>
      <c r="X930" s="98"/>
      <c r="Y930" s="98"/>
      <c r="Z930" s="98"/>
      <c r="DR930" s="65"/>
    </row>
    <row r="931" spans="1:122" x14ac:dyDescent="0.2">
      <c r="A931" s="74">
        <v>923</v>
      </c>
      <c r="B931" s="71"/>
      <c r="C931" s="71"/>
      <c r="D931" s="71"/>
      <c r="E931" s="71"/>
      <c r="F931" s="71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T931" s="65"/>
      <c r="U931" s="98"/>
      <c r="V931" s="98"/>
      <c r="W931" s="98"/>
      <c r="X931" s="98"/>
      <c r="Y931" s="98"/>
      <c r="Z931" s="98"/>
      <c r="DR931" s="65"/>
    </row>
    <row r="932" spans="1:122" x14ac:dyDescent="0.2">
      <c r="A932" s="74">
        <v>924</v>
      </c>
      <c r="B932" s="71"/>
      <c r="C932" s="71"/>
      <c r="D932" s="71"/>
      <c r="E932" s="71"/>
      <c r="F932" s="71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T932" s="65"/>
      <c r="U932" s="98"/>
      <c r="V932" s="98"/>
      <c r="W932" s="98"/>
      <c r="X932" s="98"/>
      <c r="Y932" s="98"/>
      <c r="Z932" s="98"/>
      <c r="DR932" s="65"/>
    </row>
    <row r="933" spans="1:122" x14ac:dyDescent="0.2">
      <c r="A933" s="74">
        <v>925</v>
      </c>
      <c r="B933" s="71"/>
      <c r="C933" s="71"/>
      <c r="D933" s="71"/>
      <c r="E933" s="71"/>
      <c r="F933" s="71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T933" s="65"/>
      <c r="U933" s="98"/>
      <c r="V933" s="98"/>
      <c r="W933" s="98"/>
      <c r="X933" s="98"/>
      <c r="Y933" s="98"/>
      <c r="Z933" s="98"/>
      <c r="DR933" s="65"/>
    </row>
    <row r="934" spans="1:122" x14ac:dyDescent="0.2">
      <c r="A934" s="74">
        <v>926</v>
      </c>
      <c r="B934" s="71"/>
      <c r="C934" s="71"/>
      <c r="D934" s="71"/>
      <c r="E934" s="71"/>
      <c r="F934" s="71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T934" s="65"/>
      <c r="U934" s="98"/>
      <c r="V934" s="98"/>
      <c r="W934" s="98"/>
      <c r="X934" s="98"/>
      <c r="Y934" s="98"/>
      <c r="Z934" s="98"/>
      <c r="DR934" s="65"/>
    </row>
    <row r="935" spans="1:122" x14ac:dyDescent="0.2">
      <c r="A935" s="74">
        <v>927</v>
      </c>
      <c r="B935" s="71"/>
      <c r="C935" s="71"/>
      <c r="D935" s="71"/>
      <c r="E935" s="71"/>
      <c r="F935" s="71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T935" s="65"/>
      <c r="U935" s="98"/>
      <c r="V935" s="98"/>
      <c r="W935" s="98"/>
      <c r="X935" s="98"/>
      <c r="Y935" s="98"/>
      <c r="Z935" s="98"/>
      <c r="DR935" s="65"/>
    </row>
    <row r="936" spans="1:122" x14ac:dyDescent="0.2">
      <c r="A936" s="74">
        <v>928</v>
      </c>
      <c r="B936" s="71"/>
      <c r="C936" s="71"/>
      <c r="D936" s="71"/>
      <c r="E936" s="71"/>
      <c r="F936" s="71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T936" s="65"/>
      <c r="U936" s="98"/>
      <c r="V936" s="98"/>
      <c r="W936" s="98"/>
      <c r="X936" s="98"/>
      <c r="Y936" s="98"/>
      <c r="Z936" s="98"/>
      <c r="DR936" s="65"/>
    </row>
    <row r="937" spans="1:122" x14ac:dyDescent="0.2">
      <c r="A937" s="74">
        <v>929</v>
      </c>
      <c r="B937" s="71"/>
      <c r="C937" s="71"/>
      <c r="D937" s="71"/>
      <c r="E937" s="71"/>
      <c r="F937" s="71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T937" s="65"/>
      <c r="U937" s="98"/>
      <c r="V937" s="98"/>
      <c r="W937" s="98"/>
      <c r="X937" s="98"/>
      <c r="Y937" s="98"/>
      <c r="Z937" s="98"/>
      <c r="DR937" s="65"/>
    </row>
    <row r="938" spans="1:122" x14ac:dyDescent="0.2">
      <c r="A938" s="74">
        <v>930</v>
      </c>
      <c r="B938" s="71"/>
      <c r="C938" s="71"/>
      <c r="D938" s="71"/>
      <c r="E938" s="71"/>
      <c r="F938" s="71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T938" s="65"/>
      <c r="U938" s="98"/>
      <c r="V938" s="98"/>
      <c r="W938" s="98"/>
      <c r="X938" s="98"/>
      <c r="Y938" s="98"/>
      <c r="Z938" s="98"/>
      <c r="DR938" s="65"/>
    </row>
    <row r="939" spans="1:122" x14ac:dyDescent="0.2">
      <c r="A939" s="74">
        <v>931</v>
      </c>
      <c r="B939" s="71"/>
      <c r="C939" s="71"/>
      <c r="D939" s="71"/>
      <c r="E939" s="71"/>
      <c r="F939" s="71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T939" s="65"/>
      <c r="U939" s="98"/>
      <c r="V939" s="98"/>
      <c r="W939" s="98"/>
      <c r="X939" s="98"/>
      <c r="Y939" s="98"/>
      <c r="Z939" s="98"/>
      <c r="DR939" s="65"/>
    </row>
    <row r="940" spans="1:122" x14ac:dyDescent="0.2">
      <c r="A940" s="74">
        <v>932</v>
      </c>
      <c r="B940" s="71"/>
      <c r="C940" s="71"/>
      <c r="D940" s="71"/>
      <c r="E940" s="71"/>
      <c r="F940" s="71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T940" s="65"/>
      <c r="U940" s="98"/>
      <c r="V940" s="98"/>
      <c r="W940" s="98"/>
      <c r="X940" s="98"/>
      <c r="Y940" s="98"/>
      <c r="Z940" s="98"/>
      <c r="DR940" s="65"/>
    </row>
    <row r="941" spans="1:122" x14ac:dyDescent="0.2">
      <c r="A941" s="74">
        <v>933</v>
      </c>
      <c r="B941" s="71"/>
      <c r="C941" s="71"/>
      <c r="D941" s="71"/>
      <c r="E941" s="71"/>
      <c r="F941" s="71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T941" s="65"/>
      <c r="U941" s="98"/>
      <c r="V941" s="98"/>
      <c r="W941" s="98"/>
      <c r="X941" s="98"/>
      <c r="Y941" s="98"/>
      <c r="Z941" s="98"/>
      <c r="DR941" s="65"/>
    </row>
    <row r="942" spans="1:122" x14ac:dyDescent="0.2">
      <c r="A942" s="74">
        <v>934</v>
      </c>
      <c r="B942" s="71"/>
      <c r="C942" s="71"/>
      <c r="D942" s="71"/>
      <c r="E942" s="71"/>
      <c r="F942" s="71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T942" s="65"/>
      <c r="U942" s="98"/>
      <c r="V942" s="98"/>
      <c r="W942" s="98"/>
      <c r="X942" s="98"/>
      <c r="Y942" s="98"/>
      <c r="Z942" s="98"/>
      <c r="DR942" s="65"/>
    </row>
    <row r="943" spans="1:122" x14ac:dyDescent="0.2">
      <c r="A943" s="74">
        <v>935</v>
      </c>
      <c r="B943" s="71"/>
      <c r="C943" s="71"/>
      <c r="D943" s="71"/>
      <c r="E943" s="71"/>
      <c r="F943" s="71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T943" s="65"/>
      <c r="U943" s="98"/>
      <c r="V943" s="98"/>
      <c r="W943" s="98"/>
      <c r="X943" s="98"/>
      <c r="Y943" s="98"/>
      <c r="Z943" s="98"/>
      <c r="DR943" s="65"/>
    </row>
    <row r="944" spans="1:122" x14ac:dyDescent="0.2">
      <c r="A944" s="74">
        <v>936</v>
      </c>
      <c r="B944" s="71"/>
      <c r="C944" s="71"/>
      <c r="D944" s="71"/>
      <c r="E944" s="71"/>
      <c r="F944" s="71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T944" s="65"/>
      <c r="U944" s="98"/>
      <c r="V944" s="98"/>
      <c r="W944" s="98"/>
      <c r="X944" s="98"/>
      <c r="Y944" s="98"/>
      <c r="Z944" s="98"/>
      <c r="DR944" s="65"/>
    </row>
    <row r="945" spans="1:122" x14ac:dyDescent="0.2">
      <c r="A945" s="74">
        <v>937</v>
      </c>
      <c r="B945" s="71"/>
      <c r="C945" s="71"/>
      <c r="D945" s="71"/>
      <c r="E945" s="71"/>
      <c r="F945" s="71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T945" s="65"/>
      <c r="U945" s="98"/>
      <c r="V945" s="98"/>
      <c r="W945" s="98"/>
      <c r="X945" s="98"/>
      <c r="Y945" s="98"/>
      <c r="Z945" s="98"/>
      <c r="DR945" s="65"/>
    </row>
    <row r="946" spans="1:122" x14ac:dyDescent="0.2">
      <c r="A946" s="74">
        <v>938</v>
      </c>
      <c r="B946" s="71"/>
      <c r="C946" s="71"/>
      <c r="D946" s="71"/>
      <c r="E946" s="71"/>
      <c r="F946" s="71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T946" s="65"/>
      <c r="U946" s="98"/>
      <c r="V946" s="98"/>
      <c r="W946" s="98"/>
      <c r="X946" s="98"/>
      <c r="Y946" s="98"/>
      <c r="Z946" s="98"/>
      <c r="DR946" s="65"/>
    </row>
    <row r="947" spans="1:122" x14ac:dyDescent="0.2">
      <c r="A947" s="74">
        <v>939</v>
      </c>
      <c r="B947" s="71"/>
      <c r="C947" s="71"/>
      <c r="D947" s="71"/>
      <c r="E947" s="71"/>
      <c r="F947" s="71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T947" s="65"/>
      <c r="U947" s="98"/>
      <c r="V947" s="98"/>
      <c r="W947" s="98"/>
      <c r="X947" s="98"/>
      <c r="Y947" s="98"/>
      <c r="Z947" s="98"/>
      <c r="DR947" s="65"/>
    </row>
    <row r="948" spans="1:122" x14ac:dyDescent="0.2">
      <c r="A948" s="74">
        <v>940</v>
      </c>
      <c r="B948" s="71"/>
      <c r="C948" s="71"/>
      <c r="D948" s="71"/>
      <c r="E948" s="71"/>
      <c r="F948" s="71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T948" s="65"/>
      <c r="U948" s="98"/>
      <c r="V948" s="98"/>
      <c r="W948" s="98"/>
      <c r="X948" s="98"/>
      <c r="Y948" s="98"/>
      <c r="Z948" s="98"/>
      <c r="DR948" s="65"/>
    </row>
    <row r="949" spans="1:122" x14ac:dyDescent="0.2">
      <c r="A949" s="74">
        <v>941</v>
      </c>
      <c r="B949" s="71"/>
      <c r="C949" s="71"/>
      <c r="D949" s="71"/>
      <c r="E949" s="71"/>
      <c r="F949" s="71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T949" s="65"/>
      <c r="U949" s="98"/>
      <c r="V949" s="98"/>
      <c r="W949" s="98"/>
      <c r="X949" s="98"/>
      <c r="Y949" s="98"/>
      <c r="Z949" s="98"/>
      <c r="DR949" s="65"/>
    </row>
    <row r="950" spans="1:122" x14ac:dyDescent="0.2">
      <c r="A950" s="74">
        <v>942</v>
      </c>
      <c r="B950" s="71"/>
      <c r="C950" s="71"/>
      <c r="D950" s="71"/>
      <c r="E950" s="71"/>
      <c r="F950" s="71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T950" s="65"/>
      <c r="U950" s="98"/>
      <c r="V950" s="98"/>
      <c r="W950" s="98"/>
      <c r="X950" s="98"/>
      <c r="Y950" s="98"/>
      <c r="Z950" s="98"/>
      <c r="DR950" s="65"/>
    </row>
    <row r="951" spans="1:122" x14ac:dyDescent="0.2">
      <c r="A951" s="74">
        <v>943</v>
      </c>
      <c r="B951" s="71"/>
      <c r="C951" s="71"/>
      <c r="D951" s="71"/>
      <c r="E951" s="71"/>
      <c r="F951" s="71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T951" s="65"/>
      <c r="U951" s="98"/>
      <c r="V951" s="98"/>
      <c r="W951" s="98"/>
      <c r="X951" s="98"/>
      <c r="Y951" s="98"/>
      <c r="Z951" s="98"/>
      <c r="DR951" s="65"/>
    </row>
    <row r="952" spans="1:122" x14ac:dyDescent="0.2">
      <c r="A952" s="74">
        <v>944</v>
      </c>
      <c r="B952" s="71"/>
      <c r="C952" s="71"/>
      <c r="D952" s="71"/>
      <c r="E952" s="71"/>
      <c r="F952" s="71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T952" s="65"/>
      <c r="U952" s="98"/>
      <c r="V952" s="98"/>
      <c r="W952" s="98"/>
      <c r="X952" s="98"/>
      <c r="Y952" s="98"/>
      <c r="Z952" s="98"/>
      <c r="DR952" s="65"/>
    </row>
    <row r="953" spans="1:122" x14ac:dyDescent="0.2">
      <c r="A953" s="74">
        <v>945</v>
      </c>
      <c r="B953" s="71"/>
      <c r="C953" s="71"/>
      <c r="D953" s="71"/>
      <c r="E953" s="71"/>
      <c r="F953" s="71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T953" s="65"/>
      <c r="U953" s="98"/>
      <c r="V953" s="98"/>
      <c r="W953" s="98"/>
      <c r="X953" s="98"/>
      <c r="Y953" s="98"/>
      <c r="Z953" s="98"/>
      <c r="DR953" s="65"/>
    </row>
    <row r="954" spans="1:122" x14ac:dyDescent="0.2">
      <c r="A954" s="74">
        <v>946</v>
      </c>
      <c r="B954" s="71"/>
      <c r="C954" s="71"/>
      <c r="D954" s="71"/>
      <c r="E954" s="71"/>
      <c r="F954" s="71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T954" s="65"/>
      <c r="U954" s="98"/>
      <c r="V954" s="98"/>
      <c r="W954" s="98"/>
      <c r="X954" s="98"/>
      <c r="Y954" s="98"/>
      <c r="Z954" s="98"/>
      <c r="DR954" s="65"/>
    </row>
    <row r="955" spans="1:122" x14ac:dyDescent="0.2">
      <c r="A955" s="74">
        <v>947</v>
      </c>
      <c r="B955" s="71"/>
      <c r="C955" s="71"/>
      <c r="D955" s="71"/>
      <c r="E955" s="71"/>
      <c r="F955" s="71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T955" s="65"/>
      <c r="U955" s="98"/>
      <c r="V955" s="98"/>
      <c r="W955" s="98"/>
      <c r="X955" s="98"/>
      <c r="Y955" s="98"/>
      <c r="Z955" s="98"/>
      <c r="DR955" s="65"/>
    </row>
    <row r="956" spans="1:122" x14ac:dyDescent="0.2">
      <c r="A956" s="74">
        <v>948</v>
      </c>
      <c r="B956" s="71"/>
      <c r="C956" s="71"/>
      <c r="D956" s="71"/>
      <c r="E956" s="71"/>
      <c r="F956" s="71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T956" s="65"/>
      <c r="U956" s="98"/>
      <c r="V956" s="98"/>
      <c r="W956" s="98"/>
      <c r="X956" s="98"/>
      <c r="Y956" s="98"/>
      <c r="Z956" s="98"/>
      <c r="DR956" s="65"/>
    </row>
    <row r="957" spans="1:122" x14ac:dyDescent="0.2">
      <c r="A957" s="74">
        <v>949</v>
      </c>
      <c r="B957" s="71"/>
      <c r="C957" s="71"/>
      <c r="D957" s="71"/>
      <c r="E957" s="71"/>
      <c r="F957" s="71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T957" s="65"/>
      <c r="U957" s="98"/>
      <c r="V957" s="98"/>
      <c r="W957" s="98"/>
      <c r="X957" s="98"/>
      <c r="Y957" s="98"/>
      <c r="Z957" s="98"/>
      <c r="DR957" s="65"/>
    </row>
    <row r="958" spans="1:122" x14ac:dyDescent="0.2">
      <c r="A958" s="74">
        <v>950</v>
      </c>
      <c r="B958" s="71"/>
      <c r="C958" s="71"/>
      <c r="D958" s="71"/>
      <c r="E958" s="71"/>
      <c r="F958" s="71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T958" s="65"/>
      <c r="U958" s="98"/>
      <c r="V958" s="98"/>
      <c r="W958" s="98"/>
      <c r="X958" s="98"/>
      <c r="Y958" s="98"/>
      <c r="Z958" s="98"/>
      <c r="DR958" s="65"/>
    </row>
    <row r="959" spans="1:122" x14ac:dyDescent="0.2">
      <c r="A959" s="74">
        <v>951</v>
      </c>
      <c r="B959" s="71"/>
      <c r="C959" s="71"/>
      <c r="D959" s="71"/>
      <c r="E959" s="71"/>
      <c r="F959" s="71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T959" s="65"/>
      <c r="U959" s="98"/>
      <c r="V959" s="98"/>
      <c r="W959" s="98"/>
      <c r="X959" s="98"/>
      <c r="Y959" s="98"/>
      <c r="Z959" s="98"/>
      <c r="DR959" s="65"/>
    </row>
    <row r="960" spans="1:122" x14ac:dyDescent="0.2">
      <c r="A960" s="74">
        <v>952</v>
      </c>
      <c r="B960" s="71"/>
      <c r="C960" s="71"/>
      <c r="D960" s="71"/>
      <c r="E960" s="71"/>
      <c r="F960" s="71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T960" s="65"/>
      <c r="U960" s="98"/>
      <c r="V960" s="98"/>
      <c r="W960" s="98"/>
      <c r="X960" s="98"/>
      <c r="Y960" s="98"/>
      <c r="Z960" s="98"/>
      <c r="DR960" s="65"/>
    </row>
    <row r="961" spans="1:122" x14ac:dyDescent="0.2">
      <c r="A961" s="74">
        <v>953</v>
      </c>
      <c r="B961" s="71"/>
      <c r="C961" s="71"/>
      <c r="D961" s="71"/>
      <c r="E961" s="71"/>
      <c r="F961" s="71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T961" s="65"/>
      <c r="U961" s="98"/>
      <c r="V961" s="98"/>
      <c r="W961" s="98"/>
      <c r="X961" s="98"/>
      <c r="Y961" s="98"/>
      <c r="Z961" s="98"/>
      <c r="DR961" s="65"/>
    </row>
    <row r="962" spans="1:122" x14ac:dyDescent="0.2">
      <c r="A962" s="74">
        <v>954</v>
      </c>
      <c r="B962" s="71"/>
      <c r="C962" s="71"/>
      <c r="D962" s="71"/>
      <c r="E962" s="71"/>
      <c r="F962" s="71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T962" s="65"/>
      <c r="U962" s="98"/>
      <c r="V962" s="98"/>
      <c r="W962" s="98"/>
      <c r="X962" s="98"/>
      <c r="Y962" s="98"/>
      <c r="Z962" s="98"/>
      <c r="DR962" s="65"/>
    </row>
    <row r="963" spans="1:122" x14ac:dyDescent="0.2">
      <c r="A963" s="74">
        <v>955</v>
      </c>
      <c r="B963" s="71"/>
      <c r="C963" s="71"/>
      <c r="D963" s="71"/>
      <c r="E963" s="71"/>
      <c r="F963" s="71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T963" s="65"/>
      <c r="U963" s="98"/>
      <c r="V963" s="98"/>
      <c r="W963" s="98"/>
      <c r="X963" s="98"/>
      <c r="Y963" s="98"/>
      <c r="Z963" s="98"/>
      <c r="DR963" s="65"/>
    </row>
    <row r="964" spans="1:122" x14ac:dyDescent="0.2">
      <c r="A964" s="74">
        <v>956</v>
      </c>
      <c r="B964" s="71"/>
      <c r="C964" s="71"/>
      <c r="D964" s="71"/>
      <c r="E964" s="71"/>
      <c r="F964" s="71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T964" s="65"/>
      <c r="U964" s="98"/>
      <c r="V964" s="98"/>
      <c r="W964" s="98"/>
      <c r="X964" s="98"/>
      <c r="Y964" s="98"/>
      <c r="Z964" s="98"/>
      <c r="DR964" s="65"/>
    </row>
    <row r="965" spans="1:122" x14ac:dyDescent="0.2">
      <c r="A965" s="74">
        <v>957</v>
      </c>
      <c r="B965" s="71"/>
      <c r="C965" s="71"/>
      <c r="D965" s="71"/>
      <c r="E965" s="71"/>
      <c r="F965" s="71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T965" s="65"/>
      <c r="U965" s="98"/>
      <c r="V965" s="98"/>
      <c r="W965" s="98"/>
      <c r="X965" s="98"/>
      <c r="Y965" s="98"/>
      <c r="Z965" s="98"/>
      <c r="DR965" s="65"/>
    </row>
    <row r="966" spans="1:122" x14ac:dyDescent="0.2">
      <c r="A966" s="74">
        <v>958</v>
      </c>
      <c r="B966" s="71"/>
      <c r="C966" s="71"/>
      <c r="D966" s="71"/>
      <c r="E966" s="71"/>
      <c r="F966" s="71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T966" s="65"/>
      <c r="U966" s="98"/>
      <c r="V966" s="98"/>
      <c r="W966" s="98"/>
      <c r="X966" s="98"/>
      <c r="Y966" s="98"/>
      <c r="Z966" s="98"/>
      <c r="DR966" s="65"/>
    </row>
    <row r="967" spans="1:122" x14ac:dyDescent="0.2">
      <c r="A967" s="74">
        <v>959</v>
      </c>
      <c r="B967" s="71"/>
      <c r="C967" s="71"/>
      <c r="D967" s="71"/>
      <c r="E967" s="71"/>
      <c r="F967" s="71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T967" s="65"/>
      <c r="U967" s="98"/>
      <c r="V967" s="98"/>
      <c r="W967" s="98"/>
      <c r="X967" s="98"/>
      <c r="Y967" s="98"/>
      <c r="Z967" s="98"/>
      <c r="DR967" s="65"/>
    </row>
    <row r="968" spans="1:122" x14ac:dyDescent="0.2">
      <c r="A968" s="74">
        <v>960</v>
      </c>
      <c r="B968" s="71"/>
      <c r="C968" s="71"/>
      <c r="D968" s="71"/>
      <c r="E968" s="71"/>
      <c r="F968" s="71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T968" s="65"/>
      <c r="U968" s="98"/>
      <c r="V968" s="98"/>
      <c r="W968" s="98"/>
      <c r="X968" s="98"/>
      <c r="Y968" s="98"/>
      <c r="Z968" s="98"/>
      <c r="DR968" s="65"/>
    </row>
    <row r="969" spans="1:122" x14ac:dyDescent="0.2">
      <c r="A969" s="74">
        <v>961</v>
      </c>
      <c r="B969" s="71"/>
      <c r="C969" s="71"/>
      <c r="D969" s="71"/>
      <c r="E969" s="71"/>
      <c r="F969" s="71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T969" s="65"/>
      <c r="U969" s="98"/>
      <c r="V969" s="98"/>
      <c r="W969" s="98"/>
      <c r="X969" s="98"/>
      <c r="Y969" s="98"/>
      <c r="Z969" s="98"/>
      <c r="DR969" s="65"/>
    </row>
    <row r="970" spans="1:122" x14ac:dyDescent="0.2">
      <c r="A970" s="74">
        <v>962</v>
      </c>
      <c r="B970" s="71"/>
      <c r="C970" s="71"/>
      <c r="D970" s="71"/>
      <c r="E970" s="71"/>
      <c r="F970" s="71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T970" s="65"/>
      <c r="U970" s="98"/>
      <c r="V970" s="98"/>
      <c r="W970" s="98"/>
      <c r="X970" s="98"/>
      <c r="Y970" s="98"/>
      <c r="Z970" s="98"/>
      <c r="DR970" s="65"/>
    </row>
    <row r="971" spans="1:122" x14ac:dyDescent="0.2">
      <c r="A971" s="74">
        <v>963</v>
      </c>
      <c r="B971" s="71"/>
      <c r="C971" s="71"/>
      <c r="D971" s="71"/>
      <c r="E971" s="71"/>
      <c r="F971" s="71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T971" s="65"/>
      <c r="U971" s="98"/>
      <c r="V971" s="98"/>
      <c r="W971" s="98"/>
      <c r="X971" s="98"/>
      <c r="Y971" s="98"/>
      <c r="Z971" s="98"/>
      <c r="DR971" s="65"/>
    </row>
    <row r="972" spans="1:122" x14ac:dyDescent="0.2">
      <c r="A972" s="74">
        <v>964</v>
      </c>
      <c r="B972" s="71"/>
      <c r="C972" s="71"/>
      <c r="D972" s="71"/>
      <c r="E972" s="71"/>
      <c r="F972" s="71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T972" s="65"/>
      <c r="U972" s="98"/>
      <c r="V972" s="98"/>
      <c r="W972" s="98"/>
      <c r="X972" s="98"/>
      <c r="Y972" s="98"/>
      <c r="Z972" s="98"/>
      <c r="DR972" s="65"/>
    </row>
    <row r="973" spans="1:122" x14ac:dyDescent="0.2">
      <c r="A973" s="74">
        <v>965</v>
      </c>
      <c r="B973" s="71"/>
      <c r="C973" s="71"/>
      <c r="D973" s="71"/>
      <c r="E973" s="71"/>
      <c r="F973" s="71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T973" s="65"/>
      <c r="U973" s="98"/>
      <c r="V973" s="98"/>
      <c r="W973" s="98"/>
      <c r="X973" s="98"/>
      <c r="Y973" s="98"/>
      <c r="Z973" s="98"/>
      <c r="DR973" s="65"/>
    </row>
    <row r="974" spans="1:122" x14ac:dyDescent="0.2">
      <c r="A974" s="74">
        <v>966</v>
      </c>
      <c r="B974" s="71"/>
      <c r="C974" s="71"/>
      <c r="D974" s="71"/>
      <c r="E974" s="71"/>
      <c r="F974" s="71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T974" s="65"/>
      <c r="U974" s="98"/>
      <c r="V974" s="98"/>
      <c r="W974" s="98"/>
      <c r="X974" s="98"/>
      <c r="Y974" s="98"/>
      <c r="Z974" s="98"/>
      <c r="DR974" s="65"/>
    </row>
    <row r="975" spans="1:122" x14ac:dyDescent="0.2">
      <c r="A975" s="74">
        <v>967</v>
      </c>
      <c r="B975" s="71"/>
      <c r="C975" s="71"/>
      <c r="D975" s="71"/>
      <c r="E975" s="71"/>
      <c r="F975" s="71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T975" s="65"/>
      <c r="U975" s="98"/>
      <c r="V975" s="98"/>
      <c r="W975" s="98"/>
      <c r="X975" s="98"/>
      <c r="Y975" s="98"/>
      <c r="Z975" s="98"/>
      <c r="DR975" s="65"/>
    </row>
    <row r="976" spans="1:122" x14ac:dyDescent="0.2">
      <c r="A976" s="74">
        <v>968</v>
      </c>
      <c r="B976" s="71"/>
      <c r="C976" s="71"/>
      <c r="D976" s="71"/>
      <c r="E976" s="71"/>
      <c r="F976" s="71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T976" s="65"/>
      <c r="U976" s="98"/>
      <c r="V976" s="98"/>
      <c r="W976" s="98"/>
      <c r="X976" s="98"/>
      <c r="Y976" s="98"/>
      <c r="Z976" s="98"/>
      <c r="DR976" s="65"/>
    </row>
    <row r="977" spans="1:122" x14ac:dyDescent="0.2">
      <c r="A977" s="74">
        <v>969</v>
      </c>
      <c r="B977" s="71"/>
      <c r="C977" s="71"/>
      <c r="D977" s="71"/>
      <c r="E977" s="71"/>
      <c r="F977" s="71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T977" s="65"/>
      <c r="U977" s="98"/>
      <c r="V977" s="98"/>
      <c r="W977" s="98"/>
      <c r="X977" s="98"/>
      <c r="Y977" s="98"/>
      <c r="Z977" s="98"/>
      <c r="DR977" s="65"/>
    </row>
    <row r="978" spans="1:122" x14ac:dyDescent="0.2">
      <c r="A978" s="74">
        <v>970</v>
      </c>
      <c r="B978" s="71"/>
      <c r="C978" s="71"/>
      <c r="D978" s="71"/>
      <c r="E978" s="71"/>
      <c r="F978" s="71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T978" s="65"/>
      <c r="U978" s="98"/>
      <c r="V978" s="98"/>
      <c r="W978" s="98"/>
      <c r="X978" s="98"/>
      <c r="Y978" s="98"/>
      <c r="Z978" s="98"/>
      <c r="DR978" s="65"/>
    </row>
    <row r="979" spans="1:122" x14ac:dyDescent="0.2">
      <c r="A979" s="74">
        <v>971</v>
      </c>
      <c r="B979" s="71"/>
      <c r="C979" s="71"/>
      <c r="D979" s="71"/>
      <c r="E979" s="71"/>
      <c r="F979" s="71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T979" s="65"/>
      <c r="U979" s="98"/>
      <c r="V979" s="98"/>
      <c r="W979" s="98"/>
      <c r="X979" s="98"/>
      <c r="Y979" s="98"/>
      <c r="Z979" s="98"/>
      <c r="DR979" s="65"/>
    </row>
    <row r="980" spans="1:122" x14ac:dyDescent="0.2">
      <c r="A980" s="74">
        <v>972</v>
      </c>
      <c r="B980" s="71"/>
      <c r="C980" s="71"/>
      <c r="D980" s="71"/>
      <c r="E980" s="71"/>
      <c r="F980" s="71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T980" s="65"/>
      <c r="U980" s="98"/>
      <c r="V980" s="98"/>
      <c r="W980" s="98"/>
      <c r="X980" s="98"/>
      <c r="Y980" s="98"/>
      <c r="Z980" s="98"/>
      <c r="DR980" s="65"/>
    </row>
    <row r="981" spans="1:122" x14ac:dyDescent="0.2">
      <c r="A981" s="74">
        <v>973</v>
      </c>
      <c r="B981" s="71"/>
      <c r="C981" s="71"/>
      <c r="D981" s="71"/>
      <c r="E981" s="71"/>
      <c r="F981" s="71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T981" s="65"/>
      <c r="U981" s="98"/>
      <c r="V981" s="98"/>
      <c r="W981" s="98"/>
      <c r="X981" s="98"/>
      <c r="Y981" s="98"/>
      <c r="Z981" s="98"/>
      <c r="DR981" s="65"/>
    </row>
    <row r="982" spans="1:122" x14ac:dyDescent="0.2">
      <c r="A982" s="74">
        <v>974</v>
      </c>
      <c r="B982" s="71"/>
      <c r="C982" s="71"/>
      <c r="D982" s="71"/>
      <c r="E982" s="71"/>
      <c r="F982" s="71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T982" s="65"/>
      <c r="U982" s="98"/>
      <c r="V982" s="98"/>
      <c r="W982" s="98"/>
      <c r="X982" s="98"/>
      <c r="Y982" s="98"/>
      <c r="Z982" s="98"/>
      <c r="DR982" s="65"/>
    </row>
    <row r="983" spans="1:122" x14ac:dyDescent="0.2">
      <c r="A983" s="74">
        <v>975</v>
      </c>
      <c r="B983" s="71"/>
      <c r="C983" s="71"/>
      <c r="D983" s="71"/>
      <c r="E983" s="71"/>
      <c r="F983" s="71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T983" s="65"/>
      <c r="U983" s="98"/>
      <c r="V983" s="98"/>
      <c r="W983" s="98"/>
      <c r="X983" s="98"/>
      <c r="Y983" s="98"/>
      <c r="Z983" s="98"/>
      <c r="DR983" s="65"/>
    </row>
    <row r="984" spans="1:122" x14ac:dyDescent="0.2">
      <c r="A984" s="74">
        <v>976</v>
      </c>
      <c r="B984" s="71"/>
      <c r="C984" s="71"/>
      <c r="D984" s="71"/>
      <c r="E984" s="71"/>
      <c r="F984" s="71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65"/>
      <c r="T984" s="65"/>
      <c r="U984" s="98"/>
      <c r="V984" s="98"/>
      <c r="W984" s="98"/>
      <c r="X984" s="98"/>
      <c r="Y984" s="98"/>
      <c r="Z984" s="98"/>
      <c r="DR984" s="65"/>
    </row>
    <row r="985" spans="1:122" x14ac:dyDescent="0.2">
      <c r="A985" s="74">
        <v>977</v>
      </c>
      <c r="B985" s="71"/>
      <c r="C985" s="71"/>
      <c r="D985" s="71"/>
      <c r="E985" s="71"/>
      <c r="F985" s="71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T985" s="65"/>
      <c r="U985" s="98"/>
      <c r="V985" s="98"/>
      <c r="W985" s="98"/>
      <c r="X985" s="98"/>
      <c r="Y985" s="98"/>
      <c r="Z985" s="98"/>
      <c r="DR985" s="65"/>
    </row>
    <row r="986" spans="1:122" x14ac:dyDescent="0.2">
      <c r="A986" s="74">
        <v>978</v>
      </c>
      <c r="B986" s="71"/>
      <c r="C986" s="71"/>
      <c r="D986" s="71"/>
      <c r="E986" s="71"/>
      <c r="F986" s="71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T986" s="65"/>
      <c r="U986" s="98"/>
      <c r="V986" s="98"/>
      <c r="W986" s="98"/>
      <c r="X986" s="98"/>
      <c r="Y986" s="98"/>
      <c r="Z986" s="98"/>
      <c r="DR986" s="65"/>
    </row>
    <row r="987" spans="1:122" x14ac:dyDescent="0.2">
      <c r="A987" s="74">
        <v>979</v>
      </c>
      <c r="B987" s="71"/>
      <c r="C987" s="71"/>
      <c r="D987" s="71"/>
      <c r="E987" s="71"/>
      <c r="F987" s="71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T987" s="65"/>
      <c r="U987" s="98"/>
      <c r="V987" s="98"/>
      <c r="W987" s="98"/>
      <c r="X987" s="98"/>
      <c r="Y987" s="98"/>
      <c r="Z987" s="98"/>
      <c r="DR987" s="65"/>
    </row>
    <row r="988" spans="1:122" x14ac:dyDescent="0.2">
      <c r="A988" s="74">
        <v>980</v>
      </c>
      <c r="B988" s="71"/>
      <c r="C988" s="71"/>
      <c r="D988" s="71"/>
      <c r="E988" s="71"/>
      <c r="F988" s="71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T988" s="65"/>
      <c r="U988" s="98"/>
      <c r="V988" s="98"/>
      <c r="W988" s="98"/>
      <c r="X988" s="98"/>
      <c r="Y988" s="98"/>
      <c r="Z988" s="98"/>
      <c r="DR988" s="65"/>
    </row>
    <row r="989" spans="1:122" x14ac:dyDescent="0.2">
      <c r="A989" s="74">
        <v>981</v>
      </c>
      <c r="B989" s="71"/>
      <c r="C989" s="71"/>
      <c r="D989" s="71"/>
      <c r="E989" s="71"/>
      <c r="F989" s="71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T989" s="65"/>
      <c r="U989" s="98"/>
      <c r="V989" s="98"/>
      <c r="W989" s="98"/>
      <c r="X989" s="98"/>
      <c r="Y989" s="98"/>
      <c r="Z989" s="98"/>
      <c r="DR989" s="65"/>
    </row>
    <row r="990" spans="1:122" x14ac:dyDescent="0.2">
      <c r="A990" s="74">
        <v>982</v>
      </c>
      <c r="B990" s="71"/>
      <c r="C990" s="71"/>
      <c r="D990" s="71"/>
      <c r="E990" s="71"/>
      <c r="F990" s="71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T990" s="65"/>
      <c r="U990" s="98"/>
      <c r="V990" s="98"/>
      <c r="W990" s="98"/>
      <c r="X990" s="98"/>
      <c r="Y990" s="98"/>
      <c r="Z990" s="98"/>
      <c r="DR990" s="65"/>
    </row>
    <row r="991" spans="1:122" x14ac:dyDescent="0.2">
      <c r="A991" s="74">
        <v>983</v>
      </c>
      <c r="B991" s="71"/>
      <c r="C991" s="71"/>
      <c r="D991" s="71"/>
      <c r="E991" s="71"/>
      <c r="F991" s="71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65"/>
      <c r="T991" s="65"/>
      <c r="U991" s="98"/>
      <c r="V991" s="98"/>
      <c r="W991" s="98"/>
      <c r="X991" s="98"/>
      <c r="Y991" s="98"/>
      <c r="Z991" s="98"/>
      <c r="DR991" s="65"/>
    </row>
    <row r="992" spans="1:122" x14ac:dyDescent="0.2">
      <c r="A992" s="74">
        <v>984</v>
      </c>
      <c r="B992" s="71"/>
      <c r="C992" s="71"/>
      <c r="D992" s="71"/>
      <c r="E992" s="71"/>
      <c r="F992" s="71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65"/>
      <c r="T992" s="65"/>
      <c r="U992" s="98"/>
      <c r="V992" s="98"/>
      <c r="W992" s="98"/>
      <c r="X992" s="98"/>
      <c r="Y992" s="98"/>
      <c r="Z992" s="98"/>
      <c r="DR992" s="65"/>
    </row>
    <row r="993" spans="1:122" x14ac:dyDescent="0.2">
      <c r="A993" s="74">
        <v>985</v>
      </c>
      <c r="B993" s="71"/>
      <c r="C993" s="71"/>
      <c r="D993" s="71"/>
      <c r="E993" s="71"/>
      <c r="F993" s="71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65"/>
      <c r="T993" s="65"/>
      <c r="U993" s="98"/>
      <c r="V993" s="98"/>
      <c r="W993" s="98"/>
      <c r="X993" s="98"/>
      <c r="Y993" s="98"/>
      <c r="Z993" s="98"/>
      <c r="DR993" s="65"/>
    </row>
    <row r="994" spans="1:122" x14ac:dyDescent="0.2">
      <c r="A994" s="74">
        <v>986</v>
      </c>
      <c r="B994" s="71"/>
      <c r="C994" s="71"/>
      <c r="D994" s="71"/>
      <c r="E994" s="71"/>
      <c r="F994" s="71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T994" s="65"/>
      <c r="U994" s="98"/>
      <c r="V994" s="98"/>
      <c r="W994" s="98"/>
      <c r="X994" s="98"/>
      <c r="Y994" s="98"/>
      <c r="Z994" s="98"/>
      <c r="DR994" s="65"/>
    </row>
    <row r="995" spans="1:122" x14ac:dyDescent="0.2">
      <c r="A995" s="74">
        <v>987</v>
      </c>
      <c r="B995" s="71"/>
      <c r="C995" s="71"/>
      <c r="D995" s="71"/>
      <c r="E995" s="71"/>
      <c r="F995" s="71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65"/>
      <c r="T995" s="65"/>
      <c r="U995" s="98"/>
      <c r="V995" s="98"/>
      <c r="W995" s="98"/>
      <c r="X995" s="98"/>
      <c r="Y995" s="98"/>
      <c r="Z995" s="98"/>
      <c r="DR995" s="65"/>
    </row>
    <row r="996" spans="1:122" x14ac:dyDescent="0.2">
      <c r="A996" s="74">
        <v>988</v>
      </c>
      <c r="B996" s="71"/>
      <c r="C996" s="71"/>
      <c r="D996" s="71"/>
      <c r="E996" s="71"/>
      <c r="F996" s="71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65"/>
      <c r="T996" s="65"/>
      <c r="U996" s="98"/>
      <c r="V996" s="98"/>
      <c r="W996" s="98"/>
      <c r="X996" s="98"/>
      <c r="Y996" s="98"/>
      <c r="Z996" s="98"/>
      <c r="DR996" s="65"/>
    </row>
    <row r="997" spans="1:122" x14ac:dyDescent="0.2">
      <c r="A997" s="74">
        <v>989</v>
      </c>
      <c r="B997" s="71"/>
      <c r="C997" s="71"/>
      <c r="D997" s="71"/>
      <c r="E997" s="71"/>
      <c r="F997" s="71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T997" s="65"/>
      <c r="U997" s="98"/>
      <c r="V997" s="98"/>
      <c r="W997" s="98"/>
      <c r="X997" s="98"/>
      <c r="Y997" s="98"/>
      <c r="Z997" s="98"/>
      <c r="DR997" s="65"/>
    </row>
    <row r="998" spans="1:122" x14ac:dyDescent="0.2">
      <c r="A998" s="74">
        <v>990</v>
      </c>
      <c r="B998" s="71"/>
      <c r="C998" s="71"/>
      <c r="D998" s="71"/>
      <c r="E998" s="71"/>
      <c r="F998" s="71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T998" s="65"/>
      <c r="U998" s="98"/>
      <c r="V998" s="98"/>
      <c r="W998" s="98"/>
      <c r="X998" s="98"/>
      <c r="Y998" s="98"/>
      <c r="Z998" s="98"/>
      <c r="DR998" s="65"/>
    </row>
    <row r="999" spans="1:122" x14ac:dyDescent="0.2">
      <c r="A999" s="74">
        <v>991</v>
      </c>
      <c r="B999" s="71"/>
      <c r="C999" s="71"/>
      <c r="D999" s="71"/>
      <c r="E999" s="71"/>
      <c r="F999" s="71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T999" s="65"/>
      <c r="U999" s="98"/>
      <c r="V999" s="98"/>
      <c r="W999" s="98"/>
      <c r="X999" s="98"/>
      <c r="Y999" s="98"/>
      <c r="Z999" s="98"/>
      <c r="DR999" s="65"/>
    </row>
    <row r="1000" spans="1:122" x14ac:dyDescent="0.2">
      <c r="A1000" s="74">
        <v>992</v>
      </c>
      <c r="B1000" s="71"/>
      <c r="C1000" s="71"/>
      <c r="D1000" s="71"/>
      <c r="E1000" s="71"/>
      <c r="F1000" s="71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T1000" s="65"/>
      <c r="U1000" s="98"/>
      <c r="V1000" s="98"/>
      <c r="W1000" s="98"/>
      <c r="X1000" s="98"/>
      <c r="Y1000" s="98"/>
      <c r="Z1000" s="98"/>
      <c r="DR1000" s="65"/>
    </row>
    <row r="1001" spans="1:122" x14ac:dyDescent="0.2">
      <c r="A1001" s="74">
        <v>993</v>
      </c>
      <c r="B1001" s="71"/>
      <c r="C1001" s="71"/>
      <c r="D1001" s="71"/>
      <c r="E1001" s="71"/>
      <c r="F1001" s="71"/>
      <c r="G1001" s="65"/>
      <c r="H1001" s="65"/>
      <c r="I1001" s="65"/>
      <c r="J1001" s="65"/>
      <c r="K1001" s="65"/>
      <c r="L1001" s="65"/>
      <c r="M1001" s="65"/>
      <c r="N1001" s="65"/>
      <c r="O1001" s="65"/>
      <c r="P1001" s="65"/>
      <c r="Q1001" s="65"/>
      <c r="R1001" s="65"/>
      <c r="T1001" s="65"/>
      <c r="U1001" s="98"/>
      <c r="V1001" s="98"/>
      <c r="W1001" s="98"/>
      <c r="X1001" s="98"/>
      <c r="Y1001" s="98"/>
      <c r="Z1001" s="98"/>
      <c r="DR1001" s="65"/>
    </row>
    <row r="1002" spans="1:122" x14ac:dyDescent="0.2">
      <c r="A1002" s="74">
        <v>994</v>
      </c>
      <c r="B1002" s="71"/>
      <c r="C1002" s="71"/>
      <c r="D1002" s="71"/>
      <c r="E1002" s="71"/>
      <c r="F1002" s="71"/>
      <c r="G1002" s="65"/>
      <c r="H1002" s="65"/>
      <c r="I1002" s="65"/>
      <c r="J1002" s="65"/>
      <c r="K1002" s="65"/>
      <c r="L1002" s="65"/>
      <c r="M1002" s="65"/>
      <c r="N1002" s="65"/>
      <c r="O1002" s="65"/>
      <c r="P1002" s="65"/>
      <c r="Q1002" s="65"/>
      <c r="R1002" s="65"/>
      <c r="T1002" s="65"/>
      <c r="U1002" s="98"/>
      <c r="V1002" s="98"/>
      <c r="W1002" s="98"/>
      <c r="X1002" s="98"/>
      <c r="Y1002" s="98"/>
      <c r="Z1002" s="98"/>
      <c r="DR1002" s="65"/>
    </row>
    <row r="1003" spans="1:122" x14ac:dyDescent="0.2">
      <c r="A1003" s="74">
        <v>995</v>
      </c>
      <c r="B1003" s="71"/>
      <c r="C1003" s="71"/>
      <c r="D1003" s="71"/>
      <c r="E1003" s="71"/>
      <c r="F1003" s="71"/>
      <c r="G1003" s="65"/>
      <c r="H1003" s="65"/>
      <c r="I1003" s="65"/>
      <c r="J1003" s="65"/>
      <c r="K1003" s="65"/>
      <c r="L1003" s="65"/>
      <c r="M1003" s="65"/>
      <c r="N1003" s="65"/>
      <c r="O1003" s="65"/>
      <c r="P1003" s="65"/>
      <c r="Q1003" s="65"/>
      <c r="R1003" s="65"/>
      <c r="T1003" s="65"/>
      <c r="U1003" s="98"/>
      <c r="V1003" s="98"/>
      <c r="W1003" s="98"/>
      <c r="X1003" s="98"/>
      <c r="Y1003" s="98"/>
      <c r="Z1003" s="98"/>
      <c r="DR1003" s="65"/>
    </row>
    <row r="1004" spans="1:122" x14ac:dyDescent="0.2">
      <c r="A1004" s="74">
        <v>996</v>
      </c>
      <c r="B1004" s="71"/>
      <c r="C1004" s="71"/>
      <c r="D1004" s="71"/>
      <c r="E1004" s="71"/>
      <c r="F1004" s="71"/>
      <c r="G1004" s="65"/>
      <c r="H1004" s="65"/>
      <c r="I1004" s="65"/>
      <c r="J1004" s="65"/>
      <c r="K1004" s="65"/>
      <c r="L1004" s="65"/>
      <c r="M1004" s="65"/>
      <c r="N1004" s="65"/>
      <c r="O1004" s="65"/>
      <c r="P1004" s="65"/>
      <c r="Q1004" s="65"/>
      <c r="R1004" s="65"/>
      <c r="T1004" s="65"/>
      <c r="U1004" s="98"/>
      <c r="V1004" s="98"/>
      <c r="W1004" s="98"/>
      <c r="X1004" s="98"/>
      <c r="Y1004" s="98"/>
      <c r="Z1004" s="98"/>
      <c r="DR1004" s="65"/>
    </row>
    <row r="1005" spans="1:122" x14ac:dyDescent="0.2">
      <c r="A1005" s="74">
        <v>997</v>
      </c>
      <c r="B1005" s="71"/>
      <c r="C1005" s="71"/>
      <c r="D1005" s="71"/>
      <c r="E1005" s="71"/>
      <c r="F1005" s="71"/>
      <c r="G1005" s="65"/>
      <c r="H1005" s="65"/>
      <c r="I1005" s="65"/>
      <c r="J1005" s="65"/>
      <c r="K1005" s="65"/>
      <c r="L1005" s="65"/>
      <c r="M1005" s="65"/>
      <c r="N1005" s="65"/>
      <c r="O1005" s="65"/>
      <c r="P1005" s="65"/>
      <c r="Q1005" s="65"/>
      <c r="R1005" s="65"/>
      <c r="T1005" s="65"/>
      <c r="U1005" s="98"/>
      <c r="V1005" s="98"/>
      <c r="W1005" s="98"/>
      <c r="X1005" s="98"/>
      <c r="Y1005" s="98"/>
      <c r="Z1005" s="98"/>
      <c r="DR1005" s="65"/>
    </row>
    <row r="1006" spans="1:122" x14ac:dyDescent="0.2">
      <c r="A1006" s="74">
        <v>998</v>
      </c>
      <c r="B1006" s="71"/>
      <c r="C1006" s="71"/>
      <c r="D1006" s="71"/>
      <c r="E1006" s="71"/>
      <c r="F1006" s="71"/>
      <c r="G1006" s="65"/>
      <c r="H1006" s="65"/>
      <c r="I1006" s="65"/>
      <c r="J1006" s="65"/>
      <c r="K1006" s="65"/>
      <c r="L1006" s="65"/>
      <c r="M1006" s="65"/>
      <c r="N1006" s="65"/>
      <c r="O1006" s="65"/>
      <c r="P1006" s="65"/>
      <c r="Q1006" s="65"/>
      <c r="R1006" s="65"/>
      <c r="T1006" s="65"/>
      <c r="U1006" s="98"/>
      <c r="V1006" s="98"/>
      <c r="W1006" s="98"/>
      <c r="X1006" s="98"/>
      <c r="Y1006" s="98"/>
      <c r="Z1006" s="98"/>
      <c r="DR1006" s="65"/>
    </row>
    <row r="1007" spans="1:122" x14ac:dyDescent="0.2">
      <c r="A1007" s="74">
        <v>999</v>
      </c>
      <c r="B1007" s="71"/>
      <c r="C1007" s="71"/>
      <c r="D1007" s="71"/>
      <c r="E1007" s="71"/>
      <c r="F1007" s="71"/>
      <c r="G1007" s="65"/>
      <c r="H1007" s="65"/>
      <c r="I1007" s="65"/>
      <c r="J1007" s="65"/>
      <c r="K1007" s="65"/>
      <c r="L1007" s="65"/>
      <c r="M1007" s="65"/>
      <c r="N1007" s="65"/>
      <c r="O1007" s="65"/>
      <c r="P1007" s="65"/>
      <c r="Q1007" s="65"/>
      <c r="R1007" s="65"/>
      <c r="T1007" s="65"/>
      <c r="U1007" s="98"/>
      <c r="V1007" s="98"/>
      <c r="W1007" s="98"/>
      <c r="X1007" s="98"/>
      <c r="Y1007" s="98"/>
      <c r="Z1007" s="98"/>
      <c r="DR1007" s="65"/>
    </row>
    <row r="1008" spans="1:122" x14ac:dyDescent="0.2">
      <c r="A1008" s="74">
        <v>1000</v>
      </c>
      <c r="B1008" s="71"/>
      <c r="C1008" s="71"/>
      <c r="D1008" s="71"/>
      <c r="E1008" s="71"/>
      <c r="F1008" s="71"/>
      <c r="G1008" s="65"/>
      <c r="H1008" s="65"/>
      <c r="I1008" s="65"/>
      <c r="J1008" s="65"/>
      <c r="K1008" s="65"/>
      <c r="L1008" s="65"/>
      <c r="M1008" s="65"/>
      <c r="N1008" s="65"/>
      <c r="O1008" s="65"/>
      <c r="P1008" s="65"/>
      <c r="Q1008" s="65"/>
      <c r="R1008" s="65"/>
      <c r="T1008" s="65"/>
      <c r="U1008" s="98"/>
      <c r="V1008" s="98"/>
      <c r="W1008" s="98"/>
      <c r="X1008" s="98"/>
      <c r="Y1008" s="98"/>
      <c r="Z1008" s="98"/>
      <c r="DR1008" s="65"/>
    </row>
    <row r="1009" spans="1:122" x14ac:dyDescent="0.2">
      <c r="A1009" s="100"/>
      <c r="B1009" s="101"/>
      <c r="C1009" s="101"/>
      <c r="D1009" s="101"/>
      <c r="E1009" s="101"/>
      <c r="F1009" s="101"/>
      <c r="G1009" s="65"/>
      <c r="H1009" s="65"/>
      <c r="I1009" s="65"/>
      <c r="J1009" s="65"/>
      <c r="K1009" s="65"/>
      <c r="L1009" s="65"/>
      <c r="M1009" s="65"/>
      <c r="N1009" s="65"/>
      <c r="O1009" s="65"/>
      <c r="P1009" s="65"/>
      <c r="Q1009" s="65"/>
      <c r="R1009" s="65"/>
      <c r="T1009" s="65"/>
      <c r="U1009" s="98"/>
      <c r="V1009" s="98"/>
      <c r="W1009" s="98"/>
      <c r="X1009" s="98"/>
      <c r="Y1009" s="98"/>
      <c r="Z1009" s="98"/>
      <c r="DR1009" s="65"/>
    </row>
    <row r="1010" spans="1:122" s="65" customFormat="1" x14ac:dyDescent="0.2">
      <c r="A1010" s="100"/>
      <c r="B1010" s="101"/>
      <c r="C1010" s="101"/>
      <c r="D1010" s="101"/>
      <c r="E1010" s="101"/>
      <c r="F1010" s="101"/>
      <c r="U1010" s="98"/>
      <c r="V1010" s="98"/>
      <c r="W1010" s="98"/>
      <c r="X1010" s="98"/>
      <c r="Y1010" s="98"/>
      <c r="Z1010" s="98"/>
      <c r="AA1010" s="315"/>
      <c r="AB1010" s="315"/>
      <c r="AC1010" s="315"/>
      <c r="AD1010" s="315"/>
      <c r="AE1010" s="315"/>
      <c r="AF1010" s="315"/>
      <c r="AG1010" s="315"/>
      <c r="AH1010" s="315"/>
      <c r="AI1010" s="315"/>
      <c r="AJ1010" s="58"/>
      <c r="AK1010" s="58"/>
      <c r="AL1010" s="58"/>
      <c r="AM1010" s="58"/>
      <c r="AN1010" s="58"/>
      <c r="AO1010" s="58"/>
      <c r="AP1010" s="315"/>
      <c r="AQ1010" s="315"/>
      <c r="AR1010" s="315"/>
      <c r="AS1010" s="315"/>
      <c r="AT1010" s="58"/>
      <c r="AU1010" s="58"/>
      <c r="AV1010" s="58"/>
      <c r="AW1010" s="58"/>
      <c r="AX1010" s="59"/>
      <c r="AY1010" s="59"/>
      <c r="AZ1010" s="60"/>
      <c r="BA1010" s="60"/>
      <c r="BB1010" s="60"/>
      <c r="BC1010" s="60"/>
      <c r="BD1010" s="59"/>
      <c r="BE1010" s="59"/>
      <c r="BF1010" s="59"/>
      <c r="BG1010" s="59"/>
      <c r="BH1010" s="59"/>
      <c r="BI1010" s="59"/>
      <c r="BJ1010" s="59"/>
      <c r="BK1010" s="59"/>
      <c r="BL1010" s="59"/>
      <c r="BM1010" s="59"/>
      <c r="BN1010" s="59"/>
      <c r="BO1010" s="59"/>
      <c r="BP1010" s="59"/>
      <c r="BQ1010" s="59"/>
      <c r="BR1010" s="59"/>
      <c r="BS1010" s="59"/>
      <c r="BT1010" s="59"/>
      <c r="BU1010" s="59"/>
      <c r="BV1010" s="59"/>
      <c r="BW1010" s="59"/>
      <c r="BX1010" s="59"/>
      <c r="BY1010" s="59"/>
      <c r="BZ1010" s="59"/>
      <c r="CA1010" s="59"/>
      <c r="CB1010" s="59"/>
      <c r="CC1010" s="59"/>
      <c r="CD1010" s="59"/>
      <c r="CE1010" s="59"/>
      <c r="CF1010" s="59"/>
      <c r="CG1010" s="59"/>
      <c r="CH1010" s="59"/>
      <c r="CI1010" s="59"/>
      <c r="CJ1010" s="59"/>
      <c r="CK1010" s="59"/>
      <c r="CL1010" s="59"/>
      <c r="CM1010" s="59"/>
      <c r="CN1010" s="59"/>
      <c r="CO1010" s="59"/>
      <c r="CP1010" s="59"/>
      <c r="CQ1010" s="59"/>
      <c r="CR1010" s="59"/>
      <c r="CS1010" s="59"/>
      <c r="CT1010" s="59"/>
      <c r="CU1010" s="59"/>
      <c r="CV1010" s="59"/>
      <c r="CW1010" s="59"/>
      <c r="CX1010" s="59"/>
      <c r="CY1010" s="59"/>
      <c r="CZ1010" s="59"/>
      <c r="DA1010" s="59"/>
      <c r="DB1010" s="59"/>
      <c r="DC1010" s="59"/>
      <c r="DD1010" s="59"/>
      <c r="DE1010" s="59"/>
      <c r="DF1010" s="59"/>
      <c r="DG1010" s="59"/>
      <c r="DH1010" s="59"/>
      <c r="DI1010" s="59"/>
      <c r="DJ1010" s="59"/>
      <c r="DK1010" s="59"/>
      <c r="DL1010" s="59"/>
      <c r="DM1010" s="59"/>
      <c r="DN1010" s="59"/>
      <c r="DO1010" s="59"/>
      <c r="DP1010" s="59"/>
      <c r="DQ1010" s="59"/>
    </row>
    <row r="1011" spans="1:122" s="65" customFormat="1" x14ac:dyDescent="0.2">
      <c r="A1011" s="100"/>
      <c r="B1011" s="101"/>
      <c r="C1011" s="101"/>
      <c r="D1011" s="101"/>
      <c r="E1011" s="101"/>
      <c r="F1011" s="101"/>
      <c r="U1011" s="98"/>
      <c r="V1011" s="98"/>
      <c r="W1011" s="98"/>
      <c r="X1011" s="98"/>
      <c r="Y1011" s="98"/>
      <c r="Z1011" s="98"/>
      <c r="AA1011" s="315"/>
      <c r="AB1011" s="315"/>
      <c r="AC1011" s="315"/>
      <c r="AD1011" s="315"/>
      <c r="AE1011" s="315"/>
      <c r="AF1011" s="315"/>
      <c r="AG1011" s="315"/>
      <c r="AH1011" s="315"/>
      <c r="AI1011" s="315"/>
      <c r="AJ1011" s="58"/>
      <c r="AK1011" s="58"/>
      <c r="AL1011" s="58"/>
      <c r="AM1011" s="58"/>
      <c r="AN1011" s="58"/>
      <c r="AO1011" s="58"/>
      <c r="AP1011" s="315"/>
      <c r="AQ1011" s="315"/>
      <c r="AR1011" s="315"/>
      <c r="AS1011" s="315"/>
      <c r="AT1011" s="58"/>
      <c r="AU1011" s="58"/>
      <c r="AV1011" s="58"/>
      <c r="AW1011" s="58"/>
      <c r="AX1011" s="59"/>
      <c r="AY1011" s="59"/>
      <c r="AZ1011" s="60"/>
      <c r="BA1011" s="60"/>
      <c r="BB1011" s="60"/>
      <c r="BC1011" s="60"/>
      <c r="BD1011" s="59"/>
      <c r="BE1011" s="59"/>
      <c r="BF1011" s="59"/>
      <c r="BG1011" s="59"/>
      <c r="BH1011" s="59"/>
      <c r="BI1011" s="59"/>
      <c r="BJ1011" s="59"/>
      <c r="BK1011" s="59"/>
      <c r="BL1011" s="59"/>
      <c r="BM1011" s="59"/>
      <c r="BN1011" s="59"/>
      <c r="BO1011" s="59"/>
      <c r="BP1011" s="59"/>
      <c r="BQ1011" s="59"/>
      <c r="BR1011" s="59"/>
      <c r="BS1011" s="59"/>
      <c r="BT1011" s="59"/>
      <c r="BU1011" s="59"/>
      <c r="BV1011" s="59"/>
      <c r="BW1011" s="59"/>
      <c r="BX1011" s="59"/>
      <c r="BY1011" s="59"/>
      <c r="BZ1011" s="59"/>
      <c r="CA1011" s="59"/>
      <c r="CB1011" s="59"/>
      <c r="CC1011" s="59"/>
      <c r="CD1011" s="59"/>
      <c r="CE1011" s="59"/>
      <c r="CF1011" s="59"/>
      <c r="CG1011" s="59"/>
      <c r="CH1011" s="59"/>
      <c r="CI1011" s="59"/>
      <c r="CJ1011" s="59"/>
      <c r="CK1011" s="59"/>
      <c r="CL1011" s="59"/>
      <c r="CM1011" s="59"/>
      <c r="CN1011" s="59"/>
      <c r="CO1011" s="59"/>
      <c r="CP1011" s="59"/>
      <c r="CQ1011" s="59"/>
      <c r="CR1011" s="59"/>
      <c r="CS1011" s="59"/>
      <c r="CT1011" s="59"/>
      <c r="CU1011" s="59"/>
      <c r="CV1011" s="59"/>
      <c r="CW1011" s="59"/>
      <c r="CX1011" s="59"/>
      <c r="CY1011" s="59"/>
      <c r="CZ1011" s="59"/>
      <c r="DA1011" s="59"/>
      <c r="DB1011" s="59"/>
      <c r="DC1011" s="59"/>
      <c r="DD1011" s="59"/>
      <c r="DE1011" s="59"/>
      <c r="DF1011" s="59"/>
      <c r="DG1011" s="59"/>
      <c r="DH1011" s="59"/>
      <c r="DI1011" s="59"/>
      <c r="DJ1011" s="59"/>
      <c r="DK1011" s="59"/>
      <c r="DL1011" s="59"/>
      <c r="DM1011" s="59"/>
      <c r="DN1011" s="59"/>
      <c r="DO1011" s="59"/>
      <c r="DP1011" s="59"/>
      <c r="DQ1011" s="59"/>
    </row>
    <row r="1012" spans="1:122" s="65" customFormat="1" x14ac:dyDescent="0.2">
      <c r="A1012" s="100"/>
      <c r="B1012" s="101"/>
      <c r="C1012" s="101"/>
      <c r="D1012" s="101"/>
      <c r="E1012" s="101"/>
      <c r="F1012" s="101"/>
      <c r="U1012" s="98"/>
      <c r="V1012" s="98"/>
      <c r="W1012" s="98"/>
      <c r="X1012" s="98"/>
      <c r="Y1012" s="98"/>
      <c r="Z1012" s="98"/>
      <c r="AA1012" s="315"/>
      <c r="AB1012" s="315"/>
      <c r="AC1012" s="315"/>
      <c r="AD1012" s="315"/>
      <c r="AE1012" s="315"/>
      <c r="AF1012" s="315"/>
      <c r="AG1012" s="315"/>
      <c r="AH1012" s="315"/>
      <c r="AI1012" s="315"/>
      <c r="AJ1012" s="58"/>
      <c r="AK1012" s="58"/>
      <c r="AL1012" s="58"/>
      <c r="AM1012" s="58"/>
      <c r="AN1012" s="58"/>
      <c r="AO1012" s="58"/>
      <c r="AP1012" s="315"/>
      <c r="AQ1012" s="315"/>
      <c r="AR1012" s="315"/>
      <c r="AS1012" s="315"/>
      <c r="AT1012" s="58"/>
      <c r="AU1012" s="58"/>
      <c r="AV1012" s="58"/>
      <c r="AW1012" s="58"/>
      <c r="AX1012" s="59"/>
      <c r="AY1012" s="59"/>
      <c r="AZ1012" s="60"/>
      <c r="BA1012" s="60"/>
      <c r="BB1012" s="60"/>
      <c r="BC1012" s="60"/>
      <c r="BD1012" s="59"/>
      <c r="BE1012" s="59"/>
      <c r="BF1012" s="59"/>
      <c r="BG1012" s="59"/>
      <c r="BH1012" s="59"/>
      <c r="BI1012" s="59"/>
      <c r="BJ1012" s="59"/>
      <c r="BK1012" s="59"/>
      <c r="BL1012" s="59"/>
      <c r="BM1012" s="59"/>
      <c r="BN1012" s="59"/>
      <c r="BO1012" s="59"/>
      <c r="BP1012" s="59"/>
      <c r="BQ1012" s="59"/>
      <c r="BR1012" s="59"/>
      <c r="BS1012" s="59"/>
      <c r="BT1012" s="59"/>
      <c r="BU1012" s="59"/>
      <c r="BV1012" s="59"/>
      <c r="BW1012" s="59"/>
      <c r="BX1012" s="59"/>
      <c r="BY1012" s="59"/>
      <c r="BZ1012" s="59"/>
      <c r="CA1012" s="59"/>
      <c r="CB1012" s="59"/>
      <c r="CC1012" s="59"/>
      <c r="CD1012" s="59"/>
      <c r="CE1012" s="59"/>
      <c r="CF1012" s="59"/>
      <c r="CG1012" s="59"/>
      <c r="CH1012" s="59"/>
      <c r="CI1012" s="59"/>
      <c r="CJ1012" s="59"/>
      <c r="CK1012" s="59"/>
      <c r="CL1012" s="59"/>
      <c r="CM1012" s="59"/>
      <c r="CN1012" s="59"/>
      <c r="CO1012" s="59"/>
      <c r="CP1012" s="59"/>
      <c r="CQ1012" s="59"/>
      <c r="CR1012" s="59"/>
      <c r="CS1012" s="59"/>
      <c r="CT1012" s="59"/>
      <c r="CU1012" s="59"/>
      <c r="CV1012" s="59"/>
      <c r="CW1012" s="59"/>
      <c r="CX1012" s="59"/>
      <c r="CY1012" s="59"/>
      <c r="CZ1012" s="59"/>
      <c r="DA1012" s="59"/>
      <c r="DB1012" s="59"/>
      <c r="DC1012" s="59"/>
      <c r="DD1012" s="59"/>
      <c r="DE1012" s="59"/>
      <c r="DF1012" s="59"/>
      <c r="DG1012" s="59"/>
      <c r="DH1012" s="59"/>
      <c r="DI1012" s="59"/>
      <c r="DJ1012" s="59"/>
      <c r="DK1012" s="59"/>
      <c r="DL1012" s="59"/>
      <c r="DM1012" s="59"/>
      <c r="DN1012" s="59"/>
      <c r="DO1012" s="59"/>
      <c r="DP1012" s="59"/>
      <c r="DQ1012" s="59"/>
    </row>
    <row r="1013" spans="1:122" s="65" customFormat="1" x14ac:dyDescent="0.2">
      <c r="A1013" s="100"/>
      <c r="B1013" s="101"/>
      <c r="C1013" s="101"/>
      <c r="D1013" s="101"/>
      <c r="E1013" s="101"/>
      <c r="F1013" s="101"/>
      <c r="U1013" s="98"/>
      <c r="V1013" s="98"/>
      <c r="W1013" s="98"/>
      <c r="X1013" s="98"/>
      <c r="Y1013" s="98"/>
      <c r="Z1013" s="98"/>
      <c r="AA1013" s="315"/>
      <c r="AB1013" s="315"/>
      <c r="AC1013" s="315"/>
      <c r="AD1013" s="315"/>
      <c r="AE1013" s="315"/>
      <c r="AF1013" s="315"/>
      <c r="AG1013" s="315"/>
      <c r="AH1013" s="315"/>
      <c r="AI1013" s="315"/>
      <c r="AJ1013" s="58"/>
      <c r="AK1013" s="58"/>
      <c r="AL1013" s="58"/>
      <c r="AM1013" s="58"/>
      <c r="AN1013" s="58"/>
      <c r="AO1013" s="58"/>
      <c r="AP1013" s="315"/>
      <c r="AQ1013" s="315"/>
      <c r="AR1013" s="315"/>
      <c r="AS1013" s="315"/>
      <c r="AT1013" s="58"/>
      <c r="AU1013" s="58"/>
      <c r="AV1013" s="58"/>
      <c r="AW1013" s="58"/>
      <c r="AX1013" s="59"/>
      <c r="AY1013" s="59"/>
      <c r="AZ1013" s="60"/>
      <c r="BA1013" s="60"/>
      <c r="BB1013" s="60"/>
      <c r="BC1013" s="60"/>
      <c r="BD1013" s="59"/>
      <c r="BE1013" s="59"/>
      <c r="BF1013" s="59"/>
      <c r="BG1013" s="59"/>
      <c r="BH1013" s="59"/>
      <c r="BI1013" s="59"/>
      <c r="BJ1013" s="59"/>
      <c r="BK1013" s="59"/>
      <c r="BL1013" s="59"/>
      <c r="BM1013" s="59"/>
      <c r="BN1013" s="59"/>
      <c r="BO1013" s="59"/>
      <c r="BP1013" s="59"/>
      <c r="BQ1013" s="59"/>
      <c r="BR1013" s="59"/>
      <c r="BS1013" s="59"/>
      <c r="BT1013" s="59"/>
      <c r="BU1013" s="59"/>
      <c r="BV1013" s="59"/>
      <c r="BW1013" s="59"/>
      <c r="BX1013" s="59"/>
      <c r="BY1013" s="59"/>
      <c r="BZ1013" s="59"/>
      <c r="CA1013" s="59"/>
      <c r="CB1013" s="59"/>
      <c r="CC1013" s="59"/>
      <c r="CD1013" s="59"/>
      <c r="CE1013" s="59"/>
      <c r="CF1013" s="59"/>
      <c r="CG1013" s="59"/>
      <c r="CH1013" s="59"/>
      <c r="CI1013" s="59"/>
      <c r="CJ1013" s="59"/>
      <c r="CK1013" s="59"/>
      <c r="CL1013" s="59"/>
      <c r="CM1013" s="59"/>
      <c r="CN1013" s="59"/>
      <c r="CO1013" s="59"/>
      <c r="CP1013" s="59"/>
      <c r="CQ1013" s="59"/>
      <c r="CR1013" s="59"/>
      <c r="CS1013" s="59"/>
      <c r="CT1013" s="59"/>
      <c r="CU1013" s="59"/>
      <c r="CV1013" s="59"/>
      <c r="CW1013" s="59"/>
      <c r="CX1013" s="59"/>
      <c r="CY1013" s="59"/>
      <c r="CZ1013" s="59"/>
      <c r="DA1013" s="59"/>
      <c r="DB1013" s="59"/>
      <c r="DC1013" s="59"/>
      <c r="DD1013" s="59"/>
      <c r="DE1013" s="59"/>
      <c r="DF1013" s="59"/>
      <c r="DG1013" s="59"/>
      <c r="DH1013" s="59"/>
      <c r="DI1013" s="59"/>
      <c r="DJ1013" s="59"/>
      <c r="DK1013" s="59"/>
      <c r="DL1013" s="59"/>
      <c r="DM1013" s="59"/>
      <c r="DN1013" s="59"/>
      <c r="DO1013" s="59"/>
      <c r="DP1013" s="59"/>
      <c r="DQ1013" s="59"/>
    </row>
    <row r="1014" spans="1:122" s="65" customFormat="1" x14ac:dyDescent="0.2">
      <c r="A1014" s="100"/>
      <c r="B1014" s="101"/>
      <c r="C1014" s="101"/>
      <c r="D1014" s="101"/>
      <c r="E1014" s="101"/>
      <c r="F1014" s="101"/>
      <c r="U1014" s="98"/>
      <c r="V1014" s="98"/>
      <c r="W1014" s="98"/>
      <c r="X1014" s="98"/>
      <c r="Y1014" s="98"/>
      <c r="Z1014" s="98"/>
      <c r="AA1014" s="315"/>
      <c r="AB1014" s="315"/>
      <c r="AC1014" s="315"/>
      <c r="AD1014" s="315"/>
      <c r="AE1014" s="315"/>
      <c r="AF1014" s="315"/>
      <c r="AG1014" s="315"/>
      <c r="AH1014" s="315"/>
      <c r="AI1014" s="315"/>
      <c r="AJ1014" s="58"/>
      <c r="AK1014" s="58"/>
      <c r="AL1014" s="58"/>
      <c r="AM1014" s="58"/>
      <c r="AN1014" s="58"/>
      <c r="AO1014" s="58"/>
      <c r="AP1014" s="315"/>
      <c r="AQ1014" s="315"/>
      <c r="AR1014" s="315"/>
      <c r="AS1014" s="315"/>
      <c r="AT1014" s="58"/>
      <c r="AU1014" s="58"/>
      <c r="AV1014" s="58"/>
      <c r="AW1014" s="58"/>
      <c r="AX1014" s="59"/>
      <c r="AY1014" s="59"/>
      <c r="AZ1014" s="60"/>
      <c r="BA1014" s="60"/>
      <c r="BB1014" s="60"/>
      <c r="BC1014" s="60"/>
      <c r="BD1014" s="59"/>
      <c r="BE1014" s="59"/>
      <c r="BF1014" s="59"/>
      <c r="BG1014" s="59"/>
      <c r="BH1014" s="59"/>
      <c r="BI1014" s="59"/>
      <c r="BJ1014" s="59"/>
      <c r="BK1014" s="59"/>
      <c r="BL1014" s="59"/>
      <c r="BM1014" s="59"/>
      <c r="BN1014" s="59"/>
      <c r="BO1014" s="59"/>
      <c r="BP1014" s="59"/>
      <c r="BQ1014" s="59"/>
      <c r="BR1014" s="59"/>
      <c r="BS1014" s="59"/>
      <c r="BT1014" s="59"/>
      <c r="BU1014" s="59"/>
      <c r="BV1014" s="59"/>
      <c r="BW1014" s="59"/>
      <c r="BX1014" s="59"/>
      <c r="BY1014" s="59"/>
      <c r="BZ1014" s="59"/>
      <c r="CA1014" s="59"/>
      <c r="CB1014" s="59"/>
      <c r="CC1014" s="59"/>
      <c r="CD1014" s="59"/>
      <c r="CE1014" s="59"/>
      <c r="CF1014" s="59"/>
      <c r="CG1014" s="59"/>
      <c r="CH1014" s="59"/>
      <c r="CI1014" s="59"/>
      <c r="CJ1014" s="59"/>
      <c r="CK1014" s="59"/>
      <c r="CL1014" s="59"/>
      <c r="CM1014" s="59"/>
      <c r="CN1014" s="59"/>
      <c r="CO1014" s="59"/>
      <c r="CP1014" s="59"/>
      <c r="CQ1014" s="59"/>
      <c r="CR1014" s="59"/>
      <c r="CS1014" s="59"/>
      <c r="CT1014" s="59"/>
      <c r="CU1014" s="59"/>
      <c r="CV1014" s="59"/>
      <c r="CW1014" s="59"/>
      <c r="CX1014" s="59"/>
      <c r="CY1014" s="59"/>
      <c r="CZ1014" s="59"/>
      <c r="DA1014" s="59"/>
      <c r="DB1014" s="59"/>
      <c r="DC1014" s="59"/>
      <c r="DD1014" s="59"/>
      <c r="DE1014" s="59"/>
      <c r="DF1014" s="59"/>
      <c r="DG1014" s="59"/>
      <c r="DH1014" s="59"/>
      <c r="DI1014" s="59"/>
      <c r="DJ1014" s="59"/>
      <c r="DK1014" s="59"/>
      <c r="DL1014" s="59"/>
      <c r="DM1014" s="59"/>
      <c r="DN1014" s="59"/>
      <c r="DO1014" s="59"/>
      <c r="DP1014" s="59"/>
      <c r="DQ1014" s="59"/>
    </row>
    <row r="1015" spans="1:122" s="65" customFormat="1" x14ac:dyDescent="0.2">
      <c r="A1015" s="100"/>
      <c r="B1015" s="101"/>
      <c r="C1015" s="101"/>
      <c r="D1015" s="101"/>
      <c r="E1015" s="101"/>
      <c r="F1015" s="101"/>
      <c r="U1015" s="98"/>
      <c r="V1015" s="98"/>
      <c r="W1015" s="98"/>
      <c r="X1015" s="98"/>
      <c r="Y1015" s="98"/>
      <c r="Z1015" s="98"/>
      <c r="AA1015" s="315"/>
      <c r="AB1015" s="315"/>
      <c r="AC1015" s="315"/>
      <c r="AD1015" s="315"/>
      <c r="AE1015" s="315"/>
      <c r="AF1015" s="315"/>
      <c r="AG1015" s="315"/>
      <c r="AH1015" s="315"/>
      <c r="AI1015" s="315"/>
      <c r="AJ1015" s="58"/>
      <c r="AK1015" s="58"/>
      <c r="AL1015" s="58"/>
      <c r="AM1015" s="58"/>
      <c r="AN1015" s="58"/>
      <c r="AO1015" s="58"/>
      <c r="AP1015" s="315"/>
      <c r="AQ1015" s="315"/>
      <c r="AR1015" s="315"/>
      <c r="AS1015" s="315"/>
      <c r="AT1015" s="58"/>
      <c r="AU1015" s="58"/>
      <c r="AV1015" s="58"/>
      <c r="AW1015" s="58"/>
      <c r="AX1015" s="59"/>
      <c r="AY1015" s="59"/>
      <c r="AZ1015" s="60"/>
      <c r="BA1015" s="60"/>
      <c r="BB1015" s="60"/>
      <c r="BC1015" s="60"/>
      <c r="BD1015" s="59"/>
      <c r="BE1015" s="59"/>
      <c r="BF1015" s="59"/>
      <c r="BG1015" s="59"/>
      <c r="BH1015" s="59"/>
      <c r="BI1015" s="59"/>
      <c r="BJ1015" s="59"/>
      <c r="BK1015" s="59"/>
      <c r="BL1015" s="59"/>
      <c r="BM1015" s="59"/>
      <c r="BN1015" s="59"/>
      <c r="BO1015" s="59"/>
      <c r="BP1015" s="59"/>
      <c r="BQ1015" s="59"/>
      <c r="BR1015" s="59"/>
      <c r="BS1015" s="59"/>
      <c r="BT1015" s="59"/>
      <c r="BU1015" s="59"/>
      <c r="BV1015" s="59"/>
      <c r="BW1015" s="59"/>
      <c r="BX1015" s="59"/>
      <c r="BY1015" s="59"/>
      <c r="BZ1015" s="59"/>
      <c r="CA1015" s="59"/>
      <c r="CB1015" s="59"/>
      <c r="CC1015" s="59"/>
      <c r="CD1015" s="59"/>
      <c r="CE1015" s="59"/>
      <c r="CF1015" s="59"/>
      <c r="CG1015" s="59"/>
      <c r="CH1015" s="59"/>
      <c r="CI1015" s="59"/>
      <c r="CJ1015" s="59"/>
      <c r="CK1015" s="59"/>
      <c r="CL1015" s="59"/>
      <c r="CM1015" s="59"/>
      <c r="CN1015" s="59"/>
      <c r="CO1015" s="59"/>
      <c r="CP1015" s="59"/>
      <c r="CQ1015" s="59"/>
      <c r="CR1015" s="59"/>
      <c r="CS1015" s="59"/>
      <c r="CT1015" s="59"/>
      <c r="CU1015" s="59"/>
      <c r="CV1015" s="59"/>
      <c r="CW1015" s="59"/>
      <c r="CX1015" s="59"/>
      <c r="CY1015" s="59"/>
      <c r="CZ1015" s="59"/>
      <c r="DA1015" s="59"/>
      <c r="DB1015" s="59"/>
      <c r="DC1015" s="59"/>
      <c r="DD1015" s="59"/>
      <c r="DE1015" s="59"/>
      <c r="DF1015" s="59"/>
      <c r="DG1015" s="59"/>
      <c r="DH1015" s="59"/>
      <c r="DI1015" s="59"/>
      <c r="DJ1015" s="59"/>
      <c r="DK1015" s="59"/>
      <c r="DL1015" s="59"/>
      <c r="DM1015" s="59"/>
      <c r="DN1015" s="59"/>
      <c r="DO1015" s="59"/>
      <c r="DP1015" s="59"/>
      <c r="DQ1015" s="59"/>
    </row>
    <row r="1016" spans="1:122" s="65" customFormat="1" x14ac:dyDescent="0.2">
      <c r="A1016" s="100"/>
      <c r="B1016" s="101"/>
      <c r="C1016" s="101"/>
      <c r="D1016" s="101"/>
      <c r="E1016" s="101"/>
      <c r="F1016" s="101"/>
      <c r="U1016" s="98"/>
      <c r="V1016" s="98"/>
      <c r="W1016" s="98"/>
      <c r="X1016" s="98"/>
      <c r="Y1016" s="98"/>
      <c r="Z1016" s="98"/>
      <c r="AA1016" s="315"/>
      <c r="AB1016" s="315"/>
      <c r="AC1016" s="315"/>
      <c r="AD1016" s="315"/>
      <c r="AE1016" s="315"/>
      <c r="AF1016" s="315"/>
      <c r="AG1016" s="315"/>
      <c r="AH1016" s="315"/>
      <c r="AI1016" s="315"/>
      <c r="AJ1016" s="58"/>
      <c r="AK1016" s="58"/>
      <c r="AL1016" s="58"/>
      <c r="AM1016" s="58"/>
      <c r="AN1016" s="58"/>
      <c r="AO1016" s="58"/>
      <c r="AP1016" s="315"/>
      <c r="AQ1016" s="315"/>
      <c r="AR1016" s="315"/>
      <c r="AS1016" s="315"/>
      <c r="AT1016" s="58"/>
      <c r="AU1016" s="58"/>
      <c r="AV1016" s="58"/>
      <c r="AW1016" s="58"/>
      <c r="AX1016" s="59"/>
      <c r="AY1016" s="59"/>
      <c r="AZ1016" s="60"/>
      <c r="BA1016" s="60"/>
      <c r="BB1016" s="60"/>
      <c r="BC1016" s="60"/>
      <c r="BD1016" s="59"/>
      <c r="BE1016" s="59"/>
      <c r="BF1016" s="59"/>
      <c r="BG1016" s="59"/>
      <c r="BH1016" s="59"/>
      <c r="BI1016" s="59"/>
      <c r="BJ1016" s="59"/>
      <c r="BK1016" s="59"/>
      <c r="BL1016" s="59"/>
      <c r="BM1016" s="59"/>
      <c r="BN1016" s="59"/>
      <c r="BO1016" s="59"/>
      <c r="BP1016" s="59"/>
      <c r="BQ1016" s="59"/>
      <c r="BR1016" s="59"/>
      <c r="BS1016" s="59"/>
      <c r="BT1016" s="59"/>
      <c r="BU1016" s="59"/>
      <c r="BV1016" s="59"/>
      <c r="BW1016" s="59"/>
      <c r="BX1016" s="59"/>
      <c r="BY1016" s="59"/>
      <c r="BZ1016" s="59"/>
      <c r="CA1016" s="59"/>
      <c r="CB1016" s="59"/>
      <c r="CC1016" s="59"/>
      <c r="CD1016" s="59"/>
      <c r="CE1016" s="59"/>
      <c r="CF1016" s="59"/>
      <c r="CG1016" s="59"/>
      <c r="CH1016" s="59"/>
      <c r="CI1016" s="59"/>
      <c r="CJ1016" s="59"/>
      <c r="CK1016" s="59"/>
      <c r="CL1016" s="59"/>
      <c r="CM1016" s="59"/>
      <c r="CN1016" s="59"/>
      <c r="CO1016" s="59"/>
      <c r="CP1016" s="59"/>
      <c r="CQ1016" s="59"/>
      <c r="CR1016" s="59"/>
      <c r="CS1016" s="59"/>
      <c r="CT1016" s="59"/>
      <c r="CU1016" s="59"/>
      <c r="CV1016" s="59"/>
      <c r="CW1016" s="59"/>
      <c r="CX1016" s="59"/>
      <c r="CY1016" s="59"/>
      <c r="CZ1016" s="59"/>
      <c r="DA1016" s="59"/>
      <c r="DB1016" s="59"/>
      <c r="DC1016" s="59"/>
      <c r="DD1016" s="59"/>
      <c r="DE1016" s="59"/>
      <c r="DF1016" s="59"/>
      <c r="DG1016" s="59"/>
      <c r="DH1016" s="59"/>
      <c r="DI1016" s="59"/>
      <c r="DJ1016" s="59"/>
      <c r="DK1016" s="59"/>
      <c r="DL1016" s="59"/>
      <c r="DM1016" s="59"/>
      <c r="DN1016" s="59"/>
      <c r="DO1016" s="59"/>
      <c r="DP1016" s="59"/>
      <c r="DQ1016" s="59"/>
    </row>
    <row r="1017" spans="1:122" s="65" customFormat="1" x14ac:dyDescent="0.2">
      <c r="A1017" s="100"/>
      <c r="B1017" s="101"/>
      <c r="C1017" s="101"/>
      <c r="D1017" s="101"/>
      <c r="E1017" s="101"/>
      <c r="F1017" s="101"/>
      <c r="U1017" s="98"/>
      <c r="V1017" s="98"/>
      <c r="W1017" s="98"/>
      <c r="X1017" s="98"/>
      <c r="Y1017" s="98"/>
      <c r="Z1017" s="98"/>
      <c r="AA1017" s="315"/>
      <c r="AB1017" s="315"/>
      <c r="AC1017" s="315"/>
      <c r="AD1017" s="315"/>
      <c r="AE1017" s="315"/>
      <c r="AF1017" s="315"/>
      <c r="AG1017" s="315"/>
      <c r="AH1017" s="315"/>
      <c r="AI1017" s="315"/>
      <c r="AJ1017" s="58"/>
      <c r="AK1017" s="58"/>
      <c r="AL1017" s="58"/>
      <c r="AM1017" s="58"/>
      <c r="AN1017" s="58"/>
      <c r="AO1017" s="58"/>
      <c r="AP1017" s="315"/>
      <c r="AQ1017" s="315"/>
      <c r="AR1017" s="315"/>
      <c r="AS1017" s="315"/>
      <c r="AT1017" s="58"/>
      <c r="AU1017" s="58"/>
      <c r="AV1017" s="58"/>
      <c r="AW1017" s="58"/>
      <c r="AX1017" s="59"/>
      <c r="AY1017" s="59"/>
      <c r="AZ1017" s="60"/>
      <c r="BA1017" s="60"/>
      <c r="BB1017" s="60"/>
      <c r="BC1017" s="60"/>
      <c r="BD1017" s="59"/>
      <c r="BE1017" s="59"/>
      <c r="BF1017" s="59"/>
      <c r="BG1017" s="59"/>
      <c r="BH1017" s="59"/>
      <c r="BI1017" s="59"/>
      <c r="BJ1017" s="59"/>
      <c r="BK1017" s="59"/>
      <c r="BL1017" s="59"/>
      <c r="BM1017" s="59"/>
      <c r="BN1017" s="59"/>
      <c r="BO1017" s="59"/>
      <c r="BP1017" s="59"/>
      <c r="BQ1017" s="59"/>
      <c r="BR1017" s="59"/>
      <c r="BS1017" s="59"/>
      <c r="BT1017" s="59"/>
      <c r="BU1017" s="59"/>
      <c r="BV1017" s="59"/>
      <c r="BW1017" s="59"/>
      <c r="BX1017" s="59"/>
      <c r="BY1017" s="59"/>
      <c r="BZ1017" s="59"/>
      <c r="CA1017" s="59"/>
      <c r="CB1017" s="59"/>
      <c r="CC1017" s="59"/>
      <c r="CD1017" s="59"/>
      <c r="CE1017" s="59"/>
      <c r="CF1017" s="59"/>
      <c r="CG1017" s="59"/>
      <c r="CH1017" s="59"/>
      <c r="CI1017" s="59"/>
      <c r="CJ1017" s="59"/>
      <c r="CK1017" s="59"/>
      <c r="CL1017" s="59"/>
      <c r="CM1017" s="59"/>
      <c r="CN1017" s="59"/>
      <c r="CO1017" s="59"/>
      <c r="CP1017" s="59"/>
      <c r="CQ1017" s="59"/>
      <c r="CR1017" s="59"/>
      <c r="CS1017" s="59"/>
      <c r="CT1017" s="59"/>
      <c r="CU1017" s="59"/>
      <c r="CV1017" s="59"/>
      <c r="CW1017" s="59"/>
      <c r="CX1017" s="59"/>
      <c r="CY1017" s="59"/>
      <c r="CZ1017" s="59"/>
      <c r="DA1017" s="59"/>
      <c r="DB1017" s="59"/>
      <c r="DC1017" s="59"/>
      <c r="DD1017" s="59"/>
      <c r="DE1017" s="59"/>
      <c r="DF1017" s="59"/>
      <c r="DG1017" s="59"/>
      <c r="DH1017" s="59"/>
      <c r="DI1017" s="59"/>
      <c r="DJ1017" s="59"/>
      <c r="DK1017" s="59"/>
      <c r="DL1017" s="59"/>
      <c r="DM1017" s="59"/>
      <c r="DN1017" s="59"/>
      <c r="DO1017" s="59"/>
      <c r="DP1017" s="59"/>
      <c r="DQ1017" s="59"/>
    </row>
    <row r="1018" spans="1:122" s="65" customFormat="1" x14ac:dyDescent="0.2">
      <c r="A1018" s="100"/>
      <c r="B1018" s="101"/>
      <c r="C1018" s="101"/>
      <c r="D1018" s="101"/>
      <c r="E1018" s="101"/>
      <c r="F1018" s="101"/>
      <c r="U1018" s="98"/>
      <c r="V1018" s="98"/>
      <c r="W1018" s="98"/>
      <c r="X1018" s="98"/>
      <c r="Y1018" s="98"/>
      <c r="Z1018" s="98"/>
      <c r="AA1018" s="315"/>
      <c r="AB1018" s="315"/>
      <c r="AC1018" s="315"/>
      <c r="AD1018" s="315"/>
      <c r="AE1018" s="315"/>
      <c r="AF1018" s="315"/>
      <c r="AG1018" s="315"/>
      <c r="AH1018" s="315"/>
      <c r="AI1018" s="315"/>
      <c r="AJ1018" s="58"/>
      <c r="AK1018" s="58"/>
      <c r="AL1018" s="58"/>
      <c r="AM1018" s="58"/>
      <c r="AN1018" s="58"/>
      <c r="AO1018" s="58"/>
      <c r="AP1018" s="315"/>
      <c r="AQ1018" s="315"/>
      <c r="AR1018" s="315"/>
      <c r="AS1018" s="315"/>
      <c r="AT1018" s="58"/>
      <c r="AU1018" s="58"/>
      <c r="AV1018" s="58"/>
      <c r="AW1018" s="58"/>
      <c r="AX1018" s="59"/>
      <c r="AY1018" s="59"/>
      <c r="AZ1018" s="60"/>
      <c r="BA1018" s="60"/>
      <c r="BB1018" s="60"/>
      <c r="BC1018" s="60"/>
      <c r="BD1018" s="59"/>
      <c r="BE1018" s="59"/>
      <c r="BF1018" s="59"/>
      <c r="BG1018" s="59"/>
      <c r="BH1018" s="59"/>
      <c r="BI1018" s="59"/>
      <c r="BJ1018" s="59"/>
      <c r="BK1018" s="59"/>
      <c r="BL1018" s="59"/>
      <c r="BM1018" s="59"/>
      <c r="BN1018" s="59"/>
      <c r="BO1018" s="59"/>
      <c r="BP1018" s="59"/>
      <c r="BQ1018" s="59"/>
      <c r="BR1018" s="59"/>
      <c r="BS1018" s="59"/>
      <c r="BT1018" s="59"/>
      <c r="BU1018" s="59"/>
      <c r="BV1018" s="59"/>
      <c r="BW1018" s="59"/>
      <c r="BX1018" s="59"/>
      <c r="BY1018" s="59"/>
      <c r="BZ1018" s="59"/>
      <c r="CA1018" s="59"/>
      <c r="CB1018" s="59"/>
      <c r="CC1018" s="59"/>
      <c r="CD1018" s="59"/>
      <c r="CE1018" s="59"/>
      <c r="CF1018" s="59"/>
      <c r="CG1018" s="59"/>
      <c r="CH1018" s="59"/>
      <c r="CI1018" s="59"/>
      <c r="CJ1018" s="59"/>
      <c r="CK1018" s="59"/>
      <c r="CL1018" s="59"/>
      <c r="CM1018" s="59"/>
      <c r="CN1018" s="59"/>
      <c r="CO1018" s="59"/>
      <c r="CP1018" s="59"/>
      <c r="CQ1018" s="59"/>
      <c r="CR1018" s="59"/>
      <c r="CS1018" s="59"/>
      <c r="CT1018" s="59"/>
      <c r="CU1018" s="59"/>
      <c r="CV1018" s="59"/>
      <c r="CW1018" s="59"/>
      <c r="CX1018" s="59"/>
      <c r="CY1018" s="59"/>
      <c r="CZ1018" s="59"/>
      <c r="DA1018" s="59"/>
      <c r="DB1018" s="59"/>
      <c r="DC1018" s="59"/>
      <c r="DD1018" s="59"/>
      <c r="DE1018" s="59"/>
      <c r="DF1018" s="59"/>
      <c r="DG1018" s="59"/>
      <c r="DH1018" s="59"/>
      <c r="DI1018" s="59"/>
      <c r="DJ1018" s="59"/>
      <c r="DK1018" s="59"/>
      <c r="DL1018" s="59"/>
      <c r="DM1018" s="59"/>
      <c r="DN1018" s="59"/>
      <c r="DO1018" s="59"/>
      <c r="DP1018" s="59"/>
      <c r="DQ1018" s="59"/>
    </row>
    <row r="1019" spans="1:122" s="65" customFormat="1" x14ac:dyDescent="0.2">
      <c r="A1019" s="100"/>
      <c r="B1019" s="101"/>
      <c r="C1019" s="101"/>
      <c r="D1019" s="101"/>
      <c r="E1019" s="101"/>
      <c r="F1019" s="101"/>
      <c r="U1019" s="98"/>
      <c r="V1019" s="98"/>
      <c r="W1019" s="98"/>
      <c r="X1019" s="98"/>
      <c r="Y1019" s="98"/>
      <c r="Z1019" s="98"/>
      <c r="AA1019" s="315"/>
      <c r="AB1019" s="315"/>
      <c r="AC1019" s="315"/>
      <c r="AD1019" s="315"/>
      <c r="AE1019" s="315"/>
      <c r="AF1019" s="315"/>
      <c r="AG1019" s="315"/>
      <c r="AH1019" s="315"/>
      <c r="AI1019" s="315"/>
      <c r="AJ1019" s="58"/>
      <c r="AK1019" s="58"/>
      <c r="AL1019" s="58"/>
      <c r="AM1019" s="58"/>
      <c r="AN1019" s="58"/>
      <c r="AO1019" s="58"/>
      <c r="AP1019" s="315"/>
      <c r="AQ1019" s="315"/>
      <c r="AR1019" s="315"/>
      <c r="AS1019" s="315"/>
      <c r="AT1019" s="58"/>
      <c r="AU1019" s="58"/>
      <c r="AV1019" s="58"/>
      <c r="AW1019" s="58"/>
      <c r="AX1019" s="59"/>
      <c r="AY1019" s="59"/>
      <c r="AZ1019" s="60"/>
      <c r="BA1019" s="60"/>
      <c r="BB1019" s="60"/>
      <c r="BC1019" s="60"/>
      <c r="BD1019" s="59"/>
      <c r="BE1019" s="59"/>
      <c r="BF1019" s="59"/>
      <c r="BG1019" s="59"/>
      <c r="BH1019" s="59"/>
      <c r="BI1019" s="59"/>
      <c r="BJ1019" s="59"/>
      <c r="BK1019" s="59"/>
      <c r="BL1019" s="59"/>
      <c r="BM1019" s="59"/>
      <c r="BN1019" s="59"/>
      <c r="BO1019" s="59"/>
      <c r="BP1019" s="59"/>
      <c r="BQ1019" s="59"/>
      <c r="BR1019" s="59"/>
      <c r="BS1019" s="59"/>
      <c r="BT1019" s="59"/>
      <c r="BU1019" s="59"/>
      <c r="BV1019" s="59"/>
      <c r="BW1019" s="59"/>
      <c r="BX1019" s="59"/>
      <c r="BY1019" s="59"/>
      <c r="BZ1019" s="59"/>
      <c r="CA1019" s="59"/>
      <c r="CB1019" s="59"/>
      <c r="CC1019" s="59"/>
      <c r="CD1019" s="59"/>
      <c r="CE1019" s="59"/>
      <c r="CF1019" s="59"/>
      <c r="CG1019" s="59"/>
      <c r="CH1019" s="59"/>
      <c r="CI1019" s="59"/>
      <c r="CJ1019" s="59"/>
      <c r="CK1019" s="59"/>
      <c r="CL1019" s="59"/>
      <c r="CM1019" s="59"/>
      <c r="CN1019" s="59"/>
      <c r="CO1019" s="59"/>
      <c r="CP1019" s="59"/>
      <c r="CQ1019" s="59"/>
      <c r="CR1019" s="59"/>
      <c r="CS1019" s="59"/>
      <c r="CT1019" s="59"/>
      <c r="CU1019" s="59"/>
      <c r="CV1019" s="59"/>
      <c r="CW1019" s="59"/>
      <c r="CX1019" s="59"/>
      <c r="CY1019" s="59"/>
      <c r="CZ1019" s="59"/>
      <c r="DA1019" s="59"/>
      <c r="DB1019" s="59"/>
      <c r="DC1019" s="59"/>
      <c r="DD1019" s="59"/>
      <c r="DE1019" s="59"/>
      <c r="DF1019" s="59"/>
      <c r="DG1019" s="59"/>
      <c r="DH1019" s="59"/>
      <c r="DI1019" s="59"/>
      <c r="DJ1019" s="59"/>
      <c r="DK1019" s="59"/>
      <c r="DL1019" s="59"/>
      <c r="DM1019" s="59"/>
      <c r="DN1019" s="59"/>
      <c r="DO1019" s="59"/>
      <c r="DP1019" s="59"/>
      <c r="DQ1019" s="59"/>
    </row>
    <row r="1020" spans="1:122" s="65" customFormat="1" x14ac:dyDescent="0.2">
      <c r="A1020" s="100"/>
      <c r="B1020" s="101"/>
      <c r="C1020" s="101"/>
      <c r="D1020" s="101"/>
      <c r="E1020" s="101"/>
      <c r="F1020" s="101"/>
      <c r="U1020" s="98"/>
      <c r="V1020" s="98"/>
      <c r="W1020" s="98"/>
      <c r="X1020" s="98"/>
      <c r="Y1020" s="98"/>
      <c r="Z1020" s="98"/>
      <c r="AA1020" s="315"/>
      <c r="AB1020" s="315"/>
      <c r="AC1020" s="315"/>
      <c r="AD1020" s="315"/>
      <c r="AE1020" s="315"/>
      <c r="AF1020" s="315"/>
      <c r="AG1020" s="315"/>
      <c r="AH1020" s="315"/>
      <c r="AI1020" s="315"/>
      <c r="AJ1020" s="58"/>
      <c r="AK1020" s="58"/>
      <c r="AL1020" s="58"/>
      <c r="AM1020" s="58"/>
      <c r="AN1020" s="58"/>
      <c r="AO1020" s="58"/>
      <c r="AP1020" s="315"/>
      <c r="AQ1020" s="315"/>
      <c r="AR1020" s="315"/>
      <c r="AS1020" s="315"/>
      <c r="AT1020" s="58"/>
      <c r="AU1020" s="58"/>
      <c r="AV1020" s="58"/>
      <c r="AW1020" s="58"/>
      <c r="AX1020" s="59"/>
      <c r="AY1020" s="59"/>
      <c r="AZ1020" s="60"/>
      <c r="BA1020" s="60"/>
      <c r="BB1020" s="60"/>
      <c r="BC1020" s="60"/>
      <c r="BD1020" s="59"/>
      <c r="BE1020" s="59"/>
      <c r="BF1020" s="59"/>
      <c r="BG1020" s="59"/>
      <c r="BH1020" s="59"/>
      <c r="BI1020" s="59"/>
      <c r="BJ1020" s="59"/>
      <c r="BK1020" s="59"/>
      <c r="BL1020" s="59"/>
      <c r="BM1020" s="59"/>
      <c r="BN1020" s="59"/>
      <c r="BO1020" s="59"/>
      <c r="BP1020" s="59"/>
      <c r="BQ1020" s="59"/>
      <c r="BR1020" s="59"/>
      <c r="BS1020" s="59"/>
      <c r="BT1020" s="59"/>
      <c r="BU1020" s="59"/>
      <c r="BV1020" s="59"/>
      <c r="BW1020" s="59"/>
      <c r="BX1020" s="59"/>
      <c r="BY1020" s="59"/>
      <c r="BZ1020" s="59"/>
      <c r="CA1020" s="59"/>
      <c r="CB1020" s="59"/>
      <c r="CC1020" s="59"/>
      <c r="CD1020" s="59"/>
      <c r="CE1020" s="59"/>
      <c r="CF1020" s="59"/>
      <c r="CG1020" s="59"/>
      <c r="CH1020" s="59"/>
      <c r="CI1020" s="59"/>
      <c r="CJ1020" s="59"/>
      <c r="CK1020" s="59"/>
      <c r="CL1020" s="59"/>
      <c r="CM1020" s="59"/>
      <c r="CN1020" s="59"/>
      <c r="CO1020" s="59"/>
      <c r="CP1020" s="59"/>
      <c r="CQ1020" s="59"/>
      <c r="CR1020" s="59"/>
      <c r="CS1020" s="59"/>
      <c r="CT1020" s="59"/>
      <c r="CU1020" s="59"/>
      <c r="CV1020" s="59"/>
      <c r="CW1020" s="59"/>
      <c r="CX1020" s="59"/>
      <c r="CY1020" s="59"/>
      <c r="CZ1020" s="59"/>
      <c r="DA1020" s="59"/>
      <c r="DB1020" s="59"/>
      <c r="DC1020" s="59"/>
      <c r="DD1020" s="59"/>
      <c r="DE1020" s="59"/>
      <c r="DF1020" s="59"/>
      <c r="DG1020" s="59"/>
      <c r="DH1020" s="59"/>
      <c r="DI1020" s="59"/>
      <c r="DJ1020" s="59"/>
      <c r="DK1020" s="59"/>
      <c r="DL1020" s="59"/>
      <c r="DM1020" s="59"/>
      <c r="DN1020" s="59"/>
      <c r="DO1020" s="59"/>
      <c r="DP1020" s="59"/>
      <c r="DQ1020" s="59"/>
    </row>
    <row r="1021" spans="1:122" s="65" customFormat="1" x14ac:dyDescent="0.2">
      <c r="A1021" s="100"/>
      <c r="B1021" s="101"/>
      <c r="C1021" s="101"/>
      <c r="D1021" s="101"/>
      <c r="E1021" s="101"/>
      <c r="F1021" s="101"/>
      <c r="U1021" s="98"/>
      <c r="V1021" s="98"/>
      <c r="W1021" s="98"/>
      <c r="X1021" s="98"/>
      <c r="Y1021" s="98"/>
      <c r="Z1021" s="98"/>
      <c r="AA1021" s="315"/>
      <c r="AB1021" s="315"/>
      <c r="AC1021" s="315"/>
      <c r="AD1021" s="315"/>
      <c r="AE1021" s="315"/>
      <c r="AF1021" s="315"/>
      <c r="AG1021" s="315"/>
      <c r="AH1021" s="315"/>
      <c r="AI1021" s="315"/>
      <c r="AJ1021" s="58"/>
      <c r="AK1021" s="58"/>
      <c r="AL1021" s="58"/>
      <c r="AM1021" s="58"/>
      <c r="AN1021" s="58"/>
      <c r="AO1021" s="58"/>
      <c r="AP1021" s="315"/>
      <c r="AQ1021" s="315"/>
      <c r="AR1021" s="315"/>
      <c r="AS1021" s="315"/>
      <c r="AT1021" s="58"/>
      <c r="AU1021" s="58"/>
      <c r="AV1021" s="58"/>
      <c r="AW1021" s="58"/>
      <c r="AX1021" s="59"/>
      <c r="AY1021" s="59"/>
      <c r="AZ1021" s="60"/>
      <c r="BA1021" s="60"/>
      <c r="BB1021" s="60"/>
      <c r="BC1021" s="60"/>
      <c r="BD1021" s="59"/>
      <c r="BE1021" s="59"/>
      <c r="BF1021" s="59"/>
      <c r="BG1021" s="59"/>
      <c r="BH1021" s="59"/>
      <c r="BI1021" s="59"/>
      <c r="BJ1021" s="59"/>
      <c r="BK1021" s="59"/>
      <c r="BL1021" s="59"/>
      <c r="BM1021" s="59"/>
      <c r="BN1021" s="59"/>
      <c r="BO1021" s="59"/>
      <c r="BP1021" s="59"/>
      <c r="BQ1021" s="59"/>
      <c r="BR1021" s="59"/>
      <c r="BS1021" s="59"/>
      <c r="BT1021" s="59"/>
      <c r="BU1021" s="59"/>
      <c r="BV1021" s="59"/>
      <c r="BW1021" s="59"/>
      <c r="BX1021" s="59"/>
      <c r="BY1021" s="59"/>
      <c r="BZ1021" s="59"/>
      <c r="CA1021" s="59"/>
      <c r="CB1021" s="59"/>
      <c r="CC1021" s="59"/>
      <c r="CD1021" s="59"/>
      <c r="CE1021" s="59"/>
      <c r="CF1021" s="59"/>
      <c r="CG1021" s="59"/>
      <c r="CH1021" s="59"/>
      <c r="CI1021" s="59"/>
      <c r="CJ1021" s="59"/>
      <c r="CK1021" s="59"/>
      <c r="CL1021" s="59"/>
      <c r="CM1021" s="59"/>
      <c r="CN1021" s="59"/>
      <c r="CO1021" s="59"/>
      <c r="CP1021" s="59"/>
      <c r="CQ1021" s="59"/>
      <c r="CR1021" s="59"/>
      <c r="CS1021" s="59"/>
      <c r="CT1021" s="59"/>
      <c r="CU1021" s="59"/>
      <c r="CV1021" s="59"/>
      <c r="CW1021" s="59"/>
      <c r="CX1021" s="59"/>
      <c r="CY1021" s="59"/>
      <c r="CZ1021" s="59"/>
      <c r="DA1021" s="59"/>
      <c r="DB1021" s="59"/>
      <c r="DC1021" s="59"/>
      <c r="DD1021" s="59"/>
      <c r="DE1021" s="59"/>
      <c r="DF1021" s="59"/>
      <c r="DG1021" s="59"/>
      <c r="DH1021" s="59"/>
      <c r="DI1021" s="59"/>
      <c r="DJ1021" s="59"/>
      <c r="DK1021" s="59"/>
      <c r="DL1021" s="59"/>
      <c r="DM1021" s="59"/>
      <c r="DN1021" s="59"/>
      <c r="DO1021" s="59"/>
      <c r="DP1021" s="59"/>
      <c r="DQ1021" s="59"/>
    </row>
    <row r="1022" spans="1:122" s="65" customFormat="1" x14ac:dyDescent="0.2">
      <c r="A1022" s="100"/>
      <c r="B1022" s="101"/>
      <c r="C1022" s="101"/>
      <c r="D1022" s="101"/>
      <c r="E1022" s="101"/>
      <c r="F1022" s="101"/>
      <c r="U1022" s="98"/>
      <c r="V1022" s="98"/>
      <c r="W1022" s="98"/>
      <c r="X1022" s="98"/>
      <c r="Y1022" s="98"/>
      <c r="Z1022" s="98"/>
      <c r="AA1022" s="315"/>
      <c r="AB1022" s="315"/>
      <c r="AC1022" s="315"/>
      <c r="AD1022" s="315"/>
      <c r="AE1022" s="315"/>
      <c r="AF1022" s="315"/>
      <c r="AG1022" s="315"/>
      <c r="AH1022" s="315"/>
      <c r="AI1022" s="315"/>
      <c r="AJ1022" s="58"/>
      <c r="AK1022" s="58"/>
      <c r="AL1022" s="58"/>
      <c r="AM1022" s="58"/>
      <c r="AN1022" s="58"/>
      <c r="AO1022" s="58"/>
      <c r="AP1022" s="315"/>
      <c r="AQ1022" s="315"/>
      <c r="AR1022" s="315"/>
      <c r="AS1022" s="315"/>
      <c r="AT1022" s="58"/>
      <c r="AU1022" s="58"/>
      <c r="AV1022" s="58"/>
      <c r="AW1022" s="58"/>
      <c r="AX1022" s="59"/>
      <c r="AY1022" s="59"/>
      <c r="AZ1022" s="60"/>
      <c r="BA1022" s="60"/>
      <c r="BB1022" s="60"/>
      <c r="BC1022" s="60"/>
      <c r="BD1022" s="59"/>
      <c r="BE1022" s="59"/>
      <c r="BF1022" s="59"/>
      <c r="BG1022" s="59"/>
      <c r="BH1022" s="59"/>
      <c r="BI1022" s="59"/>
      <c r="BJ1022" s="59"/>
      <c r="BK1022" s="59"/>
      <c r="BL1022" s="59"/>
      <c r="BM1022" s="59"/>
      <c r="BN1022" s="59"/>
      <c r="BO1022" s="59"/>
      <c r="BP1022" s="59"/>
      <c r="BQ1022" s="59"/>
      <c r="BR1022" s="59"/>
      <c r="BS1022" s="59"/>
      <c r="BT1022" s="59"/>
      <c r="BU1022" s="59"/>
      <c r="BV1022" s="59"/>
      <c r="BW1022" s="59"/>
      <c r="BX1022" s="59"/>
      <c r="BY1022" s="59"/>
      <c r="BZ1022" s="59"/>
      <c r="CA1022" s="59"/>
      <c r="CB1022" s="59"/>
      <c r="CC1022" s="59"/>
      <c r="CD1022" s="59"/>
      <c r="CE1022" s="59"/>
      <c r="CF1022" s="59"/>
      <c r="CG1022" s="59"/>
      <c r="CH1022" s="59"/>
      <c r="CI1022" s="59"/>
      <c r="CJ1022" s="59"/>
      <c r="CK1022" s="59"/>
      <c r="CL1022" s="59"/>
      <c r="CM1022" s="59"/>
      <c r="CN1022" s="59"/>
      <c r="CO1022" s="59"/>
      <c r="CP1022" s="59"/>
      <c r="CQ1022" s="59"/>
      <c r="CR1022" s="59"/>
      <c r="CS1022" s="59"/>
      <c r="CT1022" s="59"/>
      <c r="CU1022" s="59"/>
      <c r="CV1022" s="59"/>
      <c r="CW1022" s="59"/>
      <c r="CX1022" s="59"/>
      <c r="CY1022" s="59"/>
      <c r="CZ1022" s="59"/>
      <c r="DA1022" s="59"/>
      <c r="DB1022" s="59"/>
      <c r="DC1022" s="59"/>
      <c r="DD1022" s="59"/>
      <c r="DE1022" s="59"/>
      <c r="DF1022" s="59"/>
      <c r="DG1022" s="59"/>
      <c r="DH1022" s="59"/>
      <c r="DI1022" s="59"/>
      <c r="DJ1022" s="59"/>
      <c r="DK1022" s="59"/>
      <c r="DL1022" s="59"/>
      <c r="DM1022" s="59"/>
      <c r="DN1022" s="59"/>
      <c r="DO1022" s="59"/>
      <c r="DP1022" s="59"/>
      <c r="DQ1022" s="59"/>
    </row>
    <row r="1023" spans="1:122" s="65" customFormat="1" x14ac:dyDescent="0.2">
      <c r="A1023" s="100"/>
      <c r="B1023" s="101"/>
      <c r="C1023" s="101"/>
      <c r="D1023" s="101"/>
      <c r="E1023" s="101"/>
      <c r="F1023" s="101"/>
      <c r="U1023" s="98"/>
      <c r="V1023" s="98"/>
      <c r="W1023" s="98"/>
      <c r="X1023" s="98"/>
      <c r="Y1023" s="98"/>
      <c r="Z1023" s="98"/>
      <c r="AA1023" s="315"/>
      <c r="AB1023" s="315"/>
      <c r="AC1023" s="315"/>
      <c r="AD1023" s="315"/>
      <c r="AE1023" s="315"/>
      <c r="AF1023" s="315"/>
      <c r="AG1023" s="315"/>
      <c r="AH1023" s="315"/>
      <c r="AI1023" s="315"/>
      <c r="AJ1023" s="58"/>
      <c r="AK1023" s="58"/>
      <c r="AL1023" s="58"/>
      <c r="AM1023" s="58"/>
      <c r="AN1023" s="58"/>
      <c r="AO1023" s="58"/>
      <c r="AP1023" s="315"/>
      <c r="AQ1023" s="315"/>
      <c r="AR1023" s="315"/>
      <c r="AS1023" s="315"/>
      <c r="AT1023" s="58"/>
      <c r="AU1023" s="58"/>
      <c r="AV1023" s="58"/>
      <c r="AW1023" s="58"/>
      <c r="AX1023" s="59"/>
      <c r="AY1023" s="59"/>
      <c r="AZ1023" s="60"/>
      <c r="BA1023" s="60"/>
      <c r="BB1023" s="60"/>
      <c r="BC1023" s="60"/>
      <c r="BD1023" s="59"/>
      <c r="BE1023" s="59"/>
      <c r="BF1023" s="59"/>
      <c r="BG1023" s="59"/>
      <c r="BH1023" s="59"/>
      <c r="BI1023" s="59"/>
      <c r="BJ1023" s="59"/>
      <c r="BK1023" s="59"/>
      <c r="BL1023" s="59"/>
      <c r="BM1023" s="59"/>
      <c r="BN1023" s="59"/>
      <c r="BO1023" s="59"/>
      <c r="BP1023" s="59"/>
      <c r="BQ1023" s="59"/>
      <c r="BR1023" s="59"/>
      <c r="BS1023" s="59"/>
      <c r="BT1023" s="59"/>
      <c r="BU1023" s="59"/>
      <c r="BV1023" s="59"/>
      <c r="BW1023" s="59"/>
      <c r="BX1023" s="59"/>
      <c r="BY1023" s="59"/>
      <c r="BZ1023" s="59"/>
      <c r="CA1023" s="59"/>
      <c r="CB1023" s="59"/>
      <c r="CC1023" s="59"/>
      <c r="CD1023" s="59"/>
      <c r="CE1023" s="59"/>
      <c r="CF1023" s="59"/>
      <c r="CG1023" s="59"/>
      <c r="CH1023" s="59"/>
      <c r="CI1023" s="59"/>
      <c r="CJ1023" s="59"/>
      <c r="CK1023" s="59"/>
      <c r="CL1023" s="59"/>
      <c r="CM1023" s="59"/>
      <c r="CN1023" s="59"/>
      <c r="CO1023" s="59"/>
      <c r="CP1023" s="59"/>
      <c r="CQ1023" s="59"/>
      <c r="CR1023" s="59"/>
      <c r="CS1023" s="59"/>
      <c r="CT1023" s="59"/>
      <c r="CU1023" s="59"/>
      <c r="CV1023" s="59"/>
      <c r="CW1023" s="59"/>
      <c r="CX1023" s="59"/>
      <c r="CY1023" s="59"/>
      <c r="CZ1023" s="59"/>
      <c r="DA1023" s="59"/>
      <c r="DB1023" s="59"/>
      <c r="DC1023" s="59"/>
      <c r="DD1023" s="59"/>
      <c r="DE1023" s="59"/>
      <c r="DF1023" s="59"/>
      <c r="DG1023" s="59"/>
      <c r="DH1023" s="59"/>
      <c r="DI1023" s="59"/>
      <c r="DJ1023" s="59"/>
      <c r="DK1023" s="59"/>
      <c r="DL1023" s="59"/>
      <c r="DM1023" s="59"/>
      <c r="DN1023" s="59"/>
      <c r="DO1023" s="59"/>
      <c r="DP1023" s="59"/>
      <c r="DQ1023" s="59"/>
    </row>
    <row r="1024" spans="1:122" s="65" customFormat="1" x14ac:dyDescent="0.2">
      <c r="A1024" s="100"/>
      <c r="B1024" s="101"/>
      <c r="C1024" s="101"/>
      <c r="D1024" s="101"/>
      <c r="E1024" s="101"/>
      <c r="F1024" s="101"/>
      <c r="U1024" s="98"/>
      <c r="V1024" s="98"/>
      <c r="W1024" s="98"/>
      <c r="X1024" s="98"/>
      <c r="Y1024" s="98"/>
      <c r="Z1024" s="98"/>
      <c r="AA1024" s="315"/>
      <c r="AB1024" s="315"/>
      <c r="AC1024" s="315"/>
      <c r="AD1024" s="315"/>
      <c r="AE1024" s="315"/>
      <c r="AF1024" s="315"/>
      <c r="AG1024" s="315"/>
      <c r="AH1024" s="315"/>
      <c r="AI1024" s="315"/>
      <c r="AJ1024" s="58"/>
      <c r="AK1024" s="58"/>
      <c r="AL1024" s="58"/>
      <c r="AM1024" s="58"/>
      <c r="AN1024" s="58"/>
      <c r="AO1024" s="58"/>
      <c r="AP1024" s="315"/>
      <c r="AQ1024" s="315"/>
      <c r="AR1024" s="315"/>
      <c r="AS1024" s="315"/>
      <c r="AT1024" s="58"/>
      <c r="AU1024" s="58"/>
      <c r="AV1024" s="58"/>
      <c r="AW1024" s="58"/>
      <c r="AX1024" s="59"/>
      <c r="AY1024" s="59"/>
      <c r="AZ1024" s="60"/>
      <c r="BA1024" s="60"/>
      <c r="BB1024" s="60"/>
      <c r="BC1024" s="60"/>
      <c r="BD1024" s="59"/>
      <c r="BE1024" s="59"/>
      <c r="BF1024" s="59"/>
      <c r="BG1024" s="59"/>
      <c r="BH1024" s="59"/>
      <c r="BI1024" s="59"/>
      <c r="BJ1024" s="59"/>
      <c r="BK1024" s="59"/>
      <c r="BL1024" s="59"/>
      <c r="BM1024" s="59"/>
      <c r="BN1024" s="59"/>
      <c r="BO1024" s="59"/>
      <c r="BP1024" s="59"/>
      <c r="BQ1024" s="59"/>
      <c r="BR1024" s="59"/>
      <c r="BS1024" s="59"/>
      <c r="BT1024" s="59"/>
      <c r="BU1024" s="59"/>
      <c r="BV1024" s="59"/>
      <c r="BW1024" s="59"/>
      <c r="BX1024" s="59"/>
      <c r="BY1024" s="59"/>
      <c r="BZ1024" s="59"/>
      <c r="CA1024" s="59"/>
      <c r="CB1024" s="59"/>
      <c r="CC1024" s="59"/>
      <c r="CD1024" s="59"/>
      <c r="CE1024" s="59"/>
      <c r="CF1024" s="59"/>
      <c r="CG1024" s="59"/>
      <c r="CH1024" s="59"/>
      <c r="CI1024" s="59"/>
      <c r="CJ1024" s="59"/>
      <c r="CK1024" s="59"/>
      <c r="CL1024" s="59"/>
      <c r="CM1024" s="59"/>
      <c r="CN1024" s="59"/>
      <c r="CO1024" s="59"/>
      <c r="CP1024" s="59"/>
      <c r="CQ1024" s="59"/>
      <c r="CR1024" s="59"/>
      <c r="CS1024" s="59"/>
      <c r="CT1024" s="59"/>
      <c r="CU1024" s="59"/>
      <c r="CV1024" s="59"/>
      <c r="CW1024" s="59"/>
      <c r="CX1024" s="59"/>
      <c r="CY1024" s="59"/>
      <c r="CZ1024" s="59"/>
      <c r="DA1024" s="59"/>
      <c r="DB1024" s="59"/>
      <c r="DC1024" s="59"/>
      <c r="DD1024" s="59"/>
      <c r="DE1024" s="59"/>
      <c r="DF1024" s="59"/>
      <c r="DG1024" s="59"/>
      <c r="DH1024" s="59"/>
      <c r="DI1024" s="59"/>
      <c r="DJ1024" s="59"/>
      <c r="DK1024" s="59"/>
      <c r="DL1024" s="59"/>
      <c r="DM1024" s="59"/>
      <c r="DN1024" s="59"/>
      <c r="DO1024" s="59"/>
      <c r="DP1024" s="59"/>
      <c r="DQ1024" s="59"/>
    </row>
    <row r="1025" spans="1:121" s="65" customFormat="1" x14ac:dyDescent="0.2">
      <c r="A1025" s="100"/>
      <c r="B1025" s="101"/>
      <c r="C1025" s="101"/>
      <c r="D1025" s="101"/>
      <c r="E1025" s="101"/>
      <c r="F1025" s="101"/>
      <c r="U1025" s="98"/>
      <c r="V1025" s="98"/>
      <c r="W1025" s="98"/>
      <c r="X1025" s="98"/>
      <c r="Y1025" s="98"/>
      <c r="Z1025" s="98"/>
      <c r="AA1025" s="315"/>
      <c r="AB1025" s="315"/>
      <c r="AC1025" s="315"/>
      <c r="AD1025" s="315"/>
      <c r="AE1025" s="315"/>
      <c r="AF1025" s="315"/>
      <c r="AG1025" s="315"/>
      <c r="AH1025" s="315"/>
      <c r="AI1025" s="315"/>
      <c r="AJ1025" s="58"/>
      <c r="AK1025" s="58"/>
      <c r="AL1025" s="58"/>
      <c r="AM1025" s="58"/>
      <c r="AN1025" s="58"/>
      <c r="AO1025" s="58"/>
      <c r="AP1025" s="315"/>
      <c r="AQ1025" s="315"/>
      <c r="AR1025" s="315"/>
      <c r="AS1025" s="315"/>
      <c r="AT1025" s="58"/>
      <c r="AU1025" s="58"/>
      <c r="AV1025" s="58"/>
      <c r="AW1025" s="58"/>
      <c r="AX1025" s="59"/>
      <c r="AY1025" s="59"/>
      <c r="AZ1025" s="60"/>
      <c r="BA1025" s="60"/>
      <c r="BB1025" s="60"/>
      <c r="BC1025" s="60"/>
      <c r="BD1025" s="59"/>
      <c r="BE1025" s="59"/>
      <c r="BF1025" s="59"/>
      <c r="BG1025" s="59"/>
      <c r="BH1025" s="59"/>
      <c r="BI1025" s="59"/>
      <c r="BJ1025" s="59"/>
      <c r="BK1025" s="59"/>
      <c r="BL1025" s="59"/>
      <c r="BM1025" s="59"/>
      <c r="BN1025" s="59"/>
      <c r="BO1025" s="59"/>
      <c r="BP1025" s="59"/>
      <c r="BQ1025" s="59"/>
      <c r="BR1025" s="59"/>
      <c r="BS1025" s="59"/>
      <c r="BT1025" s="59"/>
      <c r="BU1025" s="59"/>
      <c r="BV1025" s="59"/>
      <c r="BW1025" s="59"/>
      <c r="BX1025" s="59"/>
      <c r="BY1025" s="59"/>
      <c r="BZ1025" s="59"/>
      <c r="CA1025" s="59"/>
      <c r="CB1025" s="59"/>
      <c r="CC1025" s="59"/>
      <c r="CD1025" s="59"/>
      <c r="CE1025" s="59"/>
      <c r="CF1025" s="59"/>
      <c r="CG1025" s="59"/>
      <c r="CH1025" s="59"/>
      <c r="CI1025" s="59"/>
      <c r="CJ1025" s="59"/>
      <c r="CK1025" s="59"/>
      <c r="CL1025" s="59"/>
      <c r="CM1025" s="59"/>
      <c r="CN1025" s="59"/>
      <c r="CO1025" s="59"/>
      <c r="CP1025" s="59"/>
      <c r="CQ1025" s="59"/>
      <c r="CR1025" s="59"/>
      <c r="CS1025" s="59"/>
      <c r="CT1025" s="59"/>
      <c r="CU1025" s="59"/>
      <c r="CV1025" s="59"/>
      <c r="CW1025" s="59"/>
      <c r="CX1025" s="59"/>
      <c r="CY1025" s="59"/>
      <c r="CZ1025" s="59"/>
      <c r="DA1025" s="59"/>
      <c r="DB1025" s="59"/>
      <c r="DC1025" s="59"/>
      <c r="DD1025" s="59"/>
      <c r="DE1025" s="59"/>
      <c r="DF1025" s="59"/>
      <c r="DG1025" s="59"/>
      <c r="DH1025" s="59"/>
      <c r="DI1025" s="59"/>
      <c r="DJ1025" s="59"/>
      <c r="DK1025" s="59"/>
      <c r="DL1025" s="59"/>
      <c r="DM1025" s="59"/>
      <c r="DN1025" s="59"/>
      <c r="DO1025" s="59"/>
      <c r="DP1025" s="59"/>
      <c r="DQ1025" s="59"/>
    </row>
    <row r="1026" spans="1:121" s="65" customFormat="1" x14ac:dyDescent="0.2">
      <c r="A1026" s="100"/>
      <c r="B1026" s="101"/>
      <c r="C1026" s="101"/>
      <c r="D1026" s="101"/>
      <c r="E1026" s="101"/>
      <c r="F1026" s="101"/>
      <c r="U1026" s="98"/>
      <c r="V1026" s="98"/>
      <c r="W1026" s="98"/>
      <c r="X1026" s="98"/>
      <c r="Y1026" s="98"/>
      <c r="Z1026" s="98"/>
      <c r="AA1026" s="315"/>
      <c r="AB1026" s="315"/>
      <c r="AC1026" s="315"/>
      <c r="AD1026" s="315"/>
      <c r="AE1026" s="315"/>
      <c r="AF1026" s="315"/>
      <c r="AG1026" s="315"/>
      <c r="AH1026" s="315"/>
      <c r="AI1026" s="315"/>
      <c r="AJ1026" s="58"/>
      <c r="AK1026" s="58"/>
      <c r="AL1026" s="58"/>
      <c r="AM1026" s="58"/>
      <c r="AN1026" s="58"/>
      <c r="AO1026" s="58"/>
      <c r="AP1026" s="315"/>
      <c r="AQ1026" s="315"/>
      <c r="AR1026" s="315"/>
      <c r="AS1026" s="315"/>
      <c r="AT1026" s="58"/>
      <c r="AU1026" s="58"/>
      <c r="AV1026" s="58"/>
      <c r="AW1026" s="58"/>
      <c r="AX1026" s="59"/>
      <c r="AY1026" s="59"/>
      <c r="AZ1026" s="60"/>
      <c r="BA1026" s="60"/>
      <c r="BB1026" s="60"/>
      <c r="BC1026" s="60"/>
      <c r="BD1026" s="59"/>
      <c r="BE1026" s="59"/>
      <c r="BF1026" s="59"/>
      <c r="BG1026" s="59"/>
      <c r="BH1026" s="59"/>
      <c r="BI1026" s="59"/>
      <c r="BJ1026" s="59"/>
      <c r="BK1026" s="59"/>
      <c r="BL1026" s="59"/>
      <c r="BM1026" s="59"/>
      <c r="BN1026" s="59"/>
      <c r="BO1026" s="59"/>
      <c r="BP1026" s="59"/>
      <c r="BQ1026" s="59"/>
      <c r="BR1026" s="59"/>
      <c r="BS1026" s="59"/>
      <c r="BT1026" s="59"/>
      <c r="BU1026" s="59"/>
      <c r="BV1026" s="59"/>
      <c r="BW1026" s="59"/>
      <c r="BX1026" s="59"/>
      <c r="BY1026" s="59"/>
      <c r="BZ1026" s="59"/>
      <c r="CA1026" s="59"/>
      <c r="CB1026" s="59"/>
      <c r="CC1026" s="59"/>
      <c r="CD1026" s="59"/>
      <c r="CE1026" s="59"/>
      <c r="CF1026" s="59"/>
      <c r="CG1026" s="59"/>
      <c r="CH1026" s="59"/>
      <c r="CI1026" s="59"/>
      <c r="CJ1026" s="59"/>
      <c r="CK1026" s="59"/>
      <c r="CL1026" s="59"/>
      <c r="CM1026" s="59"/>
      <c r="CN1026" s="59"/>
      <c r="CO1026" s="59"/>
      <c r="CP1026" s="59"/>
      <c r="CQ1026" s="59"/>
      <c r="CR1026" s="59"/>
      <c r="CS1026" s="59"/>
      <c r="CT1026" s="59"/>
      <c r="CU1026" s="59"/>
      <c r="CV1026" s="59"/>
      <c r="CW1026" s="59"/>
      <c r="CX1026" s="59"/>
      <c r="CY1026" s="59"/>
      <c r="CZ1026" s="59"/>
      <c r="DA1026" s="59"/>
      <c r="DB1026" s="59"/>
      <c r="DC1026" s="59"/>
      <c r="DD1026" s="59"/>
      <c r="DE1026" s="59"/>
      <c r="DF1026" s="59"/>
      <c r="DG1026" s="59"/>
      <c r="DH1026" s="59"/>
      <c r="DI1026" s="59"/>
      <c r="DJ1026" s="59"/>
      <c r="DK1026" s="59"/>
      <c r="DL1026" s="59"/>
      <c r="DM1026" s="59"/>
      <c r="DN1026" s="59"/>
      <c r="DO1026" s="59"/>
      <c r="DP1026" s="59"/>
      <c r="DQ1026" s="59"/>
    </row>
    <row r="1027" spans="1:121" s="65" customFormat="1" x14ac:dyDescent="0.2">
      <c r="A1027" s="100"/>
      <c r="B1027" s="101"/>
      <c r="C1027" s="101"/>
      <c r="D1027" s="101"/>
      <c r="E1027" s="101"/>
      <c r="F1027" s="101"/>
      <c r="U1027" s="98"/>
      <c r="V1027" s="98"/>
      <c r="W1027" s="98"/>
      <c r="X1027" s="98"/>
      <c r="Y1027" s="98"/>
      <c r="Z1027" s="98"/>
      <c r="AA1027" s="315"/>
      <c r="AB1027" s="315"/>
      <c r="AC1027" s="315"/>
      <c r="AD1027" s="315"/>
      <c r="AE1027" s="315"/>
      <c r="AF1027" s="315"/>
      <c r="AG1027" s="315"/>
      <c r="AH1027" s="315"/>
      <c r="AI1027" s="315"/>
      <c r="AJ1027" s="58"/>
      <c r="AK1027" s="58"/>
      <c r="AL1027" s="58"/>
      <c r="AM1027" s="58"/>
      <c r="AN1027" s="58"/>
      <c r="AO1027" s="58"/>
      <c r="AP1027" s="315"/>
      <c r="AQ1027" s="315"/>
      <c r="AR1027" s="315"/>
      <c r="AS1027" s="315"/>
      <c r="AT1027" s="58"/>
      <c r="AU1027" s="58"/>
      <c r="AV1027" s="58"/>
      <c r="AW1027" s="58"/>
      <c r="AX1027" s="59"/>
      <c r="AY1027" s="59"/>
      <c r="AZ1027" s="60"/>
      <c r="BA1027" s="60"/>
      <c r="BB1027" s="60"/>
      <c r="BC1027" s="60"/>
      <c r="BD1027" s="59"/>
      <c r="BE1027" s="59"/>
      <c r="BF1027" s="59"/>
      <c r="BG1027" s="59"/>
      <c r="BH1027" s="59"/>
      <c r="BI1027" s="59"/>
      <c r="BJ1027" s="59"/>
      <c r="BK1027" s="59"/>
      <c r="BL1027" s="59"/>
      <c r="BM1027" s="59"/>
      <c r="BN1027" s="59"/>
      <c r="BO1027" s="59"/>
      <c r="BP1027" s="59"/>
      <c r="BQ1027" s="59"/>
      <c r="BR1027" s="59"/>
      <c r="BS1027" s="59"/>
      <c r="BT1027" s="59"/>
      <c r="BU1027" s="59"/>
      <c r="BV1027" s="59"/>
      <c r="BW1027" s="59"/>
      <c r="BX1027" s="59"/>
      <c r="BY1027" s="59"/>
      <c r="BZ1027" s="59"/>
      <c r="CA1027" s="59"/>
      <c r="CB1027" s="59"/>
      <c r="CC1027" s="59"/>
      <c r="CD1027" s="59"/>
      <c r="CE1027" s="59"/>
      <c r="CF1027" s="59"/>
      <c r="CG1027" s="59"/>
      <c r="CH1027" s="59"/>
      <c r="CI1027" s="59"/>
      <c r="CJ1027" s="59"/>
      <c r="CK1027" s="59"/>
      <c r="CL1027" s="59"/>
      <c r="CM1027" s="59"/>
      <c r="CN1027" s="59"/>
      <c r="CO1027" s="59"/>
      <c r="CP1027" s="59"/>
      <c r="CQ1027" s="59"/>
      <c r="CR1027" s="59"/>
      <c r="CS1027" s="59"/>
      <c r="CT1027" s="59"/>
      <c r="CU1027" s="59"/>
      <c r="CV1027" s="59"/>
      <c r="CW1027" s="59"/>
      <c r="CX1027" s="59"/>
      <c r="CY1027" s="59"/>
      <c r="CZ1027" s="59"/>
      <c r="DA1027" s="59"/>
      <c r="DB1027" s="59"/>
      <c r="DC1027" s="59"/>
      <c r="DD1027" s="59"/>
      <c r="DE1027" s="59"/>
      <c r="DF1027" s="59"/>
      <c r="DG1027" s="59"/>
      <c r="DH1027" s="59"/>
      <c r="DI1027" s="59"/>
      <c r="DJ1027" s="59"/>
      <c r="DK1027" s="59"/>
      <c r="DL1027" s="59"/>
      <c r="DM1027" s="59"/>
      <c r="DN1027" s="59"/>
      <c r="DO1027" s="59"/>
      <c r="DP1027" s="59"/>
      <c r="DQ1027" s="59"/>
    </row>
    <row r="1028" spans="1:121" s="65" customFormat="1" x14ac:dyDescent="0.2">
      <c r="A1028" s="100"/>
      <c r="B1028" s="101"/>
      <c r="C1028" s="101"/>
      <c r="D1028" s="101"/>
      <c r="E1028" s="101"/>
      <c r="F1028" s="101"/>
      <c r="U1028" s="98"/>
      <c r="V1028" s="98"/>
      <c r="W1028" s="98"/>
      <c r="X1028" s="98"/>
      <c r="Y1028" s="98"/>
      <c r="Z1028" s="98"/>
      <c r="AA1028" s="315"/>
      <c r="AB1028" s="315"/>
      <c r="AC1028" s="315"/>
      <c r="AD1028" s="315"/>
      <c r="AE1028" s="315"/>
      <c r="AF1028" s="315"/>
      <c r="AG1028" s="315"/>
      <c r="AH1028" s="315"/>
      <c r="AI1028" s="315"/>
      <c r="AJ1028" s="58"/>
      <c r="AK1028" s="58"/>
      <c r="AL1028" s="58"/>
      <c r="AM1028" s="58"/>
      <c r="AN1028" s="58"/>
      <c r="AO1028" s="58"/>
      <c r="AP1028" s="315"/>
      <c r="AQ1028" s="315"/>
      <c r="AR1028" s="315"/>
      <c r="AS1028" s="315"/>
      <c r="AT1028" s="58"/>
      <c r="AU1028" s="58"/>
      <c r="AV1028" s="58"/>
      <c r="AW1028" s="58"/>
      <c r="AX1028" s="59"/>
      <c r="AY1028" s="59"/>
      <c r="AZ1028" s="60"/>
      <c r="BA1028" s="60"/>
      <c r="BB1028" s="60"/>
      <c r="BC1028" s="60"/>
      <c r="BD1028" s="59"/>
      <c r="BE1028" s="59"/>
      <c r="BF1028" s="59"/>
      <c r="BG1028" s="59"/>
      <c r="BH1028" s="59"/>
      <c r="BI1028" s="59"/>
      <c r="BJ1028" s="59"/>
      <c r="BK1028" s="59"/>
      <c r="BL1028" s="59"/>
      <c r="BM1028" s="59"/>
      <c r="BN1028" s="59"/>
      <c r="BO1028" s="59"/>
      <c r="BP1028" s="59"/>
      <c r="BQ1028" s="59"/>
      <c r="BR1028" s="59"/>
      <c r="BS1028" s="59"/>
      <c r="BT1028" s="59"/>
      <c r="BU1028" s="59"/>
      <c r="BV1028" s="59"/>
      <c r="BW1028" s="59"/>
      <c r="BX1028" s="59"/>
      <c r="BY1028" s="59"/>
      <c r="BZ1028" s="59"/>
      <c r="CA1028" s="59"/>
      <c r="CB1028" s="59"/>
      <c r="CC1028" s="59"/>
      <c r="CD1028" s="59"/>
      <c r="CE1028" s="59"/>
      <c r="CF1028" s="59"/>
      <c r="CG1028" s="59"/>
      <c r="CH1028" s="59"/>
      <c r="CI1028" s="59"/>
      <c r="CJ1028" s="59"/>
      <c r="CK1028" s="59"/>
      <c r="CL1028" s="59"/>
      <c r="CM1028" s="59"/>
      <c r="CN1028" s="59"/>
      <c r="CO1028" s="59"/>
      <c r="CP1028" s="59"/>
      <c r="CQ1028" s="59"/>
      <c r="CR1028" s="59"/>
      <c r="CS1028" s="59"/>
      <c r="CT1028" s="59"/>
      <c r="CU1028" s="59"/>
      <c r="CV1028" s="59"/>
      <c r="CW1028" s="59"/>
      <c r="CX1028" s="59"/>
      <c r="CY1028" s="59"/>
      <c r="CZ1028" s="59"/>
      <c r="DA1028" s="59"/>
      <c r="DB1028" s="59"/>
      <c r="DC1028" s="59"/>
      <c r="DD1028" s="59"/>
      <c r="DE1028" s="59"/>
      <c r="DF1028" s="59"/>
      <c r="DG1028" s="59"/>
      <c r="DH1028" s="59"/>
      <c r="DI1028" s="59"/>
      <c r="DJ1028" s="59"/>
      <c r="DK1028" s="59"/>
      <c r="DL1028" s="59"/>
      <c r="DM1028" s="59"/>
      <c r="DN1028" s="59"/>
      <c r="DO1028" s="59"/>
      <c r="DP1028" s="59"/>
      <c r="DQ1028" s="59"/>
    </row>
    <row r="1029" spans="1:121" s="65" customFormat="1" x14ac:dyDescent="0.2">
      <c r="A1029" s="64"/>
      <c r="B1029" s="64"/>
      <c r="C1029" s="64"/>
      <c r="D1029" s="64"/>
      <c r="E1029" s="64"/>
      <c r="F1029" s="64"/>
      <c r="U1029" s="98"/>
      <c r="V1029" s="98"/>
      <c r="W1029" s="98"/>
      <c r="X1029" s="98"/>
      <c r="Y1029" s="98"/>
      <c r="Z1029" s="98"/>
      <c r="AA1029" s="315"/>
      <c r="AB1029" s="315"/>
      <c r="AC1029" s="315"/>
      <c r="AD1029" s="315"/>
      <c r="AE1029" s="315"/>
      <c r="AF1029" s="315"/>
      <c r="AG1029" s="315"/>
      <c r="AH1029" s="315"/>
      <c r="AI1029" s="315"/>
      <c r="AJ1029" s="58"/>
      <c r="AK1029" s="58"/>
      <c r="AL1029" s="58"/>
      <c r="AM1029" s="58"/>
      <c r="AN1029" s="58"/>
      <c r="AO1029" s="58"/>
      <c r="AP1029" s="315"/>
      <c r="AQ1029" s="315"/>
      <c r="AR1029" s="315"/>
      <c r="AS1029" s="315"/>
      <c r="AT1029" s="58"/>
      <c r="AU1029" s="58"/>
      <c r="AV1029" s="58"/>
      <c r="AW1029" s="58"/>
      <c r="AX1029" s="59"/>
      <c r="AY1029" s="59"/>
      <c r="AZ1029" s="60"/>
      <c r="BA1029" s="60"/>
      <c r="BB1029" s="60"/>
      <c r="BC1029" s="60"/>
      <c r="BD1029" s="59"/>
      <c r="BE1029" s="59"/>
      <c r="BF1029" s="59"/>
      <c r="BG1029" s="59"/>
      <c r="BH1029" s="59"/>
      <c r="BI1029" s="59"/>
      <c r="BJ1029" s="59"/>
      <c r="BK1029" s="59"/>
      <c r="BL1029" s="59"/>
      <c r="BM1029" s="59"/>
      <c r="BN1029" s="59"/>
      <c r="BO1029" s="59"/>
      <c r="BP1029" s="59"/>
      <c r="BQ1029" s="59"/>
      <c r="BR1029" s="59"/>
      <c r="BS1029" s="59"/>
      <c r="BT1029" s="59"/>
      <c r="BU1029" s="59"/>
      <c r="BV1029" s="59"/>
      <c r="BW1029" s="59"/>
      <c r="BX1029" s="59"/>
      <c r="BY1029" s="59"/>
      <c r="BZ1029" s="59"/>
      <c r="CA1029" s="59"/>
      <c r="CB1029" s="59"/>
      <c r="CC1029" s="59"/>
      <c r="CD1029" s="59"/>
      <c r="CE1029" s="59"/>
      <c r="CF1029" s="59"/>
      <c r="CG1029" s="59"/>
      <c r="CH1029" s="59"/>
      <c r="CI1029" s="59"/>
      <c r="CJ1029" s="59"/>
      <c r="CK1029" s="59"/>
      <c r="CL1029" s="59"/>
      <c r="CM1029" s="59"/>
      <c r="CN1029" s="59"/>
      <c r="CO1029" s="59"/>
      <c r="CP1029" s="59"/>
      <c r="CQ1029" s="59"/>
      <c r="CR1029" s="59"/>
      <c r="CS1029" s="59"/>
      <c r="CT1029" s="59"/>
      <c r="CU1029" s="59"/>
      <c r="CV1029" s="59"/>
      <c r="CW1029" s="59"/>
      <c r="CX1029" s="59"/>
      <c r="CY1029" s="59"/>
      <c r="CZ1029" s="59"/>
      <c r="DA1029" s="59"/>
      <c r="DB1029" s="59"/>
      <c r="DC1029" s="59"/>
      <c r="DD1029" s="59"/>
      <c r="DE1029" s="59"/>
      <c r="DF1029" s="59"/>
      <c r="DG1029" s="59"/>
      <c r="DH1029" s="59"/>
      <c r="DI1029" s="59"/>
      <c r="DJ1029" s="59"/>
      <c r="DK1029" s="59"/>
      <c r="DL1029" s="59"/>
      <c r="DM1029" s="59"/>
      <c r="DN1029" s="59"/>
      <c r="DO1029" s="59"/>
      <c r="DP1029" s="59"/>
      <c r="DQ1029" s="59"/>
    </row>
  </sheetData>
  <sheetProtection sheet="1" objects="1" scenarios="1"/>
  <mergeCells count="21">
    <mergeCell ref="G30:G35"/>
    <mergeCell ref="G36:G41"/>
    <mergeCell ref="G24:G29"/>
    <mergeCell ref="O24:P24"/>
    <mergeCell ref="Q24:S26"/>
    <mergeCell ref="O25:P25"/>
    <mergeCell ref="O26:P26"/>
    <mergeCell ref="O27:P27"/>
    <mergeCell ref="Q27:S28"/>
    <mergeCell ref="O28:P28"/>
    <mergeCell ref="G12:G17"/>
    <mergeCell ref="G18:G23"/>
    <mergeCell ref="M18:R19"/>
    <mergeCell ref="O21:Q21"/>
    <mergeCell ref="N22:P23"/>
    <mergeCell ref="Q22:S23"/>
    <mergeCell ref="V1:W1"/>
    <mergeCell ref="C2:R2"/>
    <mergeCell ref="V3:W4"/>
    <mergeCell ref="X3:X5"/>
    <mergeCell ref="Y3:Z4"/>
  </mergeCells>
  <conditionalFormatting sqref="M12">
    <cfRule type="expression" dxfId="90" priority="1" stopIfTrue="1">
      <formula>$C$9=0</formula>
    </cfRule>
  </conditionalFormatting>
  <hyperlinks>
    <hyperlink ref="B3" location="Начало!A1" display="Начало"/>
    <hyperlink ref="B4" location="Experiment!A1" display="Experiment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DQ1029"/>
  <sheetViews>
    <sheetView zoomScale="80" zoomScaleNormal="80" workbookViewId="0">
      <selection activeCell="L10" sqref="L10"/>
    </sheetView>
  </sheetViews>
  <sheetFormatPr defaultRowHeight="12.75" x14ac:dyDescent="0.2"/>
  <cols>
    <col min="1" max="1" width="5.85546875" style="64" customWidth="1"/>
    <col min="2" max="6" width="8.7109375" style="64" customWidth="1"/>
    <col min="7" max="7" width="7.85546875" style="64" customWidth="1"/>
    <col min="8" max="9" width="4.85546875" style="64" customWidth="1"/>
    <col min="10" max="10" width="6" style="64" customWidth="1"/>
    <col min="11" max="11" width="15.140625" style="64" customWidth="1"/>
    <col min="12" max="12" width="13.85546875" style="64" customWidth="1"/>
    <col min="13" max="13" width="15.85546875" style="64" customWidth="1"/>
    <col min="14" max="17" width="10.42578125" style="64" customWidth="1"/>
    <col min="18" max="18" width="10.42578125" style="120" customWidth="1"/>
    <col min="19" max="19" width="12.42578125" style="111" customWidth="1"/>
    <col min="20" max="25" width="12.42578125" style="112" customWidth="1"/>
    <col min="26" max="34" width="12.42578125" style="58" customWidth="1"/>
    <col min="35" max="48" width="1.140625" style="58" hidden="1" customWidth="1"/>
    <col min="49" max="49" width="1.140625" style="59" hidden="1" customWidth="1"/>
    <col min="50" max="56" width="12.7109375" style="59" customWidth="1"/>
    <col min="57" max="120" width="9.140625" style="59"/>
    <col min="121" max="16384" width="9.140625" style="64"/>
  </cols>
  <sheetData>
    <row r="1" spans="1:120" s="56" customFormat="1" ht="15" x14ac:dyDescent="0.25">
      <c r="B1" s="277" t="s">
        <v>128</v>
      </c>
      <c r="R1" s="111"/>
      <c r="S1" s="111"/>
      <c r="T1" s="112"/>
      <c r="U1" s="112"/>
      <c r="V1" s="112"/>
      <c r="W1" s="112"/>
      <c r="X1" s="112"/>
      <c r="Y1" s="112"/>
      <c r="Z1" s="58"/>
      <c r="AA1" s="58"/>
      <c r="AB1" s="58"/>
      <c r="AC1" s="610"/>
      <c r="AD1" s="608"/>
      <c r="AE1" s="609"/>
      <c r="AF1" s="609"/>
      <c r="AG1" s="609"/>
      <c r="AH1" s="609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</row>
    <row r="2" spans="1:120" s="56" customFormat="1" ht="15" customHeight="1" x14ac:dyDescent="0.25">
      <c r="B2" s="278" t="s">
        <v>532</v>
      </c>
      <c r="E2" s="826" t="s">
        <v>85</v>
      </c>
      <c r="F2" s="826"/>
      <c r="G2" s="826"/>
      <c r="H2" s="826"/>
      <c r="I2" s="826"/>
      <c r="J2" s="826"/>
      <c r="K2" s="826"/>
      <c r="L2" s="826"/>
      <c r="M2" s="826"/>
      <c r="N2" s="826"/>
      <c r="O2" s="826"/>
      <c r="P2" s="826"/>
      <c r="Q2" s="826"/>
      <c r="R2" s="826"/>
      <c r="S2" s="111"/>
      <c r="T2" s="69" t="s">
        <v>86</v>
      </c>
      <c r="U2" s="64"/>
      <c r="V2" s="64"/>
      <c r="W2" s="64"/>
      <c r="X2" s="64"/>
      <c r="Y2" s="64"/>
      <c r="Z2" s="58"/>
      <c r="AA2" s="58"/>
      <c r="AB2" s="58"/>
      <c r="AC2" s="58"/>
      <c r="AD2" s="58"/>
      <c r="AE2" s="58"/>
      <c r="AF2" s="58"/>
      <c r="AG2" s="58"/>
      <c r="AH2" s="59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</row>
    <row r="3" spans="1:120" s="56" customFormat="1" ht="23.25" customHeight="1" x14ac:dyDescent="0.2">
      <c r="B3" s="843" t="s">
        <v>87</v>
      </c>
      <c r="C3" s="843"/>
      <c r="D3" s="843"/>
      <c r="E3" s="843"/>
      <c r="R3" s="111"/>
      <c r="S3" s="111"/>
      <c r="T3" s="837" t="s">
        <v>88</v>
      </c>
      <c r="U3" s="844" t="s">
        <v>89</v>
      </c>
      <c r="V3" s="844"/>
      <c r="W3" s="80" t="s">
        <v>90</v>
      </c>
      <c r="X3" s="845" t="s">
        <v>89</v>
      </c>
      <c r="Y3" s="845"/>
      <c r="Z3" s="58"/>
      <c r="AA3" s="58"/>
      <c r="AB3" s="58"/>
      <c r="AC3" s="119"/>
      <c r="AD3" s="119"/>
      <c r="AE3" s="119"/>
      <c r="AF3" s="119"/>
      <c r="AG3" s="119"/>
      <c r="AH3" s="59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</row>
    <row r="4" spans="1:120" ht="15" customHeight="1" x14ac:dyDescent="0.2">
      <c r="A4" s="56"/>
      <c r="B4" s="843"/>
      <c r="C4" s="843"/>
      <c r="D4" s="843"/>
      <c r="E4" s="843"/>
      <c r="F4" s="61"/>
      <c r="G4" s="62" t="s">
        <v>534</v>
      </c>
      <c r="H4" s="63"/>
      <c r="I4" s="63"/>
      <c r="J4" s="63"/>
      <c r="K4" s="63"/>
      <c r="L4" s="63"/>
      <c r="M4" s="63"/>
      <c r="N4" s="63"/>
      <c r="O4" s="61"/>
      <c r="P4" s="56"/>
      <c r="Q4" s="56"/>
      <c r="R4" s="111"/>
      <c r="T4" s="837"/>
      <c r="U4" s="80">
        <v>0.05</v>
      </c>
      <c r="V4" s="80">
        <v>0.01</v>
      </c>
      <c r="W4" s="80" t="s">
        <v>91</v>
      </c>
      <c r="X4" s="80">
        <v>0.05</v>
      </c>
      <c r="Y4" s="80">
        <v>0.01</v>
      </c>
      <c r="AC4" s="58" t="str">
        <f>IF(AC18&lt;2,"",PEARSON(AY:AY,AZ:AZ))</f>
        <v/>
      </c>
    </row>
    <row r="5" spans="1:120" ht="15" customHeight="1" x14ac:dyDescent="0.2">
      <c r="A5" s="56"/>
      <c r="B5" s="843"/>
      <c r="C5" s="843"/>
      <c r="D5" s="843"/>
      <c r="E5" s="843"/>
      <c r="F5" s="61"/>
      <c r="G5" s="62" t="s">
        <v>536</v>
      </c>
      <c r="H5" s="61"/>
      <c r="I5" s="61"/>
      <c r="J5" s="61"/>
      <c r="K5" s="61"/>
      <c r="L5" s="61"/>
      <c r="M5" s="61"/>
      <c r="N5" s="61"/>
      <c r="O5" s="61"/>
      <c r="P5" s="56"/>
      <c r="Q5" s="65"/>
      <c r="R5" s="114"/>
      <c r="T5" s="115">
        <v>6</v>
      </c>
      <c r="U5" s="116">
        <v>0.89</v>
      </c>
      <c r="V5" s="116" t="s">
        <v>92</v>
      </c>
      <c r="W5" s="115">
        <v>21</v>
      </c>
      <c r="X5" s="116">
        <v>0.44</v>
      </c>
      <c r="Y5" s="116">
        <v>0.56000000000000005</v>
      </c>
      <c r="AC5" s="58" t="str">
        <f>IF(AC19&lt;2,"",PEARSON(AY:AY,BA:BA))</f>
        <v/>
      </c>
      <c r="AD5" s="58" t="str">
        <f>IF(AD19&lt;2,"",PEARSON(AZ:AZ,BA:BA))</f>
        <v/>
      </c>
    </row>
    <row r="6" spans="1:120" ht="15" customHeight="1" x14ac:dyDescent="0.2">
      <c r="A6" s="56"/>
      <c r="C6" s="61"/>
      <c r="E6" s="61"/>
      <c r="F6" s="61"/>
      <c r="G6" s="62" t="s">
        <v>447</v>
      </c>
      <c r="H6" s="61"/>
      <c r="I6" s="61"/>
      <c r="J6" s="61"/>
      <c r="K6" s="61"/>
      <c r="L6" s="61"/>
      <c r="M6" s="61"/>
      <c r="N6" s="61"/>
      <c r="O6" s="61"/>
      <c r="P6" s="56"/>
      <c r="Q6" s="65"/>
      <c r="R6" s="114"/>
      <c r="T6" s="81">
        <v>7</v>
      </c>
      <c r="U6" s="117">
        <v>0.79</v>
      </c>
      <c r="V6" s="117">
        <v>0.93</v>
      </c>
      <c r="W6" s="81">
        <v>22</v>
      </c>
      <c r="X6" s="117">
        <v>0.43</v>
      </c>
      <c r="Y6" s="117">
        <v>0.55000000000000004</v>
      </c>
      <c r="AC6" s="58" t="str">
        <f>IF(AC20&lt;2,"",PEARSON(AY:AY,BB:BB))</f>
        <v/>
      </c>
      <c r="AD6" s="58" t="str">
        <f>IF(AD20&lt;2,"",PEARSON(AZ:AZ,BB:BB))</f>
        <v/>
      </c>
      <c r="AE6" s="58" t="str">
        <f>IF(AE20&lt;2,"",PEARSON(BA:BA,BB:BB))</f>
        <v/>
      </c>
    </row>
    <row r="7" spans="1:120" ht="15" customHeight="1" x14ac:dyDescent="0.25">
      <c r="A7" s="56"/>
      <c r="B7" s="277"/>
      <c r="C7" s="56"/>
      <c r="D7" s="56"/>
      <c r="F7" s="56"/>
      <c r="G7" s="855" t="s">
        <v>535</v>
      </c>
      <c r="H7" s="855"/>
      <c r="I7" s="855"/>
      <c r="J7" s="855"/>
      <c r="K7" s="855"/>
      <c r="L7" s="855"/>
      <c r="M7" s="855"/>
      <c r="N7" s="855"/>
      <c r="O7" s="855"/>
      <c r="P7" s="855"/>
      <c r="Q7" s="855"/>
      <c r="R7" s="855"/>
      <c r="T7" s="81">
        <v>8</v>
      </c>
      <c r="U7" s="117">
        <v>0.74</v>
      </c>
      <c r="V7" s="117">
        <v>0.88</v>
      </c>
      <c r="W7" s="81">
        <v>23</v>
      </c>
      <c r="X7" s="117">
        <v>0.42</v>
      </c>
      <c r="Y7" s="117">
        <v>0.54</v>
      </c>
      <c r="AC7" s="58" t="str">
        <f>IF(AC21&lt;2,"",PEARSON(AY:AY,BC:BC))</f>
        <v/>
      </c>
      <c r="AD7" s="58" t="str">
        <f>IF(AD21&lt;2,"",PEARSON(AZ:AZ,BC:BC))</f>
        <v/>
      </c>
      <c r="AE7" s="58" t="str">
        <f>IF(AE21&lt;2,"",PEARSON(BA:BA,BC:BC))</f>
        <v/>
      </c>
      <c r="AF7" s="58" t="str">
        <f>IF(AF21&lt;2,"",PEARSON(BB:BB,BC:BC))</f>
        <v/>
      </c>
    </row>
    <row r="8" spans="1:120" ht="15" customHeight="1" x14ac:dyDescent="0.2">
      <c r="A8" s="65"/>
      <c r="B8" s="65"/>
      <c r="C8" s="65"/>
      <c r="D8" s="65"/>
      <c r="E8" s="314" t="s">
        <v>332</v>
      </c>
      <c r="F8" s="65"/>
      <c r="G8" s="855"/>
      <c r="H8" s="855"/>
      <c r="I8" s="855"/>
      <c r="J8" s="855"/>
      <c r="K8" s="855"/>
      <c r="L8" s="855"/>
      <c r="M8" s="855"/>
      <c r="N8" s="855"/>
      <c r="O8" s="855"/>
      <c r="P8" s="855"/>
      <c r="Q8" s="855"/>
      <c r="R8" s="855"/>
      <c r="T8" s="81">
        <v>9</v>
      </c>
      <c r="U8" s="117">
        <v>0.68</v>
      </c>
      <c r="V8" s="117">
        <v>0.83</v>
      </c>
      <c r="W8" s="81">
        <v>24</v>
      </c>
      <c r="X8" s="117">
        <v>0.41</v>
      </c>
      <c r="Y8" s="117">
        <v>0.53</v>
      </c>
    </row>
    <row r="9" spans="1:120" ht="15" customHeight="1" x14ac:dyDescent="0.2">
      <c r="A9" s="291" t="s">
        <v>0</v>
      </c>
      <c r="B9" s="280" t="s">
        <v>240</v>
      </c>
      <c r="C9" s="280" t="s">
        <v>241</v>
      </c>
      <c r="D9" s="280" t="s">
        <v>242</v>
      </c>
      <c r="E9" s="280" t="s">
        <v>243</v>
      </c>
      <c r="F9" s="280" t="s">
        <v>20</v>
      </c>
      <c r="G9" s="56"/>
      <c r="H9" s="56"/>
      <c r="I9" s="56"/>
      <c r="J9" s="56"/>
      <c r="K9" s="56"/>
      <c r="L9" s="65"/>
      <c r="M9" s="56"/>
      <c r="N9" s="56"/>
      <c r="O9" s="56"/>
      <c r="P9" s="56"/>
      <c r="Q9" s="65"/>
      <c r="R9" s="114"/>
      <c r="T9" s="81">
        <v>10</v>
      </c>
      <c r="U9" s="117">
        <v>0.65</v>
      </c>
      <c r="V9" s="117">
        <v>0.79</v>
      </c>
      <c r="W9" s="81">
        <v>25</v>
      </c>
      <c r="X9" s="117">
        <v>0.4</v>
      </c>
      <c r="Y9" s="117">
        <v>0.52</v>
      </c>
      <c r="AY9" s="59" t="s">
        <v>93</v>
      </c>
      <c r="AZ9" s="59" t="s">
        <v>94</v>
      </c>
      <c r="BA9" s="59" t="s">
        <v>95</v>
      </c>
      <c r="BB9" s="59" t="s">
        <v>96</v>
      </c>
      <c r="BC9" s="59" t="s">
        <v>97</v>
      </c>
    </row>
    <row r="10" spans="1:120" ht="15" x14ac:dyDescent="0.2">
      <c r="A10" s="70">
        <v>1</v>
      </c>
      <c r="B10" s="345"/>
      <c r="C10" s="55"/>
      <c r="D10" s="55"/>
      <c r="E10" s="55"/>
      <c r="F10" s="55"/>
      <c r="G10" s="72"/>
      <c r="H10" s="72"/>
      <c r="I10" s="72"/>
      <c r="J10" s="56"/>
      <c r="K10" s="56"/>
      <c r="L10" s="65"/>
      <c r="N10" s="56"/>
      <c r="O10" s="56"/>
      <c r="P10" s="56"/>
      <c r="Q10" s="65"/>
      <c r="R10" s="114"/>
      <c r="S10" s="114"/>
      <c r="T10" s="81">
        <v>11</v>
      </c>
      <c r="U10" s="117">
        <v>0.61</v>
      </c>
      <c r="V10" s="117">
        <v>0.77</v>
      </c>
      <c r="W10" s="81">
        <v>26</v>
      </c>
      <c r="X10" s="117">
        <v>0.39</v>
      </c>
      <c r="Y10" s="117">
        <v>0.51</v>
      </c>
      <c r="AY10" s="59" t="str">
        <f>IF(B10="","",_xlfn.RANK.AVG(B10,$B$10:$B$1009,1))</f>
        <v/>
      </c>
      <c r="AZ10" s="59" t="str">
        <f>IF(C10="","",_xlfn.RANK.AVG(C10,$C$10:$C$1009,1))</f>
        <v/>
      </c>
      <c r="BA10" s="59" t="str">
        <f>IF(D10="","",_xlfn.RANK.AVG(D10,$D$10:$D$1009,1))</f>
        <v/>
      </c>
      <c r="BB10" s="59" t="str">
        <f>IF(E10="","",_xlfn.RANK.AVG(E10,$E$10:$E$1009,1))</f>
        <v/>
      </c>
      <c r="BC10" s="59" t="str">
        <f>IF(F10="","",_xlfn.RANK.AVG(F10,$F$10:$F$1009,1))</f>
        <v/>
      </c>
    </row>
    <row r="11" spans="1:120" ht="15" x14ac:dyDescent="0.2">
      <c r="A11" s="74">
        <v>2</v>
      </c>
      <c r="B11" s="345"/>
      <c r="C11" s="55"/>
      <c r="D11" s="55"/>
      <c r="E11" s="55"/>
      <c r="F11" s="55"/>
      <c r="G11" s="72"/>
      <c r="H11" s="72"/>
      <c r="I11" s="75" t="s">
        <v>444</v>
      </c>
      <c r="J11" s="56"/>
      <c r="K11" s="56"/>
      <c r="L11" s="65"/>
      <c r="M11" s="56"/>
      <c r="N11" s="56"/>
      <c r="O11" s="56"/>
      <c r="Q11" s="76" t="s">
        <v>331</v>
      </c>
      <c r="R11" s="114"/>
      <c r="S11" s="114"/>
      <c r="T11" s="81">
        <v>12</v>
      </c>
      <c r="U11" s="117">
        <v>0.59</v>
      </c>
      <c r="V11" s="117">
        <v>0.75</v>
      </c>
      <c r="W11" s="81">
        <v>27</v>
      </c>
      <c r="X11" s="117">
        <v>0.38</v>
      </c>
      <c r="Y11" s="117">
        <v>0.5</v>
      </c>
      <c r="AY11" s="59" t="str">
        <f t="shared" ref="AY11:AY74" si="0">IF(B11="","",_xlfn.RANK.AVG(B11,$B$10:$B$1009,1))</f>
        <v/>
      </c>
      <c r="AZ11" s="59" t="str">
        <f t="shared" ref="AZ11:AZ74" si="1">IF(C11="","",_xlfn.RANK.AVG(C11,$C$10:$C$1009,1))</f>
        <v/>
      </c>
      <c r="BA11" s="59" t="str">
        <f t="shared" ref="BA11:BA74" si="2">IF(D11="","",_xlfn.RANK.AVG(D11,$D$10:$D$1009,1))</f>
        <v/>
      </c>
      <c r="BB11" s="59" t="str">
        <f t="shared" ref="BB11:BB74" si="3">IF(E11="","",_xlfn.RANK.AVG(E11,$E$10:$E$1009,1))</f>
        <v/>
      </c>
      <c r="BC11" s="59" t="str">
        <f t="shared" ref="BC11:BC74" si="4">IF(F11="","",_xlfn.RANK.AVG(F11,$F$10:$F$1009,1))</f>
        <v/>
      </c>
    </row>
    <row r="12" spans="1:120" ht="15" x14ac:dyDescent="0.2">
      <c r="A12" s="74">
        <v>3</v>
      </c>
      <c r="B12" s="345"/>
      <c r="C12" s="55"/>
      <c r="D12" s="55"/>
      <c r="E12" s="55"/>
      <c r="F12" s="55"/>
      <c r="G12" s="834" t="str">
        <f>B9</f>
        <v>X1</v>
      </c>
      <c r="H12" s="77"/>
      <c r="I12" s="77"/>
      <c r="J12" s="65"/>
      <c r="K12" s="65"/>
      <c r="L12" s="65"/>
      <c r="M12" s="78" t="s">
        <v>69</v>
      </c>
      <c r="N12" s="79" t="str">
        <f>B9</f>
        <v>X1</v>
      </c>
      <c r="O12" s="80" t="str">
        <f>C9</f>
        <v>X2</v>
      </c>
      <c r="P12" s="80" t="str">
        <f>D9</f>
        <v>X3</v>
      </c>
      <c r="Q12" s="80" t="str">
        <f>E9</f>
        <v>X4</v>
      </c>
      <c r="R12" s="80" t="str">
        <f>F9</f>
        <v>X5</v>
      </c>
      <c r="S12" s="114"/>
      <c r="T12" s="81">
        <v>13</v>
      </c>
      <c r="U12" s="117">
        <v>0.56000000000000005</v>
      </c>
      <c r="V12" s="117">
        <v>0.71</v>
      </c>
      <c r="W12" s="81">
        <v>28</v>
      </c>
      <c r="X12" s="117">
        <v>0.38</v>
      </c>
      <c r="Y12" s="117">
        <v>0.49</v>
      </c>
      <c r="AY12" s="59" t="str">
        <f t="shared" si="0"/>
        <v/>
      </c>
      <c r="AZ12" s="59" t="str">
        <f t="shared" si="1"/>
        <v/>
      </c>
      <c r="BA12" s="59" t="str">
        <f t="shared" si="2"/>
        <v/>
      </c>
      <c r="BB12" s="59" t="str">
        <f t="shared" si="3"/>
        <v/>
      </c>
      <c r="BC12" s="59" t="str">
        <f t="shared" si="4"/>
        <v/>
      </c>
    </row>
    <row r="13" spans="1:120" ht="15" x14ac:dyDescent="0.2">
      <c r="A13" s="74">
        <v>4</v>
      </c>
      <c r="B13" s="345"/>
      <c r="C13" s="55"/>
      <c r="D13" s="55"/>
      <c r="E13" s="55"/>
      <c r="F13" s="55"/>
      <c r="G13" s="834"/>
      <c r="H13" s="77"/>
      <c r="I13" s="77"/>
      <c r="J13" s="65"/>
      <c r="K13" s="65"/>
      <c r="L13" s="65"/>
      <c r="M13" s="81" t="str">
        <f>B9</f>
        <v>X1</v>
      </c>
      <c r="N13" s="82">
        <v>1</v>
      </c>
      <c r="O13" s="65"/>
      <c r="R13" s="64"/>
      <c r="S13" s="114"/>
      <c r="T13" s="81">
        <v>14</v>
      </c>
      <c r="U13" s="117">
        <v>0.54</v>
      </c>
      <c r="V13" s="117">
        <v>0.69</v>
      </c>
      <c r="W13" s="81">
        <v>29</v>
      </c>
      <c r="X13" s="117">
        <v>0.37</v>
      </c>
      <c r="Y13" s="117">
        <v>0.48</v>
      </c>
      <c r="AA13" s="119"/>
      <c r="AB13" s="119"/>
      <c r="AY13" s="59" t="str">
        <f t="shared" si="0"/>
        <v/>
      </c>
      <c r="AZ13" s="59" t="str">
        <f t="shared" si="1"/>
        <v/>
      </c>
      <c r="BA13" s="59" t="str">
        <f t="shared" si="2"/>
        <v/>
      </c>
      <c r="BB13" s="59" t="str">
        <f t="shared" si="3"/>
        <v/>
      </c>
      <c r="BC13" s="59" t="str">
        <f t="shared" si="4"/>
        <v/>
      </c>
    </row>
    <row r="14" spans="1:120" ht="15" x14ac:dyDescent="0.2">
      <c r="A14" s="74">
        <v>5</v>
      </c>
      <c r="B14" s="345"/>
      <c r="C14" s="55"/>
      <c r="D14" s="55"/>
      <c r="E14" s="55"/>
      <c r="F14" s="55"/>
      <c r="G14" s="834"/>
      <c r="H14" s="77"/>
      <c r="I14" s="77"/>
      <c r="J14" s="65"/>
      <c r="K14" s="65"/>
      <c r="L14" s="65"/>
      <c r="M14" s="81" t="str">
        <f>C9</f>
        <v>X2</v>
      </c>
      <c r="N14" s="87" t="str">
        <f>IF(AC18&lt;1,"",CONCATENATE(ROUND(AC4,3),AC34))</f>
        <v/>
      </c>
      <c r="O14" s="82">
        <v>1</v>
      </c>
      <c r="P14" s="88"/>
      <c r="Q14" s="88"/>
      <c r="R14" s="65"/>
      <c r="S14" s="114"/>
      <c r="T14" s="81">
        <v>15</v>
      </c>
      <c r="U14" s="117">
        <v>0.52</v>
      </c>
      <c r="V14" s="117">
        <v>0.66</v>
      </c>
      <c r="W14" s="81">
        <v>30</v>
      </c>
      <c r="X14" s="117">
        <v>0.36</v>
      </c>
      <c r="Y14" s="117">
        <v>0.47</v>
      </c>
      <c r="AC14" s="118">
        <f>COUNT(B10:B1009)</f>
        <v>0</v>
      </c>
      <c r="AD14" s="118">
        <f>COUNT(C10:C1009)</f>
        <v>0</v>
      </c>
      <c r="AE14" s="118">
        <f>COUNT(D10:D1009)</f>
        <v>0</v>
      </c>
      <c r="AF14" s="118">
        <f>COUNT(E10:E1009)</f>
        <v>0</v>
      </c>
      <c r="AG14" s="118">
        <f>COUNT(F10:F1009)</f>
        <v>0</v>
      </c>
      <c r="AY14" s="59" t="str">
        <f t="shared" si="0"/>
        <v/>
      </c>
      <c r="AZ14" s="59" t="str">
        <f t="shared" si="1"/>
        <v/>
      </c>
      <c r="BA14" s="59" t="str">
        <f t="shared" si="2"/>
        <v/>
      </c>
      <c r="BB14" s="59" t="str">
        <f t="shared" si="3"/>
        <v/>
      </c>
      <c r="BC14" s="59" t="str">
        <f t="shared" si="4"/>
        <v/>
      </c>
    </row>
    <row r="15" spans="1:120" ht="15" x14ac:dyDescent="0.2">
      <c r="A15" s="74">
        <v>6</v>
      </c>
      <c r="B15" s="345"/>
      <c r="C15" s="55"/>
      <c r="D15" s="55"/>
      <c r="E15" s="55"/>
      <c r="F15" s="55"/>
      <c r="G15" s="834"/>
      <c r="H15" s="77"/>
      <c r="I15" s="77"/>
      <c r="J15" s="65"/>
      <c r="K15" s="65"/>
      <c r="L15" s="65"/>
      <c r="M15" s="81" t="str">
        <f>D9</f>
        <v>X3</v>
      </c>
      <c r="N15" s="87" t="str">
        <f t="shared" ref="N15:Q17" si="5">IF(AC19&lt;1,"",CONCATENATE(ROUND(AC5,3),AC35))</f>
        <v/>
      </c>
      <c r="O15" s="87" t="str">
        <f t="shared" si="5"/>
        <v/>
      </c>
      <c r="P15" s="82">
        <v>1</v>
      </c>
      <c r="R15" s="65"/>
      <c r="S15" s="114"/>
      <c r="T15" s="81">
        <v>16</v>
      </c>
      <c r="U15" s="117">
        <v>0.51</v>
      </c>
      <c r="V15" s="117">
        <v>0.64</v>
      </c>
      <c r="W15" s="81">
        <v>31</v>
      </c>
      <c r="X15" s="117">
        <v>0.36</v>
      </c>
      <c r="Y15" s="117">
        <v>0.46</v>
      </c>
      <c r="AC15" s="118"/>
      <c r="AD15" s="118"/>
      <c r="AY15" s="59" t="str">
        <f t="shared" si="0"/>
        <v/>
      </c>
      <c r="AZ15" s="59" t="str">
        <f t="shared" si="1"/>
        <v/>
      </c>
      <c r="BA15" s="59" t="str">
        <f t="shared" si="2"/>
        <v/>
      </c>
      <c r="BB15" s="59" t="str">
        <f t="shared" si="3"/>
        <v/>
      </c>
      <c r="BC15" s="59" t="str">
        <f t="shared" si="4"/>
        <v/>
      </c>
    </row>
    <row r="16" spans="1:120" ht="15" x14ac:dyDescent="0.2">
      <c r="A16" s="74">
        <v>7</v>
      </c>
      <c r="B16" s="345"/>
      <c r="C16" s="55"/>
      <c r="D16" s="55"/>
      <c r="E16" s="55"/>
      <c r="F16" s="55"/>
      <c r="G16" s="834"/>
      <c r="H16" s="77"/>
      <c r="I16" s="77"/>
      <c r="J16" s="65"/>
      <c r="K16" s="65"/>
      <c r="L16" s="65"/>
      <c r="M16" s="81" t="str">
        <f>E9</f>
        <v>X4</v>
      </c>
      <c r="N16" s="87" t="str">
        <f t="shared" si="5"/>
        <v/>
      </c>
      <c r="O16" s="87" t="str">
        <f t="shared" si="5"/>
        <v/>
      </c>
      <c r="P16" s="87" t="str">
        <f>IF(AE20&lt;1,"",CONCATENATE(ROUND(AE6,3),AE36))</f>
        <v/>
      </c>
      <c r="Q16" s="82">
        <v>1</v>
      </c>
      <c r="R16" s="65"/>
      <c r="S16" s="114"/>
      <c r="T16" s="81">
        <v>17</v>
      </c>
      <c r="U16" s="117">
        <v>0.49</v>
      </c>
      <c r="V16" s="117">
        <v>0.62</v>
      </c>
      <c r="W16" s="81">
        <v>32</v>
      </c>
      <c r="X16" s="117">
        <v>0.36</v>
      </c>
      <c r="Y16" s="117">
        <v>0.45</v>
      </c>
      <c r="AY16" s="59" t="str">
        <f t="shared" si="0"/>
        <v/>
      </c>
      <c r="AZ16" s="59" t="str">
        <f t="shared" si="1"/>
        <v/>
      </c>
      <c r="BA16" s="59" t="str">
        <f t="shared" si="2"/>
        <v/>
      </c>
      <c r="BB16" s="59" t="str">
        <f t="shared" si="3"/>
        <v/>
      </c>
      <c r="BC16" s="59" t="str">
        <f t="shared" si="4"/>
        <v/>
      </c>
    </row>
    <row r="17" spans="1:55" ht="15.75" x14ac:dyDescent="0.2">
      <c r="A17" s="74">
        <v>8</v>
      </c>
      <c r="B17" s="345"/>
      <c r="C17" s="55"/>
      <c r="D17" s="55"/>
      <c r="E17" s="55"/>
      <c r="F17" s="55"/>
      <c r="G17" s="834"/>
      <c r="H17" s="77"/>
      <c r="I17" s="77"/>
      <c r="J17" s="65"/>
      <c r="K17" s="92" t="str">
        <f>B9</f>
        <v>X1</v>
      </c>
      <c r="L17" s="65"/>
      <c r="M17" s="81" t="str">
        <f>F9</f>
        <v>X5</v>
      </c>
      <c r="N17" s="87" t="str">
        <f t="shared" si="5"/>
        <v/>
      </c>
      <c r="O17" s="87" t="str">
        <f t="shared" si="5"/>
        <v/>
      </c>
      <c r="P17" s="87" t="str">
        <f t="shared" si="5"/>
        <v/>
      </c>
      <c r="Q17" s="87" t="str">
        <f t="shared" si="5"/>
        <v/>
      </c>
      <c r="R17" s="82">
        <v>1</v>
      </c>
      <c r="S17" s="114"/>
      <c r="T17" s="81">
        <v>18</v>
      </c>
      <c r="U17" s="117">
        <v>0.48</v>
      </c>
      <c r="V17" s="117">
        <v>0.61</v>
      </c>
      <c r="W17" s="81">
        <v>33</v>
      </c>
      <c r="X17" s="117">
        <v>0.34</v>
      </c>
      <c r="Y17" s="117">
        <v>0.45</v>
      </c>
      <c r="AY17" s="59" t="str">
        <f t="shared" si="0"/>
        <v/>
      </c>
      <c r="AZ17" s="59" t="str">
        <f t="shared" si="1"/>
        <v/>
      </c>
      <c r="BA17" s="59" t="str">
        <f t="shared" si="2"/>
        <v/>
      </c>
      <c r="BB17" s="59" t="str">
        <f t="shared" si="3"/>
        <v/>
      </c>
      <c r="BC17" s="59" t="str">
        <f t="shared" si="4"/>
        <v/>
      </c>
    </row>
    <row r="18" spans="1:55" ht="15" x14ac:dyDescent="0.2">
      <c r="A18" s="74">
        <v>9</v>
      </c>
      <c r="B18" s="345"/>
      <c r="C18" s="55"/>
      <c r="D18" s="55"/>
      <c r="E18" s="55"/>
      <c r="F18" s="55"/>
      <c r="G18" s="834" t="str">
        <f>C9</f>
        <v>X2</v>
      </c>
      <c r="H18" s="77"/>
      <c r="I18" s="77"/>
      <c r="J18" s="65"/>
      <c r="K18" s="65"/>
      <c r="L18" s="65"/>
      <c r="M18" s="835" t="s">
        <v>71</v>
      </c>
      <c r="N18" s="835"/>
      <c r="O18" s="835"/>
      <c r="P18" s="835"/>
      <c r="Q18" s="835"/>
      <c r="R18" s="835"/>
      <c r="S18" s="114"/>
      <c r="T18" s="81">
        <v>19</v>
      </c>
      <c r="U18" s="117">
        <v>0.46</v>
      </c>
      <c r="V18" s="117">
        <v>0.6</v>
      </c>
      <c r="W18" s="81">
        <v>35</v>
      </c>
      <c r="X18" s="117">
        <v>0.33</v>
      </c>
      <c r="Y18" s="117">
        <v>0.43</v>
      </c>
      <c r="AC18" s="118">
        <f>MIN(AC14,AD14)</f>
        <v>0</v>
      </c>
      <c r="AD18" s="118"/>
      <c r="AY18" s="59" t="str">
        <f t="shared" si="0"/>
        <v/>
      </c>
      <c r="AZ18" s="59" t="str">
        <f t="shared" si="1"/>
        <v/>
      </c>
      <c r="BA18" s="59" t="str">
        <f t="shared" si="2"/>
        <v/>
      </c>
      <c r="BB18" s="59" t="str">
        <f t="shared" si="3"/>
        <v/>
      </c>
      <c r="BC18" s="59" t="str">
        <f t="shared" si="4"/>
        <v/>
      </c>
    </row>
    <row r="19" spans="1:55" ht="15" x14ac:dyDescent="0.2">
      <c r="A19" s="74">
        <v>10</v>
      </c>
      <c r="B19" s="345"/>
      <c r="C19" s="55"/>
      <c r="D19" s="55"/>
      <c r="E19" s="55"/>
      <c r="F19" s="55"/>
      <c r="G19" s="834"/>
      <c r="H19" s="77"/>
      <c r="I19" s="77"/>
      <c r="J19" s="65"/>
      <c r="K19" s="65"/>
      <c r="L19" s="65"/>
      <c r="M19" s="835"/>
      <c r="N19" s="835"/>
      <c r="O19" s="835"/>
      <c r="P19" s="835"/>
      <c r="Q19" s="835"/>
      <c r="R19" s="835"/>
      <c r="T19" s="81">
        <v>20</v>
      </c>
      <c r="U19" s="117">
        <v>0.45</v>
      </c>
      <c r="V19" s="117">
        <v>0.57999999999999996</v>
      </c>
      <c r="W19" s="81">
        <v>40</v>
      </c>
      <c r="X19" s="117">
        <v>0.31</v>
      </c>
      <c r="Y19" s="117">
        <v>0.4</v>
      </c>
      <c r="AC19" s="118">
        <f>MIN(AC14,AE14)</f>
        <v>0</v>
      </c>
      <c r="AD19" s="118">
        <f>MIN(AD14,AE14)</f>
        <v>0</v>
      </c>
      <c r="AE19" s="118"/>
      <c r="AY19" s="59" t="str">
        <f t="shared" si="0"/>
        <v/>
      </c>
      <c r="AZ19" s="59" t="str">
        <f t="shared" si="1"/>
        <v/>
      </c>
      <c r="BA19" s="59" t="str">
        <f t="shared" si="2"/>
        <v/>
      </c>
      <c r="BB19" s="59" t="str">
        <f t="shared" si="3"/>
        <v/>
      </c>
      <c r="BC19" s="59" t="str">
        <f t="shared" si="4"/>
        <v/>
      </c>
    </row>
    <row r="20" spans="1:55" ht="15" x14ac:dyDescent="0.2">
      <c r="A20" s="74">
        <v>11</v>
      </c>
      <c r="B20" s="345"/>
      <c r="C20" s="55"/>
      <c r="D20" s="55"/>
      <c r="E20" s="55"/>
      <c r="F20" s="55"/>
      <c r="G20" s="834"/>
      <c r="H20" s="77"/>
      <c r="I20" s="77"/>
      <c r="J20" s="65"/>
      <c r="K20" s="65"/>
      <c r="L20" s="65"/>
      <c r="M20" s="56"/>
      <c r="N20" s="56"/>
      <c r="O20" s="65"/>
      <c r="P20" s="65"/>
      <c r="Q20" s="65"/>
      <c r="R20" s="114"/>
      <c r="T20" s="113"/>
      <c r="U20" s="113"/>
      <c r="V20" s="113"/>
      <c r="W20" s="113"/>
      <c r="X20" s="113"/>
      <c r="Y20" s="113"/>
      <c r="AC20" s="118">
        <f>MIN(AC14,AF14)</f>
        <v>0</v>
      </c>
      <c r="AD20" s="118">
        <f>MIN(AD14,AF14)</f>
        <v>0</v>
      </c>
      <c r="AE20" s="118">
        <f>MIN(AE14,AF14)</f>
        <v>0</v>
      </c>
      <c r="AY20" s="59" t="str">
        <f t="shared" si="0"/>
        <v/>
      </c>
      <c r="AZ20" s="59" t="str">
        <f t="shared" si="1"/>
        <v/>
      </c>
      <c r="BA20" s="59" t="str">
        <f t="shared" si="2"/>
        <v/>
      </c>
      <c r="BB20" s="59" t="str">
        <f t="shared" si="3"/>
        <v/>
      </c>
      <c r="BC20" s="59" t="str">
        <f t="shared" si="4"/>
        <v/>
      </c>
    </row>
    <row r="21" spans="1:55" ht="15" customHeight="1" x14ac:dyDescent="0.2">
      <c r="A21" s="74">
        <v>12</v>
      </c>
      <c r="B21" s="345"/>
      <c r="C21" s="55"/>
      <c r="D21" s="55"/>
      <c r="E21" s="55"/>
      <c r="F21" s="55"/>
      <c r="G21" s="834"/>
      <c r="H21" s="77"/>
      <c r="I21" s="77"/>
      <c r="J21" s="65"/>
      <c r="K21" s="65"/>
      <c r="L21" s="65"/>
      <c r="M21" s="56"/>
      <c r="N21" s="858" t="s">
        <v>77</v>
      </c>
      <c r="O21" s="859"/>
      <c r="P21" s="859"/>
      <c r="Q21" s="859"/>
      <c r="R21" s="858" t="s">
        <v>78</v>
      </c>
      <c r="S21" s="859"/>
      <c r="T21" s="859"/>
      <c r="U21" s="859"/>
      <c r="V21" s="96"/>
      <c r="AC21" s="118">
        <f>MIN(AC14,AG14)</f>
        <v>0</v>
      </c>
      <c r="AD21" s="118">
        <f>MIN(AD14,AG14)</f>
        <v>0</v>
      </c>
      <c r="AE21" s="118">
        <f>MIN(AE14,AG14)</f>
        <v>0</v>
      </c>
      <c r="AF21" s="118">
        <f>MIN(AF14,AG14)</f>
        <v>0</v>
      </c>
      <c r="AY21" s="59" t="str">
        <f t="shared" si="0"/>
        <v/>
      </c>
      <c r="AZ21" s="59" t="str">
        <f t="shared" si="1"/>
        <v/>
      </c>
      <c r="BA21" s="59" t="str">
        <f t="shared" si="2"/>
        <v/>
      </c>
      <c r="BB21" s="59" t="str">
        <f t="shared" si="3"/>
        <v/>
      </c>
      <c r="BC21" s="59" t="str">
        <f t="shared" si="4"/>
        <v/>
      </c>
    </row>
    <row r="22" spans="1:55" ht="15" x14ac:dyDescent="0.2">
      <c r="A22" s="74">
        <v>13</v>
      </c>
      <c r="B22" s="345"/>
      <c r="C22" s="55"/>
      <c r="D22" s="55"/>
      <c r="E22" s="55"/>
      <c r="F22" s="55"/>
      <c r="G22" s="834"/>
      <c r="H22" s="77"/>
      <c r="I22" s="77"/>
      <c r="J22" s="65"/>
      <c r="K22" s="65"/>
      <c r="L22" s="65"/>
      <c r="M22" s="56"/>
      <c r="N22" s="860"/>
      <c r="O22" s="861"/>
      <c r="P22" s="861"/>
      <c r="Q22" s="861"/>
      <c r="R22" s="860"/>
      <c r="S22" s="861"/>
      <c r="T22" s="861"/>
      <c r="U22" s="861"/>
      <c r="V22" s="96"/>
      <c r="AY22" s="59" t="str">
        <f t="shared" si="0"/>
        <v/>
      </c>
      <c r="AZ22" s="59" t="str">
        <f t="shared" si="1"/>
        <v/>
      </c>
      <c r="BA22" s="59" t="str">
        <f t="shared" si="2"/>
        <v/>
      </c>
      <c r="BB22" s="59" t="str">
        <f t="shared" si="3"/>
        <v/>
      </c>
      <c r="BC22" s="59" t="str">
        <f t="shared" si="4"/>
        <v/>
      </c>
    </row>
    <row r="23" spans="1:55" ht="15.75" customHeight="1" x14ac:dyDescent="0.2">
      <c r="A23" s="74">
        <v>14</v>
      </c>
      <c r="B23" s="345"/>
      <c r="C23" s="55"/>
      <c r="D23" s="55"/>
      <c r="E23" s="55"/>
      <c r="F23" s="55"/>
      <c r="G23" s="834"/>
      <c r="H23" s="77"/>
      <c r="I23" s="77"/>
      <c r="J23" s="65"/>
      <c r="K23" s="65"/>
      <c r="L23" s="92" t="str">
        <f>C9</f>
        <v>X2</v>
      </c>
      <c r="M23" s="56"/>
      <c r="N23" s="842" t="s">
        <v>57</v>
      </c>
      <c r="O23" s="842"/>
      <c r="P23" s="842" t="s">
        <v>79</v>
      </c>
      <c r="Q23" s="842"/>
      <c r="R23" s="846" t="s">
        <v>80</v>
      </c>
      <c r="S23" s="847"/>
      <c r="T23" s="847"/>
      <c r="U23" s="848"/>
      <c r="V23" s="95"/>
      <c r="AY23" s="59" t="str">
        <f t="shared" si="0"/>
        <v/>
      </c>
      <c r="AZ23" s="59" t="str">
        <f t="shared" si="1"/>
        <v/>
      </c>
      <c r="BA23" s="59" t="str">
        <f t="shared" si="2"/>
        <v/>
      </c>
      <c r="BB23" s="59" t="str">
        <f t="shared" si="3"/>
        <v/>
      </c>
      <c r="BC23" s="59" t="str">
        <f t="shared" si="4"/>
        <v/>
      </c>
    </row>
    <row r="24" spans="1:55" ht="15" x14ac:dyDescent="0.2">
      <c r="A24" s="74">
        <v>15</v>
      </c>
      <c r="B24" s="345"/>
      <c r="C24" s="55"/>
      <c r="D24" s="55"/>
      <c r="E24" s="55"/>
      <c r="F24" s="55"/>
      <c r="G24" s="834" t="str">
        <f>D9</f>
        <v>X3</v>
      </c>
      <c r="H24" s="77"/>
      <c r="I24" s="77"/>
      <c r="J24" s="65"/>
      <c r="K24" s="65"/>
      <c r="L24" s="65"/>
      <c r="M24" s="56"/>
      <c r="N24" s="842" t="s">
        <v>81</v>
      </c>
      <c r="O24" s="842"/>
      <c r="P24" s="842" t="s">
        <v>82</v>
      </c>
      <c r="Q24" s="842"/>
      <c r="R24" s="849"/>
      <c r="S24" s="850"/>
      <c r="T24" s="850"/>
      <c r="U24" s="851"/>
      <c r="V24" s="95"/>
      <c r="AC24" s="58" t="e">
        <f>ABS(AC4)*SQRT((AC18-2)/(1-AC4^2))</f>
        <v>#VALUE!</v>
      </c>
      <c r="AY24" s="59" t="str">
        <f t="shared" si="0"/>
        <v/>
      </c>
      <c r="AZ24" s="59" t="str">
        <f t="shared" si="1"/>
        <v/>
      </c>
      <c r="BA24" s="59" t="str">
        <f t="shared" si="2"/>
        <v/>
      </c>
      <c r="BB24" s="59" t="str">
        <f t="shared" si="3"/>
        <v/>
      </c>
      <c r="BC24" s="59" t="str">
        <f t="shared" si="4"/>
        <v/>
      </c>
    </row>
    <row r="25" spans="1:55" ht="15" x14ac:dyDescent="0.2">
      <c r="A25" s="74">
        <v>16</v>
      </c>
      <c r="B25" s="345"/>
      <c r="C25" s="55"/>
      <c r="D25" s="55"/>
      <c r="E25" s="55"/>
      <c r="F25" s="55"/>
      <c r="G25" s="834"/>
      <c r="H25" s="77"/>
      <c r="I25" s="77"/>
      <c r="J25" s="65"/>
      <c r="K25" s="65"/>
      <c r="L25" s="65"/>
      <c r="M25" s="56"/>
      <c r="N25" s="842" t="s">
        <v>58</v>
      </c>
      <c r="O25" s="842"/>
      <c r="P25" s="842" t="s">
        <v>59</v>
      </c>
      <c r="Q25" s="842"/>
      <c r="R25" s="852"/>
      <c r="S25" s="853"/>
      <c r="T25" s="853"/>
      <c r="U25" s="854"/>
      <c r="V25" s="95"/>
      <c r="AC25" s="58" t="e">
        <f t="shared" ref="AC25:AF27" si="6">ABS(AC5)*SQRT((AC19-2)/(1-AC5^2))</f>
        <v>#VALUE!</v>
      </c>
      <c r="AD25" s="58" t="e">
        <f t="shared" si="6"/>
        <v>#VALUE!</v>
      </c>
      <c r="AY25" s="59" t="str">
        <f t="shared" si="0"/>
        <v/>
      </c>
      <c r="AZ25" s="59" t="str">
        <f t="shared" si="1"/>
        <v/>
      </c>
      <c r="BA25" s="59" t="str">
        <f t="shared" si="2"/>
        <v/>
      </c>
      <c r="BB25" s="59" t="str">
        <f t="shared" si="3"/>
        <v/>
      </c>
      <c r="BC25" s="59" t="str">
        <f t="shared" si="4"/>
        <v/>
      </c>
    </row>
    <row r="26" spans="1:55" ht="15" x14ac:dyDescent="0.2">
      <c r="A26" s="74">
        <v>17</v>
      </c>
      <c r="B26" s="345"/>
      <c r="C26" s="55"/>
      <c r="D26" s="55"/>
      <c r="E26" s="55"/>
      <c r="F26" s="55"/>
      <c r="G26" s="834"/>
      <c r="H26" s="77"/>
      <c r="I26" s="77"/>
      <c r="J26" s="65"/>
      <c r="K26" s="65"/>
      <c r="L26" s="65"/>
      <c r="M26" s="56"/>
      <c r="N26" s="842" t="s">
        <v>60</v>
      </c>
      <c r="O26" s="842"/>
      <c r="P26" s="842" t="s">
        <v>61</v>
      </c>
      <c r="Q26" s="842"/>
      <c r="R26" s="856" t="s">
        <v>84</v>
      </c>
      <c r="S26" s="856"/>
      <c r="T26" s="856"/>
      <c r="U26" s="856"/>
      <c r="V26" s="95"/>
      <c r="AC26" s="58" t="e">
        <f t="shared" si="6"/>
        <v>#VALUE!</v>
      </c>
      <c r="AD26" s="58" t="e">
        <f t="shared" si="6"/>
        <v>#VALUE!</v>
      </c>
      <c r="AE26" s="58" t="e">
        <f t="shared" si="6"/>
        <v>#VALUE!</v>
      </c>
      <c r="AY26" s="59" t="str">
        <f t="shared" si="0"/>
        <v/>
      </c>
      <c r="AZ26" s="59" t="str">
        <f t="shared" si="1"/>
        <v/>
      </c>
      <c r="BA26" s="59" t="str">
        <f t="shared" si="2"/>
        <v/>
      </c>
      <c r="BB26" s="59" t="str">
        <f t="shared" si="3"/>
        <v/>
      </c>
      <c r="BC26" s="59" t="str">
        <f t="shared" si="4"/>
        <v/>
      </c>
    </row>
    <row r="27" spans="1:55" ht="15" x14ac:dyDescent="0.2">
      <c r="A27" s="74">
        <v>18</v>
      </c>
      <c r="B27" s="345"/>
      <c r="C27" s="55"/>
      <c r="D27" s="55"/>
      <c r="E27" s="55"/>
      <c r="F27" s="55"/>
      <c r="G27" s="834"/>
      <c r="H27" s="77"/>
      <c r="I27" s="77"/>
      <c r="J27" s="65"/>
      <c r="K27" s="65"/>
      <c r="L27" s="65"/>
      <c r="M27" s="56"/>
      <c r="N27" s="857" t="s">
        <v>62</v>
      </c>
      <c r="O27" s="857"/>
      <c r="P27" s="857" t="s">
        <v>63</v>
      </c>
      <c r="Q27" s="857"/>
      <c r="R27" s="856"/>
      <c r="S27" s="856"/>
      <c r="T27" s="856"/>
      <c r="U27" s="856"/>
      <c r="V27" s="95"/>
      <c r="AC27" s="58" t="e">
        <f>ABS(AC7)*SQRT((AC21-2)/(1-AC7^2))</f>
        <v>#VALUE!</v>
      </c>
      <c r="AD27" s="58" t="e">
        <f t="shared" si="6"/>
        <v>#VALUE!</v>
      </c>
      <c r="AE27" s="58" t="e">
        <f t="shared" si="6"/>
        <v>#VALUE!</v>
      </c>
      <c r="AF27" s="58" t="e">
        <f t="shared" si="6"/>
        <v>#VALUE!</v>
      </c>
      <c r="AY27" s="59" t="str">
        <f t="shared" si="0"/>
        <v/>
      </c>
      <c r="AZ27" s="59" t="str">
        <f t="shared" si="1"/>
        <v/>
      </c>
      <c r="BA27" s="59" t="str">
        <f t="shared" si="2"/>
        <v/>
      </c>
      <c r="BB27" s="59" t="str">
        <f t="shared" si="3"/>
        <v/>
      </c>
      <c r="BC27" s="59" t="str">
        <f t="shared" si="4"/>
        <v/>
      </c>
    </row>
    <row r="28" spans="1:55" ht="15" x14ac:dyDescent="0.2">
      <c r="A28" s="74">
        <v>19</v>
      </c>
      <c r="B28" s="345"/>
      <c r="C28" s="55"/>
      <c r="D28" s="55"/>
      <c r="E28" s="55"/>
      <c r="F28" s="55"/>
      <c r="G28" s="834"/>
      <c r="H28" s="77"/>
      <c r="I28" s="77"/>
      <c r="J28" s="65"/>
      <c r="K28" s="65"/>
      <c r="L28" s="65"/>
      <c r="M28" s="56"/>
      <c r="N28" s="56"/>
      <c r="O28" s="65"/>
      <c r="P28" s="65"/>
      <c r="Q28" s="65"/>
      <c r="R28" s="65"/>
      <c r="S28" s="65"/>
      <c r="T28" s="58"/>
      <c r="V28" s="95"/>
      <c r="AY28" s="59" t="str">
        <f t="shared" si="0"/>
        <v/>
      </c>
      <c r="AZ28" s="59" t="str">
        <f t="shared" si="1"/>
        <v/>
      </c>
      <c r="BA28" s="59" t="str">
        <f t="shared" si="2"/>
        <v/>
      </c>
      <c r="BB28" s="59" t="str">
        <f t="shared" si="3"/>
        <v/>
      </c>
      <c r="BC28" s="59" t="str">
        <f t="shared" si="4"/>
        <v/>
      </c>
    </row>
    <row r="29" spans="1:55" ht="15.75" x14ac:dyDescent="0.2">
      <c r="A29" s="74">
        <v>20</v>
      </c>
      <c r="B29" s="345"/>
      <c r="C29" s="55"/>
      <c r="D29" s="55"/>
      <c r="E29" s="55"/>
      <c r="F29" s="55"/>
      <c r="G29" s="834"/>
      <c r="H29" s="77"/>
      <c r="I29" s="77"/>
      <c r="J29" s="65"/>
      <c r="K29" s="65"/>
      <c r="L29" s="65"/>
      <c r="M29" s="92" t="str">
        <f>D9</f>
        <v>X3</v>
      </c>
      <c r="N29" s="56"/>
      <c r="O29" s="65"/>
      <c r="P29" s="65"/>
      <c r="Q29" s="65"/>
      <c r="R29" s="65"/>
      <c r="S29" s="65"/>
      <c r="T29" s="58"/>
      <c r="U29" s="56"/>
      <c r="V29" s="67"/>
      <c r="AC29" s="58" t="e">
        <f>IF(AC4=1,0,TDIST(AC24,AC18-2,2))</f>
        <v>#VALUE!</v>
      </c>
      <c r="AY29" s="59" t="str">
        <f t="shared" si="0"/>
        <v/>
      </c>
      <c r="AZ29" s="59" t="str">
        <f t="shared" si="1"/>
        <v/>
      </c>
      <c r="BA29" s="59" t="str">
        <f t="shared" si="2"/>
        <v/>
      </c>
      <c r="BB29" s="59" t="str">
        <f t="shared" si="3"/>
        <v/>
      </c>
      <c r="BC29" s="59" t="str">
        <f t="shared" si="4"/>
        <v/>
      </c>
    </row>
    <row r="30" spans="1:55" ht="15" x14ac:dyDescent="0.2">
      <c r="A30" s="74">
        <v>21</v>
      </c>
      <c r="B30" s="345"/>
      <c r="C30" s="55"/>
      <c r="D30" s="55"/>
      <c r="E30" s="55"/>
      <c r="F30" s="55"/>
      <c r="G30" s="838" t="str">
        <f>E9</f>
        <v>X4</v>
      </c>
      <c r="H30" s="65"/>
      <c r="I30" s="65"/>
      <c r="J30" s="65"/>
      <c r="K30" s="65"/>
      <c r="L30" s="65"/>
      <c r="N30" s="56"/>
      <c r="O30" s="65"/>
      <c r="P30" s="65"/>
      <c r="Q30" s="65"/>
      <c r="R30" s="65"/>
      <c r="S30" s="65"/>
      <c r="T30" s="58"/>
      <c r="Y30" s="58"/>
      <c r="AC30" s="58" t="e">
        <f>IF(AC5=1,0,TDIST(AC25,AC19-2,2))</f>
        <v>#VALUE!</v>
      </c>
      <c r="AD30" s="58" t="e">
        <f>IF(AD5=1,0,TDIST(AD25,AD19-2,2))</f>
        <v>#VALUE!</v>
      </c>
      <c r="AY30" s="59" t="str">
        <f t="shared" si="0"/>
        <v/>
      </c>
      <c r="AZ30" s="59" t="str">
        <f t="shared" si="1"/>
        <v/>
      </c>
      <c r="BA30" s="59" t="str">
        <f t="shared" si="2"/>
        <v/>
      </c>
      <c r="BB30" s="59" t="str">
        <f t="shared" si="3"/>
        <v/>
      </c>
      <c r="BC30" s="59" t="str">
        <f t="shared" si="4"/>
        <v/>
      </c>
    </row>
    <row r="31" spans="1:55" ht="15" x14ac:dyDescent="0.2">
      <c r="A31" s="74">
        <v>22</v>
      </c>
      <c r="B31" s="345"/>
      <c r="C31" s="55"/>
      <c r="D31" s="55"/>
      <c r="E31" s="55"/>
      <c r="F31" s="55"/>
      <c r="G31" s="838"/>
      <c r="H31" s="65"/>
      <c r="I31" s="65"/>
      <c r="J31" s="65"/>
      <c r="K31" s="65"/>
      <c r="L31" s="65"/>
      <c r="N31" s="56"/>
      <c r="O31" s="65"/>
      <c r="P31" s="65"/>
      <c r="Q31" s="65"/>
      <c r="R31" s="65"/>
      <c r="S31" s="65"/>
      <c r="T31" s="58"/>
      <c r="Y31" s="58"/>
      <c r="AC31" s="58" t="e">
        <f t="shared" ref="AC31:AF32" si="7">IF(AC6=1,0,TDIST(AC26,AC20-2,2))</f>
        <v>#VALUE!</v>
      </c>
      <c r="AD31" s="58" t="e">
        <f t="shared" si="7"/>
        <v>#VALUE!</v>
      </c>
      <c r="AE31" s="58" t="e">
        <f t="shared" si="7"/>
        <v>#VALUE!</v>
      </c>
      <c r="AY31" s="59" t="str">
        <f t="shared" si="0"/>
        <v/>
      </c>
      <c r="AZ31" s="59" t="str">
        <f t="shared" si="1"/>
        <v/>
      </c>
      <c r="BA31" s="59" t="str">
        <f t="shared" si="2"/>
        <v/>
      </c>
      <c r="BB31" s="59" t="str">
        <f t="shared" si="3"/>
        <v/>
      </c>
      <c r="BC31" s="59" t="str">
        <f t="shared" si="4"/>
        <v/>
      </c>
    </row>
    <row r="32" spans="1:55" ht="15" x14ac:dyDescent="0.2">
      <c r="A32" s="74">
        <v>23</v>
      </c>
      <c r="B32" s="345"/>
      <c r="C32" s="55"/>
      <c r="D32" s="55"/>
      <c r="E32" s="55"/>
      <c r="F32" s="55"/>
      <c r="G32" s="838"/>
      <c r="H32" s="65"/>
      <c r="I32" s="65"/>
      <c r="J32" s="65"/>
      <c r="K32" s="65"/>
      <c r="L32" s="65"/>
      <c r="N32" s="56"/>
      <c r="O32" s="56"/>
      <c r="P32" s="68"/>
      <c r="Q32" s="68"/>
      <c r="R32" s="111"/>
      <c r="T32" s="58"/>
      <c r="Y32" s="58"/>
      <c r="AC32" s="58" t="e">
        <f>IF(AC7=1,0,TDIST(AC27,AC21-2,2))</f>
        <v>#VALUE!</v>
      </c>
      <c r="AD32" s="58" t="e">
        <f t="shared" si="7"/>
        <v>#VALUE!</v>
      </c>
      <c r="AE32" s="58" t="e">
        <f t="shared" si="7"/>
        <v>#VALUE!</v>
      </c>
      <c r="AF32" s="58" t="e">
        <f t="shared" si="7"/>
        <v>#VALUE!</v>
      </c>
      <c r="AY32" s="59" t="str">
        <f t="shared" si="0"/>
        <v/>
      </c>
      <c r="AZ32" s="59" t="str">
        <f t="shared" si="1"/>
        <v/>
      </c>
      <c r="BA32" s="59" t="str">
        <f t="shared" si="2"/>
        <v/>
      </c>
      <c r="BB32" s="59" t="str">
        <f t="shared" si="3"/>
        <v/>
      </c>
      <c r="BC32" s="59" t="str">
        <f t="shared" si="4"/>
        <v/>
      </c>
    </row>
    <row r="33" spans="1:121" ht="15" x14ac:dyDescent="0.2">
      <c r="A33" s="74">
        <v>24</v>
      </c>
      <c r="B33" s="345"/>
      <c r="C33" s="55"/>
      <c r="D33" s="55"/>
      <c r="E33" s="55"/>
      <c r="F33" s="55"/>
      <c r="G33" s="838"/>
      <c r="H33" s="65"/>
      <c r="I33" s="65"/>
      <c r="J33" s="65"/>
      <c r="K33" s="65"/>
      <c r="L33" s="65"/>
      <c r="N33" s="56"/>
      <c r="O33" s="56"/>
      <c r="P33" s="68"/>
      <c r="Q33" s="68"/>
      <c r="R33" s="111"/>
      <c r="T33" s="58"/>
      <c r="Y33" s="58"/>
      <c r="AY33" s="59" t="str">
        <f t="shared" si="0"/>
        <v/>
      </c>
      <c r="AZ33" s="59" t="str">
        <f t="shared" si="1"/>
        <v/>
      </c>
      <c r="BA33" s="59" t="str">
        <f t="shared" si="2"/>
        <v/>
      </c>
      <c r="BB33" s="59" t="str">
        <f t="shared" si="3"/>
        <v/>
      </c>
      <c r="BC33" s="59" t="str">
        <f t="shared" si="4"/>
        <v/>
      </c>
    </row>
    <row r="34" spans="1:121" ht="15" x14ac:dyDescent="0.2">
      <c r="A34" s="74">
        <v>25</v>
      </c>
      <c r="B34" s="345"/>
      <c r="C34" s="55"/>
      <c r="D34" s="55"/>
      <c r="E34" s="55"/>
      <c r="F34" s="55"/>
      <c r="G34" s="838"/>
      <c r="H34" s="65"/>
      <c r="I34" s="65"/>
      <c r="J34" s="65"/>
      <c r="K34" s="65"/>
      <c r="L34" s="65"/>
      <c r="N34" s="56"/>
      <c r="O34" s="56"/>
      <c r="P34" s="68"/>
      <c r="Q34" s="68"/>
      <c r="R34" s="111"/>
      <c r="AC34" s="58" t="e">
        <f>IF(AC29&lt;=0.01,"**",IF(AC29&lt;=0.05,"*",""))</f>
        <v>#VALUE!</v>
      </c>
      <c r="AY34" s="59" t="str">
        <f t="shared" si="0"/>
        <v/>
      </c>
      <c r="AZ34" s="59" t="str">
        <f t="shared" si="1"/>
        <v/>
      </c>
      <c r="BA34" s="59" t="str">
        <f t="shared" si="2"/>
        <v/>
      </c>
      <c r="BB34" s="59" t="str">
        <f t="shared" si="3"/>
        <v/>
      </c>
      <c r="BC34" s="59" t="str">
        <f t="shared" si="4"/>
        <v/>
      </c>
    </row>
    <row r="35" spans="1:121" ht="15.75" x14ac:dyDescent="0.2">
      <c r="A35" s="74">
        <v>26</v>
      </c>
      <c r="B35" s="345"/>
      <c r="C35" s="55"/>
      <c r="D35" s="55"/>
      <c r="E35" s="55"/>
      <c r="F35" s="55"/>
      <c r="G35" s="838"/>
      <c r="H35" s="65"/>
      <c r="I35" s="65"/>
      <c r="J35" s="65"/>
      <c r="K35" s="65"/>
      <c r="L35" s="65"/>
      <c r="N35" s="92" t="str">
        <f>E9</f>
        <v>X4</v>
      </c>
      <c r="O35" s="56"/>
      <c r="P35" s="68"/>
      <c r="Q35" s="68"/>
      <c r="R35" s="111"/>
      <c r="AC35" s="58" t="e">
        <f>IF(AC30&lt;=0.01,"**",IF(AC30&lt;=0.05,"*",""))</f>
        <v>#VALUE!</v>
      </c>
      <c r="AD35" s="58" t="e">
        <f>IF(AD30&lt;=0.01,"**",IF(AD30&lt;=0.05,"*",""))</f>
        <v>#VALUE!</v>
      </c>
      <c r="AY35" s="59" t="str">
        <f t="shared" si="0"/>
        <v/>
      </c>
      <c r="AZ35" s="59" t="str">
        <f t="shared" si="1"/>
        <v/>
      </c>
      <c r="BA35" s="59" t="str">
        <f t="shared" si="2"/>
        <v/>
      </c>
      <c r="BB35" s="59" t="str">
        <f t="shared" si="3"/>
        <v/>
      </c>
      <c r="BC35" s="59" t="str">
        <f t="shared" si="4"/>
        <v/>
      </c>
    </row>
    <row r="36" spans="1:121" ht="15" x14ac:dyDescent="0.2">
      <c r="A36" s="74">
        <v>27</v>
      </c>
      <c r="B36" s="345"/>
      <c r="C36" s="55"/>
      <c r="D36" s="55"/>
      <c r="E36" s="55"/>
      <c r="F36" s="55"/>
      <c r="G36" s="838" t="str">
        <f>F9</f>
        <v>X5</v>
      </c>
      <c r="H36" s="65"/>
      <c r="I36" s="65"/>
      <c r="J36" s="65"/>
      <c r="K36" s="65"/>
      <c r="L36" s="65"/>
      <c r="O36" s="56"/>
      <c r="P36" s="68"/>
      <c r="Q36" s="68"/>
      <c r="R36" s="111"/>
      <c r="AC36" s="58" t="e">
        <f>IF(AC31&lt;=0.01,"**",IF(AC31&lt;=0.05,"*",""))</f>
        <v>#VALUE!</v>
      </c>
      <c r="AD36" s="58" t="e">
        <f>IF(AD31&lt;=0.01,"**",IF(AD31&lt;=0.05,"*",""))</f>
        <v>#VALUE!</v>
      </c>
      <c r="AE36" s="58" t="e">
        <f>IF(AE31&lt;=0.01,"**",IF(AE31&lt;=0.05,"*",""))</f>
        <v>#VALUE!</v>
      </c>
      <c r="AY36" s="59" t="str">
        <f t="shared" si="0"/>
        <v/>
      </c>
      <c r="AZ36" s="59" t="str">
        <f t="shared" si="1"/>
        <v/>
      </c>
      <c r="BA36" s="59" t="str">
        <f t="shared" si="2"/>
        <v/>
      </c>
      <c r="BB36" s="59" t="str">
        <f t="shared" si="3"/>
        <v/>
      </c>
      <c r="BC36" s="59" t="str">
        <f t="shared" si="4"/>
        <v/>
      </c>
    </row>
    <row r="37" spans="1:121" ht="15" x14ac:dyDescent="0.2">
      <c r="A37" s="74">
        <v>28</v>
      </c>
      <c r="B37" s="345"/>
      <c r="C37" s="55"/>
      <c r="D37" s="55"/>
      <c r="E37" s="55"/>
      <c r="F37" s="55"/>
      <c r="G37" s="838"/>
      <c r="H37" s="65"/>
      <c r="I37" s="65"/>
      <c r="J37" s="65"/>
      <c r="K37" s="65"/>
      <c r="L37" s="65"/>
      <c r="O37" s="56"/>
      <c r="P37" s="68"/>
      <c r="Q37" s="68"/>
      <c r="R37" s="111"/>
      <c r="V37" s="607"/>
      <c r="W37" s="607"/>
      <c r="X37" s="607"/>
      <c r="Y37" s="607"/>
      <c r="AC37" s="58" t="e">
        <f>IF(AC32&lt;=0.01,"**",IF(AC32&lt;=0.05,"*",""))</f>
        <v>#VALUE!</v>
      </c>
      <c r="AD37" s="58" t="e">
        <f>IF(AD32&lt;=0.01,"**",IF(AD32&lt;=0.05,"*",""))</f>
        <v>#VALUE!</v>
      </c>
      <c r="AE37" s="58" t="e">
        <f>IF(AE32&lt;=0.01,"**",IF(AE32&lt;=0.05,"*",""))</f>
        <v>#VALUE!</v>
      </c>
      <c r="AF37" s="58" t="e">
        <f>IF(AF32&lt;=0.01,"**",IF(AF32&lt;=0.05,"*",""))</f>
        <v>#VALUE!</v>
      </c>
      <c r="AY37" s="59" t="str">
        <f t="shared" si="0"/>
        <v/>
      </c>
      <c r="AZ37" s="59" t="str">
        <f t="shared" si="1"/>
        <v/>
      </c>
      <c r="BA37" s="59" t="str">
        <f t="shared" si="2"/>
        <v/>
      </c>
      <c r="BB37" s="59" t="str">
        <f t="shared" si="3"/>
        <v/>
      </c>
      <c r="BC37" s="59" t="str">
        <f t="shared" si="4"/>
        <v/>
      </c>
    </row>
    <row r="38" spans="1:121" ht="15" x14ac:dyDescent="0.2">
      <c r="A38" s="74">
        <v>29</v>
      </c>
      <c r="B38" s="345"/>
      <c r="C38" s="55"/>
      <c r="D38" s="55"/>
      <c r="E38" s="55"/>
      <c r="F38" s="55"/>
      <c r="G38" s="838"/>
      <c r="H38" s="65"/>
      <c r="I38" s="65"/>
      <c r="J38" s="65"/>
      <c r="K38" s="65"/>
      <c r="L38" s="65"/>
      <c r="O38" s="56"/>
      <c r="P38" s="68"/>
      <c r="Q38" s="68"/>
      <c r="R38" s="111"/>
      <c r="V38" s="607"/>
      <c r="W38" s="607"/>
      <c r="X38" s="607"/>
      <c r="Y38" s="607"/>
      <c r="AY38" s="59" t="str">
        <f t="shared" si="0"/>
        <v/>
      </c>
      <c r="AZ38" s="59" t="str">
        <f t="shared" si="1"/>
        <v/>
      </c>
      <c r="BA38" s="59" t="str">
        <f t="shared" si="2"/>
        <v/>
      </c>
      <c r="BB38" s="59" t="str">
        <f t="shared" si="3"/>
        <v/>
      </c>
      <c r="BC38" s="59" t="str">
        <f t="shared" si="4"/>
        <v/>
      </c>
    </row>
    <row r="39" spans="1:121" ht="15" x14ac:dyDescent="0.2">
      <c r="A39" s="74">
        <v>30</v>
      </c>
      <c r="B39" s="345"/>
      <c r="C39" s="55"/>
      <c r="D39" s="55"/>
      <c r="E39" s="55"/>
      <c r="F39" s="55"/>
      <c r="G39" s="838"/>
      <c r="H39" s="65"/>
      <c r="I39" s="65"/>
      <c r="J39" s="65"/>
      <c r="K39" s="65"/>
      <c r="L39" s="65"/>
      <c r="O39" s="56"/>
      <c r="P39" s="68"/>
      <c r="Q39" s="68"/>
      <c r="R39" s="111"/>
      <c r="V39" s="607"/>
      <c r="W39" s="606"/>
      <c r="X39" s="606"/>
      <c r="Y39" s="315"/>
      <c r="AY39" s="59" t="str">
        <f t="shared" si="0"/>
        <v/>
      </c>
      <c r="AZ39" s="59" t="str">
        <f t="shared" si="1"/>
        <v/>
      </c>
      <c r="BA39" s="59" t="str">
        <f t="shared" si="2"/>
        <v/>
      </c>
      <c r="BB39" s="59" t="str">
        <f t="shared" si="3"/>
        <v/>
      </c>
      <c r="BC39" s="59" t="str">
        <f t="shared" si="4"/>
        <v/>
      </c>
    </row>
    <row r="40" spans="1:121" ht="15" x14ac:dyDescent="0.2">
      <c r="A40" s="74">
        <v>31</v>
      </c>
      <c r="B40" s="345"/>
      <c r="C40" s="55"/>
      <c r="D40" s="55"/>
      <c r="E40" s="55"/>
      <c r="F40" s="55"/>
      <c r="G40" s="838"/>
      <c r="H40" s="65"/>
      <c r="I40" s="65"/>
      <c r="J40" s="65"/>
      <c r="K40" s="65"/>
      <c r="L40" s="65"/>
      <c r="O40" s="56"/>
      <c r="P40" s="68"/>
      <c r="Q40" s="68"/>
      <c r="R40" s="111"/>
      <c r="V40" s="607"/>
      <c r="W40" s="606"/>
      <c r="X40" s="606"/>
      <c r="Y40" s="315"/>
      <c r="AY40" s="59" t="str">
        <f t="shared" si="0"/>
        <v/>
      </c>
      <c r="AZ40" s="59" t="str">
        <f t="shared" si="1"/>
        <v/>
      </c>
      <c r="BA40" s="59" t="str">
        <f t="shared" si="2"/>
        <v/>
      </c>
      <c r="BB40" s="59" t="str">
        <f t="shared" si="3"/>
        <v/>
      </c>
      <c r="BC40" s="59" t="str">
        <f t="shared" si="4"/>
        <v/>
      </c>
    </row>
    <row r="41" spans="1:121" ht="15" x14ac:dyDescent="0.2">
      <c r="A41" s="74">
        <v>32</v>
      </c>
      <c r="B41" s="345"/>
      <c r="C41" s="55"/>
      <c r="D41" s="55"/>
      <c r="E41" s="55"/>
      <c r="F41" s="55"/>
      <c r="G41" s="838"/>
      <c r="H41" s="65"/>
      <c r="I41" s="65"/>
      <c r="J41" s="65"/>
      <c r="K41" s="65"/>
      <c r="L41" s="65"/>
      <c r="O41" s="56"/>
      <c r="P41" s="68"/>
      <c r="Q41" s="68"/>
      <c r="R41" s="111"/>
      <c r="V41" s="607"/>
      <c r="W41" s="606"/>
      <c r="X41" s="606"/>
      <c r="Y41" s="315"/>
      <c r="AY41" s="59" t="str">
        <f t="shared" si="0"/>
        <v/>
      </c>
      <c r="AZ41" s="59" t="str">
        <f t="shared" si="1"/>
        <v/>
      </c>
      <c r="BA41" s="59" t="str">
        <f t="shared" si="2"/>
        <v/>
      </c>
      <c r="BB41" s="59" t="str">
        <f t="shared" si="3"/>
        <v/>
      </c>
      <c r="BC41" s="59" t="str">
        <f t="shared" si="4"/>
        <v/>
      </c>
    </row>
    <row r="42" spans="1:121" s="56" customFormat="1" ht="15" x14ac:dyDescent="0.2">
      <c r="A42" s="74">
        <v>33</v>
      </c>
      <c r="B42" s="345"/>
      <c r="C42" s="55"/>
      <c r="D42" s="55"/>
      <c r="E42" s="55"/>
      <c r="F42" s="55"/>
      <c r="H42" s="65"/>
      <c r="I42" s="65"/>
      <c r="J42" s="65"/>
      <c r="K42" s="65"/>
      <c r="L42" s="65"/>
      <c r="P42" s="68"/>
      <c r="Q42" s="68"/>
      <c r="R42" s="111"/>
      <c r="S42" s="111"/>
      <c r="T42" s="112"/>
      <c r="U42" s="112"/>
      <c r="V42" s="607"/>
      <c r="W42" s="606"/>
      <c r="X42" s="606"/>
      <c r="Y42" s="315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9"/>
      <c r="AX42" s="59"/>
      <c r="AY42" s="59" t="str">
        <f t="shared" si="0"/>
        <v/>
      </c>
      <c r="AZ42" s="59" t="str">
        <f t="shared" si="1"/>
        <v/>
      </c>
      <c r="BA42" s="59" t="str">
        <f t="shared" si="2"/>
        <v/>
      </c>
      <c r="BB42" s="59" t="str">
        <f t="shared" si="3"/>
        <v/>
      </c>
      <c r="BC42" s="59" t="str">
        <f t="shared" si="4"/>
        <v/>
      </c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59"/>
      <c r="DM42" s="59"/>
      <c r="DN42" s="59"/>
      <c r="DO42" s="59"/>
      <c r="DP42" s="59"/>
    </row>
    <row r="43" spans="1:121" s="56" customFormat="1" ht="15" x14ac:dyDescent="0.2">
      <c r="A43" s="74">
        <v>34</v>
      </c>
      <c r="B43" s="345"/>
      <c r="C43" s="55"/>
      <c r="D43" s="55"/>
      <c r="E43" s="55"/>
      <c r="F43" s="55"/>
      <c r="G43" s="65"/>
      <c r="H43" s="65"/>
      <c r="I43" s="65"/>
      <c r="J43" s="65"/>
      <c r="K43" s="65"/>
      <c r="L43" s="65"/>
      <c r="M43" s="65"/>
      <c r="N43" s="65"/>
      <c r="O43" s="65"/>
      <c r="P43" s="93"/>
      <c r="Q43" s="93"/>
      <c r="R43" s="114"/>
      <c r="S43" s="114"/>
      <c r="T43" s="113"/>
      <c r="U43" s="113"/>
      <c r="V43" s="315"/>
      <c r="W43" s="606"/>
      <c r="X43" s="606"/>
      <c r="Y43" s="315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9"/>
      <c r="AX43" s="59"/>
      <c r="AY43" s="59" t="str">
        <f t="shared" si="0"/>
        <v/>
      </c>
      <c r="AZ43" s="59" t="str">
        <f t="shared" si="1"/>
        <v/>
      </c>
      <c r="BA43" s="59" t="str">
        <f t="shared" si="2"/>
        <v/>
      </c>
      <c r="BB43" s="59" t="str">
        <f t="shared" si="3"/>
        <v/>
      </c>
      <c r="BC43" s="59" t="str">
        <f t="shared" si="4"/>
        <v/>
      </c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59"/>
      <c r="DB43" s="59"/>
      <c r="DC43" s="59"/>
      <c r="DD43" s="59"/>
      <c r="DE43" s="59"/>
      <c r="DF43" s="59"/>
      <c r="DG43" s="59"/>
      <c r="DH43" s="59"/>
      <c r="DI43" s="59"/>
      <c r="DJ43" s="59"/>
      <c r="DK43" s="59"/>
      <c r="DL43" s="59"/>
      <c r="DM43" s="59"/>
      <c r="DN43" s="59"/>
      <c r="DO43" s="59"/>
      <c r="DP43" s="59"/>
      <c r="DQ43" s="65"/>
    </row>
    <row r="44" spans="1:121" s="56" customFormat="1" ht="15" x14ac:dyDescent="0.2">
      <c r="A44" s="74">
        <v>35</v>
      </c>
      <c r="B44" s="345"/>
      <c r="C44" s="55"/>
      <c r="D44" s="55"/>
      <c r="E44" s="55"/>
      <c r="F44" s="55"/>
      <c r="G44" s="65"/>
      <c r="H44" s="65"/>
      <c r="I44" s="65"/>
      <c r="J44" s="65"/>
      <c r="K44" s="65"/>
      <c r="L44" s="65"/>
      <c r="M44" s="65"/>
      <c r="N44" s="65"/>
      <c r="O44" s="65"/>
      <c r="P44" s="93"/>
      <c r="Q44" s="93"/>
      <c r="R44" s="114"/>
      <c r="S44" s="114"/>
      <c r="T44" s="113"/>
      <c r="U44" s="113"/>
      <c r="V44" s="315"/>
      <c r="W44" s="315"/>
      <c r="X44" s="315"/>
      <c r="Y44" s="315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9"/>
      <c r="AX44" s="59"/>
      <c r="AY44" s="59" t="str">
        <f t="shared" si="0"/>
        <v/>
      </c>
      <c r="AZ44" s="59" t="str">
        <f t="shared" si="1"/>
        <v/>
      </c>
      <c r="BA44" s="59" t="str">
        <f t="shared" si="2"/>
        <v/>
      </c>
      <c r="BB44" s="59" t="str">
        <f t="shared" si="3"/>
        <v/>
      </c>
      <c r="BC44" s="59" t="str">
        <f t="shared" si="4"/>
        <v/>
      </c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59"/>
      <c r="DM44" s="59"/>
      <c r="DN44" s="59"/>
      <c r="DO44" s="59"/>
      <c r="DP44" s="59"/>
      <c r="DQ44" s="65"/>
    </row>
    <row r="45" spans="1:121" s="56" customFormat="1" ht="15" x14ac:dyDescent="0.2">
      <c r="A45" s="74">
        <v>36</v>
      </c>
      <c r="B45" s="345"/>
      <c r="C45" s="55"/>
      <c r="D45" s="55"/>
      <c r="E45" s="55"/>
      <c r="F45" s="55"/>
      <c r="G45" s="65"/>
      <c r="H45" s="65"/>
      <c r="I45" s="65"/>
      <c r="J45" s="65"/>
      <c r="K45" s="65"/>
      <c r="L45" s="65"/>
      <c r="M45" s="65"/>
      <c r="N45" s="65"/>
      <c r="O45" s="65"/>
      <c r="P45" s="93"/>
      <c r="Q45" s="93"/>
      <c r="R45" s="114"/>
      <c r="S45" s="114"/>
      <c r="T45" s="113"/>
      <c r="U45" s="113"/>
      <c r="V45" s="315"/>
      <c r="W45" s="315"/>
      <c r="X45" s="315"/>
      <c r="Y45" s="315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9"/>
      <c r="AX45" s="59"/>
      <c r="AY45" s="59" t="str">
        <f t="shared" si="0"/>
        <v/>
      </c>
      <c r="AZ45" s="59" t="str">
        <f t="shared" si="1"/>
        <v/>
      </c>
      <c r="BA45" s="59" t="str">
        <f t="shared" si="2"/>
        <v/>
      </c>
      <c r="BB45" s="59" t="str">
        <f t="shared" si="3"/>
        <v/>
      </c>
      <c r="BC45" s="59" t="str">
        <f t="shared" si="4"/>
        <v/>
      </c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59"/>
      <c r="DM45" s="59"/>
      <c r="DN45" s="59"/>
      <c r="DO45" s="59"/>
      <c r="DP45" s="59"/>
      <c r="DQ45" s="65"/>
    </row>
    <row r="46" spans="1:121" s="56" customFormat="1" ht="15" x14ac:dyDescent="0.2">
      <c r="A46" s="74">
        <v>37</v>
      </c>
      <c r="B46" s="345"/>
      <c r="C46" s="55"/>
      <c r="D46" s="55"/>
      <c r="E46" s="55"/>
      <c r="F46" s="55"/>
      <c r="G46" s="65"/>
      <c r="H46" s="65"/>
      <c r="I46" s="65"/>
      <c r="J46" s="65"/>
      <c r="K46" s="65"/>
      <c r="L46" s="65"/>
      <c r="M46" s="65"/>
      <c r="N46" s="65"/>
      <c r="O46" s="65"/>
      <c r="P46" s="93"/>
      <c r="Q46" s="93"/>
      <c r="R46" s="114"/>
      <c r="S46" s="114"/>
      <c r="T46" s="113"/>
      <c r="U46" s="113"/>
      <c r="V46" s="315"/>
      <c r="W46" s="315"/>
      <c r="X46" s="315"/>
      <c r="Y46" s="315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9"/>
      <c r="AX46" s="59"/>
      <c r="AY46" s="59" t="str">
        <f t="shared" si="0"/>
        <v/>
      </c>
      <c r="AZ46" s="59" t="str">
        <f t="shared" si="1"/>
        <v/>
      </c>
      <c r="BA46" s="59" t="str">
        <f t="shared" si="2"/>
        <v/>
      </c>
      <c r="BB46" s="59" t="str">
        <f t="shared" si="3"/>
        <v/>
      </c>
      <c r="BC46" s="59" t="str">
        <f t="shared" si="4"/>
        <v/>
      </c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9"/>
      <c r="DM46" s="59"/>
      <c r="DN46" s="59"/>
      <c r="DO46" s="59"/>
      <c r="DP46" s="59"/>
      <c r="DQ46" s="65"/>
    </row>
    <row r="47" spans="1:121" s="56" customFormat="1" ht="15" x14ac:dyDescent="0.2">
      <c r="A47" s="74">
        <v>38</v>
      </c>
      <c r="B47" s="345"/>
      <c r="C47" s="55"/>
      <c r="D47" s="55"/>
      <c r="E47" s="55"/>
      <c r="F47" s="55"/>
      <c r="G47" s="65"/>
      <c r="H47" s="65"/>
      <c r="I47" s="65"/>
      <c r="J47" s="65"/>
      <c r="K47" s="65"/>
      <c r="L47" s="65"/>
      <c r="M47" s="65"/>
      <c r="N47" s="65"/>
      <c r="O47" s="65"/>
      <c r="P47" s="93"/>
      <c r="Q47" s="93"/>
      <c r="R47" s="114"/>
      <c r="S47" s="114"/>
      <c r="T47" s="113"/>
      <c r="U47" s="113"/>
      <c r="V47" s="315"/>
      <c r="W47" s="315"/>
      <c r="X47" s="315"/>
      <c r="Y47" s="315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9"/>
      <c r="AX47" s="59"/>
      <c r="AY47" s="59" t="str">
        <f t="shared" si="0"/>
        <v/>
      </c>
      <c r="AZ47" s="59" t="str">
        <f t="shared" si="1"/>
        <v/>
      </c>
      <c r="BA47" s="59" t="str">
        <f t="shared" si="2"/>
        <v/>
      </c>
      <c r="BB47" s="59" t="str">
        <f t="shared" si="3"/>
        <v/>
      </c>
      <c r="BC47" s="59" t="str">
        <f t="shared" si="4"/>
        <v/>
      </c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  <c r="DA47" s="59"/>
      <c r="DB47" s="59"/>
      <c r="DC47" s="59"/>
      <c r="DD47" s="59"/>
      <c r="DE47" s="59"/>
      <c r="DF47" s="59"/>
      <c r="DG47" s="59"/>
      <c r="DH47" s="59"/>
      <c r="DI47" s="59"/>
      <c r="DJ47" s="59"/>
      <c r="DK47" s="59"/>
      <c r="DL47" s="59"/>
      <c r="DM47" s="59"/>
      <c r="DN47" s="59"/>
      <c r="DO47" s="59"/>
      <c r="DP47" s="59"/>
      <c r="DQ47" s="65"/>
    </row>
    <row r="48" spans="1:121" s="56" customFormat="1" ht="15" x14ac:dyDescent="0.2">
      <c r="A48" s="74">
        <v>39</v>
      </c>
      <c r="B48" s="345"/>
      <c r="C48" s="55"/>
      <c r="D48" s="55"/>
      <c r="E48" s="55"/>
      <c r="F48" s="55"/>
      <c r="G48" s="65"/>
      <c r="H48" s="65"/>
      <c r="I48" s="65"/>
      <c r="J48" s="65"/>
      <c r="K48" s="65"/>
      <c r="L48" s="65"/>
      <c r="M48" s="65"/>
      <c r="N48" s="65"/>
      <c r="O48" s="65"/>
      <c r="P48" s="93"/>
      <c r="Q48" s="93"/>
      <c r="R48" s="114"/>
      <c r="S48" s="114"/>
      <c r="T48" s="113"/>
      <c r="U48" s="113"/>
      <c r="V48" s="315"/>
      <c r="W48" s="315"/>
      <c r="X48" s="315"/>
      <c r="Y48" s="315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9"/>
      <c r="AX48" s="59"/>
      <c r="AY48" s="59" t="str">
        <f t="shared" si="0"/>
        <v/>
      </c>
      <c r="AZ48" s="59" t="str">
        <f t="shared" si="1"/>
        <v/>
      </c>
      <c r="BA48" s="59" t="str">
        <f t="shared" si="2"/>
        <v/>
      </c>
      <c r="BB48" s="59" t="str">
        <f t="shared" si="3"/>
        <v/>
      </c>
      <c r="BC48" s="59" t="str">
        <f t="shared" si="4"/>
        <v/>
      </c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  <c r="DA48" s="59"/>
      <c r="DB48" s="59"/>
      <c r="DC48" s="59"/>
      <c r="DD48" s="59"/>
      <c r="DE48" s="59"/>
      <c r="DF48" s="59"/>
      <c r="DG48" s="59"/>
      <c r="DH48" s="59"/>
      <c r="DI48" s="59"/>
      <c r="DJ48" s="59"/>
      <c r="DK48" s="59"/>
      <c r="DL48" s="59"/>
      <c r="DM48" s="59"/>
      <c r="DN48" s="59"/>
      <c r="DO48" s="59"/>
      <c r="DP48" s="59"/>
      <c r="DQ48" s="65"/>
    </row>
    <row r="49" spans="1:121" s="56" customFormat="1" ht="15" x14ac:dyDescent="0.2">
      <c r="A49" s="74">
        <v>40</v>
      </c>
      <c r="B49" s="345"/>
      <c r="C49" s="55"/>
      <c r="D49" s="55"/>
      <c r="E49" s="55"/>
      <c r="F49" s="55"/>
      <c r="G49" s="65"/>
      <c r="H49" s="65"/>
      <c r="I49" s="65"/>
      <c r="J49" s="65"/>
      <c r="K49" s="65"/>
      <c r="L49" s="65"/>
      <c r="M49" s="65"/>
      <c r="N49" s="65"/>
      <c r="O49" s="65"/>
      <c r="P49" s="93"/>
      <c r="Q49" s="93"/>
      <c r="R49" s="114"/>
      <c r="S49" s="114"/>
      <c r="T49" s="113"/>
      <c r="U49" s="113"/>
      <c r="V49" s="315"/>
      <c r="W49" s="315"/>
      <c r="X49" s="315"/>
      <c r="Y49" s="315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9"/>
      <c r="AX49" s="59"/>
      <c r="AY49" s="59" t="str">
        <f t="shared" si="0"/>
        <v/>
      </c>
      <c r="AZ49" s="59" t="str">
        <f t="shared" si="1"/>
        <v/>
      </c>
      <c r="BA49" s="59" t="str">
        <f t="shared" si="2"/>
        <v/>
      </c>
      <c r="BB49" s="59" t="str">
        <f t="shared" si="3"/>
        <v/>
      </c>
      <c r="BC49" s="59" t="str">
        <f t="shared" si="4"/>
        <v/>
      </c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H49" s="59"/>
      <c r="DI49" s="59"/>
      <c r="DJ49" s="59"/>
      <c r="DK49" s="59"/>
      <c r="DL49" s="59"/>
      <c r="DM49" s="59"/>
      <c r="DN49" s="59"/>
      <c r="DO49" s="59"/>
      <c r="DP49" s="59"/>
      <c r="DQ49" s="65"/>
    </row>
    <row r="50" spans="1:121" s="56" customFormat="1" ht="15" x14ac:dyDescent="0.2">
      <c r="A50" s="74">
        <v>41</v>
      </c>
      <c r="B50" s="345"/>
      <c r="C50" s="55"/>
      <c r="D50" s="55"/>
      <c r="E50" s="55"/>
      <c r="F50" s="5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114"/>
      <c r="S50" s="114"/>
      <c r="T50" s="113"/>
      <c r="U50" s="113"/>
      <c r="V50" s="315"/>
      <c r="W50" s="315"/>
      <c r="X50" s="315"/>
      <c r="Y50" s="315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9"/>
      <c r="AX50" s="59"/>
      <c r="AY50" s="59" t="str">
        <f t="shared" si="0"/>
        <v/>
      </c>
      <c r="AZ50" s="59" t="str">
        <f t="shared" si="1"/>
        <v/>
      </c>
      <c r="BA50" s="59" t="str">
        <f t="shared" si="2"/>
        <v/>
      </c>
      <c r="BB50" s="59" t="str">
        <f t="shared" si="3"/>
        <v/>
      </c>
      <c r="BC50" s="59" t="str">
        <f t="shared" si="4"/>
        <v/>
      </c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9"/>
      <c r="DM50" s="59"/>
      <c r="DN50" s="59"/>
      <c r="DO50" s="59"/>
      <c r="DP50" s="59"/>
      <c r="DQ50" s="65"/>
    </row>
    <row r="51" spans="1:121" s="56" customFormat="1" ht="15" x14ac:dyDescent="0.2">
      <c r="A51" s="74">
        <v>42</v>
      </c>
      <c r="B51" s="345"/>
      <c r="C51" s="55"/>
      <c r="D51" s="55"/>
      <c r="E51" s="55"/>
      <c r="F51" s="5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114"/>
      <c r="S51" s="114"/>
      <c r="T51" s="113"/>
      <c r="U51" s="113"/>
      <c r="V51" s="113"/>
      <c r="W51" s="113"/>
      <c r="X51" s="113"/>
      <c r="Y51" s="113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9"/>
      <c r="AX51" s="59"/>
      <c r="AY51" s="59" t="str">
        <f t="shared" si="0"/>
        <v/>
      </c>
      <c r="AZ51" s="59" t="str">
        <f t="shared" si="1"/>
        <v/>
      </c>
      <c r="BA51" s="59" t="str">
        <f t="shared" si="2"/>
        <v/>
      </c>
      <c r="BB51" s="59" t="str">
        <f t="shared" si="3"/>
        <v/>
      </c>
      <c r="BC51" s="59" t="str">
        <f t="shared" si="4"/>
        <v/>
      </c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  <c r="DA51" s="59"/>
      <c r="DB51" s="59"/>
      <c r="DC51" s="59"/>
      <c r="DD51" s="59"/>
      <c r="DE51" s="59"/>
      <c r="DF51" s="59"/>
      <c r="DG51" s="59"/>
      <c r="DH51" s="59"/>
      <c r="DI51" s="59"/>
      <c r="DJ51" s="59"/>
      <c r="DK51" s="59"/>
      <c r="DL51" s="59"/>
      <c r="DM51" s="59"/>
      <c r="DN51" s="59"/>
      <c r="DO51" s="59"/>
      <c r="DP51" s="59"/>
      <c r="DQ51" s="65"/>
    </row>
    <row r="52" spans="1:121" s="56" customFormat="1" ht="15" x14ac:dyDescent="0.2">
      <c r="A52" s="74">
        <v>43</v>
      </c>
      <c r="B52" s="345"/>
      <c r="C52" s="55"/>
      <c r="D52" s="55"/>
      <c r="E52" s="55"/>
      <c r="F52" s="5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114"/>
      <c r="S52" s="114"/>
      <c r="T52" s="113"/>
      <c r="U52" s="113"/>
      <c r="V52" s="113"/>
      <c r="W52" s="113"/>
      <c r="X52" s="113"/>
      <c r="Y52" s="113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9"/>
      <c r="AX52" s="59"/>
      <c r="AY52" s="59" t="str">
        <f t="shared" si="0"/>
        <v/>
      </c>
      <c r="AZ52" s="59" t="str">
        <f t="shared" si="1"/>
        <v/>
      </c>
      <c r="BA52" s="59" t="str">
        <f t="shared" si="2"/>
        <v/>
      </c>
      <c r="BB52" s="59" t="str">
        <f t="shared" si="3"/>
        <v/>
      </c>
      <c r="BC52" s="59" t="str">
        <f t="shared" si="4"/>
        <v/>
      </c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  <c r="DA52" s="59"/>
      <c r="DB52" s="59"/>
      <c r="DC52" s="59"/>
      <c r="DD52" s="59"/>
      <c r="DE52" s="59"/>
      <c r="DF52" s="59"/>
      <c r="DG52" s="59"/>
      <c r="DH52" s="59"/>
      <c r="DI52" s="59"/>
      <c r="DJ52" s="59"/>
      <c r="DK52" s="59"/>
      <c r="DL52" s="59"/>
      <c r="DM52" s="59"/>
      <c r="DN52" s="59"/>
      <c r="DO52" s="59"/>
      <c r="DP52" s="59"/>
      <c r="DQ52" s="65"/>
    </row>
    <row r="53" spans="1:121" s="56" customFormat="1" ht="15" x14ac:dyDescent="0.2">
      <c r="A53" s="74">
        <v>44</v>
      </c>
      <c r="B53" s="345"/>
      <c r="C53" s="55"/>
      <c r="D53" s="55"/>
      <c r="E53" s="55"/>
      <c r="F53" s="5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114"/>
      <c r="S53" s="114"/>
      <c r="T53" s="113"/>
      <c r="U53" s="113"/>
      <c r="V53" s="113"/>
      <c r="W53" s="113"/>
      <c r="X53" s="113"/>
      <c r="Y53" s="113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9"/>
      <c r="AX53" s="59"/>
      <c r="AY53" s="59" t="str">
        <f t="shared" si="0"/>
        <v/>
      </c>
      <c r="AZ53" s="59" t="str">
        <f t="shared" si="1"/>
        <v/>
      </c>
      <c r="BA53" s="59" t="str">
        <f t="shared" si="2"/>
        <v/>
      </c>
      <c r="BB53" s="59" t="str">
        <f t="shared" si="3"/>
        <v/>
      </c>
      <c r="BC53" s="59" t="str">
        <f t="shared" si="4"/>
        <v/>
      </c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  <c r="DA53" s="59"/>
      <c r="DB53" s="59"/>
      <c r="DC53" s="59"/>
      <c r="DD53" s="59"/>
      <c r="DE53" s="59"/>
      <c r="DF53" s="59"/>
      <c r="DG53" s="59"/>
      <c r="DH53" s="59"/>
      <c r="DI53" s="59"/>
      <c r="DJ53" s="59"/>
      <c r="DK53" s="59"/>
      <c r="DL53" s="59"/>
      <c r="DM53" s="59"/>
      <c r="DN53" s="59"/>
      <c r="DO53" s="59"/>
      <c r="DP53" s="59"/>
      <c r="DQ53" s="65"/>
    </row>
    <row r="54" spans="1:121" s="56" customFormat="1" ht="15" x14ac:dyDescent="0.2">
      <c r="A54" s="74">
        <v>45</v>
      </c>
      <c r="B54" s="345"/>
      <c r="C54" s="55"/>
      <c r="D54" s="55"/>
      <c r="E54" s="55"/>
      <c r="F54" s="5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114"/>
      <c r="S54" s="114"/>
      <c r="T54" s="113"/>
      <c r="U54" s="113"/>
      <c r="V54" s="113"/>
      <c r="W54" s="113"/>
      <c r="X54" s="113"/>
      <c r="Y54" s="113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9"/>
      <c r="AX54" s="59"/>
      <c r="AY54" s="59" t="str">
        <f t="shared" si="0"/>
        <v/>
      </c>
      <c r="AZ54" s="59" t="str">
        <f t="shared" si="1"/>
        <v/>
      </c>
      <c r="BA54" s="59" t="str">
        <f t="shared" si="2"/>
        <v/>
      </c>
      <c r="BB54" s="59" t="str">
        <f t="shared" si="3"/>
        <v/>
      </c>
      <c r="BC54" s="59" t="str">
        <f t="shared" si="4"/>
        <v/>
      </c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  <c r="DA54" s="59"/>
      <c r="DB54" s="59"/>
      <c r="DC54" s="59"/>
      <c r="DD54" s="59"/>
      <c r="DE54" s="59"/>
      <c r="DF54" s="59"/>
      <c r="DG54" s="59"/>
      <c r="DH54" s="59"/>
      <c r="DI54" s="59"/>
      <c r="DJ54" s="59"/>
      <c r="DK54" s="59"/>
      <c r="DL54" s="59"/>
      <c r="DM54" s="59"/>
      <c r="DN54" s="59"/>
      <c r="DO54" s="59"/>
      <c r="DP54" s="59"/>
      <c r="DQ54" s="65"/>
    </row>
    <row r="55" spans="1:121" s="56" customFormat="1" ht="15" x14ac:dyDescent="0.2">
      <c r="A55" s="74">
        <v>46</v>
      </c>
      <c r="B55" s="345"/>
      <c r="C55" s="55"/>
      <c r="D55" s="55"/>
      <c r="E55" s="55"/>
      <c r="F55" s="5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114"/>
      <c r="S55" s="114"/>
      <c r="T55" s="113"/>
      <c r="U55" s="113"/>
      <c r="V55" s="113"/>
      <c r="W55" s="113"/>
      <c r="X55" s="113"/>
      <c r="Y55" s="113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9"/>
      <c r="AX55" s="59"/>
      <c r="AY55" s="59" t="str">
        <f t="shared" si="0"/>
        <v/>
      </c>
      <c r="AZ55" s="59" t="str">
        <f t="shared" si="1"/>
        <v/>
      </c>
      <c r="BA55" s="59" t="str">
        <f t="shared" si="2"/>
        <v/>
      </c>
      <c r="BB55" s="59" t="str">
        <f t="shared" si="3"/>
        <v/>
      </c>
      <c r="BC55" s="59" t="str">
        <f t="shared" si="4"/>
        <v/>
      </c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  <c r="DA55" s="59"/>
      <c r="DB55" s="59"/>
      <c r="DC55" s="59"/>
      <c r="DD55" s="59"/>
      <c r="DE55" s="59"/>
      <c r="DF55" s="59"/>
      <c r="DG55" s="59"/>
      <c r="DH55" s="59"/>
      <c r="DI55" s="59"/>
      <c r="DJ55" s="59"/>
      <c r="DK55" s="59"/>
      <c r="DL55" s="59"/>
      <c r="DM55" s="59"/>
      <c r="DN55" s="59"/>
      <c r="DO55" s="59"/>
      <c r="DP55" s="59"/>
      <c r="DQ55" s="65"/>
    </row>
    <row r="56" spans="1:121" s="56" customFormat="1" ht="15" x14ac:dyDescent="0.2">
      <c r="A56" s="74">
        <v>47</v>
      </c>
      <c r="B56" s="345"/>
      <c r="C56" s="55"/>
      <c r="D56" s="55"/>
      <c r="E56" s="55"/>
      <c r="F56" s="5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114"/>
      <c r="S56" s="114"/>
      <c r="T56" s="113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9"/>
      <c r="AX56" s="59"/>
      <c r="AY56" s="59" t="str">
        <f t="shared" si="0"/>
        <v/>
      </c>
      <c r="AZ56" s="59" t="str">
        <f t="shared" si="1"/>
        <v/>
      </c>
      <c r="BA56" s="59" t="str">
        <f t="shared" si="2"/>
        <v/>
      </c>
      <c r="BB56" s="59" t="str">
        <f t="shared" si="3"/>
        <v/>
      </c>
      <c r="BC56" s="59" t="str">
        <f t="shared" si="4"/>
        <v/>
      </c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9"/>
      <c r="DM56" s="59"/>
      <c r="DN56" s="59"/>
      <c r="DO56" s="59"/>
      <c r="DP56" s="59"/>
      <c r="DQ56" s="65"/>
    </row>
    <row r="57" spans="1:121" s="56" customFormat="1" ht="15" x14ac:dyDescent="0.2">
      <c r="A57" s="74">
        <v>48</v>
      </c>
      <c r="B57" s="345"/>
      <c r="C57" s="55"/>
      <c r="D57" s="55"/>
      <c r="E57" s="55"/>
      <c r="F57" s="5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114"/>
      <c r="S57" s="114"/>
      <c r="T57" s="113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9"/>
      <c r="AX57" s="59"/>
      <c r="AY57" s="59" t="str">
        <f t="shared" si="0"/>
        <v/>
      </c>
      <c r="AZ57" s="59" t="str">
        <f t="shared" si="1"/>
        <v/>
      </c>
      <c r="BA57" s="59" t="str">
        <f t="shared" si="2"/>
        <v/>
      </c>
      <c r="BB57" s="59" t="str">
        <f t="shared" si="3"/>
        <v/>
      </c>
      <c r="BC57" s="59" t="str">
        <f t="shared" si="4"/>
        <v/>
      </c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  <c r="DA57" s="59"/>
      <c r="DB57" s="59"/>
      <c r="DC57" s="59"/>
      <c r="DD57" s="59"/>
      <c r="DE57" s="59"/>
      <c r="DF57" s="59"/>
      <c r="DG57" s="59"/>
      <c r="DH57" s="59"/>
      <c r="DI57" s="59"/>
      <c r="DJ57" s="59"/>
      <c r="DK57" s="59"/>
      <c r="DL57" s="59"/>
      <c r="DM57" s="59"/>
      <c r="DN57" s="59"/>
      <c r="DO57" s="59"/>
      <c r="DP57" s="59"/>
      <c r="DQ57" s="65"/>
    </row>
    <row r="58" spans="1:121" s="56" customFormat="1" ht="15" x14ac:dyDescent="0.2">
      <c r="A58" s="74">
        <v>49</v>
      </c>
      <c r="B58" s="345"/>
      <c r="C58" s="55"/>
      <c r="D58" s="55"/>
      <c r="E58" s="55"/>
      <c r="F58" s="5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114"/>
      <c r="S58" s="114"/>
      <c r="T58" s="113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9"/>
      <c r="AX58" s="59"/>
      <c r="AY58" s="59" t="str">
        <f t="shared" si="0"/>
        <v/>
      </c>
      <c r="AZ58" s="59" t="str">
        <f t="shared" si="1"/>
        <v/>
      </c>
      <c r="BA58" s="59" t="str">
        <f t="shared" si="2"/>
        <v/>
      </c>
      <c r="BB58" s="59" t="str">
        <f t="shared" si="3"/>
        <v/>
      </c>
      <c r="BC58" s="59" t="str">
        <f t="shared" si="4"/>
        <v/>
      </c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  <c r="DA58" s="59"/>
      <c r="DB58" s="59"/>
      <c r="DC58" s="59"/>
      <c r="DD58" s="59"/>
      <c r="DE58" s="59"/>
      <c r="DF58" s="59"/>
      <c r="DG58" s="59"/>
      <c r="DH58" s="59"/>
      <c r="DI58" s="59"/>
      <c r="DJ58" s="59"/>
      <c r="DK58" s="59"/>
      <c r="DL58" s="59"/>
      <c r="DM58" s="59"/>
      <c r="DN58" s="59"/>
      <c r="DO58" s="59"/>
      <c r="DP58" s="59"/>
      <c r="DQ58" s="65"/>
    </row>
    <row r="59" spans="1:121" s="56" customFormat="1" ht="15" x14ac:dyDescent="0.2">
      <c r="A59" s="74">
        <v>50</v>
      </c>
      <c r="B59" s="345"/>
      <c r="C59" s="55"/>
      <c r="D59" s="55"/>
      <c r="E59" s="55"/>
      <c r="F59" s="5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114"/>
      <c r="S59" s="114"/>
      <c r="T59" s="113"/>
      <c r="U59" s="58"/>
      <c r="V59" s="58" t="s">
        <v>22</v>
      </c>
      <c r="W59" s="58">
        <f>MIN(AY10:AY1009)</f>
        <v>0</v>
      </c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9"/>
      <c r="AX59" s="59"/>
      <c r="AY59" s="59" t="str">
        <f t="shared" si="0"/>
        <v/>
      </c>
      <c r="AZ59" s="59" t="str">
        <f t="shared" si="1"/>
        <v/>
      </c>
      <c r="BA59" s="59" t="str">
        <f t="shared" si="2"/>
        <v/>
      </c>
      <c r="BB59" s="59" t="str">
        <f t="shared" si="3"/>
        <v/>
      </c>
      <c r="BC59" s="59" t="str">
        <f t="shared" si="4"/>
        <v/>
      </c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  <c r="DA59" s="59"/>
      <c r="DB59" s="59"/>
      <c r="DC59" s="59"/>
      <c r="DD59" s="59"/>
      <c r="DE59" s="59"/>
      <c r="DF59" s="59"/>
      <c r="DG59" s="59"/>
      <c r="DH59" s="59"/>
      <c r="DI59" s="59"/>
      <c r="DJ59" s="59"/>
      <c r="DK59" s="59"/>
      <c r="DL59" s="59"/>
      <c r="DM59" s="59"/>
      <c r="DN59" s="59"/>
      <c r="DO59" s="59"/>
      <c r="DP59" s="59"/>
      <c r="DQ59" s="65"/>
    </row>
    <row r="60" spans="1:121" s="56" customFormat="1" ht="15" x14ac:dyDescent="0.2">
      <c r="A60" s="74">
        <v>51</v>
      </c>
      <c r="B60" s="345"/>
      <c r="C60" s="55"/>
      <c r="D60" s="55"/>
      <c r="E60" s="55"/>
      <c r="F60" s="5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114"/>
      <c r="S60" s="114"/>
      <c r="T60" s="113"/>
      <c r="U60" s="58"/>
      <c r="V60" s="58" t="s">
        <v>35</v>
      </c>
      <c r="W60" s="58">
        <f>MAX(AY10:AY1009)</f>
        <v>0</v>
      </c>
      <c r="X60" s="58" t="s">
        <v>72</v>
      </c>
      <c r="Y60" s="58"/>
      <c r="Z60" s="58"/>
      <c r="AA60" s="58"/>
      <c r="AB60" s="58" t="s">
        <v>22</v>
      </c>
      <c r="AC60" s="58">
        <f>MIN(AZ10:AZ1009)</f>
        <v>0</v>
      </c>
      <c r="AD60" s="58" t="s">
        <v>72</v>
      </c>
      <c r="AE60" s="58"/>
      <c r="AF60" s="58"/>
      <c r="AG60" s="58"/>
      <c r="AH60" s="58" t="s">
        <v>22</v>
      </c>
      <c r="AI60" s="58">
        <f>MIN(BA10:BA1009)</f>
        <v>0</v>
      </c>
      <c r="AJ60" s="58" t="s">
        <v>72</v>
      </c>
      <c r="AK60" s="58"/>
      <c r="AL60" s="58"/>
      <c r="AM60" s="58"/>
      <c r="AN60" s="58" t="s">
        <v>22</v>
      </c>
      <c r="AO60" s="58">
        <f>MIN(BB10:BB1009)</f>
        <v>0</v>
      </c>
      <c r="AP60" s="58" t="s">
        <v>72</v>
      </c>
      <c r="AQ60" s="58"/>
      <c r="AR60" s="58"/>
      <c r="AS60" s="58" t="s">
        <v>22</v>
      </c>
      <c r="AT60" s="58">
        <f>MIN(BC10:BC1009)</f>
        <v>0</v>
      </c>
      <c r="AU60" s="58" t="s">
        <v>72</v>
      </c>
      <c r="AV60" s="58"/>
      <c r="AW60" s="59"/>
      <c r="AX60" s="59" t="s">
        <v>22</v>
      </c>
      <c r="AY60" s="59" t="str">
        <f t="shared" si="0"/>
        <v/>
      </c>
      <c r="AZ60" s="59" t="str">
        <f t="shared" si="1"/>
        <v/>
      </c>
      <c r="BA60" s="59" t="str">
        <f t="shared" si="2"/>
        <v/>
      </c>
      <c r="BB60" s="59" t="str">
        <f t="shared" si="3"/>
        <v/>
      </c>
      <c r="BC60" s="59" t="str">
        <f t="shared" si="4"/>
        <v/>
      </c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  <c r="DA60" s="59"/>
      <c r="DB60" s="59"/>
      <c r="DC60" s="59"/>
      <c r="DD60" s="59"/>
      <c r="DE60" s="59"/>
      <c r="DF60" s="59"/>
      <c r="DG60" s="59"/>
      <c r="DH60" s="59"/>
      <c r="DI60" s="59"/>
      <c r="DJ60" s="59"/>
      <c r="DK60" s="59"/>
      <c r="DL60" s="59"/>
      <c r="DM60" s="59"/>
      <c r="DN60" s="59"/>
      <c r="DO60" s="59"/>
      <c r="DP60" s="59"/>
      <c r="DQ60" s="65"/>
    </row>
    <row r="61" spans="1:121" s="56" customFormat="1" ht="15" x14ac:dyDescent="0.2">
      <c r="A61" s="74">
        <v>52</v>
      </c>
      <c r="B61" s="345"/>
      <c r="C61" s="55"/>
      <c r="D61" s="55"/>
      <c r="E61" s="55"/>
      <c r="F61" s="5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114"/>
      <c r="S61" s="114"/>
      <c r="T61" s="113"/>
      <c r="U61" s="58"/>
      <c r="V61" s="58" t="s">
        <v>73</v>
      </c>
      <c r="W61" s="58" t="e">
        <f>AVERAGE(AY10:AY1009)</f>
        <v>#DIV/0!</v>
      </c>
      <c r="X61" s="58">
        <f>+(W60-W59)/20</f>
        <v>0</v>
      </c>
      <c r="Y61" s="58" t="s">
        <v>74</v>
      </c>
      <c r="Z61" s="58" t="s">
        <v>75</v>
      </c>
      <c r="AA61" s="58"/>
      <c r="AB61" s="58" t="s">
        <v>35</v>
      </c>
      <c r="AC61" s="58">
        <f>MAX(AZ10:AZ1009)</f>
        <v>0</v>
      </c>
      <c r="AD61" s="58">
        <f>+(AC61-AC60)/20</f>
        <v>0</v>
      </c>
      <c r="AE61" s="58" t="s">
        <v>74</v>
      </c>
      <c r="AF61" s="58" t="s">
        <v>75</v>
      </c>
      <c r="AG61" s="58"/>
      <c r="AH61" s="58" t="s">
        <v>35</v>
      </c>
      <c r="AI61" s="58">
        <f>MAX(BA10:BA1009)</f>
        <v>0</v>
      </c>
      <c r="AJ61" s="58">
        <f>+(AI61-AI60)/20</f>
        <v>0</v>
      </c>
      <c r="AK61" s="58" t="s">
        <v>74</v>
      </c>
      <c r="AL61" s="58" t="s">
        <v>75</v>
      </c>
      <c r="AM61" s="58"/>
      <c r="AN61" s="58" t="s">
        <v>35</v>
      </c>
      <c r="AO61" s="58">
        <f>MAX(BB10:BB1009)</f>
        <v>0</v>
      </c>
      <c r="AP61" s="58">
        <f>+(AO61-AO60)/20</f>
        <v>0</v>
      </c>
      <c r="AQ61" s="58" t="s">
        <v>74</v>
      </c>
      <c r="AR61" s="58" t="s">
        <v>75</v>
      </c>
      <c r="AS61" s="58" t="s">
        <v>35</v>
      </c>
      <c r="AT61" s="58">
        <f>MAX(BC10:BC1009)</f>
        <v>0</v>
      </c>
      <c r="AU61" s="58">
        <f>+(AT61-AT60)/20</f>
        <v>0</v>
      </c>
      <c r="AV61" s="58" t="s">
        <v>74</v>
      </c>
      <c r="AW61" s="59" t="s">
        <v>75</v>
      </c>
      <c r="AX61" s="59" t="s">
        <v>35</v>
      </c>
      <c r="AY61" s="59" t="str">
        <f t="shared" si="0"/>
        <v/>
      </c>
      <c r="AZ61" s="59" t="str">
        <f t="shared" si="1"/>
        <v/>
      </c>
      <c r="BA61" s="59" t="str">
        <f t="shared" si="2"/>
        <v/>
      </c>
      <c r="BB61" s="59" t="str">
        <f t="shared" si="3"/>
        <v/>
      </c>
      <c r="BC61" s="59" t="str">
        <f t="shared" si="4"/>
        <v/>
      </c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  <c r="DA61" s="59"/>
      <c r="DB61" s="59"/>
      <c r="DC61" s="59"/>
      <c r="DD61" s="59"/>
      <c r="DE61" s="59"/>
      <c r="DF61" s="59"/>
      <c r="DG61" s="59"/>
      <c r="DH61" s="59"/>
      <c r="DI61" s="59"/>
      <c r="DJ61" s="59"/>
      <c r="DK61" s="59"/>
      <c r="DL61" s="59"/>
      <c r="DM61" s="59"/>
      <c r="DN61" s="59"/>
      <c r="DO61" s="59"/>
      <c r="DP61" s="59"/>
      <c r="DQ61" s="65"/>
    </row>
    <row r="62" spans="1:121" s="56" customFormat="1" ht="15" x14ac:dyDescent="0.2">
      <c r="A62" s="74">
        <v>53</v>
      </c>
      <c r="B62" s="345"/>
      <c r="C62" s="55"/>
      <c r="D62" s="55"/>
      <c r="E62" s="55"/>
      <c r="F62" s="5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114"/>
      <c r="S62" s="114"/>
      <c r="T62" s="113"/>
      <c r="U62" s="58"/>
      <c r="V62" s="58"/>
      <c r="W62" s="58">
        <v>1</v>
      </c>
      <c r="X62" s="58" t="s">
        <v>76</v>
      </c>
      <c r="Y62" s="58" t="e">
        <f>STDEV(AY10:AY1009)</f>
        <v>#DIV/0!</v>
      </c>
      <c r="Z62" s="58"/>
      <c r="AA62" s="58"/>
      <c r="AB62" s="58" t="s">
        <v>73</v>
      </c>
      <c r="AC62" s="58" t="e">
        <f>AVERAGE(AZ10:AZ1009)</f>
        <v>#DIV/0!</v>
      </c>
      <c r="AD62" s="58" t="s">
        <v>76</v>
      </c>
      <c r="AE62" s="58" t="e">
        <f>STDEV(AZ10:AZ1009)</f>
        <v>#DIV/0!</v>
      </c>
      <c r="AF62" s="58"/>
      <c r="AG62" s="58"/>
      <c r="AH62" s="58" t="s">
        <v>73</v>
      </c>
      <c r="AI62" s="58" t="e">
        <f>AVERAGE(BA10:BA1009)</f>
        <v>#DIV/0!</v>
      </c>
      <c r="AJ62" s="58" t="s">
        <v>76</v>
      </c>
      <c r="AK62" s="58" t="e">
        <f>STDEV(BA10:BA1009)</f>
        <v>#DIV/0!</v>
      </c>
      <c r="AL62" s="58"/>
      <c r="AM62" s="58"/>
      <c r="AN62" s="58" t="s">
        <v>73</v>
      </c>
      <c r="AO62" s="58" t="e">
        <f>AVERAGE(BB10:BB1009)</f>
        <v>#DIV/0!</v>
      </c>
      <c r="AP62" s="58" t="s">
        <v>76</v>
      </c>
      <c r="AQ62" s="58" t="e">
        <f>STDEV(BB10:BB1009)</f>
        <v>#DIV/0!</v>
      </c>
      <c r="AR62" s="58"/>
      <c r="AS62" s="58" t="s">
        <v>73</v>
      </c>
      <c r="AT62" s="58" t="e">
        <f>AVERAGE(BC10:BC1009)</f>
        <v>#DIV/0!</v>
      </c>
      <c r="AU62" s="58" t="s">
        <v>76</v>
      </c>
      <c r="AV62" s="58" t="e">
        <f>STDEV(F10:F1009)</f>
        <v>#DIV/0!</v>
      </c>
      <c r="AW62" s="59"/>
      <c r="AX62" s="59" t="s">
        <v>73</v>
      </c>
      <c r="AY62" s="59" t="str">
        <f t="shared" si="0"/>
        <v/>
      </c>
      <c r="AZ62" s="59" t="str">
        <f t="shared" si="1"/>
        <v/>
      </c>
      <c r="BA62" s="59" t="str">
        <f t="shared" si="2"/>
        <v/>
      </c>
      <c r="BB62" s="59" t="str">
        <f t="shared" si="3"/>
        <v/>
      </c>
      <c r="BC62" s="59" t="str">
        <f t="shared" si="4"/>
        <v/>
      </c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  <c r="DA62" s="59"/>
      <c r="DB62" s="59"/>
      <c r="DC62" s="59"/>
      <c r="DD62" s="59"/>
      <c r="DE62" s="59"/>
      <c r="DF62" s="59"/>
      <c r="DG62" s="59"/>
      <c r="DH62" s="59"/>
      <c r="DI62" s="59"/>
      <c r="DJ62" s="59"/>
      <c r="DK62" s="59"/>
      <c r="DL62" s="59"/>
      <c r="DM62" s="59"/>
      <c r="DN62" s="59"/>
      <c r="DO62" s="59"/>
      <c r="DP62" s="59"/>
      <c r="DQ62" s="65"/>
    </row>
    <row r="63" spans="1:121" s="56" customFormat="1" ht="15" x14ac:dyDescent="0.2">
      <c r="A63" s="74">
        <v>54</v>
      </c>
      <c r="B63" s="345"/>
      <c r="C63" s="55"/>
      <c r="D63" s="55"/>
      <c r="E63" s="55"/>
      <c r="F63" s="5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114"/>
      <c r="S63" s="114"/>
      <c r="T63" s="113"/>
      <c r="U63" s="58"/>
      <c r="V63" s="58"/>
      <c r="W63" s="58">
        <v>2</v>
      </c>
      <c r="X63" s="58">
        <f>W59</f>
        <v>0</v>
      </c>
      <c r="Y63" s="58">
        <f>FREQUENCY($AY$10:$AY$1009,X63)</f>
        <v>0</v>
      </c>
      <c r="Z63" s="58" t="e">
        <f t="shared" ref="Z63:Z84" si="8">NORMDIST(X63,$W$61,$Y$62,FALSE)</f>
        <v>#DIV/0!</v>
      </c>
      <c r="AA63" s="58"/>
      <c r="AB63" s="58"/>
      <c r="AC63" s="58">
        <v>1</v>
      </c>
      <c r="AD63" s="58">
        <f>AC60</f>
        <v>0</v>
      </c>
      <c r="AE63" s="58">
        <f>FREQUENCY($AZ$10:$AZ$29,AD63)</f>
        <v>0</v>
      </c>
      <c r="AF63" s="58" t="e">
        <f>NORMDIST(AD63,$AC$62,$AE$62,FALSE)</f>
        <v>#DIV/0!</v>
      </c>
      <c r="AG63" s="58"/>
      <c r="AH63" s="58"/>
      <c r="AI63" s="58">
        <v>1</v>
      </c>
      <c r="AJ63" s="58">
        <f>AI60</f>
        <v>0</v>
      </c>
      <c r="AK63" s="58">
        <f>FREQUENCY($BA$10:$BA$29,AJ63)</f>
        <v>0</v>
      </c>
      <c r="AL63" s="58" t="e">
        <f>NORMDIST(AJ63,$AI$62,$AK$62,FALSE)</f>
        <v>#DIV/0!</v>
      </c>
      <c r="AM63" s="58"/>
      <c r="AN63" s="58"/>
      <c r="AO63" s="58">
        <v>1</v>
      </c>
      <c r="AP63" s="58">
        <f>AO60</f>
        <v>0</v>
      </c>
      <c r="AQ63" s="58">
        <f>FREQUENCY($BB$10:$BB$1009,AP63)</f>
        <v>0</v>
      </c>
      <c r="AR63" s="58" t="e">
        <f>NORMDIST(AP63,$AO$62,$AQ$62,FALSE)</f>
        <v>#DIV/0!</v>
      </c>
      <c r="AS63" s="58"/>
      <c r="AT63" s="58">
        <v>1</v>
      </c>
      <c r="AU63" s="58">
        <f>AT60</f>
        <v>0</v>
      </c>
      <c r="AV63" s="58">
        <f>FREQUENCY($BC$10:$BC$1009,AU63)</f>
        <v>0</v>
      </c>
      <c r="AW63" s="59" t="e">
        <f>NORMDIST(AU63,$AT$62,$AV$62,FALSE)</f>
        <v>#DIV/0!</v>
      </c>
      <c r="AX63" s="59"/>
      <c r="AY63" s="59" t="str">
        <f t="shared" si="0"/>
        <v/>
      </c>
      <c r="AZ63" s="59" t="str">
        <f t="shared" si="1"/>
        <v/>
      </c>
      <c r="BA63" s="59" t="str">
        <f t="shared" si="2"/>
        <v/>
      </c>
      <c r="BB63" s="59" t="str">
        <f t="shared" si="3"/>
        <v/>
      </c>
      <c r="BC63" s="59" t="str">
        <f t="shared" si="4"/>
        <v/>
      </c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  <c r="DA63" s="59"/>
      <c r="DB63" s="59"/>
      <c r="DC63" s="59"/>
      <c r="DD63" s="59"/>
      <c r="DE63" s="59"/>
      <c r="DF63" s="59"/>
      <c r="DG63" s="59"/>
      <c r="DH63" s="59"/>
      <c r="DI63" s="59"/>
      <c r="DJ63" s="59"/>
      <c r="DK63" s="59"/>
      <c r="DL63" s="59"/>
      <c r="DM63" s="59"/>
      <c r="DN63" s="59"/>
      <c r="DO63" s="59"/>
      <c r="DP63" s="59"/>
      <c r="DQ63" s="65"/>
    </row>
    <row r="64" spans="1:121" s="56" customFormat="1" ht="15" x14ac:dyDescent="0.2">
      <c r="A64" s="74">
        <v>55</v>
      </c>
      <c r="B64" s="345"/>
      <c r="C64" s="55"/>
      <c r="D64" s="55"/>
      <c r="E64" s="55"/>
      <c r="F64" s="5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114"/>
      <c r="S64" s="114"/>
      <c r="T64" s="113"/>
      <c r="U64" s="58"/>
      <c r="V64" s="58"/>
      <c r="W64" s="58">
        <v>3</v>
      </c>
      <c r="X64" s="58">
        <f>+X63+X61</f>
        <v>0</v>
      </c>
      <c r="Y64" s="58">
        <f>(FREQUENCY($AY$10:$AY$1009,X64))-Y63</f>
        <v>0</v>
      </c>
      <c r="Z64" s="58" t="e">
        <f>NORMDIST(X64,$W$61,$Y$62,FALSE)</f>
        <v>#DIV/0!</v>
      </c>
      <c r="AA64" s="58"/>
      <c r="AB64" s="58"/>
      <c r="AC64" s="58">
        <v>2</v>
      </c>
      <c r="AD64" s="58">
        <f>+AD63+AD61</f>
        <v>0</v>
      </c>
      <c r="AE64" s="58">
        <f>(FREQUENCY($AZ$10:$AZ$1009,AD64))-AE63</f>
        <v>0</v>
      </c>
      <c r="AF64" s="58" t="e">
        <f>NORMDIST(AD64,$AC$62,$AE$62,FALSE)</f>
        <v>#DIV/0!</v>
      </c>
      <c r="AG64" s="58"/>
      <c r="AH64" s="58"/>
      <c r="AI64" s="58">
        <v>2</v>
      </c>
      <c r="AJ64" s="58">
        <f>+AJ63+AJ61</f>
        <v>0</v>
      </c>
      <c r="AK64" s="58">
        <f>(FREQUENCY($BA$10:$BA$1009,AJ64))-AK63</f>
        <v>0</v>
      </c>
      <c r="AL64" s="58" t="e">
        <f t="shared" ref="AL64:AL84" si="9">NORMDIST(AJ64,$AI$62,$AK$62,FALSE)</f>
        <v>#DIV/0!</v>
      </c>
      <c r="AM64" s="58"/>
      <c r="AN64" s="58"/>
      <c r="AO64" s="58">
        <v>2</v>
      </c>
      <c r="AP64" s="58">
        <f>+AP63+AP61</f>
        <v>0</v>
      </c>
      <c r="AQ64" s="58">
        <f>(FREQUENCY($BB$10:$BB$1009,AP64))-AQ63</f>
        <v>0</v>
      </c>
      <c r="AR64" s="58" t="e">
        <f t="shared" ref="AR64:AR84" si="10">NORMDIST(AP64,$AO$62,$AQ$62,FALSE)</f>
        <v>#DIV/0!</v>
      </c>
      <c r="AS64" s="58"/>
      <c r="AT64" s="58">
        <v>2</v>
      </c>
      <c r="AU64" s="58">
        <f>+AU63+AU61</f>
        <v>0</v>
      </c>
      <c r="AV64" s="58">
        <f>(FREQUENCY($BC$10:$BC$1009,AU64))-AV63</f>
        <v>0</v>
      </c>
      <c r="AW64" s="59" t="e">
        <f t="shared" ref="AW64:AW84" si="11">NORMDIST(AU64,$AT$62,$AV$62,FALSE)</f>
        <v>#DIV/0!</v>
      </c>
      <c r="AX64" s="59"/>
      <c r="AY64" s="59" t="str">
        <f t="shared" si="0"/>
        <v/>
      </c>
      <c r="AZ64" s="59" t="str">
        <f t="shared" si="1"/>
        <v/>
      </c>
      <c r="BA64" s="59" t="str">
        <f t="shared" si="2"/>
        <v/>
      </c>
      <c r="BB64" s="59" t="str">
        <f t="shared" si="3"/>
        <v/>
      </c>
      <c r="BC64" s="59" t="str">
        <f t="shared" si="4"/>
        <v/>
      </c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  <c r="DA64" s="59"/>
      <c r="DB64" s="59"/>
      <c r="DC64" s="59"/>
      <c r="DD64" s="59"/>
      <c r="DE64" s="59"/>
      <c r="DF64" s="59"/>
      <c r="DG64" s="59"/>
      <c r="DH64" s="59"/>
      <c r="DI64" s="59"/>
      <c r="DJ64" s="59"/>
      <c r="DK64" s="59"/>
      <c r="DL64" s="59"/>
      <c r="DM64" s="59"/>
      <c r="DN64" s="59"/>
      <c r="DO64" s="59"/>
      <c r="DP64" s="59"/>
      <c r="DQ64" s="65"/>
    </row>
    <row r="65" spans="1:121" s="56" customFormat="1" ht="15" x14ac:dyDescent="0.2">
      <c r="A65" s="74">
        <v>56</v>
      </c>
      <c r="B65" s="345"/>
      <c r="C65" s="55"/>
      <c r="D65" s="55"/>
      <c r="E65" s="55"/>
      <c r="F65" s="5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114"/>
      <c r="S65" s="114"/>
      <c r="T65" s="113"/>
      <c r="U65" s="58"/>
      <c r="V65" s="58"/>
      <c r="W65" s="58">
        <v>4</v>
      </c>
      <c r="X65" s="58">
        <f>+X64+X61</f>
        <v>0</v>
      </c>
      <c r="Y65" s="97">
        <f>FREQUENCY($AY$10:$AY$1009,X65)-SUM($Y$63:Y64)</f>
        <v>0</v>
      </c>
      <c r="Z65" s="58" t="e">
        <f t="shared" si="8"/>
        <v>#DIV/0!</v>
      </c>
      <c r="AA65" s="58"/>
      <c r="AB65" s="58"/>
      <c r="AC65" s="58">
        <v>3</v>
      </c>
      <c r="AD65" s="58">
        <f>+AD64+AD61</f>
        <v>0</v>
      </c>
      <c r="AE65" s="97">
        <f>FREQUENCY($AZ$10:$AZ$1009,AD65)-SUM($AE$63:AE64)</f>
        <v>0</v>
      </c>
      <c r="AF65" s="58" t="e">
        <f>NORMDIST(AD65,$AC$62,$AE$62,FALSE)</f>
        <v>#DIV/0!</v>
      </c>
      <c r="AG65" s="58"/>
      <c r="AH65" s="58"/>
      <c r="AI65" s="58">
        <v>3</v>
      </c>
      <c r="AJ65" s="58">
        <f>+AJ64+AJ61</f>
        <v>0</v>
      </c>
      <c r="AK65" s="97">
        <f>FREQUENCY($BA$10:$BA$1009,AJ65)-SUM($AK$63:AK64)</f>
        <v>0</v>
      </c>
      <c r="AL65" s="58" t="e">
        <f t="shared" si="9"/>
        <v>#DIV/0!</v>
      </c>
      <c r="AM65" s="58"/>
      <c r="AN65" s="58"/>
      <c r="AO65" s="58">
        <v>3</v>
      </c>
      <c r="AP65" s="58">
        <f>+AP64+AP61</f>
        <v>0</v>
      </c>
      <c r="AQ65" s="97">
        <f>FREQUENCY($BB$10:$BB$1009,AP65)-SUM($AQ$63:AQ64)</f>
        <v>0</v>
      </c>
      <c r="AR65" s="58" t="e">
        <f t="shared" si="10"/>
        <v>#DIV/0!</v>
      </c>
      <c r="AS65" s="58"/>
      <c r="AT65" s="58">
        <v>3</v>
      </c>
      <c r="AU65" s="58">
        <f>+AU64+AU61</f>
        <v>0</v>
      </c>
      <c r="AV65" s="97">
        <f>FREQUENCY($BC$10:$BC$1009,AU65)-SUM($AV$63:AV64)</f>
        <v>0</v>
      </c>
      <c r="AW65" s="59" t="e">
        <f t="shared" si="11"/>
        <v>#DIV/0!</v>
      </c>
      <c r="AX65" s="59"/>
      <c r="AY65" s="59" t="str">
        <f t="shared" si="0"/>
        <v/>
      </c>
      <c r="AZ65" s="59" t="str">
        <f t="shared" si="1"/>
        <v/>
      </c>
      <c r="BA65" s="59" t="str">
        <f t="shared" si="2"/>
        <v/>
      </c>
      <c r="BB65" s="59" t="str">
        <f t="shared" si="3"/>
        <v/>
      </c>
      <c r="BC65" s="59" t="str">
        <f t="shared" si="4"/>
        <v/>
      </c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  <c r="DA65" s="59"/>
      <c r="DB65" s="59"/>
      <c r="DC65" s="59"/>
      <c r="DD65" s="59"/>
      <c r="DE65" s="59"/>
      <c r="DF65" s="59"/>
      <c r="DG65" s="59"/>
      <c r="DH65" s="59"/>
      <c r="DI65" s="59"/>
      <c r="DJ65" s="59"/>
      <c r="DK65" s="59"/>
      <c r="DL65" s="59"/>
      <c r="DM65" s="59"/>
      <c r="DN65" s="59"/>
      <c r="DO65" s="59"/>
      <c r="DP65" s="59"/>
      <c r="DQ65" s="65"/>
    </row>
    <row r="66" spans="1:121" s="56" customFormat="1" ht="15" x14ac:dyDescent="0.2">
      <c r="A66" s="74">
        <v>57</v>
      </c>
      <c r="B66" s="345"/>
      <c r="C66" s="55"/>
      <c r="D66" s="55"/>
      <c r="E66" s="55"/>
      <c r="F66" s="5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114"/>
      <c r="S66" s="114"/>
      <c r="T66" s="113"/>
      <c r="U66" s="58"/>
      <c r="V66" s="58"/>
      <c r="W66" s="58">
        <v>5</v>
      </c>
      <c r="X66" s="58">
        <f>+X65+X61</f>
        <v>0</v>
      </c>
      <c r="Y66" s="97">
        <f>FREQUENCY($AY$10:$AY$1009,X66)-SUM($Y$63:Y65)</f>
        <v>0</v>
      </c>
      <c r="Z66" s="58" t="e">
        <f t="shared" si="8"/>
        <v>#DIV/0!</v>
      </c>
      <c r="AA66" s="58"/>
      <c r="AB66" s="58"/>
      <c r="AC66" s="58">
        <v>4</v>
      </c>
      <c r="AD66" s="58">
        <f>+AD65+AD61</f>
        <v>0</v>
      </c>
      <c r="AE66" s="97">
        <f>FREQUENCY($AZ$10:$AZ$1009,AD66)-SUM($AE$63:AE65)</f>
        <v>0</v>
      </c>
      <c r="AF66" s="58" t="e">
        <f t="shared" ref="AF66:AF84" si="12">NORMDIST(AD66,$AC$62,$AE$62,FALSE)</f>
        <v>#DIV/0!</v>
      </c>
      <c r="AG66" s="58"/>
      <c r="AH66" s="58"/>
      <c r="AI66" s="58">
        <v>4</v>
      </c>
      <c r="AJ66" s="58">
        <f>+AJ65+AJ61</f>
        <v>0</v>
      </c>
      <c r="AK66" s="97">
        <f>FREQUENCY($BA$10:$BA$1009,AJ66)-SUM($AK$63:AK65)</f>
        <v>0</v>
      </c>
      <c r="AL66" s="58" t="e">
        <f t="shared" si="9"/>
        <v>#DIV/0!</v>
      </c>
      <c r="AM66" s="58"/>
      <c r="AN66" s="58"/>
      <c r="AO66" s="58">
        <v>4</v>
      </c>
      <c r="AP66" s="58">
        <f>+AP65+AP61</f>
        <v>0</v>
      </c>
      <c r="AQ66" s="97">
        <f>FREQUENCY($BB$10:$BB$1009,AP66)-SUM($AQ$63:AQ65)</f>
        <v>0</v>
      </c>
      <c r="AR66" s="58" t="e">
        <f t="shared" si="10"/>
        <v>#DIV/0!</v>
      </c>
      <c r="AS66" s="58"/>
      <c r="AT66" s="58">
        <v>4</v>
      </c>
      <c r="AU66" s="58">
        <f>+AU65+AU61</f>
        <v>0</v>
      </c>
      <c r="AV66" s="97">
        <f>FREQUENCY($BC$10:$BC$1009,AU66)-SUM($AV$63:AV65)</f>
        <v>0</v>
      </c>
      <c r="AW66" s="59" t="e">
        <f t="shared" si="11"/>
        <v>#DIV/0!</v>
      </c>
      <c r="AX66" s="59"/>
      <c r="AY66" s="59" t="str">
        <f t="shared" si="0"/>
        <v/>
      </c>
      <c r="AZ66" s="59" t="str">
        <f t="shared" si="1"/>
        <v/>
      </c>
      <c r="BA66" s="59" t="str">
        <f t="shared" si="2"/>
        <v/>
      </c>
      <c r="BB66" s="59" t="str">
        <f t="shared" si="3"/>
        <v/>
      </c>
      <c r="BC66" s="59" t="str">
        <f t="shared" si="4"/>
        <v/>
      </c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  <c r="DA66" s="59"/>
      <c r="DB66" s="59"/>
      <c r="DC66" s="59"/>
      <c r="DD66" s="59"/>
      <c r="DE66" s="59"/>
      <c r="DF66" s="59"/>
      <c r="DG66" s="59"/>
      <c r="DH66" s="59"/>
      <c r="DI66" s="59"/>
      <c r="DJ66" s="59"/>
      <c r="DK66" s="59"/>
      <c r="DL66" s="59"/>
      <c r="DM66" s="59"/>
      <c r="DN66" s="59"/>
      <c r="DO66" s="59"/>
      <c r="DP66" s="59"/>
      <c r="DQ66" s="65"/>
    </row>
    <row r="67" spans="1:121" s="56" customFormat="1" ht="15" x14ac:dyDescent="0.2">
      <c r="A67" s="74">
        <v>58</v>
      </c>
      <c r="B67" s="345"/>
      <c r="C67" s="55"/>
      <c r="D67" s="55"/>
      <c r="E67" s="55"/>
      <c r="F67" s="5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114"/>
      <c r="S67" s="114"/>
      <c r="T67" s="113"/>
      <c r="U67" s="58"/>
      <c r="V67" s="58"/>
      <c r="W67" s="58">
        <v>6</v>
      </c>
      <c r="X67" s="58">
        <f>+X66+X61</f>
        <v>0</v>
      </c>
      <c r="Y67" s="97">
        <f>FREQUENCY($AY$10:$AY$1009,X67)-SUM($Y$63:Y66)</f>
        <v>0</v>
      </c>
      <c r="Z67" s="58" t="e">
        <f t="shared" si="8"/>
        <v>#DIV/0!</v>
      </c>
      <c r="AA67" s="58"/>
      <c r="AB67" s="58"/>
      <c r="AC67" s="58">
        <v>5</v>
      </c>
      <c r="AD67" s="58">
        <f>+AD66+AD61</f>
        <v>0</v>
      </c>
      <c r="AE67" s="97">
        <f>FREQUENCY($AZ$10:$AZ$1009,AD67)-SUM($AE$63:AE66)</f>
        <v>0</v>
      </c>
      <c r="AF67" s="58" t="e">
        <f t="shared" si="12"/>
        <v>#DIV/0!</v>
      </c>
      <c r="AG67" s="58"/>
      <c r="AH67" s="58"/>
      <c r="AI67" s="58">
        <v>5</v>
      </c>
      <c r="AJ67" s="58">
        <f>+AJ66+AJ61</f>
        <v>0</v>
      </c>
      <c r="AK67" s="97">
        <f>FREQUENCY($BA$10:$BA$1009,AJ67)-SUM($AK$63:AK66)</f>
        <v>0</v>
      </c>
      <c r="AL67" s="58" t="e">
        <f t="shared" si="9"/>
        <v>#DIV/0!</v>
      </c>
      <c r="AM67" s="58"/>
      <c r="AN67" s="58"/>
      <c r="AO67" s="58">
        <v>5</v>
      </c>
      <c r="AP67" s="58">
        <f>+AP66+AP61</f>
        <v>0</v>
      </c>
      <c r="AQ67" s="97">
        <f>FREQUENCY($BB$10:$BB$1009,AP67)-SUM($AQ$63:AQ66)</f>
        <v>0</v>
      </c>
      <c r="AR67" s="58" t="e">
        <f t="shared" si="10"/>
        <v>#DIV/0!</v>
      </c>
      <c r="AS67" s="58"/>
      <c r="AT67" s="58">
        <v>5</v>
      </c>
      <c r="AU67" s="58">
        <f>+AU66+AU61</f>
        <v>0</v>
      </c>
      <c r="AV67" s="97">
        <f>FREQUENCY($BC$10:$BC$1009,AU67)-SUM($AV$63:AV66)</f>
        <v>0</v>
      </c>
      <c r="AW67" s="59" t="e">
        <f t="shared" si="11"/>
        <v>#DIV/0!</v>
      </c>
      <c r="AX67" s="59"/>
      <c r="AY67" s="59" t="str">
        <f t="shared" si="0"/>
        <v/>
      </c>
      <c r="AZ67" s="59" t="str">
        <f t="shared" si="1"/>
        <v/>
      </c>
      <c r="BA67" s="59" t="str">
        <f t="shared" si="2"/>
        <v/>
      </c>
      <c r="BB67" s="59" t="str">
        <f t="shared" si="3"/>
        <v/>
      </c>
      <c r="BC67" s="59" t="str">
        <f t="shared" si="4"/>
        <v/>
      </c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  <c r="DA67" s="59"/>
      <c r="DB67" s="59"/>
      <c r="DC67" s="59"/>
      <c r="DD67" s="59"/>
      <c r="DE67" s="59"/>
      <c r="DF67" s="59"/>
      <c r="DG67" s="59"/>
      <c r="DH67" s="59"/>
      <c r="DI67" s="59"/>
      <c r="DJ67" s="59"/>
      <c r="DK67" s="59"/>
      <c r="DL67" s="59"/>
      <c r="DM67" s="59"/>
      <c r="DN67" s="59"/>
      <c r="DO67" s="59"/>
      <c r="DP67" s="59"/>
      <c r="DQ67" s="65"/>
    </row>
    <row r="68" spans="1:121" s="56" customFormat="1" ht="15" x14ac:dyDescent="0.2">
      <c r="A68" s="74">
        <v>59</v>
      </c>
      <c r="B68" s="345"/>
      <c r="C68" s="55"/>
      <c r="D68" s="55"/>
      <c r="E68" s="55"/>
      <c r="F68" s="5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114"/>
      <c r="S68" s="114"/>
      <c r="T68" s="113"/>
      <c r="U68" s="58"/>
      <c r="V68" s="58"/>
      <c r="W68" s="58">
        <v>7</v>
      </c>
      <c r="X68" s="58">
        <f>+X67+X61</f>
        <v>0</v>
      </c>
      <c r="Y68" s="97">
        <f>FREQUENCY($AY$10:$AY$1009,X68)-SUM($Y$63:Y67)</f>
        <v>0</v>
      </c>
      <c r="Z68" s="58" t="e">
        <f t="shared" si="8"/>
        <v>#DIV/0!</v>
      </c>
      <c r="AA68" s="58"/>
      <c r="AB68" s="58"/>
      <c r="AC68" s="58">
        <v>6</v>
      </c>
      <c r="AD68" s="58">
        <f>+AD67+AD61</f>
        <v>0</v>
      </c>
      <c r="AE68" s="97">
        <f>FREQUENCY($AZ$10:$AZ$1009,AD68)-SUM($AE$63:AE67)</f>
        <v>0</v>
      </c>
      <c r="AF68" s="58" t="e">
        <f t="shared" si="12"/>
        <v>#DIV/0!</v>
      </c>
      <c r="AG68" s="58"/>
      <c r="AH68" s="58"/>
      <c r="AI68" s="58">
        <v>6</v>
      </c>
      <c r="AJ68" s="58">
        <f>+AJ67+AJ61</f>
        <v>0</v>
      </c>
      <c r="AK68" s="97">
        <f>FREQUENCY($BA$10:$BA$1009,AJ68)-SUM($AK$63:AK67)</f>
        <v>0</v>
      </c>
      <c r="AL68" s="58" t="e">
        <f t="shared" si="9"/>
        <v>#DIV/0!</v>
      </c>
      <c r="AM68" s="58"/>
      <c r="AN68" s="58"/>
      <c r="AO68" s="58">
        <v>6</v>
      </c>
      <c r="AP68" s="58">
        <f>+AP67+AP61</f>
        <v>0</v>
      </c>
      <c r="AQ68" s="97">
        <f>FREQUENCY($BB$10:$BB$1009,AP68)-SUM($AQ$63:AQ67)</f>
        <v>0</v>
      </c>
      <c r="AR68" s="58" t="e">
        <f t="shared" si="10"/>
        <v>#DIV/0!</v>
      </c>
      <c r="AS68" s="58"/>
      <c r="AT68" s="58">
        <v>6</v>
      </c>
      <c r="AU68" s="58">
        <f>+AU67+AU61</f>
        <v>0</v>
      </c>
      <c r="AV68" s="97">
        <f>FREQUENCY($BC$10:$BC$1009,AU68)-SUM($AV$63:AV67)</f>
        <v>0</v>
      </c>
      <c r="AW68" s="59" t="e">
        <f t="shared" si="11"/>
        <v>#DIV/0!</v>
      </c>
      <c r="AX68" s="59"/>
      <c r="AY68" s="59" t="str">
        <f t="shared" si="0"/>
        <v/>
      </c>
      <c r="AZ68" s="59" t="str">
        <f t="shared" si="1"/>
        <v/>
      </c>
      <c r="BA68" s="59" t="str">
        <f t="shared" si="2"/>
        <v/>
      </c>
      <c r="BB68" s="59" t="str">
        <f t="shared" si="3"/>
        <v/>
      </c>
      <c r="BC68" s="59" t="str">
        <f t="shared" si="4"/>
        <v/>
      </c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  <c r="DA68" s="59"/>
      <c r="DB68" s="59"/>
      <c r="DC68" s="59"/>
      <c r="DD68" s="59"/>
      <c r="DE68" s="59"/>
      <c r="DF68" s="59"/>
      <c r="DG68" s="59"/>
      <c r="DH68" s="59"/>
      <c r="DI68" s="59"/>
      <c r="DJ68" s="59"/>
      <c r="DK68" s="59"/>
      <c r="DL68" s="59"/>
      <c r="DM68" s="59"/>
      <c r="DN68" s="59"/>
      <c r="DO68" s="59"/>
      <c r="DP68" s="59"/>
      <c r="DQ68" s="65"/>
    </row>
    <row r="69" spans="1:121" s="56" customFormat="1" ht="15" x14ac:dyDescent="0.2">
      <c r="A69" s="74">
        <v>60</v>
      </c>
      <c r="B69" s="345"/>
      <c r="C69" s="55"/>
      <c r="D69" s="55"/>
      <c r="E69" s="55"/>
      <c r="F69" s="5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114"/>
      <c r="S69" s="114"/>
      <c r="T69" s="113"/>
      <c r="U69" s="58"/>
      <c r="V69" s="58"/>
      <c r="W69" s="58">
        <v>8</v>
      </c>
      <c r="X69" s="58">
        <f>+X68+X61</f>
        <v>0</v>
      </c>
      <c r="Y69" s="97">
        <f>FREQUENCY($AY$10:$AY$1009,X69)-SUM($Y$63:Y68)</f>
        <v>0</v>
      </c>
      <c r="Z69" s="58" t="e">
        <f t="shared" si="8"/>
        <v>#DIV/0!</v>
      </c>
      <c r="AA69" s="58"/>
      <c r="AB69" s="58"/>
      <c r="AC69" s="58">
        <v>7</v>
      </c>
      <c r="AD69" s="58">
        <f>+AD68+AD61</f>
        <v>0</v>
      </c>
      <c r="AE69" s="97">
        <f>FREQUENCY($AZ$10:$AZ$1009,AD69)-SUM($AE$63:AE68)</f>
        <v>0</v>
      </c>
      <c r="AF69" s="58" t="e">
        <f t="shared" si="12"/>
        <v>#DIV/0!</v>
      </c>
      <c r="AG69" s="58"/>
      <c r="AH69" s="58"/>
      <c r="AI69" s="58">
        <v>7</v>
      </c>
      <c r="AJ69" s="58">
        <f>+AJ68+AJ61</f>
        <v>0</v>
      </c>
      <c r="AK69" s="97">
        <f>FREQUENCY($BA$10:$BA$1009,AJ69)-SUM($AK$63:AK68)</f>
        <v>0</v>
      </c>
      <c r="AL69" s="58" t="e">
        <f t="shared" si="9"/>
        <v>#DIV/0!</v>
      </c>
      <c r="AM69" s="58"/>
      <c r="AN69" s="58"/>
      <c r="AO69" s="58">
        <v>7</v>
      </c>
      <c r="AP69" s="58">
        <f>+AP68+AP61</f>
        <v>0</v>
      </c>
      <c r="AQ69" s="97">
        <f>FREQUENCY($BB$10:$BB$1009,AP69)-SUM($AQ$63:AQ68)</f>
        <v>0</v>
      </c>
      <c r="AR69" s="58" t="e">
        <f t="shared" si="10"/>
        <v>#DIV/0!</v>
      </c>
      <c r="AS69" s="58"/>
      <c r="AT69" s="58">
        <v>7</v>
      </c>
      <c r="AU69" s="58">
        <f>+AU68+AU61</f>
        <v>0</v>
      </c>
      <c r="AV69" s="97">
        <f>FREQUENCY($BC$10:$BC$1009,AU69)-SUM($AV$63:AV68)</f>
        <v>0</v>
      </c>
      <c r="AW69" s="59" t="e">
        <f t="shared" si="11"/>
        <v>#DIV/0!</v>
      </c>
      <c r="AX69" s="59"/>
      <c r="AY69" s="59" t="str">
        <f t="shared" si="0"/>
        <v/>
      </c>
      <c r="AZ69" s="59" t="str">
        <f t="shared" si="1"/>
        <v/>
      </c>
      <c r="BA69" s="59" t="str">
        <f t="shared" si="2"/>
        <v/>
      </c>
      <c r="BB69" s="59" t="str">
        <f t="shared" si="3"/>
        <v/>
      </c>
      <c r="BC69" s="59" t="str">
        <f t="shared" si="4"/>
        <v/>
      </c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59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9"/>
      <c r="CW69" s="59"/>
      <c r="CX69" s="59"/>
      <c r="CY69" s="59"/>
      <c r="CZ69" s="59"/>
      <c r="DA69" s="59"/>
      <c r="DB69" s="59"/>
      <c r="DC69" s="59"/>
      <c r="DD69" s="59"/>
      <c r="DE69" s="59"/>
      <c r="DF69" s="59"/>
      <c r="DG69" s="59"/>
      <c r="DH69" s="59"/>
      <c r="DI69" s="59"/>
      <c r="DJ69" s="59"/>
      <c r="DK69" s="59"/>
      <c r="DL69" s="59"/>
      <c r="DM69" s="59"/>
      <c r="DN69" s="59"/>
      <c r="DO69" s="59"/>
      <c r="DP69" s="59"/>
      <c r="DQ69" s="65"/>
    </row>
    <row r="70" spans="1:121" s="56" customFormat="1" ht="15" x14ac:dyDescent="0.2">
      <c r="A70" s="74">
        <v>61</v>
      </c>
      <c r="B70" s="345"/>
      <c r="C70" s="55"/>
      <c r="D70" s="55"/>
      <c r="E70" s="55"/>
      <c r="F70" s="5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114"/>
      <c r="S70" s="114"/>
      <c r="T70" s="113"/>
      <c r="U70" s="58"/>
      <c r="V70" s="58"/>
      <c r="W70" s="58">
        <v>9</v>
      </c>
      <c r="X70" s="58">
        <f>+X69+X61</f>
        <v>0</v>
      </c>
      <c r="Y70" s="97">
        <f>FREQUENCY($AY$10:$AY$1009,X70)-SUM($Y$63:Y69)</f>
        <v>0</v>
      </c>
      <c r="Z70" s="58" t="e">
        <f t="shared" si="8"/>
        <v>#DIV/0!</v>
      </c>
      <c r="AA70" s="58"/>
      <c r="AB70" s="58"/>
      <c r="AC70" s="58">
        <v>8</v>
      </c>
      <c r="AD70" s="58">
        <f>+AD69+AD61</f>
        <v>0</v>
      </c>
      <c r="AE70" s="97">
        <f>FREQUENCY($AZ$10:$AZ$1009,AD70)-SUM($AE$63:AE69)</f>
        <v>0</v>
      </c>
      <c r="AF70" s="58" t="e">
        <f t="shared" si="12"/>
        <v>#DIV/0!</v>
      </c>
      <c r="AG70" s="58"/>
      <c r="AH70" s="58"/>
      <c r="AI70" s="58">
        <v>8</v>
      </c>
      <c r="AJ70" s="58">
        <f>+AJ69+AJ61</f>
        <v>0</v>
      </c>
      <c r="AK70" s="97">
        <f>FREQUENCY($BA$10:$BA$1009,AJ70)-SUM($AK$63:AK69)</f>
        <v>0</v>
      </c>
      <c r="AL70" s="58" t="e">
        <f t="shared" si="9"/>
        <v>#DIV/0!</v>
      </c>
      <c r="AM70" s="58"/>
      <c r="AN70" s="58"/>
      <c r="AO70" s="58">
        <v>8</v>
      </c>
      <c r="AP70" s="58">
        <f>+AP69+AP61</f>
        <v>0</v>
      </c>
      <c r="AQ70" s="97">
        <f>FREQUENCY($BB$10:$BB$1009,AP70)-SUM($AQ$63:AQ69)</f>
        <v>0</v>
      </c>
      <c r="AR70" s="58" t="e">
        <f t="shared" si="10"/>
        <v>#DIV/0!</v>
      </c>
      <c r="AS70" s="58"/>
      <c r="AT70" s="58">
        <v>8</v>
      </c>
      <c r="AU70" s="58">
        <f>+AU69+AU61</f>
        <v>0</v>
      </c>
      <c r="AV70" s="97">
        <f>FREQUENCY($BC$10:$BC$1009,AU70)-SUM($AV$63:AV69)</f>
        <v>0</v>
      </c>
      <c r="AW70" s="59" t="e">
        <f t="shared" si="11"/>
        <v>#DIV/0!</v>
      </c>
      <c r="AX70" s="59"/>
      <c r="AY70" s="59" t="str">
        <f t="shared" si="0"/>
        <v/>
      </c>
      <c r="AZ70" s="59" t="str">
        <f t="shared" si="1"/>
        <v/>
      </c>
      <c r="BA70" s="59" t="str">
        <f t="shared" si="2"/>
        <v/>
      </c>
      <c r="BB70" s="59" t="str">
        <f t="shared" si="3"/>
        <v/>
      </c>
      <c r="BC70" s="59" t="str">
        <f t="shared" si="4"/>
        <v/>
      </c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59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  <c r="DA70" s="59"/>
      <c r="DB70" s="59"/>
      <c r="DC70" s="59"/>
      <c r="DD70" s="59"/>
      <c r="DE70" s="59"/>
      <c r="DF70" s="59"/>
      <c r="DG70" s="59"/>
      <c r="DH70" s="59"/>
      <c r="DI70" s="59"/>
      <c r="DJ70" s="59"/>
      <c r="DK70" s="59"/>
      <c r="DL70" s="59"/>
      <c r="DM70" s="59"/>
      <c r="DN70" s="59"/>
      <c r="DO70" s="59"/>
      <c r="DP70" s="59"/>
      <c r="DQ70" s="65"/>
    </row>
    <row r="71" spans="1:121" s="56" customFormat="1" ht="15" x14ac:dyDescent="0.2">
      <c r="A71" s="74">
        <v>62</v>
      </c>
      <c r="B71" s="345"/>
      <c r="C71" s="55"/>
      <c r="D71" s="55"/>
      <c r="E71" s="55"/>
      <c r="F71" s="5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114"/>
      <c r="S71" s="114"/>
      <c r="T71" s="113"/>
      <c r="U71" s="58"/>
      <c r="V71" s="58"/>
      <c r="W71" s="58">
        <v>10</v>
      </c>
      <c r="X71" s="58">
        <f>+X70+X61</f>
        <v>0</v>
      </c>
      <c r="Y71" s="97">
        <f>FREQUENCY($AY$10:$AY$1009,X71)-SUM($Y$63:Y70)</f>
        <v>0</v>
      </c>
      <c r="Z71" s="58" t="e">
        <f t="shared" si="8"/>
        <v>#DIV/0!</v>
      </c>
      <c r="AA71" s="58"/>
      <c r="AB71" s="58"/>
      <c r="AC71" s="58">
        <v>9</v>
      </c>
      <c r="AD71" s="58">
        <f>+AD70+AD61</f>
        <v>0</v>
      </c>
      <c r="AE71" s="97">
        <f>FREQUENCY($AZ$10:$AZ$1009,AD71)-SUM($AE$63:AE70)</f>
        <v>0</v>
      </c>
      <c r="AF71" s="58" t="e">
        <f t="shared" si="12"/>
        <v>#DIV/0!</v>
      </c>
      <c r="AG71" s="58"/>
      <c r="AH71" s="58"/>
      <c r="AI71" s="58">
        <v>9</v>
      </c>
      <c r="AJ71" s="58">
        <f>+AJ70+AJ61</f>
        <v>0</v>
      </c>
      <c r="AK71" s="97">
        <f>FREQUENCY($BA$10:$BA$1009,AJ71)-SUM($AK$63:AK70)</f>
        <v>0</v>
      </c>
      <c r="AL71" s="58" t="e">
        <f t="shared" si="9"/>
        <v>#DIV/0!</v>
      </c>
      <c r="AM71" s="58"/>
      <c r="AN71" s="58"/>
      <c r="AO71" s="58">
        <v>9</v>
      </c>
      <c r="AP71" s="58">
        <f>+AP70+AP61</f>
        <v>0</v>
      </c>
      <c r="AQ71" s="97">
        <f>FREQUENCY($BB$10:$BB$1009,AP71)-SUM($AQ$63:AQ70)</f>
        <v>0</v>
      </c>
      <c r="AR71" s="58" t="e">
        <f t="shared" si="10"/>
        <v>#DIV/0!</v>
      </c>
      <c r="AS71" s="58"/>
      <c r="AT71" s="58">
        <v>9</v>
      </c>
      <c r="AU71" s="58">
        <f>+AU70+AU61</f>
        <v>0</v>
      </c>
      <c r="AV71" s="97">
        <f>FREQUENCY($BC$10:$BC$1009,AU71)-SUM($AV$63:AV70)</f>
        <v>0</v>
      </c>
      <c r="AW71" s="59" t="e">
        <f t="shared" si="11"/>
        <v>#DIV/0!</v>
      </c>
      <c r="AX71" s="59"/>
      <c r="AY71" s="59" t="str">
        <f t="shared" si="0"/>
        <v/>
      </c>
      <c r="AZ71" s="59" t="str">
        <f t="shared" si="1"/>
        <v/>
      </c>
      <c r="BA71" s="59" t="str">
        <f t="shared" si="2"/>
        <v/>
      </c>
      <c r="BB71" s="59" t="str">
        <f t="shared" si="3"/>
        <v/>
      </c>
      <c r="BC71" s="59" t="str">
        <f t="shared" si="4"/>
        <v/>
      </c>
      <c r="BD71" s="59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59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  <c r="DA71" s="59"/>
      <c r="DB71" s="59"/>
      <c r="DC71" s="59"/>
      <c r="DD71" s="59"/>
      <c r="DE71" s="59"/>
      <c r="DF71" s="59"/>
      <c r="DG71" s="59"/>
      <c r="DH71" s="59"/>
      <c r="DI71" s="59"/>
      <c r="DJ71" s="59"/>
      <c r="DK71" s="59"/>
      <c r="DL71" s="59"/>
      <c r="DM71" s="59"/>
      <c r="DN71" s="59"/>
      <c r="DO71" s="59"/>
      <c r="DP71" s="59"/>
      <c r="DQ71" s="65"/>
    </row>
    <row r="72" spans="1:121" s="56" customFormat="1" ht="15" x14ac:dyDescent="0.2">
      <c r="A72" s="74">
        <v>63</v>
      </c>
      <c r="B72" s="345"/>
      <c r="C72" s="55"/>
      <c r="D72" s="55"/>
      <c r="E72" s="55"/>
      <c r="F72" s="5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114"/>
      <c r="S72" s="114"/>
      <c r="T72" s="113"/>
      <c r="U72" s="58"/>
      <c r="V72" s="58"/>
      <c r="W72" s="58">
        <v>11</v>
      </c>
      <c r="X72" s="58">
        <f>+X71+X61</f>
        <v>0</v>
      </c>
      <c r="Y72" s="97">
        <f>FREQUENCY($AY$10:$AY$1009,X72)-SUM($Y$63:Y71)</f>
        <v>0</v>
      </c>
      <c r="Z72" s="58" t="e">
        <f t="shared" si="8"/>
        <v>#DIV/0!</v>
      </c>
      <c r="AA72" s="58"/>
      <c r="AB72" s="58"/>
      <c r="AC72" s="58">
        <v>10</v>
      </c>
      <c r="AD72" s="58">
        <f>+AD71+AD61</f>
        <v>0</v>
      </c>
      <c r="AE72" s="97">
        <f>FREQUENCY($AZ$10:$AZ$1009,AD72)-SUM($AE$63:AE71)</f>
        <v>0</v>
      </c>
      <c r="AF72" s="58" t="e">
        <f t="shared" si="12"/>
        <v>#DIV/0!</v>
      </c>
      <c r="AG72" s="58"/>
      <c r="AH72" s="58"/>
      <c r="AI72" s="58">
        <v>10</v>
      </c>
      <c r="AJ72" s="58">
        <f>+AJ71+AJ61</f>
        <v>0</v>
      </c>
      <c r="AK72" s="97">
        <f>FREQUENCY($BA$10:$BA$1009,AJ72)-SUM($AK$63:AK71)</f>
        <v>0</v>
      </c>
      <c r="AL72" s="58" t="e">
        <f t="shared" si="9"/>
        <v>#DIV/0!</v>
      </c>
      <c r="AM72" s="58"/>
      <c r="AN72" s="58"/>
      <c r="AO72" s="58">
        <v>10</v>
      </c>
      <c r="AP72" s="58">
        <f>+AP71+AP61</f>
        <v>0</v>
      </c>
      <c r="AQ72" s="97">
        <f>FREQUENCY($BB$10:$BB$1009,AP72)-SUM($AQ$63:AQ71)</f>
        <v>0</v>
      </c>
      <c r="AR72" s="58" t="e">
        <f t="shared" si="10"/>
        <v>#DIV/0!</v>
      </c>
      <c r="AS72" s="58"/>
      <c r="AT72" s="58">
        <v>10</v>
      </c>
      <c r="AU72" s="58">
        <f>+AU71+AU61</f>
        <v>0</v>
      </c>
      <c r="AV72" s="97">
        <f>FREQUENCY($BC$10:$BC$1009,AU72)-SUM($AV$63:AV71)</f>
        <v>0</v>
      </c>
      <c r="AW72" s="59" t="e">
        <f t="shared" si="11"/>
        <v>#DIV/0!</v>
      </c>
      <c r="AX72" s="59"/>
      <c r="AY72" s="59" t="str">
        <f t="shared" si="0"/>
        <v/>
      </c>
      <c r="AZ72" s="59" t="str">
        <f t="shared" si="1"/>
        <v/>
      </c>
      <c r="BA72" s="59" t="str">
        <f t="shared" si="2"/>
        <v/>
      </c>
      <c r="BB72" s="59" t="str">
        <f t="shared" si="3"/>
        <v/>
      </c>
      <c r="BC72" s="59" t="str">
        <f t="shared" si="4"/>
        <v/>
      </c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59"/>
      <c r="CU72" s="59"/>
      <c r="CV72" s="59"/>
      <c r="CW72" s="59"/>
      <c r="CX72" s="59"/>
      <c r="CY72" s="59"/>
      <c r="CZ72" s="59"/>
      <c r="DA72" s="59"/>
      <c r="DB72" s="59"/>
      <c r="DC72" s="59"/>
      <c r="DD72" s="59"/>
      <c r="DE72" s="59"/>
      <c r="DF72" s="59"/>
      <c r="DG72" s="59"/>
      <c r="DH72" s="59"/>
      <c r="DI72" s="59"/>
      <c r="DJ72" s="59"/>
      <c r="DK72" s="59"/>
      <c r="DL72" s="59"/>
      <c r="DM72" s="59"/>
      <c r="DN72" s="59"/>
      <c r="DO72" s="59"/>
      <c r="DP72" s="59"/>
      <c r="DQ72" s="65"/>
    </row>
    <row r="73" spans="1:121" s="56" customFormat="1" ht="15" x14ac:dyDescent="0.2">
      <c r="A73" s="74">
        <v>64</v>
      </c>
      <c r="B73" s="345"/>
      <c r="C73" s="55"/>
      <c r="D73" s="55"/>
      <c r="E73" s="55"/>
      <c r="F73" s="5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114"/>
      <c r="S73" s="114"/>
      <c r="T73" s="113"/>
      <c r="U73" s="58"/>
      <c r="V73" s="58"/>
      <c r="W73" s="58">
        <v>12</v>
      </c>
      <c r="X73" s="58">
        <f>+X72+X61</f>
        <v>0</v>
      </c>
      <c r="Y73" s="97">
        <f>FREQUENCY($AY$10:$AY$1009,X73)-SUM($Y$63:Y72)</f>
        <v>0</v>
      </c>
      <c r="Z73" s="58" t="e">
        <f t="shared" si="8"/>
        <v>#DIV/0!</v>
      </c>
      <c r="AA73" s="58"/>
      <c r="AB73" s="58"/>
      <c r="AC73" s="58">
        <v>11</v>
      </c>
      <c r="AD73" s="58">
        <f>+AD72+AD61</f>
        <v>0</v>
      </c>
      <c r="AE73" s="97">
        <f>FREQUENCY($AZ$10:$AZ$1009,AD73)-SUM($AE$63:AE72)</f>
        <v>0</v>
      </c>
      <c r="AF73" s="58" t="e">
        <f t="shared" si="12"/>
        <v>#DIV/0!</v>
      </c>
      <c r="AG73" s="58"/>
      <c r="AH73" s="58"/>
      <c r="AI73" s="58">
        <v>11</v>
      </c>
      <c r="AJ73" s="58">
        <f>+AJ72+AJ61</f>
        <v>0</v>
      </c>
      <c r="AK73" s="97">
        <f>FREQUENCY($BA$10:$BA$1009,AJ73)-SUM($AK$63:AK72)</f>
        <v>0</v>
      </c>
      <c r="AL73" s="58" t="e">
        <f t="shared" si="9"/>
        <v>#DIV/0!</v>
      </c>
      <c r="AM73" s="58"/>
      <c r="AN73" s="58"/>
      <c r="AO73" s="58">
        <v>11</v>
      </c>
      <c r="AP73" s="58">
        <f>+AP72+AP61</f>
        <v>0</v>
      </c>
      <c r="AQ73" s="97">
        <f>FREQUENCY($BB$10:$BB$1009,AP73)-SUM($AQ$63:AQ72)</f>
        <v>0</v>
      </c>
      <c r="AR73" s="58" t="e">
        <f t="shared" si="10"/>
        <v>#DIV/0!</v>
      </c>
      <c r="AS73" s="58"/>
      <c r="AT73" s="58">
        <v>11</v>
      </c>
      <c r="AU73" s="58">
        <f>+AU72+AU61</f>
        <v>0</v>
      </c>
      <c r="AV73" s="97">
        <f>FREQUENCY($BC$10:$BC$1009,AU73)-SUM($AV$63:AV72)</f>
        <v>0</v>
      </c>
      <c r="AW73" s="59" t="e">
        <f t="shared" si="11"/>
        <v>#DIV/0!</v>
      </c>
      <c r="AX73" s="59"/>
      <c r="AY73" s="59" t="str">
        <f t="shared" si="0"/>
        <v/>
      </c>
      <c r="AZ73" s="59" t="str">
        <f t="shared" si="1"/>
        <v/>
      </c>
      <c r="BA73" s="59" t="str">
        <f t="shared" si="2"/>
        <v/>
      </c>
      <c r="BB73" s="59" t="str">
        <f t="shared" si="3"/>
        <v/>
      </c>
      <c r="BC73" s="59" t="str">
        <f t="shared" si="4"/>
        <v/>
      </c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  <c r="DA73" s="59"/>
      <c r="DB73" s="59"/>
      <c r="DC73" s="59"/>
      <c r="DD73" s="59"/>
      <c r="DE73" s="59"/>
      <c r="DF73" s="59"/>
      <c r="DG73" s="59"/>
      <c r="DH73" s="59"/>
      <c r="DI73" s="59"/>
      <c r="DJ73" s="59"/>
      <c r="DK73" s="59"/>
      <c r="DL73" s="59"/>
      <c r="DM73" s="59"/>
      <c r="DN73" s="59"/>
      <c r="DO73" s="59"/>
      <c r="DP73" s="59"/>
      <c r="DQ73" s="65"/>
    </row>
    <row r="74" spans="1:121" s="56" customFormat="1" ht="15" x14ac:dyDescent="0.2">
      <c r="A74" s="74">
        <v>65</v>
      </c>
      <c r="B74" s="345"/>
      <c r="C74" s="55"/>
      <c r="D74" s="55"/>
      <c r="E74" s="55"/>
      <c r="F74" s="5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114"/>
      <c r="S74" s="114"/>
      <c r="T74" s="113"/>
      <c r="U74" s="58"/>
      <c r="V74" s="58"/>
      <c r="W74" s="58">
        <v>13</v>
      </c>
      <c r="X74" s="58">
        <f>+X73+X61</f>
        <v>0</v>
      </c>
      <c r="Y74" s="97">
        <f>FREQUENCY($AY$10:$AY$1009,X74)-SUM($Y$63:Y73)</f>
        <v>0</v>
      </c>
      <c r="Z74" s="58" t="e">
        <f t="shared" si="8"/>
        <v>#DIV/0!</v>
      </c>
      <c r="AA74" s="58"/>
      <c r="AB74" s="58"/>
      <c r="AC74" s="58">
        <v>12</v>
      </c>
      <c r="AD74" s="58">
        <f>+AD73+AD61</f>
        <v>0</v>
      </c>
      <c r="AE74" s="97">
        <f>FREQUENCY($AZ$10:$AZ$1009,AD74)-SUM($AE$63:AE73)</f>
        <v>0</v>
      </c>
      <c r="AF74" s="58" t="e">
        <f t="shared" si="12"/>
        <v>#DIV/0!</v>
      </c>
      <c r="AG74" s="58"/>
      <c r="AH74" s="58"/>
      <c r="AI74" s="58">
        <v>12</v>
      </c>
      <c r="AJ74" s="58">
        <f>+AJ73+AJ61</f>
        <v>0</v>
      </c>
      <c r="AK74" s="97">
        <f>FREQUENCY($BA$10:$BA$1009,AJ74)-SUM($AK$63:AK73)</f>
        <v>0</v>
      </c>
      <c r="AL74" s="58" t="e">
        <f t="shared" si="9"/>
        <v>#DIV/0!</v>
      </c>
      <c r="AM74" s="58"/>
      <c r="AN74" s="58"/>
      <c r="AO74" s="58">
        <v>12</v>
      </c>
      <c r="AP74" s="58">
        <f>+AP73+AP61</f>
        <v>0</v>
      </c>
      <c r="AQ74" s="97">
        <f>FREQUENCY($BB$10:$BB$1009,AP74)-SUM($AQ$63:AQ73)</f>
        <v>0</v>
      </c>
      <c r="AR74" s="58" t="e">
        <f t="shared" si="10"/>
        <v>#DIV/0!</v>
      </c>
      <c r="AS74" s="58"/>
      <c r="AT74" s="58">
        <v>12</v>
      </c>
      <c r="AU74" s="58">
        <f>+AU73+AU61</f>
        <v>0</v>
      </c>
      <c r="AV74" s="97">
        <f>FREQUENCY($BC$10:$BC$1009,AU74)-SUM($AV$63:AV73)</f>
        <v>0</v>
      </c>
      <c r="AW74" s="59" t="e">
        <f t="shared" si="11"/>
        <v>#DIV/0!</v>
      </c>
      <c r="AX74" s="59"/>
      <c r="AY74" s="59" t="str">
        <f t="shared" si="0"/>
        <v/>
      </c>
      <c r="AZ74" s="59" t="str">
        <f t="shared" si="1"/>
        <v/>
      </c>
      <c r="BA74" s="59" t="str">
        <f t="shared" si="2"/>
        <v/>
      </c>
      <c r="BB74" s="59" t="str">
        <f t="shared" si="3"/>
        <v/>
      </c>
      <c r="BC74" s="59" t="str">
        <f t="shared" si="4"/>
        <v/>
      </c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  <c r="DA74" s="59"/>
      <c r="DB74" s="59"/>
      <c r="DC74" s="59"/>
      <c r="DD74" s="59"/>
      <c r="DE74" s="59"/>
      <c r="DF74" s="59"/>
      <c r="DG74" s="59"/>
      <c r="DH74" s="59"/>
      <c r="DI74" s="59"/>
      <c r="DJ74" s="59"/>
      <c r="DK74" s="59"/>
      <c r="DL74" s="59"/>
      <c r="DM74" s="59"/>
      <c r="DN74" s="59"/>
      <c r="DO74" s="59"/>
      <c r="DP74" s="59"/>
      <c r="DQ74" s="65"/>
    </row>
    <row r="75" spans="1:121" s="56" customFormat="1" ht="15" x14ac:dyDescent="0.2">
      <c r="A75" s="74">
        <v>66</v>
      </c>
      <c r="B75" s="345"/>
      <c r="C75" s="55"/>
      <c r="D75" s="55"/>
      <c r="E75" s="55"/>
      <c r="F75" s="5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114"/>
      <c r="S75" s="114"/>
      <c r="T75" s="113"/>
      <c r="U75" s="58"/>
      <c r="V75" s="58"/>
      <c r="W75" s="58">
        <v>14</v>
      </c>
      <c r="X75" s="58">
        <f>+X74+X61</f>
        <v>0</v>
      </c>
      <c r="Y75" s="97">
        <f>FREQUENCY($AY$10:$AY$1009,X75)-SUM($Y$63:Y74)</f>
        <v>0</v>
      </c>
      <c r="Z75" s="58" t="e">
        <f t="shared" si="8"/>
        <v>#DIV/0!</v>
      </c>
      <c r="AA75" s="58"/>
      <c r="AB75" s="58"/>
      <c r="AC75" s="58">
        <v>13</v>
      </c>
      <c r="AD75" s="58">
        <f>+AD74+AD61</f>
        <v>0</v>
      </c>
      <c r="AE75" s="97">
        <f>FREQUENCY($AZ$10:$AZ$1009,AD75)-SUM($AE$63:AE74)</f>
        <v>0</v>
      </c>
      <c r="AF75" s="58" t="e">
        <f t="shared" si="12"/>
        <v>#DIV/0!</v>
      </c>
      <c r="AG75" s="58"/>
      <c r="AH75" s="58"/>
      <c r="AI75" s="58">
        <v>13</v>
      </c>
      <c r="AJ75" s="58">
        <f>+AJ74+AJ61</f>
        <v>0</v>
      </c>
      <c r="AK75" s="97">
        <f>FREQUENCY($BA$10:$BA$1009,AJ75)-SUM($AK$63:AK74)</f>
        <v>0</v>
      </c>
      <c r="AL75" s="58" t="e">
        <f t="shared" si="9"/>
        <v>#DIV/0!</v>
      </c>
      <c r="AM75" s="58"/>
      <c r="AN75" s="58"/>
      <c r="AO75" s="58">
        <v>13</v>
      </c>
      <c r="AP75" s="58">
        <f>+AP74+AP61</f>
        <v>0</v>
      </c>
      <c r="AQ75" s="97">
        <f>FREQUENCY($BB$10:$BB$1009,AP75)-SUM($AQ$63:AQ74)</f>
        <v>0</v>
      </c>
      <c r="AR75" s="58" t="e">
        <f t="shared" si="10"/>
        <v>#DIV/0!</v>
      </c>
      <c r="AS75" s="58"/>
      <c r="AT75" s="58">
        <v>13</v>
      </c>
      <c r="AU75" s="58">
        <f>+AU74+AU61</f>
        <v>0</v>
      </c>
      <c r="AV75" s="97">
        <f>FREQUENCY($BC$10:$BC$1009,AU75)-SUM($AV$63:AV74)</f>
        <v>0</v>
      </c>
      <c r="AW75" s="59" t="e">
        <f t="shared" si="11"/>
        <v>#DIV/0!</v>
      </c>
      <c r="AX75" s="59"/>
      <c r="AY75" s="59" t="str">
        <f t="shared" ref="AY75:AY138" si="13">IF(B75="","",_xlfn.RANK.AVG(B75,$B$10:$B$1009,1))</f>
        <v/>
      </c>
      <c r="AZ75" s="59" t="str">
        <f t="shared" ref="AZ75:AZ138" si="14">IF(C75="","",_xlfn.RANK.AVG(C75,$C$10:$C$1009,1))</f>
        <v/>
      </c>
      <c r="BA75" s="59" t="str">
        <f t="shared" ref="BA75:BA138" si="15">IF(D75="","",_xlfn.RANK.AVG(D75,$D$10:$D$1009,1))</f>
        <v/>
      </c>
      <c r="BB75" s="59" t="str">
        <f t="shared" ref="BB75:BB138" si="16">IF(E75="","",_xlfn.RANK.AVG(E75,$E$10:$E$1009,1))</f>
        <v/>
      </c>
      <c r="BC75" s="59" t="str">
        <f t="shared" ref="BC75:BC138" si="17">IF(F75="","",_xlfn.RANK.AVG(F75,$F$10:$F$1009,1))</f>
        <v/>
      </c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  <c r="DA75" s="59"/>
      <c r="DB75" s="59"/>
      <c r="DC75" s="59"/>
      <c r="DD75" s="59"/>
      <c r="DE75" s="59"/>
      <c r="DF75" s="59"/>
      <c r="DG75" s="59"/>
      <c r="DH75" s="59"/>
      <c r="DI75" s="59"/>
      <c r="DJ75" s="59"/>
      <c r="DK75" s="59"/>
      <c r="DL75" s="59"/>
      <c r="DM75" s="59"/>
      <c r="DN75" s="59"/>
      <c r="DO75" s="59"/>
      <c r="DP75" s="59"/>
      <c r="DQ75" s="65"/>
    </row>
    <row r="76" spans="1:121" s="56" customFormat="1" ht="15" x14ac:dyDescent="0.2">
      <c r="A76" s="74">
        <v>67</v>
      </c>
      <c r="B76" s="345"/>
      <c r="C76" s="55"/>
      <c r="D76" s="55"/>
      <c r="E76" s="55"/>
      <c r="F76" s="5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114"/>
      <c r="S76" s="114"/>
      <c r="T76" s="113"/>
      <c r="U76" s="58"/>
      <c r="V76" s="58"/>
      <c r="W76" s="58">
        <v>15</v>
      </c>
      <c r="X76" s="58">
        <f>+X75+X61</f>
        <v>0</v>
      </c>
      <c r="Y76" s="97">
        <f>FREQUENCY($AY$10:$AY$1009,X76)-SUM($Y$63:Y75)</f>
        <v>0</v>
      </c>
      <c r="Z76" s="58" t="e">
        <f t="shared" si="8"/>
        <v>#DIV/0!</v>
      </c>
      <c r="AA76" s="58"/>
      <c r="AB76" s="58"/>
      <c r="AC76" s="58">
        <v>14</v>
      </c>
      <c r="AD76" s="58">
        <f>+AD75+AD61</f>
        <v>0</v>
      </c>
      <c r="AE76" s="97">
        <f>FREQUENCY($AZ$10:$AZ$1009,AD76)-SUM($AE$63:AE75)</f>
        <v>0</v>
      </c>
      <c r="AF76" s="58" t="e">
        <f t="shared" si="12"/>
        <v>#DIV/0!</v>
      </c>
      <c r="AG76" s="58"/>
      <c r="AH76" s="58"/>
      <c r="AI76" s="58">
        <v>14</v>
      </c>
      <c r="AJ76" s="58">
        <f>+AJ75+AJ61</f>
        <v>0</v>
      </c>
      <c r="AK76" s="97">
        <f>FREQUENCY($BA$10:$BA$1009,AJ76)-SUM($AK$63:AK75)</f>
        <v>0</v>
      </c>
      <c r="AL76" s="58" t="e">
        <f t="shared" si="9"/>
        <v>#DIV/0!</v>
      </c>
      <c r="AM76" s="58"/>
      <c r="AN76" s="58"/>
      <c r="AO76" s="58">
        <v>14</v>
      </c>
      <c r="AP76" s="58">
        <f>+AP75+AP61</f>
        <v>0</v>
      </c>
      <c r="AQ76" s="97">
        <f>FREQUENCY($BB$10:$BB$1009,AP76)-SUM($AQ$63:AQ75)</f>
        <v>0</v>
      </c>
      <c r="AR76" s="58" t="e">
        <f t="shared" si="10"/>
        <v>#DIV/0!</v>
      </c>
      <c r="AS76" s="58"/>
      <c r="AT76" s="58">
        <v>14</v>
      </c>
      <c r="AU76" s="58">
        <f>+AU75+AU61</f>
        <v>0</v>
      </c>
      <c r="AV76" s="97">
        <f>FREQUENCY($BC$10:$BC$1009,AU76)-SUM($AV$63:AV75)</f>
        <v>0</v>
      </c>
      <c r="AW76" s="59" t="e">
        <f t="shared" si="11"/>
        <v>#DIV/0!</v>
      </c>
      <c r="AX76" s="59"/>
      <c r="AY76" s="59" t="str">
        <f t="shared" si="13"/>
        <v/>
      </c>
      <c r="AZ76" s="59" t="str">
        <f t="shared" si="14"/>
        <v/>
      </c>
      <c r="BA76" s="59" t="str">
        <f t="shared" si="15"/>
        <v/>
      </c>
      <c r="BB76" s="59" t="str">
        <f t="shared" si="16"/>
        <v/>
      </c>
      <c r="BC76" s="59" t="str">
        <f t="shared" si="17"/>
        <v/>
      </c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  <c r="DA76" s="59"/>
      <c r="DB76" s="59"/>
      <c r="DC76" s="59"/>
      <c r="DD76" s="59"/>
      <c r="DE76" s="59"/>
      <c r="DF76" s="59"/>
      <c r="DG76" s="59"/>
      <c r="DH76" s="59"/>
      <c r="DI76" s="59"/>
      <c r="DJ76" s="59"/>
      <c r="DK76" s="59"/>
      <c r="DL76" s="59"/>
      <c r="DM76" s="59"/>
      <c r="DN76" s="59"/>
      <c r="DO76" s="59"/>
      <c r="DP76" s="59"/>
      <c r="DQ76" s="65"/>
    </row>
    <row r="77" spans="1:121" s="56" customFormat="1" ht="15" x14ac:dyDescent="0.2">
      <c r="A77" s="74">
        <v>68</v>
      </c>
      <c r="B77" s="345"/>
      <c r="C77" s="55"/>
      <c r="D77" s="55"/>
      <c r="E77" s="55"/>
      <c r="F77" s="5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114"/>
      <c r="S77" s="114"/>
      <c r="T77" s="113"/>
      <c r="U77" s="58"/>
      <c r="V77" s="58"/>
      <c r="W77" s="58">
        <v>16</v>
      </c>
      <c r="X77" s="58">
        <f>+X76+X61</f>
        <v>0</v>
      </c>
      <c r="Y77" s="97">
        <f>FREQUENCY($AY$10:$AY$1009,X77)-SUM($Y$63:Y76)</f>
        <v>0</v>
      </c>
      <c r="Z77" s="58" t="e">
        <f t="shared" si="8"/>
        <v>#DIV/0!</v>
      </c>
      <c r="AA77" s="58"/>
      <c r="AB77" s="58"/>
      <c r="AC77" s="58">
        <v>15</v>
      </c>
      <c r="AD77" s="58">
        <f>+AD76+AD61</f>
        <v>0</v>
      </c>
      <c r="AE77" s="97">
        <f>FREQUENCY($AZ$10:$AZ$1009,AD77)-SUM($AE$63:AE76)</f>
        <v>0</v>
      </c>
      <c r="AF77" s="58" t="e">
        <f t="shared" si="12"/>
        <v>#DIV/0!</v>
      </c>
      <c r="AG77" s="58"/>
      <c r="AH77" s="58"/>
      <c r="AI77" s="58">
        <v>15</v>
      </c>
      <c r="AJ77" s="58">
        <f>+AJ76+AJ61</f>
        <v>0</v>
      </c>
      <c r="AK77" s="97">
        <f>FREQUENCY($BA$10:$BA$1009,AJ77)-SUM($AK$63:AK76)</f>
        <v>0</v>
      </c>
      <c r="AL77" s="58" t="e">
        <f t="shared" si="9"/>
        <v>#DIV/0!</v>
      </c>
      <c r="AM77" s="58"/>
      <c r="AN77" s="58"/>
      <c r="AO77" s="58">
        <v>15</v>
      </c>
      <c r="AP77" s="58">
        <f>+AP76+AP61</f>
        <v>0</v>
      </c>
      <c r="AQ77" s="97">
        <f>FREQUENCY($BB$10:$BB$1009,AP77)-SUM($AQ$63:AQ76)</f>
        <v>0</v>
      </c>
      <c r="AR77" s="58" t="e">
        <f t="shared" si="10"/>
        <v>#DIV/0!</v>
      </c>
      <c r="AS77" s="58"/>
      <c r="AT77" s="58">
        <v>15</v>
      </c>
      <c r="AU77" s="58">
        <f>+AU76+AU61</f>
        <v>0</v>
      </c>
      <c r="AV77" s="97">
        <f>FREQUENCY($BC$10:$BC$1009,AU77)-SUM($AV$63:AV76)</f>
        <v>0</v>
      </c>
      <c r="AW77" s="59" t="e">
        <f t="shared" si="11"/>
        <v>#DIV/0!</v>
      </c>
      <c r="AX77" s="59"/>
      <c r="AY77" s="59" t="str">
        <f t="shared" si="13"/>
        <v/>
      </c>
      <c r="AZ77" s="59" t="str">
        <f t="shared" si="14"/>
        <v/>
      </c>
      <c r="BA77" s="59" t="str">
        <f t="shared" si="15"/>
        <v/>
      </c>
      <c r="BB77" s="59" t="str">
        <f t="shared" si="16"/>
        <v/>
      </c>
      <c r="BC77" s="59" t="str">
        <f t="shared" si="17"/>
        <v/>
      </c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  <c r="DA77" s="59"/>
      <c r="DB77" s="59"/>
      <c r="DC77" s="59"/>
      <c r="DD77" s="59"/>
      <c r="DE77" s="59"/>
      <c r="DF77" s="59"/>
      <c r="DG77" s="59"/>
      <c r="DH77" s="59"/>
      <c r="DI77" s="59"/>
      <c r="DJ77" s="59"/>
      <c r="DK77" s="59"/>
      <c r="DL77" s="59"/>
      <c r="DM77" s="59"/>
      <c r="DN77" s="59"/>
      <c r="DO77" s="59"/>
      <c r="DP77" s="59"/>
      <c r="DQ77" s="65"/>
    </row>
    <row r="78" spans="1:121" s="56" customFormat="1" ht="15" x14ac:dyDescent="0.2">
      <c r="A78" s="74">
        <v>69</v>
      </c>
      <c r="B78" s="345"/>
      <c r="C78" s="55"/>
      <c r="D78" s="55"/>
      <c r="E78" s="55"/>
      <c r="F78" s="5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114"/>
      <c r="S78" s="114"/>
      <c r="T78" s="113"/>
      <c r="U78" s="58"/>
      <c r="V78" s="58"/>
      <c r="W78" s="58">
        <v>17</v>
      </c>
      <c r="X78" s="58">
        <f>+X77+X61</f>
        <v>0</v>
      </c>
      <c r="Y78" s="97">
        <f>FREQUENCY($AY$10:$AY$1009,X78)-SUM($Y$63:Y77)</f>
        <v>0</v>
      </c>
      <c r="Z78" s="58" t="e">
        <f t="shared" si="8"/>
        <v>#DIV/0!</v>
      </c>
      <c r="AA78" s="58"/>
      <c r="AB78" s="58"/>
      <c r="AC78" s="58">
        <v>16</v>
      </c>
      <c r="AD78" s="58">
        <f>+AD77+AD61</f>
        <v>0</v>
      </c>
      <c r="AE78" s="97">
        <f>FREQUENCY($AZ$10:$AZ$1009,AD78)-SUM($AE$63:AE77)</f>
        <v>0</v>
      </c>
      <c r="AF78" s="58" t="e">
        <f t="shared" si="12"/>
        <v>#DIV/0!</v>
      </c>
      <c r="AG78" s="58"/>
      <c r="AH78" s="58"/>
      <c r="AI78" s="58">
        <v>16</v>
      </c>
      <c r="AJ78" s="58">
        <f>+AJ77+AJ61</f>
        <v>0</v>
      </c>
      <c r="AK78" s="97">
        <f>FREQUENCY($BA$10:$BA$1009,AJ78)-SUM($AK$63:AK77)</f>
        <v>0</v>
      </c>
      <c r="AL78" s="58" t="e">
        <f t="shared" si="9"/>
        <v>#DIV/0!</v>
      </c>
      <c r="AM78" s="58"/>
      <c r="AN78" s="58"/>
      <c r="AO78" s="58">
        <v>16</v>
      </c>
      <c r="AP78" s="58">
        <f>+AP77+AP61</f>
        <v>0</v>
      </c>
      <c r="AQ78" s="97">
        <f>FREQUENCY($BB$10:$BB$1009,AP78)-SUM($AQ$63:AQ77)</f>
        <v>0</v>
      </c>
      <c r="AR78" s="58" t="e">
        <f t="shared" si="10"/>
        <v>#DIV/0!</v>
      </c>
      <c r="AS78" s="58"/>
      <c r="AT78" s="58">
        <v>16</v>
      </c>
      <c r="AU78" s="58">
        <f>+AU77+AU61</f>
        <v>0</v>
      </c>
      <c r="AV78" s="97">
        <f>FREQUENCY($BC$10:$BC$1009,AU78)-SUM($AV$63:AV77)</f>
        <v>0</v>
      </c>
      <c r="AW78" s="59" t="e">
        <f t="shared" si="11"/>
        <v>#DIV/0!</v>
      </c>
      <c r="AX78" s="59"/>
      <c r="AY78" s="59" t="str">
        <f t="shared" si="13"/>
        <v/>
      </c>
      <c r="AZ78" s="59" t="str">
        <f t="shared" si="14"/>
        <v/>
      </c>
      <c r="BA78" s="59" t="str">
        <f t="shared" si="15"/>
        <v/>
      </c>
      <c r="BB78" s="59" t="str">
        <f t="shared" si="16"/>
        <v/>
      </c>
      <c r="BC78" s="59" t="str">
        <f t="shared" si="17"/>
        <v/>
      </c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  <c r="DA78" s="59"/>
      <c r="DB78" s="59"/>
      <c r="DC78" s="59"/>
      <c r="DD78" s="59"/>
      <c r="DE78" s="59"/>
      <c r="DF78" s="59"/>
      <c r="DG78" s="59"/>
      <c r="DH78" s="59"/>
      <c r="DI78" s="59"/>
      <c r="DJ78" s="59"/>
      <c r="DK78" s="59"/>
      <c r="DL78" s="59"/>
      <c r="DM78" s="59"/>
      <c r="DN78" s="59"/>
      <c r="DO78" s="59"/>
      <c r="DP78" s="59"/>
      <c r="DQ78" s="65"/>
    </row>
    <row r="79" spans="1:121" s="56" customFormat="1" ht="15" x14ac:dyDescent="0.2">
      <c r="A79" s="74">
        <v>70</v>
      </c>
      <c r="B79" s="345"/>
      <c r="C79" s="55"/>
      <c r="D79" s="55"/>
      <c r="E79" s="55"/>
      <c r="F79" s="5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114"/>
      <c r="S79" s="114"/>
      <c r="T79" s="113"/>
      <c r="U79" s="58"/>
      <c r="V79" s="58"/>
      <c r="W79" s="58">
        <v>18</v>
      </c>
      <c r="X79" s="58">
        <f>+X78+X61</f>
        <v>0</v>
      </c>
      <c r="Y79" s="97">
        <f>FREQUENCY($AY$10:$AY$1009,X79)-SUM($Y$63:Y78)</f>
        <v>0</v>
      </c>
      <c r="Z79" s="58" t="e">
        <f t="shared" si="8"/>
        <v>#DIV/0!</v>
      </c>
      <c r="AA79" s="58"/>
      <c r="AB79" s="58"/>
      <c r="AC79" s="58">
        <v>17</v>
      </c>
      <c r="AD79" s="58">
        <f>+AD78+AD61</f>
        <v>0</v>
      </c>
      <c r="AE79" s="97">
        <f>FREQUENCY($AZ$10:$AZ$1009,AD79)-SUM($AE$63:AE78)</f>
        <v>0</v>
      </c>
      <c r="AF79" s="58" t="e">
        <f t="shared" si="12"/>
        <v>#DIV/0!</v>
      </c>
      <c r="AG79" s="58"/>
      <c r="AH79" s="58"/>
      <c r="AI79" s="58">
        <v>17</v>
      </c>
      <c r="AJ79" s="58">
        <f>+AJ78+AJ61</f>
        <v>0</v>
      </c>
      <c r="AK79" s="97">
        <f>FREQUENCY($BA$10:$BA$1009,AJ79)-SUM($AK$63:AK78)</f>
        <v>0</v>
      </c>
      <c r="AL79" s="58" t="e">
        <f t="shared" si="9"/>
        <v>#DIV/0!</v>
      </c>
      <c r="AM79" s="58"/>
      <c r="AN79" s="58"/>
      <c r="AO79" s="58">
        <v>17</v>
      </c>
      <c r="AP79" s="58">
        <f>+AP78+AP61</f>
        <v>0</v>
      </c>
      <c r="AQ79" s="97">
        <f>FREQUENCY($BB$10:$BB$1009,AP79)-SUM($AQ$63:AQ78)</f>
        <v>0</v>
      </c>
      <c r="AR79" s="58" t="e">
        <f t="shared" si="10"/>
        <v>#DIV/0!</v>
      </c>
      <c r="AS79" s="58"/>
      <c r="AT79" s="58">
        <v>17</v>
      </c>
      <c r="AU79" s="58">
        <f>+AU78+AU61</f>
        <v>0</v>
      </c>
      <c r="AV79" s="97">
        <f>FREQUENCY($BC$10:$BC$1009,AU79)-SUM($AV$63:AV78)</f>
        <v>0</v>
      </c>
      <c r="AW79" s="59" t="e">
        <f t="shared" si="11"/>
        <v>#DIV/0!</v>
      </c>
      <c r="AX79" s="59"/>
      <c r="AY79" s="59" t="str">
        <f t="shared" si="13"/>
        <v/>
      </c>
      <c r="AZ79" s="59" t="str">
        <f t="shared" si="14"/>
        <v/>
      </c>
      <c r="BA79" s="59" t="str">
        <f t="shared" si="15"/>
        <v/>
      </c>
      <c r="BB79" s="59" t="str">
        <f t="shared" si="16"/>
        <v/>
      </c>
      <c r="BC79" s="59" t="str">
        <f t="shared" si="17"/>
        <v/>
      </c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  <c r="DA79" s="59"/>
      <c r="DB79" s="59"/>
      <c r="DC79" s="59"/>
      <c r="DD79" s="59"/>
      <c r="DE79" s="59"/>
      <c r="DF79" s="59"/>
      <c r="DG79" s="59"/>
      <c r="DH79" s="59"/>
      <c r="DI79" s="59"/>
      <c r="DJ79" s="59"/>
      <c r="DK79" s="59"/>
      <c r="DL79" s="59"/>
      <c r="DM79" s="59"/>
      <c r="DN79" s="59"/>
      <c r="DO79" s="59"/>
      <c r="DP79" s="59"/>
      <c r="DQ79" s="65"/>
    </row>
    <row r="80" spans="1:121" s="56" customFormat="1" ht="15" x14ac:dyDescent="0.2">
      <c r="A80" s="74">
        <v>71</v>
      </c>
      <c r="B80" s="345"/>
      <c r="C80" s="55"/>
      <c r="D80" s="55"/>
      <c r="E80" s="55"/>
      <c r="F80" s="5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114"/>
      <c r="S80" s="114"/>
      <c r="T80" s="113"/>
      <c r="U80" s="58"/>
      <c r="V80" s="58"/>
      <c r="W80" s="58">
        <v>19</v>
      </c>
      <c r="X80" s="58">
        <f>+X79+X61</f>
        <v>0</v>
      </c>
      <c r="Y80" s="97">
        <f>FREQUENCY($AY$10:$AY$1009,X80)-SUM($Y$63:Y79)</f>
        <v>0</v>
      </c>
      <c r="Z80" s="58" t="e">
        <f t="shared" si="8"/>
        <v>#DIV/0!</v>
      </c>
      <c r="AA80" s="58"/>
      <c r="AB80" s="58"/>
      <c r="AC80" s="58">
        <v>18</v>
      </c>
      <c r="AD80" s="58">
        <f>+AD79+AD61</f>
        <v>0</v>
      </c>
      <c r="AE80" s="97">
        <f>FREQUENCY($AZ$10:$AZ$1009,AD80)-SUM($AE$63:AE79)</f>
        <v>0</v>
      </c>
      <c r="AF80" s="58" t="e">
        <f t="shared" si="12"/>
        <v>#DIV/0!</v>
      </c>
      <c r="AG80" s="58"/>
      <c r="AH80" s="58"/>
      <c r="AI80" s="58">
        <v>18</v>
      </c>
      <c r="AJ80" s="58">
        <f>+AJ79+AJ61</f>
        <v>0</v>
      </c>
      <c r="AK80" s="97">
        <f>FREQUENCY($BA$10:$BA$1009,AJ80)-SUM($AK$63:AK79)</f>
        <v>0</v>
      </c>
      <c r="AL80" s="58" t="e">
        <f t="shared" si="9"/>
        <v>#DIV/0!</v>
      </c>
      <c r="AM80" s="58"/>
      <c r="AN80" s="58"/>
      <c r="AO80" s="58">
        <v>18</v>
      </c>
      <c r="AP80" s="58">
        <f>+AP79+AP61</f>
        <v>0</v>
      </c>
      <c r="AQ80" s="97">
        <f>FREQUENCY($BB$10:$BB$1009,AP80)-SUM($AQ$63:AQ79)</f>
        <v>0</v>
      </c>
      <c r="AR80" s="58" t="e">
        <f t="shared" si="10"/>
        <v>#DIV/0!</v>
      </c>
      <c r="AS80" s="58"/>
      <c r="AT80" s="58">
        <v>18</v>
      </c>
      <c r="AU80" s="58">
        <f>+AU79+AU61</f>
        <v>0</v>
      </c>
      <c r="AV80" s="97">
        <f>FREQUENCY($BC$10:$BC$1009,AU80)-SUM($AV$63:AV79)</f>
        <v>0</v>
      </c>
      <c r="AW80" s="59" t="e">
        <f t="shared" si="11"/>
        <v>#DIV/0!</v>
      </c>
      <c r="AX80" s="59"/>
      <c r="AY80" s="59" t="str">
        <f t="shared" si="13"/>
        <v/>
      </c>
      <c r="AZ80" s="59" t="str">
        <f t="shared" si="14"/>
        <v/>
      </c>
      <c r="BA80" s="59" t="str">
        <f t="shared" si="15"/>
        <v/>
      </c>
      <c r="BB80" s="59" t="str">
        <f t="shared" si="16"/>
        <v/>
      </c>
      <c r="BC80" s="59" t="str">
        <f t="shared" si="17"/>
        <v/>
      </c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  <c r="DA80" s="59"/>
      <c r="DB80" s="59"/>
      <c r="DC80" s="59"/>
      <c r="DD80" s="59"/>
      <c r="DE80" s="59"/>
      <c r="DF80" s="59"/>
      <c r="DG80" s="59"/>
      <c r="DH80" s="59"/>
      <c r="DI80" s="59"/>
      <c r="DJ80" s="59"/>
      <c r="DK80" s="59"/>
      <c r="DL80" s="59"/>
      <c r="DM80" s="59"/>
      <c r="DN80" s="59"/>
      <c r="DO80" s="59"/>
      <c r="DP80" s="59"/>
      <c r="DQ80" s="65"/>
    </row>
    <row r="81" spans="1:121" s="56" customFormat="1" ht="15" x14ac:dyDescent="0.2">
      <c r="A81" s="74">
        <v>72</v>
      </c>
      <c r="B81" s="345"/>
      <c r="C81" s="55"/>
      <c r="D81" s="55"/>
      <c r="E81" s="55"/>
      <c r="F81" s="5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114"/>
      <c r="S81" s="114"/>
      <c r="T81" s="113"/>
      <c r="U81" s="58"/>
      <c r="V81" s="58"/>
      <c r="W81" s="58">
        <v>20</v>
      </c>
      <c r="X81" s="58">
        <f>+X80+X61</f>
        <v>0</v>
      </c>
      <c r="Y81" s="97">
        <f>FREQUENCY($AY$10:$AY$1009,X81)-SUM($Y$63:Y80)</f>
        <v>0</v>
      </c>
      <c r="Z81" s="58" t="e">
        <f t="shared" si="8"/>
        <v>#DIV/0!</v>
      </c>
      <c r="AA81" s="58"/>
      <c r="AB81" s="58"/>
      <c r="AC81" s="58">
        <v>19</v>
      </c>
      <c r="AD81" s="58">
        <f>+AD80+AD61</f>
        <v>0</v>
      </c>
      <c r="AE81" s="97">
        <f>FREQUENCY($AZ$10:$AZ$1009,AD81)-SUM($AE$63:AE80)</f>
        <v>0</v>
      </c>
      <c r="AF81" s="58" t="e">
        <f t="shared" si="12"/>
        <v>#DIV/0!</v>
      </c>
      <c r="AG81" s="58"/>
      <c r="AH81" s="58"/>
      <c r="AI81" s="58">
        <v>19</v>
      </c>
      <c r="AJ81" s="58">
        <f>+AJ80+AJ61</f>
        <v>0</v>
      </c>
      <c r="AK81" s="97">
        <f>FREQUENCY($BA$10:$BA$1009,AJ81)-SUM($AK$63:AK80)</f>
        <v>0</v>
      </c>
      <c r="AL81" s="58" t="e">
        <f t="shared" si="9"/>
        <v>#DIV/0!</v>
      </c>
      <c r="AM81" s="58"/>
      <c r="AN81" s="58"/>
      <c r="AO81" s="58">
        <v>19</v>
      </c>
      <c r="AP81" s="58">
        <f>+AP80+AP61</f>
        <v>0</v>
      </c>
      <c r="AQ81" s="97">
        <f>FREQUENCY($BB$10:$BB$1009,AP81)-SUM($AQ$63:AQ80)</f>
        <v>0</v>
      </c>
      <c r="AR81" s="58" t="e">
        <f t="shared" si="10"/>
        <v>#DIV/0!</v>
      </c>
      <c r="AS81" s="58"/>
      <c r="AT81" s="58">
        <v>19</v>
      </c>
      <c r="AU81" s="58">
        <f>+AU80+AU61</f>
        <v>0</v>
      </c>
      <c r="AV81" s="97">
        <f>FREQUENCY($BC$10:$BC$1009,AU81)-SUM($AV$63:AV80)</f>
        <v>0</v>
      </c>
      <c r="AW81" s="59" t="e">
        <f t="shared" si="11"/>
        <v>#DIV/0!</v>
      </c>
      <c r="AX81" s="59"/>
      <c r="AY81" s="59" t="str">
        <f t="shared" si="13"/>
        <v/>
      </c>
      <c r="AZ81" s="59" t="str">
        <f t="shared" si="14"/>
        <v/>
      </c>
      <c r="BA81" s="59" t="str">
        <f t="shared" si="15"/>
        <v/>
      </c>
      <c r="BB81" s="59" t="str">
        <f t="shared" si="16"/>
        <v/>
      </c>
      <c r="BC81" s="59" t="str">
        <f t="shared" si="17"/>
        <v/>
      </c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  <c r="DA81" s="59"/>
      <c r="DB81" s="59"/>
      <c r="DC81" s="59"/>
      <c r="DD81" s="59"/>
      <c r="DE81" s="59"/>
      <c r="DF81" s="59"/>
      <c r="DG81" s="59"/>
      <c r="DH81" s="59"/>
      <c r="DI81" s="59"/>
      <c r="DJ81" s="59"/>
      <c r="DK81" s="59"/>
      <c r="DL81" s="59"/>
      <c r="DM81" s="59"/>
      <c r="DN81" s="59"/>
      <c r="DO81" s="59"/>
      <c r="DP81" s="59"/>
      <c r="DQ81" s="65"/>
    </row>
    <row r="82" spans="1:121" s="56" customFormat="1" ht="15" x14ac:dyDescent="0.2">
      <c r="A82" s="74">
        <v>73</v>
      </c>
      <c r="B82" s="345"/>
      <c r="C82" s="55"/>
      <c r="D82" s="55"/>
      <c r="E82" s="55"/>
      <c r="F82" s="5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114"/>
      <c r="S82" s="114"/>
      <c r="T82" s="113"/>
      <c r="U82" s="58"/>
      <c r="V82" s="58"/>
      <c r="W82" s="58">
        <v>21</v>
      </c>
      <c r="X82" s="58">
        <f>+X81+X61</f>
        <v>0</v>
      </c>
      <c r="Y82" s="97">
        <f>FREQUENCY($AY$10:$AY$1009,X82)-SUM($Y$63:Y81)</f>
        <v>0</v>
      </c>
      <c r="Z82" s="58" t="e">
        <f t="shared" si="8"/>
        <v>#DIV/0!</v>
      </c>
      <c r="AA82" s="58"/>
      <c r="AB82" s="58"/>
      <c r="AC82" s="58">
        <v>20</v>
      </c>
      <c r="AD82" s="58">
        <f>+AD81+AD61</f>
        <v>0</v>
      </c>
      <c r="AE82" s="97">
        <f>FREQUENCY($AZ$10:$AZ$1009,AD82)-SUM($AE$63:AE81)</f>
        <v>0</v>
      </c>
      <c r="AF82" s="58" t="e">
        <f t="shared" si="12"/>
        <v>#DIV/0!</v>
      </c>
      <c r="AG82" s="58"/>
      <c r="AH82" s="58"/>
      <c r="AI82" s="58">
        <v>20</v>
      </c>
      <c r="AJ82" s="58">
        <f>+AJ81+AJ61</f>
        <v>0</v>
      </c>
      <c r="AK82" s="97">
        <f>FREQUENCY($BA$10:$BA$1009,AJ82)-SUM($AK$63:AK81)</f>
        <v>0</v>
      </c>
      <c r="AL82" s="58" t="e">
        <f t="shared" si="9"/>
        <v>#DIV/0!</v>
      </c>
      <c r="AM82" s="58"/>
      <c r="AN82" s="58"/>
      <c r="AO82" s="58">
        <v>20</v>
      </c>
      <c r="AP82" s="58">
        <f>+AP81+AP61</f>
        <v>0</v>
      </c>
      <c r="AQ82" s="97">
        <f>FREQUENCY($BB$10:$BB$1009,AP82)-SUM($AQ$63:AQ81)</f>
        <v>0</v>
      </c>
      <c r="AR82" s="58" t="e">
        <f t="shared" si="10"/>
        <v>#DIV/0!</v>
      </c>
      <c r="AS82" s="58"/>
      <c r="AT82" s="58">
        <v>20</v>
      </c>
      <c r="AU82" s="58">
        <f>+AU81+AU61</f>
        <v>0</v>
      </c>
      <c r="AV82" s="97">
        <f>FREQUENCY($BC$10:$BC$1009,AU82)-SUM($AV$63:AV81)</f>
        <v>0</v>
      </c>
      <c r="AW82" s="59" t="e">
        <f t="shared" si="11"/>
        <v>#DIV/0!</v>
      </c>
      <c r="AX82" s="59"/>
      <c r="AY82" s="59" t="str">
        <f t="shared" si="13"/>
        <v/>
      </c>
      <c r="AZ82" s="59" t="str">
        <f t="shared" si="14"/>
        <v/>
      </c>
      <c r="BA82" s="59" t="str">
        <f t="shared" si="15"/>
        <v/>
      </c>
      <c r="BB82" s="59" t="str">
        <f t="shared" si="16"/>
        <v/>
      </c>
      <c r="BC82" s="59" t="str">
        <f t="shared" si="17"/>
        <v/>
      </c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59"/>
      <c r="DJ82" s="59"/>
      <c r="DK82" s="59"/>
      <c r="DL82" s="59"/>
      <c r="DM82" s="59"/>
      <c r="DN82" s="59"/>
      <c r="DO82" s="59"/>
      <c r="DP82" s="59"/>
      <c r="DQ82" s="65"/>
    </row>
    <row r="83" spans="1:121" s="56" customFormat="1" ht="15" x14ac:dyDescent="0.2">
      <c r="A83" s="74">
        <v>74</v>
      </c>
      <c r="B83" s="345"/>
      <c r="C83" s="55"/>
      <c r="D83" s="55"/>
      <c r="E83" s="55"/>
      <c r="F83" s="5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114"/>
      <c r="S83" s="114"/>
      <c r="T83" s="113"/>
      <c r="U83" s="58"/>
      <c r="V83" s="58"/>
      <c r="W83" s="58"/>
      <c r="X83" s="58">
        <f>+X82+X61</f>
        <v>0</v>
      </c>
      <c r="Y83" s="97">
        <f>FREQUENCY($AY$10:$AY$1009,X83)-SUM($Y$63:Y82)</f>
        <v>0</v>
      </c>
      <c r="Z83" s="58" t="e">
        <f t="shared" si="8"/>
        <v>#DIV/0!</v>
      </c>
      <c r="AA83" s="58"/>
      <c r="AB83" s="58"/>
      <c r="AC83" s="58">
        <v>21</v>
      </c>
      <c r="AD83" s="58">
        <f>+AD82+AD61</f>
        <v>0</v>
      </c>
      <c r="AE83" s="97">
        <f>FREQUENCY($AZ$10:$AZ$1009,AD83)-SUM($AE$63:AE82)</f>
        <v>0</v>
      </c>
      <c r="AF83" s="58" t="e">
        <f t="shared" si="12"/>
        <v>#DIV/0!</v>
      </c>
      <c r="AG83" s="58"/>
      <c r="AH83" s="58"/>
      <c r="AI83" s="58">
        <v>21</v>
      </c>
      <c r="AJ83" s="58">
        <f>+AJ82+AJ61</f>
        <v>0</v>
      </c>
      <c r="AK83" s="97">
        <f>FREQUENCY($BA$10:$BA$1009,AJ83)-SUM($AK$63:AK82)</f>
        <v>0</v>
      </c>
      <c r="AL83" s="58" t="e">
        <f t="shared" si="9"/>
        <v>#DIV/0!</v>
      </c>
      <c r="AM83" s="58"/>
      <c r="AN83" s="58"/>
      <c r="AO83" s="58">
        <v>21</v>
      </c>
      <c r="AP83" s="58">
        <f>+AP82+AP61</f>
        <v>0</v>
      </c>
      <c r="AQ83" s="97">
        <f>FREQUENCY($BB$10:$BB$1009,AP83)-SUM($AQ$63:AQ82)</f>
        <v>0</v>
      </c>
      <c r="AR83" s="58" t="e">
        <f t="shared" si="10"/>
        <v>#DIV/0!</v>
      </c>
      <c r="AS83" s="58"/>
      <c r="AT83" s="58">
        <v>21</v>
      </c>
      <c r="AU83" s="58">
        <f>+AU82+AU61</f>
        <v>0</v>
      </c>
      <c r="AV83" s="97">
        <f>FREQUENCY($BC$10:$BC$1009,AU83)-SUM($AV$63:AV82)</f>
        <v>0</v>
      </c>
      <c r="AW83" s="59" t="e">
        <f t="shared" si="11"/>
        <v>#DIV/0!</v>
      </c>
      <c r="AX83" s="59"/>
      <c r="AY83" s="59" t="str">
        <f t="shared" si="13"/>
        <v/>
      </c>
      <c r="AZ83" s="59" t="str">
        <f t="shared" si="14"/>
        <v/>
      </c>
      <c r="BA83" s="59" t="str">
        <f t="shared" si="15"/>
        <v/>
      </c>
      <c r="BB83" s="59" t="str">
        <f t="shared" si="16"/>
        <v/>
      </c>
      <c r="BC83" s="59" t="str">
        <f t="shared" si="17"/>
        <v/>
      </c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  <c r="DA83" s="59"/>
      <c r="DB83" s="59"/>
      <c r="DC83" s="59"/>
      <c r="DD83" s="59"/>
      <c r="DE83" s="59"/>
      <c r="DF83" s="59"/>
      <c r="DG83" s="59"/>
      <c r="DH83" s="59"/>
      <c r="DI83" s="59"/>
      <c r="DJ83" s="59"/>
      <c r="DK83" s="59"/>
      <c r="DL83" s="59"/>
      <c r="DM83" s="59"/>
      <c r="DN83" s="59"/>
      <c r="DO83" s="59"/>
      <c r="DP83" s="59"/>
      <c r="DQ83" s="65"/>
    </row>
    <row r="84" spans="1:121" s="56" customFormat="1" ht="15" x14ac:dyDescent="0.2">
      <c r="A84" s="74">
        <v>75</v>
      </c>
      <c r="B84" s="345"/>
      <c r="C84" s="55"/>
      <c r="D84" s="55"/>
      <c r="E84" s="55"/>
      <c r="F84" s="5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114"/>
      <c r="S84" s="114"/>
      <c r="T84" s="113"/>
      <c r="U84" s="58"/>
      <c r="V84" s="58"/>
      <c r="W84" s="58"/>
      <c r="X84" s="58">
        <f>+X83+X61</f>
        <v>0</v>
      </c>
      <c r="Y84" s="97">
        <f>FREQUENCY($AY$10:$AY$1009,X84)-SUM($Y$63:Y83)</f>
        <v>0</v>
      </c>
      <c r="Z84" s="58" t="e">
        <f t="shared" si="8"/>
        <v>#DIV/0!</v>
      </c>
      <c r="AA84" s="58"/>
      <c r="AB84" s="58"/>
      <c r="AC84" s="58"/>
      <c r="AD84" s="58">
        <f>+AD83+AD61</f>
        <v>0</v>
      </c>
      <c r="AE84" s="97">
        <f>FREQUENCY($AZ$10:$AZ$1009,AD84)-SUM($AE$63:AE83)</f>
        <v>0</v>
      </c>
      <c r="AF84" s="58" t="e">
        <f t="shared" si="12"/>
        <v>#DIV/0!</v>
      </c>
      <c r="AG84" s="58"/>
      <c r="AH84" s="58"/>
      <c r="AI84" s="58"/>
      <c r="AJ84" s="58">
        <f>+AJ83+AJ61</f>
        <v>0</v>
      </c>
      <c r="AK84" s="97">
        <f>FREQUENCY($BA$10:$BA$1009,AJ84)-SUM($AK$63:AK83)</f>
        <v>0</v>
      </c>
      <c r="AL84" s="58" t="e">
        <f t="shared" si="9"/>
        <v>#DIV/0!</v>
      </c>
      <c r="AM84" s="58"/>
      <c r="AN84" s="58"/>
      <c r="AO84" s="58"/>
      <c r="AP84" s="58">
        <f>+AP83+AP61</f>
        <v>0</v>
      </c>
      <c r="AQ84" s="97">
        <f>FREQUENCY($BB$10:$BB$1009,AP84)-SUM($AQ$63:AQ83)</f>
        <v>0</v>
      </c>
      <c r="AR84" s="58" t="e">
        <f t="shared" si="10"/>
        <v>#DIV/0!</v>
      </c>
      <c r="AS84" s="58"/>
      <c r="AT84" s="58"/>
      <c r="AU84" s="58">
        <f>+AU83+AU61</f>
        <v>0</v>
      </c>
      <c r="AV84" s="97">
        <f>FREQUENCY($BC$10:$BC$1009,AU84)-SUM($AV$63:AV83)</f>
        <v>0</v>
      </c>
      <c r="AW84" s="59" t="e">
        <f t="shared" si="11"/>
        <v>#DIV/0!</v>
      </c>
      <c r="AX84" s="59"/>
      <c r="AY84" s="59" t="str">
        <f t="shared" si="13"/>
        <v/>
      </c>
      <c r="AZ84" s="59" t="str">
        <f t="shared" si="14"/>
        <v/>
      </c>
      <c r="BA84" s="59" t="str">
        <f t="shared" si="15"/>
        <v/>
      </c>
      <c r="BB84" s="59" t="str">
        <f t="shared" si="16"/>
        <v/>
      </c>
      <c r="BC84" s="59" t="str">
        <f t="shared" si="17"/>
        <v/>
      </c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  <c r="DA84" s="59"/>
      <c r="DB84" s="59"/>
      <c r="DC84" s="59"/>
      <c r="DD84" s="59"/>
      <c r="DE84" s="59"/>
      <c r="DF84" s="59"/>
      <c r="DG84" s="59"/>
      <c r="DH84" s="59"/>
      <c r="DI84" s="59"/>
      <c r="DJ84" s="59"/>
      <c r="DK84" s="59"/>
      <c r="DL84" s="59"/>
      <c r="DM84" s="59"/>
      <c r="DN84" s="59"/>
      <c r="DO84" s="59"/>
      <c r="DP84" s="59"/>
      <c r="DQ84" s="65"/>
    </row>
    <row r="85" spans="1:121" s="56" customFormat="1" ht="15" x14ac:dyDescent="0.2">
      <c r="A85" s="74">
        <v>76</v>
      </c>
      <c r="B85" s="345"/>
      <c r="C85" s="55"/>
      <c r="D85" s="55"/>
      <c r="E85" s="55"/>
      <c r="F85" s="5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114"/>
      <c r="S85" s="114"/>
      <c r="T85" s="113"/>
      <c r="U85" s="58"/>
      <c r="V85" s="58"/>
      <c r="W85" s="58"/>
      <c r="X85" s="58"/>
      <c r="Y85" s="58">
        <f>SUM(Y63:Y84)</f>
        <v>0</v>
      </c>
      <c r="Z85" s="58" t="e">
        <f>SUM(Z63:Z84)</f>
        <v>#DIV/0!</v>
      </c>
      <c r="AA85" s="58"/>
      <c r="AB85" s="58"/>
      <c r="AC85" s="58"/>
      <c r="AD85" s="58"/>
      <c r="AE85" s="58">
        <f>SUM(AE63:AE84)</f>
        <v>0</v>
      </c>
      <c r="AF85" s="58"/>
      <c r="AG85" s="58"/>
      <c r="AH85" s="58"/>
      <c r="AI85" s="58"/>
      <c r="AJ85" s="58"/>
      <c r="AK85" s="58">
        <f>SUM(AK63:AK84)</f>
        <v>0</v>
      </c>
      <c r="AL85" s="58"/>
      <c r="AM85" s="58"/>
      <c r="AN85" s="58"/>
      <c r="AO85" s="58"/>
      <c r="AP85" s="58"/>
      <c r="AQ85" s="58">
        <f>SUM(AQ63:AQ84)</f>
        <v>0</v>
      </c>
      <c r="AR85" s="58"/>
      <c r="AS85" s="58"/>
      <c r="AT85" s="58"/>
      <c r="AU85" s="58"/>
      <c r="AV85" s="58">
        <f>SUM(AV63:AV84)</f>
        <v>0</v>
      </c>
      <c r="AW85" s="59"/>
      <c r="AX85" s="59"/>
      <c r="AY85" s="59" t="str">
        <f t="shared" si="13"/>
        <v/>
      </c>
      <c r="AZ85" s="59" t="str">
        <f t="shared" si="14"/>
        <v/>
      </c>
      <c r="BA85" s="59" t="str">
        <f t="shared" si="15"/>
        <v/>
      </c>
      <c r="BB85" s="59" t="str">
        <f t="shared" si="16"/>
        <v/>
      </c>
      <c r="BC85" s="59" t="str">
        <f t="shared" si="17"/>
        <v/>
      </c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  <c r="DA85" s="59"/>
      <c r="DB85" s="59"/>
      <c r="DC85" s="59"/>
      <c r="DD85" s="59"/>
      <c r="DE85" s="59"/>
      <c r="DF85" s="59"/>
      <c r="DG85" s="59"/>
      <c r="DH85" s="59"/>
      <c r="DI85" s="59"/>
      <c r="DJ85" s="59"/>
      <c r="DK85" s="59"/>
      <c r="DL85" s="59"/>
      <c r="DM85" s="59"/>
      <c r="DN85" s="59"/>
      <c r="DO85" s="59"/>
      <c r="DP85" s="59"/>
      <c r="DQ85" s="65"/>
    </row>
    <row r="86" spans="1:121" s="56" customFormat="1" ht="15" x14ac:dyDescent="0.2">
      <c r="A86" s="74">
        <v>77</v>
      </c>
      <c r="B86" s="345"/>
      <c r="C86" s="55"/>
      <c r="D86" s="55"/>
      <c r="E86" s="55"/>
      <c r="F86" s="5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114"/>
      <c r="S86" s="114"/>
      <c r="T86" s="113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9"/>
      <c r="AX86" s="59"/>
      <c r="AY86" s="59" t="str">
        <f t="shared" si="13"/>
        <v/>
      </c>
      <c r="AZ86" s="59" t="str">
        <f t="shared" si="14"/>
        <v/>
      </c>
      <c r="BA86" s="59" t="str">
        <f t="shared" si="15"/>
        <v/>
      </c>
      <c r="BB86" s="59" t="str">
        <f t="shared" si="16"/>
        <v/>
      </c>
      <c r="BC86" s="59" t="str">
        <f t="shared" si="17"/>
        <v/>
      </c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  <c r="DA86" s="59"/>
      <c r="DB86" s="59"/>
      <c r="DC86" s="59"/>
      <c r="DD86" s="59"/>
      <c r="DE86" s="59"/>
      <c r="DF86" s="59"/>
      <c r="DG86" s="59"/>
      <c r="DH86" s="59"/>
      <c r="DI86" s="59"/>
      <c r="DJ86" s="59"/>
      <c r="DK86" s="59"/>
      <c r="DL86" s="59"/>
      <c r="DM86" s="59"/>
      <c r="DN86" s="59"/>
      <c r="DO86" s="59"/>
      <c r="DP86" s="59"/>
      <c r="DQ86" s="65"/>
    </row>
    <row r="87" spans="1:121" s="56" customFormat="1" ht="15" x14ac:dyDescent="0.2">
      <c r="A87" s="74">
        <v>78</v>
      </c>
      <c r="B87" s="345"/>
      <c r="C87" s="55"/>
      <c r="D87" s="55"/>
      <c r="E87" s="55"/>
      <c r="F87" s="5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114"/>
      <c r="S87" s="114"/>
      <c r="T87" s="113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9"/>
      <c r="AX87" s="59"/>
      <c r="AY87" s="59" t="str">
        <f t="shared" si="13"/>
        <v/>
      </c>
      <c r="AZ87" s="59" t="str">
        <f t="shared" si="14"/>
        <v/>
      </c>
      <c r="BA87" s="59" t="str">
        <f t="shared" si="15"/>
        <v/>
      </c>
      <c r="BB87" s="59" t="str">
        <f t="shared" si="16"/>
        <v/>
      </c>
      <c r="BC87" s="59" t="str">
        <f t="shared" si="17"/>
        <v/>
      </c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  <c r="DA87" s="59"/>
      <c r="DB87" s="59"/>
      <c r="DC87" s="59"/>
      <c r="DD87" s="59"/>
      <c r="DE87" s="59"/>
      <c r="DF87" s="59"/>
      <c r="DG87" s="59"/>
      <c r="DH87" s="59"/>
      <c r="DI87" s="59"/>
      <c r="DJ87" s="59"/>
      <c r="DK87" s="59"/>
      <c r="DL87" s="59"/>
      <c r="DM87" s="59"/>
      <c r="DN87" s="59"/>
      <c r="DO87" s="59"/>
      <c r="DP87" s="59"/>
      <c r="DQ87" s="65"/>
    </row>
    <row r="88" spans="1:121" ht="15" x14ac:dyDescent="0.2">
      <c r="A88" s="74">
        <v>79</v>
      </c>
      <c r="B88" s="345"/>
      <c r="C88" s="55"/>
      <c r="D88" s="55"/>
      <c r="E88" s="55"/>
      <c r="F88" s="5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114"/>
      <c r="S88" s="114"/>
      <c r="T88" s="113"/>
      <c r="U88" s="58"/>
      <c r="V88" s="58"/>
      <c r="W88" s="58"/>
      <c r="X88" s="58"/>
      <c r="Y88" s="58"/>
      <c r="AY88" s="59" t="str">
        <f t="shared" si="13"/>
        <v/>
      </c>
      <c r="AZ88" s="59" t="str">
        <f t="shared" si="14"/>
        <v/>
      </c>
      <c r="BA88" s="59" t="str">
        <f t="shared" si="15"/>
        <v/>
      </c>
      <c r="BB88" s="59" t="str">
        <f t="shared" si="16"/>
        <v/>
      </c>
      <c r="BC88" s="59" t="str">
        <f t="shared" si="17"/>
        <v/>
      </c>
      <c r="DQ88" s="65"/>
    </row>
    <row r="89" spans="1:121" ht="15" x14ac:dyDescent="0.2">
      <c r="A89" s="74">
        <v>80</v>
      </c>
      <c r="B89" s="345"/>
      <c r="C89" s="55"/>
      <c r="D89" s="55"/>
      <c r="E89" s="55"/>
      <c r="F89" s="5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114"/>
      <c r="S89" s="114"/>
      <c r="T89" s="113"/>
      <c r="U89" s="58"/>
      <c r="V89" s="58"/>
      <c r="W89" s="58"/>
      <c r="X89" s="58"/>
      <c r="Y89" s="58"/>
      <c r="AY89" s="59" t="str">
        <f t="shared" si="13"/>
        <v/>
      </c>
      <c r="AZ89" s="59" t="str">
        <f t="shared" si="14"/>
        <v/>
      </c>
      <c r="BA89" s="59" t="str">
        <f t="shared" si="15"/>
        <v/>
      </c>
      <c r="BB89" s="59" t="str">
        <f t="shared" si="16"/>
        <v/>
      </c>
      <c r="BC89" s="59" t="str">
        <f t="shared" si="17"/>
        <v/>
      </c>
      <c r="DQ89" s="65"/>
    </row>
    <row r="90" spans="1:121" ht="15" x14ac:dyDescent="0.2">
      <c r="A90" s="74">
        <v>81</v>
      </c>
      <c r="B90" s="345"/>
      <c r="C90" s="55"/>
      <c r="D90" s="55"/>
      <c r="E90" s="55"/>
      <c r="F90" s="5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114"/>
      <c r="S90" s="114"/>
      <c r="T90" s="113"/>
      <c r="U90" s="58"/>
      <c r="V90" s="58"/>
      <c r="W90" s="58"/>
      <c r="X90" s="58"/>
      <c r="Y90" s="58"/>
      <c r="AY90" s="59" t="str">
        <f t="shared" si="13"/>
        <v/>
      </c>
      <c r="AZ90" s="59" t="str">
        <f t="shared" si="14"/>
        <v/>
      </c>
      <c r="BA90" s="59" t="str">
        <f t="shared" si="15"/>
        <v/>
      </c>
      <c r="BB90" s="59" t="str">
        <f t="shared" si="16"/>
        <v/>
      </c>
      <c r="BC90" s="59" t="str">
        <f t="shared" si="17"/>
        <v/>
      </c>
      <c r="DQ90" s="65"/>
    </row>
    <row r="91" spans="1:121" ht="15" x14ac:dyDescent="0.2">
      <c r="A91" s="74">
        <v>82</v>
      </c>
      <c r="B91" s="345"/>
      <c r="C91" s="55"/>
      <c r="D91" s="55"/>
      <c r="E91" s="55"/>
      <c r="F91" s="5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114"/>
      <c r="S91" s="114"/>
      <c r="T91" s="113"/>
      <c r="U91" s="58"/>
      <c r="V91" s="58"/>
      <c r="W91" s="58"/>
      <c r="X91" s="58"/>
      <c r="Y91" s="58"/>
      <c r="AY91" s="59" t="str">
        <f t="shared" si="13"/>
        <v/>
      </c>
      <c r="AZ91" s="59" t="str">
        <f t="shared" si="14"/>
        <v/>
      </c>
      <c r="BA91" s="59" t="str">
        <f t="shared" si="15"/>
        <v/>
      </c>
      <c r="BB91" s="59" t="str">
        <f t="shared" si="16"/>
        <v/>
      </c>
      <c r="BC91" s="59" t="str">
        <f t="shared" si="17"/>
        <v/>
      </c>
      <c r="DQ91" s="65"/>
    </row>
    <row r="92" spans="1:121" ht="15" x14ac:dyDescent="0.2">
      <c r="A92" s="74">
        <v>83</v>
      </c>
      <c r="B92" s="345"/>
      <c r="C92" s="55"/>
      <c r="D92" s="55"/>
      <c r="E92" s="55"/>
      <c r="F92" s="5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114"/>
      <c r="S92" s="114"/>
      <c r="T92" s="113"/>
      <c r="U92" s="58"/>
      <c r="V92" s="58"/>
      <c r="W92" s="58"/>
      <c r="X92" s="58"/>
      <c r="Y92" s="58"/>
      <c r="AY92" s="59" t="str">
        <f t="shared" si="13"/>
        <v/>
      </c>
      <c r="AZ92" s="59" t="str">
        <f t="shared" si="14"/>
        <v/>
      </c>
      <c r="BA92" s="59" t="str">
        <f t="shared" si="15"/>
        <v/>
      </c>
      <c r="BB92" s="59" t="str">
        <f t="shared" si="16"/>
        <v/>
      </c>
      <c r="BC92" s="59" t="str">
        <f t="shared" si="17"/>
        <v/>
      </c>
      <c r="DQ92" s="65"/>
    </row>
    <row r="93" spans="1:121" ht="15" x14ac:dyDescent="0.2">
      <c r="A93" s="74">
        <v>84</v>
      </c>
      <c r="B93" s="345"/>
      <c r="C93" s="55"/>
      <c r="D93" s="55"/>
      <c r="E93" s="55"/>
      <c r="F93" s="5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114"/>
      <c r="S93" s="114"/>
      <c r="T93" s="113"/>
      <c r="U93" s="58"/>
      <c r="V93" s="58"/>
      <c r="W93" s="58"/>
      <c r="X93" s="58"/>
      <c r="Y93" s="58"/>
      <c r="AY93" s="59" t="str">
        <f t="shared" si="13"/>
        <v/>
      </c>
      <c r="AZ93" s="59" t="str">
        <f t="shared" si="14"/>
        <v/>
      </c>
      <c r="BA93" s="59" t="str">
        <f t="shared" si="15"/>
        <v/>
      </c>
      <c r="BB93" s="59" t="str">
        <f t="shared" si="16"/>
        <v/>
      </c>
      <c r="BC93" s="59" t="str">
        <f t="shared" si="17"/>
        <v/>
      </c>
      <c r="DQ93" s="65"/>
    </row>
    <row r="94" spans="1:121" ht="15" x14ac:dyDescent="0.2">
      <c r="A94" s="74">
        <v>85</v>
      </c>
      <c r="B94" s="345"/>
      <c r="C94" s="55"/>
      <c r="D94" s="55"/>
      <c r="E94" s="55"/>
      <c r="F94" s="5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114"/>
      <c r="S94" s="114"/>
      <c r="T94" s="113"/>
      <c r="U94" s="58"/>
      <c r="V94" s="58"/>
      <c r="W94" s="58"/>
      <c r="X94" s="58"/>
      <c r="Y94" s="58"/>
      <c r="AY94" s="59" t="str">
        <f t="shared" si="13"/>
        <v/>
      </c>
      <c r="AZ94" s="59" t="str">
        <f t="shared" si="14"/>
        <v/>
      </c>
      <c r="BA94" s="59" t="str">
        <f t="shared" si="15"/>
        <v/>
      </c>
      <c r="BB94" s="59" t="str">
        <f t="shared" si="16"/>
        <v/>
      </c>
      <c r="BC94" s="59" t="str">
        <f t="shared" si="17"/>
        <v/>
      </c>
      <c r="DQ94" s="65"/>
    </row>
    <row r="95" spans="1:121" ht="15" x14ac:dyDescent="0.2">
      <c r="A95" s="74">
        <v>86</v>
      </c>
      <c r="B95" s="345"/>
      <c r="C95" s="55"/>
      <c r="D95" s="55"/>
      <c r="E95" s="55"/>
      <c r="F95" s="5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114"/>
      <c r="S95" s="114"/>
      <c r="T95" s="113"/>
      <c r="U95" s="58"/>
      <c r="V95" s="58"/>
      <c r="W95" s="58"/>
      <c r="X95" s="58"/>
      <c r="Y95" s="58"/>
      <c r="AY95" s="59" t="str">
        <f t="shared" si="13"/>
        <v/>
      </c>
      <c r="AZ95" s="59" t="str">
        <f t="shared" si="14"/>
        <v/>
      </c>
      <c r="BA95" s="59" t="str">
        <f t="shared" si="15"/>
        <v/>
      </c>
      <c r="BB95" s="59" t="str">
        <f t="shared" si="16"/>
        <v/>
      </c>
      <c r="BC95" s="59" t="str">
        <f t="shared" si="17"/>
        <v/>
      </c>
      <c r="DQ95" s="65"/>
    </row>
    <row r="96" spans="1:121" ht="15" x14ac:dyDescent="0.2">
      <c r="A96" s="74">
        <v>87</v>
      </c>
      <c r="B96" s="345"/>
      <c r="C96" s="55"/>
      <c r="D96" s="55"/>
      <c r="E96" s="55"/>
      <c r="F96" s="5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114"/>
      <c r="S96" s="114"/>
      <c r="T96" s="113"/>
      <c r="U96" s="58"/>
      <c r="V96" s="58"/>
      <c r="W96" s="58"/>
      <c r="X96" s="58"/>
      <c r="Y96" s="58"/>
      <c r="AY96" s="59" t="str">
        <f t="shared" si="13"/>
        <v/>
      </c>
      <c r="AZ96" s="59" t="str">
        <f t="shared" si="14"/>
        <v/>
      </c>
      <c r="BA96" s="59" t="str">
        <f t="shared" si="15"/>
        <v/>
      </c>
      <c r="BB96" s="59" t="str">
        <f t="shared" si="16"/>
        <v/>
      </c>
      <c r="BC96" s="59" t="str">
        <f t="shared" si="17"/>
        <v/>
      </c>
      <c r="DQ96" s="65"/>
    </row>
    <row r="97" spans="1:121" ht="15" x14ac:dyDescent="0.2">
      <c r="A97" s="74">
        <v>88</v>
      </c>
      <c r="B97" s="345"/>
      <c r="C97" s="55"/>
      <c r="D97" s="55"/>
      <c r="E97" s="55"/>
      <c r="F97" s="5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114"/>
      <c r="S97" s="114"/>
      <c r="T97" s="113"/>
      <c r="U97" s="58"/>
      <c r="V97" s="58"/>
      <c r="W97" s="58"/>
      <c r="X97" s="58"/>
      <c r="Y97" s="58"/>
      <c r="AY97" s="59" t="str">
        <f t="shared" si="13"/>
        <v/>
      </c>
      <c r="AZ97" s="59" t="str">
        <f t="shared" si="14"/>
        <v/>
      </c>
      <c r="BA97" s="59" t="str">
        <f t="shared" si="15"/>
        <v/>
      </c>
      <c r="BB97" s="59" t="str">
        <f t="shared" si="16"/>
        <v/>
      </c>
      <c r="BC97" s="59" t="str">
        <f t="shared" si="17"/>
        <v/>
      </c>
      <c r="DQ97" s="65"/>
    </row>
    <row r="98" spans="1:121" ht="15" x14ac:dyDescent="0.2">
      <c r="A98" s="74">
        <v>89</v>
      </c>
      <c r="B98" s="345"/>
      <c r="C98" s="55"/>
      <c r="D98" s="55"/>
      <c r="E98" s="55"/>
      <c r="F98" s="5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114"/>
      <c r="S98" s="114"/>
      <c r="T98" s="113"/>
      <c r="U98" s="58"/>
      <c r="V98" s="58"/>
      <c r="W98" s="58"/>
      <c r="X98" s="58"/>
      <c r="Y98" s="58"/>
      <c r="AY98" s="59" t="str">
        <f t="shared" si="13"/>
        <v/>
      </c>
      <c r="AZ98" s="59" t="str">
        <f t="shared" si="14"/>
        <v/>
      </c>
      <c r="BA98" s="59" t="str">
        <f t="shared" si="15"/>
        <v/>
      </c>
      <c r="BB98" s="59" t="str">
        <f t="shared" si="16"/>
        <v/>
      </c>
      <c r="BC98" s="59" t="str">
        <f t="shared" si="17"/>
        <v/>
      </c>
      <c r="DQ98" s="65"/>
    </row>
    <row r="99" spans="1:121" ht="15" x14ac:dyDescent="0.2">
      <c r="A99" s="74">
        <v>90</v>
      </c>
      <c r="B99" s="345"/>
      <c r="C99" s="55"/>
      <c r="D99" s="55"/>
      <c r="E99" s="55"/>
      <c r="F99" s="5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114"/>
      <c r="S99" s="114"/>
      <c r="T99" s="113"/>
      <c r="U99" s="58"/>
      <c r="V99" s="58"/>
      <c r="W99" s="58"/>
      <c r="X99" s="58"/>
      <c r="Y99" s="58"/>
      <c r="AY99" s="59" t="str">
        <f t="shared" si="13"/>
        <v/>
      </c>
      <c r="AZ99" s="59" t="str">
        <f t="shared" si="14"/>
        <v/>
      </c>
      <c r="BA99" s="59" t="str">
        <f t="shared" si="15"/>
        <v/>
      </c>
      <c r="BB99" s="59" t="str">
        <f t="shared" si="16"/>
        <v/>
      </c>
      <c r="BC99" s="59" t="str">
        <f t="shared" si="17"/>
        <v/>
      </c>
      <c r="DQ99" s="65"/>
    </row>
    <row r="100" spans="1:121" ht="15" x14ac:dyDescent="0.2">
      <c r="A100" s="74">
        <v>91</v>
      </c>
      <c r="B100" s="345"/>
      <c r="C100" s="55"/>
      <c r="D100" s="55"/>
      <c r="E100" s="55"/>
      <c r="F100" s="5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114"/>
      <c r="S100" s="114"/>
      <c r="T100" s="113"/>
      <c r="U100" s="58"/>
      <c r="V100" s="58"/>
      <c r="W100" s="58"/>
      <c r="X100" s="58"/>
      <c r="Y100" s="58"/>
      <c r="AY100" s="59" t="str">
        <f t="shared" si="13"/>
        <v/>
      </c>
      <c r="AZ100" s="59" t="str">
        <f t="shared" si="14"/>
        <v/>
      </c>
      <c r="BA100" s="59" t="str">
        <f t="shared" si="15"/>
        <v/>
      </c>
      <c r="BB100" s="59" t="str">
        <f t="shared" si="16"/>
        <v/>
      </c>
      <c r="BC100" s="59" t="str">
        <f t="shared" si="17"/>
        <v/>
      </c>
      <c r="DQ100" s="65"/>
    </row>
    <row r="101" spans="1:121" ht="15" x14ac:dyDescent="0.2">
      <c r="A101" s="74">
        <v>92</v>
      </c>
      <c r="B101" s="345"/>
      <c r="C101" s="55"/>
      <c r="D101" s="55"/>
      <c r="E101" s="55"/>
      <c r="F101" s="5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114"/>
      <c r="S101" s="114"/>
      <c r="T101" s="113"/>
      <c r="U101" s="58"/>
      <c r="V101" s="58"/>
      <c r="W101" s="58"/>
      <c r="X101" s="58"/>
      <c r="Y101" s="58"/>
      <c r="AY101" s="59" t="str">
        <f t="shared" si="13"/>
        <v/>
      </c>
      <c r="AZ101" s="59" t="str">
        <f t="shared" si="14"/>
        <v/>
      </c>
      <c r="BA101" s="59" t="str">
        <f t="shared" si="15"/>
        <v/>
      </c>
      <c r="BB101" s="59" t="str">
        <f t="shared" si="16"/>
        <v/>
      </c>
      <c r="BC101" s="59" t="str">
        <f t="shared" si="17"/>
        <v/>
      </c>
      <c r="DQ101" s="65"/>
    </row>
    <row r="102" spans="1:121" ht="15" x14ac:dyDescent="0.2">
      <c r="A102" s="74">
        <v>93</v>
      </c>
      <c r="B102" s="345"/>
      <c r="C102" s="55"/>
      <c r="D102" s="55"/>
      <c r="E102" s="55"/>
      <c r="F102" s="5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114"/>
      <c r="S102" s="114"/>
      <c r="T102" s="113"/>
      <c r="U102" s="58"/>
      <c r="V102" s="58"/>
      <c r="W102" s="58"/>
      <c r="X102" s="58"/>
      <c r="Y102" s="58"/>
      <c r="AY102" s="59" t="str">
        <f t="shared" si="13"/>
        <v/>
      </c>
      <c r="AZ102" s="59" t="str">
        <f t="shared" si="14"/>
        <v/>
      </c>
      <c r="BA102" s="59" t="str">
        <f t="shared" si="15"/>
        <v/>
      </c>
      <c r="BB102" s="59" t="str">
        <f t="shared" si="16"/>
        <v/>
      </c>
      <c r="BC102" s="59" t="str">
        <f t="shared" si="17"/>
        <v/>
      </c>
      <c r="DQ102" s="65"/>
    </row>
    <row r="103" spans="1:121" ht="15" x14ac:dyDescent="0.2">
      <c r="A103" s="74">
        <v>94</v>
      </c>
      <c r="B103" s="345"/>
      <c r="C103" s="55"/>
      <c r="D103" s="55"/>
      <c r="E103" s="55"/>
      <c r="F103" s="5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114"/>
      <c r="S103" s="114"/>
      <c r="T103" s="113"/>
      <c r="U103" s="58"/>
      <c r="V103" s="58"/>
      <c r="W103" s="58"/>
      <c r="X103" s="58"/>
      <c r="Y103" s="58"/>
      <c r="AY103" s="59" t="str">
        <f t="shared" si="13"/>
        <v/>
      </c>
      <c r="AZ103" s="59" t="str">
        <f t="shared" si="14"/>
        <v/>
      </c>
      <c r="BA103" s="59" t="str">
        <f t="shared" si="15"/>
        <v/>
      </c>
      <c r="BB103" s="59" t="str">
        <f t="shared" si="16"/>
        <v/>
      </c>
      <c r="BC103" s="59" t="str">
        <f t="shared" si="17"/>
        <v/>
      </c>
      <c r="DQ103" s="65"/>
    </row>
    <row r="104" spans="1:121" ht="15" x14ac:dyDescent="0.2">
      <c r="A104" s="74">
        <v>95</v>
      </c>
      <c r="B104" s="345"/>
      <c r="C104" s="55"/>
      <c r="D104" s="55"/>
      <c r="E104" s="55"/>
      <c r="F104" s="5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114"/>
      <c r="S104" s="114"/>
      <c r="T104" s="113"/>
      <c r="U104" s="58"/>
      <c r="V104" s="58"/>
      <c r="W104" s="58"/>
      <c r="X104" s="58"/>
      <c r="Y104" s="58"/>
      <c r="AY104" s="59" t="str">
        <f t="shared" si="13"/>
        <v/>
      </c>
      <c r="AZ104" s="59" t="str">
        <f t="shared" si="14"/>
        <v/>
      </c>
      <c r="BA104" s="59" t="str">
        <f t="shared" si="15"/>
        <v/>
      </c>
      <c r="BB104" s="59" t="str">
        <f t="shared" si="16"/>
        <v/>
      </c>
      <c r="BC104" s="59" t="str">
        <f t="shared" si="17"/>
        <v/>
      </c>
      <c r="DQ104" s="65"/>
    </row>
    <row r="105" spans="1:121" ht="15" x14ac:dyDescent="0.2">
      <c r="A105" s="74">
        <v>96</v>
      </c>
      <c r="B105" s="345"/>
      <c r="C105" s="55"/>
      <c r="D105" s="55"/>
      <c r="E105" s="55"/>
      <c r="F105" s="5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114"/>
      <c r="S105" s="114"/>
      <c r="T105" s="113"/>
      <c r="U105" s="58"/>
      <c r="V105" s="58"/>
      <c r="W105" s="58"/>
      <c r="X105" s="58"/>
      <c r="Y105" s="58"/>
      <c r="AY105" s="59" t="str">
        <f t="shared" si="13"/>
        <v/>
      </c>
      <c r="AZ105" s="59" t="str">
        <f t="shared" si="14"/>
        <v/>
      </c>
      <c r="BA105" s="59" t="str">
        <f t="shared" si="15"/>
        <v/>
      </c>
      <c r="BB105" s="59" t="str">
        <f t="shared" si="16"/>
        <v/>
      </c>
      <c r="BC105" s="59" t="str">
        <f t="shared" si="17"/>
        <v/>
      </c>
      <c r="DQ105" s="65"/>
    </row>
    <row r="106" spans="1:121" ht="15" x14ac:dyDescent="0.2">
      <c r="A106" s="74">
        <v>97</v>
      </c>
      <c r="B106" s="345"/>
      <c r="C106" s="55"/>
      <c r="D106" s="55"/>
      <c r="E106" s="55"/>
      <c r="F106" s="5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114"/>
      <c r="S106" s="114"/>
      <c r="T106" s="113"/>
      <c r="U106" s="58"/>
      <c r="V106" s="58"/>
      <c r="W106" s="58"/>
      <c r="X106" s="58"/>
      <c r="Y106" s="58"/>
      <c r="AY106" s="59" t="str">
        <f t="shared" si="13"/>
        <v/>
      </c>
      <c r="AZ106" s="59" t="str">
        <f t="shared" si="14"/>
        <v/>
      </c>
      <c r="BA106" s="59" t="str">
        <f t="shared" si="15"/>
        <v/>
      </c>
      <c r="BB106" s="59" t="str">
        <f t="shared" si="16"/>
        <v/>
      </c>
      <c r="BC106" s="59" t="str">
        <f t="shared" si="17"/>
        <v/>
      </c>
      <c r="DQ106" s="65"/>
    </row>
    <row r="107" spans="1:121" ht="15" x14ac:dyDescent="0.2">
      <c r="A107" s="74">
        <v>98</v>
      </c>
      <c r="B107" s="345"/>
      <c r="C107" s="55"/>
      <c r="D107" s="55"/>
      <c r="E107" s="55"/>
      <c r="F107" s="5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114"/>
      <c r="S107" s="114"/>
      <c r="T107" s="113"/>
      <c r="U107" s="58"/>
      <c r="V107" s="58"/>
      <c r="W107" s="58"/>
      <c r="X107" s="58"/>
      <c r="Y107" s="58"/>
      <c r="AY107" s="59" t="str">
        <f t="shared" si="13"/>
        <v/>
      </c>
      <c r="AZ107" s="59" t="str">
        <f t="shared" si="14"/>
        <v/>
      </c>
      <c r="BA107" s="59" t="str">
        <f t="shared" si="15"/>
        <v/>
      </c>
      <c r="BB107" s="59" t="str">
        <f t="shared" si="16"/>
        <v/>
      </c>
      <c r="BC107" s="59" t="str">
        <f t="shared" si="17"/>
        <v/>
      </c>
      <c r="DQ107" s="65"/>
    </row>
    <row r="108" spans="1:121" ht="15" x14ac:dyDescent="0.2">
      <c r="A108" s="74">
        <v>99</v>
      </c>
      <c r="B108" s="345"/>
      <c r="C108" s="55"/>
      <c r="D108" s="55"/>
      <c r="E108" s="55"/>
      <c r="F108" s="5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114"/>
      <c r="S108" s="114"/>
      <c r="T108" s="113"/>
      <c r="U108" s="58"/>
      <c r="V108" s="58"/>
      <c r="W108" s="58"/>
      <c r="X108" s="58"/>
      <c r="Y108" s="58"/>
      <c r="AY108" s="59" t="str">
        <f t="shared" si="13"/>
        <v/>
      </c>
      <c r="AZ108" s="59" t="str">
        <f t="shared" si="14"/>
        <v/>
      </c>
      <c r="BA108" s="59" t="str">
        <f t="shared" si="15"/>
        <v/>
      </c>
      <c r="BB108" s="59" t="str">
        <f t="shared" si="16"/>
        <v/>
      </c>
      <c r="BC108" s="59" t="str">
        <f t="shared" si="17"/>
        <v/>
      </c>
      <c r="DQ108" s="65"/>
    </row>
    <row r="109" spans="1:121" ht="15" x14ac:dyDescent="0.2">
      <c r="A109" s="74">
        <v>100</v>
      </c>
      <c r="B109" s="345"/>
      <c r="C109" s="55"/>
      <c r="D109" s="55"/>
      <c r="E109" s="55"/>
      <c r="F109" s="5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114"/>
      <c r="S109" s="114"/>
      <c r="T109" s="113"/>
      <c r="U109" s="58"/>
      <c r="V109" s="58"/>
      <c r="W109" s="58"/>
      <c r="X109" s="58"/>
      <c r="Y109" s="58"/>
      <c r="AY109" s="59" t="str">
        <f t="shared" si="13"/>
        <v/>
      </c>
      <c r="AZ109" s="59" t="str">
        <f t="shared" si="14"/>
        <v/>
      </c>
      <c r="BA109" s="59" t="str">
        <f t="shared" si="15"/>
        <v/>
      </c>
      <c r="BB109" s="59" t="str">
        <f t="shared" si="16"/>
        <v/>
      </c>
      <c r="BC109" s="59" t="str">
        <f t="shared" si="17"/>
        <v/>
      </c>
      <c r="DQ109" s="65"/>
    </row>
    <row r="110" spans="1:121" ht="15" x14ac:dyDescent="0.2">
      <c r="A110" s="74">
        <v>101</v>
      </c>
      <c r="B110" s="345"/>
      <c r="C110" s="55"/>
      <c r="D110" s="55"/>
      <c r="E110" s="55"/>
      <c r="F110" s="5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114"/>
      <c r="S110" s="114"/>
      <c r="T110" s="113"/>
      <c r="U110" s="58"/>
      <c r="V110" s="58"/>
      <c r="W110" s="58"/>
      <c r="X110" s="58"/>
      <c r="Y110" s="58"/>
      <c r="AY110" s="59" t="str">
        <f t="shared" si="13"/>
        <v/>
      </c>
      <c r="AZ110" s="59" t="str">
        <f t="shared" si="14"/>
        <v/>
      </c>
      <c r="BA110" s="59" t="str">
        <f t="shared" si="15"/>
        <v/>
      </c>
      <c r="BB110" s="59" t="str">
        <f t="shared" si="16"/>
        <v/>
      </c>
      <c r="BC110" s="59" t="str">
        <f t="shared" si="17"/>
        <v/>
      </c>
      <c r="DQ110" s="65"/>
    </row>
    <row r="111" spans="1:121" ht="15" x14ac:dyDescent="0.2">
      <c r="A111" s="74">
        <v>102</v>
      </c>
      <c r="B111" s="345"/>
      <c r="C111" s="55"/>
      <c r="D111" s="55"/>
      <c r="E111" s="55"/>
      <c r="F111" s="5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114"/>
      <c r="S111" s="114"/>
      <c r="T111" s="113"/>
      <c r="U111" s="58"/>
      <c r="V111" s="58"/>
      <c r="W111" s="58"/>
      <c r="X111" s="58"/>
      <c r="Y111" s="58"/>
      <c r="AY111" s="59" t="str">
        <f t="shared" si="13"/>
        <v/>
      </c>
      <c r="AZ111" s="59" t="str">
        <f t="shared" si="14"/>
        <v/>
      </c>
      <c r="BA111" s="59" t="str">
        <f t="shared" si="15"/>
        <v/>
      </c>
      <c r="BB111" s="59" t="str">
        <f t="shared" si="16"/>
        <v/>
      </c>
      <c r="BC111" s="59" t="str">
        <f t="shared" si="17"/>
        <v/>
      </c>
      <c r="DQ111" s="65"/>
    </row>
    <row r="112" spans="1:121" ht="15" x14ac:dyDescent="0.2">
      <c r="A112" s="74">
        <v>103</v>
      </c>
      <c r="B112" s="345"/>
      <c r="C112" s="55"/>
      <c r="D112" s="55"/>
      <c r="E112" s="55"/>
      <c r="F112" s="5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114"/>
      <c r="S112" s="114"/>
      <c r="T112" s="113"/>
      <c r="U112" s="58"/>
      <c r="V112" s="58"/>
      <c r="W112" s="58"/>
      <c r="X112" s="58"/>
      <c r="Y112" s="58"/>
      <c r="AY112" s="59" t="str">
        <f t="shared" si="13"/>
        <v/>
      </c>
      <c r="AZ112" s="59" t="str">
        <f t="shared" si="14"/>
        <v/>
      </c>
      <c r="BA112" s="59" t="str">
        <f t="shared" si="15"/>
        <v/>
      </c>
      <c r="BB112" s="59" t="str">
        <f t="shared" si="16"/>
        <v/>
      </c>
      <c r="BC112" s="59" t="str">
        <f t="shared" si="17"/>
        <v/>
      </c>
      <c r="DQ112" s="65"/>
    </row>
    <row r="113" spans="1:121" ht="15" x14ac:dyDescent="0.2">
      <c r="A113" s="74">
        <v>104</v>
      </c>
      <c r="B113" s="345"/>
      <c r="C113" s="55"/>
      <c r="D113" s="55"/>
      <c r="E113" s="55"/>
      <c r="F113" s="5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114"/>
      <c r="S113" s="114"/>
      <c r="T113" s="113"/>
      <c r="U113" s="58"/>
      <c r="V113" s="58"/>
      <c r="W113" s="58"/>
      <c r="X113" s="58"/>
      <c r="Y113" s="58"/>
      <c r="AY113" s="59" t="str">
        <f t="shared" si="13"/>
        <v/>
      </c>
      <c r="AZ113" s="59" t="str">
        <f t="shared" si="14"/>
        <v/>
      </c>
      <c r="BA113" s="59" t="str">
        <f t="shared" si="15"/>
        <v/>
      </c>
      <c r="BB113" s="59" t="str">
        <f t="shared" si="16"/>
        <v/>
      </c>
      <c r="BC113" s="59" t="str">
        <f t="shared" si="17"/>
        <v/>
      </c>
      <c r="DQ113" s="65"/>
    </row>
    <row r="114" spans="1:121" ht="15" x14ac:dyDescent="0.2">
      <c r="A114" s="74">
        <v>105</v>
      </c>
      <c r="B114" s="345"/>
      <c r="C114" s="55"/>
      <c r="D114" s="55"/>
      <c r="E114" s="55"/>
      <c r="F114" s="5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114"/>
      <c r="S114" s="114"/>
      <c r="T114" s="113"/>
      <c r="U114" s="58"/>
      <c r="V114" s="58"/>
      <c r="W114" s="58"/>
      <c r="X114" s="58"/>
      <c r="Y114" s="58"/>
      <c r="AY114" s="59" t="str">
        <f t="shared" si="13"/>
        <v/>
      </c>
      <c r="AZ114" s="59" t="str">
        <f t="shared" si="14"/>
        <v/>
      </c>
      <c r="BA114" s="59" t="str">
        <f t="shared" si="15"/>
        <v/>
      </c>
      <c r="BB114" s="59" t="str">
        <f t="shared" si="16"/>
        <v/>
      </c>
      <c r="BC114" s="59" t="str">
        <f t="shared" si="17"/>
        <v/>
      </c>
      <c r="DQ114" s="65"/>
    </row>
    <row r="115" spans="1:121" ht="15" x14ac:dyDescent="0.2">
      <c r="A115" s="74">
        <v>106</v>
      </c>
      <c r="B115" s="345"/>
      <c r="C115" s="55"/>
      <c r="D115" s="55"/>
      <c r="E115" s="55"/>
      <c r="F115" s="5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114"/>
      <c r="S115" s="114"/>
      <c r="T115" s="113"/>
      <c r="U115" s="58"/>
      <c r="V115" s="58"/>
      <c r="W115" s="58"/>
      <c r="X115" s="58"/>
      <c r="Y115" s="58"/>
      <c r="AY115" s="59" t="str">
        <f t="shared" si="13"/>
        <v/>
      </c>
      <c r="AZ115" s="59" t="str">
        <f t="shared" si="14"/>
        <v/>
      </c>
      <c r="BA115" s="59" t="str">
        <f t="shared" si="15"/>
        <v/>
      </c>
      <c r="BB115" s="59" t="str">
        <f t="shared" si="16"/>
        <v/>
      </c>
      <c r="BC115" s="59" t="str">
        <f t="shared" si="17"/>
        <v/>
      </c>
      <c r="DQ115" s="65"/>
    </row>
    <row r="116" spans="1:121" ht="15" x14ac:dyDescent="0.2">
      <c r="A116" s="74">
        <v>107</v>
      </c>
      <c r="B116" s="345"/>
      <c r="C116" s="55"/>
      <c r="D116" s="55"/>
      <c r="E116" s="55"/>
      <c r="F116" s="5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114"/>
      <c r="S116" s="114"/>
      <c r="T116" s="113"/>
      <c r="U116" s="58"/>
      <c r="V116" s="58"/>
      <c r="W116" s="58"/>
      <c r="X116" s="58"/>
      <c r="Y116" s="58"/>
      <c r="AY116" s="59" t="str">
        <f t="shared" si="13"/>
        <v/>
      </c>
      <c r="AZ116" s="59" t="str">
        <f t="shared" si="14"/>
        <v/>
      </c>
      <c r="BA116" s="59" t="str">
        <f t="shared" si="15"/>
        <v/>
      </c>
      <c r="BB116" s="59" t="str">
        <f t="shared" si="16"/>
        <v/>
      </c>
      <c r="BC116" s="59" t="str">
        <f t="shared" si="17"/>
        <v/>
      </c>
      <c r="DQ116" s="65"/>
    </row>
    <row r="117" spans="1:121" ht="15" x14ac:dyDescent="0.2">
      <c r="A117" s="74">
        <v>108</v>
      </c>
      <c r="B117" s="345"/>
      <c r="C117" s="55"/>
      <c r="D117" s="55"/>
      <c r="E117" s="55"/>
      <c r="F117" s="5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114"/>
      <c r="S117" s="114"/>
      <c r="T117" s="113"/>
      <c r="U117" s="58"/>
      <c r="V117" s="58"/>
      <c r="W117" s="58"/>
      <c r="X117" s="58"/>
      <c r="Y117" s="58"/>
      <c r="AY117" s="59" t="str">
        <f t="shared" si="13"/>
        <v/>
      </c>
      <c r="AZ117" s="59" t="str">
        <f t="shared" si="14"/>
        <v/>
      </c>
      <c r="BA117" s="59" t="str">
        <f t="shared" si="15"/>
        <v/>
      </c>
      <c r="BB117" s="59" t="str">
        <f t="shared" si="16"/>
        <v/>
      </c>
      <c r="BC117" s="59" t="str">
        <f t="shared" si="17"/>
        <v/>
      </c>
      <c r="DQ117" s="65"/>
    </row>
    <row r="118" spans="1:121" ht="15" x14ac:dyDescent="0.2">
      <c r="A118" s="74">
        <v>109</v>
      </c>
      <c r="B118" s="345"/>
      <c r="C118" s="55"/>
      <c r="D118" s="55"/>
      <c r="E118" s="55"/>
      <c r="F118" s="5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114"/>
      <c r="S118" s="114"/>
      <c r="T118" s="113"/>
      <c r="U118" s="58"/>
      <c r="V118" s="58"/>
      <c r="W118" s="58"/>
      <c r="X118" s="58"/>
      <c r="Y118" s="58"/>
      <c r="AY118" s="59" t="str">
        <f t="shared" si="13"/>
        <v/>
      </c>
      <c r="AZ118" s="59" t="str">
        <f t="shared" si="14"/>
        <v/>
      </c>
      <c r="BA118" s="59" t="str">
        <f t="shared" si="15"/>
        <v/>
      </c>
      <c r="BB118" s="59" t="str">
        <f t="shared" si="16"/>
        <v/>
      </c>
      <c r="BC118" s="59" t="str">
        <f t="shared" si="17"/>
        <v/>
      </c>
      <c r="DQ118" s="65"/>
    </row>
    <row r="119" spans="1:121" ht="15" x14ac:dyDescent="0.2">
      <c r="A119" s="74">
        <v>110</v>
      </c>
      <c r="B119" s="345"/>
      <c r="C119" s="55"/>
      <c r="D119" s="55"/>
      <c r="E119" s="55"/>
      <c r="F119" s="5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114"/>
      <c r="S119" s="114"/>
      <c r="T119" s="113"/>
      <c r="U119" s="58"/>
      <c r="V119" s="58"/>
      <c r="W119" s="58"/>
      <c r="X119" s="58"/>
      <c r="Y119" s="58"/>
      <c r="AY119" s="59" t="str">
        <f t="shared" si="13"/>
        <v/>
      </c>
      <c r="AZ119" s="59" t="str">
        <f t="shared" si="14"/>
        <v/>
      </c>
      <c r="BA119" s="59" t="str">
        <f t="shared" si="15"/>
        <v/>
      </c>
      <c r="BB119" s="59" t="str">
        <f t="shared" si="16"/>
        <v/>
      </c>
      <c r="BC119" s="59" t="str">
        <f t="shared" si="17"/>
        <v/>
      </c>
      <c r="DQ119" s="65"/>
    </row>
    <row r="120" spans="1:121" ht="15" x14ac:dyDescent="0.2">
      <c r="A120" s="74">
        <v>111</v>
      </c>
      <c r="B120" s="345"/>
      <c r="C120" s="55"/>
      <c r="D120" s="55"/>
      <c r="E120" s="55"/>
      <c r="F120" s="5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114"/>
      <c r="S120" s="114"/>
      <c r="T120" s="113"/>
      <c r="U120" s="58"/>
      <c r="V120" s="58"/>
      <c r="W120" s="58"/>
      <c r="X120" s="58"/>
      <c r="Y120" s="58"/>
      <c r="AY120" s="59" t="str">
        <f t="shared" si="13"/>
        <v/>
      </c>
      <c r="AZ120" s="59" t="str">
        <f t="shared" si="14"/>
        <v/>
      </c>
      <c r="BA120" s="59" t="str">
        <f t="shared" si="15"/>
        <v/>
      </c>
      <c r="BB120" s="59" t="str">
        <f t="shared" si="16"/>
        <v/>
      </c>
      <c r="BC120" s="59" t="str">
        <f t="shared" si="17"/>
        <v/>
      </c>
      <c r="DQ120" s="65"/>
    </row>
    <row r="121" spans="1:121" ht="15" x14ac:dyDescent="0.2">
      <c r="A121" s="74">
        <v>112</v>
      </c>
      <c r="B121" s="345"/>
      <c r="C121" s="55"/>
      <c r="D121" s="55"/>
      <c r="E121" s="55"/>
      <c r="F121" s="5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114"/>
      <c r="S121" s="114"/>
      <c r="T121" s="113"/>
      <c r="U121" s="58"/>
      <c r="V121" s="58"/>
      <c r="W121" s="58"/>
      <c r="X121" s="58"/>
      <c r="Y121" s="58"/>
      <c r="AY121" s="59" t="str">
        <f t="shared" si="13"/>
        <v/>
      </c>
      <c r="AZ121" s="59" t="str">
        <f t="shared" si="14"/>
        <v/>
      </c>
      <c r="BA121" s="59" t="str">
        <f t="shared" si="15"/>
        <v/>
      </c>
      <c r="BB121" s="59" t="str">
        <f t="shared" si="16"/>
        <v/>
      </c>
      <c r="BC121" s="59" t="str">
        <f t="shared" si="17"/>
        <v/>
      </c>
      <c r="DQ121" s="65"/>
    </row>
    <row r="122" spans="1:121" ht="15" x14ac:dyDescent="0.2">
      <c r="A122" s="74">
        <v>113</v>
      </c>
      <c r="B122" s="345"/>
      <c r="C122" s="55"/>
      <c r="D122" s="55"/>
      <c r="E122" s="55"/>
      <c r="F122" s="5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114"/>
      <c r="S122" s="114"/>
      <c r="T122" s="113"/>
      <c r="U122" s="58"/>
      <c r="V122" s="58"/>
      <c r="W122" s="58"/>
      <c r="X122" s="58"/>
      <c r="Y122" s="58"/>
      <c r="AY122" s="59" t="str">
        <f t="shared" si="13"/>
        <v/>
      </c>
      <c r="AZ122" s="59" t="str">
        <f t="shared" si="14"/>
        <v/>
      </c>
      <c r="BA122" s="59" t="str">
        <f t="shared" si="15"/>
        <v/>
      </c>
      <c r="BB122" s="59" t="str">
        <f t="shared" si="16"/>
        <v/>
      </c>
      <c r="BC122" s="59" t="str">
        <f t="shared" si="17"/>
        <v/>
      </c>
      <c r="DQ122" s="65"/>
    </row>
    <row r="123" spans="1:121" ht="15" x14ac:dyDescent="0.2">
      <c r="A123" s="74">
        <v>114</v>
      </c>
      <c r="B123" s="345"/>
      <c r="C123" s="55"/>
      <c r="D123" s="55"/>
      <c r="E123" s="55"/>
      <c r="F123" s="5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114"/>
      <c r="S123" s="114"/>
      <c r="T123" s="113"/>
      <c r="U123" s="58"/>
      <c r="V123" s="58"/>
      <c r="W123" s="58"/>
      <c r="X123" s="58"/>
      <c r="Y123" s="58"/>
      <c r="AY123" s="59" t="str">
        <f t="shared" si="13"/>
        <v/>
      </c>
      <c r="AZ123" s="59" t="str">
        <f t="shared" si="14"/>
        <v/>
      </c>
      <c r="BA123" s="59" t="str">
        <f t="shared" si="15"/>
        <v/>
      </c>
      <c r="BB123" s="59" t="str">
        <f t="shared" si="16"/>
        <v/>
      </c>
      <c r="BC123" s="59" t="str">
        <f t="shared" si="17"/>
        <v/>
      </c>
      <c r="DQ123" s="65"/>
    </row>
    <row r="124" spans="1:121" ht="15" x14ac:dyDescent="0.2">
      <c r="A124" s="74">
        <v>115</v>
      </c>
      <c r="B124" s="345"/>
      <c r="C124" s="55"/>
      <c r="D124" s="55"/>
      <c r="E124" s="55"/>
      <c r="F124" s="5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114"/>
      <c r="S124" s="114"/>
      <c r="T124" s="113"/>
      <c r="U124" s="58"/>
      <c r="V124" s="58"/>
      <c r="W124" s="58"/>
      <c r="X124" s="58"/>
      <c r="Y124" s="58"/>
      <c r="AY124" s="59" t="str">
        <f t="shared" si="13"/>
        <v/>
      </c>
      <c r="AZ124" s="59" t="str">
        <f t="shared" si="14"/>
        <v/>
      </c>
      <c r="BA124" s="59" t="str">
        <f t="shared" si="15"/>
        <v/>
      </c>
      <c r="BB124" s="59" t="str">
        <f t="shared" si="16"/>
        <v/>
      </c>
      <c r="BC124" s="59" t="str">
        <f t="shared" si="17"/>
        <v/>
      </c>
      <c r="DQ124" s="65"/>
    </row>
    <row r="125" spans="1:121" ht="15" x14ac:dyDescent="0.2">
      <c r="A125" s="74">
        <v>116</v>
      </c>
      <c r="B125" s="345"/>
      <c r="C125" s="55"/>
      <c r="D125" s="55"/>
      <c r="E125" s="55"/>
      <c r="F125" s="5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114"/>
      <c r="S125" s="114"/>
      <c r="T125" s="113"/>
      <c r="U125" s="58"/>
      <c r="V125" s="58"/>
      <c r="W125" s="58"/>
      <c r="X125" s="58"/>
      <c r="Y125" s="58"/>
      <c r="AY125" s="59" t="str">
        <f t="shared" si="13"/>
        <v/>
      </c>
      <c r="AZ125" s="59" t="str">
        <f t="shared" si="14"/>
        <v/>
      </c>
      <c r="BA125" s="59" t="str">
        <f t="shared" si="15"/>
        <v/>
      </c>
      <c r="BB125" s="59" t="str">
        <f t="shared" si="16"/>
        <v/>
      </c>
      <c r="BC125" s="59" t="str">
        <f t="shared" si="17"/>
        <v/>
      </c>
      <c r="DQ125" s="65"/>
    </row>
    <row r="126" spans="1:121" ht="15" x14ac:dyDescent="0.2">
      <c r="A126" s="74">
        <v>117</v>
      </c>
      <c r="B126" s="345"/>
      <c r="C126" s="55"/>
      <c r="D126" s="55"/>
      <c r="E126" s="55"/>
      <c r="F126" s="5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114"/>
      <c r="S126" s="114"/>
      <c r="T126" s="113"/>
      <c r="U126" s="58"/>
      <c r="V126" s="58"/>
      <c r="W126" s="58"/>
      <c r="X126" s="58"/>
      <c r="Y126" s="58"/>
      <c r="AY126" s="59" t="str">
        <f t="shared" si="13"/>
        <v/>
      </c>
      <c r="AZ126" s="59" t="str">
        <f t="shared" si="14"/>
        <v/>
      </c>
      <c r="BA126" s="59" t="str">
        <f t="shared" si="15"/>
        <v/>
      </c>
      <c r="BB126" s="59" t="str">
        <f t="shared" si="16"/>
        <v/>
      </c>
      <c r="BC126" s="59" t="str">
        <f t="shared" si="17"/>
        <v/>
      </c>
      <c r="DQ126" s="65"/>
    </row>
    <row r="127" spans="1:121" ht="15" x14ac:dyDescent="0.2">
      <c r="A127" s="74">
        <v>118</v>
      </c>
      <c r="B127" s="345"/>
      <c r="C127" s="55"/>
      <c r="D127" s="55"/>
      <c r="E127" s="55"/>
      <c r="F127" s="5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114"/>
      <c r="S127" s="114"/>
      <c r="T127" s="113"/>
      <c r="U127" s="58"/>
      <c r="V127" s="58"/>
      <c r="W127" s="58"/>
      <c r="X127" s="58"/>
      <c r="Y127" s="58"/>
      <c r="AY127" s="59" t="str">
        <f t="shared" si="13"/>
        <v/>
      </c>
      <c r="AZ127" s="59" t="str">
        <f t="shared" si="14"/>
        <v/>
      </c>
      <c r="BA127" s="59" t="str">
        <f t="shared" si="15"/>
        <v/>
      </c>
      <c r="BB127" s="59" t="str">
        <f t="shared" si="16"/>
        <v/>
      </c>
      <c r="BC127" s="59" t="str">
        <f t="shared" si="17"/>
        <v/>
      </c>
      <c r="DQ127" s="65"/>
    </row>
    <row r="128" spans="1:121" ht="15" x14ac:dyDescent="0.2">
      <c r="A128" s="74">
        <v>119</v>
      </c>
      <c r="B128" s="345"/>
      <c r="C128" s="55"/>
      <c r="D128" s="55"/>
      <c r="E128" s="55"/>
      <c r="F128" s="5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114"/>
      <c r="S128" s="114"/>
      <c r="T128" s="113"/>
      <c r="U128" s="58"/>
      <c r="V128" s="58"/>
      <c r="W128" s="58"/>
      <c r="X128" s="58"/>
      <c r="Y128" s="58"/>
      <c r="AY128" s="59" t="str">
        <f t="shared" si="13"/>
        <v/>
      </c>
      <c r="AZ128" s="59" t="str">
        <f t="shared" si="14"/>
        <v/>
      </c>
      <c r="BA128" s="59" t="str">
        <f t="shared" si="15"/>
        <v/>
      </c>
      <c r="BB128" s="59" t="str">
        <f t="shared" si="16"/>
        <v/>
      </c>
      <c r="BC128" s="59" t="str">
        <f t="shared" si="17"/>
        <v/>
      </c>
      <c r="DQ128" s="65"/>
    </row>
    <row r="129" spans="1:121" ht="15" x14ac:dyDescent="0.2">
      <c r="A129" s="74">
        <v>120</v>
      </c>
      <c r="B129" s="345"/>
      <c r="C129" s="55"/>
      <c r="D129" s="55"/>
      <c r="E129" s="55"/>
      <c r="F129" s="5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114"/>
      <c r="S129" s="114"/>
      <c r="T129" s="113"/>
      <c r="U129" s="58"/>
      <c r="V129" s="58"/>
      <c r="W129" s="58"/>
      <c r="X129" s="58"/>
      <c r="Y129" s="58"/>
      <c r="AY129" s="59" t="str">
        <f t="shared" si="13"/>
        <v/>
      </c>
      <c r="AZ129" s="59" t="str">
        <f t="shared" si="14"/>
        <v/>
      </c>
      <c r="BA129" s="59" t="str">
        <f t="shared" si="15"/>
        <v/>
      </c>
      <c r="BB129" s="59" t="str">
        <f t="shared" si="16"/>
        <v/>
      </c>
      <c r="BC129" s="59" t="str">
        <f t="shared" si="17"/>
        <v/>
      </c>
      <c r="DQ129" s="65"/>
    </row>
    <row r="130" spans="1:121" ht="15" x14ac:dyDescent="0.2">
      <c r="A130" s="74">
        <v>121</v>
      </c>
      <c r="B130" s="345"/>
      <c r="C130" s="55"/>
      <c r="D130" s="55"/>
      <c r="E130" s="55"/>
      <c r="F130" s="5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114"/>
      <c r="S130" s="114"/>
      <c r="T130" s="113"/>
      <c r="U130" s="58"/>
      <c r="V130" s="58"/>
      <c r="W130" s="58"/>
      <c r="X130" s="58"/>
      <c r="Y130" s="58"/>
      <c r="AY130" s="59" t="str">
        <f t="shared" si="13"/>
        <v/>
      </c>
      <c r="AZ130" s="59" t="str">
        <f t="shared" si="14"/>
        <v/>
      </c>
      <c r="BA130" s="59" t="str">
        <f t="shared" si="15"/>
        <v/>
      </c>
      <c r="BB130" s="59" t="str">
        <f t="shared" si="16"/>
        <v/>
      </c>
      <c r="BC130" s="59" t="str">
        <f t="shared" si="17"/>
        <v/>
      </c>
      <c r="DQ130" s="65"/>
    </row>
    <row r="131" spans="1:121" ht="15" x14ac:dyDescent="0.2">
      <c r="A131" s="74">
        <v>122</v>
      </c>
      <c r="B131" s="345"/>
      <c r="C131" s="55"/>
      <c r="D131" s="55"/>
      <c r="E131" s="55"/>
      <c r="F131" s="5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114"/>
      <c r="S131" s="114"/>
      <c r="T131" s="113"/>
      <c r="U131" s="58"/>
      <c r="V131" s="58"/>
      <c r="W131" s="58"/>
      <c r="X131" s="58"/>
      <c r="Y131" s="58"/>
      <c r="AY131" s="59" t="str">
        <f t="shared" si="13"/>
        <v/>
      </c>
      <c r="AZ131" s="59" t="str">
        <f t="shared" si="14"/>
        <v/>
      </c>
      <c r="BA131" s="59" t="str">
        <f t="shared" si="15"/>
        <v/>
      </c>
      <c r="BB131" s="59" t="str">
        <f t="shared" si="16"/>
        <v/>
      </c>
      <c r="BC131" s="59" t="str">
        <f t="shared" si="17"/>
        <v/>
      </c>
      <c r="DQ131" s="65"/>
    </row>
    <row r="132" spans="1:121" ht="15" x14ac:dyDescent="0.2">
      <c r="A132" s="74">
        <v>123</v>
      </c>
      <c r="B132" s="345"/>
      <c r="C132" s="55"/>
      <c r="D132" s="55"/>
      <c r="E132" s="55"/>
      <c r="F132" s="5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114"/>
      <c r="S132" s="114"/>
      <c r="T132" s="113"/>
      <c r="U132" s="58"/>
      <c r="V132" s="58"/>
      <c r="W132" s="58"/>
      <c r="X132" s="58"/>
      <c r="Y132" s="58"/>
      <c r="AY132" s="59" t="str">
        <f t="shared" si="13"/>
        <v/>
      </c>
      <c r="AZ132" s="59" t="str">
        <f t="shared" si="14"/>
        <v/>
      </c>
      <c r="BA132" s="59" t="str">
        <f t="shared" si="15"/>
        <v/>
      </c>
      <c r="BB132" s="59" t="str">
        <f t="shared" si="16"/>
        <v/>
      </c>
      <c r="BC132" s="59" t="str">
        <f t="shared" si="17"/>
        <v/>
      </c>
      <c r="DQ132" s="65"/>
    </row>
    <row r="133" spans="1:121" ht="15" x14ac:dyDescent="0.2">
      <c r="A133" s="74">
        <v>124</v>
      </c>
      <c r="B133" s="345"/>
      <c r="C133" s="55"/>
      <c r="D133" s="55"/>
      <c r="E133" s="55"/>
      <c r="F133" s="5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114"/>
      <c r="S133" s="114"/>
      <c r="T133" s="113"/>
      <c r="U133" s="58"/>
      <c r="V133" s="58"/>
      <c r="W133" s="58"/>
      <c r="X133" s="58"/>
      <c r="Y133" s="58"/>
      <c r="AY133" s="59" t="str">
        <f t="shared" si="13"/>
        <v/>
      </c>
      <c r="AZ133" s="59" t="str">
        <f t="shared" si="14"/>
        <v/>
      </c>
      <c r="BA133" s="59" t="str">
        <f t="shared" si="15"/>
        <v/>
      </c>
      <c r="BB133" s="59" t="str">
        <f t="shared" si="16"/>
        <v/>
      </c>
      <c r="BC133" s="59" t="str">
        <f t="shared" si="17"/>
        <v/>
      </c>
      <c r="DQ133" s="65"/>
    </row>
    <row r="134" spans="1:121" ht="15" x14ac:dyDescent="0.2">
      <c r="A134" s="74">
        <v>125</v>
      </c>
      <c r="B134" s="345"/>
      <c r="C134" s="55"/>
      <c r="D134" s="55"/>
      <c r="E134" s="55"/>
      <c r="F134" s="5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114"/>
      <c r="S134" s="114"/>
      <c r="T134" s="113"/>
      <c r="U134" s="58"/>
      <c r="V134" s="58"/>
      <c r="W134" s="58"/>
      <c r="X134" s="58"/>
      <c r="Y134" s="58"/>
      <c r="AY134" s="59" t="str">
        <f t="shared" si="13"/>
        <v/>
      </c>
      <c r="AZ134" s="59" t="str">
        <f t="shared" si="14"/>
        <v/>
      </c>
      <c r="BA134" s="59" t="str">
        <f t="shared" si="15"/>
        <v/>
      </c>
      <c r="BB134" s="59" t="str">
        <f t="shared" si="16"/>
        <v/>
      </c>
      <c r="BC134" s="59" t="str">
        <f t="shared" si="17"/>
        <v/>
      </c>
      <c r="DQ134" s="65"/>
    </row>
    <row r="135" spans="1:121" ht="15" x14ac:dyDescent="0.2">
      <c r="A135" s="74">
        <v>126</v>
      </c>
      <c r="B135" s="345"/>
      <c r="C135" s="55"/>
      <c r="D135" s="55"/>
      <c r="E135" s="55"/>
      <c r="F135" s="5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114"/>
      <c r="S135" s="114"/>
      <c r="T135" s="113"/>
      <c r="U135" s="58"/>
      <c r="V135" s="58"/>
      <c r="W135" s="58"/>
      <c r="X135" s="58"/>
      <c r="Y135" s="58"/>
      <c r="AY135" s="59" t="str">
        <f t="shared" si="13"/>
        <v/>
      </c>
      <c r="AZ135" s="59" t="str">
        <f t="shared" si="14"/>
        <v/>
      </c>
      <c r="BA135" s="59" t="str">
        <f t="shared" si="15"/>
        <v/>
      </c>
      <c r="BB135" s="59" t="str">
        <f t="shared" si="16"/>
        <v/>
      </c>
      <c r="BC135" s="59" t="str">
        <f t="shared" si="17"/>
        <v/>
      </c>
      <c r="DQ135" s="65"/>
    </row>
    <row r="136" spans="1:121" ht="15" x14ac:dyDescent="0.2">
      <c r="A136" s="74">
        <v>127</v>
      </c>
      <c r="B136" s="345"/>
      <c r="C136" s="55"/>
      <c r="D136" s="55"/>
      <c r="E136" s="55"/>
      <c r="F136" s="5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114"/>
      <c r="S136" s="114"/>
      <c r="T136" s="113"/>
      <c r="U136" s="58"/>
      <c r="V136" s="58"/>
      <c r="W136" s="58"/>
      <c r="X136" s="58"/>
      <c r="Y136" s="58"/>
      <c r="AY136" s="59" t="str">
        <f t="shared" si="13"/>
        <v/>
      </c>
      <c r="AZ136" s="59" t="str">
        <f t="shared" si="14"/>
        <v/>
      </c>
      <c r="BA136" s="59" t="str">
        <f t="shared" si="15"/>
        <v/>
      </c>
      <c r="BB136" s="59" t="str">
        <f t="shared" si="16"/>
        <v/>
      </c>
      <c r="BC136" s="59" t="str">
        <f t="shared" si="17"/>
        <v/>
      </c>
      <c r="DQ136" s="65"/>
    </row>
    <row r="137" spans="1:121" ht="15" x14ac:dyDescent="0.2">
      <c r="A137" s="74">
        <v>128</v>
      </c>
      <c r="B137" s="345"/>
      <c r="C137" s="55"/>
      <c r="D137" s="55"/>
      <c r="E137" s="55"/>
      <c r="F137" s="5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114"/>
      <c r="S137" s="114"/>
      <c r="T137" s="113"/>
      <c r="U137" s="58"/>
      <c r="V137" s="58"/>
      <c r="W137" s="58"/>
      <c r="X137" s="58"/>
      <c r="Y137" s="58"/>
      <c r="AY137" s="59" t="str">
        <f t="shared" si="13"/>
        <v/>
      </c>
      <c r="AZ137" s="59" t="str">
        <f t="shared" si="14"/>
        <v/>
      </c>
      <c r="BA137" s="59" t="str">
        <f t="shared" si="15"/>
        <v/>
      </c>
      <c r="BB137" s="59" t="str">
        <f t="shared" si="16"/>
        <v/>
      </c>
      <c r="BC137" s="59" t="str">
        <f t="shared" si="17"/>
        <v/>
      </c>
      <c r="DQ137" s="65"/>
    </row>
    <row r="138" spans="1:121" ht="15" x14ac:dyDescent="0.2">
      <c r="A138" s="74">
        <v>129</v>
      </c>
      <c r="B138" s="345"/>
      <c r="C138" s="55"/>
      <c r="D138" s="55"/>
      <c r="E138" s="55"/>
      <c r="F138" s="5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114"/>
      <c r="S138" s="114"/>
      <c r="T138" s="113"/>
      <c r="U138" s="58"/>
      <c r="V138" s="58"/>
      <c r="W138" s="58"/>
      <c r="X138" s="58"/>
      <c r="Y138" s="58"/>
      <c r="AY138" s="59" t="str">
        <f t="shared" si="13"/>
        <v/>
      </c>
      <c r="AZ138" s="59" t="str">
        <f t="shared" si="14"/>
        <v/>
      </c>
      <c r="BA138" s="59" t="str">
        <f t="shared" si="15"/>
        <v/>
      </c>
      <c r="BB138" s="59" t="str">
        <f t="shared" si="16"/>
        <v/>
      </c>
      <c r="BC138" s="59" t="str">
        <f t="shared" si="17"/>
        <v/>
      </c>
      <c r="DQ138" s="65"/>
    </row>
    <row r="139" spans="1:121" ht="15" x14ac:dyDescent="0.2">
      <c r="A139" s="74">
        <v>130</v>
      </c>
      <c r="B139" s="345"/>
      <c r="C139" s="55"/>
      <c r="D139" s="55"/>
      <c r="E139" s="55"/>
      <c r="F139" s="5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114"/>
      <c r="S139" s="114"/>
      <c r="T139" s="113"/>
      <c r="U139" s="58"/>
      <c r="V139" s="58"/>
      <c r="W139" s="58"/>
      <c r="X139" s="58"/>
      <c r="Y139" s="58"/>
      <c r="AY139" s="59" t="str">
        <f t="shared" ref="AY139:AY202" si="18">IF(B139="","",_xlfn.RANK.AVG(B139,$B$10:$B$1009,1))</f>
        <v/>
      </c>
      <c r="AZ139" s="59" t="str">
        <f t="shared" ref="AZ139:AZ202" si="19">IF(C139="","",_xlfn.RANK.AVG(C139,$C$10:$C$1009,1))</f>
        <v/>
      </c>
      <c r="BA139" s="59" t="str">
        <f t="shared" ref="BA139:BA202" si="20">IF(D139="","",_xlfn.RANK.AVG(D139,$D$10:$D$1009,1))</f>
        <v/>
      </c>
      <c r="BB139" s="59" t="str">
        <f t="shared" ref="BB139:BB202" si="21">IF(E139="","",_xlfn.RANK.AVG(E139,$E$10:$E$1009,1))</f>
        <v/>
      </c>
      <c r="BC139" s="59" t="str">
        <f t="shared" ref="BC139:BC202" si="22">IF(F139="","",_xlfn.RANK.AVG(F139,$F$10:$F$1009,1))</f>
        <v/>
      </c>
      <c r="DQ139" s="65"/>
    </row>
    <row r="140" spans="1:121" ht="15" x14ac:dyDescent="0.2">
      <c r="A140" s="74">
        <v>131</v>
      </c>
      <c r="B140" s="345"/>
      <c r="C140" s="55"/>
      <c r="D140" s="55"/>
      <c r="E140" s="55"/>
      <c r="F140" s="5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114"/>
      <c r="S140" s="114"/>
      <c r="T140" s="113"/>
      <c r="U140" s="58"/>
      <c r="V140" s="58"/>
      <c r="W140" s="58"/>
      <c r="X140" s="58"/>
      <c r="Y140" s="58"/>
      <c r="AY140" s="59" t="str">
        <f t="shared" si="18"/>
        <v/>
      </c>
      <c r="AZ140" s="59" t="str">
        <f t="shared" si="19"/>
        <v/>
      </c>
      <c r="BA140" s="59" t="str">
        <f t="shared" si="20"/>
        <v/>
      </c>
      <c r="BB140" s="59" t="str">
        <f t="shared" si="21"/>
        <v/>
      </c>
      <c r="BC140" s="59" t="str">
        <f t="shared" si="22"/>
        <v/>
      </c>
      <c r="DQ140" s="65"/>
    </row>
    <row r="141" spans="1:121" ht="15" x14ac:dyDescent="0.2">
      <c r="A141" s="74">
        <v>132</v>
      </c>
      <c r="B141" s="345"/>
      <c r="C141" s="55"/>
      <c r="D141" s="55"/>
      <c r="E141" s="55"/>
      <c r="F141" s="5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114"/>
      <c r="S141" s="114"/>
      <c r="T141" s="113"/>
      <c r="U141" s="58"/>
      <c r="V141" s="58"/>
      <c r="W141" s="58"/>
      <c r="X141" s="58"/>
      <c r="Y141" s="58"/>
      <c r="AY141" s="59" t="str">
        <f t="shared" si="18"/>
        <v/>
      </c>
      <c r="AZ141" s="59" t="str">
        <f t="shared" si="19"/>
        <v/>
      </c>
      <c r="BA141" s="59" t="str">
        <f t="shared" si="20"/>
        <v/>
      </c>
      <c r="BB141" s="59" t="str">
        <f t="shared" si="21"/>
        <v/>
      </c>
      <c r="BC141" s="59" t="str">
        <f t="shared" si="22"/>
        <v/>
      </c>
      <c r="DQ141" s="65"/>
    </row>
    <row r="142" spans="1:121" ht="15" x14ac:dyDescent="0.2">
      <c r="A142" s="74">
        <v>133</v>
      </c>
      <c r="B142" s="345"/>
      <c r="C142" s="55"/>
      <c r="D142" s="55"/>
      <c r="E142" s="55"/>
      <c r="F142" s="5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114"/>
      <c r="S142" s="114"/>
      <c r="T142" s="113"/>
      <c r="U142" s="58"/>
      <c r="V142" s="58"/>
      <c r="W142" s="58"/>
      <c r="X142" s="58"/>
      <c r="Y142" s="58"/>
      <c r="AY142" s="59" t="str">
        <f t="shared" si="18"/>
        <v/>
      </c>
      <c r="AZ142" s="59" t="str">
        <f t="shared" si="19"/>
        <v/>
      </c>
      <c r="BA142" s="59" t="str">
        <f t="shared" si="20"/>
        <v/>
      </c>
      <c r="BB142" s="59" t="str">
        <f t="shared" si="21"/>
        <v/>
      </c>
      <c r="BC142" s="59" t="str">
        <f t="shared" si="22"/>
        <v/>
      </c>
      <c r="DQ142" s="65"/>
    </row>
    <row r="143" spans="1:121" ht="15" x14ac:dyDescent="0.2">
      <c r="A143" s="74">
        <v>134</v>
      </c>
      <c r="B143" s="345"/>
      <c r="C143" s="55"/>
      <c r="D143" s="55"/>
      <c r="E143" s="55"/>
      <c r="F143" s="5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114"/>
      <c r="S143" s="114"/>
      <c r="T143" s="113"/>
      <c r="U143" s="58"/>
      <c r="V143" s="58"/>
      <c r="W143" s="58"/>
      <c r="X143" s="58"/>
      <c r="Y143" s="58"/>
      <c r="AY143" s="59" t="str">
        <f t="shared" si="18"/>
        <v/>
      </c>
      <c r="AZ143" s="59" t="str">
        <f t="shared" si="19"/>
        <v/>
      </c>
      <c r="BA143" s="59" t="str">
        <f t="shared" si="20"/>
        <v/>
      </c>
      <c r="BB143" s="59" t="str">
        <f t="shared" si="21"/>
        <v/>
      </c>
      <c r="BC143" s="59" t="str">
        <f t="shared" si="22"/>
        <v/>
      </c>
      <c r="DQ143" s="65"/>
    </row>
    <row r="144" spans="1:121" ht="15" x14ac:dyDescent="0.2">
      <c r="A144" s="74">
        <v>135</v>
      </c>
      <c r="B144" s="345"/>
      <c r="C144" s="55"/>
      <c r="D144" s="55"/>
      <c r="E144" s="55"/>
      <c r="F144" s="5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114"/>
      <c r="S144" s="114"/>
      <c r="T144" s="113"/>
      <c r="U144" s="58"/>
      <c r="V144" s="58"/>
      <c r="W144" s="58"/>
      <c r="X144" s="58"/>
      <c r="Y144" s="58"/>
      <c r="AY144" s="59" t="str">
        <f t="shared" si="18"/>
        <v/>
      </c>
      <c r="AZ144" s="59" t="str">
        <f t="shared" si="19"/>
        <v/>
      </c>
      <c r="BA144" s="59" t="str">
        <f t="shared" si="20"/>
        <v/>
      </c>
      <c r="BB144" s="59" t="str">
        <f t="shared" si="21"/>
        <v/>
      </c>
      <c r="BC144" s="59" t="str">
        <f t="shared" si="22"/>
        <v/>
      </c>
      <c r="DQ144" s="65"/>
    </row>
    <row r="145" spans="1:121" ht="15" x14ac:dyDescent="0.2">
      <c r="A145" s="74">
        <v>136</v>
      </c>
      <c r="B145" s="345"/>
      <c r="C145" s="55"/>
      <c r="D145" s="55"/>
      <c r="E145" s="55"/>
      <c r="F145" s="5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114"/>
      <c r="S145" s="114"/>
      <c r="T145" s="113"/>
      <c r="U145" s="58"/>
      <c r="V145" s="58"/>
      <c r="W145" s="58"/>
      <c r="X145" s="58"/>
      <c r="Y145" s="58"/>
      <c r="AY145" s="59" t="str">
        <f t="shared" si="18"/>
        <v/>
      </c>
      <c r="AZ145" s="59" t="str">
        <f t="shared" si="19"/>
        <v/>
      </c>
      <c r="BA145" s="59" t="str">
        <f t="shared" si="20"/>
        <v/>
      </c>
      <c r="BB145" s="59" t="str">
        <f t="shared" si="21"/>
        <v/>
      </c>
      <c r="BC145" s="59" t="str">
        <f t="shared" si="22"/>
        <v/>
      </c>
      <c r="DQ145" s="65"/>
    </row>
    <row r="146" spans="1:121" ht="15" x14ac:dyDescent="0.2">
      <c r="A146" s="74">
        <v>137</v>
      </c>
      <c r="B146" s="345"/>
      <c r="C146" s="55"/>
      <c r="D146" s="55"/>
      <c r="E146" s="55"/>
      <c r="F146" s="5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114"/>
      <c r="S146" s="114"/>
      <c r="T146" s="113"/>
      <c r="U146" s="58"/>
      <c r="V146" s="58"/>
      <c r="W146" s="58"/>
      <c r="X146" s="58"/>
      <c r="Y146" s="58"/>
      <c r="AY146" s="59" t="str">
        <f t="shared" si="18"/>
        <v/>
      </c>
      <c r="AZ146" s="59" t="str">
        <f t="shared" si="19"/>
        <v/>
      </c>
      <c r="BA146" s="59" t="str">
        <f t="shared" si="20"/>
        <v/>
      </c>
      <c r="BB146" s="59" t="str">
        <f t="shared" si="21"/>
        <v/>
      </c>
      <c r="BC146" s="59" t="str">
        <f t="shared" si="22"/>
        <v/>
      </c>
      <c r="DQ146" s="65"/>
    </row>
    <row r="147" spans="1:121" ht="15" x14ac:dyDescent="0.2">
      <c r="A147" s="74">
        <v>138</v>
      </c>
      <c r="B147" s="345"/>
      <c r="C147" s="55"/>
      <c r="D147" s="55"/>
      <c r="E147" s="55"/>
      <c r="F147" s="5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114"/>
      <c r="S147" s="114"/>
      <c r="T147" s="113"/>
      <c r="U147" s="58"/>
      <c r="V147" s="58"/>
      <c r="W147" s="58"/>
      <c r="X147" s="58"/>
      <c r="Y147" s="58"/>
      <c r="AY147" s="59" t="str">
        <f t="shared" si="18"/>
        <v/>
      </c>
      <c r="AZ147" s="59" t="str">
        <f t="shared" si="19"/>
        <v/>
      </c>
      <c r="BA147" s="59" t="str">
        <f t="shared" si="20"/>
        <v/>
      </c>
      <c r="BB147" s="59" t="str">
        <f t="shared" si="21"/>
        <v/>
      </c>
      <c r="BC147" s="59" t="str">
        <f t="shared" si="22"/>
        <v/>
      </c>
      <c r="DQ147" s="65"/>
    </row>
    <row r="148" spans="1:121" ht="15" x14ac:dyDescent="0.2">
      <c r="A148" s="74">
        <v>139</v>
      </c>
      <c r="B148" s="345"/>
      <c r="C148" s="55"/>
      <c r="D148" s="55"/>
      <c r="E148" s="55"/>
      <c r="F148" s="5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114"/>
      <c r="S148" s="114"/>
      <c r="T148" s="113"/>
      <c r="U148" s="58"/>
      <c r="V148" s="58"/>
      <c r="W148" s="58"/>
      <c r="X148" s="58"/>
      <c r="Y148" s="58"/>
      <c r="AY148" s="59" t="str">
        <f t="shared" si="18"/>
        <v/>
      </c>
      <c r="AZ148" s="59" t="str">
        <f t="shared" si="19"/>
        <v/>
      </c>
      <c r="BA148" s="59" t="str">
        <f t="shared" si="20"/>
        <v/>
      </c>
      <c r="BB148" s="59" t="str">
        <f t="shared" si="21"/>
        <v/>
      </c>
      <c r="BC148" s="59" t="str">
        <f t="shared" si="22"/>
        <v/>
      </c>
      <c r="DQ148" s="65"/>
    </row>
    <row r="149" spans="1:121" ht="15" x14ac:dyDescent="0.2">
      <c r="A149" s="74">
        <v>140</v>
      </c>
      <c r="B149" s="345"/>
      <c r="C149" s="55"/>
      <c r="D149" s="55"/>
      <c r="E149" s="55"/>
      <c r="F149" s="5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114"/>
      <c r="S149" s="114"/>
      <c r="T149" s="113"/>
      <c r="U149" s="58"/>
      <c r="V149" s="58"/>
      <c r="W149" s="58"/>
      <c r="X149" s="58"/>
      <c r="Y149" s="58"/>
      <c r="AY149" s="59" t="str">
        <f t="shared" si="18"/>
        <v/>
      </c>
      <c r="AZ149" s="59" t="str">
        <f t="shared" si="19"/>
        <v/>
      </c>
      <c r="BA149" s="59" t="str">
        <f t="shared" si="20"/>
        <v/>
      </c>
      <c r="BB149" s="59" t="str">
        <f t="shared" si="21"/>
        <v/>
      </c>
      <c r="BC149" s="59" t="str">
        <f t="shared" si="22"/>
        <v/>
      </c>
      <c r="DQ149" s="65"/>
    </row>
    <row r="150" spans="1:121" ht="15" x14ac:dyDescent="0.2">
      <c r="A150" s="74">
        <v>141</v>
      </c>
      <c r="B150" s="345"/>
      <c r="C150" s="55"/>
      <c r="D150" s="55"/>
      <c r="E150" s="55"/>
      <c r="F150" s="5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114"/>
      <c r="S150" s="114"/>
      <c r="T150" s="113"/>
      <c r="U150" s="58"/>
      <c r="V150" s="58"/>
      <c r="W150" s="58"/>
      <c r="X150" s="58"/>
      <c r="Y150" s="58"/>
      <c r="AY150" s="59" t="str">
        <f t="shared" si="18"/>
        <v/>
      </c>
      <c r="AZ150" s="59" t="str">
        <f t="shared" si="19"/>
        <v/>
      </c>
      <c r="BA150" s="59" t="str">
        <f t="shared" si="20"/>
        <v/>
      </c>
      <c r="BB150" s="59" t="str">
        <f t="shared" si="21"/>
        <v/>
      </c>
      <c r="BC150" s="59" t="str">
        <f t="shared" si="22"/>
        <v/>
      </c>
      <c r="DQ150" s="65"/>
    </row>
    <row r="151" spans="1:121" ht="15" x14ac:dyDescent="0.2">
      <c r="A151" s="74">
        <v>142</v>
      </c>
      <c r="B151" s="345"/>
      <c r="C151" s="55"/>
      <c r="D151" s="55"/>
      <c r="E151" s="55"/>
      <c r="F151" s="5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114"/>
      <c r="S151" s="114"/>
      <c r="T151" s="113"/>
      <c r="U151" s="58"/>
      <c r="V151" s="58"/>
      <c r="W151" s="58"/>
      <c r="X151" s="58"/>
      <c r="Y151" s="58"/>
      <c r="AY151" s="59" t="str">
        <f t="shared" si="18"/>
        <v/>
      </c>
      <c r="AZ151" s="59" t="str">
        <f t="shared" si="19"/>
        <v/>
      </c>
      <c r="BA151" s="59" t="str">
        <f t="shared" si="20"/>
        <v/>
      </c>
      <c r="BB151" s="59" t="str">
        <f t="shared" si="21"/>
        <v/>
      </c>
      <c r="BC151" s="59" t="str">
        <f t="shared" si="22"/>
        <v/>
      </c>
      <c r="DQ151" s="65"/>
    </row>
    <row r="152" spans="1:121" ht="15" x14ac:dyDescent="0.2">
      <c r="A152" s="74">
        <v>143</v>
      </c>
      <c r="B152" s="345"/>
      <c r="C152" s="55"/>
      <c r="D152" s="55"/>
      <c r="E152" s="55"/>
      <c r="F152" s="5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114"/>
      <c r="S152" s="114"/>
      <c r="T152" s="113"/>
      <c r="U152" s="58"/>
      <c r="V152" s="58"/>
      <c r="W152" s="58"/>
      <c r="X152" s="58"/>
      <c r="Y152" s="58"/>
      <c r="AY152" s="59" t="str">
        <f t="shared" si="18"/>
        <v/>
      </c>
      <c r="AZ152" s="59" t="str">
        <f t="shared" si="19"/>
        <v/>
      </c>
      <c r="BA152" s="59" t="str">
        <f t="shared" si="20"/>
        <v/>
      </c>
      <c r="BB152" s="59" t="str">
        <f t="shared" si="21"/>
        <v/>
      </c>
      <c r="BC152" s="59" t="str">
        <f t="shared" si="22"/>
        <v/>
      </c>
      <c r="DQ152" s="65"/>
    </row>
    <row r="153" spans="1:121" ht="15" x14ac:dyDescent="0.2">
      <c r="A153" s="74">
        <v>144</v>
      </c>
      <c r="B153" s="345"/>
      <c r="C153" s="55"/>
      <c r="D153" s="55"/>
      <c r="E153" s="55"/>
      <c r="F153" s="5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114"/>
      <c r="S153" s="114"/>
      <c r="T153" s="113"/>
      <c r="U153" s="58"/>
      <c r="V153" s="58"/>
      <c r="W153" s="58"/>
      <c r="X153" s="58"/>
      <c r="Y153" s="58"/>
      <c r="AY153" s="59" t="str">
        <f t="shared" si="18"/>
        <v/>
      </c>
      <c r="AZ153" s="59" t="str">
        <f t="shared" si="19"/>
        <v/>
      </c>
      <c r="BA153" s="59" t="str">
        <f t="shared" si="20"/>
        <v/>
      </c>
      <c r="BB153" s="59" t="str">
        <f t="shared" si="21"/>
        <v/>
      </c>
      <c r="BC153" s="59" t="str">
        <f t="shared" si="22"/>
        <v/>
      </c>
      <c r="DQ153" s="65"/>
    </row>
    <row r="154" spans="1:121" ht="15" x14ac:dyDescent="0.2">
      <c r="A154" s="74">
        <v>145</v>
      </c>
      <c r="B154" s="345"/>
      <c r="C154" s="55"/>
      <c r="D154" s="55"/>
      <c r="E154" s="55"/>
      <c r="F154" s="5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114"/>
      <c r="S154" s="114"/>
      <c r="T154" s="113"/>
      <c r="U154" s="58"/>
      <c r="V154" s="58"/>
      <c r="W154" s="58"/>
      <c r="X154" s="58"/>
      <c r="Y154" s="58"/>
      <c r="AY154" s="59" t="str">
        <f t="shared" si="18"/>
        <v/>
      </c>
      <c r="AZ154" s="59" t="str">
        <f t="shared" si="19"/>
        <v/>
      </c>
      <c r="BA154" s="59" t="str">
        <f t="shared" si="20"/>
        <v/>
      </c>
      <c r="BB154" s="59" t="str">
        <f t="shared" si="21"/>
        <v/>
      </c>
      <c r="BC154" s="59" t="str">
        <f t="shared" si="22"/>
        <v/>
      </c>
      <c r="DQ154" s="65"/>
    </row>
    <row r="155" spans="1:121" ht="15" x14ac:dyDescent="0.2">
      <c r="A155" s="74">
        <v>146</v>
      </c>
      <c r="B155" s="345"/>
      <c r="C155" s="55"/>
      <c r="D155" s="55"/>
      <c r="E155" s="55"/>
      <c r="F155" s="5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114"/>
      <c r="S155" s="114"/>
      <c r="T155" s="113"/>
      <c r="U155" s="113"/>
      <c r="V155" s="113"/>
      <c r="W155" s="113"/>
      <c r="X155" s="113"/>
      <c r="Y155" s="113"/>
      <c r="AY155" s="59" t="str">
        <f t="shared" si="18"/>
        <v/>
      </c>
      <c r="AZ155" s="59" t="str">
        <f t="shared" si="19"/>
        <v/>
      </c>
      <c r="BA155" s="59" t="str">
        <f t="shared" si="20"/>
        <v/>
      </c>
      <c r="BB155" s="59" t="str">
        <f t="shared" si="21"/>
        <v/>
      </c>
      <c r="BC155" s="59" t="str">
        <f t="shared" si="22"/>
        <v/>
      </c>
      <c r="DQ155" s="65"/>
    </row>
    <row r="156" spans="1:121" ht="15" x14ac:dyDescent="0.2">
      <c r="A156" s="74">
        <v>147</v>
      </c>
      <c r="B156" s="345"/>
      <c r="C156" s="55"/>
      <c r="D156" s="55"/>
      <c r="E156" s="55"/>
      <c r="F156" s="5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114"/>
      <c r="S156" s="114"/>
      <c r="T156" s="113"/>
      <c r="U156" s="113"/>
      <c r="V156" s="113"/>
      <c r="W156" s="113"/>
      <c r="X156" s="113"/>
      <c r="Y156" s="113"/>
      <c r="AY156" s="59" t="str">
        <f t="shared" si="18"/>
        <v/>
      </c>
      <c r="AZ156" s="59" t="str">
        <f t="shared" si="19"/>
        <v/>
      </c>
      <c r="BA156" s="59" t="str">
        <f t="shared" si="20"/>
        <v/>
      </c>
      <c r="BB156" s="59" t="str">
        <f t="shared" si="21"/>
        <v/>
      </c>
      <c r="BC156" s="59" t="str">
        <f t="shared" si="22"/>
        <v/>
      </c>
      <c r="DQ156" s="65"/>
    </row>
    <row r="157" spans="1:121" ht="15" x14ac:dyDescent="0.2">
      <c r="A157" s="74">
        <v>148</v>
      </c>
      <c r="B157" s="345"/>
      <c r="C157" s="55"/>
      <c r="D157" s="55"/>
      <c r="E157" s="55"/>
      <c r="F157" s="5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114"/>
      <c r="S157" s="114"/>
      <c r="T157" s="113"/>
      <c r="U157" s="113"/>
      <c r="V157" s="113"/>
      <c r="W157" s="113"/>
      <c r="X157" s="113"/>
      <c r="Y157" s="113"/>
      <c r="AY157" s="59" t="str">
        <f t="shared" si="18"/>
        <v/>
      </c>
      <c r="AZ157" s="59" t="str">
        <f t="shared" si="19"/>
        <v/>
      </c>
      <c r="BA157" s="59" t="str">
        <f t="shared" si="20"/>
        <v/>
      </c>
      <c r="BB157" s="59" t="str">
        <f t="shared" si="21"/>
        <v/>
      </c>
      <c r="BC157" s="59" t="str">
        <f t="shared" si="22"/>
        <v/>
      </c>
      <c r="DQ157" s="65"/>
    </row>
    <row r="158" spans="1:121" ht="15" x14ac:dyDescent="0.2">
      <c r="A158" s="74">
        <v>149</v>
      </c>
      <c r="B158" s="345"/>
      <c r="C158" s="55"/>
      <c r="D158" s="55"/>
      <c r="E158" s="55"/>
      <c r="F158" s="5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114"/>
      <c r="S158" s="114"/>
      <c r="T158" s="113"/>
      <c r="U158" s="113"/>
      <c r="V158" s="113"/>
      <c r="W158" s="113"/>
      <c r="X158" s="113"/>
      <c r="Y158" s="113"/>
      <c r="AY158" s="59" t="str">
        <f t="shared" si="18"/>
        <v/>
      </c>
      <c r="AZ158" s="59" t="str">
        <f t="shared" si="19"/>
        <v/>
      </c>
      <c r="BA158" s="59" t="str">
        <f t="shared" si="20"/>
        <v/>
      </c>
      <c r="BB158" s="59" t="str">
        <f t="shared" si="21"/>
        <v/>
      </c>
      <c r="BC158" s="59" t="str">
        <f t="shared" si="22"/>
        <v/>
      </c>
      <c r="DQ158" s="65"/>
    </row>
    <row r="159" spans="1:121" ht="15" x14ac:dyDescent="0.2">
      <c r="A159" s="74">
        <v>150</v>
      </c>
      <c r="B159" s="345"/>
      <c r="C159" s="55"/>
      <c r="D159" s="55"/>
      <c r="E159" s="55"/>
      <c r="F159" s="5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114"/>
      <c r="S159" s="114"/>
      <c r="T159" s="113"/>
      <c r="U159" s="113"/>
      <c r="V159" s="113"/>
      <c r="W159" s="113"/>
      <c r="X159" s="113"/>
      <c r="Y159" s="113"/>
      <c r="AY159" s="59" t="str">
        <f t="shared" si="18"/>
        <v/>
      </c>
      <c r="AZ159" s="59" t="str">
        <f t="shared" si="19"/>
        <v/>
      </c>
      <c r="BA159" s="59" t="str">
        <f t="shared" si="20"/>
        <v/>
      </c>
      <c r="BB159" s="59" t="str">
        <f t="shared" si="21"/>
        <v/>
      </c>
      <c r="BC159" s="59" t="str">
        <f t="shared" si="22"/>
        <v/>
      </c>
      <c r="DQ159" s="65"/>
    </row>
    <row r="160" spans="1:121" ht="15" x14ac:dyDescent="0.2">
      <c r="A160" s="74">
        <v>151</v>
      </c>
      <c r="B160" s="345"/>
      <c r="C160" s="55"/>
      <c r="D160" s="55"/>
      <c r="E160" s="55"/>
      <c r="F160" s="5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114"/>
      <c r="S160" s="114"/>
      <c r="T160" s="113"/>
      <c r="U160" s="113"/>
      <c r="V160" s="113"/>
      <c r="W160" s="113"/>
      <c r="X160" s="113"/>
      <c r="Y160" s="113"/>
      <c r="AY160" s="59" t="str">
        <f t="shared" si="18"/>
        <v/>
      </c>
      <c r="AZ160" s="59" t="str">
        <f t="shared" si="19"/>
        <v/>
      </c>
      <c r="BA160" s="59" t="str">
        <f t="shared" si="20"/>
        <v/>
      </c>
      <c r="BB160" s="59" t="str">
        <f t="shared" si="21"/>
        <v/>
      </c>
      <c r="BC160" s="59" t="str">
        <f t="shared" si="22"/>
        <v/>
      </c>
      <c r="DQ160" s="65"/>
    </row>
    <row r="161" spans="1:121" ht="15" x14ac:dyDescent="0.2">
      <c r="A161" s="74">
        <v>152</v>
      </c>
      <c r="B161" s="345"/>
      <c r="C161" s="55"/>
      <c r="D161" s="55"/>
      <c r="E161" s="55"/>
      <c r="F161" s="5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114"/>
      <c r="S161" s="114"/>
      <c r="T161" s="113"/>
      <c r="U161" s="113"/>
      <c r="V161" s="113"/>
      <c r="W161" s="113"/>
      <c r="X161" s="113"/>
      <c r="Y161" s="113"/>
      <c r="AY161" s="59" t="str">
        <f t="shared" si="18"/>
        <v/>
      </c>
      <c r="AZ161" s="59" t="str">
        <f t="shared" si="19"/>
        <v/>
      </c>
      <c r="BA161" s="59" t="str">
        <f t="shared" si="20"/>
        <v/>
      </c>
      <c r="BB161" s="59" t="str">
        <f t="shared" si="21"/>
        <v/>
      </c>
      <c r="BC161" s="59" t="str">
        <f t="shared" si="22"/>
        <v/>
      </c>
      <c r="DQ161" s="65"/>
    </row>
    <row r="162" spans="1:121" ht="15" x14ac:dyDescent="0.2">
      <c r="A162" s="74">
        <v>153</v>
      </c>
      <c r="B162" s="345"/>
      <c r="C162" s="55"/>
      <c r="D162" s="55"/>
      <c r="E162" s="55"/>
      <c r="F162" s="5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114"/>
      <c r="S162" s="114"/>
      <c r="T162" s="113"/>
      <c r="U162" s="113"/>
      <c r="V162" s="113"/>
      <c r="W162" s="113"/>
      <c r="X162" s="113"/>
      <c r="Y162" s="113"/>
      <c r="AY162" s="59" t="str">
        <f t="shared" si="18"/>
        <v/>
      </c>
      <c r="AZ162" s="59" t="str">
        <f t="shared" si="19"/>
        <v/>
      </c>
      <c r="BA162" s="59" t="str">
        <f t="shared" si="20"/>
        <v/>
      </c>
      <c r="BB162" s="59" t="str">
        <f t="shared" si="21"/>
        <v/>
      </c>
      <c r="BC162" s="59" t="str">
        <f t="shared" si="22"/>
        <v/>
      </c>
      <c r="DQ162" s="65"/>
    </row>
    <row r="163" spans="1:121" ht="15" x14ac:dyDescent="0.2">
      <c r="A163" s="74">
        <v>154</v>
      </c>
      <c r="B163" s="345"/>
      <c r="C163" s="55"/>
      <c r="D163" s="55"/>
      <c r="E163" s="55"/>
      <c r="F163" s="5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114"/>
      <c r="S163" s="114"/>
      <c r="T163" s="113"/>
      <c r="U163" s="113"/>
      <c r="V163" s="113"/>
      <c r="W163" s="113"/>
      <c r="X163" s="113"/>
      <c r="Y163" s="113"/>
      <c r="AY163" s="59" t="str">
        <f t="shared" si="18"/>
        <v/>
      </c>
      <c r="AZ163" s="59" t="str">
        <f t="shared" si="19"/>
        <v/>
      </c>
      <c r="BA163" s="59" t="str">
        <f t="shared" si="20"/>
        <v/>
      </c>
      <c r="BB163" s="59" t="str">
        <f t="shared" si="21"/>
        <v/>
      </c>
      <c r="BC163" s="59" t="str">
        <f t="shared" si="22"/>
        <v/>
      </c>
      <c r="DQ163" s="65"/>
    </row>
    <row r="164" spans="1:121" ht="15" x14ac:dyDescent="0.2">
      <c r="A164" s="74">
        <v>155</v>
      </c>
      <c r="B164" s="345"/>
      <c r="C164" s="55"/>
      <c r="D164" s="55"/>
      <c r="E164" s="55"/>
      <c r="F164" s="5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114"/>
      <c r="S164" s="114"/>
      <c r="T164" s="113"/>
      <c r="U164" s="113"/>
      <c r="V164" s="113"/>
      <c r="W164" s="113"/>
      <c r="X164" s="113"/>
      <c r="Y164" s="113"/>
      <c r="AY164" s="59" t="str">
        <f t="shared" si="18"/>
        <v/>
      </c>
      <c r="AZ164" s="59" t="str">
        <f t="shared" si="19"/>
        <v/>
      </c>
      <c r="BA164" s="59" t="str">
        <f t="shared" si="20"/>
        <v/>
      </c>
      <c r="BB164" s="59" t="str">
        <f t="shared" si="21"/>
        <v/>
      </c>
      <c r="BC164" s="59" t="str">
        <f t="shared" si="22"/>
        <v/>
      </c>
      <c r="DQ164" s="65"/>
    </row>
    <row r="165" spans="1:121" ht="15" x14ac:dyDescent="0.2">
      <c r="A165" s="74">
        <v>156</v>
      </c>
      <c r="B165" s="345"/>
      <c r="C165" s="55"/>
      <c r="D165" s="55"/>
      <c r="E165" s="55"/>
      <c r="F165" s="5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114"/>
      <c r="S165" s="114"/>
      <c r="T165" s="113"/>
      <c r="U165" s="113"/>
      <c r="V165" s="113"/>
      <c r="W165" s="113"/>
      <c r="X165" s="113"/>
      <c r="Y165" s="113"/>
      <c r="AY165" s="59" t="str">
        <f t="shared" si="18"/>
        <v/>
      </c>
      <c r="AZ165" s="59" t="str">
        <f t="shared" si="19"/>
        <v/>
      </c>
      <c r="BA165" s="59" t="str">
        <f t="shared" si="20"/>
        <v/>
      </c>
      <c r="BB165" s="59" t="str">
        <f t="shared" si="21"/>
        <v/>
      </c>
      <c r="BC165" s="59" t="str">
        <f t="shared" si="22"/>
        <v/>
      </c>
      <c r="DQ165" s="65"/>
    </row>
    <row r="166" spans="1:121" ht="15" x14ac:dyDescent="0.2">
      <c r="A166" s="74">
        <v>157</v>
      </c>
      <c r="B166" s="345"/>
      <c r="C166" s="55"/>
      <c r="D166" s="55"/>
      <c r="E166" s="55"/>
      <c r="F166" s="5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114"/>
      <c r="S166" s="114"/>
      <c r="T166" s="113"/>
      <c r="U166" s="113"/>
      <c r="V166" s="113"/>
      <c r="W166" s="113"/>
      <c r="X166" s="113"/>
      <c r="Y166" s="113"/>
      <c r="AY166" s="59" t="str">
        <f t="shared" si="18"/>
        <v/>
      </c>
      <c r="AZ166" s="59" t="str">
        <f t="shared" si="19"/>
        <v/>
      </c>
      <c r="BA166" s="59" t="str">
        <f t="shared" si="20"/>
        <v/>
      </c>
      <c r="BB166" s="59" t="str">
        <f t="shared" si="21"/>
        <v/>
      </c>
      <c r="BC166" s="59" t="str">
        <f t="shared" si="22"/>
        <v/>
      </c>
      <c r="DQ166" s="65"/>
    </row>
    <row r="167" spans="1:121" ht="15" x14ac:dyDescent="0.2">
      <c r="A167" s="74">
        <v>158</v>
      </c>
      <c r="B167" s="345"/>
      <c r="C167" s="55"/>
      <c r="D167" s="55"/>
      <c r="E167" s="55"/>
      <c r="F167" s="5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114"/>
      <c r="S167" s="114"/>
      <c r="T167" s="113"/>
      <c r="U167" s="113"/>
      <c r="V167" s="113"/>
      <c r="W167" s="113"/>
      <c r="X167" s="113"/>
      <c r="Y167" s="113"/>
      <c r="AY167" s="59" t="str">
        <f t="shared" si="18"/>
        <v/>
      </c>
      <c r="AZ167" s="59" t="str">
        <f t="shared" si="19"/>
        <v/>
      </c>
      <c r="BA167" s="59" t="str">
        <f t="shared" si="20"/>
        <v/>
      </c>
      <c r="BB167" s="59" t="str">
        <f t="shared" si="21"/>
        <v/>
      </c>
      <c r="BC167" s="59" t="str">
        <f t="shared" si="22"/>
        <v/>
      </c>
      <c r="DQ167" s="65"/>
    </row>
    <row r="168" spans="1:121" ht="15" x14ac:dyDescent="0.2">
      <c r="A168" s="74">
        <v>159</v>
      </c>
      <c r="B168" s="345"/>
      <c r="C168" s="55"/>
      <c r="D168" s="55"/>
      <c r="E168" s="55"/>
      <c r="F168" s="5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114"/>
      <c r="S168" s="114"/>
      <c r="T168" s="113"/>
      <c r="U168" s="113"/>
      <c r="V168" s="113"/>
      <c r="W168" s="113"/>
      <c r="X168" s="113"/>
      <c r="Y168" s="113"/>
      <c r="AY168" s="59" t="str">
        <f t="shared" si="18"/>
        <v/>
      </c>
      <c r="AZ168" s="59" t="str">
        <f t="shared" si="19"/>
        <v/>
      </c>
      <c r="BA168" s="59" t="str">
        <f t="shared" si="20"/>
        <v/>
      </c>
      <c r="BB168" s="59" t="str">
        <f t="shared" si="21"/>
        <v/>
      </c>
      <c r="BC168" s="59" t="str">
        <f t="shared" si="22"/>
        <v/>
      </c>
      <c r="DQ168" s="65"/>
    </row>
    <row r="169" spans="1:121" ht="15" x14ac:dyDescent="0.2">
      <c r="A169" s="74">
        <v>160</v>
      </c>
      <c r="B169" s="345"/>
      <c r="C169" s="55"/>
      <c r="D169" s="55"/>
      <c r="E169" s="55"/>
      <c r="F169" s="5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114"/>
      <c r="S169" s="114"/>
      <c r="T169" s="113"/>
      <c r="U169" s="113"/>
      <c r="V169" s="113"/>
      <c r="W169" s="113"/>
      <c r="X169" s="113"/>
      <c r="Y169" s="113"/>
      <c r="AY169" s="59" t="str">
        <f t="shared" si="18"/>
        <v/>
      </c>
      <c r="AZ169" s="59" t="str">
        <f t="shared" si="19"/>
        <v/>
      </c>
      <c r="BA169" s="59" t="str">
        <f t="shared" si="20"/>
        <v/>
      </c>
      <c r="BB169" s="59" t="str">
        <f t="shared" si="21"/>
        <v/>
      </c>
      <c r="BC169" s="59" t="str">
        <f t="shared" si="22"/>
        <v/>
      </c>
      <c r="DQ169" s="65"/>
    </row>
    <row r="170" spans="1:121" ht="15" x14ac:dyDescent="0.2">
      <c r="A170" s="74">
        <v>161</v>
      </c>
      <c r="B170" s="345"/>
      <c r="C170" s="55"/>
      <c r="D170" s="55"/>
      <c r="E170" s="55"/>
      <c r="F170" s="5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114"/>
      <c r="S170" s="114"/>
      <c r="T170" s="113"/>
      <c r="U170" s="113"/>
      <c r="V170" s="113"/>
      <c r="W170" s="113"/>
      <c r="X170" s="113"/>
      <c r="Y170" s="113"/>
      <c r="AY170" s="59" t="str">
        <f t="shared" si="18"/>
        <v/>
      </c>
      <c r="AZ170" s="59" t="str">
        <f t="shared" si="19"/>
        <v/>
      </c>
      <c r="BA170" s="59" t="str">
        <f t="shared" si="20"/>
        <v/>
      </c>
      <c r="BB170" s="59" t="str">
        <f t="shared" si="21"/>
        <v/>
      </c>
      <c r="BC170" s="59" t="str">
        <f t="shared" si="22"/>
        <v/>
      </c>
      <c r="DQ170" s="65"/>
    </row>
    <row r="171" spans="1:121" ht="15" x14ac:dyDescent="0.2">
      <c r="A171" s="74">
        <v>162</v>
      </c>
      <c r="B171" s="345"/>
      <c r="C171" s="55"/>
      <c r="D171" s="55"/>
      <c r="E171" s="55"/>
      <c r="F171" s="5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114"/>
      <c r="S171" s="114"/>
      <c r="T171" s="113"/>
      <c r="U171" s="113"/>
      <c r="V171" s="113"/>
      <c r="W171" s="113"/>
      <c r="X171" s="113"/>
      <c r="Y171" s="113"/>
      <c r="AY171" s="59" t="str">
        <f t="shared" si="18"/>
        <v/>
      </c>
      <c r="AZ171" s="59" t="str">
        <f t="shared" si="19"/>
        <v/>
      </c>
      <c r="BA171" s="59" t="str">
        <f t="shared" si="20"/>
        <v/>
      </c>
      <c r="BB171" s="59" t="str">
        <f t="shared" si="21"/>
        <v/>
      </c>
      <c r="BC171" s="59" t="str">
        <f t="shared" si="22"/>
        <v/>
      </c>
      <c r="DQ171" s="65"/>
    </row>
    <row r="172" spans="1:121" ht="15" x14ac:dyDescent="0.2">
      <c r="A172" s="74">
        <v>163</v>
      </c>
      <c r="B172" s="345"/>
      <c r="C172" s="55"/>
      <c r="D172" s="55"/>
      <c r="E172" s="55"/>
      <c r="F172" s="5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114"/>
      <c r="S172" s="114"/>
      <c r="T172" s="113"/>
      <c r="U172" s="113"/>
      <c r="V172" s="113"/>
      <c r="W172" s="113"/>
      <c r="X172" s="113"/>
      <c r="Y172" s="113"/>
      <c r="AY172" s="59" t="str">
        <f t="shared" si="18"/>
        <v/>
      </c>
      <c r="AZ172" s="59" t="str">
        <f t="shared" si="19"/>
        <v/>
      </c>
      <c r="BA172" s="59" t="str">
        <f t="shared" si="20"/>
        <v/>
      </c>
      <c r="BB172" s="59" t="str">
        <f t="shared" si="21"/>
        <v/>
      </c>
      <c r="BC172" s="59" t="str">
        <f t="shared" si="22"/>
        <v/>
      </c>
      <c r="DQ172" s="65"/>
    </row>
    <row r="173" spans="1:121" ht="15" x14ac:dyDescent="0.2">
      <c r="A173" s="74">
        <v>164</v>
      </c>
      <c r="B173" s="345"/>
      <c r="C173" s="55"/>
      <c r="D173" s="55"/>
      <c r="E173" s="55"/>
      <c r="F173" s="5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114"/>
      <c r="S173" s="114"/>
      <c r="T173" s="113"/>
      <c r="U173" s="113"/>
      <c r="V173" s="113"/>
      <c r="W173" s="113"/>
      <c r="X173" s="113"/>
      <c r="Y173" s="113"/>
      <c r="AY173" s="59" t="str">
        <f t="shared" si="18"/>
        <v/>
      </c>
      <c r="AZ173" s="59" t="str">
        <f t="shared" si="19"/>
        <v/>
      </c>
      <c r="BA173" s="59" t="str">
        <f t="shared" si="20"/>
        <v/>
      </c>
      <c r="BB173" s="59" t="str">
        <f t="shared" si="21"/>
        <v/>
      </c>
      <c r="BC173" s="59" t="str">
        <f t="shared" si="22"/>
        <v/>
      </c>
      <c r="DQ173" s="65"/>
    </row>
    <row r="174" spans="1:121" ht="15" x14ac:dyDescent="0.2">
      <c r="A174" s="74">
        <v>165</v>
      </c>
      <c r="B174" s="345"/>
      <c r="C174" s="55"/>
      <c r="D174" s="55"/>
      <c r="E174" s="55"/>
      <c r="F174" s="5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114"/>
      <c r="S174" s="114"/>
      <c r="T174" s="113"/>
      <c r="U174" s="113"/>
      <c r="V174" s="113"/>
      <c r="W174" s="113"/>
      <c r="X174" s="113"/>
      <c r="Y174" s="113"/>
      <c r="AY174" s="59" t="str">
        <f t="shared" si="18"/>
        <v/>
      </c>
      <c r="AZ174" s="59" t="str">
        <f t="shared" si="19"/>
        <v/>
      </c>
      <c r="BA174" s="59" t="str">
        <f t="shared" si="20"/>
        <v/>
      </c>
      <c r="BB174" s="59" t="str">
        <f t="shared" si="21"/>
        <v/>
      </c>
      <c r="BC174" s="59" t="str">
        <f t="shared" si="22"/>
        <v/>
      </c>
      <c r="DQ174" s="65"/>
    </row>
    <row r="175" spans="1:121" ht="15" x14ac:dyDescent="0.2">
      <c r="A175" s="74">
        <v>166</v>
      </c>
      <c r="B175" s="345"/>
      <c r="C175" s="55"/>
      <c r="D175" s="55"/>
      <c r="E175" s="55"/>
      <c r="F175" s="5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114"/>
      <c r="S175" s="114"/>
      <c r="T175" s="113"/>
      <c r="U175" s="113"/>
      <c r="V175" s="113"/>
      <c r="W175" s="113"/>
      <c r="X175" s="113"/>
      <c r="Y175" s="113"/>
      <c r="AY175" s="59" t="str">
        <f t="shared" si="18"/>
        <v/>
      </c>
      <c r="AZ175" s="59" t="str">
        <f t="shared" si="19"/>
        <v/>
      </c>
      <c r="BA175" s="59" t="str">
        <f t="shared" si="20"/>
        <v/>
      </c>
      <c r="BB175" s="59" t="str">
        <f t="shared" si="21"/>
        <v/>
      </c>
      <c r="BC175" s="59" t="str">
        <f t="shared" si="22"/>
        <v/>
      </c>
      <c r="DQ175" s="65"/>
    </row>
    <row r="176" spans="1:121" ht="15" x14ac:dyDescent="0.2">
      <c r="A176" s="74">
        <v>167</v>
      </c>
      <c r="B176" s="345"/>
      <c r="C176" s="55"/>
      <c r="D176" s="55"/>
      <c r="E176" s="55"/>
      <c r="F176" s="5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114"/>
      <c r="S176" s="114"/>
      <c r="T176" s="113"/>
      <c r="U176" s="113"/>
      <c r="V176" s="113"/>
      <c r="W176" s="113"/>
      <c r="X176" s="113"/>
      <c r="Y176" s="113"/>
      <c r="AY176" s="59" t="str">
        <f t="shared" si="18"/>
        <v/>
      </c>
      <c r="AZ176" s="59" t="str">
        <f t="shared" si="19"/>
        <v/>
      </c>
      <c r="BA176" s="59" t="str">
        <f t="shared" si="20"/>
        <v/>
      </c>
      <c r="BB176" s="59" t="str">
        <f t="shared" si="21"/>
        <v/>
      </c>
      <c r="BC176" s="59" t="str">
        <f t="shared" si="22"/>
        <v/>
      </c>
      <c r="DQ176" s="65"/>
    </row>
    <row r="177" spans="1:121" ht="15" x14ac:dyDescent="0.2">
      <c r="A177" s="74">
        <v>168</v>
      </c>
      <c r="B177" s="345"/>
      <c r="C177" s="55"/>
      <c r="D177" s="55"/>
      <c r="E177" s="55"/>
      <c r="F177" s="5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114"/>
      <c r="S177" s="114"/>
      <c r="T177" s="113"/>
      <c r="U177" s="113"/>
      <c r="V177" s="113"/>
      <c r="W177" s="113"/>
      <c r="X177" s="113"/>
      <c r="Y177" s="113"/>
      <c r="AY177" s="59" t="str">
        <f t="shared" si="18"/>
        <v/>
      </c>
      <c r="AZ177" s="59" t="str">
        <f t="shared" si="19"/>
        <v/>
      </c>
      <c r="BA177" s="59" t="str">
        <f t="shared" si="20"/>
        <v/>
      </c>
      <c r="BB177" s="59" t="str">
        <f t="shared" si="21"/>
        <v/>
      </c>
      <c r="BC177" s="59" t="str">
        <f t="shared" si="22"/>
        <v/>
      </c>
      <c r="DQ177" s="65"/>
    </row>
    <row r="178" spans="1:121" ht="15" x14ac:dyDescent="0.2">
      <c r="A178" s="74">
        <v>169</v>
      </c>
      <c r="B178" s="345"/>
      <c r="C178" s="55"/>
      <c r="D178" s="55"/>
      <c r="E178" s="55"/>
      <c r="F178" s="5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114"/>
      <c r="S178" s="114"/>
      <c r="T178" s="113"/>
      <c r="U178" s="113"/>
      <c r="V178" s="113"/>
      <c r="W178" s="113"/>
      <c r="X178" s="113"/>
      <c r="Y178" s="113"/>
      <c r="AY178" s="59" t="str">
        <f t="shared" si="18"/>
        <v/>
      </c>
      <c r="AZ178" s="59" t="str">
        <f t="shared" si="19"/>
        <v/>
      </c>
      <c r="BA178" s="59" t="str">
        <f t="shared" si="20"/>
        <v/>
      </c>
      <c r="BB178" s="59" t="str">
        <f t="shared" si="21"/>
        <v/>
      </c>
      <c r="BC178" s="59" t="str">
        <f t="shared" si="22"/>
        <v/>
      </c>
      <c r="DQ178" s="65"/>
    </row>
    <row r="179" spans="1:121" ht="15" x14ac:dyDescent="0.2">
      <c r="A179" s="74">
        <v>170</v>
      </c>
      <c r="B179" s="345"/>
      <c r="C179" s="55"/>
      <c r="D179" s="55"/>
      <c r="E179" s="55"/>
      <c r="F179" s="5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114"/>
      <c r="S179" s="114"/>
      <c r="T179" s="113"/>
      <c r="U179" s="113"/>
      <c r="V179" s="113"/>
      <c r="W179" s="113"/>
      <c r="X179" s="113"/>
      <c r="Y179" s="113"/>
      <c r="AY179" s="59" t="str">
        <f t="shared" si="18"/>
        <v/>
      </c>
      <c r="AZ179" s="59" t="str">
        <f t="shared" si="19"/>
        <v/>
      </c>
      <c r="BA179" s="59" t="str">
        <f t="shared" si="20"/>
        <v/>
      </c>
      <c r="BB179" s="59" t="str">
        <f t="shared" si="21"/>
        <v/>
      </c>
      <c r="BC179" s="59" t="str">
        <f t="shared" si="22"/>
        <v/>
      </c>
      <c r="DQ179" s="65"/>
    </row>
    <row r="180" spans="1:121" ht="15" x14ac:dyDescent="0.2">
      <c r="A180" s="74">
        <v>171</v>
      </c>
      <c r="B180" s="345"/>
      <c r="C180" s="55"/>
      <c r="D180" s="55"/>
      <c r="E180" s="55"/>
      <c r="F180" s="5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114"/>
      <c r="S180" s="114"/>
      <c r="T180" s="113"/>
      <c r="U180" s="113"/>
      <c r="V180" s="113"/>
      <c r="W180" s="113"/>
      <c r="X180" s="113"/>
      <c r="Y180" s="113"/>
      <c r="AY180" s="59" t="str">
        <f t="shared" si="18"/>
        <v/>
      </c>
      <c r="AZ180" s="59" t="str">
        <f t="shared" si="19"/>
        <v/>
      </c>
      <c r="BA180" s="59" t="str">
        <f t="shared" si="20"/>
        <v/>
      </c>
      <c r="BB180" s="59" t="str">
        <f t="shared" si="21"/>
        <v/>
      </c>
      <c r="BC180" s="59" t="str">
        <f t="shared" si="22"/>
        <v/>
      </c>
      <c r="DQ180" s="65"/>
    </row>
    <row r="181" spans="1:121" ht="15" x14ac:dyDescent="0.2">
      <c r="A181" s="74">
        <v>172</v>
      </c>
      <c r="B181" s="345"/>
      <c r="C181" s="55"/>
      <c r="D181" s="55"/>
      <c r="E181" s="55"/>
      <c r="F181" s="5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114"/>
      <c r="S181" s="114"/>
      <c r="T181" s="113"/>
      <c r="U181" s="113"/>
      <c r="V181" s="113"/>
      <c r="W181" s="113"/>
      <c r="X181" s="113"/>
      <c r="Y181" s="113"/>
      <c r="AY181" s="59" t="str">
        <f t="shared" si="18"/>
        <v/>
      </c>
      <c r="AZ181" s="59" t="str">
        <f t="shared" si="19"/>
        <v/>
      </c>
      <c r="BA181" s="59" t="str">
        <f t="shared" si="20"/>
        <v/>
      </c>
      <c r="BB181" s="59" t="str">
        <f t="shared" si="21"/>
        <v/>
      </c>
      <c r="BC181" s="59" t="str">
        <f t="shared" si="22"/>
        <v/>
      </c>
      <c r="DQ181" s="65"/>
    </row>
    <row r="182" spans="1:121" ht="15" x14ac:dyDescent="0.2">
      <c r="A182" s="74">
        <v>173</v>
      </c>
      <c r="B182" s="345"/>
      <c r="C182" s="55"/>
      <c r="D182" s="55"/>
      <c r="E182" s="55"/>
      <c r="F182" s="5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114"/>
      <c r="S182" s="114"/>
      <c r="T182" s="113"/>
      <c r="U182" s="113"/>
      <c r="V182" s="113"/>
      <c r="W182" s="113"/>
      <c r="X182" s="113"/>
      <c r="Y182" s="113"/>
      <c r="AY182" s="59" t="str">
        <f t="shared" si="18"/>
        <v/>
      </c>
      <c r="AZ182" s="59" t="str">
        <f t="shared" si="19"/>
        <v/>
      </c>
      <c r="BA182" s="59" t="str">
        <f t="shared" si="20"/>
        <v/>
      </c>
      <c r="BB182" s="59" t="str">
        <f t="shared" si="21"/>
        <v/>
      </c>
      <c r="BC182" s="59" t="str">
        <f t="shared" si="22"/>
        <v/>
      </c>
      <c r="DQ182" s="65"/>
    </row>
    <row r="183" spans="1:121" ht="15" x14ac:dyDescent="0.2">
      <c r="A183" s="74">
        <v>174</v>
      </c>
      <c r="B183" s="345"/>
      <c r="C183" s="55"/>
      <c r="D183" s="55"/>
      <c r="E183" s="55"/>
      <c r="F183" s="5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114"/>
      <c r="S183" s="114"/>
      <c r="T183" s="113"/>
      <c r="U183" s="113"/>
      <c r="V183" s="113"/>
      <c r="W183" s="113"/>
      <c r="X183" s="113"/>
      <c r="Y183" s="113"/>
      <c r="AY183" s="59" t="str">
        <f t="shared" si="18"/>
        <v/>
      </c>
      <c r="AZ183" s="59" t="str">
        <f t="shared" si="19"/>
        <v/>
      </c>
      <c r="BA183" s="59" t="str">
        <f t="shared" si="20"/>
        <v/>
      </c>
      <c r="BB183" s="59" t="str">
        <f t="shared" si="21"/>
        <v/>
      </c>
      <c r="BC183" s="59" t="str">
        <f t="shared" si="22"/>
        <v/>
      </c>
      <c r="DQ183" s="65"/>
    </row>
    <row r="184" spans="1:121" ht="15" x14ac:dyDescent="0.2">
      <c r="A184" s="74">
        <v>175</v>
      </c>
      <c r="B184" s="345"/>
      <c r="C184" s="55"/>
      <c r="D184" s="55"/>
      <c r="E184" s="55"/>
      <c r="F184" s="5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114"/>
      <c r="S184" s="114"/>
      <c r="T184" s="113"/>
      <c r="U184" s="113"/>
      <c r="V184" s="113"/>
      <c r="W184" s="113"/>
      <c r="X184" s="113"/>
      <c r="Y184" s="113"/>
      <c r="AY184" s="59" t="str">
        <f t="shared" si="18"/>
        <v/>
      </c>
      <c r="AZ184" s="59" t="str">
        <f t="shared" si="19"/>
        <v/>
      </c>
      <c r="BA184" s="59" t="str">
        <f t="shared" si="20"/>
        <v/>
      </c>
      <c r="BB184" s="59" t="str">
        <f t="shared" si="21"/>
        <v/>
      </c>
      <c r="BC184" s="59" t="str">
        <f t="shared" si="22"/>
        <v/>
      </c>
      <c r="DQ184" s="65"/>
    </row>
    <row r="185" spans="1:121" ht="15" x14ac:dyDescent="0.2">
      <c r="A185" s="74">
        <v>176</v>
      </c>
      <c r="B185" s="345"/>
      <c r="C185" s="55"/>
      <c r="D185" s="55"/>
      <c r="E185" s="55"/>
      <c r="F185" s="5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114"/>
      <c r="S185" s="114"/>
      <c r="T185" s="113"/>
      <c r="U185" s="113"/>
      <c r="V185" s="113"/>
      <c r="W185" s="113"/>
      <c r="X185" s="113"/>
      <c r="Y185" s="113"/>
      <c r="AY185" s="59" t="str">
        <f t="shared" si="18"/>
        <v/>
      </c>
      <c r="AZ185" s="59" t="str">
        <f t="shared" si="19"/>
        <v/>
      </c>
      <c r="BA185" s="59" t="str">
        <f t="shared" si="20"/>
        <v/>
      </c>
      <c r="BB185" s="59" t="str">
        <f t="shared" si="21"/>
        <v/>
      </c>
      <c r="BC185" s="59" t="str">
        <f t="shared" si="22"/>
        <v/>
      </c>
      <c r="DQ185" s="65"/>
    </row>
    <row r="186" spans="1:121" ht="15" x14ac:dyDescent="0.2">
      <c r="A186" s="74">
        <v>177</v>
      </c>
      <c r="B186" s="345"/>
      <c r="C186" s="55"/>
      <c r="D186" s="55"/>
      <c r="E186" s="55"/>
      <c r="F186" s="5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114"/>
      <c r="S186" s="114"/>
      <c r="T186" s="113"/>
      <c r="U186" s="113"/>
      <c r="V186" s="113"/>
      <c r="W186" s="113"/>
      <c r="X186" s="113"/>
      <c r="Y186" s="113"/>
      <c r="AY186" s="59" t="str">
        <f t="shared" si="18"/>
        <v/>
      </c>
      <c r="AZ186" s="59" t="str">
        <f t="shared" si="19"/>
        <v/>
      </c>
      <c r="BA186" s="59" t="str">
        <f t="shared" si="20"/>
        <v/>
      </c>
      <c r="BB186" s="59" t="str">
        <f t="shared" si="21"/>
        <v/>
      </c>
      <c r="BC186" s="59" t="str">
        <f t="shared" si="22"/>
        <v/>
      </c>
      <c r="DQ186" s="65"/>
    </row>
    <row r="187" spans="1:121" ht="15" x14ac:dyDescent="0.2">
      <c r="A187" s="74">
        <v>178</v>
      </c>
      <c r="B187" s="345"/>
      <c r="C187" s="55"/>
      <c r="D187" s="55"/>
      <c r="E187" s="55"/>
      <c r="F187" s="5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114"/>
      <c r="S187" s="114"/>
      <c r="T187" s="113"/>
      <c r="U187" s="113"/>
      <c r="V187" s="113"/>
      <c r="W187" s="113"/>
      <c r="X187" s="113"/>
      <c r="Y187" s="113"/>
      <c r="AY187" s="59" t="str">
        <f t="shared" si="18"/>
        <v/>
      </c>
      <c r="AZ187" s="59" t="str">
        <f t="shared" si="19"/>
        <v/>
      </c>
      <c r="BA187" s="59" t="str">
        <f t="shared" si="20"/>
        <v/>
      </c>
      <c r="BB187" s="59" t="str">
        <f t="shared" si="21"/>
        <v/>
      </c>
      <c r="BC187" s="59" t="str">
        <f t="shared" si="22"/>
        <v/>
      </c>
      <c r="DQ187" s="65"/>
    </row>
    <row r="188" spans="1:121" ht="15" x14ac:dyDescent="0.2">
      <c r="A188" s="74">
        <v>179</v>
      </c>
      <c r="B188" s="345"/>
      <c r="C188" s="55"/>
      <c r="D188" s="55"/>
      <c r="E188" s="55"/>
      <c r="F188" s="5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114"/>
      <c r="S188" s="114"/>
      <c r="T188" s="113"/>
      <c r="U188" s="113"/>
      <c r="V188" s="113"/>
      <c r="W188" s="113"/>
      <c r="X188" s="113"/>
      <c r="Y188" s="113"/>
      <c r="AY188" s="59" t="str">
        <f t="shared" si="18"/>
        <v/>
      </c>
      <c r="AZ188" s="59" t="str">
        <f t="shared" si="19"/>
        <v/>
      </c>
      <c r="BA188" s="59" t="str">
        <f t="shared" si="20"/>
        <v/>
      </c>
      <c r="BB188" s="59" t="str">
        <f t="shared" si="21"/>
        <v/>
      </c>
      <c r="BC188" s="59" t="str">
        <f t="shared" si="22"/>
        <v/>
      </c>
      <c r="DQ188" s="65"/>
    </row>
    <row r="189" spans="1:121" ht="15" x14ac:dyDescent="0.2">
      <c r="A189" s="74">
        <v>180</v>
      </c>
      <c r="B189" s="345"/>
      <c r="C189" s="55"/>
      <c r="D189" s="55"/>
      <c r="E189" s="55"/>
      <c r="F189" s="5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114"/>
      <c r="S189" s="114"/>
      <c r="T189" s="113"/>
      <c r="U189" s="113"/>
      <c r="V189" s="113"/>
      <c r="W189" s="113"/>
      <c r="X189" s="113"/>
      <c r="Y189" s="113"/>
      <c r="AY189" s="59" t="str">
        <f t="shared" si="18"/>
        <v/>
      </c>
      <c r="AZ189" s="59" t="str">
        <f t="shared" si="19"/>
        <v/>
      </c>
      <c r="BA189" s="59" t="str">
        <f t="shared" si="20"/>
        <v/>
      </c>
      <c r="BB189" s="59" t="str">
        <f t="shared" si="21"/>
        <v/>
      </c>
      <c r="BC189" s="59" t="str">
        <f t="shared" si="22"/>
        <v/>
      </c>
      <c r="DQ189" s="65"/>
    </row>
    <row r="190" spans="1:121" ht="15" x14ac:dyDescent="0.2">
      <c r="A190" s="74">
        <v>181</v>
      </c>
      <c r="B190" s="345"/>
      <c r="C190" s="55"/>
      <c r="D190" s="55"/>
      <c r="E190" s="55"/>
      <c r="F190" s="5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114"/>
      <c r="S190" s="114"/>
      <c r="T190" s="113"/>
      <c r="U190" s="113"/>
      <c r="V190" s="113"/>
      <c r="W190" s="113"/>
      <c r="X190" s="113"/>
      <c r="Y190" s="113"/>
      <c r="AY190" s="59" t="str">
        <f t="shared" si="18"/>
        <v/>
      </c>
      <c r="AZ190" s="59" t="str">
        <f t="shared" si="19"/>
        <v/>
      </c>
      <c r="BA190" s="59" t="str">
        <f t="shared" si="20"/>
        <v/>
      </c>
      <c r="BB190" s="59" t="str">
        <f t="shared" si="21"/>
        <v/>
      </c>
      <c r="BC190" s="59" t="str">
        <f t="shared" si="22"/>
        <v/>
      </c>
      <c r="DQ190" s="65"/>
    </row>
    <row r="191" spans="1:121" ht="15" x14ac:dyDescent="0.2">
      <c r="A191" s="74">
        <v>182</v>
      </c>
      <c r="B191" s="345"/>
      <c r="C191" s="55"/>
      <c r="D191" s="55"/>
      <c r="E191" s="55"/>
      <c r="F191" s="5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114"/>
      <c r="S191" s="114"/>
      <c r="T191" s="113"/>
      <c r="U191" s="113"/>
      <c r="V191" s="113"/>
      <c r="W191" s="113"/>
      <c r="X191" s="113"/>
      <c r="Y191" s="113"/>
      <c r="AY191" s="59" t="str">
        <f t="shared" si="18"/>
        <v/>
      </c>
      <c r="AZ191" s="59" t="str">
        <f t="shared" si="19"/>
        <v/>
      </c>
      <c r="BA191" s="59" t="str">
        <f t="shared" si="20"/>
        <v/>
      </c>
      <c r="BB191" s="59" t="str">
        <f t="shared" si="21"/>
        <v/>
      </c>
      <c r="BC191" s="59" t="str">
        <f t="shared" si="22"/>
        <v/>
      </c>
      <c r="DQ191" s="65"/>
    </row>
    <row r="192" spans="1:121" ht="15" x14ac:dyDescent="0.2">
      <c r="A192" s="74">
        <v>183</v>
      </c>
      <c r="B192" s="345"/>
      <c r="C192" s="55"/>
      <c r="D192" s="55"/>
      <c r="E192" s="55"/>
      <c r="F192" s="5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114"/>
      <c r="S192" s="114"/>
      <c r="T192" s="113"/>
      <c r="U192" s="113"/>
      <c r="V192" s="113"/>
      <c r="W192" s="113"/>
      <c r="X192" s="113"/>
      <c r="Y192" s="113"/>
      <c r="AY192" s="59" t="str">
        <f t="shared" si="18"/>
        <v/>
      </c>
      <c r="AZ192" s="59" t="str">
        <f t="shared" si="19"/>
        <v/>
      </c>
      <c r="BA192" s="59" t="str">
        <f t="shared" si="20"/>
        <v/>
      </c>
      <c r="BB192" s="59" t="str">
        <f t="shared" si="21"/>
        <v/>
      </c>
      <c r="BC192" s="59" t="str">
        <f t="shared" si="22"/>
        <v/>
      </c>
      <c r="DQ192" s="65"/>
    </row>
    <row r="193" spans="1:121" ht="15" x14ac:dyDescent="0.2">
      <c r="A193" s="74">
        <v>184</v>
      </c>
      <c r="B193" s="345"/>
      <c r="C193" s="55"/>
      <c r="D193" s="55"/>
      <c r="E193" s="55"/>
      <c r="F193" s="5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114"/>
      <c r="S193" s="114"/>
      <c r="T193" s="113"/>
      <c r="U193" s="113"/>
      <c r="V193" s="113"/>
      <c r="W193" s="113"/>
      <c r="X193" s="113"/>
      <c r="Y193" s="113"/>
      <c r="AY193" s="59" t="str">
        <f t="shared" si="18"/>
        <v/>
      </c>
      <c r="AZ193" s="59" t="str">
        <f t="shared" si="19"/>
        <v/>
      </c>
      <c r="BA193" s="59" t="str">
        <f t="shared" si="20"/>
        <v/>
      </c>
      <c r="BB193" s="59" t="str">
        <f t="shared" si="21"/>
        <v/>
      </c>
      <c r="BC193" s="59" t="str">
        <f t="shared" si="22"/>
        <v/>
      </c>
      <c r="DQ193" s="65"/>
    </row>
    <row r="194" spans="1:121" ht="15" x14ac:dyDescent="0.2">
      <c r="A194" s="74">
        <v>185</v>
      </c>
      <c r="B194" s="345"/>
      <c r="C194" s="55"/>
      <c r="D194" s="55"/>
      <c r="E194" s="55"/>
      <c r="F194" s="5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114"/>
      <c r="S194" s="114"/>
      <c r="T194" s="113"/>
      <c r="U194" s="113"/>
      <c r="V194" s="113"/>
      <c r="W194" s="113"/>
      <c r="X194" s="113"/>
      <c r="Y194" s="113"/>
      <c r="AY194" s="59" t="str">
        <f t="shared" si="18"/>
        <v/>
      </c>
      <c r="AZ194" s="59" t="str">
        <f t="shared" si="19"/>
        <v/>
      </c>
      <c r="BA194" s="59" t="str">
        <f t="shared" si="20"/>
        <v/>
      </c>
      <c r="BB194" s="59" t="str">
        <f t="shared" si="21"/>
        <v/>
      </c>
      <c r="BC194" s="59" t="str">
        <f t="shared" si="22"/>
        <v/>
      </c>
      <c r="DQ194" s="65"/>
    </row>
    <row r="195" spans="1:121" ht="15" x14ac:dyDescent="0.2">
      <c r="A195" s="74">
        <v>186</v>
      </c>
      <c r="B195" s="345"/>
      <c r="C195" s="55"/>
      <c r="D195" s="55"/>
      <c r="E195" s="55"/>
      <c r="F195" s="5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114"/>
      <c r="S195" s="114"/>
      <c r="T195" s="113"/>
      <c r="U195" s="113"/>
      <c r="V195" s="113"/>
      <c r="W195" s="113"/>
      <c r="X195" s="113"/>
      <c r="Y195" s="113"/>
      <c r="AY195" s="59" t="str">
        <f t="shared" si="18"/>
        <v/>
      </c>
      <c r="AZ195" s="59" t="str">
        <f t="shared" si="19"/>
        <v/>
      </c>
      <c r="BA195" s="59" t="str">
        <f t="shared" si="20"/>
        <v/>
      </c>
      <c r="BB195" s="59" t="str">
        <f t="shared" si="21"/>
        <v/>
      </c>
      <c r="BC195" s="59" t="str">
        <f t="shared" si="22"/>
        <v/>
      </c>
      <c r="DQ195" s="65"/>
    </row>
    <row r="196" spans="1:121" ht="15" x14ac:dyDescent="0.2">
      <c r="A196" s="74">
        <v>187</v>
      </c>
      <c r="B196" s="345"/>
      <c r="C196" s="55"/>
      <c r="D196" s="55"/>
      <c r="E196" s="55"/>
      <c r="F196" s="5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114"/>
      <c r="S196" s="114"/>
      <c r="T196" s="113"/>
      <c r="U196" s="113"/>
      <c r="V196" s="113"/>
      <c r="W196" s="113"/>
      <c r="X196" s="113"/>
      <c r="Y196" s="113"/>
      <c r="AY196" s="59" t="str">
        <f t="shared" si="18"/>
        <v/>
      </c>
      <c r="AZ196" s="59" t="str">
        <f t="shared" si="19"/>
        <v/>
      </c>
      <c r="BA196" s="59" t="str">
        <f t="shared" si="20"/>
        <v/>
      </c>
      <c r="BB196" s="59" t="str">
        <f t="shared" si="21"/>
        <v/>
      </c>
      <c r="BC196" s="59" t="str">
        <f t="shared" si="22"/>
        <v/>
      </c>
      <c r="DQ196" s="65"/>
    </row>
    <row r="197" spans="1:121" ht="15" x14ac:dyDescent="0.2">
      <c r="A197" s="74">
        <v>188</v>
      </c>
      <c r="B197" s="345"/>
      <c r="C197" s="55"/>
      <c r="D197" s="55"/>
      <c r="E197" s="55"/>
      <c r="F197" s="5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114"/>
      <c r="S197" s="114"/>
      <c r="T197" s="113"/>
      <c r="U197" s="113"/>
      <c r="V197" s="113"/>
      <c r="W197" s="113"/>
      <c r="X197" s="113"/>
      <c r="Y197" s="113"/>
      <c r="AY197" s="59" t="str">
        <f t="shared" si="18"/>
        <v/>
      </c>
      <c r="AZ197" s="59" t="str">
        <f t="shared" si="19"/>
        <v/>
      </c>
      <c r="BA197" s="59" t="str">
        <f t="shared" si="20"/>
        <v/>
      </c>
      <c r="BB197" s="59" t="str">
        <f t="shared" si="21"/>
        <v/>
      </c>
      <c r="BC197" s="59" t="str">
        <f t="shared" si="22"/>
        <v/>
      </c>
      <c r="DQ197" s="65"/>
    </row>
    <row r="198" spans="1:121" ht="15" x14ac:dyDescent="0.2">
      <c r="A198" s="74">
        <v>189</v>
      </c>
      <c r="B198" s="345"/>
      <c r="C198" s="55"/>
      <c r="D198" s="55"/>
      <c r="E198" s="55"/>
      <c r="F198" s="5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114"/>
      <c r="S198" s="114"/>
      <c r="T198" s="113"/>
      <c r="U198" s="113"/>
      <c r="V198" s="113"/>
      <c r="W198" s="113"/>
      <c r="X198" s="113"/>
      <c r="Y198" s="113"/>
      <c r="AY198" s="59" t="str">
        <f t="shared" si="18"/>
        <v/>
      </c>
      <c r="AZ198" s="59" t="str">
        <f t="shared" si="19"/>
        <v/>
      </c>
      <c r="BA198" s="59" t="str">
        <f t="shared" si="20"/>
        <v/>
      </c>
      <c r="BB198" s="59" t="str">
        <f t="shared" si="21"/>
        <v/>
      </c>
      <c r="BC198" s="59" t="str">
        <f t="shared" si="22"/>
        <v/>
      </c>
      <c r="DQ198" s="65"/>
    </row>
    <row r="199" spans="1:121" ht="15" x14ac:dyDescent="0.2">
      <c r="A199" s="74">
        <v>190</v>
      </c>
      <c r="B199" s="345"/>
      <c r="C199" s="55"/>
      <c r="D199" s="55"/>
      <c r="E199" s="55"/>
      <c r="F199" s="5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114"/>
      <c r="S199" s="114"/>
      <c r="T199" s="113"/>
      <c r="U199" s="113"/>
      <c r="V199" s="113"/>
      <c r="W199" s="113"/>
      <c r="X199" s="113"/>
      <c r="Y199" s="113"/>
      <c r="AY199" s="59" t="str">
        <f t="shared" si="18"/>
        <v/>
      </c>
      <c r="AZ199" s="59" t="str">
        <f t="shared" si="19"/>
        <v/>
      </c>
      <c r="BA199" s="59" t="str">
        <f t="shared" si="20"/>
        <v/>
      </c>
      <c r="BB199" s="59" t="str">
        <f t="shared" si="21"/>
        <v/>
      </c>
      <c r="BC199" s="59" t="str">
        <f t="shared" si="22"/>
        <v/>
      </c>
      <c r="DQ199" s="65"/>
    </row>
    <row r="200" spans="1:121" ht="15" x14ac:dyDescent="0.2">
      <c r="A200" s="74">
        <v>191</v>
      </c>
      <c r="B200" s="345"/>
      <c r="C200" s="55"/>
      <c r="D200" s="55"/>
      <c r="E200" s="55"/>
      <c r="F200" s="5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114"/>
      <c r="S200" s="114"/>
      <c r="T200" s="113"/>
      <c r="U200" s="113"/>
      <c r="V200" s="113"/>
      <c r="W200" s="113"/>
      <c r="X200" s="113"/>
      <c r="Y200" s="113"/>
      <c r="AY200" s="59" t="str">
        <f t="shared" si="18"/>
        <v/>
      </c>
      <c r="AZ200" s="59" t="str">
        <f t="shared" si="19"/>
        <v/>
      </c>
      <c r="BA200" s="59" t="str">
        <f t="shared" si="20"/>
        <v/>
      </c>
      <c r="BB200" s="59" t="str">
        <f t="shared" si="21"/>
        <v/>
      </c>
      <c r="BC200" s="59" t="str">
        <f t="shared" si="22"/>
        <v/>
      </c>
      <c r="DQ200" s="65"/>
    </row>
    <row r="201" spans="1:121" ht="15" x14ac:dyDescent="0.2">
      <c r="A201" s="74">
        <v>192</v>
      </c>
      <c r="B201" s="345"/>
      <c r="C201" s="55"/>
      <c r="D201" s="55"/>
      <c r="E201" s="55"/>
      <c r="F201" s="5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114"/>
      <c r="S201" s="114"/>
      <c r="T201" s="113"/>
      <c r="U201" s="113"/>
      <c r="V201" s="113"/>
      <c r="W201" s="113"/>
      <c r="X201" s="113"/>
      <c r="Y201" s="113"/>
      <c r="AY201" s="59" t="str">
        <f t="shared" si="18"/>
        <v/>
      </c>
      <c r="AZ201" s="59" t="str">
        <f t="shared" si="19"/>
        <v/>
      </c>
      <c r="BA201" s="59" t="str">
        <f t="shared" si="20"/>
        <v/>
      </c>
      <c r="BB201" s="59" t="str">
        <f t="shared" si="21"/>
        <v/>
      </c>
      <c r="BC201" s="59" t="str">
        <f t="shared" si="22"/>
        <v/>
      </c>
      <c r="DQ201" s="65"/>
    </row>
    <row r="202" spans="1:121" ht="15" x14ac:dyDescent="0.2">
      <c r="A202" s="74">
        <v>193</v>
      </c>
      <c r="B202" s="345"/>
      <c r="C202" s="55"/>
      <c r="D202" s="55"/>
      <c r="E202" s="55"/>
      <c r="F202" s="5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114"/>
      <c r="S202" s="114"/>
      <c r="T202" s="113"/>
      <c r="U202" s="113"/>
      <c r="V202" s="113"/>
      <c r="W202" s="113"/>
      <c r="X202" s="113"/>
      <c r="Y202" s="113"/>
      <c r="AY202" s="59" t="str">
        <f t="shared" si="18"/>
        <v/>
      </c>
      <c r="AZ202" s="59" t="str">
        <f t="shared" si="19"/>
        <v/>
      </c>
      <c r="BA202" s="59" t="str">
        <f t="shared" si="20"/>
        <v/>
      </c>
      <c r="BB202" s="59" t="str">
        <f t="shared" si="21"/>
        <v/>
      </c>
      <c r="BC202" s="59" t="str">
        <f t="shared" si="22"/>
        <v/>
      </c>
      <c r="DQ202" s="65"/>
    </row>
    <row r="203" spans="1:121" ht="15" x14ac:dyDescent="0.2">
      <c r="A203" s="74">
        <v>194</v>
      </c>
      <c r="B203" s="345"/>
      <c r="C203" s="55"/>
      <c r="D203" s="55"/>
      <c r="E203" s="55"/>
      <c r="F203" s="5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114"/>
      <c r="S203" s="114"/>
      <c r="T203" s="113"/>
      <c r="U203" s="113"/>
      <c r="V203" s="113"/>
      <c r="W203" s="113"/>
      <c r="X203" s="113"/>
      <c r="Y203" s="113"/>
      <c r="AY203" s="59" t="str">
        <f t="shared" ref="AY203:AY266" si="23">IF(B203="","",_xlfn.RANK.AVG(B203,$B$10:$B$1009,1))</f>
        <v/>
      </c>
      <c r="AZ203" s="59" t="str">
        <f t="shared" ref="AZ203:AZ266" si="24">IF(C203="","",_xlfn.RANK.AVG(C203,$C$10:$C$1009,1))</f>
        <v/>
      </c>
      <c r="BA203" s="59" t="str">
        <f t="shared" ref="BA203:BA266" si="25">IF(D203="","",_xlfn.RANK.AVG(D203,$D$10:$D$1009,1))</f>
        <v/>
      </c>
      <c r="BB203" s="59" t="str">
        <f t="shared" ref="BB203:BB266" si="26">IF(E203="","",_xlfn.RANK.AVG(E203,$E$10:$E$1009,1))</f>
        <v/>
      </c>
      <c r="BC203" s="59" t="str">
        <f t="shared" ref="BC203:BC266" si="27">IF(F203="","",_xlfn.RANK.AVG(F203,$F$10:$F$1009,1))</f>
        <v/>
      </c>
      <c r="DQ203" s="65"/>
    </row>
    <row r="204" spans="1:121" ht="15" x14ac:dyDescent="0.2">
      <c r="A204" s="74">
        <v>195</v>
      </c>
      <c r="B204" s="345"/>
      <c r="C204" s="55"/>
      <c r="D204" s="55"/>
      <c r="E204" s="55"/>
      <c r="F204" s="5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114"/>
      <c r="S204" s="114"/>
      <c r="T204" s="113"/>
      <c r="U204" s="113"/>
      <c r="V204" s="113"/>
      <c r="W204" s="113"/>
      <c r="X204" s="113"/>
      <c r="Y204" s="113"/>
      <c r="AY204" s="59" t="str">
        <f t="shared" si="23"/>
        <v/>
      </c>
      <c r="AZ204" s="59" t="str">
        <f t="shared" si="24"/>
        <v/>
      </c>
      <c r="BA204" s="59" t="str">
        <f t="shared" si="25"/>
        <v/>
      </c>
      <c r="BB204" s="59" t="str">
        <f t="shared" si="26"/>
        <v/>
      </c>
      <c r="BC204" s="59" t="str">
        <f t="shared" si="27"/>
        <v/>
      </c>
      <c r="DQ204" s="65"/>
    </row>
    <row r="205" spans="1:121" ht="15" x14ac:dyDescent="0.2">
      <c r="A205" s="74">
        <v>196</v>
      </c>
      <c r="B205" s="345"/>
      <c r="C205" s="55"/>
      <c r="D205" s="55"/>
      <c r="E205" s="55"/>
      <c r="F205" s="5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114"/>
      <c r="S205" s="114"/>
      <c r="T205" s="113"/>
      <c r="U205" s="113"/>
      <c r="V205" s="113"/>
      <c r="W205" s="113"/>
      <c r="X205" s="113"/>
      <c r="Y205" s="113"/>
      <c r="AY205" s="59" t="str">
        <f t="shared" si="23"/>
        <v/>
      </c>
      <c r="AZ205" s="59" t="str">
        <f t="shared" si="24"/>
        <v/>
      </c>
      <c r="BA205" s="59" t="str">
        <f t="shared" si="25"/>
        <v/>
      </c>
      <c r="BB205" s="59" t="str">
        <f t="shared" si="26"/>
        <v/>
      </c>
      <c r="BC205" s="59" t="str">
        <f t="shared" si="27"/>
        <v/>
      </c>
      <c r="DQ205" s="65"/>
    </row>
    <row r="206" spans="1:121" ht="15" x14ac:dyDescent="0.2">
      <c r="A206" s="74">
        <v>197</v>
      </c>
      <c r="B206" s="345"/>
      <c r="C206" s="55"/>
      <c r="D206" s="55"/>
      <c r="E206" s="55"/>
      <c r="F206" s="5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114"/>
      <c r="S206" s="114"/>
      <c r="T206" s="113"/>
      <c r="U206" s="113"/>
      <c r="V206" s="113"/>
      <c r="W206" s="113"/>
      <c r="X206" s="113"/>
      <c r="Y206" s="113"/>
      <c r="AY206" s="59" t="str">
        <f t="shared" si="23"/>
        <v/>
      </c>
      <c r="AZ206" s="59" t="str">
        <f t="shared" si="24"/>
        <v/>
      </c>
      <c r="BA206" s="59" t="str">
        <f t="shared" si="25"/>
        <v/>
      </c>
      <c r="BB206" s="59" t="str">
        <f t="shared" si="26"/>
        <v/>
      </c>
      <c r="BC206" s="59" t="str">
        <f t="shared" si="27"/>
        <v/>
      </c>
      <c r="DQ206" s="65"/>
    </row>
    <row r="207" spans="1:121" ht="15" x14ac:dyDescent="0.2">
      <c r="A207" s="74">
        <v>198</v>
      </c>
      <c r="B207" s="345"/>
      <c r="C207" s="55"/>
      <c r="D207" s="55"/>
      <c r="E207" s="55"/>
      <c r="F207" s="5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114"/>
      <c r="S207" s="114"/>
      <c r="T207" s="113"/>
      <c r="U207" s="113"/>
      <c r="V207" s="113"/>
      <c r="W207" s="113"/>
      <c r="X207" s="113"/>
      <c r="Y207" s="113"/>
      <c r="AY207" s="59" t="str">
        <f t="shared" si="23"/>
        <v/>
      </c>
      <c r="AZ207" s="59" t="str">
        <f t="shared" si="24"/>
        <v/>
      </c>
      <c r="BA207" s="59" t="str">
        <f t="shared" si="25"/>
        <v/>
      </c>
      <c r="BB207" s="59" t="str">
        <f t="shared" si="26"/>
        <v/>
      </c>
      <c r="BC207" s="59" t="str">
        <f t="shared" si="27"/>
        <v/>
      </c>
      <c r="DQ207" s="65"/>
    </row>
    <row r="208" spans="1:121" ht="15" x14ac:dyDescent="0.2">
      <c r="A208" s="74">
        <v>199</v>
      </c>
      <c r="B208" s="345"/>
      <c r="C208" s="55"/>
      <c r="D208" s="55"/>
      <c r="E208" s="55"/>
      <c r="F208" s="5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114"/>
      <c r="S208" s="114"/>
      <c r="T208" s="113"/>
      <c r="U208" s="113"/>
      <c r="V208" s="113"/>
      <c r="W208" s="113"/>
      <c r="X208" s="113"/>
      <c r="Y208" s="113"/>
      <c r="AY208" s="59" t="str">
        <f t="shared" si="23"/>
        <v/>
      </c>
      <c r="AZ208" s="59" t="str">
        <f t="shared" si="24"/>
        <v/>
      </c>
      <c r="BA208" s="59" t="str">
        <f t="shared" si="25"/>
        <v/>
      </c>
      <c r="BB208" s="59" t="str">
        <f t="shared" si="26"/>
        <v/>
      </c>
      <c r="BC208" s="59" t="str">
        <f t="shared" si="27"/>
        <v/>
      </c>
      <c r="DQ208" s="65"/>
    </row>
    <row r="209" spans="1:121" ht="15" x14ac:dyDescent="0.2">
      <c r="A209" s="74">
        <v>200</v>
      </c>
      <c r="B209" s="345"/>
      <c r="C209" s="55"/>
      <c r="D209" s="55"/>
      <c r="E209" s="55"/>
      <c r="F209" s="5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114"/>
      <c r="S209" s="114"/>
      <c r="T209" s="113"/>
      <c r="U209" s="113"/>
      <c r="V209" s="113"/>
      <c r="W209" s="113"/>
      <c r="X209" s="113"/>
      <c r="Y209" s="113"/>
      <c r="AY209" s="59" t="str">
        <f t="shared" si="23"/>
        <v/>
      </c>
      <c r="AZ209" s="59" t="str">
        <f t="shared" si="24"/>
        <v/>
      </c>
      <c r="BA209" s="59" t="str">
        <f t="shared" si="25"/>
        <v/>
      </c>
      <c r="BB209" s="59" t="str">
        <f t="shared" si="26"/>
        <v/>
      </c>
      <c r="BC209" s="59" t="str">
        <f t="shared" si="27"/>
        <v/>
      </c>
      <c r="DQ209" s="65"/>
    </row>
    <row r="210" spans="1:121" ht="15" x14ac:dyDescent="0.2">
      <c r="A210" s="74">
        <v>201</v>
      </c>
      <c r="B210" s="345"/>
      <c r="C210" s="55"/>
      <c r="D210" s="55"/>
      <c r="E210" s="55"/>
      <c r="F210" s="5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114"/>
      <c r="S210" s="114"/>
      <c r="T210" s="113"/>
      <c r="U210" s="113"/>
      <c r="V210" s="113"/>
      <c r="W210" s="113"/>
      <c r="X210" s="113"/>
      <c r="Y210" s="113"/>
      <c r="AY210" s="59" t="str">
        <f t="shared" si="23"/>
        <v/>
      </c>
      <c r="AZ210" s="59" t="str">
        <f t="shared" si="24"/>
        <v/>
      </c>
      <c r="BA210" s="59" t="str">
        <f t="shared" si="25"/>
        <v/>
      </c>
      <c r="BB210" s="59" t="str">
        <f t="shared" si="26"/>
        <v/>
      </c>
      <c r="BC210" s="59" t="str">
        <f t="shared" si="27"/>
        <v/>
      </c>
      <c r="DQ210" s="65"/>
    </row>
    <row r="211" spans="1:121" ht="15" x14ac:dyDescent="0.2">
      <c r="A211" s="74">
        <v>202</v>
      </c>
      <c r="B211" s="345"/>
      <c r="C211" s="55"/>
      <c r="D211" s="55"/>
      <c r="E211" s="55"/>
      <c r="F211" s="5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114"/>
      <c r="S211" s="114"/>
      <c r="T211" s="113"/>
      <c r="U211" s="113"/>
      <c r="V211" s="113"/>
      <c r="W211" s="113"/>
      <c r="X211" s="113"/>
      <c r="Y211" s="113"/>
      <c r="AY211" s="59" t="str">
        <f t="shared" si="23"/>
        <v/>
      </c>
      <c r="AZ211" s="59" t="str">
        <f t="shared" si="24"/>
        <v/>
      </c>
      <c r="BA211" s="59" t="str">
        <f t="shared" si="25"/>
        <v/>
      </c>
      <c r="BB211" s="59" t="str">
        <f t="shared" si="26"/>
        <v/>
      </c>
      <c r="BC211" s="59" t="str">
        <f t="shared" si="27"/>
        <v/>
      </c>
      <c r="DQ211" s="65"/>
    </row>
    <row r="212" spans="1:121" ht="15" x14ac:dyDescent="0.2">
      <c r="A212" s="74">
        <v>203</v>
      </c>
      <c r="B212" s="345"/>
      <c r="C212" s="55"/>
      <c r="D212" s="55"/>
      <c r="E212" s="55"/>
      <c r="F212" s="5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114"/>
      <c r="S212" s="114"/>
      <c r="T212" s="113"/>
      <c r="U212" s="113"/>
      <c r="V212" s="113"/>
      <c r="W212" s="113"/>
      <c r="X212" s="113"/>
      <c r="Y212" s="113"/>
      <c r="AY212" s="59" t="str">
        <f t="shared" si="23"/>
        <v/>
      </c>
      <c r="AZ212" s="59" t="str">
        <f t="shared" si="24"/>
        <v/>
      </c>
      <c r="BA212" s="59" t="str">
        <f t="shared" si="25"/>
        <v/>
      </c>
      <c r="BB212" s="59" t="str">
        <f t="shared" si="26"/>
        <v/>
      </c>
      <c r="BC212" s="59" t="str">
        <f t="shared" si="27"/>
        <v/>
      </c>
      <c r="DQ212" s="65"/>
    </row>
    <row r="213" spans="1:121" ht="15" x14ac:dyDescent="0.2">
      <c r="A213" s="74">
        <v>204</v>
      </c>
      <c r="B213" s="345"/>
      <c r="C213" s="55"/>
      <c r="D213" s="55"/>
      <c r="E213" s="55"/>
      <c r="F213" s="5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114"/>
      <c r="S213" s="114"/>
      <c r="T213" s="113"/>
      <c r="U213" s="113"/>
      <c r="V213" s="113"/>
      <c r="W213" s="113"/>
      <c r="X213" s="113"/>
      <c r="Y213" s="113"/>
      <c r="AY213" s="59" t="str">
        <f t="shared" si="23"/>
        <v/>
      </c>
      <c r="AZ213" s="59" t="str">
        <f t="shared" si="24"/>
        <v/>
      </c>
      <c r="BA213" s="59" t="str">
        <f t="shared" si="25"/>
        <v/>
      </c>
      <c r="BB213" s="59" t="str">
        <f t="shared" si="26"/>
        <v/>
      </c>
      <c r="BC213" s="59" t="str">
        <f t="shared" si="27"/>
        <v/>
      </c>
      <c r="DQ213" s="65"/>
    </row>
    <row r="214" spans="1:121" ht="15" x14ac:dyDescent="0.2">
      <c r="A214" s="74">
        <v>205</v>
      </c>
      <c r="B214" s="345"/>
      <c r="C214" s="55"/>
      <c r="D214" s="55"/>
      <c r="E214" s="55"/>
      <c r="F214" s="5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114"/>
      <c r="S214" s="114"/>
      <c r="T214" s="113"/>
      <c r="U214" s="113"/>
      <c r="V214" s="113"/>
      <c r="W214" s="113"/>
      <c r="X214" s="113"/>
      <c r="Y214" s="113"/>
      <c r="AY214" s="59" t="str">
        <f t="shared" si="23"/>
        <v/>
      </c>
      <c r="AZ214" s="59" t="str">
        <f t="shared" si="24"/>
        <v/>
      </c>
      <c r="BA214" s="59" t="str">
        <f t="shared" si="25"/>
        <v/>
      </c>
      <c r="BB214" s="59" t="str">
        <f t="shared" si="26"/>
        <v/>
      </c>
      <c r="BC214" s="59" t="str">
        <f t="shared" si="27"/>
        <v/>
      </c>
      <c r="DQ214" s="65"/>
    </row>
    <row r="215" spans="1:121" ht="15" x14ac:dyDescent="0.2">
      <c r="A215" s="74">
        <v>206</v>
      </c>
      <c r="B215" s="345"/>
      <c r="C215" s="55"/>
      <c r="D215" s="55"/>
      <c r="E215" s="55"/>
      <c r="F215" s="5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114"/>
      <c r="S215" s="114"/>
      <c r="T215" s="113"/>
      <c r="U215" s="113"/>
      <c r="V215" s="113"/>
      <c r="W215" s="113"/>
      <c r="X215" s="113"/>
      <c r="Y215" s="113"/>
      <c r="AY215" s="59" t="str">
        <f t="shared" si="23"/>
        <v/>
      </c>
      <c r="AZ215" s="59" t="str">
        <f t="shared" si="24"/>
        <v/>
      </c>
      <c r="BA215" s="59" t="str">
        <f t="shared" si="25"/>
        <v/>
      </c>
      <c r="BB215" s="59" t="str">
        <f t="shared" si="26"/>
        <v/>
      </c>
      <c r="BC215" s="59" t="str">
        <f t="shared" si="27"/>
        <v/>
      </c>
      <c r="DQ215" s="65"/>
    </row>
    <row r="216" spans="1:121" ht="15" x14ac:dyDescent="0.2">
      <c r="A216" s="74">
        <v>207</v>
      </c>
      <c r="B216" s="345"/>
      <c r="C216" s="55"/>
      <c r="D216" s="55"/>
      <c r="E216" s="55"/>
      <c r="F216" s="5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114"/>
      <c r="S216" s="114"/>
      <c r="T216" s="113"/>
      <c r="U216" s="113"/>
      <c r="V216" s="113"/>
      <c r="W216" s="113"/>
      <c r="X216" s="113"/>
      <c r="Y216" s="113"/>
      <c r="AY216" s="59" t="str">
        <f t="shared" si="23"/>
        <v/>
      </c>
      <c r="AZ216" s="59" t="str">
        <f t="shared" si="24"/>
        <v/>
      </c>
      <c r="BA216" s="59" t="str">
        <f t="shared" si="25"/>
        <v/>
      </c>
      <c r="BB216" s="59" t="str">
        <f t="shared" si="26"/>
        <v/>
      </c>
      <c r="BC216" s="59" t="str">
        <f t="shared" si="27"/>
        <v/>
      </c>
      <c r="DQ216" s="65"/>
    </row>
    <row r="217" spans="1:121" ht="15" x14ac:dyDescent="0.2">
      <c r="A217" s="74">
        <v>208</v>
      </c>
      <c r="B217" s="345"/>
      <c r="C217" s="55"/>
      <c r="D217" s="55"/>
      <c r="E217" s="55"/>
      <c r="F217" s="5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114"/>
      <c r="S217" s="114"/>
      <c r="T217" s="113"/>
      <c r="U217" s="113"/>
      <c r="V217" s="113"/>
      <c r="W217" s="113"/>
      <c r="X217" s="113"/>
      <c r="Y217" s="113"/>
      <c r="AY217" s="59" t="str">
        <f t="shared" si="23"/>
        <v/>
      </c>
      <c r="AZ217" s="59" t="str">
        <f t="shared" si="24"/>
        <v/>
      </c>
      <c r="BA217" s="59" t="str">
        <f t="shared" si="25"/>
        <v/>
      </c>
      <c r="BB217" s="59" t="str">
        <f t="shared" si="26"/>
        <v/>
      </c>
      <c r="BC217" s="59" t="str">
        <f t="shared" si="27"/>
        <v/>
      </c>
      <c r="DQ217" s="65"/>
    </row>
    <row r="218" spans="1:121" ht="15" x14ac:dyDescent="0.2">
      <c r="A218" s="74">
        <v>209</v>
      </c>
      <c r="B218" s="345"/>
      <c r="C218" s="55"/>
      <c r="D218" s="55"/>
      <c r="E218" s="55"/>
      <c r="F218" s="5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114"/>
      <c r="S218" s="114"/>
      <c r="T218" s="113"/>
      <c r="U218" s="113"/>
      <c r="V218" s="113"/>
      <c r="W218" s="113"/>
      <c r="X218" s="113"/>
      <c r="Y218" s="113"/>
      <c r="AY218" s="59" t="str">
        <f t="shared" si="23"/>
        <v/>
      </c>
      <c r="AZ218" s="59" t="str">
        <f t="shared" si="24"/>
        <v/>
      </c>
      <c r="BA218" s="59" t="str">
        <f t="shared" si="25"/>
        <v/>
      </c>
      <c r="BB218" s="59" t="str">
        <f t="shared" si="26"/>
        <v/>
      </c>
      <c r="BC218" s="59" t="str">
        <f t="shared" si="27"/>
        <v/>
      </c>
      <c r="DQ218" s="65"/>
    </row>
    <row r="219" spans="1:121" ht="15" x14ac:dyDescent="0.2">
      <c r="A219" s="74">
        <v>210</v>
      </c>
      <c r="B219" s="345"/>
      <c r="C219" s="55"/>
      <c r="D219" s="55"/>
      <c r="E219" s="55"/>
      <c r="F219" s="5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114"/>
      <c r="S219" s="114"/>
      <c r="T219" s="113"/>
      <c r="U219" s="113"/>
      <c r="V219" s="113"/>
      <c r="W219" s="113"/>
      <c r="X219" s="113"/>
      <c r="Y219" s="113"/>
      <c r="AY219" s="59" t="str">
        <f t="shared" si="23"/>
        <v/>
      </c>
      <c r="AZ219" s="59" t="str">
        <f t="shared" si="24"/>
        <v/>
      </c>
      <c r="BA219" s="59" t="str">
        <f t="shared" si="25"/>
        <v/>
      </c>
      <c r="BB219" s="59" t="str">
        <f t="shared" si="26"/>
        <v/>
      </c>
      <c r="BC219" s="59" t="str">
        <f t="shared" si="27"/>
        <v/>
      </c>
      <c r="DQ219" s="65"/>
    </row>
    <row r="220" spans="1:121" ht="15" x14ac:dyDescent="0.2">
      <c r="A220" s="74">
        <v>211</v>
      </c>
      <c r="B220" s="345"/>
      <c r="C220" s="55"/>
      <c r="D220" s="55"/>
      <c r="E220" s="55"/>
      <c r="F220" s="5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114"/>
      <c r="S220" s="114"/>
      <c r="T220" s="113"/>
      <c r="U220" s="113"/>
      <c r="V220" s="113"/>
      <c r="W220" s="113"/>
      <c r="X220" s="113"/>
      <c r="Y220" s="113"/>
      <c r="AY220" s="59" t="str">
        <f t="shared" si="23"/>
        <v/>
      </c>
      <c r="AZ220" s="59" t="str">
        <f t="shared" si="24"/>
        <v/>
      </c>
      <c r="BA220" s="59" t="str">
        <f t="shared" si="25"/>
        <v/>
      </c>
      <c r="BB220" s="59" t="str">
        <f t="shared" si="26"/>
        <v/>
      </c>
      <c r="BC220" s="59" t="str">
        <f t="shared" si="27"/>
        <v/>
      </c>
      <c r="DQ220" s="65"/>
    </row>
    <row r="221" spans="1:121" ht="15" x14ac:dyDescent="0.2">
      <c r="A221" s="74">
        <v>212</v>
      </c>
      <c r="B221" s="345"/>
      <c r="C221" s="55"/>
      <c r="D221" s="55"/>
      <c r="E221" s="55"/>
      <c r="F221" s="5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114"/>
      <c r="S221" s="114"/>
      <c r="T221" s="113"/>
      <c r="U221" s="113"/>
      <c r="V221" s="113"/>
      <c r="W221" s="113"/>
      <c r="X221" s="113"/>
      <c r="Y221" s="113"/>
      <c r="AY221" s="59" t="str">
        <f t="shared" si="23"/>
        <v/>
      </c>
      <c r="AZ221" s="59" t="str">
        <f t="shared" si="24"/>
        <v/>
      </c>
      <c r="BA221" s="59" t="str">
        <f t="shared" si="25"/>
        <v/>
      </c>
      <c r="BB221" s="59" t="str">
        <f t="shared" si="26"/>
        <v/>
      </c>
      <c r="BC221" s="59" t="str">
        <f t="shared" si="27"/>
        <v/>
      </c>
      <c r="DQ221" s="65"/>
    </row>
    <row r="222" spans="1:121" ht="15" x14ac:dyDescent="0.2">
      <c r="A222" s="74">
        <v>213</v>
      </c>
      <c r="B222" s="345"/>
      <c r="C222" s="55"/>
      <c r="D222" s="55"/>
      <c r="E222" s="55"/>
      <c r="F222" s="5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114"/>
      <c r="S222" s="114"/>
      <c r="T222" s="113"/>
      <c r="U222" s="113"/>
      <c r="V222" s="113"/>
      <c r="W222" s="113"/>
      <c r="X222" s="113"/>
      <c r="Y222" s="113"/>
      <c r="AY222" s="59" t="str">
        <f t="shared" si="23"/>
        <v/>
      </c>
      <c r="AZ222" s="59" t="str">
        <f t="shared" si="24"/>
        <v/>
      </c>
      <c r="BA222" s="59" t="str">
        <f t="shared" si="25"/>
        <v/>
      </c>
      <c r="BB222" s="59" t="str">
        <f t="shared" si="26"/>
        <v/>
      </c>
      <c r="BC222" s="59" t="str">
        <f t="shared" si="27"/>
        <v/>
      </c>
      <c r="DQ222" s="65"/>
    </row>
    <row r="223" spans="1:121" ht="15" x14ac:dyDescent="0.2">
      <c r="A223" s="74">
        <v>214</v>
      </c>
      <c r="B223" s="345"/>
      <c r="C223" s="55"/>
      <c r="D223" s="55"/>
      <c r="E223" s="55"/>
      <c r="F223" s="5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114"/>
      <c r="S223" s="114"/>
      <c r="T223" s="113"/>
      <c r="U223" s="113"/>
      <c r="V223" s="113"/>
      <c r="W223" s="113"/>
      <c r="X223" s="113"/>
      <c r="Y223" s="113"/>
      <c r="AY223" s="59" t="str">
        <f t="shared" si="23"/>
        <v/>
      </c>
      <c r="AZ223" s="59" t="str">
        <f t="shared" si="24"/>
        <v/>
      </c>
      <c r="BA223" s="59" t="str">
        <f t="shared" si="25"/>
        <v/>
      </c>
      <c r="BB223" s="59" t="str">
        <f t="shared" si="26"/>
        <v/>
      </c>
      <c r="BC223" s="59" t="str">
        <f t="shared" si="27"/>
        <v/>
      </c>
      <c r="DQ223" s="65"/>
    </row>
    <row r="224" spans="1:121" ht="15" x14ac:dyDescent="0.2">
      <c r="A224" s="74">
        <v>215</v>
      </c>
      <c r="B224" s="345"/>
      <c r="C224" s="55"/>
      <c r="D224" s="55"/>
      <c r="E224" s="55"/>
      <c r="F224" s="5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114"/>
      <c r="S224" s="114"/>
      <c r="T224" s="113"/>
      <c r="U224" s="113"/>
      <c r="V224" s="113"/>
      <c r="W224" s="113"/>
      <c r="X224" s="113"/>
      <c r="Y224" s="113"/>
      <c r="AY224" s="59" t="str">
        <f t="shared" si="23"/>
        <v/>
      </c>
      <c r="AZ224" s="59" t="str">
        <f t="shared" si="24"/>
        <v/>
      </c>
      <c r="BA224" s="59" t="str">
        <f t="shared" si="25"/>
        <v/>
      </c>
      <c r="BB224" s="59" t="str">
        <f t="shared" si="26"/>
        <v/>
      </c>
      <c r="BC224" s="59" t="str">
        <f t="shared" si="27"/>
        <v/>
      </c>
      <c r="DQ224" s="65"/>
    </row>
    <row r="225" spans="1:121" ht="15" x14ac:dyDescent="0.2">
      <c r="A225" s="74">
        <v>216</v>
      </c>
      <c r="B225" s="345"/>
      <c r="C225" s="55"/>
      <c r="D225" s="55"/>
      <c r="E225" s="55"/>
      <c r="F225" s="5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114"/>
      <c r="S225" s="114"/>
      <c r="T225" s="113"/>
      <c r="U225" s="113"/>
      <c r="V225" s="113"/>
      <c r="W225" s="113"/>
      <c r="X225" s="113"/>
      <c r="Y225" s="113"/>
      <c r="AY225" s="59" t="str">
        <f t="shared" si="23"/>
        <v/>
      </c>
      <c r="AZ225" s="59" t="str">
        <f t="shared" si="24"/>
        <v/>
      </c>
      <c r="BA225" s="59" t="str">
        <f t="shared" si="25"/>
        <v/>
      </c>
      <c r="BB225" s="59" t="str">
        <f t="shared" si="26"/>
        <v/>
      </c>
      <c r="BC225" s="59" t="str">
        <f t="shared" si="27"/>
        <v/>
      </c>
      <c r="DQ225" s="65"/>
    </row>
    <row r="226" spans="1:121" ht="15" x14ac:dyDescent="0.2">
      <c r="A226" s="74">
        <v>217</v>
      </c>
      <c r="B226" s="345"/>
      <c r="C226" s="55"/>
      <c r="D226" s="55"/>
      <c r="E226" s="55"/>
      <c r="F226" s="5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114"/>
      <c r="S226" s="114"/>
      <c r="T226" s="113"/>
      <c r="U226" s="113"/>
      <c r="V226" s="113"/>
      <c r="W226" s="113"/>
      <c r="X226" s="113"/>
      <c r="Y226" s="113"/>
      <c r="AY226" s="59" t="str">
        <f t="shared" si="23"/>
        <v/>
      </c>
      <c r="AZ226" s="59" t="str">
        <f t="shared" si="24"/>
        <v/>
      </c>
      <c r="BA226" s="59" t="str">
        <f t="shared" si="25"/>
        <v/>
      </c>
      <c r="BB226" s="59" t="str">
        <f t="shared" si="26"/>
        <v/>
      </c>
      <c r="BC226" s="59" t="str">
        <f t="shared" si="27"/>
        <v/>
      </c>
      <c r="DQ226" s="65"/>
    </row>
    <row r="227" spans="1:121" ht="15" x14ac:dyDescent="0.2">
      <c r="A227" s="74">
        <v>218</v>
      </c>
      <c r="B227" s="345"/>
      <c r="C227" s="55"/>
      <c r="D227" s="55"/>
      <c r="E227" s="55"/>
      <c r="F227" s="5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114"/>
      <c r="S227" s="114"/>
      <c r="T227" s="113"/>
      <c r="U227" s="113"/>
      <c r="V227" s="113"/>
      <c r="W227" s="113"/>
      <c r="X227" s="113"/>
      <c r="Y227" s="113"/>
      <c r="AY227" s="59" t="str">
        <f t="shared" si="23"/>
        <v/>
      </c>
      <c r="AZ227" s="59" t="str">
        <f t="shared" si="24"/>
        <v/>
      </c>
      <c r="BA227" s="59" t="str">
        <f t="shared" si="25"/>
        <v/>
      </c>
      <c r="BB227" s="59" t="str">
        <f t="shared" si="26"/>
        <v/>
      </c>
      <c r="BC227" s="59" t="str">
        <f t="shared" si="27"/>
        <v/>
      </c>
      <c r="DQ227" s="65"/>
    </row>
    <row r="228" spans="1:121" ht="15" x14ac:dyDescent="0.2">
      <c r="A228" s="74">
        <v>219</v>
      </c>
      <c r="B228" s="345"/>
      <c r="C228" s="55"/>
      <c r="D228" s="55"/>
      <c r="E228" s="55"/>
      <c r="F228" s="5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114"/>
      <c r="S228" s="114"/>
      <c r="T228" s="113"/>
      <c r="U228" s="113"/>
      <c r="V228" s="113"/>
      <c r="W228" s="113"/>
      <c r="X228" s="113"/>
      <c r="Y228" s="113"/>
      <c r="AY228" s="59" t="str">
        <f t="shared" si="23"/>
        <v/>
      </c>
      <c r="AZ228" s="59" t="str">
        <f t="shared" si="24"/>
        <v/>
      </c>
      <c r="BA228" s="59" t="str">
        <f t="shared" si="25"/>
        <v/>
      </c>
      <c r="BB228" s="59" t="str">
        <f t="shared" si="26"/>
        <v/>
      </c>
      <c r="BC228" s="59" t="str">
        <f t="shared" si="27"/>
        <v/>
      </c>
      <c r="DQ228" s="65"/>
    </row>
    <row r="229" spans="1:121" ht="15" x14ac:dyDescent="0.2">
      <c r="A229" s="74">
        <v>220</v>
      </c>
      <c r="B229" s="345"/>
      <c r="C229" s="55"/>
      <c r="D229" s="55"/>
      <c r="E229" s="55"/>
      <c r="F229" s="5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114"/>
      <c r="S229" s="114"/>
      <c r="T229" s="113"/>
      <c r="U229" s="113"/>
      <c r="V229" s="113"/>
      <c r="W229" s="113"/>
      <c r="X229" s="113"/>
      <c r="Y229" s="113"/>
      <c r="AY229" s="59" t="str">
        <f t="shared" si="23"/>
        <v/>
      </c>
      <c r="AZ229" s="59" t="str">
        <f t="shared" si="24"/>
        <v/>
      </c>
      <c r="BA229" s="59" t="str">
        <f t="shared" si="25"/>
        <v/>
      </c>
      <c r="BB229" s="59" t="str">
        <f t="shared" si="26"/>
        <v/>
      </c>
      <c r="BC229" s="59" t="str">
        <f t="shared" si="27"/>
        <v/>
      </c>
      <c r="DQ229" s="65"/>
    </row>
    <row r="230" spans="1:121" ht="15" x14ac:dyDescent="0.2">
      <c r="A230" s="74">
        <v>221</v>
      </c>
      <c r="B230" s="345"/>
      <c r="C230" s="55"/>
      <c r="D230" s="55"/>
      <c r="E230" s="55"/>
      <c r="F230" s="5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114"/>
      <c r="S230" s="114"/>
      <c r="T230" s="113"/>
      <c r="U230" s="113"/>
      <c r="V230" s="113"/>
      <c r="W230" s="113"/>
      <c r="X230" s="113"/>
      <c r="Y230" s="113"/>
      <c r="AY230" s="59" t="str">
        <f t="shared" si="23"/>
        <v/>
      </c>
      <c r="AZ230" s="59" t="str">
        <f t="shared" si="24"/>
        <v/>
      </c>
      <c r="BA230" s="59" t="str">
        <f t="shared" si="25"/>
        <v/>
      </c>
      <c r="BB230" s="59" t="str">
        <f t="shared" si="26"/>
        <v/>
      </c>
      <c r="BC230" s="59" t="str">
        <f t="shared" si="27"/>
        <v/>
      </c>
      <c r="DQ230" s="65"/>
    </row>
    <row r="231" spans="1:121" ht="15" x14ac:dyDescent="0.2">
      <c r="A231" s="74">
        <v>222</v>
      </c>
      <c r="B231" s="345"/>
      <c r="C231" s="55"/>
      <c r="D231" s="55"/>
      <c r="E231" s="55"/>
      <c r="F231" s="5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114"/>
      <c r="S231" s="114"/>
      <c r="T231" s="113"/>
      <c r="U231" s="113"/>
      <c r="V231" s="113"/>
      <c r="W231" s="113"/>
      <c r="X231" s="113"/>
      <c r="Y231" s="113"/>
      <c r="AY231" s="59" t="str">
        <f t="shared" si="23"/>
        <v/>
      </c>
      <c r="AZ231" s="59" t="str">
        <f t="shared" si="24"/>
        <v/>
      </c>
      <c r="BA231" s="59" t="str">
        <f t="shared" si="25"/>
        <v/>
      </c>
      <c r="BB231" s="59" t="str">
        <f t="shared" si="26"/>
        <v/>
      </c>
      <c r="BC231" s="59" t="str">
        <f t="shared" si="27"/>
        <v/>
      </c>
      <c r="DQ231" s="65"/>
    </row>
    <row r="232" spans="1:121" ht="15" x14ac:dyDescent="0.2">
      <c r="A232" s="74">
        <v>223</v>
      </c>
      <c r="B232" s="345"/>
      <c r="C232" s="55"/>
      <c r="D232" s="55"/>
      <c r="E232" s="55"/>
      <c r="F232" s="5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114"/>
      <c r="S232" s="114"/>
      <c r="T232" s="113"/>
      <c r="U232" s="113"/>
      <c r="V232" s="113"/>
      <c r="W232" s="113"/>
      <c r="X232" s="113"/>
      <c r="Y232" s="113"/>
      <c r="AY232" s="59" t="str">
        <f t="shared" si="23"/>
        <v/>
      </c>
      <c r="AZ232" s="59" t="str">
        <f t="shared" si="24"/>
        <v/>
      </c>
      <c r="BA232" s="59" t="str">
        <f t="shared" si="25"/>
        <v/>
      </c>
      <c r="BB232" s="59" t="str">
        <f t="shared" si="26"/>
        <v/>
      </c>
      <c r="BC232" s="59" t="str">
        <f t="shared" si="27"/>
        <v/>
      </c>
      <c r="DQ232" s="65"/>
    </row>
    <row r="233" spans="1:121" ht="15" x14ac:dyDescent="0.2">
      <c r="A233" s="74">
        <v>224</v>
      </c>
      <c r="B233" s="345"/>
      <c r="C233" s="55"/>
      <c r="D233" s="55"/>
      <c r="E233" s="55"/>
      <c r="F233" s="5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114"/>
      <c r="S233" s="114"/>
      <c r="T233" s="113"/>
      <c r="U233" s="113"/>
      <c r="V233" s="113"/>
      <c r="W233" s="113"/>
      <c r="X233" s="113"/>
      <c r="Y233" s="113"/>
      <c r="AY233" s="59" t="str">
        <f t="shared" si="23"/>
        <v/>
      </c>
      <c r="AZ233" s="59" t="str">
        <f t="shared" si="24"/>
        <v/>
      </c>
      <c r="BA233" s="59" t="str">
        <f t="shared" si="25"/>
        <v/>
      </c>
      <c r="BB233" s="59" t="str">
        <f t="shared" si="26"/>
        <v/>
      </c>
      <c r="BC233" s="59" t="str">
        <f t="shared" si="27"/>
        <v/>
      </c>
      <c r="DQ233" s="65"/>
    </row>
    <row r="234" spans="1:121" ht="15" x14ac:dyDescent="0.2">
      <c r="A234" s="74">
        <v>225</v>
      </c>
      <c r="B234" s="345"/>
      <c r="C234" s="55"/>
      <c r="D234" s="55"/>
      <c r="E234" s="55"/>
      <c r="F234" s="5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114"/>
      <c r="S234" s="114"/>
      <c r="T234" s="113"/>
      <c r="U234" s="113"/>
      <c r="V234" s="113"/>
      <c r="W234" s="113"/>
      <c r="X234" s="113"/>
      <c r="Y234" s="113"/>
      <c r="AY234" s="59" t="str">
        <f t="shared" si="23"/>
        <v/>
      </c>
      <c r="AZ234" s="59" t="str">
        <f t="shared" si="24"/>
        <v/>
      </c>
      <c r="BA234" s="59" t="str">
        <f t="shared" si="25"/>
        <v/>
      </c>
      <c r="BB234" s="59" t="str">
        <f t="shared" si="26"/>
        <v/>
      </c>
      <c r="BC234" s="59" t="str">
        <f t="shared" si="27"/>
        <v/>
      </c>
      <c r="DQ234" s="65"/>
    </row>
    <row r="235" spans="1:121" ht="15" x14ac:dyDescent="0.2">
      <c r="A235" s="74">
        <v>226</v>
      </c>
      <c r="B235" s="345"/>
      <c r="C235" s="55"/>
      <c r="D235" s="55"/>
      <c r="E235" s="55"/>
      <c r="F235" s="5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114"/>
      <c r="S235" s="114"/>
      <c r="T235" s="113"/>
      <c r="U235" s="113"/>
      <c r="V235" s="113"/>
      <c r="W235" s="113"/>
      <c r="X235" s="113"/>
      <c r="Y235" s="113"/>
      <c r="AY235" s="59" t="str">
        <f t="shared" si="23"/>
        <v/>
      </c>
      <c r="AZ235" s="59" t="str">
        <f t="shared" si="24"/>
        <v/>
      </c>
      <c r="BA235" s="59" t="str">
        <f t="shared" si="25"/>
        <v/>
      </c>
      <c r="BB235" s="59" t="str">
        <f t="shared" si="26"/>
        <v/>
      </c>
      <c r="BC235" s="59" t="str">
        <f t="shared" si="27"/>
        <v/>
      </c>
      <c r="DQ235" s="65"/>
    </row>
    <row r="236" spans="1:121" ht="15" x14ac:dyDescent="0.2">
      <c r="A236" s="74">
        <v>227</v>
      </c>
      <c r="B236" s="345"/>
      <c r="C236" s="55"/>
      <c r="D236" s="55"/>
      <c r="E236" s="55"/>
      <c r="F236" s="5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114"/>
      <c r="S236" s="114"/>
      <c r="T236" s="113"/>
      <c r="U236" s="113"/>
      <c r="V236" s="113"/>
      <c r="W236" s="113"/>
      <c r="X236" s="113"/>
      <c r="Y236" s="113"/>
      <c r="AY236" s="59" t="str">
        <f t="shared" si="23"/>
        <v/>
      </c>
      <c r="AZ236" s="59" t="str">
        <f t="shared" si="24"/>
        <v/>
      </c>
      <c r="BA236" s="59" t="str">
        <f t="shared" si="25"/>
        <v/>
      </c>
      <c r="BB236" s="59" t="str">
        <f t="shared" si="26"/>
        <v/>
      </c>
      <c r="BC236" s="59" t="str">
        <f t="shared" si="27"/>
        <v/>
      </c>
      <c r="DQ236" s="65"/>
    </row>
    <row r="237" spans="1:121" ht="15" x14ac:dyDescent="0.2">
      <c r="A237" s="74">
        <v>228</v>
      </c>
      <c r="B237" s="345"/>
      <c r="C237" s="55"/>
      <c r="D237" s="55"/>
      <c r="E237" s="55"/>
      <c r="F237" s="5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114"/>
      <c r="S237" s="114"/>
      <c r="T237" s="113"/>
      <c r="U237" s="113"/>
      <c r="V237" s="113"/>
      <c r="W237" s="113"/>
      <c r="X237" s="113"/>
      <c r="Y237" s="113"/>
      <c r="AY237" s="59" t="str">
        <f t="shared" si="23"/>
        <v/>
      </c>
      <c r="AZ237" s="59" t="str">
        <f t="shared" si="24"/>
        <v/>
      </c>
      <c r="BA237" s="59" t="str">
        <f t="shared" si="25"/>
        <v/>
      </c>
      <c r="BB237" s="59" t="str">
        <f t="shared" si="26"/>
        <v/>
      </c>
      <c r="BC237" s="59" t="str">
        <f t="shared" si="27"/>
        <v/>
      </c>
      <c r="DQ237" s="65"/>
    </row>
    <row r="238" spans="1:121" ht="15" x14ac:dyDescent="0.2">
      <c r="A238" s="74">
        <v>229</v>
      </c>
      <c r="B238" s="345"/>
      <c r="C238" s="55"/>
      <c r="D238" s="55"/>
      <c r="E238" s="55"/>
      <c r="F238" s="5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114"/>
      <c r="S238" s="114"/>
      <c r="T238" s="113"/>
      <c r="U238" s="113"/>
      <c r="V238" s="113"/>
      <c r="W238" s="113"/>
      <c r="X238" s="113"/>
      <c r="Y238" s="113"/>
      <c r="AY238" s="59" t="str">
        <f t="shared" si="23"/>
        <v/>
      </c>
      <c r="AZ238" s="59" t="str">
        <f t="shared" si="24"/>
        <v/>
      </c>
      <c r="BA238" s="59" t="str">
        <f t="shared" si="25"/>
        <v/>
      </c>
      <c r="BB238" s="59" t="str">
        <f t="shared" si="26"/>
        <v/>
      </c>
      <c r="BC238" s="59" t="str">
        <f t="shared" si="27"/>
        <v/>
      </c>
      <c r="DQ238" s="65"/>
    </row>
    <row r="239" spans="1:121" ht="15" x14ac:dyDescent="0.2">
      <c r="A239" s="74">
        <v>230</v>
      </c>
      <c r="B239" s="345"/>
      <c r="C239" s="55"/>
      <c r="D239" s="55"/>
      <c r="E239" s="55"/>
      <c r="F239" s="5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114"/>
      <c r="S239" s="114"/>
      <c r="T239" s="113"/>
      <c r="U239" s="113"/>
      <c r="V239" s="113"/>
      <c r="W239" s="113"/>
      <c r="X239" s="113"/>
      <c r="Y239" s="113"/>
      <c r="AY239" s="59" t="str">
        <f t="shared" si="23"/>
        <v/>
      </c>
      <c r="AZ239" s="59" t="str">
        <f t="shared" si="24"/>
        <v/>
      </c>
      <c r="BA239" s="59" t="str">
        <f t="shared" si="25"/>
        <v/>
      </c>
      <c r="BB239" s="59" t="str">
        <f t="shared" si="26"/>
        <v/>
      </c>
      <c r="BC239" s="59" t="str">
        <f t="shared" si="27"/>
        <v/>
      </c>
      <c r="DQ239" s="65"/>
    </row>
    <row r="240" spans="1:121" ht="15" x14ac:dyDescent="0.2">
      <c r="A240" s="74">
        <v>231</v>
      </c>
      <c r="B240" s="345"/>
      <c r="C240" s="55"/>
      <c r="D240" s="55"/>
      <c r="E240" s="55"/>
      <c r="F240" s="5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114"/>
      <c r="S240" s="114"/>
      <c r="T240" s="113"/>
      <c r="U240" s="113"/>
      <c r="V240" s="113"/>
      <c r="W240" s="113"/>
      <c r="X240" s="113"/>
      <c r="Y240" s="113"/>
      <c r="AY240" s="59" t="str">
        <f t="shared" si="23"/>
        <v/>
      </c>
      <c r="AZ240" s="59" t="str">
        <f t="shared" si="24"/>
        <v/>
      </c>
      <c r="BA240" s="59" t="str">
        <f t="shared" si="25"/>
        <v/>
      </c>
      <c r="BB240" s="59" t="str">
        <f t="shared" si="26"/>
        <v/>
      </c>
      <c r="BC240" s="59" t="str">
        <f t="shared" si="27"/>
        <v/>
      </c>
      <c r="DQ240" s="65"/>
    </row>
    <row r="241" spans="1:121" ht="15" x14ac:dyDescent="0.2">
      <c r="A241" s="74">
        <v>232</v>
      </c>
      <c r="B241" s="345"/>
      <c r="C241" s="55"/>
      <c r="D241" s="55"/>
      <c r="E241" s="55"/>
      <c r="F241" s="5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114"/>
      <c r="S241" s="114"/>
      <c r="T241" s="113"/>
      <c r="U241" s="113"/>
      <c r="V241" s="113"/>
      <c r="W241" s="113"/>
      <c r="X241" s="113"/>
      <c r="Y241" s="113"/>
      <c r="AY241" s="59" t="str">
        <f t="shared" si="23"/>
        <v/>
      </c>
      <c r="AZ241" s="59" t="str">
        <f t="shared" si="24"/>
        <v/>
      </c>
      <c r="BA241" s="59" t="str">
        <f t="shared" si="25"/>
        <v/>
      </c>
      <c r="BB241" s="59" t="str">
        <f t="shared" si="26"/>
        <v/>
      </c>
      <c r="BC241" s="59" t="str">
        <f t="shared" si="27"/>
        <v/>
      </c>
      <c r="DQ241" s="65"/>
    </row>
    <row r="242" spans="1:121" ht="15" x14ac:dyDescent="0.2">
      <c r="A242" s="74">
        <v>233</v>
      </c>
      <c r="B242" s="345"/>
      <c r="C242" s="55"/>
      <c r="D242" s="55"/>
      <c r="E242" s="55"/>
      <c r="F242" s="5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114"/>
      <c r="S242" s="114"/>
      <c r="T242" s="113"/>
      <c r="U242" s="113"/>
      <c r="V242" s="113"/>
      <c r="W242" s="113"/>
      <c r="X242" s="113"/>
      <c r="Y242" s="113"/>
      <c r="AY242" s="59" t="str">
        <f t="shared" si="23"/>
        <v/>
      </c>
      <c r="AZ242" s="59" t="str">
        <f t="shared" si="24"/>
        <v/>
      </c>
      <c r="BA242" s="59" t="str">
        <f t="shared" si="25"/>
        <v/>
      </c>
      <c r="BB242" s="59" t="str">
        <f t="shared" si="26"/>
        <v/>
      </c>
      <c r="BC242" s="59" t="str">
        <f t="shared" si="27"/>
        <v/>
      </c>
      <c r="DQ242" s="65"/>
    </row>
    <row r="243" spans="1:121" ht="15" x14ac:dyDescent="0.2">
      <c r="A243" s="74">
        <v>234</v>
      </c>
      <c r="B243" s="345"/>
      <c r="C243" s="55"/>
      <c r="D243" s="55"/>
      <c r="E243" s="55"/>
      <c r="F243" s="5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114"/>
      <c r="S243" s="114"/>
      <c r="T243" s="113"/>
      <c r="U243" s="113"/>
      <c r="V243" s="113"/>
      <c r="W243" s="113"/>
      <c r="X243" s="113"/>
      <c r="Y243" s="113"/>
      <c r="AY243" s="59" t="str">
        <f t="shared" si="23"/>
        <v/>
      </c>
      <c r="AZ243" s="59" t="str">
        <f t="shared" si="24"/>
        <v/>
      </c>
      <c r="BA243" s="59" t="str">
        <f t="shared" si="25"/>
        <v/>
      </c>
      <c r="BB243" s="59" t="str">
        <f t="shared" si="26"/>
        <v/>
      </c>
      <c r="BC243" s="59" t="str">
        <f t="shared" si="27"/>
        <v/>
      </c>
      <c r="DQ243" s="65"/>
    </row>
    <row r="244" spans="1:121" ht="15" x14ac:dyDescent="0.2">
      <c r="A244" s="74">
        <v>235</v>
      </c>
      <c r="B244" s="345"/>
      <c r="C244" s="55"/>
      <c r="D244" s="55"/>
      <c r="E244" s="55"/>
      <c r="F244" s="5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114"/>
      <c r="S244" s="114"/>
      <c r="T244" s="113"/>
      <c r="U244" s="113"/>
      <c r="V244" s="113"/>
      <c r="W244" s="113"/>
      <c r="X244" s="113"/>
      <c r="Y244" s="113"/>
      <c r="AY244" s="59" t="str">
        <f t="shared" si="23"/>
        <v/>
      </c>
      <c r="AZ244" s="59" t="str">
        <f t="shared" si="24"/>
        <v/>
      </c>
      <c r="BA244" s="59" t="str">
        <f t="shared" si="25"/>
        <v/>
      </c>
      <c r="BB244" s="59" t="str">
        <f t="shared" si="26"/>
        <v/>
      </c>
      <c r="BC244" s="59" t="str">
        <f t="shared" si="27"/>
        <v/>
      </c>
      <c r="DQ244" s="65"/>
    </row>
    <row r="245" spans="1:121" ht="15" x14ac:dyDescent="0.2">
      <c r="A245" s="74">
        <v>236</v>
      </c>
      <c r="B245" s="345"/>
      <c r="C245" s="55"/>
      <c r="D245" s="55"/>
      <c r="E245" s="55"/>
      <c r="F245" s="5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114"/>
      <c r="S245" s="114"/>
      <c r="T245" s="113"/>
      <c r="U245" s="113"/>
      <c r="V245" s="113"/>
      <c r="W245" s="113"/>
      <c r="X245" s="113"/>
      <c r="Y245" s="113"/>
      <c r="AY245" s="59" t="str">
        <f t="shared" si="23"/>
        <v/>
      </c>
      <c r="AZ245" s="59" t="str">
        <f t="shared" si="24"/>
        <v/>
      </c>
      <c r="BA245" s="59" t="str">
        <f t="shared" si="25"/>
        <v/>
      </c>
      <c r="BB245" s="59" t="str">
        <f t="shared" si="26"/>
        <v/>
      </c>
      <c r="BC245" s="59" t="str">
        <f t="shared" si="27"/>
        <v/>
      </c>
      <c r="DQ245" s="65"/>
    </row>
    <row r="246" spans="1:121" ht="15" x14ac:dyDescent="0.2">
      <c r="A246" s="74">
        <v>237</v>
      </c>
      <c r="B246" s="345"/>
      <c r="C246" s="55"/>
      <c r="D246" s="55"/>
      <c r="E246" s="55"/>
      <c r="F246" s="5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114"/>
      <c r="S246" s="114"/>
      <c r="T246" s="113"/>
      <c r="U246" s="113"/>
      <c r="V246" s="113"/>
      <c r="W246" s="113"/>
      <c r="X246" s="113"/>
      <c r="Y246" s="113"/>
      <c r="AY246" s="59" t="str">
        <f t="shared" si="23"/>
        <v/>
      </c>
      <c r="AZ246" s="59" t="str">
        <f t="shared" si="24"/>
        <v/>
      </c>
      <c r="BA246" s="59" t="str">
        <f t="shared" si="25"/>
        <v/>
      </c>
      <c r="BB246" s="59" t="str">
        <f t="shared" si="26"/>
        <v/>
      </c>
      <c r="BC246" s="59" t="str">
        <f t="shared" si="27"/>
        <v/>
      </c>
      <c r="DQ246" s="65"/>
    </row>
    <row r="247" spans="1:121" ht="15" x14ac:dyDescent="0.2">
      <c r="A247" s="74">
        <v>238</v>
      </c>
      <c r="B247" s="345"/>
      <c r="C247" s="55"/>
      <c r="D247" s="55"/>
      <c r="E247" s="55"/>
      <c r="F247" s="5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114"/>
      <c r="S247" s="114"/>
      <c r="T247" s="113"/>
      <c r="U247" s="113"/>
      <c r="V247" s="113"/>
      <c r="W247" s="113"/>
      <c r="X247" s="113"/>
      <c r="Y247" s="113"/>
      <c r="AY247" s="59" t="str">
        <f t="shared" si="23"/>
        <v/>
      </c>
      <c r="AZ247" s="59" t="str">
        <f t="shared" si="24"/>
        <v/>
      </c>
      <c r="BA247" s="59" t="str">
        <f t="shared" si="25"/>
        <v/>
      </c>
      <c r="BB247" s="59" t="str">
        <f t="shared" si="26"/>
        <v/>
      </c>
      <c r="BC247" s="59" t="str">
        <f t="shared" si="27"/>
        <v/>
      </c>
      <c r="DQ247" s="65"/>
    </row>
    <row r="248" spans="1:121" ht="15" x14ac:dyDescent="0.2">
      <c r="A248" s="74">
        <v>239</v>
      </c>
      <c r="B248" s="345"/>
      <c r="C248" s="55"/>
      <c r="D248" s="55"/>
      <c r="E248" s="55"/>
      <c r="F248" s="5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114"/>
      <c r="S248" s="114"/>
      <c r="T248" s="113"/>
      <c r="U248" s="113"/>
      <c r="V248" s="113"/>
      <c r="W248" s="113"/>
      <c r="X248" s="113"/>
      <c r="Y248" s="113"/>
      <c r="AY248" s="59" t="str">
        <f t="shared" si="23"/>
        <v/>
      </c>
      <c r="AZ248" s="59" t="str">
        <f t="shared" si="24"/>
        <v/>
      </c>
      <c r="BA248" s="59" t="str">
        <f t="shared" si="25"/>
        <v/>
      </c>
      <c r="BB248" s="59" t="str">
        <f t="shared" si="26"/>
        <v/>
      </c>
      <c r="BC248" s="59" t="str">
        <f t="shared" si="27"/>
        <v/>
      </c>
      <c r="DQ248" s="65"/>
    </row>
    <row r="249" spans="1:121" ht="15" x14ac:dyDescent="0.2">
      <c r="A249" s="74">
        <v>240</v>
      </c>
      <c r="B249" s="345"/>
      <c r="C249" s="55"/>
      <c r="D249" s="55"/>
      <c r="E249" s="55"/>
      <c r="F249" s="5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114"/>
      <c r="S249" s="114"/>
      <c r="T249" s="113"/>
      <c r="U249" s="113"/>
      <c r="V249" s="113"/>
      <c r="W249" s="113"/>
      <c r="X249" s="113"/>
      <c r="Y249" s="113"/>
      <c r="AY249" s="59" t="str">
        <f t="shared" si="23"/>
        <v/>
      </c>
      <c r="AZ249" s="59" t="str">
        <f t="shared" si="24"/>
        <v/>
      </c>
      <c r="BA249" s="59" t="str">
        <f t="shared" si="25"/>
        <v/>
      </c>
      <c r="BB249" s="59" t="str">
        <f t="shared" si="26"/>
        <v/>
      </c>
      <c r="BC249" s="59" t="str">
        <f t="shared" si="27"/>
        <v/>
      </c>
      <c r="DQ249" s="65"/>
    </row>
    <row r="250" spans="1:121" ht="15" x14ac:dyDescent="0.2">
      <c r="A250" s="74">
        <v>241</v>
      </c>
      <c r="B250" s="345"/>
      <c r="C250" s="55"/>
      <c r="D250" s="55"/>
      <c r="E250" s="55"/>
      <c r="F250" s="5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114"/>
      <c r="S250" s="114"/>
      <c r="T250" s="113"/>
      <c r="U250" s="113"/>
      <c r="V250" s="113"/>
      <c r="W250" s="113"/>
      <c r="X250" s="113"/>
      <c r="Y250" s="113"/>
      <c r="AY250" s="59" t="str">
        <f t="shared" si="23"/>
        <v/>
      </c>
      <c r="AZ250" s="59" t="str">
        <f t="shared" si="24"/>
        <v/>
      </c>
      <c r="BA250" s="59" t="str">
        <f t="shared" si="25"/>
        <v/>
      </c>
      <c r="BB250" s="59" t="str">
        <f t="shared" si="26"/>
        <v/>
      </c>
      <c r="BC250" s="59" t="str">
        <f t="shared" si="27"/>
        <v/>
      </c>
      <c r="DQ250" s="65"/>
    </row>
    <row r="251" spans="1:121" ht="15" x14ac:dyDescent="0.2">
      <c r="A251" s="74">
        <v>242</v>
      </c>
      <c r="B251" s="345"/>
      <c r="C251" s="55"/>
      <c r="D251" s="55"/>
      <c r="E251" s="55"/>
      <c r="F251" s="5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114"/>
      <c r="S251" s="114"/>
      <c r="T251" s="113"/>
      <c r="U251" s="113"/>
      <c r="V251" s="113"/>
      <c r="W251" s="113"/>
      <c r="X251" s="113"/>
      <c r="Y251" s="113"/>
      <c r="AY251" s="59" t="str">
        <f t="shared" si="23"/>
        <v/>
      </c>
      <c r="AZ251" s="59" t="str">
        <f t="shared" si="24"/>
        <v/>
      </c>
      <c r="BA251" s="59" t="str">
        <f t="shared" si="25"/>
        <v/>
      </c>
      <c r="BB251" s="59" t="str">
        <f t="shared" si="26"/>
        <v/>
      </c>
      <c r="BC251" s="59" t="str">
        <f t="shared" si="27"/>
        <v/>
      </c>
      <c r="DQ251" s="65"/>
    </row>
    <row r="252" spans="1:121" ht="15" x14ac:dyDescent="0.2">
      <c r="A252" s="74">
        <v>243</v>
      </c>
      <c r="B252" s="345"/>
      <c r="C252" s="55"/>
      <c r="D252" s="55"/>
      <c r="E252" s="55"/>
      <c r="F252" s="5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114"/>
      <c r="S252" s="114"/>
      <c r="T252" s="113"/>
      <c r="U252" s="113"/>
      <c r="V252" s="113"/>
      <c r="W252" s="113"/>
      <c r="X252" s="113"/>
      <c r="Y252" s="113"/>
      <c r="AY252" s="59" t="str">
        <f t="shared" si="23"/>
        <v/>
      </c>
      <c r="AZ252" s="59" t="str">
        <f t="shared" si="24"/>
        <v/>
      </c>
      <c r="BA252" s="59" t="str">
        <f t="shared" si="25"/>
        <v/>
      </c>
      <c r="BB252" s="59" t="str">
        <f t="shared" si="26"/>
        <v/>
      </c>
      <c r="BC252" s="59" t="str">
        <f t="shared" si="27"/>
        <v/>
      </c>
      <c r="DQ252" s="65"/>
    </row>
    <row r="253" spans="1:121" ht="15" x14ac:dyDescent="0.2">
      <c r="A253" s="74">
        <v>244</v>
      </c>
      <c r="B253" s="345"/>
      <c r="C253" s="55"/>
      <c r="D253" s="55"/>
      <c r="E253" s="55"/>
      <c r="F253" s="5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114"/>
      <c r="S253" s="114"/>
      <c r="T253" s="113"/>
      <c r="U253" s="113"/>
      <c r="V253" s="113"/>
      <c r="W253" s="113"/>
      <c r="X253" s="113"/>
      <c r="Y253" s="113"/>
      <c r="AY253" s="59" t="str">
        <f t="shared" si="23"/>
        <v/>
      </c>
      <c r="AZ253" s="59" t="str">
        <f t="shared" si="24"/>
        <v/>
      </c>
      <c r="BA253" s="59" t="str">
        <f t="shared" si="25"/>
        <v/>
      </c>
      <c r="BB253" s="59" t="str">
        <f t="shared" si="26"/>
        <v/>
      </c>
      <c r="BC253" s="59" t="str">
        <f t="shared" si="27"/>
        <v/>
      </c>
      <c r="DQ253" s="65"/>
    </row>
    <row r="254" spans="1:121" ht="15" x14ac:dyDescent="0.2">
      <c r="A254" s="74">
        <v>245</v>
      </c>
      <c r="B254" s="345"/>
      <c r="C254" s="55"/>
      <c r="D254" s="55"/>
      <c r="E254" s="55"/>
      <c r="F254" s="5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114"/>
      <c r="S254" s="114"/>
      <c r="T254" s="113"/>
      <c r="U254" s="113"/>
      <c r="V254" s="113"/>
      <c r="W254" s="113"/>
      <c r="X254" s="113"/>
      <c r="Y254" s="113"/>
      <c r="AY254" s="59" t="str">
        <f t="shared" si="23"/>
        <v/>
      </c>
      <c r="AZ254" s="59" t="str">
        <f t="shared" si="24"/>
        <v/>
      </c>
      <c r="BA254" s="59" t="str">
        <f t="shared" si="25"/>
        <v/>
      </c>
      <c r="BB254" s="59" t="str">
        <f t="shared" si="26"/>
        <v/>
      </c>
      <c r="BC254" s="59" t="str">
        <f t="shared" si="27"/>
        <v/>
      </c>
      <c r="DQ254" s="65"/>
    </row>
    <row r="255" spans="1:121" ht="15" x14ac:dyDescent="0.2">
      <c r="A255" s="74">
        <v>246</v>
      </c>
      <c r="B255" s="345"/>
      <c r="C255" s="55"/>
      <c r="D255" s="55"/>
      <c r="E255" s="55"/>
      <c r="F255" s="5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114"/>
      <c r="S255" s="114"/>
      <c r="T255" s="113"/>
      <c r="U255" s="113"/>
      <c r="V255" s="113"/>
      <c r="W255" s="113"/>
      <c r="X255" s="113"/>
      <c r="Y255" s="113"/>
      <c r="AY255" s="59" t="str">
        <f t="shared" si="23"/>
        <v/>
      </c>
      <c r="AZ255" s="59" t="str">
        <f t="shared" si="24"/>
        <v/>
      </c>
      <c r="BA255" s="59" t="str">
        <f t="shared" si="25"/>
        <v/>
      </c>
      <c r="BB255" s="59" t="str">
        <f t="shared" si="26"/>
        <v/>
      </c>
      <c r="BC255" s="59" t="str">
        <f t="shared" si="27"/>
        <v/>
      </c>
      <c r="DQ255" s="65"/>
    </row>
    <row r="256" spans="1:121" ht="15" x14ac:dyDescent="0.2">
      <c r="A256" s="74">
        <v>247</v>
      </c>
      <c r="B256" s="345"/>
      <c r="C256" s="55"/>
      <c r="D256" s="55"/>
      <c r="E256" s="55"/>
      <c r="F256" s="5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114"/>
      <c r="S256" s="114"/>
      <c r="T256" s="113"/>
      <c r="U256" s="113"/>
      <c r="V256" s="113"/>
      <c r="W256" s="113"/>
      <c r="X256" s="113"/>
      <c r="Y256" s="113"/>
      <c r="AY256" s="59" t="str">
        <f t="shared" si="23"/>
        <v/>
      </c>
      <c r="AZ256" s="59" t="str">
        <f t="shared" si="24"/>
        <v/>
      </c>
      <c r="BA256" s="59" t="str">
        <f t="shared" si="25"/>
        <v/>
      </c>
      <c r="BB256" s="59" t="str">
        <f t="shared" si="26"/>
        <v/>
      </c>
      <c r="BC256" s="59" t="str">
        <f t="shared" si="27"/>
        <v/>
      </c>
      <c r="DQ256" s="65"/>
    </row>
    <row r="257" spans="1:121" ht="15" x14ac:dyDescent="0.2">
      <c r="A257" s="74">
        <v>248</v>
      </c>
      <c r="B257" s="345"/>
      <c r="C257" s="55"/>
      <c r="D257" s="55"/>
      <c r="E257" s="55"/>
      <c r="F257" s="5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114"/>
      <c r="S257" s="114"/>
      <c r="T257" s="113"/>
      <c r="U257" s="113"/>
      <c r="V257" s="113"/>
      <c r="W257" s="113"/>
      <c r="X257" s="113"/>
      <c r="Y257" s="113"/>
      <c r="AY257" s="59" t="str">
        <f t="shared" si="23"/>
        <v/>
      </c>
      <c r="AZ257" s="59" t="str">
        <f t="shared" si="24"/>
        <v/>
      </c>
      <c r="BA257" s="59" t="str">
        <f t="shared" si="25"/>
        <v/>
      </c>
      <c r="BB257" s="59" t="str">
        <f t="shared" si="26"/>
        <v/>
      </c>
      <c r="BC257" s="59" t="str">
        <f t="shared" si="27"/>
        <v/>
      </c>
      <c r="DQ257" s="65"/>
    </row>
    <row r="258" spans="1:121" ht="15" x14ac:dyDescent="0.2">
      <c r="A258" s="74">
        <v>249</v>
      </c>
      <c r="B258" s="345"/>
      <c r="C258" s="55"/>
      <c r="D258" s="55"/>
      <c r="E258" s="55"/>
      <c r="F258" s="5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114"/>
      <c r="S258" s="114"/>
      <c r="T258" s="113"/>
      <c r="U258" s="113"/>
      <c r="V258" s="113"/>
      <c r="W258" s="113"/>
      <c r="X258" s="113"/>
      <c r="Y258" s="113"/>
      <c r="AY258" s="59" t="str">
        <f t="shared" si="23"/>
        <v/>
      </c>
      <c r="AZ258" s="59" t="str">
        <f t="shared" si="24"/>
        <v/>
      </c>
      <c r="BA258" s="59" t="str">
        <f t="shared" si="25"/>
        <v/>
      </c>
      <c r="BB258" s="59" t="str">
        <f t="shared" si="26"/>
        <v/>
      </c>
      <c r="BC258" s="59" t="str">
        <f t="shared" si="27"/>
        <v/>
      </c>
      <c r="DQ258" s="65"/>
    </row>
    <row r="259" spans="1:121" ht="15" x14ac:dyDescent="0.2">
      <c r="A259" s="74">
        <v>250</v>
      </c>
      <c r="B259" s="345"/>
      <c r="C259" s="55"/>
      <c r="D259" s="55"/>
      <c r="E259" s="55"/>
      <c r="F259" s="5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114"/>
      <c r="S259" s="114"/>
      <c r="T259" s="113"/>
      <c r="U259" s="113"/>
      <c r="V259" s="113"/>
      <c r="W259" s="113"/>
      <c r="X259" s="113"/>
      <c r="Y259" s="113"/>
      <c r="AY259" s="59" t="str">
        <f t="shared" si="23"/>
        <v/>
      </c>
      <c r="AZ259" s="59" t="str">
        <f t="shared" si="24"/>
        <v/>
      </c>
      <c r="BA259" s="59" t="str">
        <f t="shared" si="25"/>
        <v/>
      </c>
      <c r="BB259" s="59" t="str">
        <f t="shared" si="26"/>
        <v/>
      </c>
      <c r="BC259" s="59" t="str">
        <f t="shared" si="27"/>
        <v/>
      </c>
      <c r="DQ259" s="65"/>
    </row>
    <row r="260" spans="1:121" ht="15" x14ac:dyDescent="0.2">
      <c r="A260" s="74">
        <v>251</v>
      </c>
      <c r="B260" s="345"/>
      <c r="C260" s="55"/>
      <c r="D260" s="55"/>
      <c r="E260" s="55"/>
      <c r="F260" s="5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114"/>
      <c r="S260" s="114"/>
      <c r="T260" s="113"/>
      <c r="U260" s="113"/>
      <c r="V260" s="113"/>
      <c r="W260" s="113"/>
      <c r="X260" s="113"/>
      <c r="Y260" s="113"/>
      <c r="AY260" s="59" t="str">
        <f t="shared" si="23"/>
        <v/>
      </c>
      <c r="AZ260" s="59" t="str">
        <f t="shared" si="24"/>
        <v/>
      </c>
      <c r="BA260" s="59" t="str">
        <f t="shared" si="25"/>
        <v/>
      </c>
      <c r="BB260" s="59" t="str">
        <f t="shared" si="26"/>
        <v/>
      </c>
      <c r="BC260" s="59" t="str">
        <f t="shared" si="27"/>
        <v/>
      </c>
      <c r="DQ260" s="65"/>
    </row>
    <row r="261" spans="1:121" ht="15" x14ac:dyDescent="0.2">
      <c r="A261" s="74">
        <v>252</v>
      </c>
      <c r="B261" s="345"/>
      <c r="C261" s="55"/>
      <c r="D261" s="55"/>
      <c r="E261" s="55"/>
      <c r="F261" s="5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114"/>
      <c r="S261" s="114"/>
      <c r="T261" s="113"/>
      <c r="U261" s="113"/>
      <c r="V261" s="113"/>
      <c r="W261" s="113"/>
      <c r="X261" s="113"/>
      <c r="Y261" s="113"/>
      <c r="AY261" s="59" t="str">
        <f t="shared" si="23"/>
        <v/>
      </c>
      <c r="AZ261" s="59" t="str">
        <f t="shared" si="24"/>
        <v/>
      </c>
      <c r="BA261" s="59" t="str">
        <f t="shared" si="25"/>
        <v/>
      </c>
      <c r="BB261" s="59" t="str">
        <f t="shared" si="26"/>
        <v/>
      </c>
      <c r="BC261" s="59" t="str">
        <f t="shared" si="27"/>
        <v/>
      </c>
      <c r="DQ261" s="65"/>
    </row>
    <row r="262" spans="1:121" ht="15" x14ac:dyDescent="0.2">
      <c r="A262" s="74">
        <v>253</v>
      </c>
      <c r="B262" s="345"/>
      <c r="C262" s="55"/>
      <c r="D262" s="55"/>
      <c r="E262" s="55"/>
      <c r="F262" s="5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114"/>
      <c r="S262" s="114"/>
      <c r="T262" s="113"/>
      <c r="U262" s="113"/>
      <c r="V262" s="113"/>
      <c r="W262" s="113"/>
      <c r="X262" s="113"/>
      <c r="Y262" s="113"/>
      <c r="AY262" s="59" t="str">
        <f t="shared" si="23"/>
        <v/>
      </c>
      <c r="AZ262" s="59" t="str">
        <f t="shared" si="24"/>
        <v/>
      </c>
      <c r="BA262" s="59" t="str">
        <f t="shared" si="25"/>
        <v/>
      </c>
      <c r="BB262" s="59" t="str">
        <f t="shared" si="26"/>
        <v/>
      </c>
      <c r="BC262" s="59" t="str">
        <f t="shared" si="27"/>
        <v/>
      </c>
      <c r="DQ262" s="65"/>
    </row>
    <row r="263" spans="1:121" ht="15" x14ac:dyDescent="0.2">
      <c r="A263" s="74">
        <v>254</v>
      </c>
      <c r="B263" s="345"/>
      <c r="C263" s="55"/>
      <c r="D263" s="55"/>
      <c r="E263" s="55"/>
      <c r="F263" s="5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114"/>
      <c r="S263" s="114"/>
      <c r="T263" s="113"/>
      <c r="U263" s="113"/>
      <c r="V263" s="113"/>
      <c r="W263" s="113"/>
      <c r="X263" s="113"/>
      <c r="Y263" s="113"/>
      <c r="AY263" s="59" t="str">
        <f t="shared" si="23"/>
        <v/>
      </c>
      <c r="AZ263" s="59" t="str">
        <f t="shared" si="24"/>
        <v/>
      </c>
      <c r="BA263" s="59" t="str">
        <f t="shared" si="25"/>
        <v/>
      </c>
      <c r="BB263" s="59" t="str">
        <f t="shared" si="26"/>
        <v/>
      </c>
      <c r="BC263" s="59" t="str">
        <f t="shared" si="27"/>
        <v/>
      </c>
      <c r="DQ263" s="65"/>
    </row>
    <row r="264" spans="1:121" ht="15" x14ac:dyDescent="0.2">
      <c r="A264" s="74">
        <v>255</v>
      </c>
      <c r="B264" s="345"/>
      <c r="C264" s="55"/>
      <c r="D264" s="55"/>
      <c r="E264" s="55"/>
      <c r="F264" s="5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114"/>
      <c r="S264" s="114"/>
      <c r="T264" s="113"/>
      <c r="U264" s="113"/>
      <c r="V264" s="113"/>
      <c r="W264" s="113"/>
      <c r="X264" s="113"/>
      <c r="Y264" s="113"/>
      <c r="AY264" s="59" t="str">
        <f t="shared" si="23"/>
        <v/>
      </c>
      <c r="AZ264" s="59" t="str">
        <f t="shared" si="24"/>
        <v/>
      </c>
      <c r="BA264" s="59" t="str">
        <f t="shared" si="25"/>
        <v/>
      </c>
      <c r="BB264" s="59" t="str">
        <f t="shared" si="26"/>
        <v/>
      </c>
      <c r="BC264" s="59" t="str">
        <f t="shared" si="27"/>
        <v/>
      </c>
      <c r="DQ264" s="65"/>
    </row>
    <row r="265" spans="1:121" ht="15" x14ac:dyDescent="0.2">
      <c r="A265" s="74">
        <v>256</v>
      </c>
      <c r="B265" s="345"/>
      <c r="C265" s="55"/>
      <c r="D265" s="55"/>
      <c r="E265" s="55"/>
      <c r="F265" s="5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114"/>
      <c r="S265" s="114"/>
      <c r="T265" s="113"/>
      <c r="U265" s="113"/>
      <c r="V265" s="113"/>
      <c r="W265" s="113"/>
      <c r="X265" s="113"/>
      <c r="Y265" s="113"/>
      <c r="AY265" s="59" t="str">
        <f t="shared" si="23"/>
        <v/>
      </c>
      <c r="AZ265" s="59" t="str">
        <f t="shared" si="24"/>
        <v/>
      </c>
      <c r="BA265" s="59" t="str">
        <f t="shared" si="25"/>
        <v/>
      </c>
      <c r="BB265" s="59" t="str">
        <f t="shared" si="26"/>
        <v/>
      </c>
      <c r="BC265" s="59" t="str">
        <f t="shared" si="27"/>
        <v/>
      </c>
      <c r="DQ265" s="65"/>
    </row>
    <row r="266" spans="1:121" ht="15" x14ac:dyDescent="0.2">
      <c r="A266" s="74">
        <v>257</v>
      </c>
      <c r="B266" s="345"/>
      <c r="C266" s="55"/>
      <c r="D266" s="55"/>
      <c r="E266" s="55"/>
      <c r="F266" s="5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114"/>
      <c r="S266" s="114"/>
      <c r="T266" s="113"/>
      <c r="U266" s="113"/>
      <c r="V266" s="113"/>
      <c r="W266" s="113"/>
      <c r="X266" s="113"/>
      <c r="Y266" s="113"/>
      <c r="AY266" s="59" t="str">
        <f t="shared" si="23"/>
        <v/>
      </c>
      <c r="AZ266" s="59" t="str">
        <f t="shared" si="24"/>
        <v/>
      </c>
      <c r="BA266" s="59" t="str">
        <f t="shared" si="25"/>
        <v/>
      </c>
      <c r="BB266" s="59" t="str">
        <f t="shared" si="26"/>
        <v/>
      </c>
      <c r="BC266" s="59" t="str">
        <f t="shared" si="27"/>
        <v/>
      </c>
      <c r="DQ266" s="65"/>
    </row>
    <row r="267" spans="1:121" ht="15" x14ac:dyDescent="0.2">
      <c r="A267" s="74">
        <v>258</v>
      </c>
      <c r="B267" s="345"/>
      <c r="C267" s="55"/>
      <c r="D267" s="55"/>
      <c r="E267" s="55"/>
      <c r="F267" s="5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114"/>
      <c r="S267" s="114"/>
      <c r="T267" s="113"/>
      <c r="U267" s="113"/>
      <c r="V267" s="113"/>
      <c r="W267" s="113"/>
      <c r="X267" s="113"/>
      <c r="Y267" s="113"/>
      <c r="AY267" s="59" t="str">
        <f t="shared" ref="AY267:AY330" si="28">IF(B267="","",_xlfn.RANK.AVG(B267,$B$10:$B$1009,1))</f>
        <v/>
      </c>
      <c r="AZ267" s="59" t="str">
        <f t="shared" ref="AZ267:AZ330" si="29">IF(C267="","",_xlfn.RANK.AVG(C267,$C$10:$C$1009,1))</f>
        <v/>
      </c>
      <c r="BA267" s="59" t="str">
        <f t="shared" ref="BA267:BA330" si="30">IF(D267="","",_xlfn.RANK.AVG(D267,$D$10:$D$1009,1))</f>
        <v/>
      </c>
      <c r="BB267" s="59" t="str">
        <f t="shared" ref="BB267:BB330" si="31">IF(E267="","",_xlfn.RANK.AVG(E267,$E$10:$E$1009,1))</f>
        <v/>
      </c>
      <c r="BC267" s="59" t="str">
        <f t="shared" ref="BC267:BC330" si="32">IF(F267="","",_xlfn.RANK.AVG(F267,$F$10:$F$1009,1))</f>
        <v/>
      </c>
      <c r="DQ267" s="65"/>
    </row>
    <row r="268" spans="1:121" ht="15" x14ac:dyDescent="0.2">
      <c r="A268" s="74">
        <v>259</v>
      </c>
      <c r="B268" s="345"/>
      <c r="C268" s="55"/>
      <c r="D268" s="55"/>
      <c r="E268" s="55"/>
      <c r="F268" s="5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114"/>
      <c r="S268" s="114"/>
      <c r="T268" s="113"/>
      <c r="U268" s="113"/>
      <c r="V268" s="113"/>
      <c r="W268" s="113"/>
      <c r="X268" s="113"/>
      <c r="Y268" s="113"/>
      <c r="AY268" s="59" t="str">
        <f t="shared" si="28"/>
        <v/>
      </c>
      <c r="AZ268" s="59" t="str">
        <f t="shared" si="29"/>
        <v/>
      </c>
      <c r="BA268" s="59" t="str">
        <f t="shared" si="30"/>
        <v/>
      </c>
      <c r="BB268" s="59" t="str">
        <f t="shared" si="31"/>
        <v/>
      </c>
      <c r="BC268" s="59" t="str">
        <f t="shared" si="32"/>
        <v/>
      </c>
      <c r="DQ268" s="65"/>
    </row>
    <row r="269" spans="1:121" ht="15" x14ac:dyDescent="0.2">
      <c r="A269" s="74">
        <v>260</v>
      </c>
      <c r="B269" s="345"/>
      <c r="C269" s="55"/>
      <c r="D269" s="55"/>
      <c r="E269" s="55"/>
      <c r="F269" s="5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114"/>
      <c r="S269" s="114"/>
      <c r="T269" s="113"/>
      <c r="U269" s="113"/>
      <c r="V269" s="113"/>
      <c r="W269" s="113"/>
      <c r="X269" s="113"/>
      <c r="Y269" s="113"/>
      <c r="AY269" s="59" t="str">
        <f t="shared" si="28"/>
        <v/>
      </c>
      <c r="AZ269" s="59" t="str">
        <f t="shared" si="29"/>
        <v/>
      </c>
      <c r="BA269" s="59" t="str">
        <f t="shared" si="30"/>
        <v/>
      </c>
      <c r="BB269" s="59" t="str">
        <f t="shared" si="31"/>
        <v/>
      </c>
      <c r="BC269" s="59" t="str">
        <f t="shared" si="32"/>
        <v/>
      </c>
      <c r="DQ269" s="65"/>
    </row>
    <row r="270" spans="1:121" ht="15" x14ac:dyDescent="0.2">
      <c r="A270" s="74">
        <v>261</v>
      </c>
      <c r="B270" s="345"/>
      <c r="C270" s="55"/>
      <c r="D270" s="55"/>
      <c r="E270" s="55"/>
      <c r="F270" s="5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114"/>
      <c r="S270" s="114"/>
      <c r="T270" s="113"/>
      <c r="U270" s="113"/>
      <c r="V270" s="113"/>
      <c r="W270" s="113"/>
      <c r="X270" s="113"/>
      <c r="Y270" s="113"/>
      <c r="AY270" s="59" t="str">
        <f t="shared" si="28"/>
        <v/>
      </c>
      <c r="AZ270" s="59" t="str">
        <f t="shared" si="29"/>
        <v/>
      </c>
      <c r="BA270" s="59" t="str">
        <f t="shared" si="30"/>
        <v/>
      </c>
      <c r="BB270" s="59" t="str">
        <f t="shared" si="31"/>
        <v/>
      </c>
      <c r="BC270" s="59" t="str">
        <f t="shared" si="32"/>
        <v/>
      </c>
      <c r="DQ270" s="65"/>
    </row>
    <row r="271" spans="1:121" ht="15" x14ac:dyDescent="0.2">
      <c r="A271" s="74">
        <v>262</v>
      </c>
      <c r="B271" s="345"/>
      <c r="C271" s="55"/>
      <c r="D271" s="55"/>
      <c r="E271" s="55"/>
      <c r="F271" s="5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114"/>
      <c r="S271" s="114"/>
      <c r="T271" s="113"/>
      <c r="U271" s="113"/>
      <c r="V271" s="113"/>
      <c r="W271" s="113"/>
      <c r="X271" s="113"/>
      <c r="Y271" s="113"/>
      <c r="AY271" s="59" t="str">
        <f t="shared" si="28"/>
        <v/>
      </c>
      <c r="AZ271" s="59" t="str">
        <f t="shared" si="29"/>
        <v/>
      </c>
      <c r="BA271" s="59" t="str">
        <f t="shared" si="30"/>
        <v/>
      </c>
      <c r="BB271" s="59" t="str">
        <f t="shared" si="31"/>
        <v/>
      </c>
      <c r="BC271" s="59" t="str">
        <f t="shared" si="32"/>
        <v/>
      </c>
      <c r="DQ271" s="65"/>
    </row>
    <row r="272" spans="1:121" ht="15" x14ac:dyDescent="0.2">
      <c r="A272" s="74">
        <v>263</v>
      </c>
      <c r="B272" s="345"/>
      <c r="C272" s="55"/>
      <c r="D272" s="55"/>
      <c r="E272" s="55"/>
      <c r="F272" s="5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114"/>
      <c r="S272" s="114"/>
      <c r="T272" s="113"/>
      <c r="U272" s="113"/>
      <c r="V272" s="113"/>
      <c r="W272" s="113"/>
      <c r="X272" s="113"/>
      <c r="Y272" s="113"/>
      <c r="AY272" s="59" t="str">
        <f t="shared" si="28"/>
        <v/>
      </c>
      <c r="AZ272" s="59" t="str">
        <f t="shared" si="29"/>
        <v/>
      </c>
      <c r="BA272" s="59" t="str">
        <f t="shared" si="30"/>
        <v/>
      </c>
      <c r="BB272" s="59" t="str">
        <f t="shared" si="31"/>
        <v/>
      </c>
      <c r="BC272" s="59" t="str">
        <f t="shared" si="32"/>
        <v/>
      </c>
      <c r="DQ272" s="65"/>
    </row>
    <row r="273" spans="1:121" ht="15" x14ac:dyDescent="0.2">
      <c r="A273" s="74">
        <v>264</v>
      </c>
      <c r="B273" s="345"/>
      <c r="C273" s="55"/>
      <c r="D273" s="55"/>
      <c r="E273" s="55"/>
      <c r="F273" s="5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114"/>
      <c r="S273" s="114"/>
      <c r="T273" s="113"/>
      <c r="U273" s="113"/>
      <c r="V273" s="113"/>
      <c r="W273" s="113"/>
      <c r="X273" s="113"/>
      <c r="Y273" s="113"/>
      <c r="AY273" s="59" t="str">
        <f t="shared" si="28"/>
        <v/>
      </c>
      <c r="AZ273" s="59" t="str">
        <f t="shared" si="29"/>
        <v/>
      </c>
      <c r="BA273" s="59" t="str">
        <f t="shared" si="30"/>
        <v/>
      </c>
      <c r="BB273" s="59" t="str">
        <f t="shared" si="31"/>
        <v/>
      </c>
      <c r="BC273" s="59" t="str">
        <f t="shared" si="32"/>
        <v/>
      </c>
      <c r="DQ273" s="65"/>
    </row>
    <row r="274" spans="1:121" ht="15" x14ac:dyDescent="0.2">
      <c r="A274" s="74">
        <v>265</v>
      </c>
      <c r="B274" s="345"/>
      <c r="C274" s="55"/>
      <c r="D274" s="55"/>
      <c r="E274" s="55"/>
      <c r="F274" s="5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114"/>
      <c r="S274" s="114"/>
      <c r="T274" s="113"/>
      <c r="U274" s="113"/>
      <c r="V274" s="113"/>
      <c r="W274" s="113"/>
      <c r="X274" s="113"/>
      <c r="Y274" s="113"/>
      <c r="AY274" s="59" t="str">
        <f t="shared" si="28"/>
        <v/>
      </c>
      <c r="AZ274" s="59" t="str">
        <f t="shared" si="29"/>
        <v/>
      </c>
      <c r="BA274" s="59" t="str">
        <f t="shared" si="30"/>
        <v/>
      </c>
      <c r="BB274" s="59" t="str">
        <f t="shared" si="31"/>
        <v/>
      </c>
      <c r="BC274" s="59" t="str">
        <f t="shared" si="32"/>
        <v/>
      </c>
      <c r="DQ274" s="65"/>
    </row>
    <row r="275" spans="1:121" ht="15" x14ac:dyDescent="0.2">
      <c r="A275" s="74">
        <v>266</v>
      </c>
      <c r="B275" s="345"/>
      <c r="C275" s="55"/>
      <c r="D275" s="55"/>
      <c r="E275" s="55"/>
      <c r="F275" s="5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114"/>
      <c r="S275" s="114"/>
      <c r="T275" s="113"/>
      <c r="U275" s="113"/>
      <c r="V275" s="113"/>
      <c r="W275" s="113"/>
      <c r="X275" s="113"/>
      <c r="Y275" s="113"/>
      <c r="AY275" s="59" t="str">
        <f t="shared" si="28"/>
        <v/>
      </c>
      <c r="AZ275" s="59" t="str">
        <f t="shared" si="29"/>
        <v/>
      </c>
      <c r="BA275" s="59" t="str">
        <f t="shared" si="30"/>
        <v/>
      </c>
      <c r="BB275" s="59" t="str">
        <f t="shared" si="31"/>
        <v/>
      </c>
      <c r="BC275" s="59" t="str">
        <f t="shared" si="32"/>
        <v/>
      </c>
      <c r="DQ275" s="65"/>
    </row>
    <row r="276" spans="1:121" ht="15" x14ac:dyDescent="0.2">
      <c r="A276" s="74">
        <v>267</v>
      </c>
      <c r="B276" s="345"/>
      <c r="C276" s="55"/>
      <c r="D276" s="55"/>
      <c r="E276" s="55"/>
      <c r="F276" s="5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114"/>
      <c r="S276" s="114"/>
      <c r="T276" s="113"/>
      <c r="U276" s="113"/>
      <c r="V276" s="113"/>
      <c r="W276" s="113"/>
      <c r="X276" s="113"/>
      <c r="Y276" s="113"/>
      <c r="AY276" s="59" t="str">
        <f t="shared" si="28"/>
        <v/>
      </c>
      <c r="AZ276" s="59" t="str">
        <f t="shared" si="29"/>
        <v/>
      </c>
      <c r="BA276" s="59" t="str">
        <f t="shared" si="30"/>
        <v/>
      </c>
      <c r="BB276" s="59" t="str">
        <f t="shared" si="31"/>
        <v/>
      </c>
      <c r="BC276" s="59" t="str">
        <f t="shared" si="32"/>
        <v/>
      </c>
      <c r="DQ276" s="65"/>
    </row>
    <row r="277" spans="1:121" ht="15" x14ac:dyDescent="0.2">
      <c r="A277" s="74">
        <v>268</v>
      </c>
      <c r="B277" s="345"/>
      <c r="C277" s="55"/>
      <c r="D277" s="55"/>
      <c r="E277" s="55"/>
      <c r="F277" s="5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114"/>
      <c r="S277" s="114"/>
      <c r="T277" s="113"/>
      <c r="U277" s="113"/>
      <c r="V277" s="113"/>
      <c r="W277" s="113"/>
      <c r="X277" s="113"/>
      <c r="Y277" s="113"/>
      <c r="AY277" s="59" t="str">
        <f t="shared" si="28"/>
        <v/>
      </c>
      <c r="AZ277" s="59" t="str">
        <f t="shared" si="29"/>
        <v/>
      </c>
      <c r="BA277" s="59" t="str">
        <f t="shared" si="30"/>
        <v/>
      </c>
      <c r="BB277" s="59" t="str">
        <f t="shared" si="31"/>
        <v/>
      </c>
      <c r="BC277" s="59" t="str">
        <f t="shared" si="32"/>
        <v/>
      </c>
      <c r="DQ277" s="65"/>
    </row>
    <row r="278" spans="1:121" ht="15" x14ac:dyDescent="0.2">
      <c r="A278" s="74">
        <v>269</v>
      </c>
      <c r="B278" s="345"/>
      <c r="C278" s="55"/>
      <c r="D278" s="55"/>
      <c r="E278" s="55"/>
      <c r="F278" s="5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114"/>
      <c r="S278" s="114"/>
      <c r="T278" s="113"/>
      <c r="U278" s="113"/>
      <c r="V278" s="113"/>
      <c r="W278" s="113"/>
      <c r="X278" s="113"/>
      <c r="Y278" s="113"/>
      <c r="AY278" s="59" t="str">
        <f t="shared" si="28"/>
        <v/>
      </c>
      <c r="AZ278" s="59" t="str">
        <f t="shared" si="29"/>
        <v/>
      </c>
      <c r="BA278" s="59" t="str">
        <f t="shared" si="30"/>
        <v/>
      </c>
      <c r="BB278" s="59" t="str">
        <f t="shared" si="31"/>
        <v/>
      </c>
      <c r="BC278" s="59" t="str">
        <f t="shared" si="32"/>
        <v/>
      </c>
      <c r="DQ278" s="65"/>
    </row>
    <row r="279" spans="1:121" ht="15" x14ac:dyDescent="0.2">
      <c r="A279" s="74">
        <v>270</v>
      </c>
      <c r="B279" s="345"/>
      <c r="C279" s="55"/>
      <c r="D279" s="55"/>
      <c r="E279" s="55"/>
      <c r="F279" s="5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114"/>
      <c r="S279" s="114"/>
      <c r="T279" s="113"/>
      <c r="U279" s="113"/>
      <c r="V279" s="113"/>
      <c r="W279" s="113"/>
      <c r="X279" s="113"/>
      <c r="Y279" s="113"/>
      <c r="AY279" s="59" t="str">
        <f t="shared" si="28"/>
        <v/>
      </c>
      <c r="AZ279" s="59" t="str">
        <f t="shared" si="29"/>
        <v/>
      </c>
      <c r="BA279" s="59" t="str">
        <f t="shared" si="30"/>
        <v/>
      </c>
      <c r="BB279" s="59" t="str">
        <f t="shared" si="31"/>
        <v/>
      </c>
      <c r="BC279" s="59" t="str">
        <f t="shared" si="32"/>
        <v/>
      </c>
      <c r="DQ279" s="65"/>
    </row>
    <row r="280" spans="1:121" ht="15" x14ac:dyDescent="0.2">
      <c r="A280" s="74">
        <v>271</v>
      </c>
      <c r="B280" s="345"/>
      <c r="C280" s="55"/>
      <c r="D280" s="55"/>
      <c r="E280" s="55"/>
      <c r="F280" s="5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114"/>
      <c r="S280" s="114"/>
      <c r="T280" s="113"/>
      <c r="U280" s="113"/>
      <c r="V280" s="113"/>
      <c r="W280" s="113"/>
      <c r="X280" s="113"/>
      <c r="Y280" s="113"/>
      <c r="AY280" s="59" t="str">
        <f t="shared" si="28"/>
        <v/>
      </c>
      <c r="AZ280" s="59" t="str">
        <f t="shared" si="29"/>
        <v/>
      </c>
      <c r="BA280" s="59" t="str">
        <f t="shared" si="30"/>
        <v/>
      </c>
      <c r="BB280" s="59" t="str">
        <f t="shared" si="31"/>
        <v/>
      </c>
      <c r="BC280" s="59" t="str">
        <f t="shared" si="32"/>
        <v/>
      </c>
      <c r="DQ280" s="65"/>
    </row>
    <row r="281" spans="1:121" ht="15" x14ac:dyDescent="0.2">
      <c r="A281" s="74">
        <v>272</v>
      </c>
      <c r="B281" s="345"/>
      <c r="C281" s="55"/>
      <c r="D281" s="55"/>
      <c r="E281" s="55"/>
      <c r="F281" s="5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114"/>
      <c r="S281" s="114"/>
      <c r="T281" s="113"/>
      <c r="U281" s="113"/>
      <c r="V281" s="113"/>
      <c r="W281" s="113"/>
      <c r="X281" s="113"/>
      <c r="Y281" s="113"/>
      <c r="AY281" s="59" t="str">
        <f t="shared" si="28"/>
        <v/>
      </c>
      <c r="AZ281" s="59" t="str">
        <f t="shared" si="29"/>
        <v/>
      </c>
      <c r="BA281" s="59" t="str">
        <f t="shared" si="30"/>
        <v/>
      </c>
      <c r="BB281" s="59" t="str">
        <f t="shared" si="31"/>
        <v/>
      </c>
      <c r="BC281" s="59" t="str">
        <f t="shared" si="32"/>
        <v/>
      </c>
      <c r="DQ281" s="65"/>
    </row>
    <row r="282" spans="1:121" ht="15" x14ac:dyDescent="0.2">
      <c r="A282" s="74">
        <v>273</v>
      </c>
      <c r="B282" s="345"/>
      <c r="C282" s="55"/>
      <c r="D282" s="55"/>
      <c r="E282" s="55"/>
      <c r="F282" s="5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114"/>
      <c r="S282" s="114"/>
      <c r="T282" s="113"/>
      <c r="U282" s="113"/>
      <c r="V282" s="113"/>
      <c r="W282" s="113"/>
      <c r="X282" s="113"/>
      <c r="Y282" s="113"/>
      <c r="AY282" s="59" t="str">
        <f t="shared" si="28"/>
        <v/>
      </c>
      <c r="AZ282" s="59" t="str">
        <f t="shared" si="29"/>
        <v/>
      </c>
      <c r="BA282" s="59" t="str">
        <f t="shared" si="30"/>
        <v/>
      </c>
      <c r="BB282" s="59" t="str">
        <f t="shared" si="31"/>
        <v/>
      </c>
      <c r="BC282" s="59" t="str">
        <f t="shared" si="32"/>
        <v/>
      </c>
      <c r="DQ282" s="65"/>
    </row>
    <row r="283" spans="1:121" ht="15" x14ac:dyDescent="0.2">
      <c r="A283" s="74">
        <v>274</v>
      </c>
      <c r="B283" s="345"/>
      <c r="C283" s="55"/>
      <c r="D283" s="55"/>
      <c r="E283" s="55"/>
      <c r="F283" s="5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114"/>
      <c r="S283" s="114"/>
      <c r="T283" s="113"/>
      <c r="U283" s="113"/>
      <c r="V283" s="113"/>
      <c r="W283" s="113"/>
      <c r="X283" s="113"/>
      <c r="Y283" s="113"/>
      <c r="AY283" s="59" t="str">
        <f t="shared" si="28"/>
        <v/>
      </c>
      <c r="AZ283" s="59" t="str">
        <f t="shared" si="29"/>
        <v/>
      </c>
      <c r="BA283" s="59" t="str">
        <f t="shared" si="30"/>
        <v/>
      </c>
      <c r="BB283" s="59" t="str">
        <f t="shared" si="31"/>
        <v/>
      </c>
      <c r="BC283" s="59" t="str">
        <f t="shared" si="32"/>
        <v/>
      </c>
      <c r="DQ283" s="65"/>
    </row>
    <row r="284" spans="1:121" ht="15" x14ac:dyDescent="0.2">
      <c r="A284" s="74">
        <v>275</v>
      </c>
      <c r="B284" s="345"/>
      <c r="C284" s="55"/>
      <c r="D284" s="55"/>
      <c r="E284" s="55"/>
      <c r="F284" s="5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114"/>
      <c r="S284" s="114"/>
      <c r="T284" s="113"/>
      <c r="U284" s="113"/>
      <c r="V284" s="113"/>
      <c r="W284" s="113"/>
      <c r="X284" s="113"/>
      <c r="Y284" s="113"/>
      <c r="AY284" s="59" t="str">
        <f t="shared" si="28"/>
        <v/>
      </c>
      <c r="AZ284" s="59" t="str">
        <f t="shared" si="29"/>
        <v/>
      </c>
      <c r="BA284" s="59" t="str">
        <f t="shared" si="30"/>
        <v/>
      </c>
      <c r="BB284" s="59" t="str">
        <f t="shared" si="31"/>
        <v/>
      </c>
      <c r="BC284" s="59" t="str">
        <f t="shared" si="32"/>
        <v/>
      </c>
      <c r="DQ284" s="65"/>
    </row>
    <row r="285" spans="1:121" ht="15" x14ac:dyDescent="0.2">
      <c r="A285" s="74">
        <v>276</v>
      </c>
      <c r="B285" s="345"/>
      <c r="C285" s="55"/>
      <c r="D285" s="55"/>
      <c r="E285" s="55"/>
      <c r="F285" s="5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114"/>
      <c r="S285" s="114"/>
      <c r="T285" s="113"/>
      <c r="U285" s="113"/>
      <c r="V285" s="113"/>
      <c r="W285" s="113"/>
      <c r="X285" s="113"/>
      <c r="Y285" s="113"/>
      <c r="AY285" s="59" t="str">
        <f t="shared" si="28"/>
        <v/>
      </c>
      <c r="AZ285" s="59" t="str">
        <f t="shared" si="29"/>
        <v/>
      </c>
      <c r="BA285" s="59" t="str">
        <f t="shared" si="30"/>
        <v/>
      </c>
      <c r="BB285" s="59" t="str">
        <f t="shared" si="31"/>
        <v/>
      </c>
      <c r="BC285" s="59" t="str">
        <f t="shared" si="32"/>
        <v/>
      </c>
      <c r="DQ285" s="65"/>
    </row>
    <row r="286" spans="1:121" ht="15" x14ac:dyDescent="0.2">
      <c r="A286" s="74">
        <v>277</v>
      </c>
      <c r="B286" s="345"/>
      <c r="C286" s="55"/>
      <c r="D286" s="55"/>
      <c r="E286" s="55"/>
      <c r="F286" s="5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114"/>
      <c r="S286" s="114"/>
      <c r="T286" s="113"/>
      <c r="U286" s="113"/>
      <c r="V286" s="113"/>
      <c r="W286" s="113"/>
      <c r="X286" s="113"/>
      <c r="Y286" s="113"/>
      <c r="AY286" s="59" t="str">
        <f t="shared" si="28"/>
        <v/>
      </c>
      <c r="AZ286" s="59" t="str">
        <f t="shared" si="29"/>
        <v/>
      </c>
      <c r="BA286" s="59" t="str">
        <f t="shared" si="30"/>
        <v/>
      </c>
      <c r="BB286" s="59" t="str">
        <f t="shared" si="31"/>
        <v/>
      </c>
      <c r="BC286" s="59" t="str">
        <f t="shared" si="32"/>
        <v/>
      </c>
      <c r="DQ286" s="65"/>
    </row>
    <row r="287" spans="1:121" ht="15" x14ac:dyDescent="0.2">
      <c r="A287" s="74">
        <v>278</v>
      </c>
      <c r="B287" s="345"/>
      <c r="C287" s="55"/>
      <c r="D287" s="55"/>
      <c r="E287" s="55"/>
      <c r="F287" s="5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114"/>
      <c r="S287" s="114"/>
      <c r="T287" s="113"/>
      <c r="U287" s="113"/>
      <c r="V287" s="113"/>
      <c r="W287" s="113"/>
      <c r="X287" s="113"/>
      <c r="Y287" s="113"/>
      <c r="AY287" s="59" t="str">
        <f t="shared" si="28"/>
        <v/>
      </c>
      <c r="AZ287" s="59" t="str">
        <f t="shared" si="29"/>
        <v/>
      </c>
      <c r="BA287" s="59" t="str">
        <f t="shared" si="30"/>
        <v/>
      </c>
      <c r="BB287" s="59" t="str">
        <f t="shared" si="31"/>
        <v/>
      </c>
      <c r="BC287" s="59" t="str">
        <f t="shared" si="32"/>
        <v/>
      </c>
      <c r="DQ287" s="65"/>
    </row>
    <row r="288" spans="1:121" ht="15" x14ac:dyDescent="0.2">
      <c r="A288" s="74">
        <v>279</v>
      </c>
      <c r="B288" s="345"/>
      <c r="C288" s="55"/>
      <c r="D288" s="55"/>
      <c r="E288" s="55"/>
      <c r="F288" s="5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114"/>
      <c r="S288" s="114"/>
      <c r="T288" s="113"/>
      <c r="U288" s="113"/>
      <c r="V288" s="113"/>
      <c r="W288" s="113"/>
      <c r="X288" s="113"/>
      <c r="Y288" s="113"/>
      <c r="AY288" s="59" t="str">
        <f t="shared" si="28"/>
        <v/>
      </c>
      <c r="AZ288" s="59" t="str">
        <f t="shared" si="29"/>
        <v/>
      </c>
      <c r="BA288" s="59" t="str">
        <f t="shared" si="30"/>
        <v/>
      </c>
      <c r="BB288" s="59" t="str">
        <f t="shared" si="31"/>
        <v/>
      </c>
      <c r="BC288" s="59" t="str">
        <f t="shared" si="32"/>
        <v/>
      </c>
      <c r="DQ288" s="65"/>
    </row>
    <row r="289" spans="1:121" ht="15" x14ac:dyDescent="0.2">
      <c r="A289" s="74">
        <v>280</v>
      </c>
      <c r="B289" s="345"/>
      <c r="C289" s="55"/>
      <c r="D289" s="55"/>
      <c r="E289" s="55"/>
      <c r="F289" s="5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114"/>
      <c r="S289" s="114"/>
      <c r="T289" s="113"/>
      <c r="U289" s="113"/>
      <c r="V289" s="113"/>
      <c r="W289" s="113"/>
      <c r="X289" s="113"/>
      <c r="Y289" s="113"/>
      <c r="AY289" s="59" t="str">
        <f t="shared" si="28"/>
        <v/>
      </c>
      <c r="AZ289" s="59" t="str">
        <f t="shared" si="29"/>
        <v/>
      </c>
      <c r="BA289" s="59" t="str">
        <f t="shared" si="30"/>
        <v/>
      </c>
      <c r="BB289" s="59" t="str">
        <f t="shared" si="31"/>
        <v/>
      </c>
      <c r="BC289" s="59" t="str">
        <f t="shared" si="32"/>
        <v/>
      </c>
      <c r="DQ289" s="65"/>
    </row>
    <row r="290" spans="1:121" ht="15" x14ac:dyDescent="0.2">
      <c r="A290" s="74">
        <v>281</v>
      </c>
      <c r="B290" s="345"/>
      <c r="C290" s="55"/>
      <c r="D290" s="55"/>
      <c r="E290" s="55"/>
      <c r="F290" s="5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114"/>
      <c r="S290" s="114"/>
      <c r="T290" s="113"/>
      <c r="U290" s="113"/>
      <c r="V290" s="113"/>
      <c r="W290" s="113"/>
      <c r="X290" s="113"/>
      <c r="Y290" s="113"/>
      <c r="AY290" s="59" t="str">
        <f t="shared" si="28"/>
        <v/>
      </c>
      <c r="AZ290" s="59" t="str">
        <f t="shared" si="29"/>
        <v/>
      </c>
      <c r="BA290" s="59" t="str">
        <f t="shared" si="30"/>
        <v/>
      </c>
      <c r="BB290" s="59" t="str">
        <f t="shared" si="31"/>
        <v/>
      </c>
      <c r="BC290" s="59" t="str">
        <f t="shared" si="32"/>
        <v/>
      </c>
      <c r="DQ290" s="65"/>
    </row>
    <row r="291" spans="1:121" ht="15" x14ac:dyDescent="0.2">
      <c r="A291" s="74">
        <v>282</v>
      </c>
      <c r="B291" s="345"/>
      <c r="C291" s="55"/>
      <c r="D291" s="55"/>
      <c r="E291" s="55"/>
      <c r="F291" s="5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114"/>
      <c r="S291" s="114"/>
      <c r="T291" s="113"/>
      <c r="U291" s="113"/>
      <c r="V291" s="113"/>
      <c r="W291" s="113"/>
      <c r="X291" s="113"/>
      <c r="Y291" s="113"/>
      <c r="AY291" s="59" t="str">
        <f t="shared" si="28"/>
        <v/>
      </c>
      <c r="AZ291" s="59" t="str">
        <f t="shared" si="29"/>
        <v/>
      </c>
      <c r="BA291" s="59" t="str">
        <f t="shared" si="30"/>
        <v/>
      </c>
      <c r="BB291" s="59" t="str">
        <f t="shared" si="31"/>
        <v/>
      </c>
      <c r="BC291" s="59" t="str">
        <f t="shared" si="32"/>
        <v/>
      </c>
      <c r="DQ291" s="65"/>
    </row>
    <row r="292" spans="1:121" ht="15" x14ac:dyDescent="0.2">
      <c r="A292" s="74">
        <v>283</v>
      </c>
      <c r="B292" s="345"/>
      <c r="C292" s="55"/>
      <c r="D292" s="55"/>
      <c r="E292" s="55"/>
      <c r="F292" s="5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114"/>
      <c r="S292" s="114"/>
      <c r="T292" s="113"/>
      <c r="U292" s="113"/>
      <c r="V292" s="113"/>
      <c r="W292" s="113"/>
      <c r="X292" s="113"/>
      <c r="Y292" s="113"/>
      <c r="AY292" s="59" t="str">
        <f t="shared" si="28"/>
        <v/>
      </c>
      <c r="AZ292" s="59" t="str">
        <f t="shared" si="29"/>
        <v/>
      </c>
      <c r="BA292" s="59" t="str">
        <f t="shared" si="30"/>
        <v/>
      </c>
      <c r="BB292" s="59" t="str">
        <f t="shared" si="31"/>
        <v/>
      </c>
      <c r="BC292" s="59" t="str">
        <f t="shared" si="32"/>
        <v/>
      </c>
      <c r="DQ292" s="65"/>
    </row>
    <row r="293" spans="1:121" ht="15" x14ac:dyDescent="0.2">
      <c r="A293" s="74">
        <v>284</v>
      </c>
      <c r="B293" s="345"/>
      <c r="C293" s="55"/>
      <c r="D293" s="55"/>
      <c r="E293" s="55"/>
      <c r="F293" s="5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114"/>
      <c r="S293" s="114"/>
      <c r="T293" s="113"/>
      <c r="U293" s="113"/>
      <c r="V293" s="113"/>
      <c r="W293" s="113"/>
      <c r="X293" s="113"/>
      <c r="Y293" s="113"/>
      <c r="AY293" s="59" t="str">
        <f t="shared" si="28"/>
        <v/>
      </c>
      <c r="AZ293" s="59" t="str">
        <f t="shared" si="29"/>
        <v/>
      </c>
      <c r="BA293" s="59" t="str">
        <f t="shared" si="30"/>
        <v/>
      </c>
      <c r="BB293" s="59" t="str">
        <f t="shared" si="31"/>
        <v/>
      </c>
      <c r="BC293" s="59" t="str">
        <f t="shared" si="32"/>
        <v/>
      </c>
      <c r="DQ293" s="65"/>
    </row>
    <row r="294" spans="1:121" ht="15" x14ac:dyDescent="0.2">
      <c r="A294" s="74">
        <v>285</v>
      </c>
      <c r="B294" s="345"/>
      <c r="C294" s="55"/>
      <c r="D294" s="55"/>
      <c r="E294" s="55"/>
      <c r="F294" s="5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114"/>
      <c r="S294" s="114"/>
      <c r="T294" s="113"/>
      <c r="U294" s="113"/>
      <c r="V294" s="113"/>
      <c r="W294" s="113"/>
      <c r="X294" s="113"/>
      <c r="Y294" s="113"/>
      <c r="AY294" s="59" t="str">
        <f t="shared" si="28"/>
        <v/>
      </c>
      <c r="AZ294" s="59" t="str">
        <f t="shared" si="29"/>
        <v/>
      </c>
      <c r="BA294" s="59" t="str">
        <f t="shared" si="30"/>
        <v/>
      </c>
      <c r="BB294" s="59" t="str">
        <f t="shared" si="31"/>
        <v/>
      </c>
      <c r="BC294" s="59" t="str">
        <f t="shared" si="32"/>
        <v/>
      </c>
      <c r="DQ294" s="65"/>
    </row>
    <row r="295" spans="1:121" ht="15" x14ac:dyDescent="0.2">
      <c r="A295" s="74">
        <v>286</v>
      </c>
      <c r="B295" s="345"/>
      <c r="C295" s="55"/>
      <c r="D295" s="55"/>
      <c r="E295" s="55"/>
      <c r="F295" s="5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114"/>
      <c r="S295" s="114"/>
      <c r="T295" s="113"/>
      <c r="U295" s="113"/>
      <c r="V295" s="113"/>
      <c r="W295" s="113"/>
      <c r="X295" s="113"/>
      <c r="Y295" s="113"/>
      <c r="AY295" s="59" t="str">
        <f t="shared" si="28"/>
        <v/>
      </c>
      <c r="AZ295" s="59" t="str">
        <f t="shared" si="29"/>
        <v/>
      </c>
      <c r="BA295" s="59" t="str">
        <f t="shared" si="30"/>
        <v/>
      </c>
      <c r="BB295" s="59" t="str">
        <f t="shared" si="31"/>
        <v/>
      </c>
      <c r="BC295" s="59" t="str">
        <f t="shared" si="32"/>
        <v/>
      </c>
      <c r="DQ295" s="65"/>
    </row>
    <row r="296" spans="1:121" ht="15" x14ac:dyDescent="0.2">
      <c r="A296" s="74">
        <v>287</v>
      </c>
      <c r="B296" s="345"/>
      <c r="C296" s="55"/>
      <c r="D296" s="55"/>
      <c r="E296" s="55"/>
      <c r="F296" s="5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114"/>
      <c r="S296" s="114"/>
      <c r="T296" s="113"/>
      <c r="U296" s="113"/>
      <c r="V296" s="113"/>
      <c r="W296" s="113"/>
      <c r="X296" s="113"/>
      <c r="Y296" s="113"/>
      <c r="AY296" s="59" t="str">
        <f t="shared" si="28"/>
        <v/>
      </c>
      <c r="AZ296" s="59" t="str">
        <f t="shared" si="29"/>
        <v/>
      </c>
      <c r="BA296" s="59" t="str">
        <f t="shared" si="30"/>
        <v/>
      </c>
      <c r="BB296" s="59" t="str">
        <f t="shared" si="31"/>
        <v/>
      </c>
      <c r="BC296" s="59" t="str">
        <f t="shared" si="32"/>
        <v/>
      </c>
      <c r="DQ296" s="65"/>
    </row>
    <row r="297" spans="1:121" ht="15" x14ac:dyDescent="0.2">
      <c r="A297" s="74">
        <v>288</v>
      </c>
      <c r="B297" s="345"/>
      <c r="C297" s="55"/>
      <c r="D297" s="55"/>
      <c r="E297" s="55"/>
      <c r="F297" s="5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114"/>
      <c r="S297" s="114"/>
      <c r="T297" s="113"/>
      <c r="U297" s="113"/>
      <c r="V297" s="113"/>
      <c r="W297" s="113"/>
      <c r="X297" s="113"/>
      <c r="Y297" s="113"/>
      <c r="AY297" s="59" t="str">
        <f t="shared" si="28"/>
        <v/>
      </c>
      <c r="AZ297" s="59" t="str">
        <f t="shared" si="29"/>
        <v/>
      </c>
      <c r="BA297" s="59" t="str">
        <f t="shared" si="30"/>
        <v/>
      </c>
      <c r="BB297" s="59" t="str">
        <f t="shared" si="31"/>
        <v/>
      </c>
      <c r="BC297" s="59" t="str">
        <f t="shared" si="32"/>
        <v/>
      </c>
      <c r="DQ297" s="65"/>
    </row>
    <row r="298" spans="1:121" ht="15" x14ac:dyDescent="0.2">
      <c r="A298" s="74">
        <v>289</v>
      </c>
      <c r="B298" s="345"/>
      <c r="C298" s="55"/>
      <c r="D298" s="55"/>
      <c r="E298" s="55"/>
      <c r="F298" s="5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114"/>
      <c r="S298" s="114"/>
      <c r="T298" s="113"/>
      <c r="U298" s="113"/>
      <c r="V298" s="113"/>
      <c r="W298" s="113"/>
      <c r="X298" s="113"/>
      <c r="Y298" s="113"/>
      <c r="AY298" s="59" t="str">
        <f t="shared" si="28"/>
        <v/>
      </c>
      <c r="AZ298" s="59" t="str">
        <f t="shared" si="29"/>
        <v/>
      </c>
      <c r="BA298" s="59" t="str">
        <f t="shared" si="30"/>
        <v/>
      </c>
      <c r="BB298" s="59" t="str">
        <f t="shared" si="31"/>
        <v/>
      </c>
      <c r="BC298" s="59" t="str">
        <f t="shared" si="32"/>
        <v/>
      </c>
      <c r="DQ298" s="65"/>
    </row>
    <row r="299" spans="1:121" ht="15" x14ac:dyDescent="0.2">
      <c r="A299" s="74">
        <v>290</v>
      </c>
      <c r="B299" s="345"/>
      <c r="C299" s="55"/>
      <c r="D299" s="55"/>
      <c r="E299" s="55"/>
      <c r="F299" s="5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114"/>
      <c r="S299" s="114"/>
      <c r="T299" s="113"/>
      <c r="U299" s="113"/>
      <c r="V299" s="113"/>
      <c r="W299" s="113"/>
      <c r="X299" s="113"/>
      <c r="Y299" s="113"/>
      <c r="AY299" s="59" t="str">
        <f t="shared" si="28"/>
        <v/>
      </c>
      <c r="AZ299" s="59" t="str">
        <f t="shared" si="29"/>
        <v/>
      </c>
      <c r="BA299" s="59" t="str">
        <f t="shared" si="30"/>
        <v/>
      </c>
      <c r="BB299" s="59" t="str">
        <f t="shared" si="31"/>
        <v/>
      </c>
      <c r="BC299" s="59" t="str">
        <f t="shared" si="32"/>
        <v/>
      </c>
      <c r="DQ299" s="65"/>
    </row>
    <row r="300" spans="1:121" ht="15" x14ac:dyDescent="0.2">
      <c r="A300" s="74">
        <v>291</v>
      </c>
      <c r="B300" s="345"/>
      <c r="C300" s="55"/>
      <c r="D300" s="55"/>
      <c r="E300" s="55"/>
      <c r="F300" s="5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114"/>
      <c r="S300" s="114"/>
      <c r="T300" s="113"/>
      <c r="U300" s="113"/>
      <c r="V300" s="113"/>
      <c r="W300" s="113"/>
      <c r="X300" s="113"/>
      <c r="Y300" s="113"/>
      <c r="AY300" s="59" t="str">
        <f t="shared" si="28"/>
        <v/>
      </c>
      <c r="AZ300" s="59" t="str">
        <f t="shared" si="29"/>
        <v/>
      </c>
      <c r="BA300" s="59" t="str">
        <f t="shared" si="30"/>
        <v/>
      </c>
      <c r="BB300" s="59" t="str">
        <f t="shared" si="31"/>
        <v/>
      </c>
      <c r="BC300" s="59" t="str">
        <f t="shared" si="32"/>
        <v/>
      </c>
      <c r="DQ300" s="65"/>
    </row>
    <row r="301" spans="1:121" ht="15" x14ac:dyDescent="0.2">
      <c r="A301" s="74">
        <v>292</v>
      </c>
      <c r="B301" s="345"/>
      <c r="C301" s="55"/>
      <c r="D301" s="55"/>
      <c r="E301" s="55"/>
      <c r="F301" s="5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114"/>
      <c r="S301" s="114"/>
      <c r="T301" s="113"/>
      <c r="U301" s="113"/>
      <c r="V301" s="113"/>
      <c r="W301" s="113"/>
      <c r="X301" s="113"/>
      <c r="Y301" s="113"/>
      <c r="AY301" s="59" t="str">
        <f t="shared" si="28"/>
        <v/>
      </c>
      <c r="AZ301" s="59" t="str">
        <f t="shared" si="29"/>
        <v/>
      </c>
      <c r="BA301" s="59" t="str">
        <f t="shared" si="30"/>
        <v/>
      </c>
      <c r="BB301" s="59" t="str">
        <f t="shared" si="31"/>
        <v/>
      </c>
      <c r="BC301" s="59" t="str">
        <f t="shared" si="32"/>
        <v/>
      </c>
      <c r="DQ301" s="65"/>
    </row>
    <row r="302" spans="1:121" ht="15" x14ac:dyDescent="0.2">
      <c r="A302" s="74">
        <v>293</v>
      </c>
      <c r="B302" s="345"/>
      <c r="C302" s="55"/>
      <c r="D302" s="55"/>
      <c r="E302" s="55"/>
      <c r="F302" s="5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114"/>
      <c r="S302" s="114"/>
      <c r="T302" s="113"/>
      <c r="U302" s="113"/>
      <c r="V302" s="113"/>
      <c r="W302" s="113"/>
      <c r="X302" s="113"/>
      <c r="Y302" s="113"/>
      <c r="AY302" s="59" t="str">
        <f t="shared" si="28"/>
        <v/>
      </c>
      <c r="AZ302" s="59" t="str">
        <f t="shared" si="29"/>
        <v/>
      </c>
      <c r="BA302" s="59" t="str">
        <f t="shared" si="30"/>
        <v/>
      </c>
      <c r="BB302" s="59" t="str">
        <f t="shared" si="31"/>
        <v/>
      </c>
      <c r="BC302" s="59" t="str">
        <f t="shared" si="32"/>
        <v/>
      </c>
      <c r="DQ302" s="65"/>
    </row>
    <row r="303" spans="1:121" ht="15" x14ac:dyDescent="0.2">
      <c r="A303" s="74">
        <v>294</v>
      </c>
      <c r="B303" s="345"/>
      <c r="C303" s="55"/>
      <c r="D303" s="55"/>
      <c r="E303" s="55"/>
      <c r="F303" s="5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114"/>
      <c r="S303" s="114"/>
      <c r="T303" s="113"/>
      <c r="U303" s="113"/>
      <c r="V303" s="113"/>
      <c r="W303" s="113"/>
      <c r="X303" s="113"/>
      <c r="Y303" s="113"/>
      <c r="AY303" s="59" t="str">
        <f t="shared" si="28"/>
        <v/>
      </c>
      <c r="AZ303" s="59" t="str">
        <f t="shared" si="29"/>
        <v/>
      </c>
      <c r="BA303" s="59" t="str">
        <f t="shared" si="30"/>
        <v/>
      </c>
      <c r="BB303" s="59" t="str">
        <f t="shared" si="31"/>
        <v/>
      </c>
      <c r="BC303" s="59" t="str">
        <f t="shared" si="32"/>
        <v/>
      </c>
      <c r="DQ303" s="65"/>
    </row>
    <row r="304" spans="1:121" ht="15" x14ac:dyDescent="0.2">
      <c r="A304" s="74">
        <v>295</v>
      </c>
      <c r="B304" s="345"/>
      <c r="C304" s="55"/>
      <c r="D304" s="55"/>
      <c r="E304" s="55"/>
      <c r="F304" s="5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114"/>
      <c r="S304" s="114"/>
      <c r="T304" s="113"/>
      <c r="U304" s="113"/>
      <c r="V304" s="113"/>
      <c r="W304" s="113"/>
      <c r="X304" s="113"/>
      <c r="Y304" s="113"/>
      <c r="AY304" s="59" t="str">
        <f t="shared" si="28"/>
        <v/>
      </c>
      <c r="AZ304" s="59" t="str">
        <f t="shared" si="29"/>
        <v/>
      </c>
      <c r="BA304" s="59" t="str">
        <f t="shared" si="30"/>
        <v/>
      </c>
      <c r="BB304" s="59" t="str">
        <f t="shared" si="31"/>
        <v/>
      </c>
      <c r="BC304" s="59" t="str">
        <f t="shared" si="32"/>
        <v/>
      </c>
      <c r="DQ304" s="65"/>
    </row>
    <row r="305" spans="1:121" ht="15" x14ac:dyDescent="0.2">
      <c r="A305" s="74">
        <v>296</v>
      </c>
      <c r="B305" s="345"/>
      <c r="C305" s="55"/>
      <c r="D305" s="55"/>
      <c r="E305" s="55"/>
      <c r="F305" s="5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114"/>
      <c r="S305" s="114"/>
      <c r="T305" s="113"/>
      <c r="U305" s="113"/>
      <c r="V305" s="113"/>
      <c r="W305" s="113"/>
      <c r="X305" s="113"/>
      <c r="Y305" s="113"/>
      <c r="AY305" s="59" t="str">
        <f t="shared" si="28"/>
        <v/>
      </c>
      <c r="AZ305" s="59" t="str">
        <f t="shared" si="29"/>
        <v/>
      </c>
      <c r="BA305" s="59" t="str">
        <f t="shared" si="30"/>
        <v/>
      </c>
      <c r="BB305" s="59" t="str">
        <f t="shared" si="31"/>
        <v/>
      </c>
      <c r="BC305" s="59" t="str">
        <f t="shared" si="32"/>
        <v/>
      </c>
      <c r="DQ305" s="65"/>
    </row>
    <row r="306" spans="1:121" ht="15" x14ac:dyDescent="0.2">
      <c r="A306" s="74">
        <v>297</v>
      </c>
      <c r="B306" s="345"/>
      <c r="C306" s="55"/>
      <c r="D306" s="55"/>
      <c r="E306" s="55"/>
      <c r="F306" s="5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114"/>
      <c r="S306" s="114"/>
      <c r="T306" s="113"/>
      <c r="U306" s="113"/>
      <c r="V306" s="113"/>
      <c r="W306" s="113"/>
      <c r="X306" s="113"/>
      <c r="Y306" s="113"/>
      <c r="AY306" s="59" t="str">
        <f t="shared" si="28"/>
        <v/>
      </c>
      <c r="AZ306" s="59" t="str">
        <f t="shared" si="29"/>
        <v/>
      </c>
      <c r="BA306" s="59" t="str">
        <f t="shared" si="30"/>
        <v/>
      </c>
      <c r="BB306" s="59" t="str">
        <f t="shared" si="31"/>
        <v/>
      </c>
      <c r="BC306" s="59" t="str">
        <f t="shared" si="32"/>
        <v/>
      </c>
      <c r="DQ306" s="65"/>
    </row>
    <row r="307" spans="1:121" ht="15" x14ac:dyDescent="0.2">
      <c r="A307" s="74">
        <v>298</v>
      </c>
      <c r="B307" s="345"/>
      <c r="C307" s="55"/>
      <c r="D307" s="55"/>
      <c r="E307" s="55"/>
      <c r="F307" s="5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114"/>
      <c r="S307" s="114"/>
      <c r="T307" s="113"/>
      <c r="U307" s="113"/>
      <c r="V307" s="113"/>
      <c r="W307" s="113"/>
      <c r="X307" s="113"/>
      <c r="Y307" s="113"/>
      <c r="AY307" s="59" t="str">
        <f t="shared" si="28"/>
        <v/>
      </c>
      <c r="AZ307" s="59" t="str">
        <f t="shared" si="29"/>
        <v/>
      </c>
      <c r="BA307" s="59" t="str">
        <f t="shared" si="30"/>
        <v/>
      </c>
      <c r="BB307" s="59" t="str">
        <f t="shared" si="31"/>
        <v/>
      </c>
      <c r="BC307" s="59" t="str">
        <f t="shared" si="32"/>
        <v/>
      </c>
      <c r="DQ307" s="65"/>
    </row>
    <row r="308" spans="1:121" ht="15" x14ac:dyDescent="0.2">
      <c r="A308" s="74">
        <v>299</v>
      </c>
      <c r="B308" s="345"/>
      <c r="C308" s="55"/>
      <c r="D308" s="55"/>
      <c r="E308" s="55"/>
      <c r="F308" s="5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114"/>
      <c r="S308" s="114"/>
      <c r="T308" s="113"/>
      <c r="U308" s="113"/>
      <c r="V308" s="113"/>
      <c r="W308" s="113"/>
      <c r="X308" s="113"/>
      <c r="Y308" s="113"/>
      <c r="AY308" s="59" t="str">
        <f t="shared" si="28"/>
        <v/>
      </c>
      <c r="AZ308" s="59" t="str">
        <f t="shared" si="29"/>
        <v/>
      </c>
      <c r="BA308" s="59" t="str">
        <f t="shared" si="30"/>
        <v/>
      </c>
      <c r="BB308" s="59" t="str">
        <f t="shared" si="31"/>
        <v/>
      </c>
      <c r="BC308" s="59" t="str">
        <f t="shared" si="32"/>
        <v/>
      </c>
      <c r="DQ308" s="65"/>
    </row>
    <row r="309" spans="1:121" ht="15" x14ac:dyDescent="0.2">
      <c r="A309" s="74">
        <v>300</v>
      </c>
      <c r="B309" s="345"/>
      <c r="C309" s="55"/>
      <c r="D309" s="55"/>
      <c r="E309" s="55"/>
      <c r="F309" s="5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114"/>
      <c r="S309" s="114"/>
      <c r="T309" s="113"/>
      <c r="U309" s="113"/>
      <c r="V309" s="113"/>
      <c r="W309" s="113"/>
      <c r="X309" s="113"/>
      <c r="Y309" s="113"/>
      <c r="AY309" s="59" t="str">
        <f t="shared" si="28"/>
        <v/>
      </c>
      <c r="AZ309" s="59" t="str">
        <f t="shared" si="29"/>
        <v/>
      </c>
      <c r="BA309" s="59" t="str">
        <f t="shared" si="30"/>
        <v/>
      </c>
      <c r="BB309" s="59" t="str">
        <f t="shared" si="31"/>
        <v/>
      </c>
      <c r="BC309" s="59" t="str">
        <f t="shared" si="32"/>
        <v/>
      </c>
      <c r="DQ309" s="65"/>
    </row>
    <row r="310" spans="1:121" ht="15" x14ac:dyDescent="0.2">
      <c r="A310" s="74">
        <v>301</v>
      </c>
      <c r="B310" s="345"/>
      <c r="C310" s="55"/>
      <c r="D310" s="55"/>
      <c r="E310" s="55"/>
      <c r="F310" s="5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114"/>
      <c r="S310" s="114"/>
      <c r="T310" s="113"/>
      <c r="U310" s="113"/>
      <c r="V310" s="113"/>
      <c r="W310" s="113"/>
      <c r="X310" s="113"/>
      <c r="Y310" s="113"/>
      <c r="AY310" s="59" t="str">
        <f t="shared" si="28"/>
        <v/>
      </c>
      <c r="AZ310" s="59" t="str">
        <f t="shared" si="29"/>
        <v/>
      </c>
      <c r="BA310" s="59" t="str">
        <f t="shared" si="30"/>
        <v/>
      </c>
      <c r="BB310" s="59" t="str">
        <f t="shared" si="31"/>
        <v/>
      </c>
      <c r="BC310" s="59" t="str">
        <f t="shared" si="32"/>
        <v/>
      </c>
      <c r="DQ310" s="65"/>
    </row>
    <row r="311" spans="1:121" ht="15" x14ac:dyDescent="0.2">
      <c r="A311" s="74">
        <v>302</v>
      </c>
      <c r="B311" s="345"/>
      <c r="C311" s="55"/>
      <c r="D311" s="55"/>
      <c r="E311" s="55"/>
      <c r="F311" s="5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114"/>
      <c r="S311" s="114"/>
      <c r="T311" s="113"/>
      <c r="U311" s="113"/>
      <c r="V311" s="113"/>
      <c r="W311" s="113"/>
      <c r="X311" s="113"/>
      <c r="Y311" s="113"/>
      <c r="AY311" s="59" t="str">
        <f t="shared" si="28"/>
        <v/>
      </c>
      <c r="AZ311" s="59" t="str">
        <f t="shared" si="29"/>
        <v/>
      </c>
      <c r="BA311" s="59" t="str">
        <f t="shared" si="30"/>
        <v/>
      </c>
      <c r="BB311" s="59" t="str">
        <f t="shared" si="31"/>
        <v/>
      </c>
      <c r="BC311" s="59" t="str">
        <f t="shared" si="32"/>
        <v/>
      </c>
      <c r="DQ311" s="65"/>
    </row>
    <row r="312" spans="1:121" ht="15" x14ac:dyDescent="0.2">
      <c r="A312" s="74">
        <v>303</v>
      </c>
      <c r="B312" s="345"/>
      <c r="C312" s="55"/>
      <c r="D312" s="55"/>
      <c r="E312" s="55"/>
      <c r="F312" s="5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114"/>
      <c r="S312" s="114"/>
      <c r="T312" s="113"/>
      <c r="U312" s="113"/>
      <c r="V312" s="113"/>
      <c r="W312" s="113"/>
      <c r="X312" s="113"/>
      <c r="Y312" s="113"/>
      <c r="AY312" s="59" t="str">
        <f t="shared" si="28"/>
        <v/>
      </c>
      <c r="AZ312" s="59" t="str">
        <f t="shared" si="29"/>
        <v/>
      </c>
      <c r="BA312" s="59" t="str">
        <f t="shared" si="30"/>
        <v/>
      </c>
      <c r="BB312" s="59" t="str">
        <f t="shared" si="31"/>
        <v/>
      </c>
      <c r="BC312" s="59" t="str">
        <f t="shared" si="32"/>
        <v/>
      </c>
      <c r="DQ312" s="65"/>
    </row>
    <row r="313" spans="1:121" ht="15" x14ac:dyDescent="0.2">
      <c r="A313" s="74">
        <v>304</v>
      </c>
      <c r="B313" s="345"/>
      <c r="C313" s="55"/>
      <c r="D313" s="55"/>
      <c r="E313" s="55"/>
      <c r="F313" s="5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114"/>
      <c r="S313" s="114"/>
      <c r="T313" s="113"/>
      <c r="U313" s="113"/>
      <c r="V313" s="113"/>
      <c r="W313" s="113"/>
      <c r="X313" s="113"/>
      <c r="Y313" s="113"/>
      <c r="AY313" s="59" t="str">
        <f t="shared" si="28"/>
        <v/>
      </c>
      <c r="AZ313" s="59" t="str">
        <f t="shared" si="29"/>
        <v/>
      </c>
      <c r="BA313" s="59" t="str">
        <f t="shared" si="30"/>
        <v/>
      </c>
      <c r="BB313" s="59" t="str">
        <f t="shared" si="31"/>
        <v/>
      </c>
      <c r="BC313" s="59" t="str">
        <f t="shared" si="32"/>
        <v/>
      </c>
      <c r="DQ313" s="65"/>
    </row>
    <row r="314" spans="1:121" ht="15" x14ac:dyDescent="0.2">
      <c r="A314" s="74">
        <v>305</v>
      </c>
      <c r="B314" s="345"/>
      <c r="C314" s="55"/>
      <c r="D314" s="55"/>
      <c r="E314" s="55"/>
      <c r="F314" s="5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114"/>
      <c r="S314" s="114"/>
      <c r="T314" s="113"/>
      <c r="U314" s="113"/>
      <c r="V314" s="113"/>
      <c r="W314" s="113"/>
      <c r="X314" s="113"/>
      <c r="Y314" s="113"/>
      <c r="AY314" s="59" t="str">
        <f t="shared" si="28"/>
        <v/>
      </c>
      <c r="AZ314" s="59" t="str">
        <f t="shared" si="29"/>
        <v/>
      </c>
      <c r="BA314" s="59" t="str">
        <f t="shared" si="30"/>
        <v/>
      </c>
      <c r="BB314" s="59" t="str">
        <f t="shared" si="31"/>
        <v/>
      </c>
      <c r="BC314" s="59" t="str">
        <f t="shared" si="32"/>
        <v/>
      </c>
      <c r="DQ314" s="65"/>
    </row>
    <row r="315" spans="1:121" ht="15" x14ac:dyDescent="0.2">
      <c r="A315" s="74">
        <v>306</v>
      </c>
      <c r="B315" s="345"/>
      <c r="C315" s="55"/>
      <c r="D315" s="55"/>
      <c r="E315" s="55"/>
      <c r="F315" s="5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114"/>
      <c r="S315" s="114"/>
      <c r="T315" s="113"/>
      <c r="U315" s="113"/>
      <c r="V315" s="113"/>
      <c r="W315" s="113"/>
      <c r="X315" s="113"/>
      <c r="Y315" s="113"/>
      <c r="AY315" s="59" t="str">
        <f t="shared" si="28"/>
        <v/>
      </c>
      <c r="AZ315" s="59" t="str">
        <f t="shared" si="29"/>
        <v/>
      </c>
      <c r="BA315" s="59" t="str">
        <f t="shared" si="30"/>
        <v/>
      </c>
      <c r="BB315" s="59" t="str">
        <f t="shared" si="31"/>
        <v/>
      </c>
      <c r="BC315" s="59" t="str">
        <f t="shared" si="32"/>
        <v/>
      </c>
      <c r="DQ315" s="65"/>
    </row>
    <row r="316" spans="1:121" ht="15" x14ac:dyDescent="0.2">
      <c r="A316" s="74">
        <v>307</v>
      </c>
      <c r="B316" s="345"/>
      <c r="C316" s="55"/>
      <c r="D316" s="55"/>
      <c r="E316" s="55"/>
      <c r="F316" s="5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114"/>
      <c r="S316" s="114"/>
      <c r="T316" s="113"/>
      <c r="U316" s="113"/>
      <c r="V316" s="113"/>
      <c r="W316" s="113"/>
      <c r="X316" s="113"/>
      <c r="Y316" s="113"/>
      <c r="AY316" s="59" t="str">
        <f t="shared" si="28"/>
        <v/>
      </c>
      <c r="AZ316" s="59" t="str">
        <f t="shared" si="29"/>
        <v/>
      </c>
      <c r="BA316" s="59" t="str">
        <f t="shared" si="30"/>
        <v/>
      </c>
      <c r="BB316" s="59" t="str">
        <f t="shared" si="31"/>
        <v/>
      </c>
      <c r="BC316" s="59" t="str">
        <f t="shared" si="32"/>
        <v/>
      </c>
      <c r="DQ316" s="65"/>
    </row>
    <row r="317" spans="1:121" ht="15" x14ac:dyDescent="0.2">
      <c r="A317" s="74">
        <v>308</v>
      </c>
      <c r="B317" s="345"/>
      <c r="C317" s="55"/>
      <c r="D317" s="55"/>
      <c r="E317" s="55"/>
      <c r="F317" s="5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114"/>
      <c r="S317" s="114"/>
      <c r="T317" s="113"/>
      <c r="U317" s="113"/>
      <c r="V317" s="113"/>
      <c r="W317" s="113"/>
      <c r="X317" s="113"/>
      <c r="Y317" s="113"/>
      <c r="AY317" s="59" t="str">
        <f t="shared" si="28"/>
        <v/>
      </c>
      <c r="AZ317" s="59" t="str">
        <f t="shared" si="29"/>
        <v/>
      </c>
      <c r="BA317" s="59" t="str">
        <f t="shared" si="30"/>
        <v/>
      </c>
      <c r="BB317" s="59" t="str">
        <f t="shared" si="31"/>
        <v/>
      </c>
      <c r="BC317" s="59" t="str">
        <f t="shared" si="32"/>
        <v/>
      </c>
      <c r="DQ317" s="65"/>
    </row>
    <row r="318" spans="1:121" ht="15" x14ac:dyDescent="0.2">
      <c r="A318" s="74">
        <v>309</v>
      </c>
      <c r="B318" s="345"/>
      <c r="C318" s="55"/>
      <c r="D318" s="55"/>
      <c r="E318" s="55"/>
      <c r="F318" s="5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114"/>
      <c r="S318" s="114"/>
      <c r="T318" s="113"/>
      <c r="U318" s="113"/>
      <c r="V318" s="113"/>
      <c r="W318" s="113"/>
      <c r="X318" s="113"/>
      <c r="Y318" s="113"/>
      <c r="AY318" s="59" t="str">
        <f t="shared" si="28"/>
        <v/>
      </c>
      <c r="AZ318" s="59" t="str">
        <f t="shared" si="29"/>
        <v/>
      </c>
      <c r="BA318" s="59" t="str">
        <f t="shared" si="30"/>
        <v/>
      </c>
      <c r="BB318" s="59" t="str">
        <f t="shared" si="31"/>
        <v/>
      </c>
      <c r="BC318" s="59" t="str">
        <f t="shared" si="32"/>
        <v/>
      </c>
      <c r="DQ318" s="65"/>
    </row>
    <row r="319" spans="1:121" ht="15" x14ac:dyDescent="0.2">
      <c r="A319" s="74">
        <v>310</v>
      </c>
      <c r="B319" s="345"/>
      <c r="C319" s="55"/>
      <c r="D319" s="55"/>
      <c r="E319" s="55"/>
      <c r="F319" s="5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114"/>
      <c r="S319" s="114"/>
      <c r="T319" s="113"/>
      <c r="U319" s="113"/>
      <c r="V319" s="113"/>
      <c r="W319" s="113"/>
      <c r="X319" s="113"/>
      <c r="Y319" s="113"/>
      <c r="AY319" s="59" t="str">
        <f t="shared" si="28"/>
        <v/>
      </c>
      <c r="AZ319" s="59" t="str">
        <f t="shared" si="29"/>
        <v/>
      </c>
      <c r="BA319" s="59" t="str">
        <f t="shared" si="30"/>
        <v/>
      </c>
      <c r="BB319" s="59" t="str">
        <f t="shared" si="31"/>
        <v/>
      </c>
      <c r="BC319" s="59" t="str">
        <f t="shared" si="32"/>
        <v/>
      </c>
      <c r="DQ319" s="65"/>
    </row>
    <row r="320" spans="1:121" ht="15" x14ac:dyDescent="0.2">
      <c r="A320" s="74">
        <v>311</v>
      </c>
      <c r="B320" s="345"/>
      <c r="C320" s="55"/>
      <c r="D320" s="55"/>
      <c r="E320" s="55"/>
      <c r="F320" s="5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114"/>
      <c r="S320" s="114"/>
      <c r="T320" s="113"/>
      <c r="U320" s="113"/>
      <c r="V320" s="113"/>
      <c r="W320" s="113"/>
      <c r="X320" s="113"/>
      <c r="Y320" s="113"/>
      <c r="AY320" s="59" t="str">
        <f t="shared" si="28"/>
        <v/>
      </c>
      <c r="AZ320" s="59" t="str">
        <f t="shared" si="29"/>
        <v/>
      </c>
      <c r="BA320" s="59" t="str">
        <f t="shared" si="30"/>
        <v/>
      </c>
      <c r="BB320" s="59" t="str">
        <f t="shared" si="31"/>
        <v/>
      </c>
      <c r="BC320" s="59" t="str">
        <f t="shared" si="32"/>
        <v/>
      </c>
      <c r="DQ320" s="65"/>
    </row>
    <row r="321" spans="1:121" ht="15" x14ac:dyDescent="0.2">
      <c r="A321" s="74">
        <v>312</v>
      </c>
      <c r="B321" s="345"/>
      <c r="C321" s="55"/>
      <c r="D321" s="55"/>
      <c r="E321" s="55"/>
      <c r="F321" s="5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114"/>
      <c r="S321" s="114"/>
      <c r="T321" s="113"/>
      <c r="U321" s="113"/>
      <c r="V321" s="113"/>
      <c r="W321" s="113"/>
      <c r="X321" s="113"/>
      <c r="Y321" s="113"/>
      <c r="AY321" s="59" t="str">
        <f t="shared" si="28"/>
        <v/>
      </c>
      <c r="AZ321" s="59" t="str">
        <f t="shared" si="29"/>
        <v/>
      </c>
      <c r="BA321" s="59" t="str">
        <f t="shared" si="30"/>
        <v/>
      </c>
      <c r="BB321" s="59" t="str">
        <f t="shared" si="31"/>
        <v/>
      </c>
      <c r="BC321" s="59" t="str">
        <f t="shared" si="32"/>
        <v/>
      </c>
      <c r="DQ321" s="65"/>
    </row>
    <row r="322" spans="1:121" ht="15" x14ac:dyDescent="0.2">
      <c r="A322" s="74">
        <v>313</v>
      </c>
      <c r="B322" s="345"/>
      <c r="C322" s="55"/>
      <c r="D322" s="55"/>
      <c r="E322" s="55"/>
      <c r="F322" s="5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114"/>
      <c r="S322" s="114"/>
      <c r="T322" s="113"/>
      <c r="U322" s="113"/>
      <c r="V322" s="113"/>
      <c r="W322" s="113"/>
      <c r="X322" s="113"/>
      <c r="Y322" s="113"/>
      <c r="AY322" s="59" t="str">
        <f t="shared" si="28"/>
        <v/>
      </c>
      <c r="AZ322" s="59" t="str">
        <f t="shared" si="29"/>
        <v/>
      </c>
      <c r="BA322" s="59" t="str">
        <f t="shared" si="30"/>
        <v/>
      </c>
      <c r="BB322" s="59" t="str">
        <f t="shared" si="31"/>
        <v/>
      </c>
      <c r="BC322" s="59" t="str">
        <f t="shared" si="32"/>
        <v/>
      </c>
      <c r="DQ322" s="65"/>
    </row>
    <row r="323" spans="1:121" ht="15" x14ac:dyDescent="0.2">
      <c r="A323" s="74">
        <v>314</v>
      </c>
      <c r="B323" s="345"/>
      <c r="C323" s="55"/>
      <c r="D323" s="55"/>
      <c r="E323" s="55"/>
      <c r="F323" s="5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114"/>
      <c r="S323" s="114"/>
      <c r="T323" s="113"/>
      <c r="U323" s="113"/>
      <c r="V323" s="113"/>
      <c r="W323" s="113"/>
      <c r="X323" s="113"/>
      <c r="Y323" s="113"/>
      <c r="AY323" s="59" t="str">
        <f t="shared" si="28"/>
        <v/>
      </c>
      <c r="AZ323" s="59" t="str">
        <f t="shared" si="29"/>
        <v/>
      </c>
      <c r="BA323" s="59" t="str">
        <f t="shared" si="30"/>
        <v/>
      </c>
      <c r="BB323" s="59" t="str">
        <f t="shared" si="31"/>
        <v/>
      </c>
      <c r="BC323" s="59" t="str">
        <f t="shared" si="32"/>
        <v/>
      </c>
      <c r="DQ323" s="65"/>
    </row>
    <row r="324" spans="1:121" ht="15" x14ac:dyDescent="0.2">
      <c r="A324" s="74">
        <v>315</v>
      </c>
      <c r="B324" s="345"/>
      <c r="C324" s="55"/>
      <c r="D324" s="55"/>
      <c r="E324" s="55"/>
      <c r="F324" s="5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114"/>
      <c r="S324" s="114"/>
      <c r="T324" s="113"/>
      <c r="U324" s="113"/>
      <c r="V324" s="113"/>
      <c r="W324" s="113"/>
      <c r="X324" s="113"/>
      <c r="Y324" s="113"/>
      <c r="AY324" s="59" t="str">
        <f t="shared" si="28"/>
        <v/>
      </c>
      <c r="AZ324" s="59" t="str">
        <f t="shared" si="29"/>
        <v/>
      </c>
      <c r="BA324" s="59" t="str">
        <f t="shared" si="30"/>
        <v/>
      </c>
      <c r="BB324" s="59" t="str">
        <f t="shared" si="31"/>
        <v/>
      </c>
      <c r="BC324" s="59" t="str">
        <f t="shared" si="32"/>
        <v/>
      </c>
      <c r="DQ324" s="65"/>
    </row>
    <row r="325" spans="1:121" ht="15" x14ac:dyDescent="0.2">
      <c r="A325" s="74">
        <v>316</v>
      </c>
      <c r="B325" s="345"/>
      <c r="C325" s="55"/>
      <c r="D325" s="55"/>
      <c r="E325" s="55"/>
      <c r="F325" s="5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114"/>
      <c r="S325" s="114"/>
      <c r="T325" s="113"/>
      <c r="U325" s="113"/>
      <c r="V325" s="113"/>
      <c r="W325" s="113"/>
      <c r="X325" s="113"/>
      <c r="Y325" s="113"/>
      <c r="AY325" s="59" t="str">
        <f t="shared" si="28"/>
        <v/>
      </c>
      <c r="AZ325" s="59" t="str">
        <f t="shared" si="29"/>
        <v/>
      </c>
      <c r="BA325" s="59" t="str">
        <f t="shared" si="30"/>
        <v/>
      </c>
      <c r="BB325" s="59" t="str">
        <f t="shared" si="31"/>
        <v/>
      </c>
      <c r="BC325" s="59" t="str">
        <f t="shared" si="32"/>
        <v/>
      </c>
      <c r="DQ325" s="65"/>
    </row>
    <row r="326" spans="1:121" ht="15" x14ac:dyDescent="0.2">
      <c r="A326" s="74">
        <v>317</v>
      </c>
      <c r="B326" s="345"/>
      <c r="C326" s="55"/>
      <c r="D326" s="55"/>
      <c r="E326" s="55"/>
      <c r="F326" s="5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114"/>
      <c r="S326" s="114"/>
      <c r="T326" s="113"/>
      <c r="U326" s="113"/>
      <c r="V326" s="113"/>
      <c r="W326" s="113"/>
      <c r="X326" s="113"/>
      <c r="Y326" s="113"/>
      <c r="AY326" s="59" t="str">
        <f t="shared" si="28"/>
        <v/>
      </c>
      <c r="AZ326" s="59" t="str">
        <f t="shared" si="29"/>
        <v/>
      </c>
      <c r="BA326" s="59" t="str">
        <f t="shared" si="30"/>
        <v/>
      </c>
      <c r="BB326" s="59" t="str">
        <f t="shared" si="31"/>
        <v/>
      </c>
      <c r="BC326" s="59" t="str">
        <f t="shared" si="32"/>
        <v/>
      </c>
      <c r="DQ326" s="65"/>
    </row>
    <row r="327" spans="1:121" ht="15" x14ac:dyDescent="0.2">
      <c r="A327" s="74">
        <v>318</v>
      </c>
      <c r="B327" s="345"/>
      <c r="C327" s="55"/>
      <c r="D327" s="55"/>
      <c r="E327" s="55"/>
      <c r="F327" s="5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114"/>
      <c r="S327" s="114"/>
      <c r="T327" s="113"/>
      <c r="U327" s="113"/>
      <c r="V327" s="113"/>
      <c r="W327" s="113"/>
      <c r="X327" s="113"/>
      <c r="Y327" s="113"/>
      <c r="AY327" s="59" t="str">
        <f t="shared" si="28"/>
        <v/>
      </c>
      <c r="AZ327" s="59" t="str">
        <f t="shared" si="29"/>
        <v/>
      </c>
      <c r="BA327" s="59" t="str">
        <f t="shared" si="30"/>
        <v/>
      </c>
      <c r="BB327" s="59" t="str">
        <f t="shared" si="31"/>
        <v/>
      </c>
      <c r="BC327" s="59" t="str">
        <f t="shared" si="32"/>
        <v/>
      </c>
      <c r="DQ327" s="65"/>
    </row>
    <row r="328" spans="1:121" ht="15" x14ac:dyDescent="0.2">
      <c r="A328" s="74">
        <v>319</v>
      </c>
      <c r="B328" s="345"/>
      <c r="C328" s="55"/>
      <c r="D328" s="55"/>
      <c r="E328" s="55"/>
      <c r="F328" s="5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114"/>
      <c r="S328" s="114"/>
      <c r="T328" s="113"/>
      <c r="U328" s="113"/>
      <c r="V328" s="113"/>
      <c r="W328" s="113"/>
      <c r="X328" s="113"/>
      <c r="Y328" s="113"/>
      <c r="AY328" s="59" t="str">
        <f t="shared" si="28"/>
        <v/>
      </c>
      <c r="AZ328" s="59" t="str">
        <f t="shared" si="29"/>
        <v/>
      </c>
      <c r="BA328" s="59" t="str">
        <f t="shared" si="30"/>
        <v/>
      </c>
      <c r="BB328" s="59" t="str">
        <f t="shared" si="31"/>
        <v/>
      </c>
      <c r="BC328" s="59" t="str">
        <f t="shared" si="32"/>
        <v/>
      </c>
      <c r="DQ328" s="65"/>
    </row>
    <row r="329" spans="1:121" ht="15" x14ac:dyDescent="0.2">
      <c r="A329" s="74">
        <v>320</v>
      </c>
      <c r="B329" s="345"/>
      <c r="C329" s="55"/>
      <c r="D329" s="55"/>
      <c r="E329" s="55"/>
      <c r="F329" s="5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114"/>
      <c r="S329" s="114"/>
      <c r="T329" s="113"/>
      <c r="U329" s="113"/>
      <c r="V329" s="113"/>
      <c r="W329" s="113"/>
      <c r="X329" s="113"/>
      <c r="Y329" s="113"/>
      <c r="AY329" s="59" t="str">
        <f t="shared" si="28"/>
        <v/>
      </c>
      <c r="AZ329" s="59" t="str">
        <f t="shared" si="29"/>
        <v/>
      </c>
      <c r="BA329" s="59" t="str">
        <f t="shared" si="30"/>
        <v/>
      </c>
      <c r="BB329" s="59" t="str">
        <f t="shared" si="31"/>
        <v/>
      </c>
      <c r="BC329" s="59" t="str">
        <f t="shared" si="32"/>
        <v/>
      </c>
      <c r="DQ329" s="65"/>
    </row>
    <row r="330" spans="1:121" ht="15" x14ac:dyDescent="0.2">
      <c r="A330" s="74">
        <v>321</v>
      </c>
      <c r="B330" s="345"/>
      <c r="C330" s="55"/>
      <c r="D330" s="55"/>
      <c r="E330" s="55"/>
      <c r="F330" s="5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114"/>
      <c r="S330" s="114"/>
      <c r="T330" s="113"/>
      <c r="U330" s="113"/>
      <c r="V330" s="113"/>
      <c r="W330" s="113"/>
      <c r="X330" s="113"/>
      <c r="Y330" s="113"/>
      <c r="AY330" s="59" t="str">
        <f t="shared" si="28"/>
        <v/>
      </c>
      <c r="AZ330" s="59" t="str">
        <f t="shared" si="29"/>
        <v/>
      </c>
      <c r="BA330" s="59" t="str">
        <f t="shared" si="30"/>
        <v/>
      </c>
      <c r="BB330" s="59" t="str">
        <f t="shared" si="31"/>
        <v/>
      </c>
      <c r="BC330" s="59" t="str">
        <f t="shared" si="32"/>
        <v/>
      </c>
      <c r="DQ330" s="65"/>
    </row>
    <row r="331" spans="1:121" ht="15" x14ac:dyDescent="0.2">
      <c r="A331" s="74">
        <v>322</v>
      </c>
      <c r="B331" s="345"/>
      <c r="C331" s="55"/>
      <c r="D331" s="55"/>
      <c r="E331" s="55"/>
      <c r="F331" s="5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114"/>
      <c r="S331" s="114"/>
      <c r="T331" s="113"/>
      <c r="U331" s="113"/>
      <c r="V331" s="113"/>
      <c r="W331" s="113"/>
      <c r="X331" s="113"/>
      <c r="Y331" s="113"/>
      <c r="AY331" s="59" t="str">
        <f t="shared" ref="AY331:AY394" si="33">IF(B331="","",_xlfn.RANK.AVG(B331,$B$10:$B$1009,1))</f>
        <v/>
      </c>
      <c r="AZ331" s="59" t="str">
        <f t="shared" ref="AZ331:AZ394" si="34">IF(C331="","",_xlfn.RANK.AVG(C331,$C$10:$C$1009,1))</f>
        <v/>
      </c>
      <c r="BA331" s="59" t="str">
        <f t="shared" ref="BA331:BA394" si="35">IF(D331="","",_xlfn.RANK.AVG(D331,$D$10:$D$1009,1))</f>
        <v/>
      </c>
      <c r="BB331" s="59" t="str">
        <f t="shared" ref="BB331:BB394" si="36">IF(E331="","",_xlfn.RANK.AVG(E331,$E$10:$E$1009,1))</f>
        <v/>
      </c>
      <c r="BC331" s="59" t="str">
        <f t="shared" ref="BC331:BC394" si="37">IF(F331="","",_xlfn.RANK.AVG(F331,$F$10:$F$1009,1))</f>
        <v/>
      </c>
      <c r="DQ331" s="65"/>
    </row>
    <row r="332" spans="1:121" ht="15" x14ac:dyDescent="0.2">
      <c r="A332" s="74">
        <v>323</v>
      </c>
      <c r="B332" s="345"/>
      <c r="C332" s="55"/>
      <c r="D332" s="55"/>
      <c r="E332" s="55"/>
      <c r="F332" s="5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114"/>
      <c r="S332" s="114"/>
      <c r="T332" s="113"/>
      <c r="U332" s="113"/>
      <c r="V332" s="113"/>
      <c r="W332" s="113"/>
      <c r="X332" s="113"/>
      <c r="Y332" s="113"/>
      <c r="AY332" s="59" t="str">
        <f t="shared" si="33"/>
        <v/>
      </c>
      <c r="AZ332" s="59" t="str">
        <f t="shared" si="34"/>
        <v/>
      </c>
      <c r="BA332" s="59" t="str">
        <f t="shared" si="35"/>
        <v/>
      </c>
      <c r="BB332" s="59" t="str">
        <f t="shared" si="36"/>
        <v/>
      </c>
      <c r="BC332" s="59" t="str">
        <f t="shared" si="37"/>
        <v/>
      </c>
      <c r="DQ332" s="65"/>
    </row>
    <row r="333" spans="1:121" ht="15" x14ac:dyDescent="0.2">
      <c r="A333" s="74">
        <v>324</v>
      </c>
      <c r="B333" s="345"/>
      <c r="C333" s="55"/>
      <c r="D333" s="55"/>
      <c r="E333" s="55"/>
      <c r="F333" s="5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114"/>
      <c r="S333" s="114"/>
      <c r="T333" s="113"/>
      <c r="U333" s="113"/>
      <c r="V333" s="113"/>
      <c r="W333" s="113"/>
      <c r="X333" s="113"/>
      <c r="Y333" s="113"/>
      <c r="AY333" s="59" t="str">
        <f t="shared" si="33"/>
        <v/>
      </c>
      <c r="AZ333" s="59" t="str">
        <f t="shared" si="34"/>
        <v/>
      </c>
      <c r="BA333" s="59" t="str">
        <f t="shared" si="35"/>
        <v/>
      </c>
      <c r="BB333" s="59" t="str">
        <f t="shared" si="36"/>
        <v/>
      </c>
      <c r="BC333" s="59" t="str">
        <f t="shared" si="37"/>
        <v/>
      </c>
      <c r="DQ333" s="65"/>
    </row>
    <row r="334" spans="1:121" ht="15" x14ac:dyDescent="0.2">
      <c r="A334" s="74">
        <v>325</v>
      </c>
      <c r="B334" s="345"/>
      <c r="C334" s="55"/>
      <c r="D334" s="55"/>
      <c r="E334" s="55"/>
      <c r="F334" s="5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114"/>
      <c r="S334" s="114"/>
      <c r="T334" s="113"/>
      <c r="U334" s="113"/>
      <c r="V334" s="113"/>
      <c r="W334" s="113"/>
      <c r="X334" s="113"/>
      <c r="Y334" s="113"/>
      <c r="AY334" s="59" t="str">
        <f t="shared" si="33"/>
        <v/>
      </c>
      <c r="AZ334" s="59" t="str">
        <f t="shared" si="34"/>
        <v/>
      </c>
      <c r="BA334" s="59" t="str">
        <f t="shared" si="35"/>
        <v/>
      </c>
      <c r="BB334" s="59" t="str">
        <f t="shared" si="36"/>
        <v/>
      </c>
      <c r="BC334" s="59" t="str">
        <f t="shared" si="37"/>
        <v/>
      </c>
      <c r="DQ334" s="65"/>
    </row>
    <row r="335" spans="1:121" ht="15" x14ac:dyDescent="0.2">
      <c r="A335" s="74">
        <v>326</v>
      </c>
      <c r="B335" s="345"/>
      <c r="C335" s="55"/>
      <c r="D335" s="55"/>
      <c r="E335" s="55"/>
      <c r="F335" s="5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114"/>
      <c r="S335" s="114"/>
      <c r="T335" s="113"/>
      <c r="U335" s="113"/>
      <c r="V335" s="113"/>
      <c r="W335" s="113"/>
      <c r="X335" s="113"/>
      <c r="Y335" s="113"/>
      <c r="AY335" s="59" t="str">
        <f t="shared" si="33"/>
        <v/>
      </c>
      <c r="AZ335" s="59" t="str">
        <f t="shared" si="34"/>
        <v/>
      </c>
      <c r="BA335" s="59" t="str">
        <f t="shared" si="35"/>
        <v/>
      </c>
      <c r="BB335" s="59" t="str">
        <f t="shared" si="36"/>
        <v/>
      </c>
      <c r="BC335" s="59" t="str">
        <f t="shared" si="37"/>
        <v/>
      </c>
      <c r="DQ335" s="65"/>
    </row>
    <row r="336" spans="1:121" ht="15" x14ac:dyDescent="0.2">
      <c r="A336" s="74">
        <v>327</v>
      </c>
      <c r="B336" s="345"/>
      <c r="C336" s="55"/>
      <c r="D336" s="55"/>
      <c r="E336" s="55"/>
      <c r="F336" s="5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114"/>
      <c r="S336" s="114"/>
      <c r="T336" s="113"/>
      <c r="U336" s="113"/>
      <c r="V336" s="113"/>
      <c r="W336" s="113"/>
      <c r="X336" s="113"/>
      <c r="Y336" s="113"/>
      <c r="AY336" s="59" t="str">
        <f t="shared" si="33"/>
        <v/>
      </c>
      <c r="AZ336" s="59" t="str">
        <f t="shared" si="34"/>
        <v/>
      </c>
      <c r="BA336" s="59" t="str">
        <f t="shared" si="35"/>
        <v/>
      </c>
      <c r="BB336" s="59" t="str">
        <f t="shared" si="36"/>
        <v/>
      </c>
      <c r="BC336" s="59" t="str">
        <f t="shared" si="37"/>
        <v/>
      </c>
      <c r="DQ336" s="65"/>
    </row>
    <row r="337" spans="1:121" ht="15" x14ac:dyDescent="0.2">
      <c r="A337" s="74">
        <v>328</v>
      </c>
      <c r="B337" s="345"/>
      <c r="C337" s="55"/>
      <c r="D337" s="55"/>
      <c r="E337" s="55"/>
      <c r="F337" s="5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114"/>
      <c r="S337" s="114"/>
      <c r="T337" s="113"/>
      <c r="U337" s="113"/>
      <c r="V337" s="113"/>
      <c r="W337" s="113"/>
      <c r="X337" s="113"/>
      <c r="Y337" s="113"/>
      <c r="AY337" s="59" t="str">
        <f t="shared" si="33"/>
        <v/>
      </c>
      <c r="AZ337" s="59" t="str">
        <f t="shared" si="34"/>
        <v/>
      </c>
      <c r="BA337" s="59" t="str">
        <f t="shared" si="35"/>
        <v/>
      </c>
      <c r="BB337" s="59" t="str">
        <f t="shared" si="36"/>
        <v/>
      </c>
      <c r="BC337" s="59" t="str">
        <f t="shared" si="37"/>
        <v/>
      </c>
      <c r="DQ337" s="65"/>
    </row>
    <row r="338" spans="1:121" ht="15" x14ac:dyDescent="0.2">
      <c r="A338" s="74">
        <v>329</v>
      </c>
      <c r="B338" s="345"/>
      <c r="C338" s="55"/>
      <c r="D338" s="55"/>
      <c r="E338" s="55"/>
      <c r="F338" s="5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114"/>
      <c r="S338" s="114"/>
      <c r="T338" s="113"/>
      <c r="U338" s="113"/>
      <c r="V338" s="113"/>
      <c r="W338" s="113"/>
      <c r="X338" s="113"/>
      <c r="Y338" s="113"/>
      <c r="AY338" s="59" t="str">
        <f t="shared" si="33"/>
        <v/>
      </c>
      <c r="AZ338" s="59" t="str">
        <f t="shared" si="34"/>
        <v/>
      </c>
      <c r="BA338" s="59" t="str">
        <f t="shared" si="35"/>
        <v/>
      </c>
      <c r="BB338" s="59" t="str">
        <f t="shared" si="36"/>
        <v/>
      </c>
      <c r="BC338" s="59" t="str">
        <f t="shared" si="37"/>
        <v/>
      </c>
      <c r="DQ338" s="65"/>
    </row>
    <row r="339" spans="1:121" ht="15" x14ac:dyDescent="0.2">
      <c r="A339" s="74">
        <v>330</v>
      </c>
      <c r="B339" s="345"/>
      <c r="C339" s="55"/>
      <c r="D339" s="55"/>
      <c r="E339" s="55"/>
      <c r="F339" s="5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114"/>
      <c r="S339" s="114"/>
      <c r="T339" s="113"/>
      <c r="U339" s="113"/>
      <c r="V339" s="113"/>
      <c r="W339" s="113"/>
      <c r="X339" s="113"/>
      <c r="Y339" s="113"/>
      <c r="AY339" s="59" t="str">
        <f t="shared" si="33"/>
        <v/>
      </c>
      <c r="AZ339" s="59" t="str">
        <f t="shared" si="34"/>
        <v/>
      </c>
      <c r="BA339" s="59" t="str">
        <f t="shared" si="35"/>
        <v/>
      </c>
      <c r="BB339" s="59" t="str">
        <f t="shared" si="36"/>
        <v/>
      </c>
      <c r="BC339" s="59" t="str">
        <f t="shared" si="37"/>
        <v/>
      </c>
      <c r="DQ339" s="65"/>
    </row>
    <row r="340" spans="1:121" ht="15" x14ac:dyDescent="0.2">
      <c r="A340" s="74">
        <v>331</v>
      </c>
      <c r="B340" s="345"/>
      <c r="C340" s="55"/>
      <c r="D340" s="55"/>
      <c r="E340" s="55"/>
      <c r="F340" s="5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114"/>
      <c r="S340" s="114"/>
      <c r="T340" s="113"/>
      <c r="U340" s="113"/>
      <c r="V340" s="113"/>
      <c r="W340" s="113"/>
      <c r="X340" s="113"/>
      <c r="Y340" s="113"/>
      <c r="AY340" s="59" t="str">
        <f t="shared" si="33"/>
        <v/>
      </c>
      <c r="AZ340" s="59" t="str">
        <f t="shared" si="34"/>
        <v/>
      </c>
      <c r="BA340" s="59" t="str">
        <f t="shared" si="35"/>
        <v/>
      </c>
      <c r="BB340" s="59" t="str">
        <f t="shared" si="36"/>
        <v/>
      </c>
      <c r="BC340" s="59" t="str">
        <f t="shared" si="37"/>
        <v/>
      </c>
      <c r="DQ340" s="65"/>
    </row>
    <row r="341" spans="1:121" ht="15" x14ac:dyDescent="0.2">
      <c r="A341" s="74">
        <v>332</v>
      </c>
      <c r="B341" s="345"/>
      <c r="C341" s="55"/>
      <c r="D341" s="55"/>
      <c r="E341" s="55"/>
      <c r="F341" s="5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114"/>
      <c r="S341" s="114"/>
      <c r="T341" s="113"/>
      <c r="U341" s="113"/>
      <c r="V341" s="113"/>
      <c r="W341" s="113"/>
      <c r="X341" s="113"/>
      <c r="Y341" s="113"/>
      <c r="AY341" s="59" t="str">
        <f t="shared" si="33"/>
        <v/>
      </c>
      <c r="AZ341" s="59" t="str">
        <f t="shared" si="34"/>
        <v/>
      </c>
      <c r="BA341" s="59" t="str">
        <f t="shared" si="35"/>
        <v/>
      </c>
      <c r="BB341" s="59" t="str">
        <f t="shared" si="36"/>
        <v/>
      </c>
      <c r="BC341" s="59" t="str">
        <f t="shared" si="37"/>
        <v/>
      </c>
      <c r="DQ341" s="65"/>
    </row>
    <row r="342" spans="1:121" ht="15" x14ac:dyDescent="0.2">
      <c r="A342" s="74">
        <v>333</v>
      </c>
      <c r="B342" s="345"/>
      <c r="C342" s="55"/>
      <c r="D342" s="55"/>
      <c r="E342" s="55"/>
      <c r="F342" s="5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114"/>
      <c r="S342" s="114"/>
      <c r="T342" s="113"/>
      <c r="U342" s="113"/>
      <c r="V342" s="113"/>
      <c r="W342" s="113"/>
      <c r="X342" s="113"/>
      <c r="Y342" s="113"/>
      <c r="AY342" s="59" t="str">
        <f t="shared" si="33"/>
        <v/>
      </c>
      <c r="AZ342" s="59" t="str">
        <f t="shared" si="34"/>
        <v/>
      </c>
      <c r="BA342" s="59" t="str">
        <f t="shared" si="35"/>
        <v/>
      </c>
      <c r="BB342" s="59" t="str">
        <f t="shared" si="36"/>
        <v/>
      </c>
      <c r="BC342" s="59" t="str">
        <f t="shared" si="37"/>
        <v/>
      </c>
      <c r="DQ342" s="65"/>
    </row>
    <row r="343" spans="1:121" ht="15" x14ac:dyDescent="0.2">
      <c r="A343" s="74">
        <v>334</v>
      </c>
      <c r="B343" s="345"/>
      <c r="C343" s="55"/>
      <c r="D343" s="55"/>
      <c r="E343" s="55"/>
      <c r="F343" s="5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114"/>
      <c r="S343" s="114"/>
      <c r="T343" s="113"/>
      <c r="U343" s="113"/>
      <c r="V343" s="113"/>
      <c r="W343" s="113"/>
      <c r="X343" s="113"/>
      <c r="Y343" s="113"/>
      <c r="AY343" s="59" t="str">
        <f t="shared" si="33"/>
        <v/>
      </c>
      <c r="AZ343" s="59" t="str">
        <f t="shared" si="34"/>
        <v/>
      </c>
      <c r="BA343" s="59" t="str">
        <f t="shared" si="35"/>
        <v/>
      </c>
      <c r="BB343" s="59" t="str">
        <f t="shared" si="36"/>
        <v/>
      </c>
      <c r="BC343" s="59" t="str">
        <f t="shared" si="37"/>
        <v/>
      </c>
      <c r="DQ343" s="65"/>
    </row>
    <row r="344" spans="1:121" ht="15" x14ac:dyDescent="0.2">
      <c r="A344" s="74">
        <v>335</v>
      </c>
      <c r="B344" s="345"/>
      <c r="C344" s="55"/>
      <c r="D344" s="55"/>
      <c r="E344" s="55"/>
      <c r="F344" s="5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114"/>
      <c r="S344" s="114"/>
      <c r="T344" s="113"/>
      <c r="U344" s="113"/>
      <c r="V344" s="113"/>
      <c r="W344" s="113"/>
      <c r="X344" s="113"/>
      <c r="Y344" s="113"/>
      <c r="AY344" s="59" t="str">
        <f t="shared" si="33"/>
        <v/>
      </c>
      <c r="AZ344" s="59" t="str">
        <f t="shared" si="34"/>
        <v/>
      </c>
      <c r="BA344" s="59" t="str">
        <f t="shared" si="35"/>
        <v/>
      </c>
      <c r="BB344" s="59" t="str">
        <f t="shared" si="36"/>
        <v/>
      </c>
      <c r="BC344" s="59" t="str">
        <f t="shared" si="37"/>
        <v/>
      </c>
      <c r="DQ344" s="65"/>
    </row>
    <row r="345" spans="1:121" ht="15" x14ac:dyDescent="0.2">
      <c r="A345" s="74">
        <v>336</v>
      </c>
      <c r="B345" s="345"/>
      <c r="C345" s="55"/>
      <c r="D345" s="55"/>
      <c r="E345" s="55"/>
      <c r="F345" s="5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114"/>
      <c r="S345" s="114"/>
      <c r="T345" s="113"/>
      <c r="U345" s="113"/>
      <c r="V345" s="113"/>
      <c r="W345" s="113"/>
      <c r="X345" s="113"/>
      <c r="Y345" s="113"/>
      <c r="AY345" s="59" t="str">
        <f t="shared" si="33"/>
        <v/>
      </c>
      <c r="AZ345" s="59" t="str">
        <f t="shared" si="34"/>
        <v/>
      </c>
      <c r="BA345" s="59" t="str">
        <f t="shared" si="35"/>
        <v/>
      </c>
      <c r="BB345" s="59" t="str">
        <f t="shared" si="36"/>
        <v/>
      </c>
      <c r="BC345" s="59" t="str">
        <f t="shared" si="37"/>
        <v/>
      </c>
      <c r="DQ345" s="65"/>
    </row>
    <row r="346" spans="1:121" ht="15" x14ac:dyDescent="0.2">
      <c r="A346" s="74">
        <v>337</v>
      </c>
      <c r="B346" s="345"/>
      <c r="C346" s="55"/>
      <c r="D346" s="55"/>
      <c r="E346" s="55"/>
      <c r="F346" s="5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114"/>
      <c r="S346" s="114"/>
      <c r="T346" s="113"/>
      <c r="U346" s="113"/>
      <c r="V346" s="113"/>
      <c r="W346" s="113"/>
      <c r="X346" s="113"/>
      <c r="Y346" s="113"/>
      <c r="AY346" s="59" t="str">
        <f t="shared" si="33"/>
        <v/>
      </c>
      <c r="AZ346" s="59" t="str">
        <f t="shared" si="34"/>
        <v/>
      </c>
      <c r="BA346" s="59" t="str">
        <f t="shared" si="35"/>
        <v/>
      </c>
      <c r="BB346" s="59" t="str">
        <f t="shared" si="36"/>
        <v/>
      </c>
      <c r="BC346" s="59" t="str">
        <f t="shared" si="37"/>
        <v/>
      </c>
      <c r="DQ346" s="65"/>
    </row>
    <row r="347" spans="1:121" ht="15" x14ac:dyDescent="0.2">
      <c r="A347" s="74">
        <v>338</v>
      </c>
      <c r="B347" s="345"/>
      <c r="C347" s="55"/>
      <c r="D347" s="55"/>
      <c r="E347" s="55"/>
      <c r="F347" s="5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114"/>
      <c r="S347" s="114"/>
      <c r="T347" s="113"/>
      <c r="U347" s="113"/>
      <c r="V347" s="113"/>
      <c r="W347" s="113"/>
      <c r="X347" s="113"/>
      <c r="Y347" s="113"/>
      <c r="AY347" s="59" t="str">
        <f t="shared" si="33"/>
        <v/>
      </c>
      <c r="AZ347" s="59" t="str">
        <f t="shared" si="34"/>
        <v/>
      </c>
      <c r="BA347" s="59" t="str">
        <f t="shared" si="35"/>
        <v/>
      </c>
      <c r="BB347" s="59" t="str">
        <f t="shared" si="36"/>
        <v/>
      </c>
      <c r="BC347" s="59" t="str">
        <f t="shared" si="37"/>
        <v/>
      </c>
      <c r="DQ347" s="65"/>
    </row>
    <row r="348" spans="1:121" ht="15" x14ac:dyDescent="0.2">
      <c r="A348" s="74">
        <v>339</v>
      </c>
      <c r="B348" s="345"/>
      <c r="C348" s="55"/>
      <c r="D348" s="55"/>
      <c r="E348" s="55"/>
      <c r="F348" s="5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114"/>
      <c r="S348" s="114"/>
      <c r="T348" s="113"/>
      <c r="U348" s="113"/>
      <c r="V348" s="113"/>
      <c r="W348" s="113"/>
      <c r="X348" s="113"/>
      <c r="Y348" s="113"/>
      <c r="AY348" s="59" t="str">
        <f t="shared" si="33"/>
        <v/>
      </c>
      <c r="AZ348" s="59" t="str">
        <f t="shared" si="34"/>
        <v/>
      </c>
      <c r="BA348" s="59" t="str">
        <f t="shared" si="35"/>
        <v/>
      </c>
      <c r="BB348" s="59" t="str">
        <f t="shared" si="36"/>
        <v/>
      </c>
      <c r="BC348" s="59" t="str">
        <f t="shared" si="37"/>
        <v/>
      </c>
      <c r="DQ348" s="65"/>
    </row>
    <row r="349" spans="1:121" ht="15" x14ac:dyDescent="0.2">
      <c r="A349" s="74">
        <v>340</v>
      </c>
      <c r="B349" s="345"/>
      <c r="C349" s="55"/>
      <c r="D349" s="55"/>
      <c r="E349" s="55"/>
      <c r="F349" s="5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114"/>
      <c r="S349" s="114"/>
      <c r="T349" s="113"/>
      <c r="U349" s="113"/>
      <c r="V349" s="113"/>
      <c r="W349" s="113"/>
      <c r="X349" s="113"/>
      <c r="Y349" s="113"/>
      <c r="AY349" s="59" t="str">
        <f t="shared" si="33"/>
        <v/>
      </c>
      <c r="AZ349" s="59" t="str">
        <f t="shared" si="34"/>
        <v/>
      </c>
      <c r="BA349" s="59" t="str">
        <f t="shared" si="35"/>
        <v/>
      </c>
      <c r="BB349" s="59" t="str">
        <f t="shared" si="36"/>
        <v/>
      </c>
      <c r="BC349" s="59" t="str">
        <f t="shared" si="37"/>
        <v/>
      </c>
      <c r="DQ349" s="65"/>
    </row>
    <row r="350" spans="1:121" ht="15" x14ac:dyDescent="0.2">
      <c r="A350" s="74">
        <v>341</v>
      </c>
      <c r="B350" s="345"/>
      <c r="C350" s="55"/>
      <c r="D350" s="55"/>
      <c r="E350" s="55"/>
      <c r="F350" s="5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114"/>
      <c r="S350" s="114"/>
      <c r="T350" s="113"/>
      <c r="U350" s="113"/>
      <c r="V350" s="113"/>
      <c r="W350" s="113"/>
      <c r="X350" s="113"/>
      <c r="Y350" s="113"/>
      <c r="AY350" s="59" t="str">
        <f t="shared" si="33"/>
        <v/>
      </c>
      <c r="AZ350" s="59" t="str">
        <f t="shared" si="34"/>
        <v/>
      </c>
      <c r="BA350" s="59" t="str">
        <f t="shared" si="35"/>
        <v/>
      </c>
      <c r="BB350" s="59" t="str">
        <f t="shared" si="36"/>
        <v/>
      </c>
      <c r="BC350" s="59" t="str">
        <f t="shared" si="37"/>
        <v/>
      </c>
      <c r="DQ350" s="65"/>
    </row>
    <row r="351" spans="1:121" ht="15" x14ac:dyDescent="0.2">
      <c r="A351" s="74">
        <v>342</v>
      </c>
      <c r="B351" s="345"/>
      <c r="C351" s="55"/>
      <c r="D351" s="55"/>
      <c r="E351" s="55"/>
      <c r="F351" s="5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114"/>
      <c r="S351" s="114"/>
      <c r="T351" s="113"/>
      <c r="U351" s="113"/>
      <c r="V351" s="113"/>
      <c r="W351" s="113"/>
      <c r="X351" s="113"/>
      <c r="Y351" s="113"/>
      <c r="AY351" s="59" t="str">
        <f t="shared" si="33"/>
        <v/>
      </c>
      <c r="AZ351" s="59" t="str">
        <f t="shared" si="34"/>
        <v/>
      </c>
      <c r="BA351" s="59" t="str">
        <f t="shared" si="35"/>
        <v/>
      </c>
      <c r="BB351" s="59" t="str">
        <f t="shared" si="36"/>
        <v/>
      </c>
      <c r="BC351" s="59" t="str">
        <f t="shared" si="37"/>
        <v/>
      </c>
      <c r="DQ351" s="65"/>
    </row>
    <row r="352" spans="1:121" ht="15" x14ac:dyDescent="0.2">
      <c r="A352" s="74">
        <v>343</v>
      </c>
      <c r="B352" s="345"/>
      <c r="C352" s="55"/>
      <c r="D352" s="55"/>
      <c r="E352" s="55"/>
      <c r="F352" s="5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114"/>
      <c r="S352" s="114"/>
      <c r="T352" s="113"/>
      <c r="U352" s="113"/>
      <c r="V352" s="113"/>
      <c r="W352" s="113"/>
      <c r="X352" s="113"/>
      <c r="Y352" s="113"/>
      <c r="AY352" s="59" t="str">
        <f t="shared" si="33"/>
        <v/>
      </c>
      <c r="AZ352" s="59" t="str">
        <f t="shared" si="34"/>
        <v/>
      </c>
      <c r="BA352" s="59" t="str">
        <f t="shared" si="35"/>
        <v/>
      </c>
      <c r="BB352" s="59" t="str">
        <f t="shared" si="36"/>
        <v/>
      </c>
      <c r="BC352" s="59" t="str">
        <f t="shared" si="37"/>
        <v/>
      </c>
      <c r="DQ352" s="65"/>
    </row>
    <row r="353" spans="1:121" ht="15" x14ac:dyDescent="0.2">
      <c r="A353" s="74">
        <v>344</v>
      </c>
      <c r="B353" s="345"/>
      <c r="C353" s="55"/>
      <c r="D353" s="55"/>
      <c r="E353" s="55"/>
      <c r="F353" s="5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114"/>
      <c r="S353" s="114"/>
      <c r="T353" s="113"/>
      <c r="U353" s="113"/>
      <c r="V353" s="113"/>
      <c r="W353" s="113"/>
      <c r="X353" s="113"/>
      <c r="Y353" s="113"/>
      <c r="AY353" s="59" t="str">
        <f t="shared" si="33"/>
        <v/>
      </c>
      <c r="AZ353" s="59" t="str">
        <f t="shared" si="34"/>
        <v/>
      </c>
      <c r="BA353" s="59" t="str">
        <f t="shared" si="35"/>
        <v/>
      </c>
      <c r="BB353" s="59" t="str">
        <f t="shared" si="36"/>
        <v/>
      </c>
      <c r="BC353" s="59" t="str">
        <f t="shared" si="37"/>
        <v/>
      </c>
      <c r="DQ353" s="65"/>
    </row>
    <row r="354" spans="1:121" ht="15" x14ac:dyDescent="0.2">
      <c r="A354" s="74">
        <v>345</v>
      </c>
      <c r="B354" s="345"/>
      <c r="C354" s="55"/>
      <c r="D354" s="55"/>
      <c r="E354" s="55"/>
      <c r="F354" s="5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114"/>
      <c r="S354" s="114"/>
      <c r="T354" s="113"/>
      <c r="U354" s="113"/>
      <c r="V354" s="113"/>
      <c r="W354" s="113"/>
      <c r="X354" s="113"/>
      <c r="Y354" s="113"/>
      <c r="AY354" s="59" t="str">
        <f t="shared" si="33"/>
        <v/>
      </c>
      <c r="AZ354" s="59" t="str">
        <f t="shared" si="34"/>
        <v/>
      </c>
      <c r="BA354" s="59" t="str">
        <f t="shared" si="35"/>
        <v/>
      </c>
      <c r="BB354" s="59" t="str">
        <f t="shared" si="36"/>
        <v/>
      </c>
      <c r="BC354" s="59" t="str">
        <f t="shared" si="37"/>
        <v/>
      </c>
      <c r="DQ354" s="65"/>
    </row>
    <row r="355" spans="1:121" ht="15" x14ac:dyDescent="0.2">
      <c r="A355" s="74">
        <v>346</v>
      </c>
      <c r="B355" s="345"/>
      <c r="C355" s="55"/>
      <c r="D355" s="55"/>
      <c r="E355" s="55"/>
      <c r="F355" s="5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114"/>
      <c r="S355" s="114"/>
      <c r="T355" s="113"/>
      <c r="U355" s="113"/>
      <c r="V355" s="113"/>
      <c r="W355" s="113"/>
      <c r="X355" s="113"/>
      <c r="Y355" s="113"/>
      <c r="AY355" s="59" t="str">
        <f t="shared" si="33"/>
        <v/>
      </c>
      <c r="AZ355" s="59" t="str">
        <f t="shared" si="34"/>
        <v/>
      </c>
      <c r="BA355" s="59" t="str">
        <f t="shared" si="35"/>
        <v/>
      </c>
      <c r="BB355" s="59" t="str">
        <f t="shared" si="36"/>
        <v/>
      </c>
      <c r="BC355" s="59" t="str">
        <f t="shared" si="37"/>
        <v/>
      </c>
      <c r="DQ355" s="65"/>
    </row>
    <row r="356" spans="1:121" ht="15" x14ac:dyDescent="0.2">
      <c r="A356" s="74">
        <v>347</v>
      </c>
      <c r="B356" s="345"/>
      <c r="C356" s="55"/>
      <c r="D356" s="55"/>
      <c r="E356" s="55"/>
      <c r="F356" s="5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114"/>
      <c r="S356" s="114"/>
      <c r="T356" s="113"/>
      <c r="U356" s="113"/>
      <c r="V356" s="113"/>
      <c r="W356" s="113"/>
      <c r="X356" s="113"/>
      <c r="Y356" s="113"/>
      <c r="AY356" s="59" t="str">
        <f t="shared" si="33"/>
        <v/>
      </c>
      <c r="AZ356" s="59" t="str">
        <f t="shared" si="34"/>
        <v/>
      </c>
      <c r="BA356" s="59" t="str">
        <f t="shared" si="35"/>
        <v/>
      </c>
      <c r="BB356" s="59" t="str">
        <f t="shared" si="36"/>
        <v/>
      </c>
      <c r="BC356" s="59" t="str">
        <f t="shared" si="37"/>
        <v/>
      </c>
      <c r="DQ356" s="65"/>
    </row>
    <row r="357" spans="1:121" ht="15" x14ac:dyDescent="0.2">
      <c r="A357" s="74">
        <v>348</v>
      </c>
      <c r="B357" s="345"/>
      <c r="C357" s="55"/>
      <c r="D357" s="55"/>
      <c r="E357" s="55"/>
      <c r="F357" s="5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114"/>
      <c r="S357" s="114"/>
      <c r="T357" s="113"/>
      <c r="U357" s="113"/>
      <c r="V357" s="113"/>
      <c r="W357" s="113"/>
      <c r="X357" s="113"/>
      <c r="Y357" s="113"/>
      <c r="AY357" s="59" t="str">
        <f t="shared" si="33"/>
        <v/>
      </c>
      <c r="AZ357" s="59" t="str">
        <f t="shared" si="34"/>
        <v/>
      </c>
      <c r="BA357" s="59" t="str">
        <f t="shared" si="35"/>
        <v/>
      </c>
      <c r="BB357" s="59" t="str">
        <f t="shared" si="36"/>
        <v/>
      </c>
      <c r="BC357" s="59" t="str">
        <f t="shared" si="37"/>
        <v/>
      </c>
      <c r="DQ357" s="65"/>
    </row>
    <row r="358" spans="1:121" ht="15" x14ac:dyDescent="0.2">
      <c r="A358" s="74">
        <v>349</v>
      </c>
      <c r="B358" s="345"/>
      <c r="C358" s="55"/>
      <c r="D358" s="55"/>
      <c r="E358" s="55"/>
      <c r="F358" s="5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114"/>
      <c r="S358" s="114"/>
      <c r="T358" s="113"/>
      <c r="U358" s="113"/>
      <c r="V358" s="113"/>
      <c r="W358" s="113"/>
      <c r="X358" s="113"/>
      <c r="Y358" s="113"/>
      <c r="AY358" s="59" t="str">
        <f t="shared" si="33"/>
        <v/>
      </c>
      <c r="AZ358" s="59" t="str">
        <f t="shared" si="34"/>
        <v/>
      </c>
      <c r="BA358" s="59" t="str">
        <f t="shared" si="35"/>
        <v/>
      </c>
      <c r="BB358" s="59" t="str">
        <f t="shared" si="36"/>
        <v/>
      </c>
      <c r="BC358" s="59" t="str">
        <f t="shared" si="37"/>
        <v/>
      </c>
      <c r="DQ358" s="65"/>
    </row>
    <row r="359" spans="1:121" ht="15" x14ac:dyDescent="0.2">
      <c r="A359" s="74">
        <v>350</v>
      </c>
      <c r="B359" s="345"/>
      <c r="C359" s="55"/>
      <c r="D359" s="55"/>
      <c r="E359" s="55"/>
      <c r="F359" s="5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114"/>
      <c r="S359" s="114"/>
      <c r="T359" s="113"/>
      <c r="U359" s="113"/>
      <c r="V359" s="113"/>
      <c r="W359" s="113"/>
      <c r="X359" s="113"/>
      <c r="Y359" s="113"/>
      <c r="AY359" s="59" t="str">
        <f t="shared" si="33"/>
        <v/>
      </c>
      <c r="AZ359" s="59" t="str">
        <f t="shared" si="34"/>
        <v/>
      </c>
      <c r="BA359" s="59" t="str">
        <f t="shared" si="35"/>
        <v/>
      </c>
      <c r="BB359" s="59" t="str">
        <f t="shared" si="36"/>
        <v/>
      </c>
      <c r="BC359" s="59" t="str">
        <f t="shared" si="37"/>
        <v/>
      </c>
      <c r="DQ359" s="65"/>
    </row>
    <row r="360" spans="1:121" ht="15" x14ac:dyDescent="0.2">
      <c r="A360" s="74">
        <v>351</v>
      </c>
      <c r="B360" s="345"/>
      <c r="C360" s="55"/>
      <c r="D360" s="55"/>
      <c r="E360" s="55"/>
      <c r="F360" s="5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114"/>
      <c r="S360" s="114"/>
      <c r="T360" s="113"/>
      <c r="U360" s="113"/>
      <c r="V360" s="113"/>
      <c r="W360" s="113"/>
      <c r="X360" s="113"/>
      <c r="Y360" s="113"/>
      <c r="AY360" s="59" t="str">
        <f t="shared" si="33"/>
        <v/>
      </c>
      <c r="AZ360" s="59" t="str">
        <f t="shared" si="34"/>
        <v/>
      </c>
      <c r="BA360" s="59" t="str">
        <f t="shared" si="35"/>
        <v/>
      </c>
      <c r="BB360" s="59" t="str">
        <f t="shared" si="36"/>
        <v/>
      </c>
      <c r="BC360" s="59" t="str">
        <f t="shared" si="37"/>
        <v/>
      </c>
      <c r="DQ360" s="65"/>
    </row>
    <row r="361" spans="1:121" ht="15" x14ac:dyDescent="0.2">
      <c r="A361" s="74">
        <v>352</v>
      </c>
      <c r="B361" s="345"/>
      <c r="C361" s="55"/>
      <c r="D361" s="55"/>
      <c r="E361" s="55"/>
      <c r="F361" s="5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114"/>
      <c r="S361" s="114"/>
      <c r="T361" s="113"/>
      <c r="U361" s="113"/>
      <c r="V361" s="113"/>
      <c r="W361" s="113"/>
      <c r="X361" s="113"/>
      <c r="Y361" s="113"/>
      <c r="AY361" s="59" t="str">
        <f t="shared" si="33"/>
        <v/>
      </c>
      <c r="AZ361" s="59" t="str">
        <f t="shared" si="34"/>
        <v/>
      </c>
      <c r="BA361" s="59" t="str">
        <f t="shared" si="35"/>
        <v/>
      </c>
      <c r="BB361" s="59" t="str">
        <f t="shared" si="36"/>
        <v/>
      </c>
      <c r="BC361" s="59" t="str">
        <f t="shared" si="37"/>
        <v/>
      </c>
      <c r="DQ361" s="65"/>
    </row>
    <row r="362" spans="1:121" ht="15" x14ac:dyDescent="0.2">
      <c r="A362" s="74">
        <v>353</v>
      </c>
      <c r="B362" s="345"/>
      <c r="C362" s="55"/>
      <c r="D362" s="55"/>
      <c r="E362" s="55"/>
      <c r="F362" s="5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114"/>
      <c r="S362" s="114"/>
      <c r="T362" s="113"/>
      <c r="U362" s="113"/>
      <c r="V362" s="113"/>
      <c r="W362" s="113"/>
      <c r="X362" s="113"/>
      <c r="Y362" s="113"/>
      <c r="AY362" s="59" t="str">
        <f t="shared" si="33"/>
        <v/>
      </c>
      <c r="AZ362" s="59" t="str">
        <f t="shared" si="34"/>
        <v/>
      </c>
      <c r="BA362" s="59" t="str">
        <f t="shared" si="35"/>
        <v/>
      </c>
      <c r="BB362" s="59" t="str">
        <f t="shared" si="36"/>
        <v/>
      </c>
      <c r="BC362" s="59" t="str">
        <f t="shared" si="37"/>
        <v/>
      </c>
      <c r="DQ362" s="65"/>
    </row>
    <row r="363" spans="1:121" ht="15" x14ac:dyDescent="0.2">
      <c r="A363" s="74">
        <v>354</v>
      </c>
      <c r="B363" s="345"/>
      <c r="C363" s="55"/>
      <c r="D363" s="55"/>
      <c r="E363" s="55"/>
      <c r="F363" s="5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114"/>
      <c r="S363" s="114"/>
      <c r="T363" s="113"/>
      <c r="U363" s="113"/>
      <c r="V363" s="113"/>
      <c r="W363" s="113"/>
      <c r="X363" s="113"/>
      <c r="Y363" s="113"/>
      <c r="AY363" s="59" t="str">
        <f t="shared" si="33"/>
        <v/>
      </c>
      <c r="AZ363" s="59" t="str">
        <f t="shared" si="34"/>
        <v/>
      </c>
      <c r="BA363" s="59" t="str">
        <f t="shared" si="35"/>
        <v/>
      </c>
      <c r="BB363" s="59" t="str">
        <f t="shared" si="36"/>
        <v/>
      </c>
      <c r="BC363" s="59" t="str">
        <f t="shared" si="37"/>
        <v/>
      </c>
      <c r="DQ363" s="65"/>
    </row>
    <row r="364" spans="1:121" ht="15" x14ac:dyDescent="0.2">
      <c r="A364" s="74">
        <v>355</v>
      </c>
      <c r="B364" s="345"/>
      <c r="C364" s="55"/>
      <c r="D364" s="55"/>
      <c r="E364" s="55"/>
      <c r="F364" s="5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114"/>
      <c r="S364" s="114"/>
      <c r="T364" s="113"/>
      <c r="U364" s="113"/>
      <c r="V364" s="113"/>
      <c r="W364" s="113"/>
      <c r="X364" s="113"/>
      <c r="Y364" s="113"/>
      <c r="AY364" s="59" t="str">
        <f t="shared" si="33"/>
        <v/>
      </c>
      <c r="AZ364" s="59" t="str">
        <f t="shared" si="34"/>
        <v/>
      </c>
      <c r="BA364" s="59" t="str">
        <f t="shared" si="35"/>
        <v/>
      </c>
      <c r="BB364" s="59" t="str">
        <f t="shared" si="36"/>
        <v/>
      </c>
      <c r="BC364" s="59" t="str">
        <f t="shared" si="37"/>
        <v/>
      </c>
      <c r="DQ364" s="65"/>
    </row>
    <row r="365" spans="1:121" ht="15" x14ac:dyDescent="0.2">
      <c r="A365" s="74">
        <v>356</v>
      </c>
      <c r="B365" s="345"/>
      <c r="C365" s="55"/>
      <c r="D365" s="55"/>
      <c r="E365" s="55"/>
      <c r="F365" s="5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114"/>
      <c r="S365" s="114"/>
      <c r="T365" s="113"/>
      <c r="U365" s="113"/>
      <c r="V365" s="113"/>
      <c r="W365" s="113"/>
      <c r="X365" s="113"/>
      <c r="Y365" s="113"/>
      <c r="AY365" s="59" t="str">
        <f t="shared" si="33"/>
        <v/>
      </c>
      <c r="AZ365" s="59" t="str">
        <f t="shared" si="34"/>
        <v/>
      </c>
      <c r="BA365" s="59" t="str">
        <f t="shared" si="35"/>
        <v/>
      </c>
      <c r="BB365" s="59" t="str">
        <f t="shared" si="36"/>
        <v/>
      </c>
      <c r="BC365" s="59" t="str">
        <f t="shared" si="37"/>
        <v/>
      </c>
      <c r="DQ365" s="65"/>
    </row>
    <row r="366" spans="1:121" ht="15" x14ac:dyDescent="0.2">
      <c r="A366" s="74">
        <v>357</v>
      </c>
      <c r="B366" s="345"/>
      <c r="C366" s="55"/>
      <c r="D366" s="55"/>
      <c r="E366" s="55"/>
      <c r="F366" s="5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114"/>
      <c r="S366" s="114"/>
      <c r="T366" s="113"/>
      <c r="U366" s="113"/>
      <c r="V366" s="113"/>
      <c r="W366" s="113"/>
      <c r="X366" s="113"/>
      <c r="Y366" s="113"/>
      <c r="AY366" s="59" t="str">
        <f t="shared" si="33"/>
        <v/>
      </c>
      <c r="AZ366" s="59" t="str">
        <f t="shared" si="34"/>
        <v/>
      </c>
      <c r="BA366" s="59" t="str">
        <f t="shared" si="35"/>
        <v/>
      </c>
      <c r="BB366" s="59" t="str">
        <f t="shared" si="36"/>
        <v/>
      </c>
      <c r="BC366" s="59" t="str">
        <f t="shared" si="37"/>
        <v/>
      </c>
      <c r="DQ366" s="65"/>
    </row>
    <row r="367" spans="1:121" ht="15" x14ac:dyDescent="0.2">
      <c r="A367" s="74">
        <v>358</v>
      </c>
      <c r="B367" s="345"/>
      <c r="C367" s="55"/>
      <c r="D367" s="55"/>
      <c r="E367" s="55"/>
      <c r="F367" s="5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114"/>
      <c r="S367" s="114"/>
      <c r="T367" s="113"/>
      <c r="U367" s="113"/>
      <c r="V367" s="113"/>
      <c r="W367" s="113"/>
      <c r="X367" s="113"/>
      <c r="Y367" s="113"/>
      <c r="AY367" s="59" t="str">
        <f t="shared" si="33"/>
        <v/>
      </c>
      <c r="AZ367" s="59" t="str">
        <f t="shared" si="34"/>
        <v/>
      </c>
      <c r="BA367" s="59" t="str">
        <f t="shared" si="35"/>
        <v/>
      </c>
      <c r="BB367" s="59" t="str">
        <f t="shared" si="36"/>
        <v/>
      </c>
      <c r="BC367" s="59" t="str">
        <f t="shared" si="37"/>
        <v/>
      </c>
      <c r="DQ367" s="65"/>
    </row>
    <row r="368" spans="1:121" ht="15" x14ac:dyDescent="0.2">
      <c r="A368" s="74">
        <v>359</v>
      </c>
      <c r="B368" s="345"/>
      <c r="C368" s="55"/>
      <c r="D368" s="55"/>
      <c r="E368" s="55"/>
      <c r="F368" s="5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114"/>
      <c r="S368" s="114"/>
      <c r="T368" s="113"/>
      <c r="U368" s="113"/>
      <c r="V368" s="113"/>
      <c r="W368" s="113"/>
      <c r="X368" s="113"/>
      <c r="Y368" s="113"/>
      <c r="AY368" s="59" t="str">
        <f t="shared" si="33"/>
        <v/>
      </c>
      <c r="AZ368" s="59" t="str">
        <f t="shared" si="34"/>
        <v/>
      </c>
      <c r="BA368" s="59" t="str">
        <f t="shared" si="35"/>
        <v/>
      </c>
      <c r="BB368" s="59" t="str">
        <f t="shared" si="36"/>
        <v/>
      </c>
      <c r="BC368" s="59" t="str">
        <f t="shared" si="37"/>
        <v/>
      </c>
      <c r="DQ368" s="65"/>
    </row>
    <row r="369" spans="1:121" ht="15" x14ac:dyDescent="0.2">
      <c r="A369" s="74">
        <v>360</v>
      </c>
      <c r="B369" s="345"/>
      <c r="C369" s="55"/>
      <c r="D369" s="55"/>
      <c r="E369" s="55"/>
      <c r="F369" s="5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114"/>
      <c r="S369" s="114"/>
      <c r="T369" s="113"/>
      <c r="U369" s="113"/>
      <c r="V369" s="113"/>
      <c r="W369" s="113"/>
      <c r="X369" s="113"/>
      <c r="Y369" s="113"/>
      <c r="AY369" s="59" t="str">
        <f t="shared" si="33"/>
        <v/>
      </c>
      <c r="AZ369" s="59" t="str">
        <f t="shared" si="34"/>
        <v/>
      </c>
      <c r="BA369" s="59" t="str">
        <f t="shared" si="35"/>
        <v/>
      </c>
      <c r="BB369" s="59" t="str">
        <f t="shared" si="36"/>
        <v/>
      </c>
      <c r="BC369" s="59" t="str">
        <f t="shared" si="37"/>
        <v/>
      </c>
      <c r="DQ369" s="65"/>
    </row>
    <row r="370" spans="1:121" ht="15" x14ac:dyDescent="0.2">
      <c r="A370" s="74">
        <v>361</v>
      </c>
      <c r="B370" s="345"/>
      <c r="C370" s="55"/>
      <c r="D370" s="55"/>
      <c r="E370" s="55"/>
      <c r="F370" s="5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114"/>
      <c r="S370" s="114"/>
      <c r="T370" s="113"/>
      <c r="U370" s="113"/>
      <c r="V370" s="113"/>
      <c r="W370" s="113"/>
      <c r="X370" s="113"/>
      <c r="Y370" s="113"/>
      <c r="AY370" s="59" t="str">
        <f t="shared" si="33"/>
        <v/>
      </c>
      <c r="AZ370" s="59" t="str">
        <f t="shared" si="34"/>
        <v/>
      </c>
      <c r="BA370" s="59" t="str">
        <f t="shared" si="35"/>
        <v/>
      </c>
      <c r="BB370" s="59" t="str">
        <f t="shared" si="36"/>
        <v/>
      </c>
      <c r="BC370" s="59" t="str">
        <f t="shared" si="37"/>
        <v/>
      </c>
      <c r="DQ370" s="65"/>
    </row>
    <row r="371" spans="1:121" ht="15" x14ac:dyDescent="0.2">
      <c r="A371" s="74">
        <v>362</v>
      </c>
      <c r="B371" s="345"/>
      <c r="C371" s="55"/>
      <c r="D371" s="55"/>
      <c r="E371" s="55"/>
      <c r="F371" s="5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114"/>
      <c r="S371" s="114"/>
      <c r="T371" s="113"/>
      <c r="U371" s="113"/>
      <c r="V371" s="113"/>
      <c r="W371" s="113"/>
      <c r="X371" s="113"/>
      <c r="Y371" s="113"/>
      <c r="AY371" s="59" t="str">
        <f t="shared" si="33"/>
        <v/>
      </c>
      <c r="AZ371" s="59" t="str">
        <f t="shared" si="34"/>
        <v/>
      </c>
      <c r="BA371" s="59" t="str">
        <f t="shared" si="35"/>
        <v/>
      </c>
      <c r="BB371" s="59" t="str">
        <f t="shared" si="36"/>
        <v/>
      </c>
      <c r="BC371" s="59" t="str">
        <f t="shared" si="37"/>
        <v/>
      </c>
      <c r="DQ371" s="65"/>
    </row>
    <row r="372" spans="1:121" ht="15" x14ac:dyDescent="0.2">
      <c r="A372" s="74">
        <v>363</v>
      </c>
      <c r="B372" s="345"/>
      <c r="C372" s="55"/>
      <c r="D372" s="55"/>
      <c r="E372" s="55"/>
      <c r="F372" s="5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114"/>
      <c r="S372" s="114"/>
      <c r="T372" s="113"/>
      <c r="U372" s="113"/>
      <c r="V372" s="113"/>
      <c r="W372" s="113"/>
      <c r="X372" s="113"/>
      <c r="Y372" s="113"/>
      <c r="AY372" s="59" t="str">
        <f t="shared" si="33"/>
        <v/>
      </c>
      <c r="AZ372" s="59" t="str">
        <f t="shared" si="34"/>
        <v/>
      </c>
      <c r="BA372" s="59" t="str">
        <f t="shared" si="35"/>
        <v/>
      </c>
      <c r="BB372" s="59" t="str">
        <f t="shared" si="36"/>
        <v/>
      </c>
      <c r="BC372" s="59" t="str">
        <f t="shared" si="37"/>
        <v/>
      </c>
      <c r="DQ372" s="65"/>
    </row>
    <row r="373" spans="1:121" ht="15" x14ac:dyDescent="0.2">
      <c r="A373" s="74">
        <v>364</v>
      </c>
      <c r="B373" s="345"/>
      <c r="C373" s="55"/>
      <c r="D373" s="55"/>
      <c r="E373" s="55"/>
      <c r="F373" s="5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114"/>
      <c r="S373" s="114"/>
      <c r="T373" s="113"/>
      <c r="U373" s="113"/>
      <c r="V373" s="113"/>
      <c r="W373" s="113"/>
      <c r="X373" s="113"/>
      <c r="Y373" s="113"/>
      <c r="AY373" s="59" t="str">
        <f t="shared" si="33"/>
        <v/>
      </c>
      <c r="AZ373" s="59" t="str">
        <f t="shared" si="34"/>
        <v/>
      </c>
      <c r="BA373" s="59" t="str">
        <f t="shared" si="35"/>
        <v/>
      </c>
      <c r="BB373" s="59" t="str">
        <f t="shared" si="36"/>
        <v/>
      </c>
      <c r="BC373" s="59" t="str">
        <f t="shared" si="37"/>
        <v/>
      </c>
      <c r="DQ373" s="65"/>
    </row>
    <row r="374" spans="1:121" ht="15" x14ac:dyDescent="0.2">
      <c r="A374" s="74">
        <v>365</v>
      </c>
      <c r="B374" s="345"/>
      <c r="C374" s="55"/>
      <c r="D374" s="55"/>
      <c r="E374" s="55"/>
      <c r="F374" s="5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114"/>
      <c r="S374" s="114"/>
      <c r="T374" s="113"/>
      <c r="U374" s="113"/>
      <c r="V374" s="113"/>
      <c r="W374" s="113"/>
      <c r="X374" s="113"/>
      <c r="Y374" s="113"/>
      <c r="AY374" s="59" t="str">
        <f t="shared" si="33"/>
        <v/>
      </c>
      <c r="AZ374" s="59" t="str">
        <f t="shared" si="34"/>
        <v/>
      </c>
      <c r="BA374" s="59" t="str">
        <f t="shared" si="35"/>
        <v/>
      </c>
      <c r="BB374" s="59" t="str">
        <f t="shared" si="36"/>
        <v/>
      </c>
      <c r="BC374" s="59" t="str">
        <f t="shared" si="37"/>
        <v/>
      </c>
      <c r="DQ374" s="65"/>
    </row>
    <row r="375" spans="1:121" ht="15" x14ac:dyDescent="0.2">
      <c r="A375" s="74">
        <v>366</v>
      </c>
      <c r="B375" s="345"/>
      <c r="C375" s="55"/>
      <c r="D375" s="55"/>
      <c r="E375" s="55"/>
      <c r="F375" s="5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114"/>
      <c r="S375" s="114"/>
      <c r="T375" s="113"/>
      <c r="U375" s="113"/>
      <c r="V375" s="113"/>
      <c r="W375" s="113"/>
      <c r="X375" s="113"/>
      <c r="Y375" s="113"/>
      <c r="AY375" s="59" t="str">
        <f t="shared" si="33"/>
        <v/>
      </c>
      <c r="AZ375" s="59" t="str">
        <f t="shared" si="34"/>
        <v/>
      </c>
      <c r="BA375" s="59" t="str">
        <f t="shared" si="35"/>
        <v/>
      </c>
      <c r="BB375" s="59" t="str">
        <f t="shared" si="36"/>
        <v/>
      </c>
      <c r="BC375" s="59" t="str">
        <f t="shared" si="37"/>
        <v/>
      </c>
      <c r="DQ375" s="65"/>
    </row>
    <row r="376" spans="1:121" ht="15" x14ac:dyDescent="0.2">
      <c r="A376" s="74">
        <v>367</v>
      </c>
      <c r="B376" s="345"/>
      <c r="C376" s="55"/>
      <c r="D376" s="55"/>
      <c r="E376" s="55"/>
      <c r="F376" s="5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114"/>
      <c r="S376" s="114"/>
      <c r="T376" s="113"/>
      <c r="U376" s="113"/>
      <c r="V376" s="113"/>
      <c r="W376" s="113"/>
      <c r="X376" s="113"/>
      <c r="Y376" s="113"/>
      <c r="AY376" s="59" t="str">
        <f t="shared" si="33"/>
        <v/>
      </c>
      <c r="AZ376" s="59" t="str">
        <f t="shared" si="34"/>
        <v/>
      </c>
      <c r="BA376" s="59" t="str">
        <f t="shared" si="35"/>
        <v/>
      </c>
      <c r="BB376" s="59" t="str">
        <f t="shared" si="36"/>
        <v/>
      </c>
      <c r="BC376" s="59" t="str">
        <f t="shared" si="37"/>
        <v/>
      </c>
      <c r="DQ376" s="65"/>
    </row>
    <row r="377" spans="1:121" ht="15" x14ac:dyDescent="0.2">
      <c r="A377" s="74">
        <v>368</v>
      </c>
      <c r="B377" s="345"/>
      <c r="C377" s="55"/>
      <c r="D377" s="55"/>
      <c r="E377" s="55"/>
      <c r="F377" s="5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114"/>
      <c r="S377" s="114"/>
      <c r="T377" s="113"/>
      <c r="U377" s="113"/>
      <c r="V377" s="113"/>
      <c r="W377" s="113"/>
      <c r="X377" s="113"/>
      <c r="Y377" s="113"/>
      <c r="AY377" s="59" t="str">
        <f t="shared" si="33"/>
        <v/>
      </c>
      <c r="AZ377" s="59" t="str">
        <f t="shared" si="34"/>
        <v/>
      </c>
      <c r="BA377" s="59" t="str">
        <f t="shared" si="35"/>
        <v/>
      </c>
      <c r="BB377" s="59" t="str">
        <f t="shared" si="36"/>
        <v/>
      </c>
      <c r="BC377" s="59" t="str">
        <f t="shared" si="37"/>
        <v/>
      </c>
      <c r="DQ377" s="65"/>
    </row>
    <row r="378" spans="1:121" ht="15" x14ac:dyDescent="0.2">
      <c r="A378" s="74">
        <v>369</v>
      </c>
      <c r="B378" s="345"/>
      <c r="C378" s="55"/>
      <c r="D378" s="55"/>
      <c r="E378" s="55"/>
      <c r="F378" s="5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114"/>
      <c r="S378" s="114"/>
      <c r="T378" s="113"/>
      <c r="U378" s="113"/>
      <c r="V378" s="113"/>
      <c r="W378" s="113"/>
      <c r="X378" s="113"/>
      <c r="Y378" s="113"/>
      <c r="AY378" s="59" t="str">
        <f t="shared" si="33"/>
        <v/>
      </c>
      <c r="AZ378" s="59" t="str">
        <f t="shared" si="34"/>
        <v/>
      </c>
      <c r="BA378" s="59" t="str">
        <f t="shared" si="35"/>
        <v/>
      </c>
      <c r="BB378" s="59" t="str">
        <f t="shared" si="36"/>
        <v/>
      </c>
      <c r="BC378" s="59" t="str">
        <f t="shared" si="37"/>
        <v/>
      </c>
      <c r="DQ378" s="65"/>
    </row>
    <row r="379" spans="1:121" ht="15" x14ac:dyDescent="0.2">
      <c r="A379" s="74">
        <v>370</v>
      </c>
      <c r="B379" s="345"/>
      <c r="C379" s="55"/>
      <c r="D379" s="55"/>
      <c r="E379" s="55"/>
      <c r="F379" s="5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114"/>
      <c r="S379" s="114"/>
      <c r="T379" s="113"/>
      <c r="U379" s="113"/>
      <c r="V379" s="113"/>
      <c r="W379" s="113"/>
      <c r="X379" s="113"/>
      <c r="Y379" s="113"/>
      <c r="AY379" s="59" t="str">
        <f t="shared" si="33"/>
        <v/>
      </c>
      <c r="AZ379" s="59" t="str">
        <f t="shared" si="34"/>
        <v/>
      </c>
      <c r="BA379" s="59" t="str">
        <f t="shared" si="35"/>
        <v/>
      </c>
      <c r="BB379" s="59" t="str">
        <f t="shared" si="36"/>
        <v/>
      </c>
      <c r="BC379" s="59" t="str">
        <f t="shared" si="37"/>
        <v/>
      </c>
      <c r="DQ379" s="65"/>
    </row>
    <row r="380" spans="1:121" ht="15" x14ac:dyDescent="0.2">
      <c r="A380" s="74">
        <v>371</v>
      </c>
      <c r="B380" s="345"/>
      <c r="C380" s="55"/>
      <c r="D380" s="55"/>
      <c r="E380" s="55"/>
      <c r="F380" s="5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114"/>
      <c r="S380" s="114"/>
      <c r="T380" s="113"/>
      <c r="U380" s="113"/>
      <c r="V380" s="113"/>
      <c r="W380" s="113"/>
      <c r="X380" s="113"/>
      <c r="Y380" s="113"/>
      <c r="AY380" s="59" t="str">
        <f t="shared" si="33"/>
        <v/>
      </c>
      <c r="AZ380" s="59" t="str">
        <f t="shared" si="34"/>
        <v/>
      </c>
      <c r="BA380" s="59" t="str">
        <f t="shared" si="35"/>
        <v/>
      </c>
      <c r="BB380" s="59" t="str">
        <f t="shared" si="36"/>
        <v/>
      </c>
      <c r="BC380" s="59" t="str">
        <f t="shared" si="37"/>
        <v/>
      </c>
      <c r="DQ380" s="65"/>
    </row>
    <row r="381" spans="1:121" ht="15" x14ac:dyDescent="0.2">
      <c r="A381" s="74">
        <v>372</v>
      </c>
      <c r="B381" s="345"/>
      <c r="C381" s="55"/>
      <c r="D381" s="55"/>
      <c r="E381" s="55"/>
      <c r="F381" s="5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114"/>
      <c r="S381" s="114"/>
      <c r="T381" s="113"/>
      <c r="U381" s="113"/>
      <c r="V381" s="113"/>
      <c r="W381" s="113"/>
      <c r="X381" s="113"/>
      <c r="Y381" s="113"/>
      <c r="AY381" s="59" t="str">
        <f t="shared" si="33"/>
        <v/>
      </c>
      <c r="AZ381" s="59" t="str">
        <f t="shared" si="34"/>
        <v/>
      </c>
      <c r="BA381" s="59" t="str">
        <f t="shared" si="35"/>
        <v/>
      </c>
      <c r="BB381" s="59" t="str">
        <f t="shared" si="36"/>
        <v/>
      </c>
      <c r="BC381" s="59" t="str">
        <f t="shared" si="37"/>
        <v/>
      </c>
      <c r="DQ381" s="65"/>
    </row>
    <row r="382" spans="1:121" ht="15" x14ac:dyDescent="0.2">
      <c r="A382" s="74">
        <v>373</v>
      </c>
      <c r="B382" s="345"/>
      <c r="C382" s="55"/>
      <c r="D382" s="55"/>
      <c r="E382" s="55"/>
      <c r="F382" s="5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114"/>
      <c r="S382" s="114"/>
      <c r="T382" s="113"/>
      <c r="U382" s="113"/>
      <c r="V382" s="113"/>
      <c r="W382" s="113"/>
      <c r="X382" s="113"/>
      <c r="Y382" s="113"/>
      <c r="AY382" s="59" t="str">
        <f t="shared" si="33"/>
        <v/>
      </c>
      <c r="AZ382" s="59" t="str">
        <f t="shared" si="34"/>
        <v/>
      </c>
      <c r="BA382" s="59" t="str">
        <f t="shared" si="35"/>
        <v/>
      </c>
      <c r="BB382" s="59" t="str">
        <f t="shared" si="36"/>
        <v/>
      </c>
      <c r="BC382" s="59" t="str">
        <f t="shared" si="37"/>
        <v/>
      </c>
      <c r="DQ382" s="65"/>
    </row>
    <row r="383" spans="1:121" ht="15" x14ac:dyDescent="0.2">
      <c r="A383" s="74">
        <v>374</v>
      </c>
      <c r="B383" s="345"/>
      <c r="C383" s="55"/>
      <c r="D383" s="55"/>
      <c r="E383" s="55"/>
      <c r="F383" s="5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114"/>
      <c r="S383" s="114"/>
      <c r="T383" s="113"/>
      <c r="U383" s="113"/>
      <c r="V383" s="113"/>
      <c r="W383" s="113"/>
      <c r="X383" s="113"/>
      <c r="Y383" s="113"/>
      <c r="AY383" s="59" t="str">
        <f t="shared" si="33"/>
        <v/>
      </c>
      <c r="AZ383" s="59" t="str">
        <f t="shared" si="34"/>
        <v/>
      </c>
      <c r="BA383" s="59" t="str">
        <f t="shared" si="35"/>
        <v/>
      </c>
      <c r="BB383" s="59" t="str">
        <f t="shared" si="36"/>
        <v/>
      </c>
      <c r="BC383" s="59" t="str">
        <f t="shared" si="37"/>
        <v/>
      </c>
      <c r="DQ383" s="65"/>
    </row>
    <row r="384" spans="1:121" ht="15" x14ac:dyDescent="0.2">
      <c r="A384" s="74">
        <v>375</v>
      </c>
      <c r="B384" s="345"/>
      <c r="C384" s="55"/>
      <c r="D384" s="55"/>
      <c r="E384" s="55"/>
      <c r="F384" s="5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114"/>
      <c r="S384" s="114"/>
      <c r="T384" s="113"/>
      <c r="U384" s="113"/>
      <c r="V384" s="113"/>
      <c r="W384" s="113"/>
      <c r="X384" s="113"/>
      <c r="Y384" s="113"/>
      <c r="AY384" s="59" t="str">
        <f t="shared" si="33"/>
        <v/>
      </c>
      <c r="AZ384" s="59" t="str">
        <f t="shared" si="34"/>
        <v/>
      </c>
      <c r="BA384" s="59" t="str">
        <f t="shared" si="35"/>
        <v/>
      </c>
      <c r="BB384" s="59" t="str">
        <f t="shared" si="36"/>
        <v/>
      </c>
      <c r="BC384" s="59" t="str">
        <f t="shared" si="37"/>
        <v/>
      </c>
      <c r="DQ384" s="65"/>
    </row>
    <row r="385" spans="1:121" ht="15" x14ac:dyDescent="0.2">
      <c r="A385" s="74">
        <v>376</v>
      </c>
      <c r="B385" s="345"/>
      <c r="C385" s="55"/>
      <c r="D385" s="55"/>
      <c r="E385" s="55"/>
      <c r="F385" s="5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114"/>
      <c r="S385" s="114"/>
      <c r="T385" s="113"/>
      <c r="U385" s="113"/>
      <c r="V385" s="113"/>
      <c r="W385" s="113"/>
      <c r="X385" s="113"/>
      <c r="Y385" s="113"/>
      <c r="AY385" s="59" t="str">
        <f t="shared" si="33"/>
        <v/>
      </c>
      <c r="AZ385" s="59" t="str">
        <f t="shared" si="34"/>
        <v/>
      </c>
      <c r="BA385" s="59" t="str">
        <f t="shared" si="35"/>
        <v/>
      </c>
      <c r="BB385" s="59" t="str">
        <f t="shared" si="36"/>
        <v/>
      </c>
      <c r="BC385" s="59" t="str">
        <f t="shared" si="37"/>
        <v/>
      </c>
      <c r="DQ385" s="65"/>
    </row>
    <row r="386" spans="1:121" ht="15" x14ac:dyDescent="0.2">
      <c r="A386" s="74">
        <v>377</v>
      </c>
      <c r="B386" s="345"/>
      <c r="C386" s="55"/>
      <c r="D386" s="55"/>
      <c r="E386" s="55"/>
      <c r="F386" s="5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114"/>
      <c r="S386" s="114"/>
      <c r="T386" s="113"/>
      <c r="U386" s="113"/>
      <c r="V386" s="113"/>
      <c r="W386" s="113"/>
      <c r="X386" s="113"/>
      <c r="Y386" s="113"/>
      <c r="AY386" s="59" t="str">
        <f t="shared" si="33"/>
        <v/>
      </c>
      <c r="AZ386" s="59" t="str">
        <f t="shared" si="34"/>
        <v/>
      </c>
      <c r="BA386" s="59" t="str">
        <f t="shared" si="35"/>
        <v/>
      </c>
      <c r="BB386" s="59" t="str">
        <f t="shared" si="36"/>
        <v/>
      </c>
      <c r="BC386" s="59" t="str">
        <f t="shared" si="37"/>
        <v/>
      </c>
      <c r="DQ386" s="65"/>
    </row>
    <row r="387" spans="1:121" ht="15" x14ac:dyDescent="0.2">
      <c r="A387" s="74">
        <v>378</v>
      </c>
      <c r="B387" s="345"/>
      <c r="C387" s="55"/>
      <c r="D387" s="55"/>
      <c r="E387" s="55"/>
      <c r="F387" s="5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114"/>
      <c r="S387" s="114"/>
      <c r="T387" s="113"/>
      <c r="U387" s="113"/>
      <c r="V387" s="113"/>
      <c r="W387" s="113"/>
      <c r="X387" s="113"/>
      <c r="Y387" s="113"/>
      <c r="AY387" s="59" t="str">
        <f t="shared" si="33"/>
        <v/>
      </c>
      <c r="AZ387" s="59" t="str">
        <f t="shared" si="34"/>
        <v/>
      </c>
      <c r="BA387" s="59" t="str">
        <f t="shared" si="35"/>
        <v/>
      </c>
      <c r="BB387" s="59" t="str">
        <f t="shared" si="36"/>
        <v/>
      </c>
      <c r="BC387" s="59" t="str">
        <f t="shared" si="37"/>
        <v/>
      </c>
      <c r="DQ387" s="65"/>
    </row>
    <row r="388" spans="1:121" ht="15" x14ac:dyDescent="0.2">
      <c r="A388" s="74">
        <v>379</v>
      </c>
      <c r="B388" s="345"/>
      <c r="C388" s="55"/>
      <c r="D388" s="55"/>
      <c r="E388" s="55"/>
      <c r="F388" s="55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114"/>
      <c r="S388" s="114"/>
      <c r="T388" s="113"/>
      <c r="U388" s="113"/>
      <c r="V388" s="113"/>
      <c r="W388" s="113"/>
      <c r="X388" s="113"/>
      <c r="Y388" s="113"/>
      <c r="AY388" s="59" t="str">
        <f t="shared" si="33"/>
        <v/>
      </c>
      <c r="AZ388" s="59" t="str">
        <f t="shared" si="34"/>
        <v/>
      </c>
      <c r="BA388" s="59" t="str">
        <f t="shared" si="35"/>
        <v/>
      </c>
      <c r="BB388" s="59" t="str">
        <f t="shared" si="36"/>
        <v/>
      </c>
      <c r="BC388" s="59" t="str">
        <f t="shared" si="37"/>
        <v/>
      </c>
      <c r="DQ388" s="65"/>
    </row>
    <row r="389" spans="1:121" ht="15" x14ac:dyDescent="0.2">
      <c r="A389" s="74">
        <v>380</v>
      </c>
      <c r="B389" s="345"/>
      <c r="C389" s="55"/>
      <c r="D389" s="55"/>
      <c r="E389" s="55"/>
      <c r="F389" s="5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114"/>
      <c r="S389" s="114"/>
      <c r="T389" s="113"/>
      <c r="U389" s="113"/>
      <c r="V389" s="113"/>
      <c r="W389" s="113"/>
      <c r="X389" s="113"/>
      <c r="Y389" s="113"/>
      <c r="AY389" s="59" t="str">
        <f t="shared" si="33"/>
        <v/>
      </c>
      <c r="AZ389" s="59" t="str">
        <f t="shared" si="34"/>
        <v/>
      </c>
      <c r="BA389" s="59" t="str">
        <f t="shared" si="35"/>
        <v/>
      </c>
      <c r="BB389" s="59" t="str">
        <f t="shared" si="36"/>
        <v/>
      </c>
      <c r="BC389" s="59" t="str">
        <f t="shared" si="37"/>
        <v/>
      </c>
      <c r="DQ389" s="65"/>
    </row>
    <row r="390" spans="1:121" ht="15" x14ac:dyDescent="0.2">
      <c r="A390" s="74">
        <v>381</v>
      </c>
      <c r="B390" s="345"/>
      <c r="C390" s="55"/>
      <c r="D390" s="55"/>
      <c r="E390" s="55"/>
      <c r="F390" s="5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114"/>
      <c r="S390" s="114"/>
      <c r="T390" s="113"/>
      <c r="U390" s="113"/>
      <c r="V390" s="113"/>
      <c r="W390" s="113"/>
      <c r="X390" s="113"/>
      <c r="Y390" s="113"/>
      <c r="AY390" s="59" t="str">
        <f t="shared" si="33"/>
        <v/>
      </c>
      <c r="AZ390" s="59" t="str">
        <f t="shared" si="34"/>
        <v/>
      </c>
      <c r="BA390" s="59" t="str">
        <f t="shared" si="35"/>
        <v/>
      </c>
      <c r="BB390" s="59" t="str">
        <f t="shared" si="36"/>
        <v/>
      </c>
      <c r="BC390" s="59" t="str">
        <f t="shared" si="37"/>
        <v/>
      </c>
      <c r="DQ390" s="65"/>
    </row>
    <row r="391" spans="1:121" ht="15" x14ac:dyDescent="0.2">
      <c r="A391" s="74">
        <v>382</v>
      </c>
      <c r="B391" s="345"/>
      <c r="C391" s="55"/>
      <c r="D391" s="55"/>
      <c r="E391" s="55"/>
      <c r="F391" s="5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114"/>
      <c r="S391" s="114"/>
      <c r="T391" s="113"/>
      <c r="U391" s="113"/>
      <c r="V391" s="113"/>
      <c r="W391" s="113"/>
      <c r="X391" s="113"/>
      <c r="Y391" s="113"/>
      <c r="AY391" s="59" t="str">
        <f t="shared" si="33"/>
        <v/>
      </c>
      <c r="AZ391" s="59" t="str">
        <f t="shared" si="34"/>
        <v/>
      </c>
      <c r="BA391" s="59" t="str">
        <f t="shared" si="35"/>
        <v/>
      </c>
      <c r="BB391" s="59" t="str">
        <f t="shared" si="36"/>
        <v/>
      </c>
      <c r="BC391" s="59" t="str">
        <f t="shared" si="37"/>
        <v/>
      </c>
      <c r="DQ391" s="65"/>
    </row>
    <row r="392" spans="1:121" ht="15" x14ac:dyDescent="0.2">
      <c r="A392" s="74">
        <v>383</v>
      </c>
      <c r="B392" s="345"/>
      <c r="C392" s="55"/>
      <c r="D392" s="55"/>
      <c r="E392" s="55"/>
      <c r="F392" s="55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114"/>
      <c r="S392" s="114"/>
      <c r="T392" s="113"/>
      <c r="U392" s="113"/>
      <c r="V392" s="113"/>
      <c r="W392" s="113"/>
      <c r="X392" s="113"/>
      <c r="Y392" s="113"/>
      <c r="AY392" s="59" t="str">
        <f t="shared" si="33"/>
        <v/>
      </c>
      <c r="AZ392" s="59" t="str">
        <f t="shared" si="34"/>
        <v/>
      </c>
      <c r="BA392" s="59" t="str">
        <f t="shared" si="35"/>
        <v/>
      </c>
      <c r="BB392" s="59" t="str">
        <f t="shared" si="36"/>
        <v/>
      </c>
      <c r="BC392" s="59" t="str">
        <f t="shared" si="37"/>
        <v/>
      </c>
      <c r="DQ392" s="65"/>
    </row>
    <row r="393" spans="1:121" ht="15" x14ac:dyDescent="0.2">
      <c r="A393" s="74">
        <v>384</v>
      </c>
      <c r="B393" s="345"/>
      <c r="C393" s="55"/>
      <c r="D393" s="55"/>
      <c r="E393" s="55"/>
      <c r="F393" s="5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114"/>
      <c r="S393" s="114"/>
      <c r="T393" s="113"/>
      <c r="U393" s="113"/>
      <c r="V393" s="113"/>
      <c r="W393" s="113"/>
      <c r="X393" s="113"/>
      <c r="Y393" s="113"/>
      <c r="AY393" s="59" t="str">
        <f t="shared" si="33"/>
        <v/>
      </c>
      <c r="AZ393" s="59" t="str">
        <f t="shared" si="34"/>
        <v/>
      </c>
      <c r="BA393" s="59" t="str">
        <f t="shared" si="35"/>
        <v/>
      </c>
      <c r="BB393" s="59" t="str">
        <f t="shared" si="36"/>
        <v/>
      </c>
      <c r="BC393" s="59" t="str">
        <f t="shared" si="37"/>
        <v/>
      </c>
      <c r="DQ393" s="65"/>
    </row>
    <row r="394" spans="1:121" ht="15" x14ac:dyDescent="0.2">
      <c r="A394" s="74">
        <v>385</v>
      </c>
      <c r="B394" s="345"/>
      <c r="C394" s="55"/>
      <c r="D394" s="55"/>
      <c r="E394" s="55"/>
      <c r="F394" s="5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114"/>
      <c r="S394" s="114"/>
      <c r="T394" s="113"/>
      <c r="U394" s="113"/>
      <c r="V394" s="113"/>
      <c r="W394" s="113"/>
      <c r="X394" s="113"/>
      <c r="Y394" s="113"/>
      <c r="AY394" s="59" t="str">
        <f t="shared" si="33"/>
        <v/>
      </c>
      <c r="AZ394" s="59" t="str">
        <f t="shared" si="34"/>
        <v/>
      </c>
      <c r="BA394" s="59" t="str">
        <f t="shared" si="35"/>
        <v/>
      </c>
      <c r="BB394" s="59" t="str">
        <f t="shared" si="36"/>
        <v/>
      </c>
      <c r="BC394" s="59" t="str">
        <f t="shared" si="37"/>
        <v/>
      </c>
      <c r="DQ394" s="65"/>
    </row>
    <row r="395" spans="1:121" ht="15" x14ac:dyDescent="0.2">
      <c r="A395" s="74">
        <v>386</v>
      </c>
      <c r="B395" s="345"/>
      <c r="C395" s="55"/>
      <c r="D395" s="55"/>
      <c r="E395" s="55"/>
      <c r="F395" s="5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114"/>
      <c r="S395" s="114"/>
      <c r="T395" s="113"/>
      <c r="U395" s="113"/>
      <c r="V395" s="113"/>
      <c r="W395" s="113"/>
      <c r="X395" s="113"/>
      <c r="Y395" s="113"/>
      <c r="AY395" s="59" t="str">
        <f t="shared" ref="AY395:AY458" si="38">IF(B395="","",_xlfn.RANK.AVG(B395,$B$10:$B$1009,1))</f>
        <v/>
      </c>
      <c r="AZ395" s="59" t="str">
        <f t="shared" ref="AZ395:AZ458" si="39">IF(C395="","",_xlfn.RANK.AVG(C395,$C$10:$C$1009,1))</f>
        <v/>
      </c>
      <c r="BA395" s="59" t="str">
        <f t="shared" ref="BA395:BA458" si="40">IF(D395="","",_xlfn.RANK.AVG(D395,$D$10:$D$1009,1))</f>
        <v/>
      </c>
      <c r="BB395" s="59" t="str">
        <f t="shared" ref="BB395:BB458" si="41">IF(E395="","",_xlfn.RANK.AVG(E395,$E$10:$E$1009,1))</f>
        <v/>
      </c>
      <c r="BC395" s="59" t="str">
        <f t="shared" ref="BC395:BC458" si="42">IF(F395="","",_xlfn.RANK.AVG(F395,$F$10:$F$1009,1))</f>
        <v/>
      </c>
      <c r="DQ395" s="65"/>
    </row>
    <row r="396" spans="1:121" ht="15" x14ac:dyDescent="0.2">
      <c r="A396" s="74">
        <v>387</v>
      </c>
      <c r="B396" s="345"/>
      <c r="C396" s="55"/>
      <c r="D396" s="55"/>
      <c r="E396" s="55"/>
      <c r="F396" s="5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114"/>
      <c r="S396" s="114"/>
      <c r="T396" s="113"/>
      <c r="U396" s="113"/>
      <c r="V396" s="113"/>
      <c r="W396" s="113"/>
      <c r="X396" s="113"/>
      <c r="Y396" s="113"/>
      <c r="AY396" s="59" t="str">
        <f t="shared" si="38"/>
        <v/>
      </c>
      <c r="AZ396" s="59" t="str">
        <f t="shared" si="39"/>
        <v/>
      </c>
      <c r="BA396" s="59" t="str">
        <f t="shared" si="40"/>
        <v/>
      </c>
      <c r="BB396" s="59" t="str">
        <f t="shared" si="41"/>
        <v/>
      </c>
      <c r="BC396" s="59" t="str">
        <f t="shared" si="42"/>
        <v/>
      </c>
      <c r="DQ396" s="65"/>
    </row>
    <row r="397" spans="1:121" ht="15" x14ac:dyDescent="0.2">
      <c r="A397" s="74">
        <v>388</v>
      </c>
      <c r="B397" s="345"/>
      <c r="C397" s="55"/>
      <c r="D397" s="55"/>
      <c r="E397" s="55"/>
      <c r="F397" s="5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114"/>
      <c r="S397" s="114"/>
      <c r="T397" s="113"/>
      <c r="U397" s="113"/>
      <c r="V397" s="113"/>
      <c r="W397" s="113"/>
      <c r="X397" s="113"/>
      <c r="Y397" s="113"/>
      <c r="AY397" s="59" t="str">
        <f t="shared" si="38"/>
        <v/>
      </c>
      <c r="AZ397" s="59" t="str">
        <f t="shared" si="39"/>
        <v/>
      </c>
      <c r="BA397" s="59" t="str">
        <f t="shared" si="40"/>
        <v/>
      </c>
      <c r="BB397" s="59" t="str">
        <f t="shared" si="41"/>
        <v/>
      </c>
      <c r="BC397" s="59" t="str">
        <f t="shared" si="42"/>
        <v/>
      </c>
      <c r="DQ397" s="65"/>
    </row>
    <row r="398" spans="1:121" ht="15" x14ac:dyDescent="0.2">
      <c r="A398" s="74">
        <v>389</v>
      </c>
      <c r="B398" s="345"/>
      <c r="C398" s="55"/>
      <c r="D398" s="55"/>
      <c r="E398" s="55"/>
      <c r="F398" s="5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114"/>
      <c r="S398" s="114"/>
      <c r="T398" s="113"/>
      <c r="U398" s="113"/>
      <c r="V398" s="113"/>
      <c r="W398" s="113"/>
      <c r="X398" s="113"/>
      <c r="Y398" s="113"/>
      <c r="AY398" s="59" t="str">
        <f t="shared" si="38"/>
        <v/>
      </c>
      <c r="AZ398" s="59" t="str">
        <f t="shared" si="39"/>
        <v/>
      </c>
      <c r="BA398" s="59" t="str">
        <f t="shared" si="40"/>
        <v/>
      </c>
      <c r="BB398" s="59" t="str">
        <f t="shared" si="41"/>
        <v/>
      </c>
      <c r="BC398" s="59" t="str">
        <f t="shared" si="42"/>
        <v/>
      </c>
      <c r="DQ398" s="65"/>
    </row>
    <row r="399" spans="1:121" ht="15" x14ac:dyDescent="0.2">
      <c r="A399" s="74">
        <v>390</v>
      </c>
      <c r="B399" s="345"/>
      <c r="C399" s="55"/>
      <c r="D399" s="55"/>
      <c r="E399" s="55"/>
      <c r="F399" s="5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114"/>
      <c r="S399" s="114"/>
      <c r="T399" s="113"/>
      <c r="U399" s="113"/>
      <c r="V399" s="113"/>
      <c r="W399" s="113"/>
      <c r="X399" s="113"/>
      <c r="Y399" s="113"/>
      <c r="AY399" s="59" t="str">
        <f t="shared" si="38"/>
        <v/>
      </c>
      <c r="AZ399" s="59" t="str">
        <f t="shared" si="39"/>
        <v/>
      </c>
      <c r="BA399" s="59" t="str">
        <f t="shared" si="40"/>
        <v/>
      </c>
      <c r="BB399" s="59" t="str">
        <f t="shared" si="41"/>
        <v/>
      </c>
      <c r="BC399" s="59" t="str">
        <f t="shared" si="42"/>
        <v/>
      </c>
      <c r="DQ399" s="65"/>
    </row>
    <row r="400" spans="1:121" ht="15" x14ac:dyDescent="0.2">
      <c r="A400" s="74">
        <v>391</v>
      </c>
      <c r="B400" s="345"/>
      <c r="C400" s="55"/>
      <c r="D400" s="55"/>
      <c r="E400" s="55"/>
      <c r="F400" s="55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114"/>
      <c r="S400" s="114"/>
      <c r="T400" s="113"/>
      <c r="U400" s="113"/>
      <c r="V400" s="113"/>
      <c r="W400" s="113"/>
      <c r="X400" s="113"/>
      <c r="Y400" s="113"/>
      <c r="AY400" s="59" t="str">
        <f t="shared" si="38"/>
        <v/>
      </c>
      <c r="AZ400" s="59" t="str">
        <f t="shared" si="39"/>
        <v/>
      </c>
      <c r="BA400" s="59" t="str">
        <f t="shared" si="40"/>
        <v/>
      </c>
      <c r="BB400" s="59" t="str">
        <f t="shared" si="41"/>
        <v/>
      </c>
      <c r="BC400" s="59" t="str">
        <f t="shared" si="42"/>
        <v/>
      </c>
      <c r="DQ400" s="65"/>
    </row>
    <row r="401" spans="1:121" ht="15" x14ac:dyDescent="0.2">
      <c r="A401" s="74">
        <v>392</v>
      </c>
      <c r="B401" s="345"/>
      <c r="C401" s="55"/>
      <c r="D401" s="55"/>
      <c r="E401" s="55"/>
      <c r="F401" s="5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114"/>
      <c r="S401" s="114"/>
      <c r="T401" s="113"/>
      <c r="U401" s="113"/>
      <c r="V401" s="113"/>
      <c r="W401" s="113"/>
      <c r="X401" s="113"/>
      <c r="Y401" s="113"/>
      <c r="AY401" s="59" t="str">
        <f t="shared" si="38"/>
        <v/>
      </c>
      <c r="AZ401" s="59" t="str">
        <f t="shared" si="39"/>
        <v/>
      </c>
      <c r="BA401" s="59" t="str">
        <f t="shared" si="40"/>
        <v/>
      </c>
      <c r="BB401" s="59" t="str">
        <f t="shared" si="41"/>
        <v/>
      </c>
      <c r="BC401" s="59" t="str">
        <f t="shared" si="42"/>
        <v/>
      </c>
      <c r="DQ401" s="65"/>
    </row>
    <row r="402" spans="1:121" ht="15" x14ac:dyDescent="0.2">
      <c r="A402" s="74">
        <v>393</v>
      </c>
      <c r="B402" s="345"/>
      <c r="C402" s="55"/>
      <c r="D402" s="55"/>
      <c r="E402" s="55"/>
      <c r="F402" s="55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114"/>
      <c r="S402" s="114"/>
      <c r="T402" s="113"/>
      <c r="U402" s="113"/>
      <c r="V402" s="113"/>
      <c r="W402" s="113"/>
      <c r="X402" s="113"/>
      <c r="Y402" s="113"/>
      <c r="AY402" s="59" t="str">
        <f t="shared" si="38"/>
        <v/>
      </c>
      <c r="AZ402" s="59" t="str">
        <f t="shared" si="39"/>
        <v/>
      </c>
      <c r="BA402" s="59" t="str">
        <f t="shared" si="40"/>
        <v/>
      </c>
      <c r="BB402" s="59" t="str">
        <f t="shared" si="41"/>
        <v/>
      </c>
      <c r="BC402" s="59" t="str">
        <f t="shared" si="42"/>
        <v/>
      </c>
      <c r="DQ402" s="65"/>
    </row>
    <row r="403" spans="1:121" ht="15" x14ac:dyDescent="0.2">
      <c r="A403" s="74">
        <v>394</v>
      </c>
      <c r="B403" s="345"/>
      <c r="C403" s="55"/>
      <c r="D403" s="55"/>
      <c r="E403" s="55"/>
      <c r="F403" s="55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114"/>
      <c r="S403" s="114"/>
      <c r="T403" s="113"/>
      <c r="U403" s="113"/>
      <c r="V403" s="113"/>
      <c r="W403" s="113"/>
      <c r="X403" s="113"/>
      <c r="Y403" s="113"/>
      <c r="AY403" s="59" t="str">
        <f t="shared" si="38"/>
        <v/>
      </c>
      <c r="AZ403" s="59" t="str">
        <f t="shared" si="39"/>
        <v/>
      </c>
      <c r="BA403" s="59" t="str">
        <f t="shared" si="40"/>
        <v/>
      </c>
      <c r="BB403" s="59" t="str">
        <f t="shared" si="41"/>
        <v/>
      </c>
      <c r="BC403" s="59" t="str">
        <f t="shared" si="42"/>
        <v/>
      </c>
      <c r="DQ403" s="65"/>
    </row>
    <row r="404" spans="1:121" ht="15" x14ac:dyDescent="0.2">
      <c r="A404" s="74">
        <v>395</v>
      </c>
      <c r="B404" s="345"/>
      <c r="C404" s="55"/>
      <c r="D404" s="55"/>
      <c r="E404" s="55"/>
      <c r="F404" s="55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114"/>
      <c r="S404" s="114"/>
      <c r="T404" s="113"/>
      <c r="U404" s="113"/>
      <c r="V404" s="113"/>
      <c r="W404" s="113"/>
      <c r="X404" s="113"/>
      <c r="Y404" s="113"/>
      <c r="AY404" s="59" t="str">
        <f t="shared" si="38"/>
        <v/>
      </c>
      <c r="AZ404" s="59" t="str">
        <f t="shared" si="39"/>
        <v/>
      </c>
      <c r="BA404" s="59" t="str">
        <f t="shared" si="40"/>
        <v/>
      </c>
      <c r="BB404" s="59" t="str">
        <f t="shared" si="41"/>
        <v/>
      </c>
      <c r="BC404" s="59" t="str">
        <f t="shared" si="42"/>
        <v/>
      </c>
      <c r="DQ404" s="65"/>
    </row>
    <row r="405" spans="1:121" ht="15" x14ac:dyDescent="0.2">
      <c r="A405" s="74">
        <v>396</v>
      </c>
      <c r="B405" s="345"/>
      <c r="C405" s="55"/>
      <c r="D405" s="55"/>
      <c r="E405" s="55"/>
      <c r="F405" s="55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114"/>
      <c r="S405" s="114"/>
      <c r="T405" s="113"/>
      <c r="U405" s="113"/>
      <c r="V405" s="113"/>
      <c r="W405" s="113"/>
      <c r="X405" s="113"/>
      <c r="Y405" s="113"/>
      <c r="AY405" s="59" t="str">
        <f t="shared" si="38"/>
        <v/>
      </c>
      <c r="AZ405" s="59" t="str">
        <f t="shared" si="39"/>
        <v/>
      </c>
      <c r="BA405" s="59" t="str">
        <f t="shared" si="40"/>
        <v/>
      </c>
      <c r="BB405" s="59" t="str">
        <f t="shared" si="41"/>
        <v/>
      </c>
      <c r="BC405" s="59" t="str">
        <f t="shared" si="42"/>
        <v/>
      </c>
      <c r="DQ405" s="65"/>
    </row>
    <row r="406" spans="1:121" ht="15" x14ac:dyDescent="0.2">
      <c r="A406" s="74">
        <v>397</v>
      </c>
      <c r="B406" s="345"/>
      <c r="C406" s="55"/>
      <c r="D406" s="55"/>
      <c r="E406" s="55"/>
      <c r="F406" s="55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114"/>
      <c r="S406" s="114"/>
      <c r="T406" s="113"/>
      <c r="U406" s="113"/>
      <c r="V406" s="113"/>
      <c r="W406" s="113"/>
      <c r="X406" s="113"/>
      <c r="Y406" s="113"/>
      <c r="AY406" s="59" t="str">
        <f t="shared" si="38"/>
        <v/>
      </c>
      <c r="AZ406" s="59" t="str">
        <f t="shared" si="39"/>
        <v/>
      </c>
      <c r="BA406" s="59" t="str">
        <f t="shared" si="40"/>
        <v/>
      </c>
      <c r="BB406" s="59" t="str">
        <f t="shared" si="41"/>
        <v/>
      </c>
      <c r="BC406" s="59" t="str">
        <f t="shared" si="42"/>
        <v/>
      </c>
      <c r="DQ406" s="65"/>
    </row>
    <row r="407" spans="1:121" ht="15" x14ac:dyDescent="0.2">
      <c r="A407" s="74">
        <v>398</v>
      </c>
      <c r="B407" s="345"/>
      <c r="C407" s="55"/>
      <c r="D407" s="55"/>
      <c r="E407" s="55"/>
      <c r="F407" s="5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114"/>
      <c r="S407" s="114"/>
      <c r="T407" s="113"/>
      <c r="U407" s="113"/>
      <c r="V407" s="113"/>
      <c r="W407" s="113"/>
      <c r="X407" s="113"/>
      <c r="Y407" s="113"/>
      <c r="AY407" s="59" t="str">
        <f t="shared" si="38"/>
        <v/>
      </c>
      <c r="AZ407" s="59" t="str">
        <f t="shared" si="39"/>
        <v/>
      </c>
      <c r="BA407" s="59" t="str">
        <f t="shared" si="40"/>
        <v/>
      </c>
      <c r="BB407" s="59" t="str">
        <f t="shared" si="41"/>
        <v/>
      </c>
      <c r="BC407" s="59" t="str">
        <f t="shared" si="42"/>
        <v/>
      </c>
      <c r="DQ407" s="65"/>
    </row>
    <row r="408" spans="1:121" ht="15" x14ac:dyDescent="0.2">
      <c r="A408" s="74">
        <v>399</v>
      </c>
      <c r="B408" s="345"/>
      <c r="C408" s="55"/>
      <c r="D408" s="55"/>
      <c r="E408" s="55"/>
      <c r="F408" s="55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114"/>
      <c r="S408" s="114"/>
      <c r="T408" s="113"/>
      <c r="U408" s="113"/>
      <c r="V408" s="113"/>
      <c r="W408" s="113"/>
      <c r="X408" s="113"/>
      <c r="Y408" s="113"/>
      <c r="AY408" s="59" t="str">
        <f t="shared" si="38"/>
        <v/>
      </c>
      <c r="AZ408" s="59" t="str">
        <f t="shared" si="39"/>
        <v/>
      </c>
      <c r="BA408" s="59" t="str">
        <f t="shared" si="40"/>
        <v/>
      </c>
      <c r="BB408" s="59" t="str">
        <f t="shared" si="41"/>
        <v/>
      </c>
      <c r="BC408" s="59" t="str">
        <f t="shared" si="42"/>
        <v/>
      </c>
      <c r="DQ408" s="65"/>
    </row>
    <row r="409" spans="1:121" ht="15" x14ac:dyDescent="0.2">
      <c r="A409" s="74">
        <v>400</v>
      </c>
      <c r="B409" s="345"/>
      <c r="C409" s="55"/>
      <c r="D409" s="55"/>
      <c r="E409" s="55"/>
      <c r="F409" s="55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114"/>
      <c r="S409" s="114"/>
      <c r="T409" s="113"/>
      <c r="U409" s="113"/>
      <c r="V409" s="113"/>
      <c r="W409" s="113"/>
      <c r="X409" s="113"/>
      <c r="Y409" s="113"/>
      <c r="AY409" s="59" t="str">
        <f t="shared" si="38"/>
        <v/>
      </c>
      <c r="AZ409" s="59" t="str">
        <f t="shared" si="39"/>
        <v/>
      </c>
      <c r="BA409" s="59" t="str">
        <f t="shared" si="40"/>
        <v/>
      </c>
      <c r="BB409" s="59" t="str">
        <f t="shared" si="41"/>
        <v/>
      </c>
      <c r="BC409" s="59" t="str">
        <f t="shared" si="42"/>
        <v/>
      </c>
      <c r="DQ409" s="65"/>
    </row>
    <row r="410" spans="1:121" ht="15" x14ac:dyDescent="0.2">
      <c r="A410" s="74">
        <v>401</v>
      </c>
      <c r="B410" s="345"/>
      <c r="C410" s="55"/>
      <c r="D410" s="55"/>
      <c r="E410" s="55"/>
      <c r="F410" s="55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114"/>
      <c r="S410" s="114"/>
      <c r="T410" s="113"/>
      <c r="U410" s="113"/>
      <c r="V410" s="113"/>
      <c r="W410" s="113"/>
      <c r="X410" s="113"/>
      <c r="Y410" s="113"/>
      <c r="AY410" s="59" t="str">
        <f t="shared" si="38"/>
        <v/>
      </c>
      <c r="AZ410" s="59" t="str">
        <f t="shared" si="39"/>
        <v/>
      </c>
      <c r="BA410" s="59" t="str">
        <f t="shared" si="40"/>
        <v/>
      </c>
      <c r="BB410" s="59" t="str">
        <f t="shared" si="41"/>
        <v/>
      </c>
      <c r="BC410" s="59" t="str">
        <f t="shared" si="42"/>
        <v/>
      </c>
      <c r="DQ410" s="65"/>
    </row>
    <row r="411" spans="1:121" ht="15" x14ac:dyDescent="0.2">
      <c r="A411" s="74">
        <v>402</v>
      </c>
      <c r="B411" s="345"/>
      <c r="C411" s="55"/>
      <c r="D411" s="55"/>
      <c r="E411" s="55"/>
      <c r="F411" s="5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114"/>
      <c r="S411" s="114"/>
      <c r="T411" s="113"/>
      <c r="U411" s="113"/>
      <c r="V411" s="113"/>
      <c r="W411" s="113"/>
      <c r="X411" s="113"/>
      <c r="Y411" s="113"/>
      <c r="AY411" s="59" t="str">
        <f t="shared" si="38"/>
        <v/>
      </c>
      <c r="AZ411" s="59" t="str">
        <f t="shared" si="39"/>
        <v/>
      </c>
      <c r="BA411" s="59" t="str">
        <f t="shared" si="40"/>
        <v/>
      </c>
      <c r="BB411" s="59" t="str">
        <f t="shared" si="41"/>
        <v/>
      </c>
      <c r="BC411" s="59" t="str">
        <f t="shared" si="42"/>
        <v/>
      </c>
      <c r="DQ411" s="65"/>
    </row>
    <row r="412" spans="1:121" ht="15" x14ac:dyDescent="0.2">
      <c r="A412" s="74">
        <v>403</v>
      </c>
      <c r="B412" s="345"/>
      <c r="C412" s="55"/>
      <c r="D412" s="55"/>
      <c r="E412" s="55"/>
      <c r="F412" s="5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114"/>
      <c r="S412" s="114"/>
      <c r="T412" s="113"/>
      <c r="U412" s="113"/>
      <c r="V412" s="113"/>
      <c r="W412" s="113"/>
      <c r="X412" s="113"/>
      <c r="Y412" s="113"/>
      <c r="AY412" s="59" t="str">
        <f t="shared" si="38"/>
        <v/>
      </c>
      <c r="AZ412" s="59" t="str">
        <f t="shared" si="39"/>
        <v/>
      </c>
      <c r="BA412" s="59" t="str">
        <f t="shared" si="40"/>
        <v/>
      </c>
      <c r="BB412" s="59" t="str">
        <f t="shared" si="41"/>
        <v/>
      </c>
      <c r="BC412" s="59" t="str">
        <f t="shared" si="42"/>
        <v/>
      </c>
      <c r="DQ412" s="65"/>
    </row>
    <row r="413" spans="1:121" ht="15" x14ac:dyDescent="0.2">
      <c r="A413" s="74">
        <v>404</v>
      </c>
      <c r="B413" s="345"/>
      <c r="C413" s="55"/>
      <c r="D413" s="55"/>
      <c r="E413" s="55"/>
      <c r="F413" s="5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114"/>
      <c r="S413" s="114"/>
      <c r="T413" s="113"/>
      <c r="U413" s="113"/>
      <c r="V413" s="113"/>
      <c r="W413" s="113"/>
      <c r="X413" s="113"/>
      <c r="Y413" s="113"/>
      <c r="AY413" s="59" t="str">
        <f t="shared" si="38"/>
        <v/>
      </c>
      <c r="AZ413" s="59" t="str">
        <f t="shared" si="39"/>
        <v/>
      </c>
      <c r="BA413" s="59" t="str">
        <f t="shared" si="40"/>
        <v/>
      </c>
      <c r="BB413" s="59" t="str">
        <f t="shared" si="41"/>
        <v/>
      </c>
      <c r="BC413" s="59" t="str">
        <f t="shared" si="42"/>
        <v/>
      </c>
      <c r="DQ413" s="65"/>
    </row>
    <row r="414" spans="1:121" ht="15" x14ac:dyDescent="0.2">
      <c r="A414" s="74">
        <v>405</v>
      </c>
      <c r="B414" s="345"/>
      <c r="C414" s="55"/>
      <c r="D414" s="55"/>
      <c r="E414" s="55"/>
      <c r="F414" s="5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114"/>
      <c r="S414" s="114"/>
      <c r="T414" s="113"/>
      <c r="U414" s="113"/>
      <c r="V414" s="113"/>
      <c r="W414" s="113"/>
      <c r="X414" s="113"/>
      <c r="Y414" s="113"/>
      <c r="AY414" s="59" t="str">
        <f t="shared" si="38"/>
        <v/>
      </c>
      <c r="AZ414" s="59" t="str">
        <f t="shared" si="39"/>
        <v/>
      </c>
      <c r="BA414" s="59" t="str">
        <f t="shared" si="40"/>
        <v/>
      </c>
      <c r="BB414" s="59" t="str">
        <f t="shared" si="41"/>
        <v/>
      </c>
      <c r="BC414" s="59" t="str">
        <f t="shared" si="42"/>
        <v/>
      </c>
      <c r="DQ414" s="65"/>
    </row>
    <row r="415" spans="1:121" ht="15" x14ac:dyDescent="0.2">
      <c r="A415" s="74">
        <v>406</v>
      </c>
      <c r="B415" s="345"/>
      <c r="C415" s="55"/>
      <c r="D415" s="55"/>
      <c r="E415" s="55"/>
      <c r="F415" s="5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114"/>
      <c r="S415" s="114"/>
      <c r="T415" s="113"/>
      <c r="U415" s="113"/>
      <c r="V415" s="113"/>
      <c r="W415" s="113"/>
      <c r="X415" s="113"/>
      <c r="Y415" s="113"/>
      <c r="AY415" s="59" t="str">
        <f t="shared" si="38"/>
        <v/>
      </c>
      <c r="AZ415" s="59" t="str">
        <f t="shared" si="39"/>
        <v/>
      </c>
      <c r="BA415" s="59" t="str">
        <f t="shared" si="40"/>
        <v/>
      </c>
      <c r="BB415" s="59" t="str">
        <f t="shared" si="41"/>
        <v/>
      </c>
      <c r="BC415" s="59" t="str">
        <f t="shared" si="42"/>
        <v/>
      </c>
      <c r="DQ415" s="65"/>
    </row>
    <row r="416" spans="1:121" ht="15" x14ac:dyDescent="0.2">
      <c r="A416" s="74">
        <v>407</v>
      </c>
      <c r="B416" s="345"/>
      <c r="C416" s="55"/>
      <c r="D416" s="55"/>
      <c r="E416" s="55"/>
      <c r="F416" s="5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114"/>
      <c r="S416" s="114"/>
      <c r="T416" s="113"/>
      <c r="U416" s="113"/>
      <c r="V416" s="113"/>
      <c r="W416" s="113"/>
      <c r="X416" s="113"/>
      <c r="Y416" s="113"/>
      <c r="AY416" s="59" t="str">
        <f t="shared" si="38"/>
        <v/>
      </c>
      <c r="AZ416" s="59" t="str">
        <f t="shared" si="39"/>
        <v/>
      </c>
      <c r="BA416" s="59" t="str">
        <f t="shared" si="40"/>
        <v/>
      </c>
      <c r="BB416" s="59" t="str">
        <f t="shared" si="41"/>
        <v/>
      </c>
      <c r="BC416" s="59" t="str">
        <f t="shared" si="42"/>
        <v/>
      </c>
      <c r="DQ416" s="65"/>
    </row>
    <row r="417" spans="1:121" ht="15" x14ac:dyDescent="0.2">
      <c r="A417" s="74">
        <v>408</v>
      </c>
      <c r="B417" s="345"/>
      <c r="C417" s="55"/>
      <c r="D417" s="55"/>
      <c r="E417" s="55"/>
      <c r="F417" s="5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114"/>
      <c r="S417" s="114"/>
      <c r="T417" s="113"/>
      <c r="U417" s="113"/>
      <c r="V417" s="113"/>
      <c r="W417" s="113"/>
      <c r="X417" s="113"/>
      <c r="Y417" s="113"/>
      <c r="AY417" s="59" t="str">
        <f t="shared" si="38"/>
        <v/>
      </c>
      <c r="AZ417" s="59" t="str">
        <f t="shared" si="39"/>
        <v/>
      </c>
      <c r="BA417" s="59" t="str">
        <f t="shared" si="40"/>
        <v/>
      </c>
      <c r="BB417" s="59" t="str">
        <f t="shared" si="41"/>
        <v/>
      </c>
      <c r="BC417" s="59" t="str">
        <f t="shared" si="42"/>
        <v/>
      </c>
      <c r="DQ417" s="65"/>
    </row>
    <row r="418" spans="1:121" ht="15" x14ac:dyDescent="0.2">
      <c r="A418" s="74">
        <v>409</v>
      </c>
      <c r="B418" s="345"/>
      <c r="C418" s="55"/>
      <c r="D418" s="55"/>
      <c r="E418" s="55"/>
      <c r="F418" s="5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114"/>
      <c r="S418" s="114"/>
      <c r="T418" s="113"/>
      <c r="U418" s="113"/>
      <c r="V418" s="113"/>
      <c r="W418" s="113"/>
      <c r="X418" s="113"/>
      <c r="Y418" s="113"/>
      <c r="AY418" s="59" t="str">
        <f t="shared" si="38"/>
        <v/>
      </c>
      <c r="AZ418" s="59" t="str">
        <f t="shared" si="39"/>
        <v/>
      </c>
      <c r="BA418" s="59" t="str">
        <f t="shared" si="40"/>
        <v/>
      </c>
      <c r="BB418" s="59" t="str">
        <f t="shared" si="41"/>
        <v/>
      </c>
      <c r="BC418" s="59" t="str">
        <f t="shared" si="42"/>
        <v/>
      </c>
      <c r="DQ418" s="65"/>
    </row>
    <row r="419" spans="1:121" ht="15" x14ac:dyDescent="0.2">
      <c r="A419" s="74">
        <v>410</v>
      </c>
      <c r="B419" s="345"/>
      <c r="C419" s="55"/>
      <c r="D419" s="55"/>
      <c r="E419" s="55"/>
      <c r="F419" s="5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114"/>
      <c r="S419" s="114"/>
      <c r="T419" s="113"/>
      <c r="U419" s="113"/>
      <c r="V419" s="113"/>
      <c r="W419" s="113"/>
      <c r="X419" s="113"/>
      <c r="Y419" s="113"/>
      <c r="AY419" s="59" t="str">
        <f t="shared" si="38"/>
        <v/>
      </c>
      <c r="AZ419" s="59" t="str">
        <f t="shared" si="39"/>
        <v/>
      </c>
      <c r="BA419" s="59" t="str">
        <f t="shared" si="40"/>
        <v/>
      </c>
      <c r="BB419" s="59" t="str">
        <f t="shared" si="41"/>
        <v/>
      </c>
      <c r="BC419" s="59" t="str">
        <f t="shared" si="42"/>
        <v/>
      </c>
      <c r="DQ419" s="65"/>
    </row>
    <row r="420" spans="1:121" ht="15" x14ac:dyDescent="0.2">
      <c r="A420" s="74">
        <v>411</v>
      </c>
      <c r="B420" s="345"/>
      <c r="C420" s="55"/>
      <c r="D420" s="55"/>
      <c r="E420" s="55"/>
      <c r="F420" s="5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114"/>
      <c r="S420" s="114"/>
      <c r="T420" s="113"/>
      <c r="U420" s="113"/>
      <c r="V420" s="113"/>
      <c r="W420" s="113"/>
      <c r="X420" s="113"/>
      <c r="Y420" s="113"/>
      <c r="AY420" s="59" t="str">
        <f t="shared" si="38"/>
        <v/>
      </c>
      <c r="AZ420" s="59" t="str">
        <f t="shared" si="39"/>
        <v/>
      </c>
      <c r="BA420" s="59" t="str">
        <f t="shared" si="40"/>
        <v/>
      </c>
      <c r="BB420" s="59" t="str">
        <f t="shared" si="41"/>
        <v/>
      </c>
      <c r="BC420" s="59" t="str">
        <f t="shared" si="42"/>
        <v/>
      </c>
      <c r="DQ420" s="65"/>
    </row>
    <row r="421" spans="1:121" ht="15" x14ac:dyDescent="0.2">
      <c r="A421" s="74">
        <v>412</v>
      </c>
      <c r="B421" s="345"/>
      <c r="C421" s="55"/>
      <c r="D421" s="55"/>
      <c r="E421" s="55"/>
      <c r="F421" s="5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114"/>
      <c r="S421" s="114"/>
      <c r="T421" s="113"/>
      <c r="U421" s="113"/>
      <c r="V421" s="113"/>
      <c r="W421" s="113"/>
      <c r="X421" s="113"/>
      <c r="Y421" s="113"/>
      <c r="AY421" s="59" t="str">
        <f t="shared" si="38"/>
        <v/>
      </c>
      <c r="AZ421" s="59" t="str">
        <f t="shared" si="39"/>
        <v/>
      </c>
      <c r="BA421" s="59" t="str">
        <f t="shared" si="40"/>
        <v/>
      </c>
      <c r="BB421" s="59" t="str">
        <f t="shared" si="41"/>
        <v/>
      </c>
      <c r="BC421" s="59" t="str">
        <f t="shared" si="42"/>
        <v/>
      </c>
      <c r="DQ421" s="65"/>
    </row>
    <row r="422" spans="1:121" ht="15" x14ac:dyDescent="0.2">
      <c r="A422" s="74">
        <v>413</v>
      </c>
      <c r="B422" s="345"/>
      <c r="C422" s="55"/>
      <c r="D422" s="55"/>
      <c r="E422" s="55"/>
      <c r="F422" s="55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114"/>
      <c r="S422" s="114"/>
      <c r="T422" s="113"/>
      <c r="U422" s="113"/>
      <c r="V422" s="113"/>
      <c r="W422" s="113"/>
      <c r="X422" s="113"/>
      <c r="Y422" s="113"/>
      <c r="AY422" s="59" t="str">
        <f t="shared" si="38"/>
        <v/>
      </c>
      <c r="AZ422" s="59" t="str">
        <f t="shared" si="39"/>
        <v/>
      </c>
      <c r="BA422" s="59" t="str">
        <f t="shared" si="40"/>
        <v/>
      </c>
      <c r="BB422" s="59" t="str">
        <f t="shared" si="41"/>
        <v/>
      </c>
      <c r="BC422" s="59" t="str">
        <f t="shared" si="42"/>
        <v/>
      </c>
      <c r="DQ422" s="65"/>
    </row>
    <row r="423" spans="1:121" ht="15" x14ac:dyDescent="0.2">
      <c r="A423" s="74">
        <v>414</v>
      </c>
      <c r="B423" s="345"/>
      <c r="C423" s="55"/>
      <c r="D423" s="55"/>
      <c r="E423" s="55"/>
      <c r="F423" s="5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114"/>
      <c r="S423" s="114"/>
      <c r="T423" s="113"/>
      <c r="U423" s="113"/>
      <c r="V423" s="113"/>
      <c r="W423" s="113"/>
      <c r="X423" s="113"/>
      <c r="Y423" s="113"/>
      <c r="AY423" s="59" t="str">
        <f t="shared" si="38"/>
        <v/>
      </c>
      <c r="AZ423" s="59" t="str">
        <f t="shared" si="39"/>
        <v/>
      </c>
      <c r="BA423" s="59" t="str">
        <f t="shared" si="40"/>
        <v/>
      </c>
      <c r="BB423" s="59" t="str">
        <f t="shared" si="41"/>
        <v/>
      </c>
      <c r="BC423" s="59" t="str">
        <f t="shared" si="42"/>
        <v/>
      </c>
      <c r="DQ423" s="65"/>
    </row>
    <row r="424" spans="1:121" ht="15" x14ac:dyDescent="0.2">
      <c r="A424" s="74">
        <v>415</v>
      </c>
      <c r="B424" s="345"/>
      <c r="C424" s="55"/>
      <c r="D424" s="55"/>
      <c r="E424" s="55"/>
      <c r="F424" s="55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114"/>
      <c r="S424" s="114"/>
      <c r="T424" s="113"/>
      <c r="U424" s="113"/>
      <c r="V424" s="113"/>
      <c r="W424" s="113"/>
      <c r="X424" s="113"/>
      <c r="Y424" s="113"/>
      <c r="AY424" s="59" t="str">
        <f t="shared" si="38"/>
        <v/>
      </c>
      <c r="AZ424" s="59" t="str">
        <f t="shared" si="39"/>
        <v/>
      </c>
      <c r="BA424" s="59" t="str">
        <f t="shared" si="40"/>
        <v/>
      </c>
      <c r="BB424" s="59" t="str">
        <f t="shared" si="41"/>
        <v/>
      </c>
      <c r="BC424" s="59" t="str">
        <f t="shared" si="42"/>
        <v/>
      </c>
      <c r="DQ424" s="65"/>
    </row>
    <row r="425" spans="1:121" ht="15" x14ac:dyDescent="0.2">
      <c r="A425" s="74">
        <v>416</v>
      </c>
      <c r="B425" s="345"/>
      <c r="C425" s="55"/>
      <c r="D425" s="55"/>
      <c r="E425" s="55"/>
      <c r="F425" s="55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114"/>
      <c r="S425" s="114"/>
      <c r="T425" s="113"/>
      <c r="U425" s="113"/>
      <c r="V425" s="113"/>
      <c r="W425" s="113"/>
      <c r="X425" s="113"/>
      <c r="Y425" s="113"/>
      <c r="AY425" s="59" t="str">
        <f t="shared" si="38"/>
        <v/>
      </c>
      <c r="AZ425" s="59" t="str">
        <f t="shared" si="39"/>
        <v/>
      </c>
      <c r="BA425" s="59" t="str">
        <f t="shared" si="40"/>
        <v/>
      </c>
      <c r="BB425" s="59" t="str">
        <f t="shared" si="41"/>
        <v/>
      </c>
      <c r="BC425" s="59" t="str">
        <f t="shared" si="42"/>
        <v/>
      </c>
      <c r="DQ425" s="65"/>
    </row>
    <row r="426" spans="1:121" ht="15" x14ac:dyDescent="0.2">
      <c r="A426" s="74">
        <v>417</v>
      </c>
      <c r="B426" s="345"/>
      <c r="C426" s="55"/>
      <c r="D426" s="55"/>
      <c r="E426" s="55"/>
      <c r="F426" s="55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114"/>
      <c r="S426" s="114"/>
      <c r="T426" s="113"/>
      <c r="U426" s="113"/>
      <c r="V426" s="113"/>
      <c r="W426" s="113"/>
      <c r="X426" s="113"/>
      <c r="Y426" s="113"/>
      <c r="AY426" s="59" t="str">
        <f t="shared" si="38"/>
        <v/>
      </c>
      <c r="AZ426" s="59" t="str">
        <f t="shared" si="39"/>
        <v/>
      </c>
      <c r="BA426" s="59" t="str">
        <f t="shared" si="40"/>
        <v/>
      </c>
      <c r="BB426" s="59" t="str">
        <f t="shared" si="41"/>
        <v/>
      </c>
      <c r="BC426" s="59" t="str">
        <f t="shared" si="42"/>
        <v/>
      </c>
      <c r="DQ426" s="65"/>
    </row>
    <row r="427" spans="1:121" ht="15" x14ac:dyDescent="0.2">
      <c r="A427" s="74">
        <v>418</v>
      </c>
      <c r="B427" s="345"/>
      <c r="C427" s="55"/>
      <c r="D427" s="55"/>
      <c r="E427" s="55"/>
      <c r="F427" s="5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114"/>
      <c r="S427" s="114"/>
      <c r="T427" s="113"/>
      <c r="U427" s="113"/>
      <c r="V427" s="113"/>
      <c r="W427" s="113"/>
      <c r="X427" s="113"/>
      <c r="Y427" s="113"/>
      <c r="AY427" s="59" t="str">
        <f t="shared" si="38"/>
        <v/>
      </c>
      <c r="AZ427" s="59" t="str">
        <f t="shared" si="39"/>
        <v/>
      </c>
      <c r="BA427" s="59" t="str">
        <f t="shared" si="40"/>
        <v/>
      </c>
      <c r="BB427" s="59" t="str">
        <f t="shared" si="41"/>
        <v/>
      </c>
      <c r="BC427" s="59" t="str">
        <f t="shared" si="42"/>
        <v/>
      </c>
      <c r="DQ427" s="65"/>
    </row>
    <row r="428" spans="1:121" ht="15" x14ac:dyDescent="0.2">
      <c r="A428" s="74">
        <v>419</v>
      </c>
      <c r="B428" s="345"/>
      <c r="C428" s="55"/>
      <c r="D428" s="55"/>
      <c r="E428" s="55"/>
      <c r="F428" s="55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114"/>
      <c r="S428" s="114"/>
      <c r="T428" s="113"/>
      <c r="U428" s="113"/>
      <c r="V428" s="113"/>
      <c r="W428" s="113"/>
      <c r="X428" s="113"/>
      <c r="Y428" s="113"/>
      <c r="AY428" s="59" t="str">
        <f t="shared" si="38"/>
        <v/>
      </c>
      <c r="AZ428" s="59" t="str">
        <f t="shared" si="39"/>
        <v/>
      </c>
      <c r="BA428" s="59" t="str">
        <f t="shared" si="40"/>
        <v/>
      </c>
      <c r="BB428" s="59" t="str">
        <f t="shared" si="41"/>
        <v/>
      </c>
      <c r="BC428" s="59" t="str">
        <f t="shared" si="42"/>
        <v/>
      </c>
      <c r="DQ428" s="65"/>
    </row>
    <row r="429" spans="1:121" ht="15" x14ac:dyDescent="0.2">
      <c r="A429" s="74">
        <v>420</v>
      </c>
      <c r="B429" s="345"/>
      <c r="C429" s="55"/>
      <c r="D429" s="55"/>
      <c r="E429" s="55"/>
      <c r="F429" s="55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114"/>
      <c r="S429" s="114"/>
      <c r="T429" s="113"/>
      <c r="U429" s="113"/>
      <c r="V429" s="113"/>
      <c r="W429" s="113"/>
      <c r="X429" s="113"/>
      <c r="Y429" s="113"/>
      <c r="AY429" s="59" t="str">
        <f t="shared" si="38"/>
        <v/>
      </c>
      <c r="AZ429" s="59" t="str">
        <f t="shared" si="39"/>
        <v/>
      </c>
      <c r="BA429" s="59" t="str">
        <f t="shared" si="40"/>
        <v/>
      </c>
      <c r="BB429" s="59" t="str">
        <f t="shared" si="41"/>
        <v/>
      </c>
      <c r="BC429" s="59" t="str">
        <f t="shared" si="42"/>
        <v/>
      </c>
      <c r="DQ429" s="65"/>
    </row>
    <row r="430" spans="1:121" ht="15" x14ac:dyDescent="0.2">
      <c r="A430" s="74">
        <v>421</v>
      </c>
      <c r="B430" s="345"/>
      <c r="C430" s="55"/>
      <c r="D430" s="55"/>
      <c r="E430" s="55"/>
      <c r="F430" s="55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114"/>
      <c r="S430" s="114"/>
      <c r="T430" s="113"/>
      <c r="U430" s="113"/>
      <c r="V430" s="113"/>
      <c r="W430" s="113"/>
      <c r="X430" s="113"/>
      <c r="Y430" s="113"/>
      <c r="AY430" s="59" t="str">
        <f t="shared" si="38"/>
        <v/>
      </c>
      <c r="AZ430" s="59" t="str">
        <f t="shared" si="39"/>
        <v/>
      </c>
      <c r="BA430" s="59" t="str">
        <f t="shared" si="40"/>
        <v/>
      </c>
      <c r="BB430" s="59" t="str">
        <f t="shared" si="41"/>
        <v/>
      </c>
      <c r="BC430" s="59" t="str">
        <f t="shared" si="42"/>
        <v/>
      </c>
      <c r="DQ430" s="65"/>
    </row>
    <row r="431" spans="1:121" ht="15" x14ac:dyDescent="0.2">
      <c r="A431" s="74">
        <v>422</v>
      </c>
      <c r="B431" s="345"/>
      <c r="C431" s="55"/>
      <c r="D431" s="55"/>
      <c r="E431" s="55"/>
      <c r="F431" s="55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114"/>
      <c r="S431" s="114"/>
      <c r="T431" s="113"/>
      <c r="U431" s="113"/>
      <c r="V431" s="113"/>
      <c r="W431" s="113"/>
      <c r="X431" s="113"/>
      <c r="Y431" s="113"/>
      <c r="AY431" s="59" t="str">
        <f t="shared" si="38"/>
        <v/>
      </c>
      <c r="AZ431" s="59" t="str">
        <f t="shared" si="39"/>
        <v/>
      </c>
      <c r="BA431" s="59" t="str">
        <f t="shared" si="40"/>
        <v/>
      </c>
      <c r="BB431" s="59" t="str">
        <f t="shared" si="41"/>
        <v/>
      </c>
      <c r="BC431" s="59" t="str">
        <f t="shared" si="42"/>
        <v/>
      </c>
      <c r="DQ431" s="65"/>
    </row>
    <row r="432" spans="1:121" ht="15" x14ac:dyDescent="0.2">
      <c r="A432" s="74">
        <v>423</v>
      </c>
      <c r="B432" s="345"/>
      <c r="C432" s="55"/>
      <c r="D432" s="55"/>
      <c r="E432" s="55"/>
      <c r="F432" s="5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114"/>
      <c r="S432" s="114"/>
      <c r="T432" s="113"/>
      <c r="U432" s="113"/>
      <c r="V432" s="113"/>
      <c r="W432" s="113"/>
      <c r="X432" s="113"/>
      <c r="Y432" s="113"/>
      <c r="AY432" s="59" t="str">
        <f t="shared" si="38"/>
        <v/>
      </c>
      <c r="AZ432" s="59" t="str">
        <f t="shared" si="39"/>
        <v/>
      </c>
      <c r="BA432" s="59" t="str">
        <f t="shared" si="40"/>
        <v/>
      </c>
      <c r="BB432" s="59" t="str">
        <f t="shared" si="41"/>
        <v/>
      </c>
      <c r="BC432" s="59" t="str">
        <f t="shared" si="42"/>
        <v/>
      </c>
      <c r="DQ432" s="65"/>
    </row>
    <row r="433" spans="1:121" ht="15" x14ac:dyDescent="0.2">
      <c r="A433" s="74">
        <v>424</v>
      </c>
      <c r="B433" s="345"/>
      <c r="C433" s="55"/>
      <c r="D433" s="55"/>
      <c r="E433" s="55"/>
      <c r="F433" s="5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114"/>
      <c r="S433" s="114"/>
      <c r="T433" s="113"/>
      <c r="U433" s="113"/>
      <c r="V433" s="113"/>
      <c r="W433" s="113"/>
      <c r="X433" s="113"/>
      <c r="Y433" s="113"/>
      <c r="AY433" s="59" t="str">
        <f t="shared" si="38"/>
        <v/>
      </c>
      <c r="AZ433" s="59" t="str">
        <f t="shared" si="39"/>
        <v/>
      </c>
      <c r="BA433" s="59" t="str">
        <f t="shared" si="40"/>
        <v/>
      </c>
      <c r="BB433" s="59" t="str">
        <f t="shared" si="41"/>
        <v/>
      </c>
      <c r="BC433" s="59" t="str">
        <f t="shared" si="42"/>
        <v/>
      </c>
      <c r="DQ433" s="65"/>
    </row>
    <row r="434" spans="1:121" ht="15" x14ac:dyDescent="0.2">
      <c r="A434" s="74">
        <v>425</v>
      </c>
      <c r="B434" s="345"/>
      <c r="C434" s="55"/>
      <c r="D434" s="55"/>
      <c r="E434" s="55"/>
      <c r="F434" s="5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114"/>
      <c r="S434" s="114"/>
      <c r="T434" s="113"/>
      <c r="U434" s="113"/>
      <c r="V434" s="113"/>
      <c r="W434" s="113"/>
      <c r="X434" s="113"/>
      <c r="Y434" s="113"/>
      <c r="AY434" s="59" t="str">
        <f t="shared" si="38"/>
        <v/>
      </c>
      <c r="AZ434" s="59" t="str">
        <f t="shared" si="39"/>
        <v/>
      </c>
      <c r="BA434" s="59" t="str">
        <f t="shared" si="40"/>
        <v/>
      </c>
      <c r="BB434" s="59" t="str">
        <f t="shared" si="41"/>
        <v/>
      </c>
      <c r="BC434" s="59" t="str">
        <f t="shared" si="42"/>
        <v/>
      </c>
      <c r="DQ434" s="65"/>
    </row>
    <row r="435" spans="1:121" ht="15" x14ac:dyDescent="0.2">
      <c r="A435" s="74">
        <v>426</v>
      </c>
      <c r="B435" s="345"/>
      <c r="C435" s="55"/>
      <c r="D435" s="55"/>
      <c r="E435" s="55"/>
      <c r="F435" s="55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114"/>
      <c r="S435" s="114"/>
      <c r="T435" s="113"/>
      <c r="U435" s="113"/>
      <c r="V435" s="113"/>
      <c r="W435" s="113"/>
      <c r="X435" s="113"/>
      <c r="Y435" s="113"/>
      <c r="AY435" s="59" t="str">
        <f t="shared" si="38"/>
        <v/>
      </c>
      <c r="AZ435" s="59" t="str">
        <f t="shared" si="39"/>
        <v/>
      </c>
      <c r="BA435" s="59" t="str">
        <f t="shared" si="40"/>
        <v/>
      </c>
      <c r="BB435" s="59" t="str">
        <f t="shared" si="41"/>
        <v/>
      </c>
      <c r="BC435" s="59" t="str">
        <f t="shared" si="42"/>
        <v/>
      </c>
      <c r="DQ435" s="65"/>
    </row>
    <row r="436" spans="1:121" ht="15" x14ac:dyDescent="0.2">
      <c r="A436" s="74">
        <v>427</v>
      </c>
      <c r="B436" s="345"/>
      <c r="C436" s="55"/>
      <c r="D436" s="55"/>
      <c r="E436" s="55"/>
      <c r="F436" s="55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114"/>
      <c r="S436" s="114"/>
      <c r="T436" s="113"/>
      <c r="U436" s="113"/>
      <c r="V436" s="113"/>
      <c r="W436" s="113"/>
      <c r="X436" s="113"/>
      <c r="Y436" s="113"/>
      <c r="AY436" s="59" t="str">
        <f t="shared" si="38"/>
        <v/>
      </c>
      <c r="AZ436" s="59" t="str">
        <f t="shared" si="39"/>
        <v/>
      </c>
      <c r="BA436" s="59" t="str">
        <f t="shared" si="40"/>
        <v/>
      </c>
      <c r="BB436" s="59" t="str">
        <f t="shared" si="41"/>
        <v/>
      </c>
      <c r="BC436" s="59" t="str">
        <f t="shared" si="42"/>
        <v/>
      </c>
      <c r="DQ436" s="65"/>
    </row>
    <row r="437" spans="1:121" ht="15" x14ac:dyDescent="0.2">
      <c r="A437" s="74">
        <v>428</v>
      </c>
      <c r="B437" s="345"/>
      <c r="C437" s="55"/>
      <c r="D437" s="55"/>
      <c r="E437" s="55"/>
      <c r="F437" s="55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114"/>
      <c r="S437" s="114"/>
      <c r="T437" s="113"/>
      <c r="U437" s="113"/>
      <c r="V437" s="113"/>
      <c r="W437" s="113"/>
      <c r="X437" s="113"/>
      <c r="Y437" s="113"/>
      <c r="AY437" s="59" t="str">
        <f t="shared" si="38"/>
        <v/>
      </c>
      <c r="AZ437" s="59" t="str">
        <f t="shared" si="39"/>
        <v/>
      </c>
      <c r="BA437" s="59" t="str">
        <f t="shared" si="40"/>
        <v/>
      </c>
      <c r="BB437" s="59" t="str">
        <f t="shared" si="41"/>
        <v/>
      </c>
      <c r="BC437" s="59" t="str">
        <f t="shared" si="42"/>
        <v/>
      </c>
      <c r="DQ437" s="65"/>
    </row>
    <row r="438" spans="1:121" ht="15" x14ac:dyDescent="0.2">
      <c r="A438" s="74">
        <v>429</v>
      </c>
      <c r="B438" s="345"/>
      <c r="C438" s="55"/>
      <c r="D438" s="55"/>
      <c r="E438" s="55"/>
      <c r="F438" s="55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114"/>
      <c r="S438" s="114"/>
      <c r="T438" s="113"/>
      <c r="U438" s="113"/>
      <c r="V438" s="113"/>
      <c r="W438" s="113"/>
      <c r="X438" s="113"/>
      <c r="Y438" s="113"/>
      <c r="AY438" s="59" t="str">
        <f t="shared" si="38"/>
        <v/>
      </c>
      <c r="AZ438" s="59" t="str">
        <f t="shared" si="39"/>
        <v/>
      </c>
      <c r="BA438" s="59" t="str">
        <f t="shared" si="40"/>
        <v/>
      </c>
      <c r="BB438" s="59" t="str">
        <f t="shared" si="41"/>
        <v/>
      </c>
      <c r="BC438" s="59" t="str">
        <f t="shared" si="42"/>
        <v/>
      </c>
      <c r="DQ438" s="65"/>
    </row>
    <row r="439" spans="1:121" ht="15" x14ac:dyDescent="0.2">
      <c r="A439" s="74">
        <v>430</v>
      </c>
      <c r="B439" s="345"/>
      <c r="C439" s="55"/>
      <c r="D439" s="55"/>
      <c r="E439" s="55"/>
      <c r="F439" s="55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114"/>
      <c r="S439" s="114"/>
      <c r="T439" s="113"/>
      <c r="U439" s="113"/>
      <c r="V439" s="113"/>
      <c r="W439" s="113"/>
      <c r="X439" s="113"/>
      <c r="Y439" s="113"/>
      <c r="AY439" s="59" t="str">
        <f t="shared" si="38"/>
        <v/>
      </c>
      <c r="AZ439" s="59" t="str">
        <f t="shared" si="39"/>
        <v/>
      </c>
      <c r="BA439" s="59" t="str">
        <f t="shared" si="40"/>
        <v/>
      </c>
      <c r="BB439" s="59" t="str">
        <f t="shared" si="41"/>
        <v/>
      </c>
      <c r="BC439" s="59" t="str">
        <f t="shared" si="42"/>
        <v/>
      </c>
      <c r="DQ439" s="65"/>
    </row>
    <row r="440" spans="1:121" ht="15" x14ac:dyDescent="0.2">
      <c r="A440" s="74">
        <v>431</v>
      </c>
      <c r="B440" s="345"/>
      <c r="C440" s="55"/>
      <c r="D440" s="55"/>
      <c r="E440" s="55"/>
      <c r="F440" s="5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114"/>
      <c r="S440" s="114"/>
      <c r="T440" s="113"/>
      <c r="U440" s="113"/>
      <c r="V440" s="113"/>
      <c r="W440" s="113"/>
      <c r="X440" s="113"/>
      <c r="Y440" s="113"/>
      <c r="AY440" s="59" t="str">
        <f t="shared" si="38"/>
        <v/>
      </c>
      <c r="AZ440" s="59" t="str">
        <f t="shared" si="39"/>
        <v/>
      </c>
      <c r="BA440" s="59" t="str">
        <f t="shared" si="40"/>
        <v/>
      </c>
      <c r="BB440" s="59" t="str">
        <f t="shared" si="41"/>
        <v/>
      </c>
      <c r="BC440" s="59" t="str">
        <f t="shared" si="42"/>
        <v/>
      </c>
      <c r="DQ440" s="65"/>
    </row>
    <row r="441" spans="1:121" ht="15" x14ac:dyDescent="0.2">
      <c r="A441" s="74">
        <v>432</v>
      </c>
      <c r="B441" s="345"/>
      <c r="C441" s="55"/>
      <c r="D441" s="55"/>
      <c r="E441" s="55"/>
      <c r="F441" s="5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114"/>
      <c r="S441" s="114"/>
      <c r="T441" s="113"/>
      <c r="U441" s="113"/>
      <c r="V441" s="113"/>
      <c r="W441" s="113"/>
      <c r="X441" s="113"/>
      <c r="Y441" s="113"/>
      <c r="AY441" s="59" t="str">
        <f t="shared" si="38"/>
        <v/>
      </c>
      <c r="AZ441" s="59" t="str">
        <f t="shared" si="39"/>
        <v/>
      </c>
      <c r="BA441" s="59" t="str">
        <f t="shared" si="40"/>
        <v/>
      </c>
      <c r="BB441" s="59" t="str">
        <f t="shared" si="41"/>
        <v/>
      </c>
      <c r="BC441" s="59" t="str">
        <f t="shared" si="42"/>
        <v/>
      </c>
      <c r="DQ441" s="65"/>
    </row>
    <row r="442" spans="1:121" ht="15" x14ac:dyDescent="0.2">
      <c r="A442" s="74">
        <v>433</v>
      </c>
      <c r="B442" s="345"/>
      <c r="C442" s="55"/>
      <c r="D442" s="55"/>
      <c r="E442" s="55"/>
      <c r="F442" s="5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114"/>
      <c r="S442" s="114"/>
      <c r="T442" s="113"/>
      <c r="U442" s="113"/>
      <c r="V442" s="113"/>
      <c r="W442" s="113"/>
      <c r="X442" s="113"/>
      <c r="Y442" s="113"/>
      <c r="AY442" s="59" t="str">
        <f t="shared" si="38"/>
        <v/>
      </c>
      <c r="AZ442" s="59" t="str">
        <f t="shared" si="39"/>
        <v/>
      </c>
      <c r="BA442" s="59" t="str">
        <f t="shared" si="40"/>
        <v/>
      </c>
      <c r="BB442" s="59" t="str">
        <f t="shared" si="41"/>
        <v/>
      </c>
      <c r="BC442" s="59" t="str">
        <f t="shared" si="42"/>
        <v/>
      </c>
      <c r="DQ442" s="65"/>
    </row>
    <row r="443" spans="1:121" ht="15" x14ac:dyDescent="0.2">
      <c r="A443" s="74">
        <v>434</v>
      </c>
      <c r="B443" s="345"/>
      <c r="C443" s="55"/>
      <c r="D443" s="55"/>
      <c r="E443" s="55"/>
      <c r="F443" s="5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114"/>
      <c r="S443" s="114"/>
      <c r="T443" s="113"/>
      <c r="U443" s="113"/>
      <c r="V443" s="113"/>
      <c r="W443" s="113"/>
      <c r="X443" s="113"/>
      <c r="Y443" s="113"/>
      <c r="AY443" s="59" t="str">
        <f t="shared" si="38"/>
        <v/>
      </c>
      <c r="AZ443" s="59" t="str">
        <f t="shared" si="39"/>
        <v/>
      </c>
      <c r="BA443" s="59" t="str">
        <f t="shared" si="40"/>
        <v/>
      </c>
      <c r="BB443" s="59" t="str">
        <f t="shared" si="41"/>
        <v/>
      </c>
      <c r="BC443" s="59" t="str">
        <f t="shared" si="42"/>
        <v/>
      </c>
      <c r="DQ443" s="65"/>
    </row>
    <row r="444" spans="1:121" ht="15" x14ac:dyDescent="0.2">
      <c r="A444" s="74">
        <v>435</v>
      </c>
      <c r="B444" s="345"/>
      <c r="C444" s="55"/>
      <c r="D444" s="55"/>
      <c r="E444" s="55"/>
      <c r="F444" s="5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114"/>
      <c r="S444" s="114"/>
      <c r="T444" s="113"/>
      <c r="U444" s="113"/>
      <c r="V444" s="113"/>
      <c r="W444" s="113"/>
      <c r="X444" s="113"/>
      <c r="Y444" s="113"/>
      <c r="AY444" s="59" t="str">
        <f t="shared" si="38"/>
        <v/>
      </c>
      <c r="AZ444" s="59" t="str">
        <f t="shared" si="39"/>
        <v/>
      </c>
      <c r="BA444" s="59" t="str">
        <f t="shared" si="40"/>
        <v/>
      </c>
      <c r="BB444" s="59" t="str">
        <f t="shared" si="41"/>
        <v/>
      </c>
      <c r="BC444" s="59" t="str">
        <f t="shared" si="42"/>
        <v/>
      </c>
      <c r="DQ444" s="65"/>
    </row>
    <row r="445" spans="1:121" ht="15" x14ac:dyDescent="0.2">
      <c r="A445" s="74">
        <v>436</v>
      </c>
      <c r="B445" s="345"/>
      <c r="C445" s="55"/>
      <c r="D445" s="55"/>
      <c r="E445" s="55"/>
      <c r="F445" s="5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114"/>
      <c r="S445" s="114"/>
      <c r="T445" s="113"/>
      <c r="U445" s="113"/>
      <c r="V445" s="113"/>
      <c r="W445" s="113"/>
      <c r="X445" s="113"/>
      <c r="Y445" s="113"/>
      <c r="AY445" s="59" t="str">
        <f t="shared" si="38"/>
        <v/>
      </c>
      <c r="AZ445" s="59" t="str">
        <f t="shared" si="39"/>
        <v/>
      </c>
      <c r="BA445" s="59" t="str">
        <f t="shared" si="40"/>
        <v/>
      </c>
      <c r="BB445" s="59" t="str">
        <f t="shared" si="41"/>
        <v/>
      </c>
      <c r="BC445" s="59" t="str">
        <f t="shared" si="42"/>
        <v/>
      </c>
      <c r="DQ445" s="65"/>
    </row>
    <row r="446" spans="1:121" ht="15" x14ac:dyDescent="0.2">
      <c r="A446" s="74">
        <v>437</v>
      </c>
      <c r="B446" s="345"/>
      <c r="C446" s="55"/>
      <c r="D446" s="55"/>
      <c r="E446" s="55"/>
      <c r="F446" s="5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114"/>
      <c r="S446" s="114"/>
      <c r="T446" s="113"/>
      <c r="U446" s="113"/>
      <c r="V446" s="113"/>
      <c r="W446" s="113"/>
      <c r="X446" s="113"/>
      <c r="Y446" s="113"/>
      <c r="AY446" s="59" t="str">
        <f t="shared" si="38"/>
        <v/>
      </c>
      <c r="AZ446" s="59" t="str">
        <f t="shared" si="39"/>
        <v/>
      </c>
      <c r="BA446" s="59" t="str">
        <f t="shared" si="40"/>
        <v/>
      </c>
      <c r="BB446" s="59" t="str">
        <f t="shared" si="41"/>
        <v/>
      </c>
      <c r="BC446" s="59" t="str">
        <f t="shared" si="42"/>
        <v/>
      </c>
      <c r="DQ446" s="65"/>
    </row>
    <row r="447" spans="1:121" ht="15" x14ac:dyDescent="0.2">
      <c r="A447" s="74">
        <v>438</v>
      </c>
      <c r="B447" s="345"/>
      <c r="C447" s="55"/>
      <c r="D447" s="55"/>
      <c r="E447" s="55"/>
      <c r="F447" s="5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114"/>
      <c r="S447" s="114"/>
      <c r="T447" s="113"/>
      <c r="U447" s="113"/>
      <c r="V447" s="113"/>
      <c r="W447" s="113"/>
      <c r="X447" s="113"/>
      <c r="Y447" s="113"/>
      <c r="AY447" s="59" t="str">
        <f t="shared" si="38"/>
        <v/>
      </c>
      <c r="AZ447" s="59" t="str">
        <f t="shared" si="39"/>
        <v/>
      </c>
      <c r="BA447" s="59" t="str">
        <f t="shared" si="40"/>
        <v/>
      </c>
      <c r="BB447" s="59" t="str">
        <f t="shared" si="41"/>
        <v/>
      </c>
      <c r="BC447" s="59" t="str">
        <f t="shared" si="42"/>
        <v/>
      </c>
      <c r="DQ447" s="65"/>
    </row>
    <row r="448" spans="1:121" ht="15" x14ac:dyDescent="0.2">
      <c r="A448" s="74">
        <v>439</v>
      </c>
      <c r="B448" s="345"/>
      <c r="C448" s="55"/>
      <c r="D448" s="55"/>
      <c r="E448" s="55"/>
      <c r="F448" s="55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114"/>
      <c r="S448" s="114"/>
      <c r="T448" s="113"/>
      <c r="U448" s="113"/>
      <c r="V448" s="113"/>
      <c r="W448" s="113"/>
      <c r="X448" s="113"/>
      <c r="Y448" s="113"/>
      <c r="AY448" s="59" t="str">
        <f t="shared" si="38"/>
        <v/>
      </c>
      <c r="AZ448" s="59" t="str">
        <f t="shared" si="39"/>
        <v/>
      </c>
      <c r="BA448" s="59" t="str">
        <f t="shared" si="40"/>
        <v/>
      </c>
      <c r="BB448" s="59" t="str">
        <f t="shared" si="41"/>
        <v/>
      </c>
      <c r="BC448" s="59" t="str">
        <f t="shared" si="42"/>
        <v/>
      </c>
      <c r="DQ448" s="65"/>
    </row>
    <row r="449" spans="1:121" ht="15" x14ac:dyDescent="0.2">
      <c r="A449" s="74">
        <v>440</v>
      </c>
      <c r="B449" s="345"/>
      <c r="C449" s="55"/>
      <c r="D449" s="55"/>
      <c r="E449" s="55"/>
      <c r="F449" s="55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114"/>
      <c r="S449" s="114"/>
      <c r="T449" s="113"/>
      <c r="U449" s="113"/>
      <c r="V449" s="113"/>
      <c r="W449" s="113"/>
      <c r="X449" s="113"/>
      <c r="Y449" s="113"/>
      <c r="AY449" s="59" t="str">
        <f t="shared" si="38"/>
        <v/>
      </c>
      <c r="AZ449" s="59" t="str">
        <f t="shared" si="39"/>
        <v/>
      </c>
      <c r="BA449" s="59" t="str">
        <f t="shared" si="40"/>
        <v/>
      </c>
      <c r="BB449" s="59" t="str">
        <f t="shared" si="41"/>
        <v/>
      </c>
      <c r="BC449" s="59" t="str">
        <f t="shared" si="42"/>
        <v/>
      </c>
      <c r="DQ449" s="65"/>
    </row>
    <row r="450" spans="1:121" ht="15" x14ac:dyDescent="0.2">
      <c r="A450" s="74">
        <v>441</v>
      </c>
      <c r="B450" s="345"/>
      <c r="C450" s="55"/>
      <c r="D450" s="55"/>
      <c r="E450" s="55"/>
      <c r="F450" s="5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114"/>
      <c r="S450" s="114"/>
      <c r="T450" s="113"/>
      <c r="U450" s="113"/>
      <c r="V450" s="113"/>
      <c r="W450" s="113"/>
      <c r="X450" s="113"/>
      <c r="Y450" s="113"/>
      <c r="AY450" s="59" t="str">
        <f t="shared" si="38"/>
        <v/>
      </c>
      <c r="AZ450" s="59" t="str">
        <f t="shared" si="39"/>
        <v/>
      </c>
      <c r="BA450" s="59" t="str">
        <f t="shared" si="40"/>
        <v/>
      </c>
      <c r="BB450" s="59" t="str">
        <f t="shared" si="41"/>
        <v/>
      </c>
      <c r="BC450" s="59" t="str">
        <f t="shared" si="42"/>
        <v/>
      </c>
      <c r="DQ450" s="65"/>
    </row>
    <row r="451" spans="1:121" ht="15" x14ac:dyDescent="0.2">
      <c r="A451" s="74">
        <v>442</v>
      </c>
      <c r="B451" s="345"/>
      <c r="C451" s="55"/>
      <c r="D451" s="55"/>
      <c r="E451" s="55"/>
      <c r="F451" s="5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114"/>
      <c r="S451" s="114"/>
      <c r="T451" s="113"/>
      <c r="U451" s="113"/>
      <c r="V451" s="113"/>
      <c r="W451" s="113"/>
      <c r="X451" s="113"/>
      <c r="Y451" s="113"/>
      <c r="AY451" s="59" t="str">
        <f t="shared" si="38"/>
        <v/>
      </c>
      <c r="AZ451" s="59" t="str">
        <f t="shared" si="39"/>
        <v/>
      </c>
      <c r="BA451" s="59" t="str">
        <f t="shared" si="40"/>
        <v/>
      </c>
      <c r="BB451" s="59" t="str">
        <f t="shared" si="41"/>
        <v/>
      </c>
      <c r="BC451" s="59" t="str">
        <f t="shared" si="42"/>
        <v/>
      </c>
      <c r="DQ451" s="65"/>
    </row>
    <row r="452" spans="1:121" ht="15" x14ac:dyDescent="0.2">
      <c r="A452" s="74">
        <v>443</v>
      </c>
      <c r="B452" s="345"/>
      <c r="C452" s="55"/>
      <c r="D452" s="55"/>
      <c r="E452" s="55"/>
      <c r="F452" s="5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114"/>
      <c r="S452" s="114"/>
      <c r="T452" s="113"/>
      <c r="U452" s="113"/>
      <c r="V452" s="113"/>
      <c r="W452" s="113"/>
      <c r="X452" s="113"/>
      <c r="Y452" s="113"/>
      <c r="AY452" s="59" t="str">
        <f t="shared" si="38"/>
        <v/>
      </c>
      <c r="AZ452" s="59" t="str">
        <f t="shared" si="39"/>
        <v/>
      </c>
      <c r="BA452" s="59" t="str">
        <f t="shared" si="40"/>
        <v/>
      </c>
      <c r="BB452" s="59" t="str">
        <f t="shared" si="41"/>
        <v/>
      </c>
      <c r="BC452" s="59" t="str">
        <f t="shared" si="42"/>
        <v/>
      </c>
      <c r="DQ452" s="65"/>
    </row>
    <row r="453" spans="1:121" ht="15" x14ac:dyDescent="0.2">
      <c r="A453" s="74">
        <v>444</v>
      </c>
      <c r="B453" s="345"/>
      <c r="C453" s="55"/>
      <c r="D453" s="55"/>
      <c r="E453" s="55"/>
      <c r="F453" s="5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114"/>
      <c r="S453" s="114"/>
      <c r="T453" s="113"/>
      <c r="U453" s="113"/>
      <c r="V453" s="113"/>
      <c r="W453" s="113"/>
      <c r="X453" s="113"/>
      <c r="Y453" s="113"/>
      <c r="AY453" s="59" t="str">
        <f t="shared" si="38"/>
        <v/>
      </c>
      <c r="AZ453" s="59" t="str">
        <f t="shared" si="39"/>
        <v/>
      </c>
      <c r="BA453" s="59" t="str">
        <f t="shared" si="40"/>
        <v/>
      </c>
      <c r="BB453" s="59" t="str">
        <f t="shared" si="41"/>
        <v/>
      </c>
      <c r="BC453" s="59" t="str">
        <f t="shared" si="42"/>
        <v/>
      </c>
      <c r="DQ453" s="65"/>
    </row>
    <row r="454" spans="1:121" ht="15" x14ac:dyDescent="0.2">
      <c r="A454" s="74">
        <v>445</v>
      </c>
      <c r="B454" s="345"/>
      <c r="C454" s="55"/>
      <c r="D454" s="55"/>
      <c r="E454" s="55"/>
      <c r="F454" s="5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114"/>
      <c r="S454" s="114"/>
      <c r="T454" s="113"/>
      <c r="U454" s="113"/>
      <c r="V454" s="113"/>
      <c r="W454" s="113"/>
      <c r="X454" s="113"/>
      <c r="Y454" s="113"/>
      <c r="AY454" s="59" t="str">
        <f t="shared" si="38"/>
        <v/>
      </c>
      <c r="AZ454" s="59" t="str">
        <f t="shared" si="39"/>
        <v/>
      </c>
      <c r="BA454" s="59" t="str">
        <f t="shared" si="40"/>
        <v/>
      </c>
      <c r="BB454" s="59" t="str">
        <f t="shared" si="41"/>
        <v/>
      </c>
      <c r="BC454" s="59" t="str">
        <f t="shared" si="42"/>
        <v/>
      </c>
      <c r="DQ454" s="65"/>
    </row>
    <row r="455" spans="1:121" ht="15" x14ac:dyDescent="0.2">
      <c r="A455" s="74">
        <v>446</v>
      </c>
      <c r="B455" s="345"/>
      <c r="C455" s="55"/>
      <c r="D455" s="55"/>
      <c r="E455" s="55"/>
      <c r="F455" s="5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114"/>
      <c r="S455" s="114"/>
      <c r="T455" s="113"/>
      <c r="U455" s="113"/>
      <c r="V455" s="113"/>
      <c r="W455" s="113"/>
      <c r="X455" s="113"/>
      <c r="Y455" s="113"/>
      <c r="AY455" s="59" t="str">
        <f t="shared" si="38"/>
        <v/>
      </c>
      <c r="AZ455" s="59" t="str">
        <f t="shared" si="39"/>
        <v/>
      </c>
      <c r="BA455" s="59" t="str">
        <f t="shared" si="40"/>
        <v/>
      </c>
      <c r="BB455" s="59" t="str">
        <f t="shared" si="41"/>
        <v/>
      </c>
      <c r="BC455" s="59" t="str">
        <f t="shared" si="42"/>
        <v/>
      </c>
      <c r="DQ455" s="65"/>
    </row>
    <row r="456" spans="1:121" ht="15" x14ac:dyDescent="0.2">
      <c r="A456" s="74">
        <v>447</v>
      </c>
      <c r="B456" s="345"/>
      <c r="C456" s="55"/>
      <c r="D456" s="55"/>
      <c r="E456" s="55"/>
      <c r="F456" s="5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114"/>
      <c r="S456" s="114"/>
      <c r="T456" s="113"/>
      <c r="U456" s="113"/>
      <c r="V456" s="113"/>
      <c r="W456" s="113"/>
      <c r="X456" s="113"/>
      <c r="Y456" s="113"/>
      <c r="AY456" s="59" t="str">
        <f t="shared" si="38"/>
        <v/>
      </c>
      <c r="AZ456" s="59" t="str">
        <f t="shared" si="39"/>
        <v/>
      </c>
      <c r="BA456" s="59" t="str">
        <f t="shared" si="40"/>
        <v/>
      </c>
      <c r="BB456" s="59" t="str">
        <f t="shared" si="41"/>
        <v/>
      </c>
      <c r="BC456" s="59" t="str">
        <f t="shared" si="42"/>
        <v/>
      </c>
      <c r="DQ456" s="65"/>
    </row>
    <row r="457" spans="1:121" ht="15" x14ac:dyDescent="0.2">
      <c r="A457" s="74">
        <v>448</v>
      </c>
      <c r="B457" s="345"/>
      <c r="C457" s="55"/>
      <c r="D457" s="55"/>
      <c r="E457" s="55"/>
      <c r="F457" s="5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114"/>
      <c r="S457" s="114"/>
      <c r="T457" s="113"/>
      <c r="U457" s="113"/>
      <c r="V457" s="113"/>
      <c r="W457" s="113"/>
      <c r="X457" s="113"/>
      <c r="Y457" s="113"/>
      <c r="AY457" s="59" t="str">
        <f t="shared" si="38"/>
        <v/>
      </c>
      <c r="AZ457" s="59" t="str">
        <f t="shared" si="39"/>
        <v/>
      </c>
      <c r="BA457" s="59" t="str">
        <f t="shared" si="40"/>
        <v/>
      </c>
      <c r="BB457" s="59" t="str">
        <f t="shared" si="41"/>
        <v/>
      </c>
      <c r="BC457" s="59" t="str">
        <f t="shared" si="42"/>
        <v/>
      </c>
      <c r="DQ457" s="65"/>
    </row>
    <row r="458" spans="1:121" ht="15" x14ac:dyDescent="0.2">
      <c r="A458" s="74">
        <v>449</v>
      </c>
      <c r="B458" s="345"/>
      <c r="C458" s="55"/>
      <c r="D458" s="55"/>
      <c r="E458" s="55"/>
      <c r="F458" s="5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114"/>
      <c r="S458" s="114"/>
      <c r="T458" s="113"/>
      <c r="U458" s="113"/>
      <c r="V458" s="113"/>
      <c r="W458" s="113"/>
      <c r="X458" s="113"/>
      <c r="Y458" s="113"/>
      <c r="AY458" s="59" t="str">
        <f t="shared" si="38"/>
        <v/>
      </c>
      <c r="AZ458" s="59" t="str">
        <f t="shared" si="39"/>
        <v/>
      </c>
      <c r="BA458" s="59" t="str">
        <f t="shared" si="40"/>
        <v/>
      </c>
      <c r="BB458" s="59" t="str">
        <f t="shared" si="41"/>
        <v/>
      </c>
      <c r="BC458" s="59" t="str">
        <f t="shared" si="42"/>
        <v/>
      </c>
      <c r="DQ458" s="65"/>
    </row>
    <row r="459" spans="1:121" ht="15" x14ac:dyDescent="0.2">
      <c r="A459" s="74">
        <v>450</v>
      </c>
      <c r="B459" s="345"/>
      <c r="C459" s="55"/>
      <c r="D459" s="55"/>
      <c r="E459" s="55"/>
      <c r="F459" s="5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114"/>
      <c r="S459" s="114"/>
      <c r="T459" s="113"/>
      <c r="U459" s="113"/>
      <c r="V459" s="113"/>
      <c r="W459" s="113"/>
      <c r="X459" s="113"/>
      <c r="Y459" s="113"/>
      <c r="AY459" s="59" t="str">
        <f t="shared" ref="AY459:AY522" si="43">IF(B459="","",_xlfn.RANK.AVG(B459,$B$10:$B$1009,1))</f>
        <v/>
      </c>
      <c r="AZ459" s="59" t="str">
        <f t="shared" ref="AZ459:AZ522" si="44">IF(C459="","",_xlfn.RANK.AVG(C459,$C$10:$C$1009,1))</f>
        <v/>
      </c>
      <c r="BA459" s="59" t="str">
        <f t="shared" ref="BA459:BA522" si="45">IF(D459="","",_xlfn.RANK.AVG(D459,$D$10:$D$1009,1))</f>
        <v/>
      </c>
      <c r="BB459" s="59" t="str">
        <f t="shared" ref="BB459:BB522" si="46">IF(E459="","",_xlfn.RANK.AVG(E459,$E$10:$E$1009,1))</f>
        <v/>
      </c>
      <c r="BC459" s="59" t="str">
        <f t="shared" ref="BC459:BC522" si="47">IF(F459="","",_xlfn.RANK.AVG(F459,$F$10:$F$1009,1))</f>
        <v/>
      </c>
      <c r="DQ459" s="65"/>
    </row>
    <row r="460" spans="1:121" ht="15" x14ac:dyDescent="0.2">
      <c r="A460" s="74">
        <v>451</v>
      </c>
      <c r="B460" s="345"/>
      <c r="C460" s="55"/>
      <c r="D460" s="55"/>
      <c r="E460" s="55"/>
      <c r="F460" s="5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114"/>
      <c r="S460" s="114"/>
      <c r="T460" s="113"/>
      <c r="U460" s="113"/>
      <c r="V460" s="113"/>
      <c r="W460" s="113"/>
      <c r="X460" s="113"/>
      <c r="Y460" s="113"/>
      <c r="AY460" s="59" t="str">
        <f t="shared" si="43"/>
        <v/>
      </c>
      <c r="AZ460" s="59" t="str">
        <f t="shared" si="44"/>
        <v/>
      </c>
      <c r="BA460" s="59" t="str">
        <f t="shared" si="45"/>
        <v/>
      </c>
      <c r="BB460" s="59" t="str">
        <f t="shared" si="46"/>
        <v/>
      </c>
      <c r="BC460" s="59" t="str">
        <f t="shared" si="47"/>
        <v/>
      </c>
      <c r="DQ460" s="65"/>
    </row>
    <row r="461" spans="1:121" ht="15" x14ac:dyDescent="0.2">
      <c r="A461" s="74">
        <v>452</v>
      </c>
      <c r="B461" s="345"/>
      <c r="C461" s="55"/>
      <c r="D461" s="55"/>
      <c r="E461" s="55"/>
      <c r="F461" s="5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114"/>
      <c r="S461" s="114"/>
      <c r="T461" s="113"/>
      <c r="U461" s="113"/>
      <c r="V461" s="113"/>
      <c r="W461" s="113"/>
      <c r="X461" s="113"/>
      <c r="Y461" s="113"/>
      <c r="AY461" s="59" t="str">
        <f t="shared" si="43"/>
        <v/>
      </c>
      <c r="AZ461" s="59" t="str">
        <f t="shared" si="44"/>
        <v/>
      </c>
      <c r="BA461" s="59" t="str">
        <f t="shared" si="45"/>
        <v/>
      </c>
      <c r="BB461" s="59" t="str">
        <f t="shared" si="46"/>
        <v/>
      </c>
      <c r="BC461" s="59" t="str">
        <f t="shared" si="47"/>
        <v/>
      </c>
      <c r="DQ461" s="65"/>
    </row>
    <row r="462" spans="1:121" ht="15" x14ac:dyDescent="0.2">
      <c r="A462" s="74">
        <v>453</v>
      </c>
      <c r="B462" s="345"/>
      <c r="C462" s="55"/>
      <c r="D462" s="55"/>
      <c r="E462" s="55"/>
      <c r="F462" s="5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114"/>
      <c r="S462" s="114"/>
      <c r="T462" s="113"/>
      <c r="U462" s="113"/>
      <c r="V462" s="113"/>
      <c r="W462" s="113"/>
      <c r="X462" s="113"/>
      <c r="Y462" s="113"/>
      <c r="AY462" s="59" t="str">
        <f t="shared" si="43"/>
        <v/>
      </c>
      <c r="AZ462" s="59" t="str">
        <f t="shared" si="44"/>
        <v/>
      </c>
      <c r="BA462" s="59" t="str">
        <f t="shared" si="45"/>
        <v/>
      </c>
      <c r="BB462" s="59" t="str">
        <f t="shared" si="46"/>
        <v/>
      </c>
      <c r="BC462" s="59" t="str">
        <f t="shared" si="47"/>
        <v/>
      </c>
      <c r="DQ462" s="65"/>
    </row>
    <row r="463" spans="1:121" ht="15" x14ac:dyDescent="0.2">
      <c r="A463" s="74">
        <v>454</v>
      </c>
      <c r="B463" s="345"/>
      <c r="C463" s="55"/>
      <c r="D463" s="55"/>
      <c r="E463" s="55"/>
      <c r="F463" s="5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114"/>
      <c r="S463" s="114"/>
      <c r="T463" s="113"/>
      <c r="U463" s="113"/>
      <c r="V463" s="113"/>
      <c r="W463" s="113"/>
      <c r="X463" s="113"/>
      <c r="Y463" s="113"/>
      <c r="AY463" s="59" t="str">
        <f t="shared" si="43"/>
        <v/>
      </c>
      <c r="AZ463" s="59" t="str">
        <f t="shared" si="44"/>
        <v/>
      </c>
      <c r="BA463" s="59" t="str">
        <f t="shared" si="45"/>
        <v/>
      </c>
      <c r="BB463" s="59" t="str">
        <f t="shared" si="46"/>
        <v/>
      </c>
      <c r="BC463" s="59" t="str">
        <f t="shared" si="47"/>
        <v/>
      </c>
      <c r="DQ463" s="65"/>
    </row>
    <row r="464" spans="1:121" ht="15" x14ac:dyDescent="0.2">
      <c r="A464" s="74">
        <v>455</v>
      </c>
      <c r="B464" s="345"/>
      <c r="C464" s="55"/>
      <c r="D464" s="55"/>
      <c r="E464" s="55"/>
      <c r="F464" s="5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114"/>
      <c r="S464" s="114"/>
      <c r="T464" s="113"/>
      <c r="U464" s="113"/>
      <c r="V464" s="113"/>
      <c r="W464" s="113"/>
      <c r="X464" s="113"/>
      <c r="Y464" s="113"/>
      <c r="AY464" s="59" t="str">
        <f t="shared" si="43"/>
        <v/>
      </c>
      <c r="AZ464" s="59" t="str">
        <f t="shared" si="44"/>
        <v/>
      </c>
      <c r="BA464" s="59" t="str">
        <f t="shared" si="45"/>
        <v/>
      </c>
      <c r="BB464" s="59" t="str">
        <f t="shared" si="46"/>
        <v/>
      </c>
      <c r="BC464" s="59" t="str">
        <f t="shared" si="47"/>
        <v/>
      </c>
      <c r="DQ464" s="65"/>
    </row>
    <row r="465" spans="1:121" ht="15" x14ac:dyDescent="0.2">
      <c r="A465" s="74">
        <v>456</v>
      </c>
      <c r="B465" s="345"/>
      <c r="C465" s="55"/>
      <c r="D465" s="55"/>
      <c r="E465" s="55"/>
      <c r="F465" s="5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114"/>
      <c r="S465" s="114"/>
      <c r="T465" s="113"/>
      <c r="U465" s="113"/>
      <c r="V465" s="113"/>
      <c r="W465" s="113"/>
      <c r="X465" s="113"/>
      <c r="Y465" s="113"/>
      <c r="AY465" s="59" t="str">
        <f t="shared" si="43"/>
        <v/>
      </c>
      <c r="AZ465" s="59" t="str">
        <f t="shared" si="44"/>
        <v/>
      </c>
      <c r="BA465" s="59" t="str">
        <f t="shared" si="45"/>
        <v/>
      </c>
      <c r="BB465" s="59" t="str">
        <f t="shared" si="46"/>
        <v/>
      </c>
      <c r="BC465" s="59" t="str">
        <f t="shared" si="47"/>
        <v/>
      </c>
      <c r="DQ465" s="65"/>
    </row>
    <row r="466" spans="1:121" ht="15" x14ac:dyDescent="0.2">
      <c r="A466" s="74">
        <v>457</v>
      </c>
      <c r="B466" s="345"/>
      <c r="C466" s="55"/>
      <c r="D466" s="55"/>
      <c r="E466" s="55"/>
      <c r="F466" s="5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114"/>
      <c r="S466" s="114"/>
      <c r="T466" s="113"/>
      <c r="U466" s="113"/>
      <c r="V466" s="113"/>
      <c r="W466" s="113"/>
      <c r="X466" s="113"/>
      <c r="Y466" s="113"/>
      <c r="AY466" s="59" t="str">
        <f t="shared" si="43"/>
        <v/>
      </c>
      <c r="AZ466" s="59" t="str">
        <f t="shared" si="44"/>
        <v/>
      </c>
      <c r="BA466" s="59" t="str">
        <f t="shared" si="45"/>
        <v/>
      </c>
      <c r="BB466" s="59" t="str">
        <f t="shared" si="46"/>
        <v/>
      </c>
      <c r="BC466" s="59" t="str">
        <f t="shared" si="47"/>
        <v/>
      </c>
      <c r="DQ466" s="65"/>
    </row>
    <row r="467" spans="1:121" ht="15" x14ac:dyDescent="0.2">
      <c r="A467" s="74">
        <v>458</v>
      </c>
      <c r="B467" s="345"/>
      <c r="C467" s="55"/>
      <c r="D467" s="55"/>
      <c r="E467" s="55"/>
      <c r="F467" s="5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114"/>
      <c r="S467" s="114"/>
      <c r="T467" s="113"/>
      <c r="U467" s="113"/>
      <c r="V467" s="113"/>
      <c r="W467" s="113"/>
      <c r="X467" s="113"/>
      <c r="Y467" s="113"/>
      <c r="AY467" s="59" t="str">
        <f t="shared" si="43"/>
        <v/>
      </c>
      <c r="AZ467" s="59" t="str">
        <f t="shared" si="44"/>
        <v/>
      </c>
      <c r="BA467" s="59" t="str">
        <f t="shared" si="45"/>
        <v/>
      </c>
      <c r="BB467" s="59" t="str">
        <f t="shared" si="46"/>
        <v/>
      </c>
      <c r="BC467" s="59" t="str">
        <f t="shared" si="47"/>
        <v/>
      </c>
      <c r="DQ467" s="65"/>
    </row>
    <row r="468" spans="1:121" ht="15" x14ac:dyDescent="0.2">
      <c r="A468" s="74">
        <v>459</v>
      </c>
      <c r="B468" s="345"/>
      <c r="C468" s="55"/>
      <c r="D468" s="55"/>
      <c r="E468" s="55"/>
      <c r="F468" s="5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114"/>
      <c r="S468" s="114"/>
      <c r="T468" s="113"/>
      <c r="U468" s="113"/>
      <c r="V468" s="113"/>
      <c r="W468" s="113"/>
      <c r="X468" s="113"/>
      <c r="Y468" s="113"/>
      <c r="AY468" s="59" t="str">
        <f t="shared" si="43"/>
        <v/>
      </c>
      <c r="AZ468" s="59" t="str">
        <f t="shared" si="44"/>
        <v/>
      </c>
      <c r="BA468" s="59" t="str">
        <f t="shared" si="45"/>
        <v/>
      </c>
      <c r="BB468" s="59" t="str">
        <f t="shared" si="46"/>
        <v/>
      </c>
      <c r="BC468" s="59" t="str">
        <f t="shared" si="47"/>
        <v/>
      </c>
      <c r="DQ468" s="65"/>
    </row>
    <row r="469" spans="1:121" ht="15" x14ac:dyDescent="0.2">
      <c r="A469" s="74">
        <v>460</v>
      </c>
      <c r="B469" s="345"/>
      <c r="C469" s="55"/>
      <c r="D469" s="55"/>
      <c r="E469" s="55"/>
      <c r="F469" s="5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114"/>
      <c r="S469" s="114"/>
      <c r="T469" s="113"/>
      <c r="U469" s="113"/>
      <c r="V469" s="113"/>
      <c r="W469" s="113"/>
      <c r="X469" s="113"/>
      <c r="Y469" s="113"/>
      <c r="AY469" s="59" t="str">
        <f t="shared" si="43"/>
        <v/>
      </c>
      <c r="AZ469" s="59" t="str">
        <f t="shared" si="44"/>
        <v/>
      </c>
      <c r="BA469" s="59" t="str">
        <f t="shared" si="45"/>
        <v/>
      </c>
      <c r="BB469" s="59" t="str">
        <f t="shared" si="46"/>
        <v/>
      </c>
      <c r="BC469" s="59" t="str">
        <f t="shared" si="47"/>
        <v/>
      </c>
      <c r="DQ469" s="65"/>
    </row>
    <row r="470" spans="1:121" ht="15" x14ac:dyDescent="0.2">
      <c r="A470" s="74">
        <v>461</v>
      </c>
      <c r="B470" s="345"/>
      <c r="C470" s="55"/>
      <c r="D470" s="55"/>
      <c r="E470" s="55"/>
      <c r="F470" s="5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114"/>
      <c r="S470" s="114"/>
      <c r="T470" s="113"/>
      <c r="U470" s="113"/>
      <c r="V470" s="113"/>
      <c r="W470" s="113"/>
      <c r="X470" s="113"/>
      <c r="Y470" s="113"/>
      <c r="AY470" s="59" t="str">
        <f t="shared" si="43"/>
        <v/>
      </c>
      <c r="AZ470" s="59" t="str">
        <f t="shared" si="44"/>
        <v/>
      </c>
      <c r="BA470" s="59" t="str">
        <f t="shared" si="45"/>
        <v/>
      </c>
      <c r="BB470" s="59" t="str">
        <f t="shared" si="46"/>
        <v/>
      </c>
      <c r="BC470" s="59" t="str">
        <f t="shared" si="47"/>
        <v/>
      </c>
      <c r="DQ470" s="65"/>
    </row>
    <row r="471" spans="1:121" ht="15" x14ac:dyDescent="0.2">
      <c r="A471" s="74">
        <v>462</v>
      </c>
      <c r="B471" s="345"/>
      <c r="C471" s="55"/>
      <c r="D471" s="55"/>
      <c r="E471" s="55"/>
      <c r="F471" s="5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114"/>
      <c r="S471" s="114"/>
      <c r="T471" s="113"/>
      <c r="U471" s="113"/>
      <c r="V471" s="113"/>
      <c r="W471" s="113"/>
      <c r="X471" s="113"/>
      <c r="Y471" s="113"/>
      <c r="AY471" s="59" t="str">
        <f t="shared" si="43"/>
        <v/>
      </c>
      <c r="AZ471" s="59" t="str">
        <f t="shared" si="44"/>
        <v/>
      </c>
      <c r="BA471" s="59" t="str">
        <f t="shared" si="45"/>
        <v/>
      </c>
      <c r="BB471" s="59" t="str">
        <f t="shared" si="46"/>
        <v/>
      </c>
      <c r="BC471" s="59" t="str">
        <f t="shared" si="47"/>
        <v/>
      </c>
      <c r="DQ471" s="65"/>
    </row>
    <row r="472" spans="1:121" ht="15" x14ac:dyDescent="0.2">
      <c r="A472" s="74">
        <v>463</v>
      </c>
      <c r="B472" s="345"/>
      <c r="C472" s="55"/>
      <c r="D472" s="55"/>
      <c r="E472" s="55"/>
      <c r="F472" s="5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114"/>
      <c r="S472" s="114"/>
      <c r="T472" s="113"/>
      <c r="U472" s="113"/>
      <c r="V472" s="113"/>
      <c r="W472" s="113"/>
      <c r="X472" s="113"/>
      <c r="Y472" s="113"/>
      <c r="AY472" s="59" t="str">
        <f t="shared" si="43"/>
        <v/>
      </c>
      <c r="AZ472" s="59" t="str">
        <f t="shared" si="44"/>
        <v/>
      </c>
      <c r="BA472" s="59" t="str">
        <f t="shared" si="45"/>
        <v/>
      </c>
      <c r="BB472" s="59" t="str">
        <f t="shared" si="46"/>
        <v/>
      </c>
      <c r="BC472" s="59" t="str">
        <f t="shared" si="47"/>
        <v/>
      </c>
      <c r="DQ472" s="65"/>
    </row>
    <row r="473" spans="1:121" ht="15" x14ac:dyDescent="0.2">
      <c r="A473" s="74">
        <v>464</v>
      </c>
      <c r="B473" s="345"/>
      <c r="C473" s="55"/>
      <c r="D473" s="55"/>
      <c r="E473" s="55"/>
      <c r="F473" s="5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114"/>
      <c r="S473" s="114"/>
      <c r="T473" s="113"/>
      <c r="U473" s="113"/>
      <c r="V473" s="113"/>
      <c r="W473" s="113"/>
      <c r="X473" s="113"/>
      <c r="Y473" s="113"/>
      <c r="AY473" s="59" t="str">
        <f t="shared" si="43"/>
        <v/>
      </c>
      <c r="AZ473" s="59" t="str">
        <f t="shared" si="44"/>
        <v/>
      </c>
      <c r="BA473" s="59" t="str">
        <f t="shared" si="45"/>
        <v/>
      </c>
      <c r="BB473" s="59" t="str">
        <f t="shared" si="46"/>
        <v/>
      </c>
      <c r="BC473" s="59" t="str">
        <f t="shared" si="47"/>
        <v/>
      </c>
      <c r="DQ473" s="65"/>
    </row>
    <row r="474" spans="1:121" ht="15" x14ac:dyDescent="0.2">
      <c r="A474" s="74">
        <v>465</v>
      </c>
      <c r="B474" s="345"/>
      <c r="C474" s="55"/>
      <c r="D474" s="55"/>
      <c r="E474" s="55"/>
      <c r="F474" s="5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114"/>
      <c r="S474" s="114"/>
      <c r="T474" s="113"/>
      <c r="U474" s="113"/>
      <c r="V474" s="113"/>
      <c r="W474" s="113"/>
      <c r="X474" s="113"/>
      <c r="Y474" s="113"/>
      <c r="AY474" s="59" t="str">
        <f t="shared" si="43"/>
        <v/>
      </c>
      <c r="AZ474" s="59" t="str">
        <f t="shared" si="44"/>
        <v/>
      </c>
      <c r="BA474" s="59" t="str">
        <f t="shared" si="45"/>
        <v/>
      </c>
      <c r="BB474" s="59" t="str">
        <f t="shared" si="46"/>
        <v/>
      </c>
      <c r="BC474" s="59" t="str">
        <f t="shared" si="47"/>
        <v/>
      </c>
      <c r="DQ474" s="65"/>
    </row>
    <row r="475" spans="1:121" ht="15" x14ac:dyDescent="0.2">
      <c r="A475" s="74">
        <v>466</v>
      </c>
      <c r="B475" s="345"/>
      <c r="C475" s="55"/>
      <c r="D475" s="55"/>
      <c r="E475" s="55"/>
      <c r="F475" s="5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114"/>
      <c r="S475" s="114"/>
      <c r="T475" s="113"/>
      <c r="U475" s="113"/>
      <c r="V475" s="113"/>
      <c r="W475" s="113"/>
      <c r="X475" s="113"/>
      <c r="Y475" s="113"/>
      <c r="AY475" s="59" t="str">
        <f t="shared" si="43"/>
        <v/>
      </c>
      <c r="AZ475" s="59" t="str">
        <f t="shared" si="44"/>
        <v/>
      </c>
      <c r="BA475" s="59" t="str">
        <f t="shared" si="45"/>
        <v/>
      </c>
      <c r="BB475" s="59" t="str">
        <f t="shared" si="46"/>
        <v/>
      </c>
      <c r="BC475" s="59" t="str">
        <f t="shared" si="47"/>
        <v/>
      </c>
      <c r="DQ475" s="65"/>
    </row>
    <row r="476" spans="1:121" ht="15" x14ac:dyDescent="0.2">
      <c r="A476" s="74">
        <v>467</v>
      </c>
      <c r="B476" s="345"/>
      <c r="C476" s="55"/>
      <c r="D476" s="55"/>
      <c r="E476" s="55"/>
      <c r="F476" s="5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114"/>
      <c r="S476" s="114"/>
      <c r="T476" s="113"/>
      <c r="U476" s="113"/>
      <c r="V476" s="113"/>
      <c r="W476" s="113"/>
      <c r="X476" s="113"/>
      <c r="Y476" s="113"/>
      <c r="AY476" s="59" t="str">
        <f t="shared" si="43"/>
        <v/>
      </c>
      <c r="AZ476" s="59" t="str">
        <f t="shared" si="44"/>
        <v/>
      </c>
      <c r="BA476" s="59" t="str">
        <f t="shared" si="45"/>
        <v/>
      </c>
      <c r="BB476" s="59" t="str">
        <f t="shared" si="46"/>
        <v/>
      </c>
      <c r="BC476" s="59" t="str">
        <f t="shared" si="47"/>
        <v/>
      </c>
      <c r="DQ476" s="65"/>
    </row>
    <row r="477" spans="1:121" ht="15" x14ac:dyDescent="0.2">
      <c r="A477" s="74">
        <v>468</v>
      </c>
      <c r="B477" s="345"/>
      <c r="C477" s="55"/>
      <c r="D477" s="55"/>
      <c r="E477" s="55"/>
      <c r="F477" s="5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114"/>
      <c r="S477" s="114"/>
      <c r="T477" s="113"/>
      <c r="U477" s="113"/>
      <c r="V477" s="113"/>
      <c r="W477" s="113"/>
      <c r="X477" s="113"/>
      <c r="Y477" s="113"/>
      <c r="AY477" s="59" t="str">
        <f t="shared" si="43"/>
        <v/>
      </c>
      <c r="AZ477" s="59" t="str">
        <f t="shared" si="44"/>
        <v/>
      </c>
      <c r="BA477" s="59" t="str">
        <f t="shared" si="45"/>
        <v/>
      </c>
      <c r="BB477" s="59" t="str">
        <f t="shared" si="46"/>
        <v/>
      </c>
      <c r="BC477" s="59" t="str">
        <f t="shared" si="47"/>
        <v/>
      </c>
      <c r="DQ477" s="65"/>
    </row>
    <row r="478" spans="1:121" ht="15" x14ac:dyDescent="0.2">
      <c r="A478" s="74">
        <v>469</v>
      </c>
      <c r="B478" s="345"/>
      <c r="C478" s="55"/>
      <c r="D478" s="55"/>
      <c r="E478" s="55"/>
      <c r="F478" s="5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114"/>
      <c r="S478" s="114"/>
      <c r="T478" s="113"/>
      <c r="U478" s="113"/>
      <c r="V478" s="113"/>
      <c r="W478" s="113"/>
      <c r="X478" s="113"/>
      <c r="Y478" s="113"/>
      <c r="AY478" s="59" t="str">
        <f t="shared" si="43"/>
        <v/>
      </c>
      <c r="AZ478" s="59" t="str">
        <f t="shared" si="44"/>
        <v/>
      </c>
      <c r="BA478" s="59" t="str">
        <f t="shared" si="45"/>
        <v/>
      </c>
      <c r="BB478" s="59" t="str">
        <f t="shared" si="46"/>
        <v/>
      </c>
      <c r="BC478" s="59" t="str">
        <f t="shared" si="47"/>
        <v/>
      </c>
      <c r="DQ478" s="65"/>
    </row>
    <row r="479" spans="1:121" ht="15" x14ac:dyDescent="0.2">
      <c r="A479" s="74">
        <v>470</v>
      </c>
      <c r="B479" s="345"/>
      <c r="C479" s="55"/>
      <c r="D479" s="55"/>
      <c r="E479" s="55"/>
      <c r="F479" s="5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114"/>
      <c r="S479" s="114"/>
      <c r="T479" s="113"/>
      <c r="U479" s="113"/>
      <c r="V479" s="113"/>
      <c r="W479" s="113"/>
      <c r="X479" s="113"/>
      <c r="Y479" s="113"/>
      <c r="AY479" s="59" t="str">
        <f t="shared" si="43"/>
        <v/>
      </c>
      <c r="AZ479" s="59" t="str">
        <f t="shared" si="44"/>
        <v/>
      </c>
      <c r="BA479" s="59" t="str">
        <f t="shared" si="45"/>
        <v/>
      </c>
      <c r="BB479" s="59" t="str">
        <f t="shared" si="46"/>
        <v/>
      </c>
      <c r="BC479" s="59" t="str">
        <f t="shared" si="47"/>
        <v/>
      </c>
      <c r="DQ479" s="65"/>
    </row>
    <row r="480" spans="1:121" ht="15" x14ac:dyDescent="0.2">
      <c r="A480" s="74">
        <v>471</v>
      </c>
      <c r="B480" s="345"/>
      <c r="C480" s="55"/>
      <c r="D480" s="55"/>
      <c r="E480" s="55"/>
      <c r="F480" s="5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114"/>
      <c r="S480" s="114"/>
      <c r="T480" s="113"/>
      <c r="U480" s="113"/>
      <c r="V480" s="113"/>
      <c r="W480" s="113"/>
      <c r="X480" s="113"/>
      <c r="Y480" s="113"/>
      <c r="AY480" s="59" t="str">
        <f t="shared" si="43"/>
        <v/>
      </c>
      <c r="AZ480" s="59" t="str">
        <f t="shared" si="44"/>
        <v/>
      </c>
      <c r="BA480" s="59" t="str">
        <f t="shared" si="45"/>
        <v/>
      </c>
      <c r="BB480" s="59" t="str">
        <f t="shared" si="46"/>
        <v/>
      </c>
      <c r="BC480" s="59" t="str">
        <f t="shared" si="47"/>
        <v/>
      </c>
      <c r="DQ480" s="65"/>
    </row>
    <row r="481" spans="1:121" ht="15" x14ac:dyDescent="0.2">
      <c r="A481" s="74">
        <v>472</v>
      </c>
      <c r="B481" s="345"/>
      <c r="C481" s="55"/>
      <c r="D481" s="55"/>
      <c r="E481" s="55"/>
      <c r="F481" s="5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114"/>
      <c r="S481" s="114"/>
      <c r="T481" s="113"/>
      <c r="U481" s="113"/>
      <c r="V481" s="113"/>
      <c r="W481" s="113"/>
      <c r="X481" s="113"/>
      <c r="Y481" s="113"/>
      <c r="AY481" s="59" t="str">
        <f t="shared" si="43"/>
        <v/>
      </c>
      <c r="AZ481" s="59" t="str">
        <f t="shared" si="44"/>
        <v/>
      </c>
      <c r="BA481" s="59" t="str">
        <f t="shared" si="45"/>
        <v/>
      </c>
      <c r="BB481" s="59" t="str">
        <f t="shared" si="46"/>
        <v/>
      </c>
      <c r="BC481" s="59" t="str">
        <f t="shared" si="47"/>
        <v/>
      </c>
      <c r="DQ481" s="65"/>
    </row>
    <row r="482" spans="1:121" ht="15" x14ac:dyDescent="0.2">
      <c r="A482" s="74">
        <v>473</v>
      </c>
      <c r="B482" s="345"/>
      <c r="C482" s="55"/>
      <c r="D482" s="55"/>
      <c r="E482" s="55"/>
      <c r="F482" s="5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114"/>
      <c r="S482" s="114"/>
      <c r="T482" s="113"/>
      <c r="U482" s="113"/>
      <c r="V482" s="113"/>
      <c r="W482" s="113"/>
      <c r="X482" s="113"/>
      <c r="Y482" s="113"/>
      <c r="AY482" s="59" t="str">
        <f t="shared" si="43"/>
        <v/>
      </c>
      <c r="AZ482" s="59" t="str">
        <f t="shared" si="44"/>
        <v/>
      </c>
      <c r="BA482" s="59" t="str">
        <f t="shared" si="45"/>
        <v/>
      </c>
      <c r="BB482" s="59" t="str">
        <f t="shared" si="46"/>
        <v/>
      </c>
      <c r="BC482" s="59" t="str">
        <f t="shared" si="47"/>
        <v/>
      </c>
      <c r="DQ482" s="65"/>
    </row>
    <row r="483" spans="1:121" ht="15" x14ac:dyDescent="0.2">
      <c r="A483" s="74">
        <v>474</v>
      </c>
      <c r="B483" s="345"/>
      <c r="C483" s="55"/>
      <c r="D483" s="55"/>
      <c r="E483" s="55"/>
      <c r="F483" s="5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114"/>
      <c r="S483" s="114"/>
      <c r="T483" s="113"/>
      <c r="U483" s="113"/>
      <c r="V483" s="113"/>
      <c r="W483" s="113"/>
      <c r="X483" s="113"/>
      <c r="Y483" s="113"/>
      <c r="AY483" s="59" t="str">
        <f t="shared" si="43"/>
        <v/>
      </c>
      <c r="AZ483" s="59" t="str">
        <f t="shared" si="44"/>
        <v/>
      </c>
      <c r="BA483" s="59" t="str">
        <f t="shared" si="45"/>
        <v/>
      </c>
      <c r="BB483" s="59" t="str">
        <f t="shared" si="46"/>
        <v/>
      </c>
      <c r="BC483" s="59" t="str">
        <f t="shared" si="47"/>
        <v/>
      </c>
      <c r="DQ483" s="65"/>
    </row>
    <row r="484" spans="1:121" ht="15" x14ac:dyDescent="0.2">
      <c r="A484" s="74">
        <v>475</v>
      </c>
      <c r="B484" s="345"/>
      <c r="C484" s="55"/>
      <c r="D484" s="55"/>
      <c r="E484" s="55"/>
      <c r="F484" s="5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114"/>
      <c r="S484" s="114"/>
      <c r="T484" s="113"/>
      <c r="U484" s="113"/>
      <c r="V484" s="113"/>
      <c r="W484" s="113"/>
      <c r="X484" s="113"/>
      <c r="Y484" s="113"/>
      <c r="AY484" s="59" t="str">
        <f t="shared" si="43"/>
        <v/>
      </c>
      <c r="AZ484" s="59" t="str">
        <f t="shared" si="44"/>
        <v/>
      </c>
      <c r="BA484" s="59" t="str">
        <f t="shared" si="45"/>
        <v/>
      </c>
      <c r="BB484" s="59" t="str">
        <f t="shared" si="46"/>
        <v/>
      </c>
      <c r="BC484" s="59" t="str">
        <f t="shared" si="47"/>
        <v/>
      </c>
      <c r="DQ484" s="65"/>
    </row>
    <row r="485" spans="1:121" ht="15" x14ac:dyDescent="0.2">
      <c r="A485" s="74">
        <v>476</v>
      </c>
      <c r="B485" s="345"/>
      <c r="C485" s="55"/>
      <c r="D485" s="55"/>
      <c r="E485" s="55"/>
      <c r="F485" s="5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114"/>
      <c r="S485" s="114"/>
      <c r="T485" s="113"/>
      <c r="U485" s="113"/>
      <c r="V485" s="113"/>
      <c r="W485" s="113"/>
      <c r="X485" s="113"/>
      <c r="Y485" s="113"/>
      <c r="AY485" s="59" t="str">
        <f t="shared" si="43"/>
        <v/>
      </c>
      <c r="AZ485" s="59" t="str">
        <f t="shared" si="44"/>
        <v/>
      </c>
      <c r="BA485" s="59" t="str">
        <f t="shared" si="45"/>
        <v/>
      </c>
      <c r="BB485" s="59" t="str">
        <f t="shared" si="46"/>
        <v/>
      </c>
      <c r="BC485" s="59" t="str">
        <f t="shared" si="47"/>
        <v/>
      </c>
      <c r="DQ485" s="65"/>
    </row>
    <row r="486" spans="1:121" ht="15" x14ac:dyDescent="0.2">
      <c r="A486" s="74">
        <v>477</v>
      </c>
      <c r="B486" s="345"/>
      <c r="C486" s="55"/>
      <c r="D486" s="55"/>
      <c r="E486" s="55"/>
      <c r="F486" s="5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114"/>
      <c r="S486" s="114"/>
      <c r="T486" s="113"/>
      <c r="U486" s="113"/>
      <c r="V486" s="113"/>
      <c r="W486" s="113"/>
      <c r="X486" s="113"/>
      <c r="Y486" s="113"/>
      <c r="AY486" s="59" t="str">
        <f t="shared" si="43"/>
        <v/>
      </c>
      <c r="AZ486" s="59" t="str">
        <f t="shared" si="44"/>
        <v/>
      </c>
      <c r="BA486" s="59" t="str">
        <f t="shared" si="45"/>
        <v/>
      </c>
      <c r="BB486" s="59" t="str">
        <f t="shared" si="46"/>
        <v/>
      </c>
      <c r="BC486" s="59" t="str">
        <f t="shared" si="47"/>
        <v/>
      </c>
      <c r="DQ486" s="65"/>
    </row>
    <row r="487" spans="1:121" ht="15" x14ac:dyDescent="0.2">
      <c r="A487" s="74">
        <v>478</v>
      </c>
      <c r="B487" s="345"/>
      <c r="C487" s="55"/>
      <c r="D487" s="55"/>
      <c r="E487" s="55"/>
      <c r="F487" s="5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114"/>
      <c r="S487" s="114"/>
      <c r="T487" s="113"/>
      <c r="U487" s="113"/>
      <c r="V487" s="113"/>
      <c r="W487" s="113"/>
      <c r="X487" s="113"/>
      <c r="Y487" s="113"/>
      <c r="AY487" s="59" t="str">
        <f t="shared" si="43"/>
        <v/>
      </c>
      <c r="AZ487" s="59" t="str">
        <f t="shared" si="44"/>
        <v/>
      </c>
      <c r="BA487" s="59" t="str">
        <f t="shared" si="45"/>
        <v/>
      </c>
      <c r="BB487" s="59" t="str">
        <f t="shared" si="46"/>
        <v/>
      </c>
      <c r="BC487" s="59" t="str">
        <f t="shared" si="47"/>
        <v/>
      </c>
      <c r="DQ487" s="65"/>
    </row>
    <row r="488" spans="1:121" ht="15" x14ac:dyDescent="0.2">
      <c r="A488" s="74">
        <v>479</v>
      </c>
      <c r="B488" s="345"/>
      <c r="C488" s="55"/>
      <c r="D488" s="55"/>
      <c r="E488" s="55"/>
      <c r="F488" s="5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114"/>
      <c r="S488" s="114"/>
      <c r="T488" s="113"/>
      <c r="U488" s="113"/>
      <c r="V488" s="113"/>
      <c r="W488" s="113"/>
      <c r="X488" s="113"/>
      <c r="Y488" s="113"/>
      <c r="AY488" s="59" t="str">
        <f t="shared" si="43"/>
        <v/>
      </c>
      <c r="AZ488" s="59" t="str">
        <f t="shared" si="44"/>
        <v/>
      </c>
      <c r="BA488" s="59" t="str">
        <f t="shared" si="45"/>
        <v/>
      </c>
      <c r="BB488" s="59" t="str">
        <f t="shared" si="46"/>
        <v/>
      </c>
      <c r="BC488" s="59" t="str">
        <f t="shared" si="47"/>
        <v/>
      </c>
      <c r="DQ488" s="65"/>
    </row>
    <row r="489" spans="1:121" ht="15" x14ac:dyDescent="0.2">
      <c r="A489" s="74">
        <v>480</v>
      </c>
      <c r="B489" s="345"/>
      <c r="C489" s="55"/>
      <c r="D489" s="55"/>
      <c r="E489" s="55"/>
      <c r="F489" s="5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114"/>
      <c r="S489" s="114"/>
      <c r="T489" s="113"/>
      <c r="U489" s="113"/>
      <c r="V489" s="113"/>
      <c r="W489" s="113"/>
      <c r="X489" s="113"/>
      <c r="Y489" s="113"/>
      <c r="AY489" s="59" t="str">
        <f t="shared" si="43"/>
        <v/>
      </c>
      <c r="AZ489" s="59" t="str">
        <f t="shared" si="44"/>
        <v/>
      </c>
      <c r="BA489" s="59" t="str">
        <f t="shared" si="45"/>
        <v/>
      </c>
      <c r="BB489" s="59" t="str">
        <f t="shared" si="46"/>
        <v/>
      </c>
      <c r="BC489" s="59" t="str">
        <f t="shared" si="47"/>
        <v/>
      </c>
      <c r="DQ489" s="65"/>
    </row>
    <row r="490" spans="1:121" ht="15" x14ac:dyDescent="0.2">
      <c r="A490" s="74">
        <v>481</v>
      </c>
      <c r="B490" s="345"/>
      <c r="C490" s="55"/>
      <c r="D490" s="55"/>
      <c r="E490" s="55"/>
      <c r="F490" s="5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114"/>
      <c r="S490" s="114"/>
      <c r="T490" s="113"/>
      <c r="U490" s="113"/>
      <c r="V490" s="113"/>
      <c r="W490" s="113"/>
      <c r="X490" s="113"/>
      <c r="Y490" s="113"/>
      <c r="AY490" s="59" t="str">
        <f t="shared" si="43"/>
        <v/>
      </c>
      <c r="AZ490" s="59" t="str">
        <f t="shared" si="44"/>
        <v/>
      </c>
      <c r="BA490" s="59" t="str">
        <f t="shared" si="45"/>
        <v/>
      </c>
      <c r="BB490" s="59" t="str">
        <f t="shared" si="46"/>
        <v/>
      </c>
      <c r="BC490" s="59" t="str">
        <f t="shared" si="47"/>
        <v/>
      </c>
      <c r="DQ490" s="65"/>
    </row>
    <row r="491" spans="1:121" ht="15" x14ac:dyDescent="0.2">
      <c r="A491" s="74">
        <v>482</v>
      </c>
      <c r="B491" s="345"/>
      <c r="C491" s="55"/>
      <c r="D491" s="55"/>
      <c r="E491" s="55"/>
      <c r="F491" s="5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114"/>
      <c r="S491" s="114"/>
      <c r="T491" s="113"/>
      <c r="U491" s="113"/>
      <c r="V491" s="113"/>
      <c r="W491" s="113"/>
      <c r="X491" s="113"/>
      <c r="Y491" s="113"/>
      <c r="AY491" s="59" t="str">
        <f t="shared" si="43"/>
        <v/>
      </c>
      <c r="AZ491" s="59" t="str">
        <f t="shared" si="44"/>
        <v/>
      </c>
      <c r="BA491" s="59" t="str">
        <f t="shared" si="45"/>
        <v/>
      </c>
      <c r="BB491" s="59" t="str">
        <f t="shared" si="46"/>
        <v/>
      </c>
      <c r="BC491" s="59" t="str">
        <f t="shared" si="47"/>
        <v/>
      </c>
      <c r="DQ491" s="65"/>
    </row>
    <row r="492" spans="1:121" ht="15" x14ac:dyDescent="0.2">
      <c r="A492" s="74">
        <v>483</v>
      </c>
      <c r="B492" s="345"/>
      <c r="C492" s="55"/>
      <c r="D492" s="55"/>
      <c r="E492" s="55"/>
      <c r="F492" s="5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114"/>
      <c r="S492" s="114"/>
      <c r="T492" s="113"/>
      <c r="U492" s="113"/>
      <c r="V492" s="113"/>
      <c r="W492" s="113"/>
      <c r="X492" s="113"/>
      <c r="Y492" s="113"/>
      <c r="AY492" s="59" t="str">
        <f t="shared" si="43"/>
        <v/>
      </c>
      <c r="AZ492" s="59" t="str">
        <f t="shared" si="44"/>
        <v/>
      </c>
      <c r="BA492" s="59" t="str">
        <f t="shared" si="45"/>
        <v/>
      </c>
      <c r="BB492" s="59" t="str">
        <f t="shared" si="46"/>
        <v/>
      </c>
      <c r="BC492" s="59" t="str">
        <f t="shared" si="47"/>
        <v/>
      </c>
      <c r="DQ492" s="65"/>
    </row>
    <row r="493" spans="1:121" ht="15" x14ac:dyDescent="0.2">
      <c r="A493" s="74">
        <v>484</v>
      </c>
      <c r="B493" s="345"/>
      <c r="C493" s="55"/>
      <c r="D493" s="55"/>
      <c r="E493" s="55"/>
      <c r="F493" s="5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114"/>
      <c r="S493" s="114"/>
      <c r="T493" s="113"/>
      <c r="U493" s="113"/>
      <c r="V493" s="113"/>
      <c r="W493" s="113"/>
      <c r="X493" s="113"/>
      <c r="Y493" s="113"/>
      <c r="AY493" s="59" t="str">
        <f t="shared" si="43"/>
        <v/>
      </c>
      <c r="AZ493" s="59" t="str">
        <f t="shared" si="44"/>
        <v/>
      </c>
      <c r="BA493" s="59" t="str">
        <f t="shared" si="45"/>
        <v/>
      </c>
      <c r="BB493" s="59" t="str">
        <f t="shared" si="46"/>
        <v/>
      </c>
      <c r="BC493" s="59" t="str">
        <f t="shared" si="47"/>
        <v/>
      </c>
      <c r="DQ493" s="65"/>
    </row>
    <row r="494" spans="1:121" ht="15" x14ac:dyDescent="0.2">
      <c r="A494" s="74">
        <v>485</v>
      </c>
      <c r="B494" s="345"/>
      <c r="C494" s="55"/>
      <c r="D494" s="55"/>
      <c r="E494" s="55"/>
      <c r="F494" s="5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114"/>
      <c r="S494" s="114"/>
      <c r="T494" s="113"/>
      <c r="U494" s="113"/>
      <c r="V494" s="113"/>
      <c r="W494" s="113"/>
      <c r="X494" s="113"/>
      <c r="Y494" s="113"/>
      <c r="AY494" s="59" t="str">
        <f t="shared" si="43"/>
        <v/>
      </c>
      <c r="AZ494" s="59" t="str">
        <f t="shared" si="44"/>
        <v/>
      </c>
      <c r="BA494" s="59" t="str">
        <f t="shared" si="45"/>
        <v/>
      </c>
      <c r="BB494" s="59" t="str">
        <f t="shared" si="46"/>
        <v/>
      </c>
      <c r="BC494" s="59" t="str">
        <f t="shared" si="47"/>
        <v/>
      </c>
      <c r="DQ494" s="65"/>
    </row>
    <row r="495" spans="1:121" ht="15" x14ac:dyDescent="0.2">
      <c r="A495" s="74">
        <v>486</v>
      </c>
      <c r="B495" s="345"/>
      <c r="C495" s="55"/>
      <c r="D495" s="55"/>
      <c r="E495" s="55"/>
      <c r="F495" s="5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114"/>
      <c r="S495" s="114"/>
      <c r="T495" s="113"/>
      <c r="U495" s="113"/>
      <c r="V495" s="113"/>
      <c r="W495" s="113"/>
      <c r="X495" s="113"/>
      <c r="Y495" s="113"/>
      <c r="AY495" s="59" t="str">
        <f t="shared" si="43"/>
        <v/>
      </c>
      <c r="AZ495" s="59" t="str">
        <f t="shared" si="44"/>
        <v/>
      </c>
      <c r="BA495" s="59" t="str">
        <f t="shared" si="45"/>
        <v/>
      </c>
      <c r="BB495" s="59" t="str">
        <f t="shared" si="46"/>
        <v/>
      </c>
      <c r="BC495" s="59" t="str">
        <f t="shared" si="47"/>
        <v/>
      </c>
      <c r="DQ495" s="65"/>
    </row>
    <row r="496" spans="1:121" ht="15" x14ac:dyDescent="0.2">
      <c r="A496" s="74">
        <v>487</v>
      </c>
      <c r="B496" s="345"/>
      <c r="C496" s="55"/>
      <c r="D496" s="55"/>
      <c r="E496" s="55"/>
      <c r="F496" s="5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114"/>
      <c r="S496" s="114"/>
      <c r="T496" s="113"/>
      <c r="U496" s="113"/>
      <c r="V496" s="113"/>
      <c r="W496" s="113"/>
      <c r="X496" s="113"/>
      <c r="Y496" s="113"/>
      <c r="AY496" s="59" t="str">
        <f t="shared" si="43"/>
        <v/>
      </c>
      <c r="AZ496" s="59" t="str">
        <f t="shared" si="44"/>
        <v/>
      </c>
      <c r="BA496" s="59" t="str">
        <f t="shared" si="45"/>
        <v/>
      </c>
      <c r="BB496" s="59" t="str">
        <f t="shared" si="46"/>
        <v/>
      </c>
      <c r="BC496" s="59" t="str">
        <f t="shared" si="47"/>
        <v/>
      </c>
      <c r="DQ496" s="65"/>
    </row>
    <row r="497" spans="1:121" ht="15" x14ac:dyDescent="0.2">
      <c r="A497" s="74">
        <v>488</v>
      </c>
      <c r="B497" s="345"/>
      <c r="C497" s="55"/>
      <c r="D497" s="55"/>
      <c r="E497" s="55"/>
      <c r="F497" s="5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114"/>
      <c r="S497" s="114"/>
      <c r="T497" s="113"/>
      <c r="U497" s="113"/>
      <c r="V497" s="113"/>
      <c r="W497" s="113"/>
      <c r="X497" s="113"/>
      <c r="Y497" s="113"/>
      <c r="AY497" s="59" t="str">
        <f t="shared" si="43"/>
        <v/>
      </c>
      <c r="AZ497" s="59" t="str">
        <f t="shared" si="44"/>
        <v/>
      </c>
      <c r="BA497" s="59" t="str">
        <f t="shared" si="45"/>
        <v/>
      </c>
      <c r="BB497" s="59" t="str">
        <f t="shared" si="46"/>
        <v/>
      </c>
      <c r="BC497" s="59" t="str">
        <f t="shared" si="47"/>
        <v/>
      </c>
      <c r="DQ497" s="65"/>
    </row>
    <row r="498" spans="1:121" ht="15" x14ac:dyDescent="0.2">
      <c r="A498" s="74">
        <v>489</v>
      </c>
      <c r="B498" s="345"/>
      <c r="C498" s="55"/>
      <c r="D498" s="55"/>
      <c r="E498" s="55"/>
      <c r="F498" s="5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114"/>
      <c r="S498" s="114"/>
      <c r="T498" s="113"/>
      <c r="U498" s="113"/>
      <c r="V498" s="113"/>
      <c r="W498" s="113"/>
      <c r="X498" s="113"/>
      <c r="Y498" s="113"/>
      <c r="AY498" s="59" t="str">
        <f t="shared" si="43"/>
        <v/>
      </c>
      <c r="AZ498" s="59" t="str">
        <f t="shared" si="44"/>
        <v/>
      </c>
      <c r="BA498" s="59" t="str">
        <f t="shared" si="45"/>
        <v/>
      </c>
      <c r="BB498" s="59" t="str">
        <f t="shared" si="46"/>
        <v/>
      </c>
      <c r="BC498" s="59" t="str">
        <f t="shared" si="47"/>
        <v/>
      </c>
      <c r="DQ498" s="65"/>
    </row>
    <row r="499" spans="1:121" ht="15" x14ac:dyDescent="0.2">
      <c r="A499" s="74">
        <v>490</v>
      </c>
      <c r="B499" s="345"/>
      <c r="C499" s="55"/>
      <c r="D499" s="55"/>
      <c r="E499" s="55"/>
      <c r="F499" s="5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114"/>
      <c r="S499" s="114"/>
      <c r="T499" s="113"/>
      <c r="U499" s="113"/>
      <c r="V499" s="113"/>
      <c r="W499" s="113"/>
      <c r="X499" s="113"/>
      <c r="Y499" s="113"/>
      <c r="AY499" s="59" t="str">
        <f t="shared" si="43"/>
        <v/>
      </c>
      <c r="AZ499" s="59" t="str">
        <f t="shared" si="44"/>
        <v/>
      </c>
      <c r="BA499" s="59" t="str">
        <f t="shared" si="45"/>
        <v/>
      </c>
      <c r="BB499" s="59" t="str">
        <f t="shared" si="46"/>
        <v/>
      </c>
      <c r="BC499" s="59" t="str">
        <f t="shared" si="47"/>
        <v/>
      </c>
      <c r="DQ499" s="65"/>
    </row>
    <row r="500" spans="1:121" ht="15" x14ac:dyDescent="0.2">
      <c r="A500" s="74">
        <v>491</v>
      </c>
      <c r="B500" s="345"/>
      <c r="C500" s="55"/>
      <c r="D500" s="55"/>
      <c r="E500" s="55"/>
      <c r="F500" s="5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114"/>
      <c r="S500" s="114"/>
      <c r="T500" s="113"/>
      <c r="U500" s="113"/>
      <c r="V500" s="113"/>
      <c r="W500" s="113"/>
      <c r="X500" s="113"/>
      <c r="Y500" s="113"/>
      <c r="AY500" s="59" t="str">
        <f t="shared" si="43"/>
        <v/>
      </c>
      <c r="AZ500" s="59" t="str">
        <f t="shared" si="44"/>
        <v/>
      </c>
      <c r="BA500" s="59" t="str">
        <f t="shared" si="45"/>
        <v/>
      </c>
      <c r="BB500" s="59" t="str">
        <f t="shared" si="46"/>
        <v/>
      </c>
      <c r="BC500" s="59" t="str">
        <f t="shared" si="47"/>
        <v/>
      </c>
      <c r="DQ500" s="65"/>
    </row>
    <row r="501" spans="1:121" ht="15" x14ac:dyDescent="0.2">
      <c r="A501" s="74">
        <v>492</v>
      </c>
      <c r="B501" s="345"/>
      <c r="C501" s="55"/>
      <c r="D501" s="55"/>
      <c r="E501" s="55"/>
      <c r="F501" s="5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114"/>
      <c r="S501" s="114"/>
      <c r="T501" s="113"/>
      <c r="U501" s="113"/>
      <c r="V501" s="113"/>
      <c r="W501" s="113"/>
      <c r="X501" s="113"/>
      <c r="Y501" s="113"/>
      <c r="AY501" s="59" t="str">
        <f t="shared" si="43"/>
        <v/>
      </c>
      <c r="AZ501" s="59" t="str">
        <f t="shared" si="44"/>
        <v/>
      </c>
      <c r="BA501" s="59" t="str">
        <f t="shared" si="45"/>
        <v/>
      </c>
      <c r="BB501" s="59" t="str">
        <f t="shared" si="46"/>
        <v/>
      </c>
      <c r="BC501" s="59" t="str">
        <f t="shared" si="47"/>
        <v/>
      </c>
      <c r="DQ501" s="65"/>
    </row>
    <row r="502" spans="1:121" ht="15" x14ac:dyDescent="0.2">
      <c r="A502" s="74">
        <v>493</v>
      </c>
      <c r="B502" s="345"/>
      <c r="C502" s="55"/>
      <c r="D502" s="55"/>
      <c r="E502" s="55"/>
      <c r="F502" s="5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114"/>
      <c r="S502" s="114"/>
      <c r="T502" s="113"/>
      <c r="U502" s="113"/>
      <c r="V502" s="113"/>
      <c r="W502" s="113"/>
      <c r="X502" s="113"/>
      <c r="Y502" s="113"/>
      <c r="AY502" s="59" t="str">
        <f t="shared" si="43"/>
        <v/>
      </c>
      <c r="AZ502" s="59" t="str">
        <f t="shared" si="44"/>
        <v/>
      </c>
      <c r="BA502" s="59" t="str">
        <f t="shared" si="45"/>
        <v/>
      </c>
      <c r="BB502" s="59" t="str">
        <f t="shared" si="46"/>
        <v/>
      </c>
      <c r="BC502" s="59" t="str">
        <f t="shared" si="47"/>
        <v/>
      </c>
      <c r="DQ502" s="65"/>
    </row>
    <row r="503" spans="1:121" ht="15" x14ac:dyDescent="0.2">
      <c r="A503" s="74">
        <v>494</v>
      </c>
      <c r="B503" s="345"/>
      <c r="C503" s="55"/>
      <c r="D503" s="55"/>
      <c r="E503" s="55"/>
      <c r="F503" s="5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114"/>
      <c r="S503" s="114"/>
      <c r="T503" s="113"/>
      <c r="U503" s="113"/>
      <c r="V503" s="113"/>
      <c r="W503" s="113"/>
      <c r="X503" s="113"/>
      <c r="Y503" s="113"/>
      <c r="AY503" s="59" t="str">
        <f t="shared" si="43"/>
        <v/>
      </c>
      <c r="AZ503" s="59" t="str">
        <f t="shared" si="44"/>
        <v/>
      </c>
      <c r="BA503" s="59" t="str">
        <f t="shared" si="45"/>
        <v/>
      </c>
      <c r="BB503" s="59" t="str">
        <f t="shared" si="46"/>
        <v/>
      </c>
      <c r="BC503" s="59" t="str">
        <f t="shared" si="47"/>
        <v/>
      </c>
      <c r="DQ503" s="65"/>
    </row>
    <row r="504" spans="1:121" ht="15" x14ac:dyDescent="0.2">
      <c r="A504" s="74">
        <v>495</v>
      </c>
      <c r="B504" s="345"/>
      <c r="C504" s="55"/>
      <c r="D504" s="55"/>
      <c r="E504" s="55"/>
      <c r="F504" s="5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114"/>
      <c r="S504" s="114"/>
      <c r="T504" s="113"/>
      <c r="U504" s="113"/>
      <c r="V504" s="113"/>
      <c r="W504" s="113"/>
      <c r="X504" s="113"/>
      <c r="Y504" s="113"/>
      <c r="AY504" s="59" t="str">
        <f t="shared" si="43"/>
        <v/>
      </c>
      <c r="AZ504" s="59" t="str">
        <f t="shared" si="44"/>
        <v/>
      </c>
      <c r="BA504" s="59" t="str">
        <f t="shared" si="45"/>
        <v/>
      </c>
      <c r="BB504" s="59" t="str">
        <f t="shared" si="46"/>
        <v/>
      </c>
      <c r="BC504" s="59" t="str">
        <f t="shared" si="47"/>
        <v/>
      </c>
      <c r="DQ504" s="65"/>
    </row>
    <row r="505" spans="1:121" ht="15" x14ac:dyDescent="0.2">
      <c r="A505" s="74">
        <v>496</v>
      </c>
      <c r="B505" s="345"/>
      <c r="C505" s="55"/>
      <c r="D505" s="55"/>
      <c r="E505" s="55"/>
      <c r="F505" s="5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114"/>
      <c r="S505" s="114"/>
      <c r="T505" s="113"/>
      <c r="U505" s="113"/>
      <c r="V505" s="113"/>
      <c r="W505" s="113"/>
      <c r="X505" s="113"/>
      <c r="Y505" s="113"/>
      <c r="AY505" s="59" t="str">
        <f t="shared" si="43"/>
        <v/>
      </c>
      <c r="AZ505" s="59" t="str">
        <f t="shared" si="44"/>
        <v/>
      </c>
      <c r="BA505" s="59" t="str">
        <f t="shared" si="45"/>
        <v/>
      </c>
      <c r="BB505" s="59" t="str">
        <f t="shared" si="46"/>
        <v/>
      </c>
      <c r="BC505" s="59" t="str">
        <f t="shared" si="47"/>
        <v/>
      </c>
      <c r="DQ505" s="65"/>
    </row>
    <row r="506" spans="1:121" ht="15" x14ac:dyDescent="0.2">
      <c r="A506" s="74">
        <v>497</v>
      </c>
      <c r="B506" s="345"/>
      <c r="C506" s="55"/>
      <c r="D506" s="55"/>
      <c r="E506" s="55"/>
      <c r="F506" s="5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114"/>
      <c r="S506" s="114"/>
      <c r="T506" s="113"/>
      <c r="U506" s="113"/>
      <c r="V506" s="113"/>
      <c r="W506" s="113"/>
      <c r="X506" s="113"/>
      <c r="Y506" s="113"/>
      <c r="AY506" s="59" t="str">
        <f t="shared" si="43"/>
        <v/>
      </c>
      <c r="AZ506" s="59" t="str">
        <f t="shared" si="44"/>
        <v/>
      </c>
      <c r="BA506" s="59" t="str">
        <f t="shared" si="45"/>
        <v/>
      </c>
      <c r="BB506" s="59" t="str">
        <f t="shared" si="46"/>
        <v/>
      </c>
      <c r="BC506" s="59" t="str">
        <f t="shared" si="47"/>
        <v/>
      </c>
      <c r="DQ506" s="65"/>
    </row>
    <row r="507" spans="1:121" ht="15" x14ac:dyDescent="0.2">
      <c r="A507" s="74">
        <v>498</v>
      </c>
      <c r="B507" s="345"/>
      <c r="C507" s="55"/>
      <c r="D507" s="55"/>
      <c r="E507" s="55"/>
      <c r="F507" s="5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114"/>
      <c r="S507" s="114"/>
      <c r="T507" s="113"/>
      <c r="U507" s="113"/>
      <c r="V507" s="113"/>
      <c r="W507" s="113"/>
      <c r="X507" s="113"/>
      <c r="Y507" s="113"/>
      <c r="AY507" s="59" t="str">
        <f t="shared" si="43"/>
        <v/>
      </c>
      <c r="AZ507" s="59" t="str">
        <f t="shared" si="44"/>
        <v/>
      </c>
      <c r="BA507" s="59" t="str">
        <f t="shared" si="45"/>
        <v/>
      </c>
      <c r="BB507" s="59" t="str">
        <f t="shared" si="46"/>
        <v/>
      </c>
      <c r="BC507" s="59" t="str">
        <f t="shared" si="47"/>
        <v/>
      </c>
      <c r="DQ507" s="65"/>
    </row>
    <row r="508" spans="1:121" ht="15" x14ac:dyDescent="0.2">
      <c r="A508" s="74">
        <v>499</v>
      </c>
      <c r="B508" s="345"/>
      <c r="C508" s="55"/>
      <c r="D508" s="55"/>
      <c r="E508" s="55"/>
      <c r="F508" s="5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114"/>
      <c r="S508" s="114"/>
      <c r="T508" s="113"/>
      <c r="U508" s="113"/>
      <c r="V508" s="113"/>
      <c r="W508" s="113"/>
      <c r="X508" s="113"/>
      <c r="Y508" s="113"/>
      <c r="AY508" s="59" t="str">
        <f t="shared" si="43"/>
        <v/>
      </c>
      <c r="AZ508" s="59" t="str">
        <f t="shared" si="44"/>
        <v/>
      </c>
      <c r="BA508" s="59" t="str">
        <f t="shared" si="45"/>
        <v/>
      </c>
      <c r="BB508" s="59" t="str">
        <f t="shared" si="46"/>
        <v/>
      </c>
      <c r="BC508" s="59" t="str">
        <f t="shared" si="47"/>
        <v/>
      </c>
      <c r="DQ508" s="65"/>
    </row>
    <row r="509" spans="1:121" ht="15" x14ac:dyDescent="0.2">
      <c r="A509" s="74">
        <v>500</v>
      </c>
      <c r="B509" s="345"/>
      <c r="C509" s="55"/>
      <c r="D509" s="55"/>
      <c r="E509" s="55"/>
      <c r="F509" s="5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114"/>
      <c r="S509" s="114"/>
      <c r="T509" s="113"/>
      <c r="U509" s="113"/>
      <c r="V509" s="113"/>
      <c r="W509" s="113"/>
      <c r="X509" s="113"/>
      <c r="Y509" s="113"/>
      <c r="AY509" s="59" t="str">
        <f t="shared" si="43"/>
        <v/>
      </c>
      <c r="AZ509" s="59" t="str">
        <f t="shared" si="44"/>
        <v/>
      </c>
      <c r="BA509" s="59" t="str">
        <f t="shared" si="45"/>
        <v/>
      </c>
      <c r="BB509" s="59" t="str">
        <f t="shared" si="46"/>
        <v/>
      </c>
      <c r="BC509" s="59" t="str">
        <f t="shared" si="47"/>
        <v/>
      </c>
      <c r="DQ509" s="65"/>
    </row>
    <row r="510" spans="1:121" x14ac:dyDescent="0.2">
      <c r="A510" s="74">
        <v>501</v>
      </c>
      <c r="B510" s="71"/>
      <c r="C510" s="71"/>
      <c r="D510" s="71"/>
      <c r="E510" s="71"/>
      <c r="F510" s="71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114"/>
      <c r="S510" s="114"/>
      <c r="T510" s="113"/>
      <c r="U510" s="113"/>
      <c r="V510" s="113"/>
      <c r="W510" s="113"/>
      <c r="X510" s="113"/>
      <c r="Y510" s="113"/>
      <c r="AY510" s="59" t="str">
        <f t="shared" si="43"/>
        <v/>
      </c>
      <c r="AZ510" s="59" t="str">
        <f t="shared" si="44"/>
        <v/>
      </c>
      <c r="BA510" s="59" t="str">
        <f t="shared" si="45"/>
        <v/>
      </c>
      <c r="BB510" s="59" t="str">
        <f t="shared" si="46"/>
        <v/>
      </c>
      <c r="BC510" s="59" t="str">
        <f t="shared" si="47"/>
        <v/>
      </c>
      <c r="DQ510" s="65"/>
    </row>
    <row r="511" spans="1:121" x14ac:dyDescent="0.2">
      <c r="A511" s="74">
        <v>502</v>
      </c>
      <c r="B511" s="71"/>
      <c r="C511" s="71"/>
      <c r="D511" s="71"/>
      <c r="E511" s="71"/>
      <c r="F511" s="71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114"/>
      <c r="S511" s="114"/>
      <c r="T511" s="113"/>
      <c r="U511" s="113"/>
      <c r="V511" s="113"/>
      <c r="W511" s="113"/>
      <c r="X511" s="113"/>
      <c r="Y511" s="113"/>
      <c r="AY511" s="59" t="str">
        <f t="shared" si="43"/>
        <v/>
      </c>
      <c r="AZ511" s="59" t="str">
        <f t="shared" si="44"/>
        <v/>
      </c>
      <c r="BA511" s="59" t="str">
        <f t="shared" si="45"/>
        <v/>
      </c>
      <c r="BB511" s="59" t="str">
        <f t="shared" si="46"/>
        <v/>
      </c>
      <c r="BC511" s="59" t="str">
        <f t="shared" si="47"/>
        <v/>
      </c>
      <c r="DQ511" s="65"/>
    </row>
    <row r="512" spans="1:121" x14ac:dyDescent="0.2">
      <c r="A512" s="74">
        <v>503</v>
      </c>
      <c r="B512" s="71"/>
      <c r="C512" s="71"/>
      <c r="D512" s="71"/>
      <c r="E512" s="71"/>
      <c r="F512" s="71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114"/>
      <c r="S512" s="114"/>
      <c r="T512" s="113"/>
      <c r="U512" s="113"/>
      <c r="V512" s="113"/>
      <c r="W512" s="113"/>
      <c r="X512" s="113"/>
      <c r="Y512" s="113"/>
      <c r="AY512" s="59" t="str">
        <f t="shared" si="43"/>
        <v/>
      </c>
      <c r="AZ512" s="59" t="str">
        <f t="shared" si="44"/>
        <v/>
      </c>
      <c r="BA512" s="59" t="str">
        <f t="shared" si="45"/>
        <v/>
      </c>
      <c r="BB512" s="59" t="str">
        <f t="shared" si="46"/>
        <v/>
      </c>
      <c r="BC512" s="59" t="str">
        <f t="shared" si="47"/>
        <v/>
      </c>
      <c r="DQ512" s="65"/>
    </row>
    <row r="513" spans="1:121" x14ac:dyDescent="0.2">
      <c r="A513" s="74">
        <v>504</v>
      </c>
      <c r="B513" s="71"/>
      <c r="C513" s="71"/>
      <c r="D513" s="71"/>
      <c r="E513" s="71"/>
      <c r="F513" s="71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114"/>
      <c r="S513" s="114"/>
      <c r="T513" s="113"/>
      <c r="U513" s="113"/>
      <c r="V513" s="113"/>
      <c r="W513" s="113"/>
      <c r="X513" s="113"/>
      <c r="Y513" s="113"/>
      <c r="AY513" s="59" t="str">
        <f t="shared" si="43"/>
        <v/>
      </c>
      <c r="AZ513" s="59" t="str">
        <f t="shared" si="44"/>
        <v/>
      </c>
      <c r="BA513" s="59" t="str">
        <f t="shared" si="45"/>
        <v/>
      </c>
      <c r="BB513" s="59" t="str">
        <f t="shared" si="46"/>
        <v/>
      </c>
      <c r="BC513" s="59" t="str">
        <f t="shared" si="47"/>
        <v/>
      </c>
      <c r="DQ513" s="65"/>
    </row>
    <row r="514" spans="1:121" x14ac:dyDescent="0.2">
      <c r="A514" s="74">
        <v>505</v>
      </c>
      <c r="B514" s="71"/>
      <c r="C514" s="71"/>
      <c r="D514" s="71"/>
      <c r="E514" s="71"/>
      <c r="F514" s="71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114"/>
      <c r="S514" s="114"/>
      <c r="T514" s="113"/>
      <c r="U514" s="113"/>
      <c r="V514" s="113"/>
      <c r="W514" s="113"/>
      <c r="X514" s="113"/>
      <c r="Y514" s="113"/>
      <c r="AY514" s="59" t="str">
        <f t="shared" si="43"/>
        <v/>
      </c>
      <c r="AZ514" s="59" t="str">
        <f t="shared" si="44"/>
        <v/>
      </c>
      <c r="BA514" s="59" t="str">
        <f t="shared" si="45"/>
        <v/>
      </c>
      <c r="BB514" s="59" t="str">
        <f t="shared" si="46"/>
        <v/>
      </c>
      <c r="BC514" s="59" t="str">
        <f t="shared" si="47"/>
        <v/>
      </c>
      <c r="DQ514" s="65"/>
    </row>
    <row r="515" spans="1:121" x14ac:dyDescent="0.2">
      <c r="A515" s="74">
        <v>506</v>
      </c>
      <c r="B515" s="71"/>
      <c r="C515" s="71"/>
      <c r="D515" s="71"/>
      <c r="E515" s="71"/>
      <c r="F515" s="71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114"/>
      <c r="S515" s="114"/>
      <c r="T515" s="113"/>
      <c r="U515" s="113"/>
      <c r="V515" s="113"/>
      <c r="W515" s="113"/>
      <c r="X515" s="113"/>
      <c r="Y515" s="113"/>
      <c r="AY515" s="59" t="str">
        <f t="shared" si="43"/>
        <v/>
      </c>
      <c r="AZ515" s="59" t="str">
        <f t="shared" si="44"/>
        <v/>
      </c>
      <c r="BA515" s="59" t="str">
        <f t="shared" si="45"/>
        <v/>
      </c>
      <c r="BB515" s="59" t="str">
        <f t="shared" si="46"/>
        <v/>
      </c>
      <c r="BC515" s="59" t="str">
        <f t="shared" si="47"/>
        <v/>
      </c>
      <c r="DQ515" s="65"/>
    </row>
    <row r="516" spans="1:121" x14ac:dyDescent="0.2">
      <c r="A516" s="74">
        <v>507</v>
      </c>
      <c r="B516" s="71"/>
      <c r="C516" s="71"/>
      <c r="D516" s="71"/>
      <c r="E516" s="71"/>
      <c r="F516" s="71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114"/>
      <c r="S516" s="114"/>
      <c r="T516" s="113"/>
      <c r="U516" s="113"/>
      <c r="V516" s="113"/>
      <c r="W516" s="113"/>
      <c r="X516" s="113"/>
      <c r="Y516" s="113"/>
      <c r="AY516" s="59" t="str">
        <f t="shared" si="43"/>
        <v/>
      </c>
      <c r="AZ516" s="59" t="str">
        <f t="shared" si="44"/>
        <v/>
      </c>
      <c r="BA516" s="59" t="str">
        <f t="shared" si="45"/>
        <v/>
      </c>
      <c r="BB516" s="59" t="str">
        <f t="shared" si="46"/>
        <v/>
      </c>
      <c r="BC516" s="59" t="str">
        <f t="shared" si="47"/>
        <v/>
      </c>
      <c r="DQ516" s="65"/>
    </row>
    <row r="517" spans="1:121" x14ac:dyDescent="0.2">
      <c r="A517" s="74">
        <v>508</v>
      </c>
      <c r="B517" s="71"/>
      <c r="C517" s="71"/>
      <c r="D517" s="71"/>
      <c r="E517" s="71"/>
      <c r="F517" s="71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114"/>
      <c r="S517" s="114"/>
      <c r="T517" s="113"/>
      <c r="U517" s="113"/>
      <c r="V517" s="113"/>
      <c r="W517" s="113"/>
      <c r="X517" s="113"/>
      <c r="Y517" s="113"/>
      <c r="AY517" s="59" t="str">
        <f t="shared" si="43"/>
        <v/>
      </c>
      <c r="AZ517" s="59" t="str">
        <f t="shared" si="44"/>
        <v/>
      </c>
      <c r="BA517" s="59" t="str">
        <f t="shared" si="45"/>
        <v/>
      </c>
      <c r="BB517" s="59" t="str">
        <f t="shared" si="46"/>
        <v/>
      </c>
      <c r="BC517" s="59" t="str">
        <f t="shared" si="47"/>
        <v/>
      </c>
      <c r="DQ517" s="65"/>
    </row>
    <row r="518" spans="1:121" x14ac:dyDescent="0.2">
      <c r="A518" s="74">
        <v>509</v>
      </c>
      <c r="B518" s="71"/>
      <c r="C518" s="71"/>
      <c r="D518" s="71"/>
      <c r="E518" s="71"/>
      <c r="F518" s="71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114"/>
      <c r="S518" s="114"/>
      <c r="T518" s="113"/>
      <c r="U518" s="113"/>
      <c r="V518" s="113"/>
      <c r="W518" s="113"/>
      <c r="X518" s="113"/>
      <c r="Y518" s="113"/>
      <c r="AY518" s="59" t="str">
        <f t="shared" si="43"/>
        <v/>
      </c>
      <c r="AZ518" s="59" t="str">
        <f t="shared" si="44"/>
        <v/>
      </c>
      <c r="BA518" s="59" t="str">
        <f t="shared" si="45"/>
        <v/>
      </c>
      <c r="BB518" s="59" t="str">
        <f t="shared" si="46"/>
        <v/>
      </c>
      <c r="BC518" s="59" t="str">
        <f t="shared" si="47"/>
        <v/>
      </c>
      <c r="DQ518" s="65"/>
    </row>
    <row r="519" spans="1:121" x14ac:dyDescent="0.2">
      <c r="A519" s="74">
        <v>510</v>
      </c>
      <c r="B519" s="71"/>
      <c r="C519" s="71"/>
      <c r="D519" s="71"/>
      <c r="E519" s="71"/>
      <c r="F519" s="71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114"/>
      <c r="S519" s="114"/>
      <c r="T519" s="113"/>
      <c r="U519" s="113"/>
      <c r="V519" s="113"/>
      <c r="W519" s="113"/>
      <c r="X519" s="113"/>
      <c r="Y519" s="113"/>
      <c r="AY519" s="59" t="str">
        <f t="shared" si="43"/>
        <v/>
      </c>
      <c r="AZ519" s="59" t="str">
        <f t="shared" si="44"/>
        <v/>
      </c>
      <c r="BA519" s="59" t="str">
        <f t="shared" si="45"/>
        <v/>
      </c>
      <c r="BB519" s="59" t="str">
        <f t="shared" si="46"/>
        <v/>
      </c>
      <c r="BC519" s="59" t="str">
        <f t="shared" si="47"/>
        <v/>
      </c>
      <c r="DQ519" s="65"/>
    </row>
    <row r="520" spans="1:121" x14ac:dyDescent="0.2">
      <c r="A520" s="74">
        <v>511</v>
      </c>
      <c r="B520" s="71"/>
      <c r="C520" s="71"/>
      <c r="D520" s="71"/>
      <c r="E520" s="71"/>
      <c r="F520" s="71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114"/>
      <c r="S520" s="114"/>
      <c r="T520" s="113"/>
      <c r="U520" s="113"/>
      <c r="V520" s="113"/>
      <c r="W520" s="113"/>
      <c r="X520" s="113"/>
      <c r="Y520" s="113"/>
      <c r="AY520" s="59" t="str">
        <f t="shared" si="43"/>
        <v/>
      </c>
      <c r="AZ520" s="59" t="str">
        <f t="shared" si="44"/>
        <v/>
      </c>
      <c r="BA520" s="59" t="str">
        <f t="shared" si="45"/>
        <v/>
      </c>
      <c r="BB520" s="59" t="str">
        <f t="shared" si="46"/>
        <v/>
      </c>
      <c r="BC520" s="59" t="str">
        <f t="shared" si="47"/>
        <v/>
      </c>
      <c r="DQ520" s="65"/>
    </row>
    <row r="521" spans="1:121" x14ac:dyDescent="0.2">
      <c r="A521" s="74">
        <v>512</v>
      </c>
      <c r="B521" s="71"/>
      <c r="C521" s="71"/>
      <c r="D521" s="71"/>
      <c r="E521" s="71"/>
      <c r="F521" s="71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114"/>
      <c r="S521" s="114"/>
      <c r="T521" s="113"/>
      <c r="U521" s="113"/>
      <c r="V521" s="113"/>
      <c r="W521" s="113"/>
      <c r="X521" s="113"/>
      <c r="Y521" s="113"/>
      <c r="AY521" s="59" t="str">
        <f t="shared" si="43"/>
        <v/>
      </c>
      <c r="AZ521" s="59" t="str">
        <f t="shared" si="44"/>
        <v/>
      </c>
      <c r="BA521" s="59" t="str">
        <f t="shared" si="45"/>
        <v/>
      </c>
      <c r="BB521" s="59" t="str">
        <f t="shared" si="46"/>
        <v/>
      </c>
      <c r="BC521" s="59" t="str">
        <f t="shared" si="47"/>
        <v/>
      </c>
      <c r="DQ521" s="65"/>
    </row>
    <row r="522" spans="1:121" x14ac:dyDescent="0.2">
      <c r="A522" s="74">
        <v>513</v>
      </c>
      <c r="B522" s="71"/>
      <c r="C522" s="71"/>
      <c r="D522" s="71"/>
      <c r="E522" s="71"/>
      <c r="F522" s="71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114"/>
      <c r="S522" s="114"/>
      <c r="T522" s="113"/>
      <c r="U522" s="113"/>
      <c r="V522" s="113"/>
      <c r="W522" s="113"/>
      <c r="X522" s="113"/>
      <c r="Y522" s="113"/>
      <c r="AY522" s="59" t="str">
        <f t="shared" si="43"/>
        <v/>
      </c>
      <c r="AZ522" s="59" t="str">
        <f t="shared" si="44"/>
        <v/>
      </c>
      <c r="BA522" s="59" t="str">
        <f t="shared" si="45"/>
        <v/>
      </c>
      <c r="BB522" s="59" t="str">
        <f t="shared" si="46"/>
        <v/>
      </c>
      <c r="BC522" s="59" t="str">
        <f t="shared" si="47"/>
        <v/>
      </c>
      <c r="DQ522" s="65"/>
    </row>
    <row r="523" spans="1:121" x14ac:dyDescent="0.2">
      <c r="A523" s="74">
        <v>514</v>
      </c>
      <c r="B523" s="71"/>
      <c r="C523" s="71"/>
      <c r="D523" s="71"/>
      <c r="E523" s="71"/>
      <c r="F523" s="71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114"/>
      <c r="S523" s="114"/>
      <c r="T523" s="113"/>
      <c r="U523" s="113"/>
      <c r="V523" s="113"/>
      <c r="W523" s="113"/>
      <c r="X523" s="113"/>
      <c r="Y523" s="113"/>
      <c r="AY523" s="59" t="str">
        <f t="shared" ref="AY523:AY586" si="48">IF(B523="","",_xlfn.RANK.AVG(B523,$B$10:$B$1009,1))</f>
        <v/>
      </c>
      <c r="AZ523" s="59" t="str">
        <f t="shared" ref="AZ523:AZ586" si="49">IF(C523="","",_xlfn.RANK.AVG(C523,$C$10:$C$1009,1))</f>
        <v/>
      </c>
      <c r="BA523" s="59" t="str">
        <f t="shared" ref="BA523:BA586" si="50">IF(D523="","",_xlfn.RANK.AVG(D523,$D$10:$D$1009,1))</f>
        <v/>
      </c>
      <c r="BB523" s="59" t="str">
        <f t="shared" ref="BB523:BB586" si="51">IF(E523="","",_xlfn.RANK.AVG(E523,$E$10:$E$1009,1))</f>
        <v/>
      </c>
      <c r="BC523" s="59" t="str">
        <f t="shared" ref="BC523:BC586" si="52">IF(F523="","",_xlfn.RANK.AVG(F523,$F$10:$F$1009,1))</f>
        <v/>
      </c>
      <c r="DQ523" s="65"/>
    </row>
    <row r="524" spans="1:121" x14ac:dyDescent="0.2">
      <c r="A524" s="74">
        <v>515</v>
      </c>
      <c r="B524" s="71"/>
      <c r="C524" s="71"/>
      <c r="D524" s="71"/>
      <c r="E524" s="71"/>
      <c r="F524" s="71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114"/>
      <c r="S524" s="114"/>
      <c r="T524" s="113"/>
      <c r="U524" s="113"/>
      <c r="V524" s="113"/>
      <c r="W524" s="113"/>
      <c r="X524" s="113"/>
      <c r="Y524" s="113"/>
      <c r="AY524" s="59" t="str">
        <f t="shared" si="48"/>
        <v/>
      </c>
      <c r="AZ524" s="59" t="str">
        <f t="shared" si="49"/>
        <v/>
      </c>
      <c r="BA524" s="59" t="str">
        <f t="shared" si="50"/>
        <v/>
      </c>
      <c r="BB524" s="59" t="str">
        <f t="shared" si="51"/>
        <v/>
      </c>
      <c r="BC524" s="59" t="str">
        <f t="shared" si="52"/>
        <v/>
      </c>
      <c r="DQ524" s="65"/>
    </row>
    <row r="525" spans="1:121" x14ac:dyDescent="0.2">
      <c r="A525" s="74">
        <v>516</v>
      </c>
      <c r="B525" s="71"/>
      <c r="C525" s="71"/>
      <c r="D525" s="71"/>
      <c r="E525" s="71"/>
      <c r="F525" s="71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114"/>
      <c r="S525" s="114"/>
      <c r="T525" s="113"/>
      <c r="U525" s="113"/>
      <c r="V525" s="113"/>
      <c r="W525" s="113"/>
      <c r="X525" s="113"/>
      <c r="Y525" s="113"/>
      <c r="AY525" s="59" t="str">
        <f t="shared" si="48"/>
        <v/>
      </c>
      <c r="AZ525" s="59" t="str">
        <f t="shared" si="49"/>
        <v/>
      </c>
      <c r="BA525" s="59" t="str">
        <f t="shared" si="50"/>
        <v/>
      </c>
      <c r="BB525" s="59" t="str">
        <f t="shared" si="51"/>
        <v/>
      </c>
      <c r="BC525" s="59" t="str">
        <f t="shared" si="52"/>
        <v/>
      </c>
      <c r="DQ525" s="65"/>
    </row>
    <row r="526" spans="1:121" x14ac:dyDescent="0.2">
      <c r="A526" s="74">
        <v>517</v>
      </c>
      <c r="B526" s="71"/>
      <c r="C526" s="71"/>
      <c r="D526" s="71"/>
      <c r="E526" s="71"/>
      <c r="F526" s="71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114"/>
      <c r="S526" s="114"/>
      <c r="T526" s="113"/>
      <c r="U526" s="113"/>
      <c r="V526" s="113"/>
      <c r="W526" s="113"/>
      <c r="X526" s="113"/>
      <c r="Y526" s="113"/>
      <c r="AY526" s="59" t="str">
        <f t="shared" si="48"/>
        <v/>
      </c>
      <c r="AZ526" s="59" t="str">
        <f t="shared" si="49"/>
        <v/>
      </c>
      <c r="BA526" s="59" t="str">
        <f t="shared" si="50"/>
        <v/>
      </c>
      <c r="BB526" s="59" t="str">
        <f t="shared" si="51"/>
        <v/>
      </c>
      <c r="BC526" s="59" t="str">
        <f t="shared" si="52"/>
        <v/>
      </c>
      <c r="DQ526" s="65"/>
    </row>
    <row r="527" spans="1:121" x14ac:dyDescent="0.2">
      <c r="A527" s="74">
        <v>518</v>
      </c>
      <c r="B527" s="71"/>
      <c r="C527" s="71"/>
      <c r="D527" s="71"/>
      <c r="E527" s="71"/>
      <c r="F527" s="71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114"/>
      <c r="S527" s="114"/>
      <c r="T527" s="113"/>
      <c r="U527" s="113"/>
      <c r="V527" s="113"/>
      <c r="W527" s="113"/>
      <c r="X527" s="113"/>
      <c r="Y527" s="113"/>
      <c r="AY527" s="59" t="str">
        <f t="shared" si="48"/>
        <v/>
      </c>
      <c r="AZ527" s="59" t="str">
        <f t="shared" si="49"/>
        <v/>
      </c>
      <c r="BA527" s="59" t="str">
        <f t="shared" si="50"/>
        <v/>
      </c>
      <c r="BB527" s="59" t="str">
        <f t="shared" si="51"/>
        <v/>
      </c>
      <c r="BC527" s="59" t="str">
        <f t="shared" si="52"/>
        <v/>
      </c>
      <c r="DQ527" s="65"/>
    </row>
    <row r="528" spans="1:121" x14ac:dyDescent="0.2">
      <c r="A528" s="74">
        <v>519</v>
      </c>
      <c r="B528" s="71"/>
      <c r="C528" s="71"/>
      <c r="D528" s="71"/>
      <c r="E528" s="71"/>
      <c r="F528" s="71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114"/>
      <c r="S528" s="114"/>
      <c r="T528" s="113"/>
      <c r="U528" s="113"/>
      <c r="V528" s="113"/>
      <c r="W528" s="113"/>
      <c r="X528" s="113"/>
      <c r="Y528" s="113"/>
      <c r="AY528" s="59" t="str">
        <f t="shared" si="48"/>
        <v/>
      </c>
      <c r="AZ528" s="59" t="str">
        <f t="shared" si="49"/>
        <v/>
      </c>
      <c r="BA528" s="59" t="str">
        <f t="shared" si="50"/>
        <v/>
      </c>
      <c r="BB528" s="59" t="str">
        <f t="shared" si="51"/>
        <v/>
      </c>
      <c r="BC528" s="59" t="str">
        <f t="shared" si="52"/>
        <v/>
      </c>
      <c r="DQ528" s="65"/>
    </row>
    <row r="529" spans="1:121" x14ac:dyDescent="0.2">
      <c r="A529" s="74">
        <v>520</v>
      </c>
      <c r="B529" s="71"/>
      <c r="C529" s="71"/>
      <c r="D529" s="71"/>
      <c r="E529" s="71"/>
      <c r="F529" s="71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114"/>
      <c r="S529" s="114"/>
      <c r="T529" s="113"/>
      <c r="U529" s="113"/>
      <c r="V529" s="113"/>
      <c r="W529" s="113"/>
      <c r="X529" s="113"/>
      <c r="Y529" s="113"/>
      <c r="AY529" s="59" t="str">
        <f t="shared" si="48"/>
        <v/>
      </c>
      <c r="AZ529" s="59" t="str">
        <f t="shared" si="49"/>
        <v/>
      </c>
      <c r="BA529" s="59" t="str">
        <f t="shared" si="50"/>
        <v/>
      </c>
      <c r="BB529" s="59" t="str">
        <f t="shared" si="51"/>
        <v/>
      </c>
      <c r="BC529" s="59" t="str">
        <f t="shared" si="52"/>
        <v/>
      </c>
      <c r="DQ529" s="65"/>
    </row>
    <row r="530" spans="1:121" x14ac:dyDescent="0.2">
      <c r="A530" s="74">
        <v>521</v>
      </c>
      <c r="B530" s="71"/>
      <c r="C530" s="71"/>
      <c r="D530" s="71"/>
      <c r="E530" s="71"/>
      <c r="F530" s="71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114"/>
      <c r="S530" s="114"/>
      <c r="T530" s="113"/>
      <c r="U530" s="113"/>
      <c r="V530" s="113"/>
      <c r="W530" s="113"/>
      <c r="X530" s="113"/>
      <c r="Y530" s="113"/>
      <c r="AY530" s="59" t="str">
        <f t="shared" si="48"/>
        <v/>
      </c>
      <c r="AZ530" s="59" t="str">
        <f t="shared" si="49"/>
        <v/>
      </c>
      <c r="BA530" s="59" t="str">
        <f t="shared" si="50"/>
        <v/>
      </c>
      <c r="BB530" s="59" t="str">
        <f t="shared" si="51"/>
        <v/>
      </c>
      <c r="BC530" s="59" t="str">
        <f t="shared" si="52"/>
        <v/>
      </c>
      <c r="DQ530" s="65"/>
    </row>
    <row r="531" spans="1:121" x14ac:dyDescent="0.2">
      <c r="A531" s="74">
        <v>522</v>
      </c>
      <c r="B531" s="71"/>
      <c r="C531" s="71"/>
      <c r="D531" s="71"/>
      <c r="E531" s="71"/>
      <c r="F531" s="71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114"/>
      <c r="S531" s="114"/>
      <c r="T531" s="113"/>
      <c r="U531" s="113"/>
      <c r="V531" s="113"/>
      <c r="W531" s="113"/>
      <c r="X531" s="113"/>
      <c r="Y531" s="113"/>
      <c r="AY531" s="59" t="str">
        <f t="shared" si="48"/>
        <v/>
      </c>
      <c r="AZ531" s="59" t="str">
        <f t="shared" si="49"/>
        <v/>
      </c>
      <c r="BA531" s="59" t="str">
        <f t="shared" si="50"/>
        <v/>
      </c>
      <c r="BB531" s="59" t="str">
        <f t="shared" si="51"/>
        <v/>
      </c>
      <c r="BC531" s="59" t="str">
        <f t="shared" si="52"/>
        <v/>
      </c>
      <c r="DQ531" s="65"/>
    </row>
    <row r="532" spans="1:121" x14ac:dyDescent="0.2">
      <c r="A532" s="74">
        <v>523</v>
      </c>
      <c r="B532" s="71"/>
      <c r="C532" s="71"/>
      <c r="D532" s="71"/>
      <c r="E532" s="71"/>
      <c r="F532" s="71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114"/>
      <c r="S532" s="114"/>
      <c r="T532" s="113"/>
      <c r="U532" s="113"/>
      <c r="V532" s="113"/>
      <c r="W532" s="113"/>
      <c r="X532" s="113"/>
      <c r="Y532" s="113"/>
      <c r="AY532" s="59" t="str">
        <f t="shared" si="48"/>
        <v/>
      </c>
      <c r="AZ532" s="59" t="str">
        <f t="shared" si="49"/>
        <v/>
      </c>
      <c r="BA532" s="59" t="str">
        <f t="shared" si="50"/>
        <v/>
      </c>
      <c r="BB532" s="59" t="str">
        <f t="shared" si="51"/>
        <v/>
      </c>
      <c r="BC532" s="59" t="str">
        <f t="shared" si="52"/>
        <v/>
      </c>
      <c r="DQ532" s="65"/>
    </row>
    <row r="533" spans="1:121" x14ac:dyDescent="0.2">
      <c r="A533" s="74">
        <v>524</v>
      </c>
      <c r="B533" s="71"/>
      <c r="C533" s="71"/>
      <c r="D533" s="71"/>
      <c r="E533" s="71"/>
      <c r="F533" s="71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114"/>
      <c r="S533" s="114"/>
      <c r="T533" s="113"/>
      <c r="U533" s="113"/>
      <c r="V533" s="113"/>
      <c r="W533" s="113"/>
      <c r="X533" s="113"/>
      <c r="Y533" s="113"/>
      <c r="AY533" s="59" t="str">
        <f t="shared" si="48"/>
        <v/>
      </c>
      <c r="AZ533" s="59" t="str">
        <f t="shared" si="49"/>
        <v/>
      </c>
      <c r="BA533" s="59" t="str">
        <f t="shared" si="50"/>
        <v/>
      </c>
      <c r="BB533" s="59" t="str">
        <f t="shared" si="51"/>
        <v/>
      </c>
      <c r="BC533" s="59" t="str">
        <f t="shared" si="52"/>
        <v/>
      </c>
      <c r="DQ533" s="65"/>
    </row>
    <row r="534" spans="1:121" x14ac:dyDescent="0.2">
      <c r="A534" s="74">
        <v>525</v>
      </c>
      <c r="B534" s="71"/>
      <c r="C534" s="71"/>
      <c r="D534" s="71"/>
      <c r="E534" s="71"/>
      <c r="F534" s="71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114"/>
      <c r="S534" s="114"/>
      <c r="T534" s="113"/>
      <c r="U534" s="113"/>
      <c r="V534" s="113"/>
      <c r="W534" s="113"/>
      <c r="X534" s="113"/>
      <c r="Y534" s="113"/>
      <c r="AY534" s="59" t="str">
        <f t="shared" si="48"/>
        <v/>
      </c>
      <c r="AZ534" s="59" t="str">
        <f t="shared" si="49"/>
        <v/>
      </c>
      <c r="BA534" s="59" t="str">
        <f t="shared" si="50"/>
        <v/>
      </c>
      <c r="BB534" s="59" t="str">
        <f t="shared" si="51"/>
        <v/>
      </c>
      <c r="BC534" s="59" t="str">
        <f t="shared" si="52"/>
        <v/>
      </c>
      <c r="DQ534" s="65"/>
    </row>
    <row r="535" spans="1:121" x14ac:dyDescent="0.2">
      <c r="A535" s="74">
        <v>526</v>
      </c>
      <c r="B535" s="71"/>
      <c r="C535" s="71"/>
      <c r="D535" s="71"/>
      <c r="E535" s="71"/>
      <c r="F535" s="71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114"/>
      <c r="S535" s="114"/>
      <c r="T535" s="113"/>
      <c r="U535" s="113"/>
      <c r="V535" s="113"/>
      <c r="W535" s="113"/>
      <c r="X535" s="113"/>
      <c r="Y535" s="113"/>
      <c r="AY535" s="59" t="str">
        <f t="shared" si="48"/>
        <v/>
      </c>
      <c r="AZ535" s="59" t="str">
        <f t="shared" si="49"/>
        <v/>
      </c>
      <c r="BA535" s="59" t="str">
        <f t="shared" si="50"/>
        <v/>
      </c>
      <c r="BB535" s="59" t="str">
        <f t="shared" si="51"/>
        <v/>
      </c>
      <c r="BC535" s="59" t="str">
        <f t="shared" si="52"/>
        <v/>
      </c>
      <c r="DQ535" s="65"/>
    </row>
    <row r="536" spans="1:121" x14ac:dyDescent="0.2">
      <c r="A536" s="74">
        <v>527</v>
      </c>
      <c r="B536" s="71"/>
      <c r="C536" s="71"/>
      <c r="D536" s="71"/>
      <c r="E536" s="71"/>
      <c r="F536" s="71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114"/>
      <c r="S536" s="114"/>
      <c r="T536" s="113"/>
      <c r="U536" s="113"/>
      <c r="V536" s="113"/>
      <c r="W536" s="113"/>
      <c r="X536" s="113"/>
      <c r="Y536" s="113"/>
      <c r="AY536" s="59" t="str">
        <f t="shared" si="48"/>
        <v/>
      </c>
      <c r="AZ536" s="59" t="str">
        <f t="shared" si="49"/>
        <v/>
      </c>
      <c r="BA536" s="59" t="str">
        <f t="shared" si="50"/>
        <v/>
      </c>
      <c r="BB536" s="59" t="str">
        <f t="shared" si="51"/>
        <v/>
      </c>
      <c r="BC536" s="59" t="str">
        <f t="shared" si="52"/>
        <v/>
      </c>
      <c r="DQ536" s="65"/>
    </row>
    <row r="537" spans="1:121" x14ac:dyDescent="0.2">
      <c r="A537" s="74">
        <v>528</v>
      </c>
      <c r="B537" s="71"/>
      <c r="C537" s="71"/>
      <c r="D537" s="71"/>
      <c r="E537" s="71"/>
      <c r="F537" s="71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114"/>
      <c r="S537" s="114"/>
      <c r="T537" s="113"/>
      <c r="U537" s="113"/>
      <c r="V537" s="113"/>
      <c r="W537" s="113"/>
      <c r="X537" s="113"/>
      <c r="Y537" s="113"/>
      <c r="AY537" s="59" t="str">
        <f t="shared" si="48"/>
        <v/>
      </c>
      <c r="AZ537" s="59" t="str">
        <f t="shared" si="49"/>
        <v/>
      </c>
      <c r="BA537" s="59" t="str">
        <f t="shared" si="50"/>
        <v/>
      </c>
      <c r="BB537" s="59" t="str">
        <f t="shared" si="51"/>
        <v/>
      </c>
      <c r="BC537" s="59" t="str">
        <f t="shared" si="52"/>
        <v/>
      </c>
      <c r="DQ537" s="65"/>
    </row>
    <row r="538" spans="1:121" x14ac:dyDescent="0.2">
      <c r="A538" s="74">
        <v>529</v>
      </c>
      <c r="B538" s="71"/>
      <c r="C538" s="71"/>
      <c r="D538" s="71"/>
      <c r="E538" s="71"/>
      <c r="F538" s="71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114"/>
      <c r="S538" s="114"/>
      <c r="T538" s="113"/>
      <c r="U538" s="113"/>
      <c r="V538" s="113"/>
      <c r="W538" s="113"/>
      <c r="X538" s="113"/>
      <c r="Y538" s="113"/>
      <c r="AY538" s="59" t="str">
        <f t="shared" si="48"/>
        <v/>
      </c>
      <c r="AZ538" s="59" t="str">
        <f t="shared" si="49"/>
        <v/>
      </c>
      <c r="BA538" s="59" t="str">
        <f t="shared" si="50"/>
        <v/>
      </c>
      <c r="BB538" s="59" t="str">
        <f t="shared" si="51"/>
        <v/>
      </c>
      <c r="BC538" s="59" t="str">
        <f t="shared" si="52"/>
        <v/>
      </c>
      <c r="DQ538" s="65"/>
    </row>
    <row r="539" spans="1:121" x14ac:dyDescent="0.2">
      <c r="A539" s="74">
        <v>530</v>
      </c>
      <c r="B539" s="71"/>
      <c r="C539" s="71"/>
      <c r="D539" s="71"/>
      <c r="E539" s="71"/>
      <c r="F539" s="71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114"/>
      <c r="S539" s="114"/>
      <c r="T539" s="113"/>
      <c r="U539" s="113"/>
      <c r="V539" s="113"/>
      <c r="W539" s="113"/>
      <c r="X539" s="113"/>
      <c r="Y539" s="113"/>
      <c r="AY539" s="59" t="str">
        <f t="shared" si="48"/>
        <v/>
      </c>
      <c r="AZ539" s="59" t="str">
        <f t="shared" si="49"/>
        <v/>
      </c>
      <c r="BA539" s="59" t="str">
        <f t="shared" si="50"/>
        <v/>
      </c>
      <c r="BB539" s="59" t="str">
        <f t="shared" si="51"/>
        <v/>
      </c>
      <c r="BC539" s="59" t="str">
        <f t="shared" si="52"/>
        <v/>
      </c>
      <c r="DQ539" s="65"/>
    </row>
    <row r="540" spans="1:121" x14ac:dyDescent="0.2">
      <c r="A540" s="74">
        <v>531</v>
      </c>
      <c r="B540" s="71"/>
      <c r="C540" s="71"/>
      <c r="D540" s="71"/>
      <c r="E540" s="71"/>
      <c r="F540" s="71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114"/>
      <c r="S540" s="114"/>
      <c r="T540" s="113"/>
      <c r="U540" s="113"/>
      <c r="V540" s="113"/>
      <c r="W540" s="113"/>
      <c r="X540" s="113"/>
      <c r="Y540" s="113"/>
      <c r="AY540" s="59" t="str">
        <f t="shared" si="48"/>
        <v/>
      </c>
      <c r="AZ540" s="59" t="str">
        <f t="shared" si="49"/>
        <v/>
      </c>
      <c r="BA540" s="59" t="str">
        <f t="shared" si="50"/>
        <v/>
      </c>
      <c r="BB540" s="59" t="str">
        <f t="shared" si="51"/>
        <v/>
      </c>
      <c r="BC540" s="59" t="str">
        <f t="shared" si="52"/>
        <v/>
      </c>
      <c r="DQ540" s="65"/>
    </row>
    <row r="541" spans="1:121" x14ac:dyDescent="0.2">
      <c r="A541" s="74">
        <v>532</v>
      </c>
      <c r="B541" s="71"/>
      <c r="C541" s="71"/>
      <c r="D541" s="71"/>
      <c r="E541" s="71"/>
      <c r="F541" s="71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114"/>
      <c r="S541" s="114"/>
      <c r="T541" s="113"/>
      <c r="U541" s="113"/>
      <c r="V541" s="113"/>
      <c r="W541" s="113"/>
      <c r="X541" s="113"/>
      <c r="Y541" s="113"/>
      <c r="AY541" s="59" t="str">
        <f t="shared" si="48"/>
        <v/>
      </c>
      <c r="AZ541" s="59" t="str">
        <f t="shared" si="49"/>
        <v/>
      </c>
      <c r="BA541" s="59" t="str">
        <f t="shared" si="50"/>
        <v/>
      </c>
      <c r="BB541" s="59" t="str">
        <f t="shared" si="51"/>
        <v/>
      </c>
      <c r="BC541" s="59" t="str">
        <f t="shared" si="52"/>
        <v/>
      </c>
      <c r="DQ541" s="65"/>
    </row>
    <row r="542" spans="1:121" x14ac:dyDescent="0.2">
      <c r="A542" s="74">
        <v>533</v>
      </c>
      <c r="B542" s="71"/>
      <c r="C542" s="71"/>
      <c r="D542" s="71"/>
      <c r="E542" s="71"/>
      <c r="F542" s="71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114"/>
      <c r="S542" s="114"/>
      <c r="T542" s="113"/>
      <c r="U542" s="113"/>
      <c r="V542" s="113"/>
      <c r="W542" s="113"/>
      <c r="X542" s="113"/>
      <c r="Y542" s="113"/>
      <c r="AY542" s="59" t="str">
        <f t="shared" si="48"/>
        <v/>
      </c>
      <c r="AZ542" s="59" t="str">
        <f t="shared" si="49"/>
        <v/>
      </c>
      <c r="BA542" s="59" t="str">
        <f t="shared" si="50"/>
        <v/>
      </c>
      <c r="BB542" s="59" t="str">
        <f t="shared" si="51"/>
        <v/>
      </c>
      <c r="BC542" s="59" t="str">
        <f t="shared" si="52"/>
        <v/>
      </c>
      <c r="DQ542" s="65"/>
    </row>
    <row r="543" spans="1:121" x14ac:dyDescent="0.2">
      <c r="A543" s="74">
        <v>534</v>
      </c>
      <c r="B543" s="71"/>
      <c r="C543" s="71"/>
      <c r="D543" s="71"/>
      <c r="E543" s="71"/>
      <c r="F543" s="71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114"/>
      <c r="S543" s="114"/>
      <c r="T543" s="113"/>
      <c r="U543" s="113"/>
      <c r="V543" s="113"/>
      <c r="W543" s="113"/>
      <c r="X543" s="113"/>
      <c r="Y543" s="113"/>
      <c r="AY543" s="59" t="str">
        <f t="shared" si="48"/>
        <v/>
      </c>
      <c r="AZ543" s="59" t="str">
        <f t="shared" si="49"/>
        <v/>
      </c>
      <c r="BA543" s="59" t="str">
        <f t="shared" si="50"/>
        <v/>
      </c>
      <c r="BB543" s="59" t="str">
        <f t="shared" si="51"/>
        <v/>
      </c>
      <c r="BC543" s="59" t="str">
        <f t="shared" si="52"/>
        <v/>
      </c>
      <c r="DQ543" s="65"/>
    </row>
    <row r="544" spans="1:121" x14ac:dyDescent="0.2">
      <c r="A544" s="74">
        <v>535</v>
      </c>
      <c r="B544" s="71"/>
      <c r="C544" s="71"/>
      <c r="D544" s="71"/>
      <c r="E544" s="71"/>
      <c r="F544" s="71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114"/>
      <c r="S544" s="114"/>
      <c r="T544" s="113"/>
      <c r="U544" s="113"/>
      <c r="V544" s="113"/>
      <c r="W544" s="113"/>
      <c r="X544" s="113"/>
      <c r="Y544" s="113"/>
      <c r="AY544" s="59" t="str">
        <f t="shared" si="48"/>
        <v/>
      </c>
      <c r="AZ544" s="59" t="str">
        <f t="shared" si="49"/>
        <v/>
      </c>
      <c r="BA544" s="59" t="str">
        <f t="shared" si="50"/>
        <v/>
      </c>
      <c r="BB544" s="59" t="str">
        <f t="shared" si="51"/>
        <v/>
      </c>
      <c r="BC544" s="59" t="str">
        <f t="shared" si="52"/>
        <v/>
      </c>
      <c r="DQ544" s="65"/>
    </row>
    <row r="545" spans="1:121" x14ac:dyDescent="0.2">
      <c r="A545" s="74">
        <v>536</v>
      </c>
      <c r="B545" s="71"/>
      <c r="C545" s="71"/>
      <c r="D545" s="71"/>
      <c r="E545" s="71"/>
      <c r="F545" s="71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114"/>
      <c r="S545" s="114"/>
      <c r="T545" s="113"/>
      <c r="U545" s="113"/>
      <c r="V545" s="113"/>
      <c r="W545" s="113"/>
      <c r="X545" s="113"/>
      <c r="Y545" s="113"/>
      <c r="AY545" s="59" t="str">
        <f t="shared" si="48"/>
        <v/>
      </c>
      <c r="AZ545" s="59" t="str">
        <f t="shared" si="49"/>
        <v/>
      </c>
      <c r="BA545" s="59" t="str">
        <f t="shared" si="50"/>
        <v/>
      </c>
      <c r="BB545" s="59" t="str">
        <f t="shared" si="51"/>
        <v/>
      </c>
      <c r="BC545" s="59" t="str">
        <f t="shared" si="52"/>
        <v/>
      </c>
      <c r="DQ545" s="65"/>
    </row>
    <row r="546" spans="1:121" x14ac:dyDescent="0.2">
      <c r="A546" s="74">
        <v>537</v>
      </c>
      <c r="B546" s="71"/>
      <c r="C546" s="71"/>
      <c r="D546" s="71"/>
      <c r="E546" s="71"/>
      <c r="F546" s="71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114"/>
      <c r="S546" s="114"/>
      <c r="T546" s="113"/>
      <c r="U546" s="113"/>
      <c r="V546" s="113"/>
      <c r="W546" s="113"/>
      <c r="X546" s="113"/>
      <c r="Y546" s="113"/>
      <c r="AY546" s="59" t="str">
        <f t="shared" si="48"/>
        <v/>
      </c>
      <c r="AZ546" s="59" t="str">
        <f t="shared" si="49"/>
        <v/>
      </c>
      <c r="BA546" s="59" t="str">
        <f t="shared" si="50"/>
        <v/>
      </c>
      <c r="BB546" s="59" t="str">
        <f t="shared" si="51"/>
        <v/>
      </c>
      <c r="BC546" s="59" t="str">
        <f t="shared" si="52"/>
        <v/>
      </c>
      <c r="DQ546" s="65"/>
    </row>
    <row r="547" spans="1:121" x14ac:dyDescent="0.2">
      <c r="A547" s="74">
        <v>538</v>
      </c>
      <c r="B547" s="71"/>
      <c r="C547" s="71"/>
      <c r="D547" s="71"/>
      <c r="E547" s="71"/>
      <c r="F547" s="71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114"/>
      <c r="S547" s="114"/>
      <c r="T547" s="113"/>
      <c r="U547" s="113"/>
      <c r="V547" s="113"/>
      <c r="W547" s="113"/>
      <c r="X547" s="113"/>
      <c r="Y547" s="113"/>
      <c r="AY547" s="59" t="str">
        <f t="shared" si="48"/>
        <v/>
      </c>
      <c r="AZ547" s="59" t="str">
        <f t="shared" si="49"/>
        <v/>
      </c>
      <c r="BA547" s="59" t="str">
        <f t="shared" si="50"/>
        <v/>
      </c>
      <c r="BB547" s="59" t="str">
        <f t="shared" si="51"/>
        <v/>
      </c>
      <c r="BC547" s="59" t="str">
        <f t="shared" si="52"/>
        <v/>
      </c>
      <c r="DQ547" s="65"/>
    </row>
    <row r="548" spans="1:121" x14ac:dyDescent="0.2">
      <c r="A548" s="74">
        <v>539</v>
      </c>
      <c r="B548" s="71"/>
      <c r="C548" s="71"/>
      <c r="D548" s="71"/>
      <c r="E548" s="71"/>
      <c r="F548" s="71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114"/>
      <c r="S548" s="114"/>
      <c r="T548" s="113"/>
      <c r="U548" s="113"/>
      <c r="V548" s="113"/>
      <c r="W548" s="113"/>
      <c r="X548" s="113"/>
      <c r="Y548" s="113"/>
      <c r="AY548" s="59" t="str">
        <f t="shared" si="48"/>
        <v/>
      </c>
      <c r="AZ548" s="59" t="str">
        <f t="shared" si="49"/>
        <v/>
      </c>
      <c r="BA548" s="59" t="str">
        <f t="shared" si="50"/>
        <v/>
      </c>
      <c r="BB548" s="59" t="str">
        <f t="shared" si="51"/>
        <v/>
      </c>
      <c r="BC548" s="59" t="str">
        <f t="shared" si="52"/>
        <v/>
      </c>
      <c r="DQ548" s="65"/>
    </row>
    <row r="549" spans="1:121" x14ac:dyDescent="0.2">
      <c r="A549" s="74">
        <v>540</v>
      </c>
      <c r="B549" s="71"/>
      <c r="C549" s="71"/>
      <c r="D549" s="71"/>
      <c r="E549" s="71"/>
      <c r="F549" s="71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114"/>
      <c r="S549" s="114"/>
      <c r="T549" s="113"/>
      <c r="U549" s="113"/>
      <c r="V549" s="113"/>
      <c r="W549" s="113"/>
      <c r="X549" s="113"/>
      <c r="Y549" s="113"/>
      <c r="AY549" s="59" t="str">
        <f t="shared" si="48"/>
        <v/>
      </c>
      <c r="AZ549" s="59" t="str">
        <f t="shared" si="49"/>
        <v/>
      </c>
      <c r="BA549" s="59" t="str">
        <f t="shared" si="50"/>
        <v/>
      </c>
      <c r="BB549" s="59" t="str">
        <f t="shared" si="51"/>
        <v/>
      </c>
      <c r="BC549" s="59" t="str">
        <f t="shared" si="52"/>
        <v/>
      </c>
      <c r="DQ549" s="65"/>
    </row>
    <row r="550" spans="1:121" x14ac:dyDescent="0.2">
      <c r="A550" s="74">
        <v>541</v>
      </c>
      <c r="B550" s="71"/>
      <c r="C550" s="71"/>
      <c r="D550" s="71"/>
      <c r="E550" s="71"/>
      <c r="F550" s="71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114"/>
      <c r="S550" s="114"/>
      <c r="T550" s="113"/>
      <c r="U550" s="113"/>
      <c r="V550" s="113"/>
      <c r="W550" s="113"/>
      <c r="X550" s="113"/>
      <c r="Y550" s="113"/>
      <c r="AY550" s="59" t="str">
        <f t="shared" si="48"/>
        <v/>
      </c>
      <c r="AZ550" s="59" t="str">
        <f t="shared" si="49"/>
        <v/>
      </c>
      <c r="BA550" s="59" t="str">
        <f t="shared" si="50"/>
        <v/>
      </c>
      <c r="BB550" s="59" t="str">
        <f t="shared" si="51"/>
        <v/>
      </c>
      <c r="BC550" s="59" t="str">
        <f t="shared" si="52"/>
        <v/>
      </c>
      <c r="DQ550" s="65"/>
    </row>
    <row r="551" spans="1:121" x14ac:dyDescent="0.2">
      <c r="A551" s="74">
        <v>542</v>
      </c>
      <c r="B551" s="71"/>
      <c r="C551" s="71"/>
      <c r="D551" s="71"/>
      <c r="E551" s="71"/>
      <c r="F551" s="71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114"/>
      <c r="S551" s="114"/>
      <c r="T551" s="113"/>
      <c r="U551" s="113"/>
      <c r="V551" s="113"/>
      <c r="W551" s="113"/>
      <c r="X551" s="113"/>
      <c r="Y551" s="113"/>
      <c r="AY551" s="59" t="str">
        <f t="shared" si="48"/>
        <v/>
      </c>
      <c r="AZ551" s="59" t="str">
        <f t="shared" si="49"/>
        <v/>
      </c>
      <c r="BA551" s="59" t="str">
        <f t="shared" si="50"/>
        <v/>
      </c>
      <c r="BB551" s="59" t="str">
        <f t="shared" si="51"/>
        <v/>
      </c>
      <c r="BC551" s="59" t="str">
        <f t="shared" si="52"/>
        <v/>
      </c>
      <c r="DQ551" s="65"/>
    </row>
    <row r="552" spans="1:121" x14ac:dyDescent="0.2">
      <c r="A552" s="74">
        <v>543</v>
      </c>
      <c r="B552" s="71"/>
      <c r="C552" s="71"/>
      <c r="D552" s="71"/>
      <c r="E552" s="71"/>
      <c r="F552" s="71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114"/>
      <c r="S552" s="114"/>
      <c r="T552" s="113"/>
      <c r="U552" s="113"/>
      <c r="V552" s="113"/>
      <c r="W552" s="113"/>
      <c r="X552" s="113"/>
      <c r="Y552" s="113"/>
      <c r="AY552" s="59" t="str">
        <f t="shared" si="48"/>
        <v/>
      </c>
      <c r="AZ552" s="59" t="str">
        <f t="shared" si="49"/>
        <v/>
      </c>
      <c r="BA552" s="59" t="str">
        <f t="shared" si="50"/>
        <v/>
      </c>
      <c r="BB552" s="59" t="str">
        <f t="shared" si="51"/>
        <v/>
      </c>
      <c r="BC552" s="59" t="str">
        <f t="shared" si="52"/>
        <v/>
      </c>
      <c r="DQ552" s="65"/>
    </row>
    <row r="553" spans="1:121" x14ac:dyDescent="0.2">
      <c r="A553" s="74">
        <v>544</v>
      </c>
      <c r="B553" s="71"/>
      <c r="C553" s="71"/>
      <c r="D553" s="71"/>
      <c r="E553" s="71"/>
      <c r="F553" s="71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114"/>
      <c r="S553" s="114"/>
      <c r="T553" s="113"/>
      <c r="U553" s="113"/>
      <c r="V553" s="113"/>
      <c r="W553" s="113"/>
      <c r="X553" s="113"/>
      <c r="Y553" s="113"/>
      <c r="AY553" s="59" t="str">
        <f t="shared" si="48"/>
        <v/>
      </c>
      <c r="AZ553" s="59" t="str">
        <f t="shared" si="49"/>
        <v/>
      </c>
      <c r="BA553" s="59" t="str">
        <f t="shared" si="50"/>
        <v/>
      </c>
      <c r="BB553" s="59" t="str">
        <f t="shared" si="51"/>
        <v/>
      </c>
      <c r="BC553" s="59" t="str">
        <f t="shared" si="52"/>
        <v/>
      </c>
      <c r="DQ553" s="65"/>
    </row>
    <row r="554" spans="1:121" x14ac:dyDescent="0.2">
      <c r="A554" s="74">
        <v>545</v>
      </c>
      <c r="B554" s="71"/>
      <c r="C554" s="71"/>
      <c r="D554" s="71"/>
      <c r="E554" s="71"/>
      <c r="F554" s="71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114"/>
      <c r="S554" s="114"/>
      <c r="T554" s="113"/>
      <c r="U554" s="113"/>
      <c r="V554" s="113"/>
      <c r="W554" s="113"/>
      <c r="X554" s="113"/>
      <c r="Y554" s="113"/>
      <c r="AY554" s="59" t="str">
        <f t="shared" si="48"/>
        <v/>
      </c>
      <c r="AZ554" s="59" t="str">
        <f t="shared" si="49"/>
        <v/>
      </c>
      <c r="BA554" s="59" t="str">
        <f t="shared" si="50"/>
        <v/>
      </c>
      <c r="BB554" s="59" t="str">
        <f t="shared" si="51"/>
        <v/>
      </c>
      <c r="BC554" s="59" t="str">
        <f t="shared" si="52"/>
        <v/>
      </c>
      <c r="DQ554" s="65"/>
    </row>
    <row r="555" spans="1:121" x14ac:dyDescent="0.2">
      <c r="A555" s="74">
        <v>546</v>
      </c>
      <c r="B555" s="71"/>
      <c r="C555" s="71"/>
      <c r="D555" s="71"/>
      <c r="E555" s="71"/>
      <c r="F555" s="71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114"/>
      <c r="S555" s="114"/>
      <c r="T555" s="113"/>
      <c r="U555" s="113"/>
      <c r="V555" s="113"/>
      <c r="W555" s="113"/>
      <c r="X555" s="113"/>
      <c r="Y555" s="113"/>
      <c r="AY555" s="59" t="str">
        <f t="shared" si="48"/>
        <v/>
      </c>
      <c r="AZ555" s="59" t="str">
        <f t="shared" si="49"/>
        <v/>
      </c>
      <c r="BA555" s="59" t="str">
        <f t="shared" si="50"/>
        <v/>
      </c>
      <c r="BB555" s="59" t="str">
        <f t="shared" si="51"/>
        <v/>
      </c>
      <c r="BC555" s="59" t="str">
        <f t="shared" si="52"/>
        <v/>
      </c>
      <c r="DQ555" s="65"/>
    </row>
    <row r="556" spans="1:121" x14ac:dyDescent="0.2">
      <c r="A556" s="74">
        <v>547</v>
      </c>
      <c r="B556" s="71"/>
      <c r="C556" s="71"/>
      <c r="D556" s="71"/>
      <c r="E556" s="71"/>
      <c r="F556" s="71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114"/>
      <c r="S556" s="114"/>
      <c r="T556" s="113"/>
      <c r="U556" s="113"/>
      <c r="V556" s="113"/>
      <c r="W556" s="113"/>
      <c r="X556" s="113"/>
      <c r="Y556" s="113"/>
      <c r="AY556" s="59" t="str">
        <f t="shared" si="48"/>
        <v/>
      </c>
      <c r="AZ556" s="59" t="str">
        <f t="shared" si="49"/>
        <v/>
      </c>
      <c r="BA556" s="59" t="str">
        <f t="shared" si="50"/>
        <v/>
      </c>
      <c r="BB556" s="59" t="str">
        <f t="shared" si="51"/>
        <v/>
      </c>
      <c r="BC556" s="59" t="str">
        <f t="shared" si="52"/>
        <v/>
      </c>
      <c r="DQ556" s="65"/>
    </row>
    <row r="557" spans="1:121" x14ac:dyDescent="0.2">
      <c r="A557" s="74">
        <v>548</v>
      </c>
      <c r="B557" s="71"/>
      <c r="C557" s="71"/>
      <c r="D557" s="71"/>
      <c r="E557" s="71"/>
      <c r="F557" s="71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114"/>
      <c r="S557" s="114"/>
      <c r="T557" s="113"/>
      <c r="U557" s="113"/>
      <c r="V557" s="113"/>
      <c r="W557" s="113"/>
      <c r="X557" s="113"/>
      <c r="Y557" s="113"/>
      <c r="AY557" s="59" t="str">
        <f t="shared" si="48"/>
        <v/>
      </c>
      <c r="AZ557" s="59" t="str">
        <f t="shared" si="49"/>
        <v/>
      </c>
      <c r="BA557" s="59" t="str">
        <f t="shared" si="50"/>
        <v/>
      </c>
      <c r="BB557" s="59" t="str">
        <f t="shared" si="51"/>
        <v/>
      </c>
      <c r="BC557" s="59" t="str">
        <f t="shared" si="52"/>
        <v/>
      </c>
      <c r="DQ557" s="65"/>
    </row>
    <row r="558" spans="1:121" x14ac:dyDescent="0.2">
      <c r="A558" s="74">
        <v>549</v>
      </c>
      <c r="B558" s="71"/>
      <c r="C558" s="71"/>
      <c r="D558" s="71"/>
      <c r="E558" s="71"/>
      <c r="F558" s="71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114"/>
      <c r="S558" s="114"/>
      <c r="T558" s="113"/>
      <c r="U558" s="113"/>
      <c r="V558" s="113"/>
      <c r="W558" s="113"/>
      <c r="X558" s="113"/>
      <c r="Y558" s="113"/>
      <c r="AY558" s="59" t="str">
        <f t="shared" si="48"/>
        <v/>
      </c>
      <c r="AZ558" s="59" t="str">
        <f t="shared" si="49"/>
        <v/>
      </c>
      <c r="BA558" s="59" t="str">
        <f t="shared" si="50"/>
        <v/>
      </c>
      <c r="BB558" s="59" t="str">
        <f t="shared" si="51"/>
        <v/>
      </c>
      <c r="BC558" s="59" t="str">
        <f t="shared" si="52"/>
        <v/>
      </c>
      <c r="DQ558" s="65"/>
    </row>
    <row r="559" spans="1:121" x14ac:dyDescent="0.2">
      <c r="A559" s="74">
        <v>550</v>
      </c>
      <c r="B559" s="71"/>
      <c r="C559" s="71"/>
      <c r="D559" s="71"/>
      <c r="E559" s="71"/>
      <c r="F559" s="71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114"/>
      <c r="S559" s="114"/>
      <c r="T559" s="113"/>
      <c r="U559" s="113"/>
      <c r="V559" s="113"/>
      <c r="W559" s="113"/>
      <c r="X559" s="113"/>
      <c r="Y559" s="113"/>
      <c r="AY559" s="59" t="str">
        <f t="shared" si="48"/>
        <v/>
      </c>
      <c r="AZ559" s="59" t="str">
        <f t="shared" si="49"/>
        <v/>
      </c>
      <c r="BA559" s="59" t="str">
        <f t="shared" si="50"/>
        <v/>
      </c>
      <c r="BB559" s="59" t="str">
        <f t="shared" si="51"/>
        <v/>
      </c>
      <c r="BC559" s="59" t="str">
        <f t="shared" si="52"/>
        <v/>
      </c>
      <c r="DQ559" s="65"/>
    </row>
    <row r="560" spans="1:121" x14ac:dyDescent="0.2">
      <c r="A560" s="74">
        <v>551</v>
      </c>
      <c r="B560" s="71"/>
      <c r="C560" s="71"/>
      <c r="D560" s="71"/>
      <c r="E560" s="71"/>
      <c r="F560" s="71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114"/>
      <c r="S560" s="114"/>
      <c r="T560" s="113"/>
      <c r="U560" s="113"/>
      <c r="V560" s="113"/>
      <c r="W560" s="113"/>
      <c r="X560" s="113"/>
      <c r="Y560" s="113"/>
      <c r="AY560" s="59" t="str">
        <f t="shared" si="48"/>
        <v/>
      </c>
      <c r="AZ560" s="59" t="str">
        <f t="shared" si="49"/>
        <v/>
      </c>
      <c r="BA560" s="59" t="str">
        <f t="shared" si="50"/>
        <v/>
      </c>
      <c r="BB560" s="59" t="str">
        <f t="shared" si="51"/>
        <v/>
      </c>
      <c r="BC560" s="59" t="str">
        <f t="shared" si="52"/>
        <v/>
      </c>
      <c r="DQ560" s="65"/>
    </row>
    <row r="561" spans="1:121" x14ac:dyDescent="0.2">
      <c r="A561" s="74">
        <v>552</v>
      </c>
      <c r="B561" s="71"/>
      <c r="C561" s="71"/>
      <c r="D561" s="71"/>
      <c r="E561" s="71"/>
      <c r="F561" s="71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114"/>
      <c r="S561" s="114"/>
      <c r="T561" s="113"/>
      <c r="U561" s="113"/>
      <c r="V561" s="113"/>
      <c r="W561" s="113"/>
      <c r="X561" s="113"/>
      <c r="Y561" s="113"/>
      <c r="AY561" s="59" t="str">
        <f t="shared" si="48"/>
        <v/>
      </c>
      <c r="AZ561" s="59" t="str">
        <f t="shared" si="49"/>
        <v/>
      </c>
      <c r="BA561" s="59" t="str">
        <f t="shared" si="50"/>
        <v/>
      </c>
      <c r="BB561" s="59" t="str">
        <f t="shared" si="51"/>
        <v/>
      </c>
      <c r="BC561" s="59" t="str">
        <f t="shared" si="52"/>
        <v/>
      </c>
      <c r="DQ561" s="65"/>
    </row>
    <row r="562" spans="1:121" x14ac:dyDescent="0.2">
      <c r="A562" s="74">
        <v>553</v>
      </c>
      <c r="B562" s="71"/>
      <c r="C562" s="71"/>
      <c r="D562" s="71"/>
      <c r="E562" s="71"/>
      <c r="F562" s="71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114"/>
      <c r="S562" s="114"/>
      <c r="T562" s="113"/>
      <c r="U562" s="113"/>
      <c r="V562" s="113"/>
      <c r="W562" s="113"/>
      <c r="X562" s="113"/>
      <c r="Y562" s="113"/>
      <c r="AY562" s="59" t="str">
        <f t="shared" si="48"/>
        <v/>
      </c>
      <c r="AZ562" s="59" t="str">
        <f t="shared" si="49"/>
        <v/>
      </c>
      <c r="BA562" s="59" t="str">
        <f t="shared" si="50"/>
        <v/>
      </c>
      <c r="BB562" s="59" t="str">
        <f t="shared" si="51"/>
        <v/>
      </c>
      <c r="BC562" s="59" t="str">
        <f t="shared" si="52"/>
        <v/>
      </c>
      <c r="DQ562" s="65"/>
    </row>
    <row r="563" spans="1:121" x14ac:dyDescent="0.2">
      <c r="A563" s="74">
        <v>554</v>
      </c>
      <c r="B563" s="71"/>
      <c r="C563" s="71"/>
      <c r="D563" s="71"/>
      <c r="E563" s="71"/>
      <c r="F563" s="71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114"/>
      <c r="S563" s="114"/>
      <c r="T563" s="113"/>
      <c r="U563" s="113"/>
      <c r="V563" s="113"/>
      <c r="W563" s="113"/>
      <c r="X563" s="113"/>
      <c r="Y563" s="113"/>
      <c r="AY563" s="59" t="str">
        <f t="shared" si="48"/>
        <v/>
      </c>
      <c r="AZ563" s="59" t="str">
        <f t="shared" si="49"/>
        <v/>
      </c>
      <c r="BA563" s="59" t="str">
        <f t="shared" si="50"/>
        <v/>
      </c>
      <c r="BB563" s="59" t="str">
        <f t="shared" si="51"/>
        <v/>
      </c>
      <c r="BC563" s="59" t="str">
        <f t="shared" si="52"/>
        <v/>
      </c>
      <c r="DQ563" s="65"/>
    </row>
    <row r="564" spans="1:121" x14ac:dyDescent="0.2">
      <c r="A564" s="74">
        <v>555</v>
      </c>
      <c r="B564" s="71"/>
      <c r="C564" s="71"/>
      <c r="D564" s="71"/>
      <c r="E564" s="71"/>
      <c r="F564" s="71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114"/>
      <c r="S564" s="114"/>
      <c r="T564" s="113"/>
      <c r="U564" s="113"/>
      <c r="V564" s="113"/>
      <c r="W564" s="113"/>
      <c r="X564" s="113"/>
      <c r="Y564" s="113"/>
      <c r="AY564" s="59" t="str">
        <f t="shared" si="48"/>
        <v/>
      </c>
      <c r="AZ564" s="59" t="str">
        <f t="shared" si="49"/>
        <v/>
      </c>
      <c r="BA564" s="59" t="str">
        <f t="shared" si="50"/>
        <v/>
      </c>
      <c r="BB564" s="59" t="str">
        <f t="shared" si="51"/>
        <v/>
      </c>
      <c r="BC564" s="59" t="str">
        <f t="shared" si="52"/>
        <v/>
      </c>
      <c r="DQ564" s="65"/>
    </row>
    <row r="565" spans="1:121" x14ac:dyDescent="0.2">
      <c r="A565" s="74">
        <v>556</v>
      </c>
      <c r="B565" s="71"/>
      <c r="C565" s="71"/>
      <c r="D565" s="71"/>
      <c r="E565" s="71"/>
      <c r="F565" s="71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114"/>
      <c r="S565" s="114"/>
      <c r="T565" s="113"/>
      <c r="U565" s="113"/>
      <c r="V565" s="113"/>
      <c r="W565" s="113"/>
      <c r="X565" s="113"/>
      <c r="Y565" s="113"/>
      <c r="AY565" s="59" t="str">
        <f t="shared" si="48"/>
        <v/>
      </c>
      <c r="AZ565" s="59" t="str">
        <f t="shared" si="49"/>
        <v/>
      </c>
      <c r="BA565" s="59" t="str">
        <f t="shared" si="50"/>
        <v/>
      </c>
      <c r="BB565" s="59" t="str">
        <f t="shared" si="51"/>
        <v/>
      </c>
      <c r="BC565" s="59" t="str">
        <f t="shared" si="52"/>
        <v/>
      </c>
      <c r="DQ565" s="65"/>
    </row>
    <row r="566" spans="1:121" x14ac:dyDescent="0.2">
      <c r="A566" s="74">
        <v>557</v>
      </c>
      <c r="B566" s="71"/>
      <c r="C566" s="71"/>
      <c r="D566" s="71"/>
      <c r="E566" s="71"/>
      <c r="F566" s="71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114"/>
      <c r="S566" s="114"/>
      <c r="T566" s="113"/>
      <c r="U566" s="113"/>
      <c r="V566" s="113"/>
      <c r="W566" s="113"/>
      <c r="X566" s="113"/>
      <c r="Y566" s="113"/>
      <c r="AY566" s="59" t="str">
        <f t="shared" si="48"/>
        <v/>
      </c>
      <c r="AZ566" s="59" t="str">
        <f t="shared" si="49"/>
        <v/>
      </c>
      <c r="BA566" s="59" t="str">
        <f t="shared" si="50"/>
        <v/>
      </c>
      <c r="BB566" s="59" t="str">
        <f t="shared" si="51"/>
        <v/>
      </c>
      <c r="BC566" s="59" t="str">
        <f t="shared" si="52"/>
        <v/>
      </c>
      <c r="DQ566" s="65"/>
    </row>
    <row r="567" spans="1:121" x14ac:dyDescent="0.2">
      <c r="A567" s="74">
        <v>558</v>
      </c>
      <c r="B567" s="71"/>
      <c r="C567" s="71"/>
      <c r="D567" s="71"/>
      <c r="E567" s="71"/>
      <c r="F567" s="71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114"/>
      <c r="S567" s="114"/>
      <c r="T567" s="113"/>
      <c r="U567" s="113"/>
      <c r="V567" s="113"/>
      <c r="W567" s="113"/>
      <c r="X567" s="113"/>
      <c r="Y567" s="113"/>
      <c r="AY567" s="59" t="str">
        <f t="shared" si="48"/>
        <v/>
      </c>
      <c r="AZ567" s="59" t="str">
        <f t="shared" si="49"/>
        <v/>
      </c>
      <c r="BA567" s="59" t="str">
        <f t="shared" si="50"/>
        <v/>
      </c>
      <c r="BB567" s="59" t="str">
        <f t="shared" si="51"/>
        <v/>
      </c>
      <c r="BC567" s="59" t="str">
        <f t="shared" si="52"/>
        <v/>
      </c>
      <c r="DQ567" s="65"/>
    </row>
    <row r="568" spans="1:121" x14ac:dyDescent="0.2">
      <c r="A568" s="74">
        <v>559</v>
      </c>
      <c r="B568" s="71"/>
      <c r="C568" s="71"/>
      <c r="D568" s="71"/>
      <c r="E568" s="71"/>
      <c r="F568" s="71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114"/>
      <c r="S568" s="114"/>
      <c r="T568" s="113"/>
      <c r="U568" s="113"/>
      <c r="V568" s="113"/>
      <c r="W568" s="113"/>
      <c r="X568" s="113"/>
      <c r="Y568" s="113"/>
      <c r="AY568" s="59" t="str">
        <f t="shared" si="48"/>
        <v/>
      </c>
      <c r="AZ568" s="59" t="str">
        <f t="shared" si="49"/>
        <v/>
      </c>
      <c r="BA568" s="59" t="str">
        <f t="shared" si="50"/>
        <v/>
      </c>
      <c r="BB568" s="59" t="str">
        <f t="shared" si="51"/>
        <v/>
      </c>
      <c r="BC568" s="59" t="str">
        <f t="shared" si="52"/>
        <v/>
      </c>
      <c r="DQ568" s="65"/>
    </row>
    <row r="569" spans="1:121" x14ac:dyDescent="0.2">
      <c r="A569" s="74">
        <v>560</v>
      </c>
      <c r="B569" s="71"/>
      <c r="C569" s="71"/>
      <c r="D569" s="71"/>
      <c r="E569" s="71"/>
      <c r="F569" s="71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114"/>
      <c r="S569" s="114"/>
      <c r="T569" s="113"/>
      <c r="U569" s="113"/>
      <c r="V569" s="113"/>
      <c r="W569" s="113"/>
      <c r="X569" s="113"/>
      <c r="Y569" s="113"/>
      <c r="AY569" s="59" t="str">
        <f t="shared" si="48"/>
        <v/>
      </c>
      <c r="AZ569" s="59" t="str">
        <f t="shared" si="49"/>
        <v/>
      </c>
      <c r="BA569" s="59" t="str">
        <f t="shared" si="50"/>
        <v/>
      </c>
      <c r="BB569" s="59" t="str">
        <f t="shared" si="51"/>
        <v/>
      </c>
      <c r="BC569" s="59" t="str">
        <f t="shared" si="52"/>
        <v/>
      </c>
      <c r="DQ569" s="65"/>
    </row>
    <row r="570" spans="1:121" x14ac:dyDescent="0.2">
      <c r="A570" s="74">
        <v>561</v>
      </c>
      <c r="B570" s="71"/>
      <c r="C570" s="71"/>
      <c r="D570" s="71"/>
      <c r="E570" s="71"/>
      <c r="F570" s="71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114"/>
      <c r="S570" s="114"/>
      <c r="T570" s="113"/>
      <c r="U570" s="113"/>
      <c r="V570" s="113"/>
      <c r="W570" s="113"/>
      <c r="X570" s="113"/>
      <c r="Y570" s="113"/>
      <c r="AY570" s="59" t="str">
        <f t="shared" si="48"/>
        <v/>
      </c>
      <c r="AZ570" s="59" t="str">
        <f t="shared" si="49"/>
        <v/>
      </c>
      <c r="BA570" s="59" t="str">
        <f t="shared" si="50"/>
        <v/>
      </c>
      <c r="BB570" s="59" t="str">
        <f t="shared" si="51"/>
        <v/>
      </c>
      <c r="BC570" s="59" t="str">
        <f t="shared" si="52"/>
        <v/>
      </c>
      <c r="DQ570" s="65"/>
    </row>
    <row r="571" spans="1:121" x14ac:dyDescent="0.2">
      <c r="A571" s="74">
        <v>562</v>
      </c>
      <c r="B571" s="71"/>
      <c r="C571" s="71"/>
      <c r="D571" s="71"/>
      <c r="E571" s="71"/>
      <c r="F571" s="71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114"/>
      <c r="S571" s="114"/>
      <c r="T571" s="113"/>
      <c r="U571" s="113"/>
      <c r="V571" s="113"/>
      <c r="W571" s="113"/>
      <c r="X571" s="113"/>
      <c r="Y571" s="113"/>
      <c r="AY571" s="59" t="str">
        <f t="shared" si="48"/>
        <v/>
      </c>
      <c r="AZ571" s="59" t="str">
        <f t="shared" si="49"/>
        <v/>
      </c>
      <c r="BA571" s="59" t="str">
        <f t="shared" si="50"/>
        <v/>
      </c>
      <c r="BB571" s="59" t="str">
        <f t="shared" si="51"/>
        <v/>
      </c>
      <c r="BC571" s="59" t="str">
        <f t="shared" si="52"/>
        <v/>
      </c>
      <c r="DQ571" s="65"/>
    </row>
    <row r="572" spans="1:121" x14ac:dyDescent="0.2">
      <c r="A572" s="74">
        <v>563</v>
      </c>
      <c r="B572" s="71"/>
      <c r="C572" s="71"/>
      <c r="D572" s="71"/>
      <c r="E572" s="71"/>
      <c r="F572" s="71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114"/>
      <c r="S572" s="114"/>
      <c r="T572" s="113"/>
      <c r="U572" s="113"/>
      <c r="V572" s="113"/>
      <c r="W572" s="113"/>
      <c r="X572" s="113"/>
      <c r="Y572" s="113"/>
      <c r="AY572" s="59" t="str">
        <f t="shared" si="48"/>
        <v/>
      </c>
      <c r="AZ572" s="59" t="str">
        <f t="shared" si="49"/>
        <v/>
      </c>
      <c r="BA572" s="59" t="str">
        <f t="shared" si="50"/>
        <v/>
      </c>
      <c r="BB572" s="59" t="str">
        <f t="shared" si="51"/>
        <v/>
      </c>
      <c r="BC572" s="59" t="str">
        <f t="shared" si="52"/>
        <v/>
      </c>
      <c r="DQ572" s="65"/>
    </row>
    <row r="573" spans="1:121" x14ac:dyDescent="0.2">
      <c r="A573" s="74">
        <v>564</v>
      </c>
      <c r="B573" s="71"/>
      <c r="C573" s="71"/>
      <c r="D573" s="71"/>
      <c r="E573" s="71"/>
      <c r="F573" s="71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114"/>
      <c r="S573" s="114"/>
      <c r="T573" s="113"/>
      <c r="U573" s="113"/>
      <c r="V573" s="113"/>
      <c r="W573" s="113"/>
      <c r="X573" s="113"/>
      <c r="Y573" s="113"/>
      <c r="AY573" s="59" t="str">
        <f t="shared" si="48"/>
        <v/>
      </c>
      <c r="AZ573" s="59" t="str">
        <f t="shared" si="49"/>
        <v/>
      </c>
      <c r="BA573" s="59" t="str">
        <f t="shared" si="50"/>
        <v/>
      </c>
      <c r="BB573" s="59" t="str">
        <f t="shared" si="51"/>
        <v/>
      </c>
      <c r="BC573" s="59" t="str">
        <f t="shared" si="52"/>
        <v/>
      </c>
      <c r="DQ573" s="65"/>
    </row>
    <row r="574" spans="1:121" x14ac:dyDescent="0.2">
      <c r="A574" s="74">
        <v>565</v>
      </c>
      <c r="B574" s="71"/>
      <c r="C574" s="71"/>
      <c r="D574" s="71"/>
      <c r="E574" s="71"/>
      <c r="F574" s="71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114"/>
      <c r="S574" s="114"/>
      <c r="T574" s="113"/>
      <c r="U574" s="113"/>
      <c r="V574" s="113"/>
      <c r="W574" s="113"/>
      <c r="X574" s="113"/>
      <c r="Y574" s="113"/>
      <c r="AY574" s="59" t="str">
        <f t="shared" si="48"/>
        <v/>
      </c>
      <c r="AZ574" s="59" t="str">
        <f t="shared" si="49"/>
        <v/>
      </c>
      <c r="BA574" s="59" t="str">
        <f t="shared" si="50"/>
        <v/>
      </c>
      <c r="BB574" s="59" t="str">
        <f t="shared" si="51"/>
        <v/>
      </c>
      <c r="BC574" s="59" t="str">
        <f t="shared" si="52"/>
        <v/>
      </c>
      <c r="DQ574" s="65"/>
    </row>
    <row r="575" spans="1:121" x14ac:dyDescent="0.2">
      <c r="A575" s="74">
        <v>566</v>
      </c>
      <c r="B575" s="71"/>
      <c r="C575" s="71"/>
      <c r="D575" s="71"/>
      <c r="E575" s="71"/>
      <c r="F575" s="71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114"/>
      <c r="S575" s="114"/>
      <c r="T575" s="113"/>
      <c r="U575" s="113"/>
      <c r="V575" s="113"/>
      <c r="W575" s="113"/>
      <c r="X575" s="113"/>
      <c r="Y575" s="113"/>
      <c r="AY575" s="59" t="str">
        <f t="shared" si="48"/>
        <v/>
      </c>
      <c r="AZ575" s="59" t="str">
        <f t="shared" si="49"/>
        <v/>
      </c>
      <c r="BA575" s="59" t="str">
        <f t="shared" si="50"/>
        <v/>
      </c>
      <c r="BB575" s="59" t="str">
        <f t="shared" si="51"/>
        <v/>
      </c>
      <c r="BC575" s="59" t="str">
        <f t="shared" si="52"/>
        <v/>
      </c>
      <c r="DQ575" s="65"/>
    </row>
    <row r="576" spans="1:121" x14ac:dyDescent="0.2">
      <c r="A576" s="74">
        <v>567</v>
      </c>
      <c r="B576" s="71"/>
      <c r="C576" s="71"/>
      <c r="D576" s="71"/>
      <c r="E576" s="71"/>
      <c r="F576" s="71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114"/>
      <c r="S576" s="114"/>
      <c r="T576" s="113"/>
      <c r="U576" s="113"/>
      <c r="V576" s="113"/>
      <c r="W576" s="113"/>
      <c r="X576" s="113"/>
      <c r="Y576" s="113"/>
      <c r="AY576" s="59" t="str">
        <f t="shared" si="48"/>
        <v/>
      </c>
      <c r="AZ576" s="59" t="str">
        <f t="shared" si="49"/>
        <v/>
      </c>
      <c r="BA576" s="59" t="str">
        <f t="shared" si="50"/>
        <v/>
      </c>
      <c r="BB576" s="59" t="str">
        <f t="shared" si="51"/>
        <v/>
      </c>
      <c r="BC576" s="59" t="str">
        <f t="shared" si="52"/>
        <v/>
      </c>
      <c r="DQ576" s="65"/>
    </row>
    <row r="577" spans="1:121" x14ac:dyDescent="0.2">
      <c r="A577" s="74">
        <v>568</v>
      </c>
      <c r="B577" s="71"/>
      <c r="C577" s="71"/>
      <c r="D577" s="71"/>
      <c r="E577" s="71"/>
      <c r="F577" s="71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114"/>
      <c r="S577" s="114"/>
      <c r="T577" s="113"/>
      <c r="U577" s="113"/>
      <c r="V577" s="113"/>
      <c r="W577" s="113"/>
      <c r="X577" s="113"/>
      <c r="Y577" s="113"/>
      <c r="AY577" s="59" t="str">
        <f t="shared" si="48"/>
        <v/>
      </c>
      <c r="AZ577" s="59" t="str">
        <f t="shared" si="49"/>
        <v/>
      </c>
      <c r="BA577" s="59" t="str">
        <f t="shared" si="50"/>
        <v/>
      </c>
      <c r="BB577" s="59" t="str">
        <f t="shared" si="51"/>
        <v/>
      </c>
      <c r="BC577" s="59" t="str">
        <f t="shared" si="52"/>
        <v/>
      </c>
      <c r="DQ577" s="65"/>
    </row>
    <row r="578" spans="1:121" x14ac:dyDescent="0.2">
      <c r="A578" s="74">
        <v>569</v>
      </c>
      <c r="B578" s="71"/>
      <c r="C578" s="71"/>
      <c r="D578" s="71"/>
      <c r="E578" s="71"/>
      <c r="F578" s="71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114"/>
      <c r="S578" s="114"/>
      <c r="T578" s="113"/>
      <c r="U578" s="113"/>
      <c r="V578" s="113"/>
      <c r="W578" s="113"/>
      <c r="X578" s="113"/>
      <c r="Y578" s="113"/>
      <c r="AY578" s="59" t="str">
        <f t="shared" si="48"/>
        <v/>
      </c>
      <c r="AZ578" s="59" t="str">
        <f t="shared" si="49"/>
        <v/>
      </c>
      <c r="BA578" s="59" t="str">
        <f t="shared" si="50"/>
        <v/>
      </c>
      <c r="BB578" s="59" t="str">
        <f t="shared" si="51"/>
        <v/>
      </c>
      <c r="BC578" s="59" t="str">
        <f t="shared" si="52"/>
        <v/>
      </c>
      <c r="DQ578" s="65"/>
    </row>
    <row r="579" spans="1:121" x14ac:dyDescent="0.2">
      <c r="A579" s="74">
        <v>570</v>
      </c>
      <c r="B579" s="71"/>
      <c r="C579" s="71"/>
      <c r="D579" s="71"/>
      <c r="E579" s="71"/>
      <c r="F579" s="71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114"/>
      <c r="S579" s="114"/>
      <c r="T579" s="113"/>
      <c r="U579" s="113"/>
      <c r="V579" s="113"/>
      <c r="W579" s="113"/>
      <c r="X579" s="113"/>
      <c r="Y579" s="113"/>
      <c r="AY579" s="59" t="str">
        <f t="shared" si="48"/>
        <v/>
      </c>
      <c r="AZ579" s="59" t="str">
        <f t="shared" si="49"/>
        <v/>
      </c>
      <c r="BA579" s="59" t="str">
        <f t="shared" si="50"/>
        <v/>
      </c>
      <c r="BB579" s="59" t="str">
        <f t="shared" si="51"/>
        <v/>
      </c>
      <c r="BC579" s="59" t="str">
        <f t="shared" si="52"/>
        <v/>
      </c>
      <c r="DQ579" s="65"/>
    </row>
    <row r="580" spans="1:121" x14ac:dyDescent="0.2">
      <c r="A580" s="74">
        <v>571</v>
      </c>
      <c r="B580" s="71"/>
      <c r="C580" s="71"/>
      <c r="D580" s="71"/>
      <c r="E580" s="71"/>
      <c r="F580" s="71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114"/>
      <c r="S580" s="114"/>
      <c r="T580" s="113"/>
      <c r="U580" s="113"/>
      <c r="V580" s="113"/>
      <c r="W580" s="113"/>
      <c r="X580" s="113"/>
      <c r="Y580" s="113"/>
      <c r="AY580" s="59" t="str">
        <f t="shared" si="48"/>
        <v/>
      </c>
      <c r="AZ580" s="59" t="str">
        <f t="shared" si="49"/>
        <v/>
      </c>
      <c r="BA580" s="59" t="str">
        <f t="shared" si="50"/>
        <v/>
      </c>
      <c r="BB580" s="59" t="str">
        <f t="shared" si="51"/>
        <v/>
      </c>
      <c r="BC580" s="59" t="str">
        <f t="shared" si="52"/>
        <v/>
      </c>
      <c r="DQ580" s="65"/>
    </row>
    <row r="581" spans="1:121" x14ac:dyDescent="0.2">
      <c r="A581" s="74">
        <v>572</v>
      </c>
      <c r="B581" s="71"/>
      <c r="C581" s="71"/>
      <c r="D581" s="71"/>
      <c r="E581" s="71"/>
      <c r="F581" s="71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114"/>
      <c r="S581" s="114"/>
      <c r="T581" s="113"/>
      <c r="U581" s="113"/>
      <c r="V581" s="113"/>
      <c r="W581" s="113"/>
      <c r="X581" s="113"/>
      <c r="Y581" s="113"/>
      <c r="AY581" s="59" t="str">
        <f t="shared" si="48"/>
        <v/>
      </c>
      <c r="AZ581" s="59" t="str">
        <f t="shared" si="49"/>
        <v/>
      </c>
      <c r="BA581" s="59" t="str">
        <f t="shared" si="50"/>
        <v/>
      </c>
      <c r="BB581" s="59" t="str">
        <f t="shared" si="51"/>
        <v/>
      </c>
      <c r="BC581" s="59" t="str">
        <f t="shared" si="52"/>
        <v/>
      </c>
      <c r="DQ581" s="65"/>
    </row>
    <row r="582" spans="1:121" x14ac:dyDescent="0.2">
      <c r="A582" s="74">
        <v>573</v>
      </c>
      <c r="B582" s="71"/>
      <c r="C582" s="71"/>
      <c r="D582" s="71"/>
      <c r="E582" s="71"/>
      <c r="F582" s="71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114"/>
      <c r="S582" s="114"/>
      <c r="T582" s="113"/>
      <c r="U582" s="113"/>
      <c r="V582" s="113"/>
      <c r="W582" s="113"/>
      <c r="X582" s="113"/>
      <c r="Y582" s="113"/>
      <c r="AY582" s="59" t="str">
        <f t="shared" si="48"/>
        <v/>
      </c>
      <c r="AZ582" s="59" t="str">
        <f t="shared" si="49"/>
        <v/>
      </c>
      <c r="BA582" s="59" t="str">
        <f t="shared" si="50"/>
        <v/>
      </c>
      <c r="BB582" s="59" t="str">
        <f t="shared" si="51"/>
        <v/>
      </c>
      <c r="BC582" s="59" t="str">
        <f t="shared" si="52"/>
        <v/>
      </c>
      <c r="DQ582" s="65"/>
    </row>
    <row r="583" spans="1:121" x14ac:dyDescent="0.2">
      <c r="A583" s="74">
        <v>574</v>
      </c>
      <c r="B583" s="71"/>
      <c r="C583" s="71"/>
      <c r="D583" s="71"/>
      <c r="E583" s="71"/>
      <c r="F583" s="71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114"/>
      <c r="S583" s="114"/>
      <c r="T583" s="113"/>
      <c r="U583" s="113"/>
      <c r="V583" s="113"/>
      <c r="W583" s="113"/>
      <c r="X583" s="113"/>
      <c r="Y583" s="113"/>
      <c r="AY583" s="59" t="str">
        <f t="shared" si="48"/>
        <v/>
      </c>
      <c r="AZ583" s="59" t="str">
        <f t="shared" si="49"/>
        <v/>
      </c>
      <c r="BA583" s="59" t="str">
        <f t="shared" si="50"/>
        <v/>
      </c>
      <c r="BB583" s="59" t="str">
        <f t="shared" si="51"/>
        <v/>
      </c>
      <c r="BC583" s="59" t="str">
        <f t="shared" si="52"/>
        <v/>
      </c>
      <c r="DQ583" s="65"/>
    </row>
    <row r="584" spans="1:121" x14ac:dyDescent="0.2">
      <c r="A584" s="74">
        <v>575</v>
      </c>
      <c r="B584" s="71"/>
      <c r="C584" s="71"/>
      <c r="D584" s="71"/>
      <c r="E584" s="71"/>
      <c r="F584" s="71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114"/>
      <c r="S584" s="114"/>
      <c r="T584" s="113"/>
      <c r="U584" s="113"/>
      <c r="V584" s="113"/>
      <c r="W584" s="113"/>
      <c r="X584" s="113"/>
      <c r="Y584" s="113"/>
      <c r="AY584" s="59" t="str">
        <f t="shared" si="48"/>
        <v/>
      </c>
      <c r="AZ584" s="59" t="str">
        <f t="shared" si="49"/>
        <v/>
      </c>
      <c r="BA584" s="59" t="str">
        <f t="shared" si="50"/>
        <v/>
      </c>
      <c r="BB584" s="59" t="str">
        <f t="shared" si="51"/>
        <v/>
      </c>
      <c r="BC584" s="59" t="str">
        <f t="shared" si="52"/>
        <v/>
      </c>
      <c r="DQ584" s="65"/>
    </row>
    <row r="585" spans="1:121" x14ac:dyDescent="0.2">
      <c r="A585" s="74">
        <v>576</v>
      </c>
      <c r="B585" s="71"/>
      <c r="C585" s="71"/>
      <c r="D585" s="71"/>
      <c r="E585" s="71"/>
      <c r="F585" s="71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114"/>
      <c r="S585" s="114"/>
      <c r="T585" s="113"/>
      <c r="U585" s="113"/>
      <c r="V585" s="113"/>
      <c r="W585" s="113"/>
      <c r="X585" s="113"/>
      <c r="Y585" s="113"/>
      <c r="AY585" s="59" t="str">
        <f t="shared" si="48"/>
        <v/>
      </c>
      <c r="AZ585" s="59" t="str">
        <f t="shared" si="49"/>
        <v/>
      </c>
      <c r="BA585" s="59" t="str">
        <f t="shared" si="50"/>
        <v/>
      </c>
      <c r="BB585" s="59" t="str">
        <f t="shared" si="51"/>
        <v/>
      </c>
      <c r="BC585" s="59" t="str">
        <f t="shared" si="52"/>
        <v/>
      </c>
      <c r="DQ585" s="65"/>
    </row>
    <row r="586" spans="1:121" x14ac:dyDescent="0.2">
      <c r="A586" s="74">
        <v>577</v>
      </c>
      <c r="B586" s="71"/>
      <c r="C586" s="71"/>
      <c r="D586" s="71"/>
      <c r="E586" s="71"/>
      <c r="F586" s="71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114"/>
      <c r="S586" s="114"/>
      <c r="T586" s="113"/>
      <c r="U586" s="113"/>
      <c r="V586" s="113"/>
      <c r="W586" s="113"/>
      <c r="X586" s="113"/>
      <c r="Y586" s="113"/>
      <c r="AY586" s="59" t="str">
        <f t="shared" si="48"/>
        <v/>
      </c>
      <c r="AZ586" s="59" t="str">
        <f t="shared" si="49"/>
        <v/>
      </c>
      <c r="BA586" s="59" t="str">
        <f t="shared" si="50"/>
        <v/>
      </c>
      <c r="BB586" s="59" t="str">
        <f t="shared" si="51"/>
        <v/>
      </c>
      <c r="BC586" s="59" t="str">
        <f t="shared" si="52"/>
        <v/>
      </c>
      <c r="DQ586" s="65"/>
    </row>
    <row r="587" spans="1:121" x14ac:dyDescent="0.2">
      <c r="A587" s="74">
        <v>578</v>
      </c>
      <c r="B587" s="71"/>
      <c r="C587" s="71"/>
      <c r="D587" s="71"/>
      <c r="E587" s="71"/>
      <c r="F587" s="71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114"/>
      <c r="S587" s="114"/>
      <c r="T587" s="113"/>
      <c r="U587" s="113"/>
      <c r="V587" s="113"/>
      <c r="W587" s="113"/>
      <c r="X587" s="113"/>
      <c r="Y587" s="113"/>
      <c r="AY587" s="59" t="str">
        <f t="shared" ref="AY587:AY650" si="53">IF(B587="","",_xlfn.RANK.AVG(B587,$B$10:$B$1009,1))</f>
        <v/>
      </c>
      <c r="AZ587" s="59" t="str">
        <f t="shared" ref="AZ587:AZ650" si="54">IF(C587="","",_xlfn.RANK.AVG(C587,$C$10:$C$1009,1))</f>
        <v/>
      </c>
      <c r="BA587" s="59" t="str">
        <f t="shared" ref="BA587:BA650" si="55">IF(D587="","",_xlfn.RANK.AVG(D587,$D$10:$D$1009,1))</f>
        <v/>
      </c>
      <c r="BB587" s="59" t="str">
        <f t="shared" ref="BB587:BB650" si="56">IF(E587="","",_xlfn.RANK.AVG(E587,$E$10:$E$1009,1))</f>
        <v/>
      </c>
      <c r="BC587" s="59" t="str">
        <f t="shared" ref="BC587:BC650" si="57">IF(F587="","",_xlfn.RANK.AVG(F587,$F$10:$F$1009,1))</f>
        <v/>
      </c>
      <c r="DQ587" s="65"/>
    </row>
    <row r="588" spans="1:121" x14ac:dyDescent="0.2">
      <c r="A588" s="74">
        <v>579</v>
      </c>
      <c r="B588" s="71"/>
      <c r="C588" s="71"/>
      <c r="D588" s="71"/>
      <c r="E588" s="71"/>
      <c r="F588" s="71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114"/>
      <c r="S588" s="114"/>
      <c r="T588" s="113"/>
      <c r="U588" s="113"/>
      <c r="V588" s="113"/>
      <c r="W588" s="113"/>
      <c r="X588" s="113"/>
      <c r="Y588" s="113"/>
      <c r="AY588" s="59" t="str">
        <f t="shared" si="53"/>
        <v/>
      </c>
      <c r="AZ588" s="59" t="str">
        <f t="shared" si="54"/>
        <v/>
      </c>
      <c r="BA588" s="59" t="str">
        <f t="shared" si="55"/>
        <v/>
      </c>
      <c r="BB588" s="59" t="str">
        <f t="shared" si="56"/>
        <v/>
      </c>
      <c r="BC588" s="59" t="str">
        <f t="shared" si="57"/>
        <v/>
      </c>
      <c r="DQ588" s="65"/>
    </row>
    <row r="589" spans="1:121" x14ac:dyDescent="0.2">
      <c r="A589" s="74">
        <v>580</v>
      </c>
      <c r="B589" s="71"/>
      <c r="C589" s="71"/>
      <c r="D589" s="71"/>
      <c r="E589" s="71"/>
      <c r="F589" s="71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114"/>
      <c r="S589" s="114"/>
      <c r="T589" s="113"/>
      <c r="U589" s="113"/>
      <c r="V589" s="113"/>
      <c r="W589" s="113"/>
      <c r="X589" s="113"/>
      <c r="Y589" s="113"/>
      <c r="AY589" s="59" t="str">
        <f t="shared" si="53"/>
        <v/>
      </c>
      <c r="AZ589" s="59" t="str">
        <f t="shared" si="54"/>
        <v/>
      </c>
      <c r="BA589" s="59" t="str">
        <f t="shared" si="55"/>
        <v/>
      </c>
      <c r="BB589" s="59" t="str">
        <f t="shared" si="56"/>
        <v/>
      </c>
      <c r="BC589" s="59" t="str">
        <f t="shared" si="57"/>
        <v/>
      </c>
      <c r="DQ589" s="65"/>
    </row>
    <row r="590" spans="1:121" x14ac:dyDescent="0.2">
      <c r="A590" s="74">
        <v>581</v>
      </c>
      <c r="B590" s="71"/>
      <c r="C590" s="71"/>
      <c r="D590" s="71"/>
      <c r="E590" s="71"/>
      <c r="F590" s="71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114"/>
      <c r="S590" s="114"/>
      <c r="T590" s="113"/>
      <c r="U590" s="113"/>
      <c r="V590" s="113"/>
      <c r="W590" s="113"/>
      <c r="X590" s="113"/>
      <c r="Y590" s="113"/>
      <c r="AY590" s="59" t="str">
        <f t="shared" si="53"/>
        <v/>
      </c>
      <c r="AZ590" s="59" t="str">
        <f t="shared" si="54"/>
        <v/>
      </c>
      <c r="BA590" s="59" t="str">
        <f t="shared" si="55"/>
        <v/>
      </c>
      <c r="BB590" s="59" t="str">
        <f t="shared" si="56"/>
        <v/>
      </c>
      <c r="BC590" s="59" t="str">
        <f t="shared" si="57"/>
        <v/>
      </c>
      <c r="DQ590" s="65"/>
    </row>
    <row r="591" spans="1:121" x14ac:dyDescent="0.2">
      <c r="A591" s="74">
        <v>582</v>
      </c>
      <c r="B591" s="71"/>
      <c r="C591" s="71"/>
      <c r="D591" s="71"/>
      <c r="E591" s="71"/>
      <c r="F591" s="71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114"/>
      <c r="S591" s="114"/>
      <c r="T591" s="113"/>
      <c r="U591" s="113"/>
      <c r="V591" s="113"/>
      <c r="W591" s="113"/>
      <c r="X591" s="113"/>
      <c r="Y591" s="113"/>
      <c r="AY591" s="59" t="str">
        <f t="shared" si="53"/>
        <v/>
      </c>
      <c r="AZ591" s="59" t="str">
        <f t="shared" si="54"/>
        <v/>
      </c>
      <c r="BA591" s="59" t="str">
        <f t="shared" si="55"/>
        <v/>
      </c>
      <c r="BB591" s="59" t="str">
        <f t="shared" si="56"/>
        <v/>
      </c>
      <c r="BC591" s="59" t="str">
        <f t="shared" si="57"/>
        <v/>
      </c>
      <c r="DQ591" s="65"/>
    </row>
    <row r="592" spans="1:121" x14ac:dyDescent="0.2">
      <c r="A592" s="74">
        <v>583</v>
      </c>
      <c r="B592" s="71"/>
      <c r="C592" s="71"/>
      <c r="D592" s="71"/>
      <c r="E592" s="71"/>
      <c r="F592" s="71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114"/>
      <c r="S592" s="114"/>
      <c r="T592" s="113"/>
      <c r="U592" s="113"/>
      <c r="V592" s="113"/>
      <c r="W592" s="113"/>
      <c r="X592" s="113"/>
      <c r="Y592" s="113"/>
      <c r="AY592" s="59" t="str">
        <f t="shared" si="53"/>
        <v/>
      </c>
      <c r="AZ592" s="59" t="str">
        <f t="shared" si="54"/>
        <v/>
      </c>
      <c r="BA592" s="59" t="str">
        <f t="shared" si="55"/>
        <v/>
      </c>
      <c r="BB592" s="59" t="str">
        <f t="shared" si="56"/>
        <v/>
      </c>
      <c r="BC592" s="59" t="str">
        <f t="shared" si="57"/>
        <v/>
      </c>
      <c r="DQ592" s="65"/>
    </row>
    <row r="593" spans="1:121" x14ac:dyDescent="0.2">
      <c r="A593" s="74">
        <v>584</v>
      </c>
      <c r="B593" s="71"/>
      <c r="C593" s="71"/>
      <c r="D593" s="71"/>
      <c r="E593" s="71"/>
      <c r="F593" s="71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114"/>
      <c r="S593" s="114"/>
      <c r="T593" s="113"/>
      <c r="U593" s="113"/>
      <c r="V593" s="113"/>
      <c r="W593" s="113"/>
      <c r="X593" s="113"/>
      <c r="Y593" s="113"/>
      <c r="AY593" s="59" t="str">
        <f t="shared" si="53"/>
        <v/>
      </c>
      <c r="AZ593" s="59" t="str">
        <f t="shared" si="54"/>
        <v/>
      </c>
      <c r="BA593" s="59" t="str">
        <f t="shared" si="55"/>
        <v/>
      </c>
      <c r="BB593" s="59" t="str">
        <f t="shared" si="56"/>
        <v/>
      </c>
      <c r="BC593" s="59" t="str">
        <f t="shared" si="57"/>
        <v/>
      </c>
      <c r="DQ593" s="65"/>
    </row>
    <row r="594" spans="1:121" x14ac:dyDescent="0.2">
      <c r="A594" s="74">
        <v>585</v>
      </c>
      <c r="B594" s="71"/>
      <c r="C594" s="71"/>
      <c r="D594" s="71"/>
      <c r="E594" s="71"/>
      <c r="F594" s="71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114"/>
      <c r="S594" s="114"/>
      <c r="T594" s="113"/>
      <c r="U594" s="113"/>
      <c r="V594" s="113"/>
      <c r="W594" s="113"/>
      <c r="X594" s="113"/>
      <c r="Y594" s="113"/>
      <c r="AY594" s="59" t="str">
        <f t="shared" si="53"/>
        <v/>
      </c>
      <c r="AZ594" s="59" t="str">
        <f t="shared" si="54"/>
        <v/>
      </c>
      <c r="BA594" s="59" t="str">
        <f t="shared" si="55"/>
        <v/>
      </c>
      <c r="BB594" s="59" t="str">
        <f t="shared" si="56"/>
        <v/>
      </c>
      <c r="BC594" s="59" t="str">
        <f t="shared" si="57"/>
        <v/>
      </c>
      <c r="DQ594" s="65"/>
    </row>
    <row r="595" spans="1:121" x14ac:dyDescent="0.2">
      <c r="A595" s="74">
        <v>586</v>
      </c>
      <c r="B595" s="71"/>
      <c r="C595" s="71"/>
      <c r="D595" s="71"/>
      <c r="E595" s="71"/>
      <c r="F595" s="71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114"/>
      <c r="S595" s="114"/>
      <c r="T595" s="113"/>
      <c r="U595" s="113"/>
      <c r="V595" s="113"/>
      <c r="W595" s="113"/>
      <c r="X595" s="113"/>
      <c r="Y595" s="113"/>
      <c r="AY595" s="59" t="str">
        <f t="shared" si="53"/>
        <v/>
      </c>
      <c r="AZ595" s="59" t="str">
        <f t="shared" si="54"/>
        <v/>
      </c>
      <c r="BA595" s="59" t="str">
        <f t="shared" si="55"/>
        <v/>
      </c>
      <c r="BB595" s="59" t="str">
        <f t="shared" si="56"/>
        <v/>
      </c>
      <c r="BC595" s="59" t="str">
        <f t="shared" si="57"/>
        <v/>
      </c>
      <c r="DQ595" s="65"/>
    </row>
    <row r="596" spans="1:121" x14ac:dyDescent="0.2">
      <c r="A596" s="74">
        <v>587</v>
      </c>
      <c r="B596" s="71"/>
      <c r="C596" s="71"/>
      <c r="D596" s="71"/>
      <c r="E596" s="71"/>
      <c r="F596" s="71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114"/>
      <c r="S596" s="114"/>
      <c r="T596" s="113"/>
      <c r="U596" s="113"/>
      <c r="V596" s="113"/>
      <c r="W596" s="113"/>
      <c r="X596" s="113"/>
      <c r="Y596" s="113"/>
      <c r="AY596" s="59" t="str">
        <f t="shared" si="53"/>
        <v/>
      </c>
      <c r="AZ596" s="59" t="str">
        <f t="shared" si="54"/>
        <v/>
      </c>
      <c r="BA596" s="59" t="str">
        <f t="shared" si="55"/>
        <v/>
      </c>
      <c r="BB596" s="59" t="str">
        <f t="shared" si="56"/>
        <v/>
      </c>
      <c r="BC596" s="59" t="str">
        <f t="shared" si="57"/>
        <v/>
      </c>
      <c r="DQ596" s="65"/>
    </row>
    <row r="597" spans="1:121" x14ac:dyDescent="0.2">
      <c r="A597" s="74">
        <v>588</v>
      </c>
      <c r="B597" s="71"/>
      <c r="C597" s="71"/>
      <c r="D597" s="71"/>
      <c r="E597" s="71"/>
      <c r="F597" s="71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114"/>
      <c r="S597" s="114"/>
      <c r="T597" s="113"/>
      <c r="U597" s="113"/>
      <c r="V597" s="113"/>
      <c r="W597" s="113"/>
      <c r="X597" s="113"/>
      <c r="Y597" s="113"/>
      <c r="AY597" s="59" t="str">
        <f t="shared" si="53"/>
        <v/>
      </c>
      <c r="AZ597" s="59" t="str">
        <f t="shared" si="54"/>
        <v/>
      </c>
      <c r="BA597" s="59" t="str">
        <f t="shared" si="55"/>
        <v/>
      </c>
      <c r="BB597" s="59" t="str">
        <f t="shared" si="56"/>
        <v/>
      </c>
      <c r="BC597" s="59" t="str">
        <f t="shared" si="57"/>
        <v/>
      </c>
      <c r="DQ597" s="65"/>
    </row>
    <row r="598" spans="1:121" x14ac:dyDescent="0.2">
      <c r="A598" s="74">
        <v>589</v>
      </c>
      <c r="B598" s="71"/>
      <c r="C598" s="71"/>
      <c r="D598" s="71"/>
      <c r="E598" s="71"/>
      <c r="F598" s="71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114"/>
      <c r="S598" s="114"/>
      <c r="T598" s="113"/>
      <c r="U598" s="113"/>
      <c r="V598" s="113"/>
      <c r="W598" s="113"/>
      <c r="X598" s="113"/>
      <c r="Y598" s="113"/>
      <c r="AY598" s="59" t="str">
        <f t="shared" si="53"/>
        <v/>
      </c>
      <c r="AZ598" s="59" t="str">
        <f t="shared" si="54"/>
        <v/>
      </c>
      <c r="BA598" s="59" t="str">
        <f t="shared" si="55"/>
        <v/>
      </c>
      <c r="BB598" s="59" t="str">
        <f t="shared" si="56"/>
        <v/>
      </c>
      <c r="BC598" s="59" t="str">
        <f t="shared" si="57"/>
        <v/>
      </c>
      <c r="DQ598" s="65"/>
    </row>
    <row r="599" spans="1:121" x14ac:dyDescent="0.2">
      <c r="A599" s="74">
        <v>590</v>
      </c>
      <c r="B599" s="71"/>
      <c r="C599" s="71"/>
      <c r="D599" s="71"/>
      <c r="E599" s="71"/>
      <c r="F599" s="71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114"/>
      <c r="S599" s="114"/>
      <c r="T599" s="113"/>
      <c r="U599" s="113"/>
      <c r="V599" s="113"/>
      <c r="W599" s="113"/>
      <c r="X599" s="113"/>
      <c r="Y599" s="113"/>
      <c r="AY599" s="59" t="str">
        <f t="shared" si="53"/>
        <v/>
      </c>
      <c r="AZ599" s="59" t="str">
        <f t="shared" si="54"/>
        <v/>
      </c>
      <c r="BA599" s="59" t="str">
        <f t="shared" si="55"/>
        <v/>
      </c>
      <c r="BB599" s="59" t="str">
        <f t="shared" si="56"/>
        <v/>
      </c>
      <c r="BC599" s="59" t="str">
        <f t="shared" si="57"/>
        <v/>
      </c>
      <c r="DQ599" s="65"/>
    </row>
    <row r="600" spans="1:121" x14ac:dyDescent="0.2">
      <c r="A600" s="74">
        <v>591</v>
      </c>
      <c r="B600" s="71"/>
      <c r="C600" s="71"/>
      <c r="D600" s="71"/>
      <c r="E600" s="71"/>
      <c r="F600" s="71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114"/>
      <c r="S600" s="114"/>
      <c r="T600" s="113"/>
      <c r="U600" s="113"/>
      <c r="V600" s="113"/>
      <c r="W600" s="113"/>
      <c r="X600" s="113"/>
      <c r="Y600" s="113"/>
      <c r="AY600" s="59" t="str">
        <f t="shared" si="53"/>
        <v/>
      </c>
      <c r="AZ600" s="59" t="str">
        <f t="shared" si="54"/>
        <v/>
      </c>
      <c r="BA600" s="59" t="str">
        <f t="shared" si="55"/>
        <v/>
      </c>
      <c r="BB600" s="59" t="str">
        <f t="shared" si="56"/>
        <v/>
      </c>
      <c r="BC600" s="59" t="str">
        <f t="shared" si="57"/>
        <v/>
      </c>
      <c r="DQ600" s="65"/>
    </row>
    <row r="601" spans="1:121" x14ac:dyDescent="0.2">
      <c r="A601" s="74">
        <v>592</v>
      </c>
      <c r="B601" s="71"/>
      <c r="C601" s="71"/>
      <c r="D601" s="71"/>
      <c r="E601" s="71"/>
      <c r="F601" s="71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114"/>
      <c r="S601" s="114"/>
      <c r="T601" s="113"/>
      <c r="U601" s="113"/>
      <c r="V601" s="113"/>
      <c r="W601" s="113"/>
      <c r="X601" s="113"/>
      <c r="Y601" s="113"/>
      <c r="AY601" s="59" t="str">
        <f t="shared" si="53"/>
        <v/>
      </c>
      <c r="AZ601" s="59" t="str">
        <f t="shared" si="54"/>
        <v/>
      </c>
      <c r="BA601" s="59" t="str">
        <f t="shared" si="55"/>
        <v/>
      </c>
      <c r="BB601" s="59" t="str">
        <f t="shared" si="56"/>
        <v/>
      </c>
      <c r="BC601" s="59" t="str">
        <f t="shared" si="57"/>
        <v/>
      </c>
      <c r="DQ601" s="65"/>
    </row>
    <row r="602" spans="1:121" x14ac:dyDescent="0.2">
      <c r="A602" s="74">
        <v>593</v>
      </c>
      <c r="B602" s="71"/>
      <c r="C602" s="71"/>
      <c r="D602" s="71"/>
      <c r="E602" s="71"/>
      <c r="F602" s="71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114"/>
      <c r="S602" s="114"/>
      <c r="T602" s="113"/>
      <c r="U602" s="113"/>
      <c r="V602" s="113"/>
      <c r="W602" s="113"/>
      <c r="X602" s="113"/>
      <c r="Y602" s="113"/>
      <c r="AY602" s="59" t="str">
        <f t="shared" si="53"/>
        <v/>
      </c>
      <c r="AZ602" s="59" t="str">
        <f t="shared" si="54"/>
        <v/>
      </c>
      <c r="BA602" s="59" t="str">
        <f t="shared" si="55"/>
        <v/>
      </c>
      <c r="BB602" s="59" t="str">
        <f t="shared" si="56"/>
        <v/>
      </c>
      <c r="BC602" s="59" t="str">
        <f t="shared" si="57"/>
        <v/>
      </c>
      <c r="DQ602" s="65"/>
    </row>
    <row r="603" spans="1:121" x14ac:dyDescent="0.2">
      <c r="A603" s="74">
        <v>594</v>
      </c>
      <c r="B603" s="71"/>
      <c r="C603" s="71"/>
      <c r="D603" s="71"/>
      <c r="E603" s="71"/>
      <c r="F603" s="71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114"/>
      <c r="S603" s="114"/>
      <c r="T603" s="113"/>
      <c r="U603" s="113"/>
      <c r="V603" s="113"/>
      <c r="W603" s="113"/>
      <c r="X603" s="113"/>
      <c r="Y603" s="113"/>
      <c r="AY603" s="59" t="str">
        <f t="shared" si="53"/>
        <v/>
      </c>
      <c r="AZ603" s="59" t="str">
        <f t="shared" si="54"/>
        <v/>
      </c>
      <c r="BA603" s="59" t="str">
        <f t="shared" si="55"/>
        <v/>
      </c>
      <c r="BB603" s="59" t="str">
        <f t="shared" si="56"/>
        <v/>
      </c>
      <c r="BC603" s="59" t="str">
        <f t="shared" si="57"/>
        <v/>
      </c>
      <c r="DQ603" s="65"/>
    </row>
    <row r="604" spans="1:121" x14ac:dyDescent="0.2">
      <c r="A604" s="74">
        <v>595</v>
      </c>
      <c r="B604" s="71"/>
      <c r="C604" s="71"/>
      <c r="D604" s="71"/>
      <c r="E604" s="71"/>
      <c r="F604" s="71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114"/>
      <c r="S604" s="114"/>
      <c r="T604" s="113"/>
      <c r="U604" s="113"/>
      <c r="V604" s="113"/>
      <c r="W604" s="113"/>
      <c r="X604" s="113"/>
      <c r="Y604" s="113"/>
      <c r="AY604" s="59" t="str">
        <f t="shared" si="53"/>
        <v/>
      </c>
      <c r="AZ604" s="59" t="str">
        <f t="shared" si="54"/>
        <v/>
      </c>
      <c r="BA604" s="59" t="str">
        <f t="shared" si="55"/>
        <v/>
      </c>
      <c r="BB604" s="59" t="str">
        <f t="shared" si="56"/>
        <v/>
      </c>
      <c r="BC604" s="59" t="str">
        <f t="shared" si="57"/>
        <v/>
      </c>
      <c r="DQ604" s="65"/>
    </row>
    <row r="605" spans="1:121" x14ac:dyDescent="0.2">
      <c r="A605" s="74">
        <v>596</v>
      </c>
      <c r="B605" s="71"/>
      <c r="C605" s="71"/>
      <c r="D605" s="71"/>
      <c r="E605" s="71"/>
      <c r="F605" s="71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114"/>
      <c r="S605" s="114"/>
      <c r="T605" s="113"/>
      <c r="U605" s="113"/>
      <c r="V605" s="113"/>
      <c r="W605" s="113"/>
      <c r="X605" s="113"/>
      <c r="Y605" s="113"/>
      <c r="AY605" s="59" t="str">
        <f t="shared" si="53"/>
        <v/>
      </c>
      <c r="AZ605" s="59" t="str">
        <f t="shared" si="54"/>
        <v/>
      </c>
      <c r="BA605" s="59" t="str">
        <f t="shared" si="55"/>
        <v/>
      </c>
      <c r="BB605" s="59" t="str">
        <f t="shared" si="56"/>
        <v/>
      </c>
      <c r="BC605" s="59" t="str">
        <f t="shared" si="57"/>
        <v/>
      </c>
      <c r="DQ605" s="65"/>
    </row>
    <row r="606" spans="1:121" x14ac:dyDescent="0.2">
      <c r="A606" s="74">
        <v>597</v>
      </c>
      <c r="B606" s="71"/>
      <c r="C606" s="71"/>
      <c r="D606" s="71"/>
      <c r="E606" s="71"/>
      <c r="F606" s="71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114"/>
      <c r="S606" s="114"/>
      <c r="T606" s="113"/>
      <c r="U606" s="113"/>
      <c r="V606" s="113"/>
      <c r="W606" s="113"/>
      <c r="X606" s="113"/>
      <c r="Y606" s="113"/>
      <c r="AY606" s="59" t="str">
        <f t="shared" si="53"/>
        <v/>
      </c>
      <c r="AZ606" s="59" t="str">
        <f t="shared" si="54"/>
        <v/>
      </c>
      <c r="BA606" s="59" t="str">
        <f t="shared" si="55"/>
        <v/>
      </c>
      <c r="BB606" s="59" t="str">
        <f t="shared" si="56"/>
        <v/>
      </c>
      <c r="BC606" s="59" t="str">
        <f t="shared" si="57"/>
        <v/>
      </c>
      <c r="DQ606" s="65"/>
    </row>
    <row r="607" spans="1:121" x14ac:dyDescent="0.2">
      <c r="A607" s="74">
        <v>598</v>
      </c>
      <c r="B607" s="71"/>
      <c r="C607" s="71"/>
      <c r="D607" s="71"/>
      <c r="E607" s="71"/>
      <c r="F607" s="71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114"/>
      <c r="S607" s="114"/>
      <c r="T607" s="113"/>
      <c r="U607" s="113"/>
      <c r="V607" s="113"/>
      <c r="W607" s="113"/>
      <c r="X607" s="113"/>
      <c r="Y607" s="113"/>
      <c r="AY607" s="59" t="str">
        <f t="shared" si="53"/>
        <v/>
      </c>
      <c r="AZ607" s="59" t="str">
        <f t="shared" si="54"/>
        <v/>
      </c>
      <c r="BA607" s="59" t="str">
        <f t="shared" si="55"/>
        <v/>
      </c>
      <c r="BB607" s="59" t="str">
        <f t="shared" si="56"/>
        <v/>
      </c>
      <c r="BC607" s="59" t="str">
        <f t="shared" si="57"/>
        <v/>
      </c>
      <c r="DQ607" s="65"/>
    </row>
    <row r="608" spans="1:121" x14ac:dyDescent="0.2">
      <c r="A608" s="74">
        <v>599</v>
      </c>
      <c r="B608" s="71"/>
      <c r="C608" s="71"/>
      <c r="D608" s="71"/>
      <c r="E608" s="71"/>
      <c r="F608" s="71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114"/>
      <c r="S608" s="114"/>
      <c r="T608" s="113"/>
      <c r="U608" s="113"/>
      <c r="V608" s="113"/>
      <c r="W608" s="113"/>
      <c r="X608" s="113"/>
      <c r="Y608" s="113"/>
      <c r="AY608" s="59" t="str">
        <f t="shared" si="53"/>
        <v/>
      </c>
      <c r="AZ608" s="59" t="str">
        <f t="shared" si="54"/>
        <v/>
      </c>
      <c r="BA608" s="59" t="str">
        <f t="shared" si="55"/>
        <v/>
      </c>
      <c r="BB608" s="59" t="str">
        <f t="shared" si="56"/>
        <v/>
      </c>
      <c r="BC608" s="59" t="str">
        <f t="shared" si="57"/>
        <v/>
      </c>
      <c r="DQ608" s="65"/>
    </row>
    <row r="609" spans="1:121" x14ac:dyDescent="0.2">
      <c r="A609" s="74">
        <v>600</v>
      </c>
      <c r="B609" s="71"/>
      <c r="C609" s="71"/>
      <c r="D609" s="71"/>
      <c r="E609" s="71"/>
      <c r="F609" s="71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114"/>
      <c r="S609" s="114"/>
      <c r="T609" s="113"/>
      <c r="U609" s="113"/>
      <c r="V609" s="113"/>
      <c r="W609" s="113"/>
      <c r="X609" s="113"/>
      <c r="Y609" s="113"/>
      <c r="AY609" s="59" t="str">
        <f t="shared" si="53"/>
        <v/>
      </c>
      <c r="AZ609" s="59" t="str">
        <f t="shared" si="54"/>
        <v/>
      </c>
      <c r="BA609" s="59" t="str">
        <f t="shared" si="55"/>
        <v/>
      </c>
      <c r="BB609" s="59" t="str">
        <f t="shared" si="56"/>
        <v/>
      </c>
      <c r="BC609" s="59" t="str">
        <f t="shared" si="57"/>
        <v/>
      </c>
      <c r="DQ609" s="65"/>
    </row>
    <row r="610" spans="1:121" x14ac:dyDescent="0.2">
      <c r="A610" s="74">
        <v>601</v>
      </c>
      <c r="B610" s="71"/>
      <c r="C610" s="71"/>
      <c r="D610" s="71"/>
      <c r="E610" s="71"/>
      <c r="F610" s="71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114"/>
      <c r="S610" s="114"/>
      <c r="T610" s="113"/>
      <c r="U610" s="113"/>
      <c r="V610" s="113"/>
      <c r="W610" s="113"/>
      <c r="X610" s="113"/>
      <c r="Y610" s="113"/>
      <c r="AY610" s="59" t="str">
        <f t="shared" si="53"/>
        <v/>
      </c>
      <c r="AZ610" s="59" t="str">
        <f t="shared" si="54"/>
        <v/>
      </c>
      <c r="BA610" s="59" t="str">
        <f t="shared" si="55"/>
        <v/>
      </c>
      <c r="BB610" s="59" t="str">
        <f t="shared" si="56"/>
        <v/>
      </c>
      <c r="BC610" s="59" t="str">
        <f t="shared" si="57"/>
        <v/>
      </c>
      <c r="DQ610" s="65"/>
    </row>
    <row r="611" spans="1:121" x14ac:dyDescent="0.2">
      <c r="A611" s="74">
        <v>602</v>
      </c>
      <c r="B611" s="71"/>
      <c r="C611" s="71"/>
      <c r="D611" s="71"/>
      <c r="E611" s="71"/>
      <c r="F611" s="71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114"/>
      <c r="S611" s="114"/>
      <c r="T611" s="113"/>
      <c r="U611" s="113"/>
      <c r="V611" s="113"/>
      <c r="W611" s="113"/>
      <c r="X611" s="113"/>
      <c r="Y611" s="113"/>
      <c r="AY611" s="59" t="str">
        <f t="shared" si="53"/>
        <v/>
      </c>
      <c r="AZ611" s="59" t="str">
        <f t="shared" si="54"/>
        <v/>
      </c>
      <c r="BA611" s="59" t="str">
        <f t="shared" si="55"/>
        <v/>
      </c>
      <c r="BB611" s="59" t="str">
        <f t="shared" si="56"/>
        <v/>
      </c>
      <c r="BC611" s="59" t="str">
        <f t="shared" si="57"/>
        <v/>
      </c>
      <c r="DQ611" s="65"/>
    </row>
    <row r="612" spans="1:121" x14ac:dyDescent="0.2">
      <c r="A612" s="74">
        <v>603</v>
      </c>
      <c r="B612" s="71"/>
      <c r="C612" s="71"/>
      <c r="D612" s="71"/>
      <c r="E612" s="71"/>
      <c r="F612" s="71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114"/>
      <c r="S612" s="114"/>
      <c r="T612" s="113"/>
      <c r="U612" s="113"/>
      <c r="V612" s="113"/>
      <c r="W612" s="113"/>
      <c r="X612" s="113"/>
      <c r="Y612" s="113"/>
      <c r="AY612" s="59" t="str">
        <f t="shared" si="53"/>
        <v/>
      </c>
      <c r="AZ612" s="59" t="str">
        <f t="shared" si="54"/>
        <v/>
      </c>
      <c r="BA612" s="59" t="str">
        <f t="shared" si="55"/>
        <v/>
      </c>
      <c r="BB612" s="59" t="str">
        <f t="shared" si="56"/>
        <v/>
      </c>
      <c r="BC612" s="59" t="str">
        <f t="shared" si="57"/>
        <v/>
      </c>
      <c r="DQ612" s="65"/>
    </row>
    <row r="613" spans="1:121" x14ac:dyDescent="0.2">
      <c r="A613" s="74">
        <v>604</v>
      </c>
      <c r="B613" s="71"/>
      <c r="C613" s="71"/>
      <c r="D613" s="71"/>
      <c r="E613" s="71"/>
      <c r="F613" s="71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114"/>
      <c r="S613" s="114"/>
      <c r="T613" s="113"/>
      <c r="U613" s="113"/>
      <c r="V613" s="113"/>
      <c r="W613" s="113"/>
      <c r="X613" s="113"/>
      <c r="Y613" s="113"/>
      <c r="AY613" s="59" t="str">
        <f t="shared" si="53"/>
        <v/>
      </c>
      <c r="AZ613" s="59" t="str">
        <f t="shared" si="54"/>
        <v/>
      </c>
      <c r="BA613" s="59" t="str">
        <f t="shared" si="55"/>
        <v/>
      </c>
      <c r="BB613" s="59" t="str">
        <f t="shared" si="56"/>
        <v/>
      </c>
      <c r="BC613" s="59" t="str">
        <f t="shared" si="57"/>
        <v/>
      </c>
      <c r="DQ613" s="65"/>
    </row>
    <row r="614" spans="1:121" x14ac:dyDescent="0.2">
      <c r="A614" s="74">
        <v>605</v>
      </c>
      <c r="B614" s="71"/>
      <c r="C614" s="71"/>
      <c r="D614" s="71"/>
      <c r="E614" s="71"/>
      <c r="F614" s="71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114"/>
      <c r="S614" s="114"/>
      <c r="T614" s="113"/>
      <c r="U614" s="113"/>
      <c r="V614" s="113"/>
      <c r="W614" s="113"/>
      <c r="X614" s="113"/>
      <c r="Y614" s="113"/>
      <c r="AY614" s="59" t="str">
        <f t="shared" si="53"/>
        <v/>
      </c>
      <c r="AZ614" s="59" t="str">
        <f t="shared" si="54"/>
        <v/>
      </c>
      <c r="BA614" s="59" t="str">
        <f t="shared" si="55"/>
        <v/>
      </c>
      <c r="BB614" s="59" t="str">
        <f t="shared" si="56"/>
        <v/>
      </c>
      <c r="BC614" s="59" t="str">
        <f t="shared" si="57"/>
        <v/>
      </c>
      <c r="DQ614" s="65"/>
    </row>
    <row r="615" spans="1:121" x14ac:dyDescent="0.2">
      <c r="A615" s="74">
        <v>606</v>
      </c>
      <c r="B615" s="71"/>
      <c r="C615" s="71"/>
      <c r="D615" s="71"/>
      <c r="E615" s="71"/>
      <c r="F615" s="71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114"/>
      <c r="S615" s="114"/>
      <c r="T615" s="113"/>
      <c r="U615" s="113"/>
      <c r="V615" s="113"/>
      <c r="W615" s="113"/>
      <c r="X615" s="113"/>
      <c r="Y615" s="113"/>
      <c r="AY615" s="59" t="str">
        <f t="shared" si="53"/>
        <v/>
      </c>
      <c r="AZ615" s="59" t="str">
        <f t="shared" si="54"/>
        <v/>
      </c>
      <c r="BA615" s="59" t="str">
        <f t="shared" si="55"/>
        <v/>
      </c>
      <c r="BB615" s="59" t="str">
        <f t="shared" si="56"/>
        <v/>
      </c>
      <c r="BC615" s="59" t="str">
        <f t="shared" si="57"/>
        <v/>
      </c>
      <c r="DQ615" s="65"/>
    </row>
    <row r="616" spans="1:121" x14ac:dyDescent="0.2">
      <c r="A616" s="74">
        <v>607</v>
      </c>
      <c r="B616" s="71"/>
      <c r="C616" s="71"/>
      <c r="D616" s="71"/>
      <c r="E616" s="71"/>
      <c r="F616" s="71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114"/>
      <c r="S616" s="114"/>
      <c r="T616" s="113"/>
      <c r="U616" s="113"/>
      <c r="V616" s="113"/>
      <c r="W616" s="113"/>
      <c r="X616" s="113"/>
      <c r="Y616" s="113"/>
      <c r="AY616" s="59" t="str">
        <f t="shared" si="53"/>
        <v/>
      </c>
      <c r="AZ616" s="59" t="str">
        <f t="shared" si="54"/>
        <v/>
      </c>
      <c r="BA616" s="59" t="str">
        <f t="shared" si="55"/>
        <v/>
      </c>
      <c r="BB616" s="59" t="str">
        <f t="shared" si="56"/>
        <v/>
      </c>
      <c r="BC616" s="59" t="str">
        <f t="shared" si="57"/>
        <v/>
      </c>
      <c r="DQ616" s="65"/>
    </row>
    <row r="617" spans="1:121" x14ac:dyDescent="0.2">
      <c r="A617" s="74">
        <v>608</v>
      </c>
      <c r="B617" s="71"/>
      <c r="C617" s="71"/>
      <c r="D617" s="71"/>
      <c r="E617" s="71"/>
      <c r="F617" s="71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114"/>
      <c r="S617" s="114"/>
      <c r="T617" s="113"/>
      <c r="U617" s="113"/>
      <c r="V617" s="113"/>
      <c r="W617" s="113"/>
      <c r="X617" s="113"/>
      <c r="Y617" s="113"/>
      <c r="AY617" s="59" t="str">
        <f t="shared" si="53"/>
        <v/>
      </c>
      <c r="AZ617" s="59" t="str">
        <f t="shared" si="54"/>
        <v/>
      </c>
      <c r="BA617" s="59" t="str">
        <f t="shared" si="55"/>
        <v/>
      </c>
      <c r="BB617" s="59" t="str">
        <f t="shared" si="56"/>
        <v/>
      </c>
      <c r="BC617" s="59" t="str">
        <f t="shared" si="57"/>
        <v/>
      </c>
      <c r="DQ617" s="65"/>
    </row>
    <row r="618" spans="1:121" x14ac:dyDescent="0.2">
      <c r="A618" s="74">
        <v>609</v>
      </c>
      <c r="B618" s="71"/>
      <c r="C618" s="71"/>
      <c r="D618" s="71"/>
      <c r="E618" s="71"/>
      <c r="F618" s="71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114"/>
      <c r="S618" s="114"/>
      <c r="T618" s="113"/>
      <c r="U618" s="113"/>
      <c r="V618" s="113"/>
      <c r="W618" s="113"/>
      <c r="X618" s="113"/>
      <c r="Y618" s="113"/>
      <c r="AY618" s="59" t="str">
        <f t="shared" si="53"/>
        <v/>
      </c>
      <c r="AZ618" s="59" t="str">
        <f t="shared" si="54"/>
        <v/>
      </c>
      <c r="BA618" s="59" t="str">
        <f t="shared" si="55"/>
        <v/>
      </c>
      <c r="BB618" s="59" t="str">
        <f t="shared" si="56"/>
        <v/>
      </c>
      <c r="BC618" s="59" t="str">
        <f t="shared" si="57"/>
        <v/>
      </c>
      <c r="DQ618" s="65"/>
    </row>
    <row r="619" spans="1:121" x14ac:dyDescent="0.2">
      <c r="A619" s="74">
        <v>610</v>
      </c>
      <c r="B619" s="71"/>
      <c r="C619" s="71"/>
      <c r="D619" s="71"/>
      <c r="E619" s="71"/>
      <c r="F619" s="71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114"/>
      <c r="S619" s="114"/>
      <c r="T619" s="113"/>
      <c r="U619" s="113"/>
      <c r="V619" s="113"/>
      <c r="W619" s="113"/>
      <c r="X619" s="113"/>
      <c r="Y619" s="113"/>
      <c r="AY619" s="59" t="str">
        <f t="shared" si="53"/>
        <v/>
      </c>
      <c r="AZ619" s="59" t="str">
        <f t="shared" si="54"/>
        <v/>
      </c>
      <c r="BA619" s="59" t="str">
        <f t="shared" si="55"/>
        <v/>
      </c>
      <c r="BB619" s="59" t="str">
        <f t="shared" si="56"/>
        <v/>
      </c>
      <c r="BC619" s="59" t="str">
        <f t="shared" si="57"/>
        <v/>
      </c>
      <c r="DQ619" s="65"/>
    </row>
    <row r="620" spans="1:121" x14ac:dyDescent="0.2">
      <c r="A620" s="74">
        <v>611</v>
      </c>
      <c r="B620" s="71"/>
      <c r="C620" s="71"/>
      <c r="D620" s="71"/>
      <c r="E620" s="71"/>
      <c r="F620" s="71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114"/>
      <c r="S620" s="114"/>
      <c r="T620" s="113"/>
      <c r="U620" s="113"/>
      <c r="V620" s="113"/>
      <c r="W620" s="113"/>
      <c r="X620" s="113"/>
      <c r="Y620" s="113"/>
      <c r="AY620" s="59" t="str">
        <f t="shared" si="53"/>
        <v/>
      </c>
      <c r="AZ620" s="59" t="str">
        <f t="shared" si="54"/>
        <v/>
      </c>
      <c r="BA620" s="59" t="str">
        <f t="shared" si="55"/>
        <v/>
      </c>
      <c r="BB620" s="59" t="str">
        <f t="shared" si="56"/>
        <v/>
      </c>
      <c r="BC620" s="59" t="str">
        <f t="shared" si="57"/>
        <v/>
      </c>
      <c r="DQ620" s="65"/>
    </row>
    <row r="621" spans="1:121" x14ac:dyDescent="0.2">
      <c r="A621" s="74">
        <v>612</v>
      </c>
      <c r="B621" s="71"/>
      <c r="C621" s="71"/>
      <c r="D621" s="71"/>
      <c r="E621" s="71"/>
      <c r="F621" s="71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114"/>
      <c r="S621" s="114"/>
      <c r="T621" s="113"/>
      <c r="U621" s="113"/>
      <c r="V621" s="113"/>
      <c r="W621" s="113"/>
      <c r="X621" s="113"/>
      <c r="Y621" s="113"/>
      <c r="AY621" s="59" t="str">
        <f t="shared" si="53"/>
        <v/>
      </c>
      <c r="AZ621" s="59" t="str">
        <f t="shared" si="54"/>
        <v/>
      </c>
      <c r="BA621" s="59" t="str">
        <f t="shared" si="55"/>
        <v/>
      </c>
      <c r="BB621" s="59" t="str">
        <f t="shared" si="56"/>
        <v/>
      </c>
      <c r="BC621" s="59" t="str">
        <f t="shared" si="57"/>
        <v/>
      </c>
      <c r="DQ621" s="65"/>
    </row>
    <row r="622" spans="1:121" x14ac:dyDescent="0.2">
      <c r="A622" s="74">
        <v>613</v>
      </c>
      <c r="B622" s="71"/>
      <c r="C622" s="71"/>
      <c r="D622" s="71"/>
      <c r="E622" s="71"/>
      <c r="F622" s="71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114"/>
      <c r="S622" s="114"/>
      <c r="T622" s="113"/>
      <c r="U622" s="113"/>
      <c r="V622" s="113"/>
      <c r="W622" s="113"/>
      <c r="X622" s="113"/>
      <c r="Y622" s="113"/>
      <c r="AY622" s="59" t="str">
        <f t="shared" si="53"/>
        <v/>
      </c>
      <c r="AZ622" s="59" t="str">
        <f t="shared" si="54"/>
        <v/>
      </c>
      <c r="BA622" s="59" t="str">
        <f t="shared" si="55"/>
        <v/>
      </c>
      <c r="BB622" s="59" t="str">
        <f t="shared" si="56"/>
        <v/>
      </c>
      <c r="BC622" s="59" t="str">
        <f t="shared" si="57"/>
        <v/>
      </c>
      <c r="DQ622" s="65"/>
    </row>
    <row r="623" spans="1:121" x14ac:dyDescent="0.2">
      <c r="A623" s="74">
        <v>614</v>
      </c>
      <c r="B623" s="71"/>
      <c r="C623" s="71"/>
      <c r="D623" s="71"/>
      <c r="E623" s="71"/>
      <c r="F623" s="71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114"/>
      <c r="S623" s="114"/>
      <c r="T623" s="113"/>
      <c r="U623" s="113"/>
      <c r="V623" s="113"/>
      <c r="W623" s="113"/>
      <c r="X623" s="113"/>
      <c r="Y623" s="113"/>
      <c r="AY623" s="59" t="str">
        <f t="shared" si="53"/>
        <v/>
      </c>
      <c r="AZ623" s="59" t="str">
        <f t="shared" si="54"/>
        <v/>
      </c>
      <c r="BA623" s="59" t="str">
        <f t="shared" si="55"/>
        <v/>
      </c>
      <c r="BB623" s="59" t="str">
        <f t="shared" si="56"/>
        <v/>
      </c>
      <c r="BC623" s="59" t="str">
        <f t="shared" si="57"/>
        <v/>
      </c>
      <c r="DQ623" s="65"/>
    </row>
    <row r="624" spans="1:121" x14ac:dyDescent="0.2">
      <c r="A624" s="74">
        <v>615</v>
      </c>
      <c r="B624" s="71"/>
      <c r="C624" s="71"/>
      <c r="D624" s="71"/>
      <c r="E624" s="71"/>
      <c r="F624" s="71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114"/>
      <c r="S624" s="114"/>
      <c r="T624" s="113"/>
      <c r="U624" s="113"/>
      <c r="V624" s="113"/>
      <c r="W624" s="113"/>
      <c r="X624" s="113"/>
      <c r="Y624" s="113"/>
      <c r="AY624" s="59" t="str">
        <f t="shared" si="53"/>
        <v/>
      </c>
      <c r="AZ624" s="59" t="str">
        <f t="shared" si="54"/>
        <v/>
      </c>
      <c r="BA624" s="59" t="str">
        <f t="shared" si="55"/>
        <v/>
      </c>
      <c r="BB624" s="59" t="str">
        <f t="shared" si="56"/>
        <v/>
      </c>
      <c r="BC624" s="59" t="str">
        <f t="shared" si="57"/>
        <v/>
      </c>
      <c r="DQ624" s="65"/>
    </row>
    <row r="625" spans="1:121" x14ac:dyDescent="0.2">
      <c r="A625" s="74">
        <v>616</v>
      </c>
      <c r="B625" s="71"/>
      <c r="C625" s="71"/>
      <c r="D625" s="71"/>
      <c r="E625" s="71"/>
      <c r="F625" s="71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114"/>
      <c r="S625" s="114"/>
      <c r="T625" s="113"/>
      <c r="U625" s="113"/>
      <c r="V625" s="113"/>
      <c r="W625" s="113"/>
      <c r="X625" s="113"/>
      <c r="Y625" s="113"/>
      <c r="AY625" s="59" t="str">
        <f t="shared" si="53"/>
        <v/>
      </c>
      <c r="AZ625" s="59" t="str">
        <f t="shared" si="54"/>
        <v/>
      </c>
      <c r="BA625" s="59" t="str">
        <f t="shared" si="55"/>
        <v/>
      </c>
      <c r="BB625" s="59" t="str">
        <f t="shared" si="56"/>
        <v/>
      </c>
      <c r="BC625" s="59" t="str">
        <f t="shared" si="57"/>
        <v/>
      </c>
      <c r="DQ625" s="65"/>
    </row>
    <row r="626" spans="1:121" x14ac:dyDescent="0.2">
      <c r="A626" s="74">
        <v>617</v>
      </c>
      <c r="B626" s="71"/>
      <c r="C626" s="71"/>
      <c r="D626" s="71"/>
      <c r="E626" s="71"/>
      <c r="F626" s="71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114"/>
      <c r="S626" s="114"/>
      <c r="T626" s="113"/>
      <c r="U626" s="113"/>
      <c r="V626" s="113"/>
      <c r="W626" s="113"/>
      <c r="X626" s="113"/>
      <c r="Y626" s="113"/>
      <c r="AY626" s="59" t="str">
        <f t="shared" si="53"/>
        <v/>
      </c>
      <c r="AZ626" s="59" t="str">
        <f t="shared" si="54"/>
        <v/>
      </c>
      <c r="BA626" s="59" t="str">
        <f t="shared" si="55"/>
        <v/>
      </c>
      <c r="BB626" s="59" t="str">
        <f t="shared" si="56"/>
        <v/>
      </c>
      <c r="BC626" s="59" t="str">
        <f t="shared" si="57"/>
        <v/>
      </c>
      <c r="DQ626" s="65"/>
    </row>
    <row r="627" spans="1:121" x14ac:dyDescent="0.2">
      <c r="A627" s="74">
        <v>618</v>
      </c>
      <c r="B627" s="71"/>
      <c r="C627" s="71"/>
      <c r="D627" s="71"/>
      <c r="E627" s="71"/>
      <c r="F627" s="71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114"/>
      <c r="S627" s="114"/>
      <c r="T627" s="113"/>
      <c r="U627" s="113"/>
      <c r="V627" s="113"/>
      <c r="W627" s="113"/>
      <c r="X627" s="113"/>
      <c r="Y627" s="113"/>
      <c r="AY627" s="59" t="str">
        <f t="shared" si="53"/>
        <v/>
      </c>
      <c r="AZ627" s="59" t="str">
        <f t="shared" si="54"/>
        <v/>
      </c>
      <c r="BA627" s="59" t="str">
        <f t="shared" si="55"/>
        <v/>
      </c>
      <c r="BB627" s="59" t="str">
        <f t="shared" si="56"/>
        <v/>
      </c>
      <c r="BC627" s="59" t="str">
        <f t="shared" si="57"/>
        <v/>
      </c>
      <c r="DQ627" s="65"/>
    </row>
    <row r="628" spans="1:121" x14ac:dyDescent="0.2">
      <c r="A628" s="74">
        <v>619</v>
      </c>
      <c r="B628" s="71"/>
      <c r="C628" s="71"/>
      <c r="D628" s="71"/>
      <c r="E628" s="71"/>
      <c r="F628" s="71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114"/>
      <c r="S628" s="114"/>
      <c r="T628" s="113"/>
      <c r="U628" s="113"/>
      <c r="V628" s="113"/>
      <c r="W628" s="113"/>
      <c r="X628" s="113"/>
      <c r="Y628" s="113"/>
      <c r="AY628" s="59" t="str">
        <f t="shared" si="53"/>
        <v/>
      </c>
      <c r="AZ628" s="59" t="str">
        <f t="shared" si="54"/>
        <v/>
      </c>
      <c r="BA628" s="59" t="str">
        <f t="shared" si="55"/>
        <v/>
      </c>
      <c r="BB628" s="59" t="str">
        <f t="shared" si="56"/>
        <v/>
      </c>
      <c r="BC628" s="59" t="str">
        <f t="shared" si="57"/>
        <v/>
      </c>
      <c r="DQ628" s="65"/>
    </row>
    <row r="629" spans="1:121" x14ac:dyDescent="0.2">
      <c r="A629" s="74">
        <v>620</v>
      </c>
      <c r="B629" s="71"/>
      <c r="C629" s="71"/>
      <c r="D629" s="71"/>
      <c r="E629" s="71"/>
      <c r="F629" s="71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114"/>
      <c r="S629" s="114"/>
      <c r="T629" s="113"/>
      <c r="U629" s="113"/>
      <c r="V629" s="113"/>
      <c r="W629" s="113"/>
      <c r="X629" s="113"/>
      <c r="Y629" s="113"/>
      <c r="AY629" s="59" t="str">
        <f t="shared" si="53"/>
        <v/>
      </c>
      <c r="AZ629" s="59" t="str">
        <f t="shared" si="54"/>
        <v/>
      </c>
      <c r="BA629" s="59" t="str">
        <f t="shared" si="55"/>
        <v/>
      </c>
      <c r="BB629" s="59" t="str">
        <f t="shared" si="56"/>
        <v/>
      </c>
      <c r="BC629" s="59" t="str">
        <f t="shared" si="57"/>
        <v/>
      </c>
      <c r="DQ629" s="65"/>
    </row>
    <row r="630" spans="1:121" x14ac:dyDescent="0.2">
      <c r="A630" s="74">
        <v>621</v>
      </c>
      <c r="B630" s="71"/>
      <c r="C630" s="71"/>
      <c r="D630" s="71"/>
      <c r="E630" s="71"/>
      <c r="F630" s="71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114"/>
      <c r="S630" s="114"/>
      <c r="T630" s="113"/>
      <c r="U630" s="113"/>
      <c r="V630" s="113"/>
      <c r="W630" s="113"/>
      <c r="X630" s="113"/>
      <c r="Y630" s="113"/>
      <c r="AY630" s="59" t="str">
        <f t="shared" si="53"/>
        <v/>
      </c>
      <c r="AZ630" s="59" t="str">
        <f t="shared" si="54"/>
        <v/>
      </c>
      <c r="BA630" s="59" t="str">
        <f t="shared" si="55"/>
        <v/>
      </c>
      <c r="BB630" s="59" t="str">
        <f t="shared" si="56"/>
        <v/>
      </c>
      <c r="BC630" s="59" t="str">
        <f t="shared" si="57"/>
        <v/>
      </c>
      <c r="DQ630" s="65"/>
    </row>
    <row r="631" spans="1:121" x14ac:dyDescent="0.2">
      <c r="A631" s="74">
        <v>622</v>
      </c>
      <c r="B631" s="71"/>
      <c r="C631" s="71"/>
      <c r="D631" s="71"/>
      <c r="E631" s="71"/>
      <c r="F631" s="71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114"/>
      <c r="S631" s="114"/>
      <c r="T631" s="113"/>
      <c r="U631" s="113"/>
      <c r="V631" s="113"/>
      <c r="W631" s="113"/>
      <c r="X631" s="113"/>
      <c r="Y631" s="113"/>
      <c r="AY631" s="59" t="str">
        <f t="shared" si="53"/>
        <v/>
      </c>
      <c r="AZ631" s="59" t="str">
        <f t="shared" si="54"/>
        <v/>
      </c>
      <c r="BA631" s="59" t="str">
        <f t="shared" si="55"/>
        <v/>
      </c>
      <c r="BB631" s="59" t="str">
        <f t="shared" si="56"/>
        <v/>
      </c>
      <c r="BC631" s="59" t="str">
        <f t="shared" si="57"/>
        <v/>
      </c>
      <c r="DQ631" s="65"/>
    </row>
    <row r="632" spans="1:121" x14ac:dyDescent="0.2">
      <c r="A632" s="74">
        <v>623</v>
      </c>
      <c r="B632" s="71"/>
      <c r="C632" s="71"/>
      <c r="D632" s="71"/>
      <c r="E632" s="71"/>
      <c r="F632" s="71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114"/>
      <c r="S632" s="114"/>
      <c r="T632" s="113"/>
      <c r="U632" s="113"/>
      <c r="V632" s="113"/>
      <c r="W632" s="113"/>
      <c r="X632" s="113"/>
      <c r="Y632" s="113"/>
      <c r="AY632" s="59" t="str">
        <f t="shared" si="53"/>
        <v/>
      </c>
      <c r="AZ632" s="59" t="str">
        <f t="shared" si="54"/>
        <v/>
      </c>
      <c r="BA632" s="59" t="str">
        <f t="shared" si="55"/>
        <v/>
      </c>
      <c r="BB632" s="59" t="str">
        <f t="shared" si="56"/>
        <v/>
      </c>
      <c r="BC632" s="59" t="str">
        <f t="shared" si="57"/>
        <v/>
      </c>
      <c r="DQ632" s="65"/>
    </row>
    <row r="633" spans="1:121" x14ac:dyDescent="0.2">
      <c r="A633" s="74">
        <v>624</v>
      </c>
      <c r="B633" s="71"/>
      <c r="C633" s="71"/>
      <c r="D633" s="71"/>
      <c r="E633" s="71"/>
      <c r="F633" s="71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114"/>
      <c r="S633" s="114"/>
      <c r="T633" s="113"/>
      <c r="U633" s="113"/>
      <c r="V633" s="113"/>
      <c r="W633" s="113"/>
      <c r="X633" s="113"/>
      <c r="Y633" s="113"/>
      <c r="AY633" s="59" t="str">
        <f t="shared" si="53"/>
        <v/>
      </c>
      <c r="AZ633" s="59" t="str">
        <f t="shared" si="54"/>
        <v/>
      </c>
      <c r="BA633" s="59" t="str">
        <f t="shared" si="55"/>
        <v/>
      </c>
      <c r="BB633" s="59" t="str">
        <f t="shared" si="56"/>
        <v/>
      </c>
      <c r="BC633" s="59" t="str">
        <f t="shared" si="57"/>
        <v/>
      </c>
      <c r="DQ633" s="65"/>
    </row>
    <row r="634" spans="1:121" x14ac:dyDescent="0.2">
      <c r="A634" s="74">
        <v>625</v>
      </c>
      <c r="B634" s="71"/>
      <c r="C634" s="71"/>
      <c r="D634" s="71"/>
      <c r="E634" s="71"/>
      <c r="F634" s="71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114"/>
      <c r="S634" s="114"/>
      <c r="T634" s="113"/>
      <c r="U634" s="113"/>
      <c r="V634" s="113"/>
      <c r="W634" s="113"/>
      <c r="X634" s="113"/>
      <c r="Y634" s="113"/>
      <c r="AY634" s="59" t="str">
        <f t="shared" si="53"/>
        <v/>
      </c>
      <c r="AZ634" s="59" t="str">
        <f t="shared" si="54"/>
        <v/>
      </c>
      <c r="BA634" s="59" t="str">
        <f t="shared" si="55"/>
        <v/>
      </c>
      <c r="BB634" s="59" t="str">
        <f t="shared" si="56"/>
        <v/>
      </c>
      <c r="BC634" s="59" t="str">
        <f t="shared" si="57"/>
        <v/>
      </c>
      <c r="DQ634" s="65"/>
    </row>
    <row r="635" spans="1:121" x14ac:dyDescent="0.2">
      <c r="A635" s="74">
        <v>626</v>
      </c>
      <c r="B635" s="71"/>
      <c r="C635" s="71"/>
      <c r="D635" s="71"/>
      <c r="E635" s="71"/>
      <c r="F635" s="71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114"/>
      <c r="S635" s="114"/>
      <c r="T635" s="113"/>
      <c r="U635" s="113"/>
      <c r="V635" s="113"/>
      <c r="W635" s="113"/>
      <c r="X635" s="113"/>
      <c r="Y635" s="113"/>
      <c r="AY635" s="59" t="str">
        <f t="shared" si="53"/>
        <v/>
      </c>
      <c r="AZ635" s="59" t="str">
        <f t="shared" si="54"/>
        <v/>
      </c>
      <c r="BA635" s="59" t="str">
        <f t="shared" si="55"/>
        <v/>
      </c>
      <c r="BB635" s="59" t="str">
        <f t="shared" si="56"/>
        <v/>
      </c>
      <c r="BC635" s="59" t="str">
        <f t="shared" si="57"/>
        <v/>
      </c>
      <c r="DQ635" s="65"/>
    </row>
    <row r="636" spans="1:121" x14ac:dyDescent="0.2">
      <c r="A636" s="74">
        <v>627</v>
      </c>
      <c r="B636" s="71"/>
      <c r="C636" s="71"/>
      <c r="D636" s="71"/>
      <c r="E636" s="71"/>
      <c r="F636" s="71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114"/>
      <c r="S636" s="114"/>
      <c r="T636" s="113"/>
      <c r="U636" s="113"/>
      <c r="V636" s="113"/>
      <c r="W636" s="113"/>
      <c r="X636" s="113"/>
      <c r="Y636" s="113"/>
      <c r="AY636" s="59" t="str">
        <f t="shared" si="53"/>
        <v/>
      </c>
      <c r="AZ636" s="59" t="str">
        <f t="shared" si="54"/>
        <v/>
      </c>
      <c r="BA636" s="59" t="str">
        <f t="shared" si="55"/>
        <v/>
      </c>
      <c r="BB636" s="59" t="str">
        <f t="shared" si="56"/>
        <v/>
      </c>
      <c r="BC636" s="59" t="str">
        <f t="shared" si="57"/>
        <v/>
      </c>
      <c r="DQ636" s="65"/>
    </row>
    <row r="637" spans="1:121" x14ac:dyDescent="0.2">
      <c r="A637" s="74">
        <v>628</v>
      </c>
      <c r="B637" s="71"/>
      <c r="C637" s="71"/>
      <c r="D637" s="71"/>
      <c r="E637" s="71"/>
      <c r="F637" s="71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114"/>
      <c r="S637" s="114"/>
      <c r="T637" s="113"/>
      <c r="U637" s="113"/>
      <c r="V637" s="113"/>
      <c r="W637" s="113"/>
      <c r="X637" s="113"/>
      <c r="Y637" s="113"/>
      <c r="AY637" s="59" t="str">
        <f t="shared" si="53"/>
        <v/>
      </c>
      <c r="AZ637" s="59" t="str">
        <f t="shared" si="54"/>
        <v/>
      </c>
      <c r="BA637" s="59" t="str">
        <f t="shared" si="55"/>
        <v/>
      </c>
      <c r="BB637" s="59" t="str">
        <f t="shared" si="56"/>
        <v/>
      </c>
      <c r="BC637" s="59" t="str">
        <f t="shared" si="57"/>
        <v/>
      </c>
      <c r="DQ637" s="65"/>
    </row>
    <row r="638" spans="1:121" x14ac:dyDescent="0.2">
      <c r="A638" s="74">
        <v>629</v>
      </c>
      <c r="B638" s="71"/>
      <c r="C638" s="71"/>
      <c r="D638" s="71"/>
      <c r="E638" s="71"/>
      <c r="F638" s="71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114"/>
      <c r="S638" s="114"/>
      <c r="T638" s="113"/>
      <c r="U638" s="113"/>
      <c r="V638" s="113"/>
      <c r="W638" s="113"/>
      <c r="X638" s="113"/>
      <c r="Y638" s="113"/>
      <c r="AY638" s="59" t="str">
        <f t="shared" si="53"/>
        <v/>
      </c>
      <c r="AZ638" s="59" t="str">
        <f t="shared" si="54"/>
        <v/>
      </c>
      <c r="BA638" s="59" t="str">
        <f t="shared" si="55"/>
        <v/>
      </c>
      <c r="BB638" s="59" t="str">
        <f t="shared" si="56"/>
        <v/>
      </c>
      <c r="BC638" s="59" t="str">
        <f t="shared" si="57"/>
        <v/>
      </c>
      <c r="DQ638" s="65"/>
    </row>
    <row r="639" spans="1:121" x14ac:dyDescent="0.2">
      <c r="A639" s="74">
        <v>630</v>
      </c>
      <c r="B639" s="71"/>
      <c r="C639" s="71"/>
      <c r="D639" s="71"/>
      <c r="E639" s="71"/>
      <c r="F639" s="71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114"/>
      <c r="S639" s="114"/>
      <c r="T639" s="113"/>
      <c r="U639" s="113"/>
      <c r="V639" s="113"/>
      <c r="W639" s="113"/>
      <c r="X639" s="113"/>
      <c r="Y639" s="113"/>
      <c r="AY639" s="59" t="str">
        <f t="shared" si="53"/>
        <v/>
      </c>
      <c r="AZ639" s="59" t="str">
        <f t="shared" si="54"/>
        <v/>
      </c>
      <c r="BA639" s="59" t="str">
        <f t="shared" si="55"/>
        <v/>
      </c>
      <c r="BB639" s="59" t="str">
        <f t="shared" si="56"/>
        <v/>
      </c>
      <c r="BC639" s="59" t="str">
        <f t="shared" si="57"/>
        <v/>
      </c>
      <c r="DQ639" s="65"/>
    </row>
    <row r="640" spans="1:121" x14ac:dyDescent="0.2">
      <c r="A640" s="74">
        <v>631</v>
      </c>
      <c r="B640" s="71"/>
      <c r="C640" s="71"/>
      <c r="D640" s="71"/>
      <c r="E640" s="71"/>
      <c r="F640" s="71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114"/>
      <c r="S640" s="114"/>
      <c r="T640" s="113"/>
      <c r="U640" s="113"/>
      <c r="V640" s="113"/>
      <c r="W640" s="113"/>
      <c r="X640" s="113"/>
      <c r="Y640" s="113"/>
      <c r="AY640" s="59" t="str">
        <f t="shared" si="53"/>
        <v/>
      </c>
      <c r="AZ640" s="59" t="str">
        <f t="shared" si="54"/>
        <v/>
      </c>
      <c r="BA640" s="59" t="str">
        <f t="shared" si="55"/>
        <v/>
      </c>
      <c r="BB640" s="59" t="str">
        <f t="shared" si="56"/>
        <v/>
      </c>
      <c r="BC640" s="59" t="str">
        <f t="shared" si="57"/>
        <v/>
      </c>
      <c r="DQ640" s="65"/>
    </row>
    <row r="641" spans="1:121" x14ac:dyDescent="0.2">
      <c r="A641" s="74">
        <v>632</v>
      </c>
      <c r="B641" s="71"/>
      <c r="C641" s="71"/>
      <c r="D641" s="71"/>
      <c r="E641" s="71"/>
      <c r="F641" s="71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114"/>
      <c r="S641" s="114"/>
      <c r="T641" s="113"/>
      <c r="U641" s="113"/>
      <c r="V641" s="113"/>
      <c r="W641" s="113"/>
      <c r="X641" s="113"/>
      <c r="Y641" s="113"/>
      <c r="AY641" s="59" t="str">
        <f t="shared" si="53"/>
        <v/>
      </c>
      <c r="AZ641" s="59" t="str">
        <f t="shared" si="54"/>
        <v/>
      </c>
      <c r="BA641" s="59" t="str">
        <f t="shared" si="55"/>
        <v/>
      </c>
      <c r="BB641" s="59" t="str">
        <f t="shared" si="56"/>
        <v/>
      </c>
      <c r="BC641" s="59" t="str">
        <f t="shared" si="57"/>
        <v/>
      </c>
      <c r="DQ641" s="65"/>
    </row>
    <row r="642" spans="1:121" x14ac:dyDescent="0.2">
      <c r="A642" s="74">
        <v>633</v>
      </c>
      <c r="B642" s="71"/>
      <c r="C642" s="71"/>
      <c r="D642" s="71"/>
      <c r="E642" s="71"/>
      <c r="F642" s="71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114"/>
      <c r="S642" s="114"/>
      <c r="T642" s="113"/>
      <c r="U642" s="113"/>
      <c r="V642" s="113"/>
      <c r="W642" s="113"/>
      <c r="X642" s="113"/>
      <c r="Y642" s="113"/>
      <c r="AY642" s="59" t="str">
        <f t="shared" si="53"/>
        <v/>
      </c>
      <c r="AZ642" s="59" t="str">
        <f t="shared" si="54"/>
        <v/>
      </c>
      <c r="BA642" s="59" t="str">
        <f t="shared" si="55"/>
        <v/>
      </c>
      <c r="BB642" s="59" t="str">
        <f t="shared" si="56"/>
        <v/>
      </c>
      <c r="BC642" s="59" t="str">
        <f t="shared" si="57"/>
        <v/>
      </c>
      <c r="DQ642" s="65"/>
    </row>
    <row r="643" spans="1:121" x14ac:dyDescent="0.2">
      <c r="A643" s="74">
        <v>634</v>
      </c>
      <c r="B643" s="71"/>
      <c r="C643" s="71"/>
      <c r="D643" s="71"/>
      <c r="E643" s="71"/>
      <c r="F643" s="71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114"/>
      <c r="S643" s="114"/>
      <c r="T643" s="113"/>
      <c r="U643" s="113"/>
      <c r="V643" s="113"/>
      <c r="W643" s="113"/>
      <c r="X643" s="113"/>
      <c r="Y643" s="113"/>
      <c r="AY643" s="59" t="str">
        <f t="shared" si="53"/>
        <v/>
      </c>
      <c r="AZ643" s="59" t="str">
        <f t="shared" si="54"/>
        <v/>
      </c>
      <c r="BA643" s="59" t="str">
        <f t="shared" si="55"/>
        <v/>
      </c>
      <c r="BB643" s="59" t="str">
        <f t="shared" si="56"/>
        <v/>
      </c>
      <c r="BC643" s="59" t="str">
        <f t="shared" si="57"/>
        <v/>
      </c>
      <c r="DQ643" s="65"/>
    </row>
    <row r="644" spans="1:121" x14ac:dyDescent="0.2">
      <c r="A644" s="74">
        <v>635</v>
      </c>
      <c r="B644" s="71"/>
      <c r="C644" s="71"/>
      <c r="D644" s="71"/>
      <c r="E644" s="71"/>
      <c r="F644" s="71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114"/>
      <c r="S644" s="114"/>
      <c r="T644" s="113"/>
      <c r="U644" s="113"/>
      <c r="V644" s="113"/>
      <c r="W644" s="113"/>
      <c r="X644" s="113"/>
      <c r="Y644" s="113"/>
      <c r="AY644" s="59" t="str">
        <f t="shared" si="53"/>
        <v/>
      </c>
      <c r="AZ644" s="59" t="str">
        <f t="shared" si="54"/>
        <v/>
      </c>
      <c r="BA644" s="59" t="str">
        <f t="shared" si="55"/>
        <v/>
      </c>
      <c r="BB644" s="59" t="str">
        <f t="shared" si="56"/>
        <v/>
      </c>
      <c r="BC644" s="59" t="str">
        <f t="shared" si="57"/>
        <v/>
      </c>
      <c r="DQ644" s="65"/>
    </row>
    <row r="645" spans="1:121" x14ac:dyDescent="0.2">
      <c r="A645" s="74">
        <v>636</v>
      </c>
      <c r="B645" s="71"/>
      <c r="C645" s="71"/>
      <c r="D645" s="71"/>
      <c r="E645" s="71"/>
      <c r="F645" s="71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114"/>
      <c r="S645" s="114"/>
      <c r="T645" s="113"/>
      <c r="U645" s="113"/>
      <c r="V645" s="113"/>
      <c r="W645" s="113"/>
      <c r="X645" s="113"/>
      <c r="Y645" s="113"/>
      <c r="AY645" s="59" t="str">
        <f t="shared" si="53"/>
        <v/>
      </c>
      <c r="AZ645" s="59" t="str">
        <f t="shared" si="54"/>
        <v/>
      </c>
      <c r="BA645" s="59" t="str">
        <f t="shared" si="55"/>
        <v/>
      </c>
      <c r="BB645" s="59" t="str">
        <f t="shared" si="56"/>
        <v/>
      </c>
      <c r="BC645" s="59" t="str">
        <f t="shared" si="57"/>
        <v/>
      </c>
      <c r="DQ645" s="65"/>
    </row>
    <row r="646" spans="1:121" x14ac:dyDescent="0.2">
      <c r="A646" s="74">
        <v>637</v>
      </c>
      <c r="B646" s="71"/>
      <c r="C646" s="71"/>
      <c r="D646" s="71"/>
      <c r="E646" s="71"/>
      <c r="F646" s="71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114"/>
      <c r="S646" s="114"/>
      <c r="T646" s="113"/>
      <c r="U646" s="113"/>
      <c r="V646" s="113"/>
      <c r="W646" s="113"/>
      <c r="X646" s="113"/>
      <c r="Y646" s="113"/>
      <c r="AY646" s="59" t="str">
        <f t="shared" si="53"/>
        <v/>
      </c>
      <c r="AZ646" s="59" t="str">
        <f t="shared" si="54"/>
        <v/>
      </c>
      <c r="BA646" s="59" t="str">
        <f t="shared" si="55"/>
        <v/>
      </c>
      <c r="BB646" s="59" t="str">
        <f t="shared" si="56"/>
        <v/>
      </c>
      <c r="BC646" s="59" t="str">
        <f t="shared" si="57"/>
        <v/>
      </c>
      <c r="DQ646" s="65"/>
    </row>
    <row r="647" spans="1:121" x14ac:dyDescent="0.2">
      <c r="A647" s="74">
        <v>638</v>
      </c>
      <c r="B647" s="71"/>
      <c r="C647" s="71"/>
      <c r="D647" s="71"/>
      <c r="E647" s="71"/>
      <c r="F647" s="71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114"/>
      <c r="S647" s="114"/>
      <c r="T647" s="113"/>
      <c r="U647" s="113"/>
      <c r="V647" s="113"/>
      <c r="W647" s="113"/>
      <c r="X647" s="113"/>
      <c r="Y647" s="113"/>
      <c r="AY647" s="59" t="str">
        <f t="shared" si="53"/>
        <v/>
      </c>
      <c r="AZ647" s="59" t="str">
        <f t="shared" si="54"/>
        <v/>
      </c>
      <c r="BA647" s="59" t="str">
        <f t="shared" si="55"/>
        <v/>
      </c>
      <c r="BB647" s="59" t="str">
        <f t="shared" si="56"/>
        <v/>
      </c>
      <c r="BC647" s="59" t="str">
        <f t="shared" si="57"/>
        <v/>
      </c>
      <c r="DQ647" s="65"/>
    </row>
    <row r="648" spans="1:121" x14ac:dyDescent="0.2">
      <c r="A648" s="74">
        <v>639</v>
      </c>
      <c r="B648" s="71"/>
      <c r="C648" s="71"/>
      <c r="D648" s="71"/>
      <c r="E648" s="71"/>
      <c r="F648" s="71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114"/>
      <c r="S648" s="114"/>
      <c r="T648" s="113"/>
      <c r="U648" s="113"/>
      <c r="V648" s="113"/>
      <c r="W648" s="113"/>
      <c r="X648" s="113"/>
      <c r="Y648" s="113"/>
      <c r="AY648" s="59" t="str">
        <f t="shared" si="53"/>
        <v/>
      </c>
      <c r="AZ648" s="59" t="str">
        <f t="shared" si="54"/>
        <v/>
      </c>
      <c r="BA648" s="59" t="str">
        <f t="shared" si="55"/>
        <v/>
      </c>
      <c r="BB648" s="59" t="str">
        <f t="shared" si="56"/>
        <v/>
      </c>
      <c r="BC648" s="59" t="str">
        <f t="shared" si="57"/>
        <v/>
      </c>
      <c r="DQ648" s="65"/>
    </row>
    <row r="649" spans="1:121" x14ac:dyDescent="0.2">
      <c r="A649" s="74">
        <v>640</v>
      </c>
      <c r="B649" s="71"/>
      <c r="C649" s="71"/>
      <c r="D649" s="71"/>
      <c r="E649" s="71"/>
      <c r="F649" s="71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114"/>
      <c r="S649" s="114"/>
      <c r="T649" s="113"/>
      <c r="U649" s="113"/>
      <c r="V649" s="113"/>
      <c r="W649" s="113"/>
      <c r="X649" s="113"/>
      <c r="Y649" s="113"/>
      <c r="AY649" s="59" t="str">
        <f t="shared" si="53"/>
        <v/>
      </c>
      <c r="AZ649" s="59" t="str">
        <f t="shared" si="54"/>
        <v/>
      </c>
      <c r="BA649" s="59" t="str">
        <f t="shared" si="55"/>
        <v/>
      </c>
      <c r="BB649" s="59" t="str">
        <f t="shared" si="56"/>
        <v/>
      </c>
      <c r="BC649" s="59" t="str">
        <f t="shared" si="57"/>
        <v/>
      </c>
      <c r="DQ649" s="65"/>
    </row>
    <row r="650" spans="1:121" x14ac:dyDescent="0.2">
      <c r="A650" s="74">
        <v>641</v>
      </c>
      <c r="B650" s="71"/>
      <c r="C650" s="71"/>
      <c r="D650" s="71"/>
      <c r="E650" s="71"/>
      <c r="F650" s="71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114"/>
      <c r="S650" s="114"/>
      <c r="T650" s="113"/>
      <c r="U650" s="113"/>
      <c r="V650" s="113"/>
      <c r="W650" s="113"/>
      <c r="X650" s="113"/>
      <c r="Y650" s="113"/>
      <c r="AY650" s="59" t="str">
        <f t="shared" si="53"/>
        <v/>
      </c>
      <c r="AZ650" s="59" t="str">
        <f t="shared" si="54"/>
        <v/>
      </c>
      <c r="BA650" s="59" t="str">
        <f t="shared" si="55"/>
        <v/>
      </c>
      <c r="BB650" s="59" t="str">
        <f t="shared" si="56"/>
        <v/>
      </c>
      <c r="BC650" s="59" t="str">
        <f t="shared" si="57"/>
        <v/>
      </c>
      <c r="DQ650" s="65"/>
    </row>
    <row r="651" spans="1:121" x14ac:dyDescent="0.2">
      <c r="A651" s="74">
        <v>642</v>
      </c>
      <c r="B651" s="71"/>
      <c r="C651" s="71"/>
      <c r="D651" s="71"/>
      <c r="E651" s="71"/>
      <c r="F651" s="71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114"/>
      <c r="S651" s="114"/>
      <c r="T651" s="113"/>
      <c r="U651" s="113"/>
      <c r="V651" s="113"/>
      <c r="W651" s="113"/>
      <c r="X651" s="113"/>
      <c r="Y651" s="113"/>
      <c r="AY651" s="59" t="str">
        <f t="shared" ref="AY651:AY714" si="58">IF(B651="","",_xlfn.RANK.AVG(B651,$B$10:$B$1009,1))</f>
        <v/>
      </c>
      <c r="AZ651" s="59" t="str">
        <f t="shared" ref="AZ651:AZ714" si="59">IF(C651="","",_xlfn.RANK.AVG(C651,$C$10:$C$1009,1))</f>
        <v/>
      </c>
      <c r="BA651" s="59" t="str">
        <f t="shared" ref="BA651:BA714" si="60">IF(D651="","",_xlfn.RANK.AVG(D651,$D$10:$D$1009,1))</f>
        <v/>
      </c>
      <c r="BB651" s="59" t="str">
        <f t="shared" ref="BB651:BB714" si="61">IF(E651="","",_xlfn.RANK.AVG(E651,$E$10:$E$1009,1))</f>
        <v/>
      </c>
      <c r="BC651" s="59" t="str">
        <f t="shared" ref="BC651:BC714" si="62">IF(F651="","",_xlfn.RANK.AVG(F651,$F$10:$F$1009,1))</f>
        <v/>
      </c>
      <c r="DQ651" s="65"/>
    </row>
    <row r="652" spans="1:121" x14ac:dyDescent="0.2">
      <c r="A652" s="74">
        <v>643</v>
      </c>
      <c r="B652" s="71"/>
      <c r="C652" s="71"/>
      <c r="D652" s="71"/>
      <c r="E652" s="71"/>
      <c r="F652" s="71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114"/>
      <c r="S652" s="114"/>
      <c r="T652" s="113"/>
      <c r="U652" s="113"/>
      <c r="V652" s="113"/>
      <c r="W652" s="113"/>
      <c r="X652" s="113"/>
      <c r="Y652" s="113"/>
      <c r="AY652" s="59" t="str">
        <f t="shared" si="58"/>
        <v/>
      </c>
      <c r="AZ652" s="59" t="str">
        <f t="shared" si="59"/>
        <v/>
      </c>
      <c r="BA652" s="59" t="str">
        <f t="shared" si="60"/>
        <v/>
      </c>
      <c r="BB652" s="59" t="str">
        <f t="shared" si="61"/>
        <v/>
      </c>
      <c r="BC652" s="59" t="str">
        <f t="shared" si="62"/>
        <v/>
      </c>
      <c r="DQ652" s="65"/>
    </row>
    <row r="653" spans="1:121" x14ac:dyDescent="0.2">
      <c r="A653" s="74">
        <v>644</v>
      </c>
      <c r="B653" s="71"/>
      <c r="C653" s="71"/>
      <c r="D653" s="71"/>
      <c r="E653" s="71"/>
      <c r="F653" s="71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114"/>
      <c r="S653" s="114"/>
      <c r="T653" s="113"/>
      <c r="U653" s="113"/>
      <c r="V653" s="113"/>
      <c r="W653" s="113"/>
      <c r="X653" s="113"/>
      <c r="Y653" s="113"/>
      <c r="AY653" s="59" t="str">
        <f t="shared" si="58"/>
        <v/>
      </c>
      <c r="AZ653" s="59" t="str">
        <f t="shared" si="59"/>
        <v/>
      </c>
      <c r="BA653" s="59" t="str">
        <f t="shared" si="60"/>
        <v/>
      </c>
      <c r="BB653" s="59" t="str">
        <f t="shared" si="61"/>
        <v/>
      </c>
      <c r="BC653" s="59" t="str">
        <f t="shared" si="62"/>
        <v/>
      </c>
      <c r="DQ653" s="65"/>
    </row>
    <row r="654" spans="1:121" x14ac:dyDescent="0.2">
      <c r="A654" s="74">
        <v>645</v>
      </c>
      <c r="B654" s="71"/>
      <c r="C654" s="71"/>
      <c r="D654" s="71"/>
      <c r="E654" s="71"/>
      <c r="F654" s="71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114"/>
      <c r="S654" s="114"/>
      <c r="T654" s="113"/>
      <c r="U654" s="113"/>
      <c r="V654" s="113"/>
      <c r="W654" s="113"/>
      <c r="X654" s="113"/>
      <c r="Y654" s="113"/>
      <c r="AY654" s="59" t="str">
        <f t="shared" si="58"/>
        <v/>
      </c>
      <c r="AZ654" s="59" t="str">
        <f t="shared" si="59"/>
        <v/>
      </c>
      <c r="BA654" s="59" t="str">
        <f t="shared" si="60"/>
        <v/>
      </c>
      <c r="BB654" s="59" t="str">
        <f t="shared" si="61"/>
        <v/>
      </c>
      <c r="BC654" s="59" t="str">
        <f t="shared" si="62"/>
        <v/>
      </c>
      <c r="DQ654" s="65"/>
    </row>
    <row r="655" spans="1:121" x14ac:dyDescent="0.2">
      <c r="A655" s="74">
        <v>646</v>
      </c>
      <c r="B655" s="71"/>
      <c r="C655" s="71"/>
      <c r="D655" s="71"/>
      <c r="E655" s="71"/>
      <c r="F655" s="71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114"/>
      <c r="S655" s="114"/>
      <c r="T655" s="113"/>
      <c r="U655" s="113"/>
      <c r="V655" s="113"/>
      <c r="W655" s="113"/>
      <c r="X655" s="113"/>
      <c r="Y655" s="113"/>
      <c r="AY655" s="59" t="str">
        <f t="shared" si="58"/>
        <v/>
      </c>
      <c r="AZ655" s="59" t="str">
        <f t="shared" si="59"/>
        <v/>
      </c>
      <c r="BA655" s="59" t="str">
        <f t="shared" si="60"/>
        <v/>
      </c>
      <c r="BB655" s="59" t="str">
        <f t="shared" si="61"/>
        <v/>
      </c>
      <c r="BC655" s="59" t="str">
        <f t="shared" si="62"/>
        <v/>
      </c>
      <c r="DQ655" s="65"/>
    </row>
    <row r="656" spans="1:121" x14ac:dyDescent="0.2">
      <c r="A656" s="74">
        <v>647</v>
      </c>
      <c r="B656" s="71"/>
      <c r="C656" s="71"/>
      <c r="D656" s="71"/>
      <c r="E656" s="71"/>
      <c r="F656" s="71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114"/>
      <c r="S656" s="114"/>
      <c r="T656" s="113"/>
      <c r="U656" s="113"/>
      <c r="V656" s="113"/>
      <c r="W656" s="113"/>
      <c r="X656" s="113"/>
      <c r="Y656" s="113"/>
      <c r="AY656" s="59" t="str">
        <f t="shared" si="58"/>
        <v/>
      </c>
      <c r="AZ656" s="59" t="str">
        <f t="shared" si="59"/>
        <v/>
      </c>
      <c r="BA656" s="59" t="str">
        <f t="shared" si="60"/>
        <v/>
      </c>
      <c r="BB656" s="59" t="str">
        <f t="shared" si="61"/>
        <v/>
      </c>
      <c r="BC656" s="59" t="str">
        <f t="shared" si="62"/>
        <v/>
      </c>
      <c r="DQ656" s="65"/>
    </row>
    <row r="657" spans="1:121" x14ac:dyDescent="0.2">
      <c r="A657" s="74">
        <v>648</v>
      </c>
      <c r="B657" s="71"/>
      <c r="C657" s="71"/>
      <c r="D657" s="71"/>
      <c r="E657" s="71"/>
      <c r="F657" s="71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114"/>
      <c r="S657" s="114"/>
      <c r="T657" s="113"/>
      <c r="U657" s="113"/>
      <c r="V657" s="113"/>
      <c r="W657" s="113"/>
      <c r="X657" s="113"/>
      <c r="Y657" s="113"/>
      <c r="AY657" s="59" t="str">
        <f t="shared" si="58"/>
        <v/>
      </c>
      <c r="AZ657" s="59" t="str">
        <f t="shared" si="59"/>
        <v/>
      </c>
      <c r="BA657" s="59" t="str">
        <f t="shared" si="60"/>
        <v/>
      </c>
      <c r="BB657" s="59" t="str">
        <f t="shared" si="61"/>
        <v/>
      </c>
      <c r="BC657" s="59" t="str">
        <f t="shared" si="62"/>
        <v/>
      </c>
      <c r="DQ657" s="65"/>
    </row>
    <row r="658" spans="1:121" x14ac:dyDescent="0.2">
      <c r="A658" s="74">
        <v>649</v>
      </c>
      <c r="B658" s="71"/>
      <c r="C658" s="71"/>
      <c r="D658" s="71"/>
      <c r="E658" s="71"/>
      <c r="F658" s="71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114"/>
      <c r="S658" s="114"/>
      <c r="T658" s="113"/>
      <c r="U658" s="113"/>
      <c r="V658" s="113"/>
      <c r="W658" s="113"/>
      <c r="X658" s="113"/>
      <c r="Y658" s="113"/>
      <c r="AY658" s="59" t="str">
        <f t="shared" si="58"/>
        <v/>
      </c>
      <c r="AZ658" s="59" t="str">
        <f t="shared" si="59"/>
        <v/>
      </c>
      <c r="BA658" s="59" t="str">
        <f t="shared" si="60"/>
        <v/>
      </c>
      <c r="BB658" s="59" t="str">
        <f t="shared" si="61"/>
        <v/>
      </c>
      <c r="BC658" s="59" t="str">
        <f t="shared" si="62"/>
        <v/>
      </c>
      <c r="DQ658" s="65"/>
    </row>
    <row r="659" spans="1:121" x14ac:dyDescent="0.2">
      <c r="A659" s="74">
        <v>650</v>
      </c>
      <c r="B659" s="71"/>
      <c r="C659" s="71"/>
      <c r="D659" s="71"/>
      <c r="E659" s="71"/>
      <c r="F659" s="71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114"/>
      <c r="S659" s="114"/>
      <c r="T659" s="113"/>
      <c r="U659" s="113"/>
      <c r="V659" s="113"/>
      <c r="W659" s="113"/>
      <c r="X659" s="113"/>
      <c r="Y659" s="113"/>
      <c r="AY659" s="59" t="str">
        <f t="shared" si="58"/>
        <v/>
      </c>
      <c r="AZ659" s="59" t="str">
        <f t="shared" si="59"/>
        <v/>
      </c>
      <c r="BA659" s="59" t="str">
        <f t="shared" si="60"/>
        <v/>
      </c>
      <c r="BB659" s="59" t="str">
        <f t="shared" si="61"/>
        <v/>
      </c>
      <c r="BC659" s="59" t="str">
        <f t="shared" si="62"/>
        <v/>
      </c>
      <c r="DQ659" s="65"/>
    </row>
    <row r="660" spans="1:121" x14ac:dyDescent="0.2">
      <c r="A660" s="74">
        <v>651</v>
      </c>
      <c r="B660" s="71"/>
      <c r="C660" s="71"/>
      <c r="D660" s="71"/>
      <c r="E660" s="71"/>
      <c r="F660" s="71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114"/>
      <c r="S660" s="114"/>
      <c r="T660" s="113"/>
      <c r="U660" s="113"/>
      <c r="V660" s="113"/>
      <c r="W660" s="113"/>
      <c r="X660" s="113"/>
      <c r="Y660" s="113"/>
      <c r="AY660" s="59" t="str">
        <f t="shared" si="58"/>
        <v/>
      </c>
      <c r="AZ660" s="59" t="str">
        <f t="shared" si="59"/>
        <v/>
      </c>
      <c r="BA660" s="59" t="str">
        <f t="shared" si="60"/>
        <v/>
      </c>
      <c r="BB660" s="59" t="str">
        <f t="shared" si="61"/>
        <v/>
      </c>
      <c r="BC660" s="59" t="str">
        <f t="shared" si="62"/>
        <v/>
      </c>
      <c r="DQ660" s="65"/>
    </row>
    <row r="661" spans="1:121" x14ac:dyDescent="0.2">
      <c r="A661" s="74">
        <v>652</v>
      </c>
      <c r="B661" s="71"/>
      <c r="C661" s="71"/>
      <c r="D661" s="71"/>
      <c r="E661" s="71"/>
      <c r="F661" s="71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114"/>
      <c r="S661" s="114"/>
      <c r="T661" s="113"/>
      <c r="U661" s="113"/>
      <c r="V661" s="113"/>
      <c r="W661" s="113"/>
      <c r="X661" s="113"/>
      <c r="Y661" s="113"/>
      <c r="AY661" s="59" t="str">
        <f t="shared" si="58"/>
        <v/>
      </c>
      <c r="AZ661" s="59" t="str">
        <f t="shared" si="59"/>
        <v/>
      </c>
      <c r="BA661" s="59" t="str">
        <f t="shared" si="60"/>
        <v/>
      </c>
      <c r="BB661" s="59" t="str">
        <f t="shared" si="61"/>
        <v/>
      </c>
      <c r="BC661" s="59" t="str">
        <f t="shared" si="62"/>
        <v/>
      </c>
      <c r="DQ661" s="65"/>
    </row>
    <row r="662" spans="1:121" x14ac:dyDescent="0.2">
      <c r="A662" s="74">
        <v>653</v>
      </c>
      <c r="B662" s="71"/>
      <c r="C662" s="71"/>
      <c r="D662" s="71"/>
      <c r="E662" s="71"/>
      <c r="F662" s="71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114"/>
      <c r="S662" s="114"/>
      <c r="T662" s="113"/>
      <c r="U662" s="113"/>
      <c r="V662" s="113"/>
      <c r="W662" s="113"/>
      <c r="X662" s="113"/>
      <c r="Y662" s="113"/>
      <c r="AY662" s="59" t="str">
        <f t="shared" si="58"/>
        <v/>
      </c>
      <c r="AZ662" s="59" t="str">
        <f t="shared" si="59"/>
        <v/>
      </c>
      <c r="BA662" s="59" t="str">
        <f t="shared" si="60"/>
        <v/>
      </c>
      <c r="BB662" s="59" t="str">
        <f t="shared" si="61"/>
        <v/>
      </c>
      <c r="BC662" s="59" t="str">
        <f t="shared" si="62"/>
        <v/>
      </c>
      <c r="DQ662" s="65"/>
    </row>
    <row r="663" spans="1:121" x14ac:dyDescent="0.2">
      <c r="A663" s="74">
        <v>654</v>
      </c>
      <c r="B663" s="71"/>
      <c r="C663" s="71"/>
      <c r="D663" s="71"/>
      <c r="E663" s="71"/>
      <c r="F663" s="71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114"/>
      <c r="S663" s="114"/>
      <c r="T663" s="113"/>
      <c r="U663" s="113"/>
      <c r="V663" s="113"/>
      <c r="W663" s="113"/>
      <c r="X663" s="113"/>
      <c r="Y663" s="113"/>
      <c r="AY663" s="59" t="str">
        <f t="shared" si="58"/>
        <v/>
      </c>
      <c r="AZ663" s="59" t="str">
        <f t="shared" si="59"/>
        <v/>
      </c>
      <c r="BA663" s="59" t="str">
        <f t="shared" si="60"/>
        <v/>
      </c>
      <c r="BB663" s="59" t="str">
        <f t="shared" si="61"/>
        <v/>
      </c>
      <c r="BC663" s="59" t="str">
        <f t="shared" si="62"/>
        <v/>
      </c>
      <c r="DQ663" s="65"/>
    </row>
    <row r="664" spans="1:121" x14ac:dyDescent="0.2">
      <c r="A664" s="74">
        <v>655</v>
      </c>
      <c r="B664" s="71"/>
      <c r="C664" s="71"/>
      <c r="D664" s="71"/>
      <c r="E664" s="71"/>
      <c r="F664" s="71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114"/>
      <c r="S664" s="114"/>
      <c r="T664" s="113"/>
      <c r="U664" s="113"/>
      <c r="V664" s="113"/>
      <c r="W664" s="113"/>
      <c r="X664" s="113"/>
      <c r="Y664" s="113"/>
      <c r="AY664" s="59" t="str">
        <f t="shared" si="58"/>
        <v/>
      </c>
      <c r="AZ664" s="59" t="str">
        <f t="shared" si="59"/>
        <v/>
      </c>
      <c r="BA664" s="59" t="str">
        <f t="shared" si="60"/>
        <v/>
      </c>
      <c r="BB664" s="59" t="str">
        <f t="shared" si="61"/>
        <v/>
      </c>
      <c r="BC664" s="59" t="str">
        <f t="shared" si="62"/>
        <v/>
      </c>
      <c r="DQ664" s="65"/>
    </row>
    <row r="665" spans="1:121" x14ac:dyDescent="0.2">
      <c r="A665" s="74">
        <v>656</v>
      </c>
      <c r="B665" s="71"/>
      <c r="C665" s="71"/>
      <c r="D665" s="71"/>
      <c r="E665" s="71"/>
      <c r="F665" s="71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114"/>
      <c r="S665" s="114"/>
      <c r="T665" s="113"/>
      <c r="U665" s="113"/>
      <c r="V665" s="113"/>
      <c r="W665" s="113"/>
      <c r="X665" s="113"/>
      <c r="Y665" s="113"/>
      <c r="AY665" s="59" t="str">
        <f t="shared" si="58"/>
        <v/>
      </c>
      <c r="AZ665" s="59" t="str">
        <f t="shared" si="59"/>
        <v/>
      </c>
      <c r="BA665" s="59" t="str">
        <f t="shared" si="60"/>
        <v/>
      </c>
      <c r="BB665" s="59" t="str">
        <f t="shared" si="61"/>
        <v/>
      </c>
      <c r="BC665" s="59" t="str">
        <f t="shared" si="62"/>
        <v/>
      </c>
      <c r="DQ665" s="65"/>
    </row>
    <row r="666" spans="1:121" x14ac:dyDescent="0.2">
      <c r="A666" s="74">
        <v>657</v>
      </c>
      <c r="B666" s="71"/>
      <c r="C666" s="71"/>
      <c r="D666" s="71"/>
      <c r="E666" s="71"/>
      <c r="F666" s="71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114"/>
      <c r="S666" s="114"/>
      <c r="T666" s="113"/>
      <c r="U666" s="113"/>
      <c r="V666" s="113"/>
      <c r="W666" s="113"/>
      <c r="X666" s="113"/>
      <c r="Y666" s="113"/>
      <c r="AY666" s="59" t="str">
        <f t="shared" si="58"/>
        <v/>
      </c>
      <c r="AZ666" s="59" t="str">
        <f t="shared" si="59"/>
        <v/>
      </c>
      <c r="BA666" s="59" t="str">
        <f t="shared" si="60"/>
        <v/>
      </c>
      <c r="BB666" s="59" t="str">
        <f t="shared" si="61"/>
        <v/>
      </c>
      <c r="BC666" s="59" t="str">
        <f t="shared" si="62"/>
        <v/>
      </c>
      <c r="DQ666" s="65"/>
    </row>
    <row r="667" spans="1:121" x14ac:dyDescent="0.2">
      <c r="A667" s="74">
        <v>658</v>
      </c>
      <c r="B667" s="71"/>
      <c r="C667" s="71"/>
      <c r="D667" s="71"/>
      <c r="E667" s="71"/>
      <c r="F667" s="71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114"/>
      <c r="S667" s="114"/>
      <c r="T667" s="113"/>
      <c r="U667" s="113"/>
      <c r="V667" s="113"/>
      <c r="W667" s="113"/>
      <c r="X667" s="113"/>
      <c r="Y667" s="113"/>
      <c r="AY667" s="59" t="str">
        <f t="shared" si="58"/>
        <v/>
      </c>
      <c r="AZ667" s="59" t="str">
        <f t="shared" si="59"/>
        <v/>
      </c>
      <c r="BA667" s="59" t="str">
        <f t="shared" si="60"/>
        <v/>
      </c>
      <c r="BB667" s="59" t="str">
        <f t="shared" si="61"/>
        <v/>
      </c>
      <c r="BC667" s="59" t="str">
        <f t="shared" si="62"/>
        <v/>
      </c>
      <c r="DQ667" s="65"/>
    </row>
    <row r="668" spans="1:121" x14ac:dyDescent="0.2">
      <c r="A668" s="74">
        <v>659</v>
      </c>
      <c r="B668" s="71"/>
      <c r="C668" s="71"/>
      <c r="D668" s="71"/>
      <c r="E668" s="71"/>
      <c r="F668" s="71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114"/>
      <c r="S668" s="114"/>
      <c r="T668" s="113"/>
      <c r="U668" s="113"/>
      <c r="V668" s="113"/>
      <c r="W668" s="113"/>
      <c r="X668" s="113"/>
      <c r="Y668" s="113"/>
      <c r="AY668" s="59" t="str">
        <f t="shared" si="58"/>
        <v/>
      </c>
      <c r="AZ668" s="59" t="str">
        <f t="shared" si="59"/>
        <v/>
      </c>
      <c r="BA668" s="59" t="str">
        <f t="shared" si="60"/>
        <v/>
      </c>
      <c r="BB668" s="59" t="str">
        <f t="shared" si="61"/>
        <v/>
      </c>
      <c r="BC668" s="59" t="str">
        <f t="shared" si="62"/>
        <v/>
      </c>
      <c r="DQ668" s="65"/>
    </row>
    <row r="669" spans="1:121" x14ac:dyDescent="0.2">
      <c r="A669" s="74">
        <v>660</v>
      </c>
      <c r="B669" s="71"/>
      <c r="C669" s="71"/>
      <c r="D669" s="71"/>
      <c r="E669" s="71"/>
      <c r="F669" s="71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114"/>
      <c r="S669" s="114"/>
      <c r="T669" s="113"/>
      <c r="U669" s="113"/>
      <c r="V669" s="113"/>
      <c r="W669" s="113"/>
      <c r="X669" s="113"/>
      <c r="Y669" s="113"/>
      <c r="AY669" s="59" t="str">
        <f t="shared" si="58"/>
        <v/>
      </c>
      <c r="AZ669" s="59" t="str">
        <f t="shared" si="59"/>
        <v/>
      </c>
      <c r="BA669" s="59" t="str">
        <f t="shared" si="60"/>
        <v/>
      </c>
      <c r="BB669" s="59" t="str">
        <f t="shared" si="61"/>
        <v/>
      </c>
      <c r="BC669" s="59" t="str">
        <f t="shared" si="62"/>
        <v/>
      </c>
      <c r="DQ669" s="65"/>
    </row>
    <row r="670" spans="1:121" x14ac:dyDescent="0.2">
      <c r="A670" s="74">
        <v>661</v>
      </c>
      <c r="B670" s="71"/>
      <c r="C670" s="71"/>
      <c r="D670" s="71"/>
      <c r="E670" s="71"/>
      <c r="F670" s="71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114"/>
      <c r="S670" s="114"/>
      <c r="T670" s="113"/>
      <c r="U670" s="113"/>
      <c r="V670" s="113"/>
      <c r="W670" s="113"/>
      <c r="X670" s="113"/>
      <c r="Y670" s="113"/>
      <c r="AY670" s="59" t="str">
        <f t="shared" si="58"/>
        <v/>
      </c>
      <c r="AZ670" s="59" t="str">
        <f t="shared" si="59"/>
        <v/>
      </c>
      <c r="BA670" s="59" t="str">
        <f t="shared" si="60"/>
        <v/>
      </c>
      <c r="BB670" s="59" t="str">
        <f t="shared" si="61"/>
        <v/>
      </c>
      <c r="BC670" s="59" t="str">
        <f t="shared" si="62"/>
        <v/>
      </c>
      <c r="DQ670" s="65"/>
    </row>
    <row r="671" spans="1:121" x14ac:dyDescent="0.2">
      <c r="A671" s="74">
        <v>662</v>
      </c>
      <c r="B671" s="71"/>
      <c r="C671" s="71"/>
      <c r="D671" s="71"/>
      <c r="E671" s="71"/>
      <c r="F671" s="71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114"/>
      <c r="S671" s="114"/>
      <c r="T671" s="113"/>
      <c r="U671" s="113"/>
      <c r="V671" s="113"/>
      <c r="W671" s="113"/>
      <c r="X671" s="113"/>
      <c r="Y671" s="113"/>
      <c r="AY671" s="59" t="str">
        <f t="shared" si="58"/>
        <v/>
      </c>
      <c r="AZ671" s="59" t="str">
        <f t="shared" si="59"/>
        <v/>
      </c>
      <c r="BA671" s="59" t="str">
        <f t="shared" si="60"/>
        <v/>
      </c>
      <c r="BB671" s="59" t="str">
        <f t="shared" si="61"/>
        <v/>
      </c>
      <c r="BC671" s="59" t="str">
        <f t="shared" si="62"/>
        <v/>
      </c>
      <c r="DQ671" s="65"/>
    </row>
    <row r="672" spans="1:121" x14ac:dyDescent="0.2">
      <c r="A672" s="74">
        <v>663</v>
      </c>
      <c r="B672" s="71"/>
      <c r="C672" s="71"/>
      <c r="D672" s="71"/>
      <c r="E672" s="71"/>
      <c r="F672" s="71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114"/>
      <c r="S672" s="114"/>
      <c r="T672" s="113"/>
      <c r="U672" s="113"/>
      <c r="V672" s="113"/>
      <c r="W672" s="113"/>
      <c r="X672" s="113"/>
      <c r="Y672" s="113"/>
      <c r="AY672" s="59" t="str">
        <f t="shared" si="58"/>
        <v/>
      </c>
      <c r="AZ672" s="59" t="str">
        <f t="shared" si="59"/>
        <v/>
      </c>
      <c r="BA672" s="59" t="str">
        <f t="shared" si="60"/>
        <v/>
      </c>
      <c r="BB672" s="59" t="str">
        <f t="shared" si="61"/>
        <v/>
      </c>
      <c r="BC672" s="59" t="str">
        <f t="shared" si="62"/>
        <v/>
      </c>
      <c r="DQ672" s="65"/>
    </row>
    <row r="673" spans="1:121" x14ac:dyDescent="0.2">
      <c r="A673" s="74">
        <v>664</v>
      </c>
      <c r="B673" s="71"/>
      <c r="C673" s="71"/>
      <c r="D673" s="71"/>
      <c r="E673" s="71"/>
      <c r="F673" s="71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114"/>
      <c r="S673" s="114"/>
      <c r="T673" s="113"/>
      <c r="U673" s="113"/>
      <c r="V673" s="113"/>
      <c r="W673" s="113"/>
      <c r="X673" s="113"/>
      <c r="Y673" s="113"/>
      <c r="AY673" s="59" t="str">
        <f t="shared" si="58"/>
        <v/>
      </c>
      <c r="AZ673" s="59" t="str">
        <f t="shared" si="59"/>
        <v/>
      </c>
      <c r="BA673" s="59" t="str">
        <f t="shared" si="60"/>
        <v/>
      </c>
      <c r="BB673" s="59" t="str">
        <f t="shared" si="61"/>
        <v/>
      </c>
      <c r="BC673" s="59" t="str">
        <f t="shared" si="62"/>
        <v/>
      </c>
      <c r="DQ673" s="65"/>
    </row>
    <row r="674" spans="1:121" x14ac:dyDescent="0.2">
      <c r="A674" s="74">
        <v>665</v>
      </c>
      <c r="B674" s="71"/>
      <c r="C674" s="71"/>
      <c r="D674" s="71"/>
      <c r="E674" s="71"/>
      <c r="F674" s="71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114"/>
      <c r="S674" s="114"/>
      <c r="T674" s="113"/>
      <c r="U674" s="113"/>
      <c r="V674" s="113"/>
      <c r="W674" s="113"/>
      <c r="X674" s="113"/>
      <c r="Y674" s="113"/>
      <c r="AY674" s="59" t="str">
        <f t="shared" si="58"/>
        <v/>
      </c>
      <c r="AZ674" s="59" t="str">
        <f t="shared" si="59"/>
        <v/>
      </c>
      <c r="BA674" s="59" t="str">
        <f t="shared" si="60"/>
        <v/>
      </c>
      <c r="BB674" s="59" t="str">
        <f t="shared" si="61"/>
        <v/>
      </c>
      <c r="BC674" s="59" t="str">
        <f t="shared" si="62"/>
        <v/>
      </c>
      <c r="DQ674" s="65"/>
    </row>
    <row r="675" spans="1:121" x14ac:dyDescent="0.2">
      <c r="A675" s="74">
        <v>666</v>
      </c>
      <c r="B675" s="71"/>
      <c r="C675" s="71"/>
      <c r="D675" s="71"/>
      <c r="E675" s="71"/>
      <c r="F675" s="71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114"/>
      <c r="S675" s="114"/>
      <c r="T675" s="113"/>
      <c r="U675" s="113"/>
      <c r="V675" s="113"/>
      <c r="W675" s="113"/>
      <c r="X675" s="113"/>
      <c r="Y675" s="113"/>
      <c r="AY675" s="59" t="str">
        <f t="shared" si="58"/>
        <v/>
      </c>
      <c r="AZ675" s="59" t="str">
        <f t="shared" si="59"/>
        <v/>
      </c>
      <c r="BA675" s="59" t="str">
        <f t="shared" si="60"/>
        <v/>
      </c>
      <c r="BB675" s="59" t="str">
        <f t="shared" si="61"/>
        <v/>
      </c>
      <c r="BC675" s="59" t="str">
        <f t="shared" si="62"/>
        <v/>
      </c>
      <c r="DQ675" s="65"/>
    </row>
    <row r="676" spans="1:121" x14ac:dyDescent="0.2">
      <c r="A676" s="74">
        <v>667</v>
      </c>
      <c r="B676" s="71"/>
      <c r="C676" s="71"/>
      <c r="D676" s="71"/>
      <c r="E676" s="71"/>
      <c r="F676" s="71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114"/>
      <c r="S676" s="114"/>
      <c r="T676" s="113"/>
      <c r="U676" s="113"/>
      <c r="V676" s="113"/>
      <c r="W676" s="113"/>
      <c r="X676" s="113"/>
      <c r="Y676" s="113"/>
      <c r="AY676" s="59" t="str">
        <f t="shared" si="58"/>
        <v/>
      </c>
      <c r="AZ676" s="59" t="str">
        <f t="shared" si="59"/>
        <v/>
      </c>
      <c r="BA676" s="59" t="str">
        <f t="shared" si="60"/>
        <v/>
      </c>
      <c r="BB676" s="59" t="str">
        <f t="shared" si="61"/>
        <v/>
      </c>
      <c r="BC676" s="59" t="str">
        <f t="shared" si="62"/>
        <v/>
      </c>
      <c r="DQ676" s="65"/>
    </row>
    <row r="677" spans="1:121" x14ac:dyDescent="0.2">
      <c r="A677" s="74">
        <v>668</v>
      </c>
      <c r="B677" s="71"/>
      <c r="C677" s="71"/>
      <c r="D677" s="71"/>
      <c r="E677" s="71"/>
      <c r="F677" s="71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114"/>
      <c r="S677" s="114"/>
      <c r="T677" s="113"/>
      <c r="U677" s="113"/>
      <c r="V677" s="113"/>
      <c r="W677" s="113"/>
      <c r="X677" s="113"/>
      <c r="Y677" s="113"/>
      <c r="AY677" s="59" t="str">
        <f t="shared" si="58"/>
        <v/>
      </c>
      <c r="AZ677" s="59" t="str">
        <f t="shared" si="59"/>
        <v/>
      </c>
      <c r="BA677" s="59" t="str">
        <f t="shared" si="60"/>
        <v/>
      </c>
      <c r="BB677" s="59" t="str">
        <f t="shared" si="61"/>
        <v/>
      </c>
      <c r="BC677" s="59" t="str">
        <f t="shared" si="62"/>
        <v/>
      </c>
      <c r="DQ677" s="65"/>
    </row>
    <row r="678" spans="1:121" x14ac:dyDescent="0.2">
      <c r="A678" s="74">
        <v>669</v>
      </c>
      <c r="B678" s="71"/>
      <c r="C678" s="71"/>
      <c r="D678" s="71"/>
      <c r="E678" s="71"/>
      <c r="F678" s="71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114"/>
      <c r="S678" s="114"/>
      <c r="T678" s="113"/>
      <c r="U678" s="113"/>
      <c r="V678" s="113"/>
      <c r="W678" s="113"/>
      <c r="X678" s="113"/>
      <c r="Y678" s="113"/>
      <c r="AY678" s="59" t="str">
        <f t="shared" si="58"/>
        <v/>
      </c>
      <c r="AZ678" s="59" t="str">
        <f t="shared" si="59"/>
        <v/>
      </c>
      <c r="BA678" s="59" t="str">
        <f t="shared" si="60"/>
        <v/>
      </c>
      <c r="BB678" s="59" t="str">
        <f t="shared" si="61"/>
        <v/>
      </c>
      <c r="BC678" s="59" t="str">
        <f t="shared" si="62"/>
        <v/>
      </c>
      <c r="DQ678" s="65"/>
    </row>
    <row r="679" spans="1:121" x14ac:dyDescent="0.2">
      <c r="A679" s="74">
        <v>670</v>
      </c>
      <c r="B679" s="71"/>
      <c r="C679" s="71"/>
      <c r="D679" s="71"/>
      <c r="E679" s="71"/>
      <c r="F679" s="71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114"/>
      <c r="S679" s="114"/>
      <c r="T679" s="113"/>
      <c r="U679" s="113"/>
      <c r="V679" s="113"/>
      <c r="W679" s="113"/>
      <c r="X679" s="113"/>
      <c r="Y679" s="113"/>
      <c r="AY679" s="59" t="str">
        <f t="shared" si="58"/>
        <v/>
      </c>
      <c r="AZ679" s="59" t="str">
        <f t="shared" si="59"/>
        <v/>
      </c>
      <c r="BA679" s="59" t="str">
        <f t="shared" si="60"/>
        <v/>
      </c>
      <c r="BB679" s="59" t="str">
        <f t="shared" si="61"/>
        <v/>
      </c>
      <c r="BC679" s="59" t="str">
        <f t="shared" si="62"/>
        <v/>
      </c>
      <c r="DQ679" s="65"/>
    </row>
    <row r="680" spans="1:121" x14ac:dyDescent="0.2">
      <c r="A680" s="74">
        <v>671</v>
      </c>
      <c r="B680" s="71"/>
      <c r="C680" s="71"/>
      <c r="D680" s="71"/>
      <c r="E680" s="71"/>
      <c r="F680" s="71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114"/>
      <c r="S680" s="114"/>
      <c r="T680" s="113"/>
      <c r="U680" s="113"/>
      <c r="V680" s="113"/>
      <c r="W680" s="113"/>
      <c r="X680" s="113"/>
      <c r="Y680" s="113"/>
      <c r="AY680" s="59" t="str">
        <f t="shared" si="58"/>
        <v/>
      </c>
      <c r="AZ680" s="59" t="str">
        <f t="shared" si="59"/>
        <v/>
      </c>
      <c r="BA680" s="59" t="str">
        <f t="shared" si="60"/>
        <v/>
      </c>
      <c r="BB680" s="59" t="str">
        <f t="shared" si="61"/>
        <v/>
      </c>
      <c r="BC680" s="59" t="str">
        <f t="shared" si="62"/>
        <v/>
      </c>
      <c r="DQ680" s="65"/>
    </row>
    <row r="681" spans="1:121" x14ac:dyDescent="0.2">
      <c r="A681" s="74">
        <v>672</v>
      </c>
      <c r="B681" s="71"/>
      <c r="C681" s="71"/>
      <c r="D681" s="71"/>
      <c r="E681" s="71"/>
      <c r="F681" s="71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114"/>
      <c r="S681" s="114"/>
      <c r="T681" s="113"/>
      <c r="U681" s="113"/>
      <c r="V681" s="113"/>
      <c r="W681" s="113"/>
      <c r="X681" s="113"/>
      <c r="Y681" s="113"/>
      <c r="AY681" s="59" t="str">
        <f t="shared" si="58"/>
        <v/>
      </c>
      <c r="AZ681" s="59" t="str">
        <f t="shared" si="59"/>
        <v/>
      </c>
      <c r="BA681" s="59" t="str">
        <f t="shared" si="60"/>
        <v/>
      </c>
      <c r="BB681" s="59" t="str">
        <f t="shared" si="61"/>
        <v/>
      </c>
      <c r="BC681" s="59" t="str">
        <f t="shared" si="62"/>
        <v/>
      </c>
      <c r="DQ681" s="65"/>
    </row>
    <row r="682" spans="1:121" x14ac:dyDescent="0.2">
      <c r="A682" s="74">
        <v>673</v>
      </c>
      <c r="B682" s="71"/>
      <c r="C682" s="71"/>
      <c r="D682" s="71"/>
      <c r="E682" s="71"/>
      <c r="F682" s="71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114"/>
      <c r="S682" s="114"/>
      <c r="T682" s="113"/>
      <c r="U682" s="113"/>
      <c r="V682" s="113"/>
      <c r="W682" s="113"/>
      <c r="X682" s="113"/>
      <c r="Y682" s="113"/>
      <c r="AY682" s="59" t="str">
        <f t="shared" si="58"/>
        <v/>
      </c>
      <c r="AZ682" s="59" t="str">
        <f t="shared" si="59"/>
        <v/>
      </c>
      <c r="BA682" s="59" t="str">
        <f t="shared" si="60"/>
        <v/>
      </c>
      <c r="BB682" s="59" t="str">
        <f t="shared" si="61"/>
        <v/>
      </c>
      <c r="BC682" s="59" t="str">
        <f t="shared" si="62"/>
        <v/>
      </c>
      <c r="DQ682" s="65"/>
    </row>
    <row r="683" spans="1:121" x14ac:dyDescent="0.2">
      <c r="A683" s="74">
        <v>674</v>
      </c>
      <c r="B683" s="71"/>
      <c r="C683" s="71"/>
      <c r="D683" s="71"/>
      <c r="E683" s="71"/>
      <c r="F683" s="71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114"/>
      <c r="S683" s="114"/>
      <c r="T683" s="113"/>
      <c r="U683" s="113"/>
      <c r="V683" s="113"/>
      <c r="W683" s="113"/>
      <c r="X683" s="113"/>
      <c r="Y683" s="113"/>
      <c r="AY683" s="59" t="str">
        <f t="shared" si="58"/>
        <v/>
      </c>
      <c r="AZ683" s="59" t="str">
        <f t="shared" si="59"/>
        <v/>
      </c>
      <c r="BA683" s="59" t="str">
        <f t="shared" si="60"/>
        <v/>
      </c>
      <c r="BB683" s="59" t="str">
        <f t="shared" si="61"/>
        <v/>
      </c>
      <c r="BC683" s="59" t="str">
        <f t="shared" si="62"/>
        <v/>
      </c>
      <c r="DQ683" s="65"/>
    </row>
    <row r="684" spans="1:121" x14ac:dyDescent="0.2">
      <c r="A684" s="74">
        <v>675</v>
      </c>
      <c r="B684" s="71"/>
      <c r="C684" s="71"/>
      <c r="D684" s="71"/>
      <c r="E684" s="71"/>
      <c r="F684" s="71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114"/>
      <c r="S684" s="114"/>
      <c r="T684" s="113"/>
      <c r="U684" s="113"/>
      <c r="V684" s="113"/>
      <c r="W684" s="113"/>
      <c r="X684" s="113"/>
      <c r="Y684" s="113"/>
      <c r="AY684" s="59" t="str">
        <f t="shared" si="58"/>
        <v/>
      </c>
      <c r="AZ684" s="59" t="str">
        <f t="shared" si="59"/>
        <v/>
      </c>
      <c r="BA684" s="59" t="str">
        <f t="shared" si="60"/>
        <v/>
      </c>
      <c r="BB684" s="59" t="str">
        <f t="shared" si="61"/>
        <v/>
      </c>
      <c r="BC684" s="59" t="str">
        <f t="shared" si="62"/>
        <v/>
      </c>
      <c r="DQ684" s="65"/>
    </row>
    <row r="685" spans="1:121" x14ac:dyDescent="0.2">
      <c r="A685" s="74">
        <v>676</v>
      </c>
      <c r="B685" s="71"/>
      <c r="C685" s="71"/>
      <c r="D685" s="71"/>
      <c r="E685" s="71"/>
      <c r="F685" s="71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114"/>
      <c r="S685" s="114"/>
      <c r="T685" s="113"/>
      <c r="U685" s="113"/>
      <c r="V685" s="113"/>
      <c r="W685" s="113"/>
      <c r="X685" s="113"/>
      <c r="Y685" s="113"/>
      <c r="AY685" s="59" t="str">
        <f t="shared" si="58"/>
        <v/>
      </c>
      <c r="AZ685" s="59" t="str">
        <f t="shared" si="59"/>
        <v/>
      </c>
      <c r="BA685" s="59" t="str">
        <f t="shared" si="60"/>
        <v/>
      </c>
      <c r="BB685" s="59" t="str">
        <f t="shared" si="61"/>
        <v/>
      </c>
      <c r="BC685" s="59" t="str">
        <f t="shared" si="62"/>
        <v/>
      </c>
      <c r="DQ685" s="65"/>
    </row>
    <row r="686" spans="1:121" x14ac:dyDescent="0.2">
      <c r="A686" s="74">
        <v>677</v>
      </c>
      <c r="B686" s="71"/>
      <c r="C686" s="71"/>
      <c r="D686" s="71"/>
      <c r="E686" s="71"/>
      <c r="F686" s="71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114"/>
      <c r="S686" s="114"/>
      <c r="T686" s="113"/>
      <c r="U686" s="113"/>
      <c r="V686" s="113"/>
      <c r="W686" s="113"/>
      <c r="X686" s="113"/>
      <c r="Y686" s="113"/>
      <c r="AY686" s="59" t="str">
        <f t="shared" si="58"/>
        <v/>
      </c>
      <c r="AZ686" s="59" t="str">
        <f t="shared" si="59"/>
        <v/>
      </c>
      <c r="BA686" s="59" t="str">
        <f t="shared" si="60"/>
        <v/>
      </c>
      <c r="BB686" s="59" t="str">
        <f t="shared" si="61"/>
        <v/>
      </c>
      <c r="BC686" s="59" t="str">
        <f t="shared" si="62"/>
        <v/>
      </c>
      <c r="DQ686" s="65"/>
    </row>
    <row r="687" spans="1:121" x14ac:dyDescent="0.2">
      <c r="A687" s="74">
        <v>678</v>
      </c>
      <c r="B687" s="71"/>
      <c r="C687" s="71"/>
      <c r="D687" s="71"/>
      <c r="E687" s="71"/>
      <c r="F687" s="71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114"/>
      <c r="S687" s="114"/>
      <c r="T687" s="113"/>
      <c r="U687" s="113"/>
      <c r="V687" s="113"/>
      <c r="W687" s="113"/>
      <c r="X687" s="113"/>
      <c r="Y687" s="113"/>
      <c r="AY687" s="59" t="str">
        <f t="shared" si="58"/>
        <v/>
      </c>
      <c r="AZ687" s="59" t="str">
        <f t="shared" si="59"/>
        <v/>
      </c>
      <c r="BA687" s="59" t="str">
        <f t="shared" si="60"/>
        <v/>
      </c>
      <c r="BB687" s="59" t="str">
        <f t="shared" si="61"/>
        <v/>
      </c>
      <c r="BC687" s="59" t="str">
        <f t="shared" si="62"/>
        <v/>
      </c>
      <c r="DQ687" s="65"/>
    </row>
    <row r="688" spans="1:121" x14ac:dyDescent="0.2">
      <c r="A688" s="74">
        <v>679</v>
      </c>
      <c r="B688" s="71"/>
      <c r="C688" s="71"/>
      <c r="D688" s="71"/>
      <c r="E688" s="71"/>
      <c r="F688" s="71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114"/>
      <c r="S688" s="114"/>
      <c r="T688" s="113"/>
      <c r="U688" s="113"/>
      <c r="V688" s="113"/>
      <c r="W688" s="113"/>
      <c r="X688" s="113"/>
      <c r="Y688" s="113"/>
      <c r="AY688" s="59" t="str">
        <f t="shared" si="58"/>
        <v/>
      </c>
      <c r="AZ688" s="59" t="str">
        <f t="shared" si="59"/>
        <v/>
      </c>
      <c r="BA688" s="59" t="str">
        <f t="shared" si="60"/>
        <v/>
      </c>
      <c r="BB688" s="59" t="str">
        <f t="shared" si="61"/>
        <v/>
      </c>
      <c r="BC688" s="59" t="str">
        <f t="shared" si="62"/>
        <v/>
      </c>
      <c r="DQ688" s="65"/>
    </row>
    <row r="689" spans="1:121" x14ac:dyDescent="0.2">
      <c r="A689" s="74">
        <v>680</v>
      </c>
      <c r="B689" s="71"/>
      <c r="C689" s="71"/>
      <c r="D689" s="71"/>
      <c r="E689" s="71"/>
      <c r="F689" s="71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114"/>
      <c r="S689" s="114"/>
      <c r="T689" s="113"/>
      <c r="U689" s="113"/>
      <c r="V689" s="113"/>
      <c r="W689" s="113"/>
      <c r="X689" s="113"/>
      <c r="Y689" s="113"/>
      <c r="AY689" s="59" t="str">
        <f t="shared" si="58"/>
        <v/>
      </c>
      <c r="AZ689" s="59" t="str">
        <f t="shared" si="59"/>
        <v/>
      </c>
      <c r="BA689" s="59" t="str">
        <f t="shared" si="60"/>
        <v/>
      </c>
      <c r="BB689" s="59" t="str">
        <f t="shared" si="61"/>
        <v/>
      </c>
      <c r="BC689" s="59" t="str">
        <f t="shared" si="62"/>
        <v/>
      </c>
      <c r="DQ689" s="65"/>
    </row>
    <row r="690" spans="1:121" x14ac:dyDescent="0.2">
      <c r="A690" s="74">
        <v>681</v>
      </c>
      <c r="B690" s="71"/>
      <c r="C690" s="71"/>
      <c r="D690" s="71"/>
      <c r="E690" s="71"/>
      <c r="F690" s="71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114"/>
      <c r="S690" s="114"/>
      <c r="T690" s="113"/>
      <c r="U690" s="113"/>
      <c r="V690" s="113"/>
      <c r="W690" s="113"/>
      <c r="X690" s="113"/>
      <c r="Y690" s="113"/>
      <c r="AY690" s="59" t="str">
        <f t="shared" si="58"/>
        <v/>
      </c>
      <c r="AZ690" s="59" t="str">
        <f t="shared" si="59"/>
        <v/>
      </c>
      <c r="BA690" s="59" t="str">
        <f t="shared" si="60"/>
        <v/>
      </c>
      <c r="BB690" s="59" t="str">
        <f t="shared" si="61"/>
        <v/>
      </c>
      <c r="BC690" s="59" t="str">
        <f t="shared" si="62"/>
        <v/>
      </c>
      <c r="DQ690" s="65"/>
    </row>
    <row r="691" spans="1:121" x14ac:dyDescent="0.2">
      <c r="A691" s="74">
        <v>682</v>
      </c>
      <c r="B691" s="71"/>
      <c r="C691" s="71"/>
      <c r="D691" s="71"/>
      <c r="E691" s="71"/>
      <c r="F691" s="71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114"/>
      <c r="S691" s="114"/>
      <c r="T691" s="113"/>
      <c r="U691" s="113"/>
      <c r="V691" s="113"/>
      <c r="W691" s="113"/>
      <c r="X691" s="113"/>
      <c r="Y691" s="113"/>
      <c r="AY691" s="59" t="str">
        <f t="shared" si="58"/>
        <v/>
      </c>
      <c r="AZ691" s="59" t="str">
        <f t="shared" si="59"/>
        <v/>
      </c>
      <c r="BA691" s="59" t="str">
        <f t="shared" si="60"/>
        <v/>
      </c>
      <c r="BB691" s="59" t="str">
        <f t="shared" si="61"/>
        <v/>
      </c>
      <c r="BC691" s="59" t="str">
        <f t="shared" si="62"/>
        <v/>
      </c>
      <c r="DQ691" s="65"/>
    </row>
    <row r="692" spans="1:121" x14ac:dyDescent="0.2">
      <c r="A692" s="74">
        <v>683</v>
      </c>
      <c r="B692" s="71"/>
      <c r="C692" s="71"/>
      <c r="D692" s="71"/>
      <c r="E692" s="71"/>
      <c r="F692" s="71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114"/>
      <c r="S692" s="114"/>
      <c r="T692" s="113"/>
      <c r="U692" s="113"/>
      <c r="V692" s="113"/>
      <c r="W692" s="113"/>
      <c r="X692" s="113"/>
      <c r="Y692" s="113"/>
      <c r="AY692" s="59" t="str">
        <f t="shared" si="58"/>
        <v/>
      </c>
      <c r="AZ692" s="59" t="str">
        <f t="shared" si="59"/>
        <v/>
      </c>
      <c r="BA692" s="59" t="str">
        <f t="shared" si="60"/>
        <v/>
      </c>
      <c r="BB692" s="59" t="str">
        <f t="shared" si="61"/>
        <v/>
      </c>
      <c r="BC692" s="59" t="str">
        <f t="shared" si="62"/>
        <v/>
      </c>
      <c r="DQ692" s="65"/>
    </row>
    <row r="693" spans="1:121" x14ac:dyDescent="0.2">
      <c r="A693" s="74">
        <v>684</v>
      </c>
      <c r="B693" s="71"/>
      <c r="C693" s="71"/>
      <c r="D693" s="71"/>
      <c r="E693" s="71"/>
      <c r="F693" s="71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114"/>
      <c r="S693" s="114"/>
      <c r="T693" s="113"/>
      <c r="U693" s="113"/>
      <c r="V693" s="113"/>
      <c r="W693" s="113"/>
      <c r="X693" s="113"/>
      <c r="Y693" s="113"/>
      <c r="AY693" s="59" t="str">
        <f t="shared" si="58"/>
        <v/>
      </c>
      <c r="AZ693" s="59" t="str">
        <f t="shared" si="59"/>
        <v/>
      </c>
      <c r="BA693" s="59" t="str">
        <f t="shared" si="60"/>
        <v/>
      </c>
      <c r="BB693" s="59" t="str">
        <f t="shared" si="61"/>
        <v/>
      </c>
      <c r="BC693" s="59" t="str">
        <f t="shared" si="62"/>
        <v/>
      </c>
      <c r="DQ693" s="65"/>
    </row>
    <row r="694" spans="1:121" x14ac:dyDescent="0.2">
      <c r="A694" s="74">
        <v>685</v>
      </c>
      <c r="B694" s="71"/>
      <c r="C694" s="71"/>
      <c r="D694" s="71"/>
      <c r="E694" s="71"/>
      <c r="F694" s="71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114"/>
      <c r="S694" s="114"/>
      <c r="T694" s="113"/>
      <c r="U694" s="113"/>
      <c r="V694" s="113"/>
      <c r="W694" s="113"/>
      <c r="X694" s="113"/>
      <c r="Y694" s="113"/>
      <c r="AY694" s="59" t="str">
        <f t="shared" si="58"/>
        <v/>
      </c>
      <c r="AZ694" s="59" t="str">
        <f t="shared" si="59"/>
        <v/>
      </c>
      <c r="BA694" s="59" t="str">
        <f t="shared" si="60"/>
        <v/>
      </c>
      <c r="BB694" s="59" t="str">
        <f t="shared" si="61"/>
        <v/>
      </c>
      <c r="BC694" s="59" t="str">
        <f t="shared" si="62"/>
        <v/>
      </c>
      <c r="DQ694" s="65"/>
    </row>
    <row r="695" spans="1:121" x14ac:dyDescent="0.2">
      <c r="A695" s="74">
        <v>686</v>
      </c>
      <c r="B695" s="71"/>
      <c r="C695" s="71"/>
      <c r="D695" s="71"/>
      <c r="E695" s="71"/>
      <c r="F695" s="71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114"/>
      <c r="S695" s="114"/>
      <c r="T695" s="113"/>
      <c r="U695" s="113"/>
      <c r="V695" s="113"/>
      <c r="W695" s="113"/>
      <c r="X695" s="113"/>
      <c r="Y695" s="113"/>
      <c r="AY695" s="59" t="str">
        <f t="shared" si="58"/>
        <v/>
      </c>
      <c r="AZ695" s="59" t="str">
        <f t="shared" si="59"/>
        <v/>
      </c>
      <c r="BA695" s="59" t="str">
        <f t="shared" si="60"/>
        <v/>
      </c>
      <c r="BB695" s="59" t="str">
        <f t="shared" si="61"/>
        <v/>
      </c>
      <c r="BC695" s="59" t="str">
        <f t="shared" si="62"/>
        <v/>
      </c>
      <c r="DQ695" s="65"/>
    </row>
    <row r="696" spans="1:121" x14ac:dyDescent="0.2">
      <c r="A696" s="74">
        <v>687</v>
      </c>
      <c r="B696" s="71"/>
      <c r="C696" s="71"/>
      <c r="D696" s="71"/>
      <c r="E696" s="71"/>
      <c r="F696" s="71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114"/>
      <c r="S696" s="114"/>
      <c r="T696" s="113"/>
      <c r="U696" s="113"/>
      <c r="V696" s="113"/>
      <c r="W696" s="113"/>
      <c r="X696" s="113"/>
      <c r="Y696" s="113"/>
      <c r="AY696" s="59" t="str">
        <f t="shared" si="58"/>
        <v/>
      </c>
      <c r="AZ696" s="59" t="str">
        <f t="shared" si="59"/>
        <v/>
      </c>
      <c r="BA696" s="59" t="str">
        <f t="shared" si="60"/>
        <v/>
      </c>
      <c r="BB696" s="59" t="str">
        <f t="shared" si="61"/>
        <v/>
      </c>
      <c r="BC696" s="59" t="str">
        <f t="shared" si="62"/>
        <v/>
      </c>
      <c r="DQ696" s="65"/>
    </row>
    <row r="697" spans="1:121" x14ac:dyDescent="0.2">
      <c r="A697" s="74">
        <v>688</v>
      </c>
      <c r="B697" s="71"/>
      <c r="C697" s="71"/>
      <c r="D697" s="71"/>
      <c r="E697" s="71"/>
      <c r="F697" s="71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114"/>
      <c r="S697" s="114"/>
      <c r="T697" s="113"/>
      <c r="U697" s="113"/>
      <c r="V697" s="113"/>
      <c r="W697" s="113"/>
      <c r="X697" s="113"/>
      <c r="Y697" s="113"/>
      <c r="AY697" s="59" t="str">
        <f t="shared" si="58"/>
        <v/>
      </c>
      <c r="AZ697" s="59" t="str">
        <f t="shared" si="59"/>
        <v/>
      </c>
      <c r="BA697" s="59" t="str">
        <f t="shared" si="60"/>
        <v/>
      </c>
      <c r="BB697" s="59" t="str">
        <f t="shared" si="61"/>
        <v/>
      </c>
      <c r="BC697" s="59" t="str">
        <f t="shared" si="62"/>
        <v/>
      </c>
      <c r="DQ697" s="65"/>
    </row>
    <row r="698" spans="1:121" x14ac:dyDescent="0.2">
      <c r="A698" s="74">
        <v>689</v>
      </c>
      <c r="B698" s="71"/>
      <c r="C698" s="71"/>
      <c r="D698" s="71"/>
      <c r="E698" s="71"/>
      <c r="F698" s="71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114"/>
      <c r="S698" s="114"/>
      <c r="T698" s="113"/>
      <c r="U698" s="113"/>
      <c r="V698" s="113"/>
      <c r="W698" s="113"/>
      <c r="X698" s="113"/>
      <c r="Y698" s="113"/>
      <c r="AY698" s="59" t="str">
        <f t="shared" si="58"/>
        <v/>
      </c>
      <c r="AZ698" s="59" t="str">
        <f t="shared" si="59"/>
        <v/>
      </c>
      <c r="BA698" s="59" t="str">
        <f t="shared" si="60"/>
        <v/>
      </c>
      <c r="BB698" s="59" t="str">
        <f t="shared" si="61"/>
        <v/>
      </c>
      <c r="BC698" s="59" t="str">
        <f t="shared" si="62"/>
        <v/>
      </c>
      <c r="DQ698" s="65"/>
    </row>
    <row r="699" spans="1:121" x14ac:dyDescent="0.2">
      <c r="A699" s="74">
        <v>690</v>
      </c>
      <c r="B699" s="71"/>
      <c r="C699" s="71"/>
      <c r="D699" s="71"/>
      <c r="E699" s="71"/>
      <c r="F699" s="71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114"/>
      <c r="S699" s="114"/>
      <c r="T699" s="113"/>
      <c r="U699" s="113"/>
      <c r="V699" s="113"/>
      <c r="W699" s="113"/>
      <c r="X699" s="113"/>
      <c r="Y699" s="113"/>
      <c r="AY699" s="59" t="str">
        <f t="shared" si="58"/>
        <v/>
      </c>
      <c r="AZ699" s="59" t="str">
        <f t="shared" si="59"/>
        <v/>
      </c>
      <c r="BA699" s="59" t="str">
        <f t="shared" si="60"/>
        <v/>
      </c>
      <c r="BB699" s="59" t="str">
        <f t="shared" si="61"/>
        <v/>
      </c>
      <c r="BC699" s="59" t="str">
        <f t="shared" si="62"/>
        <v/>
      </c>
      <c r="DQ699" s="65"/>
    </row>
    <row r="700" spans="1:121" x14ac:dyDescent="0.2">
      <c r="A700" s="74">
        <v>691</v>
      </c>
      <c r="B700" s="71"/>
      <c r="C700" s="71"/>
      <c r="D700" s="71"/>
      <c r="E700" s="71"/>
      <c r="F700" s="71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114"/>
      <c r="S700" s="114"/>
      <c r="T700" s="113"/>
      <c r="U700" s="113"/>
      <c r="V700" s="113"/>
      <c r="W700" s="113"/>
      <c r="X700" s="113"/>
      <c r="Y700" s="113"/>
      <c r="AY700" s="59" t="str">
        <f t="shared" si="58"/>
        <v/>
      </c>
      <c r="AZ700" s="59" t="str">
        <f t="shared" si="59"/>
        <v/>
      </c>
      <c r="BA700" s="59" t="str">
        <f t="shared" si="60"/>
        <v/>
      </c>
      <c r="BB700" s="59" t="str">
        <f t="shared" si="61"/>
        <v/>
      </c>
      <c r="BC700" s="59" t="str">
        <f t="shared" si="62"/>
        <v/>
      </c>
      <c r="DQ700" s="65"/>
    </row>
    <row r="701" spans="1:121" x14ac:dyDescent="0.2">
      <c r="A701" s="74">
        <v>692</v>
      </c>
      <c r="B701" s="71"/>
      <c r="C701" s="71"/>
      <c r="D701" s="71"/>
      <c r="E701" s="71"/>
      <c r="F701" s="71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114"/>
      <c r="S701" s="114"/>
      <c r="T701" s="113"/>
      <c r="U701" s="113"/>
      <c r="V701" s="113"/>
      <c r="W701" s="113"/>
      <c r="X701" s="113"/>
      <c r="Y701" s="113"/>
      <c r="AY701" s="59" t="str">
        <f t="shared" si="58"/>
        <v/>
      </c>
      <c r="AZ701" s="59" t="str">
        <f t="shared" si="59"/>
        <v/>
      </c>
      <c r="BA701" s="59" t="str">
        <f t="shared" si="60"/>
        <v/>
      </c>
      <c r="BB701" s="59" t="str">
        <f t="shared" si="61"/>
        <v/>
      </c>
      <c r="BC701" s="59" t="str">
        <f t="shared" si="62"/>
        <v/>
      </c>
      <c r="DQ701" s="65"/>
    </row>
    <row r="702" spans="1:121" x14ac:dyDescent="0.2">
      <c r="A702" s="74">
        <v>693</v>
      </c>
      <c r="B702" s="71"/>
      <c r="C702" s="71"/>
      <c r="D702" s="71"/>
      <c r="E702" s="71"/>
      <c r="F702" s="71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114"/>
      <c r="S702" s="114"/>
      <c r="T702" s="113"/>
      <c r="U702" s="113"/>
      <c r="V702" s="113"/>
      <c r="W702" s="113"/>
      <c r="X702" s="113"/>
      <c r="Y702" s="113"/>
      <c r="AY702" s="59" t="str">
        <f t="shared" si="58"/>
        <v/>
      </c>
      <c r="AZ702" s="59" t="str">
        <f t="shared" si="59"/>
        <v/>
      </c>
      <c r="BA702" s="59" t="str">
        <f t="shared" si="60"/>
        <v/>
      </c>
      <c r="BB702" s="59" t="str">
        <f t="shared" si="61"/>
        <v/>
      </c>
      <c r="BC702" s="59" t="str">
        <f t="shared" si="62"/>
        <v/>
      </c>
      <c r="DQ702" s="65"/>
    </row>
    <row r="703" spans="1:121" x14ac:dyDescent="0.2">
      <c r="A703" s="74">
        <v>694</v>
      </c>
      <c r="B703" s="71"/>
      <c r="C703" s="71"/>
      <c r="D703" s="71"/>
      <c r="E703" s="71"/>
      <c r="F703" s="71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114"/>
      <c r="S703" s="114"/>
      <c r="T703" s="113"/>
      <c r="U703" s="113"/>
      <c r="V703" s="113"/>
      <c r="W703" s="113"/>
      <c r="X703" s="113"/>
      <c r="Y703" s="113"/>
      <c r="AY703" s="59" t="str">
        <f t="shared" si="58"/>
        <v/>
      </c>
      <c r="AZ703" s="59" t="str">
        <f t="shared" si="59"/>
        <v/>
      </c>
      <c r="BA703" s="59" t="str">
        <f t="shared" si="60"/>
        <v/>
      </c>
      <c r="BB703" s="59" t="str">
        <f t="shared" si="61"/>
        <v/>
      </c>
      <c r="BC703" s="59" t="str">
        <f t="shared" si="62"/>
        <v/>
      </c>
      <c r="DQ703" s="65"/>
    </row>
    <row r="704" spans="1:121" x14ac:dyDescent="0.2">
      <c r="A704" s="74">
        <v>695</v>
      </c>
      <c r="B704" s="71"/>
      <c r="C704" s="71"/>
      <c r="D704" s="71"/>
      <c r="E704" s="71"/>
      <c r="F704" s="71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114"/>
      <c r="S704" s="114"/>
      <c r="T704" s="113"/>
      <c r="U704" s="113"/>
      <c r="V704" s="113"/>
      <c r="W704" s="113"/>
      <c r="X704" s="113"/>
      <c r="Y704" s="113"/>
      <c r="AY704" s="59" t="str">
        <f t="shared" si="58"/>
        <v/>
      </c>
      <c r="AZ704" s="59" t="str">
        <f t="shared" si="59"/>
        <v/>
      </c>
      <c r="BA704" s="59" t="str">
        <f t="shared" si="60"/>
        <v/>
      </c>
      <c r="BB704" s="59" t="str">
        <f t="shared" si="61"/>
        <v/>
      </c>
      <c r="BC704" s="59" t="str">
        <f t="shared" si="62"/>
        <v/>
      </c>
      <c r="DQ704" s="65"/>
    </row>
    <row r="705" spans="1:121" x14ac:dyDescent="0.2">
      <c r="A705" s="74">
        <v>696</v>
      </c>
      <c r="B705" s="71"/>
      <c r="C705" s="71"/>
      <c r="D705" s="71"/>
      <c r="E705" s="71"/>
      <c r="F705" s="71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114"/>
      <c r="S705" s="114"/>
      <c r="T705" s="113"/>
      <c r="U705" s="113"/>
      <c r="V705" s="113"/>
      <c r="W705" s="113"/>
      <c r="X705" s="113"/>
      <c r="Y705" s="113"/>
      <c r="AY705" s="59" t="str">
        <f t="shared" si="58"/>
        <v/>
      </c>
      <c r="AZ705" s="59" t="str">
        <f t="shared" si="59"/>
        <v/>
      </c>
      <c r="BA705" s="59" t="str">
        <f t="shared" si="60"/>
        <v/>
      </c>
      <c r="BB705" s="59" t="str">
        <f t="shared" si="61"/>
        <v/>
      </c>
      <c r="BC705" s="59" t="str">
        <f t="shared" si="62"/>
        <v/>
      </c>
      <c r="DQ705" s="65"/>
    </row>
    <row r="706" spans="1:121" x14ac:dyDescent="0.2">
      <c r="A706" s="74">
        <v>697</v>
      </c>
      <c r="B706" s="71"/>
      <c r="C706" s="71"/>
      <c r="D706" s="71"/>
      <c r="E706" s="71"/>
      <c r="F706" s="71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114"/>
      <c r="S706" s="114"/>
      <c r="T706" s="113"/>
      <c r="U706" s="113"/>
      <c r="V706" s="113"/>
      <c r="W706" s="113"/>
      <c r="X706" s="113"/>
      <c r="Y706" s="113"/>
      <c r="AY706" s="59" t="str">
        <f t="shared" si="58"/>
        <v/>
      </c>
      <c r="AZ706" s="59" t="str">
        <f t="shared" si="59"/>
        <v/>
      </c>
      <c r="BA706" s="59" t="str">
        <f t="shared" si="60"/>
        <v/>
      </c>
      <c r="BB706" s="59" t="str">
        <f t="shared" si="61"/>
        <v/>
      </c>
      <c r="BC706" s="59" t="str">
        <f t="shared" si="62"/>
        <v/>
      </c>
      <c r="DQ706" s="65"/>
    </row>
    <row r="707" spans="1:121" x14ac:dyDescent="0.2">
      <c r="A707" s="74">
        <v>698</v>
      </c>
      <c r="B707" s="71"/>
      <c r="C707" s="71"/>
      <c r="D707" s="71"/>
      <c r="E707" s="71"/>
      <c r="F707" s="71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114"/>
      <c r="S707" s="114"/>
      <c r="T707" s="113"/>
      <c r="U707" s="113"/>
      <c r="V707" s="113"/>
      <c r="W707" s="113"/>
      <c r="X707" s="113"/>
      <c r="Y707" s="113"/>
      <c r="AY707" s="59" t="str">
        <f t="shared" si="58"/>
        <v/>
      </c>
      <c r="AZ707" s="59" t="str">
        <f t="shared" si="59"/>
        <v/>
      </c>
      <c r="BA707" s="59" t="str">
        <f t="shared" si="60"/>
        <v/>
      </c>
      <c r="BB707" s="59" t="str">
        <f t="shared" si="61"/>
        <v/>
      </c>
      <c r="BC707" s="59" t="str">
        <f t="shared" si="62"/>
        <v/>
      </c>
      <c r="DQ707" s="65"/>
    </row>
    <row r="708" spans="1:121" x14ac:dyDescent="0.2">
      <c r="A708" s="74">
        <v>699</v>
      </c>
      <c r="B708" s="71"/>
      <c r="C708" s="71"/>
      <c r="D708" s="71"/>
      <c r="E708" s="71"/>
      <c r="F708" s="71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114"/>
      <c r="S708" s="114"/>
      <c r="T708" s="113"/>
      <c r="U708" s="113"/>
      <c r="V708" s="113"/>
      <c r="W708" s="113"/>
      <c r="X708" s="113"/>
      <c r="Y708" s="113"/>
      <c r="AY708" s="59" t="str">
        <f t="shared" si="58"/>
        <v/>
      </c>
      <c r="AZ708" s="59" t="str">
        <f t="shared" si="59"/>
        <v/>
      </c>
      <c r="BA708" s="59" t="str">
        <f t="shared" si="60"/>
        <v/>
      </c>
      <c r="BB708" s="59" t="str">
        <f t="shared" si="61"/>
        <v/>
      </c>
      <c r="BC708" s="59" t="str">
        <f t="shared" si="62"/>
        <v/>
      </c>
      <c r="DQ708" s="65"/>
    </row>
    <row r="709" spans="1:121" x14ac:dyDescent="0.2">
      <c r="A709" s="74">
        <v>700</v>
      </c>
      <c r="B709" s="71"/>
      <c r="C709" s="71"/>
      <c r="D709" s="71"/>
      <c r="E709" s="71"/>
      <c r="F709" s="71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114"/>
      <c r="S709" s="114"/>
      <c r="T709" s="113"/>
      <c r="U709" s="113"/>
      <c r="V709" s="113"/>
      <c r="W709" s="113"/>
      <c r="X709" s="113"/>
      <c r="Y709" s="113"/>
      <c r="AY709" s="59" t="str">
        <f t="shared" si="58"/>
        <v/>
      </c>
      <c r="AZ709" s="59" t="str">
        <f t="shared" si="59"/>
        <v/>
      </c>
      <c r="BA709" s="59" t="str">
        <f t="shared" si="60"/>
        <v/>
      </c>
      <c r="BB709" s="59" t="str">
        <f t="shared" si="61"/>
        <v/>
      </c>
      <c r="BC709" s="59" t="str">
        <f t="shared" si="62"/>
        <v/>
      </c>
      <c r="DQ709" s="65"/>
    </row>
    <row r="710" spans="1:121" x14ac:dyDescent="0.2">
      <c r="A710" s="74">
        <v>701</v>
      </c>
      <c r="B710" s="71"/>
      <c r="C710" s="71"/>
      <c r="D710" s="71"/>
      <c r="E710" s="71"/>
      <c r="F710" s="71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114"/>
      <c r="S710" s="114"/>
      <c r="T710" s="113"/>
      <c r="U710" s="113"/>
      <c r="V710" s="113"/>
      <c r="W710" s="113"/>
      <c r="X710" s="113"/>
      <c r="Y710" s="113"/>
      <c r="AY710" s="59" t="str">
        <f t="shared" si="58"/>
        <v/>
      </c>
      <c r="AZ710" s="59" t="str">
        <f t="shared" si="59"/>
        <v/>
      </c>
      <c r="BA710" s="59" t="str">
        <f t="shared" si="60"/>
        <v/>
      </c>
      <c r="BB710" s="59" t="str">
        <f t="shared" si="61"/>
        <v/>
      </c>
      <c r="BC710" s="59" t="str">
        <f t="shared" si="62"/>
        <v/>
      </c>
      <c r="DQ710" s="65"/>
    </row>
    <row r="711" spans="1:121" x14ac:dyDescent="0.2">
      <c r="A711" s="74">
        <v>702</v>
      </c>
      <c r="B711" s="71"/>
      <c r="C711" s="71"/>
      <c r="D711" s="71"/>
      <c r="E711" s="71"/>
      <c r="F711" s="71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114"/>
      <c r="S711" s="114"/>
      <c r="T711" s="113"/>
      <c r="U711" s="113"/>
      <c r="V711" s="113"/>
      <c r="W711" s="113"/>
      <c r="X711" s="113"/>
      <c r="Y711" s="113"/>
      <c r="AY711" s="59" t="str">
        <f t="shared" si="58"/>
        <v/>
      </c>
      <c r="AZ711" s="59" t="str">
        <f t="shared" si="59"/>
        <v/>
      </c>
      <c r="BA711" s="59" t="str">
        <f t="shared" si="60"/>
        <v/>
      </c>
      <c r="BB711" s="59" t="str">
        <f t="shared" si="61"/>
        <v/>
      </c>
      <c r="BC711" s="59" t="str">
        <f t="shared" si="62"/>
        <v/>
      </c>
      <c r="DQ711" s="65"/>
    </row>
    <row r="712" spans="1:121" x14ac:dyDescent="0.2">
      <c r="A712" s="74">
        <v>703</v>
      </c>
      <c r="B712" s="71"/>
      <c r="C712" s="71"/>
      <c r="D712" s="71"/>
      <c r="E712" s="71"/>
      <c r="F712" s="71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114"/>
      <c r="S712" s="114"/>
      <c r="T712" s="113"/>
      <c r="U712" s="113"/>
      <c r="V712" s="113"/>
      <c r="W712" s="113"/>
      <c r="X712" s="113"/>
      <c r="Y712" s="113"/>
      <c r="AY712" s="59" t="str">
        <f t="shared" si="58"/>
        <v/>
      </c>
      <c r="AZ712" s="59" t="str">
        <f t="shared" si="59"/>
        <v/>
      </c>
      <c r="BA712" s="59" t="str">
        <f t="shared" si="60"/>
        <v/>
      </c>
      <c r="BB712" s="59" t="str">
        <f t="shared" si="61"/>
        <v/>
      </c>
      <c r="BC712" s="59" t="str">
        <f t="shared" si="62"/>
        <v/>
      </c>
      <c r="DQ712" s="65"/>
    </row>
    <row r="713" spans="1:121" x14ac:dyDescent="0.2">
      <c r="A713" s="74">
        <v>704</v>
      </c>
      <c r="B713" s="71"/>
      <c r="C713" s="71"/>
      <c r="D713" s="71"/>
      <c r="E713" s="71"/>
      <c r="F713" s="71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114"/>
      <c r="S713" s="114"/>
      <c r="T713" s="113"/>
      <c r="U713" s="113"/>
      <c r="V713" s="113"/>
      <c r="W713" s="113"/>
      <c r="X713" s="113"/>
      <c r="Y713" s="113"/>
      <c r="AY713" s="59" t="str">
        <f t="shared" si="58"/>
        <v/>
      </c>
      <c r="AZ713" s="59" t="str">
        <f t="shared" si="59"/>
        <v/>
      </c>
      <c r="BA713" s="59" t="str">
        <f t="shared" si="60"/>
        <v/>
      </c>
      <c r="BB713" s="59" t="str">
        <f t="shared" si="61"/>
        <v/>
      </c>
      <c r="BC713" s="59" t="str">
        <f t="shared" si="62"/>
        <v/>
      </c>
      <c r="DQ713" s="65"/>
    </row>
    <row r="714" spans="1:121" x14ac:dyDescent="0.2">
      <c r="A714" s="74">
        <v>705</v>
      </c>
      <c r="B714" s="71"/>
      <c r="C714" s="71"/>
      <c r="D714" s="71"/>
      <c r="E714" s="71"/>
      <c r="F714" s="71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114"/>
      <c r="S714" s="114"/>
      <c r="T714" s="113"/>
      <c r="U714" s="113"/>
      <c r="V714" s="113"/>
      <c r="W714" s="113"/>
      <c r="X714" s="113"/>
      <c r="Y714" s="113"/>
      <c r="AY714" s="59" t="str">
        <f t="shared" si="58"/>
        <v/>
      </c>
      <c r="AZ714" s="59" t="str">
        <f t="shared" si="59"/>
        <v/>
      </c>
      <c r="BA714" s="59" t="str">
        <f t="shared" si="60"/>
        <v/>
      </c>
      <c r="BB714" s="59" t="str">
        <f t="shared" si="61"/>
        <v/>
      </c>
      <c r="BC714" s="59" t="str">
        <f t="shared" si="62"/>
        <v/>
      </c>
      <c r="DQ714" s="65"/>
    </row>
    <row r="715" spans="1:121" x14ac:dyDescent="0.2">
      <c r="A715" s="74">
        <v>706</v>
      </c>
      <c r="B715" s="71"/>
      <c r="C715" s="71"/>
      <c r="D715" s="71"/>
      <c r="E715" s="71"/>
      <c r="F715" s="71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114"/>
      <c r="S715" s="114"/>
      <c r="T715" s="113"/>
      <c r="U715" s="113"/>
      <c r="V715" s="113"/>
      <c r="W715" s="113"/>
      <c r="X715" s="113"/>
      <c r="Y715" s="113"/>
      <c r="AY715" s="59" t="str">
        <f t="shared" ref="AY715:AY778" si="63">IF(B715="","",_xlfn.RANK.AVG(B715,$B$10:$B$1009,1))</f>
        <v/>
      </c>
      <c r="AZ715" s="59" t="str">
        <f t="shared" ref="AZ715:AZ778" si="64">IF(C715="","",_xlfn.RANK.AVG(C715,$C$10:$C$1009,1))</f>
        <v/>
      </c>
      <c r="BA715" s="59" t="str">
        <f t="shared" ref="BA715:BA778" si="65">IF(D715="","",_xlfn.RANK.AVG(D715,$D$10:$D$1009,1))</f>
        <v/>
      </c>
      <c r="BB715" s="59" t="str">
        <f t="shared" ref="BB715:BB778" si="66">IF(E715="","",_xlfn.RANK.AVG(E715,$E$10:$E$1009,1))</f>
        <v/>
      </c>
      <c r="BC715" s="59" t="str">
        <f t="shared" ref="BC715:BC778" si="67">IF(F715="","",_xlfn.RANK.AVG(F715,$F$10:$F$1009,1))</f>
        <v/>
      </c>
      <c r="DQ715" s="65"/>
    </row>
    <row r="716" spans="1:121" x14ac:dyDescent="0.2">
      <c r="A716" s="74">
        <v>707</v>
      </c>
      <c r="B716" s="71"/>
      <c r="C716" s="71"/>
      <c r="D716" s="71"/>
      <c r="E716" s="71"/>
      <c r="F716" s="71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114"/>
      <c r="S716" s="114"/>
      <c r="T716" s="113"/>
      <c r="U716" s="113"/>
      <c r="V716" s="113"/>
      <c r="W716" s="113"/>
      <c r="X716" s="113"/>
      <c r="Y716" s="113"/>
      <c r="AY716" s="59" t="str">
        <f t="shared" si="63"/>
        <v/>
      </c>
      <c r="AZ716" s="59" t="str">
        <f t="shared" si="64"/>
        <v/>
      </c>
      <c r="BA716" s="59" t="str">
        <f t="shared" si="65"/>
        <v/>
      </c>
      <c r="BB716" s="59" t="str">
        <f t="shared" si="66"/>
        <v/>
      </c>
      <c r="BC716" s="59" t="str">
        <f t="shared" si="67"/>
        <v/>
      </c>
      <c r="DQ716" s="65"/>
    </row>
    <row r="717" spans="1:121" x14ac:dyDescent="0.2">
      <c r="A717" s="74">
        <v>708</v>
      </c>
      <c r="B717" s="71"/>
      <c r="C717" s="71"/>
      <c r="D717" s="71"/>
      <c r="E717" s="71"/>
      <c r="F717" s="71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114"/>
      <c r="S717" s="114"/>
      <c r="T717" s="113"/>
      <c r="U717" s="113"/>
      <c r="V717" s="113"/>
      <c r="W717" s="113"/>
      <c r="X717" s="113"/>
      <c r="Y717" s="113"/>
      <c r="AY717" s="59" t="str">
        <f t="shared" si="63"/>
        <v/>
      </c>
      <c r="AZ717" s="59" t="str">
        <f t="shared" si="64"/>
        <v/>
      </c>
      <c r="BA717" s="59" t="str">
        <f t="shared" si="65"/>
        <v/>
      </c>
      <c r="BB717" s="59" t="str">
        <f t="shared" si="66"/>
        <v/>
      </c>
      <c r="BC717" s="59" t="str">
        <f t="shared" si="67"/>
        <v/>
      </c>
      <c r="DQ717" s="65"/>
    </row>
    <row r="718" spans="1:121" x14ac:dyDescent="0.2">
      <c r="A718" s="74">
        <v>709</v>
      </c>
      <c r="B718" s="71"/>
      <c r="C718" s="71"/>
      <c r="D718" s="71"/>
      <c r="E718" s="71"/>
      <c r="F718" s="71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114"/>
      <c r="S718" s="114"/>
      <c r="T718" s="113"/>
      <c r="U718" s="113"/>
      <c r="V718" s="113"/>
      <c r="W718" s="113"/>
      <c r="X718" s="113"/>
      <c r="Y718" s="113"/>
      <c r="AY718" s="59" t="str">
        <f t="shared" si="63"/>
        <v/>
      </c>
      <c r="AZ718" s="59" t="str">
        <f t="shared" si="64"/>
        <v/>
      </c>
      <c r="BA718" s="59" t="str">
        <f t="shared" si="65"/>
        <v/>
      </c>
      <c r="BB718" s="59" t="str">
        <f t="shared" si="66"/>
        <v/>
      </c>
      <c r="BC718" s="59" t="str">
        <f t="shared" si="67"/>
        <v/>
      </c>
      <c r="DQ718" s="65"/>
    </row>
    <row r="719" spans="1:121" x14ac:dyDescent="0.2">
      <c r="A719" s="74">
        <v>710</v>
      </c>
      <c r="B719" s="71"/>
      <c r="C719" s="71"/>
      <c r="D719" s="71"/>
      <c r="E719" s="71"/>
      <c r="F719" s="71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114"/>
      <c r="S719" s="114"/>
      <c r="T719" s="113"/>
      <c r="U719" s="113"/>
      <c r="V719" s="113"/>
      <c r="W719" s="113"/>
      <c r="X719" s="113"/>
      <c r="Y719" s="113"/>
      <c r="AY719" s="59" t="str">
        <f t="shared" si="63"/>
        <v/>
      </c>
      <c r="AZ719" s="59" t="str">
        <f t="shared" si="64"/>
        <v/>
      </c>
      <c r="BA719" s="59" t="str">
        <f t="shared" si="65"/>
        <v/>
      </c>
      <c r="BB719" s="59" t="str">
        <f t="shared" si="66"/>
        <v/>
      </c>
      <c r="BC719" s="59" t="str">
        <f t="shared" si="67"/>
        <v/>
      </c>
      <c r="DQ719" s="65"/>
    </row>
    <row r="720" spans="1:121" x14ac:dyDescent="0.2">
      <c r="A720" s="74">
        <v>711</v>
      </c>
      <c r="B720" s="71"/>
      <c r="C720" s="71"/>
      <c r="D720" s="71"/>
      <c r="E720" s="71"/>
      <c r="F720" s="71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114"/>
      <c r="S720" s="114"/>
      <c r="T720" s="113"/>
      <c r="U720" s="113"/>
      <c r="V720" s="113"/>
      <c r="W720" s="113"/>
      <c r="X720" s="113"/>
      <c r="Y720" s="113"/>
      <c r="AY720" s="59" t="str">
        <f t="shared" si="63"/>
        <v/>
      </c>
      <c r="AZ720" s="59" t="str">
        <f t="shared" si="64"/>
        <v/>
      </c>
      <c r="BA720" s="59" t="str">
        <f t="shared" si="65"/>
        <v/>
      </c>
      <c r="BB720" s="59" t="str">
        <f t="shared" si="66"/>
        <v/>
      </c>
      <c r="BC720" s="59" t="str">
        <f t="shared" si="67"/>
        <v/>
      </c>
      <c r="DQ720" s="65"/>
    </row>
    <row r="721" spans="1:121" x14ac:dyDescent="0.2">
      <c r="A721" s="74">
        <v>712</v>
      </c>
      <c r="B721" s="71"/>
      <c r="C721" s="71"/>
      <c r="D721" s="71"/>
      <c r="E721" s="71"/>
      <c r="F721" s="71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114"/>
      <c r="S721" s="114"/>
      <c r="T721" s="113"/>
      <c r="U721" s="113"/>
      <c r="V721" s="113"/>
      <c r="W721" s="113"/>
      <c r="X721" s="113"/>
      <c r="Y721" s="113"/>
      <c r="AY721" s="59" t="str">
        <f t="shared" si="63"/>
        <v/>
      </c>
      <c r="AZ721" s="59" t="str">
        <f t="shared" si="64"/>
        <v/>
      </c>
      <c r="BA721" s="59" t="str">
        <f t="shared" si="65"/>
        <v/>
      </c>
      <c r="BB721" s="59" t="str">
        <f t="shared" si="66"/>
        <v/>
      </c>
      <c r="BC721" s="59" t="str">
        <f t="shared" si="67"/>
        <v/>
      </c>
      <c r="DQ721" s="65"/>
    </row>
    <row r="722" spans="1:121" x14ac:dyDescent="0.2">
      <c r="A722" s="74">
        <v>713</v>
      </c>
      <c r="B722" s="71"/>
      <c r="C722" s="71"/>
      <c r="D722" s="71"/>
      <c r="E722" s="71"/>
      <c r="F722" s="71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114"/>
      <c r="S722" s="114"/>
      <c r="T722" s="113"/>
      <c r="U722" s="113"/>
      <c r="V722" s="113"/>
      <c r="W722" s="113"/>
      <c r="X722" s="113"/>
      <c r="Y722" s="113"/>
      <c r="AY722" s="59" t="str">
        <f t="shared" si="63"/>
        <v/>
      </c>
      <c r="AZ722" s="59" t="str">
        <f t="shared" si="64"/>
        <v/>
      </c>
      <c r="BA722" s="59" t="str">
        <f t="shared" si="65"/>
        <v/>
      </c>
      <c r="BB722" s="59" t="str">
        <f t="shared" si="66"/>
        <v/>
      </c>
      <c r="BC722" s="59" t="str">
        <f t="shared" si="67"/>
        <v/>
      </c>
      <c r="DQ722" s="65"/>
    </row>
    <row r="723" spans="1:121" x14ac:dyDescent="0.2">
      <c r="A723" s="74">
        <v>714</v>
      </c>
      <c r="B723" s="71"/>
      <c r="C723" s="71"/>
      <c r="D723" s="71"/>
      <c r="E723" s="71"/>
      <c r="F723" s="71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114"/>
      <c r="S723" s="114"/>
      <c r="T723" s="113"/>
      <c r="U723" s="113"/>
      <c r="V723" s="113"/>
      <c r="W723" s="113"/>
      <c r="X723" s="113"/>
      <c r="Y723" s="113"/>
      <c r="AY723" s="59" t="str">
        <f t="shared" si="63"/>
        <v/>
      </c>
      <c r="AZ723" s="59" t="str">
        <f t="shared" si="64"/>
        <v/>
      </c>
      <c r="BA723" s="59" t="str">
        <f t="shared" si="65"/>
        <v/>
      </c>
      <c r="BB723" s="59" t="str">
        <f t="shared" si="66"/>
        <v/>
      </c>
      <c r="BC723" s="59" t="str">
        <f t="shared" si="67"/>
        <v/>
      </c>
      <c r="DQ723" s="65"/>
    </row>
    <row r="724" spans="1:121" x14ac:dyDescent="0.2">
      <c r="A724" s="74">
        <v>715</v>
      </c>
      <c r="B724" s="71"/>
      <c r="C724" s="71"/>
      <c r="D724" s="71"/>
      <c r="E724" s="71"/>
      <c r="F724" s="71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114"/>
      <c r="S724" s="114"/>
      <c r="T724" s="113"/>
      <c r="U724" s="113"/>
      <c r="V724" s="113"/>
      <c r="W724" s="113"/>
      <c r="X724" s="113"/>
      <c r="Y724" s="113"/>
      <c r="AY724" s="59" t="str">
        <f t="shared" si="63"/>
        <v/>
      </c>
      <c r="AZ724" s="59" t="str">
        <f t="shared" si="64"/>
        <v/>
      </c>
      <c r="BA724" s="59" t="str">
        <f t="shared" si="65"/>
        <v/>
      </c>
      <c r="BB724" s="59" t="str">
        <f t="shared" si="66"/>
        <v/>
      </c>
      <c r="BC724" s="59" t="str">
        <f t="shared" si="67"/>
        <v/>
      </c>
      <c r="DQ724" s="65"/>
    </row>
    <row r="725" spans="1:121" x14ac:dyDescent="0.2">
      <c r="A725" s="74">
        <v>716</v>
      </c>
      <c r="B725" s="71"/>
      <c r="C725" s="71"/>
      <c r="D725" s="71"/>
      <c r="E725" s="71"/>
      <c r="F725" s="71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114"/>
      <c r="S725" s="114"/>
      <c r="T725" s="113"/>
      <c r="U725" s="113"/>
      <c r="V725" s="113"/>
      <c r="W725" s="113"/>
      <c r="X725" s="113"/>
      <c r="Y725" s="113"/>
      <c r="AY725" s="59" t="str">
        <f t="shared" si="63"/>
        <v/>
      </c>
      <c r="AZ725" s="59" t="str">
        <f t="shared" si="64"/>
        <v/>
      </c>
      <c r="BA725" s="59" t="str">
        <f t="shared" si="65"/>
        <v/>
      </c>
      <c r="BB725" s="59" t="str">
        <f t="shared" si="66"/>
        <v/>
      </c>
      <c r="BC725" s="59" t="str">
        <f t="shared" si="67"/>
        <v/>
      </c>
      <c r="DQ725" s="65"/>
    </row>
    <row r="726" spans="1:121" x14ac:dyDescent="0.2">
      <c r="A726" s="74">
        <v>717</v>
      </c>
      <c r="B726" s="71"/>
      <c r="C726" s="71"/>
      <c r="D726" s="71"/>
      <c r="E726" s="71"/>
      <c r="F726" s="71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114"/>
      <c r="S726" s="114"/>
      <c r="T726" s="113"/>
      <c r="U726" s="113"/>
      <c r="V726" s="113"/>
      <c r="W726" s="113"/>
      <c r="X726" s="113"/>
      <c r="Y726" s="113"/>
      <c r="AY726" s="59" t="str">
        <f t="shared" si="63"/>
        <v/>
      </c>
      <c r="AZ726" s="59" t="str">
        <f t="shared" si="64"/>
        <v/>
      </c>
      <c r="BA726" s="59" t="str">
        <f t="shared" si="65"/>
        <v/>
      </c>
      <c r="BB726" s="59" t="str">
        <f t="shared" si="66"/>
        <v/>
      </c>
      <c r="BC726" s="59" t="str">
        <f t="shared" si="67"/>
        <v/>
      </c>
      <c r="DQ726" s="65"/>
    </row>
    <row r="727" spans="1:121" x14ac:dyDescent="0.2">
      <c r="A727" s="74">
        <v>718</v>
      </c>
      <c r="B727" s="71"/>
      <c r="C727" s="71"/>
      <c r="D727" s="71"/>
      <c r="E727" s="71"/>
      <c r="F727" s="71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114"/>
      <c r="S727" s="114"/>
      <c r="T727" s="113"/>
      <c r="U727" s="113"/>
      <c r="V727" s="113"/>
      <c r="W727" s="113"/>
      <c r="X727" s="113"/>
      <c r="Y727" s="113"/>
      <c r="AY727" s="59" t="str">
        <f t="shared" si="63"/>
        <v/>
      </c>
      <c r="AZ727" s="59" t="str">
        <f t="shared" si="64"/>
        <v/>
      </c>
      <c r="BA727" s="59" t="str">
        <f t="shared" si="65"/>
        <v/>
      </c>
      <c r="BB727" s="59" t="str">
        <f t="shared" si="66"/>
        <v/>
      </c>
      <c r="BC727" s="59" t="str">
        <f t="shared" si="67"/>
        <v/>
      </c>
      <c r="DQ727" s="65"/>
    </row>
    <row r="728" spans="1:121" x14ac:dyDescent="0.2">
      <c r="A728" s="74">
        <v>719</v>
      </c>
      <c r="B728" s="71"/>
      <c r="C728" s="71"/>
      <c r="D728" s="71"/>
      <c r="E728" s="71"/>
      <c r="F728" s="71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114"/>
      <c r="S728" s="114"/>
      <c r="T728" s="113"/>
      <c r="U728" s="113"/>
      <c r="V728" s="113"/>
      <c r="W728" s="113"/>
      <c r="X728" s="113"/>
      <c r="Y728" s="113"/>
      <c r="AY728" s="59" t="str">
        <f t="shared" si="63"/>
        <v/>
      </c>
      <c r="AZ728" s="59" t="str">
        <f t="shared" si="64"/>
        <v/>
      </c>
      <c r="BA728" s="59" t="str">
        <f t="shared" si="65"/>
        <v/>
      </c>
      <c r="BB728" s="59" t="str">
        <f t="shared" si="66"/>
        <v/>
      </c>
      <c r="BC728" s="59" t="str">
        <f t="shared" si="67"/>
        <v/>
      </c>
      <c r="DQ728" s="65"/>
    </row>
    <row r="729" spans="1:121" x14ac:dyDescent="0.2">
      <c r="A729" s="74">
        <v>720</v>
      </c>
      <c r="B729" s="71"/>
      <c r="C729" s="71"/>
      <c r="D729" s="71"/>
      <c r="E729" s="71"/>
      <c r="F729" s="71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114"/>
      <c r="S729" s="114"/>
      <c r="T729" s="113"/>
      <c r="U729" s="113"/>
      <c r="V729" s="113"/>
      <c r="W729" s="113"/>
      <c r="X729" s="113"/>
      <c r="Y729" s="113"/>
      <c r="AY729" s="59" t="str">
        <f t="shared" si="63"/>
        <v/>
      </c>
      <c r="AZ729" s="59" t="str">
        <f t="shared" si="64"/>
        <v/>
      </c>
      <c r="BA729" s="59" t="str">
        <f t="shared" si="65"/>
        <v/>
      </c>
      <c r="BB729" s="59" t="str">
        <f t="shared" si="66"/>
        <v/>
      </c>
      <c r="BC729" s="59" t="str">
        <f t="shared" si="67"/>
        <v/>
      </c>
      <c r="DQ729" s="65"/>
    </row>
    <row r="730" spans="1:121" x14ac:dyDescent="0.2">
      <c r="A730" s="74">
        <v>721</v>
      </c>
      <c r="B730" s="71"/>
      <c r="C730" s="71"/>
      <c r="D730" s="71"/>
      <c r="E730" s="71"/>
      <c r="F730" s="71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114"/>
      <c r="S730" s="114"/>
      <c r="T730" s="113"/>
      <c r="U730" s="113"/>
      <c r="V730" s="113"/>
      <c r="W730" s="113"/>
      <c r="X730" s="113"/>
      <c r="Y730" s="113"/>
      <c r="AY730" s="59" t="str">
        <f t="shared" si="63"/>
        <v/>
      </c>
      <c r="AZ730" s="59" t="str">
        <f t="shared" si="64"/>
        <v/>
      </c>
      <c r="BA730" s="59" t="str">
        <f t="shared" si="65"/>
        <v/>
      </c>
      <c r="BB730" s="59" t="str">
        <f t="shared" si="66"/>
        <v/>
      </c>
      <c r="BC730" s="59" t="str">
        <f t="shared" si="67"/>
        <v/>
      </c>
      <c r="DQ730" s="65"/>
    </row>
    <row r="731" spans="1:121" x14ac:dyDescent="0.2">
      <c r="A731" s="74">
        <v>722</v>
      </c>
      <c r="B731" s="71"/>
      <c r="C731" s="71"/>
      <c r="D731" s="71"/>
      <c r="E731" s="71"/>
      <c r="F731" s="71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114"/>
      <c r="S731" s="114"/>
      <c r="T731" s="113"/>
      <c r="U731" s="113"/>
      <c r="V731" s="113"/>
      <c r="W731" s="113"/>
      <c r="X731" s="113"/>
      <c r="Y731" s="113"/>
      <c r="AY731" s="59" t="str">
        <f t="shared" si="63"/>
        <v/>
      </c>
      <c r="AZ731" s="59" t="str">
        <f t="shared" si="64"/>
        <v/>
      </c>
      <c r="BA731" s="59" t="str">
        <f t="shared" si="65"/>
        <v/>
      </c>
      <c r="BB731" s="59" t="str">
        <f t="shared" si="66"/>
        <v/>
      </c>
      <c r="BC731" s="59" t="str">
        <f t="shared" si="67"/>
        <v/>
      </c>
      <c r="DQ731" s="65"/>
    </row>
    <row r="732" spans="1:121" x14ac:dyDescent="0.2">
      <c r="A732" s="74">
        <v>723</v>
      </c>
      <c r="B732" s="71"/>
      <c r="C732" s="71"/>
      <c r="D732" s="71"/>
      <c r="E732" s="71"/>
      <c r="F732" s="71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114"/>
      <c r="S732" s="114"/>
      <c r="T732" s="113"/>
      <c r="U732" s="113"/>
      <c r="V732" s="113"/>
      <c r="W732" s="113"/>
      <c r="X732" s="113"/>
      <c r="Y732" s="113"/>
      <c r="AY732" s="59" t="str">
        <f t="shared" si="63"/>
        <v/>
      </c>
      <c r="AZ732" s="59" t="str">
        <f t="shared" si="64"/>
        <v/>
      </c>
      <c r="BA732" s="59" t="str">
        <f t="shared" si="65"/>
        <v/>
      </c>
      <c r="BB732" s="59" t="str">
        <f t="shared" si="66"/>
        <v/>
      </c>
      <c r="BC732" s="59" t="str">
        <f t="shared" si="67"/>
        <v/>
      </c>
      <c r="DQ732" s="65"/>
    </row>
    <row r="733" spans="1:121" x14ac:dyDescent="0.2">
      <c r="A733" s="74">
        <v>724</v>
      </c>
      <c r="B733" s="71"/>
      <c r="C733" s="71"/>
      <c r="D733" s="71"/>
      <c r="E733" s="71"/>
      <c r="F733" s="71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114"/>
      <c r="S733" s="114"/>
      <c r="T733" s="113"/>
      <c r="U733" s="113"/>
      <c r="V733" s="113"/>
      <c r="W733" s="113"/>
      <c r="X733" s="113"/>
      <c r="Y733" s="113"/>
      <c r="AY733" s="59" t="str">
        <f t="shared" si="63"/>
        <v/>
      </c>
      <c r="AZ733" s="59" t="str">
        <f t="shared" si="64"/>
        <v/>
      </c>
      <c r="BA733" s="59" t="str">
        <f t="shared" si="65"/>
        <v/>
      </c>
      <c r="BB733" s="59" t="str">
        <f t="shared" si="66"/>
        <v/>
      </c>
      <c r="BC733" s="59" t="str">
        <f t="shared" si="67"/>
        <v/>
      </c>
      <c r="DQ733" s="65"/>
    </row>
    <row r="734" spans="1:121" x14ac:dyDescent="0.2">
      <c r="A734" s="74">
        <v>725</v>
      </c>
      <c r="B734" s="71"/>
      <c r="C734" s="71"/>
      <c r="D734" s="71"/>
      <c r="E734" s="71"/>
      <c r="F734" s="71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114"/>
      <c r="S734" s="114"/>
      <c r="T734" s="113"/>
      <c r="U734" s="113"/>
      <c r="V734" s="113"/>
      <c r="W734" s="113"/>
      <c r="X734" s="113"/>
      <c r="Y734" s="113"/>
      <c r="AY734" s="59" t="str">
        <f t="shared" si="63"/>
        <v/>
      </c>
      <c r="AZ734" s="59" t="str">
        <f t="shared" si="64"/>
        <v/>
      </c>
      <c r="BA734" s="59" t="str">
        <f t="shared" si="65"/>
        <v/>
      </c>
      <c r="BB734" s="59" t="str">
        <f t="shared" si="66"/>
        <v/>
      </c>
      <c r="BC734" s="59" t="str">
        <f t="shared" si="67"/>
        <v/>
      </c>
      <c r="DQ734" s="65"/>
    </row>
    <row r="735" spans="1:121" x14ac:dyDescent="0.2">
      <c r="A735" s="74">
        <v>726</v>
      </c>
      <c r="B735" s="71"/>
      <c r="C735" s="71"/>
      <c r="D735" s="71"/>
      <c r="E735" s="71"/>
      <c r="F735" s="71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114"/>
      <c r="S735" s="114"/>
      <c r="T735" s="113"/>
      <c r="U735" s="113"/>
      <c r="V735" s="113"/>
      <c r="W735" s="113"/>
      <c r="X735" s="113"/>
      <c r="Y735" s="113"/>
      <c r="AY735" s="59" t="str">
        <f t="shared" si="63"/>
        <v/>
      </c>
      <c r="AZ735" s="59" t="str">
        <f t="shared" si="64"/>
        <v/>
      </c>
      <c r="BA735" s="59" t="str">
        <f t="shared" si="65"/>
        <v/>
      </c>
      <c r="BB735" s="59" t="str">
        <f t="shared" si="66"/>
        <v/>
      </c>
      <c r="BC735" s="59" t="str">
        <f t="shared" si="67"/>
        <v/>
      </c>
      <c r="DQ735" s="65"/>
    </row>
    <row r="736" spans="1:121" x14ac:dyDescent="0.2">
      <c r="A736" s="74">
        <v>727</v>
      </c>
      <c r="B736" s="71"/>
      <c r="C736" s="71"/>
      <c r="D736" s="71"/>
      <c r="E736" s="71"/>
      <c r="F736" s="71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114"/>
      <c r="S736" s="114"/>
      <c r="T736" s="113"/>
      <c r="U736" s="113"/>
      <c r="V736" s="113"/>
      <c r="W736" s="113"/>
      <c r="X736" s="113"/>
      <c r="Y736" s="113"/>
      <c r="AY736" s="59" t="str">
        <f t="shared" si="63"/>
        <v/>
      </c>
      <c r="AZ736" s="59" t="str">
        <f t="shared" si="64"/>
        <v/>
      </c>
      <c r="BA736" s="59" t="str">
        <f t="shared" si="65"/>
        <v/>
      </c>
      <c r="BB736" s="59" t="str">
        <f t="shared" si="66"/>
        <v/>
      </c>
      <c r="BC736" s="59" t="str">
        <f t="shared" si="67"/>
        <v/>
      </c>
      <c r="DQ736" s="65"/>
    </row>
    <row r="737" spans="1:121" x14ac:dyDescent="0.2">
      <c r="A737" s="74">
        <v>728</v>
      </c>
      <c r="B737" s="71"/>
      <c r="C737" s="71"/>
      <c r="D737" s="71"/>
      <c r="E737" s="71"/>
      <c r="F737" s="71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114"/>
      <c r="S737" s="114"/>
      <c r="T737" s="113"/>
      <c r="U737" s="113"/>
      <c r="V737" s="113"/>
      <c r="W737" s="113"/>
      <c r="X737" s="113"/>
      <c r="Y737" s="113"/>
      <c r="AY737" s="59" t="str">
        <f t="shared" si="63"/>
        <v/>
      </c>
      <c r="AZ737" s="59" t="str">
        <f t="shared" si="64"/>
        <v/>
      </c>
      <c r="BA737" s="59" t="str">
        <f t="shared" si="65"/>
        <v/>
      </c>
      <c r="BB737" s="59" t="str">
        <f t="shared" si="66"/>
        <v/>
      </c>
      <c r="BC737" s="59" t="str">
        <f t="shared" si="67"/>
        <v/>
      </c>
      <c r="DQ737" s="65"/>
    </row>
    <row r="738" spans="1:121" x14ac:dyDescent="0.2">
      <c r="A738" s="74">
        <v>729</v>
      </c>
      <c r="B738" s="71"/>
      <c r="C738" s="71"/>
      <c r="D738" s="71"/>
      <c r="E738" s="71"/>
      <c r="F738" s="71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114"/>
      <c r="S738" s="114"/>
      <c r="T738" s="113"/>
      <c r="U738" s="113"/>
      <c r="V738" s="113"/>
      <c r="W738" s="113"/>
      <c r="X738" s="113"/>
      <c r="Y738" s="113"/>
      <c r="AY738" s="59" t="str">
        <f t="shared" si="63"/>
        <v/>
      </c>
      <c r="AZ738" s="59" t="str">
        <f t="shared" si="64"/>
        <v/>
      </c>
      <c r="BA738" s="59" t="str">
        <f t="shared" si="65"/>
        <v/>
      </c>
      <c r="BB738" s="59" t="str">
        <f t="shared" si="66"/>
        <v/>
      </c>
      <c r="BC738" s="59" t="str">
        <f t="shared" si="67"/>
        <v/>
      </c>
      <c r="DQ738" s="65"/>
    </row>
    <row r="739" spans="1:121" x14ac:dyDescent="0.2">
      <c r="A739" s="74">
        <v>730</v>
      </c>
      <c r="B739" s="71"/>
      <c r="C739" s="71"/>
      <c r="D739" s="71"/>
      <c r="E739" s="71"/>
      <c r="F739" s="71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114"/>
      <c r="S739" s="114"/>
      <c r="T739" s="113"/>
      <c r="U739" s="113"/>
      <c r="V739" s="113"/>
      <c r="W739" s="113"/>
      <c r="X739" s="113"/>
      <c r="Y739" s="113"/>
      <c r="AY739" s="59" t="str">
        <f t="shared" si="63"/>
        <v/>
      </c>
      <c r="AZ739" s="59" t="str">
        <f t="shared" si="64"/>
        <v/>
      </c>
      <c r="BA739" s="59" t="str">
        <f t="shared" si="65"/>
        <v/>
      </c>
      <c r="BB739" s="59" t="str">
        <f t="shared" si="66"/>
        <v/>
      </c>
      <c r="BC739" s="59" t="str">
        <f t="shared" si="67"/>
        <v/>
      </c>
      <c r="DQ739" s="65"/>
    </row>
    <row r="740" spans="1:121" x14ac:dyDescent="0.2">
      <c r="A740" s="74">
        <v>731</v>
      </c>
      <c r="B740" s="71"/>
      <c r="C740" s="71"/>
      <c r="D740" s="71"/>
      <c r="E740" s="71"/>
      <c r="F740" s="71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114"/>
      <c r="S740" s="114"/>
      <c r="T740" s="113"/>
      <c r="U740" s="113"/>
      <c r="V740" s="113"/>
      <c r="W740" s="113"/>
      <c r="X740" s="113"/>
      <c r="Y740" s="113"/>
      <c r="AY740" s="59" t="str">
        <f t="shared" si="63"/>
        <v/>
      </c>
      <c r="AZ740" s="59" t="str">
        <f t="shared" si="64"/>
        <v/>
      </c>
      <c r="BA740" s="59" t="str">
        <f t="shared" si="65"/>
        <v/>
      </c>
      <c r="BB740" s="59" t="str">
        <f t="shared" si="66"/>
        <v/>
      </c>
      <c r="BC740" s="59" t="str">
        <f t="shared" si="67"/>
        <v/>
      </c>
      <c r="DQ740" s="65"/>
    </row>
    <row r="741" spans="1:121" x14ac:dyDescent="0.2">
      <c r="A741" s="74">
        <v>732</v>
      </c>
      <c r="B741" s="71"/>
      <c r="C741" s="71"/>
      <c r="D741" s="71"/>
      <c r="E741" s="71"/>
      <c r="F741" s="71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114"/>
      <c r="S741" s="114"/>
      <c r="T741" s="113"/>
      <c r="U741" s="113"/>
      <c r="V741" s="113"/>
      <c r="W741" s="113"/>
      <c r="X741" s="113"/>
      <c r="Y741" s="113"/>
      <c r="AY741" s="59" t="str">
        <f t="shared" si="63"/>
        <v/>
      </c>
      <c r="AZ741" s="59" t="str">
        <f t="shared" si="64"/>
        <v/>
      </c>
      <c r="BA741" s="59" t="str">
        <f t="shared" si="65"/>
        <v/>
      </c>
      <c r="BB741" s="59" t="str">
        <f t="shared" si="66"/>
        <v/>
      </c>
      <c r="BC741" s="59" t="str">
        <f t="shared" si="67"/>
        <v/>
      </c>
      <c r="DQ741" s="65"/>
    </row>
    <row r="742" spans="1:121" x14ac:dyDescent="0.2">
      <c r="A742" s="74">
        <v>733</v>
      </c>
      <c r="B742" s="71"/>
      <c r="C742" s="71"/>
      <c r="D742" s="71"/>
      <c r="E742" s="71"/>
      <c r="F742" s="71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114"/>
      <c r="S742" s="114"/>
      <c r="T742" s="113"/>
      <c r="U742" s="113"/>
      <c r="V742" s="113"/>
      <c r="W742" s="113"/>
      <c r="X742" s="113"/>
      <c r="Y742" s="113"/>
      <c r="AY742" s="59" t="str">
        <f t="shared" si="63"/>
        <v/>
      </c>
      <c r="AZ742" s="59" t="str">
        <f t="shared" si="64"/>
        <v/>
      </c>
      <c r="BA742" s="59" t="str">
        <f t="shared" si="65"/>
        <v/>
      </c>
      <c r="BB742" s="59" t="str">
        <f t="shared" si="66"/>
        <v/>
      </c>
      <c r="BC742" s="59" t="str">
        <f t="shared" si="67"/>
        <v/>
      </c>
      <c r="DQ742" s="65"/>
    </row>
    <row r="743" spans="1:121" x14ac:dyDescent="0.2">
      <c r="A743" s="74">
        <v>734</v>
      </c>
      <c r="B743" s="71"/>
      <c r="C743" s="71"/>
      <c r="D743" s="71"/>
      <c r="E743" s="71"/>
      <c r="F743" s="71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114"/>
      <c r="S743" s="114"/>
      <c r="T743" s="113"/>
      <c r="U743" s="113"/>
      <c r="V743" s="113"/>
      <c r="W743" s="113"/>
      <c r="X743" s="113"/>
      <c r="Y743" s="113"/>
      <c r="AY743" s="59" t="str">
        <f t="shared" si="63"/>
        <v/>
      </c>
      <c r="AZ743" s="59" t="str">
        <f t="shared" si="64"/>
        <v/>
      </c>
      <c r="BA743" s="59" t="str">
        <f t="shared" si="65"/>
        <v/>
      </c>
      <c r="BB743" s="59" t="str">
        <f t="shared" si="66"/>
        <v/>
      </c>
      <c r="BC743" s="59" t="str">
        <f t="shared" si="67"/>
        <v/>
      </c>
      <c r="DQ743" s="65"/>
    </row>
    <row r="744" spans="1:121" x14ac:dyDescent="0.2">
      <c r="A744" s="74">
        <v>735</v>
      </c>
      <c r="B744" s="71"/>
      <c r="C744" s="71"/>
      <c r="D744" s="71"/>
      <c r="E744" s="71"/>
      <c r="F744" s="71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114"/>
      <c r="S744" s="114"/>
      <c r="T744" s="113"/>
      <c r="U744" s="113"/>
      <c r="V744" s="113"/>
      <c r="W744" s="113"/>
      <c r="X744" s="113"/>
      <c r="Y744" s="113"/>
      <c r="AY744" s="59" t="str">
        <f t="shared" si="63"/>
        <v/>
      </c>
      <c r="AZ744" s="59" t="str">
        <f t="shared" si="64"/>
        <v/>
      </c>
      <c r="BA744" s="59" t="str">
        <f t="shared" si="65"/>
        <v/>
      </c>
      <c r="BB744" s="59" t="str">
        <f t="shared" si="66"/>
        <v/>
      </c>
      <c r="BC744" s="59" t="str">
        <f t="shared" si="67"/>
        <v/>
      </c>
      <c r="DQ744" s="65"/>
    </row>
    <row r="745" spans="1:121" x14ac:dyDescent="0.2">
      <c r="A745" s="74">
        <v>736</v>
      </c>
      <c r="B745" s="71"/>
      <c r="C745" s="71"/>
      <c r="D745" s="71"/>
      <c r="E745" s="71"/>
      <c r="F745" s="71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114"/>
      <c r="S745" s="114"/>
      <c r="T745" s="113"/>
      <c r="U745" s="113"/>
      <c r="V745" s="113"/>
      <c r="W745" s="113"/>
      <c r="X745" s="113"/>
      <c r="Y745" s="113"/>
      <c r="AY745" s="59" t="str">
        <f t="shared" si="63"/>
        <v/>
      </c>
      <c r="AZ745" s="59" t="str">
        <f t="shared" si="64"/>
        <v/>
      </c>
      <c r="BA745" s="59" t="str">
        <f t="shared" si="65"/>
        <v/>
      </c>
      <c r="BB745" s="59" t="str">
        <f t="shared" si="66"/>
        <v/>
      </c>
      <c r="BC745" s="59" t="str">
        <f t="shared" si="67"/>
        <v/>
      </c>
      <c r="DQ745" s="65"/>
    </row>
    <row r="746" spans="1:121" x14ac:dyDescent="0.2">
      <c r="A746" s="74">
        <v>737</v>
      </c>
      <c r="B746" s="71"/>
      <c r="C746" s="71"/>
      <c r="D746" s="71"/>
      <c r="E746" s="71"/>
      <c r="F746" s="71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114"/>
      <c r="S746" s="114"/>
      <c r="T746" s="113"/>
      <c r="U746" s="113"/>
      <c r="V746" s="113"/>
      <c r="W746" s="113"/>
      <c r="X746" s="113"/>
      <c r="Y746" s="113"/>
      <c r="AY746" s="59" t="str">
        <f t="shared" si="63"/>
        <v/>
      </c>
      <c r="AZ746" s="59" t="str">
        <f t="shared" si="64"/>
        <v/>
      </c>
      <c r="BA746" s="59" t="str">
        <f t="shared" si="65"/>
        <v/>
      </c>
      <c r="BB746" s="59" t="str">
        <f t="shared" si="66"/>
        <v/>
      </c>
      <c r="BC746" s="59" t="str">
        <f t="shared" si="67"/>
        <v/>
      </c>
      <c r="DQ746" s="65"/>
    </row>
    <row r="747" spans="1:121" x14ac:dyDescent="0.2">
      <c r="A747" s="74">
        <v>738</v>
      </c>
      <c r="B747" s="71"/>
      <c r="C747" s="71"/>
      <c r="D747" s="71"/>
      <c r="E747" s="71"/>
      <c r="F747" s="71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114"/>
      <c r="S747" s="114"/>
      <c r="T747" s="113"/>
      <c r="U747" s="113"/>
      <c r="V747" s="113"/>
      <c r="W747" s="113"/>
      <c r="X747" s="113"/>
      <c r="Y747" s="113"/>
      <c r="AY747" s="59" t="str">
        <f t="shared" si="63"/>
        <v/>
      </c>
      <c r="AZ747" s="59" t="str">
        <f t="shared" si="64"/>
        <v/>
      </c>
      <c r="BA747" s="59" t="str">
        <f t="shared" si="65"/>
        <v/>
      </c>
      <c r="BB747" s="59" t="str">
        <f t="shared" si="66"/>
        <v/>
      </c>
      <c r="BC747" s="59" t="str">
        <f t="shared" si="67"/>
        <v/>
      </c>
      <c r="DQ747" s="65"/>
    </row>
    <row r="748" spans="1:121" x14ac:dyDescent="0.2">
      <c r="A748" s="74">
        <v>739</v>
      </c>
      <c r="B748" s="71"/>
      <c r="C748" s="71"/>
      <c r="D748" s="71"/>
      <c r="E748" s="71"/>
      <c r="F748" s="71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114"/>
      <c r="S748" s="114"/>
      <c r="T748" s="113"/>
      <c r="U748" s="113"/>
      <c r="V748" s="113"/>
      <c r="W748" s="113"/>
      <c r="X748" s="113"/>
      <c r="Y748" s="113"/>
      <c r="AY748" s="59" t="str">
        <f t="shared" si="63"/>
        <v/>
      </c>
      <c r="AZ748" s="59" t="str">
        <f t="shared" si="64"/>
        <v/>
      </c>
      <c r="BA748" s="59" t="str">
        <f t="shared" si="65"/>
        <v/>
      </c>
      <c r="BB748" s="59" t="str">
        <f t="shared" si="66"/>
        <v/>
      </c>
      <c r="BC748" s="59" t="str">
        <f t="shared" si="67"/>
        <v/>
      </c>
      <c r="DQ748" s="65"/>
    </row>
    <row r="749" spans="1:121" x14ac:dyDescent="0.2">
      <c r="A749" s="74">
        <v>740</v>
      </c>
      <c r="B749" s="71"/>
      <c r="C749" s="71"/>
      <c r="D749" s="71"/>
      <c r="E749" s="71"/>
      <c r="F749" s="71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114"/>
      <c r="S749" s="114"/>
      <c r="T749" s="113"/>
      <c r="U749" s="113"/>
      <c r="V749" s="113"/>
      <c r="W749" s="113"/>
      <c r="X749" s="113"/>
      <c r="Y749" s="113"/>
      <c r="AY749" s="59" t="str">
        <f t="shared" si="63"/>
        <v/>
      </c>
      <c r="AZ749" s="59" t="str">
        <f t="shared" si="64"/>
        <v/>
      </c>
      <c r="BA749" s="59" t="str">
        <f t="shared" si="65"/>
        <v/>
      </c>
      <c r="BB749" s="59" t="str">
        <f t="shared" si="66"/>
        <v/>
      </c>
      <c r="BC749" s="59" t="str">
        <f t="shared" si="67"/>
        <v/>
      </c>
      <c r="DQ749" s="65"/>
    </row>
    <row r="750" spans="1:121" x14ac:dyDescent="0.2">
      <c r="A750" s="74">
        <v>741</v>
      </c>
      <c r="B750" s="71"/>
      <c r="C750" s="71"/>
      <c r="D750" s="71"/>
      <c r="E750" s="71"/>
      <c r="F750" s="71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114"/>
      <c r="S750" s="114"/>
      <c r="T750" s="113"/>
      <c r="U750" s="113"/>
      <c r="V750" s="113"/>
      <c r="W750" s="113"/>
      <c r="X750" s="113"/>
      <c r="Y750" s="113"/>
      <c r="AY750" s="59" t="str">
        <f t="shared" si="63"/>
        <v/>
      </c>
      <c r="AZ750" s="59" t="str">
        <f t="shared" si="64"/>
        <v/>
      </c>
      <c r="BA750" s="59" t="str">
        <f t="shared" si="65"/>
        <v/>
      </c>
      <c r="BB750" s="59" t="str">
        <f t="shared" si="66"/>
        <v/>
      </c>
      <c r="BC750" s="59" t="str">
        <f t="shared" si="67"/>
        <v/>
      </c>
      <c r="DQ750" s="65"/>
    </row>
    <row r="751" spans="1:121" x14ac:dyDescent="0.2">
      <c r="A751" s="74">
        <v>742</v>
      </c>
      <c r="B751" s="71"/>
      <c r="C751" s="71"/>
      <c r="D751" s="71"/>
      <c r="E751" s="71"/>
      <c r="F751" s="71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114"/>
      <c r="S751" s="114"/>
      <c r="T751" s="113"/>
      <c r="U751" s="113"/>
      <c r="V751" s="113"/>
      <c r="W751" s="113"/>
      <c r="X751" s="113"/>
      <c r="Y751" s="113"/>
      <c r="AY751" s="59" t="str">
        <f t="shared" si="63"/>
        <v/>
      </c>
      <c r="AZ751" s="59" t="str">
        <f t="shared" si="64"/>
        <v/>
      </c>
      <c r="BA751" s="59" t="str">
        <f t="shared" si="65"/>
        <v/>
      </c>
      <c r="BB751" s="59" t="str">
        <f t="shared" si="66"/>
        <v/>
      </c>
      <c r="BC751" s="59" t="str">
        <f t="shared" si="67"/>
        <v/>
      </c>
      <c r="DQ751" s="65"/>
    </row>
    <row r="752" spans="1:121" x14ac:dyDescent="0.2">
      <c r="A752" s="74">
        <v>743</v>
      </c>
      <c r="B752" s="71"/>
      <c r="C752" s="71"/>
      <c r="D752" s="71"/>
      <c r="E752" s="71"/>
      <c r="F752" s="71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114"/>
      <c r="S752" s="114"/>
      <c r="T752" s="113"/>
      <c r="U752" s="113"/>
      <c r="V752" s="113"/>
      <c r="W752" s="113"/>
      <c r="X752" s="113"/>
      <c r="Y752" s="113"/>
      <c r="AY752" s="59" t="str">
        <f t="shared" si="63"/>
        <v/>
      </c>
      <c r="AZ752" s="59" t="str">
        <f t="shared" si="64"/>
        <v/>
      </c>
      <c r="BA752" s="59" t="str">
        <f t="shared" si="65"/>
        <v/>
      </c>
      <c r="BB752" s="59" t="str">
        <f t="shared" si="66"/>
        <v/>
      </c>
      <c r="BC752" s="59" t="str">
        <f t="shared" si="67"/>
        <v/>
      </c>
      <c r="DQ752" s="65"/>
    </row>
    <row r="753" spans="1:121" x14ac:dyDescent="0.2">
      <c r="A753" s="74">
        <v>744</v>
      </c>
      <c r="B753" s="71"/>
      <c r="C753" s="71"/>
      <c r="D753" s="71"/>
      <c r="E753" s="71"/>
      <c r="F753" s="71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114"/>
      <c r="S753" s="114"/>
      <c r="T753" s="113"/>
      <c r="U753" s="113"/>
      <c r="V753" s="113"/>
      <c r="W753" s="113"/>
      <c r="X753" s="113"/>
      <c r="Y753" s="113"/>
      <c r="AY753" s="59" t="str">
        <f t="shared" si="63"/>
        <v/>
      </c>
      <c r="AZ753" s="59" t="str">
        <f t="shared" si="64"/>
        <v/>
      </c>
      <c r="BA753" s="59" t="str">
        <f t="shared" si="65"/>
        <v/>
      </c>
      <c r="BB753" s="59" t="str">
        <f t="shared" si="66"/>
        <v/>
      </c>
      <c r="BC753" s="59" t="str">
        <f t="shared" si="67"/>
        <v/>
      </c>
      <c r="DQ753" s="65"/>
    </row>
    <row r="754" spans="1:121" x14ac:dyDescent="0.2">
      <c r="A754" s="74">
        <v>745</v>
      </c>
      <c r="B754" s="71"/>
      <c r="C754" s="71"/>
      <c r="D754" s="71"/>
      <c r="E754" s="71"/>
      <c r="F754" s="71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114"/>
      <c r="S754" s="114"/>
      <c r="T754" s="113"/>
      <c r="U754" s="113"/>
      <c r="V754" s="113"/>
      <c r="W754" s="113"/>
      <c r="X754" s="113"/>
      <c r="Y754" s="113"/>
      <c r="AY754" s="59" t="str">
        <f t="shared" si="63"/>
        <v/>
      </c>
      <c r="AZ754" s="59" t="str">
        <f t="shared" si="64"/>
        <v/>
      </c>
      <c r="BA754" s="59" t="str">
        <f t="shared" si="65"/>
        <v/>
      </c>
      <c r="BB754" s="59" t="str">
        <f t="shared" si="66"/>
        <v/>
      </c>
      <c r="BC754" s="59" t="str">
        <f t="shared" si="67"/>
        <v/>
      </c>
      <c r="DQ754" s="65"/>
    </row>
    <row r="755" spans="1:121" x14ac:dyDescent="0.2">
      <c r="A755" s="74">
        <v>746</v>
      </c>
      <c r="B755" s="71"/>
      <c r="C755" s="71"/>
      <c r="D755" s="71"/>
      <c r="E755" s="71"/>
      <c r="F755" s="71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114"/>
      <c r="S755" s="114"/>
      <c r="T755" s="113"/>
      <c r="U755" s="113"/>
      <c r="V755" s="113"/>
      <c r="W755" s="113"/>
      <c r="X755" s="113"/>
      <c r="Y755" s="113"/>
      <c r="AY755" s="59" t="str">
        <f t="shared" si="63"/>
        <v/>
      </c>
      <c r="AZ755" s="59" t="str">
        <f t="shared" si="64"/>
        <v/>
      </c>
      <c r="BA755" s="59" t="str">
        <f t="shared" si="65"/>
        <v/>
      </c>
      <c r="BB755" s="59" t="str">
        <f t="shared" si="66"/>
        <v/>
      </c>
      <c r="BC755" s="59" t="str">
        <f t="shared" si="67"/>
        <v/>
      </c>
      <c r="DQ755" s="65"/>
    </row>
    <row r="756" spans="1:121" x14ac:dyDescent="0.2">
      <c r="A756" s="74">
        <v>747</v>
      </c>
      <c r="B756" s="71"/>
      <c r="C756" s="71"/>
      <c r="D756" s="71"/>
      <c r="E756" s="71"/>
      <c r="F756" s="71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114"/>
      <c r="S756" s="114"/>
      <c r="T756" s="113"/>
      <c r="U756" s="113"/>
      <c r="V756" s="113"/>
      <c r="W756" s="113"/>
      <c r="X756" s="113"/>
      <c r="Y756" s="113"/>
      <c r="AY756" s="59" t="str">
        <f t="shared" si="63"/>
        <v/>
      </c>
      <c r="AZ756" s="59" t="str">
        <f t="shared" si="64"/>
        <v/>
      </c>
      <c r="BA756" s="59" t="str">
        <f t="shared" si="65"/>
        <v/>
      </c>
      <c r="BB756" s="59" t="str">
        <f t="shared" si="66"/>
        <v/>
      </c>
      <c r="BC756" s="59" t="str">
        <f t="shared" si="67"/>
        <v/>
      </c>
      <c r="DQ756" s="65"/>
    </row>
    <row r="757" spans="1:121" x14ac:dyDescent="0.2">
      <c r="A757" s="74">
        <v>748</v>
      </c>
      <c r="B757" s="71"/>
      <c r="C757" s="71"/>
      <c r="D757" s="71"/>
      <c r="E757" s="71"/>
      <c r="F757" s="71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114"/>
      <c r="S757" s="114"/>
      <c r="T757" s="113"/>
      <c r="U757" s="113"/>
      <c r="V757" s="113"/>
      <c r="W757" s="113"/>
      <c r="X757" s="113"/>
      <c r="Y757" s="113"/>
      <c r="AY757" s="59" t="str">
        <f t="shared" si="63"/>
        <v/>
      </c>
      <c r="AZ757" s="59" t="str">
        <f t="shared" si="64"/>
        <v/>
      </c>
      <c r="BA757" s="59" t="str">
        <f t="shared" si="65"/>
        <v/>
      </c>
      <c r="BB757" s="59" t="str">
        <f t="shared" si="66"/>
        <v/>
      </c>
      <c r="BC757" s="59" t="str">
        <f t="shared" si="67"/>
        <v/>
      </c>
      <c r="DQ757" s="65"/>
    </row>
    <row r="758" spans="1:121" x14ac:dyDescent="0.2">
      <c r="A758" s="74">
        <v>749</v>
      </c>
      <c r="B758" s="71"/>
      <c r="C758" s="71"/>
      <c r="D758" s="71"/>
      <c r="E758" s="71"/>
      <c r="F758" s="71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114"/>
      <c r="S758" s="114"/>
      <c r="T758" s="113"/>
      <c r="U758" s="113"/>
      <c r="V758" s="113"/>
      <c r="W758" s="113"/>
      <c r="X758" s="113"/>
      <c r="Y758" s="113"/>
      <c r="AY758" s="59" t="str">
        <f t="shared" si="63"/>
        <v/>
      </c>
      <c r="AZ758" s="59" t="str">
        <f t="shared" si="64"/>
        <v/>
      </c>
      <c r="BA758" s="59" t="str">
        <f t="shared" si="65"/>
        <v/>
      </c>
      <c r="BB758" s="59" t="str">
        <f t="shared" si="66"/>
        <v/>
      </c>
      <c r="BC758" s="59" t="str">
        <f t="shared" si="67"/>
        <v/>
      </c>
      <c r="DQ758" s="65"/>
    </row>
    <row r="759" spans="1:121" x14ac:dyDescent="0.2">
      <c r="A759" s="74">
        <v>750</v>
      </c>
      <c r="B759" s="71"/>
      <c r="C759" s="71"/>
      <c r="D759" s="71"/>
      <c r="E759" s="71"/>
      <c r="F759" s="71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114"/>
      <c r="S759" s="114"/>
      <c r="T759" s="113"/>
      <c r="U759" s="113"/>
      <c r="V759" s="113"/>
      <c r="W759" s="113"/>
      <c r="X759" s="113"/>
      <c r="Y759" s="113"/>
      <c r="AY759" s="59" t="str">
        <f t="shared" si="63"/>
        <v/>
      </c>
      <c r="AZ759" s="59" t="str">
        <f t="shared" si="64"/>
        <v/>
      </c>
      <c r="BA759" s="59" t="str">
        <f t="shared" si="65"/>
        <v/>
      </c>
      <c r="BB759" s="59" t="str">
        <f t="shared" si="66"/>
        <v/>
      </c>
      <c r="BC759" s="59" t="str">
        <f t="shared" si="67"/>
        <v/>
      </c>
      <c r="DQ759" s="65"/>
    </row>
    <row r="760" spans="1:121" x14ac:dyDescent="0.2">
      <c r="A760" s="74">
        <v>751</v>
      </c>
      <c r="B760" s="71"/>
      <c r="C760" s="71"/>
      <c r="D760" s="71"/>
      <c r="E760" s="71"/>
      <c r="F760" s="71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114"/>
      <c r="S760" s="114"/>
      <c r="T760" s="113"/>
      <c r="U760" s="113"/>
      <c r="V760" s="113"/>
      <c r="W760" s="113"/>
      <c r="X760" s="113"/>
      <c r="Y760" s="113"/>
      <c r="AY760" s="59" t="str">
        <f t="shared" si="63"/>
        <v/>
      </c>
      <c r="AZ760" s="59" t="str">
        <f t="shared" si="64"/>
        <v/>
      </c>
      <c r="BA760" s="59" t="str">
        <f t="shared" si="65"/>
        <v/>
      </c>
      <c r="BB760" s="59" t="str">
        <f t="shared" si="66"/>
        <v/>
      </c>
      <c r="BC760" s="59" t="str">
        <f t="shared" si="67"/>
        <v/>
      </c>
      <c r="DQ760" s="65"/>
    </row>
    <row r="761" spans="1:121" x14ac:dyDescent="0.2">
      <c r="A761" s="74">
        <v>752</v>
      </c>
      <c r="B761" s="71"/>
      <c r="C761" s="71"/>
      <c r="D761" s="71"/>
      <c r="E761" s="71"/>
      <c r="F761" s="71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114"/>
      <c r="S761" s="114"/>
      <c r="T761" s="113"/>
      <c r="U761" s="113"/>
      <c r="V761" s="113"/>
      <c r="W761" s="113"/>
      <c r="X761" s="113"/>
      <c r="Y761" s="113"/>
      <c r="AY761" s="59" t="str">
        <f t="shared" si="63"/>
        <v/>
      </c>
      <c r="AZ761" s="59" t="str">
        <f t="shared" si="64"/>
        <v/>
      </c>
      <c r="BA761" s="59" t="str">
        <f t="shared" si="65"/>
        <v/>
      </c>
      <c r="BB761" s="59" t="str">
        <f t="shared" si="66"/>
        <v/>
      </c>
      <c r="BC761" s="59" t="str">
        <f t="shared" si="67"/>
        <v/>
      </c>
      <c r="DQ761" s="65"/>
    </row>
    <row r="762" spans="1:121" x14ac:dyDescent="0.2">
      <c r="A762" s="74">
        <v>753</v>
      </c>
      <c r="B762" s="71"/>
      <c r="C762" s="71"/>
      <c r="D762" s="71"/>
      <c r="E762" s="71"/>
      <c r="F762" s="71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114"/>
      <c r="S762" s="114"/>
      <c r="T762" s="113"/>
      <c r="U762" s="113"/>
      <c r="V762" s="113"/>
      <c r="W762" s="113"/>
      <c r="X762" s="113"/>
      <c r="Y762" s="113"/>
      <c r="AY762" s="59" t="str">
        <f t="shared" si="63"/>
        <v/>
      </c>
      <c r="AZ762" s="59" t="str">
        <f t="shared" si="64"/>
        <v/>
      </c>
      <c r="BA762" s="59" t="str">
        <f t="shared" si="65"/>
        <v/>
      </c>
      <c r="BB762" s="59" t="str">
        <f t="shared" si="66"/>
        <v/>
      </c>
      <c r="BC762" s="59" t="str">
        <f t="shared" si="67"/>
        <v/>
      </c>
      <c r="DQ762" s="65"/>
    </row>
    <row r="763" spans="1:121" x14ac:dyDescent="0.2">
      <c r="A763" s="74">
        <v>754</v>
      </c>
      <c r="B763" s="71"/>
      <c r="C763" s="71"/>
      <c r="D763" s="71"/>
      <c r="E763" s="71"/>
      <c r="F763" s="71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114"/>
      <c r="S763" s="114"/>
      <c r="T763" s="113"/>
      <c r="U763" s="113"/>
      <c r="V763" s="113"/>
      <c r="W763" s="113"/>
      <c r="X763" s="113"/>
      <c r="Y763" s="113"/>
      <c r="AY763" s="59" t="str">
        <f t="shared" si="63"/>
        <v/>
      </c>
      <c r="AZ763" s="59" t="str">
        <f t="shared" si="64"/>
        <v/>
      </c>
      <c r="BA763" s="59" t="str">
        <f t="shared" si="65"/>
        <v/>
      </c>
      <c r="BB763" s="59" t="str">
        <f t="shared" si="66"/>
        <v/>
      </c>
      <c r="BC763" s="59" t="str">
        <f t="shared" si="67"/>
        <v/>
      </c>
      <c r="DQ763" s="65"/>
    </row>
    <row r="764" spans="1:121" x14ac:dyDescent="0.2">
      <c r="A764" s="74">
        <v>755</v>
      </c>
      <c r="B764" s="71"/>
      <c r="C764" s="71"/>
      <c r="D764" s="71"/>
      <c r="E764" s="71"/>
      <c r="F764" s="71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114"/>
      <c r="S764" s="114"/>
      <c r="T764" s="113"/>
      <c r="U764" s="113"/>
      <c r="V764" s="113"/>
      <c r="W764" s="113"/>
      <c r="X764" s="113"/>
      <c r="Y764" s="113"/>
      <c r="AY764" s="59" t="str">
        <f t="shared" si="63"/>
        <v/>
      </c>
      <c r="AZ764" s="59" t="str">
        <f t="shared" si="64"/>
        <v/>
      </c>
      <c r="BA764" s="59" t="str">
        <f t="shared" si="65"/>
        <v/>
      </c>
      <c r="BB764" s="59" t="str">
        <f t="shared" si="66"/>
        <v/>
      </c>
      <c r="BC764" s="59" t="str">
        <f t="shared" si="67"/>
        <v/>
      </c>
      <c r="DQ764" s="65"/>
    </row>
    <row r="765" spans="1:121" x14ac:dyDescent="0.2">
      <c r="A765" s="74">
        <v>756</v>
      </c>
      <c r="B765" s="71"/>
      <c r="C765" s="71"/>
      <c r="D765" s="71"/>
      <c r="E765" s="71"/>
      <c r="F765" s="71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114"/>
      <c r="S765" s="114"/>
      <c r="T765" s="113"/>
      <c r="U765" s="113"/>
      <c r="V765" s="113"/>
      <c r="W765" s="113"/>
      <c r="X765" s="113"/>
      <c r="Y765" s="113"/>
      <c r="AY765" s="59" t="str">
        <f t="shared" si="63"/>
        <v/>
      </c>
      <c r="AZ765" s="59" t="str">
        <f t="shared" si="64"/>
        <v/>
      </c>
      <c r="BA765" s="59" t="str">
        <f t="shared" si="65"/>
        <v/>
      </c>
      <c r="BB765" s="59" t="str">
        <f t="shared" si="66"/>
        <v/>
      </c>
      <c r="BC765" s="59" t="str">
        <f t="shared" si="67"/>
        <v/>
      </c>
      <c r="DQ765" s="65"/>
    </row>
    <row r="766" spans="1:121" x14ac:dyDescent="0.2">
      <c r="A766" s="74">
        <v>757</v>
      </c>
      <c r="B766" s="71"/>
      <c r="C766" s="71"/>
      <c r="D766" s="71"/>
      <c r="E766" s="71"/>
      <c r="F766" s="71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114"/>
      <c r="S766" s="114"/>
      <c r="T766" s="113"/>
      <c r="U766" s="113"/>
      <c r="V766" s="113"/>
      <c r="W766" s="113"/>
      <c r="X766" s="113"/>
      <c r="Y766" s="113"/>
      <c r="AY766" s="59" t="str">
        <f t="shared" si="63"/>
        <v/>
      </c>
      <c r="AZ766" s="59" t="str">
        <f t="shared" si="64"/>
        <v/>
      </c>
      <c r="BA766" s="59" t="str">
        <f t="shared" si="65"/>
        <v/>
      </c>
      <c r="BB766" s="59" t="str">
        <f t="shared" si="66"/>
        <v/>
      </c>
      <c r="BC766" s="59" t="str">
        <f t="shared" si="67"/>
        <v/>
      </c>
      <c r="DQ766" s="65"/>
    </row>
    <row r="767" spans="1:121" x14ac:dyDescent="0.2">
      <c r="A767" s="74">
        <v>758</v>
      </c>
      <c r="B767" s="71"/>
      <c r="C767" s="71"/>
      <c r="D767" s="71"/>
      <c r="E767" s="71"/>
      <c r="F767" s="71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114"/>
      <c r="S767" s="114"/>
      <c r="T767" s="113"/>
      <c r="U767" s="113"/>
      <c r="V767" s="113"/>
      <c r="W767" s="113"/>
      <c r="X767" s="113"/>
      <c r="Y767" s="113"/>
      <c r="AY767" s="59" t="str">
        <f t="shared" si="63"/>
        <v/>
      </c>
      <c r="AZ767" s="59" t="str">
        <f t="shared" si="64"/>
        <v/>
      </c>
      <c r="BA767" s="59" t="str">
        <f t="shared" si="65"/>
        <v/>
      </c>
      <c r="BB767" s="59" t="str">
        <f t="shared" si="66"/>
        <v/>
      </c>
      <c r="BC767" s="59" t="str">
        <f t="shared" si="67"/>
        <v/>
      </c>
      <c r="DQ767" s="65"/>
    </row>
    <row r="768" spans="1:121" x14ac:dyDescent="0.2">
      <c r="A768" s="74">
        <v>759</v>
      </c>
      <c r="B768" s="71"/>
      <c r="C768" s="71"/>
      <c r="D768" s="71"/>
      <c r="E768" s="71"/>
      <c r="F768" s="71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114"/>
      <c r="S768" s="114"/>
      <c r="T768" s="113"/>
      <c r="U768" s="113"/>
      <c r="V768" s="113"/>
      <c r="W768" s="113"/>
      <c r="X768" s="113"/>
      <c r="Y768" s="113"/>
      <c r="AY768" s="59" t="str">
        <f t="shared" si="63"/>
        <v/>
      </c>
      <c r="AZ768" s="59" t="str">
        <f t="shared" si="64"/>
        <v/>
      </c>
      <c r="BA768" s="59" t="str">
        <f t="shared" si="65"/>
        <v/>
      </c>
      <c r="BB768" s="59" t="str">
        <f t="shared" si="66"/>
        <v/>
      </c>
      <c r="BC768" s="59" t="str">
        <f t="shared" si="67"/>
        <v/>
      </c>
      <c r="DQ768" s="65"/>
    </row>
    <row r="769" spans="1:121" x14ac:dyDescent="0.2">
      <c r="A769" s="74">
        <v>760</v>
      </c>
      <c r="B769" s="71"/>
      <c r="C769" s="71"/>
      <c r="D769" s="71"/>
      <c r="E769" s="71"/>
      <c r="F769" s="71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114"/>
      <c r="S769" s="114"/>
      <c r="T769" s="113"/>
      <c r="U769" s="113"/>
      <c r="V769" s="113"/>
      <c r="W769" s="113"/>
      <c r="X769" s="113"/>
      <c r="Y769" s="113"/>
      <c r="AY769" s="59" t="str">
        <f t="shared" si="63"/>
        <v/>
      </c>
      <c r="AZ769" s="59" t="str">
        <f t="shared" si="64"/>
        <v/>
      </c>
      <c r="BA769" s="59" t="str">
        <f t="shared" si="65"/>
        <v/>
      </c>
      <c r="BB769" s="59" t="str">
        <f t="shared" si="66"/>
        <v/>
      </c>
      <c r="BC769" s="59" t="str">
        <f t="shared" si="67"/>
        <v/>
      </c>
      <c r="DQ769" s="65"/>
    </row>
    <row r="770" spans="1:121" x14ac:dyDescent="0.2">
      <c r="A770" s="74">
        <v>761</v>
      </c>
      <c r="B770" s="71"/>
      <c r="C770" s="71"/>
      <c r="D770" s="71"/>
      <c r="E770" s="71"/>
      <c r="F770" s="71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114"/>
      <c r="S770" s="114"/>
      <c r="T770" s="113"/>
      <c r="U770" s="113"/>
      <c r="V770" s="113"/>
      <c r="W770" s="113"/>
      <c r="X770" s="113"/>
      <c r="Y770" s="113"/>
      <c r="AY770" s="59" t="str">
        <f t="shared" si="63"/>
        <v/>
      </c>
      <c r="AZ770" s="59" t="str">
        <f t="shared" si="64"/>
        <v/>
      </c>
      <c r="BA770" s="59" t="str">
        <f t="shared" si="65"/>
        <v/>
      </c>
      <c r="BB770" s="59" t="str">
        <f t="shared" si="66"/>
        <v/>
      </c>
      <c r="BC770" s="59" t="str">
        <f t="shared" si="67"/>
        <v/>
      </c>
      <c r="DQ770" s="65"/>
    </row>
    <row r="771" spans="1:121" x14ac:dyDescent="0.2">
      <c r="A771" s="74">
        <v>762</v>
      </c>
      <c r="B771" s="71"/>
      <c r="C771" s="71"/>
      <c r="D771" s="71"/>
      <c r="E771" s="71"/>
      <c r="F771" s="71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114"/>
      <c r="S771" s="114"/>
      <c r="T771" s="113"/>
      <c r="U771" s="113"/>
      <c r="V771" s="113"/>
      <c r="W771" s="113"/>
      <c r="X771" s="113"/>
      <c r="Y771" s="113"/>
      <c r="AY771" s="59" t="str">
        <f t="shared" si="63"/>
        <v/>
      </c>
      <c r="AZ771" s="59" t="str">
        <f t="shared" si="64"/>
        <v/>
      </c>
      <c r="BA771" s="59" t="str">
        <f t="shared" si="65"/>
        <v/>
      </c>
      <c r="BB771" s="59" t="str">
        <f t="shared" si="66"/>
        <v/>
      </c>
      <c r="BC771" s="59" t="str">
        <f t="shared" si="67"/>
        <v/>
      </c>
      <c r="DQ771" s="65"/>
    </row>
    <row r="772" spans="1:121" x14ac:dyDescent="0.2">
      <c r="A772" s="74">
        <v>763</v>
      </c>
      <c r="B772" s="71"/>
      <c r="C772" s="71"/>
      <c r="D772" s="71"/>
      <c r="E772" s="71"/>
      <c r="F772" s="71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114"/>
      <c r="S772" s="114"/>
      <c r="T772" s="113"/>
      <c r="U772" s="113"/>
      <c r="V772" s="113"/>
      <c r="W772" s="113"/>
      <c r="X772" s="113"/>
      <c r="Y772" s="113"/>
      <c r="AY772" s="59" t="str">
        <f t="shared" si="63"/>
        <v/>
      </c>
      <c r="AZ772" s="59" t="str">
        <f t="shared" si="64"/>
        <v/>
      </c>
      <c r="BA772" s="59" t="str">
        <f t="shared" si="65"/>
        <v/>
      </c>
      <c r="BB772" s="59" t="str">
        <f t="shared" si="66"/>
        <v/>
      </c>
      <c r="BC772" s="59" t="str">
        <f t="shared" si="67"/>
        <v/>
      </c>
      <c r="DQ772" s="65"/>
    </row>
    <row r="773" spans="1:121" x14ac:dyDescent="0.2">
      <c r="A773" s="74">
        <v>764</v>
      </c>
      <c r="B773" s="71"/>
      <c r="C773" s="71"/>
      <c r="D773" s="71"/>
      <c r="E773" s="71"/>
      <c r="F773" s="71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114"/>
      <c r="S773" s="114"/>
      <c r="T773" s="113"/>
      <c r="U773" s="113"/>
      <c r="V773" s="113"/>
      <c r="W773" s="113"/>
      <c r="X773" s="113"/>
      <c r="Y773" s="113"/>
      <c r="AY773" s="59" t="str">
        <f t="shared" si="63"/>
        <v/>
      </c>
      <c r="AZ773" s="59" t="str">
        <f t="shared" si="64"/>
        <v/>
      </c>
      <c r="BA773" s="59" t="str">
        <f t="shared" si="65"/>
        <v/>
      </c>
      <c r="BB773" s="59" t="str">
        <f t="shared" si="66"/>
        <v/>
      </c>
      <c r="BC773" s="59" t="str">
        <f t="shared" si="67"/>
        <v/>
      </c>
      <c r="DQ773" s="65"/>
    </row>
    <row r="774" spans="1:121" x14ac:dyDescent="0.2">
      <c r="A774" s="74">
        <v>765</v>
      </c>
      <c r="B774" s="71"/>
      <c r="C774" s="71"/>
      <c r="D774" s="71"/>
      <c r="E774" s="71"/>
      <c r="F774" s="71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114"/>
      <c r="S774" s="114"/>
      <c r="T774" s="113"/>
      <c r="U774" s="113"/>
      <c r="V774" s="113"/>
      <c r="W774" s="113"/>
      <c r="X774" s="113"/>
      <c r="Y774" s="113"/>
      <c r="AY774" s="59" t="str">
        <f t="shared" si="63"/>
        <v/>
      </c>
      <c r="AZ774" s="59" t="str">
        <f t="shared" si="64"/>
        <v/>
      </c>
      <c r="BA774" s="59" t="str">
        <f t="shared" si="65"/>
        <v/>
      </c>
      <c r="BB774" s="59" t="str">
        <f t="shared" si="66"/>
        <v/>
      </c>
      <c r="BC774" s="59" t="str">
        <f t="shared" si="67"/>
        <v/>
      </c>
      <c r="DQ774" s="65"/>
    </row>
    <row r="775" spans="1:121" x14ac:dyDescent="0.2">
      <c r="A775" s="74">
        <v>766</v>
      </c>
      <c r="B775" s="71"/>
      <c r="C775" s="71"/>
      <c r="D775" s="71"/>
      <c r="E775" s="71"/>
      <c r="F775" s="71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114"/>
      <c r="S775" s="114"/>
      <c r="T775" s="113"/>
      <c r="U775" s="113"/>
      <c r="V775" s="113"/>
      <c r="W775" s="113"/>
      <c r="X775" s="113"/>
      <c r="Y775" s="113"/>
      <c r="AY775" s="59" t="str">
        <f t="shared" si="63"/>
        <v/>
      </c>
      <c r="AZ775" s="59" t="str">
        <f t="shared" si="64"/>
        <v/>
      </c>
      <c r="BA775" s="59" t="str">
        <f t="shared" si="65"/>
        <v/>
      </c>
      <c r="BB775" s="59" t="str">
        <f t="shared" si="66"/>
        <v/>
      </c>
      <c r="BC775" s="59" t="str">
        <f t="shared" si="67"/>
        <v/>
      </c>
      <c r="DQ775" s="65"/>
    </row>
    <row r="776" spans="1:121" x14ac:dyDescent="0.2">
      <c r="A776" s="74">
        <v>767</v>
      </c>
      <c r="B776" s="71"/>
      <c r="C776" s="71"/>
      <c r="D776" s="71"/>
      <c r="E776" s="71"/>
      <c r="F776" s="71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114"/>
      <c r="S776" s="114"/>
      <c r="T776" s="113"/>
      <c r="U776" s="113"/>
      <c r="V776" s="113"/>
      <c r="W776" s="113"/>
      <c r="X776" s="113"/>
      <c r="Y776" s="113"/>
      <c r="AY776" s="59" t="str">
        <f t="shared" si="63"/>
        <v/>
      </c>
      <c r="AZ776" s="59" t="str">
        <f t="shared" si="64"/>
        <v/>
      </c>
      <c r="BA776" s="59" t="str">
        <f t="shared" si="65"/>
        <v/>
      </c>
      <c r="BB776" s="59" t="str">
        <f t="shared" si="66"/>
        <v/>
      </c>
      <c r="BC776" s="59" t="str">
        <f t="shared" si="67"/>
        <v/>
      </c>
      <c r="DQ776" s="65"/>
    </row>
    <row r="777" spans="1:121" x14ac:dyDescent="0.2">
      <c r="A777" s="74">
        <v>768</v>
      </c>
      <c r="B777" s="71"/>
      <c r="C777" s="71"/>
      <c r="D777" s="71"/>
      <c r="E777" s="71"/>
      <c r="F777" s="71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114"/>
      <c r="S777" s="114"/>
      <c r="T777" s="113"/>
      <c r="U777" s="113"/>
      <c r="V777" s="113"/>
      <c r="W777" s="113"/>
      <c r="X777" s="113"/>
      <c r="Y777" s="113"/>
      <c r="AY777" s="59" t="str">
        <f t="shared" si="63"/>
        <v/>
      </c>
      <c r="AZ777" s="59" t="str">
        <f t="shared" si="64"/>
        <v/>
      </c>
      <c r="BA777" s="59" t="str">
        <f t="shared" si="65"/>
        <v/>
      </c>
      <c r="BB777" s="59" t="str">
        <f t="shared" si="66"/>
        <v/>
      </c>
      <c r="BC777" s="59" t="str">
        <f t="shared" si="67"/>
        <v/>
      </c>
      <c r="DQ777" s="65"/>
    </row>
    <row r="778" spans="1:121" x14ac:dyDescent="0.2">
      <c r="A778" s="74">
        <v>769</v>
      </c>
      <c r="B778" s="71"/>
      <c r="C778" s="71"/>
      <c r="D778" s="71"/>
      <c r="E778" s="71"/>
      <c r="F778" s="71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114"/>
      <c r="S778" s="114"/>
      <c r="T778" s="113"/>
      <c r="U778" s="113"/>
      <c r="V778" s="113"/>
      <c r="W778" s="113"/>
      <c r="X778" s="113"/>
      <c r="Y778" s="113"/>
      <c r="AY778" s="59" t="str">
        <f t="shared" si="63"/>
        <v/>
      </c>
      <c r="AZ778" s="59" t="str">
        <f t="shared" si="64"/>
        <v/>
      </c>
      <c r="BA778" s="59" t="str">
        <f t="shared" si="65"/>
        <v/>
      </c>
      <c r="BB778" s="59" t="str">
        <f t="shared" si="66"/>
        <v/>
      </c>
      <c r="BC778" s="59" t="str">
        <f t="shared" si="67"/>
        <v/>
      </c>
      <c r="DQ778" s="65"/>
    </row>
    <row r="779" spans="1:121" x14ac:dyDescent="0.2">
      <c r="A779" s="74">
        <v>770</v>
      </c>
      <c r="B779" s="71"/>
      <c r="C779" s="71"/>
      <c r="D779" s="71"/>
      <c r="E779" s="71"/>
      <c r="F779" s="71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114"/>
      <c r="S779" s="114"/>
      <c r="T779" s="113"/>
      <c r="U779" s="113"/>
      <c r="V779" s="113"/>
      <c r="W779" s="113"/>
      <c r="X779" s="113"/>
      <c r="Y779" s="113"/>
      <c r="AY779" s="59" t="str">
        <f t="shared" ref="AY779:AY842" si="68">IF(B779="","",_xlfn.RANK.AVG(B779,$B$10:$B$1009,1))</f>
        <v/>
      </c>
      <c r="AZ779" s="59" t="str">
        <f t="shared" ref="AZ779:AZ842" si="69">IF(C779="","",_xlfn.RANK.AVG(C779,$C$10:$C$1009,1))</f>
        <v/>
      </c>
      <c r="BA779" s="59" t="str">
        <f t="shared" ref="BA779:BA842" si="70">IF(D779="","",_xlfn.RANK.AVG(D779,$D$10:$D$1009,1))</f>
        <v/>
      </c>
      <c r="BB779" s="59" t="str">
        <f t="shared" ref="BB779:BB842" si="71">IF(E779="","",_xlfn.RANK.AVG(E779,$E$10:$E$1009,1))</f>
        <v/>
      </c>
      <c r="BC779" s="59" t="str">
        <f t="shared" ref="BC779:BC842" si="72">IF(F779="","",_xlfn.RANK.AVG(F779,$F$10:$F$1009,1))</f>
        <v/>
      </c>
      <c r="DQ779" s="65"/>
    </row>
    <row r="780" spans="1:121" x14ac:dyDescent="0.2">
      <c r="A780" s="74">
        <v>771</v>
      </c>
      <c r="B780" s="71"/>
      <c r="C780" s="71"/>
      <c r="D780" s="71"/>
      <c r="E780" s="71"/>
      <c r="F780" s="71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114"/>
      <c r="S780" s="114"/>
      <c r="T780" s="113"/>
      <c r="U780" s="113"/>
      <c r="V780" s="113"/>
      <c r="W780" s="113"/>
      <c r="X780" s="113"/>
      <c r="Y780" s="113"/>
      <c r="AY780" s="59" t="str">
        <f t="shared" si="68"/>
        <v/>
      </c>
      <c r="AZ780" s="59" t="str">
        <f t="shared" si="69"/>
        <v/>
      </c>
      <c r="BA780" s="59" t="str">
        <f t="shared" si="70"/>
        <v/>
      </c>
      <c r="BB780" s="59" t="str">
        <f t="shared" si="71"/>
        <v/>
      </c>
      <c r="BC780" s="59" t="str">
        <f t="shared" si="72"/>
        <v/>
      </c>
      <c r="DQ780" s="65"/>
    </row>
    <row r="781" spans="1:121" x14ac:dyDescent="0.2">
      <c r="A781" s="74">
        <v>772</v>
      </c>
      <c r="B781" s="71"/>
      <c r="C781" s="71"/>
      <c r="D781" s="71"/>
      <c r="E781" s="71"/>
      <c r="F781" s="71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114"/>
      <c r="S781" s="114"/>
      <c r="T781" s="113"/>
      <c r="U781" s="113"/>
      <c r="V781" s="113"/>
      <c r="W781" s="113"/>
      <c r="X781" s="113"/>
      <c r="Y781" s="113"/>
      <c r="AY781" s="59" t="str">
        <f t="shared" si="68"/>
        <v/>
      </c>
      <c r="AZ781" s="59" t="str">
        <f t="shared" si="69"/>
        <v/>
      </c>
      <c r="BA781" s="59" t="str">
        <f t="shared" si="70"/>
        <v/>
      </c>
      <c r="BB781" s="59" t="str">
        <f t="shared" si="71"/>
        <v/>
      </c>
      <c r="BC781" s="59" t="str">
        <f t="shared" si="72"/>
        <v/>
      </c>
      <c r="DQ781" s="65"/>
    </row>
    <row r="782" spans="1:121" x14ac:dyDescent="0.2">
      <c r="A782" s="74">
        <v>773</v>
      </c>
      <c r="B782" s="71"/>
      <c r="C782" s="71"/>
      <c r="D782" s="71"/>
      <c r="E782" s="71"/>
      <c r="F782" s="71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114"/>
      <c r="S782" s="114"/>
      <c r="T782" s="113"/>
      <c r="U782" s="113"/>
      <c r="V782" s="113"/>
      <c r="W782" s="113"/>
      <c r="X782" s="113"/>
      <c r="Y782" s="113"/>
      <c r="AY782" s="59" t="str">
        <f t="shared" si="68"/>
        <v/>
      </c>
      <c r="AZ782" s="59" t="str">
        <f t="shared" si="69"/>
        <v/>
      </c>
      <c r="BA782" s="59" t="str">
        <f t="shared" si="70"/>
        <v/>
      </c>
      <c r="BB782" s="59" t="str">
        <f t="shared" si="71"/>
        <v/>
      </c>
      <c r="BC782" s="59" t="str">
        <f t="shared" si="72"/>
        <v/>
      </c>
      <c r="DQ782" s="65"/>
    </row>
    <row r="783" spans="1:121" x14ac:dyDescent="0.2">
      <c r="A783" s="74">
        <v>774</v>
      </c>
      <c r="B783" s="71"/>
      <c r="C783" s="71"/>
      <c r="D783" s="71"/>
      <c r="E783" s="71"/>
      <c r="F783" s="71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114"/>
      <c r="S783" s="114"/>
      <c r="T783" s="113"/>
      <c r="U783" s="113"/>
      <c r="V783" s="113"/>
      <c r="W783" s="113"/>
      <c r="X783" s="113"/>
      <c r="Y783" s="113"/>
      <c r="AY783" s="59" t="str">
        <f t="shared" si="68"/>
        <v/>
      </c>
      <c r="AZ783" s="59" t="str">
        <f t="shared" si="69"/>
        <v/>
      </c>
      <c r="BA783" s="59" t="str">
        <f t="shared" si="70"/>
        <v/>
      </c>
      <c r="BB783" s="59" t="str">
        <f t="shared" si="71"/>
        <v/>
      </c>
      <c r="BC783" s="59" t="str">
        <f t="shared" si="72"/>
        <v/>
      </c>
      <c r="DQ783" s="65"/>
    </row>
    <row r="784" spans="1:121" x14ac:dyDescent="0.2">
      <c r="A784" s="74">
        <v>775</v>
      </c>
      <c r="B784" s="71"/>
      <c r="C784" s="71"/>
      <c r="D784" s="71"/>
      <c r="E784" s="71"/>
      <c r="F784" s="71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114"/>
      <c r="S784" s="114"/>
      <c r="T784" s="113"/>
      <c r="U784" s="113"/>
      <c r="V784" s="113"/>
      <c r="W784" s="113"/>
      <c r="X784" s="113"/>
      <c r="Y784" s="113"/>
      <c r="AY784" s="59" t="str">
        <f t="shared" si="68"/>
        <v/>
      </c>
      <c r="AZ784" s="59" t="str">
        <f t="shared" si="69"/>
        <v/>
      </c>
      <c r="BA784" s="59" t="str">
        <f t="shared" si="70"/>
        <v/>
      </c>
      <c r="BB784" s="59" t="str">
        <f t="shared" si="71"/>
        <v/>
      </c>
      <c r="BC784" s="59" t="str">
        <f t="shared" si="72"/>
        <v/>
      </c>
      <c r="DQ784" s="65"/>
    </row>
    <row r="785" spans="1:121" x14ac:dyDescent="0.2">
      <c r="A785" s="74">
        <v>776</v>
      </c>
      <c r="B785" s="71"/>
      <c r="C785" s="71"/>
      <c r="D785" s="71"/>
      <c r="E785" s="71"/>
      <c r="F785" s="71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114"/>
      <c r="S785" s="114"/>
      <c r="T785" s="113"/>
      <c r="U785" s="113"/>
      <c r="V785" s="113"/>
      <c r="W785" s="113"/>
      <c r="X785" s="113"/>
      <c r="Y785" s="113"/>
      <c r="AY785" s="59" t="str">
        <f t="shared" si="68"/>
        <v/>
      </c>
      <c r="AZ785" s="59" t="str">
        <f t="shared" si="69"/>
        <v/>
      </c>
      <c r="BA785" s="59" t="str">
        <f t="shared" si="70"/>
        <v/>
      </c>
      <c r="BB785" s="59" t="str">
        <f t="shared" si="71"/>
        <v/>
      </c>
      <c r="BC785" s="59" t="str">
        <f t="shared" si="72"/>
        <v/>
      </c>
      <c r="DQ785" s="65"/>
    </row>
    <row r="786" spans="1:121" x14ac:dyDescent="0.2">
      <c r="A786" s="74">
        <v>777</v>
      </c>
      <c r="B786" s="71"/>
      <c r="C786" s="71"/>
      <c r="D786" s="71"/>
      <c r="E786" s="71"/>
      <c r="F786" s="71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114"/>
      <c r="S786" s="114"/>
      <c r="T786" s="113"/>
      <c r="U786" s="113"/>
      <c r="V786" s="113"/>
      <c r="W786" s="113"/>
      <c r="X786" s="113"/>
      <c r="Y786" s="113"/>
      <c r="AY786" s="59" t="str">
        <f t="shared" si="68"/>
        <v/>
      </c>
      <c r="AZ786" s="59" t="str">
        <f t="shared" si="69"/>
        <v/>
      </c>
      <c r="BA786" s="59" t="str">
        <f t="shared" si="70"/>
        <v/>
      </c>
      <c r="BB786" s="59" t="str">
        <f t="shared" si="71"/>
        <v/>
      </c>
      <c r="BC786" s="59" t="str">
        <f t="shared" si="72"/>
        <v/>
      </c>
      <c r="DQ786" s="65"/>
    </row>
    <row r="787" spans="1:121" x14ac:dyDescent="0.2">
      <c r="A787" s="74">
        <v>778</v>
      </c>
      <c r="B787" s="71"/>
      <c r="C787" s="71"/>
      <c r="D787" s="71"/>
      <c r="E787" s="71"/>
      <c r="F787" s="71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114"/>
      <c r="S787" s="114"/>
      <c r="T787" s="113"/>
      <c r="U787" s="113"/>
      <c r="V787" s="113"/>
      <c r="W787" s="113"/>
      <c r="X787" s="113"/>
      <c r="Y787" s="113"/>
      <c r="AY787" s="59" t="str">
        <f t="shared" si="68"/>
        <v/>
      </c>
      <c r="AZ787" s="59" t="str">
        <f t="shared" si="69"/>
        <v/>
      </c>
      <c r="BA787" s="59" t="str">
        <f t="shared" si="70"/>
        <v/>
      </c>
      <c r="BB787" s="59" t="str">
        <f t="shared" si="71"/>
        <v/>
      </c>
      <c r="BC787" s="59" t="str">
        <f t="shared" si="72"/>
        <v/>
      </c>
      <c r="DQ787" s="65"/>
    </row>
    <row r="788" spans="1:121" x14ac:dyDescent="0.2">
      <c r="A788" s="74">
        <v>779</v>
      </c>
      <c r="B788" s="71"/>
      <c r="C788" s="71"/>
      <c r="D788" s="71"/>
      <c r="E788" s="71"/>
      <c r="F788" s="71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114"/>
      <c r="S788" s="114"/>
      <c r="T788" s="113"/>
      <c r="U788" s="113"/>
      <c r="V788" s="113"/>
      <c r="W788" s="113"/>
      <c r="X788" s="113"/>
      <c r="Y788" s="113"/>
      <c r="AY788" s="59" t="str">
        <f t="shared" si="68"/>
        <v/>
      </c>
      <c r="AZ788" s="59" t="str">
        <f t="shared" si="69"/>
        <v/>
      </c>
      <c r="BA788" s="59" t="str">
        <f t="shared" si="70"/>
        <v/>
      </c>
      <c r="BB788" s="59" t="str">
        <f t="shared" si="71"/>
        <v/>
      </c>
      <c r="BC788" s="59" t="str">
        <f t="shared" si="72"/>
        <v/>
      </c>
      <c r="DQ788" s="65"/>
    </row>
    <row r="789" spans="1:121" x14ac:dyDescent="0.2">
      <c r="A789" s="74">
        <v>780</v>
      </c>
      <c r="B789" s="71"/>
      <c r="C789" s="71"/>
      <c r="D789" s="71"/>
      <c r="E789" s="71"/>
      <c r="F789" s="71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114"/>
      <c r="S789" s="114"/>
      <c r="T789" s="113"/>
      <c r="U789" s="113"/>
      <c r="V789" s="113"/>
      <c r="W789" s="113"/>
      <c r="X789" s="113"/>
      <c r="Y789" s="113"/>
      <c r="AY789" s="59" t="str">
        <f t="shared" si="68"/>
        <v/>
      </c>
      <c r="AZ789" s="59" t="str">
        <f t="shared" si="69"/>
        <v/>
      </c>
      <c r="BA789" s="59" t="str">
        <f t="shared" si="70"/>
        <v/>
      </c>
      <c r="BB789" s="59" t="str">
        <f t="shared" si="71"/>
        <v/>
      </c>
      <c r="BC789" s="59" t="str">
        <f t="shared" si="72"/>
        <v/>
      </c>
      <c r="DQ789" s="65"/>
    </row>
    <row r="790" spans="1:121" x14ac:dyDescent="0.2">
      <c r="A790" s="74">
        <v>781</v>
      </c>
      <c r="B790" s="71"/>
      <c r="C790" s="71"/>
      <c r="D790" s="71"/>
      <c r="E790" s="71"/>
      <c r="F790" s="71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114"/>
      <c r="S790" s="114"/>
      <c r="T790" s="113"/>
      <c r="U790" s="113"/>
      <c r="V790" s="113"/>
      <c r="W790" s="113"/>
      <c r="X790" s="113"/>
      <c r="Y790" s="113"/>
      <c r="AY790" s="59" t="str">
        <f t="shared" si="68"/>
        <v/>
      </c>
      <c r="AZ790" s="59" t="str">
        <f t="shared" si="69"/>
        <v/>
      </c>
      <c r="BA790" s="59" t="str">
        <f t="shared" si="70"/>
        <v/>
      </c>
      <c r="BB790" s="59" t="str">
        <f t="shared" si="71"/>
        <v/>
      </c>
      <c r="BC790" s="59" t="str">
        <f t="shared" si="72"/>
        <v/>
      </c>
      <c r="DQ790" s="65"/>
    </row>
    <row r="791" spans="1:121" x14ac:dyDescent="0.2">
      <c r="A791" s="74">
        <v>782</v>
      </c>
      <c r="B791" s="71"/>
      <c r="C791" s="71"/>
      <c r="D791" s="71"/>
      <c r="E791" s="71"/>
      <c r="F791" s="71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114"/>
      <c r="S791" s="114"/>
      <c r="T791" s="113"/>
      <c r="U791" s="113"/>
      <c r="V791" s="113"/>
      <c r="W791" s="113"/>
      <c r="X791" s="113"/>
      <c r="Y791" s="113"/>
      <c r="AY791" s="59" t="str">
        <f t="shared" si="68"/>
        <v/>
      </c>
      <c r="AZ791" s="59" t="str">
        <f t="shared" si="69"/>
        <v/>
      </c>
      <c r="BA791" s="59" t="str">
        <f t="shared" si="70"/>
        <v/>
      </c>
      <c r="BB791" s="59" t="str">
        <f t="shared" si="71"/>
        <v/>
      </c>
      <c r="BC791" s="59" t="str">
        <f t="shared" si="72"/>
        <v/>
      </c>
      <c r="DQ791" s="65"/>
    </row>
    <row r="792" spans="1:121" x14ac:dyDescent="0.2">
      <c r="A792" s="74">
        <v>783</v>
      </c>
      <c r="B792" s="71"/>
      <c r="C792" s="71"/>
      <c r="D792" s="71"/>
      <c r="E792" s="71"/>
      <c r="F792" s="71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114"/>
      <c r="S792" s="114"/>
      <c r="T792" s="113"/>
      <c r="U792" s="113"/>
      <c r="V792" s="113"/>
      <c r="W792" s="113"/>
      <c r="X792" s="113"/>
      <c r="Y792" s="113"/>
      <c r="AY792" s="59" t="str">
        <f t="shared" si="68"/>
        <v/>
      </c>
      <c r="AZ792" s="59" t="str">
        <f t="shared" si="69"/>
        <v/>
      </c>
      <c r="BA792" s="59" t="str">
        <f t="shared" si="70"/>
        <v/>
      </c>
      <c r="BB792" s="59" t="str">
        <f t="shared" si="71"/>
        <v/>
      </c>
      <c r="BC792" s="59" t="str">
        <f t="shared" si="72"/>
        <v/>
      </c>
      <c r="DQ792" s="65"/>
    </row>
    <row r="793" spans="1:121" x14ac:dyDescent="0.2">
      <c r="A793" s="74">
        <v>784</v>
      </c>
      <c r="B793" s="71"/>
      <c r="C793" s="71"/>
      <c r="D793" s="71"/>
      <c r="E793" s="71"/>
      <c r="F793" s="71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114"/>
      <c r="S793" s="114"/>
      <c r="T793" s="113"/>
      <c r="U793" s="113"/>
      <c r="V793" s="113"/>
      <c r="W793" s="113"/>
      <c r="X793" s="113"/>
      <c r="Y793" s="113"/>
      <c r="AY793" s="59" t="str">
        <f t="shared" si="68"/>
        <v/>
      </c>
      <c r="AZ793" s="59" t="str">
        <f t="shared" si="69"/>
        <v/>
      </c>
      <c r="BA793" s="59" t="str">
        <f t="shared" si="70"/>
        <v/>
      </c>
      <c r="BB793" s="59" t="str">
        <f t="shared" si="71"/>
        <v/>
      </c>
      <c r="BC793" s="59" t="str">
        <f t="shared" si="72"/>
        <v/>
      </c>
      <c r="DQ793" s="65"/>
    </row>
    <row r="794" spans="1:121" x14ac:dyDescent="0.2">
      <c r="A794" s="74">
        <v>785</v>
      </c>
      <c r="B794" s="71"/>
      <c r="C794" s="71"/>
      <c r="D794" s="71"/>
      <c r="E794" s="71"/>
      <c r="F794" s="71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114"/>
      <c r="S794" s="114"/>
      <c r="T794" s="113"/>
      <c r="U794" s="113"/>
      <c r="V794" s="113"/>
      <c r="W794" s="113"/>
      <c r="X794" s="113"/>
      <c r="Y794" s="113"/>
      <c r="AY794" s="59" t="str">
        <f t="shared" si="68"/>
        <v/>
      </c>
      <c r="AZ794" s="59" t="str">
        <f t="shared" si="69"/>
        <v/>
      </c>
      <c r="BA794" s="59" t="str">
        <f t="shared" si="70"/>
        <v/>
      </c>
      <c r="BB794" s="59" t="str">
        <f t="shared" si="71"/>
        <v/>
      </c>
      <c r="BC794" s="59" t="str">
        <f t="shared" si="72"/>
        <v/>
      </c>
      <c r="DQ794" s="65"/>
    </row>
    <row r="795" spans="1:121" x14ac:dyDescent="0.2">
      <c r="A795" s="74">
        <v>786</v>
      </c>
      <c r="B795" s="71"/>
      <c r="C795" s="71"/>
      <c r="D795" s="71"/>
      <c r="E795" s="71"/>
      <c r="F795" s="71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114"/>
      <c r="S795" s="114"/>
      <c r="T795" s="113"/>
      <c r="U795" s="113"/>
      <c r="V795" s="113"/>
      <c r="W795" s="113"/>
      <c r="X795" s="113"/>
      <c r="Y795" s="113"/>
      <c r="AY795" s="59" t="str">
        <f t="shared" si="68"/>
        <v/>
      </c>
      <c r="AZ795" s="59" t="str">
        <f t="shared" si="69"/>
        <v/>
      </c>
      <c r="BA795" s="59" t="str">
        <f t="shared" si="70"/>
        <v/>
      </c>
      <c r="BB795" s="59" t="str">
        <f t="shared" si="71"/>
        <v/>
      </c>
      <c r="BC795" s="59" t="str">
        <f t="shared" si="72"/>
        <v/>
      </c>
      <c r="DQ795" s="65"/>
    </row>
    <row r="796" spans="1:121" x14ac:dyDescent="0.2">
      <c r="A796" s="74">
        <v>787</v>
      </c>
      <c r="B796" s="71"/>
      <c r="C796" s="71"/>
      <c r="D796" s="71"/>
      <c r="E796" s="71"/>
      <c r="F796" s="71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114"/>
      <c r="S796" s="114"/>
      <c r="T796" s="113"/>
      <c r="U796" s="113"/>
      <c r="V796" s="113"/>
      <c r="W796" s="113"/>
      <c r="X796" s="113"/>
      <c r="Y796" s="113"/>
      <c r="AY796" s="59" t="str">
        <f t="shared" si="68"/>
        <v/>
      </c>
      <c r="AZ796" s="59" t="str">
        <f t="shared" si="69"/>
        <v/>
      </c>
      <c r="BA796" s="59" t="str">
        <f t="shared" si="70"/>
        <v/>
      </c>
      <c r="BB796" s="59" t="str">
        <f t="shared" si="71"/>
        <v/>
      </c>
      <c r="BC796" s="59" t="str">
        <f t="shared" si="72"/>
        <v/>
      </c>
      <c r="DQ796" s="65"/>
    </row>
    <row r="797" spans="1:121" x14ac:dyDescent="0.2">
      <c r="A797" s="74">
        <v>788</v>
      </c>
      <c r="B797" s="71"/>
      <c r="C797" s="71"/>
      <c r="D797" s="71"/>
      <c r="E797" s="71"/>
      <c r="F797" s="71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114"/>
      <c r="S797" s="114"/>
      <c r="T797" s="113"/>
      <c r="U797" s="113"/>
      <c r="V797" s="113"/>
      <c r="W797" s="113"/>
      <c r="X797" s="113"/>
      <c r="Y797" s="113"/>
      <c r="AY797" s="59" t="str">
        <f t="shared" si="68"/>
        <v/>
      </c>
      <c r="AZ797" s="59" t="str">
        <f t="shared" si="69"/>
        <v/>
      </c>
      <c r="BA797" s="59" t="str">
        <f t="shared" si="70"/>
        <v/>
      </c>
      <c r="BB797" s="59" t="str">
        <f t="shared" si="71"/>
        <v/>
      </c>
      <c r="BC797" s="59" t="str">
        <f t="shared" si="72"/>
        <v/>
      </c>
      <c r="DQ797" s="65"/>
    </row>
    <row r="798" spans="1:121" x14ac:dyDescent="0.2">
      <c r="A798" s="74">
        <v>789</v>
      </c>
      <c r="B798" s="71"/>
      <c r="C798" s="71"/>
      <c r="D798" s="71"/>
      <c r="E798" s="71"/>
      <c r="F798" s="71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114"/>
      <c r="S798" s="114"/>
      <c r="T798" s="113"/>
      <c r="U798" s="113"/>
      <c r="V798" s="113"/>
      <c r="W798" s="113"/>
      <c r="X798" s="113"/>
      <c r="Y798" s="113"/>
      <c r="AY798" s="59" t="str">
        <f t="shared" si="68"/>
        <v/>
      </c>
      <c r="AZ798" s="59" t="str">
        <f t="shared" si="69"/>
        <v/>
      </c>
      <c r="BA798" s="59" t="str">
        <f t="shared" si="70"/>
        <v/>
      </c>
      <c r="BB798" s="59" t="str">
        <f t="shared" si="71"/>
        <v/>
      </c>
      <c r="BC798" s="59" t="str">
        <f t="shared" si="72"/>
        <v/>
      </c>
      <c r="DQ798" s="65"/>
    </row>
    <row r="799" spans="1:121" x14ac:dyDescent="0.2">
      <c r="A799" s="74">
        <v>790</v>
      </c>
      <c r="B799" s="71"/>
      <c r="C799" s="71"/>
      <c r="D799" s="71"/>
      <c r="E799" s="71"/>
      <c r="F799" s="71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114"/>
      <c r="S799" s="114"/>
      <c r="T799" s="113"/>
      <c r="U799" s="113"/>
      <c r="V799" s="113"/>
      <c r="W799" s="113"/>
      <c r="X799" s="113"/>
      <c r="Y799" s="113"/>
      <c r="AY799" s="59" t="str">
        <f t="shared" si="68"/>
        <v/>
      </c>
      <c r="AZ799" s="59" t="str">
        <f t="shared" si="69"/>
        <v/>
      </c>
      <c r="BA799" s="59" t="str">
        <f t="shared" si="70"/>
        <v/>
      </c>
      <c r="BB799" s="59" t="str">
        <f t="shared" si="71"/>
        <v/>
      </c>
      <c r="BC799" s="59" t="str">
        <f t="shared" si="72"/>
        <v/>
      </c>
      <c r="DQ799" s="65"/>
    </row>
    <row r="800" spans="1:121" x14ac:dyDescent="0.2">
      <c r="A800" s="74">
        <v>791</v>
      </c>
      <c r="B800" s="71"/>
      <c r="C800" s="71"/>
      <c r="D800" s="71"/>
      <c r="E800" s="71"/>
      <c r="F800" s="71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114"/>
      <c r="S800" s="114"/>
      <c r="T800" s="113"/>
      <c r="U800" s="113"/>
      <c r="V800" s="113"/>
      <c r="W800" s="113"/>
      <c r="X800" s="113"/>
      <c r="Y800" s="113"/>
      <c r="AY800" s="59" t="str">
        <f t="shared" si="68"/>
        <v/>
      </c>
      <c r="AZ800" s="59" t="str">
        <f t="shared" si="69"/>
        <v/>
      </c>
      <c r="BA800" s="59" t="str">
        <f t="shared" si="70"/>
        <v/>
      </c>
      <c r="BB800" s="59" t="str">
        <f t="shared" si="71"/>
        <v/>
      </c>
      <c r="BC800" s="59" t="str">
        <f t="shared" si="72"/>
        <v/>
      </c>
      <c r="DQ800" s="65"/>
    </row>
    <row r="801" spans="1:121" x14ac:dyDescent="0.2">
      <c r="A801" s="74">
        <v>792</v>
      </c>
      <c r="B801" s="71"/>
      <c r="C801" s="71"/>
      <c r="D801" s="71"/>
      <c r="E801" s="71"/>
      <c r="F801" s="71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114"/>
      <c r="S801" s="114"/>
      <c r="T801" s="113"/>
      <c r="U801" s="113"/>
      <c r="V801" s="113"/>
      <c r="W801" s="113"/>
      <c r="X801" s="113"/>
      <c r="Y801" s="113"/>
      <c r="AY801" s="59" t="str">
        <f t="shared" si="68"/>
        <v/>
      </c>
      <c r="AZ801" s="59" t="str">
        <f t="shared" si="69"/>
        <v/>
      </c>
      <c r="BA801" s="59" t="str">
        <f t="shared" si="70"/>
        <v/>
      </c>
      <c r="BB801" s="59" t="str">
        <f t="shared" si="71"/>
        <v/>
      </c>
      <c r="BC801" s="59" t="str">
        <f t="shared" si="72"/>
        <v/>
      </c>
      <c r="DQ801" s="65"/>
    </row>
    <row r="802" spans="1:121" x14ac:dyDescent="0.2">
      <c r="A802" s="74">
        <v>793</v>
      </c>
      <c r="B802" s="71"/>
      <c r="C802" s="71"/>
      <c r="D802" s="71"/>
      <c r="E802" s="71"/>
      <c r="F802" s="71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114"/>
      <c r="S802" s="114"/>
      <c r="T802" s="113"/>
      <c r="U802" s="113"/>
      <c r="V802" s="113"/>
      <c r="W802" s="113"/>
      <c r="X802" s="113"/>
      <c r="Y802" s="113"/>
      <c r="AY802" s="59" t="str">
        <f t="shared" si="68"/>
        <v/>
      </c>
      <c r="AZ802" s="59" t="str">
        <f t="shared" si="69"/>
        <v/>
      </c>
      <c r="BA802" s="59" t="str">
        <f t="shared" si="70"/>
        <v/>
      </c>
      <c r="BB802" s="59" t="str">
        <f t="shared" si="71"/>
        <v/>
      </c>
      <c r="BC802" s="59" t="str">
        <f t="shared" si="72"/>
        <v/>
      </c>
      <c r="DQ802" s="65"/>
    </row>
    <row r="803" spans="1:121" x14ac:dyDescent="0.2">
      <c r="A803" s="74">
        <v>794</v>
      </c>
      <c r="B803" s="71"/>
      <c r="C803" s="71"/>
      <c r="D803" s="71"/>
      <c r="E803" s="71"/>
      <c r="F803" s="71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114"/>
      <c r="S803" s="114"/>
      <c r="T803" s="113"/>
      <c r="U803" s="113"/>
      <c r="V803" s="113"/>
      <c r="W803" s="113"/>
      <c r="X803" s="113"/>
      <c r="Y803" s="113"/>
      <c r="AY803" s="59" t="str">
        <f t="shared" si="68"/>
        <v/>
      </c>
      <c r="AZ803" s="59" t="str">
        <f t="shared" si="69"/>
        <v/>
      </c>
      <c r="BA803" s="59" t="str">
        <f t="shared" si="70"/>
        <v/>
      </c>
      <c r="BB803" s="59" t="str">
        <f t="shared" si="71"/>
        <v/>
      </c>
      <c r="BC803" s="59" t="str">
        <f t="shared" si="72"/>
        <v/>
      </c>
      <c r="DQ803" s="65"/>
    </row>
    <row r="804" spans="1:121" x14ac:dyDescent="0.2">
      <c r="A804" s="74">
        <v>795</v>
      </c>
      <c r="B804" s="71"/>
      <c r="C804" s="71"/>
      <c r="D804" s="71"/>
      <c r="E804" s="71"/>
      <c r="F804" s="71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114"/>
      <c r="S804" s="114"/>
      <c r="T804" s="113"/>
      <c r="U804" s="113"/>
      <c r="V804" s="113"/>
      <c r="W804" s="113"/>
      <c r="X804" s="113"/>
      <c r="Y804" s="113"/>
      <c r="AY804" s="59" t="str">
        <f t="shared" si="68"/>
        <v/>
      </c>
      <c r="AZ804" s="59" t="str">
        <f t="shared" si="69"/>
        <v/>
      </c>
      <c r="BA804" s="59" t="str">
        <f t="shared" si="70"/>
        <v/>
      </c>
      <c r="BB804" s="59" t="str">
        <f t="shared" si="71"/>
        <v/>
      </c>
      <c r="BC804" s="59" t="str">
        <f t="shared" si="72"/>
        <v/>
      </c>
      <c r="DQ804" s="65"/>
    </row>
    <row r="805" spans="1:121" x14ac:dyDescent="0.2">
      <c r="A805" s="74">
        <v>796</v>
      </c>
      <c r="B805" s="71"/>
      <c r="C805" s="71"/>
      <c r="D805" s="71"/>
      <c r="E805" s="71"/>
      <c r="F805" s="71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114"/>
      <c r="S805" s="114"/>
      <c r="T805" s="113"/>
      <c r="U805" s="113"/>
      <c r="V805" s="113"/>
      <c r="W805" s="113"/>
      <c r="X805" s="113"/>
      <c r="Y805" s="113"/>
      <c r="AY805" s="59" t="str">
        <f t="shared" si="68"/>
        <v/>
      </c>
      <c r="AZ805" s="59" t="str">
        <f t="shared" si="69"/>
        <v/>
      </c>
      <c r="BA805" s="59" t="str">
        <f t="shared" si="70"/>
        <v/>
      </c>
      <c r="BB805" s="59" t="str">
        <f t="shared" si="71"/>
        <v/>
      </c>
      <c r="BC805" s="59" t="str">
        <f t="shared" si="72"/>
        <v/>
      </c>
      <c r="DQ805" s="65"/>
    </row>
    <row r="806" spans="1:121" x14ac:dyDescent="0.2">
      <c r="A806" s="74">
        <v>797</v>
      </c>
      <c r="B806" s="71"/>
      <c r="C806" s="71"/>
      <c r="D806" s="71"/>
      <c r="E806" s="71"/>
      <c r="F806" s="71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114"/>
      <c r="S806" s="114"/>
      <c r="T806" s="113"/>
      <c r="U806" s="113"/>
      <c r="V806" s="113"/>
      <c r="W806" s="113"/>
      <c r="X806" s="113"/>
      <c r="Y806" s="113"/>
      <c r="AY806" s="59" t="str">
        <f t="shared" si="68"/>
        <v/>
      </c>
      <c r="AZ806" s="59" t="str">
        <f t="shared" si="69"/>
        <v/>
      </c>
      <c r="BA806" s="59" t="str">
        <f t="shared" si="70"/>
        <v/>
      </c>
      <c r="BB806" s="59" t="str">
        <f t="shared" si="71"/>
        <v/>
      </c>
      <c r="BC806" s="59" t="str">
        <f t="shared" si="72"/>
        <v/>
      </c>
      <c r="DQ806" s="65"/>
    </row>
    <row r="807" spans="1:121" x14ac:dyDescent="0.2">
      <c r="A807" s="74">
        <v>798</v>
      </c>
      <c r="B807" s="71"/>
      <c r="C807" s="71"/>
      <c r="D807" s="71"/>
      <c r="E807" s="71"/>
      <c r="F807" s="71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114"/>
      <c r="S807" s="114"/>
      <c r="T807" s="113"/>
      <c r="U807" s="113"/>
      <c r="V807" s="113"/>
      <c r="W807" s="113"/>
      <c r="X807" s="113"/>
      <c r="Y807" s="113"/>
      <c r="AY807" s="59" t="str">
        <f t="shared" si="68"/>
        <v/>
      </c>
      <c r="AZ807" s="59" t="str">
        <f t="shared" si="69"/>
        <v/>
      </c>
      <c r="BA807" s="59" t="str">
        <f t="shared" si="70"/>
        <v/>
      </c>
      <c r="BB807" s="59" t="str">
        <f t="shared" si="71"/>
        <v/>
      </c>
      <c r="BC807" s="59" t="str">
        <f t="shared" si="72"/>
        <v/>
      </c>
      <c r="DQ807" s="65"/>
    </row>
    <row r="808" spans="1:121" x14ac:dyDescent="0.2">
      <c r="A808" s="74">
        <v>799</v>
      </c>
      <c r="B808" s="71"/>
      <c r="C808" s="71"/>
      <c r="D808" s="71"/>
      <c r="E808" s="71"/>
      <c r="F808" s="71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114"/>
      <c r="S808" s="114"/>
      <c r="T808" s="113"/>
      <c r="U808" s="113"/>
      <c r="V808" s="113"/>
      <c r="W808" s="113"/>
      <c r="X808" s="113"/>
      <c r="Y808" s="113"/>
      <c r="AY808" s="59" t="str">
        <f t="shared" si="68"/>
        <v/>
      </c>
      <c r="AZ808" s="59" t="str">
        <f t="shared" si="69"/>
        <v/>
      </c>
      <c r="BA808" s="59" t="str">
        <f t="shared" si="70"/>
        <v/>
      </c>
      <c r="BB808" s="59" t="str">
        <f t="shared" si="71"/>
        <v/>
      </c>
      <c r="BC808" s="59" t="str">
        <f t="shared" si="72"/>
        <v/>
      </c>
      <c r="DQ808" s="65"/>
    </row>
    <row r="809" spans="1:121" x14ac:dyDescent="0.2">
      <c r="A809" s="74">
        <v>800</v>
      </c>
      <c r="B809" s="71"/>
      <c r="C809" s="71"/>
      <c r="D809" s="71"/>
      <c r="E809" s="71"/>
      <c r="F809" s="71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114"/>
      <c r="S809" s="114"/>
      <c r="T809" s="113"/>
      <c r="U809" s="113"/>
      <c r="V809" s="113"/>
      <c r="W809" s="113"/>
      <c r="X809" s="113"/>
      <c r="Y809" s="113"/>
      <c r="AY809" s="59" t="str">
        <f t="shared" si="68"/>
        <v/>
      </c>
      <c r="AZ809" s="59" t="str">
        <f t="shared" si="69"/>
        <v/>
      </c>
      <c r="BA809" s="59" t="str">
        <f t="shared" si="70"/>
        <v/>
      </c>
      <c r="BB809" s="59" t="str">
        <f t="shared" si="71"/>
        <v/>
      </c>
      <c r="BC809" s="59" t="str">
        <f t="shared" si="72"/>
        <v/>
      </c>
      <c r="DQ809" s="65"/>
    </row>
    <row r="810" spans="1:121" x14ac:dyDescent="0.2">
      <c r="A810" s="74">
        <v>801</v>
      </c>
      <c r="B810" s="71"/>
      <c r="C810" s="71"/>
      <c r="D810" s="71"/>
      <c r="E810" s="71"/>
      <c r="F810" s="71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114"/>
      <c r="S810" s="114"/>
      <c r="T810" s="113"/>
      <c r="U810" s="113"/>
      <c r="V810" s="113"/>
      <c r="W810" s="113"/>
      <c r="X810" s="113"/>
      <c r="Y810" s="113"/>
      <c r="AY810" s="59" t="str">
        <f t="shared" si="68"/>
        <v/>
      </c>
      <c r="AZ810" s="59" t="str">
        <f t="shared" si="69"/>
        <v/>
      </c>
      <c r="BA810" s="59" t="str">
        <f t="shared" si="70"/>
        <v/>
      </c>
      <c r="BB810" s="59" t="str">
        <f t="shared" si="71"/>
        <v/>
      </c>
      <c r="BC810" s="59" t="str">
        <f t="shared" si="72"/>
        <v/>
      </c>
      <c r="DQ810" s="65"/>
    </row>
    <row r="811" spans="1:121" x14ac:dyDescent="0.2">
      <c r="A811" s="74">
        <v>802</v>
      </c>
      <c r="B811" s="71"/>
      <c r="C811" s="71"/>
      <c r="D811" s="71"/>
      <c r="E811" s="71"/>
      <c r="F811" s="71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114"/>
      <c r="S811" s="114"/>
      <c r="T811" s="113"/>
      <c r="U811" s="113"/>
      <c r="V811" s="113"/>
      <c r="W811" s="113"/>
      <c r="X811" s="113"/>
      <c r="Y811" s="113"/>
      <c r="AY811" s="59" t="str">
        <f t="shared" si="68"/>
        <v/>
      </c>
      <c r="AZ811" s="59" t="str">
        <f t="shared" si="69"/>
        <v/>
      </c>
      <c r="BA811" s="59" t="str">
        <f t="shared" si="70"/>
        <v/>
      </c>
      <c r="BB811" s="59" t="str">
        <f t="shared" si="71"/>
        <v/>
      </c>
      <c r="BC811" s="59" t="str">
        <f t="shared" si="72"/>
        <v/>
      </c>
      <c r="DQ811" s="65"/>
    </row>
    <row r="812" spans="1:121" x14ac:dyDescent="0.2">
      <c r="A812" s="74">
        <v>803</v>
      </c>
      <c r="B812" s="71"/>
      <c r="C812" s="71"/>
      <c r="D812" s="71"/>
      <c r="E812" s="71"/>
      <c r="F812" s="71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114"/>
      <c r="S812" s="114"/>
      <c r="T812" s="113"/>
      <c r="U812" s="113"/>
      <c r="V812" s="113"/>
      <c r="W812" s="113"/>
      <c r="X812" s="113"/>
      <c r="Y812" s="113"/>
      <c r="AY812" s="59" t="str">
        <f t="shared" si="68"/>
        <v/>
      </c>
      <c r="AZ812" s="59" t="str">
        <f t="shared" si="69"/>
        <v/>
      </c>
      <c r="BA812" s="59" t="str">
        <f t="shared" si="70"/>
        <v/>
      </c>
      <c r="BB812" s="59" t="str">
        <f t="shared" si="71"/>
        <v/>
      </c>
      <c r="BC812" s="59" t="str">
        <f t="shared" si="72"/>
        <v/>
      </c>
      <c r="DQ812" s="65"/>
    </row>
    <row r="813" spans="1:121" x14ac:dyDescent="0.2">
      <c r="A813" s="74">
        <v>804</v>
      </c>
      <c r="B813" s="71"/>
      <c r="C813" s="71"/>
      <c r="D813" s="71"/>
      <c r="E813" s="71"/>
      <c r="F813" s="71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114"/>
      <c r="S813" s="114"/>
      <c r="T813" s="113"/>
      <c r="U813" s="113"/>
      <c r="V813" s="113"/>
      <c r="W813" s="113"/>
      <c r="X813" s="113"/>
      <c r="Y813" s="113"/>
      <c r="AY813" s="59" t="str">
        <f t="shared" si="68"/>
        <v/>
      </c>
      <c r="AZ813" s="59" t="str">
        <f t="shared" si="69"/>
        <v/>
      </c>
      <c r="BA813" s="59" t="str">
        <f t="shared" si="70"/>
        <v/>
      </c>
      <c r="BB813" s="59" t="str">
        <f t="shared" si="71"/>
        <v/>
      </c>
      <c r="BC813" s="59" t="str">
        <f t="shared" si="72"/>
        <v/>
      </c>
      <c r="DQ813" s="65"/>
    </row>
    <row r="814" spans="1:121" x14ac:dyDescent="0.2">
      <c r="A814" s="74">
        <v>805</v>
      </c>
      <c r="B814" s="71"/>
      <c r="C814" s="71"/>
      <c r="D814" s="71"/>
      <c r="E814" s="71"/>
      <c r="F814" s="71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114"/>
      <c r="S814" s="114"/>
      <c r="T814" s="113"/>
      <c r="U814" s="113"/>
      <c r="V814" s="113"/>
      <c r="W814" s="113"/>
      <c r="X814" s="113"/>
      <c r="Y814" s="113"/>
      <c r="AY814" s="59" t="str">
        <f t="shared" si="68"/>
        <v/>
      </c>
      <c r="AZ814" s="59" t="str">
        <f t="shared" si="69"/>
        <v/>
      </c>
      <c r="BA814" s="59" t="str">
        <f t="shared" si="70"/>
        <v/>
      </c>
      <c r="BB814" s="59" t="str">
        <f t="shared" si="71"/>
        <v/>
      </c>
      <c r="BC814" s="59" t="str">
        <f t="shared" si="72"/>
        <v/>
      </c>
      <c r="DQ814" s="65"/>
    </row>
    <row r="815" spans="1:121" x14ac:dyDescent="0.2">
      <c r="A815" s="74">
        <v>806</v>
      </c>
      <c r="B815" s="71"/>
      <c r="C815" s="71"/>
      <c r="D815" s="71"/>
      <c r="E815" s="71"/>
      <c r="F815" s="71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114"/>
      <c r="S815" s="114"/>
      <c r="T815" s="113"/>
      <c r="U815" s="113"/>
      <c r="V815" s="113"/>
      <c r="W815" s="113"/>
      <c r="X815" s="113"/>
      <c r="Y815" s="113"/>
      <c r="AY815" s="59" t="str">
        <f t="shared" si="68"/>
        <v/>
      </c>
      <c r="AZ815" s="59" t="str">
        <f t="shared" si="69"/>
        <v/>
      </c>
      <c r="BA815" s="59" t="str">
        <f t="shared" si="70"/>
        <v/>
      </c>
      <c r="BB815" s="59" t="str">
        <f t="shared" si="71"/>
        <v/>
      </c>
      <c r="BC815" s="59" t="str">
        <f t="shared" si="72"/>
        <v/>
      </c>
      <c r="DQ815" s="65"/>
    </row>
    <row r="816" spans="1:121" x14ac:dyDescent="0.2">
      <c r="A816" s="74">
        <v>807</v>
      </c>
      <c r="B816" s="71"/>
      <c r="C816" s="71"/>
      <c r="D816" s="71"/>
      <c r="E816" s="71"/>
      <c r="F816" s="71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114"/>
      <c r="S816" s="114"/>
      <c r="T816" s="113"/>
      <c r="U816" s="113"/>
      <c r="V816" s="113"/>
      <c r="W816" s="113"/>
      <c r="X816" s="113"/>
      <c r="Y816" s="113"/>
      <c r="AY816" s="59" t="str">
        <f t="shared" si="68"/>
        <v/>
      </c>
      <c r="AZ816" s="59" t="str">
        <f t="shared" si="69"/>
        <v/>
      </c>
      <c r="BA816" s="59" t="str">
        <f t="shared" si="70"/>
        <v/>
      </c>
      <c r="BB816" s="59" t="str">
        <f t="shared" si="71"/>
        <v/>
      </c>
      <c r="BC816" s="59" t="str">
        <f t="shared" si="72"/>
        <v/>
      </c>
      <c r="DQ816" s="65"/>
    </row>
    <row r="817" spans="1:121" x14ac:dyDescent="0.2">
      <c r="A817" s="74">
        <v>808</v>
      </c>
      <c r="B817" s="71"/>
      <c r="C817" s="71"/>
      <c r="D817" s="71"/>
      <c r="E817" s="71"/>
      <c r="F817" s="71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114"/>
      <c r="S817" s="114"/>
      <c r="T817" s="113"/>
      <c r="U817" s="113"/>
      <c r="V817" s="113"/>
      <c r="W817" s="113"/>
      <c r="X817" s="113"/>
      <c r="Y817" s="113"/>
      <c r="AY817" s="59" t="str">
        <f t="shared" si="68"/>
        <v/>
      </c>
      <c r="AZ817" s="59" t="str">
        <f t="shared" si="69"/>
        <v/>
      </c>
      <c r="BA817" s="59" t="str">
        <f t="shared" si="70"/>
        <v/>
      </c>
      <c r="BB817" s="59" t="str">
        <f t="shared" si="71"/>
        <v/>
      </c>
      <c r="BC817" s="59" t="str">
        <f t="shared" si="72"/>
        <v/>
      </c>
      <c r="DQ817" s="65"/>
    </row>
    <row r="818" spans="1:121" x14ac:dyDescent="0.2">
      <c r="A818" s="74">
        <v>809</v>
      </c>
      <c r="B818" s="71"/>
      <c r="C818" s="71"/>
      <c r="D818" s="71"/>
      <c r="E818" s="71"/>
      <c r="F818" s="71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114"/>
      <c r="S818" s="114"/>
      <c r="T818" s="113"/>
      <c r="U818" s="113"/>
      <c r="V818" s="113"/>
      <c r="W818" s="113"/>
      <c r="X818" s="113"/>
      <c r="Y818" s="113"/>
      <c r="AY818" s="59" t="str">
        <f t="shared" si="68"/>
        <v/>
      </c>
      <c r="AZ818" s="59" t="str">
        <f t="shared" si="69"/>
        <v/>
      </c>
      <c r="BA818" s="59" t="str">
        <f t="shared" si="70"/>
        <v/>
      </c>
      <c r="BB818" s="59" t="str">
        <f t="shared" si="71"/>
        <v/>
      </c>
      <c r="BC818" s="59" t="str">
        <f t="shared" si="72"/>
        <v/>
      </c>
      <c r="DQ818" s="65"/>
    </row>
    <row r="819" spans="1:121" x14ac:dyDescent="0.2">
      <c r="A819" s="74">
        <v>810</v>
      </c>
      <c r="B819" s="71"/>
      <c r="C819" s="71"/>
      <c r="D819" s="71"/>
      <c r="E819" s="71"/>
      <c r="F819" s="71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114"/>
      <c r="S819" s="114"/>
      <c r="T819" s="113"/>
      <c r="U819" s="113"/>
      <c r="V819" s="113"/>
      <c r="W819" s="113"/>
      <c r="X819" s="113"/>
      <c r="Y819" s="113"/>
      <c r="AY819" s="59" t="str">
        <f t="shared" si="68"/>
        <v/>
      </c>
      <c r="AZ819" s="59" t="str">
        <f t="shared" si="69"/>
        <v/>
      </c>
      <c r="BA819" s="59" t="str">
        <f t="shared" si="70"/>
        <v/>
      </c>
      <c r="BB819" s="59" t="str">
        <f t="shared" si="71"/>
        <v/>
      </c>
      <c r="BC819" s="59" t="str">
        <f t="shared" si="72"/>
        <v/>
      </c>
      <c r="DQ819" s="65"/>
    </row>
    <row r="820" spans="1:121" x14ac:dyDescent="0.2">
      <c r="A820" s="74">
        <v>811</v>
      </c>
      <c r="B820" s="71"/>
      <c r="C820" s="71"/>
      <c r="D820" s="71"/>
      <c r="E820" s="71"/>
      <c r="F820" s="71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114"/>
      <c r="S820" s="114"/>
      <c r="T820" s="113"/>
      <c r="U820" s="113"/>
      <c r="V820" s="113"/>
      <c r="W820" s="113"/>
      <c r="X820" s="113"/>
      <c r="Y820" s="113"/>
      <c r="AY820" s="59" t="str">
        <f t="shared" si="68"/>
        <v/>
      </c>
      <c r="AZ820" s="59" t="str">
        <f t="shared" si="69"/>
        <v/>
      </c>
      <c r="BA820" s="59" t="str">
        <f t="shared" si="70"/>
        <v/>
      </c>
      <c r="BB820" s="59" t="str">
        <f t="shared" si="71"/>
        <v/>
      </c>
      <c r="BC820" s="59" t="str">
        <f t="shared" si="72"/>
        <v/>
      </c>
      <c r="DQ820" s="65"/>
    </row>
    <row r="821" spans="1:121" x14ac:dyDescent="0.2">
      <c r="A821" s="74">
        <v>812</v>
      </c>
      <c r="B821" s="71"/>
      <c r="C821" s="71"/>
      <c r="D821" s="71"/>
      <c r="E821" s="71"/>
      <c r="F821" s="71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114"/>
      <c r="S821" s="114"/>
      <c r="T821" s="113"/>
      <c r="U821" s="113"/>
      <c r="V821" s="113"/>
      <c r="W821" s="113"/>
      <c r="X821" s="113"/>
      <c r="Y821" s="113"/>
      <c r="AY821" s="59" t="str">
        <f t="shared" si="68"/>
        <v/>
      </c>
      <c r="AZ821" s="59" t="str">
        <f t="shared" si="69"/>
        <v/>
      </c>
      <c r="BA821" s="59" t="str">
        <f t="shared" si="70"/>
        <v/>
      </c>
      <c r="BB821" s="59" t="str">
        <f t="shared" si="71"/>
        <v/>
      </c>
      <c r="BC821" s="59" t="str">
        <f t="shared" si="72"/>
        <v/>
      </c>
      <c r="DQ821" s="65"/>
    </row>
    <row r="822" spans="1:121" x14ac:dyDescent="0.2">
      <c r="A822" s="74">
        <v>813</v>
      </c>
      <c r="B822" s="71"/>
      <c r="C822" s="71"/>
      <c r="D822" s="71"/>
      <c r="E822" s="71"/>
      <c r="F822" s="71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114"/>
      <c r="S822" s="114"/>
      <c r="T822" s="113"/>
      <c r="U822" s="113"/>
      <c r="V822" s="113"/>
      <c r="W822" s="113"/>
      <c r="X822" s="113"/>
      <c r="Y822" s="113"/>
      <c r="AY822" s="59" t="str">
        <f t="shared" si="68"/>
        <v/>
      </c>
      <c r="AZ822" s="59" t="str">
        <f t="shared" si="69"/>
        <v/>
      </c>
      <c r="BA822" s="59" t="str">
        <f t="shared" si="70"/>
        <v/>
      </c>
      <c r="BB822" s="59" t="str">
        <f t="shared" si="71"/>
        <v/>
      </c>
      <c r="BC822" s="59" t="str">
        <f t="shared" si="72"/>
        <v/>
      </c>
      <c r="DQ822" s="65"/>
    </row>
    <row r="823" spans="1:121" x14ac:dyDescent="0.2">
      <c r="A823" s="74">
        <v>814</v>
      </c>
      <c r="B823" s="71"/>
      <c r="C823" s="71"/>
      <c r="D823" s="71"/>
      <c r="E823" s="71"/>
      <c r="F823" s="71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114"/>
      <c r="S823" s="114"/>
      <c r="T823" s="113"/>
      <c r="U823" s="113"/>
      <c r="V823" s="113"/>
      <c r="W823" s="113"/>
      <c r="X823" s="113"/>
      <c r="Y823" s="113"/>
      <c r="AY823" s="59" t="str">
        <f t="shared" si="68"/>
        <v/>
      </c>
      <c r="AZ823" s="59" t="str">
        <f t="shared" si="69"/>
        <v/>
      </c>
      <c r="BA823" s="59" t="str">
        <f t="shared" si="70"/>
        <v/>
      </c>
      <c r="BB823" s="59" t="str">
        <f t="shared" si="71"/>
        <v/>
      </c>
      <c r="BC823" s="59" t="str">
        <f t="shared" si="72"/>
        <v/>
      </c>
      <c r="DQ823" s="65"/>
    </row>
    <row r="824" spans="1:121" x14ac:dyDescent="0.2">
      <c r="A824" s="74">
        <v>815</v>
      </c>
      <c r="B824" s="71"/>
      <c r="C824" s="71"/>
      <c r="D824" s="71"/>
      <c r="E824" s="71"/>
      <c r="F824" s="71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114"/>
      <c r="S824" s="114"/>
      <c r="T824" s="113"/>
      <c r="U824" s="113"/>
      <c r="V824" s="113"/>
      <c r="W824" s="113"/>
      <c r="X824" s="113"/>
      <c r="Y824" s="113"/>
      <c r="AY824" s="59" t="str">
        <f t="shared" si="68"/>
        <v/>
      </c>
      <c r="AZ824" s="59" t="str">
        <f t="shared" si="69"/>
        <v/>
      </c>
      <c r="BA824" s="59" t="str">
        <f t="shared" si="70"/>
        <v/>
      </c>
      <c r="BB824" s="59" t="str">
        <f t="shared" si="71"/>
        <v/>
      </c>
      <c r="BC824" s="59" t="str">
        <f t="shared" si="72"/>
        <v/>
      </c>
      <c r="DQ824" s="65"/>
    </row>
    <row r="825" spans="1:121" x14ac:dyDescent="0.2">
      <c r="A825" s="74">
        <v>816</v>
      </c>
      <c r="B825" s="71"/>
      <c r="C825" s="71"/>
      <c r="D825" s="71"/>
      <c r="E825" s="71"/>
      <c r="F825" s="71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114"/>
      <c r="S825" s="114"/>
      <c r="T825" s="113"/>
      <c r="U825" s="113"/>
      <c r="V825" s="113"/>
      <c r="W825" s="113"/>
      <c r="X825" s="113"/>
      <c r="Y825" s="113"/>
      <c r="AY825" s="59" t="str">
        <f t="shared" si="68"/>
        <v/>
      </c>
      <c r="AZ825" s="59" t="str">
        <f t="shared" si="69"/>
        <v/>
      </c>
      <c r="BA825" s="59" t="str">
        <f t="shared" si="70"/>
        <v/>
      </c>
      <c r="BB825" s="59" t="str">
        <f t="shared" si="71"/>
        <v/>
      </c>
      <c r="BC825" s="59" t="str">
        <f t="shared" si="72"/>
        <v/>
      </c>
      <c r="DQ825" s="65"/>
    </row>
    <row r="826" spans="1:121" x14ac:dyDescent="0.2">
      <c r="A826" s="74">
        <v>817</v>
      </c>
      <c r="B826" s="71"/>
      <c r="C826" s="71"/>
      <c r="D826" s="71"/>
      <c r="E826" s="71"/>
      <c r="F826" s="71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114"/>
      <c r="S826" s="114"/>
      <c r="T826" s="113"/>
      <c r="U826" s="113"/>
      <c r="V826" s="113"/>
      <c r="W826" s="113"/>
      <c r="X826" s="113"/>
      <c r="Y826" s="113"/>
      <c r="AY826" s="59" t="str">
        <f t="shared" si="68"/>
        <v/>
      </c>
      <c r="AZ826" s="59" t="str">
        <f t="shared" si="69"/>
        <v/>
      </c>
      <c r="BA826" s="59" t="str">
        <f t="shared" si="70"/>
        <v/>
      </c>
      <c r="BB826" s="59" t="str">
        <f t="shared" si="71"/>
        <v/>
      </c>
      <c r="BC826" s="59" t="str">
        <f t="shared" si="72"/>
        <v/>
      </c>
      <c r="DQ826" s="65"/>
    </row>
    <row r="827" spans="1:121" x14ac:dyDescent="0.2">
      <c r="A827" s="74">
        <v>818</v>
      </c>
      <c r="B827" s="71"/>
      <c r="C827" s="71"/>
      <c r="D827" s="71"/>
      <c r="E827" s="71"/>
      <c r="F827" s="71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114"/>
      <c r="S827" s="114"/>
      <c r="T827" s="113"/>
      <c r="U827" s="113"/>
      <c r="V827" s="113"/>
      <c r="W827" s="113"/>
      <c r="X827" s="113"/>
      <c r="Y827" s="113"/>
      <c r="AY827" s="59" t="str">
        <f t="shared" si="68"/>
        <v/>
      </c>
      <c r="AZ827" s="59" t="str">
        <f t="shared" si="69"/>
        <v/>
      </c>
      <c r="BA827" s="59" t="str">
        <f t="shared" si="70"/>
        <v/>
      </c>
      <c r="BB827" s="59" t="str">
        <f t="shared" si="71"/>
        <v/>
      </c>
      <c r="BC827" s="59" t="str">
        <f t="shared" si="72"/>
        <v/>
      </c>
      <c r="DQ827" s="65"/>
    </row>
    <row r="828" spans="1:121" x14ac:dyDescent="0.2">
      <c r="A828" s="74">
        <v>819</v>
      </c>
      <c r="B828" s="71"/>
      <c r="C828" s="71"/>
      <c r="D828" s="71"/>
      <c r="E828" s="71"/>
      <c r="F828" s="71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114"/>
      <c r="S828" s="114"/>
      <c r="T828" s="113"/>
      <c r="U828" s="113"/>
      <c r="V828" s="113"/>
      <c r="W828" s="113"/>
      <c r="X828" s="113"/>
      <c r="Y828" s="113"/>
      <c r="AY828" s="59" t="str">
        <f t="shared" si="68"/>
        <v/>
      </c>
      <c r="AZ828" s="59" t="str">
        <f t="shared" si="69"/>
        <v/>
      </c>
      <c r="BA828" s="59" t="str">
        <f t="shared" si="70"/>
        <v/>
      </c>
      <c r="BB828" s="59" t="str">
        <f t="shared" si="71"/>
        <v/>
      </c>
      <c r="BC828" s="59" t="str">
        <f t="shared" si="72"/>
        <v/>
      </c>
      <c r="DQ828" s="65"/>
    </row>
    <row r="829" spans="1:121" x14ac:dyDescent="0.2">
      <c r="A829" s="74">
        <v>820</v>
      </c>
      <c r="B829" s="71"/>
      <c r="C829" s="71"/>
      <c r="D829" s="71"/>
      <c r="E829" s="71"/>
      <c r="F829" s="71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114"/>
      <c r="S829" s="114"/>
      <c r="T829" s="113"/>
      <c r="U829" s="113"/>
      <c r="V829" s="113"/>
      <c r="W829" s="113"/>
      <c r="X829" s="113"/>
      <c r="Y829" s="113"/>
      <c r="AY829" s="59" t="str">
        <f t="shared" si="68"/>
        <v/>
      </c>
      <c r="AZ829" s="59" t="str">
        <f t="shared" si="69"/>
        <v/>
      </c>
      <c r="BA829" s="59" t="str">
        <f t="shared" si="70"/>
        <v/>
      </c>
      <c r="BB829" s="59" t="str">
        <f t="shared" si="71"/>
        <v/>
      </c>
      <c r="BC829" s="59" t="str">
        <f t="shared" si="72"/>
        <v/>
      </c>
      <c r="DQ829" s="65"/>
    </row>
    <row r="830" spans="1:121" x14ac:dyDescent="0.2">
      <c r="A830" s="74">
        <v>821</v>
      </c>
      <c r="B830" s="71"/>
      <c r="C830" s="71"/>
      <c r="D830" s="71"/>
      <c r="E830" s="71"/>
      <c r="F830" s="71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114"/>
      <c r="S830" s="114"/>
      <c r="T830" s="113"/>
      <c r="U830" s="113"/>
      <c r="V830" s="113"/>
      <c r="W830" s="113"/>
      <c r="X830" s="113"/>
      <c r="Y830" s="113"/>
      <c r="AY830" s="59" t="str">
        <f t="shared" si="68"/>
        <v/>
      </c>
      <c r="AZ830" s="59" t="str">
        <f t="shared" si="69"/>
        <v/>
      </c>
      <c r="BA830" s="59" t="str">
        <f t="shared" si="70"/>
        <v/>
      </c>
      <c r="BB830" s="59" t="str">
        <f t="shared" si="71"/>
        <v/>
      </c>
      <c r="BC830" s="59" t="str">
        <f t="shared" si="72"/>
        <v/>
      </c>
      <c r="DQ830" s="65"/>
    </row>
    <row r="831" spans="1:121" x14ac:dyDescent="0.2">
      <c r="A831" s="74">
        <v>822</v>
      </c>
      <c r="B831" s="71"/>
      <c r="C831" s="71"/>
      <c r="D831" s="71"/>
      <c r="E831" s="71"/>
      <c r="F831" s="71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114"/>
      <c r="S831" s="114"/>
      <c r="T831" s="113"/>
      <c r="U831" s="113"/>
      <c r="V831" s="113"/>
      <c r="W831" s="113"/>
      <c r="X831" s="113"/>
      <c r="Y831" s="113"/>
      <c r="AY831" s="59" t="str">
        <f t="shared" si="68"/>
        <v/>
      </c>
      <c r="AZ831" s="59" t="str">
        <f t="shared" si="69"/>
        <v/>
      </c>
      <c r="BA831" s="59" t="str">
        <f t="shared" si="70"/>
        <v/>
      </c>
      <c r="BB831" s="59" t="str">
        <f t="shared" si="71"/>
        <v/>
      </c>
      <c r="BC831" s="59" t="str">
        <f t="shared" si="72"/>
        <v/>
      </c>
      <c r="DQ831" s="65"/>
    </row>
    <row r="832" spans="1:121" x14ac:dyDescent="0.2">
      <c r="A832" s="74">
        <v>823</v>
      </c>
      <c r="B832" s="71"/>
      <c r="C832" s="71"/>
      <c r="D832" s="71"/>
      <c r="E832" s="71"/>
      <c r="F832" s="71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114"/>
      <c r="S832" s="114"/>
      <c r="T832" s="113"/>
      <c r="U832" s="113"/>
      <c r="V832" s="113"/>
      <c r="W832" s="113"/>
      <c r="X832" s="113"/>
      <c r="Y832" s="113"/>
      <c r="AY832" s="59" t="str">
        <f t="shared" si="68"/>
        <v/>
      </c>
      <c r="AZ832" s="59" t="str">
        <f t="shared" si="69"/>
        <v/>
      </c>
      <c r="BA832" s="59" t="str">
        <f t="shared" si="70"/>
        <v/>
      </c>
      <c r="BB832" s="59" t="str">
        <f t="shared" si="71"/>
        <v/>
      </c>
      <c r="BC832" s="59" t="str">
        <f t="shared" si="72"/>
        <v/>
      </c>
      <c r="DQ832" s="65"/>
    </row>
    <row r="833" spans="1:121" x14ac:dyDescent="0.2">
      <c r="A833" s="74">
        <v>824</v>
      </c>
      <c r="B833" s="71"/>
      <c r="C833" s="71"/>
      <c r="D833" s="71"/>
      <c r="E833" s="71"/>
      <c r="F833" s="71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114"/>
      <c r="S833" s="114"/>
      <c r="T833" s="113"/>
      <c r="U833" s="113"/>
      <c r="V833" s="113"/>
      <c r="W833" s="113"/>
      <c r="X833" s="113"/>
      <c r="Y833" s="113"/>
      <c r="AY833" s="59" t="str">
        <f t="shared" si="68"/>
        <v/>
      </c>
      <c r="AZ833" s="59" t="str">
        <f t="shared" si="69"/>
        <v/>
      </c>
      <c r="BA833" s="59" t="str">
        <f t="shared" si="70"/>
        <v/>
      </c>
      <c r="BB833" s="59" t="str">
        <f t="shared" si="71"/>
        <v/>
      </c>
      <c r="BC833" s="59" t="str">
        <f t="shared" si="72"/>
        <v/>
      </c>
      <c r="DQ833" s="65"/>
    </row>
    <row r="834" spans="1:121" x14ac:dyDescent="0.2">
      <c r="A834" s="74">
        <v>825</v>
      </c>
      <c r="B834" s="71"/>
      <c r="C834" s="71"/>
      <c r="D834" s="71"/>
      <c r="E834" s="71"/>
      <c r="F834" s="71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114"/>
      <c r="S834" s="114"/>
      <c r="T834" s="113"/>
      <c r="U834" s="113"/>
      <c r="V834" s="113"/>
      <c r="W834" s="113"/>
      <c r="X834" s="113"/>
      <c r="Y834" s="113"/>
      <c r="AY834" s="59" t="str">
        <f t="shared" si="68"/>
        <v/>
      </c>
      <c r="AZ834" s="59" t="str">
        <f t="shared" si="69"/>
        <v/>
      </c>
      <c r="BA834" s="59" t="str">
        <f t="shared" si="70"/>
        <v/>
      </c>
      <c r="BB834" s="59" t="str">
        <f t="shared" si="71"/>
        <v/>
      </c>
      <c r="BC834" s="59" t="str">
        <f t="shared" si="72"/>
        <v/>
      </c>
      <c r="DQ834" s="65"/>
    </row>
    <row r="835" spans="1:121" x14ac:dyDescent="0.2">
      <c r="A835" s="74">
        <v>826</v>
      </c>
      <c r="B835" s="71"/>
      <c r="C835" s="71"/>
      <c r="D835" s="71"/>
      <c r="E835" s="71"/>
      <c r="F835" s="71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114"/>
      <c r="S835" s="114"/>
      <c r="T835" s="113"/>
      <c r="U835" s="113"/>
      <c r="V835" s="113"/>
      <c r="W835" s="113"/>
      <c r="X835" s="113"/>
      <c r="Y835" s="113"/>
      <c r="AY835" s="59" t="str">
        <f t="shared" si="68"/>
        <v/>
      </c>
      <c r="AZ835" s="59" t="str">
        <f t="shared" si="69"/>
        <v/>
      </c>
      <c r="BA835" s="59" t="str">
        <f t="shared" si="70"/>
        <v/>
      </c>
      <c r="BB835" s="59" t="str">
        <f t="shared" si="71"/>
        <v/>
      </c>
      <c r="BC835" s="59" t="str">
        <f t="shared" si="72"/>
        <v/>
      </c>
      <c r="DQ835" s="65"/>
    </row>
    <row r="836" spans="1:121" x14ac:dyDescent="0.2">
      <c r="A836" s="74">
        <v>827</v>
      </c>
      <c r="B836" s="71"/>
      <c r="C836" s="71"/>
      <c r="D836" s="71"/>
      <c r="E836" s="71"/>
      <c r="F836" s="71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114"/>
      <c r="S836" s="114"/>
      <c r="T836" s="113"/>
      <c r="U836" s="113"/>
      <c r="V836" s="113"/>
      <c r="W836" s="113"/>
      <c r="X836" s="113"/>
      <c r="Y836" s="113"/>
      <c r="AY836" s="59" t="str">
        <f t="shared" si="68"/>
        <v/>
      </c>
      <c r="AZ836" s="59" t="str">
        <f t="shared" si="69"/>
        <v/>
      </c>
      <c r="BA836" s="59" t="str">
        <f t="shared" si="70"/>
        <v/>
      </c>
      <c r="BB836" s="59" t="str">
        <f t="shared" si="71"/>
        <v/>
      </c>
      <c r="BC836" s="59" t="str">
        <f t="shared" si="72"/>
        <v/>
      </c>
      <c r="DQ836" s="65"/>
    </row>
    <row r="837" spans="1:121" x14ac:dyDescent="0.2">
      <c r="A837" s="74">
        <v>828</v>
      </c>
      <c r="B837" s="71"/>
      <c r="C837" s="71"/>
      <c r="D837" s="71"/>
      <c r="E837" s="71"/>
      <c r="F837" s="71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114"/>
      <c r="S837" s="114"/>
      <c r="T837" s="113"/>
      <c r="U837" s="113"/>
      <c r="V837" s="113"/>
      <c r="W837" s="113"/>
      <c r="X837" s="113"/>
      <c r="Y837" s="113"/>
      <c r="AY837" s="59" t="str">
        <f t="shared" si="68"/>
        <v/>
      </c>
      <c r="AZ837" s="59" t="str">
        <f t="shared" si="69"/>
        <v/>
      </c>
      <c r="BA837" s="59" t="str">
        <f t="shared" si="70"/>
        <v/>
      </c>
      <c r="BB837" s="59" t="str">
        <f t="shared" si="71"/>
        <v/>
      </c>
      <c r="BC837" s="59" t="str">
        <f t="shared" si="72"/>
        <v/>
      </c>
      <c r="DQ837" s="65"/>
    </row>
    <row r="838" spans="1:121" x14ac:dyDescent="0.2">
      <c r="A838" s="74">
        <v>829</v>
      </c>
      <c r="B838" s="71"/>
      <c r="C838" s="71"/>
      <c r="D838" s="71"/>
      <c r="E838" s="71"/>
      <c r="F838" s="71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114"/>
      <c r="S838" s="114"/>
      <c r="T838" s="113"/>
      <c r="U838" s="113"/>
      <c r="V838" s="113"/>
      <c r="W838" s="113"/>
      <c r="X838" s="113"/>
      <c r="Y838" s="113"/>
      <c r="AY838" s="59" t="str">
        <f t="shared" si="68"/>
        <v/>
      </c>
      <c r="AZ838" s="59" t="str">
        <f t="shared" si="69"/>
        <v/>
      </c>
      <c r="BA838" s="59" t="str">
        <f t="shared" si="70"/>
        <v/>
      </c>
      <c r="BB838" s="59" t="str">
        <f t="shared" si="71"/>
        <v/>
      </c>
      <c r="BC838" s="59" t="str">
        <f t="shared" si="72"/>
        <v/>
      </c>
      <c r="DQ838" s="65"/>
    </row>
    <row r="839" spans="1:121" x14ac:dyDescent="0.2">
      <c r="A839" s="74">
        <v>830</v>
      </c>
      <c r="B839" s="71"/>
      <c r="C839" s="71"/>
      <c r="D839" s="71"/>
      <c r="E839" s="71"/>
      <c r="F839" s="71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114"/>
      <c r="S839" s="114"/>
      <c r="T839" s="113"/>
      <c r="U839" s="113"/>
      <c r="V839" s="113"/>
      <c r="W839" s="113"/>
      <c r="X839" s="113"/>
      <c r="Y839" s="113"/>
      <c r="AY839" s="59" t="str">
        <f t="shared" si="68"/>
        <v/>
      </c>
      <c r="AZ839" s="59" t="str">
        <f t="shared" si="69"/>
        <v/>
      </c>
      <c r="BA839" s="59" t="str">
        <f t="shared" si="70"/>
        <v/>
      </c>
      <c r="BB839" s="59" t="str">
        <f t="shared" si="71"/>
        <v/>
      </c>
      <c r="BC839" s="59" t="str">
        <f t="shared" si="72"/>
        <v/>
      </c>
      <c r="DQ839" s="65"/>
    </row>
    <row r="840" spans="1:121" x14ac:dyDescent="0.2">
      <c r="A840" s="74">
        <v>831</v>
      </c>
      <c r="B840" s="71"/>
      <c r="C840" s="71"/>
      <c r="D840" s="71"/>
      <c r="E840" s="71"/>
      <c r="F840" s="71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114"/>
      <c r="S840" s="114"/>
      <c r="T840" s="113"/>
      <c r="U840" s="113"/>
      <c r="V840" s="113"/>
      <c r="W840" s="113"/>
      <c r="X840" s="113"/>
      <c r="Y840" s="113"/>
      <c r="AY840" s="59" t="str">
        <f t="shared" si="68"/>
        <v/>
      </c>
      <c r="AZ840" s="59" t="str">
        <f t="shared" si="69"/>
        <v/>
      </c>
      <c r="BA840" s="59" t="str">
        <f t="shared" si="70"/>
        <v/>
      </c>
      <c r="BB840" s="59" t="str">
        <f t="shared" si="71"/>
        <v/>
      </c>
      <c r="BC840" s="59" t="str">
        <f t="shared" si="72"/>
        <v/>
      </c>
      <c r="DQ840" s="65"/>
    </row>
    <row r="841" spans="1:121" x14ac:dyDescent="0.2">
      <c r="A841" s="74">
        <v>832</v>
      </c>
      <c r="B841" s="71"/>
      <c r="C841" s="71"/>
      <c r="D841" s="71"/>
      <c r="E841" s="71"/>
      <c r="F841" s="71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114"/>
      <c r="S841" s="114"/>
      <c r="T841" s="113"/>
      <c r="U841" s="113"/>
      <c r="V841" s="113"/>
      <c r="W841" s="113"/>
      <c r="X841" s="113"/>
      <c r="Y841" s="113"/>
      <c r="AY841" s="59" t="str">
        <f t="shared" si="68"/>
        <v/>
      </c>
      <c r="AZ841" s="59" t="str">
        <f t="shared" si="69"/>
        <v/>
      </c>
      <c r="BA841" s="59" t="str">
        <f t="shared" si="70"/>
        <v/>
      </c>
      <c r="BB841" s="59" t="str">
        <f t="shared" si="71"/>
        <v/>
      </c>
      <c r="BC841" s="59" t="str">
        <f t="shared" si="72"/>
        <v/>
      </c>
      <c r="DQ841" s="65"/>
    </row>
    <row r="842" spans="1:121" x14ac:dyDescent="0.2">
      <c r="A842" s="74">
        <v>833</v>
      </c>
      <c r="B842" s="71"/>
      <c r="C842" s="71"/>
      <c r="D842" s="71"/>
      <c r="E842" s="71"/>
      <c r="F842" s="71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114"/>
      <c r="S842" s="114"/>
      <c r="T842" s="113"/>
      <c r="U842" s="113"/>
      <c r="V842" s="113"/>
      <c r="W842" s="113"/>
      <c r="X842" s="113"/>
      <c r="Y842" s="113"/>
      <c r="AY842" s="59" t="str">
        <f t="shared" si="68"/>
        <v/>
      </c>
      <c r="AZ842" s="59" t="str">
        <f t="shared" si="69"/>
        <v/>
      </c>
      <c r="BA842" s="59" t="str">
        <f t="shared" si="70"/>
        <v/>
      </c>
      <c r="BB842" s="59" t="str">
        <f t="shared" si="71"/>
        <v/>
      </c>
      <c r="BC842" s="59" t="str">
        <f t="shared" si="72"/>
        <v/>
      </c>
      <c r="DQ842" s="65"/>
    </row>
    <row r="843" spans="1:121" x14ac:dyDescent="0.2">
      <c r="A843" s="74">
        <v>834</v>
      </c>
      <c r="B843" s="71"/>
      <c r="C843" s="71"/>
      <c r="D843" s="71"/>
      <c r="E843" s="71"/>
      <c r="F843" s="71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114"/>
      <c r="S843" s="114"/>
      <c r="T843" s="113"/>
      <c r="U843" s="113"/>
      <c r="V843" s="113"/>
      <c r="W843" s="113"/>
      <c r="X843" s="113"/>
      <c r="Y843" s="113"/>
      <c r="AY843" s="59" t="str">
        <f t="shared" ref="AY843:AY906" si="73">IF(B843="","",_xlfn.RANK.AVG(B843,$B$10:$B$1009,1))</f>
        <v/>
      </c>
      <c r="AZ843" s="59" t="str">
        <f t="shared" ref="AZ843:AZ906" si="74">IF(C843="","",_xlfn.RANK.AVG(C843,$C$10:$C$1009,1))</f>
        <v/>
      </c>
      <c r="BA843" s="59" t="str">
        <f t="shared" ref="BA843:BA906" si="75">IF(D843="","",_xlfn.RANK.AVG(D843,$D$10:$D$1009,1))</f>
        <v/>
      </c>
      <c r="BB843" s="59" t="str">
        <f t="shared" ref="BB843:BB906" si="76">IF(E843="","",_xlfn.RANK.AVG(E843,$E$10:$E$1009,1))</f>
        <v/>
      </c>
      <c r="BC843" s="59" t="str">
        <f t="shared" ref="BC843:BC906" si="77">IF(F843="","",_xlfn.RANK.AVG(F843,$F$10:$F$1009,1))</f>
        <v/>
      </c>
      <c r="DQ843" s="65"/>
    </row>
    <row r="844" spans="1:121" x14ac:dyDescent="0.2">
      <c r="A844" s="74">
        <v>835</v>
      </c>
      <c r="B844" s="71"/>
      <c r="C844" s="71"/>
      <c r="D844" s="71"/>
      <c r="E844" s="71"/>
      <c r="F844" s="71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114"/>
      <c r="S844" s="114"/>
      <c r="T844" s="113"/>
      <c r="U844" s="113"/>
      <c r="V844" s="113"/>
      <c r="W844" s="113"/>
      <c r="X844" s="113"/>
      <c r="Y844" s="113"/>
      <c r="AY844" s="59" t="str">
        <f t="shared" si="73"/>
        <v/>
      </c>
      <c r="AZ844" s="59" t="str">
        <f t="shared" si="74"/>
        <v/>
      </c>
      <c r="BA844" s="59" t="str">
        <f t="shared" si="75"/>
        <v/>
      </c>
      <c r="BB844" s="59" t="str">
        <f t="shared" si="76"/>
        <v/>
      </c>
      <c r="BC844" s="59" t="str">
        <f t="shared" si="77"/>
        <v/>
      </c>
      <c r="DQ844" s="65"/>
    </row>
    <row r="845" spans="1:121" x14ac:dyDescent="0.2">
      <c r="A845" s="74">
        <v>836</v>
      </c>
      <c r="B845" s="71"/>
      <c r="C845" s="71"/>
      <c r="D845" s="71"/>
      <c r="E845" s="71"/>
      <c r="F845" s="71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114"/>
      <c r="S845" s="114"/>
      <c r="T845" s="113"/>
      <c r="U845" s="113"/>
      <c r="V845" s="113"/>
      <c r="W845" s="113"/>
      <c r="X845" s="113"/>
      <c r="Y845" s="113"/>
      <c r="AY845" s="59" t="str">
        <f t="shared" si="73"/>
        <v/>
      </c>
      <c r="AZ845" s="59" t="str">
        <f t="shared" si="74"/>
        <v/>
      </c>
      <c r="BA845" s="59" t="str">
        <f t="shared" si="75"/>
        <v/>
      </c>
      <c r="BB845" s="59" t="str">
        <f t="shared" si="76"/>
        <v/>
      </c>
      <c r="BC845" s="59" t="str">
        <f t="shared" si="77"/>
        <v/>
      </c>
      <c r="DQ845" s="65"/>
    </row>
    <row r="846" spans="1:121" x14ac:dyDescent="0.2">
      <c r="A846" s="74">
        <v>837</v>
      </c>
      <c r="B846" s="71"/>
      <c r="C846" s="71"/>
      <c r="D846" s="71"/>
      <c r="E846" s="71"/>
      <c r="F846" s="71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114"/>
      <c r="S846" s="114"/>
      <c r="T846" s="113"/>
      <c r="U846" s="113"/>
      <c r="V846" s="113"/>
      <c r="W846" s="113"/>
      <c r="X846" s="113"/>
      <c r="Y846" s="113"/>
      <c r="AY846" s="59" t="str">
        <f t="shared" si="73"/>
        <v/>
      </c>
      <c r="AZ846" s="59" t="str">
        <f t="shared" si="74"/>
        <v/>
      </c>
      <c r="BA846" s="59" t="str">
        <f t="shared" si="75"/>
        <v/>
      </c>
      <c r="BB846" s="59" t="str">
        <f t="shared" si="76"/>
        <v/>
      </c>
      <c r="BC846" s="59" t="str">
        <f t="shared" si="77"/>
        <v/>
      </c>
      <c r="DQ846" s="65"/>
    </row>
    <row r="847" spans="1:121" x14ac:dyDescent="0.2">
      <c r="A847" s="74">
        <v>838</v>
      </c>
      <c r="B847" s="71"/>
      <c r="C847" s="71"/>
      <c r="D847" s="71"/>
      <c r="E847" s="71"/>
      <c r="F847" s="71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114"/>
      <c r="S847" s="114"/>
      <c r="T847" s="113"/>
      <c r="U847" s="113"/>
      <c r="V847" s="113"/>
      <c r="W847" s="113"/>
      <c r="X847" s="113"/>
      <c r="Y847" s="113"/>
      <c r="AY847" s="59" t="str">
        <f t="shared" si="73"/>
        <v/>
      </c>
      <c r="AZ847" s="59" t="str">
        <f t="shared" si="74"/>
        <v/>
      </c>
      <c r="BA847" s="59" t="str">
        <f t="shared" si="75"/>
        <v/>
      </c>
      <c r="BB847" s="59" t="str">
        <f t="shared" si="76"/>
        <v/>
      </c>
      <c r="BC847" s="59" t="str">
        <f t="shared" si="77"/>
        <v/>
      </c>
      <c r="DQ847" s="65"/>
    </row>
    <row r="848" spans="1:121" x14ac:dyDescent="0.2">
      <c r="A848" s="74">
        <v>839</v>
      </c>
      <c r="B848" s="71"/>
      <c r="C848" s="71"/>
      <c r="D848" s="71"/>
      <c r="E848" s="71"/>
      <c r="F848" s="71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114"/>
      <c r="S848" s="114"/>
      <c r="T848" s="113"/>
      <c r="U848" s="113"/>
      <c r="V848" s="113"/>
      <c r="W848" s="113"/>
      <c r="X848" s="113"/>
      <c r="Y848" s="113"/>
      <c r="AY848" s="59" t="str">
        <f t="shared" si="73"/>
        <v/>
      </c>
      <c r="AZ848" s="59" t="str">
        <f t="shared" si="74"/>
        <v/>
      </c>
      <c r="BA848" s="59" t="str">
        <f t="shared" si="75"/>
        <v/>
      </c>
      <c r="BB848" s="59" t="str">
        <f t="shared" si="76"/>
        <v/>
      </c>
      <c r="BC848" s="59" t="str">
        <f t="shared" si="77"/>
        <v/>
      </c>
      <c r="DQ848" s="65"/>
    </row>
    <row r="849" spans="1:121" x14ac:dyDescent="0.2">
      <c r="A849" s="74">
        <v>840</v>
      </c>
      <c r="B849" s="71"/>
      <c r="C849" s="71"/>
      <c r="D849" s="71"/>
      <c r="E849" s="71"/>
      <c r="F849" s="71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114"/>
      <c r="S849" s="114"/>
      <c r="T849" s="113"/>
      <c r="U849" s="113"/>
      <c r="V849" s="113"/>
      <c r="W849" s="113"/>
      <c r="X849" s="113"/>
      <c r="Y849" s="113"/>
      <c r="AY849" s="59" t="str">
        <f t="shared" si="73"/>
        <v/>
      </c>
      <c r="AZ849" s="59" t="str">
        <f t="shared" si="74"/>
        <v/>
      </c>
      <c r="BA849" s="59" t="str">
        <f t="shared" si="75"/>
        <v/>
      </c>
      <c r="BB849" s="59" t="str">
        <f t="shared" si="76"/>
        <v/>
      </c>
      <c r="BC849" s="59" t="str">
        <f t="shared" si="77"/>
        <v/>
      </c>
      <c r="DQ849" s="65"/>
    </row>
    <row r="850" spans="1:121" x14ac:dyDescent="0.2">
      <c r="A850" s="74">
        <v>841</v>
      </c>
      <c r="B850" s="71"/>
      <c r="C850" s="71"/>
      <c r="D850" s="71"/>
      <c r="E850" s="71"/>
      <c r="F850" s="71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114"/>
      <c r="S850" s="114"/>
      <c r="T850" s="113"/>
      <c r="U850" s="113"/>
      <c r="V850" s="113"/>
      <c r="W850" s="113"/>
      <c r="X850" s="113"/>
      <c r="Y850" s="113"/>
      <c r="AY850" s="59" t="str">
        <f t="shared" si="73"/>
        <v/>
      </c>
      <c r="AZ850" s="59" t="str">
        <f t="shared" si="74"/>
        <v/>
      </c>
      <c r="BA850" s="59" t="str">
        <f t="shared" si="75"/>
        <v/>
      </c>
      <c r="BB850" s="59" t="str">
        <f t="shared" si="76"/>
        <v/>
      </c>
      <c r="BC850" s="59" t="str">
        <f t="shared" si="77"/>
        <v/>
      </c>
      <c r="DQ850" s="65"/>
    </row>
    <row r="851" spans="1:121" x14ac:dyDescent="0.2">
      <c r="A851" s="74">
        <v>842</v>
      </c>
      <c r="B851" s="71"/>
      <c r="C851" s="71"/>
      <c r="D851" s="71"/>
      <c r="E851" s="71"/>
      <c r="F851" s="71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114"/>
      <c r="S851" s="114"/>
      <c r="T851" s="113"/>
      <c r="U851" s="113"/>
      <c r="V851" s="113"/>
      <c r="W851" s="113"/>
      <c r="X851" s="113"/>
      <c r="Y851" s="113"/>
      <c r="AY851" s="59" t="str">
        <f t="shared" si="73"/>
        <v/>
      </c>
      <c r="AZ851" s="59" t="str">
        <f t="shared" si="74"/>
        <v/>
      </c>
      <c r="BA851" s="59" t="str">
        <f t="shared" si="75"/>
        <v/>
      </c>
      <c r="BB851" s="59" t="str">
        <f t="shared" si="76"/>
        <v/>
      </c>
      <c r="BC851" s="59" t="str">
        <f t="shared" si="77"/>
        <v/>
      </c>
      <c r="DQ851" s="65"/>
    </row>
    <row r="852" spans="1:121" x14ac:dyDescent="0.2">
      <c r="A852" s="74">
        <v>843</v>
      </c>
      <c r="B852" s="71"/>
      <c r="C852" s="71"/>
      <c r="D852" s="71"/>
      <c r="E852" s="71"/>
      <c r="F852" s="71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114"/>
      <c r="S852" s="114"/>
      <c r="T852" s="113"/>
      <c r="U852" s="113"/>
      <c r="V852" s="113"/>
      <c r="W852" s="113"/>
      <c r="X852" s="113"/>
      <c r="Y852" s="113"/>
      <c r="AY852" s="59" t="str">
        <f t="shared" si="73"/>
        <v/>
      </c>
      <c r="AZ852" s="59" t="str">
        <f t="shared" si="74"/>
        <v/>
      </c>
      <c r="BA852" s="59" t="str">
        <f t="shared" si="75"/>
        <v/>
      </c>
      <c r="BB852" s="59" t="str">
        <f t="shared" si="76"/>
        <v/>
      </c>
      <c r="BC852" s="59" t="str">
        <f t="shared" si="77"/>
        <v/>
      </c>
      <c r="DQ852" s="65"/>
    </row>
    <row r="853" spans="1:121" x14ac:dyDescent="0.2">
      <c r="A853" s="74">
        <v>844</v>
      </c>
      <c r="B853" s="71"/>
      <c r="C853" s="71"/>
      <c r="D853" s="71"/>
      <c r="E853" s="71"/>
      <c r="F853" s="71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114"/>
      <c r="S853" s="114"/>
      <c r="T853" s="113"/>
      <c r="U853" s="113"/>
      <c r="V853" s="113"/>
      <c r="W853" s="113"/>
      <c r="X853" s="113"/>
      <c r="Y853" s="113"/>
      <c r="AY853" s="59" t="str">
        <f t="shared" si="73"/>
        <v/>
      </c>
      <c r="AZ853" s="59" t="str">
        <f t="shared" si="74"/>
        <v/>
      </c>
      <c r="BA853" s="59" t="str">
        <f t="shared" si="75"/>
        <v/>
      </c>
      <c r="BB853" s="59" t="str">
        <f t="shared" si="76"/>
        <v/>
      </c>
      <c r="BC853" s="59" t="str">
        <f t="shared" si="77"/>
        <v/>
      </c>
      <c r="DQ853" s="65"/>
    </row>
    <row r="854" spans="1:121" x14ac:dyDescent="0.2">
      <c r="A854" s="74">
        <v>845</v>
      </c>
      <c r="B854" s="71"/>
      <c r="C854" s="71"/>
      <c r="D854" s="71"/>
      <c r="E854" s="71"/>
      <c r="F854" s="71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114"/>
      <c r="S854" s="114"/>
      <c r="T854" s="113"/>
      <c r="U854" s="113"/>
      <c r="V854" s="113"/>
      <c r="W854" s="113"/>
      <c r="X854" s="113"/>
      <c r="Y854" s="113"/>
      <c r="AY854" s="59" t="str">
        <f t="shared" si="73"/>
        <v/>
      </c>
      <c r="AZ854" s="59" t="str">
        <f t="shared" si="74"/>
        <v/>
      </c>
      <c r="BA854" s="59" t="str">
        <f t="shared" si="75"/>
        <v/>
      </c>
      <c r="BB854" s="59" t="str">
        <f t="shared" si="76"/>
        <v/>
      </c>
      <c r="BC854" s="59" t="str">
        <f t="shared" si="77"/>
        <v/>
      </c>
      <c r="DQ854" s="65"/>
    </row>
    <row r="855" spans="1:121" x14ac:dyDescent="0.2">
      <c r="A855" s="74">
        <v>846</v>
      </c>
      <c r="B855" s="71"/>
      <c r="C855" s="71"/>
      <c r="D855" s="71"/>
      <c r="E855" s="71"/>
      <c r="F855" s="71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114"/>
      <c r="S855" s="114"/>
      <c r="T855" s="113"/>
      <c r="U855" s="113"/>
      <c r="V855" s="113"/>
      <c r="W855" s="113"/>
      <c r="X855" s="113"/>
      <c r="Y855" s="113"/>
      <c r="AY855" s="59" t="str">
        <f t="shared" si="73"/>
        <v/>
      </c>
      <c r="AZ855" s="59" t="str">
        <f t="shared" si="74"/>
        <v/>
      </c>
      <c r="BA855" s="59" t="str">
        <f t="shared" si="75"/>
        <v/>
      </c>
      <c r="BB855" s="59" t="str">
        <f t="shared" si="76"/>
        <v/>
      </c>
      <c r="BC855" s="59" t="str">
        <f t="shared" si="77"/>
        <v/>
      </c>
      <c r="DQ855" s="65"/>
    </row>
    <row r="856" spans="1:121" x14ac:dyDescent="0.2">
      <c r="A856" s="74">
        <v>847</v>
      </c>
      <c r="B856" s="71"/>
      <c r="C856" s="71"/>
      <c r="D856" s="71"/>
      <c r="E856" s="71"/>
      <c r="F856" s="71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114"/>
      <c r="S856" s="114"/>
      <c r="T856" s="113"/>
      <c r="U856" s="113"/>
      <c r="V856" s="113"/>
      <c r="W856" s="113"/>
      <c r="X856" s="113"/>
      <c r="Y856" s="113"/>
      <c r="AY856" s="59" t="str">
        <f t="shared" si="73"/>
        <v/>
      </c>
      <c r="AZ856" s="59" t="str">
        <f t="shared" si="74"/>
        <v/>
      </c>
      <c r="BA856" s="59" t="str">
        <f t="shared" si="75"/>
        <v/>
      </c>
      <c r="BB856" s="59" t="str">
        <f t="shared" si="76"/>
        <v/>
      </c>
      <c r="BC856" s="59" t="str">
        <f t="shared" si="77"/>
        <v/>
      </c>
      <c r="DQ856" s="65"/>
    </row>
    <row r="857" spans="1:121" x14ac:dyDescent="0.2">
      <c r="A857" s="74">
        <v>848</v>
      </c>
      <c r="B857" s="71"/>
      <c r="C857" s="71"/>
      <c r="D857" s="71"/>
      <c r="E857" s="71"/>
      <c r="F857" s="71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114"/>
      <c r="S857" s="114"/>
      <c r="T857" s="113"/>
      <c r="U857" s="113"/>
      <c r="V857" s="113"/>
      <c r="W857" s="113"/>
      <c r="X857" s="113"/>
      <c r="Y857" s="113"/>
      <c r="AY857" s="59" t="str">
        <f t="shared" si="73"/>
        <v/>
      </c>
      <c r="AZ857" s="59" t="str">
        <f t="shared" si="74"/>
        <v/>
      </c>
      <c r="BA857" s="59" t="str">
        <f t="shared" si="75"/>
        <v/>
      </c>
      <c r="BB857" s="59" t="str">
        <f t="shared" si="76"/>
        <v/>
      </c>
      <c r="BC857" s="59" t="str">
        <f t="shared" si="77"/>
        <v/>
      </c>
      <c r="DQ857" s="65"/>
    </row>
    <row r="858" spans="1:121" x14ac:dyDescent="0.2">
      <c r="A858" s="74">
        <v>849</v>
      </c>
      <c r="B858" s="71"/>
      <c r="C858" s="71"/>
      <c r="D858" s="71"/>
      <c r="E858" s="71"/>
      <c r="F858" s="71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114"/>
      <c r="S858" s="114"/>
      <c r="T858" s="113"/>
      <c r="U858" s="113"/>
      <c r="V858" s="113"/>
      <c r="W858" s="113"/>
      <c r="X858" s="113"/>
      <c r="Y858" s="113"/>
      <c r="AY858" s="59" t="str">
        <f t="shared" si="73"/>
        <v/>
      </c>
      <c r="AZ858" s="59" t="str">
        <f t="shared" si="74"/>
        <v/>
      </c>
      <c r="BA858" s="59" t="str">
        <f t="shared" si="75"/>
        <v/>
      </c>
      <c r="BB858" s="59" t="str">
        <f t="shared" si="76"/>
        <v/>
      </c>
      <c r="BC858" s="59" t="str">
        <f t="shared" si="77"/>
        <v/>
      </c>
      <c r="DQ858" s="65"/>
    </row>
    <row r="859" spans="1:121" x14ac:dyDescent="0.2">
      <c r="A859" s="74">
        <v>850</v>
      </c>
      <c r="B859" s="71"/>
      <c r="C859" s="71"/>
      <c r="D859" s="71"/>
      <c r="E859" s="71"/>
      <c r="F859" s="71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114"/>
      <c r="S859" s="114"/>
      <c r="T859" s="113"/>
      <c r="U859" s="113"/>
      <c r="V859" s="113"/>
      <c r="W859" s="113"/>
      <c r="X859" s="113"/>
      <c r="Y859" s="113"/>
      <c r="AY859" s="59" t="str">
        <f t="shared" si="73"/>
        <v/>
      </c>
      <c r="AZ859" s="59" t="str">
        <f t="shared" si="74"/>
        <v/>
      </c>
      <c r="BA859" s="59" t="str">
        <f t="shared" si="75"/>
        <v/>
      </c>
      <c r="BB859" s="59" t="str">
        <f t="shared" si="76"/>
        <v/>
      </c>
      <c r="BC859" s="59" t="str">
        <f t="shared" si="77"/>
        <v/>
      </c>
      <c r="DQ859" s="65"/>
    </row>
    <row r="860" spans="1:121" x14ac:dyDescent="0.2">
      <c r="A860" s="74">
        <v>851</v>
      </c>
      <c r="B860" s="71"/>
      <c r="C860" s="71"/>
      <c r="D860" s="71"/>
      <c r="E860" s="71"/>
      <c r="F860" s="71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114"/>
      <c r="S860" s="114"/>
      <c r="T860" s="113"/>
      <c r="U860" s="113"/>
      <c r="V860" s="113"/>
      <c r="W860" s="113"/>
      <c r="X860" s="113"/>
      <c r="Y860" s="113"/>
      <c r="AY860" s="59" t="str">
        <f t="shared" si="73"/>
        <v/>
      </c>
      <c r="AZ860" s="59" t="str">
        <f t="shared" si="74"/>
        <v/>
      </c>
      <c r="BA860" s="59" t="str">
        <f t="shared" si="75"/>
        <v/>
      </c>
      <c r="BB860" s="59" t="str">
        <f t="shared" si="76"/>
        <v/>
      </c>
      <c r="BC860" s="59" t="str">
        <f t="shared" si="77"/>
        <v/>
      </c>
      <c r="DQ860" s="65"/>
    </row>
    <row r="861" spans="1:121" x14ac:dyDescent="0.2">
      <c r="A861" s="74">
        <v>852</v>
      </c>
      <c r="B861" s="71"/>
      <c r="C861" s="71"/>
      <c r="D861" s="71"/>
      <c r="E861" s="71"/>
      <c r="F861" s="71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114"/>
      <c r="S861" s="114"/>
      <c r="T861" s="113"/>
      <c r="U861" s="113"/>
      <c r="V861" s="113"/>
      <c r="W861" s="113"/>
      <c r="X861" s="113"/>
      <c r="Y861" s="113"/>
      <c r="AY861" s="59" t="str">
        <f t="shared" si="73"/>
        <v/>
      </c>
      <c r="AZ861" s="59" t="str">
        <f t="shared" si="74"/>
        <v/>
      </c>
      <c r="BA861" s="59" t="str">
        <f t="shared" si="75"/>
        <v/>
      </c>
      <c r="BB861" s="59" t="str">
        <f t="shared" si="76"/>
        <v/>
      </c>
      <c r="BC861" s="59" t="str">
        <f t="shared" si="77"/>
        <v/>
      </c>
      <c r="DQ861" s="65"/>
    </row>
    <row r="862" spans="1:121" x14ac:dyDescent="0.2">
      <c r="A862" s="74">
        <v>853</v>
      </c>
      <c r="B862" s="71"/>
      <c r="C862" s="71"/>
      <c r="D862" s="71"/>
      <c r="E862" s="71"/>
      <c r="F862" s="71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114"/>
      <c r="S862" s="114"/>
      <c r="T862" s="113"/>
      <c r="U862" s="113"/>
      <c r="V862" s="113"/>
      <c r="W862" s="113"/>
      <c r="X862" s="113"/>
      <c r="Y862" s="113"/>
      <c r="AY862" s="59" t="str">
        <f t="shared" si="73"/>
        <v/>
      </c>
      <c r="AZ862" s="59" t="str">
        <f t="shared" si="74"/>
        <v/>
      </c>
      <c r="BA862" s="59" t="str">
        <f t="shared" si="75"/>
        <v/>
      </c>
      <c r="BB862" s="59" t="str">
        <f t="shared" si="76"/>
        <v/>
      </c>
      <c r="BC862" s="59" t="str">
        <f t="shared" si="77"/>
        <v/>
      </c>
      <c r="DQ862" s="65"/>
    </row>
    <row r="863" spans="1:121" x14ac:dyDescent="0.2">
      <c r="A863" s="74">
        <v>854</v>
      </c>
      <c r="B863" s="71"/>
      <c r="C863" s="71"/>
      <c r="D863" s="71"/>
      <c r="E863" s="71"/>
      <c r="F863" s="71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114"/>
      <c r="S863" s="114"/>
      <c r="T863" s="113"/>
      <c r="U863" s="113"/>
      <c r="V863" s="113"/>
      <c r="W863" s="113"/>
      <c r="X863" s="113"/>
      <c r="Y863" s="113"/>
      <c r="AY863" s="59" t="str">
        <f t="shared" si="73"/>
        <v/>
      </c>
      <c r="AZ863" s="59" t="str">
        <f t="shared" si="74"/>
        <v/>
      </c>
      <c r="BA863" s="59" t="str">
        <f t="shared" si="75"/>
        <v/>
      </c>
      <c r="BB863" s="59" t="str">
        <f t="shared" si="76"/>
        <v/>
      </c>
      <c r="BC863" s="59" t="str">
        <f t="shared" si="77"/>
        <v/>
      </c>
      <c r="DQ863" s="65"/>
    </row>
    <row r="864" spans="1:121" x14ac:dyDescent="0.2">
      <c r="A864" s="74">
        <v>855</v>
      </c>
      <c r="B864" s="71"/>
      <c r="C864" s="71"/>
      <c r="D864" s="71"/>
      <c r="E864" s="71"/>
      <c r="F864" s="71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114"/>
      <c r="S864" s="114"/>
      <c r="T864" s="113"/>
      <c r="U864" s="113"/>
      <c r="V864" s="113"/>
      <c r="W864" s="113"/>
      <c r="X864" s="113"/>
      <c r="Y864" s="113"/>
      <c r="AY864" s="59" t="str">
        <f t="shared" si="73"/>
        <v/>
      </c>
      <c r="AZ864" s="59" t="str">
        <f t="shared" si="74"/>
        <v/>
      </c>
      <c r="BA864" s="59" t="str">
        <f t="shared" si="75"/>
        <v/>
      </c>
      <c r="BB864" s="59" t="str">
        <f t="shared" si="76"/>
        <v/>
      </c>
      <c r="BC864" s="59" t="str">
        <f t="shared" si="77"/>
        <v/>
      </c>
      <c r="DQ864" s="65"/>
    </row>
    <row r="865" spans="1:121" x14ac:dyDescent="0.2">
      <c r="A865" s="74">
        <v>856</v>
      </c>
      <c r="B865" s="71"/>
      <c r="C865" s="71"/>
      <c r="D865" s="71"/>
      <c r="E865" s="71"/>
      <c r="F865" s="71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114"/>
      <c r="S865" s="114"/>
      <c r="T865" s="113"/>
      <c r="U865" s="113"/>
      <c r="V865" s="113"/>
      <c r="W865" s="113"/>
      <c r="X865" s="113"/>
      <c r="Y865" s="113"/>
      <c r="AY865" s="59" t="str">
        <f t="shared" si="73"/>
        <v/>
      </c>
      <c r="AZ865" s="59" t="str">
        <f t="shared" si="74"/>
        <v/>
      </c>
      <c r="BA865" s="59" t="str">
        <f t="shared" si="75"/>
        <v/>
      </c>
      <c r="BB865" s="59" t="str">
        <f t="shared" si="76"/>
        <v/>
      </c>
      <c r="BC865" s="59" t="str">
        <f t="shared" si="77"/>
        <v/>
      </c>
      <c r="DQ865" s="65"/>
    </row>
    <row r="866" spans="1:121" x14ac:dyDescent="0.2">
      <c r="A866" s="74">
        <v>857</v>
      </c>
      <c r="B866" s="71"/>
      <c r="C866" s="71"/>
      <c r="D866" s="71"/>
      <c r="E866" s="71"/>
      <c r="F866" s="71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114"/>
      <c r="S866" s="114"/>
      <c r="T866" s="113"/>
      <c r="U866" s="113"/>
      <c r="V866" s="113"/>
      <c r="W866" s="113"/>
      <c r="X866" s="113"/>
      <c r="Y866" s="113"/>
      <c r="AY866" s="59" t="str">
        <f t="shared" si="73"/>
        <v/>
      </c>
      <c r="AZ866" s="59" t="str">
        <f t="shared" si="74"/>
        <v/>
      </c>
      <c r="BA866" s="59" t="str">
        <f t="shared" si="75"/>
        <v/>
      </c>
      <c r="BB866" s="59" t="str">
        <f t="shared" si="76"/>
        <v/>
      </c>
      <c r="BC866" s="59" t="str">
        <f t="shared" si="77"/>
        <v/>
      </c>
      <c r="DQ866" s="65"/>
    </row>
    <row r="867" spans="1:121" x14ac:dyDescent="0.2">
      <c r="A867" s="74">
        <v>858</v>
      </c>
      <c r="B867" s="71"/>
      <c r="C867" s="71"/>
      <c r="D867" s="71"/>
      <c r="E867" s="71"/>
      <c r="F867" s="71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114"/>
      <c r="S867" s="114"/>
      <c r="T867" s="113"/>
      <c r="U867" s="113"/>
      <c r="V867" s="113"/>
      <c r="W867" s="113"/>
      <c r="X867" s="113"/>
      <c r="Y867" s="113"/>
      <c r="AY867" s="59" t="str">
        <f t="shared" si="73"/>
        <v/>
      </c>
      <c r="AZ867" s="59" t="str">
        <f t="shared" si="74"/>
        <v/>
      </c>
      <c r="BA867" s="59" t="str">
        <f t="shared" si="75"/>
        <v/>
      </c>
      <c r="BB867" s="59" t="str">
        <f t="shared" si="76"/>
        <v/>
      </c>
      <c r="BC867" s="59" t="str">
        <f t="shared" si="77"/>
        <v/>
      </c>
      <c r="DQ867" s="65"/>
    </row>
    <row r="868" spans="1:121" x14ac:dyDescent="0.2">
      <c r="A868" s="74">
        <v>859</v>
      </c>
      <c r="B868" s="71"/>
      <c r="C868" s="71"/>
      <c r="D868" s="71"/>
      <c r="E868" s="71"/>
      <c r="F868" s="71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114"/>
      <c r="S868" s="114"/>
      <c r="T868" s="113"/>
      <c r="U868" s="113"/>
      <c r="V868" s="113"/>
      <c r="W868" s="113"/>
      <c r="X868" s="113"/>
      <c r="Y868" s="113"/>
      <c r="AY868" s="59" t="str">
        <f t="shared" si="73"/>
        <v/>
      </c>
      <c r="AZ868" s="59" t="str">
        <f t="shared" si="74"/>
        <v/>
      </c>
      <c r="BA868" s="59" t="str">
        <f t="shared" si="75"/>
        <v/>
      </c>
      <c r="BB868" s="59" t="str">
        <f t="shared" si="76"/>
        <v/>
      </c>
      <c r="BC868" s="59" t="str">
        <f t="shared" si="77"/>
        <v/>
      </c>
      <c r="DQ868" s="65"/>
    </row>
    <row r="869" spans="1:121" x14ac:dyDescent="0.2">
      <c r="A869" s="74">
        <v>860</v>
      </c>
      <c r="B869" s="71"/>
      <c r="C869" s="71"/>
      <c r="D869" s="71"/>
      <c r="E869" s="71"/>
      <c r="F869" s="71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114"/>
      <c r="S869" s="114"/>
      <c r="T869" s="113"/>
      <c r="U869" s="113"/>
      <c r="V869" s="113"/>
      <c r="W869" s="113"/>
      <c r="X869" s="113"/>
      <c r="Y869" s="113"/>
      <c r="AY869" s="59" t="str">
        <f t="shared" si="73"/>
        <v/>
      </c>
      <c r="AZ869" s="59" t="str">
        <f t="shared" si="74"/>
        <v/>
      </c>
      <c r="BA869" s="59" t="str">
        <f t="shared" si="75"/>
        <v/>
      </c>
      <c r="BB869" s="59" t="str">
        <f t="shared" si="76"/>
        <v/>
      </c>
      <c r="BC869" s="59" t="str">
        <f t="shared" si="77"/>
        <v/>
      </c>
      <c r="DQ869" s="65"/>
    </row>
    <row r="870" spans="1:121" x14ac:dyDescent="0.2">
      <c r="A870" s="74">
        <v>861</v>
      </c>
      <c r="B870" s="71"/>
      <c r="C870" s="71"/>
      <c r="D870" s="71"/>
      <c r="E870" s="71"/>
      <c r="F870" s="71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114"/>
      <c r="S870" s="114"/>
      <c r="T870" s="113"/>
      <c r="U870" s="113"/>
      <c r="V870" s="113"/>
      <c r="W870" s="113"/>
      <c r="X870" s="113"/>
      <c r="Y870" s="113"/>
      <c r="AY870" s="59" t="str">
        <f t="shared" si="73"/>
        <v/>
      </c>
      <c r="AZ870" s="59" t="str">
        <f t="shared" si="74"/>
        <v/>
      </c>
      <c r="BA870" s="59" t="str">
        <f t="shared" si="75"/>
        <v/>
      </c>
      <c r="BB870" s="59" t="str">
        <f t="shared" si="76"/>
        <v/>
      </c>
      <c r="BC870" s="59" t="str">
        <f t="shared" si="77"/>
        <v/>
      </c>
      <c r="DQ870" s="65"/>
    </row>
    <row r="871" spans="1:121" x14ac:dyDescent="0.2">
      <c r="A871" s="74">
        <v>862</v>
      </c>
      <c r="B871" s="71"/>
      <c r="C871" s="71"/>
      <c r="D871" s="71"/>
      <c r="E871" s="71"/>
      <c r="F871" s="71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114"/>
      <c r="S871" s="114"/>
      <c r="T871" s="113"/>
      <c r="U871" s="113"/>
      <c r="V871" s="113"/>
      <c r="W871" s="113"/>
      <c r="X871" s="113"/>
      <c r="Y871" s="113"/>
      <c r="AY871" s="59" t="str">
        <f t="shared" si="73"/>
        <v/>
      </c>
      <c r="AZ871" s="59" t="str">
        <f t="shared" si="74"/>
        <v/>
      </c>
      <c r="BA871" s="59" t="str">
        <f t="shared" si="75"/>
        <v/>
      </c>
      <c r="BB871" s="59" t="str">
        <f t="shared" si="76"/>
        <v/>
      </c>
      <c r="BC871" s="59" t="str">
        <f t="shared" si="77"/>
        <v/>
      </c>
      <c r="DQ871" s="65"/>
    </row>
    <row r="872" spans="1:121" x14ac:dyDescent="0.2">
      <c r="A872" s="74">
        <v>863</v>
      </c>
      <c r="B872" s="71"/>
      <c r="C872" s="71"/>
      <c r="D872" s="71"/>
      <c r="E872" s="71"/>
      <c r="F872" s="71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114"/>
      <c r="S872" s="114"/>
      <c r="T872" s="113"/>
      <c r="U872" s="113"/>
      <c r="V872" s="113"/>
      <c r="W872" s="113"/>
      <c r="X872" s="113"/>
      <c r="Y872" s="113"/>
      <c r="AY872" s="59" t="str">
        <f t="shared" si="73"/>
        <v/>
      </c>
      <c r="AZ872" s="59" t="str">
        <f t="shared" si="74"/>
        <v/>
      </c>
      <c r="BA872" s="59" t="str">
        <f t="shared" si="75"/>
        <v/>
      </c>
      <c r="BB872" s="59" t="str">
        <f t="shared" si="76"/>
        <v/>
      </c>
      <c r="BC872" s="59" t="str">
        <f t="shared" si="77"/>
        <v/>
      </c>
      <c r="DQ872" s="65"/>
    </row>
    <row r="873" spans="1:121" x14ac:dyDescent="0.2">
      <c r="A873" s="74">
        <v>864</v>
      </c>
      <c r="B873" s="71"/>
      <c r="C873" s="71"/>
      <c r="D873" s="71"/>
      <c r="E873" s="71"/>
      <c r="F873" s="71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114"/>
      <c r="S873" s="114"/>
      <c r="T873" s="113"/>
      <c r="U873" s="113"/>
      <c r="V873" s="113"/>
      <c r="W873" s="113"/>
      <c r="X873" s="113"/>
      <c r="Y873" s="113"/>
      <c r="AY873" s="59" t="str">
        <f t="shared" si="73"/>
        <v/>
      </c>
      <c r="AZ873" s="59" t="str">
        <f t="shared" si="74"/>
        <v/>
      </c>
      <c r="BA873" s="59" t="str">
        <f t="shared" si="75"/>
        <v/>
      </c>
      <c r="BB873" s="59" t="str">
        <f t="shared" si="76"/>
        <v/>
      </c>
      <c r="BC873" s="59" t="str">
        <f t="shared" si="77"/>
        <v/>
      </c>
      <c r="DQ873" s="65"/>
    </row>
    <row r="874" spans="1:121" x14ac:dyDescent="0.2">
      <c r="A874" s="74">
        <v>865</v>
      </c>
      <c r="B874" s="71"/>
      <c r="C874" s="71"/>
      <c r="D874" s="71"/>
      <c r="E874" s="71"/>
      <c r="F874" s="71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114"/>
      <c r="S874" s="114"/>
      <c r="T874" s="113"/>
      <c r="U874" s="113"/>
      <c r="V874" s="113"/>
      <c r="W874" s="113"/>
      <c r="X874" s="113"/>
      <c r="Y874" s="113"/>
      <c r="AY874" s="59" t="str">
        <f t="shared" si="73"/>
        <v/>
      </c>
      <c r="AZ874" s="59" t="str">
        <f t="shared" si="74"/>
        <v/>
      </c>
      <c r="BA874" s="59" t="str">
        <f t="shared" si="75"/>
        <v/>
      </c>
      <c r="BB874" s="59" t="str">
        <f t="shared" si="76"/>
        <v/>
      </c>
      <c r="BC874" s="59" t="str">
        <f t="shared" si="77"/>
        <v/>
      </c>
      <c r="DQ874" s="65"/>
    </row>
    <row r="875" spans="1:121" x14ac:dyDescent="0.2">
      <c r="A875" s="74">
        <v>866</v>
      </c>
      <c r="B875" s="71"/>
      <c r="C875" s="71"/>
      <c r="D875" s="71"/>
      <c r="E875" s="71"/>
      <c r="F875" s="71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114"/>
      <c r="S875" s="114"/>
      <c r="T875" s="113"/>
      <c r="U875" s="113"/>
      <c r="V875" s="113"/>
      <c r="W875" s="113"/>
      <c r="X875" s="113"/>
      <c r="Y875" s="113"/>
      <c r="AY875" s="59" t="str">
        <f t="shared" si="73"/>
        <v/>
      </c>
      <c r="AZ875" s="59" t="str">
        <f t="shared" si="74"/>
        <v/>
      </c>
      <c r="BA875" s="59" t="str">
        <f t="shared" si="75"/>
        <v/>
      </c>
      <c r="BB875" s="59" t="str">
        <f t="shared" si="76"/>
        <v/>
      </c>
      <c r="BC875" s="59" t="str">
        <f t="shared" si="77"/>
        <v/>
      </c>
      <c r="DQ875" s="65"/>
    </row>
    <row r="876" spans="1:121" x14ac:dyDescent="0.2">
      <c r="A876" s="74">
        <v>867</v>
      </c>
      <c r="B876" s="71"/>
      <c r="C876" s="71"/>
      <c r="D876" s="71"/>
      <c r="E876" s="71"/>
      <c r="F876" s="71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114"/>
      <c r="S876" s="114"/>
      <c r="T876" s="113"/>
      <c r="U876" s="113"/>
      <c r="V876" s="113"/>
      <c r="W876" s="113"/>
      <c r="X876" s="113"/>
      <c r="Y876" s="113"/>
      <c r="AY876" s="59" t="str">
        <f t="shared" si="73"/>
        <v/>
      </c>
      <c r="AZ876" s="59" t="str">
        <f t="shared" si="74"/>
        <v/>
      </c>
      <c r="BA876" s="59" t="str">
        <f t="shared" si="75"/>
        <v/>
      </c>
      <c r="BB876" s="59" t="str">
        <f t="shared" si="76"/>
        <v/>
      </c>
      <c r="BC876" s="59" t="str">
        <f t="shared" si="77"/>
        <v/>
      </c>
      <c r="DQ876" s="65"/>
    </row>
    <row r="877" spans="1:121" x14ac:dyDescent="0.2">
      <c r="A877" s="74">
        <v>868</v>
      </c>
      <c r="B877" s="71"/>
      <c r="C877" s="71"/>
      <c r="D877" s="71"/>
      <c r="E877" s="71"/>
      <c r="F877" s="71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114"/>
      <c r="S877" s="114"/>
      <c r="T877" s="113"/>
      <c r="U877" s="113"/>
      <c r="V877" s="113"/>
      <c r="W877" s="113"/>
      <c r="X877" s="113"/>
      <c r="Y877" s="113"/>
      <c r="AY877" s="59" t="str">
        <f t="shared" si="73"/>
        <v/>
      </c>
      <c r="AZ877" s="59" t="str">
        <f t="shared" si="74"/>
        <v/>
      </c>
      <c r="BA877" s="59" t="str">
        <f t="shared" si="75"/>
        <v/>
      </c>
      <c r="BB877" s="59" t="str">
        <f t="shared" si="76"/>
        <v/>
      </c>
      <c r="BC877" s="59" t="str">
        <f t="shared" si="77"/>
        <v/>
      </c>
      <c r="DQ877" s="65"/>
    </row>
    <row r="878" spans="1:121" x14ac:dyDescent="0.2">
      <c r="A878" s="74">
        <v>869</v>
      </c>
      <c r="B878" s="71"/>
      <c r="C878" s="71"/>
      <c r="D878" s="71"/>
      <c r="E878" s="71"/>
      <c r="F878" s="71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114"/>
      <c r="S878" s="114"/>
      <c r="T878" s="113"/>
      <c r="U878" s="113"/>
      <c r="V878" s="113"/>
      <c r="W878" s="113"/>
      <c r="X878" s="113"/>
      <c r="Y878" s="113"/>
      <c r="AY878" s="59" t="str">
        <f t="shared" si="73"/>
        <v/>
      </c>
      <c r="AZ878" s="59" t="str">
        <f t="shared" si="74"/>
        <v/>
      </c>
      <c r="BA878" s="59" t="str">
        <f t="shared" si="75"/>
        <v/>
      </c>
      <c r="BB878" s="59" t="str">
        <f t="shared" si="76"/>
        <v/>
      </c>
      <c r="BC878" s="59" t="str">
        <f t="shared" si="77"/>
        <v/>
      </c>
      <c r="DQ878" s="65"/>
    </row>
    <row r="879" spans="1:121" x14ac:dyDescent="0.2">
      <c r="A879" s="74">
        <v>870</v>
      </c>
      <c r="B879" s="71"/>
      <c r="C879" s="71"/>
      <c r="D879" s="71"/>
      <c r="E879" s="71"/>
      <c r="F879" s="71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114"/>
      <c r="S879" s="114"/>
      <c r="T879" s="113"/>
      <c r="U879" s="113"/>
      <c r="V879" s="113"/>
      <c r="W879" s="113"/>
      <c r="X879" s="113"/>
      <c r="Y879" s="113"/>
      <c r="AY879" s="59" t="str">
        <f t="shared" si="73"/>
        <v/>
      </c>
      <c r="AZ879" s="59" t="str">
        <f t="shared" si="74"/>
        <v/>
      </c>
      <c r="BA879" s="59" t="str">
        <f t="shared" si="75"/>
        <v/>
      </c>
      <c r="BB879" s="59" t="str">
        <f t="shared" si="76"/>
        <v/>
      </c>
      <c r="BC879" s="59" t="str">
        <f t="shared" si="77"/>
        <v/>
      </c>
      <c r="DQ879" s="65"/>
    </row>
    <row r="880" spans="1:121" x14ac:dyDescent="0.2">
      <c r="A880" s="74">
        <v>871</v>
      </c>
      <c r="B880" s="71"/>
      <c r="C880" s="71"/>
      <c r="D880" s="71"/>
      <c r="E880" s="71"/>
      <c r="F880" s="71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114"/>
      <c r="S880" s="114"/>
      <c r="T880" s="113"/>
      <c r="U880" s="113"/>
      <c r="V880" s="113"/>
      <c r="W880" s="113"/>
      <c r="X880" s="113"/>
      <c r="Y880" s="113"/>
      <c r="AY880" s="59" t="str">
        <f t="shared" si="73"/>
        <v/>
      </c>
      <c r="AZ880" s="59" t="str">
        <f t="shared" si="74"/>
        <v/>
      </c>
      <c r="BA880" s="59" t="str">
        <f t="shared" si="75"/>
        <v/>
      </c>
      <c r="BB880" s="59" t="str">
        <f t="shared" si="76"/>
        <v/>
      </c>
      <c r="BC880" s="59" t="str">
        <f t="shared" si="77"/>
        <v/>
      </c>
      <c r="DQ880" s="65"/>
    </row>
    <row r="881" spans="1:121" x14ac:dyDescent="0.2">
      <c r="A881" s="74">
        <v>872</v>
      </c>
      <c r="B881" s="71"/>
      <c r="C881" s="71"/>
      <c r="D881" s="71"/>
      <c r="E881" s="71"/>
      <c r="F881" s="71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114"/>
      <c r="S881" s="114"/>
      <c r="T881" s="113"/>
      <c r="U881" s="113"/>
      <c r="V881" s="113"/>
      <c r="W881" s="113"/>
      <c r="X881" s="113"/>
      <c r="Y881" s="113"/>
      <c r="AY881" s="59" t="str">
        <f t="shared" si="73"/>
        <v/>
      </c>
      <c r="AZ881" s="59" t="str">
        <f t="shared" si="74"/>
        <v/>
      </c>
      <c r="BA881" s="59" t="str">
        <f t="shared" si="75"/>
        <v/>
      </c>
      <c r="BB881" s="59" t="str">
        <f t="shared" si="76"/>
        <v/>
      </c>
      <c r="BC881" s="59" t="str">
        <f t="shared" si="77"/>
        <v/>
      </c>
      <c r="DQ881" s="65"/>
    </row>
    <row r="882" spans="1:121" x14ac:dyDescent="0.2">
      <c r="A882" s="74">
        <v>873</v>
      </c>
      <c r="B882" s="71"/>
      <c r="C882" s="71"/>
      <c r="D882" s="71"/>
      <c r="E882" s="71"/>
      <c r="F882" s="71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114"/>
      <c r="S882" s="114"/>
      <c r="T882" s="113"/>
      <c r="U882" s="113"/>
      <c r="V882" s="113"/>
      <c r="W882" s="113"/>
      <c r="X882" s="113"/>
      <c r="Y882" s="113"/>
      <c r="AY882" s="59" t="str">
        <f t="shared" si="73"/>
        <v/>
      </c>
      <c r="AZ882" s="59" t="str">
        <f t="shared" si="74"/>
        <v/>
      </c>
      <c r="BA882" s="59" t="str">
        <f t="shared" si="75"/>
        <v/>
      </c>
      <c r="BB882" s="59" t="str">
        <f t="shared" si="76"/>
        <v/>
      </c>
      <c r="BC882" s="59" t="str">
        <f t="shared" si="77"/>
        <v/>
      </c>
      <c r="DQ882" s="65"/>
    </row>
    <row r="883" spans="1:121" x14ac:dyDescent="0.2">
      <c r="A883" s="74">
        <v>874</v>
      </c>
      <c r="B883" s="71"/>
      <c r="C883" s="71"/>
      <c r="D883" s="71"/>
      <c r="E883" s="71"/>
      <c r="F883" s="71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114"/>
      <c r="S883" s="114"/>
      <c r="T883" s="113"/>
      <c r="U883" s="113"/>
      <c r="V883" s="113"/>
      <c r="W883" s="113"/>
      <c r="X883" s="113"/>
      <c r="Y883" s="113"/>
      <c r="AY883" s="59" t="str">
        <f t="shared" si="73"/>
        <v/>
      </c>
      <c r="AZ883" s="59" t="str">
        <f t="shared" si="74"/>
        <v/>
      </c>
      <c r="BA883" s="59" t="str">
        <f t="shared" si="75"/>
        <v/>
      </c>
      <c r="BB883" s="59" t="str">
        <f t="shared" si="76"/>
        <v/>
      </c>
      <c r="BC883" s="59" t="str">
        <f t="shared" si="77"/>
        <v/>
      </c>
      <c r="DQ883" s="65"/>
    </row>
    <row r="884" spans="1:121" x14ac:dyDescent="0.2">
      <c r="A884" s="74">
        <v>875</v>
      </c>
      <c r="B884" s="71"/>
      <c r="C884" s="71"/>
      <c r="D884" s="71"/>
      <c r="E884" s="71"/>
      <c r="F884" s="71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114"/>
      <c r="S884" s="114"/>
      <c r="T884" s="113"/>
      <c r="U884" s="113"/>
      <c r="V884" s="113"/>
      <c r="W884" s="113"/>
      <c r="X884" s="113"/>
      <c r="Y884" s="113"/>
      <c r="AY884" s="59" t="str">
        <f t="shared" si="73"/>
        <v/>
      </c>
      <c r="AZ884" s="59" t="str">
        <f t="shared" si="74"/>
        <v/>
      </c>
      <c r="BA884" s="59" t="str">
        <f t="shared" si="75"/>
        <v/>
      </c>
      <c r="BB884" s="59" t="str">
        <f t="shared" si="76"/>
        <v/>
      </c>
      <c r="BC884" s="59" t="str">
        <f t="shared" si="77"/>
        <v/>
      </c>
      <c r="DQ884" s="65"/>
    </row>
    <row r="885" spans="1:121" x14ac:dyDescent="0.2">
      <c r="A885" s="74">
        <v>876</v>
      </c>
      <c r="B885" s="71"/>
      <c r="C885" s="71"/>
      <c r="D885" s="71"/>
      <c r="E885" s="71"/>
      <c r="F885" s="71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114"/>
      <c r="S885" s="114"/>
      <c r="T885" s="113"/>
      <c r="U885" s="113"/>
      <c r="V885" s="113"/>
      <c r="W885" s="113"/>
      <c r="X885" s="113"/>
      <c r="Y885" s="113"/>
      <c r="AY885" s="59" t="str">
        <f t="shared" si="73"/>
        <v/>
      </c>
      <c r="AZ885" s="59" t="str">
        <f t="shared" si="74"/>
        <v/>
      </c>
      <c r="BA885" s="59" t="str">
        <f t="shared" si="75"/>
        <v/>
      </c>
      <c r="BB885" s="59" t="str">
        <f t="shared" si="76"/>
        <v/>
      </c>
      <c r="BC885" s="59" t="str">
        <f t="shared" si="77"/>
        <v/>
      </c>
      <c r="DQ885" s="65"/>
    </row>
    <row r="886" spans="1:121" x14ac:dyDescent="0.2">
      <c r="A886" s="74">
        <v>877</v>
      </c>
      <c r="B886" s="71"/>
      <c r="C886" s="71"/>
      <c r="D886" s="71"/>
      <c r="E886" s="71"/>
      <c r="F886" s="71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114"/>
      <c r="S886" s="114"/>
      <c r="T886" s="113"/>
      <c r="U886" s="113"/>
      <c r="V886" s="113"/>
      <c r="W886" s="113"/>
      <c r="X886" s="113"/>
      <c r="Y886" s="113"/>
      <c r="AY886" s="59" t="str">
        <f t="shared" si="73"/>
        <v/>
      </c>
      <c r="AZ886" s="59" t="str">
        <f t="shared" si="74"/>
        <v/>
      </c>
      <c r="BA886" s="59" t="str">
        <f t="shared" si="75"/>
        <v/>
      </c>
      <c r="BB886" s="59" t="str">
        <f t="shared" si="76"/>
        <v/>
      </c>
      <c r="BC886" s="59" t="str">
        <f t="shared" si="77"/>
        <v/>
      </c>
      <c r="DQ886" s="65"/>
    </row>
    <row r="887" spans="1:121" x14ac:dyDescent="0.2">
      <c r="A887" s="74">
        <v>878</v>
      </c>
      <c r="B887" s="71"/>
      <c r="C887" s="71"/>
      <c r="D887" s="71"/>
      <c r="E887" s="71"/>
      <c r="F887" s="71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114"/>
      <c r="S887" s="114"/>
      <c r="T887" s="113"/>
      <c r="U887" s="113"/>
      <c r="V887" s="113"/>
      <c r="W887" s="113"/>
      <c r="X887" s="113"/>
      <c r="Y887" s="113"/>
      <c r="AY887" s="59" t="str">
        <f t="shared" si="73"/>
        <v/>
      </c>
      <c r="AZ887" s="59" t="str">
        <f t="shared" si="74"/>
        <v/>
      </c>
      <c r="BA887" s="59" t="str">
        <f t="shared" si="75"/>
        <v/>
      </c>
      <c r="BB887" s="59" t="str">
        <f t="shared" si="76"/>
        <v/>
      </c>
      <c r="BC887" s="59" t="str">
        <f t="shared" si="77"/>
        <v/>
      </c>
      <c r="DQ887" s="65"/>
    </row>
    <row r="888" spans="1:121" x14ac:dyDescent="0.2">
      <c r="A888" s="74">
        <v>879</v>
      </c>
      <c r="B888" s="71"/>
      <c r="C888" s="71"/>
      <c r="D888" s="71"/>
      <c r="E888" s="71"/>
      <c r="F888" s="71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114"/>
      <c r="S888" s="114"/>
      <c r="T888" s="113"/>
      <c r="U888" s="113"/>
      <c r="V888" s="113"/>
      <c r="W888" s="113"/>
      <c r="X888" s="113"/>
      <c r="Y888" s="113"/>
      <c r="AY888" s="59" t="str">
        <f t="shared" si="73"/>
        <v/>
      </c>
      <c r="AZ888" s="59" t="str">
        <f t="shared" si="74"/>
        <v/>
      </c>
      <c r="BA888" s="59" t="str">
        <f t="shared" si="75"/>
        <v/>
      </c>
      <c r="BB888" s="59" t="str">
        <f t="shared" si="76"/>
        <v/>
      </c>
      <c r="BC888" s="59" t="str">
        <f t="shared" si="77"/>
        <v/>
      </c>
      <c r="DQ888" s="65"/>
    </row>
    <row r="889" spans="1:121" x14ac:dyDescent="0.2">
      <c r="A889" s="74">
        <v>880</v>
      </c>
      <c r="B889" s="71"/>
      <c r="C889" s="71"/>
      <c r="D889" s="71"/>
      <c r="E889" s="71"/>
      <c r="F889" s="71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114"/>
      <c r="S889" s="114"/>
      <c r="T889" s="113"/>
      <c r="U889" s="113"/>
      <c r="V889" s="113"/>
      <c r="W889" s="113"/>
      <c r="X889" s="113"/>
      <c r="Y889" s="113"/>
      <c r="AY889" s="59" t="str">
        <f t="shared" si="73"/>
        <v/>
      </c>
      <c r="AZ889" s="59" t="str">
        <f t="shared" si="74"/>
        <v/>
      </c>
      <c r="BA889" s="59" t="str">
        <f t="shared" si="75"/>
        <v/>
      </c>
      <c r="BB889" s="59" t="str">
        <f t="shared" si="76"/>
        <v/>
      </c>
      <c r="BC889" s="59" t="str">
        <f t="shared" si="77"/>
        <v/>
      </c>
      <c r="DQ889" s="65"/>
    </row>
    <row r="890" spans="1:121" x14ac:dyDescent="0.2">
      <c r="A890" s="74">
        <v>881</v>
      </c>
      <c r="B890" s="71"/>
      <c r="C890" s="71"/>
      <c r="D890" s="71"/>
      <c r="E890" s="71"/>
      <c r="F890" s="71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114"/>
      <c r="S890" s="114"/>
      <c r="T890" s="113"/>
      <c r="U890" s="113"/>
      <c r="V890" s="113"/>
      <c r="W890" s="113"/>
      <c r="X890" s="113"/>
      <c r="Y890" s="113"/>
      <c r="AY890" s="59" t="str">
        <f t="shared" si="73"/>
        <v/>
      </c>
      <c r="AZ890" s="59" t="str">
        <f t="shared" si="74"/>
        <v/>
      </c>
      <c r="BA890" s="59" t="str">
        <f t="shared" si="75"/>
        <v/>
      </c>
      <c r="BB890" s="59" t="str">
        <f t="shared" si="76"/>
        <v/>
      </c>
      <c r="BC890" s="59" t="str">
        <f t="shared" si="77"/>
        <v/>
      </c>
      <c r="DQ890" s="65"/>
    </row>
    <row r="891" spans="1:121" x14ac:dyDescent="0.2">
      <c r="A891" s="74">
        <v>882</v>
      </c>
      <c r="B891" s="71"/>
      <c r="C891" s="71"/>
      <c r="D891" s="71"/>
      <c r="E891" s="71"/>
      <c r="F891" s="71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114"/>
      <c r="S891" s="114"/>
      <c r="T891" s="113"/>
      <c r="U891" s="113"/>
      <c r="V891" s="113"/>
      <c r="W891" s="113"/>
      <c r="X891" s="113"/>
      <c r="Y891" s="113"/>
      <c r="AY891" s="59" t="str">
        <f t="shared" si="73"/>
        <v/>
      </c>
      <c r="AZ891" s="59" t="str">
        <f t="shared" si="74"/>
        <v/>
      </c>
      <c r="BA891" s="59" t="str">
        <f t="shared" si="75"/>
        <v/>
      </c>
      <c r="BB891" s="59" t="str">
        <f t="shared" si="76"/>
        <v/>
      </c>
      <c r="BC891" s="59" t="str">
        <f t="shared" si="77"/>
        <v/>
      </c>
      <c r="DQ891" s="65"/>
    </row>
    <row r="892" spans="1:121" x14ac:dyDescent="0.2">
      <c r="A892" s="74">
        <v>883</v>
      </c>
      <c r="B892" s="71"/>
      <c r="C892" s="71"/>
      <c r="D892" s="71"/>
      <c r="E892" s="71"/>
      <c r="F892" s="71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114"/>
      <c r="S892" s="114"/>
      <c r="T892" s="113"/>
      <c r="U892" s="113"/>
      <c r="V892" s="113"/>
      <c r="W892" s="113"/>
      <c r="X892" s="113"/>
      <c r="Y892" s="113"/>
      <c r="AY892" s="59" t="str">
        <f t="shared" si="73"/>
        <v/>
      </c>
      <c r="AZ892" s="59" t="str">
        <f t="shared" si="74"/>
        <v/>
      </c>
      <c r="BA892" s="59" t="str">
        <f t="shared" si="75"/>
        <v/>
      </c>
      <c r="BB892" s="59" t="str">
        <f t="shared" si="76"/>
        <v/>
      </c>
      <c r="BC892" s="59" t="str">
        <f t="shared" si="77"/>
        <v/>
      </c>
      <c r="DQ892" s="65"/>
    </row>
    <row r="893" spans="1:121" x14ac:dyDescent="0.2">
      <c r="A893" s="74">
        <v>884</v>
      </c>
      <c r="B893" s="71"/>
      <c r="C893" s="71"/>
      <c r="D893" s="71"/>
      <c r="E893" s="71"/>
      <c r="F893" s="71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114"/>
      <c r="S893" s="114"/>
      <c r="T893" s="113"/>
      <c r="U893" s="113"/>
      <c r="V893" s="113"/>
      <c r="W893" s="113"/>
      <c r="X893" s="113"/>
      <c r="Y893" s="113"/>
      <c r="AY893" s="59" t="str">
        <f t="shared" si="73"/>
        <v/>
      </c>
      <c r="AZ893" s="59" t="str">
        <f t="shared" si="74"/>
        <v/>
      </c>
      <c r="BA893" s="59" t="str">
        <f t="shared" si="75"/>
        <v/>
      </c>
      <c r="BB893" s="59" t="str">
        <f t="shared" si="76"/>
        <v/>
      </c>
      <c r="BC893" s="59" t="str">
        <f t="shared" si="77"/>
        <v/>
      </c>
      <c r="DQ893" s="65"/>
    </row>
    <row r="894" spans="1:121" x14ac:dyDescent="0.2">
      <c r="A894" s="74">
        <v>885</v>
      </c>
      <c r="B894" s="71"/>
      <c r="C894" s="71"/>
      <c r="D894" s="71"/>
      <c r="E894" s="71"/>
      <c r="F894" s="71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114"/>
      <c r="S894" s="114"/>
      <c r="T894" s="113"/>
      <c r="U894" s="113"/>
      <c r="V894" s="113"/>
      <c r="W894" s="113"/>
      <c r="X894" s="113"/>
      <c r="Y894" s="113"/>
      <c r="AY894" s="59" t="str">
        <f t="shared" si="73"/>
        <v/>
      </c>
      <c r="AZ894" s="59" t="str">
        <f t="shared" si="74"/>
        <v/>
      </c>
      <c r="BA894" s="59" t="str">
        <f t="shared" si="75"/>
        <v/>
      </c>
      <c r="BB894" s="59" t="str">
        <f t="shared" si="76"/>
        <v/>
      </c>
      <c r="BC894" s="59" t="str">
        <f t="shared" si="77"/>
        <v/>
      </c>
      <c r="DQ894" s="65"/>
    </row>
    <row r="895" spans="1:121" x14ac:dyDescent="0.2">
      <c r="A895" s="74">
        <v>886</v>
      </c>
      <c r="B895" s="71"/>
      <c r="C895" s="71"/>
      <c r="D895" s="71"/>
      <c r="E895" s="71"/>
      <c r="F895" s="71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114"/>
      <c r="S895" s="114"/>
      <c r="T895" s="113"/>
      <c r="U895" s="113"/>
      <c r="V895" s="113"/>
      <c r="W895" s="113"/>
      <c r="X895" s="113"/>
      <c r="Y895" s="113"/>
      <c r="AY895" s="59" t="str">
        <f t="shared" si="73"/>
        <v/>
      </c>
      <c r="AZ895" s="59" t="str">
        <f t="shared" si="74"/>
        <v/>
      </c>
      <c r="BA895" s="59" t="str">
        <f t="shared" si="75"/>
        <v/>
      </c>
      <c r="BB895" s="59" t="str">
        <f t="shared" si="76"/>
        <v/>
      </c>
      <c r="BC895" s="59" t="str">
        <f t="shared" si="77"/>
        <v/>
      </c>
      <c r="DQ895" s="65"/>
    </row>
    <row r="896" spans="1:121" x14ac:dyDescent="0.2">
      <c r="A896" s="74">
        <v>887</v>
      </c>
      <c r="B896" s="71"/>
      <c r="C896" s="71"/>
      <c r="D896" s="71"/>
      <c r="E896" s="71"/>
      <c r="F896" s="71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114"/>
      <c r="S896" s="114"/>
      <c r="T896" s="113"/>
      <c r="U896" s="113"/>
      <c r="V896" s="113"/>
      <c r="W896" s="113"/>
      <c r="X896" s="113"/>
      <c r="Y896" s="113"/>
      <c r="AY896" s="59" t="str">
        <f t="shared" si="73"/>
        <v/>
      </c>
      <c r="AZ896" s="59" t="str">
        <f t="shared" si="74"/>
        <v/>
      </c>
      <c r="BA896" s="59" t="str">
        <f t="shared" si="75"/>
        <v/>
      </c>
      <c r="BB896" s="59" t="str">
        <f t="shared" si="76"/>
        <v/>
      </c>
      <c r="BC896" s="59" t="str">
        <f t="shared" si="77"/>
        <v/>
      </c>
      <c r="DQ896" s="65"/>
    </row>
    <row r="897" spans="1:121" x14ac:dyDescent="0.2">
      <c r="A897" s="74">
        <v>888</v>
      </c>
      <c r="B897" s="71"/>
      <c r="C897" s="71"/>
      <c r="D897" s="71"/>
      <c r="E897" s="71"/>
      <c r="F897" s="71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114"/>
      <c r="S897" s="114"/>
      <c r="T897" s="113"/>
      <c r="U897" s="113"/>
      <c r="V897" s="113"/>
      <c r="W897" s="113"/>
      <c r="X897" s="113"/>
      <c r="Y897" s="113"/>
      <c r="AY897" s="59" t="str">
        <f t="shared" si="73"/>
        <v/>
      </c>
      <c r="AZ897" s="59" t="str">
        <f t="shared" si="74"/>
        <v/>
      </c>
      <c r="BA897" s="59" t="str">
        <f t="shared" si="75"/>
        <v/>
      </c>
      <c r="BB897" s="59" t="str">
        <f t="shared" si="76"/>
        <v/>
      </c>
      <c r="BC897" s="59" t="str">
        <f t="shared" si="77"/>
        <v/>
      </c>
      <c r="DQ897" s="65"/>
    </row>
    <row r="898" spans="1:121" x14ac:dyDescent="0.2">
      <c r="A898" s="74">
        <v>889</v>
      </c>
      <c r="B898" s="71"/>
      <c r="C898" s="71"/>
      <c r="D898" s="71"/>
      <c r="E898" s="71"/>
      <c r="F898" s="71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114"/>
      <c r="S898" s="114"/>
      <c r="T898" s="113"/>
      <c r="U898" s="113"/>
      <c r="V898" s="113"/>
      <c r="W898" s="113"/>
      <c r="X898" s="113"/>
      <c r="Y898" s="113"/>
      <c r="AY898" s="59" t="str">
        <f t="shared" si="73"/>
        <v/>
      </c>
      <c r="AZ898" s="59" t="str">
        <f t="shared" si="74"/>
        <v/>
      </c>
      <c r="BA898" s="59" t="str">
        <f t="shared" si="75"/>
        <v/>
      </c>
      <c r="BB898" s="59" t="str">
        <f t="shared" si="76"/>
        <v/>
      </c>
      <c r="BC898" s="59" t="str">
        <f t="shared" si="77"/>
        <v/>
      </c>
      <c r="DQ898" s="65"/>
    </row>
    <row r="899" spans="1:121" x14ac:dyDescent="0.2">
      <c r="A899" s="74">
        <v>890</v>
      </c>
      <c r="B899" s="71"/>
      <c r="C899" s="71"/>
      <c r="D899" s="71"/>
      <c r="E899" s="71"/>
      <c r="F899" s="71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114"/>
      <c r="S899" s="114"/>
      <c r="T899" s="113"/>
      <c r="U899" s="113"/>
      <c r="V899" s="113"/>
      <c r="W899" s="113"/>
      <c r="X899" s="113"/>
      <c r="Y899" s="113"/>
      <c r="AY899" s="59" t="str">
        <f t="shared" si="73"/>
        <v/>
      </c>
      <c r="AZ899" s="59" t="str">
        <f t="shared" si="74"/>
        <v/>
      </c>
      <c r="BA899" s="59" t="str">
        <f t="shared" si="75"/>
        <v/>
      </c>
      <c r="BB899" s="59" t="str">
        <f t="shared" si="76"/>
        <v/>
      </c>
      <c r="BC899" s="59" t="str">
        <f t="shared" si="77"/>
        <v/>
      </c>
      <c r="DQ899" s="65"/>
    </row>
    <row r="900" spans="1:121" x14ac:dyDescent="0.2">
      <c r="A900" s="74">
        <v>891</v>
      </c>
      <c r="B900" s="71"/>
      <c r="C900" s="71"/>
      <c r="D900" s="71"/>
      <c r="E900" s="71"/>
      <c r="F900" s="71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114"/>
      <c r="S900" s="114"/>
      <c r="T900" s="113"/>
      <c r="U900" s="113"/>
      <c r="V900" s="113"/>
      <c r="W900" s="113"/>
      <c r="X900" s="113"/>
      <c r="Y900" s="113"/>
      <c r="AY900" s="59" t="str">
        <f t="shared" si="73"/>
        <v/>
      </c>
      <c r="AZ900" s="59" t="str">
        <f t="shared" si="74"/>
        <v/>
      </c>
      <c r="BA900" s="59" t="str">
        <f t="shared" si="75"/>
        <v/>
      </c>
      <c r="BB900" s="59" t="str">
        <f t="shared" si="76"/>
        <v/>
      </c>
      <c r="BC900" s="59" t="str">
        <f t="shared" si="77"/>
        <v/>
      </c>
      <c r="DQ900" s="65"/>
    </row>
    <row r="901" spans="1:121" x14ac:dyDescent="0.2">
      <c r="A901" s="74">
        <v>892</v>
      </c>
      <c r="B901" s="71"/>
      <c r="C901" s="71"/>
      <c r="D901" s="71"/>
      <c r="E901" s="71"/>
      <c r="F901" s="71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114"/>
      <c r="S901" s="114"/>
      <c r="T901" s="113"/>
      <c r="U901" s="113"/>
      <c r="V901" s="113"/>
      <c r="W901" s="113"/>
      <c r="X901" s="113"/>
      <c r="Y901" s="113"/>
      <c r="AY901" s="59" t="str">
        <f t="shared" si="73"/>
        <v/>
      </c>
      <c r="AZ901" s="59" t="str">
        <f t="shared" si="74"/>
        <v/>
      </c>
      <c r="BA901" s="59" t="str">
        <f t="shared" si="75"/>
        <v/>
      </c>
      <c r="BB901" s="59" t="str">
        <f t="shared" si="76"/>
        <v/>
      </c>
      <c r="BC901" s="59" t="str">
        <f t="shared" si="77"/>
        <v/>
      </c>
      <c r="DQ901" s="65"/>
    </row>
    <row r="902" spans="1:121" x14ac:dyDescent="0.2">
      <c r="A902" s="74">
        <v>893</v>
      </c>
      <c r="B902" s="71"/>
      <c r="C902" s="71"/>
      <c r="D902" s="71"/>
      <c r="E902" s="71"/>
      <c r="F902" s="71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114"/>
      <c r="S902" s="114"/>
      <c r="T902" s="113"/>
      <c r="U902" s="113"/>
      <c r="V902" s="113"/>
      <c r="W902" s="113"/>
      <c r="X902" s="113"/>
      <c r="Y902" s="113"/>
      <c r="AY902" s="59" t="str">
        <f t="shared" si="73"/>
        <v/>
      </c>
      <c r="AZ902" s="59" t="str">
        <f t="shared" si="74"/>
        <v/>
      </c>
      <c r="BA902" s="59" t="str">
        <f t="shared" si="75"/>
        <v/>
      </c>
      <c r="BB902" s="59" t="str">
        <f t="shared" si="76"/>
        <v/>
      </c>
      <c r="BC902" s="59" t="str">
        <f t="shared" si="77"/>
        <v/>
      </c>
      <c r="DQ902" s="65"/>
    </row>
    <row r="903" spans="1:121" x14ac:dyDescent="0.2">
      <c r="A903" s="74">
        <v>894</v>
      </c>
      <c r="B903" s="71"/>
      <c r="C903" s="71"/>
      <c r="D903" s="71"/>
      <c r="E903" s="71"/>
      <c r="F903" s="71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114"/>
      <c r="S903" s="114"/>
      <c r="T903" s="113"/>
      <c r="U903" s="113"/>
      <c r="V903" s="113"/>
      <c r="W903" s="113"/>
      <c r="X903" s="113"/>
      <c r="Y903" s="113"/>
      <c r="AY903" s="59" t="str">
        <f t="shared" si="73"/>
        <v/>
      </c>
      <c r="AZ903" s="59" t="str">
        <f t="shared" si="74"/>
        <v/>
      </c>
      <c r="BA903" s="59" t="str">
        <f t="shared" si="75"/>
        <v/>
      </c>
      <c r="BB903" s="59" t="str">
        <f t="shared" si="76"/>
        <v/>
      </c>
      <c r="BC903" s="59" t="str">
        <f t="shared" si="77"/>
        <v/>
      </c>
      <c r="DQ903" s="65"/>
    </row>
    <row r="904" spans="1:121" x14ac:dyDescent="0.2">
      <c r="A904" s="74">
        <v>895</v>
      </c>
      <c r="B904" s="71"/>
      <c r="C904" s="71"/>
      <c r="D904" s="71"/>
      <c r="E904" s="71"/>
      <c r="F904" s="71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114"/>
      <c r="S904" s="114"/>
      <c r="T904" s="113"/>
      <c r="U904" s="113"/>
      <c r="V904" s="113"/>
      <c r="W904" s="113"/>
      <c r="X904" s="113"/>
      <c r="Y904" s="113"/>
      <c r="AY904" s="59" t="str">
        <f t="shared" si="73"/>
        <v/>
      </c>
      <c r="AZ904" s="59" t="str">
        <f t="shared" si="74"/>
        <v/>
      </c>
      <c r="BA904" s="59" t="str">
        <f t="shared" si="75"/>
        <v/>
      </c>
      <c r="BB904" s="59" t="str">
        <f t="shared" si="76"/>
        <v/>
      </c>
      <c r="BC904" s="59" t="str">
        <f t="shared" si="77"/>
        <v/>
      </c>
      <c r="DQ904" s="65"/>
    </row>
    <row r="905" spans="1:121" x14ac:dyDescent="0.2">
      <c r="A905" s="74">
        <v>896</v>
      </c>
      <c r="B905" s="71"/>
      <c r="C905" s="71"/>
      <c r="D905" s="71"/>
      <c r="E905" s="71"/>
      <c r="F905" s="71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114"/>
      <c r="S905" s="114"/>
      <c r="T905" s="113"/>
      <c r="U905" s="113"/>
      <c r="V905" s="113"/>
      <c r="W905" s="113"/>
      <c r="X905" s="113"/>
      <c r="Y905" s="113"/>
      <c r="AY905" s="59" t="str">
        <f t="shared" si="73"/>
        <v/>
      </c>
      <c r="AZ905" s="59" t="str">
        <f t="shared" si="74"/>
        <v/>
      </c>
      <c r="BA905" s="59" t="str">
        <f t="shared" si="75"/>
        <v/>
      </c>
      <c r="BB905" s="59" t="str">
        <f t="shared" si="76"/>
        <v/>
      </c>
      <c r="BC905" s="59" t="str">
        <f t="shared" si="77"/>
        <v/>
      </c>
      <c r="DQ905" s="65"/>
    </row>
    <row r="906" spans="1:121" x14ac:dyDescent="0.2">
      <c r="A906" s="74">
        <v>897</v>
      </c>
      <c r="B906" s="71"/>
      <c r="C906" s="71"/>
      <c r="D906" s="71"/>
      <c r="E906" s="71"/>
      <c r="F906" s="71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114"/>
      <c r="S906" s="114"/>
      <c r="T906" s="113"/>
      <c r="U906" s="113"/>
      <c r="V906" s="113"/>
      <c r="W906" s="113"/>
      <c r="X906" s="113"/>
      <c r="Y906" s="113"/>
      <c r="AY906" s="59" t="str">
        <f t="shared" si="73"/>
        <v/>
      </c>
      <c r="AZ906" s="59" t="str">
        <f t="shared" si="74"/>
        <v/>
      </c>
      <c r="BA906" s="59" t="str">
        <f t="shared" si="75"/>
        <v/>
      </c>
      <c r="BB906" s="59" t="str">
        <f t="shared" si="76"/>
        <v/>
      </c>
      <c r="BC906" s="59" t="str">
        <f t="shared" si="77"/>
        <v/>
      </c>
      <c r="DQ906" s="65"/>
    </row>
    <row r="907" spans="1:121" x14ac:dyDescent="0.2">
      <c r="A907" s="74">
        <v>898</v>
      </c>
      <c r="B907" s="71"/>
      <c r="C907" s="71"/>
      <c r="D907" s="71"/>
      <c r="E907" s="71"/>
      <c r="F907" s="71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114"/>
      <c r="S907" s="114"/>
      <c r="T907" s="113"/>
      <c r="U907" s="113"/>
      <c r="V907" s="113"/>
      <c r="W907" s="113"/>
      <c r="X907" s="113"/>
      <c r="Y907" s="113"/>
      <c r="AY907" s="59" t="str">
        <f t="shared" ref="AY907:AY970" si="78">IF(B907="","",_xlfn.RANK.AVG(B907,$B$10:$B$1009,1))</f>
        <v/>
      </c>
      <c r="AZ907" s="59" t="str">
        <f t="shared" ref="AZ907:AZ970" si="79">IF(C907="","",_xlfn.RANK.AVG(C907,$C$10:$C$1009,1))</f>
        <v/>
      </c>
      <c r="BA907" s="59" t="str">
        <f t="shared" ref="BA907:BA970" si="80">IF(D907="","",_xlfn.RANK.AVG(D907,$D$10:$D$1009,1))</f>
        <v/>
      </c>
      <c r="BB907" s="59" t="str">
        <f t="shared" ref="BB907:BB970" si="81">IF(E907="","",_xlfn.RANK.AVG(E907,$E$10:$E$1009,1))</f>
        <v/>
      </c>
      <c r="BC907" s="59" t="str">
        <f t="shared" ref="BC907:BC970" si="82">IF(F907="","",_xlfn.RANK.AVG(F907,$F$10:$F$1009,1))</f>
        <v/>
      </c>
      <c r="DQ907" s="65"/>
    </row>
    <row r="908" spans="1:121" x14ac:dyDescent="0.2">
      <c r="A908" s="74">
        <v>899</v>
      </c>
      <c r="B908" s="71"/>
      <c r="C908" s="71"/>
      <c r="D908" s="71"/>
      <c r="E908" s="71"/>
      <c r="F908" s="71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114"/>
      <c r="S908" s="114"/>
      <c r="T908" s="113"/>
      <c r="U908" s="113"/>
      <c r="V908" s="113"/>
      <c r="W908" s="113"/>
      <c r="X908" s="113"/>
      <c r="Y908" s="113"/>
      <c r="AY908" s="59" t="str">
        <f t="shared" si="78"/>
        <v/>
      </c>
      <c r="AZ908" s="59" t="str">
        <f t="shared" si="79"/>
        <v/>
      </c>
      <c r="BA908" s="59" t="str">
        <f t="shared" si="80"/>
        <v/>
      </c>
      <c r="BB908" s="59" t="str">
        <f t="shared" si="81"/>
        <v/>
      </c>
      <c r="BC908" s="59" t="str">
        <f t="shared" si="82"/>
        <v/>
      </c>
      <c r="DQ908" s="65"/>
    </row>
    <row r="909" spans="1:121" x14ac:dyDescent="0.2">
      <c r="A909" s="74">
        <v>900</v>
      </c>
      <c r="B909" s="71"/>
      <c r="C909" s="71"/>
      <c r="D909" s="71"/>
      <c r="E909" s="71"/>
      <c r="F909" s="71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114"/>
      <c r="S909" s="114"/>
      <c r="T909" s="113"/>
      <c r="U909" s="113"/>
      <c r="V909" s="113"/>
      <c r="W909" s="113"/>
      <c r="X909" s="113"/>
      <c r="Y909" s="113"/>
      <c r="AY909" s="59" t="str">
        <f t="shared" si="78"/>
        <v/>
      </c>
      <c r="AZ909" s="59" t="str">
        <f t="shared" si="79"/>
        <v/>
      </c>
      <c r="BA909" s="59" t="str">
        <f t="shared" si="80"/>
        <v/>
      </c>
      <c r="BB909" s="59" t="str">
        <f t="shared" si="81"/>
        <v/>
      </c>
      <c r="BC909" s="59" t="str">
        <f t="shared" si="82"/>
        <v/>
      </c>
      <c r="DQ909" s="65"/>
    </row>
    <row r="910" spans="1:121" x14ac:dyDescent="0.2">
      <c r="A910" s="74">
        <v>901</v>
      </c>
      <c r="B910" s="71"/>
      <c r="C910" s="71"/>
      <c r="D910" s="71"/>
      <c r="E910" s="71"/>
      <c r="F910" s="71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114"/>
      <c r="S910" s="114"/>
      <c r="T910" s="113"/>
      <c r="U910" s="113"/>
      <c r="V910" s="113"/>
      <c r="W910" s="113"/>
      <c r="X910" s="113"/>
      <c r="Y910" s="113"/>
      <c r="AY910" s="59" t="str">
        <f t="shared" si="78"/>
        <v/>
      </c>
      <c r="AZ910" s="59" t="str">
        <f t="shared" si="79"/>
        <v/>
      </c>
      <c r="BA910" s="59" t="str">
        <f t="shared" si="80"/>
        <v/>
      </c>
      <c r="BB910" s="59" t="str">
        <f t="shared" si="81"/>
        <v/>
      </c>
      <c r="BC910" s="59" t="str">
        <f t="shared" si="82"/>
        <v/>
      </c>
      <c r="DQ910" s="65"/>
    </row>
    <row r="911" spans="1:121" x14ac:dyDescent="0.2">
      <c r="A911" s="74">
        <v>902</v>
      </c>
      <c r="B911" s="71"/>
      <c r="C911" s="71"/>
      <c r="D911" s="71"/>
      <c r="E911" s="71"/>
      <c r="F911" s="71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114"/>
      <c r="S911" s="114"/>
      <c r="T911" s="113"/>
      <c r="U911" s="113"/>
      <c r="V911" s="113"/>
      <c r="W911" s="113"/>
      <c r="X911" s="113"/>
      <c r="Y911" s="113"/>
      <c r="AY911" s="59" t="str">
        <f t="shared" si="78"/>
        <v/>
      </c>
      <c r="AZ911" s="59" t="str">
        <f t="shared" si="79"/>
        <v/>
      </c>
      <c r="BA911" s="59" t="str">
        <f t="shared" si="80"/>
        <v/>
      </c>
      <c r="BB911" s="59" t="str">
        <f t="shared" si="81"/>
        <v/>
      </c>
      <c r="BC911" s="59" t="str">
        <f t="shared" si="82"/>
        <v/>
      </c>
      <c r="DQ911" s="65"/>
    </row>
    <row r="912" spans="1:121" x14ac:dyDescent="0.2">
      <c r="A912" s="74">
        <v>903</v>
      </c>
      <c r="B912" s="71"/>
      <c r="C912" s="71"/>
      <c r="D912" s="71"/>
      <c r="E912" s="71"/>
      <c r="F912" s="71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114"/>
      <c r="S912" s="114"/>
      <c r="T912" s="113"/>
      <c r="U912" s="113"/>
      <c r="V912" s="113"/>
      <c r="W912" s="113"/>
      <c r="X912" s="113"/>
      <c r="Y912" s="113"/>
      <c r="AY912" s="59" t="str">
        <f t="shared" si="78"/>
        <v/>
      </c>
      <c r="AZ912" s="59" t="str">
        <f t="shared" si="79"/>
        <v/>
      </c>
      <c r="BA912" s="59" t="str">
        <f t="shared" si="80"/>
        <v/>
      </c>
      <c r="BB912" s="59" t="str">
        <f t="shared" si="81"/>
        <v/>
      </c>
      <c r="BC912" s="59" t="str">
        <f t="shared" si="82"/>
        <v/>
      </c>
      <c r="DQ912" s="65"/>
    </row>
    <row r="913" spans="1:121" x14ac:dyDescent="0.2">
      <c r="A913" s="74">
        <v>904</v>
      </c>
      <c r="B913" s="71"/>
      <c r="C913" s="71"/>
      <c r="D913" s="71"/>
      <c r="E913" s="71"/>
      <c r="F913" s="71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114"/>
      <c r="S913" s="114"/>
      <c r="T913" s="113"/>
      <c r="U913" s="113"/>
      <c r="V913" s="113"/>
      <c r="W913" s="113"/>
      <c r="X913" s="113"/>
      <c r="Y913" s="113"/>
      <c r="AY913" s="59" t="str">
        <f t="shared" si="78"/>
        <v/>
      </c>
      <c r="AZ913" s="59" t="str">
        <f t="shared" si="79"/>
        <v/>
      </c>
      <c r="BA913" s="59" t="str">
        <f t="shared" si="80"/>
        <v/>
      </c>
      <c r="BB913" s="59" t="str">
        <f t="shared" si="81"/>
        <v/>
      </c>
      <c r="BC913" s="59" t="str">
        <f t="shared" si="82"/>
        <v/>
      </c>
      <c r="DQ913" s="65"/>
    </row>
    <row r="914" spans="1:121" x14ac:dyDescent="0.2">
      <c r="A914" s="74">
        <v>905</v>
      </c>
      <c r="B914" s="71"/>
      <c r="C914" s="71"/>
      <c r="D914" s="71"/>
      <c r="E914" s="71"/>
      <c r="F914" s="71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114"/>
      <c r="S914" s="114"/>
      <c r="T914" s="113"/>
      <c r="U914" s="113"/>
      <c r="V914" s="113"/>
      <c r="W914" s="113"/>
      <c r="X914" s="113"/>
      <c r="Y914" s="113"/>
      <c r="AY914" s="59" t="str">
        <f t="shared" si="78"/>
        <v/>
      </c>
      <c r="AZ914" s="59" t="str">
        <f t="shared" si="79"/>
        <v/>
      </c>
      <c r="BA914" s="59" t="str">
        <f t="shared" si="80"/>
        <v/>
      </c>
      <c r="BB914" s="59" t="str">
        <f t="shared" si="81"/>
        <v/>
      </c>
      <c r="BC914" s="59" t="str">
        <f t="shared" si="82"/>
        <v/>
      </c>
      <c r="DQ914" s="65"/>
    </row>
    <row r="915" spans="1:121" x14ac:dyDescent="0.2">
      <c r="A915" s="74">
        <v>906</v>
      </c>
      <c r="B915" s="71"/>
      <c r="C915" s="71"/>
      <c r="D915" s="71"/>
      <c r="E915" s="71"/>
      <c r="F915" s="71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114"/>
      <c r="S915" s="114"/>
      <c r="T915" s="113"/>
      <c r="U915" s="113"/>
      <c r="V915" s="113"/>
      <c r="W915" s="113"/>
      <c r="X915" s="113"/>
      <c r="Y915" s="113"/>
      <c r="AY915" s="59" t="str">
        <f t="shared" si="78"/>
        <v/>
      </c>
      <c r="AZ915" s="59" t="str">
        <f t="shared" si="79"/>
        <v/>
      </c>
      <c r="BA915" s="59" t="str">
        <f t="shared" si="80"/>
        <v/>
      </c>
      <c r="BB915" s="59" t="str">
        <f t="shared" si="81"/>
        <v/>
      </c>
      <c r="BC915" s="59" t="str">
        <f t="shared" si="82"/>
        <v/>
      </c>
      <c r="DQ915" s="65"/>
    </row>
    <row r="916" spans="1:121" x14ac:dyDescent="0.2">
      <c r="A916" s="74">
        <v>907</v>
      </c>
      <c r="B916" s="71"/>
      <c r="C916" s="71"/>
      <c r="D916" s="71"/>
      <c r="E916" s="71"/>
      <c r="F916" s="71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114"/>
      <c r="S916" s="114"/>
      <c r="T916" s="113"/>
      <c r="U916" s="113"/>
      <c r="V916" s="113"/>
      <c r="W916" s="113"/>
      <c r="X916" s="113"/>
      <c r="Y916" s="113"/>
      <c r="AY916" s="59" t="str">
        <f t="shared" si="78"/>
        <v/>
      </c>
      <c r="AZ916" s="59" t="str">
        <f t="shared" si="79"/>
        <v/>
      </c>
      <c r="BA916" s="59" t="str">
        <f t="shared" si="80"/>
        <v/>
      </c>
      <c r="BB916" s="59" t="str">
        <f t="shared" si="81"/>
        <v/>
      </c>
      <c r="BC916" s="59" t="str">
        <f t="shared" si="82"/>
        <v/>
      </c>
      <c r="DQ916" s="65"/>
    </row>
    <row r="917" spans="1:121" x14ac:dyDescent="0.2">
      <c r="A917" s="74">
        <v>908</v>
      </c>
      <c r="B917" s="71"/>
      <c r="C917" s="71"/>
      <c r="D917" s="71"/>
      <c r="E917" s="71"/>
      <c r="F917" s="71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114"/>
      <c r="S917" s="114"/>
      <c r="T917" s="113"/>
      <c r="U917" s="113"/>
      <c r="V917" s="113"/>
      <c r="W917" s="113"/>
      <c r="X917" s="113"/>
      <c r="Y917" s="113"/>
      <c r="AY917" s="59" t="str">
        <f t="shared" si="78"/>
        <v/>
      </c>
      <c r="AZ917" s="59" t="str">
        <f t="shared" si="79"/>
        <v/>
      </c>
      <c r="BA917" s="59" t="str">
        <f t="shared" si="80"/>
        <v/>
      </c>
      <c r="BB917" s="59" t="str">
        <f t="shared" si="81"/>
        <v/>
      </c>
      <c r="BC917" s="59" t="str">
        <f t="shared" si="82"/>
        <v/>
      </c>
      <c r="DQ917" s="65"/>
    </row>
    <row r="918" spans="1:121" x14ac:dyDescent="0.2">
      <c r="A918" s="74">
        <v>909</v>
      </c>
      <c r="B918" s="71"/>
      <c r="C918" s="71"/>
      <c r="D918" s="71"/>
      <c r="E918" s="71"/>
      <c r="F918" s="71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114"/>
      <c r="S918" s="114"/>
      <c r="T918" s="113"/>
      <c r="U918" s="113"/>
      <c r="V918" s="113"/>
      <c r="W918" s="113"/>
      <c r="X918" s="113"/>
      <c r="Y918" s="113"/>
      <c r="AY918" s="59" t="str">
        <f t="shared" si="78"/>
        <v/>
      </c>
      <c r="AZ918" s="59" t="str">
        <f t="shared" si="79"/>
        <v/>
      </c>
      <c r="BA918" s="59" t="str">
        <f t="shared" si="80"/>
        <v/>
      </c>
      <c r="BB918" s="59" t="str">
        <f t="shared" si="81"/>
        <v/>
      </c>
      <c r="BC918" s="59" t="str">
        <f t="shared" si="82"/>
        <v/>
      </c>
      <c r="DQ918" s="65"/>
    </row>
    <row r="919" spans="1:121" x14ac:dyDescent="0.2">
      <c r="A919" s="74">
        <v>910</v>
      </c>
      <c r="B919" s="71"/>
      <c r="C919" s="71"/>
      <c r="D919" s="71"/>
      <c r="E919" s="71"/>
      <c r="F919" s="71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114"/>
      <c r="S919" s="114"/>
      <c r="T919" s="113"/>
      <c r="U919" s="113"/>
      <c r="V919" s="113"/>
      <c r="W919" s="113"/>
      <c r="X919" s="113"/>
      <c r="Y919" s="113"/>
      <c r="AY919" s="59" t="str">
        <f t="shared" si="78"/>
        <v/>
      </c>
      <c r="AZ919" s="59" t="str">
        <f t="shared" si="79"/>
        <v/>
      </c>
      <c r="BA919" s="59" t="str">
        <f t="shared" si="80"/>
        <v/>
      </c>
      <c r="BB919" s="59" t="str">
        <f t="shared" si="81"/>
        <v/>
      </c>
      <c r="BC919" s="59" t="str">
        <f t="shared" si="82"/>
        <v/>
      </c>
      <c r="DQ919" s="65"/>
    </row>
    <row r="920" spans="1:121" x14ac:dyDescent="0.2">
      <c r="A920" s="74">
        <v>911</v>
      </c>
      <c r="B920" s="71"/>
      <c r="C920" s="71"/>
      <c r="D920" s="71"/>
      <c r="E920" s="71"/>
      <c r="F920" s="71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114"/>
      <c r="S920" s="114"/>
      <c r="T920" s="113"/>
      <c r="U920" s="113"/>
      <c r="V920" s="113"/>
      <c r="W920" s="113"/>
      <c r="X920" s="113"/>
      <c r="Y920" s="113"/>
      <c r="AY920" s="59" t="str">
        <f t="shared" si="78"/>
        <v/>
      </c>
      <c r="AZ920" s="59" t="str">
        <f t="shared" si="79"/>
        <v/>
      </c>
      <c r="BA920" s="59" t="str">
        <f t="shared" si="80"/>
        <v/>
      </c>
      <c r="BB920" s="59" t="str">
        <f t="shared" si="81"/>
        <v/>
      </c>
      <c r="BC920" s="59" t="str">
        <f t="shared" si="82"/>
        <v/>
      </c>
      <c r="DQ920" s="65"/>
    </row>
    <row r="921" spans="1:121" x14ac:dyDescent="0.2">
      <c r="A921" s="74">
        <v>912</v>
      </c>
      <c r="B921" s="71"/>
      <c r="C921" s="71"/>
      <c r="D921" s="71"/>
      <c r="E921" s="71"/>
      <c r="F921" s="71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114"/>
      <c r="S921" s="114"/>
      <c r="T921" s="113"/>
      <c r="U921" s="113"/>
      <c r="V921" s="113"/>
      <c r="W921" s="113"/>
      <c r="X921" s="113"/>
      <c r="Y921" s="113"/>
      <c r="AY921" s="59" t="str">
        <f t="shared" si="78"/>
        <v/>
      </c>
      <c r="AZ921" s="59" t="str">
        <f t="shared" si="79"/>
        <v/>
      </c>
      <c r="BA921" s="59" t="str">
        <f t="shared" si="80"/>
        <v/>
      </c>
      <c r="BB921" s="59" t="str">
        <f t="shared" si="81"/>
        <v/>
      </c>
      <c r="BC921" s="59" t="str">
        <f t="shared" si="82"/>
        <v/>
      </c>
      <c r="DQ921" s="65"/>
    </row>
    <row r="922" spans="1:121" x14ac:dyDescent="0.2">
      <c r="A922" s="74">
        <v>913</v>
      </c>
      <c r="B922" s="71"/>
      <c r="C922" s="71"/>
      <c r="D922" s="71"/>
      <c r="E922" s="71"/>
      <c r="F922" s="71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114"/>
      <c r="S922" s="114"/>
      <c r="T922" s="113"/>
      <c r="U922" s="113"/>
      <c r="V922" s="113"/>
      <c r="W922" s="113"/>
      <c r="X922" s="113"/>
      <c r="Y922" s="113"/>
      <c r="AY922" s="59" t="str">
        <f t="shared" si="78"/>
        <v/>
      </c>
      <c r="AZ922" s="59" t="str">
        <f t="shared" si="79"/>
        <v/>
      </c>
      <c r="BA922" s="59" t="str">
        <f t="shared" si="80"/>
        <v/>
      </c>
      <c r="BB922" s="59" t="str">
        <f t="shared" si="81"/>
        <v/>
      </c>
      <c r="BC922" s="59" t="str">
        <f t="shared" si="82"/>
        <v/>
      </c>
      <c r="DQ922" s="65"/>
    </row>
    <row r="923" spans="1:121" x14ac:dyDescent="0.2">
      <c r="A923" s="74">
        <v>914</v>
      </c>
      <c r="B923" s="71"/>
      <c r="C923" s="71"/>
      <c r="D923" s="71"/>
      <c r="E923" s="71"/>
      <c r="F923" s="71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114"/>
      <c r="S923" s="114"/>
      <c r="T923" s="113"/>
      <c r="U923" s="113"/>
      <c r="V923" s="113"/>
      <c r="W923" s="113"/>
      <c r="X923" s="113"/>
      <c r="Y923" s="113"/>
      <c r="AY923" s="59" t="str">
        <f t="shared" si="78"/>
        <v/>
      </c>
      <c r="AZ923" s="59" t="str">
        <f t="shared" si="79"/>
        <v/>
      </c>
      <c r="BA923" s="59" t="str">
        <f t="shared" si="80"/>
        <v/>
      </c>
      <c r="BB923" s="59" t="str">
        <f t="shared" si="81"/>
        <v/>
      </c>
      <c r="BC923" s="59" t="str">
        <f t="shared" si="82"/>
        <v/>
      </c>
      <c r="DQ923" s="65"/>
    </row>
    <row r="924" spans="1:121" x14ac:dyDescent="0.2">
      <c r="A924" s="74">
        <v>915</v>
      </c>
      <c r="B924" s="71"/>
      <c r="C924" s="71"/>
      <c r="D924" s="71"/>
      <c r="E924" s="71"/>
      <c r="F924" s="71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114"/>
      <c r="S924" s="114"/>
      <c r="T924" s="113"/>
      <c r="U924" s="113"/>
      <c r="V924" s="113"/>
      <c r="W924" s="113"/>
      <c r="X924" s="113"/>
      <c r="Y924" s="113"/>
      <c r="AY924" s="59" t="str">
        <f t="shared" si="78"/>
        <v/>
      </c>
      <c r="AZ924" s="59" t="str">
        <f t="shared" si="79"/>
        <v/>
      </c>
      <c r="BA924" s="59" t="str">
        <f t="shared" si="80"/>
        <v/>
      </c>
      <c r="BB924" s="59" t="str">
        <f t="shared" si="81"/>
        <v/>
      </c>
      <c r="BC924" s="59" t="str">
        <f t="shared" si="82"/>
        <v/>
      </c>
      <c r="DQ924" s="65"/>
    </row>
    <row r="925" spans="1:121" x14ac:dyDescent="0.2">
      <c r="A925" s="74">
        <v>916</v>
      </c>
      <c r="B925" s="71"/>
      <c r="C925" s="71"/>
      <c r="D925" s="71"/>
      <c r="E925" s="71"/>
      <c r="F925" s="71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114"/>
      <c r="S925" s="114"/>
      <c r="T925" s="113"/>
      <c r="U925" s="113"/>
      <c r="V925" s="113"/>
      <c r="W925" s="113"/>
      <c r="X925" s="113"/>
      <c r="Y925" s="113"/>
      <c r="AY925" s="59" t="str">
        <f t="shared" si="78"/>
        <v/>
      </c>
      <c r="AZ925" s="59" t="str">
        <f t="shared" si="79"/>
        <v/>
      </c>
      <c r="BA925" s="59" t="str">
        <f t="shared" si="80"/>
        <v/>
      </c>
      <c r="BB925" s="59" t="str">
        <f t="shared" si="81"/>
        <v/>
      </c>
      <c r="BC925" s="59" t="str">
        <f t="shared" si="82"/>
        <v/>
      </c>
      <c r="DQ925" s="65"/>
    </row>
    <row r="926" spans="1:121" x14ac:dyDescent="0.2">
      <c r="A926" s="74">
        <v>917</v>
      </c>
      <c r="B926" s="71"/>
      <c r="C926" s="71"/>
      <c r="D926" s="71"/>
      <c r="E926" s="71"/>
      <c r="F926" s="71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114"/>
      <c r="S926" s="114"/>
      <c r="T926" s="113"/>
      <c r="U926" s="113"/>
      <c r="V926" s="113"/>
      <c r="W926" s="113"/>
      <c r="X926" s="113"/>
      <c r="Y926" s="113"/>
      <c r="AY926" s="59" t="str">
        <f t="shared" si="78"/>
        <v/>
      </c>
      <c r="AZ926" s="59" t="str">
        <f t="shared" si="79"/>
        <v/>
      </c>
      <c r="BA926" s="59" t="str">
        <f t="shared" si="80"/>
        <v/>
      </c>
      <c r="BB926" s="59" t="str">
        <f t="shared" si="81"/>
        <v/>
      </c>
      <c r="BC926" s="59" t="str">
        <f t="shared" si="82"/>
        <v/>
      </c>
      <c r="DQ926" s="65"/>
    </row>
    <row r="927" spans="1:121" x14ac:dyDescent="0.2">
      <c r="A927" s="74">
        <v>918</v>
      </c>
      <c r="B927" s="71"/>
      <c r="C927" s="71"/>
      <c r="D927" s="71"/>
      <c r="E927" s="71"/>
      <c r="F927" s="71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114"/>
      <c r="S927" s="114"/>
      <c r="T927" s="113"/>
      <c r="U927" s="113"/>
      <c r="V927" s="113"/>
      <c r="W927" s="113"/>
      <c r="X927" s="113"/>
      <c r="Y927" s="113"/>
      <c r="AY927" s="59" t="str">
        <f t="shared" si="78"/>
        <v/>
      </c>
      <c r="AZ927" s="59" t="str">
        <f t="shared" si="79"/>
        <v/>
      </c>
      <c r="BA927" s="59" t="str">
        <f t="shared" si="80"/>
        <v/>
      </c>
      <c r="BB927" s="59" t="str">
        <f t="shared" si="81"/>
        <v/>
      </c>
      <c r="BC927" s="59" t="str">
        <f t="shared" si="82"/>
        <v/>
      </c>
      <c r="DQ927" s="65"/>
    </row>
    <row r="928" spans="1:121" x14ac:dyDescent="0.2">
      <c r="A928" s="74">
        <v>919</v>
      </c>
      <c r="B928" s="71"/>
      <c r="C928" s="71"/>
      <c r="D928" s="71"/>
      <c r="E928" s="71"/>
      <c r="F928" s="71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114"/>
      <c r="S928" s="114"/>
      <c r="T928" s="113"/>
      <c r="U928" s="113"/>
      <c r="V928" s="113"/>
      <c r="W928" s="113"/>
      <c r="X928" s="113"/>
      <c r="Y928" s="113"/>
      <c r="AY928" s="59" t="str">
        <f t="shared" si="78"/>
        <v/>
      </c>
      <c r="AZ928" s="59" t="str">
        <f t="shared" si="79"/>
        <v/>
      </c>
      <c r="BA928" s="59" t="str">
        <f t="shared" si="80"/>
        <v/>
      </c>
      <c r="BB928" s="59" t="str">
        <f t="shared" si="81"/>
        <v/>
      </c>
      <c r="BC928" s="59" t="str">
        <f t="shared" si="82"/>
        <v/>
      </c>
      <c r="DQ928" s="65"/>
    </row>
    <row r="929" spans="1:121" x14ac:dyDescent="0.2">
      <c r="A929" s="74">
        <v>920</v>
      </c>
      <c r="B929" s="71"/>
      <c r="C929" s="71"/>
      <c r="D929" s="71"/>
      <c r="E929" s="71"/>
      <c r="F929" s="71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114"/>
      <c r="S929" s="114"/>
      <c r="T929" s="113"/>
      <c r="U929" s="113"/>
      <c r="V929" s="113"/>
      <c r="W929" s="113"/>
      <c r="X929" s="113"/>
      <c r="Y929" s="113"/>
      <c r="AY929" s="59" t="str">
        <f t="shared" si="78"/>
        <v/>
      </c>
      <c r="AZ929" s="59" t="str">
        <f t="shared" si="79"/>
        <v/>
      </c>
      <c r="BA929" s="59" t="str">
        <f t="shared" si="80"/>
        <v/>
      </c>
      <c r="BB929" s="59" t="str">
        <f t="shared" si="81"/>
        <v/>
      </c>
      <c r="BC929" s="59" t="str">
        <f t="shared" si="82"/>
        <v/>
      </c>
      <c r="DQ929" s="65"/>
    </row>
    <row r="930" spans="1:121" x14ac:dyDescent="0.2">
      <c r="A930" s="74">
        <v>921</v>
      </c>
      <c r="B930" s="71"/>
      <c r="C930" s="71"/>
      <c r="D930" s="71"/>
      <c r="E930" s="71"/>
      <c r="F930" s="71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114"/>
      <c r="S930" s="114"/>
      <c r="T930" s="113"/>
      <c r="U930" s="113"/>
      <c r="V930" s="113"/>
      <c r="W930" s="113"/>
      <c r="X930" s="113"/>
      <c r="Y930" s="113"/>
      <c r="AY930" s="59" t="str">
        <f t="shared" si="78"/>
        <v/>
      </c>
      <c r="AZ930" s="59" t="str">
        <f t="shared" si="79"/>
        <v/>
      </c>
      <c r="BA930" s="59" t="str">
        <f t="shared" si="80"/>
        <v/>
      </c>
      <c r="BB930" s="59" t="str">
        <f t="shared" si="81"/>
        <v/>
      </c>
      <c r="BC930" s="59" t="str">
        <f t="shared" si="82"/>
        <v/>
      </c>
      <c r="DQ930" s="65"/>
    </row>
    <row r="931" spans="1:121" x14ac:dyDescent="0.2">
      <c r="A931" s="74">
        <v>922</v>
      </c>
      <c r="B931" s="71"/>
      <c r="C931" s="71"/>
      <c r="D931" s="71"/>
      <c r="E931" s="71"/>
      <c r="F931" s="71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114"/>
      <c r="S931" s="114"/>
      <c r="T931" s="113"/>
      <c r="U931" s="113"/>
      <c r="V931" s="113"/>
      <c r="W931" s="113"/>
      <c r="X931" s="113"/>
      <c r="Y931" s="113"/>
      <c r="AY931" s="59" t="str">
        <f t="shared" si="78"/>
        <v/>
      </c>
      <c r="AZ931" s="59" t="str">
        <f t="shared" si="79"/>
        <v/>
      </c>
      <c r="BA931" s="59" t="str">
        <f t="shared" si="80"/>
        <v/>
      </c>
      <c r="BB931" s="59" t="str">
        <f t="shared" si="81"/>
        <v/>
      </c>
      <c r="BC931" s="59" t="str">
        <f t="shared" si="82"/>
        <v/>
      </c>
      <c r="DQ931" s="65"/>
    </row>
    <row r="932" spans="1:121" x14ac:dyDescent="0.2">
      <c r="A932" s="74">
        <v>923</v>
      </c>
      <c r="B932" s="71"/>
      <c r="C932" s="71"/>
      <c r="D932" s="71"/>
      <c r="E932" s="71"/>
      <c r="F932" s="71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114"/>
      <c r="S932" s="114"/>
      <c r="T932" s="113"/>
      <c r="U932" s="113"/>
      <c r="V932" s="113"/>
      <c r="W932" s="113"/>
      <c r="X932" s="113"/>
      <c r="Y932" s="113"/>
      <c r="AY932" s="59" t="str">
        <f t="shared" si="78"/>
        <v/>
      </c>
      <c r="AZ932" s="59" t="str">
        <f t="shared" si="79"/>
        <v/>
      </c>
      <c r="BA932" s="59" t="str">
        <f t="shared" si="80"/>
        <v/>
      </c>
      <c r="BB932" s="59" t="str">
        <f t="shared" si="81"/>
        <v/>
      </c>
      <c r="BC932" s="59" t="str">
        <f t="shared" si="82"/>
        <v/>
      </c>
      <c r="DQ932" s="65"/>
    </row>
    <row r="933" spans="1:121" x14ac:dyDescent="0.2">
      <c r="A933" s="74">
        <v>924</v>
      </c>
      <c r="B933" s="71"/>
      <c r="C933" s="71"/>
      <c r="D933" s="71"/>
      <c r="E933" s="71"/>
      <c r="F933" s="71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114"/>
      <c r="S933" s="114"/>
      <c r="T933" s="113"/>
      <c r="U933" s="113"/>
      <c r="V933" s="113"/>
      <c r="W933" s="113"/>
      <c r="X933" s="113"/>
      <c r="Y933" s="113"/>
      <c r="AY933" s="59" t="str">
        <f t="shared" si="78"/>
        <v/>
      </c>
      <c r="AZ933" s="59" t="str">
        <f t="shared" si="79"/>
        <v/>
      </c>
      <c r="BA933" s="59" t="str">
        <f t="shared" si="80"/>
        <v/>
      </c>
      <c r="BB933" s="59" t="str">
        <f t="shared" si="81"/>
        <v/>
      </c>
      <c r="BC933" s="59" t="str">
        <f t="shared" si="82"/>
        <v/>
      </c>
      <c r="DQ933" s="65"/>
    </row>
    <row r="934" spans="1:121" x14ac:dyDescent="0.2">
      <c r="A934" s="74">
        <v>925</v>
      </c>
      <c r="B934" s="71"/>
      <c r="C934" s="71"/>
      <c r="D934" s="71"/>
      <c r="E934" s="71"/>
      <c r="F934" s="71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114"/>
      <c r="S934" s="114"/>
      <c r="T934" s="113"/>
      <c r="U934" s="113"/>
      <c r="V934" s="113"/>
      <c r="W934" s="113"/>
      <c r="X934" s="113"/>
      <c r="Y934" s="113"/>
      <c r="AY934" s="59" t="str">
        <f t="shared" si="78"/>
        <v/>
      </c>
      <c r="AZ934" s="59" t="str">
        <f t="shared" si="79"/>
        <v/>
      </c>
      <c r="BA934" s="59" t="str">
        <f t="shared" si="80"/>
        <v/>
      </c>
      <c r="BB934" s="59" t="str">
        <f t="shared" si="81"/>
        <v/>
      </c>
      <c r="BC934" s="59" t="str">
        <f t="shared" si="82"/>
        <v/>
      </c>
      <c r="DQ934" s="65"/>
    </row>
    <row r="935" spans="1:121" x14ac:dyDescent="0.2">
      <c r="A935" s="74">
        <v>926</v>
      </c>
      <c r="B935" s="71"/>
      <c r="C935" s="71"/>
      <c r="D935" s="71"/>
      <c r="E935" s="71"/>
      <c r="F935" s="71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114"/>
      <c r="S935" s="114"/>
      <c r="T935" s="113"/>
      <c r="U935" s="113"/>
      <c r="V935" s="113"/>
      <c r="W935" s="113"/>
      <c r="X935" s="113"/>
      <c r="Y935" s="113"/>
      <c r="AY935" s="59" t="str">
        <f t="shared" si="78"/>
        <v/>
      </c>
      <c r="AZ935" s="59" t="str">
        <f t="shared" si="79"/>
        <v/>
      </c>
      <c r="BA935" s="59" t="str">
        <f t="shared" si="80"/>
        <v/>
      </c>
      <c r="BB935" s="59" t="str">
        <f t="shared" si="81"/>
        <v/>
      </c>
      <c r="BC935" s="59" t="str">
        <f t="shared" si="82"/>
        <v/>
      </c>
      <c r="DQ935" s="65"/>
    </row>
    <row r="936" spans="1:121" x14ac:dyDescent="0.2">
      <c r="A936" s="74">
        <v>927</v>
      </c>
      <c r="B936" s="71"/>
      <c r="C936" s="71"/>
      <c r="D936" s="71"/>
      <c r="E936" s="71"/>
      <c r="F936" s="71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114"/>
      <c r="S936" s="114"/>
      <c r="T936" s="113"/>
      <c r="U936" s="113"/>
      <c r="V936" s="113"/>
      <c r="W936" s="113"/>
      <c r="X936" s="113"/>
      <c r="Y936" s="113"/>
      <c r="AY936" s="59" t="str">
        <f t="shared" si="78"/>
        <v/>
      </c>
      <c r="AZ936" s="59" t="str">
        <f t="shared" si="79"/>
        <v/>
      </c>
      <c r="BA936" s="59" t="str">
        <f t="shared" si="80"/>
        <v/>
      </c>
      <c r="BB936" s="59" t="str">
        <f t="shared" si="81"/>
        <v/>
      </c>
      <c r="BC936" s="59" t="str">
        <f t="shared" si="82"/>
        <v/>
      </c>
      <c r="DQ936" s="65"/>
    </row>
    <row r="937" spans="1:121" x14ac:dyDescent="0.2">
      <c r="A937" s="74">
        <v>928</v>
      </c>
      <c r="B937" s="71"/>
      <c r="C937" s="71"/>
      <c r="D937" s="71"/>
      <c r="E937" s="71"/>
      <c r="F937" s="71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114"/>
      <c r="S937" s="114"/>
      <c r="T937" s="113"/>
      <c r="U937" s="113"/>
      <c r="V937" s="113"/>
      <c r="W937" s="113"/>
      <c r="X937" s="113"/>
      <c r="Y937" s="113"/>
      <c r="AY937" s="59" t="str">
        <f t="shared" si="78"/>
        <v/>
      </c>
      <c r="AZ937" s="59" t="str">
        <f t="shared" si="79"/>
        <v/>
      </c>
      <c r="BA937" s="59" t="str">
        <f t="shared" si="80"/>
        <v/>
      </c>
      <c r="BB937" s="59" t="str">
        <f t="shared" si="81"/>
        <v/>
      </c>
      <c r="BC937" s="59" t="str">
        <f t="shared" si="82"/>
        <v/>
      </c>
      <c r="DQ937" s="65"/>
    </row>
    <row r="938" spans="1:121" x14ac:dyDescent="0.2">
      <c r="A938" s="74">
        <v>929</v>
      </c>
      <c r="B938" s="71"/>
      <c r="C938" s="71"/>
      <c r="D938" s="71"/>
      <c r="E938" s="71"/>
      <c r="F938" s="71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114"/>
      <c r="S938" s="114"/>
      <c r="T938" s="113"/>
      <c r="U938" s="113"/>
      <c r="V938" s="113"/>
      <c r="W938" s="113"/>
      <c r="X938" s="113"/>
      <c r="Y938" s="113"/>
      <c r="AY938" s="59" t="str">
        <f t="shared" si="78"/>
        <v/>
      </c>
      <c r="AZ938" s="59" t="str">
        <f t="shared" si="79"/>
        <v/>
      </c>
      <c r="BA938" s="59" t="str">
        <f t="shared" si="80"/>
        <v/>
      </c>
      <c r="BB938" s="59" t="str">
        <f t="shared" si="81"/>
        <v/>
      </c>
      <c r="BC938" s="59" t="str">
        <f t="shared" si="82"/>
        <v/>
      </c>
      <c r="DQ938" s="65"/>
    </row>
    <row r="939" spans="1:121" x14ac:dyDescent="0.2">
      <c r="A939" s="74">
        <v>930</v>
      </c>
      <c r="B939" s="71"/>
      <c r="C939" s="71"/>
      <c r="D939" s="71"/>
      <c r="E939" s="71"/>
      <c r="F939" s="71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114"/>
      <c r="S939" s="114"/>
      <c r="T939" s="113"/>
      <c r="U939" s="113"/>
      <c r="V939" s="113"/>
      <c r="W939" s="113"/>
      <c r="X939" s="113"/>
      <c r="Y939" s="113"/>
      <c r="AY939" s="59" t="str">
        <f t="shared" si="78"/>
        <v/>
      </c>
      <c r="AZ939" s="59" t="str">
        <f t="shared" si="79"/>
        <v/>
      </c>
      <c r="BA939" s="59" t="str">
        <f t="shared" si="80"/>
        <v/>
      </c>
      <c r="BB939" s="59" t="str">
        <f t="shared" si="81"/>
        <v/>
      </c>
      <c r="BC939" s="59" t="str">
        <f t="shared" si="82"/>
        <v/>
      </c>
      <c r="DQ939" s="65"/>
    </row>
    <row r="940" spans="1:121" x14ac:dyDescent="0.2">
      <c r="A940" s="74">
        <v>931</v>
      </c>
      <c r="B940" s="71"/>
      <c r="C940" s="71"/>
      <c r="D940" s="71"/>
      <c r="E940" s="71"/>
      <c r="F940" s="71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114"/>
      <c r="S940" s="114"/>
      <c r="T940" s="113"/>
      <c r="U940" s="113"/>
      <c r="V940" s="113"/>
      <c r="W940" s="113"/>
      <c r="X940" s="113"/>
      <c r="Y940" s="113"/>
      <c r="AY940" s="59" t="str">
        <f t="shared" si="78"/>
        <v/>
      </c>
      <c r="AZ940" s="59" t="str">
        <f t="shared" si="79"/>
        <v/>
      </c>
      <c r="BA940" s="59" t="str">
        <f t="shared" si="80"/>
        <v/>
      </c>
      <c r="BB940" s="59" t="str">
        <f t="shared" si="81"/>
        <v/>
      </c>
      <c r="BC940" s="59" t="str">
        <f t="shared" si="82"/>
        <v/>
      </c>
      <c r="DQ940" s="65"/>
    </row>
    <row r="941" spans="1:121" x14ac:dyDescent="0.2">
      <c r="A941" s="74">
        <v>932</v>
      </c>
      <c r="B941" s="71"/>
      <c r="C941" s="71"/>
      <c r="D941" s="71"/>
      <c r="E941" s="71"/>
      <c r="F941" s="71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114"/>
      <c r="S941" s="114"/>
      <c r="T941" s="113"/>
      <c r="U941" s="113"/>
      <c r="V941" s="113"/>
      <c r="W941" s="113"/>
      <c r="X941" s="113"/>
      <c r="Y941" s="113"/>
      <c r="AY941" s="59" t="str">
        <f t="shared" si="78"/>
        <v/>
      </c>
      <c r="AZ941" s="59" t="str">
        <f t="shared" si="79"/>
        <v/>
      </c>
      <c r="BA941" s="59" t="str">
        <f t="shared" si="80"/>
        <v/>
      </c>
      <c r="BB941" s="59" t="str">
        <f t="shared" si="81"/>
        <v/>
      </c>
      <c r="BC941" s="59" t="str">
        <f t="shared" si="82"/>
        <v/>
      </c>
      <c r="DQ941" s="65"/>
    </row>
    <row r="942" spans="1:121" x14ac:dyDescent="0.2">
      <c r="A942" s="74">
        <v>933</v>
      </c>
      <c r="B942" s="71"/>
      <c r="C942" s="71"/>
      <c r="D942" s="71"/>
      <c r="E942" s="71"/>
      <c r="F942" s="71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114"/>
      <c r="S942" s="114"/>
      <c r="T942" s="113"/>
      <c r="U942" s="113"/>
      <c r="V942" s="113"/>
      <c r="W942" s="113"/>
      <c r="X942" s="113"/>
      <c r="Y942" s="113"/>
      <c r="AY942" s="59" t="str">
        <f t="shared" si="78"/>
        <v/>
      </c>
      <c r="AZ942" s="59" t="str">
        <f t="shared" si="79"/>
        <v/>
      </c>
      <c r="BA942" s="59" t="str">
        <f t="shared" si="80"/>
        <v/>
      </c>
      <c r="BB942" s="59" t="str">
        <f t="shared" si="81"/>
        <v/>
      </c>
      <c r="BC942" s="59" t="str">
        <f t="shared" si="82"/>
        <v/>
      </c>
      <c r="DQ942" s="65"/>
    </row>
    <row r="943" spans="1:121" x14ac:dyDescent="0.2">
      <c r="A943" s="74">
        <v>934</v>
      </c>
      <c r="B943" s="71"/>
      <c r="C943" s="71"/>
      <c r="D943" s="71"/>
      <c r="E943" s="71"/>
      <c r="F943" s="71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114"/>
      <c r="S943" s="114"/>
      <c r="T943" s="113"/>
      <c r="U943" s="113"/>
      <c r="V943" s="113"/>
      <c r="W943" s="113"/>
      <c r="X943" s="113"/>
      <c r="Y943" s="113"/>
      <c r="AY943" s="59" t="str">
        <f t="shared" si="78"/>
        <v/>
      </c>
      <c r="AZ943" s="59" t="str">
        <f t="shared" si="79"/>
        <v/>
      </c>
      <c r="BA943" s="59" t="str">
        <f t="shared" si="80"/>
        <v/>
      </c>
      <c r="BB943" s="59" t="str">
        <f t="shared" si="81"/>
        <v/>
      </c>
      <c r="BC943" s="59" t="str">
        <f t="shared" si="82"/>
        <v/>
      </c>
      <c r="DQ943" s="65"/>
    </row>
    <row r="944" spans="1:121" x14ac:dyDescent="0.2">
      <c r="A944" s="74">
        <v>935</v>
      </c>
      <c r="B944" s="71"/>
      <c r="C944" s="71"/>
      <c r="D944" s="71"/>
      <c r="E944" s="71"/>
      <c r="F944" s="71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114"/>
      <c r="S944" s="114"/>
      <c r="T944" s="113"/>
      <c r="U944" s="113"/>
      <c r="V944" s="113"/>
      <c r="W944" s="113"/>
      <c r="X944" s="113"/>
      <c r="Y944" s="113"/>
      <c r="AY944" s="59" t="str">
        <f t="shared" si="78"/>
        <v/>
      </c>
      <c r="AZ944" s="59" t="str">
        <f t="shared" si="79"/>
        <v/>
      </c>
      <c r="BA944" s="59" t="str">
        <f t="shared" si="80"/>
        <v/>
      </c>
      <c r="BB944" s="59" t="str">
        <f t="shared" si="81"/>
        <v/>
      </c>
      <c r="BC944" s="59" t="str">
        <f t="shared" si="82"/>
        <v/>
      </c>
      <c r="DQ944" s="65"/>
    </row>
    <row r="945" spans="1:121" x14ac:dyDescent="0.2">
      <c r="A945" s="74">
        <v>936</v>
      </c>
      <c r="B945" s="71"/>
      <c r="C945" s="71"/>
      <c r="D945" s="71"/>
      <c r="E945" s="71"/>
      <c r="F945" s="71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114"/>
      <c r="S945" s="114"/>
      <c r="T945" s="113"/>
      <c r="U945" s="113"/>
      <c r="V945" s="113"/>
      <c r="W945" s="113"/>
      <c r="X945" s="113"/>
      <c r="Y945" s="113"/>
      <c r="AY945" s="59" t="str">
        <f t="shared" si="78"/>
        <v/>
      </c>
      <c r="AZ945" s="59" t="str">
        <f t="shared" si="79"/>
        <v/>
      </c>
      <c r="BA945" s="59" t="str">
        <f t="shared" si="80"/>
        <v/>
      </c>
      <c r="BB945" s="59" t="str">
        <f t="shared" si="81"/>
        <v/>
      </c>
      <c r="BC945" s="59" t="str">
        <f t="shared" si="82"/>
        <v/>
      </c>
      <c r="DQ945" s="65"/>
    </row>
    <row r="946" spans="1:121" x14ac:dyDescent="0.2">
      <c r="A946" s="74">
        <v>937</v>
      </c>
      <c r="B946" s="71"/>
      <c r="C946" s="71"/>
      <c r="D946" s="71"/>
      <c r="E946" s="71"/>
      <c r="F946" s="71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114"/>
      <c r="S946" s="114"/>
      <c r="T946" s="113"/>
      <c r="U946" s="113"/>
      <c r="V946" s="113"/>
      <c r="W946" s="113"/>
      <c r="X946" s="113"/>
      <c r="Y946" s="113"/>
      <c r="AY946" s="59" t="str">
        <f t="shared" si="78"/>
        <v/>
      </c>
      <c r="AZ946" s="59" t="str">
        <f t="shared" si="79"/>
        <v/>
      </c>
      <c r="BA946" s="59" t="str">
        <f t="shared" si="80"/>
        <v/>
      </c>
      <c r="BB946" s="59" t="str">
        <f t="shared" si="81"/>
        <v/>
      </c>
      <c r="BC946" s="59" t="str">
        <f t="shared" si="82"/>
        <v/>
      </c>
      <c r="DQ946" s="65"/>
    </row>
    <row r="947" spans="1:121" x14ac:dyDescent="0.2">
      <c r="A947" s="74">
        <v>938</v>
      </c>
      <c r="B947" s="71"/>
      <c r="C947" s="71"/>
      <c r="D947" s="71"/>
      <c r="E947" s="71"/>
      <c r="F947" s="71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114"/>
      <c r="S947" s="114"/>
      <c r="T947" s="113"/>
      <c r="U947" s="113"/>
      <c r="V947" s="113"/>
      <c r="W947" s="113"/>
      <c r="X947" s="113"/>
      <c r="Y947" s="113"/>
      <c r="AY947" s="59" t="str">
        <f t="shared" si="78"/>
        <v/>
      </c>
      <c r="AZ947" s="59" t="str">
        <f t="shared" si="79"/>
        <v/>
      </c>
      <c r="BA947" s="59" t="str">
        <f t="shared" si="80"/>
        <v/>
      </c>
      <c r="BB947" s="59" t="str">
        <f t="shared" si="81"/>
        <v/>
      </c>
      <c r="BC947" s="59" t="str">
        <f t="shared" si="82"/>
        <v/>
      </c>
      <c r="DQ947" s="65"/>
    </row>
    <row r="948" spans="1:121" x14ac:dyDescent="0.2">
      <c r="A948" s="74">
        <v>939</v>
      </c>
      <c r="B948" s="71"/>
      <c r="C948" s="71"/>
      <c r="D948" s="71"/>
      <c r="E948" s="71"/>
      <c r="F948" s="71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114"/>
      <c r="S948" s="114"/>
      <c r="T948" s="113"/>
      <c r="U948" s="113"/>
      <c r="V948" s="113"/>
      <c r="W948" s="113"/>
      <c r="X948" s="113"/>
      <c r="Y948" s="113"/>
      <c r="AY948" s="59" t="str">
        <f t="shared" si="78"/>
        <v/>
      </c>
      <c r="AZ948" s="59" t="str">
        <f t="shared" si="79"/>
        <v/>
      </c>
      <c r="BA948" s="59" t="str">
        <f t="shared" si="80"/>
        <v/>
      </c>
      <c r="BB948" s="59" t="str">
        <f t="shared" si="81"/>
        <v/>
      </c>
      <c r="BC948" s="59" t="str">
        <f t="shared" si="82"/>
        <v/>
      </c>
      <c r="DQ948" s="65"/>
    </row>
    <row r="949" spans="1:121" x14ac:dyDescent="0.2">
      <c r="A949" s="74">
        <v>940</v>
      </c>
      <c r="B949" s="71"/>
      <c r="C949" s="71"/>
      <c r="D949" s="71"/>
      <c r="E949" s="71"/>
      <c r="F949" s="71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114"/>
      <c r="S949" s="114"/>
      <c r="T949" s="113"/>
      <c r="U949" s="113"/>
      <c r="V949" s="113"/>
      <c r="W949" s="113"/>
      <c r="X949" s="113"/>
      <c r="Y949" s="113"/>
      <c r="AY949" s="59" t="str">
        <f t="shared" si="78"/>
        <v/>
      </c>
      <c r="AZ949" s="59" t="str">
        <f t="shared" si="79"/>
        <v/>
      </c>
      <c r="BA949" s="59" t="str">
        <f t="shared" si="80"/>
        <v/>
      </c>
      <c r="BB949" s="59" t="str">
        <f t="shared" si="81"/>
        <v/>
      </c>
      <c r="BC949" s="59" t="str">
        <f t="shared" si="82"/>
        <v/>
      </c>
      <c r="DQ949" s="65"/>
    </row>
    <row r="950" spans="1:121" x14ac:dyDescent="0.2">
      <c r="A950" s="74">
        <v>941</v>
      </c>
      <c r="B950" s="71"/>
      <c r="C950" s="71"/>
      <c r="D950" s="71"/>
      <c r="E950" s="71"/>
      <c r="F950" s="71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114"/>
      <c r="S950" s="114"/>
      <c r="T950" s="113"/>
      <c r="U950" s="113"/>
      <c r="V950" s="113"/>
      <c r="W950" s="113"/>
      <c r="X950" s="113"/>
      <c r="Y950" s="113"/>
      <c r="AY950" s="59" t="str">
        <f t="shared" si="78"/>
        <v/>
      </c>
      <c r="AZ950" s="59" t="str">
        <f t="shared" si="79"/>
        <v/>
      </c>
      <c r="BA950" s="59" t="str">
        <f t="shared" si="80"/>
        <v/>
      </c>
      <c r="BB950" s="59" t="str">
        <f t="shared" si="81"/>
        <v/>
      </c>
      <c r="BC950" s="59" t="str">
        <f t="shared" si="82"/>
        <v/>
      </c>
      <c r="DQ950" s="65"/>
    </row>
    <row r="951" spans="1:121" x14ac:dyDescent="0.2">
      <c r="A951" s="74">
        <v>942</v>
      </c>
      <c r="B951" s="71"/>
      <c r="C951" s="71"/>
      <c r="D951" s="71"/>
      <c r="E951" s="71"/>
      <c r="F951" s="71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114"/>
      <c r="S951" s="114"/>
      <c r="T951" s="113"/>
      <c r="U951" s="113"/>
      <c r="V951" s="113"/>
      <c r="W951" s="113"/>
      <c r="X951" s="113"/>
      <c r="Y951" s="113"/>
      <c r="AY951" s="59" t="str">
        <f t="shared" si="78"/>
        <v/>
      </c>
      <c r="AZ951" s="59" t="str">
        <f t="shared" si="79"/>
        <v/>
      </c>
      <c r="BA951" s="59" t="str">
        <f t="shared" si="80"/>
        <v/>
      </c>
      <c r="BB951" s="59" t="str">
        <f t="shared" si="81"/>
        <v/>
      </c>
      <c r="BC951" s="59" t="str">
        <f t="shared" si="82"/>
        <v/>
      </c>
      <c r="DQ951" s="65"/>
    </row>
    <row r="952" spans="1:121" x14ac:dyDescent="0.2">
      <c r="A952" s="74">
        <v>943</v>
      </c>
      <c r="B952" s="71"/>
      <c r="C952" s="71"/>
      <c r="D952" s="71"/>
      <c r="E952" s="71"/>
      <c r="F952" s="71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114"/>
      <c r="S952" s="114"/>
      <c r="T952" s="113"/>
      <c r="U952" s="113"/>
      <c r="V952" s="113"/>
      <c r="W952" s="113"/>
      <c r="X952" s="113"/>
      <c r="Y952" s="113"/>
      <c r="AY952" s="59" t="str">
        <f t="shared" si="78"/>
        <v/>
      </c>
      <c r="AZ952" s="59" t="str">
        <f t="shared" si="79"/>
        <v/>
      </c>
      <c r="BA952" s="59" t="str">
        <f t="shared" si="80"/>
        <v/>
      </c>
      <c r="BB952" s="59" t="str">
        <f t="shared" si="81"/>
        <v/>
      </c>
      <c r="BC952" s="59" t="str">
        <f t="shared" si="82"/>
        <v/>
      </c>
      <c r="DQ952" s="65"/>
    </row>
    <row r="953" spans="1:121" x14ac:dyDescent="0.2">
      <c r="A953" s="74">
        <v>944</v>
      </c>
      <c r="B953" s="71"/>
      <c r="C953" s="71"/>
      <c r="D953" s="71"/>
      <c r="E953" s="71"/>
      <c r="F953" s="71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114"/>
      <c r="S953" s="114"/>
      <c r="T953" s="113"/>
      <c r="U953" s="113"/>
      <c r="V953" s="113"/>
      <c r="W953" s="113"/>
      <c r="X953" s="113"/>
      <c r="Y953" s="113"/>
      <c r="AY953" s="59" t="str">
        <f t="shared" si="78"/>
        <v/>
      </c>
      <c r="AZ953" s="59" t="str">
        <f t="shared" si="79"/>
        <v/>
      </c>
      <c r="BA953" s="59" t="str">
        <f t="shared" si="80"/>
        <v/>
      </c>
      <c r="BB953" s="59" t="str">
        <f t="shared" si="81"/>
        <v/>
      </c>
      <c r="BC953" s="59" t="str">
        <f t="shared" si="82"/>
        <v/>
      </c>
      <c r="DQ953" s="65"/>
    </row>
    <row r="954" spans="1:121" x14ac:dyDescent="0.2">
      <c r="A954" s="74">
        <v>945</v>
      </c>
      <c r="B954" s="71"/>
      <c r="C954" s="71"/>
      <c r="D954" s="71"/>
      <c r="E954" s="71"/>
      <c r="F954" s="71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114"/>
      <c r="S954" s="114"/>
      <c r="T954" s="113"/>
      <c r="U954" s="113"/>
      <c r="V954" s="113"/>
      <c r="W954" s="113"/>
      <c r="X954" s="113"/>
      <c r="Y954" s="113"/>
      <c r="AY954" s="59" t="str">
        <f t="shared" si="78"/>
        <v/>
      </c>
      <c r="AZ954" s="59" t="str">
        <f t="shared" si="79"/>
        <v/>
      </c>
      <c r="BA954" s="59" t="str">
        <f t="shared" si="80"/>
        <v/>
      </c>
      <c r="BB954" s="59" t="str">
        <f t="shared" si="81"/>
        <v/>
      </c>
      <c r="BC954" s="59" t="str">
        <f t="shared" si="82"/>
        <v/>
      </c>
      <c r="DQ954" s="65"/>
    </row>
    <row r="955" spans="1:121" x14ac:dyDescent="0.2">
      <c r="A955" s="74">
        <v>946</v>
      </c>
      <c r="B955" s="71"/>
      <c r="C955" s="71"/>
      <c r="D955" s="71"/>
      <c r="E955" s="71"/>
      <c r="F955" s="71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114"/>
      <c r="S955" s="114"/>
      <c r="T955" s="113"/>
      <c r="U955" s="113"/>
      <c r="V955" s="113"/>
      <c r="W955" s="113"/>
      <c r="X955" s="113"/>
      <c r="Y955" s="113"/>
      <c r="AY955" s="59" t="str">
        <f t="shared" si="78"/>
        <v/>
      </c>
      <c r="AZ955" s="59" t="str">
        <f t="shared" si="79"/>
        <v/>
      </c>
      <c r="BA955" s="59" t="str">
        <f t="shared" si="80"/>
        <v/>
      </c>
      <c r="BB955" s="59" t="str">
        <f t="shared" si="81"/>
        <v/>
      </c>
      <c r="BC955" s="59" t="str">
        <f t="shared" si="82"/>
        <v/>
      </c>
      <c r="DQ955" s="65"/>
    </row>
    <row r="956" spans="1:121" x14ac:dyDescent="0.2">
      <c r="A956" s="74">
        <v>947</v>
      </c>
      <c r="B956" s="71"/>
      <c r="C956" s="71"/>
      <c r="D956" s="71"/>
      <c r="E956" s="71"/>
      <c r="F956" s="71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114"/>
      <c r="S956" s="114"/>
      <c r="T956" s="113"/>
      <c r="U956" s="113"/>
      <c r="V956" s="113"/>
      <c r="W956" s="113"/>
      <c r="X956" s="113"/>
      <c r="Y956" s="113"/>
      <c r="AY956" s="59" t="str">
        <f t="shared" si="78"/>
        <v/>
      </c>
      <c r="AZ956" s="59" t="str">
        <f t="shared" si="79"/>
        <v/>
      </c>
      <c r="BA956" s="59" t="str">
        <f t="shared" si="80"/>
        <v/>
      </c>
      <c r="BB956" s="59" t="str">
        <f t="shared" si="81"/>
        <v/>
      </c>
      <c r="BC956" s="59" t="str">
        <f t="shared" si="82"/>
        <v/>
      </c>
      <c r="DQ956" s="65"/>
    </row>
    <row r="957" spans="1:121" x14ac:dyDescent="0.2">
      <c r="A957" s="74">
        <v>948</v>
      </c>
      <c r="B957" s="71"/>
      <c r="C957" s="71"/>
      <c r="D957" s="71"/>
      <c r="E957" s="71"/>
      <c r="F957" s="71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114"/>
      <c r="S957" s="114"/>
      <c r="T957" s="113"/>
      <c r="U957" s="113"/>
      <c r="V957" s="113"/>
      <c r="W957" s="113"/>
      <c r="X957" s="113"/>
      <c r="Y957" s="113"/>
      <c r="AY957" s="59" t="str">
        <f t="shared" si="78"/>
        <v/>
      </c>
      <c r="AZ957" s="59" t="str">
        <f t="shared" si="79"/>
        <v/>
      </c>
      <c r="BA957" s="59" t="str">
        <f t="shared" si="80"/>
        <v/>
      </c>
      <c r="BB957" s="59" t="str">
        <f t="shared" si="81"/>
        <v/>
      </c>
      <c r="BC957" s="59" t="str">
        <f t="shared" si="82"/>
        <v/>
      </c>
      <c r="DQ957" s="65"/>
    </row>
    <row r="958" spans="1:121" x14ac:dyDescent="0.2">
      <c r="A958" s="74">
        <v>949</v>
      </c>
      <c r="B958" s="71"/>
      <c r="C958" s="71"/>
      <c r="D958" s="71"/>
      <c r="E958" s="71"/>
      <c r="F958" s="71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114"/>
      <c r="S958" s="114"/>
      <c r="T958" s="113"/>
      <c r="U958" s="113"/>
      <c r="V958" s="113"/>
      <c r="W958" s="113"/>
      <c r="X958" s="113"/>
      <c r="Y958" s="113"/>
      <c r="AY958" s="59" t="str">
        <f t="shared" si="78"/>
        <v/>
      </c>
      <c r="AZ958" s="59" t="str">
        <f t="shared" si="79"/>
        <v/>
      </c>
      <c r="BA958" s="59" t="str">
        <f t="shared" si="80"/>
        <v/>
      </c>
      <c r="BB958" s="59" t="str">
        <f t="shared" si="81"/>
        <v/>
      </c>
      <c r="BC958" s="59" t="str">
        <f t="shared" si="82"/>
        <v/>
      </c>
      <c r="DQ958" s="65"/>
    </row>
    <row r="959" spans="1:121" x14ac:dyDescent="0.2">
      <c r="A959" s="74">
        <v>950</v>
      </c>
      <c r="B959" s="71"/>
      <c r="C959" s="71"/>
      <c r="D959" s="71"/>
      <c r="E959" s="71"/>
      <c r="F959" s="71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114"/>
      <c r="S959" s="114"/>
      <c r="T959" s="113"/>
      <c r="U959" s="113"/>
      <c r="V959" s="113"/>
      <c r="W959" s="113"/>
      <c r="X959" s="113"/>
      <c r="Y959" s="113"/>
      <c r="AY959" s="59" t="str">
        <f t="shared" si="78"/>
        <v/>
      </c>
      <c r="AZ959" s="59" t="str">
        <f t="shared" si="79"/>
        <v/>
      </c>
      <c r="BA959" s="59" t="str">
        <f t="shared" si="80"/>
        <v/>
      </c>
      <c r="BB959" s="59" t="str">
        <f t="shared" si="81"/>
        <v/>
      </c>
      <c r="BC959" s="59" t="str">
        <f t="shared" si="82"/>
        <v/>
      </c>
      <c r="DQ959" s="65"/>
    </row>
    <row r="960" spans="1:121" x14ac:dyDescent="0.2">
      <c r="A960" s="74">
        <v>951</v>
      </c>
      <c r="B960" s="71"/>
      <c r="C960" s="71"/>
      <c r="D960" s="71"/>
      <c r="E960" s="71"/>
      <c r="F960" s="71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114"/>
      <c r="S960" s="114"/>
      <c r="T960" s="113"/>
      <c r="U960" s="113"/>
      <c r="V960" s="113"/>
      <c r="W960" s="113"/>
      <c r="X960" s="113"/>
      <c r="Y960" s="113"/>
      <c r="AY960" s="59" t="str">
        <f t="shared" si="78"/>
        <v/>
      </c>
      <c r="AZ960" s="59" t="str">
        <f t="shared" si="79"/>
        <v/>
      </c>
      <c r="BA960" s="59" t="str">
        <f t="shared" si="80"/>
        <v/>
      </c>
      <c r="BB960" s="59" t="str">
        <f t="shared" si="81"/>
        <v/>
      </c>
      <c r="BC960" s="59" t="str">
        <f t="shared" si="82"/>
        <v/>
      </c>
      <c r="DQ960" s="65"/>
    </row>
    <row r="961" spans="1:121" x14ac:dyDescent="0.2">
      <c r="A961" s="74">
        <v>952</v>
      </c>
      <c r="B961" s="71"/>
      <c r="C961" s="71"/>
      <c r="D961" s="71"/>
      <c r="E961" s="71"/>
      <c r="F961" s="71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114"/>
      <c r="S961" s="114"/>
      <c r="T961" s="113"/>
      <c r="U961" s="113"/>
      <c r="V961" s="113"/>
      <c r="W961" s="113"/>
      <c r="X961" s="113"/>
      <c r="Y961" s="113"/>
      <c r="AY961" s="59" t="str">
        <f t="shared" si="78"/>
        <v/>
      </c>
      <c r="AZ961" s="59" t="str">
        <f t="shared" si="79"/>
        <v/>
      </c>
      <c r="BA961" s="59" t="str">
        <f t="shared" si="80"/>
        <v/>
      </c>
      <c r="BB961" s="59" t="str">
        <f t="shared" si="81"/>
        <v/>
      </c>
      <c r="BC961" s="59" t="str">
        <f t="shared" si="82"/>
        <v/>
      </c>
      <c r="DQ961" s="65"/>
    </row>
    <row r="962" spans="1:121" x14ac:dyDescent="0.2">
      <c r="A962" s="74">
        <v>953</v>
      </c>
      <c r="B962" s="71"/>
      <c r="C962" s="71"/>
      <c r="D962" s="71"/>
      <c r="E962" s="71"/>
      <c r="F962" s="71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114"/>
      <c r="S962" s="114"/>
      <c r="T962" s="113"/>
      <c r="U962" s="113"/>
      <c r="V962" s="113"/>
      <c r="W962" s="113"/>
      <c r="X962" s="113"/>
      <c r="Y962" s="113"/>
      <c r="AY962" s="59" t="str">
        <f t="shared" si="78"/>
        <v/>
      </c>
      <c r="AZ962" s="59" t="str">
        <f t="shared" si="79"/>
        <v/>
      </c>
      <c r="BA962" s="59" t="str">
        <f t="shared" si="80"/>
        <v/>
      </c>
      <c r="BB962" s="59" t="str">
        <f t="shared" si="81"/>
        <v/>
      </c>
      <c r="BC962" s="59" t="str">
        <f t="shared" si="82"/>
        <v/>
      </c>
      <c r="DQ962" s="65"/>
    </row>
    <row r="963" spans="1:121" x14ac:dyDescent="0.2">
      <c r="A963" s="74">
        <v>954</v>
      </c>
      <c r="B963" s="71"/>
      <c r="C963" s="71"/>
      <c r="D963" s="71"/>
      <c r="E963" s="71"/>
      <c r="F963" s="71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114"/>
      <c r="S963" s="114"/>
      <c r="T963" s="113"/>
      <c r="U963" s="113"/>
      <c r="V963" s="113"/>
      <c r="W963" s="113"/>
      <c r="X963" s="113"/>
      <c r="Y963" s="113"/>
      <c r="AY963" s="59" t="str">
        <f t="shared" si="78"/>
        <v/>
      </c>
      <c r="AZ963" s="59" t="str">
        <f t="shared" si="79"/>
        <v/>
      </c>
      <c r="BA963" s="59" t="str">
        <f t="shared" si="80"/>
        <v/>
      </c>
      <c r="BB963" s="59" t="str">
        <f t="shared" si="81"/>
        <v/>
      </c>
      <c r="BC963" s="59" t="str">
        <f t="shared" si="82"/>
        <v/>
      </c>
      <c r="DQ963" s="65"/>
    </row>
    <row r="964" spans="1:121" x14ac:dyDescent="0.2">
      <c r="A964" s="74">
        <v>955</v>
      </c>
      <c r="B964" s="71"/>
      <c r="C964" s="71"/>
      <c r="D964" s="71"/>
      <c r="E964" s="71"/>
      <c r="F964" s="71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114"/>
      <c r="S964" s="114"/>
      <c r="T964" s="113"/>
      <c r="U964" s="113"/>
      <c r="V964" s="113"/>
      <c r="W964" s="113"/>
      <c r="X964" s="113"/>
      <c r="Y964" s="113"/>
      <c r="AY964" s="59" t="str">
        <f t="shared" si="78"/>
        <v/>
      </c>
      <c r="AZ964" s="59" t="str">
        <f t="shared" si="79"/>
        <v/>
      </c>
      <c r="BA964" s="59" t="str">
        <f t="shared" si="80"/>
        <v/>
      </c>
      <c r="BB964" s="59" t="str">
        <f t="shared" si="81"/>
        <v/>
      </c>
      <c r="BC964" s="59" t="str">
        <f t="shared" si="82"/>
        <v/>
      </c>
      <c r="DQ964" s="65"/>
    </row>
    <row r="965" spans="1:121" x14ac:dyDescent="0.2">
      <c r="A965" s="74">
        <v>956</v>
      </c>
      <c r="B965" s="71"/>
      <c r="C965" s="71"/>
      <c r="D965" s="71"/>
      <c r="E965" s="71"/>
      <c r="F965" s="71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114"/>
      <c r="S965" s="114"/>
      <c r="T965" s="113"/>
      <c r="U965" s="113"/>
      <c r="V965" s="113"/>
      <c r="W965" s="113"/>
      <c r="X965" s="113"/>
      <c r="Y965" s="113"/>
      <c r="AY965" s="59" t="str">
        <f t="shared" si="78"/>
        <v/>
      </c>
      <c r="AZ965" s="59" t="str">
        <f t="shared" si="79"/>
        <v/>
      </c>
      <c r="BA965" s="59" t="str">
        <f t="shared" si="80"/>
        <v/>
      </c>
      <c r="BB965" s="59" t="str">
        <f t="shared" si="81"/>
        <v/>
      </c>
      <c r="BC965" s="59" t="str">
        <f t="shared" si="82"/>
        <v/>
      </c>
      <c r="DQ965" s="65"/>
    </row>
    <row r="966" spans="1:121" x14ac:dyDescent="0.2">
      <c r="A966" s="74">
        <v>957</v>
      </c>
      <c r="B966" s="71"/>
      <c r="C966" s="71"/>
      <c r="D966" s="71"/>
      <c r="E966" s="71"/>
      <c r="F966" s="71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114"/>
      <c r="S966" s="114"/>
      <c r="T966" s="113"/>
      <c r="U966" s="113"/>
      <c r="V966" s="113"/>
      <c r="W966" s="113"/>
      <c r="X966" s="113"/>
      <c r="Y966" s="113"/>
      <c r="AY966" s="59" t="str">
        <f t="shared" si="78"/>
        <v/>
      </c>
      <c r="AZ966" s="59" t="str">
        <f t="shared" si="79"/>
        <v/>
      </c>
      <c r="BA966" s="59" t="str">
        <f t="shared" si="80"/>
        <v/>
      </c>
      <c r="BB966" s="59" t="str">
        <f t="shared" si="81"/>
        <v/>
      </c>
      <c r="BC966" s="59" t="str">
        <f t="shared" si="82"/>
        <v/>
      </c>
      <c r="DQ966" s="65"/>
    </row>
    <row r="967" spans="1:121" x14ac:dyDescent="0.2">
      <c r="A967" s="74">
        <v>958</v>
      </c>
      <c r="B967" s="71"/>
      <c r="C967" s="71"/>
      <c r="D967" s="71"/>
      <c r="E967" s="71"/>
      <c r="F967" s="71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114"/>
      <c r="S967" s="114"/>
      <c r="T967" s="113"/>
      <c r="U967" s="113"/>
      <c r="V967" s="113"/>
      <c r="W967" s="113"/>
      <c r="X967" s="113"/>
      <c r="Y967" s="113"/>
      <c r="AY967" s="59" t="str">
        <f t="shared" si="78"/>
        <v/>
      </c>
      <c r="AZ967" s="59" t="str">
        <f t="shared" si="79"/>
        <v/>
      </c>
      <c r="BA967" s="59" t="str">
        <f t="shared" si="80"/>
        <v/>
      </c>
      <c r="BB967" s="59" t="str">
        <f t="shared" si="81"/>
        <v/>
      </c>
      <c r="BC967" s="59" t="str">
        <f t="shared" si="82"/>
        <v/>
      </c>
      <c r="DQ967" s="65"/>
    </row>
    <row r="968" spans="1:121" x14ac:dyDescent="0.2">
      <c r="A968" s="74">
        <v>959</v>
      </c>
      <c r="B968" s="71"/>
      <c r="C968" s="71"/>
      <c r="D968" s="71"/>
      <c r="E968" s="71"/>
      <c r="F968" s="71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114"/>
      <c r="S968" s="114"/>
      <c r="T968" s="113"/>
      <c r="U968" s="113"/>
      <c r="V968" s="113"/>
      <c r="W968" s="113"/>
      <c r="X968" s="113"/>
      <c r="Y968" s="113"/>
      <c r="AY968" s="59" t="str">
        <f t="shared" si="78"/>
        <v/>
      </c>
      <c r="AZ968" s="59" t="str">
        <f t="shared" si="79"/>
        <v/>
      </c>
      <c r="BA968" s="59" t="str">
        <f t="shared" si="80"/>
        <v/>
      </c>
      <c r="BB968" s="59" t="str">
        <f t="shared" si="81"/>
        <v/>
      </c>
      <c r="BC968" s="59" t="str">
        <f t="shared" si="82"/>
        <v/>
      </c>
      <c r="DQ968" s="65"/>
    </row>
    <row r="969" spans="1:121" x14ac:dyDescent="0.2">
      <c r="A969" s="74">
        <v>960</v>
      </c>
      <c r="B969" s="71"/>
      <c r="C969" s="71"/>
      <c r="D969" s="71"/>
      <c r="E969" s="71"/>
      <c r="F969" s="71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114"/>
      <c r="S969" s="114"/>
      <c r="T969" s="113"/>
      <c r="U969" s="113"/>
      <c r="V969" s="113"/>
      <c r="W969" s="113"/>
      <c r="X969" s="113"/>
      <c r="Y969" s="113"/>
      <c r="AY969" s="59" t="str">
        <f t="shared" si="78"/>
        <v/>
      </c>
      <c r="AZ969" s="59" t="str">
        <f t="shared" si="79"/>
        <v/>
      </c>
      <c r="BA969" s="59" t="str">
        <f t="shared" si="80"/>
        <v/>
      </c>
      <c r="BB969" s="59" t="str">
        <f t="shared" si="81"/>
        <v/>
      </c>
      <c r="BC969" s="59" t="str">
        <f t="shared" si="82"/>
        <v/>
      </c>
      <c r="DQ969" s="65"/>
    </row>
    <row r="970" spans="1:121" x14ac:dyDescent="0.2">
      <c r="A970" s="74">
        <v>961</v>
      </c>
      <c r="B970" s="71"/>
      <c r="C970" s="71"/>
      <c r="D970" s="71"/>
      <c r="E970" s="71"/>
      <c r="F970" s="71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114"/>
      <c r="S970" s="114"/>
      <c r="T970" s="113"/>
      <c r="U970" s="113"/>
      <c r="V970" s="113"/>
      <c r="W970" s="113"/>
      <c r="X970" s="113"/>
      <c r="Y970" s="113"/>
      <c r="AY970" s="59" t="str">
        <f t="shared" si="78"/>
        <v/>
      </c>
      <c r="AZ970" s="59" t="str">
        <f t="shared" si="79"/>
        <v/>
      </c>
      <c r="BA970" s="59" t="str">
        <f t="shared" si="80"/>
        <v/>
      </c>
      <c r="BB970" s="59" t="str">
        <f t="shared" si="81"/>
        <v/>
      </c>
      <c r="BC970" s="59" t="str">
        <f t="shared" si="82"/>
        <v/>
      </c>
      <c r="DQ970" s="65"/>
    </row>
    <row r="971" spans="1:121" x14ac:dyDescent="0.2">
      <c r="A971" s="74">
        <v>962</v>
      </c>
      <c r="B971" s="71"/>
      <c r="C971" s="71"/>
      <c r="D971" s="71"/>
      <c r="E971" s="71"/>
      <c r="F971" s="71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114"/>
      <c r="S971" s="114"/>
      <c r="T971" s="113"/>
      <c r="U971" s="113"/>
      <c r="V971" s="113"/>
      <c r="W971" s="113"/>
      <c r="X971" s="113"/>
      <c r="Y971" s="113"/>
      <c r="AY971" s="59" t="str">
        <f t="shared" ref="AY971:AY1009" si="83">IF(B971="","",_xlfn.RANK.AVG(B971,$B$10:$B$1009,1))</f>
        <v/>
      </c>
      <c r="AZ971" s="59" t="str">
        <f t="shared" ref="AZ971:AZ1009" si="84">IF(C971="","",_xlfn.RANK.AVG(C971,$C$10:$C$1009,1))</f>
        <v/>
      </c>
      <c r="BA971" s="59" t="str">
        <f t="shared" ref="BA971:BA1009" si="85">IF(D971="","",_xlfn.RANK.AVG(D971,$D$10:$D$1009,1))</f>
        <v/>
      </c>
      <c r="BB971" s="59" t="str">
        <f t="shared" ref="BB971:BB1009" si="86">IF(E971="","",_xlfn.RANK.AVG(E971,$E$10:$E$1009,1))</f>
        <v/>
      </c>
      <c r="BC971" s="59" t="str">
        <f t="shared" ref="BC971:BC1009" si="87">IF(F971="","",_xlfn.RANK.AVG(F971,$F$10:$F$1009,1))</f>
        <v/>
      </c>
      <c r="DQ971" s="65"/>
    </row>
    <row r="972" spans="1:121" x14ac:dyDescent="0.2">
      <c r="A972" s="74">
        <v>963</v>
      </c>
      <c r="B972" s="71"/>
      <c r="C972" s="71"/>
      <c r="D972" s="71"/>
      <c r="E972" s="71"/>
      <c r="F972" s="71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114"/>
      <c r="S972" s="114"/>
      <c r="T972" s="113"/>
      <c r="U972" s="113"/>
      <c r="V972" s="113"/>
      <c r="W972" s="113"/>
      <c r="X972" s="113"/>
      <c r="Y972" s="113"/>
      <c r="AY972" s="59" t="str">
        <f t="shared" si="83"/>
        <v/>
      </c>
      <c r="AZ972" s="59" t="str">
        <f t="shared" si="84"/>
        <v/>
      </c>
      <c r="BA972" s="59" t="str">
        <f t="shared" si="85"/>
        <v/>
      </c>
      <c r="BB972" s="59" t="str">
        <f t="shared" si="86"/>
        <v/>
      </c>
      <c r="BC972" s="59" t="str">
        <f t="shared" si="87"/>
        <v/>
      </c>
      <c r="DQ972" s="65"/>
    </row>
    <row r="973" spans="1:121" x14ac:dyDescent="0.2">
      <c r="A973" s="74">
        <v>964</v>
      </c>
      <c r="B973" s="71"/>
      <c r="C973" s="71"/>
      <c r="D973" s="71"/>
      <c r="E973" s="71"/>
      <c r="F973" s="71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114"/>
      <c r="S973" s="114"/>
      <c r="T973" s="113"/>
      <c r="U973" s="113"/>
      <c r="V973" s="113"/>
      <c r="W973" s="113"/>
      <c r="X973" s="113"/>
      <c r="Y973" s="113"/>
      <c r="AY973" s="59" t="str">
        <f t="shared" si="83"/>
        <v/>
      </c>
      <c r="AZ973" s="59" t="str">
        <f t="shared" si="84"/>
        <v/>
      </c>
      <c r="BA973" s="59" t="str">
        <f t="shared" si="85"/>
        <v/>
      </c>
      <c r="BB973" s="59" t="str">
        <f t="shared" si="86"/>
        <v/>
      </c>
      <c r="BC973" s="59" t="str">
        <f t="shared" si="87"/>
        <v/>
      </c>
      <c r="DQ973" s="65"/>
    </row>
    <row r="974" spans="1:121" x14ac:dyDescent="0.2">
      <c r="A974" s="74">
        <v>965</v>
      </c>
      <c r="B974" s="71"/>
      <c r="C974" s="71"/>
      <c r="D974" s="71"/>
      <c r="E974" s="71"/>
      <c r="F974" s="71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114"/>
      <c r="S974" s="114"/>
      <c r="T974" s="113"/>
      <c r="U974" s="113"/>
      <c r="V974" s="113"/>
      <c r="W974" s="113"/>
      <c r="X974" s="113"/>
      <c r="Y974" s="113"/>
      <c r="AY974" s="59" t="str">
        <f t="shared" si="83"/>
        <v/>
      </c>
      <c r="AZ974" s="59" t="str">
        <f t="shared" si="84"/>
        <v/>
      </c>
      <c r="BA974" s="59" t="str">
        <f t="shared" si="85"/>
        <v/>
      </c>
      <c r="BB974" s="59" t="str">
        <f t="shared" si="86"/>
        <v/>
      </c>
      <c r="BC974" s="59" t="str">
        <f t="shared" si="87"/>
        <v/>
      </c>
      <c r="DQ974" s="65"/>
    </row>
    <row r="975" spans="1:121" x14ac:dyDescent="0.2">
      <c r="A975" s="74">
        <v>966</v>
      </c>
      <c r="B975" s="71"/>
      <c r="C975" s="71"/>
      <c r="D975" s="71"/>
      <c r="E975" s="71"/>
      <c r="F975" s="71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114"/>
      <c r="S975" s="114"/>
      <c r="T975" s="113"/>
      <c r="U975" s="113"/>
      <c r="V975" s="113"/>
      <c r="W975" s="113"/>
      <c r="X975" s="113"/>
      <c r="Y975" s="113"/>
      <c r="AY975" s="59" t="str">
        <f t="shared" si="83"/>
        <v/>
      </c>
      <c r="AZ975" s="59" t="str">
        <f t="shared" si="84"/>
        <v/>
      </c>
      <c r="BA975" s="59" t="str">
        <f t="shared" si="85"/>
        <v/>
      </c>
      <c r="BB975" s="59" t="str">
        <f t="shared" si="86"/>
        <v/>
      </c>
      <c r="BC975" s="59" t="str">
        <f t="shared" si="87"/>
        <v/>
      </c>
      <c r="DQ975" s="65"/>
    </row>
    <row r="976" spans="1:121" x14ac:dyDescent="0.2">
      <c r="A976" s="74">
        <v>967</v>
      </c>
      <c r="B976" s="71"/>
      <c r="C976" s="71"/>
      <c r="D976" s="71"/>
      <c r="E976" s="71"/>
      <c r="F976" s="71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114"/>
      <c r="S976" s="114"/>
      <c r="T976" s="113"/>
      <c r="U976" s="113"/>
      <c r="V976" s="113"/>
      <c r="W976" s="113"/>
      <c r="X976" s="113"/>
      <c r="Y976" s="113"/>
      <c r="AY976" s="59" t="str">
        <f t="shared" si="83"/>
        <v/>
      </c>
      <c r="AZ976" s="59" t="str">
        <f t="shared" si="84"/>
        <v/>
      </c>
      <c r="BA976" s="59" t="str">
        <f t="shared" si="85"/>
        <v/>
      </c>
      <c r="BB976" s="59" t="str">
        <f t="shared" si="86"/>
        <v/>
      </c>
      <c r="BC976" s="59" t="str">
        <f t="shared" si="87"/>
        <v/>
      </c>
      <c r="DQ976" s="65"/>
    </row>
    <row r="977" spans="1:121" x14ac:dyDescent="0.2">
      <c r="A977" s="74">
        <v>968</v>
      </c>
      <c r="B977" s="71"/>
      <c r="C977" s="71"/>
      <c r="D977" s="71"/>
      <c r="E977" s="71"/>
      <c r="F977" s="71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114"/>
      <c r="S977" s="114"/>
      <c r="T977" s="113"/>
      <c r="U977" s="113"/>
      <c r="V977" s="113"/>
      <c r="W977" s="113"/>
      <c r="X977" s="113"/>
      <c r="Y977" s="113"/>
      <c r="AY977" s="59" t="str">
        <f t="shared" si="83"/>
        <v/>
      </c>
      <c r="AZ977" s="59" t="str">
        <f t="shared" si="84"/>
        <v/>
      </c>
      <c r="BA977" s="59" t="str">
        <f t="shared" si="85"/>
        <v/>
      </c>
      <c r="BB977" s="59" t="str">
        <f t="shared" si="86"/>
        <v/>
      </c>
      <c r="BC977" s="59" t="str">
        <f t="shared" si="87"/>
        <v/>
      </c>
      <c r="DQ977" s="65"/>
    </row>
    <row r="978" spans="1:121" x14ac:dyDescent="0.2">
      <c r="A978" s="74">
        <v>969</v>
      </c>
      <c r="B978" s="71"/>
      <c r="C978" s="71"/>
      <c r="D978" s="71"/>
      <c r="E978" s="71"/>
      <c r="F978" s="71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114"/>
      <c r="S978" s="114"/>
      <c r="T978" s="113"/>
      <c r="U978" s="113"/>
      <c r="V978" s="113"/>
      <c r="W978" s="113"/>
      <c r="X978" s="113"/>
      <c r="Y978" s="113"/>
      <c r="AY978" s="59" t="str">
        <f t="shared" si="83"/>
        <v/>
      </c>
      <c r="AZ978" s="59" t="str">
        <f t="shared" si="84"/>
        <v/>
      </c>
      <c r="BA978" s="59" t="str">
        <f t="shared" si="85"/>
        <v/>
      </c>
      <c r="BB978" s="59" t="str">
        <f t="shared" si="86"/>
        <v/>
      </c>
      <c r="BC978" s="59" t="str">
        <f t="shared" si="87"/>
        <v/>
      </c>
      <c r="DQ978" s="65"/>
    </row>
    <row r="979" spans="1:121" x14ac:dyDescent="0.2">
      <c r="A979" s="74">
        <v>970</v>
      </c>
      <c r="B979" s="71"/>
      <c r="C979" s="71"/>
      <c r="D979" s="71"/>
      <c r="E979" s="71"/>
      <c r="F979" s="71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114"/>
      <c r="S979" s="114"/>
      <c r="T979" s="113"/>
      <c r="U979" s="113"/>
      <c r="V979" s="113"/>
      <c r="W979" s="113"/>
      <c r="X979" s="113"/>
      <c r="Y979" s="113"/>
      <c r="AY979" s="59" t="str">
        <f t="shared" si="83"/>
        <v/>
      </c>
      <c r="AZ979" s="59" t="str">
        <f t="shared" si="84"/>
        <v/>
      </c>
      <c r="BA979" s="59" t="str">
        <f t="shared" si="85"/>
        <v/>
      </c>
      <c r="BB979" s="59" t="str">
        <f t="shared" si="86"/>
        <v/>
      </c>
      <c r="BC979" s="59" t="str">
        <f t="shared" si="87"/>
        <v/>
      </c>
      <c r="DQ979" s="65"/>
    </row>
    <row r="980" spans="1:121" x14ac:dyDescent="0.2">
      <c r="A980" s="74">
        <v>971</v>
      </c>
      <c r="B980" s="71"/>
      <c r="C980" s="71"/>
      <c r="D980" s="71"/>
      <c r="E980" s="71"/>
      <c r="F980" s="71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114"/>
      <c r="S980" s="114"/>
      <c r="T980" s="113"/>
      <c r="U980" s="113"/>
      <c r="V980" s="113"/>
      <c r="W980" s="113"/>
      <c r="X980" s="113"/>
      <c r="Y980" s="113"/>
      <c r="AY980" s="59" t="str">
        <f t="shared" si="83"/>
        <v/>
      </c>
      <c r="AZ980" s="59" t="str">
        <f t="shared" si="84"/>
        <v/>
      </c>
      <c r="BA980" s="59" t="str">
        <f t="shared" si="85"/>
        <v/>
      </c>
      <c r="BB980" s="59" t="str">
        <f t="shared" si="86"/>
        <v/>
      </c>
      <c r="BC980" s="59" t="str">
        <f t="shared" si="87"/>
        <v/>
      </c>
      <c r="DQ980" s="65"/>
    </row>
    <row r="981" spans="1:121" x14ac:dyDescent="0.2">
      <c r="A981" s="74">
        <v>972</v>
      </c>
      <c r="B981" s="71"/>
      <c r="C981" s="71"/>
      <c r="D981" s="71"/>
      <c r="E981" s="71"/>
      <c r="F981" s="71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114"/>
      <c r="S981" s="114"/>
      <c r="T981" s="113"/>
      <c r="U981" s="113"/>
      <c r="V981" s="113"/>
      <c r="W981" s="113"/>
      <c r="X981" s="113"/>
      <c r="Y981" s="113"/>
      <c r="AY981" s="59" t="str">
        <f t="shared" si="83"/>
        <v/>
      </c>
      <c r="AZ981" s="59" t="str">
        <f t="shared" si="84"/>
        <v/>
      </c>
      <c r="BA981" s="59" t="str">
        <f t="shared" si="85"/>
        <v/>
      </c>
      <c r="BB981" s="59" t="str">
        <f t="shared" si="86"/>
        <v/>
      </c>
      <c r="BC981" s="59" t="str">
        <f t="shared" si="87"/>
        <v/>
      </c>
      <c r="DQ981" s="65"/>
    </row>
    <row r="982" spans="1:121" x14ac:dyDescent="0.2">
      <c r="A982" s="74">
        <v>973</v>
      </c>
      <c r="B982" s="71"/>
      <c r="C982" s="71"/>
      <c r="D982" s="71"/>
      <c r="E982" s="71"/>
      <c r="F982" s="71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114"/>
      <c r="S982" s="114"/>
      <c r="T982" s="113"/>
      <c r="U982" s="113"/>
      <c r="V982" s="113"/>
      <c r="W982" s="113"/>
      <c r="X982" s="113"/>
      <c r="Y982" s="113"/>
      <c r="AY982" s="59" t="str">
        <f t="shared" si="83"/>
        <v/>
      </c>
      <c r="AZ982" s="59" t="str">
        <f t="shared" si="84"/>
        <v/>
      </c>
      <c r="BA982" s="59" t="str">
        <f t="shared" si="85"/>
        <v/>
      </c>
      <c r="BB982" s="59" t="str">
        <f t="shared" si="86"/>
        <v/>
      </c>
      <c r="BC982" s="59" t="str">
        <f t="shared" si="87"/>
        <v/>
      </c>
      <c r="DQ982" s="65"/>
    </row>
    <row r="983" spans="1:121" x14ac:dyDescent="0.2">
      <c r="A983" s="74">
        <v>974</v>
      </c>
      <c r="B983" s="71"/>
      <c r="C983" s="71"/>
      <c r="D983" s="71"/>
      <c r="E983" s="71"/>
      <c r="F983" s="71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114"/>
      <c r="S983" s="114"/>
      <c r="T983" s="113"/>
      <c r="U983" s="113"/>
      <c r="V983" s="113"/>
      <c r="W983" s="113"/>
      <c r="X983" s="113"/>
      <c r="Y983" s="113"/>
      <c r="AY983" s="59" t="str">
        <f t="shared" si="83"/>
        <v/>
      </c>
      <c r="AZ983" s="59" t="str">
        <f t="shared" si="84"/>
        <v/>
      </c>
      <c r="BA983" s="59" t="str">
        <f t="shared" si="85"/>
        <v/>
      </c>
      <c r="BB983" s="59" t="str">
        <f t="shared" si="86"/>
        <v/>
      </c>
      <c r="BC983" s="59" t="str">
        <f t="shared" si="87"/>
        <v/>
      </c>
      <c r="DQ983" s="65"/>
    </row>
    <row r="984" spans="1:121" x14ac:dyDescent="0.2">
      <c r="A984" s="74">
        <v>975</v>
      </c>
      <c r="B984" s="71"/>
      <c r="C984" s="71"/>
      <c r="D984" s="71"/>
      <c r="E984" s="71"/>
      <c r="F984" s="71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114"/>
      <c r="S984" s="114"/>
      <c r="T984" s="113"/>
      <c r="U984" s="113"/>
      <c r="V984" s="113"/>
      <c r="W984" s="113"/>
      <c r="X984" s="113"/>
      <c r="Y984" s="113"/>
      <c r="AY984" s="59" t="str">
        <f t="shared" si="83"/>
        <v/>
      </c>
      <c r="AZ984" s="59" t="str">
        <f t="shared" si="84"/>
        <v/>
      </c>
      <c r="BA984" s="59" t="str">
        <f t="shared" si="85"/>
        <v/>
      </c>
      <c r="BB984" s="59" t="str">
        <f t="shared" si="86"/>
        <v/>
      </c>
      <c r="BC984" s="59" t="str">
        <f t="shared" si="87"/>
        <v/>
      </c>
      <c r="DQ984" s="65"/>
    </row>
    <row r="985" spans="1:121" x14ac:dyDescent="0.2">
      <c r="A985" s="74">
        <v>976</v>
      </c>
      <c r="B985" s="71"/>
      <c r="C985" s="71"/>
      <c r="D985" s="71"/>
      <c r="E985" s="71"/>
      <c r="F985" s="71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114"/>
      <c r="S985" s="114"/>
      <c r="T985" s="113"/>
      <c r="U985" s="113"/>
      <c r="V985" s="113"/>
      <c r="W985" s="113"/>
      <c r="X985" s="113"/>
      <c r="Y985" s="113"/>
      <c r="AY985" s="59" t="str">
        <f t="shared" si="83"/>
        <v/>
      </c>
      <c r="AZ985" s="59" t="str">
        <f t="shared" si="84"/>
        <v/>
      </c>
      <c r="BA985" s="59" t="str">
        <f t="shared" si="85"/>
        <v/>
      </c>
      <c r="BB985" s="59" t="str">
        <f t="shared" si="86"/>
        <v/>
      </c>
      <c r="BC985" s="59" t="str">
        <f t="shared" si="87"/>
        <v/>
      </c>
      <c r="DQ985" s="65"/>
    </row>
    <row r="986" spans="1:121" x14ac:dyDescent="0.2">
      <c r="A986" s="74">
        <v>977</v>
      </c>
      <c r="B986" s="71"/>
      <c r="C986" s="71"/>
      <c r="D986" s="71"/>
      <c r="E986" s="71"/>
      <c r="F986" s="71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114"/>
      <c r="S986" s="114"/>
      <c r="T986" s="113"/>
      <c r="U986" s="113"/>
      <c r="V986" s="113"/>
      <c r="W986" s="113"/>
      <c r="X986" s="113"/>
      <c r="Y986" s="113"/>
      <c r="AY986" s="59" t="str">
        <f t="shared" si="83"/>
        <v/>
      </c>
      <c r="AZ986" s="59" t="str">
        <f t="shared" si="84"/>
        <v/>
      </c>
      <c r="BA986" s="59" t="str">
        <f t="shared" si="85"/>
        <v/>
      </c>
      <c r="BB986" s="59" t="str">
        <f t="shared" si="86"/>
        <v/>
      </c>
      <c r="BC986" s="59" t="str">
        <f t="shared" si="87"/>
        <v/>
      </c>
      <c r="DQ986" s="65"/>
    </row>
    <row r="987" spans="1:121" x14ac:dyDescent="0.2">
      <c r="A987" s="74">
        <v>978</v>
      </c>
      <c r="B987" s="71"/>
      <c r="C987" s="71"/>
      <c r="D987" s="71"/>
      <c r="E987" s="71"/>
      <c r="F987" s="71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114"/>
      <c r="S987" s="114"/>
      <c r="T987" s="113"/>
      <c r="U987" s="113"/>
      <c r="V987" s="113"/>
      <c r="W987" s="113"/>
      <c r="X987" s="113"/>
      <c r="Y987" s="113"/>
      <c r="AY987" s="59" t="str">
        <f t="shared" si="83"/>
        <v/>
      </c>
      <c r="AZ987" s="59" t="str">
        <f t="shared" si="84"/>
        <v/>
      </c>
      <c r="BA987" s="59" t="str">
        <f t="shared" si="85"/>
        <v/>
      </c>
      <c r="BB987" s="59" t="str">
        <f t="shared" si="86"/>
        <v/>
      </c>
      <c r="BC987" s="59" t="str">
        <f t="shared" si="87"/>
        <v/>
      </c>
      <c r="DQ987" s="65"/>
    </row>
    <row r="988" spans="1:121" x14ac:dyDescent="0.2">
      <c r="A988" s="74">
        <v>979</v>
      </c>
      <c r="B988" s="71"/>
      <c r="C988" s="71"/>
      <c r="D988" s="71"/>
      <c r="E988" s="71"/>
      <c r="F988" s="71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114"/>
      <c r="S988" s="114"/>
      <c r="T988" s="113"/>
      <c r="U988" s="113"/>
      <c r="V988" s="113"/>
      <c r="W988" s="113"/>
      <c r="X988" s="113"/>
      <c r="Y988" s="113"/>
      <c r="AY988" s="59" t="str">
        <f t="shared" si="83"/>
        <v/>
      </c>
      <c r="AZ988" s="59" t="str">
        <f t="shared" si="84"/>
        <v/>
      </c>
      <c r="BA988" s="59" t="str">
        <f t="shared" si="85"/>
        <v/>
      </c>
      <c r="BB988" s="59" t="str">
        <f t="shared" si="86"/>
        <v/>
      </c>
      <c r="BC988" s="59" t="str">
        <f t="shared" si="87"/>
        <v/>
      </c>
      <c r="DQ988" s="65"/>
    </row>
    <row r="989" spans="1:121" x14ac:dyDescent="0.2">
      <c r="A989" s="74">
        <v>980</v>
      </c>
      <c r="B989" s="71"/>
      <c r="C989" s="71"/>
      <c r="D989" s="71"/>
      <c r="E989" s="71"/>
      <c r="F989" s="71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114"/>
      <c r="S989" s="114"/>
      <c r="T989" s="113"/>
      <c r="U989" s="113"/>
      <c r="V989" s="113"/>
      <c r="W989" s="113"/>
      <c r="X989" s="113"/>
      <c r="Y989" s="113"/>
      <c r="AY989" s="59" t="str">
        <f t="shared" si="83"/>
        <v/>
      </c>
      <c r="AZ989" s="59" t="str">
        <f t="shared" si="84"/>
        <v/>
      </c>
      <c r="BA989" s="59" t="str">
        <f t="shared" si="85"/>
        <v/>
      </c>
      <c r="BB989" s="59" t="str">
        <f t="shared" si="86"/>
        <v/>
      </c>
      <c r="BC989" s="59" t="str">
        <f t="shared" si="87"/>
        <v/>
      </c>
      <c r="DQ989" s="65"/>
    </row>
    <row r="990" spans="1:121" x14ac:dyDescent="0.2">
      <c r="A990" s="74">
        <v>981</v>
      </c>
      <c r="B990" s="71"/>
      <c r="C990" s="71"/>
      <c r="D990" s="71"/>
      <c r="E990" s="71"/>
      <c r="F990" s="71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114"/>
      <c r="S990" s="114"/>
      <c r="T990" s="113"/>
      <c r="U990" s="113"/>
      <c r="V990" s="113"/>
      <c r="W990" s="113"/>
      <c r="X990" s="113"/>
      <c r="Y990" s="113"/>
      <c r="AY990" s="59" t="str">
        <f t="shared" si="83"/>
        <v/>
      </c>
      <c r="AZ990" s="59" t="str">
        <f t="shared" si="84"/>
        <v/>
      </c>
      <c r="BA990" s="59" t="str">
        <f t="shared" si="85"/>
        <v/>
      </c>
      <c r="BB990" s="59" t="str">
        <f t="shared" si="86"/>
        <v/>
      </c>
      <c r="BC990" s="59" t="str">
        <f t="shared" si="87"/>
        <v/>
      </c>
      <c r="DQ990" s="65"/>
    </row>
    <row r="991" spans="1:121" x14ac:dyDescent="0.2">
      <c r="A991" s="74">
        <v>982</v>
      </c>
      <c r="B991" s="71"/>
      <c r="C991" s="71"/>
      <c r="D991" s="71"/>
      <c r="E991" s="71"/>
      <c r="F991" s="71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114"/>
      <c r="S991" s="114"/>
      <c r="T991" s="113"/>
      <c r="U991" s="113"/>
      <c r="V991" s="113"/>
      <c r="W991" s="113"/>
      <c r="X991" s="113"/>
      <c r="Y991" s="113"/>
      <c r="AY991" s="59" t="str">
        <f t="shared" si="83"/>
        <v/>
      </c>
      <c r="AZ991" s="59" t="str">
        <f t="shared" si="84"/>
        <v/>
      </c>
      <c r="BA991" s="59" t="str">
        <f t="shared" si="85"/>
        <v/>
      </c>
      <c r="BB991" s="59" t="str">
        <f t="shared" si="86"/>
        <v/>
      </c>
      <c r="BC991" s="59" t="str">
        <f t="shared" si="87"/>
        <v/>
      </c>
      <c r="DQ991" s="65"/>
    </row>
    <row r="992" spans="1:121" x14ac:dyDescent="0.2">
      <c r="A992" s="74">
        <v>983</v>
      </c>
      <c r="B992" s="71"/>
      <c r="C992" s="71"/>
      <c r="D992" s="71"/>
      <c r="E992" s="71"/>
      <c r="F992" s="71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114"/>
      <c r="S992" s="114"/>
      <c r="T992" s="113"/>
      <c r="U992" s="113"/>
      <c r="V992" s="113"/>
      <c r="W992" s="113"/>
      <c r="X992" s="113"/>
      <c r="Y992" s="113"/>
      <c r="AY992" s="59" t="str">
        <f t="shared" si="83"/>
        <v/>
      </c>
      <c r="AZ992" s="59" t="str">
        <f t="shared" si="84"/>
        <v/>
      </c>
      <c r="BA992" s="59" t="str">
        <f t="shared" si="85"/>
        <v/>
      </c>
      <c r="BB992" s="59" t="str">
        <f t="shared" si="86"/>
        <v/>
      </c>
      <c r="BC992" s="59" t="str">
        <f t="shared" si="87"/>
        <v/>
      </c>
      <c r="DQ992" s="65"/>
    </row>
    <row r="993" spans="1:121" x14ac:dyDescent="0.2">
      <c r="A993" s="74">
        <v>984</v>
      </c>
      <c r="B993" s="71"/>
      <c r="C993" s="71"/>
      <c r="D993" s="71"/>
      <c r="E993" s="71"/>
      <c r="F993" s="71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114"/>
      <c r="S993" s="114"/>
      <c r="T993" s="113"/>
      <c r="U993" s="113"/>
      <c r="V993" s="113"/>
      <c r="W993" s="113"/>
      <c r="X993" s="113"/>
      <c r="Y993" s="113"/>
      <c r="AY993" s="59" t="str">
        <f t="shared" si="83"/>
        <v/>
      </c>
      <c r="AZ993" s="59" t="str">
        <f t="shared" si="84"/>
        <v/>
      </c>
      <c r="BA993" s="59" t="str">
        <f t="shared" si="85"/>
        <v/>
      </c>
      <c r="BB993" s="59" t="str">
        <f t="shared" si="86"/>
        <v/>
      </c>
      <c r="BC993" s="59" t="str">
        <f t="shared" si="87"/>
        <v/>
      </c>
      <c r="DQ993" s="65"/>
    </row>
    <row r="994" spans="1:121" x14ac:dyDescent="0.2">
      <c r="A994" s="74">
        <v>985</v>
      </c>
      <c r="B994" s="71"/>
      <c r="C994" s="71"/>
      <c r="D994" s="71"/>
      <c r="E994" s="71"/>
      <c r="F994" s="71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114"/>
      <c r="S994" s="114"/>
      <c r="T994" s="113"/>
      <c r="U994" s="113"/>
      <c r="V994" s="113"/>
      <c r="W994" s="113"/>
      <c r="X994" s="113"/>
      <c r="Y994" s="113"/>
      <c r="AY994" s="59" t="str">
        <f t="shared" si="83"/>
        <v/>
      </c>
      <c r="AZ994" s="59" t="str">
        <f t="shared" si="84"/>
        <v/>
      </c>
      <c r="BA994" s="59" t="str">
        <f t="shared" si="85"/>
        <v/>
      </c>
      <c r="BB994" s="59" t="str">
        <f t="shared" si="86"/>
        <v/>
      </c>
      <c r="BC994" s="59" t="str">
        <f t="shared" si="87"/>
        <v/>
      </c>
      <c r="DQ994" s="65"/>
    </row>
    <row r="995" spans="1:121" x14ac:dyDescent="0.2">
      <c r="A995" s="74">
        <v>986</v>
      </c>
      <c r="B995" s="71"/>
      <c r="C995" s="71"/>
      <c r="D995" s="71"/>
      <c r="E995" s="71"/>
      <c r="F995" s="71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114"/>
      <c r="S995" s="114"/>
      <c r="T995" s="113"/>
      <c r="U995" s="113"/>
      <c r="V995" s="113"/>
      <c r="W995" s="113"/>
      <c r="X995" s="113"/>
      <c r="Y995" s="113"/>
      <c r="AY995" s="59" t="str">
        <f t="shared" si="83"/>
        <v/>
      </c>
      <c r="AZ995" s="59" t="str">
        <f t="shared" si="84"/>
        <v/>
      </c>
      <c r="BA995" s="59" t="str">
        <f t="shared" si="85"/>
        <v/>
      </c>
      <c r="BB995" s="59" t="str">
        <f t="shared" si="86"/>
        <v/>
      </c>
      <c r="BC995" s="59" t="str">
        <f t="shared" si="87"/>
        <v/>
      </c>
      <c r="DQ995" s="65"/>
    </row>
    <row r="996" spans="1:121" x14ac:dyDescent="0.2">
      <c r="A996" s="74">
        <v>987</v>
      </c>
      <c r="B996" s="71"/>
      <c r="C996" s="71"/>
      <c r="D996" s="71"/>
      <c r="E996" s="71"/>
      <c r="F996" s="71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114"/>
      <c r="S996" s="114"/>
      <c r="T996" s="113"/>
      <c r="U996" s="113"/>
      <c r="V996" s="113"/>
      <c r="W996" s="113"/>
      <c r="X996" s="113"/>
      <c r="Y996" s="113"/>
      <c r="AY996" s="59" t="str">
        <f t="shared" si="83"/>
        <v/>
      </c>
      <c r="AZ996" s="59" t="str">
        <f t="shared" si="84"/>
        <v/>
      </c>
      <c r="BA996" s="59" t="str">
        <f t="shared" si="85"/>
        <v/>
      </c>
      <c r="BB996" s="59" t="str">
        <f t="shared" si="86"/>
        <v/>
      </c>
      <c r="BC996" s="59" t="str">
        <f t="shared" si="87"/>
        <v/>
      </c>
      <c r="DQ996" s="65"/>
    </row>
    <row r="997" spans="1:121" x14ac:dyDescent="0.2">
      <c r="A997" s="74">
        <v>988</v>
      </c>
      <c r="B997" s="71"/>
      <c r="C997" s="71"/>
      <c r="D997" s="71"/>
      <c r="E997" s="71"/>
      <c r="F997" s="71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114"/>
      <c r="S997" s="114"/>
      <c r="T997" s="113"/>
      <c r="U997" s="113"/>
      <c r="V997" s="113"/>
      <c r="W997" s="113"/>
      <c r="X997" s="113"/>
      <c r="Y997" s="113"/>
      <c r="AY997" s="59" t="str">
        <f t="shared" si="83"/>
        <v/>
      </c>
      <c r="AZ997" s="59" t="str">
        <f t="shared" si="84"/>
        <v/>
      </c>
      <c r="BA997" s="59" t="str">
        <f t="shared" si="85"/>
        <v/>
      </c>
      <c r="BB997" s="59" t="str">
        <f t="shared" si="86"/>
        <v/>
      </c>
      <c r="BC997" s="59" t="str">
        <f t="shared" si="87"/>
        <v/>
      </c>
      <c r="DQ997" s="65"/>
    </row>
    <row r="998" spans="1:121" x14ac:dyDescent="0.2">
      <c r="A998" s="74">
        <v>989</v>
      </c>
      <c r="B998" s="71"/>
      <c r="C998" s="71"/>
      <c r="D998" s="71"/>
      <c r="E998" s="71"/>
      <c r="F998" s="71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114"/>
      <c r="S998" s="114"/>
      <c r="T998" s="113"/>
      <c r="U998" s="113"/>
      <c r="V998" s="113"/>
      <c r="W998" s="113"/>
      <c r="X998" s="113"/>
      <c r="Y998" s="113"/>
      <c r="AY998" s="59" t="str">
        <f t="shared" si="83"/>
        <v/>
      </c>
      <c r="AZ998" s="59" t="str">
        <f t="shared" si="84"/>
        <v/>
      </c>
      <c r="BA998" s="59" t="str">
        <f t="shared" si="85"/>
        <v/>
      </c>
      <c r="BB998" s="59" t="str">
        <f t="shared" si="86"/>
        <v/>
      </c>
      <c r="BC998" s="59" t="str">
        <f t="shared" si="87"/>
        <v/>
      </c>
      <c r="DQ998" s="65"/>
    </row>
    <row r="999" spans="1:121" x14ac:dyDescent="0.2">
      <c r="A999" s="74">
        <v>990</v>
      </c>
      <c r="B999" s="71"/>
      <c r="C999" s="71"/>
      <c r="D999" s="71"/>
      <c r="E999" s="71"/>
      <c r="F999" s="71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114"/>
      <c r="S999" s="114"/>
      <c r="T999" s="113"/>
      <c r="U999" s="113"/>
      <c r="V999" s="113"/>
      <c r="W999" s="113"/>
      <c r="X999" s="113"/>
      <c r="Y999" s="113"/>
      <c r="AY999" s="59" t="str">
        <f t="shared" si="83"/>
        <v/>
      </c>
      <c r="AZ999" s="59" t="str">
        <f t="shared" si="84"/>
        <v/>
      </c>
      <c r="BA999" s="59" t="str">
        <f t="shared" si="85"/>
        <v/>
      </c>
      <c r="BB999" s="59" t="str">
        <f t="shared" si="86"/>
        <v/>
      </c>
      <c r="BC999" s="59" t="str">
        <f t="shared" si="87"/>
        <v/>
      </c>
      <c r="DQ999" s="65"/>
    </row>
    <row r="1000" spans="1:121" x14ac:dyDescent="0.2">
      <c r="A1000" s="74">
        <v>991</v>
      </c>
      <c r="B1000" s="71"/>
      <c r="C1000" s="71"/>
      <c r="D1000" s="71"/>
      <c r="E1000" s="71"/>
      <c r="F1000" s="71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114"/>
      <c r="S1000" s="114"/>
      <c r="T1000" s="113"/>
      <c r="U1000" s="113"/>
      <c r="V1000" s="113"/>
      <c r="W1000" s="113"/>
      <c r="X1000" s="113"/>
      <c r="Y1000" s="113"/>
      <c r="AY1000" s="59" t="str">
        <f t="shared" si="83"/>
        <v/>
      </c>
      <c r="AZ1000" s="59" t="str">
        <f t="shared" si="84"/>
        <v/>
      </c>
      <c r="BA1000" s="59" t="str">
        <f t="shared" si="85"/>
        <v/>
      </c>
      <c r="BB1000" s="59" t="str">
        <f t="shared" si="86"/>
        <v/>
      </c>
      <c r="BC1000" s="59" t="str">
        <f t="shared" si="87"/>
        <v/>
      </c>
      <c r="DQ1000" s="65"/>
    </row>
    <row r="1001" spans="1:121" x14ac:dyDescent="0.2">
      <c r="A1001" s="74">
        <v>992</v>
      </c>
      <c r="B1001" s="71"/>
      <c r="C1001" s="71"/>
      <c r="D1001" s="71"/>
      <c r="E1001" s="71"/>
      <c r="F1001" s="71"/>
      <c r="G1001" s="65"/>
      <c r="H1001" s="65"/>
      <c r="I1001" s="65"/>
      <c r="J1001" s="65"/>
      <c r="K1001" s="65"/>
      <c r="L1001" s="65"/>
      <c r="M1001" s="65"/>
      <c r="N1001" s="65"/>
      <c r="O1001" s="65"/>
      <c r="P1001" s="65"/>
      <c r="Q1001" s="65"/>
      <c r="R1001" s="114"/>
      <c r="S1001" s="114"/>
      <c r="T1001" s="113"/>
      <c r="U1001" s="113"/>
      <c r="V1001" s="113"/>
      <c r="W1001" s="113"/>
      <c r="X1001" s="113"/>
      <c r="Y1001" s="113"/>
      <c r="AY1001" s="59" t="str">
        <f t="shared" si="83"/>
        <v/>
      </c>
      <c r="AZ1001" s="59" t="str">
        <f t="shared" si="84"/>
        <v/>
      </c>
      <c r="BA1001" s="59" t="str">
        <f t="shared" si="85"/>
        <v/>
      </c>
      <c r="BB1001" s="59" t="str">
        <f t="shared" si="86"/>
        <v/>
      </c>
      <c r="BC1001" s="59" t="str">
        <f t="shared" si="87"/>
        <v/>
      </c>
      <c r="DQ1001" s="65"/>
    </row>
    <row r="1002" spans="1:121" x14ac:dyDescent="0.2">
      <c r="A1002" s="74">
        <v>993</v>
      </c>
      <c r="B1002" s="71"/>
      <c r="C1002" s="71"/>
      <c r="D1002" s="71"/>
      <c r="E1002" s="71"/>
      <c r="F1002" s="71"/>
      <c r="G1002" s="65"/>
      <c r="H1002" s="65"/>
      <c r="I1002" s="65"/>
      <c r="J1002" s="65"/>
      <c r="K1002" s="65"/>
      <c r="L1002" s="65"/>
      <c r="M1002" s="65"/>
      <c r="N1002" s="65"/>
      <c r="O1002" s="65"/>
      <c r="P1002" s="65"/>
      <c r="Q1002" s="65"/>
      <c r="R1002" s="114"/>
      <c r="S1002" s="114"/>
      <c r="T1002" s="113"/>
      <c r="U1002" s="113"/>
      <c r="V1002" s="113"/>
      <c r="W1002" s="113"/>
      <c r="X1002" s="113"/>
      <c r="Y1002" s="113"/>
      <c r="AY1002" s="59" t="str">
        <f t="shared" si="83"/>
        <v/>
      </c>
      <c r="AZ1002" s="59" t="str">
        <f t="shared" si="84"/>
        <v/>
      </c>
      <c r="BA1002" s="59" t="str">
        <f t="shared" si="85"/>
        <v/>
      </c>
      <c r="BB1002" s="59" t="str">
        <f t="shared" si="86"/>
        <v/>
      </c>
      <c r="BC1002" s="59" t="str">
        <f t="shared" si="87"/>
        <v/>
      </c>
      <c r="DQ1002" s="65"/>
    </row>
    <row r="1003" spans="1:121" x14ac:dyDescent="0.2">
      <c r="A1003" s="74">
        <v>994</v>
      </c>
      <c r="B1003" s="71"/>
      <c r="C1003" s="71"/>
      <c r="D1003" s="71"/>
      <c r="E1003" s="71"/>
      <c r="F1003" s="71"/>
      <c r="G1003" s="65"/>
      <c r="H1003" s="65"/>
      <c r="I1003" s="65"/>
      <c r="J1003" s="65"/>
      <c r="K1003" s="65"/>
      <c r="L1003" s="65"/>
      <c r="M1003" s="65"/>
      <c r="N1003" s="65"/>
      <c r="O1003" s="65"/>
      <c r="P1003" s="65"/>
      <c r="Q1003" s="65"/>
      <c r="R1003" s="114"/>
      <c r="S1003" s="114"/>
      <c r="T1003" s="113"/>
      <c r="U1003" s="113"/>
      <c r="V1003" s="113"/>
      <c r="W1003" s="113"/>
      <c r="X1003" s="113"/>
      <c r="Y1003" s="113"/>
      <c r="AY1003" s="59" t="str">
        <f t="shared" si="83"/>
        <v/>
      </c>
      <c r="AZ1003" s="59" t="str">
        <f t="shared" si="84"/>
        <v/>
      </c>
      <c r="BA1003" s="59" t="str">
        <f t="shared" si="85"/>
        <v/>
      </c>
      <c r="BB1003" s="59" t="str">
        <f t="shared" si="86"/>
        <v/>
      </c>
      <c r="BC1003" s="59" t="str">
        <f t="shared" si="87"/>
        <v/>
      </c>
      <c r="DQ1003" s="65"/>
    </row>
    <row r="1004" spans="1:121" x14ac:dyDescent="0.2">
      <c r="A1004" s="74">
        <v>995</v>
      </c>
      <c r="B1004" s="71"/>
      <c r="C1004" s="71"/>
      <c r="D1004" s="71"/>
      <c r="E1004" s="71"/>
      <c r="F1004" s="71"/>
      <c r="G1004" s="65"/>
      <c r="H1004" s="65"/>
      <c r="I1004" s="65"/>
      <c r="J1004" s="65"/>
      <c r="K1004" s="65"/>
      <c r="L1004" s="65"/>
      <c r="M1004" s="65"/>
      <c r="N1004" s="65"/>
      <c r="O1004" s="65"/>
      <c r="P1004" s="65"/>
      <c r="Q1004" s="65"/>
      <c r="R1004" s="114"/>
      <c r="S1004" s="114"/>
      <c r="T1004" s="113"/>
      <c r="U1004" s="113"/>
      <c r="V1004" s="113"/>
      <c r="W1004" s="113"/>
      <c r="X1004" s="113"/>
      <c r="Y1004" s="113"/>
      <c r="AY1004" s="59" t="str">
        <f t="shared" si="83"/>
        <v/>
      </c>
      <c r="AZ1004" s="59" t="str">
        <f t="shared" si="84"/>
        <v/>
      </c>
      <c r="BA1004" s="59" t="str">
        <f t="shared" si="85"/>
        <v/>
      </c>
      <c r="BB1004" s="59" t="str">
        <f t="shared" si="86"/>
        <v/>
      </c>
      <c r="BC1004" s="59" t="str">
        <f t="shared" si="87"/>
        <v/>
      </c>
      <c r="DQ1004" s="65"/>
    </row>
    <row r="1005" spans="1:121" x14ac:dyDescent="0.2">
      <c r="A1005" s="74">
        <v>996</v>
      </c>
      <c r="B1005" s="71"/>
      <c r="C1005" s="71"/>
      <c r="D1005" s="71"/>
      <c r="E1005" s="71"/>
      <c r="F1005" s="71"/>
      <c r="G1005" s="65"/>
      <c r="H1005" s="65"/>
      <c r="I1005" s="65"/>
      <c r="J1005" s="65"/>
      <c r="K1005" s="65"/>
      <c r="L1005" s="65"/>
      <c r="M1005" s="65"/>
      <c r="N1005" s="65"/>
      <c r="O1005" s="65"/>
      <c r="P1005" s="65"/>
      <c r="Q1005" s="65"/>
      <c r="R1005" s="114"/>
      <c r="S1005" s="114"/>
      <c r="T1005" s="113"/>
      <c r="U1005" s="113"/>
      <c r="V1005" s="113"/>
      <c r="W1005" s="113"/>
      <c r="X1005" s="113"/>
      <c r="Y1005" s="113"/>
      <c r="AY1005" s="59" t="str">
        <f t="shared" si="83"/>
        <v/>
      </c>
      <c r="AZ1005" s="59" t="str">
        <f t="shared" si="84"/>
        <v/>
      </c>
      <c r="BA1005" s="59" t="str">
        <f t="shared" si="85"/>
        <v/>
      </c>
      <c r="BB1005" s="59" t="str">
        <f t="shared" si="86"/>
        <v/>
      </c>
      <c r="BC1005" s="59" t="str">
        <f t="shared" si="87"/>
        <v/>
      </c>
      <c r="DQ1005" s="65"/>
    </row>
    <row r="1006" spans="1:121" x14ac:dyDescent="0.2">
      <c r="A1006" s="74">
        <v>997</v>
      </c>
      <c r="B1006" s="71"/>
      <c r="C1006" s="71"/>
      <c r="D1006" s="71"/>
      <c r="E1006" s="71"/>
      <c r="F1006" s="71"/>
      <c r="G1006" s="65"/>
      <c r="H1006" s="65"/>
      <c r="I1006" s="65"/>
      <c r="J1006" s="65"/>
      <c r="K1006" s="65"/>
      <c r="L1006" s="65"/>
      <c r="M1006" s="65"/>
      <c r="N1006" s="65"/>
      <c r="O1006" s="65"/>
      <c r="P1006" s="65"/>
      <c r="Q1006" s="65"/>
      <c r="R1006" s="114"/>
      <c r="S1006" s="114"/>
      <c r="T1006" s="113"/>
      <c r="U1006" s="113"/>
      <c r="V1006" s="113"/>
      <c r="W1006" s="113"/>
      <c r="X1006" s="113"/>
      <c r="Y1006" s="113"/>
      <c r="AY1006" s="59" t="str">
        <f t="shared" si="83"/>
        <v/>
      </c>
      <c r="AZ1006" s="59" t="str">
        <f t="shared" si="84"/>
        <v/>
      </c>
      <c r="BA1006" s="59" t="str">
        <f t="shared" si="85"/>
        <v/>
      </c>
      <c r="BB1006" s="59" t="str">
        <f t="shared" si="86"/>
        <v/>
      </c>
      <c r="BC1006" s="59" t="str">
        <f t="shared" si="87"/>
        <v/>
      </c>
      <c r="DQ1006" s="65"/>
    </row>
    <row r="1007" spans="1:121" x14ac:dyDescent="0.2">
      <c r="A1007" s="74">
        <v>998</v>
      </c>
      <c r="B1007" s="71"/>
      <c r="C1007" s="71"/>
      <c r="D1007" s="71"/>
      <c r="E1007" s="71"/>
      <c r="F1007" s="71"/>
      <c r="G1007" s="65"/>
      <c r="H1007" s="65"/>
      <c r="I1007" s="65"/>
      <c r="J1007" s="65"/>
      <c r="K1007" s="65"/>
      <c r="L1007" s="65"/>
      <c r="M1007" s="65"/>
      <c r="N1007" s="65"/>
      <c r="O1007" s="65"/>
      <c r="P1007" s="65"/>
      <c r="Q1007" s="65"/>
      <c r="R1007" s="114"/>
      <c r="S1007" s="114"/>
      <c r="T1007" s="113"/>
      <c r="U1007" s="113"/>
      <c r="V1007" s="113"/>
      <c r="W1007" s="113"/>
      <c r="X1007" s="113"/>
      <c r="Y1007" s="113"/>
      <c r="AY1007" s="59" t="str">
        <f t="shared" si="83"/>
        <v/>
      </c>
      <c r="AZ1007" s="59" t="str">
        <f t="shared" si="84"/>
        <v/>
      </c>
      <c r="BA1007" s="59" t="str">
        <f t="shared" si="85"/>
        <v/>
      </c>
      <c r="BB1007" s="59" t="str">
        <f t="shared" si="86"/>
        <v/>
      </c>
      <c r="BC1007" s="59" t="str">
        <f t="shared" si="87"/>
        <v/>
      </c>
      <c r="DQ1007" s="65"/>
    </row>
    <row r="1008" spans="1:121" x14ac:dyDescent="0.2">
      <c r="A1008" s="74">
        <v>999</v>
      </c>
      <c r="B1008" s="71"/>
      <c r="C1008" s="71"/>
      <c r="D1008" s="71"/>
      <c r="E1008" s="71"/>
      <c r="F1008" s="71"/>
      <c r="G1008" s="65"/>
      <c r="H1008" s="65"/>
      <c r="I1008" s="65"/>
      <c r="J1008" s="65"/>
      <c r="K1008" s="65"/>
      <c r="L1008" s="65"/>
      <c r="M1008" s="65"/>
      <c r="N1008" s="65"/>
      <c r="O1008" s="65"/>
      <c r="P1008" s="65"/>
      <c r="Q1008" s="65"/>
      <c r="R1008" s="114"/>
      <c r="S1008" s="114"/>
      <c r="T1008" s="113"/>
      <c r="U1008" s="113"/>
      <c r="V1008" s="113"/>
      <c r="W1008" s="113"/>
      <c r="X1008" s="113"/>
      <c r="Y1008" s="113"/>
      <c r="AY1008" s="59" t="str">
        <f t="shared" si="83"/>
        <v/>
      </c>
      <c r="AZ1008" s="59" t="str">
        <f t="shared" si="84"/>
        <v/>
      </c>
      <c r="BA1008" s="59" t="str">
        <f t="shared" si="85"/>
        <v/>
      </c>
      <c r="BB1008" s="59" t="str">
        <f t="shared" si="86"/>
        <v/>
      </c>
      <c r="BC1008" s="59" t="str">
        <f t="shared" si="87"/>
        <v/>
      </c>
      <c r="DQ1008" s="65"/>
    </row>
    <row r="1009" spans="1:121" x14ac:dyDescent="0.2">
      <c r="A1009" s="74">
        <v>1000</v>
      </c>
      <c r="B1009" s="71"/>
      <c r="C1009" s="71"/>
      <c r="D1009" s="71"/>
      <c r="E1009" s="71"/>
      <c r="F1009" s="71"/>
      <c r="G1009" s="65"/>
      <c r="H1009" s="65"/>
      <c r="I1009" s="65"/>
      <c r="J1009" s="65"/>
      <c r="K1009" s="65"/>
      <c r="L1009" s="65"/>
      <c r="M1009" s="65"/>
      <c r="N1009" s="65"/>
      <c r="O1009" s="65"/>
      <c r="P1009" s="65"/>
      <c r="Q1009" s="65"/>
      <c r="R1009" s="114"/>
      <c r="S1009" s="114"/>
      <c r="T1009" s="113"/>
      <c r="U1009" s="113"/>
      <c r="V1009" s="113"/>
      <c r="W1009" s="113"/>
      <c r="X1009" s="113"/>
      <c r="Y1009" s="113"/>
      <c r="AY1009" s="59" t="str">
        <f t="shared" si="83"/>
        <v/>
      </c>
      <c r="AZ1009" s="59" t="str">
        <f t="shared" si="84"/>
        <v/>
      </c>
      <c r="BA1009" s="59" t="str">
        <f t="shared" si="85"/>
        <v/>
      </c>
      <c r="BB1009" s="59" t="str">
        <f t="shared" si="86"/>
        <v/>
      </c>
      <c r="BC1009" s="59" t="str">
        <f t="shared" si="87"/>
        <v/>
      </c>
      <c r="DQ1009" s="65"/>
    </row>
    <row r="1010" spans="1:121" s="65" customFormat="1" x14ac:dyDescent="0.2">
      <c r="A1010" s="100"/>
      <c r="B1010" s="101"/>
      <c r="C1010" s="101"/>
      <c r="D1010" s="101"/>
      <c r="E1010" s="101"/>
      <c r="F1010" s="101"/>
      <c r="R1010" s="114"/>
      <c r="S1010" s="114"/>
      <c r="T1010" s="113"/>
      <c r="U1010" s="113"/>
      <c r="V1010" s="113"/>
      <c r="W1010" s="113"/>
      <c r="X1010" s="113"/>
      <c r="Y1010" s="113"/>
      <c r="Z1010" s="58"/>
      <c r="AA1010" s="58"/>
      <c r="AB1010" s="58"/>
      <c r="AC1010" s="58"/>
      <c r="AD1010" s="58"/>
      <c r="AE1010" s="58"/>
      <c r="AF1010" s="58"/>
      <c r="AG1010" s="58"/>
      <c r="AH1010" s="58"/>
      <c r="AI1010" s="58"/>
      <c r="AJ1010" s="58"/>
      <c r="AK1010" s="58"/>
      <c r="AL1010" s="58"/>
      <c r="AM1010" s="58"/>
      <c r="AN1010" s="58"/>
      <c r="AO1010" s="58"/>
      <c r="AP1010" s="58"/>
      <c r="AQ1010" s="58"/>
      <c r="AR1010" s="58"/>
      <c r="AS1010" s="58"/>
      <c r="AT1010" s="58"/>
      <c r="AU1010" s="58"/>
      <c r="AV1010" s="58"/>
      <c r="AW1010" s="59"/>
      <c r="AX1010" s="59"/>
      <c r="AY1010" s="59"/>
      <c r="AZ1010" s="59"/>
      <c r="BA1010" s="59"/>
      <c r="BB1010" s="59"/>
      <c r="BC1010" s="59"/>
      <c r="BD1010" s="59"/>
      <c r="BE1010" s="59"/>
      <c r="BF1010" s="59"/>
      <c r="BG1010" s="59"/>
      <c r="BH1010" s="59"/>
      <c r="BI1010" s="59"/>
      <c r="BJ1010" s="59"/>
      <c r="BK1010" s="59"/>
      <c r="BL1010" s="59"/>
      <c r="BM1010" s="59"/>
      <c r="BN1010" s="59"/>
      <c r="BO1010" s="59"/>
      <c r="BP1010" s="59"/>
      <c r="BQ1010" s="59"/>
      <c r="BR1010" s="59"/>
      <c r="BS1010" s="59"/>
      <c r="BT1010" s="59"/>
      <c r="BU1010" s="59"/>
      <c r="BV1010" s="59"/>
      <c r="BW1010" s="59"/>
      <c r="BX1010" s="59"/>
      <c r="BY1010" s="59"/>
      <c r="BZ1010" s="59"/>
      <c r="CA1010" s="59"/>
      <c r="CB1010" s="59"/>
      <c r="CC1010" s="59"/>
      <c r="CD1010" s="59"/>
      <c r="CE1010" s="59"/>
      <c r="CF1010" s="59"/>
      <c r="CG1010" s="59"/>
      <c r="CH1010" s="59"/>
      <c r="CI1010" s="59"/>
      <c r="CJ1010" s="59"/>
      <c r="CK1010" s="59"/>
      <c r="CL1010" s="59"/>
      <c r="CM1010" s="59"/>
      <c r="CN1010" s="59"/>
      <c r="CO1010" s="59"/>
      <c r="CP1010" s="59"/>
      <c r="CQ1010" s="59"/>
      <c r="CR1010" s="59"/>
      <c r="CS1010" s="59"/>
      <c r="CT1010" s="59"/>
      <c r="CU1010" s="59"/>
      <c r="CV1010" s="59"/>
      <c r="CW1010" s="59"/>
      <c r="CX1010" s="59"/>
      <c r="CY1010" s="59"/>
      <c r="CZ1010" s="59"/>
      <c r="DA1010" s="59"/>
      <c r="DB1010" s="59"/>
      <c r="DC1010" s="59"/>
      <c r="DD1010" s="59"/>
      <c r="DE1010" s="59"/>
      <c r="DF1010" s="59"/>
      <c r="DG1010" s="59"/>
      <c r="DH1010" s="59"/>
      <c r="DI1010" s="59"/>
      <c r="DJ1010" s="59"/>
      <c r="DK1010" s="59"/>
      <c r="DL1010" s="59"/>
      <c r="DM1010" s="59"/>
      <c r="DN1010" s="59"/>
      <c r="DO1010" s="59"/>
      <c r="DP1010" s="59"/>
    </row>
    <row r="1011" spans="1:121" s="65" customFormat="1" x14ac:dyDescent="0.2">
      <c r="A1011" s="100"/>
      <c r="B1011" s="101"/>
      <c r="C1011" s="101"/>
      <c r="D1011" s="101"/>
      <c r="E1011" s="101"/>
      <c r="F1011" s="101"/>
      <c r="R1011" s="114"/>
      <c r="S1011" s="114"/>
      <c r="T1011" s="113"/>
      <c r="U1011" s="113"/>
      <c r="V1011" s="113"/>
      <c r="W1011" s="113"/>
      <c r="X1011" s="113"/>
      <c r="Y1011" s="113"/>
      <c r="Z1011" s="58"/>
      <c r="AA1011" s="58"/>
      <c r="AB1011" s="58"/>
      <c r="AC1011" s="58"/>
      <c r="AD1011" s="58"/>
      <c r="AE1011" s="58"/>
      <c r="AF1011" s="58"/>
      <c r="AG1011" s="58"/>
      <c r="AH1011" s="58"/>
      <c r="AI1011" s="58"/>
      <c r="AJ1011" s="58"/>
      <c r="AK1011" s="58"/>
      <c r="AL1011" s="58"/>
      <c r="AM1011" s="58"/>
      <c r="AN1011" s="58"/>
      <c r="AO1011" s="58"/>
      <c r="AP1011" s="58"/>
      <c r="AQ1011" s="58"/>
      <c r="AR1011" s="58"/>
      <c r="AS1011" s="58"/>
      <c r="AT1011" s="58"/>
      <c r="AU1011" s="58"/>
      <c r="AV1011" s="58"/>
      <c r="AW1011" s="59"/>
      <c r="AX1011" s="59"/>
      <c r="AY1011" s="59"/>
      <c r="AZ1011" s="59"/>
      <c r="BA1011" s="59"/>
      <c r="BB1011" s="59"/>
      <c r="BC1011" s="59"/>
      <c r="BD1011" s="59"/>
      <c r="BE1011" s="59"/>
      <c r="BF1011" s="59"/>
      <c r="BG1011" s="59"/>
      <c r="BH1011" s="59"/>
      <c r="BI1011" s="59"/>
      <c r="BJ1011" s="59"/>
      <c r="BK1011" s="59"/>
      <c r="BL1011" s="59"/>
      <c r="BM1011" s="59"/>
      <c r="BN1011" s="59"/>
      <c r="BO1011" s="59"/>
      <c r="BP1011" s="59"/>
      <c r="BQ1011" s="59"/>
      <c r="BR1011" s="59"/>
      <c r="BS1011" s="59"/>
      <c r="BT1011" s="59"/>
      <c r="BU1011" s="59"/>
      <c r="BV1011" s="59"/>
      <c r="BW1011" s="59"/>
      <c r="BX1011" s="59"/>
      <c r="BY1011" s="59"/>
      <c r="BZ1011" s="59"/>
      <c r="CA1011" s="59"/>
      <c r="CB1011" s="59"/>
      <c r="CC1011" s="59"/>
      <c r="CD1011" s="59"/>
      <c r="CE1011" s="59"/>
      <c r="CF1011" s="59"/>
      <c r="CG1011" s="59"/>
      <c r="CH1011" s="59"/>
      <c r="CI1011" s="59"/>
      <c r="CJ1011" s="59"/>
      <c r="CK1011" s="59"/>
      <c r="CL1011" s="59"/>
      <c r="CM1011" s="59"/>
      <c r="CN1011" s="59"/>
      <c r="CO1011" s="59"/>
      <c r="CP1011" s="59"/>
      <c r="CQ1011" s="59"/>
      <c r="CR1011" s="59"/>
      <c r="CS1011" s="59"/>
      <c r="CT1011" s="59"/>
      <c r="CU1011" s="59"/>
      <c r="CV1011" s="59"/>
      <c r="CW1011" s="59"/>
      <c r="CX1011" s="59"/>
      <c r="CY1011" s="59"/>
      <c r="CZ1011" s="59"/>
      <c r="DA1011" s="59"/>
      <c r="DB1011" s="59"/>
      <c r="DC1011" s="59"/>
      <c r="DD1011" s="59"/>
      <c r="DE1011" s="59"/>
      <c r="DF1011" s="59"/>
      <c r="DG1011" s="59"/>
      <c r="DH1011" s="59"/>
      <c r="DI1011" s="59"/>
      <c r="DJ1011" s="59"/>
      <c r="DK1011" s="59"/>
      <c r="DL1011" s="59"/>
      <c r="DM1011" s="59"/>
      <c r="DN1011" s="59"/>
      <c r="DO1011" s="59"/>
      <c r="DP1011" s="59"/>
    </row>
    <row r="1012" spans="1:121" s="65" customFormat="1" x14ac:dyDescent="0.2">
      <c r="A1012" s="100"/>
      <c r="B1012" s="101"/>
      <c r="C1012" s="101"/>
      <c r="D1012" s="101"/>
      <c r="E1012" s="101"/>
      <c r="F1012" s="101"/>
      <c r="R1012" s="114"/>
      <c r="S1012" s="114"/>
      <c r="T1012" s="113"/>
      <c r="U1012" s="113"/>
      <c r="V1012" s="113"/>
      <c r="W1012" s="113"/>
      <c r="X1012" s="113"/>
      <c r="Y1012" s="113"/>
      <c r="Z1012" s="58"/>
      <c r="AA1012" s="58"/>
      <c r="AB1012" s="58"/>
      <c r="AC1012" s="58"/>
      <c r="AD1012" s="58"/>
      <c r="AE1012" s="58"/>
      <c r="AF1012" s="58"/>
      <c r="AG1012" s="58"/>
      <c r="AH1012" s="58"/>
      <c r="AI1012" s="58"/>
      <c r="AJ1012" s="58"/>
      <c r="AK1012" s="58"/>
      <c r="AL1012" s="58"/>
      <c r="AM1012" s="58"/>
      <c r="AN1012" s="58"/>
      <c r="AO1012" s="58"/>
      <c r="AP1012" s="58"/>
      <c r="AQ1012" s="58"/>
      <c r="AR1012" s="58"/>
      <c r="AS1012" s="58"/>
      <c r="AT1012" s="58"/>
      <c r="AU1012" s="58"/>
      <c r="AV1012" s="58"/>
      <c r="AW1012" s="59"/>
      <c r="AX1012" s="59"/>
      <c r="AY1012" s="59"/>
      <c r="AZ1012" s="59"/>
      <c r="BA1012" s="59"/>
      <c r="BB1012" s="59"/>
      <c r="BC1012" s="59"/>
      <c r="BD1012" s="59"/>
      <c r="BE1012" s="59"/>
      <c r="BF1012" s="59"/>
      <c r="BG1012" s="59"/>
      <c r="BH1012" s="59"/>
      <c r="BI1012" s="59"/>
      <c r="BJ1012" s="59"/>
      <c r="BK1012" s="59"/>
      <c r="BL1012" s="59"/>
      <c r="BM1012" s="59"/>
      <c r="BN1012" s="59"/>
      <c r="BO1012" s="59"/>
      <c r="BP1012" s="59"/>
      <c r="BQ1012" s="59"/>
      <c r="BR1012" s="59"/>
      <c r="BS1012" s="59"/>
      <c r="BT1012" s="59"/>
      <c r="BU1012" s="59"/>
      <c r="BV1012" s="59"/>
      <c r="BW1012" s="59"/>
      <c r="BX1012" s="59"/>
      <c r="BY1012" s="59"/>
      <c r="BZ1012" s="59"/>
      <c r="CA1012" s="59"/>
      <c r="CB1012" s="59"/>
      <c r="CC1012" s="59"/>
      <c r="CD1012" s="59"/>
      <c r="CE1012" s="59"/>
      <c r="CF1012" s="59"/>
      <c r="CG1012" s="59"/>
      <c r="CH1012" s="59"/>
      <c r="CI1012" s="59"/>
      <c r="CJ1012" s="59"/>
      <c r="CK1012" s="59"/>
      <c r="CL1012" s="59"/>
      <c r="CM1012" s="59"/>
      <c r="CN1012" s="59"/>
      <c r="CO1012" s="59"/>
      <c r="CP1012" s="59"/>
      <c r="CQ1012" s="59"/>
      <c r="CR1012" s="59"/>
      <c r="CS1012" s="59"/>
      <c r="CT1012" s="59"/>
      <c r="CU1012" s="59"/>
      <c r="CV1012" s="59"/>
      <c r="CW1012" s="59"/>
      <c r="CX1012" s="59"/>
      <c r="CY1012" s="59"/>
      <c r="CZ1012" s="59"/>
      <c r="DA1012" s="59"/>
      <c r="DB1012" s="59"/>
      <c r="DC1012" s="59"/>
      <c r="DD1012" s="59"/>
      <c r="DE1012" s="59"/>
      <c r="DF1012" s="59"/>
      <c r="DG1012" s="59"/>
      <c r="DH1012" s="59"/>
      <c r="DI1012" s="59"/>
      <c r="DJ1012" s="59"/>
      <c r="DK1012" s="59"/>
      <c r="DL1012" s="59"/>
      <c r="DM1012" s="59"/>
      <c r="DN1012" s="59"/>
      <c r="DO1012" s="59"/>
      <c r="DP1012" s="59"/>
    </row>
    <row r="1013" spans="1:121" s="65" customFormat="1" x14ac:dyDescent="0.2">
      <c r="A1013" s="100"/>
      <c r="B1013" s="101"/>
      <c r="C1013" s="101"/>
      <c r="D1013" s="101"/>
      <c r="E1013" s="101"/>
      <c r="F1013" s="101"/>
      <c r="R1013" s="114"/>
      <c r="S1013" s="114"/>
      <c r="T1013" s="113"/>
      <c r="U1013" s="113"/>
      <c r="V1013" s="113"/>
      <c r="W1013" s="113"/>
      <c r="X1013" s="113"/>
      <c r="Y1013" s="113"/>
      <c r="Z1013" s="58"/>
      <c r="AA1013" s="58"/>
      <c r="AB1013" s="58"/>
      <c r="AC1013" s="58"/>
      <c r="AD1013" s="58"/>
      <c r="AE1013" s="58"/>
      <c r="AF1013" s="58"/>
      <c r="AG1013" s="58"/>
      <c r="AH1013" s="58"/>
      <c r="AI1013" s="58"/>
      <c r="AJ1013" s="58"/>
      <c r="AK1013" s="58"/>
      <c r="AL1013" s="58"/>
      <c r="AM1013" s="58"/>
      <c r="AN1013" s="58"/>
      <c r="AO1013" s="58"/>
      <c r="AP1013" s="58"/>
      <c r="AQ1013" s="58"/>
      <c r="AR1013" s="58"/>
      <c r="AS1013" s="58"/>
      <c r="AT1013" s="58"/>
      <c r="AU1013" s="58"/>
      <c r="AV1013" s="58"/>
      <c r="AW1013" s="59"/>
      <c r="AX1013" s="59"/>
      <c r="AY1013" s="59"/>
      <c r="AZ1013" s="59"/>
      <c r="BA1013" s="59"/>
      <c r="BB1013" s="59"/>
      <c r="BC1013" s="59"/>
      <c r="BD1013" s="59"/>
      <c r="BE1013" s="59"/>
      <c r="BF1013" s="59"/>
      <c r="BG1013" s="59"/>
      <c r="BH1013" s="59"/>
      <c r="BI1013" s="59"/>
      <c r="BJ1013" s="59"/>
      <c r="BK1013" s="59"/>
      <c r="BL1013" s="59"/>
      <c r="BM1013" s="59"/>
      <c r="BN1013" s="59"/>
      <c r="BO1013" s="59"/>
      <c r="BP1013" s="59"/>
      <c r="BQ1013" s="59"/>
      <c r="BR1013" s="59"/>
      <c r="BS1013" s="59"/>
      <c r="BT1013" s="59"/>
      <c r="BU1013" s="59"/>
      <c r="BV1013" s="59"/>
      <c r="BW1013" s="59"/>
      <c r="BX1013" s="59"/>
      <c r="BY1013" s="59"/>
      <c r="BZ1013" s="59"/>
      <c r="CA1013" s="59"/>
      <c r="CB1013" s="59"/>
      <c r="CC1013" s="59"/>
      <c r="CD1013" s="59"/>
      <c r="CE1013" s="59"/>
      <c r="CF1013" s="59"/>
      <c r="CG1013" s="59"/>
      <c r="CH1013" s="59"/>
      <c r="CI1013" s="59"/>
      <c r="CJ1013" s="59"/>
      <c r="CK1013" s="59"/>
      <c r="CL1013" s="59"/>
      <c r="CM1013" s="59"/>
      <c r="CN1013" s="59"/>
      <c r="CO1013" s="59"/>
      <c r="CP1013" s="59"/>
      <c r="CQ1013" s="59"/>
      <c r="CR1013" s="59"/>
      <c r="CS1013" s="59"/>
      <c r="CT1013" s="59"/>
      <c r="CU1013" s="59"/>
      <c r="CV1013" s="59"/>
      <c r="CW1013" s="59"/>
      <c r="CX1013" s="59"/>
      <c r="CY1013" s="59"/>
      <c r="CZ1013" s="59"/>
      <c r="DA1013" s="59"/>
      <c r="DB1013" s="59"/>
      <c r="DC1013" s="59"/>
      <c r="DD1013" s="59"/>
      <c r="DE1013" s="59"/>
      <c r="DF1013" s="59"/>
      <c r="DG1013" s="59"/>
      <c r="DH1013" s="59"/>
      <c r="DI1013" s="59"/>
      <c r="DJ1013" s="59"/>
      <c r="DK1013" s="59"/>
      <c r="DL1013" s="59"/>
      <c r="DM1013" s="59"/>
      <c r="DN1013" s="59"/>
      <c r="DO1013" s="59"/>
      <c r="DP1013" s="59"/>
    </row>
    <row r="1014" spans="1:121" s="65" customFormat="1" x14ac:dyDescent="0.2">
      <c r="A1014" s="100"/>
      <c r="B1014" s="101"/>
      <c r="C1014" s="101"/>
      <c r="D1014" s="101"/>
      <c r="E1014" s="101"/>
      <c r="F1014" s="101"/>
      <c r="R1014" s="114"/>
      <c r="S1014" s="114"/>
      <c r="T1014" s="113"/>
      <c r="U1014" s="113"/>
      <c r="V1014" s="113"/>
      <c r="W1014" s="113"/>
      <c r="X1014" s="113"/>
      <c r="Y1014" s="113"/>
      <c r="Z1014" s="58"/>
      <c r="AA1014" s="58"/>
      <c r="AB1014" s="58"/>
      <c r="AC1014" s="58"/>
      <c r="AD1014" s="58"/>
      <c r="AE1014" s="58"/>
      <c r="AF1014" s="58"/>
      <c r="AG1014" s="58"/>
      <c r="AH1014" s="58"/>
      <c r="AI1014" s="58"/>
      <c r="AJ1014" s="58"/>
      <c r="AK1014" s="58"/>
      <c r="AL1014" s="58"/>
      <c r="AM1014" s="58"/>
      <c r="AN1014" s="58"/>
      <c r="AO1014" s="58"/>
      <c r="AP1014" s="58"/>
      <c r="AQ1014" s="58"/>
      <c r="AR1014" s="58"/>
      <c r="AS1014" s="58"/>
      <c r="AT1014" s="58"/>
      <c r="AU1014" s="58"/>
      <c r="AV1014" s="58"/>
      <c r="AW1014" s="59"/>
      <c r="AX1014" s="59"/>
      <c r="AY1014" s="59"/>
      <c r="AZ1014" s="59"/>
      <c r="BA1014" s="59"/>
      <c r="BB1014" s="59"/>
      <c r="BC1014" s="59"/>
      <c r="BD1014" s="59"/>
      <c r="BE1014" s="59"/>
      <c r="BF1014" s="59"/>
      <c r="BG1014" s="59"/>
      <c r="BH1014" s="59"/>
      <c r="BI1014" s="59"/>
      <c r="BJ1014" s="59"/>
      <c r="BK1014" s="59"/>
      <c r="BL1014" s="59"/>
      <c r="BM1014" s="59"/>
      <c r="BN1014" s="59"/>
      <c r="BO1014" s="59"/>
      <c r="BP1014" s="59"/>
      <c r="BQ1014" s="59"/>
      <c r="BR1014" s="59"/>
      <c r="BS1014" s="59"/>
      <c r="BT1014" s="59"/>
      <c r="BU1014" s="59"/>
      <c r="BV1014" s="59"/>
      <c r="BW1014" s="59"/>
      <c r="BX1014" s="59"/>
      <c r="BY1014" s="59"/>
      <c r="BZ1014" s="59"/>
      <c r="CA1014" s="59"/>
      <c r="CB1014" s="59"/>
      <c r="CC1014" s="59"/>
      <c r="CD1014" s="59"/>
      <c r="CE1014" s="59"/>
      <c r="CF1014" s="59"/>
      <c r="CG1014" s="59"/>
      <c r="CH1014" s="59"/>
      <c r="CI1014" s="59"/>
      <c r="CJ1014" s="59"/>
      <c r="CK1014" s="59"/>
      <c r="CL1014" s="59"/>
      <c r="CM1014" s="59"/>
      <c r="CN1014" s="59"/>
      <c r="CO1014" s="59"/>
      <c r="CP1014" s="59"/>
      <c r="CQ1014" s="59"/>
      <c r="CR1014" s="59"/>
      <c r="CS1014" s="59"/>
      <c r="CT1014" s="59"/>
      <c r="CU1014" s="59"/>
      <c r="CV1014" s="59"/>
      <c r="CW1014" s="59"/>
      <c r="CX1014" s="59"/>
      <c r="CY1014" s="59"/>
      <c r="CZ1014" s="59"/>
      <c r="DA1014" s="59"/>
      <c r="DB1014" s="59"/>
      <c r="DC1014" s="59"/>
      <c r="DD1014" s="59"/>
      <c r="DE1014" s="59"/>
      <c r="DF1014" s="59"/>
      <c r="DG1014" s="59"/>
      <c r="DH1014" s="59"/>
      <c r="DI1014" s="59"/>
      <c r="DJ1014" s="59"/>
      <c r="DK1014" s="59"/>
      <c r="DL1014" s="59"/>
      <c r="DM1014" s="59"/>
      <c r="DN1014" s="59"/>
      <c r="DO1014" s="59"/>
      <c r="DP1014" s="59"/>
    </row>
    <row r="1015" spans="1:121" s="65" customFormat="1" x14ac:dyDescent="0.2">
      <c r="A1015" s="100"/>
      <c r="B1015" s="101"/>
      <c r="C1015" s="101"/>
      <c r="D1015" s="101"/>
      <c r="E1015" s="101"/>
      <c r="F1015" s="101"/>
      <c r="R1015" s="114"/>
      <c r="S1015" s="114"/>
      <c r="T1015" s="113"/>
      <c r="U1015" s="113"/>
      <c r="V1015" s="113"/>
      <c r="W1015" s="113"/>
      <c r="X1015" s="113"/>
      <c r="Y1015" s="113"/>
      <c r="Z1015" s="58"/>
      <c r="AA1015" s="58"/>
      <c r="AB1015" s="58"/>
      <c r="AC1015" s="58"/>
      <c r="AD1015" s="58"/>
      <c r="AE1015" s="58"/>
      <c r="AF1015" s="58"/>
      <c r="AG1015" s="58"/>
      <c r="AH1015" s="58"/>
      <c r="AI1015" s="58"/>
      <c r="AJ1015" s="58"/>
      <c r="AK1015" s="58"/>
      <c r="AL1015" s="58"/>
      <c r="AM1015" s="58"/>
      <c r="AN1015" s="58"/>
      <c r="AO1015" s="58"/>
      <c r="AP1015" s="58"/>
      <c r="AQ1015" s="58"/>
      <c r="AR1015" s="58"/>
      <c r="AS1015" s="58"/>
      <c r="AT1015" s="58"/>
      <c r="AU1015" s="58"/>
      <c r="AV1015" s="58"/>
      <c r="AW1015" s="59"/>
      <c r="AX1015" s="59"/>
      <c r="AY1015" s="59"/>
      <c r="AZ1015" s="59"/>
      <c r="BA1015" s="59"/>
      <c r="BB1015" s="59"/>
      <c r="BC1015" s="59"/>
      <c r="BD1015" s="59"/>
      <c r="BE1015" s="59"/>
      <c r="BF1015" s="59"/>
      <c r="BG1015" s="59"/>
      <c r="BH1015" s="59"/>
      <c r="BI1015" s="59"/>
      <c r="BJ1015" s="59"/>
      <c r="BK1015" s="59"/>
      <c r="BL1015" s="59"/>
      <c r="BM1015" s="59"/>
      <c r="BN1015" s="59"/>
      <c r="BO1015" s="59"/>
      <c r="BP1015" s="59"/>
      <c r="BQ1015" s="59"/>
      <c r="BR1015" s="59"/>
      <c r="BS1015" s="59"/>
      <c r="BT1015" s="59"/>
      <c r="BU1015" s="59"/>
      <c r="BV1015" s="59"/>
      <c r="BW1015" s="59"/>
      <c r="BX1015" s="59"/>
      <c r="BY1015" s="59"/>
      <c r="BZ1015" s="59"/>
      <c r="CA1015" s="59"/>
      <c r="CB1015" s="59"/>
      <c r="CC1015" s="59"/>
      <c r="CD1015" s="59"/>
      <c r="CE1015" s="59"/>
      <c r="CF1015" s="59"/>
      <c r="CG1015" s="59"/>
      <c r="CH1015" s="59"/>
      <c r="CI1015" s="59"/>
      <c r="CJ1015" s="59"/>
      <c r="CK1015" s="59"/>
      <c r="CL1015" s="59"/>
      <c r="CM1015" s="59"/>
      <c r="CN1015" s="59"/>
      <c r="CO1015" s="59"/>
      <c r="CP1015" s="59"/>
      <c r="CQ1015" s="59"/>
      <c r="CR1015" s="59"/>
      <c r="CS1015" s="59"/>
      <c r="CT1015" s="59"/>
      <c r="CU1015" s="59"/>
      <c r="CV1015" s="59"/>
      <c r="CW1015" s="59"/>
      <c r="CX1015" s="59"/>
      <c r="CY1015" s="59"/>
      <c r="CZ1015" s="59"/>
      <c r="DA1015" s="59"/>
      <c r="DB1015" s="59"/>
      <c r="DC1015" s="59"/>
      <c r="DD1015" s="59"/>
      <c r="DE1015" s="59"/>
      <c r="DF1015" s="59"/>
      <c r="DG1015" s="59"/>
      <c r="DH1015" s="59"/>
      <c r="DI1015" s="59"/>
      <c r="DJ1015" s="59"/>
      <c r="DK1015" s="59"/>
      <c r="DL1015" s="59"/>
      <c r="DM1015" s="59"/>
      <c r="DN1015" s="59"/>
      <c r="DO1015" s="59"/>
      <c r="DP1015" s="59"/>
    </row>
    <row r="1016" spans="1:121" s="65" customFormat="1" x14ac:dyDescent="0.2">
      <c r="A1016" s="100"/>
      <c r="B1016" s="101"/>
      <c r="C1016" s="101"/>
      <c r="D1016" s="101"/>
      <c r="E1016" s="101"/>
      <c r="F1016" s="101"/>
      <c r="R1016" s="114"/>
      <c r="S1016" s="114"/>
      <c r="T1016" s="113"/>
      <c r="U1016" s="113"/>
      <c r="V1016" s="113"/>
      <c r="W1016" s="113"/>
      <c r="X1016" s="113"/>
      <c r="Y1016" s="113"/>
      <c r="Z1016" s="58"/>
      <c r="AA1016" s="58"/>
      <c r="AB1016" s="58"/>
      <c r="AC1016" s="58"/>
      <c r="AD1016" s="58"/>
      <c r="AE1016" s="58"/>
      <c r="AF1016" s="58"/>
      <c r="AG1016" s="58"/>
      <c r="AH1016" s="58"/>
      <c r="AI1016" s="58"/>
      <c r="AJ1016" s="58"/>
      <c r="AK1016" s="58"/>
      <c r="AL1016" s="58"/>
      <c r="AM1016" s="58"/>
      <c r="AN1016" s="58"/>
      <c r="AO1016" s="58"/>
      <c r="AP1016" s="58"/>
      <c r="AQ1016" s="58"/>
      <c r="AR1016" s="58"/>
      <c r="AS1016" s="58"/>
      <c r="AT1016" s="58"/>
      <c r="AU1016" s="58"/>
      <c r="AV1016" s="58"/>
      <c r="AW1016" s="59"/>
      <c r="AX1016" s="59"/>
      <c r="AY1016" s="59"/>
      <c r="AZ1016" s="59"/>
      <c r="BA1016" s="59"/>
      <c r="BB1016" s="59"/>
      <c r="BC1016" s="59"/>
      <c r="BD1016" s="59"/>
      <c r="BE1016" s="59"/>
      <c r="BF1016" s="59"/>
      <c r="BG1016" s="59"/>
      <c r="BH1016" s="59"/>
      <c r="BI1016" s="59"/>
      <c r="BJ1016" s="59"/>
      <c r="BK1016" s="59"/>
      <c r="BL1016" s="59"/>
      <c r="BM1016" s="59"/>
      <c r="BN1016" s="59"/>
      <c r="BO1016" s="59"/>
      <c r="BP1016" s="59"/>
      <c r="BQ1016" s="59"/>
      <c r="BR1016" s="59"/>
      <c r="BS1016" s="59"/>
      <c r="BT1016" s="59"/>
      <c r="BU1016" s="59"/>
      <c r="BV1016" s="59"/>
      <c r="BW1016" s="59"/>
      <c r="BX1016" s="59"/>
      <c r="BY1016" s="59"/>
      <c r="BZ1016" s="59"/>
      <c r="CA1016" s="59"/>
      <c r="CB1016" s="59"/>
      <c r="CC1016" s="59"/>
      <c r="CD1016" s="59"/>
      <c r="CE1016" s="59"/>
      <c r="CF1016" s="59"/>
      <c r="CG1016" s="59"/>
      <c r="CH1016" s="59"/>
      <c r="CI1016" s="59"/>
      <c r="CJ1016" s="59"/>
      <c r="CK1016" s="59"/>
      <c r="CL1016" s="59"/>
      <c r="CM1016" s="59"/>
      <c r="CN1016" s="59"/>
      <c r="CO1016" s="59"/>
      <c r="CP1016" s="59"/>
      <c r="CQ1016" s="59"/>
      <c r="CR1016" s="59"/>
      <c r="CS1016" s="59"/>
      <c r="CT1016" s="59"/>
      <c r="CU1016" s="59"/>
      <c r="CV1016" s="59"/>
      <c r="CW1016" s="59"/>
      <c r="CX1016" s="59"/>
      <c r="CY1016" s="59"/>
      <c r="CZ1016" s="59"/>
      <c r="DA1016" s="59"/>
      <c r="DB1016" s="59"/>
      <c r="DC1016" s="59"/>
      <c r="DD1016" s="59"/>
      <c r="DE1016" s="59"/>
      <c r="DF1016" s="59"/>
      <c r="DG1016" s="59"/>
      <c r="DH1016" s="59"/>
      <c r="DI1016" s="59"/>
      <c r="DJ1016" s="59"/>
      <c r="DK1016" s="59"/>
      <c r="DL1016" s="59"/>
      <c r="DM1016" s="59"/>
      <c r="DN1016" s="59"/>
      <c r="DO1016" s="59"/>
      <c r="DP1016" s="59"/>
    </row>
    <row r="1017" spans="1:121" s="65" customFormat="1" x14ac:dyDescent="0.2">
      <c r="A1017" s="100"/>
      <c r="B1017" s="101"/>
      <c r="C1017" s="101"/>
      <c r="D1017" s="101"/>
      <c r="E1017" s="101"/>
      <c r="F1017" s="101"/>
      <c r="R1017" s="114"/>
      <c r="S1017" s="114"/>
      <c r="T1017" s="113"/>
      <c r="U1017" s="113"/>
      <c r="V1017" s="113"/>
      <c r="W1017" s="113"/>
      <c r="X1017" s="113"/>
      <c r="Y1017" s="113"/>
      <c r="Z1017" s="58"/>
      <c r="AA1017" s="58"/>
      <c r="AB1017" s="58"/>
      <c r="AC1017" s="58"/>
      <c r="AD1017" s="58"/>
      <c r="AE1017" s="58"/>
      <c r="AF1017" s="58"/>
      <c r="AG1017" s="58"/>
      <c r="AH1017" s="58"/>
      <c r="AI1017" s="58"/>
      <c r="AJ1017" s="58"/>
      <c r="AK1017" s="58"/>
      <c r="AL1017" s="58"/>
      <c r="AM1017" s="58"/>
      <c r="AN1017" s="58"/>
      <c r="AO1017" s="58"/>
      <c r="AP1017" s="58"/>
      <c r="AQ1017" s="58"/>
      <c r="AR1017" s="58"/>
      <c r="AS1017" s="58"/>
      <c r="AT1017" s="58"/>
      <c r="AU1017" s="58"/>
      <c r="AV1017" s="58"/>
      <c r="AW1017" s="59"/>
      <c r="AX1017" s="59"/>
      <c r="AY1017" s="59"/>
      <c r="AZ1017" s="59"/>
      <c r="BA1017" s="59"/>
      <c r="BB1017" s="59"/>
      <c r="BC1017" s="59"/>
      <c r="BD1017" s="59"/>
      <c r="BE1017" s="59"/>
      <c r="BF1017" s="59"/>
      <c r="BG1017" s="59"/>
      <c r="BH1017" s="59"/>
      <c r="BI1017" s="59"/>
      <c r="BJ1017" s="59"/>
      <c r="BK1017" s="59"/>
      <c r="BL1017" s="59"/>
      <c r="BM1017" s="59"/>
      <c r="BN1017" s="59"/>
      <c r="BO1017" s="59"/>
      <c r="BP1017" s="59"/>
      <c r="BQ1017" s="59"/>
      <c r="BR1017" s="59"/>
      <c r="BS1017" s="59"/>
      <c r="BT1017" s="59"/>
      <c r="BU1017" s="59"/>
      <c r="BV1017" s="59"/>
      <c r="BW1017" s="59"/>
      <c r="BX1017" s="59"/>
      <c r="BY1017" s="59"/>
      <c r="BZ1017" s="59"/>
      <c r="CA1017" s="59"/>
      <c r="CB1017" s="59"/>
      <c r="CC1017" s="59"/>
      <c r="CD1017" s="59"/>
      <c r="CE1017" s="59"/>
      <c r="CF1017" s="59"/>
      <c r="CG1017" s="59"/>
      <c r="CH1017" s="59"/>
      <c r="CI1017" s="59"/>
      <c r="CJ1017" s="59"/>
      <c r="CK1017" s="59"/>
      <c r="CL1017" s="59"/>
      <c r="CM1017" s="59"/>
      <c r="CN1017" s="59"/>
      <c r="CO1017" s="59"/>
      <c r="CP1017" s="59"/>
      <c r="CQ1017" s="59"/>
      <c r="CR1017" s="59"/>
      <c r="CS1017" s="59"/>
      <c r="CT1017" s="59"/>
      <c r="CU1017" s="59"/>
      <c r="CV1017" s="59"/>
      <c r="CW1017" s="59"/>
      <c r="CX1017" s="59"/>
      <c r="CY1017" s="59"/>
      <c r="CZ1017" s="59"/>
      <c r="DA1017" s="59"/>
      <c r="DB1017" s="59"/>
      <c r="DC1017" s="59"/>
      <c r="DD1017" s="59"/>
      <c r="DE1017" s="59"/>
      <c r="DF1017" s="59"/>
      <c r="DG1017" s="59"/>
      <c r="DH1017" s="59"/>
      <c r="DI1017" s="59"/>
      <c r="DJ1017" s="59"/>
      <c r="DK1017" s="59"/>
      <c r="DL1017" s="59"/>
      <c r="DM1017" s="59"/>
      <c r="DN1017" s="59"/>
      <c r="DO1017" s="59"/>
      <c r="DP1017" s="59"/>
    </row>
    <row r="1018" spans="1:121" s="65" customFormat="1" x14ac:dyDescent="0.2">
      <c r="A1018" s="100"/>
      <c r="B1018" s="101"/>
      <c r="C1018" s="101"/>
      <c r="D1018" s="101"/>
      <c r="E1018" s="101"/>
      <c r="F1018" s="101"/>
      <c r="R1018" s="114"/>
      <c r="S1018" s="114"/>
      <c r="T1018" s="113"/>
      <c r="U1018" s="113"/>
      <c r="V1018" s="113"/>
      <c r="W1018" s="113"/>
      <c r="X1018" s="113"/>
      <c r="Y1018" s="113"/>
      <c r="Z1018" s="58"/>
      <c r="AA1018" s="58"/>
      <c r="AB1018" s="58"/>
      <c r="AC1018" s="58"/>
      <c r="AD1018" s="58"/>
      <c r="AE1018" s="58"/>
      <c r="AF1018" s="58"/>
      <c r="AG1018" s="58"/>
      <c r="AH1018" s="58"/>
      <c r="AI1018" s="58"/>
      <c r="AJ1018" s="58"/>
      <c r="AK1018" s="58"/>
      <c r="AL1018" s="58"/>
      <c r="AM1018" s="58"/>
      <c r="AN1018" s="58"/>
      <c r="AO1018" s="58"/>
      <c r="AP1018" s="58"/>
      <c r="AQ1018" s="58"/>
      <c r="AR1018" s="58"/>
      <c r="AS1018" s="58"/>
      <c r="AT1018" s="58"/>
      <c r="AU1018" s="58"/>
      <c r="AV1018" s="58"/>
      <c r="AW1018" s="59"/>
      <c r="AX1018" s="59"/>
      <c r="AY1018" s="59"/>
      <c r="AZ1018" s="59"/>
      <c r="BA1018" s="59"/>
      <c r="BB1018" s="59"/>
      <c r="BC1018" s="59"/>
      <c r="BD1018" s="59"/>
      <c r="BE1018" s="59"/>
      <c r="BF1018" s="59"/>
      <c r="BG1018" s="59"/>
      <c r="BH1018" s="59"/>
      <c r="BI1018" s="59"/>
      <c r="BJ1018" s="59"/>
      <c r="BK1018" s="59"/>
      <c r="BL1018" s="59"/>
      <c r="BM1018" s="59"/>
      <c r="BN1018" s="59"/>
      <c r="BO1018" s="59"/>
      <c r="BP1018" s="59"/>
      <c r="BQ1018" s="59"/>
      <c r="BR1018" s="59"/>
      <c r="BS1018" s="59"/>
      <c r="BT1018" s="59"/>
      <c r="BU1018" s="59"/>
      <c r="BV1018" s="59"/>
      <c r="BW1018" s="59"/>
      <c r="BX1018" s="59"/>
      <c r="BY1018" s="59"/>
      <c r="BZ1018" s="59"/>
      <c r="CA1018" s="59"/>
      <c r="CB1018" s="59"/>
      <c r="CC1018" s="59"/>
      <c r="CD1018" s="59"/>
      <c r="CE1018" s="59"/>
      <c r="CF1018" s="59"/>
      <c r="CG1018" s="59"/>
      <c r="CH1018" s="59"/>
      <c r="CI1018" s="59"/>
      <c r="CJ1018" s="59"/>
      <c r="CK1018" s="59"/>
      <c r="CL1018" s="59"/>
      <c r="CM1018" s="59"/>
      <c r="CN1018" s="59"/>
      <c r="CO1018" s="59"/>
      <c r="CP1018" s="59"/>
      <c r="CQ1018" s="59"/>
      <c r="CR1018" s="59"/>
      <c r="CS1018" s="59"/>
      <c r="CT1018" s="59"/>
      <c r="CU1018" s="59"/>
      <c r="CV1018" s="59"/>
      <c r="CW1018" s="59"/>
      <c r="CX1018" s="59"/>
      <c r="CY1018" s="59"/>
      <c r="CZ1018" s="59"/>
      <c r="DA1018" s="59"/>
      <c r="DB1018" s="59"/>
      <c r="DC1018" s="59"/>
      <c r="DD1018" s="59"/>
      <c r="DE1018" s="59"/>
      <c r="DF1018" s="59"/>
      <c r="DG1018" s="59"/>
      <c r="DH1018" s="59"/>
      <c r="DI1018" s="59"/>
      <c r="DJ1018" s="59"/>
      <c r="DK1018" s="59"/>
      <c r="DL1018" s="59"/>
      <c r="DM1018" s="59"/>
      <c r="DN1018" s="59"/>
      <c r="DO1018" s="59"/>
      <c r="DP1018" s="59"/>
    </row>
    <row r="1019" spans="1:121" s="65" customFormat="1" x14ac:dyDescent="0.2">
      <c r="A1019" s="100"/>
      <c r="B1019" s="101"/>
      <c r="C1019" s="101"/>
      <c r="D1019" s="101"/>
      <c r="E1019" s="101"/>
      <c r="F1019" s="101"/>
      <c r="R1019" s="114"/>
      <c r="S1019" s="114"/>
      <c r="T1019" s="113"/>
      <c r="U1019" s="113"/>
      <c r="V1019" s="113"/>
      <c r="W1019" s="113"/>
      <c r="X1019" s="113"/>
      <c r="Y1019" s="113"/>
      <c r="Z1019" s="58"/>
      <c r="AA1019" s="58"/>
      <c r="AB1019" s="58"/>
      <c r="AC1019" s="58"/>
      <c r="AD1019" s="58"/>
      <c r="AE1019" s="58"/>
      <c r="AF1019" s="58"/>
      <c r="AG1019" s="58"/>
      <c r="AH1019" s="58"/>
      <c r="AI1019" s="58"/>
      <c r="AJ1019" s="58"/>
      <c r="AK1019" s="58"/>
      <c r="AL1019" s="58"/>
      <c r="AM1019" s="58"/>
      <c r="AN1019" s="58"/>
      <c r="AO1019" s="58"/>
      <c r="AP1019" s="58"/>
      <c r="AQ1019" s="58"/>
      <c r="AR1019" s="58"/>
      <c r="AS1019" s="58"/>
      <c r="AT1019" s="58"/>
      <c r="AU1019" s="58"/>
      <c r="AV1019" s="58"/>
      <c r="AW1019" s="59"/>
      <c r="AX1019" s="59"/>
      <c r="AY1019" s="59"/>
      <c r="AZ1019" s="59"/>
      <c r="BA1019" s="59"/>
      <c r="BB1019" s="59"/>
      <c r="BC1019" s="59"/>
      <c r="BD1019" s="59"/>
      <c r="BE1019" s="59"/>
      <c r="BF1019" s="59"/>
      <c r="BG1019" s="59"/>
      <c r="BH1019" s="59"/>
      <c r="BI1019" s="59"/>
      <c r="BJ1019" s="59"/>
      <c r="BK1019" s="59"/>
      <c r="BL1019" s="59"/>
      <c r="BM1019" s="59"/>
      <c r="BN1019" s="59"/>
      <c r="BO1019" s="59"/>
      <c r="BP1019" s="59"/>
      <c r="BQ1019" s="59"/>
      <c r="BR1019" s="59"/>
      <c r="BS1019" s="59"/>
      <c r="BT1019" s="59"/>
      <c r="BU1019" s="59"/>
      <c r="BV1019" s="59"/>
      <c r="BW1019" s="59"/>
      <c r="BX1019" s="59"/>
      <c r="BY1019" s="59"/>
      <c r="BZ1019" s="59"/>
      <c r="CA1019" s="59"/>
      <c r="CB1019" s="59"/>
      <c r="CC1019" s="59"/>
      <c r="CD1019" s="59"/>
      <c r="CE1019" s="59"/>
      <c r="CF1019" s="59"/>
      <c r="CG1019" s="59"/>
      <c r="CH1019" s="59"/>
      <c r="CI1019" s="59"/>
      <c r="CJ1019" s="59"/>
      <c r="CK1019" s="59"/>
      <c r="CL1019" s="59"/>
      <c r="CM1019" s="59"/>
      <c r="CN1019" s="59"/>
      <c r="CO1019" s="59"/>
      <c r="CP1019" s="59"/>
      <c r="CQ1019" s="59"/>
      <c r="CR1019" s="59"/>
      <c r="CS1019" s="59"/>
      <c r="CT1019" s="59"/>
      <c r="CU1019" s="59"/>
      <c r="CV1019" s="59"/>
      <c r="CW1019" s="59"/>
      <c r="CX1019" s="59"/>
      <c r="CY1019" s="59"/>
      <c r="CZ1019" s="59"/>
      <c r="DA1019" s="59"/>
      <c r="DB1019" s="59"/>
      <c r="DC1019" s="59"/>
      <c r="DD1019" s="59"/>
      <c r="DE1019" s="59"/>
      <c r="DF1019" s="59"/>
      <c r="DG1019" s="59"/>
      <c r="DH1019" s="59"/>
      <c r="DI1019" s="59"/>
      <c r="DJ1019" s="59"/>
      <c r="DK1019" s="59"/>
      <c r="DL1019" s="59"/>
      <c r="DM1019" s="59"/>
      <c r="DN1019" s="59"/>
      <c r="DO1019" s="59"/>
      <c r="DP1019" s="59"/>
    </row>
    <row r="1020" spans="1:121" s="65" customFormat="1" x14ac:dyDescent="0.2">
      <c r="A1020" s="100"/>
      <c r="B1020" s="101"/>
      <c r="C1020" s="101"/>
      <c r="D1020" s="101"/>
      <c r="E1020" s="101"/>
      <c r="F1020" s="101"/>
      <c r="R1020" s="114"/>
      <c r="S1020" s="114"/>
      <c r="T1020" s="113"/>
      <c r="U1020" s="113"/>
      <c r="V1020" s="113"/>
      <c r="W1020" s="113"/>
      <c r="X1020" s="113"/>
      <c r="Y1020" s="113"/>
      <c r="Z1020" s="58"/>
      <c r="AA1020" s="58"/>
      <c r="AB1020" s="58"/>
      <c r="AC1020" s="58"/>
      <c r="AD1020" s="58"/>
      <c r="AE1020" s="58"/>
      <c r="AF1020" s="58"/>
      <c r="AG1020" s="58"/>
      <c r="AH1020" s="58"/>
      <c r="AI1020" s="58"/>
      <c r="AJ1020" s="58"/>
      <c r="AK1020" s="58"/>
      <c r="AL1020" s="58"/>
      <c r="AM1020" s="58"/>
      <c r="AN1020" s="58"/>
      <c r="AO1020" s="58"/>
      <c r="AP1020" s="58"/>
      <c r="AQ1020" s="58"/>
      <c r="AR1020" s="58"/>
      <c r="AS1020" s="58"/>
      <c r="AT1020" s="58"/>
      <c r="AU1020" s="58"/>
      <c r="AV1020" s="58"/>
      <c r="AW1020" s="59"/>
      <c r="AX1020" s="59"/>
      <c r="AY1020" s="59"/>
      <c r="AZ1020" s="59"/>
      <c r="BA1020" s="59"/>
      <c r="BB1020" s="59"/>
      <c r="BC1020" s="59"/>
      <c r="BD1020" s="59"/>
      <c r="BE1020" s="59"/>
      <c r="BF1020" s="59"/>
      <c r="BG1020" s="59"/>
      <c r="BH1020" s="59"/>
      <c r="BI1020" s="59"/>
      <c r="BJ1020" s="59"/>
      <c r="BK1020" s="59"/>
      <c r="BL1020" s="59"/>
      <c r="BM1020" s="59"/>
      <c r="BN1020" s="59"/>
      <c r="BO1020" s="59"/>
      <c r="BP1020" s="59"/>
      <c r="BQ1020" s="59"/>
      <c r="BR1020" s="59"/>
      <c r="BS1020" s="59"/>
      <c r="BT1020" s="59"/>
      <c r="BU1020" s="59"/>
      <c r="BV1020" s="59"/>
      <c r="BW1020" s="59"/>
      <c r="BX1020" s="59"/>
      <c r="BY1020" s="59"/>
      <c r="BZ1020" s="59"/>
      <c r="CA1020" s="59"/>
      <c r="CB1020" s="59"/>
      <c r="CC1020" s="59"/>
      <c r="CD1020" s="59"/>
      <c r="CE1020" s="59"/>
      <c r="CF1020" s="59"/>
      <c r="CG1020" s="59"/>
      <c r="CH1020" s="59"/>
      <c r="CI1020" s="59"/>
      <c r="CJ1020" s="59"/>
      <c r="CK1020" s="59"/>
      <c r="CL1020" s="59"/>
      <c r="CM1020" s="59"/>
      <c r="CN1020" s="59"/>
      <c r="CO1020" s="59"/>
      <c r="CP1020" s="59"/>
      <c r="CQ1020" s="59"/>
      <c r="CR1020" s="59"/>
      <c r="CS1020" s="59"/>
      <c r="CT1020" s="59"/>
      <c r="CU1020" s="59"/>
      <c r="CV1020" s="59"/>
      <c r="CW1020" s="59"/>
      <c r="CX1020" s="59"/>
      <c r="CY1020" s="59"/>
      <c r="CZ1020" s="59"/>
      <c r="DA1020" s="59"/>
      <c r="DB1020" s="59"/>
      <c r="DC1020" s="59"/>
      <c r="DD1020" s="59"/>
      <c r="DE1020" s="59"/>
      <c r="DF1020" s="59"/>
      <c r="DG1020" s="59"/>
      <c r="DH1020" s="59"/>
      <c r="DI1020" s="59"/>
      <c r="DJ1020" s="59"/>
      <c r="DK1020" s="59"/>
      <c r="DL1020" s="59"/>
      <c r="DM1020" s="59"/>
      <c r="DN1020" s="59"/>
      <c r="DO1020" s="59"/>
      <c r="DP1020" s="59"/>
    </row>
    <row r="1021" spans="1:121" s="65" customFormat="1" x14ac:dyDescent="0.2">
      <c r="A1021" s="100"/>
      <c r="B1021" s="101"/>
      <c r="C1021" s="101"/>
      <c r="D1021" s="101"/>
      <c r="E1021" s="101"/>
      <c r="F1021" s="101"/>
      <c r="R1021" s="114"/>
      <c r="S1021" s="114"/>
      <c r="T1021" s="113"/>
      <c r="U1021" s="113"/>
      <c r="V1021" s="113"/>
      <c r="W1021" s="113"/>
      <c r="X1021" s="113"/>
      <c r="Y1021" s="113"/>
      <c r="Z1021" s="58"/>
      <c r="AA1021" s="58"/>
      <c r="AB1021" s="58"/>
      <c r="AC1021" s="58"/>
      <c r="AD1021" s="58"/>
      <c r="AE1021" s="58"/>
      <c r="AF1021" s="58"/>
      <c r="AG1021" s="58"/>
      <c r="AH1021" s="58"/>
      <c r="AI1021" s="58"/>
      <c r="AJ1021" s="58"/>
      <c r="AK1021" s="58"/>
      <c r="AL1021" s="58"/>
      <c r="AM1021" s="58"/>
      <c r="AN1021" s="58"/>
      <c r="AO1021" s="58"/>
      <c r="AP1021" s="58"/>
      <c r="AQ1021" s="58"/>
      <c r="AR1021" s="58"/>
      <c r="AS1021" s="58"/>
      <c r="AT1021" s="58"/>
      <c r="AU1021" s="58"/>
      <c r="AV1021" s="58"/>
      <c r="AW1021" s="59"/>
      <c r="AX1021" s="59"/>
      <c r="AY1021" s="59"/>
      <c r="AZ1021" s="59"/>
      <c r="BA1021" s="59"/>
      <c r="BB1021" s="59"/>
      <c r="BC1021" s="59"/>
      <c r="BD1021" s="59"/>
      <c r="BE1021" s="59"/>
      <c r="BF1021" s="59"/>
      <c r="BG1021" s="59"/>
      <c r="BH1021" s="59"/>
      <c r="BI1021" s="59"/>
      <c r="BJ1021" s="59"/>
      <c r="BK1021" s="59"/>
      <c r="BL1021" s="59"/>
      <c r="BM1021" s="59"/>
      <c r="BN1021" s="59"/>
      <c r="BO1021" s="59"/>
      <c r="BP1021" s="59"/>
      <c r="BQ1021" s="59"/>
      <c r="BR1021" s="59"/>
      <c r="BS1021" s="59"/>
      <c r="BT1021" s="59"/>
      <c r="BU1021" s="59"/>
      <c r="BV1021" s="59"/>
      <c r="BW1021" s="59"/>
      <c r="BX1021" s="59"/>
      <c r="BY1021" s="59"/>
      <c r="BZ1021" s="59"/>
      <c r="CA1021" s="59"/>
      <c r="CB1021" s="59"/>
      <c r="CC1021" s="59"/>
      <c r="CD1021" s="59"/>
      <c r="CE1021" s="59"/>
      <c r="CF1021" s="59"/>
      <c r="CG1021" s="59"/>
      <c r="CH1021" s="59"/>
      <c r="CI1021" s="59"/>
      <c r="CJ1021" s="59"/>
      <c r="CK1021" s="59"/>
      <c r="CL1021" s="59"/>
      <c r="CM1021" s="59"/>
      <c r="CN1021" s="59"/>
      <c r="CO1021" s="59"/>
      <c r="CP1021" s="59"/>
      <c r="CQ1021" s="59"/>
      <c r="CR1021" s="59"/>
      <c r="CS1021" s="59"/>
      <c r="CT1021" s="59"/>
      <c r="CU1021" s="59"/>
      <c r="CV1021" s="59"/>
      <c r="CW1021" s="59"/>
      <c r="CX1021" s="59"/>
      <c r="CY1021" s="59"/>
      <c r="CZ1021" s="59"/>
      <c r="DA1021" s="59"/>
      <c r="DB1021" s="59"/>
      <c r="DC1021" s="59"/>
      <c r="DD1021" s="59"/>
      <c r="DE1021" s="59"/>
      <c r="DF1021" s="59"/>
      <c r="DG1021" s="59"/>
      <c r="DH1021" s="59"/>
      <c r="DI1021" s="59"/>
      <c r="DJ1021" s="59"/>
      <c r="DK1021" s="59"/>
      <c r="DL1021" s="59"/>
      <c r="DM1021" s="59"/>
      <c r="DN1021" s="59"/>
      <c r="DO1021" s="59"/>
      <c r="DP1021" s="59"/>
    </row>
    <row r="1022" spans="1:121" s="65" customFormat="1" x14ac:dyDescent="0.2">
      <c r="A1022" s="100"/>
      <c r="B1022" s="101"/>
      <c r="C1022" s="101"/>
      <c r="D1022" s="101"/>
      <c r="E1022" s="101"/>
      <c r="F1022" s="101"/>
      <c r="R1022" s="114"/>
      <c r="S1022" s="114"/>
      <c r="T1022" s="113"/>
      <c r="U1022" s="113"/>
      <c r="V1022" s="113"/>
      <c r="W1022" s="113"/>
      <c r="X1022" s="113"/>
      <c r="Y1022" s="113"/>
      <c r="Z1022" s="58"/>
      <c r="AA1022" s="58"/>
      <c r="AB1022" s="58"/>
      <c r="AC1022" s="58"/>
      <c r="AD1022" s="58"/>
      <c r="AE1022" s="58"/>
      <c r="AF1022" s="58"/>
      <c r="AG1022" s="58"/>
      <c r="AH1022" s="58"/>
      <c r="AI1022" s="58"/>
      <c r="AJ1022" s="58"/>
      <c r="AK1022" s="58"/>
      <c r="AL1022" s="58"/>
      <c r="AM1022" s="58"/>
      <c r="AN1022" s="58"/>
      <c r="AO1022" s="58"/>
      <c r="AP1022" s="58"/>
      <c r="AQ1022" s="58"/>
      <c r="AR1022" s="58"/>
      <c r="AS1022" s="58"/>
      <c r="AT1022" s="58"/>
      <c r="AU1022" s="58"/>
      <c r="AV1022" s="58"/>
      <c r="AW1022" s="59"/>
      <c r="AX1022" s="59"/>
      <c r="AY1022" s="59"/>
      <c r="AZ1022" s="59"/>
      <c r="BA1022" s="59"/>
      <c r="BB1022" s="59"/>
      <c r="BC1022" s="59"/>
      <c r="BD1022" s="59"/>
      <c r="BE1022" s="59"/>
      <c r="BF1022" s="59"/>
      <c r="BG1022" s="59"/>
      <c r="BH1022" s="59"/>
      <c r="BI1022" s="59"/>
      <c r="BJ1022" s="59"/>
      <c r="BK1022" s="59"/>
      <c r="BL1022" s="59"/>
      <c r="BM1022" s="59"/>
      <c r="BN1022" s="59"/>
      <c r="BO1022" s="59"/>
      <c r="BP1022" s="59"/>
      <c r="BQ1022" s="59"/>
      <c r="BR1022" s="59"/>
      <c r="BS1022" s="59"/>
      <c r="BT1022" s="59"/>
      <c r="BU1022" s="59"/>
      <c r="BV1022" s="59"/>
      <c r="BW1022" s="59"/>
      <c r="BX1022" s="59"/>
      <c r="BY1022" s="59"/>
      <c r="BZ1022" s="59"/>
      <c r="CA1022" s="59"/>
      <c r="CB1022" s="59"/>
      <c r="CC1022" s="59"/>
      <c r="CD1022" s="59"/>
      <c r="CE1022" s="59"/>
      <c r="CF1022" s="59"/>
      <c r="CG1022" s="59"/>
      <c r="CH1022" s="59"/>
      <c r="CI1022" s="59"/>
      <c r="CJ1022" s="59"/>
      <c r="CK1022" s="59"/>
      <c r="CL1022" s="59"/>
      <c r="CM1022" s="59"/>
      <c r="CN1022" s="59"/>
      <c r="CO1022" s="59"/>
      <c r="CP1022" s="59"/>
      <c r="CQ1022" s="59"/>
      <c r="CR1022" s="59"/>
      <c r="CS1022" s="59"/>
      <c r="CT1022" s="59"/>
      <c r="CU1022" s="59"/>
      <c r="CV1022" s="59"/>
      <c r="CW1022" s="59"/>
      <c r="CX1022" s="59"/>
      <c r="CY1022" s="59"/>
      <c r="CZ1022" s="59"/>
      <c r="DA1022" s="59"/>
      <c r="DB1022" s="59"/>
      <c r="DC1022" s="59"/>
      <c r="DD1022" s="59"/>
      <c r="DE1022" s="59"/>
      <c r="DF1022" s="59"/>
      <c r="DG1022" s="59"/>
      <c r="DH1022" s="59"/>
      <c r="DI1022" s="59"/>
      <c r="DJ1022" s="59"/>
      <c r="DK1022" s="59"/>
      <c r="DL1022" s="59"/>
      <c r="DM1022" s="59"/>
      <c r="DN1022" s="59"/>
      <c r="DO1022" s="59"/>
      <c r="DP1022" s="59"/>
    </row>
    <row r="1023" spans="1:121" s="65" customFormat="1" x14ac:dyDescent="0.2">
      <c r="A1023" s="100"/>
      <c r="B1023" s="101"/>
      <c r="C1023" s="101"/>
      <c r="D1023" s="101"/>
      <c r="E1023" s="101"/>
      <c r="F1023" s="101"/>
      <c r="R1023" s="114"/>
      <c r="S1023" s="114"/>
      <c r="T1023" s="113"/>
      <c r="U1023" s="113"/>
      <c r="V1023" s="113"/>
      <c r="W1023" s="113"/>
      <c r="X1023" s="113"/>
      <c r="Y1023" s="113"/>
      <c r="Z1023" s="58"/>
      <c r="AA1023" s="58"/>
      <c r="AB1023" s="58"/>
      <c r="AC1023" s="58"/>
      <c r="AD1023" s="58"/>
      <c r="AE1023" s="58"/>
      <c r="AF1023" s="58"/>
      <c r="AG1023" s="58"/>
      <c r="AH1023" s="58"/>
      <c r="AI1023" s="58"/>
      <c r="AJ1023" s="58"/>
      <c r="AK1023" s="58"/>
      <c r="AL1023" s="58"/>
      <c r="AM1023" s="58"/>
      <c r="AN1023" s="58"/>
      <c r="AO1023" s="58"/>
      <c r="AP1023" s="58"/>
      <c r="AQ1023" s="58"/>
      <c r="AR1023" s="58"/>
      <c r="AS1023" s="58"/>
      <c r="AT1023" s="58"/>
      <c r="AU1023" s="58"/>
      <c r="AV1023" s="58"/>
      <c r="AW1023" s="59"/>
      <c r="AX1023" s="59"/>
      <c r="AY1023" s="59"/>
      <c r="AZ1023" s="59"/>
      <c r="BA1023" s="59"/>
      <c r="BB1023" s="59"/>
      <c r="BC1023" s="59"/>
      <c r="BD1023" s="59"/>
      <c r="BE1023" s="59"/>
      <c r="BF1023" s="59"/>
      <c r="BG1023" s="59"/>
      <c r="BH1023" s="59"/>
      <c r="BI1023" s="59"/>
      <c r="BJ1023" s="59"/>
      <c r="BK1023" s="59"/>
      <c r="BL1023" s="59"/>
      <c r="BM1023" s="59"/>
      <c r="BN1023" s="59"/>
      <c r="BO1023" s="59"/>
      <c r="BP1023" s="59"/>
      <c r="BQ1023" s="59"/>
      <c r="BR1023" s="59"/>
      <c r="BS1023" s="59"/>
      <c r="BT1023" s="59"/>
      <c r="BU1023" s="59"/>
      <c r="BV1023" s="59"/>
      <c r="BW1023" s="59"/>
      <c r="BX1023" s="59"/>
      <c r="BY1023" s="59"/>
      <c r="BZ1023" s="59"/>
      <c r="CA1023" s="59"/>
      <c r="CB1023" s="59"/>
      <c r="CC1023" s="59"/>
      <c r="CD1023" s="59"/>
      <c r="CE1023" s="59"/>
      <c r="CF1023" s="59"/>
      <c r="CG1023" s="59"/>
      <c r="CH1023" s="59"/>
      <c r="CI1023" s="59"/>
      <c r="CJ1023" s="59"/>
      <c r="CK1023" s="59"/>
      <c r="CL1023" s="59"/>
      <c r="CM1023" s="59"/>
      <c r="CN1023" s="59"/>
      <c r="CO1023" s="59"/>
      <c r="CP1023" s="59"/>
      <c r="CQ1023" s="59"/>
      <c r="CR1023" s="59"/>
      <c r="CS1023" s="59"/>
      <c r="CT1023" s="59"/>
      <c r="CU1023" s="59"/>
      <c r="CV1023" s="59"/>
      <c r="CW1023" s="59"/>
      <c r="CX1023" s="59"/>
      <c r="CY1023" s="59"/>
      <c r="CZ1023" s="59"/>
      <c r="DA1023" s="59"/>
      <c r="DB1023" s="59"/>
      <c r="DC1023" s="59"/>
      <c r="DD1023" s="59"/>
      <c r="DE1023" s="59"/>
      <c r="DF1023" s="59"/>
      <c r="DG1023" s="59"/>
      <c r="DH1023" s="59"/>
      <c r="DI1023" s="59"/>
      <c r="DJ1023" s="59"/>
      <c r="DK1023" s="59"/>
      <c r="DL1023" s="59"/>
      <c r="DM1023" s="59"/>
      <c r="DN1023" s="59"/>
      <c r="DO1023" s="59"/>
      <c r="DP1023" s="59"/>
    </row>
    <row r="1024" spans="1:121" s="65" customFormat="1" x14ac:dyDescent="0.2">
      <c r="A1024" s="100"/>
      <c r="B1024" s="101"/>
      <c r="C1024" s="101"/>
      <c r="D1024" s="101"/>
      <c r="E1024" s="101"/>
      <c r="F1024" s="101"/>
      <c r="R1024" s="114"/>
      <c r="S1024" s="114"/>
      <c r="T1024" s="113"/>
      <c r="U1024" s="113"/>
      <c r="V1024" s="113"/>
      <c r="W1024" s="113"/>
      <c r="X1024" s="113"/>
      <c r="Y1024" s="113"/>
      <c r="Z1024" s="58"/>
      <c r="AA1024" s="58"/>
      <c r="AB1024" s="58"/>
      <c r="AC1024" s="58"/>
      <c r="AD1024" s="58"/>
      <c r="AE1024" s="58"/>
      <c r="AF1024" s="58"/>
      <c r="AG1024" s="58"/>
      <c r="AH1024" s="58"/>
      <c r="AI1024" s="58"/>
      <c r="AJ1024" s="58"/>
      <c r="AK1024" s="58"/>
      <c r="AL1024" s="58"/>
      <c r="AM1024" s="58"/>
      <c r="AN1024" s="58"/>
      <c r="AO1024" s="58"/>
      <c r="AP1024" s="58"/>
      <c r="AQ1024" s="58"/>
      <c r="AR1024" s="58"/>
      <c r="AS1024" s="58"/>
      <c r="AT1024" s="58"/>
      <c r="AU1024" s="58"/>
      <c r="AV1024" s="58"/>
      <c r="AW1024" s="59"/>
      <c r="AX1024" s="59"/>
      <c r="AY1024" s="59"/>
      <c r="AZ1024" s="59"/>
      <c r="BA1024" s="59"/>
      <c r="BB1024" s="59"/>
      <c r="BC1024" s="59"/>
      <c r="BD1024" s="59"/>
      <c r="BE1024" s="59"/>
      <c r="BF1024" s="59"/>
      <c r="BG1024" s="59"/>
      <c r="BH1024" s="59"/>
      <c r="BI1024" s="59"/>
      <c r="BJ1024" s="59"/>
      <c r="BK1024" s="59"/>
      <c r="BL1024" s="59"/>
      <c r="BM1024" s="59"/>
      <c r="BN1024" s="59"/>
      <c r="BO1024" s="59"/>
      <c r="BP1024" s="59"/>
      <c r="BQ1024" s="59"/>
      <c r="BR1024" s="59"/>
      <c r="BS1024" s="59"/>
      <c r="BT1024" s="59"/>
      <c r="BU1024" s="59"/>
      <c r="BV1024" s="59"/>
      <c r="BW1024" s="59"/>
      <c r="BX1024" s="59"/>
      <c r="BY1024" s="59"/>
      <c r="BZ1024" s="59"/>
      <c r="CA1024" s="59"/>
      <c r="CB1024" s="59"/>
      <c r="CC1024" s="59"/>
      <c r="CD1024" s="59"/>
      <c r="CE1024" s="59"/>
      <c r="CF1024" s="59"/>
      <c r="CG1024" s="59"/>
      <c r="CH1024" s="59"/>
      <c r="CI1024" s="59"/>
      <c r="CJ1024" s="59"/>
      <c r="CK1024" s="59"/>
      <c r="CL1024" s="59"/>
      <c r="CM1024" s="59"/>
      <c r="CN1024" s="59"/>
      <c r="CO1024" s="59"/>
      <c r="CP1024" s="59"/>
      <c r="CQ1024" s="59"/>
      <c r="CR1024" s="59"/>
      <c r="CS1024" s="59"/>
      <c r="CT1024" s="59"/>
      <c r="CU1024" s="59"/>
      <c r="CV1024" s="59"/>
      <c r="CW1024" s="59"/>
      <c r="CX1024" s="59"/>
      <c r="CY1024" s="59"/>
      <c r="CZ1024" s="59"/>
      <c r="DA1024" s="59"/>
      <c r="DB1024" s="59"/>
      <c r="DC1024" s="59"/>
      <c r="DD1024" s="59"/>
      <c r="DE1024" s="59"/>
      <c r="DF1024" s="59"/>
      <c r="DG1024" s="59"/>
      <c r="DH1024" s="59"/>
      <c r="DI1024" s="59"/>
      <c r="DJ1024" s="59"/>
      <c r="DK1024" s="59"/>
      <c r="DL1024" s="59"/>
      <c r="DM1024" s="59"/>
      <c r="DN1024" s="59"/>
      <c r="DO1024" s="59"/>
      <c r="DP1024" s="59"/>
    </row>
    <row r="1025" spans="1:120" s="65" customFormat="1" x14ac:dyDescent="0.2">
      <c r="A1025" s="100"/>
      <c r="B1025" s="101"/>
      <c r="C1025" s="101"/>
      <c r="D1025" s="101"/>
      <c r="E1025" s="101"/>
      <c r="F1025" s="101"/>
      <c r="R1025" s="114"/>
      <c r="S1025" s="114"/>
      <c r="T1025" s="113"/>
      <c r="U1025" s="113"/>
      <c r="V1025" s="113"/>
      <c r="W1025" s="113"/>
      <c r="X1025" s="113"/>
      <c r="Y1025" s="113"/>
      <c r="Z1025" s="58"/>
      <c r="AA1025" s="58"/>
      <c r="AB1025" s="58"/>
      <c r="AC1025" s="58"/>
      <c r="AD1025" s="58"/>
      <c r="AE1025" s="58"/>
      <c r="AF1025" s="58"/>
      <c r="AG1025" s="58"/>
      <c r="AH1025" s="58"/>
      <c r="AI1025" s="58"/>
      <c r="AJ1025" s="58"/>
      <c r="AK1025" s="58"/>
      <c r="AL1025" s="58"/>
      <c r="AM1025" s="58"/>
      <c r="AN1025" s="58"/>
      <c r="AO1025" s="58"/>
      <c r="AP1025" s="58"/>
      <c r="AQ1025" s="58"/>
      <c r="AR1025" s="58"/>
      <c r="AS1025" s="58"/>
      <c r="AT1025" s="58"/>
      <c r="AU1025" s="58"/>
      <c r="AV1025" s="58"/>
      <c r="AW1025" s="59"/>
      <c r="AX1025" s="59"/>
      <c r="AY1025" s="59"/>
      <c r="AZ1025" s="59"/>
      <c r="BA1025" s="59"/>
      <c r="BB1025" s="59"/>
      <c r="BC1025" s="59"/>
      <c r="BD1025" s="59"/>
      <c r="BE1025" s="59"/>
      <c r="BF1025" s="59"/>
      <c r="BG1025" s="59"/>
      <c r="BH1025" s="59"/>
      <c r="BI1025" s="59"/>
      <c r="BJ1025" s="59"/>
      <c r="BK1025" s="59"/>
      <c r="BL1025" s="59"/>
      <c r="BM1025" s="59"/>
      <c r="BN1025" s="59"/>
      <c r="BO1025" s="59"/>
      <c r="BP1025" s="59"/>
      <c r="BQ1025" s="59"/>
      <c r="BR1025" s="59"/>
      <c r="BS1025" s="59"/>
      <c r="BT1025" s="59"/>
      <c r="BU1025" s="59"/>
      <c r="BV1025" s="59"/>
      <c r="BW1025" s="59"/>
      <c r="BX1025" s="59"/>
      <c r="BY1025" s="59"/>
      <c r="BZ1025" s="59"/>
      <c r="CA1025" s="59"/>
      <c r="CB1025" s="59"/>
      <c r="CC1025" s="59"/>
      <c r="CD1025" s="59"/>
      <c r="CE1025" s="59"/>
      <c r="CF1025" s="59"/>
      <c r="CG1025" s="59"/>
      <c r="CH1025" s="59"/>
      <c r="CI1025" s="59"/>
      <c r="CJ1025" s="59"/>
      <c r="CK1025" s="59"/>
      <c r="CL1025" s="59"/>
      <c r="CM1025" s="59"/>
      <c r="CN1025" s="59"/>
      <c r="CO1025" s="59"/>
      <c r="CP1025" s="59"/>
      <c r="CQ1025" s="59"/>
      <c r="CR1025" s="59"/>
      <c r="CS1025" s="59"/>
      <c r="CT1025" s="59"/>
      <c r="CU1025" s="59"/>
      <c r="CV1025" s="59"/>
      <c r="CW1025" s="59"/>
      <c r="CX1025" s="59"/>
      <c r="CY1025" s="59"/>
      <c r="CZ1025" s="59"/>
      <c r="DA1025" s="59"/>
      <c r="DB1025" s="59"/>
      <c r="DC1025" s="59"/>
      <c r="DD1025" s="59"/>
      <c r="DE1025" s="59"/>
      <c r="DF1025" s="59"/>
      <c r="DG1025" s="59"/>
      <c r="DH1025" s="59"/>
      <c r="DI1025" s="59"/>
      <c r="DJ1025" s="59"/>
      <c r="DK1025" s="59"/>
      <c r="DL1025" s="59"/>
      <c r="DM1025" s="59"/>
      <c r="DN1025" s="59"/>
      <c r="DO1025" s="59"/>
      <c r="DP1025" s="59"/>
    </row>
    <row r="1026" spans="1:120" s="65" customFormat="1" x14ac:dyDescent="0.2">
      <c r="A1026" s="100"/>
      <c r="B1026" s="101"/>
      <c r="C1026" s="101"/>
      <c r="D1026" s="101"/>
      <c r="E1026" s="101"/>
      <c r="F1026" s="101"/>
      <c r="R1026" s="114"/>
      <c r="S1026" s="114"/>
      <c r="T1026" s="113"/>
      <c r="U1026" s="113"/>
      <c r="V1026" s="113"/>
      <c r="W1026" s="113"/>
      <c r="X1026" s="113"/>
      <c r="Y1026" s="113"/>
      <c r="Z1026" s="58"/>
      <c r="AA1026" s="58"/>
      <c r="AB1026" s="58"/>
      <c r="AC1026" s="58"/>
      <c r="AD1026" s="58"/>
      <c r="AE1026" s="58"/>
      <c r="AF1026" s="58"/>
      <c r="AG1026" s="58"/>
      <c r="AH1026" s="58"/>
      <c r="AI1026" s="58"/>
      <c r="AJ1026" s="58"/>
      <c r="AK1026" s="58"/>
      <c r="AL1026" s="58"/>
      <c r="AM1026" s="58"/>
      <c r="AN1026" s="58"/>
      <c r="AO1026" s="58"/>
      <c r="AP1026" s="58"/>
      <c r="AQ1026" s="58"/>
      <c r="AR1026" s="58"/>
      <c r="AS1026" s="58"/>
      <c r="AT1026" s="58"/>
      <c r="AU1026" s="58"/>
      <c r="AV1026" s="58"/>
      <c r="AW1026" s="59"/>
      <c r="AX1026" s="59"/>
      <c r="AY1026" s="59"/>
      <c r="AZ1026" s="59"/>
      <c r="BA1026" s="59"/>
      <c r="BB1026" s="59"/>
      <c r="BC1026" s="59"/>
      <c r="BD1026" s="59"/>
      <c r="BE1026" s="59"/>
      <c r="BF1026" s="59"/>
      <c r="BG1026" s="59"/>
      <c r="BH1026" s="59"/>
      <c r="BI1026" s="59"/>
      <c r="BJ1026" s="59"/>
      <c r="BK1026" s="59"/>
      <c r="BL1026" s="59"/>
      <c r="BM1026" s="59"/>
      <c r="BN1026" s="59"/>
      <c r="BO1026" s="59"/>
      <c r="BP1026" s="59"/>
      <c r="BQ1026" s="59"/>
      <c r="BR1026" s="59"/>
      <c r="BS1026" s="59"/>
      <c r="BT1026" s="59"/>
      <c r="BU1026" s="59"/>
      <c r="BV1026" s="59"/>
      <c r="BW1026" s="59"/>
      <c r="BX1026" s="59"/>
      <c r="BY1026" s="59"/>
      <c r="BZ1026" s="59"/>
      <c r="CA1026" s="59"/>
      <c r="CB1026" s="59"/>
      <c r="CC1026" s="59"/>
      <c r="CD1026" s="59"/>
      <c r="CE1026" s="59"/>
      <c r="CF1026" s="59"/>
      <c r="CG1026" s="59"/>
      <c r="CH1026" s="59"/>
      <c r="CI1026" s="59"/>
      <c r="CJ1026" s="59"/>
      <c r="CK1026" s="59"/>
      <c r="CL1026" s="59"/>
      <c r="CM1026" s="59"/>
      <c r="CN1026" s="59"/>
      <c r="CO1026" s="59"/>
      <c r="CP1026" s="59"/>
      <c r="CQ1026" s="59"/>
      <c r="CR1026" s="59"/>
      <c r="CS1026" s="59"/>
      <c r="CT1026" s="59"/>
      <c r="CU1026" s="59"/>
      <c r="CV1026" s="59"/>
      <c r="CW1026" s="59"/>
      <c r="CX1026" s="59"/>
      <c r="CY1026" s="59"/>
      <c r="CZ1026" s="59"/>
      <c r="DA1026" s="59"/>
      <c r="DB1026" s="59"/>
      <c r="DC1026" s="59"/>
      <c r="DD1026" s="59"/>
      <c r="DE1026" s="59"/>
      <c r="DF1026" s="59"/>
      <c r="DG1026" s="59"/>
      <c r="DH1026" s="59"/>
      <c r="DI1026" s="59"/>
      <c r="DJ1026" s="59"/>
      <c r="DK1026" s="59"/>
      <c r="DL1026" s="59"/>
      <c r="DM1026" s="59"/>
      <c r="DN1026" s="59"/>
      <c r="DO1026" s="59"/>
      <c r="DP1026" s="59"/>
    </row>
    <row r="1027" spans="1:120" s="65" customFormat="1" x14ac:dyDescent="0.2">
      <c r="A1027" s="100"/>
      <c r="B1027" s="101"/>
      <c r="C1027" s="101"/>
      <c r="D1027" s="101"/>
      <c r="E1027" s="101"/>
      <c r="F1027" s="101"/>
      <c r="R1027" s="114"/>
      <c r="S1027" s="114"/>
      <c r="T1027" s="113"/>
      <c r="U1027" s="113"/>
      <c r="V1027" s="113"/>
      <c r="W1027" s="113"/>
      <c r="X1027" s="113"/>
      <c r="Y1027" s="113"/>
      <c r="Z1027" s="58"/>
      <c r="AA1027" s="58"/>
      <c r="AB1027" s="58"/>
      <c r="AC1027" s="58"/>
      <c r="AD1027" s="58"/>
      <c r="AE1027" s="58"/>
      <c r="AF1027" s="58"/>
      <c r="AG1027" s="58"/>
      <c r="AH1027" s="58"/>
      <c r="AI1027" s="58"/>
      <c r="AJ1027" s="58"/>
      <c r="AK1027" s="58"/>
      <c r="AL1027" s="58"/>
      <c r="AM1027" s="58"/>
      <c r="AN1027" s="58"/>
      <c r="AO1027" s="58"/>
      <c r="AP1027" s="58"/>
      <c r="AQ1027" s="58"/>
      <c r="AR1027" s="58"/>
      <c r="AS1027" s="58"/>
      <c r="AT1027" s="58"/>
      <c r="AU1027" s="58"/>
      <c r="AV1027" s="58"/>
      <c r="AW1027" s="59"/>
      <c r="AX1027" s="59"/>
      <c r="AY1027" s="59"/>
      <c r="AZ1027" s="59"/>
      <c r="BA1027" s="59"/>
      <c r="BB1027" s="59"/>
      <c r="BC1027" s="59"/>
      <c r="BD1027" s="59"/>
      <c r="BE1027" s="59"/>
      <c r="BF1027" s="59"/>
      <c r="BG1027" s="59"/>
      <c r="BH1027" s="59"/>
      <c r="BI1027" s="59"/>
      <c r="BJ1027" s="59"/>
      <c r="BK1027" s="59"/>
      <c r="BL1027" s="59"/>
      <c r="BM1027" s="59"/>
      <c r="BN1027" s="59"/>
      <c r="BO1027" s="59"/>
      <c r="BP1027" s="59"/>
      <c r="BQ1027" s="59"/>
      <c r="BR1027" s="59"/>
      <c r="BS1027" s="59"/>
      <c r="BT1027" s="59"/>
      <c r="BU1027" s="59"/>
      <c r="BV1027" s="59"/>
      <c r="BW1027" s="59"/>
      <c r="BX1027" s="59"/>
      <c r="BY1027" s="59"/>
      <c r="BZ1027" s="59"/>
      <c r="CA1027" s="59"/>
      <c r="CB1027" s="59"/>
      <c r="CC1027" s="59"/>
      <c r="CD1027" s="59"/>
      <c r="CE1027" s="59"/>
      <c r="CF1027" s="59"/>
      <c r="CG1027" s="59"/>
      <c r="CH1027" s="59"/>
      <c r="CI1027" s="59"/>
      <c r="CJ1027" s="59"/>
      <c r="CK1027" s="59"/>
      <c r="CL1027" s="59"/>
      <c r="CM1027" s="59"/>
      <c r="CN1027" s="59"/>
      <c r="CO1027" s="59"/>
      <c r="CP1027" s="59"/>
      <c r="CQ1027" s="59"/>
      <c r="CR1027" s="59"/>
      <c r="CS1027" s="59"/>
      <c r="CT1027" s="59"/>
      <c r="CU1027" s="59"/>
      <c r="CV1027" s="59"/>
      <c r="CW1027" s="59"/>
      <c r="CX1027" s="59"/>
      <c r="CY1027" s="59"/>
      <c r="CZ1027" s="59"/>
      <c r="DA1027" s="59"/>
      <c r="DB1027" s="59"/>
      <c r="DC1027" s="59"/>
      <c r="DD1027" s="59"/>
      <c r="DE1027" s="59"/>
      <c r="DF1027" s="59"/>
      <c r="DG1027" s="59"/>
      <c r="DH1027" s="59"/>
      <c r="DI1027" s="59"/>
      <c r="DJ1027" s="59"/>
      <c r="DK1027" s="59"/>
      <c r="DL1027" s="59"/>
      <c r="DM1027" s="59"/>
      <c r="DN1027" s="59"/>
      <c r="DO1027" s="59"/>
      <c r="DP1027" s="59"/>
    </row>
    <row r="1028" spans="1:120" s="65" customFormat="1" x14ac:dyDescent="0.2">
      <c r="A1028" s="100"/>
      <c r="B1028" s="101"/>
      <c r="C1028" s="101"/>
      <c r="D1028" s="101"/>
      <c r="E1028" s="101"/>
      <c r="F1028" s="101"/>
      <c r="R1028" s="114"/>
      <c r="S1028" s="114"/>
      <c r="T1028" s="113"/>
      <c r="U1028" s="113"/>
      <c r="V1028" s="113"/>
      <c r="W1028" s="113"/>
      <c r="X1028" s="113"/>
      <c r="Y1028" s="113"/>
      <c r="Z1028" s="58"/>
      <c r="AA1028" s="58"/>
      <c r="AB1028" s="58"/>
      <c r="AC1028" s="58"/>
      <c r="AD1028" s="58"/>
      <c r="AE1028" s="58"/>
      <c r="AF1028" s="58"/>
      <c r="AG1028" s="58"/>
      <c r="AH1028" s="58"/>
      <c r="AI1028" s="58"/>
      <c r="AJ1028" s="58"/>
      <c r="AK1028" s="58"/>
      <c r="AL1028" s="58"/>
      <c r="AM1028" s="58"/>
      <c r="AN1028" s="58"/>
      <c r="AO1028" s="58"/>
      <c r="AP1028" s="58"/>
      <c r="AQ1028" s="58"/>
      <c r="AR1028" s="58"/>
      <c r="AS1028" s="58"/>
      <c r="AT1028" s="58"/>
      <c r="AU1028" s="58"/>
      <c r="AV1028" s="58"/>
      <c r="AW1028" s="59"/>
      <c r="AX1028" s="59"/>
      <c r="AY1028" s="59"/>
      <c r="AZ1028" s="59"/>
      <c r="BA1028" s="59"/>
      <c r="BB1028" s="59"/>
      <c r="BC1028" s="59"/>
      <c r="BD1028" s="59"/>
      <c r="BE1028" s="59"/>
      <c r="BF1028" s="59"/>
      <c r="BG1028" s="59"/>
      <c r="BH1028" s="59"/>
      <c r="BI1028" s="59"/>
      <c r="BJ1028" s="59"/>
      <c r="BK1028" s="59"/>
      <c r="BL1028" s="59"/>
      <c r="BM1028" s="59"/>
      <c r="BN1028" s="59"/>
      <c r="BO1028" s="59"/>
      <c r="BP1028" s="59"/>
      <c r="BQ1028" s="59"/>
      <c r="BR1028" s="59"/>
      <c r="BS1028" s="59"/>
      <c r="BT1028" s="59"/>
      <c r="BU1028" s="59"/>
      <c r="BV1028" s="59"/>
      <c r="BW1028" s="59"/>
      <c r="BX1028" s="59"/>
      <c r="BY1028" s="59"/>
      <c r="BZ1028" s="59"/>
      <c r="CA1028" s="59"/>
      <c r="CB1028" s="59"/>
      <c r="CC1028" s="59"/>
      <c r="CD1028" s="59"/>
      <c r="CE1028" s="59"/>
      <c r="CF1028" s="59"/>
      <c r="CG1028" s="59"/>
      <c r="CH1028" s="59"/>
      <c r="CI1028" s="59"/>
      <c r="CJ1028" s="59"/>
      <c r="CK1028" s="59"/>
      <c r="CL1028" s="59"/>
      <c r="CM1028" s="59"/>
      <c r="CN1028" s="59"/>
      <c r="CO1028" s="59"/>
      <c r="CP1028" s="59"/>
      <c r="CQ1028" s="59"/>
      <c r="CR1028" s="59"/>
      <c r="CS1028" s="59"/>
      <c r="CT1028" s="59"/>
      <c r="CU1028" s="59"/>
      <c r="CV1028" s="59"/>
      <c r="CW1028" s="59"/>
      <c r="CX1028" s="59"/>
      <c r="CY1028" s="59"/>
      <c r="CZ1028" s="59"/>
      <c r="DA1028" s="59"/>
      <c r="DB1028" s="59"/>
      <c r="DC1028" s="59"/>
      <c r="DD1028" s="59"/>
      <c r="DE1028" s="59"/>
      <c r="DF1028" s="59"/>
      <c r="DG1028" s="59"/>
      <c r="DH1028" s="59"/>
      <c r="DI1028" s="59"/>
      <c r="DJ1028" s="59"/>
      <c r="DK1028" s="59"/>
      <c r="DL1028" s="59"/>
      <c r="DM1028" s="59"/>
      <c r="DN1028" s="59"/>
      <c r="DO1028" s="59"/>
      <c r="DP1028" s="59"/>
    </row>
    <row r="1029" spans="1:120" s="65" customFormat="1" x14ac:dyDescent="0.2">
      <c r="A1029" s="100"/>
      <c r="B1029" s="101"/>
      <c r="C1029" s="101"/>
      <c r="D1029" s="101"/>
      <c r="E1029" s="101"/>
      <c r="F1029" s="101"/>
      <c r="R1029" s="114"/>
      <c r="S1029" s="114"/>
      <c r="T1029" s="113"/>
      <c r="U1029" s="113"/>
      <c r="V1029" s="113"/>
      <c r="W1029" s="113"/>
      <c r="X1029" s="113"/>
      <c r="Y1029" s="113"/>
      <c r="Z1029" s="58"/>
      <c r="AA1029" s="58"/>
      <c r="AB1029" s="58"/>
      <c r="AC1029" s="58"/>
      <c r="AD1029" s="58"/>
      <c r="AE1029" s="58"/>
      <c r="AF1029" s="58"/>
      <c r="AG1029" s="58"/>
      <c r="AH1029" s="58"/>
      <c r="AI1029" s="58"/>
      <c r="AJ1029" s="58"/>
      <c r="AK1029" s="58"/>
      <c r="AL1029" s="58"/>
      <c r="AM1029" s="58"/>
      <c r="AN1029" s="58"/>
      <c r="AO1029" s="58"/>
      <c r="AP1029" s="58"/>
      <c r="AQ1029" s="58"/>
      <c r="AR1029" s="58"/>
      <c r="AS1029" s="58"/>
      <c r="AT1029" s="58"/>
      <c r="AU1029" s="58"/>
      <c r="AV1029" s="58"/>
      <c r="AW1029" s="59"/>
      <c r="AX1029" s="59"/>
      <c r="AY1029" s="59"/>
      <c r="AZ1029" s="59"/>
      <c r="BA1029" s="59"/>
      <c r="BB1029" s="59"/>
      <c r="BC1029" s="59"/>
      <c r="BD1029" s="59"/>
      <c r="BE1029" s="59"/>
      <c r="BF1029" s="59"/>
      <c r="BG1029" s="59"/>
      <c r="BH1029" s="59"/>
      <c r="BI1029" s="59"/>
      <c r="BJ1029" s="59"/>
      <c r="BK1029" s="59"/>
      <c r="BL1029" s="59"/>
      <c r="BM1029" s="59"/>
      <c r="BN1029" s="59"/>
      <c r="BO1029" s="59"/>
      <c r="BP1029" s="59"/>
      <c r="BQ1029" s="59"/>
      <c r="BR1029" s="59"/>
      <c r="BS1029" s="59"/>
      <c r="BT1029" s="59"/>
      <c r="BU1029" s="59"/>
      <c r="BV1029" s="59"/>
      <c r="BW1029" s="59"/>
      <c r="BX1029" s="59"/>
      <c r="BY1029" s="59"/>
      <c r="BZ1029" s="59"/>
      <c r="CA1029" s="59"/>
      <c r="CB1029" s="59"/>
      <c r="CC1029" s="59"/>
      <c r="CD1029" s="59"/>
      <c r="CE1029" s="59"/>
      <c r="CF1029" s="59"/>
      <c r="CG1029" s="59"/>
      <c r="CH1029" s="59"/>
      <c r="CI1029" s="59"/>
      <c r="CJ1029" s="59"/>
      <c r="CK1029" s="59"/>
      <c r="CL1029" s="59"/>
      <c r="CM1029" s="59"/>
      <c r="CN1029" s="59"/>
      <c r="CO1029" s="59"/>
      <c r="CP1029" s="59"/>
      <c r="CQ1029" s="59"/>
      <c r="CR1029" s="59"/>
      <c r="CS1029" s="59"/>
      <c r="CT1029" s="59"/>
      <c r="CU1029" s="59"/>
      <c r="CV1029" s="59"/>
      <c r="CW1029" s="59"/>
      <c r="CX1029" s="59"/>
      <c r="CY1029" s="59"/>
      <c r="CZ1029" s="59"/>
      <c r="DA1029" s="59"/>
      <c r="DB1029" s="59"/>
      <c r="DC1029" s="59"/>
      <c r="DD1029" s="59"/>
      <c r="DE1029" s="59"/>
      <c r="DF1029" s="59"/>
      <c r="DG1029" s="59"/>
      <c r="DH1029" s="59"/>
      <c r="DI1029" s="59"/>
      <c r="DJ1029" s="59"/>
      <c r="DK1029" s="59"/>
      <c r="DL1029" s="59"/>
      <c r="DM1029" s="59"/>
      <c r="DN1029" s="59"/>
      <c r="DO1029" s="59"/>
      <c r="DP1029" s="59"/>
    </row>
  </sheetData>
  <sheetProtection sheet="1" objects="1" scenarios="1" formatCells="0"/>
  <mergeCells count="26">
    <mergeCell ref="G7:R8"/>
    <mergeCell ref="M18:R19"/>
    <mergeCell ref="G30:G35"/>
    <mergeCell ref="G36:G41"/>
    <mergeCell ref="P24:Q24"/>
    <mergeCell ref="N25:O25"/>
    <mergeCell ref="P25:Q25"/>
    <mergeCell ref="N26:O26"/>
    <mergeCell ref="P26:Q26"/>
    <mergeCell ref="R26:U27"/>
    <mergeCell ref="N27:O27"/>
    <mergeCell ref="P27:Q27"/>
    <mergeCell ref="G12:G17"/>
    <mergeCell ref="G18:G23"/>
    <mergeCell ref="N21:Q22"/>
    <mergeCell ref="R21:U22"/>
    <mergeCell ref="N23:O23"/>
    <mergeCell ref="P23:Q23"/>
    <mergeCell ref="R23:U25"/>
    <mergeCell ref="G24:G29"/>
    <mergeCell ref="N24:O24"/>
    <mergeCell ref="B3:E5"/>
    <mergeCell ref="T3:T4"/>
    <mergeCell ref="U3:V3"/>
    <mergeCell ref="X3:Y3"/>
    <mergeCell ref="E2:R2"/>
  </mergeCells>
  <conditionalFormatting sqref="M12">
    <cfRule type="expression" dxfId="89" priority="2" stopIfTrue="1">
      <formula>$C$10=0</formula>
    </cfRule>
  </conditionalFormatting>
  <conditionalFormatting sqref="AC1">
    <cfRule type="expression" dxfId="88" priority="1" stopIfTrue="1">
      <formula>$C$10=0</formula>
    </cfRule>
  </conditionalFormatting>
  <hyperlinks>
    <hyperlink ref="B1" location="Начало!A1" display="Начало"/>
    <hyperlink ref="B2" location="Experiment!A1" display="Експеримент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644"/>
  <sheetViews>
    <sheetView zoomScale="69" zoomScaleNormal="69" workbookViewId="0">
      <selection activeCell="F5" sqref="F5"/>
    </sheetView>
  </sheetViews>
  <sheetFormatPr defaultRowHeight="15" x14ac:dyDescent="0.25"/>
  <cols>
    <col min="1" max="1" width="2.140625" style="354" customWidth="1"/>
    <col min="2" max="2" width="4.5703125" style="354" customWidth="1"/>
    <col min="3" max="3" width="15.7109375" customWidth="1"/>
    <col min="4" max="4" width="17.140625" customWidth="1"/>
    <col min="5" max="5" width="15" style="523" customWidth="1"/>
    <col min="6" max="6" width="12.85546875" style="354" customWidth="1"/>
    <col min="7" max="7" width="11.5703125" style="354" customWidth="1"/>
    <col min="8" max="8" width="2.7109375" style="372" customWidth="1"/>
    <col min="9" max="9" width="23.5703125" style="372" customWidth="1"/>
    <col min="10" max="10" width="11.5703125" customWidth="1"/>
    <col min="11" max="11" width="12.42578125" style="354" customWidth="1"/>
    <col min="12" max="12" width="10.140625" style="354" customWidth="1"/>
    <col min="13" max="16" width="10.42578125" style="354" customWidth="1"/>
    <col min="17" max="17" width="10.28515625" style="490" customWidth="1"/>
    <col min="18" max="20" width="12.28515625" style="495" customWidth="1"/>
    <col min="21" max="21" width="7.28515625" style="495" customWidth="1"/>
    <col min="22" max="22" width="7.28515625" style="354" customWidth="1"/>
    <col min="23" max="23" width="12.28515625" style="354" customWidth="1"/>
    <col min="24" max="24" width="9.140625" style="354"/>
    <col min="25" max="25" width="7.28515625" style="1" customWidth="1"/>
    <col min="26" max="29" width="9.140625" style="1"/>
    <col min="30" max="33" width="9.140625" style="491"/>
    <col min="34" max="34" width="5.42578125" style="491" customWidth="1"/>
    <col min="35" max="36" width="9.140625" style="491"/>
    <col min="37" max="42" width="9.140625" style="504"/>
    <col min="43" max="43" width="9.140625" style="360"/>
    <col min="44" max="45" width="8.140625" style="360" customWidth="1"/>
    <col min="46" max="52" width="9.140625" style="360"/>
    <col min="53" max="53" width="14.85546875" style="360" customWidth="1"/>
    <col min="54" max="59" width="9.140625" style="360"/>
    <col min="60" max="60" width="3.140625" style="360" customWidth="1"/>
    <col min="61" max="69" width="9.140625" style="360"/>
    <col min="70" max="70" width="13.5703125" style="360" bestFit="1" customWidth="1"/>
    <col min="71" max="90" width="9.140625" style="360"/>
    <col min="91" max="103" width="9.140625" style="475"/>
    <col min="104" max="264" width="9.140625" style="383"/>
    <col min="265" max="265" width="2.140625" style="383" customWidth="1"/>
    <col min="266" max="266" width="4.5703125" style="383" customWidth="1"/>
    <col min="267" max="268" width="8.140625" style="383" customWidth="1"/>
    <col min="269" max="270" width="9.28515625" style="383" customWidth="1"/>
    <col min="271" max="271" width="13.5703125" style="383" customWidth="1"/>
    <col min="272" max="272" width="3.140625" style="383" customWidth="1"/>
    <col min="273" max="273" width="12.42578125" style="383" customWidth="1"/>
    <col min="274" max="274" width="7.28515625" style="383" customWidth="1"/>
    <col min="275" max="275" width="9.7109375" style="383" customWidth="1"/>
    <col min="276" max="277" width="12.85546875" style="383" customWidth="1"/>
    <col min="278" max="278" width="10" style="383" customWidth="1"/>
    <col min="279" max="279" width="16" style="383" customWidth="1"/>
    <col min="280" max="280" width="18.85546875" style="383" customWidth="1"/>
    <col min="281" max="281" width="16" style="383" customWidth="1"/>
    <col min="282" max="282" width="19.42578125" style="383" customWidth="1"/>
    <col min="283" max="285" width="7.28515625" style="383" customWidth="1"/>
    <col min="286" max="520" width="9.140625" style="383"/>
    <col min="521" max="521" width="2.140625" style="383" customWidth="1"/>
    <col min="522" max="522" width="4.5703125" style="383" customWidth="1"/>
    <col min="523" max="524" width="8.140625" style="383" customWidth="1"/>
    <col min="525" max="526" width="9.28515625" style="383" customWidth="1"/>
    <col min="527" max="527" width="13.5703125" style="383" customWidth="1"/>
    <col min="528" max="528" width="3.140625" style="383" customWidth="1"/>
    <col min="529" max="529" width="12.42578125" style="383" customWidth="1"/>
    <col min="530" max="530" width="7.28515625" style="383" customWidth="1"/>
    <col min="531" max="531" width="9.7109375" style="383" customWidth="1"/>
    <col min="532" max="533" width="12.85546875" style="383" customWidth="1"/>
    <col min="534" max="534" width="10" style="383" customWidth="1"/>
    <col min="535" max="535" width="16" style="383" customWidth="1"/>
    <col min="536" max="536" width="18.85546875" style="383" customWidth="1"/>
    <col min="537" max="537" width="16" style="383" customWidth="1"/>
    <col min="538" max="538" width="19.42578125" style="383" customWidth="1"/>
    <col min="539" max="541" width="7.28515625" style="383" customWidth="1"/>
    <col min="542" max="776" width="9.140625" style="383"/>
    <col min="777" max="777" width="2.140625" style="383" customWidth="1"/>
    <col min="778" max="778" width="4.5703125" style="383" customWidth="1"/>
    <col min="779" max="780" width="8.140625" style="383" customWidth="1"/>
    <col min="781" max="782" width="9.28515625" style="383" customWidth="1"/>
    <col min="783" max="783" width="13.5703125" style="383" customWidth="1"/>
    <col min="784" max="784" width="3.140625" style="383" customWidth="1"/>
    <col min="785" max="785" width="12.42578125" style="383" customWidth="1"/>
    <col min="786" max="786" width="7.28515625" style="383" customWidth="1"/>
    <col min="787" max="787" width="9.7109375" style="383" customWidth="1"/>
    <col min="788" max="789" width="12.85546875" style="383" customWidth="1"/>
    <col min="790" max="790" width="10" style="383" customWidth="1"/>
    <col min="791" max="791" width="16" style="383" customWidth="1"/>
    <col min="792" max="792" width="18.85546875" style="383" customWidth="1"/>
    <col min="793" max="793" width="16" style="383" customWidth="1"/>
    <col min="794" max="794" width="19.42578125" style="383" customWidth="1"/>
    <col min="795" max="797" width="7.28515625" style="383" customWidth="1"/>
    <col min="798" max="1032" width="9.140625" style="383"/>
    <col min="1033" max="1033" width="2.140625" style="383" customWidth="1"/>
    <col min="1034" max="1034" width="4.5703125" style="383" customWidth="1"/>
    <col min="1035" max="1036" width="8.140625" style="383" customWidth="1"/>
    <col min="1037" max="1038" width="9.28515625" style="383" customWidth="1"/>
    <col min="1039" max="1039" width="13.5703125" style="383" customWidth="1"/>
    <col min="1040" max="1040" width="3.140625" style="383" customWidth="1"/>
    <col min="1041" max="1041" width="12.42578125" style="383" customWidth="1"/>
    <col min="1042" max="1042" width="7.28515625" style="383" customWidth="1"/>
    <col min="1043" max="1043" width="9.7109375" style="383" customWidth="1"/>
    <col min="1044" max="1045" width="12.85546875" style="383" customWidth="1"/>
    <col min="1046" max="1046" width="10" style="383" customWidth="1"/>
    <col min="1047" max="1047" width="16" style="383" customWidth="1"/>
    <col min="1048" max="1048" width="18.85546875" style="383" customWidth="1"/>
    <col min="1049" max="1049" width="16" style="383" customWidth="1"/>
    <col min="1050" max="1050" width="19.42578125" style="383" customWidth="1"/>
    <col min="1051" max="1053" width="7.28515625" style="383" customWidth="1"/>
    <col min="1054" max="1288" width="9.140625" style="383"/>
    <col min="1289" max="1289" width="2.140625" style="383" customWidth="1"/>
    <col min="1290" max="1290" width="4.5703125" style="383" customWidth="1"/>
    <col min="1291" max="1292" width="8.140625" style="383" customWidth="1"/>
    <col min="1293" max="1294" width="9.28515625" style="383" customWidth="1"/>
    <col min="1295" max="1295" width="13.5703125" style="383" customWidth="1"/>
    <col min="1296" max="1296" width="3.140625" style="383" customWidth="1"/>
    <col min="1297" max="1297" width="12.42578125" style="383" customWidth="1"/>
    <col min="1298" max="1298" width="7.28515625" style="383" customWidth="1"/>
    <col min="1299" max="1299" width="9.7109375" style="383" customWidth="1"/>
    <col min="1300" max="1301" width="12.85546875" style="383" customWidth="1"/>
    <col min="1302" max="1302" width="10" style="383" customWidth="1"/>
    <col min="1303" max="1303" width="16" style="383" customWidth="1"/>
    <col min="1304" max="1304" width="18.85546875" style="383" customWidth="1"/>
    <col min="1305" max="1305" width="16" style="383" customWidth="1"/>
    <col min="1306" max="1306" width="19.42578125" style="383" customWidth="1"/>
    <col min="1307" max="1309" width="7.28515625" style="383" customWidth="1"/>
    <col min="1310" max="1544" width="9.140625" style="383"/>
    <col min="1545" max="1545" width="2.140625" style="383" customWidth="1"/>
    <col min="1546" max="1546" width="4.5703125" style="383" customWidth="1"/>
    <col min="1547" max="1548" width="8.140625" style="383" customWidth="1"/>
    <col min="1549" max="1550" width="9.28515625" style="383" customWidth="1"/>
    <col min="1551" max="1551" width="13.5703125" style="383" customWidth="1"/>
    <col min="1552" max="1552" width="3.140625" style="383" customWidth="1"/>
    <col min="1553" max="1553" width="12.42578125" style="383" customWidth="1"/>
    <col min="1554" max="1554" width="7.28515625" style="383" customWidth="1"/>
    <col min="1555" max="1555" width="9.7109375" style="383" customWidth="1"/>
    <col min="1556" max="1557" width="12.85546875" style="383" customWidth="1"/>
    <col min="1558" max="1558" width="10" style="383" customWidth="1"/>
    <col min="1559" max="1559" width="16" style="383" customWidth="1"/>
    <col min="1560" max="1560" width="18.85546875" style="383" customWidth="1"/>
    <col min="1561" max="1561" width="16" style="383" customWidth="1"/>
    <col min="1562" max="1562" width="19.42578125" style="383" customWidth="1"/>
    <col min="1563" max="1565" width="7.28515625" style="383" customWidth="1"/>
    <col min="1566" max="1800" width="9.140625" style="383"/>
    <col min="1801" max="1801" width="2.140625" style="383" customWidth="1"/>
    <col min="1802" max="1802" width="4.5703125" style="383" customWidth="1"/>
    <col min="1803" max="1804" width="8.140625" style="383" customWidth="1"/>
    <col min="1805" max="1806" width="9.28515625" style="383" customWidth="1"/>
    <col min="1807" max="1807" width="13.5703125" style="383" customWidth="1"/>
    <col min="1808" max="1808" width="3.140625" style="383" customWidth="1"/>
    <col min="1809" max="1809" width="12.42578125" style="383" customWidth="1"/>
    <col min="1810" max="1810" width="7.28515625" style="383" customWidth="1"/>
    <col min="1811" max="1811" width="9.7109375" style="383" customWidth="1"/>
    <col min="1812" max="1813" width="12.85546875" style="383" customWidth="1"/>
    <col min="1814" max="1814" width="10" style="383" customWidth="1"/>
    <col min="1815" max="1815" width="16" style="383" customWidth="1"/>
    <col min="1816" max="1816" width="18.85546875" style="383" customWidth="1"/>
    <col min="1817" max="1817" width="16" style="383" customWidth="1"/>
    <col min="1818" max="1818" width="19.42578125" style="383" customWidth="1"/>
    <col min="1819" max="1821" width="7.28515625" style="383" customWidth="1"/>
    <col min="1822" max="2056" width="9.140625" style="383"/>
    <col min="2057" max="2057" width="2.140625" style="383" customWidth="1"/>
    <col min="2058" max="2058" width="4.5703125" style="383" customWidth="1"/>
    <col min="2059" max="2060" width="8.140625" style="383" customWidth="1"/>
    <col min="2061" max="2062" width="9.28515625" style="383" customWidth="1"/>
    <col min="2063" max="2063" width="13.5703125" style="383" customWidth="1"/>
    <col min="2064" max="2064" width="3.140625" style="383" customWidth="1"/>
    <col min="2065" max="2065" width="12.42578125" style="383" customWidth="1"/>
    <col min="2066" max="2066" width="7.28515625" style="383" customWidth="1"/>
    <col min="2067" max="2067" width="9.7109375" style="383" customWidth="1"/>
    <col min="2068" max="2069" width="12.85546875" style="383" customWidth="1"/>
    <col min="2070" max="2070" width="10" style="383" customWidth="1"/>
    <col min="2071" max="2071" width="16" style="383" customWidth="1"/>
    <col min="2072" max="2072" width="18.85546875" style="383" customWidth="1"/>
    <col min="2073" max="2073" width="16" style="383" customWidth="1"/>
    <col min="2074" max="2074" width="19.42578125" style="383" customWidth="1"/>
    <col min="2075" max="2077" width="7.28515625" style="383" customWidth="1"/>
    <col min="2078" max="2312" width="9.140625" style="383"/>
    <col min="2313" max="2313" width="2.140625" style="383" customWidth="1"/>
    <col min="2314" max="2314" width="4.5703125" style="383" customWidth="1"/>
    <col min="2315" max="2316" width="8.140625" style="383" customWidth="1"/>
    <col min="2317" max="2318" width="9.28515625" style="383" customWidth="1"/>
    <col min="2319" max="2319" width="13.5703125" style="383" customWidth="1"/>
    <col min="2320" max="2320" width="3.140625" style="383" customWidth="1"/>
    <col min="2321" max="2321" width="12.42578125" style="383" customWidth="1"/>
    <col min="2322" max="2322" width="7.28515625" style="383" customWidth="1"/>
    <col min="2323" max="2323" width="9.7109375" style="383" customWidth="1"/>
    <col min="2324" max="2325" width="12.85546875" style="383" customWidth="1"/>
    <col min="2326" max="2326" width="10" style="383" customWidth="1"/>
    <col min="2327" max="2327" width="16" style="383" customWidth="1"/>
    <col min="2328" max="2328" width="18.85546875" style="383" customWidth="1"/>
    <col min="2329" max="2329" width="16" style="383" customWidth="1"/>
    <col min="2330" max="2330" width="19.42578125" style="383" customWidth="1"/>
    <col min="2331" max="2333" width="7.28515625" style="383" customWidth="1"/>
    <col min="2334" max="2568" width="9.140625" style="383"/>
    <col min="2569" max="2569" width="2.140625" style="383" customWidth="1"/>
    <col min="2570" max="2570" width="4.5703125" style="383" customWidth="1"/>
    <col min="2571" max="2572" width="8.140625" style="383" customWidth="1"/>
    <col min="2573" max="2574" width="9.28515625" style="383" customWidth="1"/>
    <col min="2575" max="2575" width="13.5703125" style="383" customWidth="1"/>
    <col min="2576" max="2576" width="3.140625" style="383" customWidth="1"/>
    <col min="2577" max="2577" width="12.42578125" style="383" customWidth="1"/>
    <col min="2578" max="2578" width="7.28515625" style="383" customWidth="1"/>
    <col min="2579" max="2579" width="9.7109375" style="383" customWidth="1"/>
    <col min="2580" max="2581" width="12.85546875" style="383" customWidth="1"/>
    <col min="2582" max="2582" width="10" style="383" customWidth="1"/>
    <col min="2583" max="2583" width="16" style="383" customWidth="1"/>
    <col min="2584" max="2584" width="18.85546875" style="383" customWidth="1"/>
    <col min="2585" max="2585" width="16" style="383" customWidth="1"/>
    <col min="2586" max="2586" width="19.42578125" style="383" customWidth="1"/>
    <col min="2587" max="2589" width="7.28515625" style="383" customWidth="1"/>
    <col min="2590" max="2824" width="9.140625" style="383"/>
    <col min="2825" max="2825" width="2.140625" style="383" customWidth="1"/>
    <col min="2826" max="2826" width="4.5703125" style="383" customWidth="1"/>
    <col min="2827" max="2828" width="8.140625" style="383" customWidth="1"/>
    <col min="2829" max="2830" width="9.28515625" style="383" customWidth="1"/>
    <col min="2831" max="2831" width="13.5703125" style="383" customWidth="1"/>
    <col min="2832" max="2832" width="3.140625" style="383" customWidth="1"/>
    <col min="2833" max="2833" width="12.42578125" style="383" customWidth="1"/>
    <col min="2834" max="2834" width="7.28515625" style="383" customWidth="1"/>
    <col min="2835" max="2835" width="9.7109375" style="383" customWidth="1"/>
    <col min="2836" max="2837" width="12.85546875" style="383" customWidth="1"/>
    <col min="2838" max="2838" width="10" style="383" customWidth="1"/>
    <col min="2839" max="2839" width="16" style="383" customWidth="1"/>
    <col min="2840" max="2840" width="18.85546875" style="383" customWidth="1"/>
    <col min="2841" max="2841" width="16" style="383" customWidth="1"/>
    <col min="2842" max="2842" width="19.42578125" style="383" customWidth="1"/>
    <col min="2843" max="2845" width="7.28515625" style="383" customWidth="1"/>
    <col min="2846" max="3080" width="9.140625" style="383"/>
    <col min="3081" max="3081" width="2.140625" style="383" customWidth="1"/>
    <col min="3082" max="3082" width="4.5703125" style="383" customWidth="1"/>
    <col min="3083" max="3084" width="8.140625" style="383" customWidth="1"/>
    <col min="3085" max="3086" width="9.28515625" style="383" customWidth="1"/>
    <col min="3087" max="3087" width="13.5703125" style="383" customWidth="1"/>
    <col min="3088" max="3088" width="3.140625" style="383" customWidth="1"/>
    <col min="3089" max="3089" width="12.42578125" style="383" customWidth="1"/>
    <col min="3090" max="3090" width="7.28515625" style="383" customWidth="1"/>
    <col min="3091" max="3091" width="9.7109375" style="383" customWidth="1"/>
    <col min="3092" max="3093" width="12.85546875" style="383" customWidth="1"/>
    <col min="3094" max="3094" width="10" style="383" customWidth="1"/>
    <col min="3095" max="3095" width="16" style="383" customWidth="1"/>
    <col min="3096" max="3096" width="18.85546875" style="383" customWidth="1"/>
    <col min="3097" max="3097" width="16" style="383" customWidth="1"/>
    <col min="3098" max="3098" width="19.42578125" style="383" customWidth="1"/>
    <col min="3099" max="3101" width="7.28515625" style="383" customWidth="1"/>
    <col min="3102" max="3336" width="9.140625" style="383"/>
    <col min="3337" max="3337" width="2.140625" style="383" customWidth="1"/>
    <col min="3338" max="3338" width="4.5703125" style="383" customWidth="1"/>
    <col min="3339" max="3340" width="8.140625" style="383" customWidth="1"/>
    <col min="3341" max="3342" width="9.28515625" style="383" customWidth="1"/>
    <col min="3343" max="3343" width="13.5703125" style="383" customWidth="1"/>
    <col min="3344" max="3344" width="3.140625" style="383" customWidth="1"/>
    <col min="3345" max="3345" width="12.42578125" style="383" customWidth="1"/>
    <col min="3346" max="3346" width="7.28515625" style="383" customWidth="1"/>
    <col min="3347" max="3347" width="9.7109375" style="383" customWidth="1"/>
    <col min="3348" max="3349" width="12.85546875" style="383" customWidth="1"/>
    <col min="3350" max="3350" width="10" style="383" customWidth="1"/>
    <col min="3351" max="3351" width="16" style="383" customWidth="1"/>
    <col min="3352" max="3352" width="18.85546875" style="383" customWidth="1"/>
    <col min="3353" max="3353" width="16" style="383" customWidth="1"/>
    <col min="3354" max="3354" width="19.42578125" style="383" customWidth="1"/>
    <col min="3355" max="3357" width="7.28515625" style="383" customWidth="1"/>
    <col min="3358" max="3592" width="9.140625" style="383"/>
    <col min="3593" max="3593" width="2.140625" style="383" customWidth="1"/>
    <col min="3594" max="3594" width="4.5703125" style="383" customWidth="1"/>
    <col min="3595" max="3596" width="8.140625" style="383" customWidth="1"/>
    <col min="3597" max="3598" width="9.28515625" style="383" customWidth="1"/>
    <col min="3599" max="3599" width="13.5703125" style="383" customWidth="1"/>
    <col min="3600" max="3600" width="3.140625" style="383" customWidth="1"/>
    <col min="3601" max="3601" width="12.42578125" style="383" customWidth="1"/>
    <col min="3602" max="3602" width="7.28515625" style="383" customWidth="1"/>
    <col min="3603" max="3603" width="9.7109375" style="383" customWidth="1"/>
    <col min="3604" max="3605" width="12.85546875" style="383" customWidth="1"/>
    <col min="3606" max="3606" width="10" style="383" customWidth="1"/>
    <col min="3607" max="3607" width="16" style="383" customWidth="1"/>
    <col min="3608" max="3608" width="18.85546875" style="383" customWidth="1"/>
    <col min="3609" max="3609" width="16" style="383" customWidth="1"/>
    <col min="3610" max="3610" width="19.42578125" style="383" customWidth="1"/>
    <col min="3611" max="3613" width="7.28515625" style="383" customWidth="1"/>
    <col min="3614" max="3848" width="9.140625" style="383"/>
    <col min="3849" max="3849" width="2.140625" style="383" customWidth="1"/>
    <col min="3850" max="3850" width="4.5703125" style="383" customWidth="1"/>
    <col min="3851" max="3852" width="8.140625" style="383" customWidth="1"/>
    <col min="3853" max="3854" width="9.28515625" style="383" customWidth="1"/>
    <col min="3855" max="3855" width="13.5703125" style="383" customWidth="1"/>
    <col min="3856" max="3856" width="3.140625" style="383" customWidth="1"/>
    <col min="3857" max="3857" width="12.42578125" style="383" customWidth="1"/>
    <col min="3858" max="3858" width="7.28515625" style="383" customWidth="1"/>
    <col min="3859" max="3859" width="9.7109375" style="383" customWidth="1"/>
    <col min="3860" max="3861" width="12.85546875" style="383" customWidth="1"/>
    <col min="3862" max="3862" width="10" style="383" customWidth="1"/>
    <col min="3863" max="3863" width="16" style="383" customWidth="1"/>
    <col min="3864" max="3864" width="18.85546875" style="383" customWidth="1"/>
    <col min="3865" max="3865" width="16" style="383" customWidth="1"/>
    <col min="3866" max="3866" width="19.42578125" style="383" customWidth="1"/>
    <col min="3867" max="3869" width="7.28515625" style="383" customWidth="1"/>
    <col min="3870" max="4104" width="9.140625" style="383"/>
    <col min="4105" max="4105" width="2.140625" style="383" customWidth="1"/>
    <col min="4106" max="4106" width="4.5703125" style="383" customWidth="1"/>
    <col min="4107" max="4108" width="8.140625" style="383" customWidth="1"/>
    <col min="4109" max="4110" width="9.28515625" style="383" customWidth="1"/>
    <col min="4111" max="4111" width="13.5703125" style="383" customWidth="1"/>
    <col min="4112" max="4112" width="3.140625" style="383" customWidth="1"/>
    <col min="4113" max="4113" width="12.42578125" style="383" customWidth="1"/>
    <col min="4114" max="4114" width="7.28515625" style="383" customWidth="1"/>
    <col min="4115" max="4115" width="9.7109375" style="383" customWidth="1"/>
    <col min="4116" max="4117" width="12.85546875" style="383" customWidth="1"/>
    <col min="4118" max="4118" width="10" style="383" customWidth="1"/>
    <col min="4119" max="4119" width="16" style="383" customWidth="1"/>
    <col min="4120" max="4120" width="18.85546875" style="383" customWidth="1"/>
    <col min="4121" max="4121" width="16" style="383" customWidth="1"/>
    <col min="4122" max="4122" width="19.42578125" style="383" customWidth="1"/>
    <col min="4123" max="4125" width="7.28515625" style="383" customWidth="1"/>
    <col min="4126" max="4360" width="9.140625" style="383"/>
    <col min="4361" max="4361" width="2.140625" style="383" customWidth="1"/>
    <col min="4362" max="4362" width="4.5703125" style="383" customWidth="1"/>
    <col min="4363" max="4364" width="8.140625" style="383" customWidth="1"/>
    <col min="4365" max="4366" width="9.28515625" style="383" customWidth="1"/>
    <col min="4367" max="4367" width="13.5703125" style="383" customWidth="1"/>
    <col min="4368" max="4368" width="3.140625" style="383" customWidth="1"/>
    <col min="4369" max="4369" width="12.42578125" style="383" customWidth="1"/>
    <col min="4370" max="4370" width="7.28515625" style="383" customWidth="1"/>
    <col min="4371" max="4371" width="9.7109375" style="383" customWidth="1"/>
    <col min="4372" max="4373" width="12.85546875" style="383" customWidth="1"/>
    <col min="4374" max="4374" width="10" style="383" customWidth="1"/>
    <col min="4375" max="4375" width="16" style="383" customWidth="1"/>
    <col min="4376" max="4376" width="18.85546875" style="383" customWidth="1"/>
    <col min="4377" max="4377" width="16" style="383" customWidth="1"/>
    <col min="4378" max="4378" width="19.42578125" style="383" customWidth="1"/>
    <col min="4379" max="4381" width="7.28515625" style="383" customWidth="1"/>
    <col min="4382" max="4616" width="9.140625" style="383"/>
    <col min="4617" max="4617" width="2.140625" style="383" customWidth="1"/>
    <col min="4618" max="4618" width="4.5703125" style="383" customWidth="1"/>
    <col min="4619" max="4620" width="8.140625" style="383" customWidth="1"/>
    <col min="4621" max="4622" width="9.28515625" style="383" customWidth="1"/>
    <col min="4623" max="4623" width="13.5703125" style="383" customWidth="1"/>
    <col min="4624" max="4624" width="3.140625" style="383" customWidth="1"/>
    <col min="4625" max="4625" width="12.42578125" style="383" customWidth="1"/>
    <col min="4626" max="4626" width="7.28515625" style="383" customWidth="1"/>
    <col min="4627" max="4627" width="9.7109375" style="383" customWidth="1"/>
    <col min="4628" max="4629" width="12.85546875" style="383" customWidth="1"/>
    <col min="4630" max="4630" width="10" style="383" customWidth="1"/>
    <col min="4631" max="4631" width="16" style="383" customWidth="1"/>
    <col min="4632" max="4632" width="18.85546875" style="383" customWidth="1"/>
    <col min="4633" max="4633" width="16" style="383" customWidth="1"/>
    <col min="4634" max="4634" width="19.42578125" style="383" customWidth="1"/>
    <col min="4635" max="4637" width="7.28515625" style="383" customWidth="1"/>
    <col min="4638" max="4872" width="9.140625" style="383"/>
    <col min="4873" max="4873" width="2.140625" style="383" customWidth="1"/>
    <col min="4874" max="4874" width="4.5703125" style="383" customWidth="1"/>
    <col min="4875" max="4876" width="8.140625" style="383" customWidth="1"/>
    <col min="4877" max="4878" width="9.28515625" style="383" customWidth="1"/>
    <col min="4879" max="4879" width="13.5703125" style="383" customWidth="1"/>
    <col min="4880" max="4880" width="3.140625" style="383" customWidth="1"/>
    <col min="4881" max="4881" width="12.42578125" style="383" customWidth="1"/>
    <col min="4882" max="4882" width="7.28515625" style="383" customWidth="1"/>
    <col min="4883" max="4883" width="9.7109375" style="383" customWidth="1"/>
    <col min="4884" max="4885" width="12.85546875" style="383" customWidth="1"/>
    <col min="4886" max="4886" width="10" style="383" customWidth="1"/>
    <col min="4887" max="4887" width="16" style="383" customWidth="1"/>
    <col min="4888" max="4888" width="18.85546875" style="383" customWidth="1"/>
    <col min="4889" max="4889" width="16" style="383" customWidth="1"/>
    <col min="4890" max="4890" width="19.42578125" style="383" customWidth="1"/>
    <col min="4891" max="4893" width="7.28515625" style="383" customWidth="1"/>
    <col min="4894" max="5128" width="9.140625" style="383"/>
    <col min="5129" max="5129" width="2.140625" style="383" customWidth="1"/>
    <col min="5130" max="5130" width="4.5703125" style="383" customWidth="1"/>
    <col min="5131" max="5132" width="8.140625" style="383" customWidth="1"/>
    <col min="5133" max="5134" width="9.28515625" style="383" customWidth="1"/>
    <col min="5135" max="5135" width="13.5703125" style="383" customWidth="1"/>
    <col min="5136" max="5136" width="3.140625" style="383" customWidth="1"/>
    <col min="5137" max="5137" width="12.42578125" style="383" customWidth="1"/>
    <col min="5138" max="5138" width="7.28515625" style="383" customWidth="1"/>
    <col min="5139" max="5139" width="9.7109375" style="383" customWidth="1"/>
    <col min="5140" max="5141" width="12.85546875" style="383" customWidth="1"/>
    <col min="5142" max="5142" width="10" style="383" customWidth="1"/>
    <col min="5143" max="5143" width="16" style="383" customWidth="1"/>
    <col min="5144" max="5144" width="18.85546875" style="383" customWidth="1"/>
    <col min="5145" max="5145" width="16" style="383" customWidth="1"/>
    <col min="5146" max="5146" width="19.42578125" style="383" customWidth="1"/>
    <col min="5147" max="5149" width="7.28515625" style="383" customWidth="1"/>
    <col min="5150" max="5384" width="9.140625" style="383"/>
    <col min="5385" max="5385" width="2.140625" style="383" customWidth="1"/>
    <col min="5386" max="5386" width="4.5703125" style="383" customWidth="1"/>
    <col min="5387" max="5388" width="8.140625" style="383" customWidth="1"/>
    <col min="5389" max="5390" width="9.28515625" style="383" customWidth="1"/>
    <col min="5391" max="5391" width="13.5703125" style="383" customWidth="1"/>
    <col min="5392" max="5392" width="3.140625" style="383" customWidth="1"/>
    <col min="5393" max="5393" width="12.42578125" style="383" customWidth="1"/>
    <col min="5394" max="5394" width="7.28515625" style="383" customWidth="1"/>
    <col min="5395" max="5395" width="9.7109375" style="383" customWidth="1"/>
    <col min="5396" max="5397" width="12.85546875" style="383" customWidth="1"/>
    <col min="5398" max="5398" width="10" style="383" customWidth="1"/>
    <col min="5399" max="5399" width="16" style="383" customWidth="1"/>
    <col min="5400" max="5400" width="18.85546875" style="383" customWidth="1"/>
    <col min="5401" max="5401" width="16" style="383" customWidth="1"/>
    <col min="5402" max="5402" width="19.42578125" style="383" customWidth="1"/>
    <col min="5403" max="5405" width="7.28515625" style="383" customWidth="1"/>
    <col min="5406" max="5640" width="9.140625" style="383"/>
    <col min="5641" max="5641" width="2.140625" style="383" customWidth="1"/>
    <col min="5642" max="5642" width="4.5703125" style="383" customWidth="1"/>
    <col min="5643" max="5644" width="8.140625" style="383" customWidth="1"/>
    <col min="5645" max="5646" width="9.28515625" style="383" customWidth="1"/>
    <col min="5647" max="5647" width="13.5703125" style="383" customWidth="1"/>
    <col min="5648" max="5648" width="3.140625" style="383" customWidth="1"/>
    <col min="5649" max="5649" width="12.42578125" style="383" customWidth="1"/>
    <col min="5650" max="5650" width="7.28515625" style="383" customWidth="1"/>
    <col min="5651" max="5651" width="9.7109375" style="383" customWidth="1"/>
    <col min="5652" max="5653" width="12.85546875" style="383" customWidth="1"/>
    <col min="5654" max="5654" width="10" style="383" customWidth="1"/>
    <col min="5655" max="5655" width="16" style="383" customWidth="1"/>
    <col min="5656" max="5656" width="18.85546875" style="383" customWidth="1"/>
    <col min="5657" max="5657" width="16" style="383" customWidth="1"/>
    <col min="5658" max="5658" width="19.42578125" style="383" customWidth="1"/>
    <col min="5659" max="5661" width="7.28515625" style="383" customWidth="1"/>
    <col min="5662" max="5896" width="9.140625" style="383"/>
    <col min="5897" max="5897" width="2.140625" style="383" customWidth="1"/>
    <col min="5898" max="5898" width="4.5703125" style="383" customWidth="1"/>
    <col min="5899" max="5900" width="8.140625" style="383" customWidth="1"/>
    <col min="5901" max="5902" width="9.28515625" style="383" customWidth="1"/>
    <col min="5903" max="5903" width="13.5703125" style="383" customWidth="1"/>
    <col min="5904" max="5904" width="3.140625" style="383" customWidth="1"/>
    <col min="5905" max="5905" width="12.42578125" style="383" customWidth="1"/>
    <col min="5906" max="5906" width="7.28515625" style="383" customWidth="1"/>
    <col min="5907" max="5907" width="9.7109375" style="383" customWidth="1"/>
    <col min="5908" max="5909" width="12.85546875" style="383" customWidth="1"/>
    <col min="5910" max="5910" width="10" style="383" customWidth="1"/>
    <col min="5911" max="5911" width="16" style="383" customWidth="1"/>
    <col min="5912" max="5912" width="18.85546875" style="383" customWidth="1"/>
    <col min="5913" max="5913" width="16" style="383" customWidth="1"/>
    <col min="5914" max="5914" width="19.42578125" style="383" customWidth="1"/>
    <col min="5915" max="5917" width="7.28515625" style="383" customWidth="1"/>
    <col min="5918" max="6152" width="9.140625" style="383"/>
    <col min="6153" max="6153" width="2.140625" style="383" customWidth="1"/>
    <col min="6154" max="6154" width="4.5703125" style="383" customWidth="1"/>
    <col min="6155" max="6156" width="8.140625" style="383" customWidth="1"/>
    <col min="6157" max="6158" width="9.28515625" style="383" customWidth="1"/>
    <col min="6159" max="6159" width="13.5703125" style="383" customWidth="1"/>
    <col min="6160" max="6160" width="3.140625" style="383" customWidth="1"/>
    <col min="6161" max="6161" width="12.42578125" style="383" customWidth="1"/>
    <col min="6162" max="6162" width="7.28515625" style="383" customWidth="1"/>
    <col min="6163" max="6163" width="9.7109375" style="383" customWidth="1"/>
    <col min="6164" max="6165" width="12.85546875" style="383" customWidth="1"/>
    <col min="6166" max="6166" width="10" style="383" customWidth="1"/>
    <col min="6167" max="6167" width="16" style="383" customWidth="1"/>
    <col min="6168" max="6168" width="18.85546875" style="383" customWidth="1"/>
    <col min="6169" max="6169" width="16" style="383" customWidth="1"/>
    <col min="6170" max="6170" width="19.42578125" style="383" customWidth="1"/>
    <col min="6171" max="6173" width="7.28515625" style="383" customWidth="1"/>
    <col min="6174" max="6408" width="9.140625" style="383"/>
    <col min="6409" max="6409" width="2.140625" style="383" customWidth="1"/>
    <col min="6410" max="6410" width="4.5703125" style="383" customWidth="1"/>
    <col min="6411" max="6412" width="8.140625" style="383" customWidth="1"/>
    <col min="6413" max="6414" width="9.28515625" style="383" customWidth="1"/>
    <col min="6415" max="6415" width="13.5703125" style="383" customWidth="1"/>
    <col min="6416" max="6416" width="3.140625" style="383" customWidth="1"/>
    <col min="6417" max="6417" width="12.42578125" style="383" customWidth="1"/>
    <col min="6418" max="6418" width="7.28515625" style="383" customWidth="1"/>
    <col min="6419" max="6419" width="9.7109375" style="383" customWidth="1"/>
    <col min="6420" max="6421" width="12.85546875" style="383" customWidth="1"/>
    <col min="6422" max="6422" width="10" style="383" customWidth="1"/>
    <col min="6423" max="6423" width="16" style="383" customWidth="1"/>
    <col min="6424" max="6424" width="18.85546875" style="383" customWidth="1"/>
    <col min="6425" max="6425" width="16" style="383" customWidth="1"/>
    <col min="6426" max="6426" width="19.42578125" style="383" customWidth="1"/>
    <col min="6427" max="6429" width="7.28515625" style="383" customWidth="1"/>
    <col min="6430" max="6664" width="9.140625" style="383"/>
    <col min="6665" max="6665" width="2.140625" style="383" customWidth="1"/>
    <col min="6666" max="6666" width="4.5703125" style="383" customWidth="1"/>
    <col min="6667" max="6668" width="8.140625" style="383" customWidth="1"/>
    <col min="6669" max="6670" width="9.28515625" style="383" customWidth="1"/>
    <col min="6671" max="6671" width="13.5703125" style="383" customWidth="1"/>
    <col min="6672" max="6672" width="3.140625" style="383" customWidth="1"/>
    <col min="6673" max="6673" width="12.42578125" style="383" customWidth="1"/>
    <col min="6674" max="6674" width="7.28515625" style="383" customWidth="1"/>
    <col min="6675" max="6675" width="9.7109375" style="383" customWidth="1"/>
    <col min="6676" max="6677" width="12.85546875" style="383" customWidth="1"/>
    <col min="6678" max="6678" width="10" style="383" customWidth="1"/>
    <col min="6679" max="6679" width="16" style="383" customWidth="1"/>
    <col min="6680" max="6680" width="18.85546875" style="383" customWidth="1"/>
    <col min="6681" max="6681" width="16" style="383" customWidth="1"/>
    <col min="6682" max="6682" width="19.42578125" style="383" customWidth="1"/>
    <col min="6683" max="6685" width="7.28515625" style="383" customWidth="1"/>
    <col min="6686" max="6920" width="9.140625" style="383"/>
    <col min="6921" max="6921" width="2.140625" style="383" customWidth="1"/>
    <col min="6922" max="6922" width="4.5703125" style="383" customWidth="1"/>
    <col min="6923" max="6924" width="8.140625" style="383" customWidth="1"/>
    <col min="6925" max="6926" width="9.28515625" style="383" customWidth="1"/>
    <col min="6927" max="6927" width="13.5703125" style="383" customWidth="1"/>
    <col min="6928" max="6928" width="3.140625" style="383" customWidth="1"/>
    <col min="6929" max="6929" width="12.42578125" style="383" customWidth="1"/>
    <col min="6930" max="6930" width="7.28515625" style="383" customWidth="1"/>
    <col min="6931" max="6931" width="9.7109375" style="383" customWidth="1"/>
    <col min="6932" max="6933" width="12.85546875" style="383" customWidth="1"/>
    <col min="6934" max="6934" width="10" style="383" customWidth="1"/>
    <col min="6935" max="6935" width="16" style="383" customWidth="1"/>
    <col min="6936" max="6936" width="18.85546875" style="383" customWidth="1"/>
    <col min="6937" max="6937" width="16" style="383" customWidth="1"/>
    <col min="6938" max="6938" width="19.42578125" style="383" customWidth="1"/>
    <col min="6939" max="6941" width="7.28515625" style="383" customWidth="1"/>
    <col min="6942" max="7176" width="9.140625" style="383"/>
    <col min="7177" max="7177" width="2.140625" style="383" customWidth="1"/>
    <col min="7178" max="7178" width="4.5703125" style="383" customWidth="1"/>
    <col min="7179" max="7180" width="8.140625" style="383" customWidth="1"/>
    <col min="7181" max="7182" width="9.28515625" style="383" customWidth="1"/>
    <col min="7183" max="7183" width="13.5703125" style="383" customWidth="1"/>
    <col min="7184" max="7184" width="3.140625" style="383" customWidth="1"/>
    <col min="7185" max="7185" width="12.42578125" style="383" customWidth="1"/>
    <col min="7186" max="7186" width="7.28515625" style="383" customWidth="1"/>
    <col min="7187" max="7187" width="9.7109375" style="383" customWidth="1"/>
    <col min="7188" max="7189" width="12.85546875" style="383" customWidth="1"/>
    <col min="7190" max="7190" width="10" style="383" customWidth="1"/>
    <col min="7191" max="7191" width="16" style="383" customWidth="1"/>
    <col min="7192" max="7192" width="18.85546875" style="383" customWidth="1"/>
    <col min="7193" max="7193" width="16" style="383" customWidth="1"/>
    <col min="7194" max="7194" width="19.42578125" style="383" customWidth="1"/>
    <col min="7195" max="7197" width="7.28515625" style="383" customWidth="1"/>
    <col min="7198" max="7432" width="9.140625" style="383"/>
    <col min="7433" max="7433" width="2.140625" style="383" customWidth="1"/>
    <col min="7434" max="7434" width="4.5703125" style="383" customWidth="1"/>
    <col min="7435" max="7436" width="8.140625" style="383" customWidth="1"/>
    <col min="7437" max="7438" width="9.28515625" style="383" customWidth="1"/>
    <col min="7439" max="7439" width="13.5703125" style="383" customWidth="1"/>
    <col min="7440" max="7440" width="3.140625" style="383" customWidth="1"/>
    <col min="7441" max="7441" width="12.42578125" style="383" customWidth="1"/>
    <col min="7442" max="7442" width="7.28515625" style="383" customWidth="1"/>
    <col min="7443" max="7443" width="9.7109375" style="383" customWidth="1"/>
    <col min="7444" max="7445" width="12.85546875" style="383" customWidth="1"/>
    <col min="7446" max="7446" width="10" style="383" customWidth="1"/>
    <col min="7447" max="7447" width="16" style="383" customWidth="1"/>
    <col min="7448" max="7448" width="18.85546875" style="383" customWidth="1"/>
    <col min="7449" max="7449" width="16" style="383" customWidth="1"/>
    <col min="7450" max="7450" width="19.42578125" style="383" customWidth="1"/>
    <col min="7451" max="7453" width="7.28515625" style="383" customWidth="1"/>
    <col min="7454" max="7688" width="9.140625" style="383"/>
    <col min="7689" max="7689" width="2.140625" style="383" customWidth="1"/>
    <col min="7690" max="7690" width="4.5703125" style="383" customWidth="1"/>
    <col min="7691" max="7692" width="8.140625" style="383" customWidth="1"/>
    <col min="7693" max="7694" width="9.28515625" style="383" customWidth="1"/>
    <col min="7695" max="7695" width="13.5703125" style="383" customWidth="1"/>
    <col min="7696" max="7696" width="3.140625" style="383" customWidth="1"/>
    <col min="7697" max="7697" width="12.42578125" style="383" customWidth="1"/>
    <col min="7698" max="7698" width="7.28515625" style="383" customWidth="1"/>
    <col min="7699" max="7699" width="9.7109375" style="383" customWidth="1"/>
    <col min="7700" max="7701" width="12.85546875" style="383" customWidth="1"/>
    <col min="7702" max="7702" width="10" style="383" customWidth="1"/>
    <col min="7703" max="7703" width="16" style="383" customWidth="1"/>
    <col min="7704" max="7704" width="18.85546875" style="383" customWidth="1"/>
    <col min="7705" max="7705" width="16" style="383" customWidth="1"/>
    <col min="7706" max="7706" width="19.42578125" style="383" customWidth="1"/>
    <col min="7707" max="7709" width="7.28515625" style="383" customWidth="1"/>
    <col min="7710" max="7944" width="9.140625" style="383"/>
    <col min="7945" max="7945" width="2.140625" style="383" customWidth="1"/>
    <col min="7946" max="7946" width="4.5703125" style="383" customWidth="1"/>
    <col min="7947" max="7948" width="8.140625" style="383" customWidth="1"/>
    <col min="7949" max="7950" width="9.28515625" style="383" customWidth="1"/>
    <col min="7951" max="7951" width="13.5703125" style="383" customWidth="1"/>
    <col min="7952" max="7952" width="3.140625" style="383" customWidth="1"/>
    <col min="7953" max="7953" width="12.42578125" style="383" customWidth="1"/>
    <col min="7954" max="7954" width="7.28515625" style="383" customWidth="1"/>
    <col min="7955" max="7955" width="9.7109375" style="383" customWidth="1"/>
    <col min="7956" max="7957" width="12.85546875" style="383" customWidth="1"/>
    <col min="7958" max="7958" width="10" style="383" customWidth="1"/>
    <col min="7959" max="7959" width="16" style="383" customWidth="1"/>
    <col min="7960" max="7960" width="18.85546875" style="383" customWidth="1"/>
    <col min="7961" max="7961" width="16" style="383" customWidth="1"/>
    <col min="7962" max="7962" width="19.42578125" style="383" customWidth="1"/>
    <col min="7963" max="7965" width="7.28515625" style="383" customWidth="1"/>
    <col min="7966" max="8200" width="9.140625" style="383"/>
    <col min="8201" max="8201" width="2.140625" style="383" customWidth="1"/>
    <col min="8202" max="8202" width="4.5703125" style="383" customWidth="1"/>
    <col min="8203" max="8204" width="8.140625" style="383" customWidth="1"/>
    <col min="8205" max="8206" width="9.28515625" style="383" customWidth="1"/>
    <col min="8207" max="8207" width="13.5703125" style="383" customWidth="1"/>
    <col min="8208" max="8208" width="3.140625" style="383" customWidth="1"/>
    <col min="8209" max="8209" width="12.42578125" style="383" customWidth="1"/>
    <col min="8210" max="8210" width="7.28515625" style="383" customWidth="1"/>
    <col min="8211" max="8211" width="9.7109375" style="383" customWidth="1"/>
    <col min="8212" max="8213" width="12.85546875" style="383" customWidth="1"/>
    <col min="8214" max="8214" width="10" style="383" customWidth="1"/>
    <col min="8215" max="8215" width="16" style="383" customWidth="1"/>
    <col min="8216" max="8216" width="18.85546875" style="383" customWidth="1"/>
    <col min="8217" max="8217" width="16" style="383" customWidth="1"/>
    <col min="8218" max="8218" width="19.42578125" style="383" customWidth="1"/>
    <col min="8219" max="8221" width="7.28515625" style="383" customWidth="1"/>
    <col min="8222" max="8456" width="9.140625" style="383"/>
    <col min="8457" max="8457" width="2.140625" style="383" customWidth="1"/>
    <col min="8458" max="8458" width="4.5703125" style="383" customWidth="1"/>
    <col min="8459" max="8460" width="8.140625" style="383" customWidth="1"/>
    <col min="8461" max="8462" width="9.28515625" style="383" customWidth="1"/>
    <col min="8463" max="8463" width="13.5703125" style="383" customWidth="1"/>
    <col min="8464" max="8464" width="3.140625" style="383" customWidth="1"/>
    <col min="8465" max="8465" width="12.42578125" style="383" customWidth="1"/>
    <col min="8466" max="8466" width="7.28515625" style="383" customWidth="1"/>
    <col min="8467" max="8467" width="9.7109375" style="383" customWidth="1"/>
    <col min="8468" max="8469" width="12.85546875" style="383" customWidth="1"/>
    <col min="8470" max="8470" width="10" style="383" customWidth="1"/>
    <col min="8471" max="8471" width="16" style="383" customWidth="1"/>
    <col min="8472" max="8472" width="18.85546875" style="383" customWidth="1"/>
    <col min="8473" max="8473" width="16" style="383" customWidth="1"/>
    <col min="8474" max="8474" width="19.42578125" style="383" customWidth="1"/>
    <col min="8475" max="8477" width="7.28515625" style="383" customWidth="1"/>
    <col min="8478" max="8712" width="9.140625" style="383"/>
    <col min="8713" max="8713" width="2.140625" style="383" customWidth="1"/>
    <col min="8714" max="8714" width="4.5703125" style="383" customWidth="1"/>
    <col min="8715" max="8716" width="8.140625" style="383" customWidth="1"/>
    <col min="8717" max="8718" width="9.28515625" style="383" customWidth="1"/>
    <col min="8719" max="8719" width="13.5703125" style="383" customWidth="1"/>
    <col min="8720" max="8720" width="3.140625" style="383" customWidth="1"/>
    <col min="8721" max="8721" width="12.42578125" style="383" customWidth="1"/>
    <col min="8722" max="8722" width="7.28515625" style="383" customWidth="1"/>
    <col min="8723" max="8723" width="9.7109375" style="383" customWidth="1"/>
    <col min="8724" max="8725" width="12.85546875" style="383" customWidth="1"/>
    <col min="8726" max="8726" width="10" style="383" customWidth="1"/>
    <col min="8727" max="8727" width="16" style="383" customWidth="1"/>
    <col min="8728" max="8728" width="18.85546875" style="383" customWidth="1"/>
    <col min="8729" max="8729" width="16" style="383" customWidth="1"/>
    <col min="8730" max="8730" width="19.42578125" style="383" customWidth="1"/>
    <col min="8731" max="8733" width="7.28515625" style="383" customWidth="1"/>
    <col min="8734" max="8968" width="9.140625" style="383"/>
    <col min="8969" max="8969" width="2.140625" style="383" customWidth="1"/>
    <col min="8970" max="8970" width="4.5703125" style="383" customWidth="1"/>
    <col min="8971" max="8972" width="8.140625" style="383" customWidth="1"/>
    <col min="8973" max="8974" width="9.28515625" style="383" customWidth="1"/>
    <col min="8975" max="8975" width="13.5703125" style="383" customWidth="1"/>
    <col min="8976" max="8976" width="3.140625" style="383" customWidth="1"/>
    <col min="8977" max="8977" width="12.42578125" style="383" customWidth="1"/>
    <col min="8978" max="8978" width="7.28515625" style="383" customWidth="1"/>
    <col min="8979" max="8979" width="9.7109375" style="383" customWidth="1"/>
    <col min="8980" max="8981" width="12.85546875" style="383" customWidth="1"/>
    <col min="8982" max="8982" width="10" style="383" customWidth="1"/>
    <col min="8983" max="8983" width="16" style="383" customWidth="1"/>
    <col min="8984" max="8984" width="18.85546875" style="383" customWidth="1"/>
    <col min="8985" max="8985" width="16" style="383" customWidth="1"/>
    <col min="8986" max="8986" width="19.42578125" style="383" customWidth="1"/>
    <col min="8987" max="8989" width="7.28515625" style="383" customWidth="1"/>
    <col min="8990" max="9224" width="9.140625" style="383"/>
    <col min="9225" max="9225" width="2.140625" style="383" customWidth="1"/>
    <col min="9226" max="9226" width="4.5703125" style="383" customWidth="1"/>
    <col min="9227" max="9228" width="8.140625" style="383" customWidth="1"/>
    <col min="9229" max="9230" width="9.28515625" style="383" customWidth="1"/>
    <col min="9231" max="9231" width="13.5703125" style="383" customWidth="1"/>
    <col min="9232" max="9232" width="3.140625" style="383" customWidth="1"/>
    <col min="9233" max="9233" width="12.42578125" style="383" customWidth="1"/>
    <col min="9234" max="9234" width="7.28515625" style="383" customWidth="1"/>
    <col min="9235" max="9235" width="9.7109375" style="383" customWidth="1"/>
    <col min="9236" max="9237" width="12.85546875" style="383" customWidth="1"/>
    <col min="9238" max="9238" width="10" style="383" customWidth="1"/>
    <col min="9239" max="9239" width="16" style="383" customWidth="1"/>
    <col min="9240" max="9240" width="18.85546875" style="383" customWidth="1"/>
    <col min="9241" max="9241" width="16" style="383" customWidth="1"/>
    <col min="9242" max="9242" width="19.42578125" style="383" customWidth="1"/>
    <col min="9243" max="9245" width="7.28515625" style="383" customWidth="1"/>
    <col min="9246" max="9480" width="9.140625" style="383"/>
    <col min="9481" max="9481" width="2.140625" style="383" customWidth="1"/>
    <col min="9482" max="9482" width="4.5703125" style="383" customWidth="1"/>
    <col min="9483" max="9484" width="8.140625" style="383" customWidth="1"/>
    <col min="9485" max="9486" width="9.28515625" style="383" customWidth="1"/>
    <col min="9487" max="9487" width="13.5703125" style="383" customWidth="1"/>
    <col min="9488" max="9488" width="3.140625" style="383" customWidth="1"/>
    <col min="9489" max="9489" width="12.42578125" style="383" customWidth="1"/>
    <col min="9490" max="9490" width="7.28515625" style="383" customWidth="1"/>
    <col min="9491" max="9491" width="9.7109375" style="383" customWidth="1"/>
    <col min="9492" max="9493" width="12.85546875" style="383" customWidth="1"/>
    <col min="9494" max="9494" width="10" style="383" customWidth="1"/>
    <col min="9495" max="9495" width="16" style="383" customWidth="1"/>
    <col min="9496" max="9496" width="18.85546875" style="383" customWidth="1"/>
    <col min="9497" max="9497" width="16" style="383" customWidth="1"/>
    <col min="9498" max="9498" width="19.42578125" style="383" customWidth="1"/>
    <col min="9499" max="9501" width="7.28515625" style="383" customWidth="1"/>
    <col min="9502" max="9736" width="9.140625" style="383"/>
    <col min="9737" max="9737" width="2.140625" style="383" customWidth="1"/>
    <col min="9738" max="9738" width="4.5703125" style="383" customWidth="1"/>
    <col min="9739" max="9740" width="8.140625" style="383" customWidth="1"/>
    <col min="9741" max="9742" width="9.28515625" style="383" customWidth="1"/>
    <col min="9743" max="9743" width="13.5703125" style="383" customWidth="1"/>
    <col min="9744" max="9744" width="3.140625" style="383" customWidth="1"/>
    <col min="9745" max="9745" width="12.42578125" style="383" customWidth="1"/>
    <col min="9746" max="9746" width="7.28515625" style="383" customWidth="1"/>
    <col min="9747" max="9747" width="9.7109375" style="383" customWidth="1"/>
    <col min="9748" max="9749" width="12.85546875" style="383" customWidth="1"/>
    <col min="9750" max="9750" width="10" style="383" customWidth="1"/>
    <col min="9751" max="9751" width="16" style="383" customWidth="1"/>
    <col min="9752" max="9752" width="18.85546875" style="383" customWidth="1"/>
    <col min="9753" max="9753" width="16" style="383" customWidth="1"/>
    <col min="9754" max="9754" width="19.42578125" style="383" customWidth="1"/>
    <col min="9755" max="9757" width="7.28515625" style="383" customWidth="1"/>
    <col min="9758" max="9992" width="9.140625" style="383"/>
    <col min="9993" max="9993" width="2.140625" style="383" customWidth="1"/>
    <col min="9994" max="9994" width="4.5703125" style="383" customWidth="1"/>
    <col min="9995" max="9996" width="8.140625" style="383" customWidth="1"/>
    <col min="9997" max="9998" width="9.28515625" style="383" customWidth="1"/>
    <col min="9999" max="9999" width="13.5703125" style="383" customWidth="1"/>
    <col min="10000" max="10000" width="3.140625" style="383" customWidth="1"/>
    <col min="10001" max="10001" width="12.42578125" style="383" customWidth="1"/>
    <col min="10002" max="10002" width="7.28515625" style="383" customWidth="1"/>
    <col min="10003" max="10003" width="9.7109375" style="383" customWidth="1"/>
    <col min="10004" max="10005" width="12.85546875" style="383" customWidth="1"/>
    <col min="10006" max="10006" width="10" style="383" customWidth="1"/>
    <col min="10007" max="10007" width="16" style="383" customWidth="1"/>
    <col min="10008" max="10008" width="18.85546875" style="383" customWidth="1"/>
    <col min="10009" max="10009" width="16" style="383" customWidth="1"/>
    <col min="10010" max="10010" width="19.42578125" style="383" customWidth="1"/>
    <col min="10011" max="10013" width="7.28515625" style="383" customWidth="1"/>
    <col min="10014" max="10248" width="9.140625" style="383"/>
    <col min="10249" max="10249" width="2.140625" style="383" customWidth="1"/>
    <col min="10250" max="10250" width="4.5703125" style="383" customWidth="1"/>
    <col min="10251" max="10252" width="8.140625" style="383" customWidth="1"/>
    <col min="10253" max="10254" width="9.28515625" style="383" customWidth="1"/>
    <col min="10255" max="10255" width="13.5703125" style="383" customWidth="1"/>
    <col min="10256" max="10256" width="3.140625" style="383" customWidth="1"/>
    <col min="10257" max="10257" width="12.42578125" style="383" customWidth="1"/>
    <col min="10258" max="10258" width="7.28515625" style="383" customWidth="1"/>
    <col min="10259" max="10259" width="9.7109375" style="383" customWidth="1"/>
    <col min="10260" max="10261" width="12.85546875" style="383" customWidth="1"/>
    <col min="10262" max="10262" width="10" style="383" customWidth="1"/>
    <col min="10263" max="10263" width="16" style="383" customWidth="1"/>
    <col min="10264" max="10264" width="18.85546875" style="383" customWidth="1"/>
    <col min="10265" max="10265" width="16" style="383" customWidth="1"/>
    <col min="10266" max="10266" width="19.42578125" style="383" customWidth="1"/>
    <col min="10267" max="10269" width="7.28515625" style="383" customWidth="1"/>
    <col min="10270" max="10504" width="9.140625" style="383"/>
    <col min="10505" max="10505" width="2.140625" style="383" customWidth="1"/>
    <col min="10506" max="10506" width="4.5703125" style="383" customWidth="1"/>
    <col min="10507" max="10508" width="8.140625" style="383" customWidth="1"/>
    <col min="10509" max="10510" width="9.28515625" style="383" customWidth="1"/>
    <col min="10511" max="10511" width="13.5703125" style="383" customWidth="1"/>
    <col min="10512" max="10512" width="3.140625" style="383" customWidth="1"/>
    <col min="10513" max="10513" width="12.42578125" style="383" customWidth="1"/>
    <col min="10514" max="10514" width="7.28515625" style="383" customWidth="1"/>
    <col min="10515" max="10515" width="9.7109375" style="383" customWidth="1"/>
    <col min="10516" max="10517" width="12.85546875" style="383" customWidth="1"/>
    <col min="10518" max="10518" width="10" style="383" customWidth="1"/>
    <col min="10519" max="10519" width="16" style="383" customWidth="1"/>
    <col min="10520" max="10520" width="18.85546875" style="383" customWidth="1"/>
    <col min="10521" max="10521" width="16" style="383" customWidth="1"/>
    <col min="10522" max="10522" width="19.42578125" style="383" customWidth="1"/>
    <col min="10523" max="10525" width="7.28515625" style="383" customWidth="1"/>
    <col min="10526" max="10760" width="9.140625" style="383"/>
    <col min="10761" max="10761" width="2.140625" style="383" customWidth="1"/>
    <col min="10762" max="10762" width="4.5703125" style="383" customWidth="1"/>
    <col min="10763" max="10764" width="8.140625" style="383" customWidth="1"/>
    <col min="10765" max="10766" width="9.28515625" style="383" customWidth="1"/>
    <col min="10767" max="10767" width="13.5703125" style="383" customWidth="1"/>
    <col min="10768" max="10768" width="3.140625" style="383" customWidth="1"/>
    <col min="10769" max="10769" width="12.42578125" style="383" customWidth="1"/>
    <col min="10770" max="10770" width="7.28515625" style="383" customWidth="1"/>
    <col min="10771" max="10771" width="9.7109375" style="383" customWidth="1"/>
    <col min="10772" max="10773" width="12.85546875" style="383" customWidth="1"/>
    <col min="10774" max="10774" width="10" style="383" customWidth="1"/>
    <col min="10775" max="10775" width="16" style="383" customWidth="1"/>
    <col min="10776" max="10776" width="18.85546875" style="383" customWidth="1"/>
    <col min="10777" max="10777" width="16" style="383" customWidth="1"/>
    <col min="10778" max="10778" width="19.42578125" style="383" customWidth="1"/>
    <col min="10779" max="10781" width="7.28515625" style="383" customWidth="1"/>
    <col min="10782" max="11016" width="9.140625" style="383"/>
    <col min="11017" max="11017" width="2.140625" style="383" customWidth="1"/>
    <col min="11018" max="11018" width="4.5703125" style="383" customWidth="1"/>
    <col min="11019" max="11020" width="8.140625" style="383" customWidth="1"/>
    <col min="11021" max="11022" width="9.28515625" style="383" customWidth="1"/>
    <col min="11023" max="11023" width="13.5703125" style="383" customWidth="1"/>
    <col min="11024" max="11024" width="3.140625" style="383" customWidth="1"/>
    <col min="11025" max="11025" width="12.42578125" style="383" customWidth="1"/>
    <col min="11026" max="11026" width="7.28515625" style="383" customWidth="1"/>
    <col min="11027" max="11027" width="9.7109375" style="383" customWidth="1"/>
    <col min="11028" max="11029" width="12.85546875" style="383" customWidth="1"/>
    <col min="11030" max="11030" width="10" style="383" customWidth="1"/>
    <col min="11031" max="11031" width="16" style="383" customWidth="1"/>
    <col min="11032" max="11032" width="18.85546875" style="383" customWidth="1"/>
    <col min="11033" max="11033" width="16" style="383" customWidth="1"/>
    <col min="11034" max="11034" width="19.42578125" style="383" customWidth="1"/>
    <col min="11035" max="11037" width="7.28515625" style="383" customWidth="1"/>
    <col min="11038" max="11272" width="9.140625" style="383"/>
    <col min="11273" max="11273" width="2.140625" style="383" customWidth="1"/>
    <col min="11274" max="11274" width="4.5703125" style="383" customWidth="1"/>
    <col min="11275" max="11276" width="8.140625" style="383" customWidth="1"/>
    <col min="11277" max="11278" width="9.28515625" style="383" customWidth="1"/>
    <col min="11279" max="11279" width="13.5703125" style="383" customWidth="1"/>
    <col min="11280" max="11280" width="3.140625" style="383" customWidth="1"/>
    <col min="11281" max="11281" width="12.42578125" style="383" customWidth="1"/>
    <col min="11282" max="11282" width="7.28515625" style="383" customWidth="1"/>
    <col min="11283" max="11283" width="9.7109375" style="383" customWidth="1"/>
    <col min="11284" max="11285" width="12.85546875" style="383" customWidth="1"/>
    <col min="11286" max="11286" width="10" style="383" customWidth="1"/>
    <col min="11287" max="11287" width="16" style="383" customWidth="1"/>
    <col min="11288" max="11288" width="18.85546875" style="383" customWidth="1"/>
    <col min="11289" max="11289" width="16" style="383" customWidth="1"/>
    <col min="11290" max="11290" width="19.42578125" style="383" customWidth="1"/>
    <col min="11291" max="11293" width="7.28515625" style="383" customWidth="1"/>
    <col min="11294" max="11528" width="9.140625" style="383"/>
    <col min="11529" max="11529" width="2.140625" style="383" customWidth="1"/>
    <col min="11530" max="11530" width="4.5703125" style="383" customWidth="1"/>
    <col min="11531" max="11532" width="8.140625" style="383" customWidth="1"/>
    <col min="11533" max="11534" width="9.28515625" style="383" customWidth="1"/>
    <col min="11535" max="11535" width="13.5703125" style="383" customWidth="1"/>
    <col min="11536" max="11536" width="3.140625" style="383" customWidth="1"/>
    <col min="11537" max="11537" width="12.42578125" style="383" customWidth="1"/>
    <col min="11538" max="11538" width="7.28515625" style="383" customWidth="1"/>
    <col min="11539" max="11539" width="9.7109375" style="383" customWidth="1"/>
    <col min="11540" max="11541" width="12.85546875" style="383" customWidth="1"/>
    <col min="11542" max="11542" width="10" style="383" customWidth="1"/>
    <col min="11543" max="11543" width="16" style="383" customWidth="1"/>
    <col min="11544" max="11544" width="18.85546875" style="383" customWidth="1"/>
    <col min="11545" max="11545" width="16" style="383" customWidth="1"/>
    <col min="11546" max="11546" width="19.42578125" style="383" customWidth="1"/>
    <col min="11547" max="11549" width="7.28515625" style="383" customWidth="1"/>
    <col min="11550" max="11784" width="9.140625" style="383"/>
    <col min="11785" max="11785" width="2.140625" style="383" customWidth="1"/>
    <col min="11786" max="11786" width="4.5703125" style="383" customWidth="1"/>
    <col min="11787" max="11788" width="8.140625" style="383" customWidth="1"/>
    <col min="11789" max="11790" width="9.28515625" style="383" customWidth="1"/>
    <col min="11791" max="11791" width="13.5703125" style="383" customWidth="1"/>
    <col min="11792" max="11792" width="3.140625" style="383" customWidth="1"/>
    <col min="11793" max="11793" width="12.42578125" style="383" customWidth="1"/>
    <col min="11794" max="11794" width="7.28515625" style="383" customWidth="1"/>
    <col min="11795" max="11795" width="9.7109375" style="383" customWidth="1"/>
    <col min="11796" max="11797" width="12.85546875" style="383" customWidth="1"/>
    <col min="11798" max="11798" width="10" style="383" customWidth="1"/>
    <col min="11799" max="11799" width="16" style="383" customWidth="1"/>
    <col min="11800" max="11800" width="18.85546875" style="383" customWidth="1"/>
    <col min="11801" max="11801" width="16" style="383" customWidth="1"/>
    <col min="11802" max="11802" width="19.42578125" style="383" customWidth="1"/>
    <col min="11803" max="11805" width="7.28515625" style="383" customWidth="1"/>
    <col min="11806" max="12040" width="9.140625" style="383"/>
    <col min="12041" max="12041" width="2.140625" style="383" customWidth="1"/>
    <col min="12042" max="12042" width="4.5703125" style="383" customWidth="1"/>
    <col min="12043" max="12044" width="8.140625" style="383" customWidth="1"/>
    <col min="12045" max="12046" width="9.28515625" style="383" customWidth="1"/>
    <col min="12047" max="12047" width="13.5703125" style="383" customWidth="1"/>
    <col min="12048" max="12048" width="3.140625" style="383" customWidth="1"/>
    <col min="12049" max="12049" width="12.42578125" style="383" customWidth="1"/>
    <col min="12050" max="12050" width="7.28515625" style="383" customWidth="1"/>
    <col min="12051" max="12051" width="9.7109375" style="383" customWidth="1"/>
    <col min="12052" max="12053" width="12.85546875" style="383" customWidth="1"/>
    <col min="12054" max="12054" width="10" style="383" customWidth="1"/>
    <col min="12055" max="12055" width="16" style="383" customWidth="1"/>
    <col min="12056" max="12056" width="18.85546875" style="383" customWidth="1"/>
    <col min="12057" max="12057" width="16" style="383" customWidth="1"/>
    <col min="12058" max="12058" width="19.42578125" style="383" customWidth="1"/>
    <col min="12059" max="12061" width="7.28515625" style="383" customWidth="1"/>
    <col min="12062" max="12296" width="9.140625" style="383"/>
    <col min="12297" max="12297" width="2.140625" style="383" customWidth="1"/>
    <col min="12298" max="12298" width="4.5703125" style="383" customWidth="1"/>
    <col min="12299" max="12300" width="8.140625" style="383" customWidth="1"/>
    <col min="12301" max="12302" width="9.28515625" style="383" customWidth="1"/>
    <col min="12303" max="12303" width="13.5703125" style="383" customWidth="1"/>
    <col min="12304" max="12304" width="3.140625" style="383" customWidth="1"/>
    <col min="12305" max="12305" width="12.42578125" style="383" customWidth="1"/>
    <col min="12306" max="12306" width="7.28515625" style="383" customWidth="1"/>
    <col min="12307" max="12307" width="9.7109375" style="383" customWidth="1"/>
    <col min="12308" max="12309" width="12.85546875" style="383" customWidth="1"/>
    <col min="12310" max="12310" width="10" style="383" customWidth="1"/>
    <col min="12311" max="12311" width="16" style="383" customWidth="1"/>
    <col min="12312" max="12312" width="18.85546875" style="383" customWidth="1"/>
    <col min="12313" max="12313" width="16" style="383" customWidth="1"/>
    <col min="12314" max="12314" width="19.42578125" style="383" customWidth="1"/>
    <col min="12315" max="12317" width="7.28515625" style="383" customWidth="1"/>
    <col min="12318" max="12552" width="9.140625" style="383"/>
    <col min="12553" max="12553" width="2.140625" style="383" customWidth="1"/>
    <col min="12554" max="12554" width="4.5703125" style="383" customWidth="1"/>
    <col min="12555" max="12556" width="8.140625" style="383" customWidth="1"/>
    <col min="12557" max="12558" width="9.28515625" style="383" customWidth="1"/>
    <col min="12559" max="12559" width="13.5703125" style="383" customWidth="1"/>
    <col min="12560" max="12560" width="3.140625" style="383" customWidth="1"/>
    <col min="12561" max="12561" width="12.42578125" style="383" customWidth="1"/>
    <col min="12562" max="12562" width="7.28515625" style="383" customWidth="1"/>
    <col min="12563" max="12563" width="9.7109375" style="383" customWidth="1"/>
    <col min="12564" max="12565" width="12.85546875" style="383" customWidth="1"/>
    <col min="12566" max="12566" width="10" style="383" customWidth="1"/>
    <col min="12567" max="12567" width="16" style="383" customWidth="1"/>
    <col min="12568" max="12568" width="18.85546875" style="383" customWidth="1"/>
    <col min="12569" max="12569" width="16" style="383" customWidth="1"/>
    <col min="12570" max="12570" width="19.42578125" style="383" customWidth="1"/>
    <col min="12571" max="12573" width="7.28515625" style="383" customWidth="1"/>
    <col min="12574" max="12808" width="9.140625" style="383"/>
    <col min="12809" max="12809" width="2.140625" style="383" customWidth="1"/>
    <col min="12810" max="12810" width="4.5703125" style="383" customWidth="1"/>
    <col min="12811" max="12812" width="8.140625" style="383" customWidth="1"/>
    <col min="12813" max="12814" width="9.28515625" style="383" customWidth="1"/>
    <col min="12815" max="12815" width="13.5703125" style="383" customWidth="1"/>
    <col min="12816" max="12816" width="3.140625" style="383" customWidth="1"/>
    <col min="12817" max="12817" width="12.42578125" style="383" customWidth="1"/>
    <col min="12818" max="12818" width="7.28515625" style="383" customWidth="1"/>
    <col min="12819" max="12819" width="9.7109375" style="383" customWidth="1"/>
    <col min="12820" max="12821" width="12.85546875" style="383" customWidth="1"/>
    <col min="12822" max="12822" width="10" style="383" customWidth="1"/>
    <col min="12823" max="12823" width="16" style="383" customWidth="1"/>
    <col min="12824" max="12824" width="18.85546875" style="383" customWidth="1"/>
    <col min="12825" max="12825" width="16" style="383" customWidth="1"/>
    <col min="12826" max="12826" width="19.42578125" style="383" customWidth="1"/>
    <col min="12827" max="12829" width="7.28515625" style="383" customWidth="1"/>
    <col min="12830" max="13064" width="9.140625" style="383"/>
    <col min="13065" max="13065" width="2.140625" style="383" customWidth="1"/>
    <col min="13066" max="13066" width="4.5703125" style="383" customWidth="1"/>
    <col min="13067" max="13068" width="8.140625" style="383" customWidth="1"/>
    <col min="13069" max="13070" width="9.28515625" style="383" customWidth="1"/>
    <col min="13071" max="13071" width="13.5703125" style="383" customWidth="1"/>
    <col min="13072" max="13072" width="3.140625" style="383" customWidth="1"/>
    <col min="13073" max="13073" width="12.42578125" style="383" customWidth="1"/>
    <col min="13074" max="13074" width="7.28515625" style="383" customWidth="1"/>
    <col min="13075" max="13075" width="9.7109375" style="383" customWidth="1"/>
    <col min="13076" max="13077" width="12.85546875" style="383" customWidth="1"/>
    <col min="13078" max="13078" width="10" style="383" customWidth="1"/>
    <col min="13079" max="13079" width="16" style="383" customWidth="1"/>
    <col min="13080" max="13080" width="18.85546875" style="383" customWidth="1"/>
    <col min="13081" max="13081" width="16" style="383" customWidth="1"/>
    <col min="13082" max="13082" width="19.42578125" style="383" customWidth="1"/>
    <col min="13083" max="13085" width="7.28515625" style="383" customWidth="1"/>
    <col min="13086" max="13320" width="9.140625" style="383"/>
    <col min="13321" max="13321" width="2.140625" style="383" customWidth="1"/>
    <col min="13322" max="13322" width="4.5703125" style="383" customWidth="1"/>
    <col min="13323" max="13324" width="8.140625" style="383" customWidth="1"/>
    <col min="13325" max="13326" width="9.28515625" style="383" customWidth="1"/>
    <col min="13327" max="13327" width="13.5703125" style="383" customWidth="1"/>
    <col min="13328" max="13328" width="3.140625" style="383" customWidth="1"/>
    <col min="13329" max="13329" width="12.42578125" style="383" customWidth="1"/>
    <col min="13330" max="13330" width="7.28515625" style="383" customWidth="1"/>
    <col min="13331" max="13331" width="9.7109375" style="383" customWidth="1"/>
    <col min="13332" max="13333" width="12.85546875" style="383" customWidth="1"/>
    <col min="13334" max="13334" width="10" style="383" customWidth="1"/>
    <col min="13335" max="13335" width="16" style="383" customWidth="1"/>
    <col min="13336" max="13336" width="18.85546875" style="383" customWidth="1"/>
    <col min="13337" max="13337" width="16" style="383" customWidth="1"/>
    <col min="13338" max="13338" width="19.42578125" style="383" customWidth="1"/>
    <col min="13339" max="13341" width="7.28515625" style="383" customWidth="1"/>
    <col min="13342" max="13576" width="9.140625" style="383"/>
    <col min="13577" max="13577" width="2.140625" style="383" customWidth="1"/>
    <col min="13578" max="13578" width="4.5703125" style="383" customWidth="1"/>
    <col min="13579" max="13580" width="8.140625" style="383" customWidth="1"/>
    <col min="13581" max="13582" width="9.28515625" style="383" customWidth="1"/>
    <col min="13583" max="13583" width="13.5703125" style="383" customWidth="1"/>
    <col min="13584" max="13584" width="3.140625" style="383" customWidth="1"/>
    <col min="13585" max="13585" width="12.42578125" style="383" customWidth="1"/>
    <col min="13586" max="13586" width="7.28515625" style="383" customWidth="1"/>
    <col min="13587" max="13587" width="9.7109375" style="383" customWidth="1"/>
    <col min="13588" max="13589" width="12.85546875" style="383" customWidth="1"/>
    <col min="13590" max="13590" width="10" style="383" customWidth="1"/>
    <col min="13591" max="13591" width="16" style="383" customWidth="1"/>
    <col min="13592" max="13592" width="18.85546875" style="383" customWidth="1"/>
    <col min="13593" max="13593" width="16" style="383" customWidth="1"/>
    <col min="13594" max="13594" width="19.42578125" style="383" customWidth="1"/>
    <col min="13595" max="13597" width="7.28515625" style="383" customWidth="1"/>
    <col min="13598" max="13832" width="9.140625" style="383"/>
    <col min="13833" max="13833" width="2.140625" style="383" customWidth="1"/>
    <col min="13834" max="13834" width="4.5703125" style="383" customWidth="1"/>
    <col min="13835" max="13836" width="8.140625" style="383" customWidth="1"/>
    <col min="13837" max="13838" width="9.28515625" style="383" customWidth="1"/>
    <col min="13839" max="13839" width="13.5703125" style="383" customWidth="1"/>
    <col min="13840" max="13840" width="3.140625" style="383" customWidth="1"/>
    <col min="13841" max="13841" width="12.42578125" style="383" customWidth="1"/>
    <col min="13842" max="13842" width="7.28515625" style="383" customWidth="1"/>
    <col min="13843" max="13843" width="9.7109375" style="383" customWidth="1"/>
    <col min="13844" max="13845" width="12.85546875" style="383" customWidth="1"/>
    <col min="13846" max="13846" width="10" style="383" customWidth="1"/>
    <col min="13847" max="13847" width="16" style="383" customWidth="1"/>
    <col min="13848" max="13848" width="18.85546875" style="383" customWidth="1"/>
    <col min="13849" max="13849" width="16" style="383" customWidth="1"/>
    <col min="13850" max="13850" width="19.42578125" style="383" customWidth="1"/>
    <col min="13851" max="13853" width="7.28515625" style="383" customWidth="1"/>
    <col min="13854" max="14088" width="9.140625" style="383"/>
    <col min="14089" max="14089" width="2.140625" style="383" customWidth="1"/>
    <col min="14090" max="14090" width="4.5703125" style="383" customWidth="1"/>
    <col min="14091" max="14092" width="8.140625" style="383" customWidth="1"/>
    <col min="14093" max="14094" width="9.28515625" style="383" customWidth="1"/>
    <col min="14095" max="14095" width="13.5703125" style="383" customWidth="1"/>
    <col min="14096" max="14096" width="3.140625" style="383" customWidth="1"/>
    <col min="14097" max="14097" width="12.42578125" style="383" customWidth="1"/>
    <col min="14098" max="14098" width="7.28515625" style="383" customWidth="1"/>
    <col min="14099" max="14099" width="9.7109375" style="383" customWidth="1"/>
    <col min="14100" max="14101" width="12.85546875" style="383" customWidth="1"/>
    <col min="14102" max="14102" width="10" style="383" customWidth="1"/>
    <col min="14103" max="14103" width="16" style="383" customWidth="1"/>
    <col min="14104" max="14104" width="18.85546875" style="383" customWidth="1"/>
    <col min="14105" max="14105" width="16" style="383" customWidth="1"/>
    <col min="14106" max="14106" width="19.42578125" style="383" customWidth="1"/>
    <col min="14107" max="14109" width="7.28515625" style="383" customWidth="1"/>
    <col min="14110" max="14344" width="9.140625" style="383"/>
    <col min="14345" max="14345" width="2.140625" style="383" customWidth="1"/>
    <col min="14346" max="14346" width="4.5703125" style="383" customWidth="1"/>
    <col min="14347" max="14348" width="8.140625" style="383" customWidth="1"/>
    <col min="14349" max="14350" width="9.28515625" style="383" customWidth="1"/>
    <col min="14351" max="14351" width="13.5703125" style="383" customWidth="1"/>
    <col min="14352" max="14352" width="3.140625" style="383" customWidth="1"/>
    <col min="14353" max="14353" width="12.42578125" style="383" customWidth="1"/>
    <col min="14354" max="14354" width="7.28515625" style="383" customWidth="1"/>
    <col min="14355" max="14355" width="9.7109375" style="383" customWidth="1"/>
    <col min="14356" max="14357" width="12.85546875" style="383" customWidth="1"/>
    <col min="14358" max="14358" width="10" style="383" customWidth="1"/>
    <col min="14359" max="14359" width="16" style="383" customWidth="1"/>
    <col min="14360" max="14360" width="18.85546875" style="383" customWidth="1"/>
    <col min="14361" max="14361" width="16" style="383" customWidth="1"/>
    <col min="14362" max="14362" width="19.42578125" style="383" customWidth="1"/>
    <col min="14363" max="14365" width="7.28515625" style="383" customWidth="1"/>
    <col min="14366" max="14600" width="9.140625" style="383"/>
    <col min="14601" max="14601" width="2.140625" style="383" customWidth="1"/>
    <col min="14602" max="14602" width="4.5703125" style="383" customWidth="1"/>
    <col min="14603" max="14604" width="8.140625" style="383" customWidth="1"/>
    <col min="14605" max="14606" width="9.28515625" style="383" customWidth="1"/>
    <col min="14607" max="14607" width="13.5703125" style="383" customWidth="1"/>
    <col min="14608" max="14608" width="3.140625" style="383" customWidth="1"/>
    <col min="14609" max="14609" width="12.42578125" style="383" customWidth="1"/>
    <col min="14610" max="14610" width="7.28515625" style="383" customWidth="1"/>
    <col min="14611" max="14611" width="9.7109375" style="383" customWidth="1"/>
    <col min="14612" max="14613" width="12.85546875" style="383" customWidth="1"/>
    <col min="14614" max="14614" width="10" style="383" customWidth="1"/>
    <col min="14615" max="14615" width="16" style="383" customWidth="1"/>
    <col min="14616" max="14616" width="18.85546875" style="383" customWidth="1"/>
    <col min="14617" max="14617" width="16" style="383" customWidth="1"/>
    <col min="14618" max="14618" width="19.42578125" style="383" customWidth="1"/>
    <col min="14619" max="14621" width="7.28515625" style="383" customWidth="1"/>
    <col min="14622" max="14856" width="9.140625" style="383"/>
    <col min="14857" max="14857" width="2.140625" style="383" customWidth="1"/>
    <col min="14858" max="14858" width="4.5703125" style="383" customWidth="1"/>
    <col min="14859" max="14860" width="8.140625" style="383" customWidth="1"/>
    <col min="14861" max="14862" width="9.28515625" style="383" customWidth="1"/>
    <col min="14863" max="14863" width="13.5703125" style="383" customWidth="1"/>
    <col min="14864" max="14864" width="3.140625" style="383" customWidth="1"/>
    <col min="14865" max="14865" width="12.42578125" style="383" customWidth="1"/>
    <col min="14866" max="14866" width="7.28515625" style="383" customWidth="1"/>
    <col min="14867" max="14867" width="9.7109375" style="383" customWidth="1"/>
    <col min="14868" max="14869" width="12.85546875" style="383" customWidth="1"/>
    <col min="14870" max="14870" width="10" style="383" customWidth="1"/>
    <col min="14871" max="14871" width="16" style="383" customWidth="1"/>
    <col min="14872" max="14872" width="18.85546875" style="383" customWidth="1"/>
    <col min="14873" max="14873" width="16" style="383" customWidth="1"/>
    <col min="14874" max="14874" width="19.42578125" style="383" customWidth="1"/>
    <col min="14875" max="14877" width="7.28515625" style="383" customWidth="1"/>
    <col min="14878" max="15112" width="9.140625" style="383"/>
    <col min="15113" max="15113" width="2.140625" style="383" customWidth="1"/>
    <col min="15114" max="15114" width="4.5703125" style="383" customWidth="1"/>
    <col min="15115" max="15116" width="8.140625" style="383" customWidth="1"/>
    <col min="15117" max="15118" width="9.28515625" style="383" customWidth="1"/>
    <col min="15119" max="15119" width="13.5703125" style="383" customWidth="1"/>
    <col min="15120" max="15120" width="3.140625" style="383" customWidth="1"/>
    <col min="15121" max="15121" width="12.42578125" style="383" customWidth="1"/>
    <col min="15122" max="15122" width="7.28515625" style="383" customWidth="1"/>
    <col min="15123" max="15123" width="9.7109375" style="383" customWidth="1"/>
    <col min="15124" max="15125" width="12.85546875" style="383" customWidth="1"/>
    <col min="15126" max="15126" width="10" style="383" customWidth="1"/>
    <col min="15127" max="15127" width="16" style="383" customWidth="1"/>
    <col min="15128" max="15128" width="18.85546875" style="383" customWidth="1"/>
    <col min="15129" max="15129" width="16" style="383" customWidth="1"/>
    <col min="15130" max="15130" width="19.42578125" style="383" customWidth="1"/>
    <col min="15131" max="15133" width="7.28515625" style="383" customWidth="1"/>
    <col min="15134" max="15368" width="9.140625" style="383"/>
    <col min="15369" max="15369" width="2.140625" style="383" customWidth="1"/>
    <col min="15370" max="15370" width="4.5703125" style="383" customWidth="1"/>
    <col min="15371" max="15372" width="8.140625" style="383" customWidth="1"/>
    <col min="15373" max="15374" width="9.28515625" style="383" customWidth="1"/>
    <col min="15375" max="15375" width="13.5703125" style="383" customWidth="1"/>
    <col min="15376" max="15376" width="3.140625" style="383" customWidth="1"/>
    <col min="15377" max="15377" width="12.42578125" style="383" customWidth="1"/>
    <col min="15378" max="15378" width="7.28515625" style="383" customWidth="1"/>
    <col min="15379" max="15379" width="9.7109375" style="383" customWidth="1"/>
    <col min="15380" max="15381" width="12.85546875" style="383" customWidth="1"/>
    <col min="15382" max="15382" width="10" style="383" customWidth="1"/>
    <col min="15383" max="15383" width="16" style="383" customWidth="1"/>
    <col min="15384" max="15384" width="18.85546875" style="383" customWidth="1"/>
    <col min="15385" max="15385" width="16" style="383" customWidth="1"/>
    <col min="15386" max="15386" width="19.42578125" style="383" customWidth="1"/>
    <col min="15387" max="15389" width="7.28515625" style="383" customWidth="1"/>
    <col min="15390" max="15624" width="9.140625" style="383"/>
    <col min="15625" max="15625" width="2.140625" style="383" customWidth="1"/>
    <col min="15626" max="15626" width="4.5703125" style="383" customWidth="1"/>
    <col min="15627" max="15628" width="8.140625" style="383" customWidth="1"/>
    <col min="15629" max="15630" width="9.28515625" style="383" customWidth="1"/>
    <col min="15631" max="15631" width="13.5703125" style="383" customWidth="1"/>
    <col min="15632" max="15632" width="3.140625" style="383" customWidth="1"/>
    <col min="15633" max="15633" width="12.42578125" style="383" customWidth="1"/>
    <col min="15634" max="15634" width="7.28515625" style="383" customWidth="1"/>
    <col min="15635" max="15635" width="9.7109375" style="383" customWidth="1"/>
    <col min="15636" max="15637" width="12.85546875" style="383" customWidth="1"/>
    <col min="15638" max="15638" width="10" style="383" customWidth="1"/>
    <col min="15639" max="15639" width="16" style="383" customWidth="1"/>
    <col min="15640" max="15640" width="18.85546875" style="383" customWidth="1"/>
    <col min="15641" max="15641" width="16" style="383" customWidth="1"/>
    <col min="15642" max="15642" width="19.42578125" style="383" customWidth="1"/>
    <col min="15643" max="15645" width="7.28515625" style="383" customWidth="1"/>
    <col min="15646" max="15880" width="9.140625" style="383"/>
    <col min="15881" max="15881" width="2.140625" style="383" customWidth="1"/>
    <col min="15882" max="15882" width="4.5703125" style="383" customWidth="1"/>
    <col min="15883" max="15884" width="8.140625" style="383" customWidth="1"/>
    <col min="15885" max="15886" width="9.28515625" style="383" customWidth="1"/>
    <col min="15887" max="15887" width="13.5703125" style="383" customWidth="1"/>
    <col min="15888" max="15888" width="3.140625" style="383" customWidth="1"/>
    <col min="15889" max="15889" width="12.42578125" style="383" customWidth="1"/>
    <col min="15890" max="15890" width="7.28515625" style="383" customWidth="1"/>
    <col min="15891" max="15891" width="9.7109375" style="383" customWidth="1"/>
    <col min="15892" max="15893" width="12.85546875" style="383" customWidth="1"/>
    <col min="15894" max="15894" width="10" style="383" customWidth="1"/>
    <col min="15895" max="15895" width="16" style="383" customWidth="1"/>
    <col min="15896" max="15896" width="18.85546875" style="383" customWidth="1"/>
    <col min="15897" max="15897" width="16" style="383" customWidth="1"/>
    <col min="15898" max="15898" width="19.42578125" style="383" customWidth="1"/>
    <col min="15899" max="15901" width="7.28515625" style="383" customWidth="1"/>
    <col min="15902" max="16136" width="9.140625" style="383"/>
    <col min="16137" max="16137" width="2.140625" style="383" customWidth="1"/>
    <col min="16138" max="16138" width="4.5703125" style="383" customWidth="1"/>
    <col min="16139" max="16140" width="8.140625" style="383" customWidth="1"/>
    <col min="16141" max="16142" width="9.28515625" style="383" customWidth="1"/>
    <col min="16143" max="16143" width="13.5703125" style="383" customWidth="1"/>
    <col min="16144" max="16144" width="3.140625" style="383" customWidth="1"/>
    <col min="16145" max="16145" width="12.42578125" style="383" customWidth="1"/>
    <col min="16146" max="16146" width="7.28515625" style="383" customWidth="1"/>
    <col min="16147" max="16147" width="9.7109375" style="383" customWidth="1"/>
    <col min="16148" max="16149" width="12.85546875" style="383" customWidth="1"/>
    <col min="16150" max="16150" width="10" style="383" customWidth="1"/>
    <col min="16151" max="16151" width="16" style="383" customWidth="1"/>
    <col min="16152" max="16152" width="18.85546875" style="383" customWidth="1"/>
    <col min="16153" max="16153" width="16" style="383" customWidth="1"/>
    <col min="16154" max="16154" width="19.42578125" style="383" customWidth="1"/>
    <col min="16155" max="16157" width="7.28515625" style="383" customWidth="1"/>
    <col min="16158" max="16384" width="9.140625" style="383"/>
  </cols>
  <sheetData>
    <row r="1" spans="1:103" s="372" customFormat="1" ht="21.75" customHeight="1" x14ac:dyDescent="0.25">
      <c r="C1" s="321" t="s">
        <v>128</v>
      </c>
      <c r="D1" s="196"/>
      <c r="E1" s="476"/>
      <c r="G1" s="862" t="s">
        <v>562</v>
      </c>
      <c r="H1" s="862"/>
      <c r="I1" s="862"/>
      <c r="J1" s="862"/>
      <c r="K1" s="862"/>
      <c r="L1" s="862"/>
      <c r="M1" s="862"/>
      <c r="N1" s="862"/>
      <c r="O1" s="862"/>
      <c r="P1" s="862"/>
      <c r="Q1" s="477"/>
      <c r="R1" s="477"/>
      <c r="T1" s="477"/>
      <c r="U1" s="477"/>
      <c r="V1" s="477"/>
      <c r="W1" s="477"/>
      <c r="X1" s="477"/>
      <c r="Z1" s="477"/>
      <c r="AA1" s="477"/>
      <c r="AB1" s="475"/>
      <c r="AC1" s="475"/>
      <c r="AD1" s="475"/>
      <c r="AE1" s="475"/>
      <c r="AF1" s="475"/>
      <c r="AG1" s="475"/>
      <c r="AQ1" s="360"/>
      <c r="AR1" s="360"/>
      <c r="AS1" s="360"/>
      <c r="AT1" s="360"/>
      <c r="AU1" s="360"/>
      <c r="AV1" s="360"/>
      <c r="AW1" s="360"/>
      <c r="AX1" s="360"/>
      <c r="AY1" s="360"/>
      <c r="AZ1" s="360" t="s">
        <v>394</v>
      </c>
      <c r="BA1" s="360" t="e">
        <f>AVERAGE(F11:F510)</f>
        <v>#DIV/0!</v>
      </c>
      <c r="BB1" s="360"/>
      <c r="BC1" s="360"/>
      <c r="BD1" s="360"/>
      <c r="BE1" s="360"/>
      <c r="BF1" s="360"/>
      <c r="BG1" s="360"/>
      <c r="BH1" s="360"/>
      <c r="BI1" s="360"/>
      <c r="BJ1" s="360"/>
      <c r="BK1" s="360"/>
      <c r="BL1" s="360"/>
      <c r="BM1" s="360" t="str">
        <f>IF(DV30="","",(1-TDIST(DX30,GX56-2,2))*100)</f>
        <v/>
      </c>
      <c r="BN1" s="360" t="str">
        <f>IF(BM1&lt;95,"","*")</f>
        <v>*</v>
      </c>
      <c r="BO1" s="360"/>
      <c r="BP1" s="360"/>
      <c r="BQ1" s="360"/>
      <c r="BR1" s="360" t="e">
        <f>FDIST(N47,1,(COUNT(AS11:AS210)-2))</f>
        <v>#DIV/0!</v>
      </c>
      <c r="BS1" s="360" t="e">
        <f>IF(BR1&gt;0.05,"","*")</f>
        <v>#DIV/0!</v>
      </c>
      <c r="BT1" s="360"/>
      <c r="BU1" s="360"/>
      <c r="BV1" s="360"/>
      <c r="BW1" s="360"/>
      <c r="BX1" s="360"/>
      <c r="BY1" s="360"/>
      <c r="BZ1" s="360"/>
      <c r="CA1" s="360"/>
      <c r="CB1" s="360"/>
      <c r="CC1" s="360"/>
      <c r="CD1" s="360"/>
      <c r="CE1" s="360"/>
      <c r="CF1" s="360"/>
      <c r="CG1" s="360"/>
      <c r="CH1" s="360"/>
      <c r="CI1" s="360"/>
      <c r="CJ1" s="360"/>
      <c r="CK1" s="360"/>
      <c r="CL1" s="360"/>
      <c r="CM1" s="475"/>
      <c r="CN1" s="475"/>
      <c r="CO1" s="475"/>
      <c r="CP1" s="475"/>
      <c r="CQ1" s="475"/>
      <c r="CR1" s="475"/>
      <c r="CS1" s="475"/>
      <c r="CT1" s="475"/>
      <c r="CU1" s="475"/>
      <c r="CV1" s="475"/>
      <c r="CW1" s="475"/>
      <c r="CX1" s="475"/>
      <c r="CY1" s="475"/>
    </row>
    <row r="2" spans="1:103" s="372" customFormat="1" ht="21.75" customHeight="1" x14ac:dyDescent="0.25">
      <c r="D2" s="196"/>
      <c r="E2" s="478"/>
      <c r="F2" s="479"/>
      <c r="AB2" s="475" t="s">
        <v>31</v>
      </c>
      <c r="AC2" s="475" t="s">
        <v>32</v>
      </c>
      <c r="AD2" s="475"/>
      <c r="AE2" s="475"/>
      <c r="AF2" s="475"/>
      <c r="AG2" s="475"/>
      <c r="AQ2" s="360"/>
      <c r="AR2" s="360"/>
      <c r="AS2" s="360"/>
      <c r="AT2" s="360"/>
      <c r="AU2" s="360"/>
      <c r="AV2" s="360"/>
      <c r="AW2" s="360"/>
      <c r="AX2" s="360"/>
      <c r="AY2" s="360"/>
      <c r="AZ2" s="360"/>
      <c r="BA2" s="360"/>
      <c r="BB2" s="360"/>
      <c r="BC2" s="360"/>
      <c r="BD2" s="360"/>
      <c r="BE2" s="360"/>
      <c r="BF2" s="360"/>
      <c r="BG2" s="360"/>
      <c r="BH2" s="360"/>
      <c r="BI2" s="360"/>
      <c r="BJ2" s="360"/>
      <c r="BK2" s="360"/>
      <c r="BL2" s="360"/>
      <c r="BM2" s="360"/>
      <c r="BN2" s="360"/>
      <c r="BO2" s="360"/>
      <c r="BP2" s="360"/>
      <c r="BQ2" s="360"/>
      <c r="BR2" s="360"/>
      <c r="BS2" s="360"/>
      <c r="BT2" s="360"/>
      <c r="BU2" s="360"/>
      <c r="BV2" s="360"/>
      <c r="BW2" s="360"/>
      <c r="BX2" s="360"/>
      <c r="BY2" s="360"/>
      <c r="BZ2" s="360"/>
      <c r="CA2" s="360"/>
      <c r="CB2" s="360"/>
      <c r="CC2" s="360"/>
      <c r="CD2" s="360"/>
      <c r="CE2" s="360"/>
      <c r="CF2" s="360"/>
      <c r="CG2" s="360"/>
      <c r="CH2" s="360"/>
      <c r="CI2" s="360"/>
      <c r="CJ2" s="360"/>
      <c r="CK2" s="360"/>
      <c r="CL2" s="360"/>
      <c r="CM2" s="475"/>
      <c r="CN2" s="475"/>
      <c r="CO2" s="475"/>
      <c r="CP2" s="475"/>
      <c r="CQ2" s="475"/>
      <c r="CR2" s="475"/>
      <c r="CS2" s="475"/>
      <c r="CT2" s="475"/>
      <c r="CU2" s="475"/>
      <c r="CV2" s="475"/>
      <c r="CW2" s="475"/>
      <c r="CX2" s="475"/>
      <c r="CY2" s="475"/>
    </row>
    <row r="3" spans="1:103" s="372" customFormat="1" ht="21.75" customHeight="1" x14ac:dyDescent="0.25">
      <c r="C3" s="278" t="s">
        <v>532</v>
      </c>
      <c r="D3" s="481"/>
      <c r="E3" s="478"/>
      <c r="F3" s="482"/>
      <c r="G3" s="869" t="s">
        <v>464</v>
      </c>
      <c r="H3" s="869"/>
      <c r="I3" s="869"/>
      <c r="J3" s="869"/>
      <c r="K3" s="869"/>
      <c r="L3" s="869"/>
      <c r="M3" s="869"/>
      <c r="N3" s="869"/>
      <c r="O3" s="869"/>
      <c r="P3" s="869"/>
      <c r="Q3" s="869"/>
      <c r="R3" s="869"/>
      <c r="S3" s="869"/>
      <c r="T3" s="869"/>
      <c r="AB3" s="475" t="str">
        <f>IF(J11&lt;3,"",SKEW(AR11:AR510))</f>
        <v/>
      </c>
      <c r="AC3" s="475" t="str">
        <f>IF(J11&lt;3,"",KURT(AR11:AR510))</f>
        <v/>
      </c>
      <c r="AD3" s="475">
        <f>2*SQRT((6*(J11+1)*((J11+1)-1))/(((J11+1)-2)*((J11+1)+1)*((J11+1)+3)))</f>
        <v>0</v>
      </c>
      <c r="AE3" s="475">
        <f>2*AD3*SQRT(((J11+1)^2-1)/(((J11+1)-3)*((J11+1)+5)))</f>
        <v>0</v>
      </c>
      <c r="AF3" s="475" t="str">
        <f>IF(ABS(AD3)&lt;AB3,"*","")</f>
        <v>*</v>
      </c>
      <c r="AG3" s="475" t="str">
        <f>IF(ABS(AE3)&lt;AC3,"*","")</f>
        <v>*</v>
      </c>
      <c r="AQ3" s="360"/>
      <c r="AR3" s="360"/>
      <c r="AS3" s="360"/>
      <c r="AT3" s="360"/>
      <c r="AU3" s="360"/>
      <c r="AV3" s="360"/>
      <c r="AW3" s="360"/>
      <c r="AX3" s="360"/>
      <c r="AY3" s="360"/>
      <c r="AZ3" s="360" t="s">
        <v>396</v>
      </c>
      <c r="BA3" s="360" t="e">
        <f>($BA$1-BA9)^2*BA4</f>
        <v>#DIV/0!</v>
      </c>
      <c r="BB3" s="360" t="e">
        <f>($BA$1-BB9)^2*BB4</f>
        <v>#DIV/0!</v>
      </c>
      <c r="BC3" s="360" t="e">
        <f>($BA$1-BC9)^2*BC4</f>
        <v>#DIV/0!</v>
      </c>
      <c r="BD3" s="360" t="e">
        <f>($BA$1-BD9)^2*BD4</f>
        <v>#DIV/0!</v>
      </c>
      <c r="BE3" s="360" t="e">
        <f>($BA$1-BE9)^2*BE4</f>
        <v>#DIV/0!</v>
      </c>
      <c r="BF3" s="360"/>
      <c r="BG3" s="360"/>
      <c r="BH3" s="360"/>
      <c r="BI3" s="360"/>
      <c r="BJ3" s="360"/>
      <c r="BK3" s="360" t="str">
        <f>IF(DV30&lt;0," - "," + ")</f>
        <v xml:space="preserve"> + </v>
      </c>
      <c r="BL3" s="360"/>
      <c r="BM3" s="360" t="str">
        <f>IF(DV30="","",(1-TDIST(DX29,GX56-2,2))*100)</f>
        <v/>
      </c>
      <c r="BN3" s="360" t="str">
        <f>IF(BM3&lt;95,"","*")</f>
        <v>*</v>
      </c>
      <c r="BO3" s="360"/>
      <c r="BP3" s="360" t="e">
        <f>(1-TDIST(#REF!,COUNT(AS11:AS510)-2,2))*100</f>
        <v>#REF!</v>
      </c>
      <c r="BQ3" s="360" t="e">
        <f>IF(BP3&lt;95,"","*")</f>
        <v>#REF!</v>
      </c>
      <c r="BR3" s="360"/>
      <c r="BS3" s="360"/>
      <c r="BT3" s="360"/>
      <c r="BU3" s="360"/>
      <c r="BV3" s="360"/>
      <c r="BW3" s="360"/>
      <c r="BX3" s="360"/>
      <c r="BY3" s="360"/>
      <c r="BZ3" s="360"/>
      <c r="CA3" s="360"/>
      <c r="CB3" s="360"/>
      <c r="CC3" s="360"/>
      <c r="CD3" s="360"/>
      <c r="CE3" s="360"/>
      <c r="CF3" s="360"/>
      <c r="CG3" s="360"/>
      <c r="CH3" s="360"/>
      <c r="CI3" s="360"/>
      <c r="CJ3" s="360"/>
      <c r="CK3" s="360"/>
      <c r="CL3" s="360"/>
      <c r="CM3" s="475"/>
      <c r="CN3" s="475"/>
      <c r="CO3" s="475"/>
      <c r="CP3" s="475"/>
      <c r="CQ3" s="475"/>
      <c r="CR3" s="475"/>
      <c r="CS3" s="475"/>
      <c r="CT3" s="475"/>
      <c r="CU3" s="475"/>
      <c r="CV3" s="475"/>
      <c r="CW3" s="475"/>
      <c r="CX3" s="475"/>
      <c r="CY3" s="475"/>
    </row>
    <row r="4" spans="1:103" s="372" customFormat="1" ht="21.75" customHeight="1" x14ac:dyDescent="0.2">
      <c r="C4" s="485"/>
      <c r="D4" s="481"/>
      <c r="E4" s="486"/>
      <c r="F4" s="485"/>
      <c r="G4" s="869"/>
      <c r="H4" s="869"/>
      <c r="I4" s="869"/>
      <c r="J4" s="869"/>
      <c r="K4" s="869"/>
      <c r="L4" s="869"/>
      <c r="M4" s="869"/>
      <c r="N4" s="869"/>
      <c r="O4" s="869"/>
      <c r="P4" s="869"/>
      <c r="Q4" s="869"/>
      <c r="R4" s="869"/>
      <c r="S4" s="869"/>
      <c r="T4" s="869"/>
      <c r="AB4" s="475" t="str">
        <f>IF(J11&lt;3,"",SKEW(AS11:AS510))</f>
        <v/>
      </c>
      <c r="AC4" s="475" t="str">
        <f>IF(J11&lt;3,"",KURT(AS11:AS510))</f>
        <v/>
      </c>
      <c r="AD4" s="475"/>
      <c r="AE4" s="475"/>
      <c r="AF4" s="475" t="str">
        <f>IF(ABS(AD3)&lt;AB4,"*","")</f>
        <v>*</v>
      </c>
      <c r="AG4" s="475" t="str">
        <f>IF(ABS(AE3)&lt;AC4,"*","")</f>
        <v>*</v>
      </c>
      <c r="AQ4" s="360"/>
      <c r="AR4" s="360"/>
      <c r="AS4" s="360"/>
      <c r="AT4" s="360"/>
      <c r="AU4" s="360"/>
      <c r="AV4" s="360"/>
      <c r="AW4" s="360"/>
      <c r="AX4" s="360"/>
      <c r="AY4" s="360"/>
      <c r="AZ4" s="360" t="s">
        <v>397</v>
      </c>
      <c r="BA4" s="360">
        <f>COUNT(BA11:BA510)</f>
        <v>0</v>
      </c>
      <c r="BB4" s="360">
        <f>COUNT(BB11:BB510)</f>
        <v>0</v>
      </c>
      <c r="BC4" s="360">
        <f>COUNT(BC11:BC510)</f>
        <v>0</v>
      </c>
      <c r="BD4" s="360">
        <f>COUNT(BD11:BD510)</f>
        <v>0</v>
      </c>
      <c r="BE4" s="360">
        <f>COUNT(BE11:BE510)</f>
        <v>0</v>
      </c>
      <c r="BF4" s="360"/>
      <c r="BG4" s="360"/>
      <c r="BH4" s="360"/>
      <c r="BI4" s="360"/>
      <c r="BJ4" s="360"/>
      <c r="BK4" s="360"/>
      <c r="BL4" s="360"/>
      <c r="BM4" s="360"/>
      <c r="BN4" s="360"/>
      <c r="BO4" s="360"/>
      <c r="BP4" s="360"/>
      <c r="BQ4" s="360"/>
      <c r="BR4" s="360"/>
      <c r="BS4" s="360"/>
      <c r="BT4" s="360"/>
      <c r="BU4" s="360"/>
      <c r="BV4" s="360"/>
      <c r="BW4" s="360"/>
      <c r="BX4" s="360"/>
      <c r="BY4" s="360"/>
      <c r="BZ4" s="360"/>
      <c r="CA4" s="360"/>
      <c r="CB4" s="360"/>
      <c r="CC4" s="360"/>
      <c r="CD4" s="360"/>
      <c r="CE4" s="360"/>
      <c r="CF4" s="360"/>
      <c r="CG4" s="360"/>
      <c r="CH4" s="360"/>
      <c r="CI4" s="360"/>
      <c r="CJ4" s="360"/>
      <c r="CK4" s="360"/>
      <c r="CL4" s="360"/>
      <c r="CM4" s="475"/>
      <c r="CN4" s="475"/>
      <c r="CO4" s="475"/>
      <c r="CP4" s="475"/>
      <c r="CQ4" s="475"/>
      <c r="CR4" s="475"/>
      <c r="CS4" s="475"/>
      <c r="CT4" s="475"/>
      <c r="CU4" s="475"/>
      <c r="CV4" s="475"/>
      <c r="CW4" s="475"/>
      <c r="CX4" s="475"/>
      <c r="CY4" s="475"/>
    </row>
    <row r="5" spans="1:103" s="372" customFormat="1" ht="10.5" customHeight="1" x14ac:dyDescent="0.2">
      <c r="C5" s="485"/>
      <c r="D5" s="481"/>
      <c r="E5" s="486"/>
      <c r="F5" s="485"/>
      <c r="G5" s="870" t="s">
        <v>533</v>
      </c>
      <c r="H5" s="870"/>
      <c r="I5" s="870"/>
      <c r="J5" s="870"/>
      <c r="K5" s="870"/>
      <c r="L5" s="870"/>
      <c r="M5" s="870"/>
      <c r="N5" s="870"/>
      <c r="O5" s="870"/>
      <c r="P5" s="870"/>
      <c r="Q5" s="870"/>
      <c r="R5" s="870"/>
      <c r="S5" s="870"/>
      <c r="T5" s="870"/>
      <c r="AB5" s="475"/>
      <c r="AC5" s="475"/>
      <c r="AD5" s="475"/>
      <c r="AE5" s="475"/>
      <c r="AF5" s="475"/>
      <c r="AG5" s="475"/>
      <c r="AQ5" s="360"/>
      <c r="AR5" s="360"/>
      <c r="AS5" s="360"/>
      <c r="AT5" s="360"/>
      <c r="AU5" s="360"/>
      <c r="AV5" s="360"/>
      <c r="AW5" s="360"/>
      <c r="AX5" s="360"/>
      <c r="AY5" s="360"/>
      <c r="AZ5" s="360"/>
      <c r="BA5" s="360"/>
      <c r="BB5" s="360"/>
      <c r="BC5" s="360"/>
      <c r="BD5" s="360"/>
      <c r="BE5" s="360"/>
      <c r="BF5" s="360"/>
      <c r="BG5" s="360"/>
      <c r="BH5" s="360"/>
      <c r="BI5" s="360"/>
      <c r="BJ5" s="360"/>
      <c r="BK5" s="360"/>
      <c r="BL5" s="360"/>
      <c r="BM5" s="360"/>
      <c r="BN5" s="360"/>
      <c r="BO5" s="360"/>
      <c r="BP5" s="360"/>
      <c r="BQ5" s="360"/>
      <c r="BR5" s="360"/>
      <c r="BS5" s="360"/>
      <c r="BT5" s="360"/>
      <c r="BU5" s="360"/>
      <c r="BV5" s="360"/>
      <c r="BW5" s="360"/>
      <c r="BX5" s="360"/>
      <c r="BY5" s="360"/>
      <c r="BZ5" s="360"/>
      <c r="CA5" s="360"/>
      <c r="CB5" s="360"/>
      <c r="CC5" s="360"/>
      <c r="CD5" s="360"/>
      <c r="CE5" s="360"/>
      <c r="CF5" s="360"/>
      <c r="CG5" s="360"/>
      <c r="CH5" s="360"/>
      <c r="CI5" s="360"/>
      <c r="CJ5" s="360"/>
      <c r="CK5" s="360"/>
      <c r="CL5" s="360"/>
      <c r="CM5" s="475"/>
      <c r="CN5" s="475"/>
      <c r="CO5" s="475"/>
      <c r="CP5" s="475"/>
      <c r="CQ5" s="475"/>
      <c r="CR5" s="475"/>
      <c r="CS5" s="475"/>
      <c r="CT5" s="475"/>
      <c r="CU5" s="475"/>
      <c r="CV5" s="475"/>
      <c r="CW5" s="475"/>
      <c r="CX5" s="475"/>
      <c r="CY5" s="475"/>
    </row>
    <row r="6" spans="1:103" s="372" customFormat="1" ht="13.5" customHeight="1" x14ac:dyDescent="0.2">
      <c r="C6" s="485"/>
      <c r="D6" s="481"/>
      <c r="E6" s="486"/>
      <c r="F6" s="485"/>
      <c r="G6" s="870"/>
      <c r="H6" s="870"/>
      <c r="I6" s="870"/>
      <c r="J6" s="870"/>
      <c r="K6" s="870"/>
      <c r="L6" s="870"/>
      <c r="M6" s="870"/>
      <c r="N6" s="870"/>
      <c r="O6" s="870"/>
      <c r="P6" s="870"/>
      <c r="Q6" s="870"/>
      <c r="R6" s="870"/>
      <c r="S6" s="870"/>
      <c r="T6" s="870"/>
      <c r="AB6" s="475"/>
      <c r="AC6" s="475"/>
      <c r="AD6" s="475"/>
      <c r="AE6" s="475"/>
      <c r="AF6" s="475"/>
      <c r="AG6" s="475"/>
      <c r="AQ6" s="360"/>
      <c r="AR6" s="360"/>
      <c r="AS6" s="360"/>
      <c r="AT6" s="360"/>
      <c r="AU6" s="360"/>
      <c r="AV6" s="360"/>
      <c r="AW6" s="360"/>
      <c r="AX6" s="360"/>
      <c r="AY6" s="360"/>
      <c r="AZ6" s="360"/>
      <c r="BA6" s="360"/>
      <c r="BB6" s="360"/>
      <c r="BC6" s="360"/>
      <c r="BD6" s="360"/>
      <c r="BE6" s="360"/>
      <c r="BF6" s="360"/>
      <c r="BG6" s="360"/>
      <c r="BH6" s="360"/>
      <c r="BI6" s="360"/>
      <c r="BJ6" s="360"/>
      <c r="BK6" s="360"/>
      <c r="BL6" s="360"/>
      <c r="BM6" s="360"/>
      <c r="BN6" s="360"/>
      <c r="BO6" s="360"/>
      <c r="BP6" s="360"/>
      <c r="BQ6" s="360"/>
      <c r="BR6" s="360"/>
      <c r="BS6" s="360"/>
      <c r="BT6" s="360"/>
      <c r="BU6" s="360"/>
      <c r="BV6" s="360"/>
      <c r="BW6" s="360"/>
      <c r="BX6" s="360"/>
      <c r="BY6" s="360"/>
      <c r="BZ6" s="360"/>
      <c r="CA6" s="360"/>
      <c r="CB6" s="360"/>
      <c r="CC6" s="360"/>
      <c r="CD6" s="360"/>
      <c r="CE6" s="360"/>
      <c r="CF6" s="360"/>
      <c r="CG6" s="360"/>
      <c r="CH6" s="360"/>
      <c r="CI6" s="360"/>
      <c r="CJ6" s="360"/>
      <c r="CK6" s="360"/>
      <c r="CL6" s="360"/>
      <c r="CM6" s="475"/>
      <c r="CN6" s="475"/>
      <c r="CO6" s="475"/>
      <c r="CP6" s="475"/>
      <c r="CQ6" s="475"/>
      <c r="CR6" s="475"/>
      <c r="CS6" s="475"/>
      <c r="CT6" s="475"/>
      <c r="CU6" s="475"/>
      <c r="CV6" s="475"/>
      <c r="CW6" s="475"/>
      <c r="CX6" s="475"/>
      <c r="CY6" s="475"/>
    </row>
    <row r="7" spans="1:103" s="372" customFormat="1" ht="21.75" customHeight="1" x14ac:dyDescent="0.2">
      <c r="E7" s="476"/>
      <c r="G7" s="870" t="s">
        <v>470</v>
      </c>
      <c r="H7" s="870"/>
      <c r="I7" s="870"/>
      <c r="J7" s="870"/>
      <c r="K7" s="870"/>
      <c r="L7" s="870"/>
      <c r="M7" s="870"/>
      <c r="N7" s="870"/>
      <c r="O7" s="870"/>
      <c r="P7" s="870"/>
      <c r="Q7" s="870"/>
      <c r="R7" s="870"/>
      <c r="S7" s="870"/>
      <c r="T7" s="870"/>
      <c r="U7" s="566"/>
      <c r="V7" s="566"/>
      <c r="W7" s="566"/>
      <c r="X7" s="566"/>
      <c r="Y7" s="567"/>
      <c r="Z7" s="567"/>
      <c r="AB7" s="488"/>
      <c r="AC7" s="488"/>
      <c r="AD7" s="488"/>
      <c r="AE7" s="488"/>
      <c r="AQ7" s="360"/>
      <c r="AR7" s="360"/>
      <c r="AS7" s="360"/>
      <c r="AT7" s="360"/>
      <c r="AU7" s="360"/>
      <c r="AV7" s="360"/>
      <c r="AW7" s="360"/>
      <c r="AX7" s="360"/>
      <c r="AY7" s="360"/>
      <c r="AZ7" s="360" t="s">
        <v>399</v>
      </c>
      <c r="BA7" s="360" t="e">
        <f>ROUND(AVERAGEIF(BH11:BH510,"=1",AR11:AR510),2)</f>
        <v>#DIV/0!</v>
      </c>
      <c r="BB7" s="360" t="e">
        <f>ROUND(AVERAGEIF(BH11:BH510,"=2",AR11:AR510),2)</f>
        <v>#DIV/0!</v>
      </c>
      <c r="BC7" s="360" t="e">
        <f>ROUND(AVERAGEIF(BH11:BH510,"=3",AR11:AR510),2)</f>
        <v>#DIV/0!</v>
      </c>
      <c r="BD7" s="360" t="e">
        <f>ROUND(AVERAGEIF(BH11:BH510,"=4",AR11:AR510),2)</f>
        <v>#DIV/0!</v>
      </c>
      <c r="BE7" s="360" t="e">
        <f>ROUND(AVERAGEIF(BH11:BH510,"=5",AR11:AR510),2)</f>
        <v>#DIV/0!</v>
      </c>
      <c r="BF7" s="360"/>
      <c r="BG7" s="360"/>
      <c r="BH7" s="360"/>
      <c r="BI7" s="360"/>
      <c r="BJ7" s="360"/>
      <c r="BK7" s="360"/>
      <c r="BL7" s="360"/>
      <c r="BM7" s="360"/>
      <c r="BN7" s="360"/>
      <c r="BO7" s="360"/>
      <c r="BP7" s="360"/>
      <c r="BQ7" s="360"/>
      <c r="BR7" s="360"/>
      <c r="BS7" s="360"/>
      <c r="BT7" s="360"/>
      <c r="BU7" s="360"/>
      <c r="BV7" s="360"/>
      <c r="BW7" s="360"/>
      <c r="BX7" s="360"/>
      <c r="BY7" s="360"/>
      <c r="BZ7" s="360"/>
      <c r="CA7" s="360"/>
      <c r="CB7" s="360"/>
      <c r="CC7" s="360"/>
      <c r="CD7" s="360"/>
      <c r="CE7" s="360"/>
      <c r="CF7" s="360"/>
      <c r="CG7" s="360"/>
      <c r="CH7" s="360"/>
      <c r="CI7" s="360"/>
      <c r="CJ7" s="360"/>
      <c r="CK7" s="360"/>
      <c r="CL7" s="360"/>
      <c r="CM7" s="475"/>
      <c r="CN7" s="475"/>
      <c r="CO7" s="475"/>
      <c r="CP7" s="475"/>
      <c r="CQ7" s="475"/>
      <c r="CR7" s="475"/>
      <c r="CS7" s="475"/>
      <c r="CT7" s="475"/>
      <c r="CU7" s="475"/>
      <c r="CV7" s="475"/>
      <c r="CW7" s="475"/>
      <c r="CX7" s="475"/>
      <c r="CY7" s="475"/>
    </row>
    <row r="8" spans="1:103" s="372" customFormat="1" ht="21.75" customHeight="1" x14ac:dyDescent="0.2">
      <c r="E8" s="476"/>
      <c r="G8" s="870"/>
      <c r="H8" s="870"/>
      <c r="I8" s="870"/>
      <c r="J8" s="870"/>
      <c r="K8" s="870"/>
      <c r="L8" s="870"/>
      <c r="M8" s="870"/>
      <c r="N8" s="870"/>
      <c r="O8" s="870"/>
      <c r="P8" s="870"/>
      <c r="Q8" s="870"/>
      <c r="R8" s="870"/>
      <c r="S8" s="870"/>
      <c r="T8" s="870"/>
      <c r="U8" s="566"/>
      <c r="V8" s="566"/>
      <c r="W8" s="566"/>
      <c r="X8" s="566"/>
      <c r="Y8" s="567"/>
      <c r="Z8" s="567"/>
      <c r="AB8" s="488"/>
      <c r="AC8" s="488"/>
      <c r="AD8" s="488"/>
      <c r="AE8" s="488"/>
      <c r="AQ8" s="360"/>
      <c r="AR8" s="360"/>
      <c r="AS8" s="360"/>
      <c r="AT8" s="360"/>
      <c r="AU8" s="360"/>
      <c r="AV8" s="360"/>
      <c r="AW8" s="360"/>
      <c r="AX8" s="360"/>
      <c r="AY8" s="360"/>
      <c r="AZ8" s="360"/>
      <c r="BA8" s="360"/>
      <c r="BB8" s="360"/>
      <c r="BC8" s="360"/>
      <c r="BD8" s="360"/>
      <c r="BE8" s="360"/>
      <c r="BF8" s="360"/>
      <c r="BG8" s="360"/>
      <c r="BH8" s="360"/>
      <c r="BI8" s="360"/>
      <c r="BJ8" s="360"/>
      <c r="BK8" s="360"/>
      <c r="BL8" s="360"/>
      <c r="BM8" s="360"/>
      <c r="BN8" s="360"/>
      <c r="BO8" s="360"/>
      <c r="BP8" s="360"/>
      <c r="BQ8" s="360"/>
      <c r="BR8" s="360"/>
      <c r="BS8" s="360"/>
      <c r="BT8" s="360"/>
      <c r="BU8" s="360"/>
      <c r="BV8" s="360"/>
      <c r="BW8" s="360"/>
      <c r="BX8" s="360"/>
      <c r="BY8" s="360"/>
      <c r="BZ8" s="360"/>
      <c r="CA8" s="360"/>
      <c r="CB8" s="360"/>
      <c r="CC8" s="360"/>
      <c r="CD8" s="360"/>
      <c r="CE8" s="360"/>
      <c r="CF8" s="360"/>
      <c r="CG8" s="360"/>
      <c r="CH8" s="360"/>
      <c r="CI8" s="360"/>
      <c r="CJ8" s="360"/>
      <c r="CK8" s="360"/>
      <c r="CL8" s="360"/>
      <c r="CM8" s="475"/>
      <c r="CN8" s="475"/>
      <c r="CO8" s="475"/>
      <c r="CP8" s="475"/>
      <c r="CQ8" s="475"/>
      <c r="CR8" s="475"/>
      <c r="CS8" s="475"/>
      <c r="CT8" s="475"/>
      <c r="CU8" s="475"/>
      <c r="CV8" s="475"/>
      <c r="CW8" s="475"/>
      <c r="CX8" s="475"/>
      <c r="CY8" s="475"/>
    </row>
    <row r="9" spans="1:103" ht="18" customHeight="1" x14ac:dyDescent="0.25">
      <c r="A9" s="372"/>
      <c r="B9" s="372"/>
      <c r="C9" s="1"/>
      <c r="D9" s="1"/>
      <c r="E9" s="476"/>
      <c r="F9" s="543" t="s">
        <v>332</v>
      </c>
      <c r="G9" s="372"/>
      <c r="H9" s="489"/>
      <c r="I9" s="564"/>
      <c r="J9" s="569" t="s">
        <v>393</v>
      </c>
      <c r="K9" s="564"/>
      <c r="L9" s="564"/>
      <c r="M9" s="564"/>
      <c r="N9" s="564"/>
      <c r="O9" s="564"/>
      <c r="P9" s="479"/>
      <c r="Q9" s="372"/>
      <c r="R9" s="568"/>
      <c r="S9" s="565"/>
      <c r="T9" s="566"/>
      <c r="U9" s="566"/>
      <c r="V9" s="566"/>
      <c r="W9" s="566"/>
      <c r="X9" s="566"/>
      <c r="Y9" s="567"/>
      <c r="Z9" s="567"/>
      <c r="AA9" s="475"/>
      <c r="AB9" s="475"/>
      <c r="AC9" s="475"/>
      <c r="AD9" s="475"/>
      <c r="AE9" s="475"/>
      <c r="AF9" s="475"/>
      <c r="AG9" s="475"/>
      <c r="AH9" s="475"/>
      <c r="AI9" s="475"/>
      <c r="AJ9" s="475"/>
      <c r="AK9" s="475"/>
      <c r="AL9" s="475"/>
      <c r="AM9" s="475"/>
      <c r="AN9" s="475"/>
      <c r="AO9" s="475"/>
      <c r="AP9" s="475"/>
      <c r="AV9" s="492"/>
      <c r="AW9" s="492"/>
      <c r="AZ9" s="360" t="s">
        <v>402</v>
      </c>
      <c r="BA9" s="360" t="e">
        <f>AVERAGE(BA11:BA510)</f>
        <v>#DIV/0!</v>
      </c>
      <c r="BB9" s="360" t="e">
        <f>AVERAGE(BB11:BB510)</f>
        <v>#DIV/0!</v>
      </c>
      <c r="BC9" s="360" t="e">
        <f>AVERAGE(BC11:BC510)</f>
        <v>#DIV/0!</v>
      </c>
      <c r="BD9" s="360" t="e">
        <f>AVERAGE(BD11:BD510)</f>
        <v>#DIV/0!</v>
      </c>
      <c r="BE9" s="360" t="e">
        <f>AVERAGE(BE11:BE510)</f>
        <v>#DIV/0!</v>
      </c>
      <c r="BG9" s="360" t="e">
        <f>BA9/$M$34</f>
        <v>#DIV/0!</v>
      </c>
      <c r="BH9" s="360" t="e">
        <f>BB9/$M$34</f>
        <v>#DIV/0!</v>
      </c>
      <c r="BI9" s="360" t="e">
        <f>BC9/$M$34</f>
        <v>#DIV/0!</v>
      </c>
      <c r="BJ9" s="360" t="e">
        <f>BD9/$M$34</f>
        <v>#DIV/0!</v>
      </c>
      <c r="BK9" s="360" t="e">
        <f>BE9/$M$34</f>
        <v>#DIV/0!</v>
      </c>
    </row>
    <row r="10" spans="1:103" ht="30" x14ac:dyDescent="0.2">
      <c r="B10" s="572" t="s">
        <v>98</v>
      </c>
      <c r="C10" s="573" t="s">
        <v>466</v>
      </c>
      <c r="D10" s="573" t="s">
        <v>467</v>
      </c>
      <c r="E10" s="574" t="s">
        <v>468</v>
      </c>
      <c r="F10" s="572" t="s">
        <v>469</v>
      </c>
      <c r="H10" s="493"/>
      <c r="I10" s="479"/>
      <c r="J10" s="480" t="s">
        <v>24</v>
      </c>
      <c r="K10" s="480" t="s">
        <v>395</v>
      </c>
      <c r="L10" s="480" t="s">
        <v>26</v>
      </c>
      <c r="M10" s="480" t="s">
        <v>344</v>
      </c>
      <c r="N10" s="480" t="s">
        <v>29</v>
      </c>
      <c r="O10" s="480" t="s">
        <v>30</v>
      </c>
      <c r="P10" s="480" t="s">
        <v>31</v>
      </c>
      <c r="Q10" s="480" t="s">
        <v>32</v>
      </c>
      <c r="R10" s="568"/>
      <c r="S10" s="565"/>
      <c r="T10" s="566"/>
      <c r="U10" s="566"/>
      <c r="V10" s="566"/>
      <c r="W10" s="566"/>
      <c r="X10" s="566"/>
      <c r="Y10" s="567"/>
      <c r="Z10" s="567"/>
      <c r="AA10" s="475"/>
      <c r="AB10" s="475"/>
      <c r="AC10" s="475"/>
      <c r="AD10" s="475"/>
      <c r="AE10" s="475"/>
      <c r="AF10" s="475"/>
      <c r="AG10" s="475"/>
      <c r="AH10" s="475"/>
      <c r="AI10" s="475"/>
      <c r="AJ10" s="475"/>
      <c r="AK10" s="475"/>
      <c r="AL10" s="475"/>
      <c r="AM10" s="475"/>
      <c r="AN10" s="475"/>
      <c r="AO10" s="475"/>
      <c r="AP10" s="475"/>
      <c r="AR10" s="496" t="s">
        <v>1</v>
      </c>
      <c r="AS10" s="496" t="s">
        <v>404</v>
      </c>
      <c r="AX10" s="497"/>
      <c r="AZ10" s="360" t="s">
        <v>396</v>
      </c>
      <c r="BA10" s="360" t="e">
        <f>DEVSQ(BA11:BA510)</f>
        <v>#NUM!</v>
      </c>
      <c r="BB10" s="360" t="e">
        <f>DEVSQ(BB11:BB510)</f>
        <v>#NUM!</v>
      </c>
      <c r="BC10" s="360" t="e">
        <f>DEVSQ(BC11:BC510)</f>
        <v>#NUM!</v>
      </c>
      <c r="BD10" s="360" t="e">
        <f>DEVSQ(BD11:BD510)</f>
        <v>#NUM!</v>
      </c>
      <c r="BE10" s="360" t="e">
        <f>DEVSQ(BE11:BE510)</f>
        <v>#NUM!</v>
      </c>
      <c r="BG10" s="360" t="e">
        <f>SUM(BA10:BF10)</f>
        <v>#NUM!</v>
      </c>
      <c r="BJ10" s="360">
        <f>MIN(C11:C510)</f>
        <v>0</v>
      </c>
      <c r="BK10" s="360">
        <f>(BJ11-BJ10)/(5-1)</f>
        <v>0</v>
      </c>
      <c r="BL10" s="360">
        <v>1</v>
      </c>
      <c r="BM10" s="360">
        <f>BJ10-BK10/2</f>
        <v>0</v>
      </c>
      <c r="BN10" s="360">
        <f>BM10+BK10</f>
        <v>0</v>
      </c>
      <c r="BS10" s="605">
        <f>MIN(AR11:AR510)</f>
        <v>0</v>
      </c>
      <c r="BT10" s="360" t="e">
        <f>BS10*DV30+DV29</f>
        <v>#VALUE!</v>
      </c>
      <c r="BU10" s="498">
        <f>BS10</f>
        <v>0</v>
      </c>
      <c r="BV10" s="360" t="e">
        <f>BT10-M34</f>
        <v>#VALUE!</v>
      </c>
      <c r="BW10" s="498">
        <f>BU10</f>
        <v>0</v>
      </c>
      <c r="BX10" s="360" t="e">
        <f>BT10-2*M34</f>
        <v>#VALUE!</v>
      </c>
      <c r="BY10" s="498">
        <f>BW10</f>
        <v>0</v>
      </c>
      <c r="BZ10" s="360" t="e">
        <f>BT10+M34</f>
        <v>#VALUE!</v>
      </c>
      <c r="CA10" s="498">
        <f>BY10</f>
        <v>0</v>
      </c>
      <c r="CB10" s="360" t="e">
        <f>BT10+2*M34</f>
        <v>#VALUE!</v>
      </c>
    </row>
    <row r="11" spans="1:103" ht="15.75" customHeight="1" x14ac:dyDescent="0.25">
      <c r="B11" s="499">
        <v>1</v>
      </c>
      <c r="C11" s="55"/>
      <c r="D11" s="55"/>
      <c r="E11" s="500" t="str">
        <f t="shared" ref="E11:E74" si="0">IF(AR11="","",($DV$29+AR11*$DV$30))</f>
        <v/>
      </c>
      <c r="F11" s="501" t="str">
        <f>IF(AR11="","",AS11-E11)</f>
        <v/>
      </c>
      <c r="H11" s="502"/>
      <c r="I11" s="553" t="str">
        <f>C10</f>
        <v>Независима променлива Х</v>
      </c>
      <c r="J11" s="863">
        <f>COUNT(AR11:AR510)</f>
        <v>0</v>
      </c>
      <c r="K11" s="483" t="str">
        <f>IF(J11&lt;3,"",MIN(AR11:AR510))</f>
        <v/>
      </c>
      <c r="L11" s="483" t="str">
        <f>IF(J11&lt;3,"",MAX(AR11:AR510))</f>
        <v/>
      </c>
      <c r="M11" s="483" t="str">
        <f>IF(J11&lt;3,"",AVERAGE(AR11:AR510))</f>
        <v/>
      </c>
      <c r="N11" s="483" t="str">
        <f>IF(J11&lt;3,"",STDEV(AR11:AR510))</f>
        <v/>
      </c>
      <c r="O11" s="483" t="str">
        <f>IF(J11&lt;3,"",N11/M11*100)</f>
        <v/>
      </c>
      <c r="P11" s="484" t="str">
        <f>IF(J11&lt;3,"",CONCATENATE(ROUND(AB3,3),AF3))</f>
        <v/>
      </c>
      <c r="Q11" s="484" t="str">
        <f>IF(J11&lt;3,"",CONCATENATE(ROUND(AC3,3),AG3))</f>
        <v/>
      </c>
      <c r="R11" s="568"/>
      <c r="S11" s="565"/>
      <c r="U11" s="566"/>
      <c r="V11" s="566"/>
      <c r="W11" s="566"/>
      <c r="X11" s="566"/>
      <c r="Y11" s="567"/>
      <c r="Z11" s="567"/>
      <c r="AA11" s="475"/>
      <c r="AF11" s="503"/>
      <c r="AG11" s="503"/>
      <c r="AH11" s="503"/>
      <c r="AI11" s="503"/>
      <c r="AJ11" s="503"/>
      <c r="AQ11" s="360">
        <v>1</v>
      </c>
      <c r="AR11" s="505" t="str">
        <f>IF(AND(C11&lt;&gt;0,D11&lt;&gt;0),C11,"")</f>
        <v/>
      </c>
      <c r="AS11" s="505" t="str">
        <f>IF(AND(C11&lt;&gt;0,D11&lt;&gt;0),D11,"")</f>
        <v/>
      </c>
      <c r="AX11" s="497"/>
      <c r="AZ11" s="360">
        <v>1</v>
      </c>
      <c r="BA11" s="360" t="str">
        <f t="shared" ref="BA11:BA74" si="1">IF(BH11=1,F11,"")</f>
        <v/>
      </c>
      <c r="BB11" s="360" t="str">
        <f t="shared" ref="BB11:BB74" si="2">IF(BH11=2,F11,"")</f>
        <v/>
      </c>
      <c r="BC11" s="360" t="str">
        <f t="shared" ref="BC11:BC74" si="3">IF(BH11=3,F11,"")</f>
        <v/>
      </c>
      <c r="BD11" s="360" t="str">
        <f t="shared" ref="BD11:BD74" si="4">IF(BH11=4,F11,"")</f>
        <v/>
      </c>
      <c r="BE11" s="360" t="str">
        <f t="shared" ref="BE11:BE74" si="5">IF(BH11=5,F11,"")</f>
        <v/>
      </c>
      <c r="BH11" s="360" t="str">
        <f>IF(AND(C11&lt;=$BN$10,C11&gt;$BM$10),1,IF(AND(C11&gt;$BN$10,C11&lt;=$BN$11),2,IF(AND(C11&gt;$BN$11,C11&lt;=$BN$12),3,IF(AND(C11&gt;$BN$12,C11&lt;=$BN$13),4,IF(AND(C11&gt;$BN$13,C11&lt;=$BN$14),5,IF(AND(C11&gt;$BN$14,C11&lt;=$BN$15),6,""))))))</f>
        <v/>
      </c>
      <c r="BJ11" s="360">
        <f>MAX(C11:C510)</f>
        <v>0</v>
      </c>
      <c r="BL11" s="360">
        <v>2</v>
      </c>
      <c r="BN11" s="360">
        <f>BN10+$BK$10</f>
        <v>0</v>
      </c>
      <c r="BS11" s="498">
        <f>MAX(AR11:AR510)</f>
        <v>0</v>
      </c>
      <c r="BT11" s="360" t="e">
        <f>BS11*DV30+DV29</f>
        <v>#VALUE!</v>
      </c>
      <c r="BU11" s="498">
        <f>BS11</f>
        <v>0</v>
      </c>
      <c r="BV11" s="360" t="e">
        <f>BT11-M34</f>
        <v>#VALUE!</v>
      </c>
      <c r="BW11" s="498">
        <f>BS11</f>
        <v>0</v>
      </c>
      <c r="BX11" s="360" t="e">
        <f>BT11-2*M34</f>
        <v>#VALUE!</v>
      </c>
      <c r="BY11" s="498">
        <f>BS11</f>
        <v>0</v>
      </c>
      <c r="BZ11" s="360" t="e">
        <f>BT11+M34</f>
        <v>#VALUE!</v>
      </c>
      <c r="CA11" s="498">
        <f>BS11</f>
        <v>0</v>
      </c>
      <c r="CB11" s="360" t="e">
        <f>BT11+2*M34</f>
        <v>#VALUE!</v>
      </c>
    </row>
    <row r="12" spans="1:103" ht="16.5" customHeight="1" x14ac:dyDescent="0.25">
      <c r="B12" s="506">
        <v>2</v>
      </c>
      <c r="C12" s="55"/>
      <c r="D12" s="55"/>
      <c r="E12" s="507" t="str">
        <f t="shared" si="0"/>
        <v/>
      </c>
      <c r="F12" s="508" t="str">
        <f t="shared" ref="F12:F75" si="6">IF(AR12="","",AS12-E12)</f>
        <v/>
      </c>
      <c r="H12" s="502"/>
      <c r="I12" s="553" t="str">
        <f>D10</f>
        <v>Зависима променлива Y</v>
      </c>
      <c r="J12" s="864"/>
      <c r="K12" s="483" t="str">
        <f>IF(J11&lt;3,"",MIN(AS11:AS510))</f>
        <v/>
      </c>
      <c r="L12" s="483" t="str">
        <f>IF(J11&lt;3,"",MAX(AS11:AS510))</f>
        <v/>
      </c>
      <c r="M12" s="483" t="str">
        <f>IF(J11&lt;3,"",AVERAGE(AS11:AS510))</f>
        <v/>
      </c>
      <c r="N12" s="483" t="str">
        <f>IF(J11&lt;3,"",STDEV(AS11:AS510))</f>
        <v/>
      </c>
      <c r="O12" s="483" t="str">
        <f>IF(J11&lt;3,"",N12/M12*100)</f>
        <v/>
      </c>
      <c r="P12" s="484" t="str">
        <f>IF(J11&lt;3,"",CONCATENATE(ROUND(AB4,3),AF4))</f>
        <v/>
      </c>
      <c r="Q12" s="484" t="str">
        <f>IF(J11&lt;3,"",CONCATENATE(ROUND(AC4,3),AG4))</f>
        <v/>
      </c>
      <c r="R12" s="487" t="s">
        <v>398</v>
      </c>
      <c r="S12" s="565"/>
      <c r="T12" s="566"/>
      <c r="U12" s="566"/>
      <c r="V12" s="566"/>
      <c r="W12" s="566"/>
      <c r="X12" s="566"/>
      <c r="Y12" s="567"/>
      <c r="Z12" s="567"/>
      <c r="AA12" s="475"/>
      <c r="AE12" s="509"/>
      <c r="AG12" s="510"/>
      <c r="AH12" s="510"/>
      <c r="AI12" s="510"/>
      <c r="AJ12" s="510"/>
      <c r="AK12" s="511"/>
      <c r="AL12" s="511"/>
      <c r="AM12" s="511"/>
      <c r="AN12" s="511"/>
      <c r="AQ12" s="360">
        <v>2</v>
      </c>
      <c r="AR12" s="505" t="str">
        <f t="shared" ref="AR12:AR75" si="7">IF(AND(C12&lt;&gt;0,D12&lt;&gt;0),C12,"")</f>
        <v/>
      </c>
      <c r="AS12" s="505" t="str">
        <f t="shared" ref="AS12:AS75" si="8">IF(AND(C12&lt;&gt;0,D12&lt;&gt;0),D12,"")</f>
        <v/>
      </c>
      <c r="AX12" s="497"/>
      <c r="AZ12" s="360">
        <v>2</v>
      </c>
      <c r="BA12" s="360" t="str">
        <f>IF(BH12=1,F12,"")</f>
        <v/>
      </c>
      <c r="BB12" s="360" t="str">
        <f t="shared" si="2"/>
        <v/>
      </c>
      <c r="BC12" s="360" t="str">
        <f t="shared" si="3"/>
        <v/>
      </c>
      <c r="BD12" s="360" t="str">
        <f t="shared" si="4"/>
        <v/>
      </c>
      <c r="BE12" s="360" t="str">
        <f t="shared" si="5"/>
        <v/>
      </c>
      <c r="BH12" s="360" t="str">
        <f t="shared" ref="BH12:BH75" si="9">IF(AND(C12&lt;=$BN$10,C12&gt;$BM$10),1,IF(AND(C12&gt;$BN$10,C12&lt;=$BN$11),2,IF(AND(C12&gt;$BN$11,C12&lt;=$BN$12),3,IF(AND(C12&gt;$BN$12,C12&lt;=$BN$13),4,IF(AND(C12&gt;$BN$13,C12&lt;=$BN$14),5,IF(AND(C12&gt;$BN$14,C12&lt;=$BN$15),6,""))))))</f>
        <v/>
      </c>
      <c r="BL12" s="360">
        <v>3</v>
      </c>
      <c r="BN12" s="360">
        <f>BN11+$BK$10</f>
        <v>0</v>
      </c>
    </row>
    <row r="13" spans="1:103" ht="15.75" x14ac:dyDescent="0.25">
      <c r="B13" s="506">
        <v>3</v>
      </c>
      <c r="C13" s="55"/>
      <c r="D13" s="55"/>
      <c r="E13" s="507" t="str">
        <f t="shared" si="0"/>
        <v/>
      </c>
      <c r="F13" s="508" t="str">
        <f t="shared" si="6"/>
        <v/>
      </c>
      <c r="H13" s="502"/>
      <c r="I13" s="564"/>
      <c r="J13" s="564"/>
      <c r="K13" s="564"/>
      <c r="L13" s="564"/>
      <c r="M13" s="564"/>
      <c r="N13" s="564"/>
      <c r="O13" s="564"/>
      <c r="P13" s="479"/>
      <c r="Q13" s="372"/>
      <c r="R13" s="568"/>
      <c r="S13" s="565"/>
      <c r="T13" s="566"/>
      <c r="U13" s="566"/>
      <c r="V13" s="566"/>
      <c r="W13" s="566"/>
      <c r="X13" s="566"/>
      <c r="Y13" s="567"/>
      <c r="Z13" s="567"/>
      <c r="AE13" s="509"/>
      <c r="AG13" s="510"/>
      <c r="AH13" s="510"/>
      <c r="AI13" s="510"/>
      <c r="AJ13" s="510"/>
      <c r="AN13" s="511"/>
      <c r="AQ13" s="360">
        <v>3</v>
      </c>
      <c r="AR13" s="505" t="str">
        <f t="shared" si="7"/>
        <v/>
      </c>
      <c r="AS13" s="505" t="str">
        <f t="shared" si="8"/>
        <v/>
      </c>
      <c r="AX13" s="497"/>
      <c r="AZ13" s="360">
        <v>3</v>
      </c>
      <c r="BA13" s="360" t="str">
        <f t="shared" si="1"/>
        <v/>
      </c>
      <c r="BB13" s="360" t="str">
        <f t="shared" si="2"/>
        <v/>
      </c>
      <c r="BC13" s="360" t="str">
        <f t="shared" si="3"/>
        <v/>
      </c>
      <c r="BD13" s="360" t="str">
        <f t="shared" si="4"/>
        <v/>
      </c>
      <c r="BE13" s="360" t="str">
        <f t="shared" si="5"/>
        <v/>
      </c>
      <c r="BH13" s="360" t="str">
        <f t="shared" si="9"/>
        <v/>
      </c>
      <c r="BL13" s="360">
        <v>4</v>
      </c>
      <c r="BN13" s="360">
        <f>BN12+$BK$10</f>
        <v>0</v>
      </c>
    </row>
    <row r="14" spans="1:103" x14ac:dyDescent="0.25">
      <c r="B14" s="506">
        <v>4</v>
      </c>
      <c r="C14" s="55"/>
      <c r="D14" s="55"/>
      <c r="E14" s="507" t="str">
        <f t="shared" si="0"/>
        <v/>
      </c>
      <c r="F14" s="508" t="str">
        <f t="shared" si="6"/>
        <v/>
      </c>
      <c r="H14" s="502"/>
      <c r="J14" s="372"/>
      <c r="K14" s="372"/>
      <c r="L14" s="372"/>
      <c r="M14" s="372"/>
      <c r="N14" s="372"/>
      <c r="O14" s="372"/>
      <c r="P14" s="372"/>
      <c r="Q14" s="372"/>
      <c r="R14" s="372"/>
      <c r="S14" s="372"/>
      <c r="U14" s="372"/>
      <c r="V14" s="372"/>
      <c r="W14" s="372"/>
      <c r="X14" s="372"/>
      <c r="Y14" s="372"/>
      <c r="Z14" s="372"/>
      <c r="AQ14" s="360">
        <v>4</v>
      </c>
      <c r="AR14" s="505" t="str">
        <f t="shared" si="7"/>
        <v/>
      </c>
      <c r="AS14" s="505" t="str">
        <f t="shared" si="8"/>
        <v/>
      </c>
      <c r="AX14" s="497"/>
      <c r="AZ14" s="360">
        <v>4</v>
      </c>
      <c r="BA14" s="360" t="str">
        <f t="shared" si="1"/>
        <v/>
      </c>
      <c r="BB14" s="360" t="str">
        <f t="shared" si="2"/>
        <v/>
      </c>
      <c r="BC14" s="360" t="str">
        <f t="shared" si="3"/>
        <v/>
      </c>
      <c r="BD14" s="360" t="str">
        <f t="shared" si="4"/>
        <v/>
      </c>
      <c r="BE14" s="360" t="str">
        <f t="shared" si="5"/>
        <v/>
      </c>
      <c r="BH14" s="360" t="str">
        <f t="shared" si="9"/>
        <v/>
      </c>
      <c r="BL14" s="360">
        <v>5</v>
      </c>
      <c r="BN14" s="360">
        <f>BN13+$BK$10</f>
        <v>0</v>
      </c>
    </row>
    <row r="15" spans="1:103" x14ac:dyDescent="0.25">
      <c r="B15" s="506">
        <v>5</v>
      </c>
      <c r="C15" s="55"/>
      <c r="D15" s="55"/>
      <c r="E15" s="507" t="str">
        <f t="shared" si="0"/>
        <v/>
      </c>
      <c r="F15" s="508" t="str">
        <f t="shared" si="6"/>
        <v/>
      </c>
      <c r="H15" s="502"/>
      <c r="I15" s="865" t="s">
        <v>400</v>
      </c>
      <c r="J15" s="865"/>
      <c r="K15" s="865"/>
      <c r="L15" s="865"/>
      <c r="M15" s="865"/>
      <c r="N15" s="865"/>
      <c r="O15" s="865"/>
      <c r="P15" s="865"/>
      <c r="R15" s="866" t="s">
        <v>401</v>
      </c>
      <c r="S15" s="867"/>
      <c r="T15" s="867"/>
      <c r="U15" s="867"/>
      <c r="V15" s="867"/>
      <c r="W15" s="867"/>
      <c r="X15" s="867"/>
      <c r="Z15" s="475"/>
      <c r="AQ15" s="360">
        <v>5</v>
      </c>
      <c r="AR15" s="505" t="str">
        <f t="shared" si="7"/>
        <v/>
      </c>
      <c r="AS15" s="505" t="str">
        <f t="shared" si="8"/>
        <v/>
      </c>
      <c r="AX15" s="497"/>
      <c r="AZ15" s="360">
        <v>5</v>
      </c>
      <c r="BA15" s="360" t="str">
        <f t="shared" si="1"/>
        <v/>
      </c>
      <c r="BB15" s="360" t="str">
        <f t="shared" si="2"/>
        <v/>
      </c>
      <c r="BC15" s="360" t="str">
        <f t="shared" si="3"/>
        <v/>
      </c>
      <c r="BD15" s="360" t="str">
        <f t="shared" si="4"/>
        <v/>
      </c>
      <c r="BE15" s="360" t="str">
        <f t="shared" si="5"/>
        <v/>
      </c>
      <c r="BH15" s="360" t="str">
        <f t="shared" si="9"/>
        <v/>
      </c>
      <c r="BL15" s="360">
        <v>6</v>
      </c>
      <c r="BN15" s="360">
        <f>BN14+$BK$10</f>
        <v>0</v>
      </c>
    </row>
    <row r="16" spans="1:103" x14ac:dyDescent="0.25">
      <c r="B16" s="506">
        <v>6</v>
      </c>
      <c r="C16" s="55"/>
      <c r="D16" s="55"/>
      <c r="E16" s="507" t="str">
        <f t="shared" si="0"/>
        <v/>
      </c>
      <c r="F16" s="508" t="str">
        <f t="shared" si="6"/>
        <v/>
      </c>
      <c r="H16" s="502"/>
      <c r="I16" s="493"/>
      <c r="L16" s="494"/>
      <c r="Z16" s="475"/>
      <c r="AQ16" s="360">
        <v>6</v>
      </c>
      <c r="AR16" s="505" t="str">
        <f t="shared" si="7"/>
        <v/>
      </c>
      <c r="AS16" s="505" t="str">
        <f t="shared" si="8"/>
        <v/>
      </c>
      <c r="AX16" s="497"/>
      <c r="AZ16" s="360">
        <v>6</v>
      </c>
      <c r="BA16" s="360" t="str">
        <f t="shared" si="1"/>
        <v/>
      </c>
      <c r="BB16" s="360" t="str">
        <f t="shared" si="2"/>
        <v/>
      </c>
      <c r="BC16" s="360" t="str">
        <f t="shared" si="3"/>
        <v/>
      </c>
      <c r="BD16" s="360" t="str">
        <f t="shared" si="4"/>
        <v/>
      </c>
      <c r="BE16" s="360" t="str">
        <f t="shared" si="5"/>
        <v/>
      </c>
      <c r="BH16" s="360" t="str">
        <f t="shared" si="9"/>
        <v/>
      </c>
    </row>
    <row r="17" spans="1:206" x14ac:dyDescent="0.25">
      <c r="B17" s="506">
        <v>7</v>
      </c>
      <c r="C17" s="55"/>
      <c r="D17" s="55"/>
      <c r="E17" s="507" t="str">
        <f t="shared" si="0"/>
        <v/>
      </c>
      <c r="F17" s="508" t="str">
        <f t="shared" si="6"/>
        <v/>
      </c>
      <c r="H17" s="502"/>
      <c r="I17" s="502"/>
      <c r="AQ17" s="360">
        <v>7</v>
      </c>
      <c r="AR17" s="505" t="str">
        <f t="shared" si="7"/>
        <v/>
      </c>
      <c r="AS17" s="505" t="str">
        <f t="shared" si="8"/>
        <v/>
      </c>
      <c r="AX17" s="497"/>
      <c r="AZ17" s="360">
        <v>7</v>
      </c>
      <c r="BA17" s="360" t="str">
        <f t="shared" si="1"/>
        <v/>
      </c>
      <c r="BB17" s="360" t="str">
        <f t="shared" si="2"/>
        <v/>
      </c>
      <c r="BC17" s="360" t="str">
        <f t="shared" si="3"/>
        <v/>
      </c>
      <c r="BD17" s="360" t="str">
        <f t="shared" si="4"/>
        <v/>
      </c>
      <c r="BE17" s="360" t="str">
        <f t="shared" si="5"/>
        <v/>
      </c>
      <c r="BH17" s="360" t="str">
        <f t="shared" si="9"/>
        <v/>
      </c>
    </row>
    <row r="18" spans="1:206" x14ac:dyDescent="0.25">
      <c r="B18" s="506">
        <v>8</v>
      </c>
      <c r="C18" s="55"/>
      <c r="D18" s="55"/>
      <c r="E18" s="507" t="str">
        <f t="shared" si="0"/>
        <v/>
      </c>
      <c r="F18" s="508" t="str">
        <f t="shared" si="6"/>
        <v/>
      </c>
      <c r="H18" s="502"/>
      <c r="I18" s="502"/>
      <c r="AQ18" s="360">
        <v>8</v>
      </c>
      <c r="AR18" s="505" t="str">
        <f t="shared" si="7"/>
        <v/>
      </c>
      <c r="AS18" s="505" t="str">
        <f t="shared" si="8"/>
        <v/>
      </c>
      <c r="AX18" s="497"/>
      <c r="AZ18" s="360">
        <v>8</v>
      </c>
      <c r="BA18" s="360" t="str">
        <f t="shared" si="1"/>
        <v/>
      </c>
      <c r="BB18" s="360" t="str">
        <f t="shared" si="2"/>
        <v/>
      </c>
      <c r="BC18" s="360" t="str">
        <f t="shared" si="3"/>
        <v/>
      </c>
      <c r="BD18" s="360" t="str">
        <f t="shared" si="4"/>
        <v/>
      </c>
      <c r="BE18" s="360" t="str">
        <f t="shared" si="5"/>
        <v/>
      </c>
      <c r="BH18" s="360" t="str">
        <f t="shared" si="9"/>
        <v/>
      </c>
    </row>
    <row r="19" spans="1:206" ht="24.75" customHeight="1" x14ac:dyDescent="0.25">
      <c r="B19" s="506">
        <v>9</v>
      </c>
      <c r="C19" s="55"/>
      <c r="D19" s="55"/>
      <c r="E19" s="507" t="str">
        <f t="shared" si="0"/>
        <v/>
      </c>
      <c r="F19" s="508" t="str">
        <f t="shared" si="6"/>
        <v/>
      </c>
      <c r="H19" s="502"/>
      <c r="I19" s="502"/>
      <c r="AM19" s="571" t="s">
        <v>403</v>
      </c>
      <c r="AQ19" s="360">
        <v>9</v>
      </c>
      <c r="AR19" s="505" t="str">
        <f t="shared" si="7"/>
        <v/>
      </c>
      <c r="AS19" s="505" t="str">
        <f t="shared" si="8"/>
        <v/>
      </c>
      <c r="AX19" s="497"/>
      <c r="AZ19" s="360">
        <v>9</v>
      </c>
      <c r="BA19" s="360" t="str">
        <f t="shared" si="1"/>
        <v/>
      </c>
      <c r="BB19" s="360" t="str">
        <f t="shared" si="2"/>
        <v/>
      </c>
      <c r="BC19" s="360" t="str">
        <f t="shared" si="3"/>
        <v/>
      </c>
      <c r="BD19" s="360" t="str">
        <f t="shared" si="4"/>
        <v/>
      </c>
      <c r="BE19" s="360" t="str">
        <f t="shared" si="5"/>
        <v/>
      </c>
      <c r="BH19" s="360" t="str">
        <f t="shared" si="9"/>
        <v/>
      </c>
      <c r="BK19" s="360" t="s">
        <v>405</v>
      </c>
      <c r="BL19" s="360" t="s">
        <v>406</v>
      </c>
      <c r="BN19" s="360" t="s">
        <v>407</v>
      </c>
      <c r="BO19" s="512"/>
      <c r="BP19" s="512" t="s">
        <v>408</v>
      </c>
    </row>
    <row r="20" spans="1:206" s="360" customFormat="1" x14ac:dyDescent="0.25">
      <c r="A20" s="354"/>
      <c r="B20" s="506">
        <v>10</v>
      </c>
      <c r="C20" s="55"/>
      <c r="D20" s="55"/>
      <c r="E20" s="507" t="str">
        <f t="shared" si="0"/>
        <v/>
      </c>
      <c r="F20" s="508" t="str">
        <f t="shared" si="6"/>
        <v/>
      </c>
      <c r="H20" s="502"/>
      <c r="I20" s="502"/>
      <c r="J20"/>
      <c r="K20" s="354"/>
      <c r="L20" s="354"/>
      <c r="M20" s="354"/>
      <c r="N20" s="354"/>
      <c r="O20" s="354"/>
      <c r="P20" s="354"/>
      <c r="Q20" s="490"/>
      <c r="R20" s="495"/>
      <c r="S20" s="495"/>
      <c r="T20" s="495"/>
      <c r="U20" s="495"/>
      <c r="V20" s="354"/>
      <c r="W20" s="354"/>
      <c r="X20" s="354"/>
      <c r="Y20" s="1"/>
      <c r="Z20" s="1"/>
      <c r="AA20" s="1"/>
      <c r="AB20" s="1"/>
      <c r="AC20" s="1"/>
      <c r="AD20" s="491"/>
      <c r="AE20" s="491"/>
      <c r="AF20" s="491"/>
      <c r="AG20" s="491"/>
      <c r="AH20" s="491"/>
      <c r="AI20" s="491"/>
      <c r="AJ20" s="491"/>
      <c r="AK20" s="504"/>
      <c r="AL20" s="504"/>
      <c r="AM20" s="526" t="str">
        <f t="shared" ref="AM20:AM83" si="10">IF(AR11="","",IF(F11=0,0,(F11/$M$34)))</f>
        <v/>
      </c>
      <c r="AN20" s="504"/>
      <c r="AO20" s="504"/>
      <c r="AP20" s="504"/>
      <c r="AQ20" s="360">
        <v>10</v>
      </c>
      <c r="AR20" s="505" t="str">
        <f t="shared" si="7"/>
        <v/>
      </c>
      <c r="AS20" s="505" t="str">
        <f t="shared" si="8"/>
        <v/>
      </c>
      <c r="AX20" s="497"/>
      <c r="AZ20" s="360">
        <v>10</v>
      </c>
      <c r="BA20" s="360" t="str">
        <f t="shared" si="1"/>
        <v/>
      </c>
      <c r="BB20" s="360" t="str">
        <f t="shared" si="2"/>
        <v/>
      </c>
      <c r="BC20" s="360" t="str">
        <f t="shared" si="3"/>
        <v/>
      </c>
      <c r="BD20" s="360" t="str">
        <f t="shared" si="4"/>
        <v/>
      </c>
      <c r="BE20" s="360" t="str">
        <f t="shared" si="5"/>
        <v/>
      </c>
      <c r="BH20" s="360" t="str">
        <f t="shared" si="9"/>
        <v/>
      </c>
      <c r="BO20" s="512"/>
      <c r="BP20" s="512"/>
      <c r="CM20" s="475"/>
      <c r="CN20" s="475"/>
      <c r="CO20" s="475"/>
      <c r="CP20" s="475"/>
      <c r="CQ20" s="475"/>
      <c r="CR20" s="475"/>
      <c r="CS20" s="475"/>
      <c r="CT20" s="475"/>
      <c r="CU20" s="475"/>
      <c r="CV20" s="475"/>
      <c r="CW20" s="475"/>
      <c r="CX20" s="475"/>
      <c r="CY20" s="475"/>
      <c r="CZ20" s="383"/>
      <c r="DA20" s="383"/>
      <c r="DB20" s="383"/>
      <c r="DC20" s="383"/>
      <c r="DD20" s="383"/>
      <c r="DE20" s="383"/>
      <c r="DF20" s="383"/>
      <c r="DG20" s="383"/>
      <c r="DH20" s="383"/>
      <c r="DI20" s="383"/>
      <c r="DJ20" s="383"/>
      <c r="DK20" s="383"/>
      <c r="DL20" s="383"/>
      <c r="DM20" s="383"/>
      <c r="DN20" s="383"/>
      <c r="DO20" s="383"/>
      <c r="DP20" s="383"/>
      <c r="DQ20" s="383"/>
      <c r="DR20" s="383"/>
      <c r="DS20" s="383"/>
      <c r="DT20" s="383"/>
      <c r="DU20" s="383"/>
      <c r="DV20" s="383"/>
      <c r="DW20" s="383"/>
      <c r="DX20" s="383"/>
      <c r="DY20" s="383"/>
      <c r="DZ20" s="383"/>
      <c r="EA20" s="383"/>
      <c r="EB20" s="383"/>
      <c r="EC20" s="383"/>
      <c r="ED20" s="383"/>
      <c r="EE20" s="383"/>
      <c r="EF20" s="383"/>
      <c r="EG20" s="383"/>
      <c r="EH20" s="383"/>
      <c r="EI20" s="383"/>
      <c r="EJ20" s="383"/>
      <c r="EK20" s="383"/>
      <c r="EL20" s="383"/>
      <c r="EM20" s="383"/>
      <c r="EN20" s="383"/>
      <c r="EO20" s="383"/>
      <c r="EP20" s="383"/>
      <c r="EQ20" s="383"/>
      <c r="ER20" s="383"/>
      <c r="ES20" s="383"/>
      <c r="ET20" s="383"/>
      <c r="EU20" s="383"/>
      <c r="EV20" s="383"/>
      <c r="EW20" s="383"/>
      <c r="EX20" s="383"/>
      <c r="EY20" s="383"/>
      <c r="EZ20" s="383"/>
      <c r="FA20" s="383"/>
      <c r="FB20" s="383"/>
      <c r="FC20" s="383"/>
      <c r="FD20" s="383"/>
      <c r="FE20" s="383"/>
      <c r="FF20" s="383"/>
      <c r="FG20" s="383"/>
      <c r="FH20" s="383"/>
      <c r="FI20" s="383"/>
      <c r="FJ20" s="383"/>
      <c r="FK20" s="383"/>
      <c r="FL20" s="383"/>
      <c r="FM20" s="383"/>
      <c r="FN20" s="383"/>
      <c r="FO20" s="383"/>
      <c r="FP20" s="383"/>
      <c r="FQ20" s="383"/>
      <c r="FR20" s="383"/>
      <c r="FS20" s="383"/>
      <c r="FT20" s="383"/>
      <c r="FU20" s="383"/>
      <c r="FV20" s="383"/>
      <c r="FW20" s="383"/>
      <c r="FX20" s="383"/>
      <c r="FY20" s="383"/>
      <c r="FZ20" s="383"/>
      <c r="GA20" s="383"/>
      <c r="GB20" s="383"/>
      <c r="GC20" s="383"/>
      <c r="GD20" s="383"/>
      <c r="GE20" s="383"/>
      <c r="GF20" s="383"/>
      <c r="GG20" s="383"/>
      <c r="GH20" s="383"/>
      <c r="GI20" s="383"/>
      <c r="GJ20" s="383"/>
      <c r="GK20" s="383"/>
      <c r="GL20" s="383"/>
      <c r="GM20" s="383"/>
      <c r="GN20" s="383"/>
      <c r="GO20" s="383"/>
      <c r="GP20" s="383"/>
      <c r="GQ20" s="383"/>
      <c r="GR20" s="383"/>
      <c r="GS20" s="383"/>
      <c r="GT20" s="383"/>
      <c r="GU20" s="383"/>
      <c r="GV20" s="383"/>
      <c r="GW20" s="383"/>
      <c r="GX20" s="383"/>
    </row>
    <row r="21" spans="1:206" s="360" customFormat="1" x14ac:dyDescent="0.25">
      <c r="A21" s="354"/>
      <c r="B21" s="506">
        <v>11</v>
      </c>
      <c r="C21" s="55"/>
      <c r="D21" s="55"/>
      <c r="E21" s="507" t="str">
        <f t="shared" si="0"/>
        <v/>
      </c>
      <c r="F21" s="508" t="str">
        <f t="shared" si="6"/>
        <v/>
      </c>
      <c r="H21" s="502"/>
      <c r="I21" s="502"/>
      <c r="J21"/>
      <c r="K21" s="354"/>
      <c r="L21" s="354"/>
      <c r="M21" s="354"/>
      <c r="N21" s="354"/>
      <c r="O21" s="354"/>
      <c r="P21" s="354"/>
      <c r="Q21" s="490"/>
      <c r="R21" s="495"/>
      <c r="S21" s="495"/>
      <c r="T21" s="495"/>
      <c r="U21" s="495"/>
      <c r="V21" s="354"/>
      <c r="W21" s="354"/>
      <c r="X21" s="354"/>
      <c r="Y21" s="1"/>
      <c r="Z21" s="1"/>
      <c r="AA21" s="1"/>
      <c r="AB21" s="1"/>
      <c r="AC21" s="1"/>
      <c r="AD21" s="491"/>
      <c r="AE21" s="491"/>
      <c r="AF21" s="491"/>
      <c r="AG21" s="491"/>
      <c r="AH21" s="491"/>
      <c r="AI21" s="491"/>
      <c r="AJ21" s="491"/>
      <c r="AK21" s="504"/>
      <c r="AL21" s="504"/>
      <c r="AM21" s="526" t="str">
        <f t="shared" si="10"/>
        <v/>
      </c>
      <c r="AN21" s="504"/>
      <c r="AO21" s="504"/>
      <c r="AP21" s="504"/>
      <c r="AQ21" s="360">
        <v>11</v>
      </c>
      <c r="AR21" s="505" t="str">
        <f t="shared" si="7"/>
        <v/>
      </c>
      <c r="AS21" s="505" t="str">
        <f t="shared" si="8"/>
        <v/>
      </c>
      <c r="AX21" s="497"/>
      <c r="AZ21" s="360">
        <v>11</v>
      </c>
      <c r="BA21" s="360" t="str">
        <f t="shared" si="1"/>
        <v/>
      </c>
      <c r="BB21" s="360" t="str">
        <f t="shared" si="2"/>
        <v/>
      </c>
      <c r="BC21" s="360" t="str">
        <f t="shared" si="3"/>
        <v/>
      </c>
      <c r="BD21" s="360" t="str">
        <f t="shared" si="4"/>
        <v/>
      </c>
      <c r="BE21" s="360" t="str">
        <f t="shared" si="5"/>
        <v/>
      </c>
      <c r="BH21" s="360" t="str">
        <f t="shared" si="9"/>
        <v/>
      </c>
      <c r="BK21" s="360" t="e">
        <f>SKEW(F11:F510)</f>
        <v>#DIV/0!</v>
      </c>
      <c r="BL21" s="512" t="e">
        <f>KURT(F11:F510)</f>
        <v>#DIV/0!</v>
      </c>
      <c r="BN21" s="360">
        <f>2*BP21*SQRT((GX56^2-1)/((GX56-3)*(GX56+5)))</f>
        <v>0</v>
      </c>
      <c r="BO21" s="512" t="e">
        <f>IF(ABS(BK21)&lt;BN21,"","*")</f>
        <v>#DIV/0!</v>
      </c>
      <c r="BP21" s="34">
        <f>2*SQRT((6*GX56*(GX56-1))/((GX56-2)*(GX56+1)*(GX56+3)))</f>
        <v>0</v>
      </c>
      <c r="BQ21" s="360" t="e">
        <f>IF(ABS(BL21)&lt;BP21,"","*")</f>
        <v>#DIV/0!</v>
      </c>
      <c r="CM21" s="475"/>
      <c r="CN21" s="475"/>
      <c r="CO21" s="475"/>
      <c r="CP21" s="475"/>
      <c r="CQ21" s="475"/>
      <c r="CR21" s="475"/>
      <c r="CS21" s="475"/>
      <c r="CT21" s="475"/>
      <c r="CU21" s="475"/>
      <c r="CV21" s="475"/>
      <c r="CW21" s="475"/>
      <c r="CX21" s="475"/>
      <c r="CY21" s="475"/>
      <c r="CZ21" s="383"/>
      <c r="DA21" s="383"/>
      <c r="DB21" s="383"/>
      <c r="DC21" s="383"/>
      <c r="DD21" s="383"/>
      <c r="DE21" s="383"/>
      <c r="DF21" s="383"/>
      <c r="DG21" s="383"/>
      <c r="DH21" s="383"/>
      <c r="DI21" s="383"/>
      <c r="DJ21" s="383"/>
      <c r="DK21" s="383"/>
      <c r="DL21" s="383"/>
      <c r="DM21" s="383"/>
      <c r="DN21" s="383"/>
      <c r="DO21" s="383"/>
      <c r="DP21" s="383"/>
      <c r="DQ21" s="383"/>
      <c r="DR21" s="383"/>
      <c r="DS21" s="383"/>
      <c r="DT21" s="383"/>
      <c r="DU21" s="383"/>
      <c r="DV21" s="383"/>
      <c r="DW21" s="383"/>
      <c r="DX21" s="383"/>
      <c r="DY21" s="383"/>
      <c r="DZ21" s="383"/>
      <c r="EA21" s="383"/>
      <c r="EB21" s="383"/>
      <c r="EC21" s="383"/>
      <c r="ED21" s="383"/>
      <c r="EE21" s="383"/>
      <c r="EF21" s="383"/>
      <c r="EG21" s="383"/>
      <c r="EH21" s="383"/>
      <c r="EI21" s="383"/>
      <c r="EJ21" s="383"/>
      <c r="EK21" s="383"/>
      <c r="EL21" s="383"/>
      <c r="EM21" s="383"/>
      <c r="EN21" s="383"/>
      <c r="EO21" s="383"/>
      <c r="EP21" s="383"/>
      <c r="EQ21" s="383"/>
      <c r="ER21" s="383"/>
      <c r="ES21" s="383"/>
      <c r="ET21" s="383"/>
      <c r="EU21" s="383"/>
      <c r="EV21" s="383"/>
      <c r="EW21" s="383"/>
      <c r="EX21" s="383"/>
      <c r="EY21" s="383"/>
      <c r="EZ21" s="383"/>
      <c r="FA21" s="383"/>
      <c r="FB21" s="383"/>
      <c r="FC21" s="383"/>
      <c r="FD21" s="383"/>
      <c r="FE21" s="383"/>
      <c r="FF21" s="383"/>
      <c r="FG21" s="383"/>
      <c r="FH21" s="383"/>
      <c r="FI21" s="383"/>
      <c r="FJ21" s="383"/>
      <c r="FK21" s="383"/>
      <c r="FL21" s="383"/>
      <c r="FM21" s="383"/>
      <c r="FN21" s="383"/>
      <c r="FO21" s="383"/>
      <c r="FP21" s="383"/>
      <c r="FQ21" s="383"/>
      <c r="FR21" s="383"/>
      <c r="FS21" s="383"/>
      <c r="FT21" s="383"/>
      <c r="FU21" s="383"/>
      <c r="FV21" s="383"/>
      <c r="FW21" s="383"/>
      <c r="FX21" s="383"/>
      <c r="FY21" s="383"/>
      <c r="FZ21" s="383"/>
      <c r="GA21" s="383"/>
      <c r="GB21" s="383"/>
      <c r="GC21" s="383"/>
      <c r="GD21" s="383"/>
      <c r="GE21" s="383"/>
      <c r="GF21" s="383"/>
      <c r="GG21" s="383"/>
      <c r="GH21" s="383"/>
      <c r="GI21" s="383"/>
      <c r="GJ21" s="383"/>
      <c r="GK21" s="383"/>
      <c r="GL21" s="383"/>
      <c r="GM21" s="383"/>
      <c r="GN21" s="383"/>
      <c r="GO21" s="383"/>
      <c r="GP21" s="383"/>
      <c r="GQ21" s="383"/>
      <c r="GR21" s="383"/>
      <c r="GS21" s="383"/>
      <c r="GT21" s="383"/>
      <c r="GU21" s="383"/>
      <c r="GV21" s="383"/>
      <c r="GW21" s="383"/>
      <c r="GX21" s="383"/>
    </row>
    <row r="22" spans="1:206" s="360" customFormat="1" x14ac:dyDescent="0.25">
      <c r="A22" s="354"/>
      <c r="B22" s="506">
        <v>12</v>
      </c>
      <c r="C22" s="55"/>
      <c r="D22" s="55"/>
      <c r="E22" s="507" t="str">
        <f t="shared" si="0"/>
        <v/>
      </c>
      <c r="F22" s="508" t="str">
        <f t="shared" si="6"/>
        <v/>
      </c>
      <c r="H22" s="502"/>
      <c r="I22" s="502"/>
      <c r="J22"/>
      <c r="K22" s="354"/>
      <c r="L22" s="354"/>
      <c r="M22" s="354"/>
      <c r="N22" s="354"/>
      <c r="O22" s="354"/>
      <c r="P22" s="354"/>
      <c r="Q22" s="490"/>
      <c r="R22" s="495"/>
      <c r="S22" s="495"/>
      <c r="T22" s="495"/>
      <c r="U22" s="495"/>
      <c r="V22" s="354"/>
      <c r="W22" s="354"/>
      <c r="X22" s="354"/>
      <c r="Y22" s="1"/>
      <c r="Z22" s="1"/>
      <c r="AA22" s="1"/>
      <c r="AB22" s="1"/>
      <c r="AC22" s="1"/>
      <c r="AD22" s="491"/>
      <c r="AE22" s="491"/>
      <c r="AF22" s="491"/>
      <c r="AG22" s="491"/>
      <c r="AH22" s="491"/>
      <c r="AI22" s="491"/>
      <c r="AJ22" s="491"/>
      <c r="AK22" s="504"/>
      <c r="AL22" s="504"/>
      <c r="AM22" s="526" t="str">
        <f t="shared" si="10"/>
        <v/>
      </c>
      <c r="AN22" s="504"/>
      <c r="AO22" s="504"/>
      <c r="AP22" s="504"/>
      <c r="AQ22" s="360">
        <v>12</v>
      </c>
      <c r="AR22" s="505" t="str">
        <f t="shared" si="7"/>
        <v/>
      </c>
      <c r="AS22" s="505" t="str">
        <f t="shared" si="8"/>
        <v/>
      </c>
      <c r="AX22" s="497"/>
      <c r="AZ22" s="360">
        <v>12</v>
      </c>
      <c r="BA22" s="360" t="str">
        <f t="shared" si="1"/>
        <v/>
      </c>
      <c r="BB22" s="360" t="str">
        <f t="shared" si="2"/>
        <v/>
      </c>
      <c r="BC22" s="360" t="str">
        <f t="shared" si="3"/>
        <v/>
      </c>
      <c r="BD22" s="360" t="str">
        <f t="shared" si="4"/>
        <v/>
      </c>
      <c r="BE22" s="360" t="str">
        <f t="shared" si="5"/>
        <v/>
      </c>
      <c r="BH22" s="360" t="str">
        <f t="shared" si="9"/>
        <v/>
      </c>
      <c r="BO22" s="512"/>
      <c r="BP22" s="512"/>
      <c r="CM22" s="475"/>
      <c r="CN22" s="475"/>
      <c r="CO22" s="475"/>
      <c r="CP22" s="475"/>
      <c r="CQ22" s="475"/>
      <c r="CR22" s="475"/>
      <c r="CS22" s="475"/>
      <c r="CT22" s="475"/>
      <c r="CU22" s="475"/>
      <c r="CV22" s="475"/>
      <c r="CW22" s="475"/>
      <c r="CX22" s="475"/>
      <c r="CY22" s="475"/>
      <c r="CZ22" s="383"/>
      <c r="DA22" s="383"/>
      <c r="DB22" s="383"/>
      <c r="DC22" s="383"/>
      <c r="DD22" s="383"/>
      <c r="DE22" s="383"/>
      <c r="DF22" s="383"/>
      <c r="DG22" s="383"/>
      <c r="DH22" s="383"/>
      <c r="DI22" s="383"/>
      <c r="DJ22" s="383"/>
      <c r="DK22" s="383"/>
      <c r="DL22" s="383"/>
      <c r="DM22" s="383"/>
      <c r="DN22" s="383"/>
      <c r="DO22" s="383"/>
      <c r="DP22" s="383"/>
      <c r="DQ22" s="383"/>
      <c r="DR22" s="383"/>
      <c r="DS22" s="383"/>
      <c r="DT22" s="383"/>
      <c r="DU22" s="383"/>
      <c r="DV22" s="383"/>
      <c r="DW22" s="383"/>
      <c r="DX22" s="383"/>
      <c r="DY22" s="383"/>
      <c r="DZ22" s="383"/>
      <c r="EA22" s="383"/>
      <c r="EB22" s="383"/>
      <c r="EC22" s="383"/>
      <c r="ED22" s="383"/>
      <c r="EE22" s="383"/>
      <c r="EF22" s="383"/>
      <c r="EG22" s="383"/>
      <c r="EH22" s="383"/>
      <c r="EI22" s="383"/>
      <c r="EJ22" s="383"/>
      <c r="EK22" s="383"/>
      <c r="EL22" s="383"/>
      <c r="EM22" s="383"/>
      <c r="EN22" s="383"/>
      <c r="EO22" s="383"/>
      <c r="EP22" s="383"/>
      <c r="EQ22" s="383"/>
      <c r="ER22" s="383"/>
      <c r="ES22" s="383"/>
      <c r="ET22" s="383"/>
      <c r="EU22" s="383"/>
      <c r="EV22" s="383"/>
      <c r="EW22" s="383"/>
      <c r="EX22" s="383"/>
      <c r="EY22" s="383"/>
      <c r="EZ22" s="383"/>
      <c r="FA22" s="383"/>
      <c r="FB22" s="383"/>
      <c r="FC22" s="383"/>
      <c r="FD22" s="383"/>
      <c r="FE22" s="383"/>
      <c r="FF22" s="383"/>
      <c r="FG22" s="383"/>
      <c r="FH22" s="383"/>
      <c r="FI22" s="383"/>
      <c r="FJ22" s="383"/>
      <c r="FK22" s="383"/>
      <c r="FL22" s="383"/>
      <c r="FM22" s="383"/>
      <c r="FN22" s="383"/>
      <c r="FO22" s="383"/>
      <c r="FP22" s="383"/>
      <c r="FQ22" s="383"/>
      <c r="FR22" s="383"/>
      <c r="FS22" s="383"/>
      <c r="FT22" s="383"/>
      <c r="FU22" s="383"/>
      <c r="FV22" s="383"/>
      <c r="FW22" s="383"/>
      <c r="FX22" s="383"/>
      <c r="FY22" s="383"/>
      <c r="FZ22" s="383"/>
      <c r="GA22" s="383"/>
      <c r="GB22" s="383"/>
      <c r="GC22" s="383"/>
      <c r="GD22" s="383"/>
      <c r="GE22" s="383"/>
      <c r="GF22" s="383"/>
      <c r="GG22" s="383"/>
      <c r="GH22" s="383"/>
      <c r="GI22" s="383"/>
      <c r="GJ22" s="383"/>
      <c r="GK22" s="383"/>
      <c r="GL22" s="383"/>
      <c r="GM22" s="383"/>
      <c r="GN22" s="383"/>
      <c r="GO22" s="383"/>
      <c r="GP22" s="383"/>
      <c r="GQ22" s="383"/>
      <c r="GR22" s="383"/>
      <c r="GS22" s="383"/>
      <c r="GT22" s="383"/>
      <c r="GU22" s="383"/>
      <c r="GV22" s="383"/>
      <c r="GW22" s="383"/>
      <c r="GX22" s="383"/>
    </row>
    <row r="23" spans="1:206" s="360" customFormat="1" x14ac:dyDescent="0.25">
      <c r="A23" s="354"/>
      <c r="B23" s="506">
        <v>13</v>
      </c>
      <c r="C23" s="55"/>
      <c r="D23" s="55"/>
      <c r="E23" s="507" t="str">
        <f t="shared" si="0"/>
        <v/>
      </c>
      <c r="F23" s="508" t="str">
        <f t="shared" si="6"/>
        <v/>
      </c>
      <c r="H23" s="502"/>
      <c r="I23" s="502"/>
      <c r="J23"/>
      <c r="K23" s="354"/>
      <c r="L23" s="494"/>
      <c r="M23" s="354"/>
      <c r="N23" s="354"/>
      <c r="O23" s="354"/>
      <c r="P23" s="354"/>
      <c r="Q23" s="490"/>
      <c r="R23" s="495"/>
      <c r="S23" s="495"/>
      <c r="T23" s="495"/>
      <c r="U23" s="495"/>
      <c r="V23" s="354"/>
      <c r="W23" s="354"/>
      <c r="X23" s="354"/>
      <c r="Y23" s="1"/>
      <c r="Z23" s="1"/>
      <c r="AA23" s="1"/>
      <c r="AB23" s="1"/>
      <c r="AC23" s="1"/>
      <c r="AD23" s="491"/>
      <c r="AE23" s="491"/>
      <c r="AF23" s="491"/>
      <c r="AG23" s="491"/>
      <c r="AH23" s="491"/>
      <c r="AI23" s="491"/>
      <c r="AJ23" s="491"/>
      <c r="AK23" s="504"/>
      <c r="AL23" s="504"/>
      <c r="AM23" s="526" t="str">
        <f t="shared" si="10"/>
        <v/>
      </c>
      <c r="AN23" s="504"/>
      <c r="AO23" s="504"/>
      <c r="AP23" s="504"/>
      <c r="AQ23" s="360">
        <v>13</v>
      </c>
      <c r="AR23" s="505" t="str">
        <f t="shared" si="7"/>
        <v/>
      </c>
      <c r="AS23" s="505" t="str">
        <f t="shared" si="8"/>
        <v/>
      </c>
      <c r="AX23" s="497"/>
      <c r="AZ23" s="360">
        <v>13</v>
      </c>
      <c r="BA23" s="360" t="str">
        <f t="shared" si="1"/>
        <v/>
      </c>
      <c r="BB23" s="360" t="str">
        <f t="shared" si="2"/>
        <v/>
      </c>
      <c r="BC23" s="360" t="str">
        <f t="shared" si="3"/>
        <v/>
      </c>
      <c r="BD23" s="360" t="str">
        <f t="shared" si="4"/>
        <v/>
      </c>
      <c r="BE23" s="360" t="str">
        <f t="shared" si="5"/>
        <v/>
      </c>
      <c r="BH23" s="360" t="str">
        <f t="shared" si="9"/>
        <v/>
      </c>
      <c r="CM23" s="475"/>
      <c r="CN23" s="475"/>
      <c r="CO23" s="475"/>
      <c r="CP23" s="475"/>
      <c r="CQ23" s="475"/>
      <c r="CR23" s="475"/>
      <c r="CS23" s="475"/>
      <c r="CT23" s="475"/>
      <c r="CU23" s="475"/>
      <c r="CV23" s="475"/>
      <c r="CW23" s="475"/>
      <c r="CX23" s="475"/>
      <c r="CY23" s="475"/>
      <c r="CZ23" s="383"/>
      <c r="DA23" s="383"/>
      <c r="DB23" s="383"/>
      <c r="DC23" s="383"/>
      <c r="DD23" s="383"/>
      <c r="DE23" s="383"/>
      <c r="DF23" s="383"/>
      <c r="DG23" s="383"/>
      <c r="DH23" s="383"/>
      <c r="DI23" s="383"/>
      <c r="DJ23" s="383"/>
      <c r="DK23" s="383"/>
      <c r="DL23" s="383"/>
      <c r="DM23" s="383"/>
      <c r="DN23" s="383"/>
      <c r="DO23" s="383"/>
      <c r="DP23" s="383"/>
      <c r="DQ23" s="383"/>
      <c r="DR23" s="383"/>
      <c r="DS23" s="383"/>
      <c r="DT23" s="383"/>
      <c r="DU23" s="383"/>
      <c r="DV23" s="383"/>
      <c r="DW23" s="383"/>
      <c r="DX23" s="383"/>
      <c r="DY23" s="383"/>
      <c r="DZ23" s="383"/>
      <c r="EA23" s="383"/>
      <c r="EB23" s="383"/>
      <c r="EC23" s="383"/>
      <c r="ED23" s="383"/>
      <c r="EE23" s="383"/>
      <c r="EF23" s="383"/>
      <c r="EG23" s="383"/>
      <c r="EH23" s="383"/>
      <c r="EI23" s="383"/>
      <c r="EJ23" s="383"/>
      <c r="EK23" s="383"/>
      <c r="EL23" s="383"/>
      <c r="EM23" s="383"/>
      <c r="EN23" s="383"/>
      <c r="EO23" s="383"/>
      <c r="EP23" s="383"/>
      <c r="EQ23" s="383"/>
      <c r="ER23" s="383"/>
      <c r="ES23" s="383"/>
      <c r="ET23" s="383"/>
      <c r="EU23" s="383"/>
      <c r="EV23" s="383"/>
      <c r="EW23" s="383"/>
      <c r="EX23" s="383"/>
      <c r="EY23" s="383"/>
      <c r="EZ23" s="383"/>
      <c r="FA23" s="383"/>
      <c r="FB23" s="383"/>
      <c r="FC23" s="383"/>
      <c r="FD23" s="383"/>
      <c r="FE23" s="383"/>
      <c r="FF23" s="383"/>
      <c r="FG23" s="383"/>
      <c r="FH23" s="383"/>
      <c r="FI23" s="383"/>
      <c r="FJ23" s="383"/>
      <c r="FK23" s="383"/>
      <c r="FL23" s="383"/>
      <c r="FM23" s="383"/>
      <c r="FN23" s="383"/>
      <c r="FO23" s="383"/>
      <c r="FP23" s="383"/>
      <c r="FQ23" s="383"/>
      <c r="FR23" s="383"/>
      <c r="FS23" s="383"/>
      <c r="FT23" s="383"/>
      <c r="FU23" s="383"/>
      <c r="FV23" s="383"/>
      <c r="FW23" s="383"/>
      <c r="FX23" s="383"/>
      <c r="FY23" s="383"/>
      <c r="FZ23" s="383"/>
      <c r="GA23" s="383"/>
      <c r="GB23" s="383"/>
      <c r="GC23" s="383"/>
      <c r="GD23" s="383"/>
      <c r="GE23" s="383"/>
      <c r="GF23" s="383"/>
      <c r="GG23" s="383"/>
      <c r="GH23" s="383"/>
      <c r="GI23" s="383"/>
      <c r="GJ23" s="383"/>
      <c r="GK23" s="383"/>
      <c r="GL23" s="383"/>
      <c r="GM23" s="383"/>
      <c r="GN23" s="383"/>
      <c r="GO23" s="383"/>
      <c r="GP23" s="383"/>
      <c r="GQ23" s="383"/>
      <c r="GR23" s="383"/>
      <c r="GS23" s="383"/>
      <c r="GT23" s="383"/>
      <c r="GU23" s="383"/>
      <c r="GV23" s="383"/>
      <c r="GW23" s="383"/>
      <c r="GX23" s="383"/>
    </row>
    <row r="24" spans="1:206" s="360" customFormat="1" ht="15" customHeight="1" x14ac:dyDescent="0.25">
      <c r="A24" s="354"/>
      <c r="B24" s="506">
        <v>14</v>
      </c>
      <c r="C24" s="55"/>
      <c r="D24" s="55"/>
      <c r="E24" s="507" t="str">
        <f t="shared" si="0"/>
        <v/>
      </c>
      <c r="F24" s="508" t="str">
        <f t="shared" si="6"/>
        <v/>
      </c>
      <c r="H24" s="502"/>
      <c r="I24" s="502"/>
      <c r="J24"/>
      <c r="K24" s="354"/>
      <c r="L24" s="354"/>
      <c r="M24" s="354"/>
      <c r="N24" s="354"/>
      <c r="O24" s="354"/>
      <c r="P24" s="354"/>
      <c r="Q24" s="490"/>
      <c r="R24" s="495"/>
      <c r="S24" s="495"/>
      <c r="T24" s="495"/>
      <c r="U24" s="495"/>
      <c r="V24" s="354"/>
      <c r="W24" s="354"/>
      <c r="X24" s="354"/>
      <c r="Y24" s="1"/>
      <c r="Z24" s="1"/>
      <c r="AA24" s="1"/>
      <c r="AB24" s="1"/>
      <c r="AC24" s="1"/>
      <c r="AD24" s="491"/>
      <c r="AE24" s="491"/>
      <c r="AF24" s="491"/>
      <c r="AG24" s="491"/>
      <c r="AH24" s="491"/>
      <c r="AI24" s="491"/>
      <c r="AJ24" s="491"/>
      <c r="AK24" s="504"/>
      <c r="AL24" s="504"/>
      <c r="AM24" s="526" t="str">
        <f t="shared" si="10"/>
        <v/>
      </c>
      <c r="AN24" s="504"/>
      <c r="AO24" s="504"/>
      <c r="AP24" s="504"/>
      <c r="AQ24" s="360">
        <v>14</v>
      </c>
      <c r="AR24" s="505" t="str">
        <f t="shared" si="7"/>
        <v/>
      </c>
      <c r="AS24" s="505" t="str">
        <f t="shared" si="8"/>
        <v/>
      </c>
      <c r="AX24" s="497"/>
      <c r="AZ24" s="360">
        <v>14</v>
      </c>
      <c r="BA24" s="360" t="str">
        <f t="shared" si="1"/>
        <v/>
      </c>
      <c r="BB24" s="360" t="str">
        <f t="shared" si="2"/>
        <v/>
      </c>
      <c r="BC24" s="360" t="str">
        <f t="shared" si="3"/>
        <v/>
      </c>
      <c r="BD24" s="360" t="str">
        <f t="shared" si="4"/>
        <v/>
      </c>
      <c r="BE24" s="360" t="str">
        <f t="shared" si="5"/>
        <v/>
      </c>
      <c r="BH24" s="360" t="str">
        <f t="shared" si="9"/>
        <v/>
      </c>
      <c r="CM24" s="475"/>
      <c r="CN24" s="475"/>
      <c r="CO24" s="475"/>
      <c r="CP24" s="475"/>
      <c r="CQ24" s="475"/>
      <c r="CR24" s="475"/>
      <c r="CS24" s="475"/>
      <c r="CT24" s="475"/>
      <c r="CU24" s="475"/>
      <c r="CV24" s="475"/>
      <c r="CW24" s="475"/>
      <c r="CX24" s="475"/>
      <c r="CY24" s="475"/>
      <c r="CZ24" s="383"/>
      <c r="DA24" s="383"/>
      <c r="DB24" s="383"/>
      <c r="DC24" s="383"/>
      <c r="DD24" s="383"/>
      <c r="DE24" s="383"/>
      <c r="DF24" s="383"/>
      <c r="DG24" s="383"/>
      <c r="DH24" s="383"/>
      <c r="DI24" s="383"/>
      <c r="DJ24" s="383"/>
      <c r="DK24" s="383"/>
      <c r="DL24" s="383"/>
      <c r="DM24" s="383"/>
      <c r="DN24" s="383"/>
      <c r="DO24" s="383"/>
      <c r="DP24" s="383"/>
      <c r="DQ24" s="383"/>
      <c r="DR24" s="383"/>
      <c r="DS24" s="383"/>
      <c r="DT24" s="383"/>
      <c r="DU24" s="383"/>
      <c r="DV24" s="383"/>
      <c r="DW24" s="383"/>
      <c r="DX24" s="383"/>
      <c r="DY24" s="383"/>
      <c r="DZ24" s="383"/>
      <c r="EA24" s="383"/>
      <c r="EB24" s="383"/>
      <c r="EC24" s="383"/>
      <c r="ED24" s="383"/>
      <c r="EE24" s="383"/>
      <c r="EF24" s="383"/>
      <c r="EG24" s="383"/>
      <c r="EH24" s="383"/>
      <c r="EI24" s="383"/>
      <c r="EJ24" s="383"/>
      <c r="EK24" s="383"/>
      <c r="EL24" s="383"/>
      <c r="EM24" s="383"/>
      <c r="EN24" s="383"/>
      <c r="EO24" s="383"/>
      <c r="EP24" s="383"/>
      <c r="EQ24" s="383"/>
      <c r="ER24" s="383"/>
      <c r="ES24" s="383"/>
      <c r="ET24" s="383"/>
      <c r="EU24" s="383"/>
      <c r="EV24" s="383"/>
      <c r="EW24" s="383"/>
      <c r="EX24" s="383"/>
      <c r="EY24" s="383"/>
      <c r="EZ24" s="383"/>
      <c r="FA24" s="383"/>
      <c r="FB24" s="383"/>
      <c r="FC24" s="383"/>
      <c r="FD24" s="383"/>
      <c r="FE24" s="383"/>
      <c r="FF24" s="383"/>
      <c r="FG24" s="383"/>
      <c r="FH24" s="383"/>
      <c r="FI24" s="383"/>
      <c r="FJ24" s="383"/>
      <c r="FK24" s="383"/>
      <c r="FL24" s="383"/>
      <c r="FM24" s="383"/>
      <c r="FN24" s="383"/>
      <c r="FO24" s="383"/>
      <c r="FP24" s="383"/>
      <c r="FQ24" s="383"/>
      <c r="FR24" s="383"/>
      <c r="FS24" s="383"/>
      <c r="FT24" s="383"/>
      <c r="FU24" s="383"/>
      <c r="FV24" s="383"/>
      <c r="FW24" s="383"/>
      <c r="FX24" s="383"/>
      <c r="FY24" s="383"/>
      <c r="FZ24" s="383"/>
      <c r="GA24" s="383"/>
      <c r="GB24" s="383"/>
      <c r="GC24" s="383"/>
      <c r="GD24" s="383"/>
      <c r="GE24" s="383"/>
      <c r="GF24" s="383"/>
      <c r="GG24" s="383"/>
      <c r="GH24" s="383"/>
      <c r="GI24" s="383"/>
      <c r="GJ24" s="383"/>
      <c r="GK24" s="383"/>
      <c r="GL24" s="383"/>
      <c r="GM24" s="383"/>
      <c r="GN24" s="383"/>
      <c r="GO24" s="383"/>
      <c r="GP24" s="383"/>
      <c r="GQ24" s="383"/>
      <c r="GR24" s="383"/>
      <c r="GS24" s="383"/>
      <c r="GT24" s="383"/>
      <c r="GU24" s="383"/>
      <c r="GV24" s="383"/>
      <c r="GW24" s="383"/>
      <c r="GX24" s="383"/>
    </row>
    <row r="25" spans="1:206" s="360" customFormat="1" ht="15" customHeight="1" x14ac:dyDescent="0.25">
      <c r="A25" s="354"/>
      <c r="B25" s="506">
        <v>15</v>
      </c>
      <c r="C25" s="55"/>
      <c r="D25" s="55"/>
      <c r="E25" s="507" t="str">
        <f t="shared" si="0"/>
        <v/>
      </c>
      <c r="F25" s="508" t="str">
        <f t="shared" si="6"/>
        <v/>
      </c>
      <c r="H25" s="502"/>
      <c r="I25" s="502"/>
      <c r="J25"/>
      <c r="K25" s="354"/>
      <c r="L25" s="354"/>
      <c r="M25" s="354"/>
      <c r="N25" s="354"/>
      <c r="O25" s="354"/>
      <c r="P25" s="354"/>
      <c r="Q25" s="490"/>
      <c r="R25" s="495"/>
      <c r="S25" s="495"/>
      <c r="T25" s="495"/>
      <c r="U25" s="495"/>
      <c r="V25" s="354"/>
      <c r="W25" s="354"/>
      <c r="X25" s="354"/>
      <c r="Y25" s="1"/>
      <c r="Z25" s="1"/>
      <c r="AA25" s="1"/>
      <c r="AB25" s="1"/>
      <c r="AC25" s="1"/>
      <c r="AD25" s="491"/>
      <c r="AE25" s="491"/>
      <c r="AF25" s="491"/>
      <c r="AG25" s="491"/>
      <c r="AH25" s="491"/>
      <c r="AI25" s="491"/>
      <c r="AJ25" s="491"/>
      <c r="AK25" s="504"/>
      <c r="AL25" s="504"/>
      <c r="AM25" s="526" t="str">
        <f t="shared" si="10"/>
        <v/>
      </c>
      <c r="AN25" s="504"/>
      <c r="AO25" s="504"/>
      <c r="AP25" s="504"/>
      <c r="AQ25" s="360">
        <v>15</v>
      </c>
      <c r="AR25" s="505" t="str">
        <f t="shared" si="7"/>
        <v/>
      </c>
      <c r="AS25" s="505" t="str">
        <f t="shared" si="8"/>
        <v/>
      </c>
      <c r="AX25" s="497"/>
      <c r="AZ25" s="360">
        <v>15</v>
      </c>
      <c r="BA25" s="360" t="str">
        <f t="shared" si="1"/>
        <v/>
      </c>
      <c r="BB25" s="360" t="str">
        <f t="shared" si="2"/>
        <v/>
      </c>
      <c r="BC25" s="360" t="str">
        <f t="shared" si="3"/>
        <v/>
      </c>
      <c r="BD25" s="360" t="str">
        <f t="shared" si="4"/>
        <v/>
      </c>
      <c r="BE25" s="360" t="str">
        <f t="shared" si="5"/>
        <v/>
      </c>
      <c r="BH25" s="360" t="str">
        <f t="shared" si="9"/>
        <v/>
      </c>
      <c r="CM25" s="475"/>
      <c r="CN25" s="475"/>
      <c r="CO25" s="475"/>
      <c r="CP25" s="475"/>
      <c r="CQ25" s="475"/>
      <c r="CR25" s="475"/>
      <c r="CS25" s="475"/>
      <c r="CT25" s="475"/>
      <c r="CU25" s="475"/>
      <c r="CV25" s="475"/>
      <c r="CW25" s="475"/>
      <c r="CX25" s="475"/>
      <c r="CY25" s="475"/>
      <c r="CZ25" s="383"/>
      <c r="DA25" s="383"/>
      <c r="DB25" s="383"/>
      <c r="DC25" s="383"/>
      <c r="DD25" s="383"/>
      <c r="DE25" s="383"/>
      <c r="DF25" s="383"/>
      <c r="DG25" s="383"/>
      <c r="DH25" s="383"/>
      <c r="DI25" s="383"/>
      <c r="DJ25" s="383"/>
      <c r="DK25" s="383"/>
      <c r="DL25" s="383"/>
      <c r="DM25" s="383"/>
      <c r="DN25" s="383"/>
      <c r="DO25" s="383"/>
      <c r="DP25" s="383"/>
      <c r="DQ25" s="383"/>
      <c r="DR25" s="383"/>
      <c r="DS25" s="383"/>
      <c r="DT25" s="383"/>
      <c r="DU25" s="383"/>
      <c r="DV25" s="383"/>
      <c r="DW25" s="383"/>
      <c r="DX25" s="383"/>
      <c r="DY25" s="383"/>
      <c r="DZ25" s="383"/>
      <c r="EA25" s="383"/>
      <c r="EB25" s="383"/>
      <c r="EC25" s="383"/>
      <c r="ED25" s="383"/>
      <c r="EE25" s="383"/>
      <c r="EF25" s="383"/>
      <c r="EG25" s="383"/>
      <c r="EH25" s="383"/>
      <c r="EI25" s="383"/>
      <c r="EJ25" s="383"/>
      <c r="EK25" s="383"/>
      <c r="EL25" s="383"/>
      <c r="EM25" s="383"/>
      <c r="EN25" s="383"/>
      <c r="EO25" s="383"/>
      <c r="EP25" s="383"/>
      <c r="EQ25" s="383"/>
      <c r="ER25" s="383"/>
      <c r="ES25" s="383"/>
      <c r="ET25" s="383"/>
      <c r="EU25" s="383"/>
      <c r="EV25" s="383"/>
      <c r="EW25" s="383"/>
      <c r="EX25" s="383"/>
      <c r="EY25" s="383"/>
      <c r="EZ25" s="383"/>
      <c r="FA25" s="383"/>
      <c r="FB25" s="383"/>
      <c r="FC25" s="383"/>
      <c r="FD25" s="383"/>
      <c r="FE25" s="383"/>
      <c r="FF25" s="383"/>
      <c r="FG25" s="383"/>
      <c r="FH25" s="383"/>
      <c r="FI25" s="383"/>
      <c r="FJ25" s="383"/>
      <c r="FK25" s="383"/>
      <c r="FL25" s="383"/>
      <c r="FM25" s="383"/>
      <c r="FN25" s="383"/>
      <c r="FO25" s="383"/>
      <c r="FP25" s="383"/>
      <c r="FQ25" s="383"/>
      <c r="FR25" s="383"/>
      <c r="FS25" s="383"/>
      <c r="FT25" s="383"/>
      <c r="FU25" s="383"/>
      <c r="FV25" s="383"/>
      <c r="FW25" s="383"/>
      <c r="FX25" s="383"/>
      <c r="FY25" s="383"/>
      <c r="FZ25" s="383"/>
      <c r="GA25" s="383"/>
      <c r="GB25" s="383"/>
      <c r="GC25" s="383"/>
      <c r="GD25" s="383"/>
      <c r="GE25" s="383"/>
      <c r="GF25" s="383"/>
      <c r="GG25" s="383"/>
      <c r="GH25" s="383"/>
      <c r="GI25" s="383"/>
      <c r="GJ25" s="383"/>
      <c r="GK25" s="383"/>
      <c r="GL25" s="383"/>
      <c r="GM25" s="383"/>
      <c r="GN25" s="383"/>
      <c r="GO25" s="383"/>
      <c r="GP25" s="383"/>
      <c r="GQ25" s="383"/>
      <c r="GR25" s="383"/>
      <c r="GS25" s="383"/>
      <c r="GT25" s="383"/>
      <c r="GU25" s="383"/>
      <c r="GV25" s="383"/>
      <c r="GW25" s="383"/>
      <c r="GX25" s="383"/>
    </row>
    <row r="26" spans="1:206" s="360" customFormat="1" ht="15" customHeight="1" x14ac:dyDescent="0.25">
      <c r="A26" s="354"/>
      <c r="B26" s="506">
        <v>16</v>
      </c>
      <c r="C26" s="55"/>
      <c r="D26" s="55"/>
      <c r="E26" s="507" t="str">
        <f t="shared" si="0"/>
        <v/>
      </c>
      <c r="F26" s="508" t="str">
        <f t="shared" si="6"/>
        <v/>
      </c>
      <c r="H26" s="502"/>
      <c r="I26" s="502"/>
      <c r="J26"/>
      <c r="K26" s="354"/>
      <c r="L26" s="354"/>
      <c r="M26" s="354"/>
      <c r="N26" s="354"/>
      <c r="O26" s="354"/>
      <c r="P26" s="354"/>
      <c r="Q26" s="490"/>
      <c r="R26" s="495"/>
      <c r="S26" s="495"/>
      <c r="T26" s="495"/>
      <c r="U26" s="495"/>
      <c r="V26" s="354"/>
      <c r="W26" s="354"/>
      <c r="X26" s="354"/>
      <c r="Y26" s="1"/>
      <c r="Z26" s="1"/>
      <c r="AA26" s="1"/>
      <c r="AB26" s="1"/>
      <c r="AC26" s="1"/>
      <c r="AD26" s="491"/>
      <c r="AE26" s="491"/>
      <c r="AF26" s="491"/>
      <c r="AG26" s="491"/>
      <c r="AH26" s="491"/>
      <c r="AI26" s="491"/>
      <c r="AJ26" s="491"/>
      <c r="AK26" s="504"/>
      <c r="AL26" s="504"/>
      <c r="AM26" s="526" t="str">
        <f t="shared" si="10"/>
        <v/>
      </c>
      <c r="AN26" s="504"/>
      <c r="AO26" s="504"/>
      <c r="AP26" s="504"/>
      <c r="AQ26" s="360">
        <v>16</v>
      </c>
      <c r="AR26" s="505" t="str">
        <f t="shared" si="7"/>
        <v/>
      </c>
      <c r="AS26" s="505" t="str">
        <f t="shared" si="8"/>
        <v/>
      </c>
      <c r="AX26" s="497"/>
      <c r="AZ26" s="360">
        <v>16</v>
      </c>
      <c r="BA26" s="360" t="str">
        <f t="shared" si="1"/>
        <v/>
      </c>
      <c r="BB26" s="360" t="str">
        <f t="shared" si="2"/>
        <v/>
      </c>
      <c r="BC26" s="360" t="str">
        <f t="shared" si="3"/>
        <v/>
      </c>
      <c r="BD26" s="360" t="str">
        <f t="shared" si="4"/>
        <v/>
      </c>
      <c r="BE26" s="360" t="str">
        <f t="shared" si="5"/>
        <v/>
      </c>
      <c r="BH26" s="360" t="str">
        <f t="shared" si="9"/>
        <v/>
      </c>
      <c r="CM26" s="475"/>
      <c r="CN26" s="475"/>
      <c r="CO26" s="475"/>
      <c r="CP26" s="475"/>
      <c r="CQ26" s="475"/>
      <c r="CR26" s="475"/>
      <c r="CS26" s="475"/>
      <c r="CT26" s="475"/>
      <c r="CU26" s="475"/>
      <c r="CV26" s="475"/>
      <c r="CW26" s="475"/>
      <c r="CX26" s="475"/>
      <c r="CY26" s="475"/>
      <c r="CZ26" s="383"/>
      <c r="DA26" s="383"/>
      <c r="DB26" s="383"/>
      <c r="DC26" s="383"/>
      <c r="DD26" s="383"/>
      <c r="DE26" s="383"/>
      <c r="DF26" s="383"/>
      <c r="DG26" s="383"/>
      <c r="DH26" s="383"/>
      <c r="DI26" s="383"/>
      <c r="DJ26" s="383"/>
      <c r="DK26" s="383"/>
      <c r="DL26" s="383"/>
      <c r="DM26" s="383"/>
      <c r="DN26" s="383"/>
      <c r="DO26" s="383"/>
      <c r="DP26" s="383"/>
      <c r="DQ26" s="383"/>
      <c r="DR26" s="383"/>
      <c r="DS26" s="383"/>
      <c r="DT26" s="383"/>
      <c r="DU26" s="383"/>
      <c r="DV26" s="383"/>
      <c r="DW26" s="383"/>
      <c r="DX26" s="383"/>
      <c r="DY26" s="383"/>
      <c r="DZ26" s="383"/>
      <c r="EA26" s="383"/>
      <c r="EB26" s="383"/>
      <c r="EC26" s="383"/>
      <c r="ED26" s="383"/>
      <c r="EE26" s="383"/>
      <c r="EF26" s="383"/>
      <c r="EG26" s="383"/>
      <c r="EH26" s="383"/>
      <c r="EI26" s="383"/>
      <c r="EJ26" s="383"/>
      <c r="EK26" s="383"/>
      <c r="EL26" s="383"/>
      <c r="EM26" s="383"/>
      <c r="EN26" s="383"/>
      <c r="EO26" s="383"/>
      <c r="EP26" s="383"/>
      <c r="EQ26" s="383"/>
      <c r="ER26" s="383"/>
      <c r="ES26" s="383"/>
      <c r="ET26" s="383"/>
      <c r="EU26" s="383"/>
      <c r="EV26" s="383"/>
      <c r="EW26" s="383"/>
      <c r="EX26" s="383"/>
      <c r="EY26" s="383"/>
      <c r="EZ26" s="383"/>
      <c r="FA26" s="383"/>
      <c r="FB26" s="383"/>
      <c r="FC26" s="383"/>
      <c r="FD26" s="383"/>
      <c r="FE26" s="383"/>
      <c r="FF26" s="383"/>
      <c r="FG26" s="383"/>
      <c r="FH26" s="383"/>
      <c r="FI26" s="383"/>
      <c r="FJ26" s="383"/>
      <c r="FK26" s="383"/>
      <c r="FL26" s="383"/>
      <c r="FM26" s="383"/>
      <c r="FN26" s="383"/>
      <c r="FO26" s="383"/>
      <c r="FP26" s="383"/>
      <c r="FQ26" s="383"/>
      <c r="FR26" s="383"/>
      <c r="FS26" s="383"/>
      <c r="FT26" s="383"/>
      <c r="FU26" s="383"/>
      <c r="FV26" s="383"/>
      <c r="FW26" s="383"/>
      <c r="FX26" s="383"/>
      <c r="FY26" s="383"/>
      <c r="FZ26" s="383"/>
      <c r="GA26" s="383"/>
      <c r="GB26" s="383"/>
      <c r="GC26" s="383"/>
      <c r="GD26" s="383"/>
      <c r="GE26" s="383"/>
      <c r="GF26" s="383"/>
      <c r="GG26" s="383"/>
      <c r="GH26" s="383"/>
      <c r="GI26" s="383"/>
      <c r="GJ26" s="383"/>
      <c r="GK26" s="383"/>
      <c r="GL26" s="383"/>
      <c r="GM26" s="383"/>
      <c r="GN26" s="383"/>
      <c r="GO26" s="383"/>
      <c r="GP26" s="383"/>
      <c r="GQ26" s="383"/>
      <c r="GR26" s="383"/>
      <c r="GS26" s="383"/>
      <c r="GT26" s="383"/>
      <c r="GU26" s="383"/>
      <c r="GV26" s="383"/>
      <c r="GW26" s="383"/>
      <c r="GX26" s="383"/>
    </row>
    <row r="27" spans="1:206" s="360" customFormat="1" ht="15" customHeight="1" x14ac:dyDescent="0.25">
      <c r="A27" s="354"/>
      <c r="B27" s="506">
        <v>17</v>
      </c>
      <c r="C27" s="55"/>
      <c r="D27" s="55"/>
      <c r="E27" s="507" t="str">
        <f t="shared" si="0"/>
        <v/>
      </c>
      <c r="F27" s="508" t="str">
        <f t="shared" si="6"/>
        <v/>
      </c>
      <c r="H27" s="502"/>
      <c r="I27" s="502"/>
      <c r="J27"/>
      <c r="K27" s="354"/>
      <c r="L27" s="354"/>
      <c r="M27" s="354"/>
      <c r="N27" s="354"/>
      <c r="O27" s="354"/>
      <c r="P27" s="354"/>
      <c r="Q27" s="490"/>
      <c r="R27" s="495"/>
      <c r="S27" s="495"/>
      <c r="T27" s="495"/>
      <c r="U27" s="495"/>
      <c r="V27" s="354"/>
      <c r="W27" s="354"/>
      <c r="X27" s="354"/>
      <c r="Y27" s="1"/>
      <c r="Z27" s="1"/>
      <c r="AA27" s="1"/>
      <c r="AB27" s="1"/>
      <c r="AC27" s="1"/>
      <c r="AD27" s="491"/>
      <c r="AE27" s="491"/>
      <c r="AF27" s="491"/>
      <c r="AG27" s="491"/>
      <c r="AH27" s="491"/>
      <c r="AI27" s="491"/>
      <c r="AJ27" s="491"/>
      <c r="AK27" s="504"/>
      <c r="AL27" s="504"/>
      <c r="AM27" s="526" t="str">
        <f t="shared" si="10"/>
        <v/>
      </c>
      <c r="AN27" s="504"/>
      <c r="AO27" s="504"/>
      <c r="AP27" s="504"/>
      <c r="AQ27" s="360">
        <v>17</v>
      </c>
      <c r="AR27" s="505" t="str">
        <f t="shared" si="7"/>
        <v/>
      </c>
      <c r="AS27" s="505" t="str">
        <f t="shared" si="8"/>
        <v/>
      </c>
      <c r="AX27" s="497"/>
      <c r="AZ27" s="360">
        <v>17</v>
      </c>
      <c r="BA27" s="360" t="str">
        <f t="shared" si="1"/>
        <v/>
      </c>
      <c r="BB27" s="360" t="str">
        <f t="shared" si="2"/>
        <v/>
      </c>
      <c r="BC27" s="360" t="str">
        <f t="shared" si="3"/>
        <v/>
      </c>
      <c r="BD27" s="360" t="str">
        <f t="shared" si="4"/>
        <v/>
      </c>
      <c r="BE27" s="360" t="str">
        <f t="shared" si="5"/>
        <v/>
      </c>
      <c r="BH27" s="360" t="str">
        <f t="shared" si="9"/>
        <v/>
      </c>
      <c r="CM27" s="475"/>
      <c r="CN27" s="475"/>
      <c r="CO27" s="475"/>
      <c r="CP27" s="475"/>
      <c r="CQ27" s="475"/>
      <c r="CR27" s="475"/>
      <c r="CS27" s="475"/>
      <c r="CT27" s="475"/>
      <c r="CU27" s="475"/>
      <c r="CV27" s="475"/>
      <c r="CW27" s="475"/>
      <c r="CX27" s="475"/>
      <c r="CY27" s="475"/>
      <c r="CZ27" s="383"/>
      <c r="DA27" s="383"/>
      <c r="DB27" s="383"/>
      <c r="DC27" s="383"/>
      <c r="DD27" s="383"/>
      <c r="DE27" s="383"/>
      <c r="DF27" s="383"/>
      <c r="DG27" s="383"/>
      <c r="DH27" s="383"/>
      <c r="DI27" s="383"/>
      <c r="DJ27" s="383"/>
      <c r="DK27" s="383"/>
      <c r="DL27" s="383"/>
      <c r="DM27" s="383"/>
      <c r="DN27" s="383"/>
      <c r="DO27" s="383"/>
      <c r="DP27" s="383"/>
      <c r="DQ27" s="383"/>
      <c r="DR27" s="526"/>
      <c r="DS27" s="2"/>
      <c r="DT27" s="527"/>
      <c r="DU27" s="527"/>
      <c r="DV27" s="527"/>
      <c r="DW27" s="527"/>
      <c r="DX27" s="527"/>
      <c r="DY27" s="527"/>
      <c r="DZ27" s="383"/>
      <c r="EA27" s="383"/>
      <c r="EB27" s="383"/>
      <c r="EC27" s="383"/>
      <c r="ED27" s="383"/>
      <c r="EE27" s="383"/>
      <c r="EF27" s="383"/>
      <c r="EG27" s="383"/>
      <c r="EH27" s="383"/>
      <c r="EI27" s="383"/>
      <c r="EJ27" s="383"/>
      <c r="EK27" s="383"/>
      <c r="EL27" s="383"/>
      <c r="EM27" s="383"/>
      <c r="EN27" s="383"/>
      <c r="EO27" s="383"/>
      <c r="EP27" s="383"/>
      <c r="EQ27" s="383"/>
      <c r="ER27" s="383"/>
      <c r="ES27" s="383"/>
      <c r="ET27" s="383"/>
      <c r="EU27" s="383"/>
      <c r="EV27" s="383"/>
      <c r="EW27" s="383"/>
      <c r="EX27" s="383"/>
      <c r="EY27" s="383"/>
      <c r="EZ27" s="383"/>
      <c r="FA27" s="383"/>
      <c r="FB27" s="383"/>
      <c r="FC27" s="383"/>
      <c r="FD27" s="383"/>
      <c r="FE27" s="383"/>
      <c r="FF27" s="383"/>
      <c r="FG27" s="383"/>
      <c r="FH27" s="383"/>
      <c r="FI27" s="383"/>
      <c r="FJ27" s="383"/>
      <c r="FK27" s="383"/>
      <c r="FL27" s="383"/>
      <c r="FM27" s="383"/>
      <c r="FN27" s="383"/>
      <c r="FO27" s="383"/>
      <c r="FP27" s="383"/>
      <c r="FQ27" s="383"/>
      <c r="FR27" s="383"/>
      <c r="FS27" s="383"/>
      <c r="FT27" s="383"/>
      <c r="FU27" s="383"/>
      <c r="FV27" s="383"/>
      <c r="FW27" s="383"/>
      <c r="FX27" s="383"/>
      <c r="FY27" s="383"/>
      <c r="FZ27" s="383"/>
      <c r="GA27" s="383"/>
      <c r="GB27" s="383"/>
      <c r="GC27" s="383"/>
      <c r="GD27" s="383"/>
      <c r="GE27" s="383"/>
      <c r="GF27" s="383"/>
      <c r="GG27" s="383"/>
      <c r="GH27" s="383"/>
      <c r="GI27" s="383"/>
      <c r="GJ27" s="383"/>
      <c r="GK27" s="383"/>
      <c r="GL27" s="383"/>
      <c r="GM27" s="383"/>
      <c r="GN27" s="383"/>
      <c r="GO27" s="383"/>
      <c r="GP27" s="383"/>
      <c r="GQ27" s="383"/>
      <c r="GR27" s="383"/>
      <c r="GS27" s="383"/>
      <c r="GT27" s="383"/>
      <c r="GU27" s="383"/>
      <c r="GV27" s="383"/>
      <c r="GW27" s="383"/>
      <c r="GX27" s="383"/>
    </row>
    <row r="28" spans="1:206" s="360" customFormat="1" ht="15" customHeight="1" x14ac:dyDescent="0.25">
      <c r="A28" s="354"/>
      <c r="B28" s="506">
        <v>18</v>
      </c>
      <c r="C28" s="55"/>
      <c r="D28" s="55"/>
      <c r="E28" s="507" t="str">
        <f t="shared" si="0"/>
        <v/>
      </c>
      <c r="F28" s="508" t="str">
        <f t="shared" si="6"/>
        <v/>
      </c>
      <c r="H28" s="502"/>
      <c r="I28" s="502"/>
      <c r="J28"/>
      <c r="K28" s="354"/>
      <c r="L28" s="354"/>
      <c r="M28" s="354"/>
      <c r="N28" s="354"/>
      <c r="O28" s="354"/>
      <c r="P28" s="354"/>
      <c r="Q28" s="490"/>
      <c r="R28" s="495"/>
      <c r="S28" s="495"/>
      <c r="T28" s="495"/>
      <c r="U28" s="495"/>
      <c r="V28" s="354"/>
      <c r="W28" s="354"/>
      <c r="X28" s="354"/>
      <c r="Y28" s="1"/>
      <c r="Z28" s="1"/>
      <c r="AA28" s="1"/>
      <c r="AB28" s="1"/>
      <c r="AC28" s="1"/>
      <c r="AD28" s="491"/>
      <c r="AE28" s="491"/>
      <c r="AF28" s="491"/>
      <c r="AG28" s="491"/>
      <c r="AH28" s="491"/>
      <c r="AI28" s="491"/>
      <c r="AJ28" s="491"/>
      <c r="AK28" s="504"/>
      <c r="AL28" s="504"/>
      <c r="AM28" s="526" t="str">
        <f t="shared" si="10"/>
        <v/>
      </c>
      <c r="AN28" s="504"/>
      <c r="AO28" s="504"/>
      <c r="AP28" s="504"/>
      <c r="AQ28" s="360">
        <v>18</v>
      </c>
      <c r="AR28" s="505" t="str">
        <f t="shared" si="7"/>
        <v/>
      </c>
      <c r="AS28" s="505" t="str">
        <f t="shared" si="8"/>
        <v/>
      </c>
      <c r="AX28" s="497"/>
      <c r="AZ28" s="360">
        <v>18</v>
      </c>
      <c r="BA28" s="360" t="str">
        <f t="shared" si="1"/>
        <v/>
      </c>
      <c r="BB28" s="360" t="str">
        <f t="shared" si="2"/>
        <v/>
      </c>
      <c r="BC28" s="360" t="str">
        <f t="shared" si="3"/>
        <v/>
      </c>
      <c r="BD28" s="360" t="str">
        <f t="shared" si="4"/>
        <v/>
      </c>
      <c r="BE28" s="360" t="str">
        <f t="shared" si="5"/>
        <v/>
      </c>
      <c r="BH28" s="360" t="str">
        <f t="shared" si="9"/>
        <v/>
      </c>
      <c r="CM28" s="475"/>
      <c r="CN28" s="475"/>
      <c r="CO28" s="475"/>
      <c r="CP28" s="475"/>
      <c r="CQ28" s="475"/>
      <c r="CR28" s="475"/>
      <c r="CS28" s="475"/>
      <c r="CT28" s="475"/>
      <c r="CU28" s="475"/>
      <c r="CV28" s="475"/>
      <c r="CW28" s="475"/>
      <c r="CX28" s="475"/>
      <c r="CY28" s="475"/>
      <c r="CZ28" s="383"/>
      <c r="DA28" s="383"/>
      <c r="DB28" s="383"/>
      <c r="DC28" s="383"/>
      <c r="DD28" s="383"/>
      <c r="DE28" s="383"/>
      <c r="DF28" s="383"/>
      <c r="DG28" s="383"/>
      <c r="DH28" s="383"/>
      <c r="DI28" s="383"/>
      <c r="DJ28" s="383"/>
      <c r="DK28" s="383"/>
      <c r="DL28" s="383"/>
      <c r="DM28" s="383"/>
      <c r="DN28" s="383"/>
      <c r="DO28" s="383"/>
      <c r="DP28" s="383"/>
      <c r="DQ28" s="383"/>
      <c r="DR28" s="526"/>
      <c r="DS28" s="873" t="s">
        <v>410</v>
      </c>
      <c r="DT28" s="874"/>
      <c r="DU28" s="875"/>
      <c r="DV28" s="525" t="s">
        <v>411</v>
      </c>
      <c r="DW28" s="525" t="s">
        <v>412</v>
      </c>
      <c r="DX28" s="525" t="s">
        <v>181</v>
      </c>
      <c r="DY28" s="525" t="s">
        <v>413</v>
      </c>
      <c r="DZ28" s="383"/>
      <c r="EA28" s="383"/>
      <c r="EB28" s="383"/>
      <c r="EC28" s="383"/>
      <c r="ED28" s="383"/>
      <c r="EE28" s="383"/>
      <c r="EF28" s="383"/>
      <c r="EG28" s="383"/>
      <c r="EH28" s="383"/>
      <c r="EI28" s="383"/>
      <c r="EJ28" s="383"/>
      <c r="EK28" s="383"/>
      <c r="EL28" s="383"/>
      <c r="EM28" s="383"/>
      <c r="EN28" s="383"/>
      <c r="EO28" s="383"/>
      <c r="EP28" s="383"/>
      <c r="EQ28" s="383"/>
      <c r="ER28" s="383"/>
      <c r="ES28" s="383"/>
      <c r="ET28" s="383"/>
      <c r="EU28" s="383"/>
      <c r="EV28" s="383"/>
      <c r="EW28" s="383"/>
      <c r="EX28" s="383"/>
      <c r="EY28" s="383"/>
      <c r="EZ28" s="383"/>
      <c r="FA28" s="383"/>
      <c r="FB28" s="383"/>
      <c r="FC28" s="383"/>
      <c r="FD28" s="383"/>
      <c r="FE28" s="383"/>
      <c r="FF28" s="383"/>
      <c r="FG28" s="383"/>
      <c r="FH28" s="383"/>
      <c r="FI28" s="383"/>
      <c r="FJ28" s="383"/>
      <c r="FK28" s="383"/>
      <c r="FL28" s="383"/>
      <c r="FM28" s="383"/>
      <c r="FN28" s="383"/>
      <c r="FO28" s="383"/>
      <c r="FP28" s="383"/>
      <c r="FQ28" s="383"/>
      <c r="FR28" s="383"/>
      <c r="FS28" s="383"/>
      <c r="FT28" s="383"/>
      <c r="FU28" s="383"/>
      <c r="FV28" s="383"/>
      <c r="FW28" s="383"/>
      <c r="FX28" s="383"/>
      <c r="FY28" s="383"/>
      <c r="FZ28" s="383"/>
      <c r="GA28" s="383"/>
      <c r="GB28" s="383"/>
      <c r="GC28" s="383"/>
      <c r="GD28" s="383"/>
      <c r="GE28" s="383"/>
      <c r="GF28" s="383"/>
      <c r="GG28" s="383"/>
      <c r="GH28" s="383"/>
      <c r="GI28" s="383"/>
      <c r="GJ28" s="383"/>
      <c r="GK28" s="383"/>
      <c r="GL28" s="383"/>
      <c r="GM28" s="383"/>
      <c r="GN28" s="383"/>
      <c r="GO28" s="383"/>
      <c r="GP28" s="383"/>
      <c r="GQ28" s="383"/>
      <c r="GR28" s="383"/>
      <c r="GS28" s="383"/>
      <c r="GT28" s="383"/>
      <c r="GU28" s="383"/>
      <c r="GV28" s="383"/>
      <c r="GW28" s="383"/>
      <c r="GX28" s="383"/>
    </row>
    <row r="29" spans="1:206" s="360" customFormat="1" ht="15" customHeight="1" x14ac:dyDescent="0.25">
      <c r="A29" s="354"/>
      <c r="B29" s="506">
        <v>19</v>
      </c>
      <c r="C29" s="55"/>
      <c r="D29" s="55"/>
      <c r="E29" s="507" t="str">
        <f t="shared" si="0"/>
        <v/>
      </c>
      <c r="F29" s="508" t="str">
        <f t="shared" si="6"/>
        <v/>
      </c>
      <c r="H29" s="502"/>
      <c r="I29" s="502"/>
      <c r="J29"/>
      <c r="K29" s="354"/>
      <c r="L29" s="354"/>
      <c r="M29" s="354"/>
      <c r="N29" s="354"/>
      <c r="O29" s="354"/>
      <c r="P29" s="354"/>
      <c r="Q29" s="490"/>
      <c r="R29" s="495"/>
      <c r="S29" s="495"/>
      <c r="T29" s="495"/>
      <c r="U29" s="495"/>
      <c r="V29" s="354"/>
      <c r="W29" s="354"/>
      <c r="X29" s="354"/>
      <c r="Y29" s="1"/>
      <c r="Z29" s="1"/>
      <c r="AA29" s="1"/>
      <c r="AB29" s="46"/>
      <c r="AC29" s="542"/>
      <c r="AD29" s="491"/>
      <c r="AE29" s="491"/>
      <c r="AF29" s="491"/>
      <c r="AG29" s="491"/>
      <c r="AH29" s="491"/>
      <c r="AI29" s="491"/>
      <c r="AJ29" s="491"/>
      <c r="AK29" s="504"/>
      <c r="AL29" s="504"/>
      <c r="AM29" s="526" t="str">
        <f t="shared" si="10"/>
        <v/>
      </c>
      <c r="AN29" s="504"/>
      <c r="AO29" s="504"/>
      <c r="AP29" s="504"/>
      <c r="AQ29" s="360">
        <v>19</v>
      </c>
      <c r="AR29" s="505" t="str">
        <f t="shared" si="7"/>
        <v/>
      </c>
      <c r="AS29" s="505" t="str">
        <f t="shared" si="8"/>
        <v/>
      </c>
      <c r="AX29" s="497"/>
      <c r="AZ29" s="360">
        <v>19</v>
      </c>
      <c r="BA29" s="360" t="str">
        <f t="shared" si="1"/>
        <v/>
      </c>
      <c r="BB29" s="360" t="str">
        <f t="shared" si="2"/>
        <v/>
      </c>
      <c r="BC29" s="360" t="str">
        <f t="shared" si="3"/>
        <v/>
      </c>
      <c r="BD29" s="360" t="str">
        <f t="shared" si="4"/>
        <v/>
      </c>
      <c r="BE29" s="360" t="str">
        <f t="shared" si="5"/>
        <v/>
      </c>
      <c r="BH29" s="360" t="str">
        <f t="shared" si="9"/>
        <v/>
      </c>
      <c r="CM29" s="475"/>
      <c r="CN29" s="475"/>
      <c r="CO29" s="475"/>
      <c r="CP29" s="475"/>
      <c r="CQ29" s="475"/>
      <c r="CR29" s="475"/>
      <c r="CS29" s="475"/>
      <c r="CT29" s="475"/>
      <c r="CU29" s="475"/>
      <c r="CV29" s="475"/>
      <c r="CW29" s="475"/>
      <c r="CX29" s="475"/>
      <c r="CY29" s="475"/>
      <c r="CZ29" s="383"/>
      <c r="DA29" s="383"/>
      <c r="DB29" s="383"/>
      <c r="DC29" s="383"/>
      <c r="DD29" s="383"/>
      <c r="DE29" s="383"/>
      <c r="DF29" s="383"/>
      <c r="DG29" s="383"/>
      <c r="DH29" s="383"/>
      <c r="DI29" s="383"/>
      <c r="DJ29" s="383"/>
      <c r="DK29" s="383"/>
      <c r="DL29" s="383"/>
      <c r="DM29" s="383"/>
      <c r="DN29" s="383"/>
      <c r="DO29" s="383"/>
      <c r="DP29" s="383"/>
      <c r="DQ29" s="383"/>
      <c r="DR29" s="526"/>
      <c r="DS29" s="868" t="s">
        <v>414</v>
      </c>
      <c r="DT29" s="868"/>
      <c r="DU29" s="868"/>
      <c r="DV29" s="528" t="str">
        <f>IF(GX56&lt;3,"",INTERCEPT(AS11:AS510,AR11:AR510))</f>
        <v/>
      </c>
      <c r="DW29" s="529" t="str">
        <f>IF(DV29="","",SQRT(SUMSQ(C11:C510)/GX56)*DW30)</f>
        <v/>
      </c>
      <c r="DX29" s="530" t="str">
        <f>IF(DV29="","",IF(DW29=0,0,ABS(DV29/DW29)))</f>
        <v/>
      </c>
      <c r="DY29" s="531" t="str">
        <f>IF(DV29="","",CONCATENATE(ROUND(BM3,2),BN3))</f>
        <v/>
      </c>
      <c r="DZ29" s="383"/>
      <c r="EA29" s="383"/>
      <c r="EB29" s="383"/>
      <c r="EC29" s="383"/>
      <c r="ED29" s="383"/>
      <c r="EE29" s="383"/>
      <c r="EF29" s="383"/>
      <c r="EG29" s="383"/>
      <c r="EH29" s="383"/>
      <c r="EI29" s="383"/>
      <c r="EJ29" s="383"/>
      <c r="EK29" s="383"/>
      <c r="EL29" s="383"/>
      <c r="EM29" s="383"/>
      <c r="EN29" s="383"/>
      <c r="EO29" s="383"/>
      <c r="EP29" s="383"/>
      <c r="EQ29" s="383"/>
      <c r="ER29" s="383"/>
      <c r="ES29" s="383"/>
      <c r="ET29" s="383"/>
      <c r="EU29" s="383"/>
      <c r="EV29" s="383"/>
      <c r="EW29" s="383"/>
      <c r="EX29" s="383"/>
      <c r="EY29" s="383"/>
      <c r="EZ29" s="383"/>
      <c r="FA29" s="383"/>
      <c r="FB29" s="383"/>
      <c r="FC29" s="383"/>
      <c r="FD29" s="383"/>
      <c r="FE29" s="383"/>
      <c r="FF29" s="383"/>
      <c r="FG29" s="383"/>
      <c r="FH29" s="383"/>
      <c r="FI29" s="383"/>
      <c r="FJ29" s="383"/>
      <c r="FK29" s="383"/>
      <c r="FL29" s="383"/>
      <c r="FM29" s="383"/>
      <c r="FN29" s="383"/>
      <c r="FO29" s="383"/>
      <c r="FP29" s="383"/>
      <c r="FQ29" s="383"/>
      <c r="FR29" s="383"/>
      <c r="FS29" s="383"/>
      <c r="FT29" s="383"/>
      <c r="FU29" s="383"/>
      <c r="FV29" s="383"/>
      <c r="FW29" s="383"/>
      <c r="FX29" s="383"/>
      <c r="FY29" s="383"/>
      <c r="FZ29" s="383"/>
      <c r="GA29" s="383"/>
      <c r="GB29" s="383"/>
      <c r="GC29" s="383"/>
      <c r="GD29" s="383"/>
      <c r="GE29" s="383"/>
      <c r="GF29" s="383"/>
      <c r="GG29" s="383"/>
      <c r="GH29" s="383"/>
      <c r="GI29" s="383"/>
      <c r="GJ29" s="383"/>
      <c r="GK29" s="383"/>
      <c r="GL29" s="383"/>
      <c r="GM29" s="383"/>
      <c r="GN29" s="383"/>
      <c r="GO29" s="383"/>
      <c r="GP29" s="383"/>
      <c r="GQ29" s="383"/>
      <c r="GR29" s="383"/>
      <c r="GS29" s="383"/>
      <c r="GT29" s="383"/>
      <c r="GU29" s="383"/>
      <c r="GV29" s="383"/>
      <c r="GW29" s="383"/>
      <c r="GX29" s="383"/>
    </row>
    <row r="30" spans="1:206" s="360" customFormat="1" ht="15" customHeight="1" x14ac:dyDescent="0.25">
      <c r="A30" s="354"/>
      <c r="B30" s="506">
        <v>20</v>
      </c>
      <c r="C30" s="55"/>
      <c r="D30" s="55"/>
      <c r="E30" s="507" t="str">
        <f t="shared" si="0"/>
        <v/>
      </c>
      <c r="F30" s="508" t="str">
        <f t="shared" si="6"/>
        <v/>
      </c>
      <c r="H30" s="502"/>
      <c r="I30" s="502"/>
      <c r="J30"/>
      <c r="K30" s="354"/>
      <c r="L30" s="354"/>
      <c r="M30" s="354"/>
      <c r="N30" s="354"/>
      <c r="O30" s="354"/>
      <c r="P30" s="354"/>
      <c r="Q30" s="490"/>
      <c r="R30" s="495"/>
      <c r="S30" s="495"/>
      <c r="T30" s="495"/>
      <c r="U30" s="495"/>
      <c r="V30" s="354"/>
      <c r="W30" s="354"/>
      <c r="X30" s="354"/>
      <c r="Y30" s="1"/>
      <c r="Z30" s="1"/>
      <c r="AA30" s="1"/>
      <c r="AB30" s="1"/>
      <c r="AC30" s="1"/>
      <c r="AD30" s="491"/>
      <c r="AE30" s="491"/>
      <c r="AF30" s="491"/>
      <c r="AG30" s="491"/>
      <c r="AH30" s="491"/>
      <c r="AI30" s="491"/>
      <c r="AJ30" s="491"/>
      <c r="AK30" s="504"/>
      <c r="AL30" s="504"/>
      <c r="AM30" s="526" t="str">
        <f t="shared" si="10"/>
        <v/>
      </c>
      <c r="AN30" s="504"/>
      <c r="AO30" s="504"/>
      <c r="AP30" s="504"/>
      <c r="AQ30" s="360">
        <v>20</v>
      </c>
      <c r="AR30" s="505" t="str">
        <f t="shared" si="7"/>
        <v/>
      </c>
      <c r="AS30" s="505" t="str">
        <f t="shared" si="8"/>
        <v/>
      </c>
      <c r="AX30" s="497"/>
      <c r="AZ30" s="360">
        <v>20</v>
      </c>
      <c r="BA30" s="360" t="str">
        <f t="shared" si="1"/>
        <v/>
      </c>
      <c r="BB30" s="360" t="str">
        <f t="shared" si="2"/>
        <v/>
      </c>
      <c r="BC30" s="360" t="str">
        <f t="shared" si="3"/>
        <v/>
      </c>
      <c r="BD30" s="360" t="str">
        <f t="shared" si="4"/>
        <v/>
      </c>
      <c r="BE30" s="360" t="str">
        <f t="shared" si="5"/>
        <v/>
      </c>
      <c r="BH30" s="360" t="str">
        <f t="shared" si="9"/>
        <v/>
      </c>
      <c r="CM30" s="475"/>
      <c r="CN30" s="475"/>
      <c r="CO30" s="475"/>
      <c r="CP30" s="475"/>
      <c r="CQ30" s="475"/>
      <c r="CR30" s="475"/>
      <c r="CS30" s="475"/>
      <c r="CT30" s="475"/>
      <c r="CU30" s="475"/>
      <c r="CV30" s="475"/>
      <c r="CW30" s="475"/>
      <c r="CX30" s="475"/>
      <c r="CY30" s="475"/>
      <c r="CZ30" s="383"/>
      <c r="DA30" s="383"/>
      <c r="DB30" s="383"/>
      <c r="DC30" s="383"/>
      <c r="DD30" s="383"/>
      <c r="DE30" s="383"/>
      <c r="DF30" s="383"/>
      <c r="DG30" s="383"/>
      <c r="DH30" s="383"/>
      <c r="DI30" s="383"/>
      <c r="DJ30" s="383"/>
      <c r="DK30" s="383"/>
      <c r="DL30" s="383"/>
      <c r="DM30" s="383"/>
      <c r="DN30" s="383"/>
      <c r="DO30" s="383"/>
      <c r="DP30" s="383"/>
      <c r="DQ30" s="383"/>
      <c r="DR30" s="526"/>
      <c r="DS30" s="868" t="s">
        <v>415</v>
      </c>
      <c r="DT30" s="868"/>
      <c r="DU30" s="868"/>
      <c r="DV30" s="528" t="str">
        <f>IF(GX56&lt;3,"",SLOPE(AS11:AS510,AR11:AR510))</f>
        <v/>
      </c>
      <c r="DW30" s="532" t="str">
        <f>IF(DV30="","",SQRT((M34^2)/DEVSQ(C11:C510)))</f>
        <v/>
      </c>
      <c r="DX30" s="530" t="str">
        <f>IF(DV30="","",IF(DW30=0,0,ABS(DV30/DW30)))</f>
        <v/>
      </c>
      <c r="DY30" s="531" t="str">
        <f>IF(DV30="","",CONCATENATE(ROUND(BM1,2),BN1))</f>
        <v/>
      </c>
      <c r="DZ30" s="383"/>
      <c r="EA30" s="383"/>
      <c r="EB30" s="383"/>
      <c r="EC30" s="383"/>
      <c r="ED30" s="383"/>
      <c r="EE30" s="383"/>
      <c r="EF30" s="383"/>
      <c r="EG30" s="383"/>
      <c r="EH30" s="383"/>
      <c r="EI30" s="383"/>
      <c r="EJ30" s="383"/>
      <c r="EK30" s="383"/>
      <c r="EL30" s="383"/>
      <c r="EM30" s="383"/>
      <c r="EN30" s="383"/>
      <c r="EO30" s="383"/>
      <c r="EP30" s="383"/>
      <c r="EQ30" s="383"/>
      <c r="ER30" s="383"/>
      <c r="ES30" s="383"/>
      <c r="ET30" s="383"/>
      <c r="EU30" s="383"/>
      <c r="EV30" s="383"/>
      <c r="EW30" s="383"/>
      <c r="EX30" s="383"/>
      <c r="EY30" s="383"/>
      <c r="EZ30" s="383"/>
      <c r="FA30" s="383"/>
      <c r="FB30" s="383"/>
      <c r="FC30" s="383"/>
      <c r="FD30" s="383"/>
      <c r="FE30" s="383"/>
      <c r="FF30" s="383"/>
      <c r="FG30" s="383"/>
      <c r="FH30" s="383"/>
      <c r="FI30" s="383"/>
      <c r="FJ30" s="383"/>
      <c r="FK30" s="383"/>
      <c r="FL30" s="383"/>
      <c r="FM30" s="383"/>
      <c r="FN30" s="383"/>
      <c r="FO30" s="383"/>
      <c r="FP30" s="383"/>
      <c r="FQ30" s="383"/>
      <c r="FR30" s="383"/>
      <c r="FS30" s="383"/>
      <c r="FT30" s="383"/>
      <c r="FU30" s="383"/>
      <c r="FV30" s="383"/>
      <c r="FW30" s="383"/>
      <c r="FX30" s="383"/>
      <c r="FY30" s="383"/>
      <c r="FZ30" s="383"/>
      <c r="GA30" s="383"/>
      <c r="GB30" s="383"/>
      <c r="GC30" s="383"/>
      <c r="GD30" s="383"/>
      <c r="GE30" s="383"/>
      <c r="GF30" s="383"/>
      <c r="GG30" s="383"/>
      <c r="GH30" s="383"/>
      <c r="GI30" s="383"/>
      <c r="GJ30" s="383"/>
      <c r="GK30" s="383"/>
      <c r="GL30" s="383"/>
      <c r="GM30" s="383"/>
      <c r="GN30" s="383"/>
      <c r="GO30" s="383"/>
      <c r="GP30" s="383"/>
      <c r="GQ30" s="383"/>
      <c r="GR30" s="383"/>
      <c r="GS30" s="383"/>
      <c r="GT30" s="383"/>
      <c r="GU30" s="383"/>
      <c r="GV30" s="383"/>
      <c r="GW30" s="383"/>
      <c r="GX30" s="383"/>
    </row>
    <row r="31" spans="1:206" s="360" customFormat="1" ht="15" customHeight="1" x14ac:dyDescent="0.25">
      <c r="A31" s="354"/>
      <c r="B31" s="506">
        <v>21</v>
      </c>
      <c r="C31" s="55"/>
      <c r="D31" s="55"/>
      <c r="E31" s="507" t="str">
        <f t="shared" si="0"/>
        <v/>
      </c>
      <c r="F31" s="508" t="str">
        <f t="shared" si="6"/>
        <v/>
      </c>
      <c r="H31" s="502"/>
      <c r="I31" s="372"/>
      <c r="J31" s="570" t="s">
        <v>461</v>
      </c>
      <c r="K31" s="554"/>
      <c r="L31" s="554"/>
      <c r="M31" s="555"/>
      <c r="N31" s="555"/>
      <c r="O31" s="555"/>
      <c r="P31" s="555"/>
      <c r="Q31" s="513"/>
      <c r="R31" s="495"/>
      <c r="S31" s="495"/>
      <c r="T31" s="495"/>
      <c r="U31" s="495"/>
      <c r="V31" s="354"/>
      <c r="W31" s="354"/>
      <c r="X31" s="354"/>
      <c r="Y31" s="1"/>
      <c r="Z31" s="1"/>
      <c r="AA31" s="46"/>
      <c r="AB31" s="552"/>
      <c r="AC31" s="1"/>
      <c r="AD31" s="491"/>
      <c r="AE31" s="491"/>
      <c r="AF31" s="491"/>
      <c r="AG31" s="491"/>
      <c r="AH31" s="491"/>
      <c r="AI31" s="491"/>
      <c r="AJ31" s="491"/>
      <c r="AK31" s="504"/>
      <c r="AL31" s="504"/>
      <c r="AM31" s="526" t="str">
        <f t="shared" si="10"/>
        <v/>
      </c>
      <c r="AN31" s="504"/>
      <c r="AO31" s="504"/>
      <c r="AP31" s="504"/>
      <c r="AQ31" s="360">
        <v>21</v>
      </c>
      <c r="AR31" s="505" t="str">
        <f t="shared" si="7"/>
        <v/>
      </c>
      <c r="AS31" s="505" t="str">
        <f t="shared" si="8"/>
        <v/>
      </c>
      <c r="AX31" s="497"/>
      <c r="AZ31" s="360">
        <v>21</v>
      </c>
      <c r="BA31" s="360" t="str">
        <f t="shared" si="1"/>
        <v/>
      </c>
      <c r="BB31" s="360" t="str">
        <f t="shared" si="2"/>
        <v/>
      </c>
      <c r="BC31" s="360" t="str">
        <f t="shared" si="3"/>
        <v/>
      </c>
      <c r="BD31" s="360" t="str">
        <f t="shared" si="4"/>
        <v/>
      </c>
      <c r="BE31" s="360" t="str">
        <f t="shared" si="5"/>
        <v/>
      </c>
      <c r="BH31" s="360" t="str">
        <f t="shared" si="9"/>
        <v/>
      </c>
      <c r="CM31" s="475"/>
      <c r="CN31" s="475"/>
      <c r="CO31" s="475"/>
      <c r="CP31" s="475"/>
      <c r="CQ31" s="475"/>
      <c r="CR31" s="475"/>
      <c r="CS31" s="475"/>
      <c r="CT31" s="475"/>
      <c r="CU31" s="475"/>
      <c r="CV31" s="475"/>
      <c r="CW31" s="475"/>
      <c r="CX31" s="475"/>
      <c r="CY31" s="475"/>
      <c r="CZ31" s="383"/>
      <c r="DA31" s="383"/>
      <c r="DB31" s="383"/>
      <c r="DC31" s="383"/>
      <c r="DD31" s="383"/>
      <c r="DE31" s="383"/>
      <c r="DF31" s="383"/>
      <c r="DG31" s="383"/>
      <c r="DH31" s="383"/>
      <c r="DI31" s="383"/>
      <c r="DJ31" s="383"/>
      <c r="DK31" s="383"/>
      <c r="DL31" s="383"/>
      <c r="DM31" s="383"/>
      <c r="DN31" s="383"/>
      <c r="DO31" s="383"/>
      <c r="DP31" s="383"/>
      <c r="DQ31" s="383"/>
      <c r="DR31" s="526"/>
      <c r="DS31" s="871" t="s">
        <v>416</v>
      </c>
      <c r="DT31" s="871"/>
      <c r="DU31" s="871"/>
      <c r="DV31" s="871"/>
      <c r="DW31" s="871"/>
      <c r="DX31" s="871"/>
      <c r="DY31" s="871"/>
      <c r="DZ31" s="383"/>
      <c r="EA31" s="383"/>
      <c r="EB31" s="383"/>
      <c r="EC31" s="383"/>
      <c r="ED31" s="383"/>
      <c r="EE31" s="383"/>
      <c r="EF31" s="383"/>
      <c r="EG31" s="383"/>
      <c r="EH31" s="383"/>
      <c r="EI31" s="383"/>
      <c r="EJ31" s="383"/>
      <c r="EK31" s="383"/>
      <c r="EL31" s="383"/>
      <c r="EM31" s="383"/>
      <c r="EN31" s="383"/>
      <c r="EO31" s="383"/>
      <c r="EP31" s="383"/>
      <c r="EQ31" s="383"/>
      <c r="ER31" s="383"/>
      <c r="ES31" s="383"/>
      <c r="ET31" s="383"/>
      <c r="EU31" s="383"/>
      <c r="EV31" s="383"/>
      <c r="EW31" s="383"/>
      <c r="EX31" s="383"/>
      <c r="EY31" s="383"/>
      <c r="EZ31" s="383"/>
      <c r="FA31" s="383"/>
      <c r="FB31" s="383"/>
      <c r="FC31" s="383"/>
      <c r="FD31" s="383"/>
      <c r="FE31" s="383"/>
      <c r="FF31" s="383"/>
      <c r="FG31" s="383"/>
      <c r="FH31" s="383"/>
      <c r="FI31" s="383"/>
      <c r="FJ31" s="383"/>
      <c r="FK31" s="383"/>
      <c r="FL31" s="383"/>
      <c r="FM31" s="383"/>
      <c r="FN31" s="383"/>
      <c r="FO31" s="383"/>
      <c r="FP31" s="383"/>
      <c r="FQ31" s="383"/>
      <c r="FR31" s="383"/>
      <c r="FS31" s="383"/>
      <c r="FT31" s="383"/>
      <c r="FU31" s="383"/>
      <c r="FV31" s="383"/>
      <c r="FW31" s="383"/>
      <c r="FX31" s="383"/>
      <c r="FY31" s="383"/>
      <c r="FZ31" s="383"/>
      <c r="GA31" s="383"/>
      <c r="GB31" s="383"/>
      <c r="GC31" s="383"/>
      <c r="GD31" s="383"/>
      <c r="GE31" s="383"/>
      <c r="GF31" s="383"/>
      <c r="GG31" s="383"/>
      <c r="GH31" s="383"/>
      <c r="GI31" s="383"/>
      <c r="GJ31" s="383"/>
      <c r="GK31" s="383"/>
      <c r="GL31" s="383"/>
      <c r="GM31" s="383"/>
      <c r="GN31" s="383"/>
      <c r="GO31" s="383"/>
      <c r="GP31" s="383"/>
      <c r="GQ31" s="383"/>
      <c r="GR31" s="383"/>
      <c r="GS31" s="383"/>
      <c r="GT31" s="383"/>
      <c r="GU31" s="383"/>
      <c r="GV31" s="383"/>
      <c r="GW31" s="383"/>
      <c r="GX31" s="383"/>
    </row>
    <row r="32" spans="1:206" s="360" customFormat="1" ht="15" customHeight="1" x14ac:dyDescent="0.25">
      <c r="A32" s="354"/>
      <c r="B32" s="506">
        <v>22</v>
      </c>
      <c r="C32" s="55"/>
      <c r="D32" s="55"/>
      <c r="E32" s="507" t="str">
        <f t="shared" si="0"/>
        <v/>
      </c>
      <c r="F32" s="508" t="str">
        <f t="shared" si="6"/>
        <v/>
      </c>
      <c r="H32" s="502"/>
      <c r="I32" s="372"/>
      <c r="J32" s="895" t="s">
        <v>417</v>
      </c>
      <c r="K32" s="895"/>
      <c r="L32" s="895"/>
      <c r="M32" s="897" t="str">
        <f>IF(J11&lt;3,"","Y = "&amp;ROUND(DV29,3)&amp;IF(DV30&gt;0," + "&amp;ROUND(DV30,3)&amp;" . Y",ROUND(DV30,3)&amp;" . Y"))</f>
        <v/>
      </c>
      <c r="N32" s="897"/>
      <c r="O32" s="897"/>
      <c r="P32" s="897"/>
      <c r="Q32" s="490"/>
      <c r="R32" s="495"/>
      <c r="S32" s="495"/>
      <c r="T32" s="495"/>
      <c r="U32" s="495"/>
      <c r="V32" s="354"/>
      <c r="W32" s="354"/>
      <c r="X32" s="354"/>
      <c r="Y32" s="1"/>
      <c r="Z32" s="1"/>
      <c r="AA32" s="1"/>
      <c r="AB32" s="552"/>
      <c r="AC32" s="1"/>
      <c r="AD32" s="491"/>
      <c r="AE32" s="491"/>
      <c r="AF32" s="491"/>
      <c r="AG32" s="491"/>
      <c r="AH32" s="491"/>
      <c r="AI32" s="491"/>
      <c r="AJ32" s="491"/>
      <c r="AK32" s="504"/>
      <c r="AL32" s="504"/>
      <c r="AM32" s="526" t="str">
        <f t="shared" si="10"/>
        <v/>
      </c>
      <c r="AN32" s="504"/>
      <c r="AO32" s="504"/>
      <c r="AP32" s="504"/>
      <c r="AQ32" s="360">
        <v>22</v>
      </c>
      <c r="AR32" s="505" t="str">
        <f t="shared" si="7"/>
        <v/>
      </c>
      <c r="AS32" s="505" t="str">
        <f t="shared" si="8"/>
        <v/>
      </c>
      <c r="AX32" s="497"/>
      <c r="AZ32" s="360">
        <v>22</v>
      </c>
      <c r="BA32" s="360" t="str">
        <f t="shared" si="1"/>
        <v/>
      </c>
      <c r="BB32" s="360" t="str">
        <f t="shared" si="2"/>
        <v/>
      </c>
      <c r="BC32" s="360" t="str">
        <f t="shared" si="3"/>
        <v/>
      </c>
      <c r="BD32" s="360" t="str">
        <f t="shared" si="4"/>
        <v/>
      </c>
      <c r="BE32" s="360" t="str">
        <f t="shared" si="5"/>
        <v/>
      </c>
      <c r="BH32" s="360" t="str">
        <f t="shared" si="9"/>
        <v/>
      </c>
      <c r="CM32" s="475"/>
      <c r="CN32" s="475"/>
      <c r="CO32" s="475"/>
      <c r="CP32" s="475"/>
      <c r="CQ32" s="475"/>
      <c r="CR32" s="475"/>
      <c r="CS32" s="475"/>
      <c r="CT32" s="475"/>
      <c r="CU32" s="475"/>
      <c r="CV32" s="475"/>
      <c r="CW32" s="475"/>
      <c r="CX32" s="475"/>
      <c r="CY32" s="475"/>
      <c r="CZ32" s="383"/>
      <c r="DA32" s="383"/>
      <c r="DB32" s="383"/>
      <c r="DC32" s="383"/>
      <c r="DD32" s="383"/>
      <c r="DE32" s="383"/>
      <c r="DF32" s="383"/>
      <c r="DG32" s="383"/>
      <c r="DH32" s="383"/>
      <c r="DI32" s="383"/>
      <c r="DJ32" s="383"/>
      <c r="DK32" s="383"/>
      <c r="DL32" s="383"/>
      <c r="DM32" s="383"/>
      <c r="DN32" s="383"/>
      <c r="DO32" s="383"/>
      <c r="DP32" s="383"/>
      <c r="DQ32" s="383"/>
      <c r="DR32" s="533"/>
      <c r="DS32" s="872"/>
      <c r="DT32" s="872"/>
      <c r="DU32" s="872"/>
      <c r="DV32" s="872"/>
      <c r="DW32" s="872"/>
      <c r="DX32" s="872"/>
      <c r="DY32" s="872"/>
      <c r="DZ32" s="383"/>
      <c r="EA32" s="383"/>
      <c r="EB32" s="383"/>
      <c r="EC32" s="383"/>
      <c r="ED32" s="383"/>
      <c r="EE32" s="383"/>
      <c r="EF32" s="383"/>
      <c r="EG32" s="383"/>
      <c r="EH32" s="383"/>
      <c r="EI32" s="383"/>
      <c r="EJ32" s="383"/>
      <c r="EK32" s="383"/>
      <c r="EL32" s="383"/>
      <c r="EM32" s="383"/>
      <c r="EN32" s="383"/>
      <c r="EO32" s="383"/>
      <c r="EP32" s="383"/>
      <c r="EQ32" s="383"/>
      <c r="ER32" s="383"/>
      <c r="ES32" s="383"/>
      <c r="ET32" s="383"/>
      <c r="EU32" s="383"/>
      <c r="EV32" s="383"/>
      <c r="EW32" s="383"/>
      <c r="EX32" s="383"/>
      <c r="EY32" s="383"/>
      <c r="EZ32" s="383"/>
      <c r="FA32" s="383"/>
      <c r="FB32" s="383"/>
      <c r="FC32" s="383"/>
      <c r="FD32" s="383"/>
      <c r="FE32" s="383"/>
      <c r="FF32" s="383"/>
      <c r="FG32" s="383"/>
      <c r="FH32" s="383"/>
      <c r="FI32" s="383"/>
      <c r="FJ32" s="383"/>
      <c r="FK32" s="383"/>
      <c r="FL32" s="383"/>
      <c r="FM32" s="383"/>
      <c r="FN32" s="383"/>
      <c r="FO32" s="383"/>
      <c r="FP32" s="383"/>
      <c r="FQ32" s="383"/>
      <c r="FR32" s="383"/>
      <c r="FS32" s="383"/>
      <c r="FT32" s="383"/>
      <c r="FU32" s="383"/>
      <c r="FV32" s="383"/>
      <c r="FW32" s="383"/>
      <c r="FX32" s="383"/>
      <c r="FY32" s="383"/>
      <c r="FZ32" s="383"/>
      <c r="GA32" s="383"/>
      <c r="GB32" s="383"/>
      <c r="GC32" s="383"/>
      <c r="GD32" s="383"/>
      <c r="GE32" s="383"/>
      <c r="GF32" s="383"/>
      <c r="GG32" s="383"/>
      <c r="GH32" s="383"/>
      <c r="GI32" s="383"/>
      <c r="GJ32" s="383"/>
      <c r="GK32" s="383"/>
      <c r="GL32" s="383"/>
      <c r="GM32" s="383"/>
      <c r="GN32" s="383"/>
      <c r="GO32" s="383"/>
      <c r="GP32" s="383"/>
      <c r="GQ32" s="383"/>
      <c r="GR32" s="383"/>
      <c r="GS32" s="383"/>
      <c r="GT32" s="383"/>
      <c r="GU32" s="383"/>
      <c r="GV32" s="383"/>
      <c r="GW32" s="383"/>
      <c r="GX32" s="383"/>
    </row>
    <row r="33" spans="1:206" s="360" customFormat="1" ht="15" customHeight="1" x14ac:dyDescent="0.25">
      <c r="A33" s="354"/>
      <c r="B33" s="506">
        <v>23</v>
      </c>
      <c r="C33" s="55"/>
      <c r="D33" s="55"/>
      <c r="E33" s="507" t="str">
        <f t="shared" si="0"/>
        <v/>
      </c>
      <c r="F33" s="508" t="str">
        <f t="shared" si="6"/>
        <v/>
      </c>
      <c r="H33" s="502"/>
      <c r="I33" s="372"/>
      <c r="J33" s="896"/>
      <c r="K33" s="896"/>
      <c r="L33" s="896"/>
      <c r="M33" s="898"/>
      <c r="N33" s="898"/>
      <c r="O33" s="898"/>
      <c r="P33" s="898"/>
      <c r="Q33" s="490"/>
      <c r="R33" s="495"/>
      <c r="S33" s="495"/>
      <c r="T33" s="495"/>
      <c r="U33" s="495"/>
      <c r="V33" s="354"/>
      <c r="W33" s="354"/>
      <c r="X33" s="354"/>
      <c r="Y33" s="1"/>
      <c r="Z33" s="1"/>
      <c r="AA33" s="552"/>
      <c r="AB33" s="545"/>
      <c r="AC33" s="545"/>
      <c r="AD33" s="491"/>
      <c r="AE33" s="491"/>
      <c r="AF33" s="491"/>
      <c r="AG33" s="491"/>
      <c r="AH33" s="491"/>
      <c r="AI33" s="491"/>
      <c r="AJ33" s="491"/>
      <c r="AK33" s="504"/>
      <c r="AL33" s="504"/>
      <c r="AM33" s="526" t="str">
        <f t="shared" si="10"/>
        <v/>
      </c>
      <c r="AN33" s="504"/>
      <c r="AO33" s="504"/>
      <c r="AP33" s="504"/>
      <c r="AQ33" s="360">
        <v>23</v>
      </c>
      <c r="AR33" s="505" t="str">
        <f t="shared" si="7"/>
        <v/>
      </c>
      <c r="AS33" s="505" t="str">
        <f t="shared" si="8"/>
        <v/>
      </c>
      <c r="AX33" s="497"/>
      <c r="AZ33" s="360">
        <v>23</v>
      </c>
      <c r="BA33" s="360" t="str">
        <f t="shared" si="1"/>
        <v/>
      </c>
      <c r="BB33" s="360" t="str">
        <f t="shared" si="2"/>
        <v/>
      </c>
      <c r="BC33" s="360" t="str">
        <f t="shared" si="3"/>
        <v/>
      </c>
      <c r="BD33" s="360" t="str">
        <f t="shared" si="4"/>
        <v/>
      </c>
      <c r="BE33" s="360" t="str">
        <f t="shared" si="5"/>
        <v/>
      </c>
      <c r="BH33" s="360" t="str">
        <f t="shared" si="9"/>
        <v/>
      </c>
      <c r="CM33" s="475"/>
      <c r="CN33" s="475"/>
      <c r="CO33" s="475"/>
      <c r="CP33" s="475"/>
      <c r="CQ33" s="475"/>
      <c r="CR33" s="475"/>
      <c r="CS33" s="475"/>
      <c r="CT33" s="475"/>
      <c r="CU33" s="475"/>
      <c r="CV33" s="475"/>
      <c r="CW33" s="475"/>
      <c r="CX33" s="475"/>
      <c r="CY33" s="475"/>
      <c r="CZ33" s="383"/>
      <c r="DA33" s="383"/>
      <c r="DB33" s="383"/>
      <c r="DC33" s="383"/>
      <c r="DD33" s="383"/>
      <c r="DE33" s="383"/>
      <c r="DF33" s="383"/>
      <c r="DG33" s="383"/>
      <c r="DH33" s="383"/>
      <c r="DI33" s="383"/>
      <c r="DJ33" s="383"/>
      <c r="DK33" s="383"/>
      <c r="DL33" s="383"/>
      <c r="DM33" s="383"/>
      <c r="DN33" s="383"/>
      <c r="DO33" s="383"/>
      <c r="DP33" s="383"/>
      <c r="DQ33" s="383"/>
      <c r="DR33" s="383"/>
      <c r="DS33" s="383"/>
      <c r="DT33" s="383"/>
      <c r="DU33" s="383"/>
      <c r="DV33" s="383"/>
      <c r="DW33" s="383"/>
      <c r="DX33" s="383"/>
      <c r="DY33" s="383"/>
      <c r="DZ33" s="383"/>
      <c r="EA33" s="383"/>
      <c r="EB33" s="383"/>
      <c r="EC33" s="383"/>
      <c r="ED33" s="383"/>
      <c r="EE33" s="383"/>
      <c r="EF33" s="383"/>
      <c r="EG33" s="383"/>
      <c r="EH33" s="383"/>
      <c r="EI33" s="383"/>
      <c r="EJ33" s="383"/>
      <c r="EK33" s="383"/>
      <c r="EL33" s="383"/>
      <c r="EM33" s="383"/>
      <c r="EN33" s="383"/>
      <c r="EO33" s="383"/>
      <c r="EP33" s="383"/>
      <c r="EQ33" s="383"/>
      <c r="ER33" s="383"/>
      <c r="ES33" s="383"/>
      <c r="ET33" s="383"/>
      <c r="EU33" s="383"/>
      <c r="EV33" s="383"/>
      <c r="EW33" s="383"/>
      <c r="EX33" s="383"/>
      <c r="EY33" s="383"/>
      <c r="EZ33" s="383"/>
      <c r="FA33" s="383"/>
      <c r="FB33" s="383"/>
      <c r="FC33" s="383"/>
      <c r="FD33" s="383"/>
      <c r="FE33" s="383"/>
      <c r="FF33" s="383"/>
      <c r="FG33" s="383"/>
      <c r="FH33" s="383"/>
      <c r="FI33" s="383"/>
      <c r="FJ33" s="383"/>
      <c r="FK33" s="383"/>
      <c r="FL33" s="383"/>
      <c r="FM33" s="383"/>
      <c r="FN33" s="383"/>
      <c r="FO33" s="383"/>
      <c r="FP33" s="383"/>
      <c r="FQ33" s="383"/>
      <c r="FR33" s="383"/>
      <c r="FS33" s="383"/>
      <c r="FT33" s="383"/>
      <c r="FU33" s="383"/>
      <c r="FV33" s="383"/>
      <c r="FW33" s="383"/>
      <c r="FX33" s="383"/>
      <c r="FY33" s="383"/>
      <c r="FZ33" s="383"/>
      <c r="GA33" s="383"/>
      <c r="GB33" s="383"/>
      <c r="GC33" s="383"/>
      <c r="GD33" s="383"/>
      <c r="GE33" s="383"/>
      <c r="GF33" s="383"/>
      <c r="GG33" s="383"/>
      <c r="GH33" s="383"/>
      <c r="GI33" s="383"/>
      <c r="GJ33" s="383"/>
      <c r="GK33" s="383"/>
      <c r="GL33" s="383"/>
      <c r="GM33" s="383"/>
      <c r="GN33" s="383"/>
      <c r="GO33" s="383"/>
      <c r="GP33" s="383"/>
      <c r="GQ33" s="383"/>
      <c r="GR33" s="383"/>
      <c r="GS33" s="383"/>
      <c r="GT33" s="383"/>
      <c r="GU33" s="383"/>
      <c r="GV33" s="383"/>
      <c r="GW33" s="383"/>
      <c r="GX33" s="383"/>
    </row>
    <row r="34" spans="1:206" s="360" customFormat="1" ht="15" customHeight="1" x14ac:dyDescent="0.25">
      <c r="A34" s="354"/>
      <c r="B34" s="506">
        <v>24</v>
      </c>
      <c r="C34" s="55"/>
      <c r="D34" s="55"/>
      <c r="E34" s="507" t="str">
        <f t="shared" si="0"/>
        <v/>
      </c>
      <c r="F34" s="508" t="str">
        <f t="shared" si="6"/>
        <v/>
      </c>
      <c r="H34" s="502"/>
      <c r="J34" s="895" t="s">
        <v>449</v>
      </c>
      <c r="K34" s="895"/>
      <c r="L34" s="895"/>
      <c r="M34" s="897" t="str">
        <f>IF(J11&lt;3,"",STEYX(AS11:AS510,AR11:AR510))</f>
        <v/>
      </c>
      <c r="N34" s="897"/>
      <c r="O34" s="897"/>
      <c r="P34" s="897"/>
      <c r="Q34" s="490"/>
      <c r="R34" s="495"/>
      <c r="S34" s="495"/>
      <c r="T34" s="495"/>
      <c r="U34" s="495"/>
      <c r="V34" s="354"/>
      <c r="W34" s="354"/>
      <c r="X34" s="354"/>
      <c r="Y34" s="1"/>
      <c r="Z34" s="1"/>
      <c r="AA34" s="552"/>
      <c r="AB34" s="545"/>
      <c r="AC34" s="545"/>
      <c r="AD34" s="491"/>
      <c r="AE34" s="491"/>
      <c r="AF34" s="491"/>
      <c r="AG34" s="491"/>
      <c r="AH34" s="491"/>
      <c r="AI34" s="491"/>
      <c r="AJ34" s="491"/>
      <c r="AK34" s="504"/>
      <c r="AL34" s="504"/>
      <c r="AM34" s="526" t="str">
        <f t="shared" si="10"/>
        <v/>
      </c>
      <c r="AN34" s="504"/>
      <c r="AO34" s="504"/>
      <c r="AP34" s="504"/>
      <c r="AQ34" s="360">
        <v>24</v>
      </c>
      <c r="AR34" s="505" t="str">
        <f t="shared" si="7"/>
        <v/>
      </c>
      <c r="AS34" s="505" t="str">
        <f t="shared" si="8"/>
        <v/>
      </c>
      <c r="AX34" s="497"/>
      <c r="AZ34" s="360">
        <v>24</v>
      </c>
      <c r="BA34" s="360" t="str">
        <f t="shared" si="1"/>
        <v/>
      </c>
      <c r="BB34" s="360" t="str">
        <f t="shared" si="2"/>
        <v/>
      </c>
      <c r="BC34" s="360" t="str">
        <f t="shared" si="3"/>
        <v/>
      </c>
      <c r="BD34" s="360" t="str">
        <f t="shared" si="4"/>
        <v/>
      </c>
      <c r="BE34" s="360" t="str">
        <f t="shared" si="5"/>
        <v/>
      </c>
      <c r="BH34" s="360" t="str">
        <f t="shared" si="9"/>
        <v/>
      </c>
      <c r="CM34" s="475"/>
      <c r="CN34" s="475"/>
      <c r="CO34" s="475"/>
      <c r="CP34" s="475"/>
      <c r="CQ34" s="475"/>
      <c r="CR34" s="475"/>
      <c r="CS34" s="475"/>
      <c r="CT34" s="475"/>
      <c r="CU34" s="475"/>
      <c r="CV34" s="475"/>
      <c r="CW34" s="475"/>
      <c r="CX34" s="475"/>
      <c r="CY34" s="475"/>
      <c r="CZ34" s="383"/>
      <c r="DA34" s="383"/>
      <c r="DB34" s="383"/>
      <c r="DC34" s="383"/>
      <c r="DD34" s="383"/>
      <c r="DE34" s="383"/>
      <c r="DF34" s="383"/>
      <c r="DG34" s="383"/>
      <c r="DH34" s="383"/>
      <c r="DI34" s="383"/>
      <c r="DJ34" s="383"/>
      <c r="DK34" s="383"/>
      <c r="DL34" s="383"/>
      <c r="DM34" s="383"/>
      <c r="DN34" s="383"/>
      <c r="DO34" s="383"/>
      <c r="DP34" s="383"/>
      <c r="DQ34" s="383"/>
      <c r="DR34" s="383"/>
      <c r="DS34" s="383"/>
      <c r="DT34" s="383"/>
      <c r="DU34" s="383"/>
      <c r="DV34" s="383"/>
      <c r="DW34" s="383"/>
      <c r="DX34" s="383"/>
      <c r="DY34" s="383"/>
      <c r="DZ34" s="383"/>
      <c r="EA34" s="383"/>
      <c r="EB34" s="383"/>
      <c r="EC34" s="383"/>
      <c r="ED34" s="383"/>
      <c r="EE34" s="383"/>
      <c r="EF34" s="383"/>
      <c r="EG34" s="383"/>
      <c r="EH34" s="383"/>
      <c r="EI34" s="383"/>
      <c r="EJ34" s="383"/>
      <c r="EK34" s="383"/>
      <c r="EL34" s="383"/>
      <c r="EM34" s="383"/>
      <c r="EN34" s="383"/>
      <c r="EO34" s="383"/>
      <c r="EP34" s="383"/>
      <c r="EQ34" s="383"/>
      <c r="ER34" s="383"/>
      <c r="ES34" s="383"/>
      <c r="ET34" s="383"/>
      <c r="EU34" s="383"/>
      <c r="EV34" s="383"/>
      <c r="EW34" s="383"/>
      <c r="EX34" s="383"/>
      <c r="EY34" s="383"/>
      <c r="EZ34" s="383"/>
      <c r="FA34" s="383"/>
      <c r="FB34" s="383"/>
      <c r="FC34" s="383"/>
      <c r="FD34" s="383"/>
      <c r="FE34" s="383"/>
      <c r="FF34" s="383"/>
      <c r="FG34" s="383"/>
      <c r="FH34" s="383"/>
      <c r="FI34" s="383"/>
      <c r="FJ34" s="383"/>
      <c r="FK34" s="383"/>
      <c r="FL34" s="383"/>
      <c r="FM34" s="383"/>
      <c r="FN34" s="383"/>
      <c r="FO34" s="383"/>
      <c r="FP34" s="383"/>
      <c r="FQ34" s="383"/>
      <c r="FR34" s="383"/>
      <c r="FS34" s="383"/>
      <c r="FT34" s="383"/>
      <c r="FU34" s="383"/>
      <c r="FV34" s="383"/>
      <c r="FW34" s="383"/>
      <c r="FX34" s="383"/>
      <c r="FY34" s="383"/>
      <c r="FZ34" s="383"/>
      <c r="GA34" s="383"/>
      <c r="GB34" s="383"/>
      <c r="GC34" s="383"/>
      <c r="GD34" s="383"/>
      <c r="GE34" s="383"/>
      <c r="GF34" s="383"/>
      <c r="GG34" s="383"/>
      <c r="GH34" s="383"/>
      <c r="GI34" s="383"/>
      <c r="GJ34" s="383"/>
      <c r="GK34" s="383"/>
      <c r="GL34" s="383"/>
      <c r="GM34" s="383"/>
      <c r="GN34" s="383"/>
      <c r="GO34" s="383"/>
      <c r="GP34" s="383"/>
      <c r="GQ34" s="383"/>
      <c r="GR34" s="383"/>
      <c r="GS34" s="383"/>
      <c r="GT34" s="383"/>
      <c r="GU34" s="383"/>
      <c r="GV34" s="383"/>
      <c r="GW34" s="383"/>
      <c r="GX34" s="383"/>
    </row>
    <row r="35" spans="1:206" s="360" customFormat="1" ht="15" customHeight="1" x14ac:dyDescent="0.25">
      <c r="A35" s="354"/>
      <c r="B35" s="506">
        <v>25</v>
      </c>
      <c r="C35" s="55"/>
      <c r="D35" s="55"/>
      <c r="E35" s="507" t="str">
        <f t="shared" si="0"/>
        <v/>
      </c>
      <c r="F35" s="508" t="str">
        <f t="shared" si="6"/>
        <v/>
      </c>
      <c r="H35" s="502"/>
      <c r="J35" s="896"/>
      <c r="K35" s="896"/>
      <c r="L35" s="896"/>
      <c r="M35" s="898"/>
      <c r="N35" s="898"/>
      <c r="O35" s="898"/>
      <c r="P35" s="898"/>
      <c r="Q35" s="490"/>
      <c r="R35" s="495"/>
      <c r="S35" s="495"/>
      <c r="T35" s="495"/>
      <c r="U35" s="495"/>
      <c r="V35" s="354"/>
      <c r="W35" s="354"/>
      <c r="X35" s="354"/>
      <c r="Y35" s="1"/>
      <c r="Z35" s="46"/>
      <c r="AA35" s="545"/>
      <c r="AB35" s="560"/>
      <c r="AC35" s="519"/>
      <c r="AD35" s="491"/>
      <c r="AE35" s="491"/>
      <c r="AF35" s="491"/>
      <c r="AG35" s="491"/>
      <c r="AH35" s="491"/>
      <c r="AI35" s="491"/>
      <c r="AJ35" s="491"/>
      <c r="AK35" s="504"/>
      <c r="AL35" s="504"/>
      <c r="AM35" s="526" t="str">
        <f t="shared" si="10"/>
        <v/>
      </c>
      <c r="AN35" s="504"/>
      <c r="AO35" s="504"/>
      <c r="AP35" s="504"/>
      <c r="AQ35" s="360">
        <v>25</v>
      </c>
      <c r="AR35" s="505" t="str">
        <f t="shared" si="7"/>
        <v/>
      </c>
      <c r="AS35" s="505" t="str">
        <f t="shared" si="8"/>
        <v/>
      </c>
      <c r="AX35" s="497"/>
      <c r="AZ35" s="360">
        <v>25</v>
      </c>
      <c r="BA35" s="360" t="str">
        <f t="shared" si="1"/>
        <v/>
      </c>
      <c r="BB35" s="360" t="str">
        <f t="shared" si="2"/>
        <v/>
      </c>
      <c r="BC35" s="360" t="str">
        <f t="shared" si="3"/>
        <v/>
      </c>
      <c r="BD35" s="360" t="str">
        <f t="shared" si="4"/>
        <v/>
      </c>
      <c r="BE35" s="360" t="str">
        <f t="shared" si="5"/>
        <v/>
      </c>
      <c r="BH35" s="360" t="str">
        <f t="shared" si="9"/>
        <v/>
      </c>
      <c r="CM35" s="475"/>
      <c r="CN35" s="475"/>
      <c r="CO35" s="475"/>
      <c r="CP35" s="475"/>
      <c r="CQ35" s="475"/>
      <c r="CR35" s="475"/>
      <c r="CS35" s="475"/>
      <c r="CT35" s="475"/>
      <c r="CU35" s="475"/>
      <c r="CV35" s="475"/>
      <c r="CW35" s="475"/>
      <c r="CX35" s="475"/>
      <c r="CY35" s="475"/>
      <c r="CZ35" s="383"/>
      <c r="DA35" s="383"/>
      <c r="DB35" s="383"/>
      <c r="DC35" s="383"/>
      <c r="DD35" s="383"/>
      <c r="DE35" s="383"/>
      <c r="DF35" s="383"/>
      <c r="DG35" s="383"/>
      <c r="DH35" s="383"/>
      <c r="DI35" s="383"/>
      <c r="DJ35" s="383"/>
      <c r="DK35" s="383"/>
      <c r="DL35" s="383"/>
      <c r="DM35" s="383"/>
      <c r="DN35" s="383"/>
      <c r="DO35" s="383"/>
      <c r="DP35" s="383"/>
      <c r="DQ35" s="383"/>
      <c r="DR35" s="383"/>
      <c r="DS35" s="383"/>
      <c r="DT35" s="383"/>
      <c r="DU35" s="383"/>
      <c r="DV35" s="383"/>
      <c r="DW35" s="383"/>
      <c r="DX35" s="383"/>
      <c r="DY35" s="383"/>
      <c r="DZ35" s="383"/>
      <c r="EA35" s="383"/>
      <c r="EB35" s="383"/>
      <c r="EC35" s="383"/>
      <c r="ED35" s="383"/>
      <c r="EE35" s="383"/>
      <c r="EF35" s="383"/>
      <c r="EG35" s="383"/>
      <c r="EH35" s="383"/>
      <c r="EI35" s="383"/>
      <c r="EJ35" s="383"/>
      <c r="EK35" s="383"/>
      <c r="EL35" s="383"/>
      <c r="EM35" s="383"/>
      <c r="EN35" s="383"/>
      <c r="EO35" s="383"/>
      <c r="EP35" s="383"/>
      <c r="EQ35" s="383"/>
      <c r="ER35" s="383"/>
      <c r="ES35" s="383"/>
      <c r="ET35" s="383"/>
      <c r="EU35" s="383"/>
      <c r="EV35" s="383"/>
      <c r="EW35" s="383"/>
      <c r="EX35" s="383"/>
      <c r="EY35" s="383"/>
      <c r="EZ35" s="383"/>
      <c r="FA35" s="383"/>
      <c r="FB35" s="383"/>
      <c r="FC35" s="383"/>
      <c r="FD35" s="383"/>
      <c r="FE35" s="383"/>
      <c r="FF35" s="383"/>
      <c r="FG35" s="383"/>
      <c r="FH35" s="383"/>
      <c r="FI35" s="383"/>
      <c r="FJ35" s="383"/>
      <c r="FK35" s="383"/>
      <c r="FL35" s="383"/>
      <c r="FM35" s="383"/>
      <c r="FN35" s="383"/>
      <c r="FO35" s="383"/>
      <c r="FP35" s="383"/>
      <c r="FQ35" s="383"/>
      <c r="FR35" s="383"/>
      <c r="FS35" s="383"/>
      <c r="FT35" s="383"/>
      <c r="FU35" s="383"/>
      <c r="FV35" s="383"/>
      <c r="FW35" s="383"/>
      <c r="FX35" s="383"/>
      <c r="FY35" s="383"/>
      <c r="FZ35" s="383"/>
      <c r="GA35" s="383"/>
      <c r="GB35" s="383"/>
      <c r="GC35" s="383"/>
      <c r="GD35" s="383"/>
      <c r="GE35" s="383"/>
      <c r="GF35" s="383"/>
      <c r="GG35" s="383"/>
      <c r="GH35" s="383"/>
      <c r="GI35" s="383"/>
      <c r="GJ35" s="383"/>
      <c r="GK35" s="383"/>
      <c r="GL35" s="383"/>
      <c r="GM35" s="383"/>
      <c r="GN35" s="383"/>
      <c r="GO35" s="383"/>
      <c r="GP35" s="383"/>
      <c r="GQ35" s="383"/>
      <c r="GR35" s="383"/>
      <c r="GS35" s="383"/>
      <c r="GT35" s="383"/>
      <c r="GU35" s="383"/>
      <c r="GV35" s="383"/>
      <c r="GW35" s="383"/>
      <c r="GX35" s="383"/>
    </row>
    <row r="36" spans="1:206" s="360" customFormat="1" ht="15" customHeight="1" x14ac:dyDescent="0.25">
      <c r="A36" s="354"/>
      <c r="B36" s="506">
        <v>26</v>
      </c>
      <c r="C36" s="55"/>
      <c r="D36" s="55"/>
      <c r="E36" s="507" t="str">
        <f t="shared" si="0"/>
        <v/>
      </c>
      <c r="F36" s="508" t="str">
        <f t="shared" si="6"/>
        <v/>
      </c>
      <c r="H36" s="502"/>
      <c r="I36" s="372"/>
      <c r="J36" s="900" t="s">
        <v>450</v>
      </c>
      <c r="K36" s="895"/>
      <c r="L36" s="895"/>
      <c r="M36" s="876" t="s">
        <v>351</v>
      </c>
      <c r="N36" s="876"/>
      <c r="O36" s="876" t="s">
        <v>419</v>
      </c>
      <c r="P36" s="876"/>
      <c r="Q36" s="490"/>
      <c r="R36" s="495"/>
      <c r="S36" s="495"/>
      <c r="T36" s="495"/>
      <c r="U36" s="495"/>
      <c r="V36" s="354"/>
      <c r="W36" s="354"/>
      <c r="X36" s="354"/>
      <c r="Y36" s="1"/>
      <c r="Z36" s="1"/>
      <c r="AA36" s="545"/>
      <c r="AB36" s="545"/>
      <c r="AC36" s="545"/>
      <c r="AD36" s="491"/>
      <c r="AE36" s="491"/>
      <c r="AF36" s="491"/>
      <c r="AG36" s="491"/>
      <c r="AH36" s="491"/>
      <c r="AI36" s="491"/>
      <c r="AJ36" s="491"/>
      <c r="AK36" s="504"/>
      <c r="AL36" s="504"/>
      <c r="AM36" s="526" t="str">
        <f t="shared" si="10"/>
        <v/>
      </c>
      <c r="AN36" s="504"/>
      <c r="AO36" s="504"/>
      <c r="AP36" s="504"/>
      <c r="AQ36" s="360">
        <v>26</v>
      </c>
      <c r="AR36" s="505" t="str">
        <f t="shared" si="7"/>
        <v/>
      </c>
      <c r="AS36" s="505" t="str">
        <f t="shared" si="8"/>
        <v/>
      </c>
      <c r="AX36" s="497"/>
      <c r="AZ36" s="360">
        <v>26</v>
      </c>
      <c r="BA36" s="360" t="str">
        <f t="shared" si="1"/>
        <v/>
      </c>
      <c r="BB36" s="360" t="str">
        <f t="shared" si="2"/>
        <v/>
      </c>
      <c r="BC36" s="360" t="str">
        <f t="shared" si="3"/>
        <v/>
      </c>
      <c r="BD36" s="360" t="str">
        <f t="shared" si="4"/>
        <v/>
      </c>
      <c r="BE36" s="360" t="str">
        <f t="shared" si="5"/>
        <v/>
      </c>
      <c r="BH36" s="360" t="str">
        <f t="shared" si="9"/>
        <v/>
      </c>
      <c r="CM36" s="475"/>
      <c r="CN36" s="475"/>
      <c r="CO36" s="475"/>
      <c r="CP36" s="475"/>
      <c r="CQ36" s="475"/>
      <c r="CR36" s="475"/>
      <c r="CS36" s="475"/>
      <c r="CT36" s="475"/>
      <c r="CU36" s="475"/>
      <c r="CV36" s="475"/>
      <c r="CW36" s="475"/>
      <c r="CX36" s="475"/>
      <c r="CY36" s="475"/>
      <c r="CZ36" s="383"/>
      <c r="DA36" s="383"/>
      <c r="DB36" s="383"/>
      <c r="DC36" s="383"/>
      <c r="DD36" s="383"/>
      <c r="DE36" s="383"/>
      <c r="DF36" s="383"/>
      <c r="DG36" s="383"/>
      <c r="DH36" s="383"/>
      <c r="DI36" s="383"/>
      <c r="DJ36" s="383"/>
      <c r="DK36" s="383"/>
      <c r="DL36" s="383"/>
      <c r="DM36" s="383"/>
      <c r="DN36" s="383"/>
      <c r="DO36" s="383"/>
      <c r="DP36" s="383"/>
      <c r="DQ36" s="383"/>
      <c r="DR36" s="383"/>
      <c r="DS36" s="383"/>
      <c r="DT36" s="383"/>
      <c r="DU36" s="383"/>
      <c r="DV36" s="383"/>
      <c r="DW36" s="383"/>
      <c r="DX36" s="383"/>
      <c r="DY36" s="383"/>
      <c r="DZ36" s="383"/>
      <c r="EA36" s="383"/>
      <c r="EB36" s="383"/>
      <c r="EC36" s="383"/>
      <c r="ED36" s="383"/>
      <c r="EE36" s="383"/>
      <c r="EF36" s="383"/>
      <c r="EG36" s="383"/>
      <c r="EH36" s="383"/>
      <c r="EI36" s="383"/>
      <c r="EJ36" s="383"/>
      <c r="EK36" s="383"/>
      <c r="EL36" s="383"/>
      <c r="EM36" s="383"/>
      <c r="EN36" s="383"/>
      <c r="EO36" s="383"/>
      <c r="EP36" s="383"/>
      <c r="EQ36" s="383"/>
      <c r="ER36" s="383"/>
      <c r="ES36" s="383"/>
      <c r="ET36" s="383"/>
      <c r="EU36" s="383"/>
      <c r="EV36" s="383"/>
      <c r="EW36" s="383"/>
      <c r="EX36" s="383"/>
      <c r="EY36" s="383"/>
      <c r="EZ36" s="383"/>
      <c r="FA36" s="383"/>
      <c r="FB36" s="383"/>
      <c r="FC36" s="383"/>
      <c r="FD36" s="383"/>
      <c r="FE36" s="383"/>
      <c r="FF36" s="383"/>
      <c r="FG36" s="383"/>
      <c r="FH36" s="383"/>
      <c r="FI36" s="383"/>
      <c r="FJ36" s="383"/>
      <c r="FK36" s="383"/>
      <c r="FL36" s="383"/>
      <c r="FM36" s="383"/>
      <c r="FN36" s="383"/>
      <c r="FO36" s="383"/>
      <c r="FP36" s="383"/>
      <c r="FQ36" s="383"/>
      <c r="FR36" s="383"/>
      <c r="FS36" s="383"/>
      <c r="FT36" s="383"/>
      <c r="FU36" s="383"/>
      <c r="FV36" s="383"/>
      <c r="FW36" s="383"/>
      <c r="FX36" s="383"/>
      <c r="FY36" s="383"/>
      <c r="FZ36" s="383"/>
      <c r="GA36" s="383"/>
      <c r="GB36" s="383"/>
      <c r="GC36" s="383"/>
      <c r="GD36" s="383"/>
      <c r="GE36" s="383"/>
      <c r="GF36" s="383"/>
      <c r="GG36" s="383"/>
      <c r="GH36" s="383"/>
      <c r="GI36" s="383"/>
      <c r="GJ36" s="383"/>
      <c r="GK36" s="383"/>
      <c r="GL36" s="383"/>
      <c r="GM36" s="383"/>
      <c r="GN36" s="383"/>
      <c r="GO36" s="383"/>
      <c r="GP36" s="383"/>
      <c r="GQ36" s="383"/>
      <c r="GR36" s="383"/>
      <c r="GS36" s="383"/>
      <c r="GT36" s="383"/>
      <c r="GU36" s="383"/>
      <c r="GV36" s="383"/>
      <c r="GW36" s="383"/>
      <c r="GX36" s="383"/>
    </row>
    <row r="37" spans="1:206" s="360" customFormat="1" ht="15" customHeight="1" x14ac:dyDescent="0.25">
      <c r="A37" s="354"/>
      <c r="B37" s="506">
        <v>27</v>
      </c>
      <c r="C37" s="55"/>
      <c r="D37" s="55"/>
      <c r="E37" s="507" t="str">
        <f t="shared" si="0"/>
        <v/>
      </c>
      <c r="F37" s="508" t="str">
        <f t="shared" si="6"/>
        <v/>
      </c>
      <c r="H37" s="502"/>
      <c r="I37" s="372"/>
      <c r="J37" s="901"/>
      <c r="K37" s="902"/>
      <c r="L37" s="903"/>
      <c r="M37" s="886" t="str">
        <f>IF(GX56&lt;3,"",PEARSON(AR11:AR510,AS11:AS510))</f>
        <v/>
      </c>
      <c r="N37" s="887"/>
      <c r="O37" s="886" t="str">
        <f>IF(J11&lt;3,"",M37*M37*100)</f>
        <v/>
      </c>
      <c r="P37" s="887"/>
      <c r="Q37" s="490"/>
      <c r="R37" s="495"/>
      <c r="S37" s="495"/>
      <c r="T37" s="495"/>
      <c r="U37" s="495"/>
      <c r="V37" s="354"/>
      <c r="W37" s="354"/>
      <c r="X37" s="354"/>
      <c r="Y37" s="1"/>
      <c r="Z37" s="552"/>
      <c r="AA37" s="560"/>
      <c r="AB37" s="519"/>
      <c r="AC37" s="519"/>
      <c r="AD37" s="491"/>
      <c r="AE37" s="491"/>
      <c r="AF37" s="491"/>
      <c r="AG37" s="491"/>
      <c r="AH37" s="491"/>
      <c r="AI37" s="491"/>
      <c r="AJ37" s="491"/>
      <c r="AK37" s="504"/>
      <c r="AL37" s="504"/>
      <c r="AM37" s="526" t="str">
        <f t="shared" si="10"/>
        <v/>
      </c>
      <c r="AN37" s="504"/>
      <c r="AO37" s="504"/>
      <c r="AP37" s="504"/>
      <c r="AQ37" s="360">
        <v>27</v>
      </c>
      <c r="AR37" s="505" t="str">
        <f t="shared" si="7"/>
        <v/>
      </c>
      <c r="AS37" s="505" t="str">
        <f t="shared" si="8"/>
        <v/>
      </c>
      <c r="AX37" s="497"/>
      <c r="AZ37" s="360">
        <v>27</v>
      </c>
      <c r="BA37" s="360" t="str">
        <f t="shared" si="1"/>
        <v/>
      </c>
      <c r="BB37" s="360" t="str">
        <f t="shared" si="2"/>
        <v/>
      </c>
      <c r="BC37" s="360" t="str">
        <f t="shared" si="3"/>
        <v/>
      </c>
      <c r="BD37" s="360" t="str">
        <f t="shared" si="4"/>
        <v/>
      </c>
      <c r="BE37" s="360" t="str">
        <f t="shared" si="5"/>
        <v/>
      </c>
      <c r="BH37" s="360" t="str">
        <f t="shared" si="9"/>
        <v/>
      </c>
      <c r="CM37" s="475"/>
      <c r="CN37" s="475"/>
      <c r="CO37" s="475"/>
      <c r="CP37" s="475"/>
      <c r="CQ37" s="475"/>
      <c r="CR37" s="475"/>
      <c r="CS37" s="475"/>
      <c r="CT37" s="475"/>
      <c r="CU37" s="475"/>
      <c r="CV37" s="475"/>
      <c r="CW37" s="475"/>
      <c r="CX37" s="475"/>
      <c r="CY37" s="475"/>
      <c r="CZ37" s="383"/>
      <c r="DA37" s="383"/>
      <c r="DB37" s="383"/>
      <c r="DC37" s="383"/>
      <c r="DD37" s="383"/>
      <c r="DE37" s="383"/>
      <c r="DF37" s="383"/>
      <c r="DG37" s="383"/>
      <c r="DH37" s="383"/>
      <c r="DI37" s="383"/>
      <c r="DJ37" s="383"/>
      <c r="DK37" s="383"/>
      <c r="DL37" s="383"/>
      <c r="DM37" s="383"/>
      <c r="DN37" s="383"/>
      <c r="DO37" s="383"/>
      <c r="DP37" s="383"/>
      <c r="DQ37" s="383"/>
      <c r="DR37" s="383"/>
      <c r="DS37" s="383"/>
      <c r="DT37" s="383"/>
      <c r="DU37" s="383"/>
      <c r="DV37" s="383"/>
      <c r="DW37" s="383"/>
      <c r="DX37" s="383"/>
      <c r="DY37" s="383"/>
      <c r="DZ37" s="383"/>
      <c r="EA37" s="383"/>
      <c r="EB37" s="383"/>
      <c r="EC37" s="383"/>
      <c r="ED37" s="383"/>
      <c r="EE37" s="383"/>
      <c r="EF37" s="383"/>
      <c r="EG37" s="383"/>
      <c r="EH37" s="383"/>
      <c r="EI37" s="383"/>
      <c r="EJ37" s="383"/>
      <c r="EK37" s="383"/>
      <c r="EL37" s="383"/>
      <c r="EM37" s="383"/>
      <c r="EN37" s="383"/>
      <c r="EO37" s="383"/>
      <c r="EP37" s="383"/>
      <c r="EQ37" s="383"/>
      <c r="ER37" s="383"/>
      <c r="ES37" s="383"/>
      <c r="ET37" s="383"/>
      <c r="EU37" s="383"/>
      <c r="EV37" s="383"/>
      <c r="EW37" s="383"/>
      <c r="EX37" s="383"/>
      <c r="EY37" s="383"/>
      <c r="EZ37" s="383"/>
      <c r="FA37" s="383"/>
      <c r="FB37" s="383"/>
      <c r="FC37" s="383"/>
      <c r="FD37" s="383"/>
      <c r="FE37" s="383"/>
      <c r="FF37" s="383"/>
      <c r="FG37" s="383"/>
      <c r="FH37" s="383"/>
      <c r="FI37" s="383"/>
      <c r="FJ37" s="383"/>
      <c r="FK37" s="383"/>
      <c r="FL37" s="383"/>
      <c r="FM37" s="383"/>
      <c r="FN37" s="383"/>
      <c r="FO37" s="383"/>
      <c r="FP37" s="383"/>
      <c r="FQ37" s="383"/>
      <c r="FR37" s="383"/>
      <c r="FS37" s="383"/>
      <c r="FT37" s="383"/>
      <c r="FU37" s="383"/>
      <c r="FV37" s="383"/>
      <c r="FW37" s="383"/>
      <c r="FX37" s="383"/>
      <c r="FY37" s="383"/>
      <c r="FZ37" s="383"/>
      <c r="GA37" s="383"/>
      <c r="GB37" s="383"/>
      <c r="GC37" s="383"/>
      <c r="GD37" s="383"/>
      <c r="GE37" s="383"/>
      <c r="GF37" s="383"/>
      <c r="GG37" s="383"/>
      <c r="GH37" s="383"/>
      <c r="GI37" s="383"/>
      <c r="GJ37" s="383"/>
      <c r="GK37" s="383"/>
      <c r="GL37" s="383"/>
      <c r="GM37" s="383"/>
      <c r="GN37" s="383"/>
      <c r="GO37" s="383"/>
      <c r="GP37" s="383"/>
      <c r="GQ37" s="383"/>
      <c r="GR37" s="383"/>
      <c r="GS37" s="383"/>
      <c r="GT37" s="383"/>
      <c r="GU37" s="383"/>
      <c r="GV37" s="383"/>
      <c r="GW37" s="383"/>
      <c r="GX37" s="383"/>
    </row>
    <row r="38" spans="1:206" s="360" customFormat="1" ht="15" customHeight="1" x14ac:dyDescent="0.25">
      <c r="A38" s="354"/>
      <c r="B38" s="506">
        <v>28</v>
      </c>
      <c r="C38" s="55"/>
      <c r="D38" s="55"/>
      <c r="E38" s="507" t="str">
        <f t="shared" si="0"/>
        <v/>
      </c>
      <c r="F38" s="508" t="str">
        <f t="shared" si="6"/>
        <v/>
      </c>
      <c r="H38" s="502"/>
      <c r="I38" s="372"/>
      <c r="J38" s="900" t="s">
        <v>459</v>
      </c>
      <c r="K38" s="895"/>
      <c r="L38" s="895"/>
      <c r="M38" s="876" t="s">
        <v>151</v>
      </c>
      <c r="N38" s="876"/>
      <c r="O38" s="899" t="s">
        <v>328</v>
      </c>
      <c r="P38" s="899"/>
      <c r="Q38" s="490"/>
      <c r="R38" s="495"/>
      <c r="S38" s="495"/>
      <c r="T38" s="495"/>
      <c r="U38" s="495"/>
      <c r="V38" s="354"/>
      <c r="W38" s="354"/>
      <c r="X38" s="354"/>
      <c r="Y38" s="1"/>
      <c r="Z38" s="552"/>
      <c r="AA38" s="545"/>
      <c r="AB38" s="519"/>
      <c r="AC38" s="519"/>
      <c r="AD38" s="491"/>
      <c r="AE38" s="491"/>
      <c r="AF38" s="491"/>
      <c r="AG38" s="491"/>
      <c r="AH38" s="491"/>
      <c r="AI38" s="491"/>
      <c r="AJ38" s="491"/>
      <c r="AK38" s="504"/>
      <c r="AL38" s="504"/>
      <c r="AM38" s="526" t="str">
        <f t="shared" si="10"/>
        <v/>
      </c>
      <c r="AN38" s="504"/>
      <c r="AO38" s="504"/>
      <c r="AP38" s="504"/>
      <c r="AQ38" s="360">
        <v>28</v>
      </c>
      <c r="AR38" s="505" t="str">
        <f t="shared" si="7"/>
        <v/>
      </c>
      <c r="AS38" s="505" t="str">
        <f t="shared" si="8"/>
        <v/>
      </c>
      <c r="AX38" s="497"/>
      <c r="AZ38" s="360">
        <v>28</v>
      </c>
      <c r="BA38" s="360" t="str">
        <f t="shared" si="1"/>
        <v/>
      </c>
      <c r="BB38" s="360" t="str">
        <f t="shared" si="2"/>
        <v/>
      </c>
      <c r="BC38" s="360" t="str">
        <f t="shared" si="3"/>
        <v/>
      </c>
      <c r="BD38" s="360" t="str">
        <f t="shared" si="4"/>
        <v/>
      </c>
      <c r="BE38" s="360" t="str">
        <f t="shared" si="5"/>
        <v/>
      </c>
      <c r="BH38" s="360" t="str">
        <f t="shared" si="9"/>
        <v/>
      </c>
      <c r="CM38" s="475"/>
      <c r="CN38" s="475"/>
      <c r="CO38" s="475"/>
      <c r="CP38" s="475"/>
      <c r="CQ38" s="475"/>
      <c r="CR38" s="475"/>
      <c r="CS38" s="475"/>
      <c r="CT38" s="475"/>
      <c r="CU38" s="475"/>
      <c r="CV38" s="475"/>
      <c r="CW38" s="475"/>
      <c r="CX38" s="475"/>
      <c r="CY38" s="475"/>
      <c r="CZ38" s="383"/>
      <c r="DA38" s="383"/>
      <c r="DB38" s="383"/>
      <c r="DC38" s="383"/>
      <c r="DD38" s="383"/>
      <c r="DE38" s="383"/>
      <c r="DF38" s="383"/>
      <c r="DG38" s="383"/>
      <c r="DH38" s="383"/>
      <c r="DI38" s="383"/>
      <c r="DJ38" s="383"/>
      <c r="DK38" s="383"/>
      <c r="DL38" s="383"/>
      <c r="DM38" s="383"/>
      <c r="DN38" s="383"/>
      <c r="DO38" s="383"/>
      <c r="DP38" s="383"/>
      <c r="DQ38" s="383"/>
      <c r="DR38" s="383"/>
      <c r="DS38" s="383"/>
      <c r="DT38" s="383"/>
      <c r="DU38" s="383"/>
      <c r="DV38" s="383"/>
      <c r="DW38" s="383"/>
      <c r="DX38" s="383"/>
      <c r="DY38" s="383"/>
      <c r="DZ38" s="383"/>
      <c r="EA38" s="383"/>
      <c r="EB38" s="383"/>
      <c r="EC38" s="383"/>
      <c r="ED38" s="383"/>
      <c r="EE38" s="383"/>
      <c r="EF38" s="383"/>
      <c r="EG38" s="383"/>
      <c r="EH38" s="383"/>
      <c r="EI38" s="383"/>
      <c r="EJ38" s="383"/>
      <c r="EK38" s="383"/>
      <c r="EL38" s="383"/>
      <c r="EM38" s="383"/>
      <c r="EN38" s="383"/>
      <c r="EO38" s="383"/>
      <c r="EP38" s="383"/>
      <c r="EQ38" s="383"/>
      <c r="ER38" s="383"/>
      <c r="ES38" s="383"/>
      <c r="ET38" s="383"/>
      <c r="EU38" s="383"/>
      <c r="EV38" s="383"/>
      <c r="EW38" s="383"/>
      <c r="EX38" s="383"/>
      <c r="EY38" s="383"/>
      <c r="EZ38" s="383"/>
      <c r="FA38" s="383"/>
      <c r="FB38" s="383"/>
      <c r="FC38" s="383"/>
      <c r="FD38" s="383"/>
      <c r="FE38" s="383"/>
      <c r="FF38" s="383"/>
      <c r="FG38" s="383"/>
      <c r="FH38" s="383"/>
      <c r="FI38" s="383"/>
      <c r="FJ38" s="383"/>
      <c r="FK38" s="383"/>
      <c r="FL38" s="383"/>
      <c r="FM38" s="383"/>
      <c r="FN38" s="383"/>
      <c r="FO38" s="383"/>
      <c r="FP38" s="383"/>
      <c r="FQ38" s="383"/>
      <c r="FR38" s="383"/>
      <c r="FS38" s="383"/>
      <c r="FT38" s="383"/>
      <c r="FU38" s="383"/>
      <c r="FV38" s="383"/>
      <c r="FW38" s="383"/>
      <c r="FX38" s="383"/>
      <c r="FY38" s="383"/>
      <c r="FZ38" s="383"/>
      <c r="GA38" s="383"/>
      <c r="GB38" s="383"/>
      <c r="GC38" s="383"/>
      <c r="GD38" s="383"/>
      <c r="GE38" s="383"/>
      <c r="GF38" s="383"/>
      <c r="GG38" s="383"/>
      <c r="GH38" s="383"/>
      <c r="GI38" s="383"/>
      <c r="GJ38" s="383"/>
      <c r="GK38" s="383"/>
      <c r="GL38" s="383"/>
      <c r="GM38" s="383"/>
      <c r="GN38" s="383"/>
      <c r="GO38" s="383"/>
      <c r="GP38" s="383"/>
      <c r="GQ38" s="383"/>
      <c r="GR38" s="383"/>
      <c r="GS38" s="383"/>
      <c r="GT38" s="383"/>
      <c r="GU38" s="383"/>
      <c r="GV38" s="383"/>
      <c r="GW38" s="383"/>
      <c r="GX38" s="383"/>
    </row>
    <row r="39" spans="1:206" s="360" customFormat="1" ht="15" customHeight="1" x14ac:dyDescent="0.25">
      <c r="A39" s="354"/>
      <c r="B39" s="506">
        <v>29</v>
      </c>
      <c r="C39" s="55"/>
      <c r="D39" s="55"/>
      <c r="E39" s="507" t="str">
        <f t="shared" si="0"/>
        <v/>
      </c>
      <c r="F39" s="508" t="str">
        <f t="shared" si="6"/>
        <v/>
      </c>
      <c r="H39" s="502"/>
      <c r="I39" s="372"/>
      <c r="J39" s="901"/>
      <c r="K39" s="902"/>
      <c r="L39" s="903"/>
      <c r="M39" s="886" t="str">
        <f>IF(J11&lt;4,"",N47)</f>
        <v/>
      </c>
      <c r="N39" s="887"/>
      <c r="O39" s="886" t="str">
        <f>IF(J11&lt;4,"",O47)</f>
        <v/>
      </c>
      <c r="P39" s="887"/>
      <c r="Q39" s="490"/>
      <c r="R39" s="495"/>
      <c r="S39" s="495"/>
      <c r="T39" s="495"/>
      <c r="U39" s="495"/>
      <c r="V39" s="354"/>
      <c r="W39" s="354"/>
      <c r="X39" s="354"/>
      <c r="Y39" s="1"/>
      <c r="Z39" s="545"/>
      <c r="AA39" s="519"/>
      <c r="AB39" s="519"/>
      <c r="AC39" s="519"/>
      <c r="AD39" s="491"/>
      <c r="AE39" s="491"/>
      <c r="AF39" s="491"/>
      <c r="AG39" s="491"/>
      <c r="AH39" s="491"/>
      <c r="AI39" s="491"/>
      <c r="AJ39" s="491"/>
      <c r="AK39" s="504"/>
      <c r="AL39" s="504"/>
      <c r="AM39" s="526" t="str">
        <f t="shared" si="10"/>
        <v/>
      </c>
      <c r="AN39" s="504"/>
      <c r="AO39" s="504"/>
      <c r="AP39" s="504"/>
      <c r="AQ39" s="360">
        <v>29</v>
      </c>
      <c r="AR39" s="505" t="str">
        <f t="shared" si="7"/>
        <v/>
      </c>
      <c r="AS39" s="505" t="str">
        <f t="shared" si="8"/>
        <v/>
      </c>
      <c r="AX39" s="497"/>
      <c r="AZ39" s="360">
        <v>29</v>
      </c>
      <c r="BA39" s="360" t="str">
        <f t="shared" si="1"/>
        <v/>
      </c>
      <c r="BB39" s="360" t="str">
        <f t="shared" si="2"/>
        <v/>
      </c>
      <c r="BC39" s="360" t="str">
        <f t="shared" si="3"/>
        <v/>
      </c>
      <c r="BD39" s="360" t="str">
        <f t="shared" si="4"/>
        <v/>
      </c>
      <c r="BE39" s="360" t="str">
        <f t="shared" si="5"/>
        <v/>
      </c>
      <c r="BH39" s="360" t="str">
        <f t="shared" si="9"/>
        <v/>
      </c>
      <c r="CM39" s="475"/>
      <c r="CN39" s="475"/>
      <c r="CO39" s="475"/>
      <c r="CP39" s="475"/>
      <c r="CQ39" s="475"/>
      <c r="CR39" s="475"/>
      <c r="CS39" s="475"/>
      <c r="CT39" s="475"/>
      <c r="CU39" s="475"/>
      <c r="CV39" s="475"/>
      <c r="CW39" s="475"/>
      <c r="CX39" s="475"/>
      <c r="CY39" s="475"/>
      <c r="CZ39" s="383"/>
      <c r="DA39" s="383"/>
      <c r="DB39" s="383"/>
      <c r="DC39" s="383"/>
      <c r="DD39" s="383"/>
      <c r="DE39" s="383"/>
      <c r="DF39" s="383"/>
      <c r="DG39" s="383"/>
      <c r="DH39" s="383"/>
      <c r="DI39" s="383"/>
      <c r="DJ39" s="383"/>
      <c r="DK39" s="383"/>
      <c r="DL39" s="383"/>
      <c r="DM39" s="383"/>
      <c r="DN39" s="383"/>
      <c r="DO39" s="383"/>
      <c r="DP39" s="383"/>
      <c r="DQ39" s="383"/>
      <c r="DR39" s="383"/>
      <c r="DS39" s="383"/>
      <c r="DT39" s="383"/>
      <c r="DU39" s="383"/>
      <c r="DV39" s="383"/>
      <c r="DW39" s="383"/>
      <c r="DX39" s="383"/>
      <c r="DY39" s="383"/>
      <c r="DZ39" s="383"/>
      <c r="EA39" s="383"/>
      <c r="EB39" s="383"/>
      <c r="EC39" s="383"/>
      <c r="ED39" s="383"/>
      <c r="EE39" s="383"/>
      <c r="EF39" s="383"/>
      <c r="EG39" s="383"/>
      <c r="EH39" s="383"/>
      <c r="EI39" s="383"/>
      <c r="EJ39" s="383"/>
      <c r="EK39" s="383"/>
      <c r="EL39" s="383"/>
      <c r="EM39" s="383"/>
      <c r="EN39" s="383"/>
      <c r="EO39" s="383"/>
      <c r="EP39" s="383"/>
      <c r="EQ39" s="383"/>
      <c r="ER39" s="383"/>
      <c r="ES39" s="383"/>
      <c r="ET39" s="383"/>
      <c r="EU39" s="383"/>
      <c r="EV39" s="383"/>
      <c r="EW39" s="383"/>
      <c r="EX39" s="383"/>
      <c r="EY39" s="383"/>
      <c r="EZ39" s="383"/>
      <c r="FA39" s="383"/>
      <c r="FB39" s="383"/>
      <c r="FC39" s="383"/>
      <c r="FD39" s="383"/>
      <c r="FE39" s="383"/>
      <c r="FF39" s="383"/>
      <c r="FG39" s="383"/>
      <c r="FH39" s="383"/>
      <c r="FI39" s="383"/>
      <c r="FJ39" s="383"/>
      <c r="FK39" s="383"/>
      <c r="FL39" s="383"/>
      <c r="FM39" s="383"/>
      <c r="FN39" s="383"/>
      <c r="FO39" s="383"/>
      <c r="FP39" s="383"/>
      <c r="FQ39" s="383"/>
      <c r="FR39" s="383"/>
      <c r="FS39" s="383"/>
      <c r="FT39" s="383"/>
      <c r="FU39" s="383"/>
      <c r="FV39" s="383"/>
      <c r="FW39" s="383"/>
      <c r="FX39" s="383"/>
      <c r="FY39" s="383"/>
      <c r="FZ39" s="383"/>
      <c r="GA39" s="383"/>
      <c r="GB39" s="383"/>
      <c r="GC39" s="383"/>
      <c r="GD39" s="383"/>
      <c r="GE39" s="383"/>
      <c r="GF39" s="383"/>
      <c r="GG39" s="383"/>
      <c r="GH39" s="383"/>
      <c r="GI39" s="383"/>
      <c r="GJ39" s="383"/>
      <c r="GK39" s="383"/>
      <c r="GL39" s="383"/>
      <c r="GM39" s="383"/>
      <c r="GN39" s="383"/>
      <c r="GO39" s="383"/>
      <c r="GP39" s="383"/>
      <c r="GQ39" s="383"/>
      <c r="GR39" s="383"/>
      <c r="GS39" s="383"/>
      <c r="GT39" s="383"/>
      <c r="GU39" s="383"/>
      <c r="GV39" s="383"/>
      <c r="GW39" s="383"/>
      <c r="GX39" s="383"/>
    </row>
    <row r="40" spans="1:206" s="360" customFormat="1" ht="15" customHeight="1" x14ac:dyDescent="0.25">
      <c r="A40" s="354"/>
      <c r="B40" s="506">
        <v>30</v>
      </c>
      <c r="C40" s="55"/>
      <c r="D40" s="55"/>
      <c r="E40" s="507" t="str">
        <f t="shared" si="0"/>
        <v/>
      </c>
      <c r="F40" s="508" t="str">
        <f t="shared" si="6"/>
        <v/>
      </c>
      <c r="H40" s="502"/>
      <c r="I40" s="502"/>
      <c r="J40" s="888" t="s">
        <v>451</v>
      </c>
      <c r="K40" s="888"/>
      <c r="L40" s="888"/>
      <c r="M40" s="888"/>
      <c r="N40" s="888"/>
      <c r="O40" s="888"/>
      <c r="P40" s="888"/>
      <c r="Q40" s="490"/>
      <c r="R40" s="495"/>
      <c r="S40" s="495"/>
      <c r="T40" s="495"/>
      <c r="U40" s="495"/>
      <c r="V40" s="354"/>
      <c r="W40" s="354"/>
      <c r="X40" s="354"/>
      <c r="Y40" s="1"/>
      <c r="Z40" s="545"/>
      <c r="AA40" s="519"/>
      <c r="AB40" s="519"/>
      <c r="AC40" s="519"/>
      <c r="AD40" s="491"/>
      <c r="AE40" s="491"/>
      <c r="AF40" s="491"/>
      <c r="AG40" s="491"/>
      <c r="AH40" s="491"/>
      <c r="AI40" s="491"/>
      <c r="AJ40" s="491"/>
      <c r="AK40" s="504"/>
      <c r="AL40" s="504"/>
      <c r="AM40" s="526" t="str">
        <f t="shared" si="10"/>
        <v/>
      </c>
      <c r="AN40" s="504"/>
      <c r="AO40" s="504"/>
      <c r="AP40" s="504"/>
      <c r="AQ40" s="360">
        <v>30</v>
      </c>
      <c r="AR40" s="505" t="str">
        <f t="shared" si="7"/>
        <v/>
      </c>
      <c r="AS40" s="505" t="str">
        <f t="shared" si="8"/>
        <v/>
      </c>
      <c r="AX40" s="497"/>
      <c r="AZ40" s="360">
        <v>30</v>
      </c>
      <c r="BA40" s="360" t="str">
        <f t="shared" si="1"/>
        <v/>
      </c>
      <c r="BB40" s="360" t="str">
        <f t="shared" si="2"/>
        <v/>
      </c>
      <c r="BC40" s="360" t="str">
        <f t="shared" si="3"/>
        <v/>
      </c>
      <c r="BD40" s="360" t="str">
        <f t="shared" si="4"/>
        <v/>
      </c>
      <c r="BE40" s="360" t="str">
        <f t="shared" si="5"/>
        <v/>
      </c>
      <c r="BH40" s="360" t="str">
        <f t="shared" si="9"/>
        <v/>
      </c>
      <c r="CM40" s="475"/>
      <c r="CN40" s="475"/>
      <c r="CO40" s="475"/>
      <c r="CP40" s="475"/>
      <c r="CQ40" s="475"/>
      <c r="CR40" s="475"/>
      <c r="CS40" s="475"/>
      <c r="CT40" s="475"/>
      <c r="CU40" s="475"/>
      <c r="CV40" s="475"/>
      <c r="CW40" s="475"/>
      <c r="CX40" s="475"/>
      <c r="CY40" s="475"/>
      <c r="CZ40" s="383"/>
      <c r="DA40" s="383"/>
      <c r="DB40" s="383"/>
      <c r="DC40" s="383"/>
      <c r="DD40" s="383"/>
      <c r="DE40" s="383"/>
      <c r="DF40" s="383"/>
      <c r="DG40" s="383"/>
      <c r="DH40" s="383"/>
      <c r="DI40" s="383"/>
      <c r="DJ40" s="383"/>
      <c r="DK40" s="383"/>
      <c r="DL40" s="383"/>
      <c r="DM40" s="383"/>
      <c r="DN40" s="383"/>
      <c r="DO40" s="383"/>
      <c r="DP40" s="383"/>
      <c r="DQ40" s="383"/>
      <c r="DR40" s="383"/>
      <c r="DS40" s="383"/>
      <c r="DT40" s="383"/>
      <c r="DU40" s="383"/>
      <c r="DV40" s="383"/>
      <c r="DW40" s="383"/>
      <c r="DX40" s="383"/>
      <c r="DY40" s="383"/>
      <c r="DZ40" s="383"/>
      <c r="EA40" s="383"/>
      <c r="EB40" s="383"/>
      <c r="EC40" s="383"/>
      <c r="ED40" s="383"/>
      <c r="EE40" s="383"/>
      <c r="EF40" s="383"/>
      <c r="EG40" s="383"/>
      <c r="EH40" s="383"/>
      <c r="EI40" s="383"/>
      <c r="EJ40" s="383"/>
      <c r="EK40" s="383"/>
      <c r="EL40" s="383"/>
      <c r="EM40" s="383"/>
      <c r="EN40" s="383"/>
      <c r="EO40" s="383"/>
      <c r="EP40" s="383"/>
      <c r="EQ40" s="383"/>
      <c r="ER40" s="383"/>
      <c r="ES40" s="383"/>
      <c r="ET40" s="383"/>
      <c r="EU40" s="383"/>
      <c r="EV40" s="383"/>
      <c r="EW40" s="383"/>
      <c r="EX40" s="383"/>
      <c r="EY40" s="383"/>
      <c r="EZ40" s="383"/>
      <c r="FA40" s="383"/>
      <c r="FB40" s="383"/>
      <c r="FC40" s="383"/>
      <c r="FD40" s="383"/>
      <c r="FE40" s="383"/>
      <c r="FF40" s="383"/>
      <c r="FG40" s="383"/>
      <c r="FH40" s="383"/>
      <c r="FI40" s="383"/>
      <c r="FJ40" s="383"/>
      <c r="FK40" s="383"/>
      <c r="FL40" s="383"/>
      <c r="FM40" s="383"/>
      <c r="FN40" s="383"/>
      <c r="FO40" s="383"/>
      <c r="FP40" s="383"/>
      <c r="FQ40" s="383"/>
      <c r="FR40" s="383"/>
      <c r="FS40" s="383"/>
      <c r="FT40" s="383"/>
      <c r="FU40" s="383"/>
      <c r="FV40" s="383"/>
      <c r="FW40" s="383"/>
      <c r="FX40" s="383"/>
      <c r="FY40" s="383"/>
      <c r="FZ40" s="383"/>
      <c r="GA40" s="383"/>
      <c r="GB40" s="383"/>
      <c r="GC40" s="383"/>
      <c r="GD40" s="383"/>
      <c r="GE40" s="383"/>
      <c r="GF40" s="383"/>
      <c r="GG40" s="383"/>
      <c r="GH40" s="383"/>
      <c r="GI40" s="383"/>
      <c r="GJ40" s="383"/>
      <c r="GK40" s="383"/>
      <c r="GL40" s="383"/>
      <c r="GM40" s="383"/>
      <c r="GN40" s="383"/>
      <c r="GO40" s="383"/>
      <c r="GP40" s="383"/>
      <c r="GQ40" s="383"/>
      <c r="GR40" s="383"/>
      <c r="GS40" s="383"/>
      <c r="GT40" s="383"/>
      <c r="GU40" s="383"/>
      <c r="GV40" s="383"/>
      <c r="GW40" s="383"/>
      <c r="GX40" s="383"/>
    </row>
    <row r="41" spans="1:206" s="360" customFormat="1" ht="15" customHeight="1" x14ac:dyDescent="0.25">
      <c r="A41" s="354"/>
      <c r="B41" s="506">
        <v>31</v>
      </c>
      <c r="C41" s="55"/>
      <c r="D41" s="55"/>
      <c r="E41" s="507" t="str">
        <f t="shared" si="0"/>
        <v/>
      </c>
      <c r="F41" s="508" t="str">
        <f t="shared" si="6"/>
        <v/>
      </c>
      <c r="H41" s="502"/>
      <c r="I41" s="502"/>
      <c r="J41" s="888"/>
      <c r="K41" s="888"/>
      <c r="L41" s="888"/>
      <c r="M41" s="888"/>
      <c r="N41" s="888"/>
      <c r="O41" s="888"/>
      <c r="P41" s="888"/>
      <c r="Q41" s="490"/>
      <c r="R41" s="495"/>
      <c r="S41" s="495"/>
      <c r="T41" s="495"/>
      <c r="U41" s="495"/>
      <c r="V41" s="354"/>
      <c r="W41" s="354"/>
      <c r="X41" s="354"/>
      <c r="Y41" s="1"/>
      <c r="Z41" s="560"/>
      <c r="AA41" s="519"/>
      <c r="AB41" s="560"/>
      <c r="AC41" s="549"/>
      <c r="AD41" s="491"/>
      <c r="AE41" s="491"/>
      <c r="AF41" s="491"/>
      <c r="AG41" s="491"/>
      <c r="AH41" s="491"/>
      <c r="AI41" s="491"/>
      <c r="AJ41" s="491"/>
      <c r="AK41" s="504"/>
      <c r="AL41" s="504"/>
      <c r="AM41" s="526" t="str">
        <f t="shared" si="10"/>
        <v/>
      </c>
      <c r="AN41" s="504"/>
      <c r="AO41" s="504"/>
      <c r="AP41" s="504"/>
      <c r="AQ41" s="360">
        <v>31</v>
      </c>
      <c r="AR41" s="505" t="str">
        <f t="shared" si="7"/>
        <v/>
      </c>
      <c r="AS41" s="505" t="str">
        <f t="shared" si="8"/>
        <v/>
      </c>
      <c r="AX41" s="497"/>
      <c r="AZ41" s="360">
        <v>31</v>
      </c>
      <c r="BA41" s="360" t="str">
        <f t="shared" si="1"/>
        <v/>
      </c>
      <c r="BB41" s="360" t="str">
        <f t="shared" si="2"/>
        <v/>
      </c>
      <c r="BC41" s="360" t="str">
        <f t="shared" si="3"/>
        <v/>
      </c>
      <c r="BD41" s="360" t="str">
        <f t="shared" si="4"/>
        <v/>
      </c>
      <c r="BE41" s="360" t="str">
        <f t="shared" si="5"/>
        <v/>
      </c>
      <c r="BH41" s="360" t="str">
        <f t="shared" si="9"/>
        <v/>
      </c>
      <c r="CM41" s="475"/>
      <c r="CN41" s="475"/>
      <c r="CO41" s="475"/>
      <c r="CP41" s="475"/>
      <c r="CQ41" s="475"/>
      <c r="CR41" s="475"/>
      <c r="CS41" s="475"/>
      <c r="CT41" s="475"/>
      <c r="CU41" s="475"/>
      <c r="CV41" s="475"/>
      <c r="CW41" s="475"/>
      <c r="CX41" s="475"/>
      <c r="CY41" s="475"/>
      <c r="CZ41" s="383"/>
      <c r="DA41" s="383"/>
      <c r="DB41" s="383"/>
      <c r="DC41" s="383"/>
      <c r="DD41" s="383"/>
      <c r="DE41" s="383"/>
      <c r="DF41" s="383"/>
      <c r="DG41" s="383"/>
      <c r="DH41" s="383"/>
      <c r="DI41" s="383"/>
      <c r="DJ41" s="383"/>
      <c r="DK41" s="383"/>
      <c r="DL41" s="383"/>
      <c r="DM41" s="383"/>
      <c r="DN41" s="383"/>
      <c r="DO41" s="383"/>
      <c r="DP41" s="383"/>
      <c r="DQ41" s="383"/>
      <c r="DR41" s="383"/>
      <c r="DS41" s="383"/>
      <c r="DT41" s="383"/>
      <c r="DU41" s="383"/>
      <c r="DV41" s="383"/>
      <c r="DW41" s="383"/>
      <c r="DX41" s="383"/>
      <c r="DY41" s="383"/>
      <c r="DZ41" s="383"/>
      <c r="EA41" s="383"/>
      <c r="EB41" s="383"/>
      <c r="EC41" s="383"/>
      <c r="ED41" s="383"/>
      <c r="EE41" s="383"/>
      <c r="EF41" s="383"/>
      <c r="EG41" s="383"/>
      <c r="EH41" s="383"/>
      <c r="EI41" s="383"/>
      <c r="EJ41" s="383"/>
      <c r="EK41" s="383"/>
      <c r="EL41" s="383"/>
      <c r="EM41" s="383"/>
      <c r="EN41" s="383"/>
      <c r="EO41" s="383"/>
      <c r="EP41" s="383"/>
      <c r="EQ41" s="383"/>
      <c r="ER41" s="383"/>
      <c r="ES41" s="383"/>
      <c r="ET41" s="383"/>
      <c r="EU41" s="383"/>
      <c r="EV41" s="383"/>
      <c r="EW41" s="383"/>
      <c r="EX41" s="383"/>
      <c r="EY41" s="383"/>
      <c r="EZ41" s="383"/>
      <c r="FA41" s="383"/>
      <c r="FB41" s="383"/>
      <c r="FC41" s="383"/>
      <c r="FD41" s="383"/>
      <c r="FE41" s="383"/>
      <c r="FF41" s="383"/>
      <c r="FG41" s="383"/>
      <c r="FH41" s="383"/>
      <c r="FI41" s="383"/>
      <c r="FJ41" s="383"/>
      <c r="FK41" s="383"/>
      <c r="FL41" s="383"/>
      <c r="FM41" s="383"/>
      <c r="FN41" s="383"/>
      <c r="FO41" s="383"/>
      <c r="FP41" s="383"/>
      <c r="FQ41" s="383"/>
      <c r="FR41" s="383"/>
      <c r="FS41" s="383"/>
      <c r="FT41" s="383"/>
      <c r="FU41" s="383"/>
      <c r="FV41" s="383"/>
      <c r="FW41" s="383"/>
      <c r="FX41" s="383"/>
      <c r="FY41" s="383"/>
      <c r="FZ41" s="383"/>
      <c r="GA41" s="383"/>
      <c r="GB41" s="383"/>
      <c r="GC41" s="383"/>
      <c r="GD41" s="383"/>
      <c r="GE41" s="383"/>
      <c r="GF41" s="383"/>
      <c r="GG41" s="383"/>
      <c r="GH41" s="383"/>
      <c r="GI41" s="383"/>
      <c r="GJ41" s="383"/>
      <c r="GK41" s="383"/>
      <c r="GL41" s="383"/>
      <c r="GM41" s="383"/>
      <c r="GN41" s="383"/>
      <c r="GO41" s="383"/>
      <c r="GP41" s="383"/>
      <c r="GQ41" s="383"/>
      <c r="GR41" s="383"/>
      <c r="GS41" s="383"/>
      <c r="GT41" s="383"/>
      <c r="GU41" s="383"/>
      <c r="GV41" s="383"/>
      <c r="GW41" s="383"/>
      <c r="GX41" s="383"/>
    </row>
    <row r="42" spans="1:206" s="360" customFormat="1" ht="15" customHeight="1" x14ac:dyDescent="0.25">
      <c r="A42" s="354"/>
      <c r="B42" s="506">
        <v>32</v>
      </c>
      <c r="C42" s="55"/>
      <c r="D42" s="55"/>
      <c r="E42" s="507" t="str">
        <f t="shared" si="0"/>
        <v/>
      </c>
      <c r="F42" s="508" t="str">
        <f t="shared" si="6"/>
        <v/>
      </c>
      <c r="H42" s="502"/>
      <c r="I42" s="502"/>
      <c r="J42" s="537"/>
      <c r="K42" s="537"/>
      <c r="L42" s="537"/>
      <c r="M42" s="537"/>
      <c r="N42" s="537"/>
      <c r="O42" s="537"/>
      <c r="P42" s="537"/>
      <c r="Q42" s="490"/>
      <c r="R42" s="495"/>
      <c r="S42" s="495"/>
      <c r="T42" s="495"/>
      <c r="U42" s="495"/>
      <c r="V42" s="354"/>
      <c r="W42" s="354"/>
      <c r="X42" s="354"/>
      <c r="Y42" s="1"/>
      <c r="Z42" s="545"/>
      <c r="AA42" s="519"/>
      <c r="AB42" s="550"/>
      <c r="AC42" s="550"/>
      <c r="AD42" s="491"/>
      <c r="AE42" s="491"/>
      <c r="AF42" s="491"/>
      <c r="AG42" s="491"/>
      <c r="AH42" s="491"/>
      <c r="AI42" s="491"/>
      <c r="AJ42" s="491"/>
      <c r="AK42" s="504"/>
      <c r="AL42" s="504"/>
      <c r="AM42" s="526" t="str">
        <f t="shared" si="10"/>
        <v/>
      </c>
      <c r="AN42" s="504"/>
      <c r="AO42" s="504"/>
      <c r="AP42" s="504"/>
      <c r="AQ42" s="360">
        <v>32</v>
      </c>
      <c r="AR42" s="505" t="str">
        <f t="shared" si="7"/>
        <v/>
      </c>
      <c r="AS42" s="505" t="str">
        <f t="shared" si="8"/>
        <v/>
      </c>
      <c r="AX42" s="497"/>
      <c r="AZ42" s="360">
        <v>32</v>
      </c>
      <c r="BA42" s="360" t="str">
        <f t="shared" si="1"/>
        <v/>
      </c>
      <c r="BB42" s="360" t="str">
        <f t="shared" si="2"/>
        <v/>
      </c>
      <c r="BC42" s="360" t="str">
        <f t="shared" si="3"/>
        <v/>
      </c>
      <c r="BD42" s="360" t="str">
        <f t="shared" si="4"/>
        <v/>
      </c>
      <c r="BE42" s="360" t="str">
        <f t="shared" si="5"/>
        <v/>
      </c>
      <c r="BH42" s="360" t="str">
        <f t="shared" si="9"/>
        <v/>
      </c>
      <c r="CM42" s="475"/>
      <c r="CN42" s="475"/>
      <c r="CO42" s="475"/>
      <c r="CP42" s="475"/>
      <c r="CQ42" s="475"/>
      <c r="CR42" s="475"/>
      <c r="CS42" s="475"/>
      <c r="CT42" s="475"/>
      <c r="CU42" s="475"/>
      <c r="CV42" s="475"/>
      <c r="CW42" s="475"/>
      <c r="CX42" s="475"/>
      <c r="CY42" s="475"/>
      <c r="CZ42" s="383"/>
      <c r="DA42" s="383"/>
      <c r="DB42" s="383"/>
      <c r="DC42" s="383"/>
      <c r="DD42" s="383"/>
      <c r="DE42" s="383"/>
      <c r="DF42" s="383"/>
      <c r="DG42" s="383"/>
      <c r="DH42" s="383"/>
      <c r="DI42" s="383"/>
      <c r="DJ42" s="383"/>
      <c r="DK42" s="383"/>
      <c r="DL42" s="383"/>
      <c r="DM42" s="383"/>
      <c r="DN42" s="383"/>
      <c r="DO42" s="383"/>
      <c r="DP42" s="383"/>
      <c r="DQ42" s="383"/>
      <c r="DR42" s="383"/>
      <c r="DS42" s="383"/>
      <c r="DT42" s="383"/>
      <c r="DU42" s="383"/>
      <c r="DV42" s="383"/>
      <c r="DW42" s="383"/>
      <c r="DX42" s="383"/>
      <c r="DY42" s="383"/>
      <c r="DZ42" s="383"/>
      <c r="EA42" s="383"/>
      <c r="EB42" s="383"/>
      <c r="EC42" s="383"/>
      <c r="ED42" s="383"/>
      <c r="EE42" s="383"/>
      <c r="EF42" s="383"/>
      <c r="EG42" s="383"/>
      <c r="EH42" s="383"/>
      <c r="EI42" s="383"/>
      <c r="EJ42" s="383"/>
      <c r="EK42" s="383"/>
      <c r="EL42" s="383"/>
      <c r="EM42" s="383"/>
      <c r="EN42" s="383"/>
      <c r="EO42" s="383"/>
      <c r="EP42" s="383"/>
      <c r="EQ42" s="383"/>
      <c r="ER42" s="383"/>
      <c r="ES42" s="383"/>
      <c r="ET42" s="383"/>
      <c r="EU42" s="383"/>
      <c r="EV42" s="383"/>
      <c r="EW42" s="383"/>
      <c r="EX42" s="383"/>
      <c r="EY42" s="383"/>
      <c r="EZ42" s="383"/>
      <c r="FA42" s="383"/>
      <c r="FB42" s="383"/>
      <c r="FC42" s="383"/>
      <c r="FD42" s="383"/>
      <c r="FE42" s="383"/>
      <c r="FF42" s="383"/>
      <c r="FG42" s="383"/>
      <c r="FH42" s="383"/>
      <c r="FI42" s="383"/>
      <c r="FJ42" s="383"/>
      <c r="FK42" s="383"/>
      <c r="FL42" s="383"/>
      <c r="FM42" s="383"/>
      <c r="FN42" s="383"/>
      <c r="FO42" s="383"/>
      <c r="FP42" s="383"/>
      <c r="FQ42" s="383"/>
      <c r="FR42" s="383"/>
      <c r="FS42" s="383"/>
      <c r="FT42" s="383"/>
      <c r="FU42" s="383"/>
      <c r="FV42" s="383"/>
      <c r="FW42" s="383"/>
      <c r="FX42" s="383"/>
      <c r="FY42" s="383"/>
      <c r="FZ42" s="383"/>
      <c r="GA42" s="383"/>
      <c r="GB42" s="383"/>
      <c r="GC42" s="383"/>
      <c r="GD42" s="383"/>
      <c r="GE42" s="383"/>
      <c r="GF42" s="383"/>
      <c r="GG42" s="383"/>
      <c r="GH42" s="383"/>
      <c r="GI42" s="383"/>
      <c r="GJ42" s="383"/>
      <c r="GK42" s="383"/>
      <c r="GL42" s="383"/>
      <c r="GM42" s="383"/>
      <c r="GN42" s="383"/>
      <c r="GO42" s="383"/>
      <c r="GP42" s="383"/>
      <c r="GQ42" s="383"/>
      <c r="GR42" s="383"/>
      <c r="GS42" s="383"/>
      <c r="GT42" s="383"/>
      <c r="GU42" s="383"/>
      <c r="GV42" s="383"/>
      <c r="GW42" s="383"/>
      <c r="GX42" s="383"/>
    </row>
    <row r="43" spans="1:206" s="360" customFormat="1" ht="15" customHeight="1" x14ac:dyDescent="0.25">
      <c r="A43" s="354"/>
      <c r="B43" s="506">
        <v>33</v>
      </c>
      <c r="C43" s="55"/>
      <c r="D43" s="55"/>
      <c r="E43" s="507" t="str">
        <f t="shared" si="0"/>
        <v/>
      </c>
      <c r="F43" s="508" t="str">
        <f t="shared" si="6"/>
        <v/>
      </c>
      <c r="H43" s="502"/>
      <c r="I43" s="502"/>
      <c r="J43" s="538"/>
      <c r="K43" s="538"/>
      <c r="L43" s="538"/>
      <c r="M43" s="538"/>
      <c r="N43" s="538"/>
      <c r="O43" s="538"/>
      <c r="P43" s="538"/>
      <c r="Q43" s="490"/>
      <c r="R43" s="495"/>
      <c r="S43" s="495"/>
      <c r="T43" s="495"/>
      <c r="U43" s="495"/>
      <c r="V43" s="354"/>
      <c r="W43" s="354"/>
      <c r="X43" s="354"/>
      <c r="Y43" s="1"/>
      <c r="Z43" s="519"/>
      <c r="AA43" s="560"/>
      <c r="AB43" s="545"/>
      <c r="AC43" s="545"/>
      <c r="AD43" s="491"/>
      <c r="AE43" s="491"/>
      <c r="AF43" s="491"/>
      <c r="AG43" s="491"/>
      <c r="AH43" s="491"/>
      <c r="AI43" s="491"/>
      <c r="AJ43" s="491"/>
      <c r="AK43" s="504"/>
      <c r="AL43" s="504"/>
      <c r="AM43" s="526" t="str">
        <f t="shared" si="10"/>
        <v/>
      </c>
      <c r="AN43" s="504"/>
      <c r="AO43" s="504"/>
      <c r="AP43" s="504"/>
      <c r="AQ43" s="360">
        <v>33</v>
      </c>
      <c r="AR43" s="505" t="str">
        <f t="shared" si="7"/>
        <v/>
      </c>
      <c r="AS43" s="505" t="str">
        <f t="shared" si="8"/>
        <v/>
      </c>
      <c r="AX43" s="497"/>
      <c r="AZ43" s="360">
        <v>33</v>
      </c>
      <c r="BA43" s="360" t="str">
        <f t="shared" si="1"/>
        <v/>
      </c>
      <c r="BB43" s="360" t="str">
        <f t="shared" si="2"/>
        <v/>
      </c>
      <c r="BC43" s="360" t="str">
        <f t="shared" si="3"/>
        <v/>
      </c>
      <c r="BD43" s="360" t="str">
        <f t="shared" si="4"/>
        <v/>
      </c>
      <c r="BE43" s="360" t="str">
        <f t="shared" si="5"/>
        <v/>
      </c>
      <c r="BH43" s="360" t="str">
        <f t="shared" si="9"/>
        <v/>
      </c>
      <c r="CM43" s="475"/>
      <c r="CN43" s="475"/>
      <c r="CO43" s="475"/>
      <c r="CP43" s="475"/>
      <c r="CQ43" s="475"/>
      <c r="CR43" s="475"/>
      <c r="CS43" s="475"/>
      <c r="CT43" s="475"/>
      <c r="CU43" s="475"/>
      <c r="CV43" s="475"/>
      <c r="CW43" s="475"/>
      <c r="CX43" s="475"/>
      <c r="CY43" s="475"/>
      <c r="CZ43" s="383"/>
      <c r="DA43" s="383"/>
      <c r="DB43" s="383"/>
      <c r="DC43" s="383"/>
      <c r="DD43" s="383"/>
      <c r="DE43" s="383"/>
      <c r="DF43" s="383"/>
      <c r="DG43" s="383"/>
      <c r="DH43" s="383"/>
      <c r="DI43" s="383"/>
      <c r="DJ43" s="383"/>
      <c r="DK43" s="383"/>
      <c r="DL43" s="383"/>
      <c r="DM43" s="383"/>
      <c r="DN43" s="383"/>
      <c r="DO43" s="383"/>
      <c r="DP43" s="383"/>
      <c r="DQ43" s="383"/>
      <c r="DR43" s="383"/>
      <c r="DS43" s="383"/>
      <c r="DT43" s="383"/>
      <c r="DU43" s="383"/>
      <c r="DV43" s="383"/>
      <c r="DW43" s="383"/>
      <c r="DX43" s="383"/>
      <c r="DY43" s="383"/>
      <c r="DZ43" s="383"/>
      <c r="EA43" s="383"/>
      <c r="EB43" s="383"/>
      <c r="EC43" s="383"/>
      <c r="ED43" s="383"/>
      <c r="EE43" s="383"/>
      <c r="EF43" s="383"/>
      <c r="EG43" s="383"/>
      <c r="EH43" s="383"/>
      <c r="EI43" s="383"/>
      <c r="EJ43" s="383"/>
      <c r="EK43" s="383"/>
      <c r="EL43" s="383"/>
      <c r="EM43" s="383"/>
      <c r="EN43" s="383"/>
      <c r="EO43" s="383"/>
      <c r="EP43" s="383"/>
      <c r="EQ43" s="383"/>
      <c r="ER43" s="383"/>
      <c r="ES43" s="383"/>
      <c r="ET43" s="383"/>
      <c r="EU43" s="383"/>
      <c r="EV43" s="383"/>
      <c r="EW43" s="383"/>
      <c r="EX43" s="383"/>
      <c r="EY43" s="383"/>
      <c r="EZ43" s="383"/>
      <c r="FA43" s="383"/>
      <c r="FB43" s="383"/>
      <c r="FC43" s="383"/>
      <c r="FD43" s="383"/>
      <c r="FE43" s="383"/>
      <c r="FF43" s="383"/>
      <c r="FG43" s="383"/>
      <c r="FH43" s="383"/>
      <c r="FI43" s="383"/>
      <c r="FJ43" s="383"/>
      <c r="FK43" s="383"/>
      <c r="FL43" s="383"/>
      <c r="FM43" s="383"/>
      <c r="FN43" s="383"/>
      <c r="FO43" s="383"/>
      <c r="FP43" s="383"/>
      <c r="FQ43" s="383"/>
      <c r="FR43" s="383"/>
      <c r="FS43" s="383"/>
      <c r="FT43" s="383"/>
      <c r="FU43" s="383"/>
      <c r="FV43" s="383"/>
      <c r="FW43" s="383"/>
      <c r="FX43" s="383"/>
      <c r="FY43" s="383"/>
      <c r="FZ43" s="383"/>
      <c r="GA43" s="383"/>
      <c r="GB43" s="383"/>
      <c r="GC43" s="383"/>
      <c r="GD43" s="383"/>
      <c r="GE43" s="383"/>
      <c r="GF43" s="383"/>
      <c r="GG43" s="383"/>
      <c r="GH43" s="383"/>
      <c r="GI43" s="383"/>
      <c r="GJ43" s="383"/>
      <c r="GK43" s="383"/>
      <c r="GL43" s="383"/>
      <c r="GM43" s="383"/>
      <c r="GN43" s="383"/>
      <c r="GO43" s="383"/>
      <c r="GP43" s="383"/>
      <c r="GQ43" s="383"/>
      <c r="GR43" s="383"/>
      <c r="GS43" s="383"/>
      <c r="GT43" s="383"/>
      <c r="GU43" s="383"/>
      <c r="GV43" s="383"/>
      <c r="GW43" s="383"/>
      <c r="GX43" s="383"/>
    </row>
    <row r="44" spans="1:206" s="360" customFormat="1" ht="15" customHeight="1" x14ac:dyDescent="0.25">
      <c r="A44" s="354"/>
      <c r="B44" s="506">
        <v>34</v>
      </c>
      <c r="C44" s="55"/>
      <c r="D44" s="55"/>
      <c r="E44" s="507" t="str">
        <f t="shared" si="0"/>
        <v/>
      </c>
      <c r="F44" s="508" t="str">
        <f t="shared" si="6"/>
        <v/>
      </c>
      <c r="H44" s="502"/>
      <c r="I44" s="502"/>
      <c r="J44" s="884" t="s">
        <v>462</v>
      </c>
      <c r="K44" s="884"/>
      <c r="L44" s="884"/>
      <c r="M44" s="884"/>
      <c r="N44" s="884"/>
      <c r="O44" s="884"/>
      <c r="P44" s="526"/>
      <c r="Q44" s="490"/>
      <c r="R44" s="495"/>
      <c r="S44" s="495"/>
      <c r="T44" s="495"/>
      <c r="U44" s="495"/>
      <c r="V44" s="354"/>
      <c r="W44" s="354"/>
      <c r="X44" s="354"/>
      <c r="Y44" s="1"/>
      <c r="Z44" s="519"/>
      <c r="AA44" s="550"/>
      <c r="AB44" s="551"/>
      <c r="AC44" s="551"/>
      <c r="AD44" s="491"/>
      <c r="AE44" s="491"/>
      <c r="AF44" s="491"/>
      <c r="AG44" s="491"/>
      <c r="AH44" s="491"/>
      <c r="AI44" s="491"/>
      <c r="AJ44" s="491"/>
      <c r="AK44" s="504"/>
      <c r="AL44" s="504"/>
      <c r="AM44" s="526" t="str">
        <f t="shared" si="10"/>
        <v/>
      </c>
      <c r="AN44" s="504"/>
      <c r="AO44" s="504"/>
      <c r="AP44" s="504"/>
      <c r="AQ44" s="360">
        <v>34</v>
      </c>
      <c r="AR44" s="505" t="str">
        <f t="shared" si="7"/>
        <v/>
      </c>
      <c r="AS44" s="505" t="str">
        <f t="shared" si="8"/>
        <v/>
      </c>
      <c r="AX44" s="497"/>
      <c r="AZ44" s="360">
        <v>34</v>
      </c>
      <c r="BA44" s="360" t="str">
        <f t="shared" si="1"/>
        <v/>
      </c>
      <c r="BB44" s="360" t="str">
        <f t="shared" si="2"/>
        <v/>
      </c>
      <c r="BC44" s="360" t="str">
        <f t="shared" si="3"/>
        <v/>
      </c>
      <c r="BD44" s="360" t="str">
        <f t="shared" si="4"/>
        <v/>
      </c>
      <c r="BE44" s="360" t="str">
        <f t="shared" si="5"/>
        <v/>
      </c>
      <c r="BH44" s="360" t="str">
        <f t="shared" si="9"/>
        <v/>
      </c>
      <c r="CM44" s="475"/>
      <c r="CN44" s="475"/>
      <c r="CO44" s="475"/>
      <c r="CP44" s="475"/>
      <c r="CQ44" s="475"/>
      <c r="CR44" s="475"/>
      <c r="CS44" s="475"/>
      <c r="CT44" s="475"/>
      <c r="CU44" s="475"/>
      <c r="CV44" s="475"/>
      <c r="CW44" s="475"/>
      <c r="CX44" s="475"/>
      <c r="CY44" s="475"/>
      <c r="CZ44" s="383"/>
      <c r="DA44" s="383"/>
      <c r="DB44" s="383"/>
      <c r="DC44" s="383"/>
      <c r="DD44" s="383"/>
      <c r="DE44" s="383"/>
      <c r="DF44" s="383"/>
      <c r="DG44" s="383"/>
      <c r="DH44" s="383"/>
      <c r="DI44" s="383"/>
      <c r="DJ44" s="383"/>
      <c r="DK44" s="383"/>
      <c r="DL44" s="383"/>
      <c r="DM44" s="383"/>
      <c r="DN44" s="383"/>
      <c r="DO44" s="383"/>
      <c r="DP44" s="383"/>
      <c r="DQ44" s="383"/>
      <c r="DR44" s="383"/>
      <c r="DS44" s="383"/>
      <c r="DT44" s="383"/>
      <c r="DU44" s="383"/>
      <c r="DV44" s="383"/>
      <c r="DW44" s="383"/>
      <c r="DX44" s="383"/>
      <c r="DY44" s="383"/>
      <c r="DZ44" s="383"/>
      <c r="EA44" s="383"/>
      <c r="EB44" s="383"/>
      <c r="EC44" s="383"/>
      <c r="ED44" s="383"/>
      <c r="EE44" s="383"/>
      <c r="EF44" s="383"/>
      <c r="EG44" s="383"/>
      <c r="EH44" s="383"/>
      <c r="EI44" s="383"/>
      <c r="EJ44" s="383"/>
      <c r="EK44" s="383"/>
      <c r="EL44" s="383"/>
      <c r="EM44" s="383"/>
      <c r="EN44" s="383"/>
      <c r="EO44" s="383"/>
      <c r="EP44" s="383"/>
      <c r="EQ44" s="383"/>
      <c r="ER44" s="383"/>
      <c r="ES44" s="383"/>
      <c r="ET44" s="383"/>
      <c r="EU44" s="383"/>
      <c r="EV44" s="383"/>
      <c r="EW44" s="383"/>
      <c r="EX44" s="383"/>
      <c r="EY44" s="383"/>
      <c r="EZ44" s="383"/>
      <c r="FA44" s="383"/>
      <c r="FB44" s="383"/>
      <c r="FC44" s="383"/>
      <c r="FD44" s="383"/>
      <c r="FE44" s="383"/>
      <c r="FF44" s="383"/>
      <c r="FG44" s="383"/>
      <c r="FH44" s="383"/>
      <c r="FI44" s="383"/>
      <c r="FJ44" s="383"/>
      <c r="FK44" s="383"/>
      <c r="FL44" s="383"/>
      <c r="FM44" s="383"/>
      <c r="FN44" s="383"/>
      <c r="FO44" s="383"/>
      <c r="FP44" s="383"/>
      <c r="FQ44" s="383"/>
      <c r="FR44" s="383"/>
      <c r="FS44" s="383"/>
      <c r="FT44" s="383"/>
      <c r="FU44" s="383"/>
      <c r="FV44" s="383"/>
      <c r="FW44" s="383"/>
      <c r="FX44" s="383"/>
      <c r="FY44" s="383"/>
      <c r="FZ44" s="383"/>
      <c r="GA44" s="383"/>
      <c r="GB44" s="383"/>
      <c r="GC44" s="383"/>
      <c r="GD44" s="383"/>
      <c r="GE44" s="383"/>
      <c r="GF44" s="383"/>
      <c r="GG44" s="383"/>
      <c r="GH44" s="383"/>
      <c r="GI44" s="383"/>
      <c r="GJ44" s="383"/>
      <c r="GK44" s="383"/>
      <c r="GL44" s="383"/>
      <c r="GM44" s="383"/>
      <c r="GN44" s="383"/>
      <c r="GO44" s="383"/>
      <c r="GP44" s="383"/>
      <c r="GQ44" s="383"/>
      <c r="GR44" s="383"/>
      <c r="GS44" s="383"/>
      <c r="GT44" s="383"/>
      <c r="GU44" s="383"/>
      <c r="GV44" s="383"/>
      <c r="GW44" s="383"/>
      <c r="GX44" s="383"/>
    </row>
    <row r="45" spans="1:206" s="360" customFormat="1" ht="15" customHeight="1" x14ac:dyDescent="0.25">
      <c r="A45" s="354"/>
      <c r="B45" s="506">
        <v>35</v>
      </c>
      <c r="C45" s="55"/>
      <c r="D45" s="55"/>
      <c r="E45" s="507" t="str">
        <f t="shared" si="0"/>
        <v/>
      </c>
      <c r="F45" s="508" t="str">
        <f t="shared" si="6"/>
        <v/>
      </c>
      <c r="H45" s="502"/>
      <c r="I45" s="502"/>
      <c r="J45" s="885"/>
      <c r="K45" s="885"/>
      <c r="L45" s="885"/>
      <c r="M45" s="885"/>
      <c r="N45" s="885"/>
      <c r="O45" s="885"/>
      <c r="P45" s="540"/>
      <c r="Q45" s="490"/>
      <c r="R45" s="495"/>
      <c r="S45" s="495"/>
      <c r="T45" s="495"/>
      <c r="U45" s="495"/>
      <c r="V45" s="354"/>
      <c r="W45" s="354"/>
      <c r="X45" s="354"/>
      <c r="Y45" s="1"/>
      <c r="Z45" s="519"/>
      <c r="AA45" s="545"/>
      <c r="AB45" s="551"/>
      <c r="AC45" s="551"/>
      <c r="AD45" s="491"/>
      <c r="AE45" s="491"/>
      <c r="AF45" s="491"/>
      <c r="AG45" s="491"/>
      <c r="AH45" s="491"/>
      <c r="AI45" s="491"/>
      <c r="AJ45" s="491"/>
      <c r="AK45" s="504"/>
      <c r="AL45" s="504"/>
      <c r="AM45" s="526" t="str">
        <f t="shared" si="10"/>
        <v/>
      </c>
      <c r="AN45" s="504"/>
      <c r="AO45" s="504"/>
      <c r="AP45" s="504"/>
      <c r="AQ45" s="360">
        <v>35</v>
      </c>
      <c r="AR45" s="505" t="str">
        <f t="shared" si="7"/>
        <v/>
      </c>
      <c r="AS45" s="505" t="str">
        <f t="shared" si="8"/>
        <v/>
      </c>
      <c r="AX45" s="497"/>
      <c r="AZ45" s="360">
        <v>35</v>
      </c>
      <c r="BA45" s="360" t="str">
        <f t="shared" si="1"/>
        <v/>
      </c>
      <c r="BB45" s="360" t="str">
        <f t="shared" si="2"/>
        <v/>
      </c>
      <c r="BC45" s="360" t="str">
        <f t="shared" si="3"/>
        <v/>
      </c>
      <c r="BD45" s="360" t="str">
        <f t="shared" si="4"/>
        <v/>
      </c>
      <c r="BE45" s="360" t="str">
        <f t="shared" si="5"/>
        <v/>
      </c>
      <c r="BH45" s="360" t="str">
        <f t="shared" si="9"/>
        <v/>
      </c>
      <c r="CM45" s="475"/>
      <c r="CN45" s="475"/>
      <c r="CO45" s="475"/>
      <c r="CP45" s="475"/>
      <c r="CQ45" s="475"/>
      <c r="CR45" s="475"/>
      <c r="CS45" s="475"/>
      <c r="CT45" s="475"/>
      <c r="CU45" s="475"/>
      <c r="CV45" s="475"/>
      <c r="CW45" s="475"/>
      <c r="CX45" s="475"/>
      <c r="CY45" s="475"/>
      <c r="CZ45" s="383"/>
      <c r="DA45" s="383"/>
      <c r="DB45" s="383"/>
      <c r="DC45" s="383"/>
      <c r="DD45" s="383"/>
      <c r="DE45" s="383"/>
      <c r="DF45" s="383"/>
      <c r="DG45" s="383"/>
      <c r="DH45" s="383"/>
      <c r="DI45" s="383"/>
      <c r="DJ45" s="383"/>
      <c r="DK45" s="383"/>
      <c r="DL45" s="383"/>
      <c r="DM45" s="383"/>
      <c r="DN45" s="383"/>
      <c r="DO45" s="383"/>
      <c r="DP45" s="383"/>
      <c r="DQ45" s="383"/>
      <c r="DR45" s="383"/>
      <c r="DS45" s="383"/>
      <c r="DT45" s="383"/>
      <c r="DU45" s="383"/>
      <c r="DV45" s="383"/>
      <c r="DW45" s="383"/>
      <c r="DX45" s="383"/>
      <c r="DY45" s="383"/>
      <c r="DZ45" s="383"/>
      <c r="EA45" s="383"/>
      <c r="EB45" s="383"/>
      <c r="EC45" s="383"/>
      <c r="ED45" s="383"/>
      <c r="EE45" s="383"/>
      <c r="EF45" s="383"/>
      <c r="EG45" s="383"/>
      <c r="EH45" s="383"/>
      <c r="EI45" s="383"/>
      <c r="EJ45" s="383"/>
      <c r="EK45" s="383"/>
      <c r="EL45" s="383"/>
      <c r="EM45" s="383"/>
      <c r="EN45" s="383"/>
      <c r="EO45" s="383"/>
      <c r="EP45" s="383"/>
      <c r="EQ45" s="383"/>
      <c r="ER45" s="383"/>
      <c r="ES45" s="383"/>
      <c r="ET45" s="383"/>
      <c r="EU45" s="383"/>
      <c r="EV45" s="383"/>
      <c r="EW45" s="383"/>
      <c r="EX45" s="383"/>
      <c r="EY45" s="383"/>
      <c r="EZ45" s="383"/>
      <c r="FA45" s="383"/>
      <c r="FB45" s="383"/>
      <c r="FC45" s="383"/>
      <c r="FD45" s="383"/>
      <c r="FE45" s="383"/>
      <c r="FF45" s="383"/>
      <c r="FG45" s="383"/>
      <c r="FH45" s="383"/>
      <c r="FI45" s="383"/>
      <c r="FJ45" s="383"/>
      <c r="FK45" s="383"/>
      <c r="FL45" s="383"/>
      <c r="FM45" s="383"/>
      <c r="FN45" s="383"/>
      <c r="FO45" s="383"/>
      <c r="FP45" s="383"/>
      <c r="FQ45" s="383"/>
      <c r="FR45" s="383"/>
      <c r="FS45" s="383"/>
      <c r="FT45" s="383"/>
      <c r="FU45" s="383"/>
      <c r="FV45" s="383"/>
      <c r="FW45" s="383"/>
      <c r="FX45" s="383"/>
      <c r="FY45" s="383"/>
      <c r="FZ45" s="383"/>
      <c r="GA45" s="383"/>
      <c r="GB45" s="383"/>
      <c r="GC45" s="383"/>
      <c r="GD45" s="383"/>
      <c r="GE45" s="383"/>
      <c r="GF45" s="383"/>
      <c r="GG45" s="383"/>
      <c r="GH45" s="383"/>
      <c r="GI45" s="383"/>
      <c r="GJ45" s="383"/>
      <c r="GK45" s="383"/>
      <c r="GL45" s="383"/>
      <c r="GM45" s="383"/>
      <c r="GN45" s="383"/>
      <c r="GO45" s="383"/>
      <c r="GP45" s="383"/>
      <c r="GQ45" s="383"/>
      <c r="GR45" s="383"/>
      <c r="GS45" s="383"/>
      <c r="GT45" s="383"/>
      <c r="GU45" s="383"/>
      <c r="GV45" s="383"/>
      <c r="GW45" s="383"/>
      <c r="GX45" s="383"/>
    </row>
    <row r="46" spans="1:206" s="360" customFormat="1" ht="15" customHeight="1" x14ac:dyDescent="0.25">
      <c r="A46" s="354"/>
      <c r="B46" s="506">
        <v>36</v>
      </c>
      <c r="C46" s="55"/>
      <c r="D46" s="55"/>
      <c r="E46" s="507" t="str">
        <f t="shared" si="0"/>
        <v/>
      </c>
      <c r="F46" s="508" t="str">
        <f t="shared" si="6"/>
        <v/>
      </c>
      <c r="H46" s="502"/>
      <c r="I46" s="502"/>
      <c r="J46" s="516" t="s">
        <v>420</v>
      </c>
      <c r="K46" s="514" t="s">
        <v>152</v>
      </c>
      <c r="L46" s="514" t="s">
        <v>153</v>
      </c>
      <c r="M46" s="514" t="s">
        <v>421</v>
      </c>
      <c r="N46" s="514" t="s">
        <v>151</v>
      </c>
      <c r="O46" s="541" t="s">
        <v>328</v>
      </c>
      <c r="P46" s="536" t="s">
        <v>422</v>
      </c>
      <c r="Q46" s="490"/>
      <c r="R46" s="495"/>
      <c r="S46" s="495"/>
      <c r="T46" s="495"/>
      <c r="U46" s="495"/>
      <c r="V46" s="354"/>
      <c r="W46" s="354"/>
      <c r="X46" s="354"/>
      <c r="Y46" s="1"/>
      <c r="Z46" s="519"/>
      <c r="AA46" s="551"/>
      <c r="AB46" s="519"/>
      <c r="AC46" s="519"/>
      <c r="AD46" s="491"/>
      <c r="AE46" s="491"/>
      <c r="AF46" s="491"/>
      <c r="AG46" s="491"/>
      <c r="AH46" s="491"/>
      <c r="AI46" s="491"/>
      <c r="AJ46" s="491"/>
      <c r="AK46" s="504"/>
      <c r="AL46" s="504"/>
      <c r="AM46" s="526" t="str">
        <f t="shared" si="10"/>
        <v/>
      </c>
      <c r="AN46" s="504"/>
      <c r="AO46" s="504"/>
      <c r="AP46" s="504"/>
      <c r="AQ46" s="360">
        <v>36</v>
      </c>
      <c r="AR46" s="505" t="str">
        <f t="shared" si="7"/>
        <v/>
      </c>
      <c r="AS46" s="505" t="str">
        <f t="shared" si="8"/>
        <v/>
      </c>
      <c r="AX46" s="497"/>
      <c r="AZ46" s="360">
        <v>36</v>
      </c>
      <c r="BA46" s="360" t="str">
        <f t="shared" si="1"/>
        <v/>
      </c>
      <c r="BB46" s="360" t="str">
        <f t="shared" si="2"/>
        <v/>
      </c>
      <c r="BC46" s="360" t="str">
        <f t="shared" si="3"/>
        <v/>
      </c>
      <c r="BD46" s="360" t="str">
        <f t="shared" si="4"/>
        <v/>
      </c>
      <c r="BE46" s="360" t="str">
        <f t="shared" si="5"/>
        <v/>
      </c>
      <c r="BH46" s="360" t="str">
        <f t="shared" si="9"/>
        <v/>
      </c>
      <c r="CM46" s="475"/>
      <c r="CN46" s="475"/>
      <c r="CO46" s="475"/>
      <c r="CP46" s="475"/>
      <c r="CQ46" s="475"/>
      <c r="CR46" s="475"/>
      <c r="CS46" s="475"/>
      <c r="CT46" s="475"/>
      <c r="CU46" s="475"/>
      <c r="CV46" s="475"/>
      <c r="CW46" s="475"/>
      <c r="CX46" s="475"/>
      <c r="CY46" s="475"/>
      <c r="CZ46" s="383"/>
      <c r="DA46" s="383"/>
      <c r="DB46" s="383"/>
      <c r="DC46" s="383"/>
      <c r="DD46" s="383"/>
      <c r="DE46" s="383"/>
      <c r="DF46" s="383"/>
      <c r="DG46" s="383"/>
      <c r="DH46" s="383"/>
      <c r="DI46" s="383"/>
      <c r="DJ46" s="383"/>
      <c r="DK46" s="383"/>
      <c r="DL46" s="383"/>
      <c r="DM46" s="383"/>
      <c r="DN46" s="383"/>
      <c r="DO46" s="383"/>
      <c r="DP46" s="383"/>
      <c r="DQ46" s="383"/>
      <c r="DR46" s="383"/>
      <c r="DS46" s="383"/>
      <c r="DT46" s="383"/>
      <c r="DU46" s="383"/>
      <c r="DV46" s="383"/>
      <c r="DW46" s="383"/>
      <c r="DX46" s="383"/>
      <c r="DY46" s="383"/>
      <c r="DZ46" s="383"/>
      <c r="EA46" s="383"/>
      <c r="EB46" s="383"/>
      <c r="EC46" s="383"/>
      <c r="ED46" s="383"/>
      <c r="EE46" s="383"/>
      <c r="EF46" s="383"/>
      <c r="EG46" s="383"/>
      <c r="EH46" s="383"/>
      <c r="EI46" s="383"/>
      <c r="EJ46" s="383"/>
      <c r="EK46" s="383"/>
      <c r="EL46" s="383"/>
      <c r="EM46" s="383"/>
      <c r="EN46" s="383"/>
      <c r="EO46" s="383"/>
      <c r="EP46" s="383"/>
      <c r="EQ46" s="383"/>
      <c r="ER46" s="383"/>
      <c r="ES46" s="383"/>
      <c r="ET46" s="383"/>
      <c r="EU46" s="383"/>
      <c r="EV46" s="383"/>
      <c r="EW46" s="383"/>
      <c r="EX46" s="383"/>
      <c r="EY46" s="383"/>
      <c r="EZ46" s="383"/>
      <c r="FA46" s="383"/>
      <c r="FB46" s="383"/>
      <c r="FC46" s="383"/>
      <c r="FD46" s="383"/>
      <c r="FE46" s="383"/>
      <c r="FF46" s="383"/>
      <c r="FG46" s="383"/>
      <c r="FH46" s="383"/>
      <c r="FI46" s="383"/>
      <c r="FJ46" s="383"/>
      <c r="FK46" s="383"/>
      <c r="FL46" s="383"/>
      <c r="FM46" s="383"/>
      <c r="FN46" s="383"/>
      <c r="FO46" s="383"/>
      <c r="FP46" s="383"/>
      <c r="FQ46" s="383"/>
      <c r="FR46" s="383"/>
      <c r="FS46" s="383"/>
      <c r="FT46" s="383"/>
      <c r="FU46" s="383"/>
      <c r="FV46" s="383"/>
      <c r="FW46" s="383"/>
      <c r="FX46" s="383"/>
      <c r="FY46" s="383"/>
      <c r="FZ46" s="383"/>
      <c r="GA46" s="383"/>
      <c r="GB46" s="383"/>
      <c r="GC46" s="383"/>
      <c r="GD46" s="383"/>
      <c r="GE46" s="383"/>
      <c r="GF46" s="383"/>
      <c r="GG46" s="383"/>
      <c r="GH46" s="383"/>
      <c r="GI46" s="383"/>
      <c r="GJ46" s="383"/>
      <c r="GK46" s="383"/>
      <c r="GL46" s="383"/>
      <c r="GM46" s="383"/>
      <c r="GN46" s="383"/>
      <c r="GO46" s="383"/>
      <c r="GP46" s="383"/>
      <c r="GQ46" s="383"/>
      <c r="GR46" s="383"/>
      <c r="GS46" s="383"/>
      <c r="GT46" s="383"/>
      <c r="GU46" s="383"/>
      <c r="GV46" s="383"/>
      <c r="GW46" s="383"/>
      <c r="GX46" s="383"/>
    </row>
    <row r="47" spans="1:206" s="360" customFormat="1" ht="15" customHeight="1" x14ac:dyDescent="0.25">
      <c r="A47" s="354"/>
      <c r="B47" s="506">
        <v>37</v>
      </c>
      <c r="C47" s="55"/>
      <c r="D47" s="55"/>
      <c r="E47" s="507" t="str">
        <f t="shared" si="0"/>
        <v/>
      </c>
      <c r="F47" s="508" t="str">
        <f t="shared" si="6"/>
        <v/>
      </c>
      <c r="H47" s="502"/>
      <c r="I47" s="502"/>
      <c r="J47" s="881" t="s">
        <v>424</v>
      </c>
      <c r="K47" s="877" t="e">
        <f>IF(GX56&lt;3="","",VAR(E11:E510)*(COUNT(E11:E510)-1))</f>
        <v>#DIV/0!</v>
      </c>
      <c r="L47" s="883">
        <v>1</v>
      </c>
      <c r="M47" s="877" t="e">
        <f>IF(GX56&lt;3="","",K47/L47)</f>
        <v>#DIV/0!</v>
      </c>
      <c r="N47" s="878" t="e">
        <f>IF(GX56&lt;3="","",IF(K49=0,"",M47/M49))</f>
        <v>#DIV/0!</v>
      </c>
      <c r="O47" s="878" t="e">
        <f>IF(GX56&lt;3="","",IF(K49=0,"",CONCATENATE(ROUND(BR1,3),BS1)))</f>
        <v>#DIV/0!</v>
      </c>
      <c r="P47" s="354"/>
      <c r="Q47" s="490"/>
      <c r="R47" s="495"/>
      <c r="S47" s="495"/>
      <c r="T47" s="495"/>
      <c r="U47" s="495"/>
      <c r="V47" s="354"/>
      <c r="W47" s="354"/>
      <c r="X47" s="354"/>
      <c r="Y47" s="1"/>
      <c r="Z47" s="560"/>
      <c r="AA47" s="551"/>
      <c r="AB47" s="560"/>
      <c r="AC47" s="519"/>
      <c r="AD47" s="491"/>
      <c r="AE47" s="491"/>
      <c r="AF47" s="491"/>
      <c r="AG47" s="491"/>
      <c r="AH47" s="491"/>
      <c r="AI47" s="491"/>
      <c r="AJ47" s="491"/>
      <c r="AK47" s="504"/>
      <c r="AL47" s="504"/>
      <c r="AM47" s="526" t="str">
        <f t="shared" si="10"/>
        <v/>
      </c>
      <c r="AN47" s="504"/>
      <c r="AO47" s="504"/>
      <c r="AP47" s="504"/>
      <c r="AQ47" s="360">
        <v>37</v>
      </c>
      <c r="AR47" s="505" t="str">
        <f t="shared" si="7"/>
        <v/>
      </c>
      <c r="AS47" s="505" t="str">
        <f t="shared" si="8"/>
        <v/>
      </c>
      <c r="AX47" s="497"/>
      <c r="AZ47" s="360">
        <v>37</v>
      </c>
      <c r="BA47" s="360" t="str">
        <f t="shared" si="1"/>
        <v/>
      </c>
      <c r="BB47" s="360" t="str">
        <f t="shared" si="2"/>
        <v/>
      </c>
      <c r="BC47" s="360" t="str">
        <f t="shared" si="3"/>
        <v/>
      </c>
      <c r="BD47" s="360" t="str">
        <f t="shared" si="4"/>
        <v/>
      </c>
      <c r="BE47" s="360" t="str">
        <f t="shared" si="5"/>
        <v/>
      </c>
      <c r="BH47" s="360" t="str">
        <f t="shared" si="9"/>
        <v/>
      </c>
      <c r="CM47" s="475"/>
      <c r="CN47" s="475"/>
      <c r="CO47" s="475"/>
      <c r="CP47" s="475"/>
      <c r="CQ47" s="475"/>
      <c r="CR47" s="475"/>
      <c r="CS47" s="475"/>
      <c r="CT47" s="475"/>
      <c r="CU47" s="475"/>
      <c r="CV47" s="475"/>
      <c r="CW47" s="475"/>
      <c r="CX47" s="475"/>
      <c r="CY47" s="475"/>
      <c r="CZ47" s="383"/>
      <c r="DA47" s="383"/>
      <c r="DB47" s="383"/>
      <c r="DC47" s="383"/>
      <c r="DD47" s="383"/>
      <c r="DE47" s="383"/>
      <c r="DF47" s="383"/>
      <c r="DG47" s="383"/>
      <c r="DH47" s="383"/>
      <c r="DI47" s="383"/>
      <c r="DJ47" s="383"/>
      <c r="DK47" s="383"/>
      <c r="DL47" s="383"/>
      <c r="DM47" s="383"/>
      <c r="DN47" s="383"/>
      <c r="DO47" s="383"/>
      <c r="DP47" s="383"/>
      <c r="DQ47" s="383"/>
      <c r="DR47" s="383"/>
      <c r="DS47" s="383"/>
      <c r="DT47" s="383"/>
      <c r="DU47" s="383"/>
      <c r="DV47" s="383"/>
      <c r="DW47" s="383"/>
      <c r="DX47" s="383"/>
      <c r="DY47" s="383"/>
      <c r="DZ47" s="383"/>
      <c r="EA47" s="383"/>
      <c r="EB47" s="383"/>
      <c r="EC47" s="383"/>
      <c r="ED47" s="383"/>
      <c r="EE47" s="383"/>
      <c r="EF47" s="383"/>
      <c r="EG47" s="383"/>
      <c r="EH47" s="383"/>
      <c r="EI47" s="383"/>
      <c r="EJ47" s="383"/>
      <c r="EK47" s="383"/>
      <c r="EL47" s="383"/>
      <c r="EM47" s="383"/>
      <c r="EN47" s="383"/>
      <c r="EO47" s="383"/>
      <c r="EP47" s="383"/>
      <c r="EQ47" s="383"/>
      <c r="ER47" s="383"/>
      <c r="ES47" s="383"/>
      <c r="ET47" s="383"/>
      <c r="EU47" s="383"/>
      <c r="EV47" s="383"/>
      <c r="EW47" s="383"/>
      <c r="EX47" s="383"/>
      <c r="EY47" s="383"/>
      <c r="EZ47" s="383"/>
      <c r="FA47" s="383"/>
      <c r="FB47" s="383"/>
      <c r="FC47" s="383"/>
      <c r="FD47" s="383"/>
      <c r="FE47" s="383"/>
      <c r="FF47" s="383"/>
      <c r="FG47" s="383"/>
      <c r="FH47" s="383"/>
      <c r="FI47" s="383"/>
      <c r="FJ47" s="383"/>
      <c r="FK47" s="383"/>
      <c r="FL47" s="383"/>
      <c r="FM47" s="383"/>
      <c r="FN47" s="383"/>
      <c r="FO47" s="383"/>
      <c r="FP47" s="383"/>
      <c r="FQ47" s="383"/>
      <c r="FR47" s="383"/>
      <c r="FS47" s="383"/>
      <c r="FT47" s="383"/>
      <c r="FU47" s="383"/>
      <c r="FV47" s="383"/>
      <c r="FW47" s="383"/>
      <c r="FX47" s="383"/>
      <c r="FY47" s="383"/>
      <c r="FZ47" s="383"/>
      <c r="GA47" s="383"/>
      <c r="GB47" s="383"/>
      <c r="GC47" s="383"/>
      <c r="GD47" s="383"/>
      <c r="GE47" s="383"/>
      <c r="GF47" s="383"/>
      <c r="GG47" s="383"/>
      <c r="GH47" s="383"/>
      <c r="GI47" s="383"/>
      <c r="GJ47" s="383"/>
      <c r="GK47" s="383"/>
      <c r="GL47" s="383"/>
      <c r="GM47" s="383"/>
      <c r="GN47" s="383"/>
      <c r="GO47" s="383"/>
      <c r="GP47" s="383"/>
      <c r="GQ47" s="383"/>
      <c r="GR47" s="383"/>
      <c r="GS47" s="383"/>
      <c r="GT47" s="383"/>
      <c r="GU47" s="383"/>
      <c r="GV47" s="383"/>
      <c r="GW47" s="383"/>
      <c r="GX47" s="383"/>
    </row>
    <row r="48" spans="1:206" s="360" customFormat="1" ht="15" customHeight="1" x14ac:dyDescent="0.25">
      <c r="A48" s="354"/>
      <c r="B48" s="506">
        <v>38</v>
      </c>
      <c r="C48" s="55"/>
      <c r="D48" s="55"/>
      <c r="E48" s="507" t="str">
        <f t="shared" si="0"/>
        <v/>
      </c>
      <c r="F48" s="508" t="str">
        <f t="shared" si="6"/>
        <v/>
      </c>
      <c r="H48" s="502"/>
      <c r="I48" s="502"/>
      <c r="J48" s="882"/>
      <c r="K48" s="877"/>
      <c r="L48" s="883"/>
      <c r="M48" s="877"/>
      <c r="N48" s="879"/>
      <c r="O48" s="879"/>
      <c r="P48" s="540"/>
      <c r="Q48" s="490"/>
      <c r="R48" s="495"/>
      <c r="S48" s="495"/>
      <c r="T48" s="495"/>
      <c r="U48" s="495"/>
      <c r="V48" s="354"/>
      <c r="W48" s="354"/>
      <c r="X48" s="354"/>
      <c r="Y48" s="1"/>
      <c r="Z48" s="550"/>
      <c r="AA48" s="519"/>
      <c r="AB48" s="551"/>
      <c r="AC48" s="551"/>
      <c r="AD48" s="491"/>
      <c r="AE48" s="491"/>
      <c r="AF48" s="491"/>
      <c r="AG48" s="491"/>
      <c r="AH48" s="491"/>
      <c r="AI48" s="491"/>
      <c r="AJ48" s="491"/>
      <c r="AK48" s="504"/>
      <c r="AL48" s="504"/>
      <c r="AM48" s="526" t="str">
        <f t="shared" si="10"/>
        <v/>
      </c>
      <c r="AN48" s="504"/>
      <c r="AO48" s="504"/>
      <c r="AP48" s="504"/>
      <c r="AQ48" s="360">
        <v>38</v>
      </c>
      <c r="AR48" s="505" t="str">
        <f t="shared" si="7"/>
        <v/>
      </c>
      <c r="AS48" s="505" t="str">
        <f t="shared" si="8"/>
        <v/>
      </c>
      <c r="AX48" s="497"/>
      <c r="AZ48" s="360">
        <v>38</v>
      </c>
      <c r="BA48" s="360" t="str">
        <f t="shared" si="1"/>
        <v/>
      </c>
      <c r="BB48" s="360" t="str">
        <f t="shared" si="2"/>
        <v/>
      </c>
      <c r="BC48" s="360" t="str">
        <f t="shared" si="3"/>
        <v/>
      </c>
      <c r="BD48" s="360" t="str">
        <f t="shared" si="4"/>
        <v/>
      </c>
      <c r="BE48" s="360" t="str">
        <f t="shared" si="5"/>
        <v/>
      </c>
      <c r="BH48" s="360" t="str">
        <f t="shared" si="9"/>
        <v/>
      </c>
      <c r="CM48" s="475"/>
      <c r="CN48" s="475"/>
      <c r="CO48" s="475"/>
      <c r="CP48" s="475"/>
      <c r="CQ48" s="475"/>
      <c r="CR48" s="475"/>
      <c r="CS48" s="475"/>
      <c r="CT48" s="475"/>
      <c r="CU48" s="475"/>
      <c r="CV48" s="475"/>
      <c r="CW48" s="475"/>
      <c r="CX48" s="475"/>
      <c r="CY48" s="475"/>
      <c r="CZ48" s="383"/>
      <c r="DA48" s="383"/>
      <c r="DB48" s="383"/>
      <c r="DC48" s="383"/>
      <c r="DD48" s="383"/>
      <c r="DE48" s="383"/>
      <c r="DF48" s="383"/>
      <c r="DG48" s="383"/>
      <c r="DH48" s="383"/>
      <c r="DI48" s="383"/>
      <c r="DJ48" s="383"/>
      <c r="DK48" s="383"/>
      <c r="DL48" s="383"/>
      <c r="DM48" s="383"/>
      <c r="DN48" s="383"/>
      <c r="DO48" s="383"/>
      <c r="DP48" s="383"/>
      <c r="DQ48" s="383"/>
      <c r="DR48" s="383"/>
      <c r="DS48" s="383"/>
      <c r="DT48" s="383"/>
      <c r="DU48" s="383"/>
      <c r="DV48" s="383"/>
      <c r="DW48" s="383"/>
      <c r="DX48" s="383"/>
      <c r="DY48" s="383"/>
      <c r="DZ48" s="383"/>
      <c r="EA48" s="383"/>
      <c r="EB48" s="383"/>
      <c r="EC48" s="383"/>
      <c r="ED48" s="383"/>
      <c r="EE48" s="383"/>
      <c r="EF48" s="383"/>
      <c r="EG48" s="383"/>
      <c r="EH48" s="383"/>
      <c r="EI48" s="383"/>
      <c r="EJ48" s="383"/>
      <c r="EK48" s="383"/>
      <c r="EL48" s="383"/>
      <c r="EM48" s="383"/>
      <c r="EN48" s="383"/>
      <c r="EO48" s="383"/>
      <c r="EP48" s="383"/>
      <c r="EQ48" s="383"/>
      <c r="ER48" s="383"/>
      <c r="ES48" s="383"/>
      <c r="ET48" s="383"/>
      <c r="EU48" s="383"/>
      <c r="EV48" s="383"/>
      <c r="EW48" s="383"/>
      <c r="EX48" s="383"/>
      <c r="EY48" s="383"/>
      <c r="EZ48" s="383"/>
      <c r="FA48" s="383"/>
      <c r="FB48" s="383"/>
      <c r="FC48" s="383"/>
      <c r="FD48" s="383"/>
      <c r="FE48" s="383"/>
      <c r="FF48" s="383"/>
      <c r="FG48" s="383"/>
      <c r="FH48" s="383"/>
      <c r="FI48" s="383"/>
      <c r="FJ48" s="383"/>
      <c r="FK48" s="383"/>
      <c r="FL48" s="383"/>
      <c r="FM48" s="383"/>
      <c r="FN48" s="383"/>
      <c r="FO48" s="383"/>
      <c r="FP48" s="383"/>
      <c r="FQ48" s="383"/>
      <c r="FR48" s="383"/>
      <c r="FS48" s="383"/>
      <c r="FT48" s="383"/>
      <c r="FU48" s="383"/>
      <c r="FV48" s="383"/>
      <c r="FW48" s="383"/>
      <c r="FX48" s="383"/>
      <c r="FY48" s="383"/>
      <c r="FZ48" s="383"/>
      <c r="GA48" s="383"/>
      <c r="GB48" s="383"/>
      <c r="GC48" s="383"/>
      <c r="GD48" s="383"/>
      <c r="GE48" s="383"/>
      <c r="GF48" s="383"/>
      <c r="GG48" s="383"/>
      <c r="GH48" s="383"/>
      <c r="GI48" s="383"/>
      <c r="GJ48" s="383"/>
      <c r="GK48" s="383"/>
      <c r="GL48" s="383"/>
      <c r="GM48" s="383"/>
      <c r="GN48" s="383"/>
      <c r="GO48" s="383"/>
      <c r="GP48" s="383"/>
      <c r="GQ48" s="383"/>
      <c r="GR48" s="383"/>
      <c r="GS48" s="383"/>
      <c r="GT48" s="383"/>
      <c r="GU48" s="383"/>
      <c r="GV48" s="383"/>
      <c r="GW48" s="383"/>
      <c r="GX48" s="383"/>
    </row>
    <row r="49" spans="1:206" s="360" customFormat="1" ht="15" customHeight="1" x14ac:dyDescent="0.25">
      <c r="A49" s="354"/>
      <c r="B49" s="506">
        <v>39</v>
      </c>
      <c r="C49" s="55"/>
      <c r="D49" s="55"/>
      <c r="E49" s="507" t="str">
        <f t="shared" si="0"/>
        <v/>
      </c>
      <c r="F49" s="508" t="str">
        <f t="shared" si="6"/>
        <v/>
      </c>
      <c r="H49" s="502"/>
      <c r="I49" s="502"/>
      <c r="J49" s="881" t="s">
        <v>425</v>
      </c>
      <c r="K49" s="877" t="e">
        <f>IF(GX56&lt;3="","",VAR(F11:F510)*(COUNT(F11:F510)-1))</f>
        <v>#DIV/0!</v>
      </c>
      <c r="L49" s="883">
        <f>IF(GX56&lt;3="","",COUNT(AR11:AR510)-2)</f>
        <v>-2</v>
      </c>
      <c r="M49" s="877" t="e">
        <f>IF(GX56&lt;3="","",K49/L49)</f>
        <v>#DIV/0!</v>
      </c>
      <c r="N49" s="879"/>
      <c r="O49" s="879"/>
      <c r="P49" s="540"/>
      <c r="Q49" s="490"/>
      <c r="R49" s="495"/>
      <c r="S49" s="495"/>
      <c r="T49" s="495"/>
      <c r="U49" s="495"/>
      <c r="V49" s="354"/>
      <c r="W49" s="354"/>
      <c r="X49" s="354"/>
      <c r="Y49" s="1"/>
      <c r="Z49" s="545"/>
      <c r="AA49" s="560"/>
      <c r="AB49" s="551"/>
      <c r="AC49" s="551"/>
      <c r="AD49" s="491"/>
      <c r="AE49" s="491"/>
      <c r="AF49" s="491"/>
      <c r="AG49" s="491"/>
      <c r="AH49" s="491"/>
      <c r="AI49" s="491"/>
      <c r="AJ49" s="491"/>
      <c r="AK49" s="504"/>
      <c r="AL49" s="504"/>
      <c r="AM49" s="526" t="str">
        <f t="shared" si="10"/>
        <v/>
      </c>
      <c r="AN49" s="504"/>
      <c r="AO49" s="504"/>
      <c r="AP49" s="504"/>
      <c r="AQ49" s="360">
        <v>39</v>
      </c>
      <c r="AR49" s="505" t="str">
        <f t="shared" si="7"/>
        <v/>
      </c>
      <c r="AS49" s="505" t="str">
        <f t="shared" si="8"/>
        <v/>
      </c>
      <c r="AX49" s="497"/>
      <c r="AZ49" s="360">
        <v>39</v>
      </c>
      <c r="BA49" s="360" t="str">
        <f t="shared" si="1"/>
        <v/>
      </c>
      <c r="BB49" s="360" t="str">
        <f t="shared" si="2"/>
        <v/>
      </c>
      <c r="BC49" s="360" t="str">
        <f t="shared" si="3"/>
        <v/>
      </c>
      <c r="BD49" s="360" t="str">
        <f t="shared" si="4"/>
        <v/>
      </c>
      <c r="BE49" s="360" t="str">
        <f t="shared" si="5"/>
        <v/>
      </c>
      <c r="BH49" s="360" t="str">
        <f t="shared" si="9"/>
        <v/>
      </c>
      <c r="CM49" s="475"/>
      <c r="CN49" s="475"/>
      <c r="CO49" s="475"/>
      <c r="CP49" s="475"/>
      <c r="CQ49" s="475"/>
      <c r="CR49" s="475"/>
      <c r="CS49" s="475"/>
      <c r="CT49" s="475"/>
      <c r="CU49" s="475"/>
      <c r="CV49" s="475"/>
      <c r="CW49" s="475"/>
      <c r="CX49" s="475"/>
      <c r="CY49" s="475"/>
      <c r="CZ49" s="383"/>
      <c r="DA49" s="383"/>
      <c r="DB49" s="383"/>
      <c r="DC49" s="383"/>
      <c r="DD49" s="383"/>
      <c r="DE49" s="383"/>
      <c r="DF49" s="383"/>
      <c r="DG49" s="383"/>
      <c r="DH49" s="383"/>
      <c r="DI49" s="383"/>
      <c r="DJ49" s="383"/>
      <c r="DK49" s="383"/>
      <c r="DL49" s="383"/>
      <c r="DM49" s="383"/>
      <c r="DN49" s="383"/>
      <c r="DO49" s="383"/>
      <c r="DP49" s="383"/>
      <c r="DQ49" s="383"/>
      <c r="DR49" s="383"/>
      <c r="DS49" s="383"/>
      <c r="DT49" s="383"/>
      <c r="DU49" s="383"/>
      <c r="DV49" s="383"/>
      <c r="DW49" s="383"/>
      <c r="DX49" s="383"/>
      <c r="DY49" s="383"/>
      <c r="DZ49" s="383"/>
      <c r="EA49" s="383"/>
      <c r="EB49" s="383"/>
      <c r="EC49" s="383"/>
      <c r="ED49" s="383"/>
      <c r="EE49" s="383"/>
      <c r="EF49" s="383"/>
      <c r="EG49" s="383"/>
      <c r="EH49" s="383"/>
      <c r="EI49" s="383"/>
      <c r="EJ49" s="383"/>
      <c r="EK49" s="383"/>
      <c r="EL49" s="383"/>
      <c r="EM49" s="383"/>
      <c r="EN49" s="383"/>
      <c r="EO49" s="383"/>
      <c r="EP49" s="383"/>
      <c r="EQ49" s="383"/>
      <c r="ER49" s="383"/>
      <c r="ES49" s="383"/>
      <c r="ET49" s="383"/>
      <c r="EU49" s="383"/>
      <c r="EV49" s="383"/>
      <c r="EW49" s="383"/>
      <c r="EX49" s="383"/>
      <c r="EY49" s="383"/>
      <c r="EZ49" s="383"/>
      <c r="FA49" s="383"/>
      <c r="FB49" s="383"/>
      <c r="FC49" s="383"/>
      <c r="FD49" s="383"/>
      <c r="FE49" s="383"/>
      <c r="FF49" s="383"/>
      <c r="FG49" s="383"/>
      <c r="FH49" s="383"/>
      <c r="FI49" s="383"/>
      <c r="FJ49" s="383"/>
      <c r="FK49" s="383"/>
      <c r="FL49" s="383"/>
      <c r="FM49" s="383"/>
      <c r="FN49" s="383"/>
      <c r="FO49" s="383"/>
      <c r="FP49" s="383"/>
      <c r="FQ49" s="383"/>
      <c r="FR49" s="383"/>
      <c r="FS49" s="383"/>
      <c r="FT49" s="383"/>
      <c r="FU49" s="383"/>
      <c r="FV49" s="383"/>
      <c r="FW49" s="383"/>
      <c r="FX49" s="383"/>
      <c r="FY49" s="383"/>
      <c r="FZ49" s="383"/>
      <c r="GA49" s="383"/>
      <c r="GB49" s="383"/>
      <c r="GC49" s="383"/>
      <c r="GD49" s="383"/>
      <c r="GE49" s="383"/>
      <c r="GF49" s="383"/>
      <c r="GG49" s="383"/>
      <c r="GH49" s="383"/>
      <c r="GI49" s="383"/>
      <c r="GJ49" s="383"/>
      <c r="GK49" s="383"/>
      <c r="GL49" s="383"/>
      <c r="GM49" s="383"/>
      <c r="GN49" s="383"/>
      <c r="GO49" s="383"/>
      <c r="GP49" s="383"/>
      <c r="GQ49" s="383"/>
      <c r="GR49" s="383"/>
      <c r="GS49" s="383"/>
      <c r="GT49" s="383"/>
      <c r="GU49" s="383"/>
      <c r="GV49" s="383"/>
      <c r="GW49" s="383"/>
      <c r="GX49" s="383"/>
    </row>
    <row r="50" spans="1:206" s="360" customFormat="1" ht="15" customHeight="1" x14ac:dyDescent="0.25">
      <c r="A50" s="354"/>
      <c r="B50" s="506">
        <v>40</v>
      </c>
      <c r="C50" s="55"/>
      <c r="D50" s="55"/>
      <c r="E50" s="507" t="str">
        <f t="shared" si="0"/>
        <v/>
      </c>
      <c r="F50" s="508" t="str">
        <f t="shared" si="6"/>
        <v/>
      </c>
      <c r="H50" s="502"/>
      <c r="I50" s="502"/>
      <c r="J50" s="882"/>
      <c r="K50" s="877"/>
      <c r="L50" s="883"/>
      <c r="M50" s="877"/>
      <c r="N50" s="880"/>
      <c r="O50" s="880"/>
      <c r="P50" s="540"/>
      <c r="Q50" s="490"/>
      <c r="R50" s="495"/>
      <c r="S50" s="495"/>
      <c r="T50" s="495"/>
      <c r="U50" s="495"/>
      <c r="V50" s="354"/>
      <c r="W50" s="354"/>
      <c r="X50" s="354"/>
      <c r="Y50" s="1"/>
      <c r="Z50" s="551"/>
      <c r="AA50" s="551"/>
      <c r="AB50" s="551"/>
      <c r="AC50" s="551"/>
      <c r="AD50" s="491"/>
      <c r="AE50" s="491"/>
      <c r="AF50" s="491"/>
      <c r="AG50" s="491"/>
      <c r="AH50" s="491"/>
      <c r="AI50" s="491"/>
      <c r="AJ50" s="491"/>
      <c r="AK50" s="504"/>
      <c r="AL50" s="504"/>
      <c r="AM50" s="526" t="str">
        <f t="shared" si="10"/>
        <v/>
      </c>
      <c r="AN50" s="504"/>
      <c r="AO50" s="504"/>
      <c r="AP50" s="504"/>
      <c r="AQ50" s="360">
        <v>40</v>
      </c>
      <c r="AR50" s="505" t="str">
        <f t="shared" si="7"/>
        <v/>
      </c>
      <c r="AS50" s="505" t="str">
        <f t="shared" si="8"/>
        <v/>
      </c>
      <c r="AX50" s="497"/>
      <c r="AZ50" s="360">
        <v>40</v>
      </c>
      <c r="BA50" s="360" t="str">
        <f t="shared" si="1"/>
        <v/>
      </c>
      <c r="BB50" s="360" t="str">
        <f t="shared" si="2"/>
        <v/>
      </c>
      <c r="BC50" s="360" t="str">
        <f t="shared" si="3"/>
        <v/>
      </c>
      <c r="BD50" s="360" t="str">
        <f t="shared" si="4"/>
        <v/>
      </c>
      <c r="BE50" s="360" t="str">
        <f t="shared" si="5"/>
        <v/>
      </c>
      <c r="BH50" s="360" t="str">
        <f t="shared" si="9"/>
        <v/>
      </c>
      <c r="CM50" s="475"/>
      <c r="CN50" s="475"/>
      <c r="CO50" s="475"/>
      <c r="CP50" s="475"/>
      <c r="CQ50" s="475"/>
      <c r="CR50" s="475"/>
      <c r="CS50" s="475"/>
      <c r="CT50" s="475"/>
      <c r="CU50" s="475"/>
      <c r="CV50" s="475"/>
      <c r="CW50" s="475"/>
      <c r="CX50" s="475"/>
      <c r="CY50" s="475"/>
      <c r="CZ50" s="383"/>
      <c r="DA50" s="383"/>
      <c r="DB50" s="383"/>
      <c r="DC50" s="383"/>
      <c r="DD50" s="383"/>
      <c r="DE50" s="383"/>
      <c r="DF50" s="383"/>
      <c r="DG50" s="383"/>
      <c r="DH50" s="383"/>
      <c r="DI50" s="383"/>
      <c r="DJ50" s="383"/>
      <c r="DK50" s="383"/>
      <c r="DL50" s="383"/>
      <c r="DM50" s="383"/>
      <c r="DN50" s="383"/>
      <c r="DO50" s="383"/>
      <c r="DP50" s="383"/>
      <c r="DQ50" s="383"/>
      <c r="DR50" s="383"/>
      <c r="DS50" s="383"/>
      <c r="DT50" s="383"/>
      <c r="DU50" s="383"/>
      <c r="DV50" s="383"/>
      <c r="DW50" s="383"/>
      <c r="DX50" s="383"/>
      <c r="DY50" s="383"/>
      <c r="DZ50" s="383"/>
      <c r="EA50" s="383"/>
      <c r="EB50" s="383"/>
      <c r="EC50" s="383"/>
      <c r="ED50" s="383"/>
      <c r="EE50" s="383"/>
      <c r="EF50" s="383"/>
      <c r="EG50" s="383"/>
      <c r="EH50" s="383"/>
      <c r="EI50" s="383"/>
      <c r="EJ50" s="383"/>
      <c r="EK50" s="383"/>
      <c r="EL50" s="383"/>
      <c r="EM50" s="383"/>
      <c r="EN50" s="383"/>
      <c r="EO50" s="383"/>
      <c r="EP50" s="383"/>
      <c r="EQ50" s="383"/>
      <c r="ER50" s="383"/>
      <c r="ES50" s="383"/>
      <c r="ET50" s="383"/>
      <c r="EU50" s="383"/>
      <c r="EV50" s="383"/>
      <c r="EW50" s="383"/>
      <c r="EX50" s="383"/>
      <c r="EY50" s="383"/>
      <c r="EZ50" s="383"/>
      <c r="FA50" s="383"/>
      <c r="FB50" s="383"/>
      <c r="FC50" s="383"/>
      <c r="FD50" s="383"/>
      <c r="FE50" s="383"/>
      <c r="FF50" s="383"/>
      <c r="FG50" s="383"/>
      <c r="FH50" s="383"/>
      <c r="FI50" s="383"/>
      <c r="FJ50" s="383"/>
      <c r="FK50" s="383"/>
      <c r="FL50" s="383"/>
      <c r="FM50" s="383"/>
      <c r="FN50" s="383"/>
      <c r="FO50" s="383"/>
      <c r="FP50" s="383"/>
      <c r="FQ50" s="383"/>
      <c r="FR50" s="383"/>
      <c r="FS50" s="383"/>
      <c r="FT50" s="383"/>
      <c r="FU50" s="383"/>
      <c r="FV50" s="383"/>
      <c r="FW50" s="383"/>
      <c r="FX50" s="383"/>
      <c r="FY50" s="383"/>
      <c r="FZ50" s="383"/>
      <c r="GA50" s="383"/>
      <c r="GB50" s="383"/>
      <c r="GC50" s="383"/>
      <c r="GD50" s="383"/>
      <c r="GE50" s="383"/>
      <c r="GF50" s="383"/>
      <c r="GG50" s="383"/>
      <c r="GH50" s="383"/>
      <c r="GI50" s="383"/>
      <c r="GJ50" s="383"/>
      <c r="GK50" s="383"/>
      <c r="GL50" s="383"/>
      <c r="GM50" s="383"/>
      <c r="GN50" s="383"/>
      <c r="GO50" s="383"/>
      <c r="GP50" s="383"/>
      <c r="GQ50" s="383"/>
      <c r="GR50" s="383"/>
      <c r="GS50" s="383"/>
      <c r="GT50" s="383"/>
      <c r="GU50" s="383"/>
      <c r="GV50" s="383"/>
      <c r="GW50" s="383"/>
      <c r="GX50" s="383"/>
    </row>
    <row r="51" spans="1:206" s="360" customFormat="1" ht="15" customHeight="1" x14ac:dyDescent="0.25">
      <c r="A51" s="354"/>
      <c r="B51" s="506">
        <v>41</v>
      </c>
      <c r="C51" s="55"/>
      <c r="D51" s="55"/>
      <c r="E51" s="507" t="str">
        <f t="shared" si="0"/>
        <v/>
      </c>
      <c r="F51" s="508" t="str">
        <f t="shared" si="6"/>
        <v/>
      </c>
      <c r="H51" s="502"/>
      <c r="I51" s="502"/>
      <c r="J51" s="881" t="s">
        <v>426</v>
      </c>
      <c r="K51" s="877" t="e">
        <f>IF(GX56&lt;3="","",VAR(AS11:AS510)*(COUNT(AS11:AS510)-1))</f>
        <v>#DIV/0!</v>
      </c>
      <c r="L51" s="883">
        <f>IF(GX56&lt;3="","",COUNT(AR11:AR510)-1)</f>
        <v>-1</v>
      </c>
      <c r="M51" s="517"/>
      <c r="N51" s="517"/>
      <c r="O51" s="372"/>
      <c r="P51" s="512"/>
      <c r="Q51" s="490"/>
      <c r="R51" s="495"/>
      <c r="S51" s="495"/>
      <c r="T51" s="495"/>
      <c r="U51" s="495"/>
      <c r="V51" s="354"/>
      <c r="W51" s="354"/>
      <c r="X51" s="354"/>
      <c r="Y51" s="1"/>
      <c r="Z51" s="551"/>
      <c r="AA51" s="551"/>
      <c r="AB51" s="551"/>
      <c r="AC51" s="551"/>
      <c r="AD51" s="491"/>
      <c r="AE51" s="491"/>
      <c r="AF51" s="491"/>
      <c r="AG51" s="491"/>
      <c r="AH51" s="491"/>
      <c r="AI51" s="491"/>
      <c r="AJ51" s="491"/>
      <c r="AK51" s="504"/>
      <c r="AL51" s="504"/>
      <c r="AM51" s="526" t="str">
        <f t="shared" si="10"/>
        <v/>
      </c>
      <c r="AN51" s="504"/>
      <c r="AO51" s="504"/>
      <c r="AP51" s="504"/>
      <c r="AQ51" s="360">
        <v>41</v>
      </c>
      <c r="AR51" s="505" t="str">
        <f t="shared" si="7"/>
        <v/>
      </c>
      <c r="AS51" s="505" t="str">
        <f t="shared" si="8"/>
        <v/>
      </c>
      <c r="AX51" s="497"/>
      <c r="AZ51" s="360">
        <v>41</v>
      </c>
      <c r="BA51" s="360" t="str">
        <f t="shared" si="1"/>
        <v/>
      </c>
      <c r="BB51" s="360" t="str">
        <f t="shared" si="2"/>
        <v/>
      </c>
      <c r="BC51" s="360" t="str">
        <f t="shared" si="3"/>
        <v/>
      </c>
      <c r="BD51" s="360" t="str">
        <f t="shared" si="4"/>
        <v/>
      </c>
      <c r="BE51" s="360" t="str">
        <f t="shared" si="5"/>
        <v/>
      </c>
      <c r="BH51" s="360" t="str">
        <f t="shared" si="9"/>
        <v/>
      </c>
      <c r="CM51" s="475"/>
      <c r="CN51" s="475"/>
      <c r="CO51" s="475"/>
      <c r="CP51" s="475"/>
      <c r="CQ51" s="475"/>
      <c r="CR51" s="475"/>
      <c r="CS51" s="475"/>
      <c r="CT51" s="475"/>
      <c r="CU51" s="475"/>
      <c r="CV51" s="475"/>
      <c r="CW51" s="475"/>
      <c r="CX51" s="475"/>
      <c r="CY51" s="475"/>
      <c r="CZ51" s="383"/>
      <c r="DA51" s="383"/>
      <c r="DB51" s="383"/>
      <c r="DC51" s="383"/>
      <c r="DD51" s="383"/>
      <c r="DE51" s="383"/>
      <c r="DF51" s="383"/>
      <c r="DG51" s="383"/>
      <c r="DH51" s="383"/>
      <c r="DI51" s="383"/>
      <c r="DJ51" s="383"/>
      <c r="DK51" s="383"/>
      <c r="DL51" s="383"/>
      <c r="DM51" s="383"/>
      <c r="DN51" s="383"/>
      <c r="DO51" s="383"/>
      <c r="DP51" s="383"/>
      <c r="DQ51" s="383"/>
      <c r="DR51" s="383"/>
      <c r="DS51" s="383"/>
      <c r="DT51" s="383"/>
      <c r="DU51" s="383"/>
      <c r="DV51" s="383"/>
      <c r="DW51" s="383"/>
      <c r="DX51" s="383"/>
      <c r="DY51" s="383"/>
      <c r="DZ51" s="383"/>
      <c r="EA51" s="383"/>
      <c r="EB51" s="383"/>
      <c r="EC51" s="383"/>
      <c r="ED51" s="383"/>
      <c r="EE51" s="383"/>
      <c r="EF51" s="383"/>
      <c r="EG51" s="383"/>
      <c r="EH51" s="383"/>
      <c r="EI51" s="383"/>
      <c r="EJ51" s="383"/>
      <c r="EK51" s="383"/>
      <c r="EL51" s="383"/>
      <c r="EM51" s="383"/>
      <c r="EN51" s="383"/>
      <c r="EO51" s="383"/>
      <c r="EP51" s="383"/>
      <c r="EQ51" s="383"/>
      <c r="ER51" s="383"/>
      <c r="ES51" s="383"/>
      <c r="ET51" s="383"/>
      <c r="EU51" s="383"/>
      <c r="EV51" s="383"/>
      <c r="EW51" s="383"/>
      <c r="EX51" s="383"/>
      <c r="EY51" s="383"/>
      <c r="EZ51" s="383"/>
      <c r="FA51" s="383"/>
      <c r="FB51" s="383"/>
      <c r="FC51" s="383"/>
      <c r="FD51" s="383"/>
      <c r="FE51" s="383"/>
      <c r="FF51" s="383"/>
      <c r="FG51" s="383"/>
      <c r="FH51" s="383"/>
      <c r="FI51" s="383"/>
      <c r="FJ51" s="383"/>
      <c r="FK51" s="383"/>
      <c r="FL51" s="383"/>
      <c r="FM51" s="383"/>
      <c r="FN51" s="383"/>
      <c r="FO51" s="383"/>
      <c r="FP51" s="383"/>
      <c r="FQ51" s="383"/>
      <c r="FR51" s="383"/>
      <c r="FS51" s="383"/>
      <c r="FT51" s="383"/>
      <c r="FU51" s="383"/>
      <c r="FV51" s="383"/>
      <c r="FW51" s="383"/>
      <c r="FX51" s="383"/>
      <c r="FY51" s="383"/>
      <c r="FZ51" s="383"/>
      <c r="GA51" s="383"/>
      <c r="GB51" s="383"/>
      <c r="GC51" s="383"/>
      <c r="GD51" s="383"/>
      <c r="GE51" s="383"/>
      <c r="GF51" s="383"/>
      <c r="GG51" s="383"/>
      <c r="GH51" s="383"/>
      <c r="GI51" s="383"/>
      <c r="GJ51" s="383"/>
      <c r="GK51" s="383"/>
      <c r="GL51" s="383"/>
      <c r="GM51" s="383"/>
      <c r="GN51" s="383"/>
      <c r="GO51" s="383"/>
      <c r="GP51" s="383"/>
      <c r="GQ51" s="383"/>
      <c r="GR51" s="383"/>
      <c r="GS51" s="383"/>
      <c r="GT51" s="383"/>
      <c r="GU51" s="383"/>
      <c r="GV51" s="383"/>
      <c r="GW51" s="383"/>
      <c r="GX51" s="383"/>
    </row>
    <row r="52" spans="1:206" s="360" customFormat="1" ht="15" customHeight="1" x14ac:dyDescent="0.25">
      <c r="A52" s="354"/>
      <c r="B52" s="506">
        <v>42</v>
      </c>
      <c r="C52" s="55"/>
      <c r="D52" s="55"/>
      <c r="E52" s="507" t="str">
        <f t="shared" si="0"/>
        <v/>
      </c>
      <c r="F52" s="508" t="str">
        <f t="shared" si="6"/>
        <v/>
      </c>
      <c r="H52" s="502"/>
      <c r="I52" s="502"/>
      <c r="J52" s="882"/>
      <c r="K52" s="877"/>
      <c r="L52" s="883"/>
      <c r="M52" s="517"/>
      <c r="N52" s="517"/>
      <c r="O52" s="372"/>
      <c r="P52" s="490"/>
      <c r="Q52" s="515"/>
      <c r="R52" s="495"/>
      <c r="S52" s="495"/>
      <c r="T52" s="495"/>
      <c r="U52" s="495"/>
      <c r="V52" s="354"/>
      <c r="W52" s="354"/>
      <c r="X52" s="354"/>
      <c r="Y52" s="1"/>
      <c r="Z52" s="519"/>
      <c r="AA52" s="551"/>
      <c r="AB52" s="1"/>
      <c r="AC52" s="1"/>
      <c r="AD52" s="491"/>
      <c r="AE52" s="491"/>
      <c r="AF52" s="491"/>
      <c r="AG52" s="491"/>
      <c r="AH52" s="491"/>
      <c r="AI52" s="491"/>
      <c r="AJ52" s="491"/>
      <c r="AK52" s="504"/>
      <c r="AL52" s="504"/>
      <c r="AM52" s="526" t="str">
        <f t="shared" si="10"/>
        <v/>
      </c>
      <c r="AN52" s="504"/>
      <c r="AO52" s="504"/>
      <c r="AP52" s="504"/>
      <c r="AQ52" s="360">
        <v>42</v>
      </c>
      <c r="AR52" s="505" t="str">
        <f t="shared" si="7"/>
        <v/>
      </c>
      <c r="AS52" s="505" t="str">
        <f t="shared" si="8"/>
        <v/>
      </c>
      <c r="AX52" s="497"/>
      <c r="AZ52" s="360">
        <v>42</v>
      </c>
      <c r="BA52" s="360" t="str">
        <f t="shared" si="1"/>
        <v/>
      </c>
      <c r="BB52" s="360" t="str">
        <f t="shared" si="2"/>
        <v/>
      </c>
      <c r="BC52" s="360" t="str">
        <f t="shared" si="3"/>
        <v/>
      </c>
      <c r="BD52" s="360" t="str">
        <f t="shared" si="4"/>
        <v/>
      </c>
      <c r="BE52" s="360" t="str">
        <f t="shared" si="5"/>
        <v/>
      </c>
      <c r="BH52" s="360" t="str">
        <f t="shared" si="9"/>
        <v/>
      </c>
      <c r="CM52" s="475"/>
      <c r="CN52" s="475"/>
      <c r="CO52" s="475"/>
      <c r="CP52" s="475"/>
      <c r="CQ52" s="475"/>
      <c r="CR52" s="475"/>
      <c r="CS52" s="475"/>
      <c r="CT52" s="475"/>
      <c r="CU52" s="475"/>
      <c r="CV52" s="475"/>
      <c r="CW52" s="475"/>
      <c r="CX52" s="475"/>
      <c r="CY52" s="475"/>
      <c r="CZ52" s="383"/>
      <c r="DA52" s="383"/>
      <c r="DB52" s="383"/>
      <c r="DC52" s="383"/>
      <c r="DD52" s="383"/>
      <c r="DE52" s="383"/>
      <c r="DF52" s="383"/>
      <c r="DG52" s="383"/>
      <c r="DH52" s="383"/>
      <c r="DI52" s="383"/>
      <c r="DJ52" s="383"/>
      <c r="DK52" s="383"/>
      <c r="DL52" s="383"/>
      <c r="DM52" s="383"/>
      <c r="DN52" s="383"/>
      <c r="DO52" s="383"/>
      <c r="DP52" s="383"/>
      <c r="DQ52" s="383"/>
      <c r="DR52" s="383"/>
      <c r="DS52" s="383"/>
      <c r="DT52" s="383"/>
      <c r="DU52" s="383"/>
      <c r="DV52" s="383"/>
      <c r="DW52" s="383"/>
      <c r="DX52" s="383"/>
      <c r="DY52" s="383"/>
      <c r="DZ52" s="383"/>
      <c r="EA52" s="383"/>
      <c r="EB52" s="383"/>
      <c r="EC52" s="383"/>
      <c r="ED52" s="383"/>
      <c r="EE52" s="383"/>
      <c r="EF52" s="383"/>
      <c r="EG52" s="383"/>
      <c r="EH52" s="383"/>
      <c r="EI52" s="383"/>
      <c r="EJ52" s="383"/>
      <c r="EK52" s="383"/>
      <c r="EL52" s="383"/>
      <c r="EM52" s="383"/>
      <c r="EN52" s="383"/>
      <c r="EO52" s="383"/>
      <c r="EP52" s="383"/>
      <c r="EQ52" s="383"/>
      <c r="ER52" s="383"/>
      <c r="ES52" s="383"/>
      <c r="ET52" s="383"/>
      <c r="EU52" s="383"/>
      <c r="EV52" s="383"/>
      <c r="EW52" s="383"/>
      <c r="EX52" s="383"/>
      <c r="EY52" s="383"/>
      <c r="EZ52" s="383"/>
      <c r="FA52" s="383"/>
      <c r="FB52" s="383"/>
      <c r="FC52" s="383"/>
      <c r="FD52" s="383"/>
      <c r="FE52" s="383"/>
      <c r="FF52" s="383"/>
      <c r="FG52" s="383"/>
      <c r="FH52" s="383"/>
      <c r="FI52" s="383"/>
      <c r="FJ52" s="383"/>
      <c r="FK52" s="383"/>
      <c r="FL52" s="383"/>
      <c r="FM52" s="383"/>
      <c r="FN52" s="383"/>
      <c r="FO52" s="383"/>
      <c r="FP52" s="383"/>
      <c r="FQ52" s="383"/>
      <c r="FR52" s="383"/>
      <c r="FS52" s="383"/>
      <c r="FT52" s="383"/>
      <c r="FU52" s="383"/>
      <c r="FV52" s="383"/>
      <c r="FW52" s="383"/>
      <c r="FX52" s="383"/>
      <c r="FY52" s="383"/>
      <c r="FZ52" s="383"/>
      <c r="GA52" s="383"/>
      <c r="GB52" s="383"/>
      <c r="GC52" s="383"/>
      <c r="GD52" s="383"/>
      <c r="GE52" s="383"/>
      <c r="GF52" s="383"/>
      <c r="GG52" s="383"/>
      <c r="GH52" s="383"/>
      <c r="GI52" s="383"/>
      <c r="GJ52" s="383"/>
      <c r="GK52" s="383"/>
      <c r="GL52" s="383"/>
      <c r="GM52" s="383"/>
      <c r="GN52" s="383"/>
      <c r="GO52" s="383"/>
      <c r="GP52" s="383"/>
      <c r="GQ52" s="383"/>
      <c r="GR52" s="383"/>
      <c r="GS52" s="383"/>
      <c r="GT52" s="383"/>
      <c r="GU52" s="383"/>
      <c r="GV52" s="383"/>
      <c r="GW52" s="383"/>
      <c r="GX52" s="383"/>
    </row>
    <row r="53" spans="1:206" s="360" customFormat="1" ht="15" customHeight="1" x14ac:dyDescent="0.25">
      <c r="A53" s="354"/>
      <c r="B53" s="506">
        <v>43</v>
      </c>
      <c r="C53" s="55"/>
      <c r="D53" s="55"/>
      <c r="E53" s="507" t="str">
        <f t="shared" si="0"/>
        <v/>
      </c>
      <c r="F53" s="508" t="str">
        <f t="shared" si="6"/>
        <v/>
      </c>
      <c r="H53" s="502"/>
      <c r="I53" s="502"/>
      <c r="J53"/>
      <c r="K53" s="354"/>
      <c r="L53" s="354"/>
      <c r="M53" s="354"/>
      <c r="N53" s="354"/>
      <c r="O53" s="354"/>
      <c r="P53" s="354"/>
      <c r="Q53" s="490"/>
      <c r="R53" s="495"/>
      <c r="S53" s="495"/>
      <c r="T53" s="495"/>
      <c r="U53" s="495"/>
      <c r="V53" s="354"/>
      <c r="W53" s="354"/>
      <c r="X53" s="354"/>
      <c r="Y53" s="1"/>
      <c r="Z53" s="560"/>
      <c r="AA53" s="551"/>
      <c r="AB53" s="1"/>
      <c r="AC53" s="1"/>
      <c r="AD53" s="491"/>
      <c r="AE53" s="491"/>
      <c r="AF53" s="491"/>
      <c r="AG53" s="491"/>
      <c r="AH53" s="491"/>
      <c r="AI53" s="491"/>
      <c r="AJ53" s="491"/>
      <c r="AK53" s="504"/>
      <c r="AL53" s="504"/>
      <c r="AM53" s="526" t="str">
        <f t="shared" si="10"/>
        <v/>
      </c>
      <c r="AN53" s="504"/>
      <c r="AO53" s="504"/>
      <c r="AP53" s="504"/>
      <c r="AQ53" s="360">
        <v>43</v>
      </c>
      <c r="AR53" s="505" t="str">
        <f t="shared" si="7"/>
        <v/>
      </c>
      <c r="AS53" s="505" t="str">
        <f t="shared" si="8"/>
        <v/>
      </c>
      <c r="AX53" s="497"/>
      <c r="AZ53" s="360">
        <v>43</v>
      </c>
      <c r="BA53" s="360" t="str">
        <f t="shared" si="1"/>
        <v/>
      </c>
      <c r="BB53" s="360" t="str">
        <f t="shared" si="2"/>
        <v/>
      </c>
      <c r="BC53" s="360" t="str">
        <f t="shared" si="3"/>
        <v/>
      </c>
      <c r="BD53" s="360" t="str">
        <f t="shared" si="4"/>
        <v/>
      </c>
      <c r="BE53" s="360" t="str">
        <f t="shared" si="5"/>
        <v/>
      </c>
      <c r="BH53" s="360" t="str">
        <f t="shared" si="9"/>
        <v/>
      </c>
      <c r="CM53" s="475"/>
      <c r="CN53" s="475"/>
      <c r="CO53" s="475"/>
      <c r="CP53" s="475"/>
      <c r="CQ53" s="475"/>
      <c r="CR53" s="475"/>
      <c r="CS53" s="475"/>
      <c r="CT53" s="475"/>
      <c r="CU53" s="475"/>
      <c r="CV53" s="475"/>
      <c r="CW53" s="475"/>
      <c r="CX53" s="475"/>
      <c r="CY53" s="475"/>
      <c r="CZ53" s="383"/>
      <c r="DA53" s="383"/>
      <c r="DB53" s="383"/>
      <c r="DC53" s="383"/>
      <c r="DD53" s="383"/>
      <c r="DE53" s="383"/>
      <c r="DF53" s="383"/>
      <c r="DG53" s="383"/>
      <c r="DH53" s="383"/>
      <c r="DI53" s="383"/>
      <c r="DJ53" s="383"/>
      <c r="DK53" s="383"/>
      <c r="DL53" s="383"/>
      <c r="DM53" s="383"/>
      <c r="DN53" s="383"/>
      <c r="DO53" s="383"/>
      <c r="DP53" s="383"/>
      <c r="DQ53" s="383"/>
      <c r="DR53" s="383"/>
      <c r="DS53" s="383"/>
      <c r="DT53" s="383"/>
      <c r="DU53" s="383"/>
      <c r="DV53" s="383"/>
      <c r="DW53" s="383"/>
      <c r="DX53" s="383"/>
      <c r="DY53" s="383"/>
      <c r="DZ53" s="383"/>
      <c r="EA53" s="383"/>
      <c r="EB53" s="383"/>
      <c r="EC53" s="383"/>
      <c r="ED53" s="383"/>
      <c r="EE53" s="383"/>
      <c r="EF53" s="383"/>
      <c r="EG53" s="383"/>
      <c r="EH53" s="383"/>
      <c r="EI53" s="383"/>
      <c r="EJ53" s="383"/>
      <c r="EK53" s="383"/>
      <c r="EL53" s="383"/>
      <c r="EM53" s="383"/>
      <c r="EN53" s="383"/>
      <c r="EO53" s="383"/>
      <c r="EP53" s="383"/>
      <c r="EQ53" s="383"/>
      <c r="ER53" s="383"/>
      <c r="ES53" s="383"/>
      <c r="ET53" s="383"/>
      <c r="EU53" s="383"/>
      <c r="EV53" s="383"/>
      <c r="EW53" s="383"/>
      <c r="EX53" s="383"/>
      <c r="EY53" s="383"/>
      <c r="EZ53" s="383"/>
      <c r="FA53" s="383"/>
      <c r="FB53" s="383"/>
      <c r="FC53" s="383"/>
      <c r="FD53" s="383"/>
      <c r="FE53" s="383"/>
      <c r="FF53" s="383"/>
      <c r="FG53" s="383"/>
      <c r="FH53" s="383"/>
      <c r="FI53" s="383"/>
      <c r="FJ53" s="383"/>
      <c r="FK53" s="383"/>
      <c r="FL53" s="383"/>
      <c r="FM53" s="383"/>
      <c r="FN53" s="383"/>
      <c r="FO53" s="383"/>
      <c r="FP53" s="383"/>
      <c r="FQ53" s="383"/>
      <c r="FR53" s="383"/>
      <c r="FS53" s="383"/>
      <c r="FT53" s="383"/>
      <c r="FU53" s="383"/>
      <c r="FV53" s="383"/>
      <c r="FW53" s="383"/>
      <c r="FX53" s="383"/>
      <c r="FY53" s="383"/>
      <c r="FZ53" s="383"/>
      <c r="GA53" s="383"/>
      <c r="GB53" s="383"/>
      <c r="GC53" s="383"/>
      <c r="GD53" s="383"/>
      <c r="GE53" s="383"/>
      <c r="GF53" s="383"/>
      <c r="GG53" s="383"/>
      <c r="GH53" s="383"/>
      <c r="GI53" s="383"/>
      <c r="GJ53" s="383"/>
      <c r="GK53" s="383"/>
      <c r="GL53" s="383"/>
      <c r="GM53" s="383"/>
      <c r="GN53" s="383"/>
      <c r="GO53" s="383"/>
      <c r="GP53" s="383"/>
      <c r="GQ53" s="383"/>
      <c r="GR53" s="383"/>
      <c r="GS53" s="383"/>
      <c r="GT53" s="383"/>
      <c r="GU53" s="383"/>
      <c r="GV53" s="383"/>
      <c r="GW53" s="383"/>
      <c r="GX53" s="383"/>
    </row>
    <row r="54" spans="1:206" s="360" customFormat="1" ht="15" customHeight="1" x14ac:dyDescent="0.25">
      <c r="A54" s="354"/>
      <c r="B54" s="506">
        <v>44</v>
      </c>
      <c r="C54" s="55"/>
      <c r="D54" s="55"/>
      <c r="E54" s="507" t="str">
        <f t="shared" si="0"/>
        <v/>
      </c>
      <c r="F54" s="508" t="str">
        <f t="shared" si="6"/>
        <v/>
      </c>
      <c r="H54" s="502"/>
      <c r="I54" s="502"/>
      <c r="J54"/>
      <c r="K54" s="354"/>
      <c r="L54" s="354"/>
      <c r="M54" s="354"/>
      <c r="N54" s="354"/>
      <c r="O54" s="354"/>
      <c r="P54" s="354"/>
      <c r="Q54" s="25"/>
      <c r="R54" s="495"/>
      <c r="S54" s="495"/>
      <c r="T54" s="495"/>
      <c r="U54" s="495"/>
      <c r="V54" s="354"/>
      <c r="W54" s="354"/>
      <c r="X54" s="354"/>
      <c r="Y54" s="1"/>
      <c r="Z54" s="551"/>
      <c r="AA54" s="1"/>
      <c r="AB54" s="1"/>
      <c r="AC54" s="1"/>
      <c r="AD54" s="491"/>
      <c r="AE54" s="491"/>
      <c r="AF54" s="491"/>
      <c r="AG54" s="491"/>
      <c r="AH54" s="491"/>
      <c r="AI54" s="491"/>
      <c r="AJ54" s="491"/>
      <c r="AK54" s="504"/>
      <c r="AL54" s="504"/>
      <c r="AM54" s="526" t="str">
        <f t="shared" si="10"/>
        <v/>
      </c>
      <c r="AN54" s="504"/>
      <c r="AO54" s="504"/>
      <c r="AP54" s="504"/>
      <c r="AQ54" s="360">
        <v>44</v>
      </c>
      <c r="AR54" s="505" t="str">
        <f t="shared" si="7"/>
        <v/>
      </c>
      <c r="AS54" s="505" t="str">
        <f t="shared" si="8"/>
        <v/>
      </c>
      <c r="AX54" s="497"/>
      <c r="AZ54" s="360">
        <v>44</v>
      </c>
      <c r="BA54" s="360" t="str">
        <f t="shared" si="1"/>
        <v/>
      </c>
      <c r="BB54" s="360" t="str">
        <f t="shared" si="2"/>
        <v/>
      </c>
      <c r="BC54" s="360" t="str">
        <f t="shared" si="3"/>
        <v/>
      </c>
      <c r="BD54" s="360" t="str">
        <f t="shared" si="4"/>
        <v/>
      </c>
      <c r="BE54" s="360" t="str">
        <f t="shared" si="5"/>
        <v/>
      </c>
      <c r="BH54" s="360" t="str">
        <f t="shared" si="9"/>
        <v/>
      </c>
      <c r="CM54" s="475"/>
      <c r="CN54" s="475"/>
      <c r="CO54" s="475"/>
      <c r="CP54" s="475"/>
      <c r="CQ54" s="475"/>
      <c r="CR54" s="475"/>
      <c r="CS54" s="475"/>
      <c r="CT54" s="475"/>
      <c r="CU54" s="475"/>
      <c r="CV54" s="475"/>
      <c r="CW54" s="475"/>
      <c r="CX54" s="475"/>
      <c r="CY54" s="475"/>
      <c r="CZ54" s="383"/>
      <c r="DA54" s="383"/>
      <c r="DB54" s="383"/>
      <c r="DC54" s="383"/>
      <c r="DD54" s="383"/>
      <c r="DE54" s="383"/>
      <c r="DF54" s="383"/>
      <c r="DG54" s="383"/>
      <c r="DH54" s="383"/>
      <c r="DI54" s="383"/>
      <c r="DJ54" s="383"/>
      <c r="DK54" s="383"/>
      <c r="DL54" s="383"/>
      <c r="DM54" s="383"/>
      <c r="DN54" s="383"/>
      <c r="DO54" s="383"/>
      <c r="DP54" s="383"/>
      <c r="DQ54" s="383"/>
      <c r="DR54" s="383"/>
      <c r="DS54" s="383"/>
      <c r="DT54" s="383"/>
      <c r="DU54" s="383"/>
      <c r="DV54" s="383"/>
      <c r="DW54" s="383"/>
      <c r="DX54" s="383"/>
      <c r="DY54" s="383"/>
      <c r="DZ54" s="383"/>
      <c r="EA54" s="383"/>
      <c r="EB54" s="383"/>
      <c r="EC54" s="383"/>
      <c r="ED54" s="383"/>
      <c r="EE54" s="383"/>
      <c r="EF54" s="383"/>
      <c r="EG54" s="383"/>
      <c r="EH54" s="383"/>
      <c r="EI54" s="383"/>
      <c r="EJ54" s="383"/>
      <c r="EK54" s="383"/>
      <c r="EL54" s="383"/>
      <c r="EM54" s="383"/>
      <c r="EN54" s="383"/>
      <c r="EO54" s="383"/>
      <c r="EP54" s="383"/>
      <c r="EQ54" s="383"/>
      <c r="ER54" s="383"/>
      <c r="ES54" s="383"/>
      <c r="ET54" s="383"/>
      <c r="EU54" s="383"/>
      <c r="EV54" s="383"/>
      <c r="EW54" s="383"/>
      <c r="EX54" s="383"/>
      <c r="EY54" s="383"/>
      <c r="EZ54" s="383"/>
      <c r="FA54" s="383"/>
      <c r="FB54" s="383"/>
      <c r="FC54" s="383"/>
      <c r="FD54" s="383"/>
      <c r="FE54" s="383"/>
      <c r="FF54" s="383"/>
      <c r="FG54" s="383"/>
      <c r="FH54" s="383"/>
      <c r="FI54" s="383"/>
      <c r="FJ54" s="383"/>
      <c r="FK54" s="383"/>
      <c r="FL54" s="383"/>
      <c r="FM54" s="383"/>
      <c r="FN54" s="383"/>
      <c r="FO54" s="383"/>
      <c r="FP54" s="383"/>
      <c r="FQ54" s="383"/>
      <c r="FR54" s="383"/>
      <c r="FS54" s="383"/>
      <c r="FT54" s="383"/>
      <c r="FU54" s="383"/>
      <c r="FV54" s="383"/>
      <c r="FW54" s="383"/>
      <c r="FX54" s="383"/>
      <c r="FY54" s="383"/>
      <c r="FZ54" s="383"/>
      <c r="GA54" s="383"/>
      <c r="GB54" s="383"/>
      <c r="GC54" s="383"/>
      <c r="GD54" s="383"/>
      <c r="GE54" s="383"/>
      <c r="GF54" s="383"/>
      <c r="GG54" s="383"/>
      <c r="GH54" s="383"/>
      <c r="GI54" s="383"/>
      <c r="GJ54" s="383"/>
      <c r="GK54" s="383"/>
      <c r="GL54" s="383"/>
      <c r="GM54" s="383"/>
      <c r="GN54" s="383"/>
      <c r="GO54" s="383"/>
      <c r="GP54" s="383"/>
      <c r="GQ54" s="383"/>
      <c r="GR54" s="383"/>
      <c r="GS54" s="383"/>
      <c r="GT54" s="383"/>
      <c r="GU54" s="383"/>
      <c r="GV54" s="383"/>
      <c r="GW54" s="383"/>
      <c r="GX54" s="383"/>
    </row>
    <row r="55" spans="1:206" s="360" customFormat="1" ht="15" customHeight="1" x14ac:dyDescent="0.25">
      <c r="A55" s="354"/>
      <c r="B55" s="506">
        <v>45</v>
      </c>
      <c r="C55" s="55"/>
      <c r="D55" s="55"/>
      <c r="E55" s="507" t="str">
        <f t="shared" si="0"/>
        <v/>
      </c>
      <c r="F55" s="508" t="str">
        <f t="shared" si="6"/>
        <v/>
      </c>
      <c r="H55" s="502"/>
      <c r="I55" s="502"/>
      <c r="J55" s="894" t="s">
        <v>409</v>
      </c>
      <c r="K55" s="867"/>
      <c r="L55" s="867"/>
      <c r="M55" s="867"/>
      <c r="N55" s="867"/>
      <c r="O55" s="867"/>
      <c r="P55" s="867"/>
      <c r="Q55" s="867"/>
      <c r="R55" s="867"/>
      <c r="S55" s="867"/>
      <c r="T55" s="495"/>
      <c r="U55" s="495"/>
      <c r="V55" s="354"/>
      <c r="W55" s="354"/>
      <c r="X55" s="354"/>
      <c r="Y55" s="1"/>
      <c r="Z55" s="551"/>
      <c r="AA55" s="1"/>
      <c r="AB55" s="551"/>
      <c r="AC55" s="551"/>
      <c r="AD55" s="491"/>
      <c r="AE55" s="491"/>
      <c r="AF55" s="491"/>
      <c r="AG55" s="491"/>
      <c r="AH55" s="491"/>
      <c r="AI55" s="491"/>
      <c r="AJ55" s="491"/>
      <c r="AK55" s="504"/>
      <c r="AL55" s="504"/>
      <c r="AM55" s="526" t="str">
        <f t="shared" si="10"/>
        <v/>
      </c>
      <c r="AN55" s="504"/>
      <c r="AO55" s="504"/>
      <c r="AP55" s="504"/>
      <c r="AQ55" s="360">
        <v>45</v>
      </c>
      <c r="AR55" s="505" t="str">
        <f t="shared" si="7"/>
        <v/>
      </c>
      <c r="AS55" s="505" t="str">
        <f t="shared" si="8"/>
        <v/>
      </c>
      <c r="AX55" s="497"/>
      <c r="AZ55" s="360">
        <v>45</v>
      </c>
      <c r="BA55" s="360" t="str">
        <f t="shared" si="1"/>
        <v/>
      </c>
      <c r="BB55" s="360" t="str">
        <f t="shared" si="2"/>
        <v/>
      </c>
      <c r="BC55" s="360" t="str">
        <f t="shared" si="3"/>
        <v/>
      </c>
      <c r="BD55" s="360" t="str">
        <f t="shared" si="4"/>
        <v/>
      </c>
      <c r="BE55" s="360" t="str">
        <f t="shared" si="5"/>
        <v/>
      </c>
      <c r="BH55" s="360" t="str">
        <f t="shared" si="9"/>
        <v/>
      </c>
      <c r="CM55" s="475"/>
      <c r="CN55" s="475"/>
      <c r="CO55" s="475"/>
      <c r="CP55" s="475"/>
      <c r="CQ55" s="475"/>
      <c r="CR55" s="475"/>
      <c r="CS55" s="475"/>
      <c r="CT55" s="475"/>
      <c r="CU55" s="475"/>
      <c r="CV55" s="475"/>
      <c r="CW55" s="475"/>
      <c r="CX55" s="475"/>
      <c r="CY55" s="475"/>
      <c r="CZ55" s="383"/>
      <c r="DA55" s="383"/>
      <c r="DB55" s="383"/>
      <c r="DC55" s="383"/>
      <c r="DD55" s="383"/>
      <c r="DE55" s="383"/>
      <c r="DF55" s="383"/>
      <c r="DG55" s="383"/>
      <c r="DH55" s="383"/>
      <c r="DI55" s="383"/>
      <c r="DJ55" s="383"/>
      <c r="DK55" s="383"/>
      <c r="DL55" s="383"/>
      <c r="DM55" s="383"/>
      <c r="DN55" s="383"/>
      <c r="DO55" s="383"/>
      <c r="DP55" s="383"/>
      <c r="DQ55" s="383"/>
      <c r="DR55" s="383"/>
      <c r="DS55" s="383"/>
      <c r="DT55" s="383"/>
      <c r="DU55" s="383"/>
      <c r="DV55" s="383"/>
      <c r="DW55" s="383"/>
      <c r="DX55" s="383"/>
      <c r="DY55" s="383"/>
      <c r="DZ55" s="383"/>
      <c r="EA55" s="383"/>
      <c r="EB55" s="383"/>
      <c r="EC55" s="383"/>
      <c r="ED55" s="383"/>
      <c r="EE55" s="383"/>
      <c r="EF55" s="383"/>
      <c r="EG55" s="383"/>
      <c r="EH55" s="383"/>
      <c r="EI55" s="383"/>
      <c r="EJ55" s="383"/>
      <c r="EK55" s="383"/>
      <c r="EL55" s="383"/>
      <c r="EM55" s="383"/>
      <c r="EN55" s="383"/>
      <c r="EO55" s="383"/>
      <c r="EP55" s="383"/>
      <c r="EQ55" s="383"/>
      <c r="ER55" s="383"/>
      <c r="ES55" s="383"/>
      <c r="ET55" s="383"/>
      <c r="EU55" s="383"/>
      <c r="EV55" s="383"/>
      <c r="EW55" s="383"/>
      <c r="EX55" s="383"/>
      <c r="EY55" s="383"/>
      <c r="EZ55" s="383"/>
      <c r="FA55" s="383"/>
      <c r="FB55" s="383"/>
      <c r="FC55" s="383"/>
      <c r="FD55" s="383"/>
      <c r="FE55" s="383"/>
      <c r="FF55" s="383"/>
      <c r="FG55" s="383"/>
      <c r="FH55" s="383"/>
      <c r="FI55" s="383"/>
      <c r="FJ55" s="383"/>
      <c r="FK55" s="383"/>
      <c r="FL55" s="383"/>
      <c r="FM55" s="383"/>
      <c r="FN55" s="383"/>
      <c r="FO55" s="383"/>
      <c r="FP55" s="383"/>
      <c r="FQ55" s="383"/>
      <c r="FR55" s="383"/>
      <c r="FS55" s="383"/>
      <c r="FT55" s="383"/>
      <c r="FU55" s="383"/>
      <c r="FV55" s="383"/>
      <c r="FW55" s="383"/>
      <c r="FX55" s="383"/>
      <c r="FY55" s="383"/>
      <c r="FZ55" s="383"/>
      <c r="GA55" s="383"/>
      <c r="GB55" s="383"/>
      <c r="GC55" s="383"/>
      <c r="GD55" s="383"/>
      <c r="GE55" s="383"/>
      <c r="GF55" s="383"/>
      <c r="GG55" s="383"/>
      <c r="GH55" s="383"/>
      <c r="GI55" s="383"/>
      <c r="GJ55" s="383"/>
      <c r="GK55" s="383"/>
      <c r="GL55" s="383"/>
      <c r="GM55" s="383"/>
      <c r="GN55" s="383"/>
      <c r="GO55" s="383"/>
      <c r="GP55" s="383"/>
      <c r="GQ55" s="383"/>
      <c r="GR55" s="383"/>
      <c r="GS55" s="383"/>
      <c r="GT55" s="383"/>
      <c r="GU55" s="383"/>
      <c r="GV55" s="383"/>
      <c r="GW55" s="383"/>
      <c r="GX55" s="383"/>
    </row>
    <row r="56" spans="1:206" s="360" customFormat="1" ht="15" customHeight="1" x14ac:dyDescent="0.25">
      <c r="A56" s="354"/>
      <c r="B56" s="506">
        <v>46</v>
      </c>
      <c r="C56" s="55"/>
      <c r="D56" s="55"/>
      <c r="E56" s="507" t="str">
        <f t="shared" si="0"/>
        <v/>
      </c>
      <c r="F56" s="508" t="str">
        <f t="shared" si="6"/>
        <v/>
      </c>
      <c r="H56" s="502"/>
      <c r="I56" s="502"/>
      <c r="J56" s="890" t="s">
        <v>453</v>
      </c>
      <c r="K56" s="890"/>
      <c r="L56" s="890"/>
      <c r="M56" s="890"/>
      <c r="N56" s="890"/>
      <c r="O56" s="890"/>
      <c r="P56" s="890"/>
      <c r="Q56" s="890"/>
      <c r="R56" s="890"/>
      <c r="S56" s="890"/>
      <c r="T56" s="495"/>
      <c r="U56" s="495"/>
      <c r="V56" s="354"/>
      <c r="W56" s="354"/>
      <c r="X56" s="354"/>
      <c r="Y56" s="1"/>
      <c r="Z56" s="551"/>
      <c r="AA56" s="1"/>
      <c r="AB56" s="551"/>
      <c r="AC56" s="551"/>
      <c r="AD56" s="491"/>
      <c r="AE56" s="491"/>
      <c r="AF56" s="491"/>
      <c r="AG56" s="491"/>
      <c r="AH56" s="491"/>
      <c r="AI56" s="491"/>
      <c r="AJ56" s="491"/>
      <c r="AK56" s="504"/>
      <c r="AL56" s="504"/>
      <c r="AM56" s="526" t="str">
        <f t="shared" si="10"/>
        <v/>
      </c>
      <c r="AN56" s="504"/>
      <c r="AO56" s="504"/>
      <c r="AP56" s="504"/>
      <c r="AQ56" s="360">
        <v>46</v>
      </c>
      <c r="AR56" s="505" t="str">
        <f t="shared" si="7"/>
        <v/>
      </c>
      <c r="AS56" s="505" t="str">
        <f t="shared" si="8"/>
        <v/>
      </c>
      <c r="AX56" s="497"/>
      <c r="AZ56" s="360">
        <v>46</v>
      </c>
      <c r="BA56" s="360" t="str">
        <f t="shared" si="1"/>
        <v/>
      </c>
      <c r="BB56" s="360" t="str">
        <f t="shared" si="2"/>
        <v/>
      </c>
      <c r="BC56" s="360" t="str">
        <f t="shared" si="3"/>
        <v/>
      </c>
      <c r="BD56" s="360" t="str">
        <f t="shared" si="4"/>
        <v/>
      </c>
      <c r="BE56" s="360" t="str">
        <f t="shared" si="5"/>
        <v/>
      </c>
      <c r="BH56" s="360" t="str">
        <f t="shared" si="9"/>
        <v/>
      </c>
      <c r="CM56" s="475"/>
      <c r="CN56" s="475"/>
      <c r="CO56" s="475"/>
      <c r="CP56" s="475"/>
      <c r="CQ56" s="475"/>
      <c r="CR56" s="475"/>
      <c r="CS56" s="475"/>
      <c r="CT56" s="475"/>
      <c r="CU56" s="475"/>
      <c r="CV56" s="475"/>
      <c r="CW56" s="475"/>
      <c r="CX56" s="475"/>
      <c r="CY56" s="475"/>
      <c r="CZ56" s="383"/>
      <c r="DA56" s="383"/>
      <c r="DB56" s="383"/>
      <c r="DC56" s="383"/>
      <c r="DD56" s="383"/>
      <c r="DE56" s="383"/>
      <c r="DF56" s="383"/>
      <c r="DG56" s="383"/>
      <c r="DH56" s="383"/>
      <c r="DI56" s="383"/>
      <c r="DJ56" s="383"/>
      <c r="DK56" s="383"/>
      <c r="DL56" s="383"/>
      <c r="DM56" s="383"/>
      <c r="DN56" s="383"/>
      <c r="DO56" s="383"/>
      <c r="DP56" s="383"/>
      <c r="DQ56" s="383"/>
      <c r="DR56" s="383"/>
      <c r="DS56" s="383"/>
      <c r="DT56" s="383"/>
      <c r="DU56" s="383"/>
      <c r="DV56" s="383"/>
      <c r="DW56" s="383"/>
      <c r="DX56" s="383"/>
      <c r="DY56" s="383"/>
      <c r="DZ56" s="383"/>
      <c r="EA56" s="383"/>
      <c r="EB56" s="383"/>
      <c r="EC56" s="383"/>
      <c r="ED56" s="383"/>
      <c r="EE56" s="383"/>
      <c r="EF56" s="383"/>
      <c r="EG56" s="383"/>
      <c r="EH56" s="383"/>
      <c r="EI56" s="383"/>
      <c r="EJ56" s="383"/>
      <c r="EK56" s="383"/>
      <c r="EL56" s="383"/>
      <c r="EM56" s="383"/>
      <c r="EN56" s="383"/>
      <c r="EO56" s="383"/>
      <c r="EP56" s="383"/>
      <c r="EQ56" s="383"/>
      <c r="ER56" s="383"/>
      <c r="ES56" s="383"/>
      <c r="ET56" s="383"/>
      <c r="EU56" s="383"/>
      <c r="EV56" s="383"/>
      <c r="EW56" s="383"/>
      <c r="EX56" s="383"/>
      <c r="EY56" s="383"/>
      <c r="EZ56" s="383"/>
      <c r="FA56" s="383"/>
      <c r="FB56" s="383"/>
      <c r="FC56" s="383"/>
      <c r="FD56" s="383"/>
      <c r="FE56" s="383"/>
      <c r="FF56" s="383"/>
      <c r="FG56" s="383"/>
      <c r="FH56" s="383"/>
      <c r="FI56" s="383"/>
      <c r="FJ56" s="383"/>
      <c r="FK56" s="383"/>
      <c r="FL56" s="383"/>
      <c r="FM56" s="383"/>
      <c r="FN56" s="383"/>
      <c r="FO56" s="383"/>
      <c r="FP56" s="383"/>
      <c r="FQ56" s="383"/>
      <c r="FR56" s="383"/>
      <c r="FS56" s="383"/>
      <c r="FT56" s="383"/>
      <c r="FU56" s="383"/>
      <c r="FV56" s="383"/>
      <c r="FW56" s="383"/>
      <c r="FX56" s="383"/>
      <c r="FY56" s="383"/>
      <c r="FZ56" s="383"/>
      <c r="GA56" s="383"/>
      <c r="GB56" s="383"/>
      <c r="GC56" s="383"/>
      <c r="GD56" s="383"/>
      <c r="GE56" s="383"/>
      <c r="GF56" s="383"/>
      <c r="GG56" s="383"/>
      <c r="GH56" s="383"/>
      <c r="GI56" s="383"/>
      <c r="GJ56" s="383"/>
      <c r="GK56" s="383"/>
      <c r="GL56" s="383"/>
      <c r="GM56" s="383"/>
      <c r="GN56" s="383"/>
      <c r="GO56" s="383"/>
      <c r="GP56" s="383"/>
      <c r="GQ56" s="383"/>
      <c r="GR56" s="383"/>
      <c r="GS56" s="383"/>
      <c r="GT56" s="383"/>
      <c r="GU56" s="383"/>
      <c r="GV56" s="383"/>
      <c r="GW56" s="383"/>
      <c r="GX56" s="535">
        <f>COUNT(AR11:AR510)</f>
        <v>0</v>
      </c>
    </row>
    <row r="57" spans="1:206" s="360" customFormat="1" ht="15" customHeight="1" x14ac:dyDescent="0.25">
      <c r="A57" s="354"/>
      <c r="B57" s="506">
        <v>47</v>
      </c>
      <c r="C57" s="55"/>
      <c r="D57" s="55"/>
      <c r="E57" s="507" t="str">
        <f t="shared" si="0"/>
        <v/>
      </c>
      <c r="F57" s="508" t="str">
        <f t="shared" si="6"/>
        <v/>
      </c>
      <c r="H57" s="502"/>
      <c r="I57" s="502"/>
      <c r="J57" s="495"/>
      <c r="K57" s="495"/>
      <c r="L57" s="495"/>
      <c r="M57" s="495"/>
      <c r="N57" s="354"/>
      <c r="O57" s="495" t="s">
        <v>454</v>
      </c>
      <c r="P57" s="354"/>
      <c r="Q57" s="1"/>
      <c r="R57" s="495"/>
      <c r="S57" s="495"/>
      <c r="T57" s="495"/>
      <c r="U57" s="495"/>
      <c r="V57" s="354"/>
      <c r="W57" s="354"/>
      <c r="X57" s="354"/>
      <c r="Y57" s="1"/>
      <c r="Z57" s="551"/>
      <c r="AA57" s="551"/>
      <c r="AB57" s="551"/>
      <c r="AC57" s="551"/>
      <c r="AD57" s="491"/>
      <c r="AE57" s="491"/>
      <c r="AF57" s="491"/>
      <c r="AG57" s="491"/>
      <c r="AH57" s="491"/>
      <c r="AI57" s="491"/>
      <c r="AJ57" s="491"/>
      <c r="AK57" s="504"/>
      <c r="AL57" s="504"/>
      <c r="AM57" s="526" t="str">
        <f t="shared" si="10"/>
        <v/>
      </c>
      <c r="AN57" s="504"/>
      <c r="AO57" s="504"/>
      <c r="AP57" s="504"/>
      <c r="AQ57" s="360">
        <v>47</v>
      </c>
      <c r="AR57" s="505" t="str">
        <f t="shared" si="7"/>
        <v/>
      </c>
      <c r="AS57" s="505" t="str">
        <f t="shared" si="8"/>
        <v/>
      </c>
      <c r="AX57" s="497"/>
      <c r="AZ57" s="360">
        <v>47</v>
      </c>
      <c r="BA57" s="360" t="str">
        <f t="shared" si="1"/>
        <v/>
      </c>
      <c r="BB57" s="360" t="str">
        <f t="shared" si="2"/>
        <v/>
      </c>
      <c r="BC57" s="360" t="str">
        <f t="shared" si="3"/>
        <v/>
      </c>
      <c r="BD57" s="360" t="str">
        <f t="shared" si="4"/>
        <v/>
      </c>
      <c r="BE57" s="360" t="str">
        <f t="shared" si="5"/>
        <v/>
      </c>
      <c r="BH57" s="360" t="str">
        <f t="shared" si="9"/>
        <v/>
      </c>
      <c r="CM57" s="475"/>
      <c r="CN57" s="475"/>
      <c r="CO57" s="475"/>
      <c r="CP57" s="475"/>
      <c r="CQ57" s="475"/>
      <c r="CR57" s="475"/>
      <c r="CS57" s="475"/>
      <c r="CT57" s="475"/>
      <c r="CU57" s="475"/>
      <c r="CV57" s="475"/>
      <c r="CW57" s="475"/>
      <c r="CX57" s="475"/>
      <c r="CY57" s="475"/>
      <c r="CZ57" s="383"/>
      <c r="DA57" s="383"/>
      <c r="DB57" s="383"/>
      <c r="DC57" s="383"/>
      <c r="DD57" s="383"/>
      <c r="DE57" s="383"/>
      <c r="DF57" s="383"/>
      <c r="DG57" s="383"/>
      <c r="DH57" s="383"/>
      <c r="DI57" s="383"/>
      <c r="DJ57" s="383"/>
      <c r="DK57" s="383"/>
      <c r="DL57" s="383"/>
      <c r="DM57" s="383"/>
      <c r="DN57" s="383"/>
      <c r="DO57" s="383"/>
      <c r="DP57" s="383"/>
      <c r="DQ57" s="383"/>
      <c r="DR57" s="383"/>
      <c r="DS57" s="383"/>
      <c r="DT57" s="383"/>
      <c r="DU57" s="383"/>
      <c r="DV57" s="383"/>
      <c r="DW57" s="383"/>
      <c r="DX57" s="383"/>
      <c r="DY57" s="383"/>
      <c r="DZ57" s="383"/>
      <c r="EA57" s="383"/>
      <c r="EB57" s="383"/>
      <c r="EC57" s="383"/>
      <c r="ED57" s="383"/>
      <c r="EE57" s="383"/>
      <c r="EF57" s="383"/>
      <c r="EG57" s="383"/>
      <c r="EH57" s="383"/>
      <c r="EI57" s="383"/>
      <c r="EJ57" s="383"/>
      <c r="EK57" s="383"/>
      <c r="EL57" s="383"/>
      <c r="EM57" s="383"/>
      <c r="EN57" s="383"/>
      <c r="EO57" s="383"/>
      <c r="EP57" s="383"/>
      <c r="EQ57" s="383"/>
      <c r="ER57" s="383"/>
      <c r="ES57" s="383"/>
      <c r="ET57" s="383"/>
      <c r="EU57" s="383"/>
      <c r="EV57" s="383"/>
      <c r="EW57" s="383"/>
      <c r="EX57" s="383"/>
      <c r="EY57" s="383"/>
      <c r="EZ57" s="383"/>
      <c r="FA57" s="383"/>
      <c r="FB57" s="383"/>
      <c r="FC57" s="383"/>
      <c r="FD57" s="383"/>
      <c r="FE57" s="383"/>
      <c r="FF57" s="383"/>
      <c r="FG57" s="383"/>
      <c r="FH57" s="383"/>
      <c r="FI57" s="383"/>
      <c r="FJ57" s="383"/>
      <c r="FK57" s="383"/>
      <c r="FL57" s="383"/>
      <c r="FM57" s="383"/>
      <c r="FN57" s="383"/>
      <c r="FO57" s="383"/>
      <c r="FP57" s="383"/>
      <c r="FQ57" s="383"/>
      <c r="FR57" s="383"/>
      <c r="FS57" s="383"/>
      <c r="FT57" s="383"/>
      <c r="FU57" s="383"/>
      <c r="FV57" s="383"/>
      <c r="FW57" s="383"/>
      <c r="FX57" s="383"/>
      <c r="FY57" s="383"/>
      <c r="FZ57" s="383"/>
      <c r="GA57" s="383"/>
      <c r="GB57" s="383"/>
      <c r="GC57" s="383"/>
      <c r="GD57" s="383"/>
      <c r="GE57" s="383"/>
      <c r="GF57" s="383"/>
      <c r="GG57" s="383"/>
      <c r="GH57" s="383"/>
      <c r="GI57" s="383"/>
      <c r="GJ57" s="383"/>
      <c r="GK57" s="383"/>
      <c r="GL57" s="383"/>
      <c r="GM57" s="383"/>
      <c r="GN57" s="383"/>
      <c r="GO57" s="383"/>
      <c r="GP57" s="383"/>
      <c r="GQ57" s="383"/>
      <c r="GR57" s="383"/>
      <c r="GS57" s="383"/>
      <c r="GT57" s="383"/>
      <c r="GU57" s="383"/>
      <c r="GV57" s="383"/>
      <c r="GW57" s="383"/>
      <c r="GX57" s="383"/>
    </row>
    <row r="58" spans="1:206" s="360" customFormat="1" ht="15" customHeight="1" x14ac:dyDescent="0.25">
      <c r="A58" s="354"/>
      <c r="B58" s="506">
        <v>48</v>
      </c>
      <c r="C58" s="55"/>
      <c r="D58" s="55"/>
      <c r="E58" s="507" t="str">
        <f t="shared" si="0"/>
        <v/>
      </c>
      <c r="F58" s="508" t="str">
        <f t="shared" si="6"/>
        <v/>
      </c>
      <c r="H58" s="502"/>
      <c r="I58" s="502"/>
      <c r="J58" s="819" t="s">
        <v>452</v>
      </c>
      <c r="K58" s="819"/>
      <c r="L58" s="819"/>
      <c r="M58" s="819"/>
      <c r="N58" s="819"/>
      <c r="O58" s="819"/>
      <c r="P58" s="819"/>
      <c r="Q58" s="819"/>
      <c r="R58" s="819"/>
      <c r="S58" s="819"/>
      <c r="T58" s="495"/>
      <c r="U58" s="495"/>
      <c r="V58" s="354"/>
      <c r="W58" s="354"/>
      <c r="X58" s="354"/>
      <c r="Y58" s="1"/>
      <c r="Z58" s="1"/>
      <c r="AA58" s="551"/>
      <c r="AB58" s="551"/>
      <c r="AC58" s="551"/>
      <c r="AD58" s="491"/>
      <c r="AE58" s="491"/>
      <c r="AF58" s="491"/>
      <c r="AG58" s="491"/>
      <c r="AH58" s="491"/>
      <c r="AI58" s="491"/>
      <c r="AJ58" s="491"/>
      <c r="AK58" s="504"/>
      <c r="AL58" s="504"/>
      <c r="AM58" s="526" t="str">
        <f t="shared" si="10"/>
        <v/>
      </c>
      <c r="AN58" s="504"/>
      <c r="AO58" s="504"/>
      <c r="AP58" s="504"/>
      <c r="AQ58" s="360">
        <v>48</v>
      </c>
      <c r="AR58" s="505" t="str">
        <f t="shared" si="7"/>
        <v/>
      </c>
      <c r="AS58" s="505" t="str">
        <f t="shared" si="8"/>
        <v/>
      </c>
      <c r="AX58" s="497"/>
      <c r="AZ58" s="360">
        <v>48</v>
      </c>
      <c r="BA58" s="360" t="str">
        <f t="shared" si="1"/>
        <v/>
      </c>
      <c r="BB58" s="360" t="str">
        <f t="shared" si="2"/>
        <v/>
      </c>
      <c r="BC58" s="360" t="str">
        <f t="shared" si="3"/>
        <v/>
      </c>
      <c r="BD58" s="360" t="str">
        <f t="shared" si="4"/>
        <v/>
      </c>
      <c r="BE58" s="360" t="str">
        <f t="shared" si="5"/>
        <v/>
      </c>
      <c r="BH58" s="360" t="str">
        <f t="shared" si="9"/>
        <v/>
      </c>
      <c r="CM58" s="475"/>
      <c r="CN58" s="475"/>
      <c r="CO58" s="475"/>
      <c r="CP58" s="475"/>
      <c r="CQ58" s="475"/>
      <c r="CR58" s="475"/>
      <c r="CS58" s="475"/>
      <c r="CT58" s="475"/>
      <c r="CU58" s="475"/>
      <c r="CV58" s="475"/>
      <c r="CW58" s="475"/>
      <c r="CX58" s="475"/>
      <c r="CY58" s="475"/>
      <c r="CZ58" s="383"/>
      <c r="DA58" s="383"/>
      <c r="DB58" s="383"/>
      <c r="DC58" s="383"/>
      <c r="DD58" s="383"/>
      <c r="DE58" s="383"/>
      <c r="DF58" s="383"/>
      <c r="DG58" s="383"/>
      <c r="DH58" s="383"/>
      <c r="DI58" s="383"/>
      <c r="DJ58" s="383"/>
      <c r="DK58" s="383"/>
      <c r="DL58" s="383"/>
      <c r="DM58" s="383"/>
      <c r="DN58" s="383"/>
      <c r="DO58" s="383"/>
      <c r="DP58" s="383"/>
      <c r="DQ58" s="383"/>
      <c r="DR58" s="383"/>
      <c r="DS58" s="383"/>
      <c r="DT58" s="383"/>
      <c r="DU58" s="383"/>
      <c r="DV58" s="383"/>
      <c r="DW58" s="383"/>
      <c r="DX58" s="383"/>
      <c r="DY58" s="383"/>
      <c r="DZ58" s="383"/>
      <c r="EA58" s="383"/>
      <c r="EB58" s="383"/>
      <c r="EC58" s="383"/>
      <c r="ED58" s="383"/>
      <c r="EE58" s="383"/>
      <c r="EF58" s="383"/>
      <c r="EG58" s="383"/>
      <c r="EH58" s="383"/>
      <c r="EI58" s="383"/>
      <c r="EJ58" s="383"/>
      <c r="EK58" s="383"/>
      <c r="EL58" s="383"/>
      <c r="EM58" s="383"/>
      <c r="EN58" s="383"/>
      <c r="EO58" s="383"/>
      <c r="EP58" s="383"/>
      <c r="EQ58" s="383"/>
      <c r="ER58" s="383"/>
      <c r="ES58" s="383"/>
      <c r="ET58" s="383"/>
      <c r="EU58" s="383"/>
      <c r="EV58" s="383"/>
      <c r="EW58" s="383"/>
      <c r="EX58" s="383"/>
      <c r="EY58" s="383"/>
      <c r="EZ58" s="383"/>
      <c r="FA58" s="383"/>
      <c r="FB58" s="383"/>
      <c r="FC58" s="383"/>
      <c r="FD58" s="383"/>
      <c r="FE58" s="383"/>
      <c r="FF58" s="383"/>
      <c r="FG58" s="383"/>
      <c r="FH58" s="383"/>
      <c r="FI58" s="383"/>
      <c r="FJ58" s="383"/>
      <c r="FK58" s="383"/>
      <c r="FL58" s="383"/>
      <c r="FM58" s="383"/>
      <c r="FN58" s="383"/>
      <c r="FO58" s="383"/>
      <c r="FP58" s="383"/>
      <c r="FQ58" s="383"/>
      <c r="FR58" s="383"/>
      <c r="FS58" s="383"/>
      <c r="FT58" s="383"/>
      <c r="FU58" s="383"/>
      <c r="FV58" s="383"/>
      <c r="FW58" s="383"/>
      <c r="FX58" s="383"/>
      <c r="FY58" s="383"/>
      <c r="FZ58" s="383"/>
      <c r="GA58" s="383"/>
      <c r="GB58" s="383"/>
      <c r="GC58" s="383"/>
      <c r="GD58" s="383"/>
      <c r="GE58" s="383"/>
      <c r="GF58" s="383"/>
      <c r="GG58" s="383"/>
      <c r="GH58" s="383"/>
      <c r="GI58" s="383"/>
      <c r="GJ58" s="383"/>
      <c r="GK58" s="383"/>
      <c r="GL58" s="383"/>
      <c r="GM58" s="383"/>
      <c r="GN58" s="383"/>
      <c r="GO58" s="383"/>
      <c r="GP58" s="383"/>
      <c r="GQ58" s="383"/>
      <c r="GR58" s="383"/>
      <c r="GS58" s="383"/>
      <c r="GT58" s="383"/>
      <c r="GU58" s="383"/>
      <c r="GV58" s="383"/>
      <c r="GW58" s="383"/>
      <c r="GX58" s="383"/>
    </row>
    <row r="59" spans="1:206" s="360" customFormat="1" ht="15" customHeight="1" x14ac:dyDescent="0.25">
      <c r="A59" s="354"/>
      <c r="B59" s="506">
        <v>49</v>
      </c>
      <c r="C59" s="55"/>
      <c r="D59" s="55"/>
      <c r="E59" s="507" t="str">
        <f t="shared" si="0"/>
        <v/>
      </c>
      <c r="F59" s="508" t="str">
        <f t="shared" si="6"/>
        <v/>
      </c>
      <c r="H59" s="502"/>
      <c r="I59" s="502"/>
      <c r="J59" s="819"/>
      <c r="K59" s="819"/>
      <c r="L59" s="819"/>
      <c r="M59" s="819"/>
      <c r="N59" s="819"/>
      <c r="O59" s="819"/>
      <c r="P59" s="819"/>
      <c r="Q59" s="819"/>
      <c r="R59" s="819"/>
      <c r="S59" s="819"/>
      <c r="T59" s="495"/>
      <c r="U59" s="495"/>
      <c r="V59" s="354"/>
      <c r="W59" s="354"/>
      <c r="X59" s="354"/>
      <c r="Y59" s="1"/>
      <c r="Z59" s="1"/>
      <c r="AA59" s="551"/>
      <c r="AB59" s="559"/>
      <c r="AC59" s="559"/>
      <c r="AD59" s="491"/>
      <c r="AE59" s="491"/>
      <c r="AF59" s="491"/>
      <c r="AG59" s="491"/>
      <c r="AH59" s="491"/>
      <c r="AI59" s="491"/>
      <c r="AJ59" s="491"/>
      <c r="AK59" s="504"/>
      <c r="AL59" s="504"/>
      <c r="AM59" s="526" t="str">
        <f t="shared" si="10"/>
        <v/>
      </c>
      <c r="AN59" s="504"/>
      <c r="AO59" s="504"/>
      <c r="AP59" s="504"/>
      <c r="AQ59" s="360">
        <v>49</v>
      </c>
      <c r="AR59" s="505" t="str">
        <f t="shared" si="7"/>
        <v/>
      </c>
      <c r="AS59" s="505" t="str">
        <f t="shared" si="8"/>
        <v/>
      </c>
      <c r="AX59" s="497"/>
      <c r="AZ59" s="360">
        <v>49</v>
      </c>
      <c r="BA59" s="360" t="str">
        <f t="shared" si="1"/>
        <v/>
      </c>
      <c r="BB59" s="360" t="str">
        <f t="shared" si="2"/>
        <v/>
      </c>
      <c r="BC59" s="360" t="str">
        <f t="shared" si="3"/>
        <v/>
      </c>
      <c r="BD59" s="360" t="str">
        <f t="shared" si="4"/>
        <v/>
      </c>
      <c r="BE59" s="360" t="str">
        <f t="shared" si="5"/>
        <v/>
      </c>
      <c r="BH59" s="360" t="str">
        <f t="shared" si="9"/>
        <v/>
      </c>
      <c r="CM59" s="475"/>
      <c r="CN59" s="475"/>
      <c r="CO59" s="475"/>
      <c r="CP59" s="475"/>
      <c r="CQ59" s="475"/>
      <c r="CR59" s="475"/>
      <c r="CS59" s="475"/>
      <c r="CT59" s="475"/>
      <c r="CU59" s="475"/>
      <c r="CV59" s="475"/>
      <c r="CW59" s="475"/>
      <c r="CX59" s="475"/>
      <c r="CY59" s="475"/>
      <c r="CZ59" s="383"/>
      <c r="DA59" s="383"/>
      <c r="DB59" s="383"/>
      <c r="DC59" s="383"/>
      <c r="DD59" s="383"/>
      <c r="DE59" s="383"/>
      <c r="DF59" s="383"/>
      <c r="DG59" s="383"/>
      <c r="DH59" s="383"/>
      <c r="DI59" s="383"/>
      <c r="DJ59" s="383"/>
      <c r="DK59" s="383"/>
      <c r="DL59" s="383"/>
      <c r="DM59" s="383"/>
      <c r="DN59" s="383"/>
      <c r="DO59" s="383"/>
      <c r="DP59" s="383"/>
      <c r="DQ59" s="383"/>
      <c r="DR59" s="383"/>
      <c r="DS59" s="383"/>
      <c r="DT59" s="383"/>
      <c r="DU59" s="383"/>
      <c r="DV59" s="383"/>
      <c r="DW59" s="383"/>
      <c r="DX59" s="383"/>
      <c r="DY59" s="383"/>
      <c r="DZ59" s="383"/>
      <c r="EA59" s="383"/>
      <c r="EB59" s="383"/>
      <c r="EC59" s="383"/>
      <c r="ED59" s="383"/>
      <c r="EE59" s="383"/>
      <c r="EF59" s="383"/>
      <c r="EG59" s="383"/>
      <c r="EH59" s="383"/>
      <c r="EI59" s="383"/>
      <c r="EJ59" s="383"/>
      <c r="EK59" s="383"/>
      <c r="EL59" s="383"/>
      <c r="EM59" s="383"/>
      <c r="EN59" s="383"/>
      <c r="EO59" s="383"/>
      <c r="EP59" s="383"/>
      <c r="EQ59" s="383"/>
      <c r="ER59" s="383"/>
      <c r="ES59" s="383"/>
      <c r="ET59" s="383"/>
      <c r="EU59" s="383"/>
      <c r="EV59" s="383"/>
      <c r="EW59" s="383"/>
      <c r="EX59" s="383"/>
      <c r="EY59" s="383"/>
      <c r="EZ59" s="383"/>
      <c r="FA59" s="383"/>
      <c r="FB59" s="383"/>
      <c r="FC59" s="383"/>
      <c r="FD59" s="383"/>
      <c r="FE59" s="383"/>
      <c r="FF59" s="383"/>
      <c r="FG59" s="383"/>
      <c r="FH59" s="383"/>
      <c r="FI59" s="383"/>
      <c r="FJ59" s="383"/>
      <c r="FK59" s="383"/>
      <c r="FL59" s="383"/>
      <c r="FM59" s="383"/>
      <c r="FN59" s="383"/>
      <c r="FO59" s="383"/>
      <c r="FP59" s="383"/>
      <c r="FQ59" s="383"/>
      <c r="FR59" s="383"/>
      <c r="FS59" s="383"/>
      <c r="FT59" s="383"/>
      <c r="FU59" s="383"/>
      <c r="FV59" s="383"/>
      <c r="FW59" s="383"/>
      <c r="FX59" s="383"/>
      <c r="FY59" s="383"/>
      <c r="FZ59" s="383"/>
      <c r="GA59" s="383"/>
      <c r="GB59" s="383"/>
      <c r="GC59" s="383"/>
      <c r="GD59" s="383"/>
      <c r="GE59" s="383"/>
      <c r="GF59" s="383"/>
      <c r="GG59" s="383"/>
      <c r="GH59" s="383"/>
      <c r="GI59" s="383"/>
      <c r="GJ59" s="383"/>
      <c r="GK59" s="383"/>
      <c r="GL59" s="383"/>
      <c r="GM59" s="383"/>
      <c r="GN59" s="383"/>
      <c r="GO59" s="383"/>
      <c r="GP59" s="383"/>
      <c r="GQ59" s="383"/>
      <c r="GR59" s="383"/>
      <c r="GS59" s="383"/>
      <c r="GT59" s="383"/>
      <c r="GU59" s="383"/>
      <c r="GV59" s="383"/>
      <c r="GW59" s="383"/>
      <c r="GX59" s="383"/>
    </row>
    <row r="60" spans="1:206" s="360" customFormat="1" ht="15" customHeight="1" x14ac:dyDescent="0.25">
      <c r="A60" s="354"/>
      <c r="B60" s="506">
        <v>50</v>
      </c>
      <c r="C60" s="55"/>
      <c r="D60" s="55"/>
      <c r="E60" s="507" t="str">
        <f t="shared" si="0"/>
        <v/>
      </c>
      <c r="F60" s="508" t="str">
        <f t="shared" si="6"/>
        <v/>
      </c>
      <c r="H60" s="502"/>
      <c r="I60" s="502"/>
      <c r="J60" s="495"/>
      <c r="K60" s="495"/>
      <c r="L60" s="495"/>
      <c r="M60" s="495"/>
      <c r="N60" s="354"/>
      <c r="O60" s="354"/>
      <c r="P60" s="354"/>
      <c r="Q60" s="1"/>
      <c r="R60" s="495"/>
      <c r="S60" s="495"/>
      <c r="T60" s="495"/>
      <c r="U60" s="495"/>
      <c r="V60" s="354"/>
      <c r="W60" s="354"/>
      <c r="X60" s="354"/>
      <c r="Y60" s="1"/>
      <c r="Z60" s="1"/>
      <c r="AA60" s="551"/>
      <c r="AB60" s="518"/>
      <c r="AC60" s="518"/>
      <c r="AD60" s="491"/>
      <c r="AE60" s="491"/>
      <c r="AF60" s="491"/>
      <c r="AG60" s="491"/>
      <c r="AH60" s="491"/>
      <c r="AI60" s="491"/>
      <c r="AJ60" s="491"/>
      <c r="AK60" s="504"/>
      <c r="AL60" s="504"/>
      <c r="AM60" s="526" t="str">
        <f t="shared" si="10"/>
        <v/>
      </c>
      <c r="AN60" s="504"/>
      <c r="AO60" s="504"/>
      <c r="AP60" s="504"/>
      <c r="AQ60" s="360">
        <v>50</v>
      </c>
      <c r="AR60" s="505" t="str">
        <f t="shared" si="7"/>
        <v/>
      </c>
      <c r="AS60" s="505" t="str">
        <f t="shared" si="8"/>
        <v/>
      </c>
      <c r="AX60" s="497"/>
      <c r="AZ60" s="360">
        <v>50</v>
      </c>
      <c r="BA60" s="360" t="str">
        <f t="shared" si="1"/>
        <v/>
      </c>
      <c r="BB60" s="360" t="str">
        <f t="shared" si="2"/>
        <v/>
      </c>
      <c r="BC60" s="360" t="str">
        <f t="shared" si="3"/>
        <v/>
      </c>
      <c r="BD60" s="360" t="str">
        <f t="shared" si="4"/>
        <v/>
      </c>
      <c r="BE60" s="360" t="str">
        <f t="shared" si="5"/>
        <v/>
      </c>
      <c r="BH60" s="360" t="str">
        <f t="shared" si="9"/>
        <v/>
      </c>
      <c r="CM60" s="475"/>
      <c r="CN60" s="475"/>
      <c r="CO60" s="475"/>
      <c r="CP60" s="475"/>
      <c r="CQ60" s="475"/>
      <c r="CR60" s="475"/>
      <c r="CS60" s="475"/>
      <c r="CT60" s="475"/>
      <c r="CU60" s="475"/>
      <c r="CV60" s="475"/>
      <c r="CW60" s="475"/>
      <c r="CX60" s="475"/>
      <c r="CY60" s="475"/>
      <c r="CZ60" s="383"/>
      <c r="DA60" s="383"/>
      <c r="DB60" s="383"/>
      <c r="DC60" s="383"/>
      <c r="DD60" s="383"/>
      <c r="DE60" s="383"/>
      <c r="DF60" s="383"/>
      <c r="DG60" s="383"/>
      <c r="DH60" s="383"/>
      <c r="DI60" s="383"/>
      <c r="DJ60" s="383"/>
      <c r="DK60" s="383"/>
      <c r="DL60" s="383"/>
      <c r="DM60" s="383"/>
      <c r="DN60" s="383"/>
      <c r="DO60" s="383"/>
      <c r="DP60" s="383"/>
      <c r="DQ60" s="383"/>
      <c r="DR60" s="383"/>
      <c r="DS60" s="383"/>
      <c r="DT60" s="383"/>
      <c r="DU60" s="383"/>
      <c r="DV60" s="383"/>
      <c r="DW60" s="383"/>
      <c r="DX60" s="383"/>
      <c r="DY60" s="383"/>
      <c r="DZ60" s="383"/>
      <c r="EA60" s="383"/>
      <c r="EB60" s="383"/>
      <c r="EC60" s="383"/>
      <c r="ED60" s="383"/>
      <c r="EE60" s="383"/>
      <c r="EF60" s="383"/>
      <c r="EG60" s="383"/>
      <c r="EH60" s="383"/>
      <c r="EI60" s="383"/>
      <c r="EJ60" s="383"/>
      <c r="EK60" s="383"/>
      <c r="EL60" s="383"/>
      <c r="EM60" s="383"/>
      <c r="EN60" s="383"/>
      <c r="EO60" s="383"/>
      <c r="EP60" s="383"/>
      <c r="EQ60" s="383"/>
      <c r="ER60" s="383"/>
      <c r="ES60" s="383"/>
      <c r="ET60" s="383"/>
      <c r="EU60" s="383"/>
      <c r="EV60" s="383"/>
      <c r="EW60" s="383"/>
      <c r="EX60" s="383"/>
      <c r="EY60" s="383"/>
      <c r="EZ60" s="383"/>
      <c r="FA60" s="383"/>
      <c r="FB60" s="383"/>
      <c r="FC60" s="383"/>
      <c r="FD60" s="383"/>
      <c r="FE60" s="383"/>
      <c r="FF60" s="383"/>
      <c r="FG60" s="383"/>
      <c r="FH60" s="383"/>
      <c r="FI60" s="383"/>
      <c r="FJ60" s="383"/>
      <c r="FK60" s="383"/>
      <c r="FL60" s="383"/>
      <c r="FM60" s="383"/>
      <c r="FN60" s="383"/>
      <c r="FO60" s="383"/>
      <c r="FP60" s="383"/>
      <c r="FQ60" s="383"/>
      <c r="FR60" s="383"/>
      <c r="FS60" s="383"/>
      <c r="FT60" s="383"/>
      <c r="FU60" s="383"/>
      <c r="FV60" s="383"/>
      <c r="FW60" s="383"/>
      <c r="FX60" s="383"/>
      <c r="FY60" s="383"/>
      <c r="FZ60" s="383"/>
      <c r="GA60" s="383"/>
      <c r="GB60" s="383"/>
      <c r="GC60" s="383"/>
      <c r="GD60" s="383"/>
      <c r="GE60" s="383"/>
      <c r="GF60" s="383"/>
      <c r="GG60" s="383"/>
      <c r="GH60" s="383"/>
      <c r="GI60" s="383"/>
      <c r="GJ60" s="383"/>
      <c r="GK60" s="383"/>
      <c r="GL60" s="383"/>
      <c r="GM60" s="383"/>
      <c r="GN60" s="383"/>
      <c r="GO60" s="383"/>
      <c r="GP60" s="383"/>
      <c r="GQ60" s="383"/>
      <c r="GR60" s="383"/>
      <c r="GS60" s="383"/>
      <c r="GT60" s="383"/>
      <c r="GU60" s="383"/>
      <c r="GV60" s="383"/>
      <c r="GW60" s="383"/>
      <c r="GX60" s="383"/>
    </row>
    <row r="61" spans="1:206" s="360" customFormat="1" ht="15" customHeight="1" x14ac:dyDescent="0.25">
      <c r="A61" s="354"/>
      <c r="B61" s="506">
        <v>51</v>
      </c>
      <c r="C61" s="55"/>
      <c r="D61" s="55"/>
      <c r="E61" s="507" t="str">
        <f t="shared" si="0"/>
        <v/>
      </c>
      <c r="F61" s="508" t="str">
        <f t="shared" si="6"/>
        <v/>
      </c>
      <c r="H61" s="502"/>
      <c r="I61" s="526"/>
      <c r="J61" s="819" t="s">
        <v>455</v>
      </c>
      <c r="K61" s="819"/>
      <c r="L61" s="819"/>
      <c r="M61" s="819"/>
      <c r="N61" s="819"/>
      <c r="O61" s="819"/>
      <c r="P61" s="819"/>
      <c r="Q61" s="819"/>
      <c r="R61" s="819"/>
      <c r="S61" s="819"/>
      <c r="T61" s="495"/>
      <c r="U61" s="495"/>
      <c r="V61" s="354"/>
      <c r="W61" s="354"/>
      <c r="X61" s="354"/>
      <c r="Y61" s="1"/>
      <c r="Z61" s="551"/>
      <c r="AA61" s="559"/>
      <c r="AB61" s="518"/>
      <c r="AC61" s="518"/>
      <c r="AD61" s="491"/>
      <c r="AE61" s="491"/>
      <c r="AF61" s="491"/>
      <c r="AG61" s="491"/>
      <c r="AH61" s="491"/>
      <c r="AI61" s="491"/>
      <c r="AJ61" s="491"/>
      <c r="AK61" s="504"/>
      <c r="AL61" s="504"/>
      <c r="AM61" s="526" t="str">
        <f t="shared" si="10"/>
        <v/>
      </c>
      <c r="AN61" s="504"/>
      <c r="AO61" s="504"/>
      <c r="AP61" s="504"/>
      <c r="AQ61" s="360">
        <v>51</v>
      </c>
      <c r="AR61" s="505" t="str">
        <f t="shared" si="7"/>
        <v/>
      </c>
      <c r="AS61" s="505" t="str">
        <f t="shared" si="8"/>
        <v/>
      </c>
      <c r="AX61" s="497"/>
      <c r="AZ61" s="360">
        <v>51</v>
      </c>
      <c r="BA61" s="360" t="str">
        <f t="shared" si="1"/>
        <v/>
      </c>
      <c r="BB61" s="360" t="str">
        <f t="shared" si="2"/>
        <v/>
      </c>
      <c r="BC61" s="360" t="str">
        <f t="shared" si="3"/>
        <v/>
      </c>
      <c r="BD61" s="360" t="str">
        <f t="shared" si="4"/>
        <v/>
      </c>
      <c r="BE61" s="360" t="str">
        <f t="shared" si="5"/>
        <v/>
      </c>
      <c r="BH61" s="360" t="str">
        <f t="shared" si="9"/>
        <v/>
      </c>
      <c r="CM61" s="475"/>
      <c r="CN61" s="475"/>
      <c r="CO61" s="475"/>
      <c r="CP61" s="475"/>
      <c r="CQ61" s="475"/>
      <c r="CR61" s="475"/>
      <c r="CS61" s="475"/>
      <c r="CT61" s="475"/>
      <c r="CU61" s="475"/>
      <c r="CV61" s="475"/>
      <c r="CW61" s="475"/>
      <c r="CX61" s="475"/>
      <c r="CY61" s="475"/>
      <c r="CZ61" s="383"/>
      <c r="DA61" s="383"/>
      <c r="DB61" s="383"/>
      <c r="DC61" s="383"/>
      <c r="DD61" s="383"/>
      <c r="DE61" s="383"/>
      <c r="DF61" s="383"/>
      <c r="DG61" s="383"/>
      <c r="DH61" s="383"/>
      <c r="DI61" s="383"/>
      <c r="DJ61" s="383"/>
      <c r="DK61" s="383"/>
      <c r="DL61" s="383"/>
      <c r="DM61" s="383"/>
      <c r="DN61" s="383"/>
      <c r="DO61" s="383"/>
      <c r="DP61" s="383"/>
      <c r="DQ61" s="383"/>
      <c r="DR61" s="383"/>
      <c r="DS61" s="383"/>
      <c r="DT61" s="383"/>
      <c r="DU61" s="383"/>
      <c r="DV61" s="383"/>
      <c r="DW61" s="383"/>
      <c r="DX61" s="383"/>
      <c r="DY61" s="383"/>
      <c r="DZ61" s="383"/>
      <c r="EA61" s="383"/>
      <c r="EB61" s="383"/>
      <c r="EC61" s="383"/>
      <c r="ED61" s="383"/>
      <c r="EE61" s="383"/>
      <c r="EF61" s="383"/>
      <c r="EG61" s="383"/>
      <c r="EH61" s="383"/>
      <c r="EI61" s="383"/>
      <c r="EJ61" s="383"/>
      <c r="EK61" s="383"/>
      <c r="EL61" s="383"/>
      <c r="EM61" s="383"/>
      <c r="EN61" s="383"/>
      <c r="EO61" s="383"/>
      <c r="EP61" s="383"/>
      <c r="EQ61" s="383"/>
      <c r="ER61" s="383"/>
      <c r="ES61" s="383"/>
      <c r="ET61" s="383"/>
      <c r="EU61" s="383"/>
      <c r="EV61" s="383"/>
      <c r="EW61" s="383"/>
      <c r="EX61" s="383"/>
      <c r="EY61" s="383"/>
      <c r="EZ61" s="383"/>
      <c r="FA61" s="383"/>
      <c r="FB61" s="383"/>
      <c r="FC61" s="383"/>
      <c r="FD61" s="383"/>
      <c r="FE61" s="383"/>
      <c r="FF61" s="383"/>
      <c r="FG61" s="383"/>
      <c r="FH61" s="383"/>
      <c r="FI61" s="383"/>
      <c r="FJ61" s="383"/>
      <c r="FK61" s="383"/>
      <c r="FL61" s="383"/>
      <c r="FM61" s="383"/>
      <c r="FN61" s="383"/>
      <c r="FO61" s="383"/>
      <c r="FP61" s="383"/>
      <c r="FQ61" s="383"/>
      <c r="FR61" s="383"/>
      <c r="FS61" s="383"/>
      <c r="FT61" s="383"/>
      <c r="FU61" s="383"/>
      <c r="FV61" s="383"/>
      <c r="FW61" s="383"/>
      <c r="FX61" s="383"/>
      <c r="FY61" s="383"/>
      <c r="FZ61" s="383"/>
      <c r="GA61" s="383"/>
      <c r="GB61" s="383"/>
      <c r="GC61" s="383"/>
      <c r="GD61" s="383"/>
      <c r="GE61" s="383"/>
      <c r="GF61" s="383"/>
      <c r="GG61" s="383"/>
      <c r="GH61" s="383"/>
      <c r="GI61" s="383"/>
      <c r="GJ61" s="383"/>
      <c r="GK61" s="383"/>
      <c r="GL61" s="383"/>
      <c r="GM61" s="383"/>
      <c r="GN61" s="383"/>
      <c r="GO61" s="383"/>
      <c r="GP61" s="383"/>
      <c r="GQ61" s="383"/>
      <c r="GR61" s="383"/>
      <c r="GS61" s="383"/>
      <c r="GT61" s="383"/>
      <c r="GU61" s="383"/>
      <c r="GV61" s="383"/>
      <c r="GW61" s="383"/>
      <c r="GX61" s="383"/>
    </row>
    <row r="62" spans="1:206" s="360" customFormat="1" ht="15" customHeight="1" x14ac:dyDescent="0.25">
      <c r="A62" s="354"/>
      <c r="B62" s="506">
        <v>52</v>
      </c>
      <c r="C62" s="55"/>
      <c r="D62" s="55"/>
      <c r="E62" s="507" t="str">
        <f t="shared" si="0"/>
        <v/>
      </c>
      <c r="F62" s="508" t="str">
        <f t="shared" si="6"/>
        <v/>
      </c>
      <c r="H62" s="502"/>
      <c r="I62" s="526"/>
      <c r="J62" s="819"/>
      <c r="K62" s="819"/>
      <c r="L62" s="819"/>
      <c r="M62" s="819"/>
      <c r="N62" s="819"/>
      <c r="O62" s="819"/>
      <c r="P62" s="819"/>
      <c r="Q62" s="819"/>
      <c r="R62" s="819"/>
      <c r="S62" s="819"/>
      <c r="T62" s="495"/>
      <c r="U62" s="495"/>
      <c r="V62" s="354"/>
      <c r="W62" s="354"/>
      <c r="X62" s="354"/>
      <c r="Y62" s="1"/>
      <c r="Z62" s="551"/>
      <c r="AA62" s="518"/>
      <c r="AB62" s="518"/>
      <c r="AC62" s="518"/>
      <c r="AD62" s="491"/>
      <c r="AE62" s="491"/>
      <c r="AF62" s="491"/>
      <c r="AG62" s="491"/>
      <c r="AH62" s="491"/>
      <c r="AI62" s="491"/>
      <c r="AJ62" s="491"/>
      <c r="AK62" s="504"/>
      <c r="AL62" s="504"/>
      <c r="AM62" s="526" t="str">
        <f t="shared" si="10"/>
        <v/>
      </c>
      <c r="AN62" s="504"/>
      <c r="AO62" s="504"/>
      <c r="AP62" s="504"/>
      <c r="AQ62" s="360">
        <v>52</v>
      </c>
      <c r="AR62" s="505" t="str">
        <f t="shared" si="7"/>
        <v/>
      </c>
      <c r="AS62" s="505" t="str">
        <f t="shared" si="8"/>
        <v/>
      </c>
      <c r="AX62" s="497"/>
      <c r="AZ62" s="360">
        <v>52</v>
      </c>
      <c r="BA62" s="360" t="str">
        <f t="shared" si="1"/>
        <v/>
      </c>
      <c r="BB62" s="360" t="str">
        <f t="shared" si="2"/>
        <v/>
      </c>
      <c r="BC62" s="360" t="str">
        <f t="shared" si="3"/>
        <v/>
      </c>
      <c r="BD62" s="360" t="str">
        <f t="shared" si="4"/>
        <v/>
      </c>
      <c r="BE62" s="360" t="str">
        <f t="shared" si="5"/>
        <v/>
      </c>
      <c r="BH62" s="360" t="str">
        <f t="shared" si="9"/>
        <v/>
      </c>
      <c r="CM62" s="475"/>
      <c r="CN62" s="475"/>
      <c r="CO62" s="475"/>
      <c r="CP62" s="475"/>
      <c r="CQ62" s="475"/>
      <c r="CR62" s="475"/>
      <c r="CS62" s="475"/>
      <c r="CT62" s="475"/>
      <c r="CU62" s="475"/>
      <c r="CV62" s="475"/>
      <c r="CW62" s="475"/>
      <c r="CX62" s="475"/>
      <c r="CY62" s="475"/>
      <c r="CZ62" s="383"/>
      <c r="DA62" s="383"/>
      <c r="DB62" s="383"/>
      <c r="DC62" s="383"/>
      <c r="DD62" s="383"/>
      <c r="DE62" s="383"/>
      <c r="DF62" s="383"/>
      <c r="DG62" s="383"/>
      <c r="DH62" s="383"/>
      <c r="DI62" s="383"/>
      <c r="DJ62" s="383"/>
      <c r="DK62" s="383"/>
      <c r="DL62" s="383"/>
      <c r="DM62" s="383"/>
      <c r="DN62" s="383"/>
      <c r="DO62" s="383"/>
      <c r="DP62" s="383"/>
      <c r="DQ62" s="383"/>
      <c r="DR62" s="383"/>
      <c r="DS62" s="383"/>
      <c r="DT62" s="383"/>
      <c r="DU62" s="383"/>
      <c r="DV62" s="383"/>
      <c r="DW62" s="383"/>
      <c r="DX62" s="383"/>
      <c r="DY62" s="383"/>
      <c r="DZ62" s="383"/>
      <c r="EA62" s="383"/>
      <c r="EB62" s="383"/>
      <c r="EC62" s="383"/>
      <c r="ED62" s="383"/>
      <c r="EE62" s="383"/>
      <c r="EF62" s="383"/>
      <c r="EG62" s="383"/>
      <c r="EH62" s="383"/>
      <c r="EI62" s="383"/>
      <c r="EJ62" s="383"/>
      <c r="EK62" s="383"/>
      <c r="EL62" s="383"/>
      <c r="EM62" s="383"/>
      <c r="EN62" s="383"/>
      <c r="EO62" s="383"/>
      <c r="EP62" s="383"/>
      <c r="EQ62" s="383"/>
      <c r="ER62" s="383"/>
      <c r="ES62" s="383"/>
      <c r="ET62" s="383"/>
      <c r="EU62" s="383"/>
      <c r="EV62" s="383"/>
      <c r="EW62" s="383"/>
      <c r="EX62" s="383"/>
      <c r="EY62" s="383"/>
      <c r="EZ62" s="383"/>
      <c r="FA62" s="383"/>
      <c r="FB62" s="383"/>
      <c r="FC62" s="383"/>
      <c r="FD62" s="383"/>
      <c r="FE62" s="383"/>
      <c r="FF62" s="383"/>
      <c r="FG62" s="383"/>
      <c r="FH62" s="383"/>
      <c r="FI62" s="383"/>
      <c r="FJ62" s="383"/>
      <c r="FK62" s="383"/>
      <c r="FL62" s="383"/>
      <c r="FM62" s="383"/>
      <c r="FN62" s="383"/>
      <c r="FO62" s="383"/>
      <c r="FP62" s="383"/>
      <c r="FQ62" s="383"/>
      <c r="FR62" s="383"/>
      <c r="FS62" s="383"/>
      <c r="FT62" s="383"/>
      <c r="FU62" s="383"/>
      <c r="FV62" s="383"/>
      <c r="FW62" s="383"/>
      <c r="FX62" s="383"/>
      <c r="FY62" s="383"/>
      <c r="FZ62" s="383"/>
      <c r="GA62" s="383"/>
      <c r="GB62" s="383"/>
      <c r="GC62" s="383"/>
      <c r="GD62" s="383"/>
      <c r="GE62" s="383"/>
      <c r="GF62" s="383"/>
      <c r="GG62" s="383"/>
      <c r="GH62" s="383"/>
      <c r="GI62" s="383"/>
      <c r="GJ62" s="383"/>
      <c r="GK62" s="383"/>
      <c r="GL62" s="383"/>
      <c r="GM62" s="383"/>
      <c r="GN62" s="383"/>
      <c r="GO62" s="383"/>
      <c r="GP62" s="383"/>
      <c r="GQ62" s="383"/>
      <c r="GR62" s="383"/>
      <c r="GS62" s="383"/>
      <c r="GT62" s="383"/>
      <c r="GU62" s="383"/>
      <c r="GV62" s="383"/>
      <c r="GW62" s="383"/>
      <c r="GX62" s="383"/>
    </row>
    <row r="63" spans="1:206" s="360" customFormat="1" ht="15" customHeight="1" x14ac:dyDescent="0.25">
      <c r="A63" s="354"/>
      <c r="B63" s="506">
        <v>53</v>
      </c>
      <c r="C63" s="55"/>
      <c r="D63" s="55"/>
      <c r="E63" s="507" t="str">
        <f t="shared" si="0"/>
        <v/>
      </c>
      <c r="F63" s="508" t="str">
        <f t="shared" si="6"/>
        <v/>
      </c>
      <c r="H63" s="502"/>
      <c r="I63" s="526"/>
      <c r="J63"/>
      <c r="K63" s="354"/>
      <c r="L63" s="354"/>
      <c r="M63" s="354"/>
      <c r="N63" s="354"/>
      <c r="O63" s="354"/>
      <c r="P63" s="354"/>
      <c r="Q63" s="490"/>
      <c r="R63" s="495"/>
      <c r="S63" s="495"/>
      <c r="T63" s="495"/>
      <c r="U63" s="551"/>
      <c r="V63" s="551"/>
      <c r="W63" s="551"/>
      <c r="X63" s="551"/>
      <c r="Y63" s="551"/>
      <c r="Z63" s="551"/>
      <c r="AA63" s="518"/>
      <c r="AB63" s="518"/>
      <c r="AC63" s="518"/>
      <c r="AD63" s="491"/>
      <c r="AE63" s="491"/>
      <c r="AF63" s="491"/>
      <c r="AG63" s="491"/>
      <c r="AH63" s="491"/>
      <c r="AI63" s="491"/>
      <c r="AJ63" s="491"/>
      <c r="AK63" s="504"/>
      <c r="AL63" s="504"/>
      <c r="AM63" s="526" t="str">
        <f t="shared" si="10"/>
        <v/>
      </c>
      <c r="AN63" s="504"/>
      <c r="AO63" s="504"/>
      <c r="AP63" s="504"/>
      <c r="AQ63" s="360">
        <v>53</v>
      </c>
      <c r="AR63" s="505" t="str">
        <f t="shared" si="7"/>
        <v/>
      </c>
      <c r="AS63" s="505" t="str">
        <f t="shared" si="8"/>
        <v/>
      </c>
      <c r="AX63" s="497"/>
      <c r="AZ63" s="360">
        <v>53</v>
      </c>
      <c r="BA63" s="360" t="str">
        <f t="shared" si="1"/>
        <v/>
      </c>
      <c r="BB63" s="360" t="str">
        <f t="shared" si="2"/>
        <v/>
      </c>
      <c r="BC63" s="360" t="str">
        <f t="shared" si="3"/>
        <v/>
      </c>
      <c r="BD63" s="360" t="str">
        <f t="shared" si="4"/>
        <v/>
      </c>
      <c r="BE63" s="360" t="str">
        <f t="shared" si="5"/>
        <v/>
      </c>
      <c r="BH63" s="360" t="str">
        <f t="shared" si="9"/>
        <v/>
      </c>
      <c r="CM63" s="475"/>
      <c r="CN63" s="475"/>
      <c r="CO63" s="475"/>
      <c r="CP63" s="475"/>
      <c r="CQ63" s="475"/>
      <c r="CR63" s="475"/>
      <c r="CS63" s="475"/>
      <c r="CT63" s="475"/>
      <c r="CU63" s="475"/>
      <c r="CV63" s="475"/>
      <c r="CW63" s="475"/>
      <c r="CX63" s="475"/>
      <c r="CY63" s="475"/>
      <c r="CZ63" s="383"/>
      <c r="DA63" s="383"/>
      <c r="DB63" s="383"/>
      <c r="DC63" s="383"/>
      <c r="DD63" s="383"/>
      <c r="DE63" s="383"/>
      <c r="DF63" s="383"/>
      <c r="DG63" s="383"/>
      <c r="DH63" s="383"/>
      <c r="DI63" s="383"/>
      <c r="DJ63" s="383"/>
      <c r="DK63" s="383"/>
      <c r="DL63" s="383"/>
      <c r="DM63" s="383"/>
      <c r="DN63" s="383"/>
      <c r="DO63" s="383"/>
      <c r="DP63" s="383"/>
      <c r="DQ63" s="383"/>
      <c r="DR63" s="383"/>
      <c r="DS63" s="383"/>
      <c r="DT63" s="383"/>
      <c r="DU63" s="383"/>
      <c r="DV63" s="383"/>
      <c r="DW63" s="383"/>
      <c r="DX63" s="383"/>
      <c r="DY63" s="383"/>
      <c r="DZ63" s="383"/>
      <c r="EA63" s="383"/>
      <c r="EB63" s="383"/>
      <c r="EC63" s="383"/>
      <c r="ED63" s="383"/>
      <c r="EE63" s="383"/>
      <c r="EF63" s="383"/>
      <c r="EG63" s="383"/>
      <c r="EH63" s="383"/>
      <c r="EI63" s="383"/>
      <c r="EJ63" s="383"/>
      <c r="EK63" s="383"/>
      <c r="EL63" s="383"/>
      <c r="EM63" s="383"/>
      <c r="EN63" s="383"/>
      <c r="EO63" s="383"/>
      <c r="EP63" s="383"/>
      <c r="EQ63" s="383"/>
      <c r="ER63" s="383"/>
      <c r="ES63" s="383"/>
      <c r="ET63" s="383"/>
      <c r="EU63" s="383"/>
      <c r="EV63" s="383"/>
      <c r="EW63" s="383"/>
      <c r="EX63" s="383"/>
      <c r="EY63" s="383"/>
      <c r="EZ63" s="383"/>
      <c r="FA63" s="383"/>
      <c r="FB63" s="383"/>
      <c r="FC63" s="383"/>
      <c r="FD63" s="383"/>
      <c r="FE63" s="383"/>
      <c r="FF63" s="383"/>
      <c r="FG63" s="383"/>
      <c r="FH63" s="383"/>
      <c r="FI63" s="383"/>
      <c r="FJ63" s="383"/>
      <c r="FK63" s="383"/>
      <c r="FL63" s="383"/>
      <c r="FM63" s="383"/>
      <c r="FN63" s="383"/>
      <c r="FO63" s="383"/>
      <c r="FP63" s="383"/>
      <c r="FQ63" s="383"/>
      <c r="FR63" s="383"/>
      <c r="FS63" s="383"/>
      <c r="FT63" s="383"/>
      <c r="FU63" s="383"/>
      <c r="FV63" s="383"/>
      <c r="FW63" s="383"/>
      <c r="FX63" s="383"/>
      <c r="FY63" s="383"/>
      <c r="FZ63" s="383"/>
      <c r="GA63" s="383"/>
      <c r="GB63" s="383"/>
      <c r="GC63" s="383"/>
      <c r="GD63" s="383"/>
      <c r="GE63" s="383"/>
      <c r="GF63" s="383"/>
      <c r="GG63" s="383"/>
      <c r="GH63" s="383"/>
      <c r="GI63" s="383"/>
      <c r="GJ63" s="383"/>
      <c r="GK63" s="383"/>
      <c r="GL63" s="383"/>
      <c r="GM63" s="383"/>
      <c r="GN63" s="383"/>
      <c r="GO63" s="383"/>
      <c r="GP63" s="383"/>
      <c r="GQ63" s="383"/>
      <c r="GR63" s="383"/>
      <c r="GS63" s="383"/>
      <c r="GT63" s="383"/>
      <c r="GU63" s="383"/>
      <c r="GV63" s="383"/>
      <c r="GW63" s="383"/>
      <c r="GX63" s="383"/>
    </row>
    <row r="64" spans="1:206" s="360" customFormat="1" ht="15" customHeight="1" x14ac:dyDescent="0.25">
      <c r="A64" s="354"/>
      <c r="B64" s="506">
        <v>54</v>
      </c>
      <c r="C64" s="55"/>
      <c r="D64" s="55"/>
      <c r="E64" s="507" t="str">
        <f t="shared" si="0"/>
        <v/>
      </c>
      <c r="F64" s="508" t="str">
        <f t="shared" si="6"/>
        <v/>
      </c>
      <c r="H64" s="502"/>
      <c r="I64" s="526"/>
      <c r="J64" s="545" t="s">
        <v>457</v>
      </c>
      <c r="K64" s="545"/>
      <c r="L64" s="545"/>
      <c r="M64" s="545"/>
      <c r="N64" s="545"/>
      <c r="O64" s="545"/>
      <c r="P64" s="545"/>
      <c r="Q64" s="545"/>
      <c r="R64" s="551"/>
      <c r="S64" s="551"/>
      <c r="T64" s="551"/>
      <c r="U64" s="551"/>
      <c r="V64" s="551"/>
      <c r="W64" s="551"/>
      <c r="X64" s="551"/>
      <c r="Y64" s="551"/>
      <c r="Z64" s="551"/>
      <c r="AA64" s="518"/>
      <c r="AB64" s="558"/>
      <c r="AC64" s="558"/>
      <c r="AD64" s="491"/>
      <c r="AE64" s="491"/>
      <c r="AF64" s="491"/>
      <c r="AG64" s="491"/>
      <c r="AH64" s="491"/>
      <c r="AI64" s="491"/>
      <c r="AJ64" s="491"/>
      <c r="AK64" s="504"/>
      <c r="AL64" s="504"/>
      <c r="AM64" s="526" t="str">
        <f t="shared" si="10"/>
        <v/>
      </c>
      <c r="AN64" s="504"/>
      <c r="AO64" s="504"/>
      <c r="AP64" s="504"/>
      <c r="AQ64" s="360">
        <v>54</v>
      </c>
      <c r="AR64" s="505" t="str">
        <f t="shared" si="7"/>
        <v/>
      </c>
      <c r="AS64" s="505" t="str">
        <f t="shared" si="8"/>
        <v/>
      </c>
      <c r="AX64" s="497"/>
      <c r="AZ64" s="360">
        <v>54</v>
      </c>
      <c r="BA64" s="360" t="str">
        <f t="shared" si="1"/>
        <v/>
      </c>
      <c r="BB64" s="360" t="str">
        <f t="shared" si="2"/>
        <v/>
      </c>
      <c r="BC64" s="360" t="str">
        <f t="shared" si="3"/>
        <v/>
      </c>
      <c r="BD64" s="360" t="str">
        <f t="shared" si="4"/>
        <v/>
      </c>
      <c r="BE64" s="360" t="str">
        <f t="shared" si="5"/>
        <v/>
      </c>
      <c r="BH64" s="360" t="str">
        <f t="shared" si="9"/>
        <v/>
      </c>
      <c r="CM64" s="475"/>
      <c r="CN64" s="475"/>
      <c r="CO64" s="475"/>
      <c r="CP64" s="475"/>
      <c r="CQ64" s="475"/>
      <c r="CR64" s="475"/>
      <c r="CS64" s="475"/>
      <c r="CT64" s="475"/>
      <c r="CU64" s="475"/>
      <c r="CV64" s="475"/>
      <c r="CW64" s="475"/>
      <c r="CX64" s="475"/>
      <c r="CY64" s="475"/>
      <c r="CZ64" s="383"/>
      <c r="DA64" s="383"/>
      <c r="DB64" s="383"/>
      <c r="DC64" s="383"/>
      <c r="DD64" s="383"/>
      <c r="DE64" s="383"/>
      <c r="DF64" s="383"/>
      <c r="DG64" s="383"/>
      <c r="DH64" s="383"/>
      <c r="DI64" s="383"/>
      <c r="DJ64" s="383"/>
      <c r="DK64" s="383"/>
      <c r="DL64" s="383"/>
      <c r="DM64" s="383"/>
      <c r="DN64" s="383"/>
      <c r="DO64" s="383"/>
      <c r="DP64" s="383"/>
      <c r="DQ64" s="383"/>
      <c r="DR64" s="383"/>
      <c r="DS64" s="383"/>
      <c r="DT64" s="383"/>
      <c r="DU64" s="383"/>
      <c r="DV64" s="383"/>
      <c r="DW64" s="383"/>
      <c r="DX64" s="383"/>
      <c r="DY64" s="383"/>
      <c r="DZ64" s="383"/>
      <c r="EA64" s="383"/>
      <c r="EB64" s="383"/>
      <c r="EC64" s="383"/>
      <c r="ED64" s="383"/>
      <c r="EE64" s="383"/>
      <c r="EF64" s="383"/>
      <c r="EG64" s="383"/>
      <c r="EH64" s="383"/>
      <c r="EI64" s="383"/>
      <c r="EJ64" s="383"/>
      <c r="EK64" s="383"/>
      <c r="EL64" s="383"/>
      <c r="EM64" s="383"/>
      <c r="EN64" s="383"/>
      <c r="EO64" s="383"/>
      <c r="EP64" s="383"/>
      <c r="EQ64" s="383"/>
      <c r="ER64" s="383"/>
      <c r="ES64" s="383"/>
      <c r="ET64" s="383"/>
      <c r="EU64" s="383"/>
      <c r="EV64" s="383"/>
      <c r="EW64" s="383"/>
      <c r="EX64" s="383"/>
      <c r="EY64" s="383"/>
      <c r="EZ64" s="383"/>
      <c r="FA64" s="383"/>
      <c r="FB64" s="383"/>
      <c r="FC64" s="383"/>
      <c r="FD64" s="383"/>
      <c r="FE64" s="383"/>
      <c r="FF64" s="383"/>
      <c r="FG64" s="383"/>
      <c r="FH64" s="383"/>
      <c r="FI64" s="383"/>
      <c r="FJ64" s="383"/>
      <c r="FK64" s="383"/>
      <c r="FL64" s="383"/>
      <c r="FM64" s="383"/>
      <c r="FN64" s="383"/>
      <c r="FO64" s="383"/>
      <c r="FP64" s="383"/>
      <c r="FQ64" s="383"/>
      <c r="FR64" s="383"/>
      <c r="FS64" s="383"/>
      <c r="FT64" s="383"/>
      <c r="FU64" s="383"/>
      <c r="FV64" s="383"/>
      <c r="FW64" s="383"/>
      <c r="FX64" s="383"/>
      <c r="FY64" s="383"/>
      <c r="FZ64" s="383"/>
      <c r="GA64" s="383"/>
      <c r="GB64" s="383"/>
      <c r="GC64" s="383"/>
      <c r="GD64" s="383"/>
      <c r="GE64" s="383"/>
      <c r="GF64" s="383"/>
      <c r="GG64" s="383"/>
      <c r="GH64" s="383"/>
      <c r="GI64" s="383"/>
      <c r="GJ64" s="383"/>
      <c r="GK64" s="383"/>
      <c r="GL64" s="383"/>
      <c r="GM64" s="383"/>
      <c r="GN64" s="383"/>
      <c r="GO64" s="383"/>
      <c r="GP64" s="383"/>
      <c r="GQ64" s="383"/>
      <c r="GR64" s="383"/>
      <c r="GS64" s="383"/>
      <c r="GT64" s="383"/>
      <c r="GU64" s="383"/>
      <c r="GV64" s="383"/>
      <c r="GW64" s="383"/>
      <c r="GX64" s="383"/>
    </row>
    <row r="65" spans="1:206" s="360" customFormat="1" ht="15" customHeight="1" x14ac:dyDescent="0.25">
      <c r="A65" s="354"/>
      <c r="B65" s="506">
        <v>55</v>
      </c>
      <c r="C65" s="55"/>
      <c r="D65" s="55"/>
      <c r="E65" s="507" t="str">
        <f t="shared" si="0"/>
        <v/>
      </c>
      <c r="F65" s="508" t="str">
        <f t="shared" si="6"/>
        <v/>
      </c>
      <c r="H65" s="502"/>
      <c r="I65" s="561"/>
      <c r="J65"/>
      <c r="K65" s="545"/>
      <c r="L65" s="545"/>
      <c r="M65" s="545"/>
      <c r="N65" s="545"/>
      <c r="O65" s="545"/>
      <c r="P65" s="545"/>
      <c r="Q65" s="545"/>
      <c r="R65" s="551"/>
      <c r="S65" s="551"/>
      <c r="T65" s="551"/>
      <c r="U65" s="559"/>
      <c r="V65" s="559"/>
      <c r="W65" s="559"/>
      <c r="X65" s="559"/>
      <c r="Y65" s="559"/>
      <c r="Z65" s="559"/>
      <c r="AA65" s="518"/>
      <c r="AB65" s="558"/>
      <c r="AC65" s="558"/>
      <c r="AD65" s="491"/>
      <c r="AE65" s="491"/>
      <c r="AF65" s="491"/>
      <c r="AG65" s="491"/>
      <c r="AH65" s="491"/>
      <c r="AI65" s="491"/>
      <c r="AJ65" s="491"/>
      <c r="AK65" s="504"/>
      <c r="AL65" s="504"/>
      <c r="AM65" s="526" t="str">
        <f t="shared" si="10"/>
        <v/>
      </c>
      <c r="AN65" s="504"/>
      <c r="AO65" s="504"/>
      <c r="AP65" s="504"/>
      <c r="AQ65" s="360">
        <v>55</v>
      </c>
      <c r="AR65" s="505" t="str">
        <f t="shared" si="7"/>
        <v/>
      </c>
      <c r="AS65" s="505" t="str">
        <f t="shared" si="8"/>
        <v/>
      </c>
      <c r="AX65" s="497"/>
      <c r="AZ65" s="360">
        <v>55</v>
      </c>
      <c r="BA65" s="360" t="str">
        <f t="shared" si="1"/>
        <v/>
      </c>
      <c r="BB65" s="360" t="str">
        <f t="shared" si="2"/>
        <v/>
      </c>
      <c r="BC65" s="360" t="str">
        <f t="shared" si="3"/>
        <v/>
      </c>
      <c r="BD65" s="360" t="str">
        <f t="shared" si="4"/>
        <v/>
      </c>
      <c r="BE65" s="360" t="str">
        <f t="shared" si="5"/>
        <v/>
      </c>
      <c r="BH65" s="360" t="str">
        <f t="shared" si="9"/>
        <v/>
      </c>
      <c r="CM65" s="475"/>
      <c r="CN65" s="475"/>
      <c r="CO65" s="475"/>
      <c r="CP65" s="475"/>
      <c r="CQ65" s="475"/>
      <c r="CR65" s="475"/>
      <c r="CS65" s="475"/>
      <c r="CT65" s="475"/>
      <c r="CU65" s="475"/>
      <c r="CV65" s="475"/>
      <c r="CW65" s="475"/>
      <c r="CX65" s="475"/>
      <c r="CY65" s="475"/>
      <c r="CZ65" s="383"/>
      <c r="DA65" s="383"/>
      <c r="DB65" s="383"/>
      <c r="DC65" s="383"/>
      <c r="DD65" s="383"/>
      <c r="DE65" s="383"/>
      <c r="DF65" s="383"/>
      <c r="DG65" s="383"/>
      <c r="DH65" s="383"/>
      <c r="DI65" s="383"/>
      <c r="DJ65" s="383"/>
      <c r="DK65" s="383"/>
      <c r="DL65" s="383"/>
      <c r="DM65" s="383"/>
      <c r="DN65" s="383"/>
      <c r="DO65" s="383"/>
      <c r="DP65" s="383"/>
      <c r="DQ65" s="383"/>
      <c r="DR65" s="383"/>
      <c r="DS65" s="383"/>
      <c r="DT65" s="383"/>
      <c r="DU65" s="383"/>
      <c r="DV65" s="383"/>
      <c r="DW65" s="383"/>
      <c r="DX65" s="383"/>
      <c r="DY65" s="383"/>
      <c r="DZ65" s="383"/>
      <c r="EA65" s="383"/>
      <c r="EB65" s="383"/>
      <c r="EC65" s="383"/>
      <c r="ED65" s="383"/>
      <c r="EE65" s="383"/>
      <c r="EF65" s="383"/>
      <c r="EG65" s="383"/>
      <c r="EH65" s="383"/>
      <c r="EI65" s="383"/>
      <c r="EJ65" s="383"/>
      <c r="EK65" s="383"/>
      <c r="EL65" s="383"/>
      <c r="EM65" s="383"/>
      <c r="EN65" s="383"/>
      <c r="EO65" s="383"/>
      <c r="EP65" s="383"/>
      <c r="EQ65" s="383"/>
      <c r="ER65" s="383"/>
      <c r="ES65" s="383"/>
      <c r="ET65" s="383"/>
      <c r="EU65" s="383"/>
      <c r="EV65" s="383"/>
      <c r="EW65" s="383"/>
      <c r="EX65" s="383"/>
      <c r="EY65" s="383"/>
      <c r="EZ65" s="383"/>
      <c r="FA65" s="383"/>
      <c r="FB65" s="383"/>
      <c r="FC65" s="383"/>
      <c r="FD65" s="383"/>
      <c r="FE65" s="383"/>
      <c r="FF65" s="383"/>
      <c r="FG65" s="383"/>
      <c r="FH65" s="383"/>
      <c r="FI65" s="383"/>
      <c r="FJ65" s="383"/>
      <c r="FK65" s="383"/>
      <c r="FL65" s="383"/>
      <c r="FM65" s="383"/>
      <c r="FN65" s="383"/>
      <c r="FO65" s="383"/>
      <c r="FP65" s="383"/>
      <c r="FQ65" s="383"/>
      <c r="FR65" s="383"/>
      <c r="FS65" s="383"/>
      <c r="FT65" s="383"/>
      <c r="FU65" s="383"/>
      <c r="FV65" s="383"/>
      <c r="FW65" s="383"/>
      <c r="FX65" s="383"/>
      <c r="FY65" s="383"/>
      <c r="FZ65" s="383"/>
      <c r="GA65" s="383"/>
      <c r="GB65" s="383"/>
      <c r="GC65" s="383"/>
      <c r="GD65" s="383"/>
      <c r="GE65" s="383"/>
      <c r="GF65" s="383"/>
      <c r="GG65" s="383"/>
      <c r="GH65" s="383"/>
      <c r="GI65" s="383"/>
      <c r="GJ65" s="383"/>
      <c r="GK65" s="383"/>
      <c r="GL65" s="383"/>
      <c r="GM65" s="383"/>
      <c r="GN65" s="383"/>
      <c r="GO65" s="383"/>
      <c r="GP65" s="383"/>
      <c r="GQ65" s="383"/>
      <c r="GR65" s="383"/>
      <c r="GS65" s="383"/>
      <c r="GT65" s="383"/>
      <c r="GU65" s="383"/>
      <c r="GV65" s="383"/>
      <c r="GW65" s="383"/>
      <c r="GX65" s="383"/>
    </row>
    <row r="66" spans="1:206" s="360" customFormat="1" ht="15" customHeight="1" x14ac:dyDescent="0.25">
      <c r="A66" s="354"/>
      <c r="B66" s="506">
        <v>56</v>
      </c>
      <c r="C66" s="55"/>
      <c r="D66" s="55"/>
      <c r="E66" s="507" t="str">
        <f t="shared" si="0"/>
        <v/>
      </c>
      <c r="F66" s="508" t="str">
        <f t="shared" si="6"/>
        <v/>
      </c>
      <c r="H66" s="502"/>
      <c r="I66" s="526"/>
      <c r="J66" s="819" t="e">
        <f>"В случая Y= " &amp;ROUND(DV29,3)&amp;BK3&amp;ABS(ROUND(DV30,3))&amp;".X"</f>
        <v>#VALUE!</v>
      </c>
      <c r="K66" s="819"/>
      <c r="L66" s="819"/>
      <c r="M66" s="819"/>
      <c r="N66" s="819"/>
      <c r="O66" s="819"/>
      <c r="P66" s="819"/>
      <c r="Q66" s="819"/>
      <c r="R66" s="819"/>
      <c r="S66" s="819"/>
      <c r="T66" s="559"/>
      <c r="U66" s="518"/>
      <c r="V66" s="518"/>
      <c r="W66" s="518"/>
      <c r="X66" s="518"/>
      <c r="Y66" s="518"/>
      <c r="Z66" s="518"/>
      <c r="AA66" s="558"/>
      <c r="AB66" s="558"/>
      <c r="AC66" s="558"/>
      <c r="AD66" s="491"/>
      <c r="AE66" s="491"/>
      <c r="AF66" s="491"/>
      <c r="AG66" s="491"/>
      <c r="AH66" s="491"/>
      <c r="AI66" s="491"/>
      <c r="AJ66" s="491"/>
      <c r="AK66" s="504"/>
      <c r="AL66" s="504"/>
      <c r="AM66" s="526" t="str">
        <f t="shared" si="10"/>
        <v/>
      </c>
      <c r="AN66" s="504"/>
      <c r="AO66" s="504"/>
      <c r="AP66" s="504"/>
      <c r="AQ66" s="360">
        <v>56</v>
      </c>
      <c r="AR66" s="505" t="str">
        <f t="shared" si="7"/>
        <v/>
      </c>
      <c r="AS66" s="505" t="str">
        <f t="shared" si="8"/>
        <v/>
      </c>
      <c r="AX66" s="497"/>
      <c r="AZ66" s="360">
        <v>56</v>
      </c>
      <c r="BA66" s="360" t="str">
        <f t="shared" si="1"/>
        <v/>
      </c>
      <c r="BB66" s="360" t="str">
        <f t="shared" si="2"/>
        <v/>
      </c>
      <c r="BC66" s="360" t="str">
        <f t="shared" si="3"/>
        <v/>
      </c>
      <c r="BD66" s="360" t="str">
        <f t="shared" si="4"/>
        <v/>
      </c>
      <c r="BE66" s="360" t="str">
        <f t="shared" si="5"/>
        <v/>
      </c>
      <c r="BH66" s="360" t="str">
        <f t="shared" si="9"/>
        <v/>
      </c>
      <c r="CM66" s="475"/>
      <c r="CN66" s="475"/>
      <c r="CO66" s="475"/>
      <c r="CP66" s="475"/>
      <c r="CQ66" s="475"/>
      <c r="CR66" s="475"/>
      <c r="CS66" s="475"/>
      <c r="CT66" s="475"/>
      <c r="CU66" s="475"/>
      <c r="CV66" s="475"/>
      <c r="CW66" s="475"/>
      <c r="CX66" s="475"/>
      <c r="CY66" s="475"/>
      <c r="CZ66" s="383"/>
      <c r="DA66" s="383"/>
      <c r="DB66" s="383"/>
      <c r="DC66" s="383"/>
      <c r="DD66" s="383"/>
      <c r="DE66" s="383"/>
      <c r="DF66" s="383"/>
      <c r="DG66" s="383"/>
      <c r="DH66" s="383"/>
      <c r="DI66" s="383"/>
      <c r="DJ66" s="383"/>
      <c r="DK66" s="383"/>
      <c r="DL66" s="383"/>
      <c r="DM66" s="383"/>
      <c r="DN66" s="383"/>
      <c r="DO66" s="383"/>
      <c r="DP66" s="383"/>
      <c r="DQ66" s="383"/>
      <c r="DR66" s="383"/>
      <c r="DS66" s="383"/>
      <c r="DT66" s="383"/>
      <c r="DU66" s="383"/>
      <c r="DV66" s="383"/>
      <c r="DW66" s="383"/>
      <c r="DX66" s="383"/>
      <c r="DY66" s="383"/>
      <c r="DZ66" s="383"/>
      <c r="EA66" s="383"/>
      <c r="EB66" s="383"/>
      <c r="EC66" s="383"/>
      <c r="ED66" s="383"/>
      <c r="EE66" s="383"/>
      <c r="EF66" s="383"/>
      <c r="EG66" s="383"/>
      <c r="EH66" s="383"/>
      <c r="EI66" s="383"/>
      <c r="EJ66" s="383"/>
      <c r="EK66" s="383"/>
      <c r="EL66" s="383"/>
      <c r="EM66" s="383"/>
      <c r="EN66" s="383"/>
      <c r="EO66" s="383"/>
      <c r="EP66" s="383"/>
      <c r="EQ66" s="383"/>
      <c r="ER66" s="383"/>
      <c r="ES66" s="383"/>
      <c r="ET66" s="383"/>
      <c r="EU66" s="383"/>
      <c r="EV66" s="383"/>
      <c r="EW66" s="383"/>
      <c r="EX66" s="383"/>
      <c r="EY66" s="383"/>
      <c r="EZ66" s="383"/>
      <c r="FA66" s="383"/>
      <c r="FB66" s="383"/>
      <c r="FC66" s="383"/>
      <c r="FD66" s="383"/>
      <c r="FE66" s="383"/>
      <c r="FF66" s="383"/>
      <c r="FG66" s="383"/>
      <c r="FH66" s="383"/>
      <c r="FI66" s="383"/>
      <c r="FJ66" s="383"/>
      <c r="FK66" s="383"/>
      <c r="FL66" s="383"/>
      <c r="FM66" s="383"/>
      <c r="FN66" s="383"/>
      <c r="FO66" s="383"/>
      <c r="FP66" s="383"/>
      <c r="FQ66" s="383"/>
      <c r="FR66" s="383"/>
      <c r="FS66" s="383"/>
      <c r="FT66" s="383"/>
      <c r="FU66" s="383"/>
      <c r="FV66" s="383"/>
      <c r="FW66" s="383"/>
      <c r="FX66" s="383"/>
      <c r="FY66" s="383"/>
      <c r="FZ66" s="383"/>
      <c r="GA66" s="383"/>
      <c r="GB66" s="383"/>
      <c r="GC66" s="383"/>
      <c r="GD66" s="383"/>
      <c r="GE66" s="383"/>
      <c r="GF66" s="383"/>
      <c r="GG66" s="383"/>
      <c r="GH66" s="383"/>
      <c r="GI66" s="383"/>
      <c r="GJ66" s="383"/>
      <c r="GK66" s="383"/>
      <c r="GL66" s="383"/>
      <c r="GM66" s="383"/>
      <c r="GN66" s="383"/>
      <c r="GO66" s="383"/>
      <c r="GP66" s="383"/>
      <c r="GQ66" s="383"/>
      <c r="GR66" s="383"/>
      <c r="GS66" s="383"/>
      <c r="GT66" s="383"/>
      <c r="GU66" s="383"/>
      <c r="GV66" s="383"/>
      <c r="GW66" s="383"/>
      <c r="GX66" s="383"/>
    </row>
    <row r="67" spans="1:206" s="360" customFormat="1" ht="15" customHeight="1" x14ac:dyDescent="0.25">
      <c r="A67" s="354"/>
      <c r="B67" s="506">
        <v>57</v>
      </c>
      <c r="C67" s="55"/>
      <c r="D67" s="55"/>
      <c r="E67" s="507" t="str">
        <f t="shared" si="0"/>
        <v/>
      </c>
      <c r="F67" s="508" t="str">
        <f t="shared" si="6"/>
        <v/>
      </c>
      <c r="H67" s="502"/>
      <c r="I67" s="34"/>
      <c r="J67" s="819"/>
      <c r="K67" s="819"/>
      <c r="L67" s="819"/>
      <c r="M67" s="819"/>
      <c r="N67" s="819"/>
      <c r="O67" s="819"/>
      <c r="P67" s="819"/>
      <c r="Q67" s="819"/>
      <c r="R67" s="819"/>
      <c r="S67" s="819"/>
      <c r="T67" s="518"/>
      <c r="U67" s="518"/>
      <c r="V67" s="518"/>
      <c r="W67" s="518"/>
      <c r="X67" s="518"/>
      <c r="Y67" s="518"/>
      <c r="Z67" s="518"/>
      <c r="AA67" s="558"/>
      <c r="AB67" s="558"/>
      <c r="AC67" s="558"/>
      <c r="AD67" s="491"/>
      <c r="AE67" s="491"/>
      <c r="AF67" s="491"/>
      <c r="AG67" s="491"/>
      <c r="AH67" s="491"/>
      <c r="AI67" s="491"/>
      <c r="AJ67" s="491"/>
      <c r="AK67" s="504"/>
      <c r="AL67" s="504"/>
      <c r="AM67" s="526" t="str">
        <f t="shared" si="10"/>
        <v/>
      </c>
      <c r="AN67" s="504"/>
      <c r="AO67" s="504"/>
      <c r="AP67" s="504"/>
      <c r="AQ67" s="360">
        <v>57</v>
      </c>
      <c r="AR67" s="505" t="str">
        <f t="shared" si="7"/>
        <v/>
      </c>
      <c r="AS67" s="505" t="str">
        <f t="shared" si="8"/>
        <v/>
      </c>
      <c r="AX67" s="497"/>
      <c r="AZ67" s="360">
        <v>57</v>
      </c>
      <c r="BA67" s="360" t="str">
        <f t="shared" si="1"/>
        <v/>
      </c>
      <c r="BB67" s="360" t="str">
        <f t="shared" si="2"/>
        <v/>
      </c>
      <c r="BC67" s="360" t="str">
        <f t="shared" si="3"/>
        <v/>
      </c>
      <c r="BD67" s="360" t="str">
        <f t="shared" si="4"/>
        <v/>
      </c>
      <c r="BE67" s="360" t="str">
        <f t="shared" si="5"/>
        <v/>
      </c>
      <c r="BH67" s="360" t="str">
        <f t="shared" si="9"/>
        <v/>
      </c>
      <c r="CM67" s="475"/>
      <c r="CN67" s="475"/>
      <c r="CO67" s="475"/>
      <c r="CP67" s="475"/>
      <c r="CQ67" s="475"/>
      <c r="CR67" s="475"/>
      <c r="CS67" s="475"/>
      <c r="CT67" s="475"/>
      <c r="CU67" s="475"/>
      <c r="CV67" s="475"/>
      <c r="CW67" s="475"/>
      <c r="CX67" s="475"/>
      <c r="CY67" s="475"/>
      <c r="CZ67" s="383"/>
      <c r="DA67" s="383"/>
      <c r="DB67" s="383"/>
      <c r="DC67" s="383"/>
      <c r="DD67" s="383"/>
      <c r="DE67" s="383"/>
      <c r="DF67" s="383"/>
      <c r="DG67" s="383"/>
      <c r="DH67" s="383"/>
      <c r="DI67" s="383"/>
      <c r="DJ67" s="383"/>
      <c r="DK67" s="383"/>
      <c r="DL67" s="383"/>
      <c r="DM67" s="383"/>
      <c r="DN67" s="383"/>
      <c r="DO67" s="383"/>
      <c r="DP67" s="383"/>
      <c r="DQ67" s="383"/>
      <c r="DR67" s="383"/>
      <c r="DS67" s="383"/>
      <c r="DT67" s="383"/>
      <c r="DU67" s="383"/>
      <c r="DV67" s="383"/>
      <c r="DW67" s="383"/>
      <c r="DX67" s="383"/>
      <c r="DY67" s="383"/>
      <c r="DZ67" s="383"/>
      <c r="EA67" s="383"/>
      <c r="EB67" s="383"/>
      <c r="EC67" s="383"/>
      <c r="ED67" s="383"/>
      <c r="EE67" s="383"/>
      <c r="EF67" s="383"/>
      <c r="EG67" s="383"/>
      <c r="EH67" s="383"/>
      <c r="EI67" s="383"/>
      <c r="EJ67" s="383"/>
      <c r="EK67" s="383"/>
      <c r="EL67" s="383"/>
      <c r="EM67" s="383"/>
      <c r="EN67" s="383"/>
      <c r="EO67" s="383"/>
      <c r="EP67" s="383"/>
      <c r="EQ67" s="383"/>
      <c r="ER67" s="383"/>
      <c r="ES67" s="383"/>
      <c r="ET67" s="383"/>
      <c r="EU67" s="383"/>
      <c r="EV67" s="383"/>
      <c r="EW67" s="383"/>
      <c r="EX67" s="383"/>
      <c r="EY67" s="383"/>
      <c r="EZ67" s="383"/>
      <c r="FA67" s="383"/>
      <c r="FB67" s="383"/>
      <c r="FC67" s="383"/>
      <c r="FD67" s="383"/>
      <c r="FE67" s="383"/>
      <c r="FF67" s="383"/>
      <c r="FG67" s="383"/>
      <c r="FH67" s="383"/>
      <c r="FI67" s="383"/>
      <c r="FJ67" s="383"/>
      <c r="FK67" s="383"/>
      <c r="FL67" s="383"/>
      <c r="FM67" s="383"/>
      <c r="FN67" s="383"/>
      <c r="FO67" s="383"/>
      <c r="FP67" s="383"/>
      <c r="FQ67" s="383"/>
      <c r="FR67" s="383"/>
      <c r="FS67" s="383"/>
      <c r="FT67" s="383"/>
      <c r="FU67" s="383"/>
      <c r="FV67" s="383"/>
      <c r="FW67" s="383"/>
      <c r="FX67" s="383"/>
      <c r="FY67" s="383"/>
      <c r="FZ67" s="383"/>
      <c r="GA67" s="383"/>
      <c r="GB67" s="383"/>
      <c r="GC67" s="383"/>
      <c r="GD67" s="383"/>
      <c r="GE67" s="383"/>
      <c r="GF67" s="383"/>
      <c r="GG67" s="383"/>
      <c r="GH67" s="383"/>
      <c r="GI67" s="383"/>
      <c r="GJ67" s="383"/>
      <c r="GK67" s="383"/>
      <c r="GL67" s="383"/>
      <c r="GM67" s="383"/>
      <c r="GN67" s="383"/>
      <c r="GO67" s="383"/>
      <c r="GP67" s="383"/>
      <c r="GQ67" s="383"/>
      <c r="GR67" s="383"/>
      <c r="GS67" s="383"/>
      <c r="GT67" s="383"/>
      <c r="GU67" s="383"/>
      <c r="GV67" s="383"/>
      <c r="GW67" s="383"/>
      <c r="GX67" s="383"/>
    </row>
    <row r="68" spans="1:206" s="360" customFormat="1" ht="15" customHeight="1" x14ac:dyDescent="0.25">
      <c r="A68" s="354"/>
      <c r="B68" s="506">
        <v>58</v>
      </c>
      <c r="C68" s="55"/>
      <c r="D68" s="55"/>
      <c r="E68" s="507" t="str">
        <f t="shared" si="0"/>
        <v/>
      </c>
      <c r="F68" s="508" t="str">
        <f t="shared" si="6"/>
        <v/>
      </c>
      <c r="H68" s="502"/>
      <c r="I68" s="34"/>
      <c r="J68"/>
      <c r="K68" s="354"/>
      <c r="L68" s="354"/>
      <c r="M68" s="354"/>
      <c r="N68" s="354"/>
      <c r="O68" s="354"/>
      <c r="P68" s="354"/>
      <c r="Q68" s="490"/>
      <c r="R68" s="495"/>
      <c r="S68" s="559"/>
      <c r="T68" s="518"/>
      <c r="U68" s="518"/>
      <c r="V68" s="518"/>
      <c r="W68" s="518"/>
      <c r="X68" s="518"/>
      <c r="Y68" s="518"/>
      <c r="Z68" s="518"/>
      <c r="AA68" s="558"/>
      <c r="AB68" s="558"/>
      <c r="AC68" s="558"/>
      <c r="AD68" s="491"/>
      <c r="AE68" s="491"/>
      <c r="AF68" s="491"/>
      <c r="AG68" s="491"/>
      <c r="AH68" s="491"/>
      <c r="AI68" s="491"/>
      <c r="AJ68" s="491"/>
      <c r="AK68" s="504"/>
      <c r="AL68" s="504"/>
      <c r="AM68" s="526" t="str">
        <f t="shared" si="10"/>
        <v/>
      </c>
      <c r="AN68" s="504"/>
      <c r="AO68" s="504"/>
      <c r="AP68" s="504"/>
      <c r="AQ68" s="360">
        <v>58</v>
      </c>
      <c r="AR68" s="505" t="str">
        <f t="shared" si="7"/>
        <v/>
      </c>
      <c r="AS68" s="505" t="str">
        <f t="shared" si="8"/>
        <v/>
      </c>
      <c r="AX68" s="497"/>
      <c r="AZ68" s="360">
        <v>58</v>
      </c>
      <c r="BA68" s="360" t="str">
        <f t="shared" si="1"/>
        <v/>
      </c>
      <c r="BB68" s="360" t="str">
        <f t="shared" si="2"/>
        <v/>
      </c>
      <c r="BC68" s="360" t="str">
        <f t="shared" si="3"/>
        <v/>
      </c>
      <c r="BD68" s="360" t="str">
        <f t="shared" si="4"/>
        <v/>
      </c>
      <c r="BE68" s="360" t="str">
        <f t="shared" si="5"/>
        <v/>
      </c>
      <c r="BH68" s="360" t="str">
        <f t="shared" si="9"/>
        <v/>
      </c>
      <c r="CM68" s="475"/>
      <c r="CN68" s="475"/>
      <c r="CO68" s="475"/>
      <c r="CP68" s="475"/>
      <c r="CQ68" s="475"/>
      <c r="CR68" s="475"/>
      <c r="CS68" s="475"/>
      <c r="CT68" s="475"/>
      <c r="CU68" s="475"/>
      <c r="CV68" s="475"/>
      <c r="CW68" s="475"/>
      <c r="CX68" s="475"/>
      <c r="CY68" s="475"/>
      <c r="CZ68" s="383"/>
      <c r="DA68" s="383"/>
      <c r="DB68" s="383"/>
      <c r="DC68" s="383"/>
      <c r="DD68" s="383"/>
      <c r="DE68" s="383"/>
      <c r="DF68" s="383"/>
      <c r="DG68" s="383"/>
      <c r="DH68" s="383"/>
      <c r="DI68" s="383"/>
      <c r="DJ68" s="383"/>
      <c r="DK68" s="383"/>
      <c r="DL68" s="383"/>
      <c r="DM68" s="383"/>
      <c r="DN68" s="383"/>
      <c r="DO68" s="383"/>
      <c r="DP68" s="383"/>
      <c r="DQ68" s="383"/>
      <c r="DR68" s="383"/>
      <c r="DS68" s="383"/>
      <c r="DT68" s="383"/>
      <c r="DU68" s="383"/>
      <c r="DV68" s="383"/>
      <c r="DW68" s="383"/>
      <c r="DX68" s="383"/>
      <c r="DY68" s="383"/>
      <c r="DZ68" s="383"/>
      <c r="EA68" s="383"/>
      <c r="EB68" s="383"/>
      <c r="EC68" s="383"/>
      <c r="ED68" s="383"/>
      <c r="EE68" s="383"/>
      <c r="EF68" s="383"/>
      <c r="EG68" s="383"/>
      <c r="EH68" s="383"/>
      <c r="EI68" s="383"/>
      <c r="EJ68" s="383"/>
      <c r="EK68" s="383"/>
      <c r="EL68" s="383"/>
      <c r="EM68" s="383"/>
      <c r="EN68" s="383"/>
      <c r="EO68" s="383"/>
      <c r="EP68" s="383"/>
      <c r="EQ68" s="383"/>
      <c r="ER68" s="383"/>
      <c r="ES68" s="383"/>
      <c r="ET68" s="383"/>
      <c r="EU68" s="383"/>
      <c r="EV68" s="383"/>
      <c r="EW68" s="383"/>
      <c r="EX68" s="383"/>
      <c r="EY68" s="383"/>
      <c r="EZ68" s="383"/>
      <c r="FA68" s="383"/>
      <c r="FB68" s="383"/>
      <c r="FC68" s="383"/>
      <c r="FD68" s="383"/>
      <c r="FE68" s="383"/>
      <c r="FF68" s="383"/>
      <c r="FG68" s="383"/>
      <c r="FH68" s="383"/>
      <c r="FI68" s="383"/>
      <c r="FJ68" s="383"/>
      <c r="FK68" s="383"/>
      <c r="FL68" s="383"/>
      <c r="FM68" s="383"/>
      <c r="FN68" s="383"/>
      <c r="FO68" s="383"/>
      <c r="FP68" s="383"/>
      <c r="FQ68" s="383"/>
      <c r="FR68" s="383"/>
      <c r="FS68" s="383"/>
      <c r="FT68" s="383"/>
      <c r="FU68" s="383"/>
      <c r="FV68" s="383"/>
      <c r="FW68" s="383"/>
      <c r="FX68" s="383"/>
      <c r="FY68" s="383"/>
      <c r="FZ68" s="383"/>
      <c r="GA68" s="383"/>
      <c r="GB68" s="383"/>
      <c r="GC68" s="383"/>
      <c r="GD68" s="383"/>
      <c r="GE68" s="383"/>
      <c r="GF68" s="383"/>
      <c r="GG68" s="383"/>
      <c r="GH68" s="383"/>
      <c r="GI68" s="383"/>
      <c r="GJ68" s="383"/>
      <c r="GK68" s="383"/>
      <c r="GL68" s="383"/>
      <c r="GM68" s="383"/>
      <c r="GN68" s="383"/>
      <c r="GO68" s="383"/>
      <c r="GP68" s="383"/>
      <c r="GQ68" s="383"/>
      <c r="GR68" s="383"/>
      <c r="GS68" s="383"/>
      <c r="GT68" s="383"/>
      <c r="GU68" s="383"/>
      <c r="GV68" s="383"/>
      <c r="GW68" s="383"/>
      <c r="GX68" s="383"/>
    </row>
    <row r="69" spans="1:206" s="360" customFormat="1" ht="15" customHeight="1" x14ac:dyDescent="0.25">
      <c r="A69" s="354"/>
      <c r="B69" s="506">
        <v>59</v>
      </c>
      <c r="C69" s="55"/>
      <c r="D69" s="55"/>
      <c r="E69" s="507" t="str">
        <f t="shared" si="0"/>
        <v/>
      </c>
      <c r="F69" s="508" t="str">
        <f t="shared" si="6"/>
        <v/>
      </c>
      <c r="H69" s="502"/>
      <c r="I69" s="34"/>
      <c r="J69" s="890" t="s">
        <v>456</v>
      </c>
      <c r="K69" s="890"/>
      <c r="L69" s="890"/>
      <c r="M69" s="890"/>
      <c r="N69" s="890"/>
      <c r="O69" s="890"/>
      <c r="P69" s="890"/>
      <c r="Q69" s="890"/>
      <c r="R69" s="890"/>
      <c r="S69" s="890"/>
      <c r="T69" s="518"/>
      <c r="U69" s="518"/>
      <c r="V69" s="518"/>
      <c r="W69" s="518"/>
      <c r="X69" s="518"/>
      <c r="Y69" s="518"/>
      <c r="Z69" s="518"/>
      <c r="AA69" s="558"/>
      <c r="AB69" s="557"/>
      <c r="AC69" s="557"/>
      <c r="AD69" s="491"/>
      <c r="AE69" s="491"/>
      <c r="AF69" s="491"/>
      <c r="AG69" s="491"/>
      <c r="AH69" s="491"/>
      <c r="AI69" s="491"/>
      <c r="AJ69" s="491"/>
      <c r="AK69" s="504"/>
      <c r="AL69" s="504"/>
      <c r="AM69" s="526" t="str">
        <f t="shared" si="10"/>
        <v/>
      </c>
      <c r="AN69" s="504"/>
      <c r="AO69" s="504"/>
      <c r="AP69" s="504"/>
      <c r="AQ69" s="360">
        <v>59</v>
      </c>
      <c r="AR69" s="505" t="str">
        <f t="shared" si="7"/>
        <v/>
      </c>
      <c r="AS69" s="505" t="str">
        <f t="shared" si="8"/>
        <v/>
      </c>
      <c r="AX69" s="497"/>
      <c r="AZ69" s="360">
        <v>59</v>
      </c>
      <c r="BA69" s="360" t="str">
        <f t="shared" si="1"/>
        <v/>
      </c>
      <c r="BB69" s="360" t="str">
        <f t="shared" si="2"/>
        <v/>
      </c>
      <c r="BC69" s="360" t="str">
        <f t="shared" si="3"/>
        <v/>
      </c>
      <c r="BD69" s="360" t="str">
        <f t="shared" si="4"/>
        <v/>
      </c>
      <c r="BE69" s="360" t="str">
        <f t="shared" si="5"/>
        <v/>
      </c>
      <c r="BH69" s="360" t="str">
        <f t="shared" si="9"/>
        <v/>
      </c>
      <c r="CM69" s="475"/>
      <c r="CN69" s="475"/>
      <c r="CO69" s="475"/>
      <c r="CP69" s="475"/>
      <c r="CQ69" s="475"/>
      <c r="CR69" s="475"/>
      <c r="CS69" s="475"/>
      <c r="CT69" s="475"/>
      <c r="CU69" s="475"/>
      <c r="CV69" s="475"/>
      <c r="CW69" s="475"/>
      <c r="CX69" s="475"/>
      <c r="CY69" s="475"/>
      <c r="CZ69" s="383"/>
      <c r="DA69" s="383"/>
      <c r="DB69" s="383"/>
      <c r="DC69" s="383"/>
      <c r="DD69" s="383"/>
      <c r="DE69" s="383"/>
      <c r="DF69" s="383"/>
      <c r="DG69" s="383"/>
      <c r="DH69" s="383"/>
      <c r="DI69" s="383"/>
      <c r="DJ69" s="383"/>
      <c r="DK69" s="383"/>
      <c r="DL69" s="383"/>
      <c r="DM69" s="383"/>
      <c r="DN69" s="383"/>
      <c r="DO69" s="383"/>
      <c r="DP69" s="383"/>
      <c r="DQ69" s="383"/>
      <c r="DR69" s="383"/>
      <c r="DS69" s="383"/>
      <c r="DT69" s="383"/>
      <c r="DU69" s="383"/>
      <c r="DV69" s="383"/>
      <c r="DW69" s="383"/>
      <c r="DX69" s="383"/>
      <c r="DY69" s="383"/>
      <c r="DZ69" s="383"/>
      <c r="EA69" s="383"/>
      <c r="EB69" s="383"/>
      <c r="EC69" s="383"/>
      <c r="ED69" s="383"/>
      <c r="EE69" s="383"/>
      <c r="EF69" s="383"/>
      <c r="EG69" s="383"/>
      <c r="EH69" s="383"/>
      <c r="EI69" s="383"/>
      <c r="EJ69" s="383"/>
      <c r="EK69" s="383"/>
      <c r="EL69" s="383"/>
      <c r="EM69" s="383"/>
      <c r="EN69" s="383"/>
      <c r="EO69" s="383"/>
      <c r="EP69" s="383"/>
      <c r="EQ69" s="383"/>
      <c r="ER69" s="383"/>
      <c r="ES69" s="383"/>
      <c r="ET69" s="383"/>
      <c r="EU69" s="383"/>
      <c r="EV69" s="383"/>
      <c r="EW69" s="383"/>
      <c r="EX69" s="383"/>
      <c r="EY69" s="383"/>
      <c r="EZ69" s="383"/>
      <c r="FA69" s="383"/>
      <c r="FB69" s="383"/>
      <c r="FC69" s="383"/>
      <c r="FD69" s="383"/>
      <c r="FE69" s="383"/>
      <c r="FF69" s="383"/>
      <c r="FG69" s="383"/>
      <c r="FH69" s="383"/>
      <c r="FI69" s="383"/>
      <c r="FJ69" s="383"/>
      <c r="FK69" s="383"/>
      <c r="FL69" s="383"/>
      <c r="FM69" s="383"/>
      <c r="FN69" s="383"/>
      <c r="FO69" s="383"/>
      <c r="FP69" s="383"/>
      <c r="FQ69" s="383"/>
      <c r="FR69" s="383"/>
      <c r="FS69" s="383"/>
      <c r="FT69" s="383"/>
      <c r="FU69" s="383"/>
      <c r="FV69" s="383"/>
      <c r="FW69" s="383"/>
      <c r="FX69" s="383"/>
      <c r="FY69" s="383"/>
      <c r="FZ69" s="383"/>
      <c r="GA69" s="383"/>
      <c r="GB69" s="383"/>
      <c r="GC69" s="383"/>
      <c r="GD69" s="383"/>
      <c r="GE69" s="383"/>
      <c r="GF69" s="383"/>
      <c r="GG69" s="383"/>
      <c r="GH69" s="383"/>
      <c r="GI69" s="383"/>
      <c r="GJ69" s="383"/>
      <c r="GK69" s="383"/>
      <c r="GL69" s="383"/>
      <c r="GM69" s="383"/>
      <c r="GN69" s="383"/>
      <c r="GO69" s="383"/>
      <c r="GP69" s="383"/>
      <c r="GQ69" s="383"/>
      <c r="GR69" s="383"/>
      <c r="GS69" s="383"/>
      <c r="GT69" s="383"/>
      <c r="GU69" s="383"/>
      <c r="GV69" s="383"/>
      <c r="GW69" s="383"/>
      <c r="GX69" s="383"/>
    </row>
    <row r="70" spans="1:206" s="360" customFormat="1" ht="15" customHeight="1" x14ac:dyDescent="0.25">
      <c r="A70" s="354"/>
      <c r="B70" s="506">
        <v>60</v>
      </c>
      <c r="C70" s="55"/>
      <c r="D70" s="55"/>
      <c r="E70" s="507" t="str">
        <f t="shared" si="0"/>
        <v/>
      </c>
      <c r="F70" s="508" t="str">
        <f t="shared" si="6"/>
        <v/>
      </c>
      <c r="H70" s="502"/>
      <c r="I70" s="536"/>
      <c r="J70" s="563" t="s">
        <v>463</v>
      </c>
      <c r="K70" s="545"/>
      <c r="L70" s="545"/>
      <c r="M70" s="545"/>
      <c r="N70" s="545"/>
      <c r="O70" s="545"/>
      <c r="P70" s="545"/>
      <c r="Q70" s="545"/>
      <c r="R70" s="556"/>
      <c r="S70" s="518"/>
      <c r="T70" s="518"/>
      <c r="U70" s="556"/>
      <c r="V70" s="557"/>
      <c r="W70" s="557"/>
      <c r="X70" s="557"/>
      <c r="Y70" s="558"/>
      <c r="Z70" s="558"/>
      <c r="AA70" s="558"/>
      <c r="AB70" s="557"/>
      <c r="AC70" s="557"/>
      <c r="AD70" s="491"/>
      <c r="AE70" s="491"/>
      <c r="AF70" s="491"/>
      <c r="AG70" s="491"/>
      <c r="AH70" s="491"/>
      <c r="AI70" s="491"/>
      <c r="AJ70" s="491"/>
      <c r="AK70" s="504"/>
      <c r="AL70" s="504"/>
      <c r="AM70" s="526" t="str">
        <f t="shared" si="10"/>
        <v/>
      </c>
      <c r="AN70" s="504"/>
      <c r="AO70" s="504"/>
      <c r="AP70" s="504"/>
      <c r="AQ70" s="360">
        <v>60</v>
      </c>
      <c r="AR70" s="505" t="str">
        <f t="shared" si="7"/>
        <v/>
      </c>
      <c r="AS70" s="505" t="str">
        <f t="shared" si="8"/>
        <v/>
      </c>
      <c r="AX70" s="497"/>
      <c r="AZ70" s="360">
        <v>60</v>
      </c>
      <c r="BA70" s="360" t="str">
        <f t="shared" si="1"/>
        <v/>
      </c>
      <c r="BB70" s="360" t="str">
        <f t="shared" si="2"/>
        <v/>
      </c>
      <c r="BC70" s="360" t="str">
        <f t="shared" si="3"/>
        <v/>
      </c>
      <c r="BD70" s="360" t="str">
        <f t="shared" si="4"/>
        <v/>
      </c>
      <c r="BE70" s="360" t="str">
        <f t="shared" si="5"/>
        <v/>
      </c>
      <c r="BH70" s="360" t="str">
        <f t="shared" si="9"/>
        <v/>
      </c>
      <c r="CM70" s="475"/>
      <c r="CN70" s="475"/>
      <c r="CO70" s="475"/>
      <c r="CP70" s="475"/>
      <c r="CQ70" s="475"/>
      <c r="CR70" s="475"/>
      <c r="CS70" s="475"/>
      <c r="CT70" s="475"/>
      <c r="CU70" s="475"/>
      <c r="CV70" s="475"/>
      <c r="CW70" s="475"/>
      <c r="CX70" s="475"/>
      <c r="CY70" s="475"/>
      <c r="CZ70" s="383"/>
      <c r="DA70" s="383"/>
      <c r="DB70" s="383"/>
      <c r="DC70" s="383"/>
      <c r="DD70" s="383"/>
      <c r="DE70" s="383"/>
      <c r="DF70" s="383"/>
      <c r="DG70" s="383"/>
      <c r="DH70" s="383"/>
      <c r="DI70" s="383"/>
      <c r="DJ70" s="383"/>
      <c r="DK70" s="383"/>
      <c r="DL70" s="383"/>
      <c r="DM70" s="383"/>
      <c r="DN70" s="383"/>
      <c r="DO70" s="383"/>
      <c r="DP70" s="383"/>
      <c r="DQ70" s="383"/>
      <c r="DR70" s="383"/>
      <c r="DS70" s="383"/>
      <c r="DT70" s="383"/>
      <c r="DU70" s="383"/>
      <c r="DV70" s="383"/>
      <c r="DW70" s="383"/>
      <c r="DX70" s="383"/>
      <c r="DY70" s="383"/>
      <c r="DZ70" s="383"/>
      <c r="EA70" s="383"/>
      <c r="EB70" s="383"/>
      <c r="EC70" s="383"/>
      <c r="ED70" s="383"/>
      <c r="EE70" s="383"/>
      <c r="EF70" s="383"/>
      <c r="EG70" s="383"/>
      <c r="EH70" s="383"/>
      <c r="EI70" s="383"/>
      <c r="EJ70" s="383"/>
      <c r="EK70" s="383"/>
      <c r="EL70" s="383"/>
      <c r="EM70" s="383"/>
      <c r="EN70" s="383"/>
      <c r="EO70" s="383"/>
      <c r="EP70" s="383"/>
      <c r="EQ70" s="383"/>
      <c r="ER70" s="383"/>
      <c r="ES70" s="383"/>
      <c r="ET70" s="383"/>
      <c r="EU70" s="383"/>
      <c r="EV70" s="383"/>
      <c r="EW70" s="383"/>
      <c r="EX70" s="383"/>
      <c r="EY70" s="383"/>
      <c r="EZ70" s="383"/>
      <c r="FA70" s="383"/>
      <c r="FB70" s="383"/>
      <c r="FC70" s="383"/>
      <c r="FD70" s="383"/>
      <c r="FE70" s="383"/>
      <c r="FF70" s="383"/>
      <c r="FG70" s="383"/>
      <c r="FH70" s="383"/>
      <c r="FI70" s="383"/>
      <c r="FJ70" s="383"/>
      <c r="FK70" s="383"/>
      <c r="FL70" s="383"/>
      <c r="FM70" s="383"/>
      <c r="FN70" s="383"/>
      <c r="FO70" s="383"/>
      <c r="FP70" s="383"/>
      <c r="FQ70" s="383"/>
      <c r="FR70" s="383"/>
      <c r="FS70" s="383"/>
      <c r="FT70" s="383"/>
      <c r="FU70" s="383"/>
      <c r="FV70" s="383"/>
      <c r="FW70" s="383"/>
      <c r="FX70" s="383"/>
      <c r="FY70" s="383"/>
      <c r="FZ70" s="383"/>
      <c r="GA70" s="383"/>
      <c r="GB70" s="383"/>
      <c r="GC70" s="383"/>
      <c r="GD70" s="383"/>
      <c r="GE70" s="383"/>
      <c r="GF70" s="383"/>
      <c r="GG70" s="383"/>
      <c r="GH70" s="383"/>
      <c r="GI70" s="383"/>
      <c r="GJ70" s="383"/>
      <c r="GK70" s="383"/>
      <c r="GL70" s="383"/>
      <c r="GM70" s="383"/>
      <c r="GN70" s="383"/>
      <c r="GO70" s="383"/>
      <c r="GP70" s="383"/>
      <c r="GQ70" s="383"/>
      <c r="GR70" s="383"/>
      <c r="GS70" s="383"/>
      <c r="GT70" s="383"/>
      <c r="GU70" s="383"/>
      <c r="GV70" s="383"/>
      <c r="GW70" s="383"/>
      <c r="GX70" s="383"/>
    </row>
    <row r="71" spans="1:206" s="360" customFormat="1" ht="15" customHeight="1" x14ac:dyDescent="0.25">
      <c r="A71" s="354"/>
      <c r="B71" s="506">
        <v>61</v>
      </c>
      <c r="C71" s="55"/>
      <c r="D71" s="55"/>
      <c r="E71" s="507" t="str">
        <f t="shared" si="0"/>
        <v/>
      </c>
      <c r="F71" s="508" t="str">
        <f t="shared" si="6"/>
        <v/>
      </c>
      <c r="H71" s="502"/>
      <c r="I71" s="34"/>
      <c r="J71" s="543"/>
      <c r="K71" s="543"/>
      <c r="L71" s="546"/>
      <c r="M71" s="547"/>
      <c r="N71" s="546"/>
      <c r="O71" s="546"/>
      <c r="P71" s="543"/>
      <c r="Q71" s="519"/>
      <c r="R71" s="556"/>
      <c r="S71" s="518"/>
      <c r="T71" s="556"/>
      <c r="U71" s="556"/>
      <c r="V71" s="557"/>
      <c r="W71" s="557"/>
      <c r="X71" s="557"/>
      <c r="Y71" s="558"/>
      <c r="Z71" s="558"/>
      <c r="AA71" s="557"/>
      <c r="AB71" s="557"/>
      <c r="AC71" s="557"/>
      <c r="AD71" s="491"/>
      <c r="AE71" s="491"/>
      <c r="AF71" s="491"/>
      <c r="AG71" s="491"/>
      <c r="AH71" s="491"/>
      <c r="AI71" s="491"/>
      <c r="AJ71" s="491"/>
      <c r="AK71" s="504"/>
      <c r="AL71" s="504"/>
      <c r="AM71" s="526" t="str">
        <f t="shared" si="10"/>
        <v/>
      </c>
      <c r="AN71" s="504"/>
      <c r="AO71" s="504"/>
      <c r="AP71" s="504"/>
      <c r="AQ71" s="360">
        <v>61</v>
      </c>
      <c r="AR71" s="505" t="str">
        <f t="shared" si="7"/>
        <v/>
      </c>
      <c r="AS71" s="505" t="str">
        <f t="shared" si="8"/>
        <v/>
      </c>
      <c r="AX71" s="497"/>
      <c r="AZ71" s="360">
        <v>61</v>
      </c>
      <c r="BA71" s="360" t="str">
        <f t="shared" si="1"/>
        <v/>
      </c>
      <c r="BB71" s="360" t="str">
        <f t="shared" si="2"/>
        <v/>
      </c>
      <c r="BC71" s="360" t="str">
        <f t="shared" si="3"/>
        <v/>
      </c>
      <c r="BD71" s="360" t="str">
        <f t="shared" si="4"/>
        <v/>
      </c>
      <c r="BE71" s="360" t="str">
        <f t="shared" si="5"/>
        <v/>
      </c>
      <c r="BH71" s="360" t="str">
        <f t="shared" si="9"/>
        <v/>
      </c>
      <c r="CM71" s="475"/>
      <c r="CN71" s="475"/>
      <c r="CO71" s="475"/>
      <c r="CP71" s="475"/>
      <c r="CQ71" s="475"/>
      <c r="CR71" s="475"/>
      <c r="CS71" s="475"/>
      <c r="CT71" s="475"/>
      <c r="CU71" s="475"/>
      <c r="CV71" s="475"/>
      <c r="CW71" s="475"/>
      <c r="CX71" s="475"/>
      <c r="CY71" s="475"/>
      <c r="CZ71" s="383"/>
      <c r="DA71" s="383"/>
      <c r="DB71" s="383"/>
      <c r="DC71" s="383"/>
      <c r="DD71" s="383"/>
      <c r="DE71" s="383"/>
      <c r="DF71" s="383"/>
      <c r="DG71" s="383"/>
      <c r="DH71" s="383"/>
      <c r="DI71" s="383"/>
      <c r="DJ71" s="383"/>
      <c r="DK71" s="383"/>
      <c r="DL71" s="383"/>
      <c r="DM71" s="383"/>
      <c r="DN71" s="383"/>
      <c r="DO71" s="383"/>
      <c r="DP71" s="383"/>
      <c r="DQ71" s="383"/>
      <c r="DR71" s="383"/>
      <c r="DS71" s="383"/>
      <c r="DT71" s="383"/>
      <c r="DU71" s="383"/>
      <c r="DV71" s="383"/>
      <c r="DW71" s="383"/>
      <c r="DX71" s="383"/>
      <c r="DY71" s="383"/>
      <c r="DZ71" s="383"/>
      <c r="EA71" s="383"/>
      <c r="EB71" s="383"/>
      <c r="EC71" s="383"/>
      <c r="ED71" s="383"/>
      <c r="EE71" s="383"/>
      <c r="EF71" s="383"/>
      <c r="EG71" s="383"/>
      <c r="EH71" s="383"/>
      <c r="EI71" s="383"/>
      <c r="EJ71" s="383"/>
      <c r="EK71" s="383"/>
      <c r="EL71" s="383"/>
      <c r="EM71" s="383"/>
      <c r="EN71" s="383"/>
      <c r="EO71" s="383"/>
      <c r="EP71" s="383"/>
      <c r="EQ71" s="383"/>
      <c r="ER71" s="383"/>
      <c r="ES71" s="383"/>
      <c r="ET71" s="383"/>
      <c r="EU71" s="383"/>
      <c r="EV71" s="383"/>
      <c r="EW71" s="383"/>
      <c r="EX71" s="383"/>
      <c r="EY71" s="383"/>
      <c r="EZ71" s="383"/>
      <c r="FA71" s="383"/>
      <c r="FB71" s="383"/>
      <c r="FC71" s="383"/>
      <c r="FD71" s="383"/>
      <c r="FE71" s="383"/>
      <c r="FF71" s="383"/>
      <c r="FG71" s="383"/>
      <c r="FH71" s="383"/>
      <c r="FI71" s="383"/>
      <c r="FJ71" s="383"/>
      <c r="FK71" s="383"/>
      <c r="FL71" s="383"/>
      <c r="FM71" s="383"/>
      <c r="FN71" s="383"/>
      <c r="FO71" s="383"/>
      <c r="FP71" s="383"/>
      <c r="FQ71" s="383"/>
      <c r="FR71" s="383"/>
      <c r="FS71" s="383"/>
      <c r="FT71" s="383"/>
      <c r="FU71" s="383"/>
      <c r="FV71" s="383"/>
      <c r="FW71" s="383"/>
      <c r="FX71" s="383"/>
      <c r="FY71" s="383"/>
      <c r="FZ71" s="383"/>
      <c r="GA71" s="383"/>
      <c r="GB71" s="383"/>
      <c r="GC71" s="383"/>
      <c r="GD71" s="383"/>
      <c r="GE71" s="383"/>
      <c r="GF71" s="383"/>
      <c r="GG71" s="383"/>
      <c r="GH71" s="383"/>
      <c r="GI71" s="383"/>
      <c r="GJ71" s="383"/>
      <c r="GK71" s="383"/>
      <c r="GL71" s="383"/>
      <c r="GM71" s="383"/>
      <c r="GN71" s="383"/>
      <c r="GO71" s="383"/>
      <c r="GP71" s="383"/>
      <c r="GQ71" s="383"/>
      <c r="GR71" s="383"/>
      <c r="GS71" s="383"/>
      <c r="GT71" s="383"/>
      <c r="GU71" s="383"/>
      <c r="GV71" s="383"/>
      <c r="GW71" s="383"/>
      <c r="GX71" s="383"/>
    </row>
    <row r="72" spans="1:206" s="360" customFormat="1" ht="15" customHeight="1" x14ac:dyDescent="0.25">
      <c r="A72" s="354"/>
      <c r="B72" s="506">
        <v>62</v>
      </c>
      <c r="C72" s="55"/>
      <c r="D72" s="55"/>
      <c r="E72" s="507" t="str">
        <f t="shared" si="0"/>
        <v/>
      </c>
      <c r="F72" s="520" t="str">
        <f t="shared" si="6"/>
        <v/>
      </c>
      <c r="H72" s="502"/>
      <c r="I72" s="34"/>
      <c r="J72" s="543"/>
      <c r="K72" s="543"/>
      <c r="L72" s="546"/>
      <c r="M72" s="547"/>
      <c r="N72" s="546"/>
      <c r="O72" s="546"/>
      <c r="P72" s="543"/>
      <c r="Q72" s="519"/>
      <c r="R72" s="556"/>
      <c r="S72" s="557"/>
      <c r="T72" s="556"/>
      <c r="U72" s="556"/>
      <c r="V72" s="557"/>
      <c r="W72" s="557"/>
      <c r="X72" s="557"/>
      <c r="Y72" s="558"/>
      <c r="Z72" s="558"/>
      <c r="AA72" s="557"/>
      <c r="AB72" s="558"/>
      <c r="AC72" s="558"/>
      <c r="AD72" s="491"/>
      <c r="AE72" s="491"/>
      <c r="AF72" s="491"/>
      <c r="AG72" s="491"/>
      <c r="AH72" s="491"/>
      <c r="AI72" s="491"/>
      <c r="AJ72" s="491"/>
      <c r="AK72" s="504"/>
      <c r="AL72" s="504"/>
      <c r="AM72" s="526" t="str">
        <f t="shared" si="10"/>
        <v/>
      </c>
      <c r="AN72" s="504"/>
      <c r="AO72" s="504"/>
      <c r="AP72" s="504"/>
      <c r="AQ72" s="360">
        <v>62</v>
      </c>
      <c r="AR72" s="505" t="str">
        <f t="shared" si="7"/>
        <v/>
      </c>
      <c r="AS72" s="505" t="str">
        <f t="shared" si="8"/>
        <v/>
      </c>
      <c r="AX72" s="497"/>
      <c r="AZ72" s="360">
        <v>62</v>
      </c>
      <c r="BA72" s="360" t="str">
        <f t="shared" si="1"/>
        <v/>
      </c>
      <c r="BB72" s="360" t="str">
        <f t="shared" si="2"/>
        <v/>
      </c>
      <c r="BC72" s="360" t="str">
        <f t="shared" si="3"/>
        <v/>
      </c>
      <c r="BD72" s="360" t="str">
        <f t="shared" si="4"/>
        <v/>
      </c>
      <c r="BE72" s="360" t="str">
        <f t="shared" si="5"/>
        <v/>
      </c>
      <c r="BH72" s="360" t="str">
        <f t="shared" si="9"/>
        <v/>
      </c>
      <c r="CM72" s="475"/>
      <c r="CN72" s="475"/>
      <c r="CO72" s="475"/>
      <c r="CP72" s="475"/>
      <c r="CQ72" s="475"/>
      <c r="CR72" s="475"/>
      <c r="CS72" s="475"/>
      <c r="CT72" s="475"/>
      <c r="CU72" s="475"/>
      <c r="CV72" s="475"/>
      <c r="CW72" s="475"/>
      <c r="CX72" s="475"/>
      <c r="CY72" s="475"/>
      <c r="CZ72" s="383"/>
      <c r="DA72" s="383"/>
      <c r="DB72" s="383"/>
      <c r="DC72" s="383"/>
      <c r="DD72" s="383"/>
      <c r="DE72" s="383"/>
      <c r="DF72" s="383"/>
      <c r="DG72" s="383"/>
      <c r="DH72" s="383"/>
      <c r="DI72" s="383"/>
      <c r="DJ72" s="383"/>
      <c r="DK72" s="383"/>
      <c r="DL72" s="383"/>
      <c r="DM72" s="383"/>
      <c r="DN72" s="383"/>
      <c r="DO72" s="383"/>
      <c r="DP72" s="383"/>
      <c r="DQ72" s="383"/>
      <c r="DR72" s="383"/>
      <c r="DS72" s="383"/>
      <c r="DT72" s="383"/>
      <c r="DU72" s="383"/>
      <c r="DV72" s="383"/>
      <c r="DW72" s="383"/>
      <c r="DX72" s="383"/>
      <c r="DY72" s="383"/>
      <c r="DZ72" s="383"/>
      <c r="EA72" s="383"/>
      <c r="EB72" s="383"/>
      <c r="EC72" s="383"/>
      <c r="ED72" s="383"/>
      <c r="EE72" s="383"/>
      <c r="EF72" s="383"/>
      <c r="EG72" s="383"/>
      <c r="EH72" s="383"/>
      <c r="EI72" s="383"/>
      <c r="EJ72" s="383"/>
      <c r="EK72" s="383"/>
      <c r="EL72" s="383"/>
      <c r="EM72" s="383"/>
      <c r="EN72" s="383"/>
      <c r="EO72" s="383"/>
      <c r="EP72" s="383"/>
      <c r="EQ72" s="383"/>
      <c r="ER72" s="383"/>
      <c r="ES72" s="383"/>
      <c r="ET72" s="383"/>
      <c r="EU72" s="383"/>
      <c r="EV72" s="383"/>
      <c r="EW72" s="383"/>
      <c r="EX72" s="383"/>
      <c r="EY72" s="383"/>
      <c r="EZ72" s="383"/>
      <c r="FA72" s="383"/>
      <c r="FB72" s="383"/>
      <c r="FC72" s="383"/>
      <c r="FD72" s="383"/>
      <c r="FE72" s="383"/>
      <c r="FF72" s="383"/>
      <c r="FG72" s="383"/>
      <c r="FH72" s="383"/>
      <c r="FI72" s="383"/>
      <c r="FJ72" s="383"/>
      <c r="FK72" s="383"/>
      <c r="FL72" s="383"/>
      <c r="FM72" s="383"/>
      <c r="FN72" s="383"/>
      <c r="FO72" s="383"/>
      <c r="FP72" s="383"/>
      <c r="FQ72" s="383"/>
      <c r="FR72" s="383"/>
      <c r="FS72" s="383"/>
      <c r="FT72" s="383"/>
      <c r="FU72" s="383"/>
      <c r="FV72" s="383"/>
      <c r="FW72" s="383"/>
      <c r="FX72" s="383"/>
      <c r="FY72" s="383"/>
      <c r="FZ72" s="383"/>
      <c r="GA72" s="383"/>
      <c r="GB72" s="383"/>
      <c r="GC72" s="383"/>
      <c r="GD72" s="383"/>
      <c r="GE72" s="383"/>
      <c r="GF72" s="383"/>
      <c r="GG72" s="383"/>
      <c r="GH72" s="383"/>
      <c r="GI72" s="383"/>
      <c r="GJ72" s="383"/>
      <c r="GK72" s="383"/>
      <c r="GL72" s="383"/>
      <c r="GM72" s="383"/>
      <c r="GN72" s="383"/>
      <c r="GO72" s="383"/>
      <c r="GP72" s="383"/>
      <c r="GQ72" s="383"/>
      <c r="GR72" s="383"/>
      <c r="GS72" s="383"/>
      <c r="GT72" s="383"/>
      <c r="GU72" s="383"/>
      <c r="GV72" s="383"/>
      <c r="GW72" s="383"/>
      <c r="GX72" s="383"/>
    </row>
    <row r="73" spans="1:206" s="360" customFormat="1" ht="15" customHeight="1" x14ac:dyDescent="0.25">
      <c r="A73" s="354"/>
      <c r="B73" s="506">
        <v>63</v>
      </c>
      <c r="C73" s="55"/>
      <c r="D73" s="55"/>
      <c r="E73" s="507" t="str">
        <f t="shared" si="0"/>
        <v/>
      </c>
      <c r="F73" s="520" t="str">
        <f t="shared" si="6"/>
        <v/>
      </c>
      <c r="H73" s="502"/>
      <c r="I73" s="34"/>
      <c r="J73" s="543"/>
      <c r="K73" s="543"/>
      <c r="L73" s="546"/>
      <c r="M73" s="547"/>
      <c r="N73" s="546"/>
      <c r="O73" s="546"/>
      <c r="P73" s="543"/>
      <c r="Q73" s="519"/>
      <c r="R73" s="556"/>
      <c r="S73" s="556"/>
      <c r="T73" s="556"/>
      <c r="U73" s="556"/>
      <c r="V73" s="557"/>
      <c r="W73" s="557"/>
      <c r="X73" s="557"/>
      <c r="Y73" s="558"/>
      <c r="Z73" s="558"/>
      <c r="AA73" s="557"/>
      <c r="AB73" s="558"/>
      <c r="AC73" s="558"/>
      <c r="AD73" s="491"/>
      <c r="AE73" s="491"/>
      <c r="AF73" s="491"/>
      <c r="AG73" s="491"/>
      <c r="AH73" s="491"/>
      <c r="AI73" s="491"/>
      <c r="AJ73" s="491"/>
      <c r="AK73" s="504"/>
      <c r="AL73" s="504"/>
      <c r="AM73" s="526" t="str">
        <f t="shared" si="10"/>
        <v/>
      </c>
      <c r="AN73" s="504"/>
      <c r="AO73" s="504"/>
      <c r="AP73" s="504"/>
      <c r="AQ73" s="360">
        <v>63</v>
      </c>
      <c r="AR73" s="505" t="str">
        <f t="shared" si="7"/>
        <v/>
      </c>
      <c r="AS73" s="505" t="str">
        <f t="shared" si="8"/>
        <v/>
      </c>
      <c r="AX73" s="497"/>
      <c r="AZ73" s="360">
        <v>63</v>
      </c>
      <c r="BA73" s="360" t="str">
        <f t="shared" si="1"/>
        <v/>
      </c>
      <c r="BB73" s="360" t="str">
        <f t="shared" si="2"/>
        <v/>
      </c>
      <c r="BC73" s="360" t="str">
        <f t="shared" si="3"/>
        <v/>
      </c>
      <c r="BD73" s="360" t="str">
        <f t="shared" si="4"/>
        <v/>
      </c>
      <c r="BE73" s="360" t="str">
        <f t="shared" si="5"/>
        <v/>
      </c>
      <c r="BH73" s="360" t="str">
        <f t="shared" si="9"/>
        <v/>
      </c>
      <c r="CM73" s="475"/>
      <c r="CN73" s="475"/>
      <c r="CO73" s="475"/>
      <c r="CP73" s="475"/>
      <c r="CQ73" s="475"/>
      <c r="CR73" s="475"/>
      <c r="CS73" s="475"/>
      <c r="CT73" s="475"/>
      <c r="CU73" s="475"/>
      <c r="CV73" s="475"/>
      <c r="CW73" s="475"/>
      <c r="CX73" s="475"/>
      <c r="CY73" s="475"/>
      <c r="CZ73" s="383"/>
      <c r="DA73" s="383"/>
      <c r="DB73" s="383"/>
      <c r="DC73" s="383"/>
      <c r="DD73" s="383"/>
      <c r="DE73" s="383"/>
      <c r="DF73" s="383"/>
      <c r="DG73" s="383"/>
      <c r="DH73" s="383"/>
      <c r="DI73" s="383"/>
      <c r="DJ73" s="383"/>
      <c r="DK73" s="383"/>
      <c r="DL73" s="383"/>
      <c r="DM73" s="383"/>
      <c r="DN73" s="383"/>
      <c r="DO73" s="383"/>
      <c r="DP73" s="383"/>
      <c r="DQ73" s="383"/>
      <c r="DR73" s="383"/>
      <c r="DS73" s="383"/>
      <c r="DT73" s="383"/>
      <c r="DU73" s="383"/>
      <c r="DV73" s="383"/>
      <c r="DW73" s="383"/>
      <c r="DX73" s="383"/>
      <c r="DY73" s="383"/>
      <c r="DZ73" s="383"/>
      <c r="EA73" s="383"/>
      <c r="EB73" s="383"/>
      <c r="EC73" s="383"/>
      <c r="ED73" s="383"/>
      <c r="EE73" s="383"/>
      <c r="EF73" s="383"/>
      <c r="EG73" s="383"/>
      <c r="EH73" s="383"/>
      <c r="EI73" s="383"/>
      <c r="EJ73" s="383"/>
      <c r="EK73" s="383"/>
      <c r="EL73" s="383"/>
      <c r="EM73" s="383"/>
      <c r="EN73" s="383"/>
      <c r="EO73" s="383"/>
      <c r="EP73" s="383"/>
      <c r="EQ73" s="383"/>
      <c r="ER73" s="383"/>
      <c r="ES73" s="383"/>
      <c r="ET73" s="383"/>
      <c r="EU73" s="383"/>
      <c r="EV73" s="383"/>
      <c r="EW73" s="383"/>
      <c r="EX73" s="383"/>
      <c r="EY73" s="383"/>
      <c r="EZ73" s="383"/>
      <c r="FA73" s="383"/>
      <c r="FB73" s="383"/>
      <c r="FC73" s="383"/>
      <c r="FD73" s="383"/>
      <c r="FE73" s="383"/>
      <c r="FF73" s="383"/>
      <c r="FG73" s="383"/>
      <c r="FH73" s="383"/>
      <c r="FI73" s="383"/>
      <c r="FJ73" s="383"/>
      <c r="FK73" s="383"/>
      <c r="FL73" s="383"/>
      <c r="FM73" s="383"/>
      <c r="FN73" s="383"/>
      <c r="FO73" s="383"/>
      <c r="FP73" s="383"/>
      <c r="FQ73" s="383"/>
      <c r="FR73" s="383"/>
      <c r="FS73" s="383"/>
      <c r="FT73" s="383"/>
      <c r="FU73" s="383"/>
      <c r="FV73" s="383"/>
      <c r="FW73" s="383"/>
      <c r="FX73" s="383"/>
      <c r="FY73" s="383"/>
      <c r="FZ73" s="383"/>
      <c r="GA73" s="383"/>
      <c r="GB73" s="383"/>
      <c r="GC73" s="383"/>
      <c r="GD73" s="383"/>
      <c r="GE73" s="383"/>
      <c r="GF73" s="383"/>
      <c r="GG73" s="383"/>
      <c r="GH73" s="383"/>
      <c r="GI73" s="383"/>
      <c r="GJ73" s="383"/>
      <c r="GK73" s="383"/>
      <c r="GL73" s="383"/>
      <c r="GM73" s="383"/>
      <c r="GN73" s="383"/>
      <c r="GO73" s="383"/>
      <c r="GP73" s="383"/>
      <c r="GQ73" s="383"/>
      <c r="GR73" s="383"/>
      <c r="GS73" s="383"/>
      <c r="GT73" s="383"/>
      <c r="GU73" s="383"/>
      <c r="GV73" s="383"/>
      <c r="GW73" s="383"/>
      <c r="GX73" s="383"/>
    </row>
    <row r="74" spans="1:206" s="360" customFormat="1" ht="15" customHeight="1" x14ac:dyDescent="0.25">
      <c r="A74" s="354"/>
      <c r="B74" s="506">
        <v>64</v>
      </c>
      <c r="C74" s="55"/>
      <c r="D74" s="55"/>
      <c r="E74" s="507" t="str">
        <f t="shared" si="0"/>
        <v/>
      </c>
      <c r="F74" s="520" t="str">
        <f t="shared" si="6"/>
        <v/>
      </c>
      <c r="H74" s="502"/>
      <c r="I74" s="34"/>
      <c r="J74" s="548"/>
      <c r="K74" s="548"/>
      <c r="L74" s="548"/>
      <c r="M74" s="548"/>
      <c r="N74" s="543"/>
      <c r="O74" s="543"/>
      <c r="P74" s="543"/>
      <c r="Q74" s="519"/>
      <c r="R74" s="556"/>
      <c r="S74" s="556"/>
      <c r="T74" s="556"/>
      <c r="U74" s="556"/>
      <c r="V74" s="557"/>
      <c r="W74" s="557"/>
      <c r="X74" s="557"/>
      <c r="Y74" s="558"/>
      <c r="Z74" s="558"/>
      <c r="AA74" s="558"/>
      <c r="AB74" s="558"/>
      <c r="AC74" s="558"/>
      <c r="AD74" s="491"/>
      <c r="AE74" s="491"/>
      <c r="AF74" s="491"/>
      <c r="AG74" s="491"/>
      <c r="AH74" s="491"/>
      <c r="AI74" s="491"/>
      <c r="AJ74" s="491"/>
      <c r="AK74" s="504"/>
      <c r="AL74" s="504"/>
      <c r="AM74" s="526" t="str">
        <f t="shared" si="10"/>
        <v/>
      </c>
      <c r="AN74" s="504"/>
      <c r="AO74" s="504"/>
      <c r="AP74" s="504"/>
      <c r="AQ74" s="360">
        <v>64</v>
      </c>
      <c r="AR74" s="505" t="str">
        <f t="shared" si="7"/>
        <v/>
      </c>
      <c r="AS74" s="505" t="str">
        <f t="shared" si="8"/>
        <v/>
      </c>
      <c r="AX74" s="497"/>
      <c r="AZ74" s="360">
        <v>64</v>
      </c>
      <c r="BA74" s="360" t="str">
        <f t="shared" si="1"/>
        <v/>
      </c>
      <c r="BB74" s="360" t="str">
        <f t="shared" si="2"/>
        <v/>
      </c>
      <c r="BC74" s="360" t="str">
        <f t="shared" si="3"/>
        <v/>
      </c>
      <c r="BD74" s="360" t="str">
        <f t="shared" si="4"/>
        <v/>
      </c>
      <c r="BE74" s="360" t="str">
        <f t="shared" si="5"/>
        <v/>
      </c>
      <c r="BH74" s="360" t="str">
        <f t="shared" si="9"/>
        <v/>
      </c>
      <c r="CM74" s="475"/>
      <c r="CN74" s="475"/>
      <c r="CO74" s="475"/>
      <c r="CP74" s="475"/>
      <c r="CQ74" s="475"/>
      <c r="CR74" s="475"/>
      <c r="CS74" s="475"/>
      <c r="CT74" s="475"/>
      <c r="CU74" s="475"/>
      <c r="CV74" s="475"/>
      <c r="CW74" s="475"/>
      <c r="CX74" s="475"/>
      <c r="CY74" s="475"/>
      <c r="CZ74" s="383"/>
      <c r="DA74" s="383"/>
      <c r="DB74" s="383"/>
      <c r="DC74" s="383"/>
      <c r="DD74" s="383"/>
      <c r="DE74" s="383"/>
      <c r="DF74" s="383"/>
      <c r="DG74" s="383"/>
      <c r="DH74" s="383"/>
      <c r="DI74" s="383"/>
      <c r="DJ74" s="383"/>
      <c r="DK74" s="383"/>
      <c r="DL74" s="383"/>
      <c r="DM74" s="383"/>
      <c r="DN74" s="383"/>
      <c r="DO74" s="383"/>
      <c r="DP74" s="383"/>
      <c r="DQ74" s="383"/>
      <c r="DR74" s="383"/>
      <c r="DS74" s="383"/>
      <c r="DT74" s="383"/>
      <c r="DU74" s="383"/>
      <c r="DV74" s="383"/>
      <c r="DW74" s="383"/>
      <c r="DX74" s="383"/>
      <c r="DY74" s="383"/>
      <c r="DZ74" s="383"/>
      <c r="EA74" s="383"/>
      <c r="EB74" s="383"/>
      <c r="EC74" s="383"/>
      <c r="ED74" s="383"/>
      <c r="EE74" s="383"/>
      <c r="EF74" s="383"/>
      <c r="EG74" s="383"/>
      <c r="EH74" s="383"/>
      <c r="EI74" s="383"/>
      <c r="EJ74" s="383"/>
      <c r="EK74" s="383"/>
      <c r="EL74" s="383"/>
      <c r="EM74" s="383"/>
      <c r="EN74" s="383"/>
      <c r="EO74" s="383"/>
      <c r="EP74" s="383"/>
      <c r="EQ74" s="383"/>
      <c r="ER74" s="383"/>
      <c r="ES74" s="383"/>
      <c r="ET74" s="383"/>
      <c r="EU74" s="383"/>
      <c r="EV74" s="383"/>
      <c r="EW74" s="383"/>
      <c r="EX74" s="383"/>
      <c r="EY74" s="383"/>
      <c r="EZ74" s="383"/>
      <c r="FA74" s="383"/>
      <c r="FB74" s="383"/>
      <c r="FC74" s="383"/>
      <c r="FD74" s="383"/>
      <c r="FE74" s="383"/>
      <c r="FF74" s="383"/>
      <c r="FG74" s="383"/>
      <c r="FH74" s="383"/>
      <c r="FI74" s="383"/>
      <c r="FJ74" s="383"/>
      <c r="FK74" s="383"/>
      <c r="FL74" s="383"/>
      <c r="FM74" s="383"/>
      <c r="FN74" s="383"/>
      <c r="FO74" s="383"/>
      <c r="FP74" s="383"/>
      <c r="FQ74" s="383"/>
      <c r="FR74" s="383"/>
      <c r="FS74" s="383"/>
      <c r="FT74" s="383"/>
      <c r="FU74" s="383"/>
      <c r="FV74" s="383"/>
      <c r="FW74" s="383"/>
      <c r="FX74" s="383"/>
      <c r="FY74" s="383"/>
      <c r="FZ74" s="383"/>
      <c r="GA74" s="383"/>
      <c r="GB74" s="383"/>
      <c r="GC74" s="383"/>
      <c r="GD74" s="383"/>
      <c r="GE74" s="383"/>
      <c r="GF74" s="383"/>
      <c r="GG74" s="383"/>
      <c r="GH74" s="383"/>
      <c r="GI74" s="383"/>
      <c r="GJ74" s="383"/>
      <c r="GK74" s="383"/>
      <c r="GL74" s="383"/>
      <c r="GM74" s="383"/>
      <c r="GN74" s="383"/>
      <c r="GO74" s="383"/>
      <c r="GP74" s="383"/>
      <c r="GQ74" s="383"/>
      <c r="GR74" s="383"/>
      <c r="GS74" s="383"/>
      <c r="GT74" s="383"/>
      <c r="GU74" s="383"/>
      <c r="GV74" s="383"/>
      <c r="GW74" s="383"/>
      <c r="GX74" s="383"/>
    </row>
    <row r="75" spans="1:206" s="360" customFormat="1" ht="15" customHeight="1" x14ac:dyDescent="0.25">
      <c r="A75" s="354"/>
      <c r="B75" s="506">
        <v>65</v>
      </c>
      <c r="C75" s="55"/>
      <c r="D75" s="55"/>
      <c r="E75" s="507" t="str">
        <f t="shared" ref="E75:E138" si="11">IF(AR75="","",($DV$29+AR75*$DV$30))</f>
        <v/>
      </c>
      <c r="F75" s="520" t="str">
        <f t="shared" si="6"/>
        <v/>
      </c>
      <c r="H75" s="502"/>
      <c r="I75" s="536"/>
      <c r="J75" s="890" t="s">
        <v>450</v>
      </c>
      <c r="K75" s="890"/>
      <c r="L75" s="890"/>
      <c r="M75" s="890"/>
      <c r="N75" s="890"/>
      <c r="O75" s="890"/>
      <c r="P75" s="890"/>
      <c r="Q75" s="890"/>
      <c r="R75" s="890"/>
      <c r="S75" s="890"/>
      <c r="T75" s="556"/>
      <c r="U75" s="557"/>
      <c r="V75" s="557"/>
      <c r="W75" s="557"/>
      <c r="X75" s="557"/>
      <c r="Y75" s="557"/>
      <c r="Z75" s="557"/>
      <c r="AA75" s="558"/>
      <c r="AB75" s="1"/>
      <c r="AC75" s="1"/>
      <c r="AD75" s="491"/>
      <c r="AE75" s="491"/>
      <c r="AF75" s="491"/>
      <c r="AG75" s="491"/>
      <c r="AH75" s="491"/>
      <c r="AI75" s="491"/>
      <c r="AJ75" s="491"/>
      <c r="AK75" s="504"/>
      <c r="AL75" s="504"/>
      <c r="AM75" s="526" t="str">
        <f t="shared" si="10"/>
        <v/>
      </c>
      <c r="AN75" s="504"/>
      <c r="AO75" s="504"/>
      <c r="AP75" s="504"/>
      <c r="AQ75" s="360">
        <v>65</v>
      </c>
      <c r="AR75" s="505" t="str">
        <f t="shared" si="7"/>
        <v/>
      </c>
      <c r="AS75" s="505" t="str">
        <f t="shared" si="8"/>
        <v/>
      </c>
      <c r="AX75" s="497"/>
      <c r="AZ75" s="360">
        <v>65</v>
      </c>
      <c r="BA75" s="360" t="str">
        <f t="shared" ref="BA75:BA138" si="12">IF(BH75=1,F75,"")</f>
        <v/>
      </c>
      <c r="BB75" s="360" t="str">
        <f t="shared" ref="BB75:BB138" si="13">IF(BH75=2,F75,"")</f>
        <v/>
      </c>
      <c r="BC75" s="360" t="str">
        <f t="shared" ref="BC75:BC138" si="14">IF(BH75=3,F75,"")</f>
        <v/>
      </c>
      <c r="BD75" s="360" t="str">
        <f t="shared" ref="BD75:BD138" si="15">IF(BH75=4,F75,"")</f>
        <v/>
      </c>
      <c r="BE75" s="360" t="str">
        <f t="shared" ref="BE75:BE138" si="16">IF(BH75=5,F75,"")</f>
        <v/>
      </c>
      <c r="BH75" s="360" t="str">
        <f t="shared" si="9"/>
        <v/>
      </c>
      <c r="CM75" s="475"/>
      <c r="CN75" s="475"/>
      <c r="CO75" s="475"/>
      <c r="CP75" s="475"/>
      <c r="CQ75" s="475"/>
      <c r="CR75" s="475"/>
      <c r="CS75" s="475"/>
      <c r="CT75" s="475"/>
      <c r="CU75" s="475"/>
      <c r="CV75" s="475"/>
      <c r="CW75" s="475"/>
      <c r="CX75" s="475"/>
      <c r="CY75" s="475"/>
      <c r="CZ75" s="383"/>
      <c r="DA75" s="383"/>
      <c r="DB75" s="383"/>
      <c r="DC75" s="383"/>
      <c r="DD75" s="383"/>
      <c r="DE75" s="383"/>
      <c r="DF75" s="383"/>
      <c r="DG75" s="383"/>
      <c r="DH75" s="383"/>
      <c r="DI75" s="383"/>
      <c r="DJ75" s="383"/>
      <c r="DK75" s="383"/>
      <c r="DL75" s="383"/>
      <c r="DM75" s="383"/>
      <c r="DN75" s="383"/>
      <c r="DO75" s="383"/>
      <c r="DP75" s="383"/>
      <c r="DQ75" s="383"/>
      <c r="DR75" s="383"/>
      <c r="DS75" s="383"/>
      <c r="DT75" s="383"/>
      <c r="DU75" s="383"/>
      <c r="DV75" s="383"/>
      <c r="DW75" s="383"/>
      <c r="DX75" s="383"/>
      <c r="DY75" s="383"/>
      <c r="DZ75" s="383"/>
      <c r="EA75" s="383"/>
      <c r="EB75" s="383"/>
      <c r="EC75" s="383"/>
      <c r="ED75" s="383"/>
      <c r="EE75" s="383"/>
      <c r="EF75" s="383"/>
      <c r="EG75" s="383"/>
      <c r="EH75" s="383"/>
      <c r="EI75" s="383"/>
      <c r="EJ75" s="383"/>
      <c r="EK75" s="383"/>
      <c r="EL75" s="383"/>
      <c r="EM75" s="383"/>
      <c r="EN75" s="383"/>
      <c r="EO75" s="383"/>
      <c r="EP75" s="383"/>
      <c r="EQ75" s="383"/>
      <c r="ER75" s="383"/>
      <c r="ES75" s="383"/>
      <c r="ET75" s="383"/>
      <c r="EU75" s="383"/>
      <c r="EV75" s="383"/>
      <c r="EW75" s="383"/>
      <c r="EX75" s="383"/>
      <c r="EY75" s="383"/>
      <c r="EZ75" s="383"/>
      <c r="FA75" s="383"/>
      <c r="FB75" s="383"/>
      <c r="FC75" s="383"/>
      <c r="FD75" s="383"/>
      <c r="FE75" s="383"/>
      <c r="FF75" s="383"/>
      <c r="FG75" s="383"/>
      <c r="FH75" s="383"/>
      <c r="FI75" s="383"/>
      <c r="FJ75" s="383"/>
      <c r="FK75" s="383"/>
      <c r="FL75" s="383"/>
      <c r="FM75" s="383"/>
      <c r="FN75" s="383"/>
      <c r="FO75" s="383"/>
      <c r="FP75" s="383"/>
      <c r="FQ75" s="383"/>
      <c r="FR75" s="383"/>
      <c r="FS75" s="383"/>
      <c r="FT75" s="383"/>
      <c r="FU75" s="383"/>
      <c r="FV75" s="383"/>
      <c r="FW75" s="383"/>
      <c r="FX75" s="383"/>
      <c r="FY75" s="383"/>
      <c r="FZ75" s="383"/>
      <c r="GA75" s="383"/>
      <c r="GB75" s="383"/>
      <c r="GC75" s="383"/>
      <c r="GD75" s="383"/>
      <c r="GE75" s="383"/>
      <c r="GF75" s="383"/>
      <c r="GG75" s="383"/>
      <c r="GH75" s="383"/>
      <c r="GI75" s="383"/>
      <c r="GJ75" s="383"/>
      <c r="GK75" s="383"/>
      <c r="GL75" s="383"/>
      <c r="GM75" s="383"/>
      <c r="GN75" s="383"/>
      <c r="GO75" s="383"/>
      <c r="GP75" s="383"/>
      <c r="GQ75" s="383"/>
      <c r="GR75" s="383"/>
      <c r="GS75" s="383"/>
      <c r="GT75" s="383"/>
      <c r="GU75" s="383"/>
      <c r="GV75" s="383"/>
      <c r="GW75" s="383"/>
      <c r="GX75" s="383"/>
    </row>
    <row r="76" spans="1:206" s="360" customFormat="1" ht="15" customHeight="1" x14ac:dyDescent="0.25">
      <c r="A76" s="354"/>
      <c r="B76" s="506">
        <v>66</v>
      </c>
      <c r="C76" s="55"/>
      <c r="D76" s="55"/>
      <c r="E76" s="507" t="str">
        <f t="shared" si="11"/>
        <v/>
      </c>
      <c r="F76" s="520" t="str">
        <f t="shared" ref="F76:F139" si="17">IF(AR76="","",AS76-E76)</f>
        <v/>
      </c>
      <c r="H76" s="502"/>
      <c r="I76" s="539"/>
      <c r="J76" s="495"/>
      <c r="K76" s="550"/>
      <c r="L76" s="550"/>
      <c r="M76" s="550"/>
      <c r="N76" s="550"/>
      <c r="O76" s="550"/>
      <c r="P76" s="550"/>
      <c r="Q76" s="550"/>
      <c r="R76" s="556"/>
      <c r="S76" s="556"/>
      <c r="T76" s="557"/>
      <c r="U76" s="557"/>
      <c r="V76" s="557"/>
      <c r="W76" s="557"/>
      <c r="X76" s="557"/>
      <c r="Y76" s="557"/>
      <c r="Z76" s="557"/>
      <c r="AA76" s="558"/>
      <c r="AB76" s="1"/>
      <c r="AC76" s="1"/>
      <c r="AD76" s="491"/>
      <c r="AE76" s="491"/>
      <c r="AF76" s="491"/>
      <c r="AG76" s="491"/>
      <c r="AH76" s="491"/>
      <c r="AI76" s="491"/>
      <c r="AJ76" s="491"/>
      <c r="AK76" s="504"/>
      <c r="AL76" s="504"/>
      <c r="AM76" s="526" t="str">
        <f t="shared" si="10"/>
        <v/>
      </c>
      <c r="AN76" s="504"/>
      <c r="AO76" s="504"/>
      <c r="AP76" s="504"/>
      <c r="AQ76" s="360">
        <v>66</v>
      </c>
      <c r="AR76" s="505" t="str">
        <f t="shared" ref="AR76:AR139" si="18">IF(AND(C76&lt;&gt;0,D76&lt;&gt;0),C76,"")</f>
        <v/>
      </c>
      <c r="AS76" s="505" t="str">
        <f t="shared" ref="AS76:AS139" si="19">IF(AND(C76&lt;&gt;0,D76&lt;&gt;0),D76,"")</f>
        <v/>
      </c>
      <c r="AX76" s="497"/>
      <c r="AZ76" s="360">
        <v>66</v>
      </c>
      <c r="BA76" s="360" t="str">
        <f t="shared" si="12"/>
        <v/>
      </c>
      <c r="BB76" s="360" t="str">
        <f t="shared" si="13"/>
        <v/>
      </c>
      <c r="BC76" s="360" t="str">
        <f t="shared" si="14"/>
        <v/>
      </c>
      <c r="BD76" s="360" t="str">
        <f t="shared" si="15"/>
        <v/>
      </c>
      <c r="BE76" s="360" t="str">
        <f t="shared" si="16"/>
        <v/>
      </c>
      <c r="BH76" s="360" t="str">
        <f t="shared" ref="BH76:BH139" si="20">IF(AND(C76&lt;=$BN$10,C76&gt;$BM$10),1,IF(AND(C76&gt;$BN$10,C76&lt;=$BN$11),2,IF(AND(C76&gt;$BN$11,C76&lt;=$BN$12),3,IF(AND(C76&gt;$BN$12,C76&lt;=$BN$13),4,IF(AND(C76&gt;$BN$13,C76&lt;=$BN$14),5,IF(AND(C76&gt;$BN$14,C76&lt;=$BN$15),6,""))))))</f>
        <v/>
      </c>
      <c r="CM76" s="475"/>
      <c r="CN76" s="475"/>
      <c r="CO76" s="475"/>
      <c r="CP76" s="475"/>
      <c r="CQ76" s="475"/>
      <c r="CR76" s="475"/>
      <c r="CS76" s="475"/>
      <c r="CT76" s="475"/>
      <c r="CU76" s="475"/>
      <c r="CV76" s="475"/>
      <c r="CW76" s="475"/>
      <c r="CX76" s="475"/>
      <c r="CY76" s="475"/>
      <c r="CZ76" s="383"/>
      <c r="DA76" s="383"/>
      <c r="DB76" s="383"/>
      <c r="DC76" s="383"/>
      <c r="DD76" s="383"/>
      <c r="DE76" s="383"/>
      <c r="DF76" s="383"/>
      <c r="DG76" s="383"/>
      <c r="DH76" s="383"/>
      <c r="DI76" s="383"/>
      <c r="DJ76" s="383"/>
      <c r="DK76" s="383"/>
      <c r="DL76" s="383"/>
      <c r="DM76" s="383"/>
      <c r="DN76" s="383"/>
      <c r="DO76" s="383"/>
      <c r="DP76" s="383"/>
      <c r="DQ76" s="383"/>
      <c r="DR76" s="383"/>
      <c r="DS76" s="383"/>
      <c r="DT76" s="383"/>
      <c r="DU76" s="383"/>
      <c r="DV76" s="383"/>
      <c r="DW76" s="383"/>
      <c r="DX76" s="383"/>
      <c r="DY76" s="383"/>
      <c r="DZ76" s="383"/>
      <c r="EA76" s="383"/>
      <c r="EB76" s="383"/>
      <c r="EC76" s="383"/>
      <c r="ED76" s="383"/>
      <c r="EE76" s="383"/>
      <c r="EF76" s="383"/>
      <c r="EG76" s="383"/>
      <c r="EH76" s="383"/>
      <c r="EI76" s="383"/>
      <c r="EJ76" s="383"/>
      <c r="EK76" s="383"/>
      <c r="EL76" s="383"/>
      <c r="EM76" s="383"/>
      <c r="EN76" s="383"/>
      <c r="EO76" s="383"/>
      <c r="EP76" s="383"/>
      <c r="EQ76" s="383"/>
      <c r="ER76" s="383"/>
      <c r="ES76" s="383"/>
      <c r="ET76" s="383"/>
      <c r="EU76" s="383"/>
      <c r="EV76" s="383"/>
      <c r="EW76" s="383"/>
      <c r="EX76" s="383"/>
      <c r="EY76" s="383"/>
      <c r="EZ76" s="383"/>
      <c r="FA76" s="383"/>
      <c r="FB76" s="383"/>
      <c r="FC76" s="383"/>
      <c r="FD76" s="383"/>
      <c r="FE76" s="383"/>
      <c r="FF76" s="383"/>
      <c r="FG76" s="383"/>
      <c r="FH76" s="383"/>
      <c r="FI76" s="383"/>
      <c r="FJ76" s="383"/>
      <c r="FK76" s="383"/>
      <c r="FL76" s="383"/>
      <c r="FM76" s="383"/>
      <c r="FN76" s="383"/>
      <c r="FO76" s="383"/>
      <c r="FP76" s="383"/>
      <c r="FQ76" s="383"/>
      <c r="FR76" s="383"/>
      <c r="FS76" s="383"/>
      <c r="FT76" s="383"/>
      <c r="FU76" s="383"/>
      <c r="FV76" s="383"/>
      <c r="FW76" s="383"/>
      <c r="FX76" s="383"/>
      <c r="FY76" s="383"/>
      <c r="FZ76" s="383"/>
      <c r="GA76" s="383"/>
      <c r="GB76" s="383"/>
      <c r="GC76" s="383"/>
      <c r="GD76" s="383"/>
      <c r="GE76" s="383"/>
      <c r="GF76" s="383"/>
      <c r="GG76" s="383"/>
      <c r="GH76" s="383"/>
      <c r="GI76" s="383"/>
      <c r="GJ76" s="383"/>
      <c r="GK76" s="383"/>
      <c r="GL76" s="383"/>
      <c r="GM76" s="383"/>
      <c r="GN76" s="383"/>
      <c r="GO76" s="383"/>
      <c r="GP76" s="383"/>
      <c r="GQ76" s="383"/>
      <c r="GR76" s="383"/>
      <c r="GS76" s="383"/>
      <c r="GT76" s="383"/>
      <c r="GU76" s="383"/>
      <c r="GV76" s="383"/>
      <c r="GW76" s="383"/>
      <c r="GX76" s="383"/>
    </row>
    <row r="77" spans="1:206" s="360" customFormat="1" ht="15" customHeight="1" x14ac:dyDescent="0.25">
      <c r="A77" s="354"/>
      <c r="B77" s="506">
        <v>67</v>
      </c>
      <c r="C77" s="55"/>
      <c r="D77" s="55"/>
      <c r="E77" s="507" t="str">
        <f t="shared" si="11"/>
        <v/>
      </c>
      <c r="F77" s="508" t="str">
        <f t="shared" si="17"/>
        <v/>
      </c>
      <c r="H77" s="502"/>
      <c r="I77" s="539"/>
      <c r="J77" s="891" t="s">
        <v>418</v>
      </c>
      <c r="K77" s="891"/>
      <c r="L77" s="891"/>
      <c r="M77" s="891"/>
      <c r="N77" s="891"/>
      <c r="O77" s="891"/>
      <c r="P77" s="891"/>
      <c r="Q77" s="891"/>
      <c r="R77" s="891"/>
      <c r="S77" s="891"/>
      <c r="T77" s="557"/>
      <c r="U77" s="557"/>
      <c r="V77" s="557"/>
      <c r="W77" s="557"/>
      <c r="X77" s="557"/>
      <c r="Y77" s="557"/>
      <c r="Z77" s="557"/>
      <c r="AA77" s="1"/>
      <c r="AB77" s="1"/>
      <c r="AC77" s="1"/>
      <c r="AD77" s="491"/>
      <c r="AE77" s="491"/>
      <c r="AF77" s="491"/>
      <c r="AG77" s="491"/>
      <c r="AH77" s="491"/>
      <c r="AI77" s="491"/>
      <c r="AJ77" s="491"/>
      <c r="AK77" s="504"/>
      <c r="AL77" s="504"/>
      <c r="AM77" s="526" t="str">
        <f t="shared" si="10"/>
        <v/>
      </c>
      <c r="AN77" s="504"/>
      <c r="AO77" s="504"/>
      <c r="AP77" s="504"/>
      <c r="AQ77" s="360">
        <v>67</v>
      </c>
      <c r="AR77" s="505" t="str">
        <f t="shared" si="18"/>
        <v/>
      </c>
      <c r="AS77" s="505" t="str">
        <f t="shared" si="19"/>
        <v/>
      </c>
      <c r="AX77" s="497"/>
      <c r="AZ77" s="360">
        <v>67</v>
      </c>
      <c r="BA77" s="360" t="str">
        <f t="shared" si="12"/>
        <v/>
      </c>
      <c r="BB77" s="360" t="str">
        <f t="shared" si="13"/>
        <v/>
      </c>
      <c r="BC77" s="360" t="str">
        <f t="shared" si="14"/>
        <v/>
      </c>
      <c r="BD77" s="360" t="str">
        <f t="shared" si="15"/>
        <v/>
      </c>
      <c r="BE77" s="360" t="str">
        <f t="shared" si="16"/>
        <v/>
      </c>
      <c r="BH77" s="360" t="str">
        <f t="shared" si="20"/>
        <v/>
      </c>
      <c r="CM77" s="475"/>
      <c r="CN77" s="475"/>
      <c r="CO77" s="475"/>
      <c r="CP77" s="475"/>
      <c r="CQ77" s="475"/>
      <c r="CR77" s="475"/>
      <c r="CS77" s="475"/>
      <c r="CT77" s="475"/>
      <c r="CU77" s="475"/>
      <c r="CV77" s="475"/>
      <c r="CW77" s="475"/>
      <c r="CX77" s="475"/>
      <c r="CY77" s="475"/>
      <c r="CZ77" s="383"/>
      <c r="DA77" s="383"/>
      <c r="DB77" s="383"/>
      <c r="DC77" s="383"/>
      <c r="DD77" s="383"/>
      <c r="DE77" s="383"/>
      <c r="DF77" s="383"/>
      <c r="DG77" s="383"/>
      <c r="DH77" s="383"/>
      <c r="DI77" s="383"/>
      <c r="DJ77" s="383"/>
      <c r="DK77" s="383"/>
      <c r="DL77" s="383"/>
      <c r="DM77" s="383"/>
      <c r="DN77" s="383"/>
      <c r="DO77" s="383"/>
      <c r="DP77" s="383"/>
      <c r="DQ77" s="383"/>
      <c r="DR77" s="383"/>
      <c r="DS77" s="383"/>
      <c r="DT77" s="383"/>
      <c r="DU77" s="383"/>
      <c r="DV77" s="383"/>
      <c r="DW77" s="383"/>
      <c r="DX77" s="383"/>
      <c r="DY77" s="383"/>
      <c r="DZ77" s="383"/>
      <c r="EA77" s="383"/>
      <c r="EB77" s="383"/>
      <c r="EC77" s="383"/>
      <c r="ED77" s="383"/>
      <c r="EE77" s="383"/>
      <c r="EF77" s="383"/>
      <c r="EG77" s="383"/>
      <c r="EH77" s="383"/>
      <c r="EI77" s="383"/>
      <c r="EJ77" s="383"/>
      <c r="EK77" s="383"/>
      <c r="EL77" s="383"/>
      <c r="EM77" s="383"/>
      <c r="EN77" s="383"/>
      <c r="EO77" s="383"/>
      <c r="EP77" s="383"/>
      <c r="EQ77" s="383"/>
      <c r="ER77" s="383"/>
      <c r="ES77" s="383"/>
      <c r="ET77" s="383"/>
      <c r="EU77" s="383"/>
      <c r="EV77" s="383"/>
      <c r="EW77" s="383"/>
      <c r="EX77" s="383"/>
      <c r="EY77" s="383"/>
      <c r="EZ77" s="383"/>
      <c r="FA77" s="383"/>
      <c r="FB77" s="383"/>
      <c r="FC77" s="383"/>
      <c r="FD77" s="383"/>
      <c r="FE77" s="383"/>
      <c r="FF77" s="383"/>
      <c r="FG77" s="383"/>
      <c r="FH77" s="383"/>
      <c r="FI77" s="383"/>
      <c r="FJ77" s="383"/>
      <c r="FK77" s="383"/>
      <c r="FL77" s="383"/>
      <c r="FM77" s="383"/>
      <c r="FN77" s="383"/>
      <c r="FO77" s="383"/>
      <c r="FP77" s="383"/>
      <c r="FQ77" s="383"/>
      <c r="FR77" s="383"/>
      <c r="FS77" s="383"/>
      <c r="FT77" s="383"/>
      <c r="FU77" s="383"/>
      <c r="FV77" s="383"/>
      <c r="FW77" s="383"/>
      <c r="FX77" s="383"/>
      <c r="FY77" s="383"/>
      <c r="FZ77" s="383"/>
      <c r="GA77" s="383"/>
      <c r="GB77" s="383"/>
      <c r="GC77" s="383"/>
      <c r="GD77" s="383"/>
      <c r="GE77" s="383"/>
      <c r="GF77" s="383"/>
      <c r="GG77" s="383"/>
      <c r="GH77" s="383"/>
      <c r="GI77" s="383"/>
      <c r="GJ77" s="383"/>
      <c r="GK77" s="383"/>
      <c r="GL77" s="383"/>
      <c r="GM77" s="383"/>
      <c r="GN77" s="383"/>
      <c r="GO77" s="383"/>
      <c r="GP77" s="383"/>
      <c r="GQ77" s="383"/>
      <c r="GR77" s="383"/>
      <c r="GS77" s="383"/>
      <c r="GT77" s="383"/>
      <c r="GU77" s="383"/>
      <c r="GV77" s="383"/>
      <c r="GW77" s="383"/>
      <c r="GX77" s="383"/>
    </row>
    <row r="78" spans="1:206" s="360" customFormat="1" ht="15" customHeight="1" x14ac:dyDescent="0.25">
      <c r="A78" s="354"/>
      <c r="B78" s="506">
        <v>68</v>
      </c>
      <c r="C78" s="55"/>
      <c r="D78" s="55"/>
      <c r="E78" s="507" t="str">
        <f t="shared" si="11"/>
        <v/>
      </c>
      <c r="F78" s="508" t="str">
        <f t="shared" si="17"/>
        <v/>
      </c>
      <c r="H78" s="502"/>
      <c r="I78" s="539"/>
      <c r="J78" s="889" t="s">
        <v>458</v>
      </c>
      <c r="K78" s="889"/>
      <c r="L78" s="889"/>
      <c r="M78" s="889"/>
      <c r="N78" s="889"/>
      <c r="O78" s="889"/>
      <c r="P78" s="889"/>
      <c r="Q78" s="889"/>
      <c r="R78" s="889"/>
      <c r="S78" s="889"/>
      <c r="T78" s="557"/>
      <c r="U78" s="556"/>
      <c r="V78" s="557"/>
      <c r="W78" s="557"/>
      <c r="X78" s="557"/>
      <c r="Y78" s="558"/>
      <c r="Z78" s="558"/>
      <c r="AA78" s="1"/>
      <c r="AB78" s="1"/>
      <c r="AC78" s="1"/>
      <c r="AD78" s="491"/>
      <c r="AE78" s="491"/>
      <c r="AF78" s="491"/>
      <c r="AG78" s="491"/>
      <c r="AH78" s="491"/>
      <c r="AI78" s="491"/>
      <c r="AJ78" s="491"/>
      <c r="AK78" s="504"/>
      <c r="AL78" s="504"/>
      <c r="AM78" s="526" t="str">
        <f t="shared" si="10"/>
        <v/>
      </c>
      <c r="AN78" s="504"/>
      <c r="AO78" s="504"/>
      <c r="AP78" s="504"/>
      <c r="AQ78" s="360">
        <v>68</v>
      </c>
      <c r="AR78" s="505" t="str">
        <f t="shared" si="18"/>
        <v/>
      </c>
      <c r="AS78" s="505" t="str">
        <f t="shared" si="19"/>
        <v/>
      </c>
      <c r="AX78" s="497"/>
      <c r="AZ78" s="360">
        <v>68</v>
      </c>
      <c r="BA78" s="360" t="str">
        <f t="shared" si="12"/>
        <v/>
      </c>
      <c r="BB78" s="360" t="str">
        <f t="shared" si="13"/>
        <v/>
      </c>
      <c r="BC78" s="360" t="str">
        <f t="shared" si="14"/>
        <v/>
      </c>
      <c r="BD78" s="360" t="str">
        <f t="shared" si="15"/>
        <v/>
      </c>
      <c r="BE78" s="360" t="str">
        <f t="shared" si="16"/>
        <v/>
      </c>
      <c r="BH78" s="360" t="str">
        <f t="shared" si="20"/>
        <v/>
      </c>
      <c r="CM78" s="475"/>
      <c r="CN78" s="475"/>
      <c r="CO78" s="475"/>
      <c r="CP78" s="475"/>
      <c r="CQ78" s="475"/>
      <c r="CR78" s="475"/>
      <c r="CS78" s="475"/>
      <c r="CT78" s="475"/>
      <c r="CU78" s="475"/>
      <c r="CV78" s="475"/>
      <c r="CW78" s="475"/>
      <c r="CX78" s="475"/>
      <c r="CY78" s="475"/>
      <c r="CZ78" s="383"/>
      <c r="DA78" s="383"/>
      <c r="DB78" s="383"/>
      <c r="DC78" s="383"/>
      <c r="DD78" s="383"/>
      <c r="DE78" s="383"/>
      <c r="DF78" s="383"/>
      <c r="DG78" s="383"/>
      <c r="DH78" s="383"/>
      <c r="DI78" s="383"/>
      <c r="DJ78" s="383"/>
      <c r="DK78" s="383"/>
      <c r="DL78" s="383"/>
      <c r="DM78" s="383"/>
      <c r="DN78" s="383"/>
      <c r="DO78" s="383"/>
      <c r="DP78" s="383"/>
      <c r="DQ78" s="383"/>
      <c r="DR78" s="383"/>
      <c r="DS78" s="383"/>
      <c r="DT78" s="383"/>
      <c r="DU78" s="383"/>
      <c r="DV78" s="383"/>
      <c r="DW78" s="383"/>
      <c r="DX78" s="383"/>
      <c r="DY78" s="383"/>
      <c r="DZ78" s="383"/>
      <c r="EA78" s="383"/>
      <c r="EB78" s="383"/>
      <c r="EC78" s="383"/>
      <c r="ED78" s="383"/>
      <c r="EE78" s="383"/>
      <c r="EF78" s="383"/>
      <c r="EG78" s="383"/>
      <c r="EH78" s="383"/>
      <c r="EI78" s="383"/>
      <c r="EJ78" s="383"/>
      <c r="EK78" s="383"/>
      <c r="EL78" s="383"/>
      <c r="EM78" s="383"/>
      <c r="EN78" s="383"/>
      <c r="EO78" s="383"/>
      <c r="EP78" s="383"/>
      <c r="EQ78" s="383"/>
      <c r="ER78" s="383"/>
      <c r="ES78" s="383"/>
      <c r="ET78" s="383"/>
      <c r="EU78" s="383"/>
      <c r="EV78" s="383"/>
      <c r="EW78" s="383"/>
      <c r="EX78" s="383"/>
      <c r="EY78" s="383"/>
      <c r="EZ78" s="383"/>
      <c r="FA78" s="383"/>
      <c r="FB78" s="383"/>
      <c r="FC78" s="383"/>
      <c r="FD78" s="383"/>
      <c r="FE78" s="383"/>
      <c r="FF78" s="383"/>
      <c r="FG78" s="383"/>
      <c r="FH78" s="383"/>
      <c r="FI78" s="383"/>
      <c r="FJ78" s="383"/>
      <c r="FK78" s="383"/>
      <c r="FL78" s="383"/>
      <c r="FM78" s="383"/>
      <c r="FN78" s="383"/>
      <c r="FO78" s="383"/>
      <c r="FP78" s="383"/>
      <c r="FQ78" s="383"/>
      <c r="FR78" s="383"/>
      <c r="FS78" s="383"/>
      <c r="FT78" s="383"/>
      <c r="FU78" s="383"/>
      <c r="FV78" s="383"/>
      <c r="FW78" s="383"/>
      <c r="FX78" s="383"/>
      <c r="FY78" s="383"/>
      <c r="FZ78" s="383"/>
      <c r="GA78" s="383"/>
      <c r="GB78" s="383"/>
      <c r="GC78" s="383"/>
      <c r="GD78" s="383"/>
      <c r="GE78" s="383"/>
      <c r="GF78" s="383"/>
      <c r="GG78" s="383"/>
      <c r="GH78" s="383"/>
      <c r="GI78" s="383"/>
      <c r="GJ78" s="383"/>
      <c r="GK78" s="383"/>
      <c r="GL78" s="383"/>
      <c r="GM78" s="383"/>
      <c r="GN78" s="383"/>
      <c r="GO78" s="383"/>
      <c r="GP78" s="383"/>
      <c r="GQ78" s="383"/>
      <c r="GR78" s="383"/>
      <c r="GS78" s="383"/>
      <c r="GT78" s="383"/>
      <c r="GU78" s="383"/>
      <c r="GV78" s="383"/>
      <c r="GW78" s="383"/>
      <c r="GX78" s="383"/>
    </row>
    <row r="79" spans="1:206" s="360" customFormat="1" ht="15" customHeight="1" x14ac:dyDescent="0.25">
      <c r="A79" s="354"/>
      <c r="B79" s="506">
        <v>69</v>
      </c>
      <c r="C79" s="55"/>
      <c r="D79" s="55"/>
      <c r="E79" s="507" t="str">
        <f t="shared" si="11"/>
        <v/>
      </c>
      <c r="F79" s="508" t="str">
        <f t="shared" si="17"/>
        <v/>
      </c>
      <c r="H79" s="502"/>
      <c r="I79" s="539"/>
      <c r="J79" s="889"/>
      <c r="K79" s="889"/>
      <c r="L79" s="889"/>
      <c r="M79" s="889"/>
      <c r="N79" s="889"/>
      <c r="O79" s="889"/>
      <c r="P79" s="889"/>
      <c r="Q79" s="889"/>
      <c r="R79" s="889"/>
      <c r="S79" s="889"/>
      <c r="T79" s="556"/>
      <c r="U79" s="556"/>
      <c r="V79" s="557"/>
      <c r="W79" s="557"/>
      <c r="X79" s="557"/>
      <c r="Y79" s="558"/>
      <c r="Z79" s="558"/>
      <c r="AA79" s="1"/>
      <c r="AB79" s="1"/>
      <c r="AC79" s="1"/>
      <c r="AD79" s="491"/>
      <c r="AE79" s="491"/>
      <c r="AF79" s="491"/>
      <c r="AG79" s="491"/>
      <c r="AH79" s="491"/>
      <c r="AI79" s="491"/>
      <c r="AJ79" s="491"/>
      <c r="AK79" s="504"/>
      <c r="AL79" s="504"/>
      <c r="AM79" s="526" t="str">
        <f t="shared" si="10"/>
        <v/>
      </c>
      <c r="AN79" s="504"/>
      <c r="AO79" s="504"/>
      <c r="AP79" s="504"/>
      <c r="AQ79" s="360">
        <v>69</v>
      </c>
      <c r="AR79" s="505" t="str">
        <f t="shared" si="18"/>
        <v/>
      </c>
      <c r="AS79" s="505" t="str">
        <f t="shared" si="19"/>
        <v/>
      </c>
      <c r="AX79" s="497"/>
      <c r="AZ79" s="360">
        <v>69</v>
      </c>
      <c r="BA79" s="360" t="str">
        <f t="shared" si="12"/>
        <v/>
      </c>
      <c r="BB79" s="360" t="str">
        <f t="shared" si="13"/>
        <v/>
      </c>
      <c r="BC79" s="360" t="str">
        <f t="shared" si="14"/>
        <v/>
      </c>
      <c r="BD79" s="360" t="str">
        <f t="shared" si="15"/>
        <v/>
      </c>
      <c r="BE79" s="360" t="str">
        <f t="shared" si="16"/>
        <v/>
      </c>
      <c r="BH79" s="360" t="str">
        <f t="shared" si="20"/>
        <v/>
      </c>
      <c r="CM79" s="475"/>
      <c r="CN79" s="475"/>
      <c r="CO79" s="475"/>
      <c r="CP79" s="475"/>
      <c r="CQ79" s="475"/>
      <c r="CR79" s="475"/>
      <c r="CS79" s="475"/>
      <c r="CT79" s="475"/>
      <c r="CU79" s="475"/>
      <c r="CV79" s="475"/>
      <c r="CW79" s="475"/>
      <c r="CX79" s="475"/>
      <c r="CY79" s="475"/>
      <c r="CZ79" s="383"/>
      <c r="DA79" s="383"/>
      <c r="DB79" s="383"/>
      <c r="DC79" s="383"/>
      <c r="DD79" s="383"/>
      <c r="DE79" s="383"/>
      <c r="DF79" s="383"/>
      <c r="DG79" s="383"/>
      <c r="DH79" s="383"/>
      <c r="DI79" s="383"/>
      <c r="DJ79" s="383"/>
      <c r="DK79" s="383"/>
      <c r="DL79" s="383"/>
      <c r="DM79" s="383"/>
      <c r="DN79" s="383"/>
      <c r="DO79" s="383"/>
      <c r="DP79" s="383"/>
      <c r="DQ79" s="383"/>
      <c r="DR79" s="383"/>
      <c r="DS79" s="383"/>
      <c r="DT79" s="383"/>
      <c r="DU79" s="383"/>
      <c r="DV79" s="383"/>
      <c r="DW79" s="383"/>
      <c r="DX79" s="383"/>
      <c r="DY79" s="383"/>
      <c r="DZ79" s="383"/>
      <c r="EA79" s="383"/>
      <c r="EB79" s="383"/>
      <c r="EC79" s="383"/>
      <c r="ED79" s="383"/>
      <c r="EE79" s="383"/>
      <c r="EF79" s="383"/>
      <c r="EG79" s="383"/>
      <c r="EH79" s="383"/>
      <c r="EI79" s="383"/>
      <c r="EJ79" s="383"/>
      <c r="EK79" s="383"/>
      <c r="EL79" s="383"/>
      <c r="EM79" s="383"/>
      <c r="EN79" s="383"/>
      <c r="EO79" s="383"/>
      <c r="EP79" s="383"/>
      <c r="EQ79" s="383"/>
      <c r="ER79" s="383"/>
      <c r="ES79" s="383"/>
      <c r="ET79" s="383"/>
      <c r="EU79" s="383"/>
      <c r="EV79" s="383"/>
      <c r="EW79" s="383"/>
      <c r="EX79" s="383"/>
      <c r="EY79" s="383"/>
      <c r="EZ79" s="383"/>
      <c r="FA79" s="383"/>
      <c r="FB79" s="383"/>
      <c r="FC79" s="383"/>
      <c r="FD79" s="383"/>
      <c r="FE79" s="383"/>
      <c r="FF79" s="383"/>
      <c r="FG79" s="383"/>
      <c r="FH79" s="383"/>
      <c r="FI79" s="383"/>
      <c r="FJ79" s="383"/>
      <c r="FK79" s="383"/>
      <c r="FL79" s="383"/>
      <c r="FM79" s="383"/>
      <c r="FN79" s="383"/>
      <c r="FO79" s="383"/>
      <c r="FP79" s="383"/>
      <c r="FQ79" s="383"/>
      <c r="FR79" s="383"/>
      <c r="FS79" s="383"/>
      <c r="FT79" s="383"/>
      <c r="FU79" s="383"/>
      <c r="FV79" s="383"/>
      <c r="FW79" s="383"/>
      <c r="FX79" s="383"/>
      <c r="FY79" s="383"/>
      <c r="FZ79" s="383"/>
      <c r="GA79" s="383"/>
      <c r="GB79" s="383"/>
      <c r="GC79" s="383"/>
      <c r="GD79" s="383"/>
      <c r="GE79" s="383"/>
      <c r="GF79" s="383"/>
      <c r="GG79" s="383"/>
      <c r="GH79" s="383"/>
      <c r="GI79" s="383"/>
      <c r="GJ79" s="383"/>
      <c r="GK79" s="383"/>
      <c r="GL79" s="383"/>
      <c r="GM79" s="383"/>
      <c r="GN79" s="383"/>
      <c r="GO79" s="383"/>
      <c r="GP79" s="383"/>
      <c r="GQ79" s="383"/>
      <c r="GR79" s="383"/>
      <c r="GS79" s="383"/>
      <c r="GT79" s="383"/>
      <c r="GU79" s="383"/>
      <c r="GV79" s="383"/>
      <c r="GW79" s="383"/>
      <c r="GX79" s="383"/>
    </row>
    <row r="80" spans="1:206" s="360" customFormat="1" ht="15" customHeight="1" x14ac:dyDescent="0.25">
      <c r="A80" s="354"/>
      <c r="B80" s="506">
        <v>70</v>
      </c>
      <c r="C80" s="55"/>
      <c r="D80" s="55"/>
      <c r="E80" s="507" t="str">
        <f t="shared" si="11"/>
        <v/>
      </c>
      <c r="F80" s="508" t="str">
        <f t="shared" si="17"/>
        <v/>
      </c>
      <c r="H80" s="502"/>
      <c r="I80" s="539"/>
      <c r="J80" s="519"/>
      <c r="K80" s="548"/>
      <c r="L80" s="548"/>
      <c r="M80" s="548"/>
      <c r="N80" s="543"/>
      <c r="O80" s="543"/>
      <c r="P80" s="543"/>
      <c r="Q80" s="519"/>
      <c r="R80" s="544"/>
      <c r="S80" s="557"/>
      <c r="T80" s="556"/>
      <c r="U80" s="556"/>
      <c r="V80" s="557"/>
      <c r="W80" s="557"/>
      <c r="X80" s="557"/>
      <c r="Y80" s="558"/>
      <c r="Z80" s="558"/>
      <c r="AA80" s="1"/>
      <c r="AB80" s="1"/>
      <c r="AC80" s="1"/>
      <c r="AD80" s="491"/>
      <c r="AE80" s="491"/>
      <c r="AF80" s="491"/>
      <c r="AG80" s="491"/>
      <c r="AH80" s="491"/>
      <c r="AI80" s="491"/>
      <c r="AJ80" s="491"/>
      <c r="AK80" s="504"/>
      <c r="AL80" s="504"/>
      <c r="AM80" s="526" t="str">
        <f t="shared" si="10"/>
        <v/>
      </c>
      <c r="AN80" s="504"/>
      <c r="AO80" s="504"/>
      <c r="AP80" s="504"/>
      <c r="AQ80" s="360">
        <v>70</v>
      </c>
      <c r="AR80" s="505" t="str">
        <f t="shared" si="18"/>
        <v/>
      </c>
      <c r="AS80" s="505" t="str">
        <f t="shared" si="19"/>
        <v/>
      </c>
      <c r="AX80" s="497"/>
      <c r="AZ80" s="360">
        <v>70</v>
      </c>
      <c r="BA80" s="360" t="str">
        <f t="shared" si="12"/>
        <v/>
      </c>
      <c r="BB80" s="360" t="str">
        <f t="shared" si="13"/>
        <v/>
      </c>
      <c r="BC80" s="360" t="str">
        <f t="shared" si="14"/>
        <v/>
      </c>
      <c r="BD80" s="360" t="str">
        <f t="shared" si="15"/>
        <v/>
      </c>
      <c r="BE80" s="360" t="str">
        <f t="shared" si="16"/>
        <v/>
      </c>
      <c r="BH80" s="360" t="str">
        <f t="shared" si="20"/>
        <v/>
      </c>
      <c r="CM80" s="475"/>
      <c r="CN80" s="475"/>
      <c r="CO80" s="475"/>
      <c r="CP80" s="475"/>
      <c r="CQ80" s="475"/>
      <c r="CR80" s="475"/>
      <c r="CS80" s="475"/>
      <c r="CT80" s="475"/>
      <c r="CU80" s="475"/>
      <c r="CV80" s="475"/>
      <c r="CW80" s="475"/>
      <c r="CX80" s="475"/>
      <c r="CY80" s="475"/>
      <c r="CZ80" s="383"/>
      <c r="DA80" s="383"/>
      <c r="DB80" s="383"/>
      <c r="DC80" s="383"/>
      <c r="DD80" s="383"/>
      <c r="DE80" s="383"/>
      <c r="DF80" s="383"/>
      <c r="DG80" s="383"/>
      <c r="DH80" s="383"/>
      <c r="DI80" s="383"/>
      <c r="DJ80" s="383"/>
      <c r="DK80" s="383"/>
      <c r="DL80" s="383"/>
      <c r="DM80" s="383"/>
      <c r="DN80" s="383"/>
      <c r="DO80" s="383"/>
      <c r="DP80" s="383"/>
      <c r="DQ80" s="383"/>
      <c r="DR80" s="383"/>
      <c r="DS80" s="383"/>
      <c r="DT80" s="383"/>
      <c r="DU80" s="383"/>
      <c r="DV80" s="383"/>
      <c r="DW80" s="383"/>
      <c r="DX80" s="383"/>
      <c r="DY80" s="383"/>
      <c r="DZ80" s="383"/>
      <c r="EA80" s="383"/>
      <c r="EB80" s="383"/>
      <c r="EC80" s="383"/>
      <c r="ED80" s="383"/>
      <c r="EE80" s="383"/>
      <c r="EF80" s="383"/>
      <c r="EG80" s="383"/>
      <c r="EH80" s="383"/>
      <c r="EI80" s="383"/>
      <c r="EJ80" s="383"/>
      <c r="EK80" s="383"/>
      <c r="EL80" s="383"/>
      <c r="EM80" s="383"/>
      <c r="EN80" s="383"/>
      <c r="EO80" s="383"/>
      <c r="EP80" s="383"/>
      <c r="EQ80" s="383"/>
      <c r="ER80" s="383"/>
      <c r="ES80" s="383"/>
      <c r="ET80" s="383"/>
      <c r="EU80" s="383"/>
      <c r="EV80" s="383"/>
      <c r="EW80" s="383"/>
      <c r="EX80" s="383"/>
      <c r="EY80" s="383"/>
      <c r="EZ80" s="383"/>
      <c r="FA80" s="383"/>
      <c r="FB80" s="383"/>
      <c r="FC80" s="383"/>
      <c r="FD80" s="383"/>
      <c r="FE80" s="383"/>
      <c r="FF80" s="383"/>
      <c r="FG80" s="383"/>
      <c r="FH80" s="383"/>
      <c r="FI80" s="383"/>
      <c r="FJ80" s="383"/>
      <c r="FK80" s="383"/>
      <c r="FL80" s="383"/>
      <c r="FM80" s="383"/>
      <c r="FN80" s="383"/>
      <c r="FO80" s="383"/>
      <c r="FP80" s="383"/>
      <c r="FQ80" s="383"/>
      <c r="FR80" s="383"/>
      <c r="FS80" s="383"/>
      <c r="FT80" s="383"/>
      <c r="FU80" s="383"/>
      <c r="FV80" s="383"/>
      <c r="FW80" s="383"/>
      <c r="FX80" s="383"/>
      <c r="FY80" s="383"/>
      <c r="FZ80" s="383"/>
      <c r="GA80" s="383"/>
      <c r="GB80" s="383"/>
      <c r="GC80" s="383"/>
      <c r="GD80" s="383"/>
      <c r="GE80" s="383"/>
      <c r="GF80" s="383"/>
      <c r="GG80" s="383"/>
      <c r="GH80" s="383"/>
      <c r="GI80" s="383"/>
      <c r="GJ80" s="383"/>
      <c r="GK80" s="383"/>
      <c r="GL80" s="383"/>
      <c r="GM80" s="383"/>
      <c r="GN80" s="383"/>
      <c r="GO80" s="383"/>
      <c r="GP80" s="383"/>
      <c r="GQ80" s="383"/>
      <c r="GR80" s="383"/>
      <c r="GS80" s="383"/>
      <c r="GT80" s="383"/>
      <c r="GU80" s="383"/>
      <c r="GV80" s="383"/>
      <c r="GW80" s="383"/>
      <c r="GX80" s="383"/>
    </row>
    <row r="81" spans="1:206" s="360" customFormat="1" ht="15" customHeight="1" x14ac:dyDescent="0.25">
      <c r="A81" s="354"/>
      <c r="B81" s="506">
        <v>71</v>
      </c>
      <c r="C81" s="55"/>
      <c r="D81" s="55"/>
      <c r="E81" s="507" t="str">
        <f t="shared" si="11"/>
        <v/>
      </c>
      <c r="F81" s="508" t="str">
        <f t="shared" si="17"/>
        <v/>
      </c>
      <c r="H81" s="502"/>
      <c r="I81" s="539"/>
      <c r="J81" s="890" t="s">
        <v>459</v>
      </c>
      <c r="K81" s="890"/>
      <c r="L81" s="890"/>
      <c r="M81" s="890"/>
      <c r="N81" s="890"/>
      <c r="O81" s="890"/>
      <c r="P81" s="890"/>
      <c r="Q81" s="890"/>
      <c r="R81" s="890"/>
      <c r="S81" s="890"/>
      <c r="T81" s="556"/>
      <c r="U81" s="490"/>
      <c r="V81" s="372"/>
      <c r="W81" s="372"/>
      <c r="X81" s="372"/>
      <c r="Y81" s="1"/>
      <c r="Z81" s="1"/>
      <c r="AA81" s="1"/>
      <c r="AB81" s="1"/>
      <c r="AC81" s="1"/>
      <c r="AD81" s="491"/>
      <c r="AE81" s="491"/>
      <c r="AF81" s="491"/>
      <c r="AG81" s="491"/>
      <c r="AH81" s="491"/>
      <c r="AI81" s="491"/>
      <c r="AJ81" s="491"/>
      <c r="AK81" s="504"/>
      <c r="AL81" s="504"/>
      <c r="AM81" s="526" t="str">
        <f t="shared" si="10"/>
        <v/>
      </c>
      <c r="AN81" s="504"/>
      <c r="AO81" s="504"/>
      <c r="AP81" s="504"/>
      <c r="AQ81" s="360">
        <v>71</v>
      </c>
      <c r="AR81" s="505" t="str">
        <f t="shared" si="18"/>
        <v/>
      </c>
      <c r="AS81" s="505" t="str">
        <f t="shared" si="19"/>
        <v/>
      </c>
      <c r="AX81" s="497"/>
      <c r="AZ81" s="360">
        <v>71</v>
      </c>
      <c r="BA81" s="360" t="str">
        <f t="shared" si="12"/>
        <v/>
      </c>
      <c r="BB81" s="360" t="str">
        <f t="shared" si="13"/>
        <v/>
      </c>
      <c r="BC81" s="360" t="str">
        <f t="shared" si="14"/>
        <v/>
      </c>
      <c r="BD81" s="360" t="str">
        <f t="shared" si="15"/>
        <v/>
      </c>
      <c r="BE81" s="360" t="str">
        <f t="shared" si="16"/>
        <v/>
      </c>
      <c r="BH81" s="360" t="str">
        <f t="shared" si="20"/>
        <v/>
      </c>
      <c r="CM81" s="475"/>
      <c r="CN81" s="475"/>
      <c r="CO81" s="475"/>
      <c r="CP81" s="475"/>
      <c r="CQ81" s="475"/>
      <c r="CR81" s="475"/>
      <c r="CS81" s="475"/>
      <c r="CT81" s="475"/>
      <c r="CU81" s="475"/>
      <c r="CV81" s="475"/>
      <c r="CW81" s="475"/>
      <c r="CX81" s="475"/>
      <c r="CY81" s="475"/>
      <c r="CZ81" s="383"/>
      <c r="DA81" s="383"/>
      <c r="DB81" s="383"/>
      <c r="DC81" s="383"/>
      <c r="DD81" s="383"/>
      <c r="DE81" s="383"/>
      <c r="DF81" s="383"/>
      <c r="DG81" s="383"/>
      <c r="DH81" s="383"/>
      <c r="DI81" s="383"/>
      <c r="DJ81" s="383"/>
      <c r="DK81" s="383"/>
      <c r="DL81" s="383"/>
      <c r="DM81" s="383"/>
      <c r="DN81" s="383"/>
      <c r="DO81" s="383"/>
      <c r="DP81" s="383"/>
      <c r="DQ81" s="383"/>
      <c r="DR81" s="383"/>
      <c r="DS81" s="383"/>
      <c r="DT81" s="383"/>
      <c r="DU81" s="383"/>
      <c r="DV81" s="383"/>
      <c r="DW81" s="383"/>
      <c r="DX81" s="383"/>
      <c r="DY81" s="383"/>
      <c r="DZ81" s="383"/>
      <c r="EA81" s="383"/>
      <c r="EB81" s="383"/>
      <c r="EC81" s="383"/>
      <c r="ED81" s="383"/>
      <c r="EE81" s="383"/>
      <c r="EF81" s="383"/>
      <c r="EG81" s="383"/>
      <c r="EH81" s="383"/>
      <c r="EI81" s="383"/>
      <c r="EJ81" s="383"/>
      <c r="EK81" s="383"/>
      <c r="EL81" s="383"/>
      <c r="EM81" s="383"/>
      <c r="EN81" s="383"/>
      <c r="EO81" s="383"/>
      <c r="EP81" s="383"/>
      <c r="EQ81" s="383"/>
      <c r="ER81" s="383"/>
      <c r="ES81" s="383"/>
      <c r="ET81" s="383"/>
      <c r="EU81" s="383"/>
      <c r="EV81" s="383"/>
      <c r="EW81" s="383"/>
      <c r="EX81" s="383"/>
      <c r="EY81" s="383"/>
      <c r="EZ81" s="383"/>
      <c r="FA81" s="383"/>
      <c r="FB81" s="383"/>
      <c r="FC81" s="383"/>
      <c r="FD81" s="383"/>
      <c r="FE81" s="383"/>
      <c r="FF81" s="383"/>
      <c r="FG81" s="383"/>
      <c r="FH81" s="383"/>
      <c r="FI81" s="383"/>
      <c r="FJ81" s="383"/>
      <c r="FK81" s="383"/>
      <c r="FL81" s="383"/>
      <c r="FM81" s="383"/>
      <c r="FN81" s="383"/>
      <c r="FO81" s="383"/>
      <c r="FP81" s="383"/>
      <c r="FQ81" s="383"/>
      <c r="FR81" s="383"/>
      <c r="FS81" s="383"/>
      <c r="FT81" s="383"/>
      <c r="FU81" s="383"/>
      <c r="FV81" s="383"/>
      <c r="FW81" s="383"/>
      <c r="FX81" s="383"/>
      <c r="FY81" s="383"/>
      <c r="FZ81" s="383"/>
      <c r="GA81" s="383"/>
      <c r="GB81" s="383"/>
      <c r="GC81" s="383"/>
      <c r="GD81" s="383"/>
      <c r="GE81" s="383"/>
      <c r="GF81" s="383"/>
      <c r="GG81" s="383"/>
      <c r="GH81" s="383"/>
      <c r="GI81" s="383"/>
      <c r="GJ81" s="383"/>
      <c r="GK81" s="383"/>
      <c r="GL81" s="383"/>
      <c r="GM81" s="383"/>
      <c r="GN81" s="383"/>
      <c r="GO81" s="383"/>
      <c r="GP81" s="383"/>
      <c r="GQ81" s="383"/>
      <c r="GR81" s="383"/>
      <c r="GS81" s="383"/>
      <c r="GT81" s="383"/>
      <c r="GU81" s="383"/>
      <c r="GV81" s="383"/>
      <c r="GW81" s="383"/>
      <c r="GX81" s="383"/>
    </row>
    <row r="82" spans="1:206" s="360" customFormat="1" ht="15" customHeight="1" x14ac:dyDescent="0.25">
      <c r="A82" s="354"/>
      <c r="B82" s="506">
        <v>72</v>
      </c>
      <c r="C82" s="55"/>
      <c r="D82" s="55"/>
      <c r="E82" s="507" t="str">
        <f t="shared" si="11"/>
        <v/>
      </c>
      <c r="F82" s="508" t="str">
        <f t="shared" si="17"/>
        <v/>
      </c>
      <c r="H82" s="502"/>
      <c r="I82" s="562"/>
      <c r="J82" s="889" t="s">
        <v>423</v>
      </c>
      <c r="K82" s="889"/>
      <c r="L82" s="889"/>
      <c r="M82" s="889"/>
      <c r="N82" s="889"/>
      <c r="O82" s="889"/>
      <c r="P82" s="889"/>
      <c r="Q82" s="889"/>
      <c r="R82" s="889"/>
      <c r="S82" s="889"/>
      <c r="T82" s="521"/>
      <c r="U82" s="490"/>
      <c r="V82" s="372"/>
      <c r="W82" s="372"/>
      <c r="X82" s="372"/>
      <c r="Y82" s="1"/>
      <c r="Z82" s="1"/>
      <c r="AA82" s="1"/>
      <c r="AB82" s="1"/>
      <c r="AC82" s="1"/>
      <c r="AD82" s="491"/>
      <c r="AE82" s="491"/>
      <c r="AF82" s="491"/>
      <c r="AG82" s="491"/>
      <c r="AH82" s="491"/>
      <c r="AI82" s="491"/>
      <c r="AJ82" s="491"/>
      <c r="AK82" s="504"/>
      <c r="AL82" s="504"/>
      <c r="AM82" s="526" t="str">
        <f t="shared" si="10"/>
        <v/>
      </c>
      <c r="AN82" s="504"/>
      <c r="AO82" s="504"/>
      <c r="AP82" s="504"/>
      <c r="AQ82" s="360">
        <v>72</v>
      </c>
      <c r="AR82" s="505" t="str">
        <f t="shared" si="18"/>
        <v/>
      </c>
      <c r="AS82" s="505" t="str">
        <f t="shared" si="19"/>
        <v/>
      </c>
      <c r="AX82" s="497"/>
      <c r="AZ82" s="360">
        <v>72</v>
      </c>
      <c r="BA82" s="360" t="str">
        <f t="shared" si="12"/>
        <v/>
      </c>
      <c r="BB82" s="360" t="str">
        <f t="shared" si="13"/>
        <v/>
      </c>
      <c r="BC82" s="360" t="str">
        <f t="shared" si="14"/>
        <v/>
      </c>
      <c r="BD82" s="360" t="str">
        <f t="shared" si="15"/>
        <v/>
      </c>
      <c r="BE82" s="360" t="str">
        <f t="shared" si="16"/>
        <v/>
      </c>
      <c r="BH82" s="360" t="str">
        <f t="shared" si="20"/>
        <v/>
      </c>
      <c r="CM82" s="475"/>
      <c r="CN82" s="475"/>
      <c r="CO82" s="475"/>
      <c r="CP82" s="475"/>
      <c r="CQ82" s="475"/>
      <c r="CR82" s="475"/>
      <c r="CS82" s="475"/>
      <c r="CT82" s="475"/>
      <c r="CU82" s="475"/>
      <c r="CV82" s="475"/>
      <c r="CW82" s="475"/>
      <c r="CX82" s="475"/>
      <c r="CY82" s="475"/>
      <c r="CZ82" s="383"/>
      <c r="DA82" s="383"/>
      <c r="DB82" s="383"/>
      <c r="DC82" s="383"/>
      <c r="DD82" s="383"/>
      <c r="DE82" s="383"/>
      <c r="DF82" s="383"/>
      <c r="DG82" s="383"/>
      <c r="DH82" s="383"/>
      <c r="DI82" s="383"/>
      <c r="DJ82" s="383"/>
      <c r="DK82" s="383"/>
      <c r="DL82" s="383"/>
      <c r="DM82" s="383"/>
      <c r="DN82" s="383"/>
      <c r="DO82" s="383"/>
      <c r="DP82" s="383"/>
      <c r="DQ82" s="383"/>
      <c r="DR82" s="383"/>
      <c r="DS82" s="383"/>
      <c r="DT82" s="383"/>
      <c r="DU82" s="383"/>
      <c r="DV82" s="383"/>
      <c r="DW82" s="383"/>
      <c r="DX82" s="383"/>
      <c r="DY82" s="383"/>
      <c r="DZ82" s="383"/>
      <c r="EA82" s="383"/>
      <c r="EB82" s="383"/>
      <c r="EC82" s="383"/>
      <c r="ED82" s="383"/>
      <c r="EE82" s="383"/>
      <c r="EF82" s="383"/>
      <c r="EG82" s="383"/>
      <c r="EH82" s="383"/>
      <c r="EI82" s="383"/>
      <c r="EJ82" s="383"/>
      <c r="EK82" s="383"/>
      <c r="EL82" s="383"/>
      <c r="EM82" s="383"/>
      <c r="EN82" s="383"/>
      <c r="EO82" s="383"/>
      <c r="EP82" s="383"/>
      <c r="EQ82" s="383"/>
      <c r="ER82" s="383"/>
      <c r="ES82" s="383"/>
      <c r="ET82" s="383"/>
      <c r="EU82" s="383"/>
      <c r="EV82" s="383"/>
      <c r="EW82" s="383"/>
      <c r="EX82" s="383"/>
      <c r="EY82" s="383"/>
      <c r="EZ82" s="383"/>
      <c r="FA82" s="383"/>
      <c r="FB82" s="383"/>
      <c r="FC82" s="383"/>
      <c r="FD82" s="383"/>
      <c r="FE82" s="383"/>
      <c r="FF82" s="383"/>
      <c r="FG82" s="383"/>
      <c r="FH82" s="383"/>
      <c r="FI82" s="383"/>
      <c r="FJ82" s="383"/>
      <c r="FK82" s="383"/>
      <c r="FL82" s="383"/>
      <c r="FM82" s="383"/>
      <c r="FN82" s="383"/>
      <c r="FO82" s="383"/>
      <c r="FP82" s="383"/>
      <c r="FQ82" s="383"/>
      <c r="FR82" s="383"/>
      <c r="FS82" s="383"/>
      <c r="FT82" s="383"/>
      <c r="FU82" s="383"/>
      <c r="FV82" s="383"/>
      <c r="FW82" s="383"/>
      <c r="FX82" s="383"/>
      <c r="FY82" s="383"/>
      <c r="FZ82" s="383"/>
      <c r="GA82" s="383"/>
      <c r="GB82" s="383"/>
      <c r="GC82" s="383"/>
      <c r="GD82" s="383"/>
      <c r="GE82" s="383"/>
      <c r="GF82" s="383"/>
      <c r="GG82" s="383"/>
      <c r="GH82" s="383"/>
      <c r="GI82" s="383"/>
      <c r="GJ82" s="383"/>
      <c r="GK82" s="383"/>
      <c r="GL82" s="383"/>
      <c r="GM82" s="383"/>
      <c r="GN82" s="383"/>
      <c r="GO82" s="383"/>
      <c r="GP82" s="383"/>
      <c r="GQ82" s="383"/>
      <c r="GR82" s="383"/>
      <c r="GS82" s="383"/>
      <c r="GT82" s="383"/>
      <c r="GU82" s="383"/>
      <c r="GV82" s="383"/>
      <c r="GW82" s="383"/>
      <c r="GX82" s="383"/>
    </row>
    <row r="83" spans="1:206" s="360" customFormat="1" ht="15" customHeight="1" x14ac:dyDescent="0.25">
      <c r="A83" s="354"/>
      <c r="B83" s="506">
        <v>73</v>
      </c>
      <c r="C83" s="55"/>
      <c r="D83" s="55"/>
      <c r="E83" s="507" t="str">
        <f t="shared" si="11"/>
        <v/>
      </c>
      <c r="F83" s="508" t="str">
        <f t="shared" si="17"/>
        <v/>
      </c>
      <c r="H83" s="502"/>
      <c r="I83" s="562"/>
      <c r="J83" s="889"/>
      <c r="K83" s="889"/>
      <c r="L83" s="889"/>
      <c r="M83" s="889"/>
      <c r="N83" s="889"/>
      <c r="O83" s="889"/>
      <c r="P83" s="889"/>
      <c r="Q83" s="889"/>
      <c r="R83" s="889"/>
      <c r="S83" s="889"/>
      <c r="T83" s="521"/>
      <c r="U83" s="490"/>
      <c r="V83" s="372"/>
      <c r="W83" s="372"/>
      <c r="X83" s="372"/>
      <c r="Y83" s="1"/>
      <c r="Z83" s="1"/>
      <c r="AA83" s="1"/>
      <c r="AB83" s="1"/>
      <c r="AC83" s="1"/>
      <c r="AD83" s="491"/>
      <c r="AE83" s="491"/>
      <c r="AF83" s="491"/>
      <c r="AG83" s="491"/>
      <c r="AH83" s="491"/>
      <c r="AI83" s="491"/>
      <c r="AJ83" s="491"/>
      <c r="AK83" s="504"/>
      <c r="AL83" s="504"/>
      <c r="AM83" s="526" t="str">
        <f t="shared" si="10"/>
        <v/>
      </c>
      <c r="AN83" s="504"/>
      <c r="AO83" s="504"/>
      <c r="AP83" s="504"/>
      <c r="AQ83" s="360">
        <v>73</v>
      </c>
      <c r="AR83" s="505" t="str">
        <f t="shared" si="18"/>
        <v/>
      </c>
      <c r="AS83" s="505" t="str">
        <f t="shared" si="19"/>
        <v/>
      </c>
      <c r="AX83" s="497"/>
      <c r="AZ83" s="360">
        <v>73</v>
      </c>
      <c r="BA83" s="360" t="str">
        <f t="shared" si="12"/>
        <v/>
      </c>
      <c r="BB83" s="360" t="str">
        <f t="shared" si="13"/>
        <v/>
      </c>
      <c r="BC83" s="360" t="str">
        <f t="shared" si="14"/>
        <v/>
      </c>
      <c r="BD83" s="360" t="str">
        <f t="shared" si="15"/>
        <v/>
      </c>
      <c r="BE83" s="360" t="str">
        <f t="shared" si="16"/>
        <v/>
      </c>
      <c r="BH83" s="360" t="str">
        <f t="shared" si="20"/>
        <v/>
      </c>
      <c r="CM83" s="475"/>
      <c r="CN83" s="475"/>
      <c r="CO83" s="475"/>
      <c r="CP83" s="475"/>
      <c r="CQ83" s="475"/>
      <c r="CR83" s="475"/>
      <c r="CS83" s="475"/>
      <c r="CT83" s="475"/>
      <c r="CU83" s="475"/>
      <c r="CV83" s="475"/>
      <c r="CW83" s="475"/>
      <c r="CX83" s="475"/>
      <c r="CY83" s="475"/>
      <c r="CZ83" s="383"/>
      <c r="DA83" s="383"/>
      <c r="DB83" s="383"/>
      <c r="DC83" s="383"/>
      <c r="DD83" s="383"/>
      <c r="DE83" s="383"/>
      <c r="DF83" s="383"/>
      <c r="DG83" s="383"/>
      <c r="DH83" s="383"/>
      <c r="DI83" s="383"/>
      <c r="DJ83" s="383"/>
      <c r="DK83" s="383"/>
      <c r="DL83" s="383"/>
      <c r="DM83" s="383"/>
      <c r="DN83" s="383"/>
      <c r="DO83" s="383"/>
      <c r="DP83" s="383"/>
      <c r="DQ83" s="383"/>
      <c r="DR83" s="383"/>
      <c r="DS83" s="383"/>
      <c r="DT83" s="383"/>
      <c r="DU83" s="383"/>
      <c r="DV83" s="383"/>
      <c r="DW83" s="383"/>
      <c r="DX83" s="383"/>
      <c r="DY83" s="383"/>
      <c r="DZ83" s="383"/>
      <c r="EA83" s="383"/>
      <c r="EB83" s="383"/>
      <c r="EC83" s="383"/>
      <c r="ED83" s="383"/>
      <c r="EE83" s="383"/>
      <c r="EF83" s="383"/>
      <c r="EG83" s="383"/>
      <c r="EH83" s="383"/>
      <c r="EI83" s="383"/>
      <c r="EJ83" s="383"/>
      <c r="EK83" s="383"/>
      <c r="EL83" s="383"/>
      <c r="EM83" s="383"/>
      <c r="EN83" s="383"/>
      <c r="EO83" s="383"/>
      <c r="EP83" s="383"/>
      <c r="EQ83" s="383"/>
      <c r="ER83" s="383"/>
      <c r="ES83" s="383"/>
      <c r="ET83" s="383"/>
      <c r="EU83" s="383"/>
      <c r="EV83" s="383"/>
      <c r="EW83" s="383"/>
      <c r="EX83" s="383"/>
      <c r="EY83" s="383"/>
      <c r="EZ83" s="383"/>
      <c r="FA83" s="383"/>
      <c r="FB83" s="383"/>
      <c r="FC83" s="383"/>
      <c r="FD83" s="383"/>
      <c r="FE83" s="383"/>
      <c r="FF83" s="383"/>
      <c r="FG83" s="383"/>
      <c r="FH83" s="383"/>
      <c r="FI83" s="383"/>
      <c r="FJ83" s="383"/>
      <c r="FK83" s="383"/>
      <c r="FL83" s="383"/>
      <c r="FM83" s="383"/>
      <c r="FN83" s="383"/>
      <c r="FO83" s="383"/>
      <c r="FP83" s="383"/>
      <c r="FQ83" s="383"/>
      <c r="FR83" s="383"/>
      <c r="FS83" s="383"/>
      <c r="FT83" s="383"/>
      <c r="FU83" s="383"/>
      <c r="FV83" s="383"/>
      <c r="FW83" s="383"/>
      <c r="FX83" s="383"/>
      <c r="FY83" s="383"/>
      <c r="FZ83" s="383"/>
      <c r="GA83" s="383"/>
      <c r="GB83" s="383"/>
      <c r="GC83" s="383"/>
      <c r="GD83" s="383"/>
      <c r="GE83" s="383"/>
      <c r="GF83" s="383"/>
      <c r="GG83" s="383"/>
      <c r="GH83" s="383"/>
      <c r="GI83" s="383"/>
      <c r="GJ83" s="383"/>
      <c r="GK83" s="383"/>
      <c r="GL83" s="383"/>
      <c r="GM83" s="383"/>
      <c r="GN83" s="383"/>
      <c r="GO83" s="383"/>
      <c r="GP83" s="383"/>
      <c r="GQ83" s="383"/>
      <c r="GR83" s="383"/>
      <c r="GS83" s="383"/>
      <c r="GT83" s="383"/>
      <c r="GU83" s="383"/>
      <c r="GV83" s="383"/>
      <c r="GW83" s="383"/>
      <c r="GX83" s="383"/>
    </row>
    <row r="84" spans="1:206" ht="15" customHeight="1" x14ac:dyDescent="0.25">
      <c r="B84" s="506">
        <v>74</v>
      </c>
      <c r="C84" s="55"/>
      <c r="D84" s="55"/>
      <c r="E84" s="507" t="str">
        <f t="shared" si="11"/>
        <v/>
      </c>
      <c r="F84" s="508" t="str">
        <f t="shared" si="17"/>
        <v/>
      </c>
      <c r="H84" s="502"/>
      <c r="I84" s="562"/>
      <c r="J84" s="551"/>
      <c r="K84" s="551"/>
      <c r="L84" s="551"/>
      <c r="M84" s="551"/>
      <c r="N84" s="551"/>
      <c r="O84" s="551"/>
      <c r="P84" s="551"/>
      <c r="Q84" s="551"/>
      <c r="R84" s="556"/>
      <c r="S84" s="521"/>
      <c r="T84" s="521"/>
      <c r="U84" s="490"/>
      <c r="V84" s="372"/>
      <c r="W84" s="372"/>
      <c r="X84" s="372"/>
      <c r="AM84" s="526" t="str">
        <f t="shared" ref="AM84:AM147" si="21">IF(AR75="","",IF(F75=0,0,(F75/$M$34)))</f>
        <v/>
      </c>
      <c r="AQ84" s="360">
        <v>74</v>
      </c>
      <c r="AR84" s="505" t="str">
        <f t="shared" si="18"/>
        <v/>
      </c>
      <c r="AS84" s="505" t="str">
        <f t="shared" si="19"/>
        <v/>
      </c>
      <c r="AX84" s="497"/>
      <c r="AZ84" s="360">
        <v>74</v>
      </c>
      <c r="BA84" s="360" t="str">
        <f t="shared" si="12"/>
        <v/>
      </c>
      <c r="BB84" s="360" t="str">
        <f t="shared" si="13"/>
        <v/>
      </c>
      <c r="BC84" s="360" t="str">
        <f t="shared" si="14"/>
        <v/>
      </c>
      <c r="BD84" s="360" t="str">
        <f t="shared" si="15"/>
        <v/>
      </c>
      <c r="BE84" s="360" t="str">
        <f t="shared" si="16"/>
        <v/>
      </c>
      <c r="BH84" s="360" t="str">
        <f t="shared" si="20"/>
        <v/>
      </c>
    </row>
    <row r="85" spans="1:206" ht="15" customHeight="1" x14ac:dyDescent="0.25">
      <c r="B85" s="506">
        <v>75</v>
      </c>
      <c r="C85" s="55"/>
      <c r="D85" s="55"/>
      <c r="E85" s="507" t="str">
        <f t="shared" si="11"/>
        <v/>
      </c>
      <c r="F85" s="508" t="str">
        <f t="shared" si="17"/>
        <v/>
      </c>
      <c r="H85" s="502"/>
      <c r="I85" s="526"/>
      <c r="J85" s="551"/>
      <c r="K85" s="551"/>
      <c r="L85" s="551"/>
      <c r="M85" s="551"/>
      <c r="N85" s="551"/>
      <c r="O85" s="551"/>
      <c r="P85" s="551"/>
      <c r="Q85" s="551"/>
      <c r="R85" s="521"/>
      <c r="S85" s="522"/>
      <c r="T85" s="521"/>
      <c r="U85" s="490"/>
      <c r="V85" s="372"/>
      <c r="W85" s="372"/>
      <c r="X85" s="372"/>
      <c r="AM85" s="526" t="str">
        <f t="shared" si="21"/>
        <v/>
      </c>
      <c r="AQ85" s="360">
        <v>75</v>
      </c>
      <c r="AR85" s="505" t="str">
        <f t="shared" si="18"/>
        <v/>
      </c>
      <c r="AS85" s="505" t="str">
        <f t="shared" si="19"/>
        <v/>
      </c>
      <c r="AX85" s="497"/>
      <c r="AZ85" s="360">
        <v>75</v>
      </c>
      <c r="BA85" s="360" t="str">
        <f t="shared" si="12"/>
        <v/>
      </c>
      <c r="BB85" s="360" t="str">
        <f t="shared" si="13"/>
        <v/>
      </c>
      <c r="BC85" s="360" t="str">
        <f t="shared" si="14"/>
        <v/>
      </c>
      <c r="BD85" s="360" t="str">
        <f t="shared" si="15"/>
        <v/>
      </c>
      <c r="BE85" s="360" t="str">
        <f t="shared" si="16"/>
        <v/>
      </c>
      <c r="BH85" s="360" t="str">
        <f t="shared" si="20"/>
        <v/>
      </c>
    </row>
    <row r="86" spans="1:206" s="354" customFormat="1" ht="15" customHeight="1" x14ac:dyDescent="0.25">
      <c r="B86" s="506">
        <v>76</v>
      </c>
      <c r="C86" s="55"/>
      <c r="D86" s="55"/>
      <c r="E86" s="507" t="str">
        <f t="shared" si="11"/>
        <v/>
      </c>
      <c r="F86" s="508" t="str">
        <f t="shared" si="17"/>
        <v/>
      </c>
      <c r="H86" s="502"/>
      <c r="I86" s="526"/>
      <c r="J86" s="490"/>
      <c r="K86" s="490"/>
      <c r="L86" s="490"/>
      <c r="M86" s="490"/>
      <c r="N86" s="372"/>
      <c r="O86" s="372"/>
      <c r="P86" s="372"/>
      <c r="Q86" s="1"/>
      <c r="R86" s="521"/>
      <c r="S86" s="522"/>
      <c r="T86" s="521"/>
      <c r="U86" s="490"/>
      <c r="V86" s="372"/>
      <c r="W86" s="372"/>
      <c r="X86" s="372"/>
      <c r="Y86" s="1"/>
      <c r="Z86" s="1"/>
      <c r="AA86" s="1"/>
      <c r="AB86" s="372"/>
      <c r="AC86" s="372"/>
      <c r="AD86" s="491"/>
      <c r="AE86" s="491"/>
      <c r="AF86" s="491"/>
      <c r="AG86" s="491"/>
      <c r="AH86" s="491"/>
      <c r="AI86" s="491"/>
      <c r="AJ86" s="491"/>
      <c r="AK86" s="504"/>
      <c r="AL86" s="504"/>
      <c r="AM86" s="526" t="str">
        <f t="shared" si="21"/>
        <v/>
      </c>
      <c r="AN86" s="504"/>
      <c r="AO86" s="504"/>
      <c r="AP86" s="504"/>
      <c r="AQ86" s="360">
        <v>76</v>
      </c>
      <c r="AR86" s="505" t="str">
        <f t="shared" si="18"/>
        <v/>
      </c>
      <c r="AS86" s="505" t="str">
        <f t="shared" si="19"/>
        <v/>
      </c>
      <c r="AT86" s="360"/>
      <c r="AU86" s="360"/>
      <c r="AV86" s="360"/>
      <c r="AW86" s="360"/>
      <c r="AX86" s="497"/>
      <c r="AY86" s="360"/>
      <c r="AZ86" s="360">
        <v>76</v>
      </c>
      <c r="BA86" s="360" t="str">
        <f t="shared" si="12"/>
        <v/>
      </c>
      <c r="BB86" s="360" t="str">
        <f t="shared" si="13"/>
        <v/>
      </c>
      <c r="BC86" s="360" t="str">
        <f t="shared" si="14"/>
        <v/>
      </c>
      <c r="BD86" s="360" t="str">
        <f t="shared" si="15"/>
        <v/>
      </c>
      <c r="BE86" s="360" t="str">
        <f t="shared" si="16"/>
        <v/>
      </c>
      <c r="BF86" s="360"/>
      <c r="BG86" s="360"/>
      <c r="BH86" s="360" t="str">
        <f t="shared" si="20"/>
        <v/>
      </c>
      <c r="BI86" s="360"/>
      <c r="BJ86" s="360"/>
      <c r="BK86" s="360"/>
      <c r="BL86" s="360"/>
      <c r="BM86" s="360"/>
      <c r="BN86" s="360"/>
      <c r="BO86" s="360"/>
      <c r="BP86" s="360"/>
      <c r="BQ86" s="360"/>
      <c r="BR86" s="360"/>
      <c r="BS86" s="360"/>
      <c r="BT86" s="360"/>
      <c r="BU86" s="360"/>
      <c r="BV86" s="360"/>
      <c r="BW86" s="360"/>
      <c r="BX86" s="360"/>
      <c r="BY86" s="360"/>
      <c r="BZ86" s="360"/>
      <c r="CA86" s="360"/>
      <c r="CB86" s="360"/>
      <c r="CC86" s="360"/>
      <c r="CD86" s="360"/>
      <c r="CE86" s="360"/>
      <c r="CF86" s="360"/>
      <c r="CG86" s="360"/>
      <c r="CH86" s="360"/>
      <c r="CI86" s="360"/>
      <c r="CJ86" s="360"/>
      <c r="CK86" s="360"/>
      <c r="CL86" s="360"/>
      <c r="CM86" s="475"/>
      <c r="CN86" s="475"/>
      <c r="CO86" s="475"/>
      <c r="CP86" s="475"/>
      <c r="CQ86" s="475"/>
      <c r="CR86" s="475"/>
      <c r="CS86" s="475"/>
      <c r="CT86" s="475"/>
      <c r="CU86" s="475"/>
      <c r="CV86" s="475"/>
      <c r="CW86" s="475"/>
      <c r="CX86" s="475"/>
      <c r="CY86" s="475"/>
    </row>
    <row r="87" spans="1:206" s="354" customFormat="1" ht="15" customHeight="1" x14ac:dyDescent="0.25">
      <c r="B87" s="506">
        <v>77</v>
      </c>
      <c r="C87" s="55"/>
      <c r="D87" s="55"/>
      <c r="E87" s="507" t="str">
        <f t="shared" si="11"/>
        <v/>
      </c>
      <c r="F87" s="508" t="str">
        <f t="shared" si="17"/>
        <v/>
      </c>
      <c r="H87" s="502"/>
      <c r="I87" s="526"/>
      <c r="J87" s="490"/>
      <c r="K87" s="490"/>
      <c r="L87" s="490"/>
      <c r="M87" s="490"/>
      <c r="N87" s="372"/>
      <c r="O87" s="372"/>
      <c r="P87" s="372"/>
      <c r="Q87" s="1"/>
      <c r="R87" s="521"/>
      <c r="S87" s="521"/>
      <c r="T87" s="521"/>
      <c r="U87" s="490"/>
      <c r="V87" s="372"/>
      <c r="W87" s="372"/>
      <c r="X87" s="372"/>
      <c r="Y87" s="1"/>
      <c r="Z87" s="1"/>
      <c r="AA87" s="1"/>
      <c r="AB87" s="372"/>
      <c r="AC87" s="372"/>
      <c r="AD87" s="491"/>
      <c r="AE87" s="491"/>
      <c r="AF87" s="491"/>
      <c r="AG87" s="491"/>
      <c r="AH87" s="491"/>
      <c r="AI87" s="491"/>
      <c r="AJ87" s="491"/>
      <c r="AK87" s="504"/>
      <c r="AL87" s="504"/>
      <c r="AM87" s="526" t="str">
        <f t="shared" si="21"/>
        <v/>
      </c>
      <c r="AN87" s="504"/>
      <c r="AO87" s="504"/>
      <c r="AP87" s="504"/>
      <c r="AQ87" s="360">
        <v>77</v>
      </c>
      <c r="AR87" s="505" t="str">
        <f t="shared" si="18"/>
        <v/>
      </c>
      <c r="AS87" s="505" t="str">
        <f t="shared" si="19"/>
        <v/>
      </c>
      <c r="AT87" s="360"/>
      <c r="AU87" s="360"/>
      <c r="AV87" s="360"/>
      <c r="AW87" s="360"/>
      <c r="AX87" s="497"/>
      <c r="AY87" s="360"/>
      <c r="AZ87" s="360">
        <v>77</v>
      </c>
      <c r="BA87" s="360" t="str">
        <f t="shared" si="12"/>
        <v/>
      </c>
      <c r="BB87" s="360" t="str">
        <f t="shared" si="13"/>
        <v/>
      </c>
      <c r="BC87" s="360" t="str">
        <f t="shared" si="14"/>
        <v/>
      </c>
      <c r="BD87" s="360" t="str">
        <f t="shared" si="15"/>
        <v/>
      </c>
      <c r="BE87" s="360" t="str">
        <f t="shared" si="16"/>
        <v/>
      </c>
      <c r="BF87" s="360"/>
      <c r="BG87" s="360"/>
      <c r="BH87" s="360" t="str">
        <f t="shared" si="20"/>
        <v/>
      </c>
      <c r="BI87" s="360"/>
      <c r="BJ87" s="360"/>
      <c r="BK87" s="360"/>
      <c r="BL87" s="360"/>
      <c r="BM87" s="360"/>
      <c r="BN87" s="360"/>
      <c r="BO87" s="360"/>
      <c r="BP87" s="360"/>
      <c r="BQ87" s="360"/>
      <c r="BR87" s="360"/>
      <c r="BS87" s="360"/>
      <c r="BT87" s="360"/>
      <c r="BU87" s="360"/>
      <c r="BV87" s="360"/>
      <c r="BW87" s="360"/>
      <c r="BX87" s="360"/>
      <c r="BY87" s="360"/>
      <c r="BZ87" s="360"/>
      <c r="CA87" s="360"/>
      <c r="CB87" s="360"/>
      <c r="CC87" s="360"/>
      <c r="CD87" s="360"/>
      <c r="CE87" s="360"/>
      <c r="CF87" s="360"/>
      <c r="CG87" s="360"/>
      <c r="CH87" s="360"/>
      <c r="CI87" s="360"/>
      <c r="CJ87" s="360"/>
      <c r="CK87" s="360"/>
      <c r="CL87" s="360"/>
      <c r="CM87" s="475"/>
      <c r="CN87" s="475"/>
      <c r="CO87" s="475"/>
      <c r="CP87" s="475"/>
      <c r="CQ87" s="475"/>
      <c r="CR87" s="475"/>
      <c r="CS87" s="475"/>
      <c r="CT87" s="475"/>
      <c r="CU87" s="475"/>
      <c r="CV87" s="475"/>
      <c r="CW87" s="475"/>
      <c r="CX87" s="475"/>
      <c r="CY87" s="475"/>
    </row>
    <row r="88" spans="1:206" s="354" customFormat="1" ht="15" customHeight="1" x14ac:dyDescent="0.25">
      <c r="B88" s="506">
        <v>78</v>
      </c>
      <c r="C88" s="55"/>
      <c r="D88" s="55"/>
      <c r="E88" s="507" t="str">
        <f t="shared" si="11"/>
        <v/>
      </c>
      <c r="F88" s="508" t="str">
        <f t="shared" si="17"/>
        <v/>
      </c>
      <c r="H88" s="502"/>
      <c r="I88" s="526"/>
      <c r="J88" s="495"/>
      <c r="K88" s="489"/>
      <c r="L88" s="490"/>
      <c r="M88" s="490"/>
      <c r="N88" s="372"/>
      <c r="O88" s="372"/>
      <c r="P88" s="372"/>
      <c r="Q88" s="1"/>
      <c r="R88" s="521"/>
      <c r="S88" s="521"/>
      <c r="T88" s="490"/>
      <c r="U88" s="490"/>
      <c r="V88" s="372"/>
      <c r="W88" s="372"/>
      <c r="X88" s="372"/>
      <c r="Y88" s="1"/>
      <c r="Z88" s="1"/>
      <c r="AA88" s="372"/>
      <c r="AB88" s="372"/>
      <c r="AC88" s="372"/>
      <c r="AD88" s="491"/>
      <c r="AE88" s="491"/>
      <c r="AF88" s="491"/>
      <c r="AG88" s="491"/>
      <c r="AH88" s="491"/>
      <c r="AI88" s="491"/>
      <c r="AJ88" s="491"/>
      <c r="AK88" s="504"/>
      <c r="AL88" s="504"/>
      <c r="AM88" s="526" t="str">
        <f t="shared" si="21"/>
        <v/>
      </c>
      <c r="AN88" s="504"/>
      <c r="AO88" s="504"/>
      <c r="AP88" s="504"/>
      <c r="AQ88" s="360">
        <v>78</v>
      </c>
      <c r="AR88" s="505" t="str">
        <f t="shared" si="18"/>
        <v/>
      </c>
      <c r="AS88" s="505" t="str">
        <f t="shared" si="19"/>
        <v/>
      </c>
      <c r="AT88" s="360"/>
      <c r="AU88" s="360"/>
      <c r="AV88" s="360"/>
      <c r="AW88" s="360"/>
      <c r="AX88" s="497"/>
      <c r="AY88" s="360"/>
      <c r="AZ88" s="360">
        <v>78</v>
      </c>
      <c r="BA88" s="360" t="str">
        <f t="shared" si="12"/>
        <v/>
      </c>
      <c r="BB88" s="360" t="str">
        <f t="shared" si="13"/>
        <v/>
      </c>
      <c r="BC88" s="360" t="str">
        <f t="shared" si="14"/>
        <v/>
      </c>
      <c r="BD88" s="360" t="str">
        <f t="shared" si="15"/>
        <v/>
      </c>
      <c r="BE88" s="360" t="str">
        <f t="shared" si="16"/>
        <v/>
      </c>
      <c r="BF88" s="360"/>
      <c r="BG88" s="360"/>
      <c r="BH88" s="360" t="str">
        <f t="shared" si="20"/>
        <v/>
      </c>
      <c r="BI88" s="360"/>
      <c r="BJ88" s="360"/>
      <c r="BK88" s="360"/>
      <c r="BL88" s="360"/>
      <c r="BM88" s="360"/>
      <c r="BN88" s="360"/>
      <c r="BO88" s="360"/>
      <c r="BP88" s="360"/>
      <c r="BQ88" s="360"/>
      <c r="BR88" s="360"/>
      <c r="BS88" s="360"/>
      <c r="BT88" s="360"/>
      <c r="BU88" s="360"/>
      <c r="BV88" s="360"/>
      <c r="BW88" s="360"/>
      <c r="BX88" s="360"/>
      <c r="BY88" s="360"/>
      <c r="BZ88" s="360"/>
      <c r="CA88" s="360"/>
      <c r="CB88" s="360"/>
      <c r="CC88" s="360"/>
      <c r="CD88" s="360"/>
      <c r="CE88" s="360"/>
      <c r="CF88" s="360"/>
      <c r="CG88" s="360"/>
      <c r="CH88" s="360"/>
      <c r="CI88" s="360"/>
      <c r="CJ88" s="360"/>
      <c r="CK88" s="360"/>
      <c r="CL88" s="360"/>
      <c r="CM88" s="475"/>
      <c r="CN88" s="475"/>
      <c r="CO88" s="475"/>
      <c r="CP88" s="475"/>
      <c r="CQ88" s="475"/>
      <c r="CR88" s="475"/>
      <c r="CS88" s="475"/>
      <c r="CT88" s="475"/>
      <c r="CU88" s="475"/>
      <c r="CV88" s="475"/>
      <c r="CW88" s="475"/>
      <c r="CX88" s="475"/>
      <c r="CY88" s="475"/>
    </row>
    <row r="89" spans="1:206" s="354" customFormat="1" ht="15" customHeight="1" x14ac:dyDescent="0.25">
      <c r="B89" s="506">
        <v>79</v>
      </c>
      <c r="C89" s="55"/>
      <c r="D89" s="55"/>
      <c r="E89" s="507" t="str">
        <f t="shared" si="11"/>
        <v/>
      </c>
      <c r="F89" s="508" t="str">
        <f t="shared" si="17"/>
        <v/>
      </c>
      <c r="H89" s="502"/>
      <c r="I89" s="526"/>
      <c r="J89" s="889" t="s">
        <v>460</v>
      </c>
      <c r="K89" s="889"/>
      <c r="L89" s="889"/>
      <c r="M89" s="889"/>
      <c r="N89" s="889"/>
      <c r="O89" s="889"/>
      <c r="P89" s="889"/>
      <c r="Q89" s="889"/>
      <c r="R89" s="889"/>
      <c r="S89" s="889"/>
      <c r="T89" s="490"/>
      <c r="U89" s="490"/>
      <c r="V89" s="372"/>
      <c r="W89" s="372"/>
      <c r="X89" s="372"/>
      <c r="Y89" s="1"/>
      <c r="Z89" s="1"/>
      <c r="AA89" s="372"/>
      <c r="AB89" s="372"/>
      <c r="AC89" s="372"/>
      <c r="AD89" s="491"/>
      <c r="AE89" s="491"/>
      <c r="AF89" s="491"/>
      <c r="AG89" s="491"/>
      <c r="AH89" s="491"/>
      <c r="AI89" s="491"/>
      <c r="AJ89" s="491"/>
      <c r="AK89" s="504"/>
      <c r="AL89" s="504"/>
      <c r="AM89" s="526" t="str">
        <f t="shared" si="21"/>
        <v/>
      </c>
      <c r="AN89" s="504"/>
      <c r="AO89" s="504"/>
      <c r="AP89" s="504"/>
      <c r="AQ89" s="360">
        <v>79</v>
      </c>
      <c r="AR89" s="505" t="str">
        <f t="shared" si="18"/>
        <v/>
      </c>
      <c r="AS89" s="505" t="str">
        <f t="shared" si="19"/>
        <v/>
      </c>
      <c r="AT89" s="360"/>
      <c r="AU89" s="360"/>
      <c r="AV89" s="360"/>
      <c r="AW89" s="360"/>
      <c r="AX89" s="497"/>
      <c r="AY89" s="360"/>
      <c r="AZ89" s="360">
        <v>79</v>
      </c>
      <c r="BA89" s="360" t="str">
        <f t="shared" si="12"/>
        <v/>
      </c>
      <c r="BB89" s="360" t="str">
        <f t="shared" si="13"/>
        <v/>
      </c>
      <c r="BC89" s="360" t="str">
        <f t="shared" si="14"/>
        <v/>
      </c>
      <c r="BD89" s="360" t="str">
        <f t="shared" si="15"/>
        <v/>
      </c>
      <c r="BE89" s="360" t="str">
        <f t="shared" si="16"/>
        <v/>
      </c>
      <c r="BF89" s="360"/>
      <c r="BG89" s="360"/>
      <c r="BH89" s="360" t="str">
        <f t="shared" si="20"/>
        <v/>
      </c>
      <c r="BI89" s="360"/>
      <c r="BJ89" s="360"/>
      <c r="BK89" s="360"/>
      <c r="BL89" s="360"/>
      <c r="BM89" s="360"/>
      <c r="BN89" s="360"/>
      <c r="BO89" s="360"/>
      <c r="BP89" s="360"/>
      <c r="BQ89" s="360"/>
      <c r="BR89" s="360"/>
      <c r="BS89" s="360"/>
      <c r="BT89" s="360"/>
      <c r="BU89" s="360"/>
      <c r="BV89" s="360"/>
      <c r="BW89" s="360"/>
      <c r="BX89" s="360"/>
      <c r="BY89" s="360"/>
      <c r="BZ89" s="360"/>
      <c r="CA89" s="360"/>
      <c r="CB89" s="360"/>
      <c r="CC89" s="360"/>
      <c r="CD89" s="360"/>
      <c r="CE89" s="360"/>
      <c r="CF89" s="360"/>
      <c r="CG89" s="360"/>
      <c r="CH89" s="360"/>
      <c r="CI89" s="360"/>
      <c r="CJ89" s="360"/>
      <c r="CK89" s="360"/>
      <c r="CL89" s="360"/>
      <c r="CM89" s="475"/>
      <c r="CN89" s="475"/>
      <c r="CO89" s="475"/>
      <c r="CP89" s="475"/>
      <c r="CQ89" s="475"/>
      <c r="CR89" s="475"/>
      <c r="CS89" s="475"/>
      <c r="CT89" s="475"/>
      <c r="CU89" s="475"/>
      <c r="CV89" s="475"/>
      <c r="CW89" s="475"/>
      <c r="CX89" s="475"/>
      <c r="CY89" s="475"/>
    </row>
    <row r="90" spans="1:206" s="354" customFormat="1" ht="15" customHeight="1" x14ac:dyDescent="0.25">
      <c r="B90" s="506">
        <v>80</v>
      </c>
      <c r="C90" s="55"/>
      <c r="D90" s="55"/>
      <c r="E90" s="507" t="str">
        <f t="shared" si="11"/>
        <v/>
      </c>
      <c r="F90" s="508" t="str">
        <f t="shared" si="17"/>
        <v/>
      </c>
      <c r="H90" s="502"/>
      <c r="I90" s="526"/>
      <c r="J90" s="889"/>
      <c r="K90" s="889"/>
      <c r="L90" s="889"/>
      <c r="M90" s="889"/>
      <c r="N90" s="889"/>
      <c r="O90" s="889"/>
      <c r="P90" s="889"/>
      <c r="Q90" s="889"/>
      <c r="R90" s="889"/>
      <c r="S90" s="889"/>
      <c r="T90" s="490"/>
      <c r="U90" s="490"/>
      <c r="V90" s="372"/>
      <c r="W90" s="372"/>
      <c r="X90" s="372"/>
      <c r="Y90" s="1"/>
      <c r="Z90" s="1"/>
      <c r="AA90" s="372"/>
      <c r="AB90" s="372"/>
      <c r="AC90" s="372"/>
      <c r="AD90" s="491"/>
      <c r="AE90" s="491"/>
      <c r="AF90" s="491"/>
      <c r="AG90" s="491"/>
      <c r="AH90" s="491"/>
      <c r="AI90" s="491"/>
      <c r="AJ90" s="491"/>
      <c r="AK90" s="504"/>
      <c r="AL90" s="504"/>
      <c r="AM90" s="526" t="str">
        <f t="shared" si="21"/>
        <v/>
      </c>
      <c r="AN90" s="504"/>
      <c r="AO90" s="504"/>
      <c r="AP90" s="504"/>
      <c r="AQ90" s="360">
        <v>80</v>
      </c>
      <c r="AR90" s="505" t="str">
        <f t="shared" si="18"/>
        <v/>
      </c>
      <c r="AS90" s="505" t="str">
        <f t="shared" si="19"/>
        <v/>
      </c>
      <c r="AT90" s="360"/>
      <c r="AU90" s="360"/>
      <c r="AV90" s="360"/>
      <c r="AW90" s="360"/>
      <c r="AX90" s="497"/>
      <c r="AY90" s="360"/>
      <c r="AZ90" s="360">
        <v>80</v>
      </c>
      <c r="BA90" s="360" t="str">
        <f t="shared" si="12"/>
        <v/>
      </c>
      <c r="BB90" s="360" t="str">
        <f t="shared" si="13"/>
        <v/>
      </c>
      <c r="BC90" s="360" t="str">
        <f t="shared" si="14"/>
        <v/>
      </c>
      <c r="BD90" s="360" t="str">
        <f t="shared" si="15"/>
        <v/>
      </c>
      <c r="BE90" s="360" t="str">
        <f t="shared" si="16"/>
        <v/>
      </c>
      <c r="BF90" s="360"/>
      <c r="BG90" s="360"/>
      <c r="BH90" s="360" t="str">
        <f t="shared" si="20"/>
        <v/>
      </c>
      <c r="BI90" s="360"/>
      <c r="BJ90" s="360"/>
      <c r="BK90" s="360"/>
      <c r="BL90" s="360"/>
      <c r="BM90" s="360"/>
      <c r="BN90" s="360"/>
      <c r="BO90" s="360"/>
      <c r="BP90" s="360"/>
      <c r="BQ90" s="360"/>
      <c r="BR90" s="360"/>
      <c r="BS90" s="360"/>
      <c r="BT90" s="360"/>
      <c r="BU90" s="360"/>
      <c r="BV90" s="360"/>
      <c r="BW90" s="360"/>
      <c r="BX90" s="360"/>
      <c r="BY90" s="360"/>
      <c r="BZ90" s="360"/>
      <c r="CA90" s="360"/>
      <c r="CB90" s="360"/>
      <c r="CC90" s="360"/>
      <c r="CD90" s="360"/>
      <c r="CE90" s="360"/>
      <c r="CF90" s="360"/>
      <c r="CG90" s="360"/>
      <c r="CH90" s="360"/>
      <c r="CI90" s="360"/>
      <c r="CJ90" s="360"/>
      <c r="CK90" s="360"/>
      <c r="CL90" s="360"/>
      <c r="CM90" s="475"/>
      <c r="CN90" s="475"/>
      <c r="CO90" s="475"/>
      <c r="CP90" s="475"/>
      <c r="CQ90" s="475"/>
      <c r="CR90" s="475"/>
      <c r="CS90" s="475"/>
      <c r="CT90" s="475"/>
      <c r="CU90" s="475"/>
      <c r="CV90" s="475"/>
      <c r="CW90" s="475"/>
      <c r="CX90" s="475"/>
      <c r="CY90" s="475"/>
    </row>
    <row r="91" spans="1:206" s="354" customFormat="1" ht="15" customHeight="1" x14ac:dyDescent="0.25">
      <c r="B91" s="506">
        <v>81</v>
      </c>
      <c r="C91" s="55"/>
      <c r="D91" s="55"/>
      <c r="E91" s="507" t="str">
        <f t="shared" si="11"/>
        <v/>
      </c>
      <c r="F91" s="508" t="str">
        <f t="shared" si="17"/>
        <v/>
      </c>
      <c r="H91" s="502"/>
      <c r="I91" s="502"/>
      <c r="J91" s="34"/>
      <c r="K91" s="360"/>
      <c r="L91" s="360"/>
      <c r="M91" s="360"/>
      <c r="N91" s="360"/>
      <c r="O91" s="360"/>
      <c r="P91" s="360"/>
      <c r="Q91" s="521"/>
      <c r="R91" s="490"/>
      <c r="S91" s="490"/>
      <c r="T91" s="490"/>
      <c r="U91" s="490"/>
      <c r="V91" s="372"/>
      <c r="W91" s="372"/>
      <c r="X91" s="372"/>
      <c r="Y91" s="1"/>
      <c r="Z91" s="1"/>
      <c r="AA91" s="372"/>
      <c r="AB91" s="372"/>
      <c r="AC91" s="372"/>
      <c r="AD91" s="491"/>
      <c r="AE91" s="491"/>
      <c r="AF91" s="491"/>
      <c r="AG91" s="491"/>
      <c r="AH91" s="491"/>
      <c r="AI91" s="491"/>
      <c r="AJ91" s="491"/>
      <c r="AK91" s="504"/>
      <c r="AL91" s="504"/>
      <c r="AM91" s="526" t="str">
        <f t="shared" si="21"/>
        <v/>
      </c>
      <c r="AN91" s="504"/>
      <c r="AO91" s="504"/>
      <c r="AP91" s="504"/>
      <c r="AQ91" s="360">
        <v>81</v>
      </c>
      <c r="AR91" s="505" t="str">
        <f t="shared" si="18"/>
        <v/>
      </c>
      <c r="AS91" s="505" t="str">
        <f t="shared" si="19"/>
        <v/>
      </c>
      <c r="AT91" s="360"/>
      <c r="AU91" s="360"/>
      <c r="AV91" s="360"/>
      <c r="AW91" s="360"/>
      <c r="AX91" s="497"/>
      <c r="AY91" s="360"/>
      <c r="AZ91" s="360">
        <v>81</v>
      </c>
      <c r="BA91" s="360" t="str">
        <f t="shared" si="12"/>
        <v/>
      </c>
      <c r="BB91" s="360" t="str">
        <f t="shared" si="13"/>
        <v/>
      </c>
      <c r="BC91" s="360" t="str">
        <f t="shared" si="14"/>
        <v/>
      </c>
      <c r="BD91" s="360" t="str">
        <f t="shared" si="15"/>
        <v/>
      </c>
      <c r="BE91" s="360" t="str">
        <f t="shared" si="16"/>
        <v/>
      </c>
      <c r="BF91" s="360"/>
      <c r="BG91" s="360"/>
      <c r="BH91" s="360" t="str">
        <f t="shared" si="20"/>
        <v/>
      </c>
      <c r="BI91" s="360"/>
      <c r="BJ91" s="360"/>
      <c r="BK91" s="360"/>
      <c r="BL91" s="360"/>
      <c r="BM91" s="360"/>
      <c r="BN91" s="360"/>
      <c r="BO91" s="360"/>
      <c r="BP91" s="360"/>
      <c r="BQ91" s="360"/>
      <c r="BR91" s="360"/>
      <c r="BS91" s="360"/>
      <c r="BT91" s="360"/>
      <c r="BU91" s="360"/>
      <c r="BV91" s="360"/>
      <c r="BW91" s="360"/>
      <c r="BX91" s="360"/>
      <c r="BY91" s="360"/>
      <c r="BZ91" s="360"/>
      <c r="CA91" s="360"/>
      <c r="CB91" s="360"/>
      <c r="CC91" s="360"/>
      <c r="CD91" s="360"/>
      <c r="CE91" s="360"/>
      <c r="CF91" s="360"/>
      <c r="CG91" s="360"/>
      <c r="CH91" s="360"/>
      <c r="CI91" s="360"/>
      <c r="CJ91" s="360"/>
      <c r="CK91" s="360"/>
      <c r="CL91" s="360"/>
      <c r="CM91" s="475"/>
      <c r="CN91" s="475"/>
      <c r="CO91" s="475"/>
      <c r="CP91" s="475"/>
      <c r="CQ91" s="475"/>
      <c r="CR91" s="475"/>
      <c r="CS91" s="475"/>
      <c r="CT91" s="475"/>
      <c r="CU91" s="475"/>
      <c r="CV91" s="475"/>
      <c r="CW91" s="475"/>
      <c r="CX91" s="475"/>
      <c r="CY91" s="475"/>
    </row>
    <row r="92" spans="1:206" s="354" customFormat="1" ht="15" customHeight="1" x14ac:dyDescent="0.25">
      <c r="B92" s="506">
        <v>82</v>
      </c>
      <c r="C92" s="55"/>
      <c r="D92" s="55"/>
      <c r="E92" s="507" t="str">
        <f t="shared" si="11"/>
        <v/>
      </c>
      <c r="F92" s="508" t="str">
        <f t="shared" si="17"/>
        <v/>
      </c>
      <c r="H92" s="502"/>
      <c r="I92" s="502"/>
      <c r="J92" s="34"/>
      <c r="K92" s="360"/>
      <c r="L92" s="360"/>
      <c r="M92" s="360"/>
      <c r="N92" s="360"/>
      <c r="O92" s="360"/>
      <c r="P92" s="360"/>
      <c r="Q92" s="490"/>
      <c r="R92" s="490"/>
      <c r="S92" s="490"/>
      <c r="T92" s="490"/>
      <c r="U92" s="490"/>
      <c r="V92" s="372"/>
      <c r="W92" s="372"/>
      <c r="X92" s="372"/>
      <c r="Y92" s="1"/>
      <c r="Z92" s="1"/>
      <c r="AA92" s="372"/>
      <c r="AB92" s="372"/>
      <c r="AC92" s="372"/>
      <c r="AD92" s="491"/>
      <c r="AE92" s="491"/>
      <c r="AF92" s="491"/>
      <c r="AG92" s="491"/>
      <c r="AH92" s="491"/>
      <c r="AI92" s="491"/>
      <c r="AJ92" s="491"/>
      <c r="AK92" s="504"/>
      <c r="AL92" s="504"/>
      <c r="AM92" s="526" t="str">
        <f t="shared" si="21"/>
        <v/>
      </c>
      <c r="AN92" s="504"/>
      <c r="AO92" s="504"/>
      <c r="AP92" s="504"/>
      <c r="AQ92" s="360">
        <v>82</v>
      </c>
      <c r="AR92" s="505" t="str">
        <f t="shared" si="18"/>
        <v/>
      </c>
      <c r="AS92" s="505" t="str">
        <f t="shared" si="19"/>
        <v/>
      </c>
      <c r="AT92" s="360"/>
      <c r="AU92" s="360"/>
      <c r="AV92" s="360"/>
      <c r="AW92" s="360"/>
      <c r="AX92" s="497"/>
      <c r="AY92" s="360"/>
      <c r="AZ92" s="360">
        <v>82</v>
      </c>
      <c r="BA92" s="360" t="str">
        <f t="shared" si="12"/>
        <v/>
      </c>
      <c r="BB92" s="360" t="str">
        <f t="shared" si="13"/>
        <v/>
      </c>
      <c r="BC92" s="360" t="str">
        <f t="shared" si="14"/>
        <v/>
      </c>
      <c r="BD92" s="360" t="str">
        <f t="shared" si="15"/>
        <v/>
      </c>
      <c r="BE92" s="360" t="str">
        <f t="shared" si="16"/>
        <v/>
      </c>
      <c r="BF92" s="360"/>
      <c r="BG92" s="360"/>
      <c r="BH92" s="360" t="str">
        <f t="shared" si="20"/>
        <v/>
      </c>
      <c r="BI92" s="360"/>
      <c r="BJ92" s="360"/>
      <c r="BK92" s="360"/>
      <c r="BL92" s="360"/>
      <c r="BM92" s="360"/>
      <c r="BN92" s="360"/>
      <c r="BO92" s="360"/>
      <c r="BP92" s="360"/>
      <c r="BQ92" s="360"/>
      <c r="BR92" s="360"/>
      <c r="BS92" s="360"/>
      <c r="BT92" s="360"/>
      <c r="BU92" s="360"/>
      <c r="BV92" s="360"/>
      <c r="BW92" s="360"/>
      <c r="BX92" s="360"/>
      <c r="BY92" s="360"/>
      <c r="BZ92" s="360"/>
      <c r="CA92" s="360"/>
      <c r="CB92" s="360"/>
      <c r="CC92" s="360"/>
      <c r="CD92" s="360"/>
      <c r="CE92" s="360"/>
      <c r="CF92" s="360"/>
      <c r="CG92" s="360"/>
      <c r="CH92" s="360"/>
      <c r="CI92" s="360"/>
      <c r="CJ92" s="360"/>
      <c r="CK92" s="360"/>
      <c r="CL92" s="360"/>
      <c r="CM92" s="475"/>
      <c r="CN92" s="475"/>
      <c r="CO92" s="475"/>
      <c r="CP92" s="475"/>
      <c r="CQ92" s="475"/>
      <c r="CR92" s="475"/>
      <c r="CS92" s="475"/>
      <c r="CT92" s="475"/>
      <c r="CU92" s="475"/>
      <c r="CV92" s="475"/>
      <c r="CW92" s="475"/>
      <c r="CX92" s="475"/>
      <c r="CY92" s="475"/>
    </row>
    <row r="93" spans="1:206" s="354" customFormat="1" ht="15" customHeight="1" x14ac:dyDescent="0.25">
      <c r="B93" s="506">
        <v>83</v>
      </c>
      <c r="C93" s="55"/>
      <c r="D93" s="55"/>
      <c r="E93" s="507" t="str">
        <f t="shared" si="11"/>
        <v/>
      </c>
      <c r="F93" s="508" t="str">
        <f t="shared" si="17"/>
        <v/>
      </c>
      <c r="H93" s="502"/>
      <c r="I93" s="502"/>
      <c r="J93" s="360"/>
      <c r="K93" s="360"/>
      <c r="L93" s="360"/>
      <c r="M93" s="360"/>
      <c r="N93" s="360"/>
      <c r="O93" s="360"/>
      <c r="P93" s="360"/>
      <c r="Q93" s="490"/>
      <c r="R93" s="490"/>
      <c r="S93" s="490"/>
      <c r="T93" s="490"/>
      <c r="U93" s="490"/>
      <c r="V93" s="372"/>
      <c r="W93" s="372"/>
      <c r="X93" s="372"/>
      <c r="Y93" s="1"/>
      <c r="Z93" s="1"/>
      <c r="AA93" s="372"/>
      <c r="AB93" s="372"/>
      <c r="AC93" s="372"/>
      <c r="AD93" s="491"/>
      <c r="AE93" s="491"/>
      <c r="AF93" s="491"/>
      <c r="AG93" s="491"/>
      <c r="AH93" s="491"/>
      <c r="AI93" s="491"/>
      <c r="AJ93" s="491"/>
      <c r="AK93" s="504"/>
      <c r="AL93" s="504"/>
      <c r="AM93" s="526" t="str">
        <f t="shared" si="21"/>
        <v/>
      </c>
      <c r="AN93" s="504"/>
      <c r="AO93" s="504"/>
      <c r="AP93" s="504"/>
      <c r="AQ93" s="360">
        <v>83</v>
      </c>
      <c r="AR93" s="505" t="str">
        <f t="shared" si="18"/>
        <v/>
      </c>
      <c r="AS93" s="505" t="str">
        <f t="shared" si="19"/>
        <v/>
      </c>
      <c r="AT93" s="360"/>
      <c r="AU93" s="360"/>
      <c r="AV93" s="360"/>
      <c r="AW93" s="360"/>
      <c r="AX93" s="497"/>
      <c r="AY93" s="360"/>
      <c r="AZ93" s="360">
        <v>83</v>
      </c>
      <c r="BA93" s="360" t="str">
        <f t="shared" si="12"/>
        <v/>
      </c>
      <c r="BB93" s="360" t="str">
        <f t="shared" si="13"/>
        <v/>
      </c>
      <c r="BC93" s="360" t="str">
        <f t="shared" si="14"/>
        <v/>
      </c>
      <c r="BD93" s="360" t="str">
        <f t="shared" si="15"/>
        <v/>
      </c>
      <c r="BE93" s="360" t="str">
        <f t="shared" si="16"/>
        <v/>
      </c>
      <c r="BF93" s="360"/>
      <c r="BG93" s="360"/>
      <c r="BH93" s="360" t="str">
        <f t="shared" si="20"/>
        <v/>
      </c>
      <c r="BI93" s="360"/>
      <c r="BJ93" s="360"/>
      <c r="BK93" s="360"/>
      <c r="BL93" s="360"/>
      <c r="BM93" s="360"/>
      <c r="BN93" s="360"/>
      <c r="BO93" s="360"/>
      <c r="BP93" s="360"/>
      <c r="BQ93" s="360"/>
      <c r="BR93" s="360"/>
      <c r="BS93" s="360"/>
      <c r="BT93" s="360"/>
      <c r="BU93" s="360"/>
      <c r="BV93" s="360"/>
      <c r="BW93" s="360"/>
      <c r="BX93" s="360"/>
      <c r="BY93" s="360"/>
      <c r="BZ93" s="360"/>
      <c r="CA93" s="360"/>
      <c r="CB93" s="360"/>
      <c r="CC93" s="360"/>
      <c r="CD93" s="360"/>
      <c r="CE93" s="360"/>
      <c r="CF93" s="360"/>
      <c r="CG93" s="360"/>
      <c r="CH93" s="360"/>
      <c r="CI93" s="360"/>
      <c r="CJ93" s="360"/>
      <c r="CK93" s="360"/>
      <c r="CL93" s="360"/>
      <c r="CM93" s="475"/>
      <c r="CN93" s="475"/>
      <c r="CO93" s="475"/>
      <c r="CP93" s="475"/>
      <c r="CQ93" s="475"/>
      <c r="CR93" s="475"/>
      <c r="CS93" s="475"/>
      <c r="CT93" s="475"/>
      <c r="CU93" s="475"/>
      <c r="CV93" s="475"/>
      <c r="CW93" s="475"/>
      <c r="CX93" s="475"/>
      <c r="CY93" s="475"/>
    </row>
    <row r="94" spans="1:206" s="354" customFormat="1" ht="15" customHeight="1" x14ac:dyDescent="0.25">
      <c r="B94" s="506">
        <v>84</v>
      </c>
      <c r="C94" s="55"/>
      <c r="D94" s="55"/>
      <c r="E94" s="507" t="str">
        <f t="shared" si="11"/>
        <v/>
      </c>
      <c r="F94" s="508" t="str">
        <f t="shared" si="17"/>
        <v/>
      </c>
      <c r="H94" s="502"/>
      <c r="I94" s="502"/>
      <c r="J94" s="372"/>
      <c r="K94" s="372"/>
      <c r="L94" s="372"/>
      <c r="M94" s="372"/>
      <c r="N94" s="372"/>
      <c r="O94" s="372"/>
      <c r="P94" s="372"/>
      <c r="Q94" s="490"/>
      <c r="R94" s="490"/>
      <c r="S94" s="490"/>
      <c r="T94" s="490"/>
      <c r="U94" s="490"/>
      <c r="V94" s="372"/>
      <c r="W94" s="372"/>
      <c r="X94" s="372"/>
      <c r="Y94" s="1"/>
      <c r="Z94" s="1"/>
      <c r="AA94" s="372"/>
      <c r="AB94" s="372"/>
      <c r="AC94" s="372"/>
      <c r="AD94" s="491"/>
      <c r="AE94" s="491"/>
      <c r="AF94" s="491"/>
      <c r="AG94" s="491"/>
      <c r="AH94" s="491"/>
      <c r="AI94" s="491"/>
      <c r="AJ94" s="491"/>
      <c r="AK94" s="504"/>
      <c r="AL94" s="504"/>
      <c r="AM94" s="526" t="str">
        <f t="shared" si="21"/>
        <v/>
      </c>
      <c r="AN94" s="504"/>
      <c r="AO94" s="504"/>
      <c r="AP94" s="504"/>
      <c r="AQ94" s="360">
        <v>84</v>
      </c>
      <c r="AR94" s="505" t="str">
        <f t="shared" si="18"/>
        <v/>
      </c>
      <c r="AS94" s="505" t="str">
        <f t="shared" si="19"/>
        <v/>
      </c>
      <c r="AT94" s="360"/>
      <c r="AU94" s="360"/>
      <c r="AV94" s="360"/>
      <c r="AW94" s="360"/>
      <c r="AX94" s="497"/>
      <c r="AY94" s="360"/>
      <c r="AZ94" s="360">
        <v>84</v>
      </c>
      <c r="BA94" s="360" t="str">
        <f t="shared" si="12"/>
        <v/>
      </c>
      <c r="BB94" s="360" t="str">
        <f t="shared" si="13"/>
        <v/>
      </c>
      <c r="BC94" s="360" t="str">
        <f t="shared" si="14"/>
        <v/>
      </c>
      <c r="BD94" s="360" t="str">
        <f t="shared" si="15"/>
        <v/>
      </c>
      <c r="BE94" s="360" t="str">
        <f t="shared" si="16"/>
        <v/>
      </c>
      <c r="BF94" s="360"/>
      <c r="BG94" s="360"/>
      <c r="BH94" s="360" t="str">
        <f t="shared" si="20"/>
        <v/>
      </c>
      <c r="BI94" s="360"/>
      <c r="BJ94" s="360"/>
      <c r="BK94" s="360"/>
      <c r="BL94" s="360"/>
      <c r="BM94" s="360"/>
      <c r="BN94" s="360"/>
      <c r="BO94" s="360"/>
      <c r="BP94" s="360"/>
      <c r="BQ94" s="360"/>
      <c r="BR94" s="360"/>
      <c r="BS94" s="360"/>
      <c r="BT94" s="360"/>
      <c r="BU94" s="360"/>
      <c r="BV94" s="360"/>
      <c r="BW94" s="360"/>
      <c r="BX94" s="360"/>
      <c r="BY94" s="360"/>
      <c r="BZ94" s="360"/>
      <c r="CA94" s="360"/>
      <c r="CB94" s="360"/>
      <c r="CC94" s="360"/>
      <c r="CD94" s="360"/>
      <c r="CE94" s="360"/>
      <c r="CF94" s="360"/>
      <c r="CG94" s="360"/>
      <c r="CH94" s="360"/>
      <c r="CI94" s="360"/>
      <c r="CJ94" s="360"/>
      <c r="CK94" s="360"/>
      <c r="CL94" s="360"/>
      <c r="CM94" s="475"/>
      <c r="CN94" s="475"/>
      <c r="CO94" s="475"/>
      <c r="CP94" s="475"/>
      <c r="CQ94" s="475"/>
      <c r="CR94" s="475"/>
      <c r="CS94" s="475"/>
      <c r="CT94" s="475"/>
      <c r="CU94" s="475"/>
      <c r="CV94" s="475"/>
      <c r="CW94" s="475"/>
      <c r="CX94" s="475"/>
      <c r="CY94" s="475"/>
    </row>
    <row r="95" spans="1:206" s="354" customFormat="1" ht="15" customHeight="1" x14ac:dyDescent="0.25">
      <c r="B95" s="506">
        <v>85</v>
      </c>
      <c r="C95" s="55"/>
      <c r="D95" s="55"/>
      <c r="E95" s="507" t="str">
        <f t="shared" si="11"/>
        <v/>
      </c>
      <c r="F95" s="508" t="str">
        <f t="shared" si="17"/>
        <v/>
      </c>
      <c r="H95" s="502"/>
      <c r="I95" s="502"/>
      <c r="J95" s="372"/>
      <c r="K95" s="372"/>
      <c r="L95" s="372"/>
      <c r="M95" s="372"/>
      <c r="N95" s="372"/>
      <c r="O95" s="372"/>
      <c r="P95" s="372"/>
      <c r="Q95" s="490"/>
      <c r="R95" s="490"/>
      <c r="S95" s="490"/>
      <c r="T95" s="490"/>
      <c r="U95" s="490"/>
      <c r="V95" s="372"/>
      <c r="W95" s="372"/>
      <c r="X95" s="372"/>
      <c r="Y95" s="1"/>
      <c r="Z95" s="372"/>
      <c r="AA95" s="372"/>
      <c r="AB95" s="372"/>
      <c r="AC95" s="372"/>
      <c r="AD95" s="491"/>
      <c r="AE95" s="491"/>
      <c r="AF95" s="491"/>
      <c r="AG95" s="491"/>
      <c r="AH95" s="491"/>
      <c r="AI95" s="491"/>
      <c r="AJ95" s="491"/>
      <c r="AK95" s="504"/>
      <c r="AL95" s="504"/>
      <c r="AM95" s="526" t="str">
        <f t="shared" si="21"/>
        <v/>
      </c>
      <c r="AN95" s="504"/>
      <c r="AO95" s="504"/>
      <c r="AP95" s="504"/>
      <c r="AQ95" s="360">
        <v>85</v>
      </c>
      <c r="AR95" s="505" t="str">
        <f t="shared" si="18"/>
        <v/>
      </c>
      <c r="AS95" s="505" t="str">
        <f t="shared" si="19"/>
        <v/>
      </c>
      <c r="AT95" s="360"/>
      <c r="AU95" s="360"/>
      <c r="AV95" s="360"/>
      <c r="AW95" s="360"/>
      <c r="AX95" s="497"/>
      <c r="AY95" s="360"/>
      <c r="AZ95" s="360">
        <v>85</v>
      </c>
      <c r="BA95" s="360" t="str">
        <f t="shared" si="12"/>
        <v/>
      </c>
      <c r="BB95" s="360" t="str">
        <f t="shared" si="13"/>
        <v/>
      </c>
      <c r="BC95" s="360" t="str">
        <f t="shared" si="14"/>
        <v/>
      </c>
      <c r="BD95" s="360" t="str">
        <f t="shared" si="15"/>
        <v/>
      </c>
      <c r="BE95" s="360" t="str">
        <f t="shared" si="16"/>
        <v/>
      </c>
      <c r="BF95" s="360"/>
      <c r="BG95" s="360"/>
      <c r="BH95" s="360" t="str">
        <f t="shared" si="20"/>
        <v/>
      </c>
      <c r="BI95" s="360"/>
      <c r="BJ95" s="360"/>
      <c r="BK95" s="360"/>
      <c r="BL95" s="360"/>
      <c r="BM95" s="360"/>
      <c r="BN95" s="360"/>
      <c r="BO95" s="360"/>
      <c r="BP95" s="360"/>
      <c r="BQ95" s="360"/>
      <c r="BR95" s="360"/>
      <c r="BS95" s="360"/>
      <c r="BT95" s="360"/>
      <c r="BU95" s="360"/>
      <c r="BV95" s="360"/>
      <c r="BW95" s="360"/>
      <c r="BX95" s="360"/>
      <c r="BY95" s="360"/>
      <c r="BZ95" s="360"/>
      <c r="CA95" s="360"/>
      <c r="CB95" s="360"/>
      <c r="CC95" s="360"/>
      <c r="CD95" s="360"/>
      <c r="CE95" s="360"/>
      <c r="CF95" s="360"/>
      <c r="CG95" s="360"/>
      <c r="CH95" s="360"/>
      <c r="CI95" s="360"/>
      <c r="CJ95" s="360"/>
      <c r="CK95" s="360"/>
      <c r="CL95" s="360"/>
      <c r="CM95" s="475"/>
      <c r="CN95" s="475"/>
      <c r="CO95" s="475"/>
      <c r="CP95" s="475"/>
      <c r="CQ95" s="475"/>
      <c r="CR95" s="475"/>
      <c r="CS95" s="475"/>
      <c r="CT95" s="475"/>
      <c r="CU95" s="475"/>
      <c r="CV95" s="475"/>
      <c r="CW95" s="475"/>
      <c r="CX95" s="475"/>
      <c r="CY95" s="475"/>
    </row>
    <row r="96" spans="1:206" s="354" customFormat="1" ht="15" customHeight="1" x14ac:dyDescent="0.2">
      <c r="B96" s="506">
        <v>86</v>
      </c>
      <c r="C96" s="55"/>
      <c r="D96" s="55"/>
      <c r="E96" s="507" t="str">
        <f t="shared" si="11"/>
        <v/>
      </c>
      <c r="F96" s="508" t="str">
        <f t="shared" si="17"/>
        <v/>
      </c>
      <c r="H96" s="502"/>
      <c r="I96" s="502"/>
      <c r="J96" s="372"/>
      <c r="K96" s="372"/>
      <c r="L96" s="372"/>
      <c r="M96" s="372"/>
      <c r="N96" s="372"/>
      <c r="O96" s="372"/>
      <c r="P96" s="372"/>
      <c r="Q96" s="490"/>
      <c r="R96" s="490"/>
      <c r="S96" s="490"/>
      <c r="T96" s="490"/>
      <c r="U96" s="490"/>
      <c r="V96" s="372"/>
      <c r="W96" s="372"/>
      <c r="X96" s="372"/>
      <c r="Y96" s="372"/>
      <c r="Z96" s="372"/>
      <c r="AA96" s="372"/>
      <c r="AB96" s="372"/>
      <c r="AC96" s="372"/>
      <c r="AD96" s="491"/>
      <c r="AE96" s="491"/>
      <c r="AF96" s="491"/>
      <c r="AG96" s="491"/>
      <c r="AH96" s="491"/>
      <c r="AI96" s="491"/>
      <c r="AJ96" s="491"/>
      <c r="AK96" s="504"/>
      <c r="AL96" s="504"/>
      <c r="AM96" s="526" t="str">
        <f t="shared" si="21"/>
        <v/>
      </c>
      <c r="AN96" s="504"/>
      <c r="AO96" s="504"/>
      <c r="AP96" s="504"/>
      <c r="AQ96" s="360">
        <v>86</v>
      </c>
      <c r="AR96" s="505" t="str">
        <f t="shared" si="18"/>
        <v/>
      </c>
      <c r="AS96" s="505" t="str">
        <f t="shared" si="19"/>
        <v/>
      </c>
      <c r="AT96" s="360"/>
      <c r="AU96" s="360"/>
      <c r="AV96" s="360"/>
      <c r="AW96" s="360"/>
      <c r="AX96" s="497"/>
      <c r="AY96" s="360"/>
      <c r="AZ96" s="360">
        <v>86</v>
      </c>
      <c r="BA96" s="360" t="str">
        <f t="shared" si="12"/>
        <v/>
      </c>
      <c r="BB96" s="360" t="str">
        <f t="shared" si="13"/>
        <v/>
      </c>
      <c r="BC96" s="360" t="str">
        <f t="shared" si="14"/>
        <v/>
      </c>
      <c r="BD96" s="360" t="str">
        <f t="shared" si="15"/>
        <v/>
      </c>
      <c r="BE96" s="360" t="str">
        <f t="shared" si="16"/>
        <v/>
      </c>
      <c r="BF96" s="360"/>
      <c r="BG96" s="360"/>
      <c r="BH96" s="360" t="str">
        <f t="shared" si="20"/>
        <v/>
      </c>
      <c r="BI96" s="360"/>
      <c r="BJ96" s="360"/>
      <c r="BK96" s="360"/>
      <c r="BL96" s="360"/>
      <c r="BM96" s="360"/>
      <c r="BN96" s="360"/>
      <c r="BO96" s="360"/>
      <c r="BP96" s="360"/>
      <c r="BQ96" s="360"/>
      <c r="BR96" s="360"/>
      <c r="BS96" s="360"/>
      <c r="BT96" s="360"/>
      <c r="BU96" s="360"/>
      <c r="BV96" s="360"/>
      <c r="BW96" s="360"/>
      <c r="BX96" s="360"/>
      <c r="BY96" s="360"/>
      <c r="BZ96" s="360"/>
      <c r="CA96" s="360"/>
      <c r="CB96" s="360"/>
      <c r="CC96" s="360"/>
      <c r="CD96" s="360"/>
      <c r="CE96" s="360"/>
      <c r="CF96" s="360"/>
      <c r="CG96" s="360"/>
      <c r="CH96" s="360"/>
      <c r="CI96" s="360"/>
      <c r="CJ96" s="360"/>
      <c r="CK96" s="360"/>
      <c r="CL96" s="360"/>
      <c r="CM96" s="475"/>
      <c r="CN96" s="475"/>
      <c r="CO96" s="475"/>
      <c r="CP96" s="475"/>
      <c r="CQ96" s="475"/>
      <c r="CR96" s="475"/>
      <c r="CS96" s="475"/>
      <c r="CT96" s="475"/>
      <c r="CU96" s="475"/>
      <c r="CV96" s="475"/>
      <c r="CW96" s="475"/>
      <c r="CX96" s="475"/>
      <c r="CY96" s="475"/>
    </row>
    <row r="97" spans="2:103" s="354" customFormat="1" ht="15" customHeight="1" x14ac:dyDescent="0.2">
      <c r="B97" s="506">
        <v>87</v>
      </c>
      <c r="C97" s="55"/>
      <c r="D97" s="55"/>
      <c r="E97" s="507" t="str">
        <f t="shared" si="11"/>
        <v/>
      </c>
      <c r="F97" s="508" t="str">
        <f t="shared" si="17"/>
        <v/>
      </c>
      <c r="H97" s="502"/>
      <c r="I97" s="502"/>
      <c r="J97" s="372"/>
      <c r="K97" s="372"/>
      <c r="L97" s="372"/>
      <c r="M97" s="372"/>
      <c r="N97" s="372"/>
      <c r="O97" s="372"/>
      <c r="P97" s="372"/>
      <c r="Q97" s="490"/>
      <c r="R97" s="490"/>
      <c r="S97" s="490"/>
      <c r="T97" s="490"/>
      <c r="U97" s="490"/>
      <c r="V97" s="372"/>
      <c r="W97" s="372"/>
      <c r="X97" s="372"/>
      <c r="Y97" s="372"/>
      <c r="Z97" s="372"/>
      <c r="AA97" s="372"/>
      <c r="AB97" s="372"/>
      <c r="AC97" s="372"/>
      <c r="AD97" s="491"/>
      <c r="AE97" s="491"/>
      <c r="AF97" s="491"/>
      <c r="AG97" s="491"/>
      <c r="AH97" s="491"/>
      <c r="AI97" s="491"/>
      <c r="AJ97" s="491"/>
      <c r="AK97" s="504"/>
      <c r="AL97" s="504"/>
      <c r="AM97" s="526" t="str">
        <f t="shared" si="21"/>
        <v/>
      </c>
      <c r="AN97" s="504"/>
      <c r="AO97" s="504"/>
      <c r="AP97" s="504"/>
      <c r="AQ97" s="360">
        <v>87</v>
      </c>
      <c r="AR97" s="505" t="str">
        <f t="shared" si="18"/>
        <v/>
      </c>
      <c r="AS97" s="505" t="str">
        <f t="shared" si="19"/>
        <v/>
      </c>
      <c r="AT97" s="360"/>
      <c r="AU97" s="360"/>
      <c r="AV97" s="360"/>
      <c r="AW97" s="360"/>
      <c r="AX97" s="497"/>
      <c r="AY97" s="360"/>
      <c r="AZ97" s="360">
        <v>87</v>
      </c>
      <c r="BA97" s="360" t="str">
        <f t="shared" si="12"/>
        <v/>
      </c>
      <c r="BB97" s="360" t="str">
        <f t="shared" si="13"/>
        <v/>
      </c>
      <c r="BC97" s="360" t="str">
        <f t="shared" si="14"/>
        <v/>
      </c>
      <c r="BD97" s="360" t="str">
        <f t="shared" si="15"/>
        <v/>
      </c>
      <c r="BE97" s="360" t="str">
        <f t="shared" si="16"/>
        <v/>
      </c>
      <c r="BF97" s="360"/>
      <c r="BG97" s="360"/>
      <c r="BH97" s="360" t="str">
        <f t="shared" si="20"/>
        <v/>
      </c>
      <c r="BI97" s="360"/>
      <c r="BJ97" s="360"/>
      <c r="BK97" s="360"/>
      <c r="BL97" s="360"/>
      <c r="BM97" s="360"/>
      <c r="BN97" s="360"/>
      <c r="BO97" s="360"/>
      <c r="BP97" s="360"/>
      <c r="BQ97" s="360"/>
      <c r="BR97" s="360"/>
      <c r="BS97" s="360"/>
      <c r="BT97" s="360"/>
      <c r="BU97" s="360"/>
      <c r="BV97" s="360"/>
      <c r="BW97" s="360"/>
      <c r="BX97" s="360"/>
      <c r="BY97" s="360"/>
      <c r="BZ97" s="360"/>
      <c r="CA97" s="360"/>
      <c r="CB97" s="360"/>
      <c r="CC97" s="360"/>
      <c r="CD97" s="360"/>
      <c r="CE97" s="360"/>
      <c r="CF97" s="360"/>
      <c r="CG97" s="360"/>
      <c r="CH97" s="360"/>
      <c r="CI97" s="360"/>
      <c r="CJ97" s="360"/>
      <c r="CK97" s="360"/>
      <c r="CL97" s="360"/>
      <c r="CM97" s="475"/>
      <c r="CN97" s="475"/>
      <c r="CO97" s="475"/>
      <c r="CP97" s="475"/>
      <c r="CQ97" s="475"/>
      <c r="CR97" s="475"/>
      <c r="CS97" s="475"/>
      <c r="CT97" s="475"/>
      <c r="CU97" s="475"/>
      <c r="CV97" s="475"/>
      <c r="CW97" s="475"/>
      <c r="CX97" s="475"/>
      <c r="CY97" s="475"/>
    </row>
    <row r="98" spans="2:103" s="354" customFormat="1" ht="15" customHeight="1" x14ac:dyDescent="0.2">
      <c r="B98" s="506">
        <v>88</v>
      </c>
      <c r="C98" s="55"/>
      <c r="D98" s="55"/>
      <c r="E98" s="507" t="str">
        <f t="shared" si="11"/>
        <v/>
      </c>
      <c r="F98" s="508" t="str">
        <f t="shared" si="17"/>
        <v/>
      </c>
      <c r="H98" s="502"/>
      <c r="I98" s="502"/>
      <c r="J98" s="372"/>
      <c r="K98" s="372"/>
      <c r="L98" s="372"/>
      <c r="M98" s="372"/>
      <c r="N98" s="372"/>
      <c r="O98" s="372"/>
      <c r="P98" s="372"/>
      <c r="Q98" s="490"/>
      <c r="R98" s="490"/>
      <c r="S98" s="490"/>
      <c r="T98" s="490"/>
      <c r="U98" s="490"/>
      <c r="V98" s="372"/>
      <c r="W98" s="372"/>
      <c r="X98" s="372"/>
      <c r="Y98" s="372"/>
      <c r="Z98" s="372"/>
      <c r="AA98" s="372"/>
      <c r="AB98" s="372"/>
      <c r="AC98" s="372"/>
      <c r="AD98" s="491"/>
      <c r="AE98" s="491"/>
      <c r="AF98" s="491"/>
      <c r="AG98" s="491"/>
      <c r="AH98" s="491"/>
      <c r="AI98" s="491"/>
      <c r="AJ98" s="491"/>
      <c r="AK98" s="504"/>
      <c r="AL98" s="504"/>
      <c r="AM98" s="526" t="str">
        <f t="shared" si="21"/>
        <v/>
      </c>
      <c r="AN98" s="504"/>
      <c r="AO98" s="504"/>
      <c r="AP98" s="504"/>
      <c r="AQ98" s="360">
        <v>88</v>
      </c>
      <c r="AR98" s="505" t="str">
        <f t="shared" si="18"/>
        <v/>
      </c>
      <c r="AS98" s="505" t="str">
        <f t="shared" si="19"/>
        <v/>
      </c>
      <c r="AT98" s="360"/>
      <c r="AU98" s="360"/>
      <c r="AV98" s="360"/>
      <c r="AW98" s="360"/>
      <c r="AX98" s="497"/>
      <c r="AY98" s="360"/>
      <c r="AZ98" s="360">
        <v>88</v>
      </c>
      <c r="BA98" s="360" t="str">
        <f t="shared" si="12"/>
        <v/>
      </c>
      <c r="BB98" s="360" t="str">
        <f t="shared" si="13"/>
        <v/>
      </c>
      <c r="BC98" s="360" t="str">
        <f t="shared" si="14"/>
        <v/>
      </c>
      <c r="BD98" s="360" t="str">
        <f t="shared" si="15"/>
        <v/>
      </c>
      <c r="BE98" s="360" t="str">
        <f t="shared" si="16"/>
        <v/>
      </c>
      <c r="BF98" s="360"/>
      <c r="BG98" s="360"/>
      <c r="BH98" s="360" t="str">
        <f t="shared" si="20"/>
        <v/>
      </c>
      <c r="BI98" s="360"/>
      <c r="BJ98" s="360"/>
      <c r="BK98" s="360"/>
      <c r="BL98" s="360"/>
      <c r="BM98" s="360"/>
      <c r="BN98" s="360"/>
      <c r="BO98" s="360"/>
      <c r="BP98" s="360"/>
      <c r="BQ98" s="360"/>
      <c r="BR98" s="360"/>
      <c r="BS98" s="360"/>
      <c r="BT98" s="360"/>
      <c r="BU98" s="360"/>
      <c r="BV98" s="360"/>
      <c r="BW98" s="360"/>
      <c r="BX98" s="360"/>
      <c r="BY98" s="360"/>
      <c r="BZ98" s="360"/>
      <c r="CA98" s="360"/>
      <c r="CB98" s="360"/>
      <c r="CC98" s="360"/>
      <c r="CD98" s="360"/>
      <c r="CE98" s="360"/>
      <c r="CF98" s="360"/>
      <c r="CG98" s="360"/>
      <c r="CH98" s="360"/>
      <c r="CI98" s="360"/>
      <c r="CJ98" s="360"/>
      <c r="CK98" s="360"/>
      <c r="CL98" s="360"/>
      <c r="CM98" s="475"/>
      <c r="CN98" s="475"/>
      <c r="CO98" s="475"/>
      <c r="CP98" s="475"/>
      <c r="CQ98" s="475"/>
      <c r="CR98" s="475"/>
      <c r="CS98" s="475"/>
      <c r="CT98" s="475"/>
      <c r="CU98" s="475"/>
      <c r="CV98" s="475"/>
      <c r="CW98" s="475"/>
      <c r="CX98" s="475"/>
      <c r="CY98" s="475"/>
    </row>
    <row r="99" spans="2:103" s="354" customFormat="1" ht="15" customHeight="1" x14ac:dyDescent="0.2">
      <c r="B99" s="506">
        <v>89</v>
      </c>
      <c r="C99" s="55"/>
      <c r="D99" s="55"/>
      <c r="E99" s="507" t="str">
        <f t="shared" si="11"/>
        <v/>
      </c>
      <c r="F99" s="508" t="str">
        <f t="shared" si="17"/>
        <v/>
      </c>
      <c r="H99" s="502"/>
      <c r="I99" s="502"/>
      <c r="J99" s="372"/>
      <c r="K99" s="372"/>
      <c r="L99" s="372"/>
      <c r="M99" s="372"/>
      <c r="N99" s="372"/>
      <c r="O99" s="372"/>
      <c r="P99" s="372"/>
      <c r="Q99" s="490"/>
      <c r="R99" s="490"/>
      <c r="S99" s="490"/>
      <c r="T99" s="490"/>
      <c r="U99" s="490"/>
      <c r="V99" s="372"/>
      <c r="W99" s="372"/>
      <c r="X99" s="372"/>
      <c r="Y99" s="372"/>
      <c r="Z99" s="372"/>
      <c r="AA99" s="372"/>
      <c r="AB99" s="372"/>
      <c r="AC99" s="372"/>
      <c r="AD99" s="491"/>
      <c r="AE99" s="491"/>
      <c r="AF99" s="491"/>
      <c r="AG99" s="491"/>
      <c r="AH99" s="491"/>
      <c r="AI99" s="491"/>
      <c r="AJ99" s="491"/>
      <c r="AK99" s="504"/>
      <c r="AL99" s="504"/>
      <c r="AM99" s="526" t="str">
        <f t="shared" si="21"/>
        <v/>
      </c>
      <c r="AN99" s="504"/>
      <c r="AO99" s="504"/>
      <c r="AP99" s="504"/>
      <c r="AQ99" s="360">
        <v>89</v>
      </c>
      <c r="AR99" s="505" t="str">
        <f t="shared" si="18"/>
        <v/>
      </c>
      <c r="AS99" s="505" t="str">
        <f t="shared" si="19"/>
        <v/>
      </c>
      <c r="AT99" s="360"/>
      <c r="AU99" s="360"/>
      <c r="AV99" s="360"/>
      <c r="AW99" s="360"/>
      <c r="AX99" s="497"/>
      <c r="AY99" s="360"/>
      <c r="AZ99" s="360">
        <v>89</v>
      </c>
      <c r="BA99" s="360" t="str">
        <f t="shared" si="12"/>
        <v/>
      </c>
      <c r="BB99" s="360" t="str">
        <f t="shared" si="13"/>
        <v/>
      </c>
      <c r="BC99" s="360" t="str">
        <f t="shared" si="14"/>
        <v/>
      </c>
      <c r="BD99" s="360" t="str">
        <f t="shared" si="15"/>
        <v/>
      </c>
      <c r="BE99" s="360" t="str">
        <f t="shared" si="16"/>
        <v/>
      </c>
      <c r="BF99" s="360"/>
      <c r="BG99" s="360"/>
      <c r="BH99" s="360" t="str">
        <f t="shared" si="20"/>
        <v/>
      </c>
      <c r="BI99" s="360"/>
      <c r="BJ99" s="360"/>
      <c r="BK99" s="360"/>
      <c r="BL99" s="360"/>
      <c r="BM99" s="360"/>
      <c r="BN99" s="360"/>
      <c r="BO99" s="360"/>
      <c r="BP99" s="360"/>
      <c r="BQ99" s="360"/>
      <c r="BR99" s="360"/>
      <c r="BS99" s="360"/>
      <c r="BT99" s="360"/>
      <c r="BU99" s="360"/>
      <c r="BV99" s="360"/>
      <c r="BW99" s="360"/>
      <c r="BX99" s="360"/>
      <c r="BY99" s="360"/>
      <c r="BZ99" s="360"/>
      <c r="CA99" s="360"/>
      <c r="CB99" s="360"/>
      <c r="CC99" s="360"/>
      <c r="CD99" s="360"/>
      <c r="CE99" s="360"/>
      <c r="CF99" s="360"/>
      <c r="CG99" s="360"/>
      <c r="CH99" s="360"/>
      <c r="CI99" s="360"/>
      <c r="CJ99" s="360"/>
      <c r="CK99" s="360"/>
      <c r="CL99" s="360"/>
      <c r="CM99" s="475"/>
      <c r="CN99" s="475"/>
      <c r="CO99" s="475"/>
      <c r="CP99" s="475"/>
      <c r="CQ99" s="475"/>
      <c r="CR99" s="475"/>
      <c r="CS99" s="475"/>
      <c r="CT99" s="475"/>
      <c r="CU99" s="475"/>
      <c r="CV99" s="475"/>
      <c r="CW99" s="475"/>
      <c r="CX99" s="475"/>
      <c r="CY99" s="475"/>
    </row>
    <row r="100" spans="2:103" s="354" customFormat="1" ht="15" customHeight="1" x14ac:dyDescent="0.2">
      <c r="B100" s="506">
        <v>90</v>
      </c>
      <c r="C100" s="55"/>
      <c r="D100" s="55"/>
      <c r="E100" s="507" t="str">
        <f t="shared" si="11"/>
        <v/>
      </c>
      <c r="F100" s="508" t="str">
        <f t="shared" si="17"/>
        <v/>
      </c>
      <c r="H100" s="502"/>
      <c r="I100" s="502"/>
      <c r="J100" s="372"/>
      <c r="K100" s="372"/>
      <c r="L100" s="372"/>
      <c r="M100" s="372"/>
      <c r="N100" s="372"/>
      <c r="O100" s="372"/>
      <c r="P100" s="372"/>
      <c r="Q100" s="490"/>
      <c r="R100" s="490"/>
      <c r="S100" s="490"/>
      <c r="T100" s="490"/>
      <c r="U100" s="490"/>
      <c r="V100" s="372"/>
      <c r="W100" s="372"/>
      <c r="X100" s="372"/>
      <c r="Y100" s="372"/>
      <c r="Z100" s="372"/>
      <c r="AA100" s="372"/>
      <c r="AB100" s="372"/>
      <c r="AC100" s="372"/>
      <c r="AD100" s="491"/>
      <c r="AE100" s="491"/>
      <c r="AF100" s="491"/>
      <c r="AG100" s="491"/>
      <c r="AH100" s="491"/>
      <c r="AI100" s="491"/>
      <c r="AJ100" s="491"/>
      <c r="AK100" s="504"/>
      <c r="AL100" s="504"/>
      <c r="AM100" s="526" t="str">
        <f t="shared" si="21"/>
        <v/>
      </c>
      <c r="AN100" s="504"/>
      <c r="AO100" s="504"/>
      <c r="AP100" s="504"/>
      <c r="AQ100" s="360">
        <v>90</v>
      </c>
      <c r="AR100" s="505" t="str">
        <f t="shared" si="18"/>
        <v/>
      </c>
      <c r="AS100" s="505" t="str">
        <f t="shared" si="19"/>
        <v/>
      </c>
      <c r="AT100" s="360"/>
      <c r="AU100" s="360"/>
      <c r="AV100" s="360"/>
      <c r="AW100" s="360"/>
      <c r="AX100" s="497"/>
      <c r="AY100" s="360"/>
      <c r="AZ100" s="360">
        <v>90</v>
      </c>
      <c r="BA100" s="360" t="str">
        <f t="shared" si="12"/>
        <v/>
      </c>
      <c r="BB100" s="360" t="str">
        <f t="shared" si="13"/>
        <v/>
      </c>
      <c r="BC100" s="360" t="str">
        <f t="shared" si="14"/>
        <v/>
      </c>
      <c r="BD100" s="360" t="str">
        <f t="shared" si="15"/>
        <v/>
      </c>
      <c r="BE100" s="360" t="str">
        <f t="shared" si="16"/>
        <v/>
      </c>
      <c r="BF100" s="360"/>
      <c r="BG100" s="360"/>
      <c r="BH100" s="360" t="str">
        <f t="shared" si="20"/>
        <v/>
      </c>
      <c r="BI100" s="360"/>
      <c r="BJ100" s="360"/>
      <c r="BK100" s="360"/>
      <c r="BL100" s="360"/>
      <c r="BM100" s="360"/>
      <c r="BN100" s="360"/>
      <c r="BO100" s="360"/>
      <c r="BP100" s="360"/>
      <c r="BQ100" s="360"/>
      <c r="BR100" s="360"/>
      <c r="BS100" s="360"/>
      <c r="BT100" s="360"/>
      <c r="BU100" s="360"/>
      <c r="BV100" s="360"/>
      <c r="BW100" s="360"/>
      <c r="BX100" s="360"/>
      <c r="BY100" s="360"/>
      <c r="BZ100" s="360"/>
      <c r="CA100" s="360"/>
      <c r="CB100" s="360"/>
      <c r="CC100" s="360"/>
      <c r="CD100" s="360"/>
      <c r="CE100" s="360"/>
      <c r="CF100" s="360"/>
      <c r="CG100" s="360"/>
      <c r="CH100" s="360"/>
      <c r="CI100" s="360"/>
      <c r="CJ100" s="360"/>
      <c r="CK100" s="360"/>
      <c r="CL100" s="360"/>
      <c r="CM100" s="475"/>
      <c r="CN100" s="475"/>
      <c r="CO100" s="475"/>
      <c r="CP100" s="475"/>
      <c r="CQ100" s="475"/>
      <c r="CR100" s="475"/>
      <c r="CS100" s="475"/>
      <c r="CT100" s="475"/>
      <c r="CU100" s="475"/>
      <c r="CV100" s="475"/>
      <c r="CW100" s="475"/>
      <c r="CX100" s="475"/>
      <c r="CY100" s="475"/>
    </row>
    <row r="101" spans="2:103" s="354" customFormat="1" ht="15" customHeight="1" x14ac:dyDescent="0.2">
      <c r="B101" s="506">
        <v>91</v>
      </c>
      <c r="C101" s="55"/>
      <c r="D101" s="55"/>
      <c r="E101" s="507" t="str">
        <f t="shared" si="11"/>
        <v/>
      </c>
      <c r="F101" s="508" t="str">
        <f t="shared" si="17"/>
        <v/>
      </c>
      <c r="H101" s="502"/>
      <c r="I101" s="502"/>
      <c r="J101" s="372"/>
      <c r="K101" s="372"/>
      <c r="L101" s="372"/>
      <c r="M101" s="372"/>
      <c r="N101" s="372"/>
      <c r="O101" s="372"/>
      <c r="P101" s="372"/>
      <c r="Q101" s="490"/>
      <c r="R101" s="490"/>
      <c r="S101" s="490"/>
      <c r="T101" s="490"/>
      <c r="U101" s="490"/>
      <c r="V101" s="372"/>
      <c r="W101" s="372"/>
      <c r="X101" s="372"/>
      <c r="Y101" s="372"/>
      <c r="Z101" s="372"/>
      <c r="AA101" s="372"/>
      <c r="AB101" s="372"/>
      <c r="AC101" s="372"/>
      <c r="AD101" s="491"/>
      <c r="AE101" s="491"/>
      <c r="AF101" s="491"/>
      <c r="AG101" s="491"/>
      <c r="AH101" s="491"/>
      <c r="AI101" s="491"/>
      <c r="AJ101" s="491"/>
      <c r="AK101" s="504"/>
      <c r="AL101" s="504"/>
      <c r="AM101" s="526" t="str">
        <f t="shared" si="21"/>
        <v/>
      </c>
      <c r="AN101" s="504"/>
      <c r="AO101" s="504"/>
      <c r="AP101" s="504"/>
      <c r="AQ101" s="360">
        <v>91</v>
      </c>
      <c r="AR101" s="505" t="str">
        <f t="shared" si="18"/>
        <v/>
      </c>
      <c r="AS101" s="505" t="str">
        <f t="shared" si="19"/>
        <v/>
      </c>
      <c r="AT101" s="360"/>
      <c r="AU101" s="360"/>
      <c r="AV101" s="360"/>
      <c r="AW101" s="360"/>
      <c r="AX101" s="497"/>
      <c r="AY101" s="360"/>
      <c r="AZ101" s="360">
        <v>91</v>
      </c>
      <c r="BA101" s="360" t="str">
        <f t="shared" si="12"/>
        <v/>
      </c>
      <c r="BB101" s="360" t="str">
        <f t="shared" si="13"/>
        <v/>
      </c>
      <c r="BC101" s="360" t="str">
        <f t="shared" si="14"/>
        <v/>
      </c>
      <c r="BD101" s="360" t="str">
        <f t="shared" si="15"/>
        <v/>
      </c>
      <c r="BE101" s="360" t="str">
        <f t="shared" si="16"/>
        <v/>
      </c>
      <c r="BF101" s="360"/>
      <c r="BG101" s="360"/>
      <c r="BH101" s="360" t="str">
        <f t="shared" si="20"/>
        <v/>
      </c>
      <c r="BI101" s="360"/>
      <c r="BJ101" s="360"/>
      <c r="BK101" s="360"/>
      <c r="BL101" s="360"/>
      <c r="BM101" s="360"/>
      <c r="BN101" s="360"/>
      <c r="BO101" s="360"/>
      <c r="BP101" s="360"/>
      <c r="BQ101" s="360"/>
      <c r="BR101" s="360"/>
      <c r="BS101" s="360"/>
      <c r="BT101" s="360"/>
      <c r="BU101" s="360"/>
      <c r="BV101" s="360"/>
      <c r="BW101" s="360"/>
      <c r="BX101" s="360"/>
      <c r="BY101" s="360"/>
      <c r="BZ101" s="360"/>
      <c r="CA101" s="360"/>
      <c r="CB101" s="360"/>
      <c r="CC101" s="360"/>
      <c r="CD101" s="360"/>
      <c r="CE101" s="360"/>
      <c r="CF101" s="360"/>
      <c r="CG101" s="360"/>
      <c r="CH101" s="360"/>
      <c r="CI101" s="360"/>
      <c r="CJ101" s="360"/>
      <c r="CK101" s="360"/>
      <c r="CL101" s="360"/>
      <c r="CM101" s="475"/>
      <c r="CN101" s="475"/>
      <c r="CO101" s="475"/>
      <c r="CP101" s="475"/>
      <c r="CQ101" s="475"/>
      <c r="CR101" s="475"/>
      <c r="CS101" s="475"/>
      <c r="CT101" s="475"/>
      <c r="CU101" s="475"/>
      <c r="CV101" s="475"/>
      <c r="CW101" s="475"/>
      <c r="CX101" s="475"/>
      <c r="CY101" s="475"/>
    </row>
    <row r="102" spans="2:103" s="354" customFormat="1" ht="15" customHeight="1" x14ac:dyDescent="0.2">
      <c r="B102" s="506">
        <v>92</v>
      </c>
      <c r="C102" s="55"/>
      <c r="D102" s="55"/>
      <c r="E102" s="507" t="str">
        <f t="shared" si="11"/>
        <v/>
      </c>
      <c r="F102" s="508" t="str">
        <f t="shared" si="17"/>
        <v/>
      </c>
      <c r="H102" s="502"/>
      <c r="I102" s="502"/>
      <c r="J102" s="892"/>
      <c r="K102" s="893"/>
      <c r="L102" s="893"/>
      <c r="M102" s="893"/>
      <c r="N102" s="893"/>
      <c r="O102" s="475"/>
      <c r="P102" s="372"/>
      <c r="Q102" s="490"/>
      <c r="R102" s="490"/>
      <c r="S102" s="490"/>
      <c r="T102" s="490"/>
      <c r="U102" s="490"/>
      <c r="V102" s="372"/>
      <c r="W102" s="372"/>
      <c r="X102" s="372"/>
      <c r="Y102" s="372"/>
      <c r="Z102" s="372"/>
      <c r="AA102" s="372"/>
      <c r="AB102" s="372"/>
      <c r="AC102" s="372"/>
      <c r="AD102" s="491"/>
      <c r="AE102" s="491"/>
      <c r="AF102" s="491"/>
      <c r="AG102" s="491"/>
      <c r="AH102" s="491"/>
      <c r="AI102" s="491"/>
      <c r="AJ102" s="491"/>
      <c r="AK102" s="504"/>
      <c r="AL102" s="504"/>
      <c r="AM102" s="526" t="str">
        <f t="shared" si="21"/>
        <v/>
      </c>
      <c r="AN102" s="504"/>
      <c r="AO102" s="504"/>
      <c r="AP102" s="504"/>
      <c r="AQ102" s="360">
        <v>92</v>
      </c>
      <c r="AR102" s="505" t="str">
        <f t="shared" si="18"/>
        <v/>
      </c>
      <c r="AS102" s="505" t="str">
        <f t="shared" si="19"/>
        <v/>
      </c>
      <c r="AT102" s="360"/>
      <c r="AU102" s="360"/>
      <c r="AV102" s="360"/>
      <c r="AW102" s="360"/>
      <c r="AX102" s="497"/>
      <c r="AY102" s="360"/>
      <c r="AZ102" s="360">
        <v>92</v>
      </c>
      <c r="BA102" s="360" t="str">
        <f t="shared" si="12"/>
        <v/>
      </c>
      <c r="BB102" s="360" t="str">
        <f t="shared" si="13"/>
        <v/>
      </c>
      <c r="BC102" s="360" t="str">
        <f t="shared" si="14"/>
        <v/>
      </c>
      <c r="BD102" s="360" t="str">
        <f t="shared" si="15"/>
        <v/>
      </c>
      <c r="BE102" s="360" t="str">
        <f t="shared" si="16"/>
        <v/>
      </c>
      <c r="BF102" s="360"/>
      <c r="BG102" s="360"/>
      <c r="BH102" s="360" t="str">
        <f t="shared" si="20"/>
        <v/>
      </c>
      <c r="BI102" s="360"/>
      <c r="BJ102" s="360"/>
      <c r="BK102" s="360"/>
      <c r="BL102" s="360"/>
      <c r="BM102" s="360"/>
      <c r="BN102" s="360"/>
      <c r="BO102" s="360"/>
      <c r="BP102" s="360"/>
      <c r="BQ102" s="360"/>
      <c r="BR102" s="360"/>
      <c r="BS102" s="360"/>
      <c r="BT102" s="360"/>
      <c r="BU102" s="360"/>
      <c r="BV102" s="360"/>
      <c r="BW102" s="360"/>
      <c r="BX102" s="360"/>
      <c r="BY102" s="360"/>
      <c r="BZ102" s="360"/>
      <c r="CA102" s="360"/>
      <c r="CB102" s="360"/>
      <c r="CC102" s="360"/>
      <c r="CD102" s="360"/>
      <c r="CE102" s="360"/>
      <c r="CF102" s="360"/>
      <c r="CG102" s="360"/>
      <c r="CH102" s="360"/>
      <c r="CI102" s="360"/>
      <c r="CJ102" s="360"/>
      <c r="CK102" s="360"/>
      <c r="CL102" s="360"/>
      <c r="CM102" s="475"/>
      <c r="CN102" s="475"/>
      <c r="CO102" s="475"/>
      <c r="CP102" s="475"/>
      <c r="CQ102" s="475"/>
      <c r="CR102" s="475"/>
      <c r="CS102" s="475"/>
      <c r="CT102" s="475"/>
      <c r="CU102" s="475"/>
      <c r="CV102" s="475"/>
      <c r="CW102" s="475"/>
      <c r="CX102" s="475"/>
      <c r="CY102" s="475"/>
    </row>
    <row r="103" spans="2:103" s="354" customFormat="1" ht="15" customHeight="1" x14ac:dyDescent="0.2">
      <c r="B103" s="506">
        <v>93</v>
      </c>
      <c r="C103" s="55"/>
      <c r="D103" s="55"/>
      <c r="E103" s="507" t="str">
        <f t="shared" si="11"/>
        <v/>
      </c>
      <c r="F103" s="508" t="str">
        <f t="shared" si="17"/>
        <v/>
      </c>
      <c r="H103" s="502"/>
      <c r="J103" s="534"/>
      <c r="K103" s="534"/>
      <c r="L103" s="534"/>
      <c r="M103" s="534"/>
      <c r="N103" s="534"/>
      <c r="O103" s="534"/>
      <c r="P103" s="372"/>
      <c r="Q103" s="490"/>
      <c r="R103" s="490"/>
      <c r="S103" s="490"/>
      <c r="T103" s="490"/>
      <c r="U103" s="490"/>
      <c r="V103" s="372"/>
      <c r="W103" s="372"/>
      <c r="X103" s="372"/>
      <c r="Y103" s="372"/>
      <c r="Z103" s="372"/>
      <c r="AA103" s="372"/>
      <c r="AB103" s="372"/>
      <c r="AC103" s="372"/>
      <c r="AD103" s="491"/>
      <c r="AE103" s="491"/>
      <c r="AF103" s="491"/>
      <c r="AG103" s="491"/>
      <c r="AH103" s="491"/>
      <c r="AI103" s="491"/>
      <c r="AJ103" s="491"/>
      <c r="AK103" s="504"/>
      <c r="AL103" s="504"/>
      <c r="AM103" s="526" t="str">
        <f t="shared" si="21"/>
        <v/>
      </c>
      <c r="AN103" s="504"/>
      <c r="AO103" s="504"/>
      <c r="AP103" s="504"/>
      <c r="AQ103" s="360">
        <v>93</v>
      </c>
      <c r="AR103" s="505" t="str">
        <f t="shared" si="18"/>
        <v/>
      </c>
      <c r="AS103" s="505" t="str">
        <f t="shared" si="19"/>
        <v/>
      </c>
      <c r="AT103" s="360"/>
      <c r="AU103" s="360"/>
      <c r="AV103" s="360"/>
      <c r="AW103" s="360"/>
      <c r="AX103" s="497"/>
      <c r="AY103" s="360"/>
      <c r="AZ103" s="360">
        <v>93</v>
      </c>
      <c r="BA103" s="360" t="str">
        <f t="shared" si="12"/>
        <v/>
      </c>
      <c r="BB103" s="360" t="str">
        <f t="shared" si="13"/>
        <v/>
      </c>
      <c r="BC103" s="360" t="str">
        <f t="shared" si="14"/>
        <v/>
      </c>
      <c r="BD103" s="360" t="str">
        <f t="shared" si="15"/>
        <v/>
      </c>
      <c r="BE103" s="360" t="str">
        <f t="shared" si="16"/>
        <v/>
      </c>
      <c r="BF103" s="360"/>
      <c r="BG103" s="360"/>
      <c r="BH103" s="360" t="str">
        <f t="shared" si="20"/>
        <v/>
      </c>
      <c r="BI103" s="360"/>
      <c r="BJ103" s="360"/>
      <c r="BK103" s="360"/>
      <c r="BL103" s="360"/>
      <c r="BM103" s="360"/>
      <c r="BN103" s="360"/>
      <c r="BO103" s="360"/>
      <c r="BP103" s="360"/>
      <c r="BQ103" s="360"/>
      <c r="BR103" s="360"/>
      <c r="BS103" s="360"/>
      <c r="BT103" s="360"/>
      <c r="BU103" s="360"/>
      <c r="BV103" s="360"/>
      <c r="BW103" s="360"/>
      <c r="BX103" s="360"/>
      <c r="BY103" s="360"/>
      <c r="BZ103" s="360"/>
      <c r="CA103" s="360"/>
      <c r="CB103" s="360"/>
      <c r="CC103" s="360"/>
      <c r="CD103" s="360"/>
      <c r="CE103" s="360"/>
      <c r="CF103" s="360"/>
      <c r="CG103" s="360"/>
      <c r="CH103" s="360"/>
      <c r="CI103" s="360"/>
      <c r="CJ103" s="360"/>
      <c r="CK103" s="360"/>
      <c r="CL103" s="360"/>
      <c r="CM103" s="475"/>
      <c r="CN103" s="475"/>
      <c r="CO103" s="475"/>
      <c r="CP103" s="475"/>
      <c r="CQ103" s="475"/>
      <c r="CR103" s="475"/>
      <c r="CS103" s="475"/>
      <c r="CT103" s="475"/>
      <c r="CU103" s="475"/>
      <c r="CV103" s="475"/>
      <c r="CW103" s="475"/>
      <c r="CX103" s="475"/>
      <c r="CY103" s="475"/>
    </row>
    <row r="104" spans="2:103" s="354" customFormat="1" ht="15" customHeight="1" x14ac:dyDescent="0.2">
      <c r="B104" s="506">
        <v>94</v>
      </c>
      <c r="C104" s="55"/>
      <c r="D104" s="55"/>
      <c r="E104" s="507" t="str">
        <f t="shared" si="11"/>
        <v/>
      </c>
      <c r="F104" s="508" t="str">
        <f t="shared" si="17"/>
        <v/>
      </c>
      <c r="H104" s="502"/>
      <c r="I104" s="502"/>
      <c r="J104" s="475"/>
      <c r="K104" s="475"/>
      <c r="L104" s="475"/>
      <c r="M104" s="475"/>
      <c r="N104" s="475"/>
      <c r="O104" s="475"/>
      <c r="P104" s="372"/>
      <c r="Q104" s="490"/>
      <c r="R104" s="490"/>
      <c r="S104" s="490"/>
      <c r="T104" s="490"/>
      <c r="U104" s="490"/>
      <c r="V104" s="372"/>
      <c r="W104" s="372"/>
      <c r="X104" s="372"/>
      <c r="Y104" s="372"/>
      <c r="Z104" s="372"/>
      <c r="AA104" s="372"/>
      <c r="AB104" s="372"/>
      <c r="AC104" s="372"/>
      <c r="AD104" s="491"/>
      <c r="AE104" s="491"/>
      <c r="AF104" s="491"/>
      <c r="AG104" s="491"/>
      <c r="AH104" s="491"/>
      <c r="AI104" s="491"/>
      <c r="AJ104" s="491"/>
      <c r="AK104" s="504"/>
      <c r="AL104" s="504"/>
      <c r="AM104" s="526" t="str">
        <f t="shared" si="21"/>
        <v/>
      </c>
      <c r="AN104" s="504"/>
      <c r="AO104" s="504"/>
      <c r="AP104" s="504"/>
      <c r="AQ104" s="360">
        <v>94</v>
      </c>
      <c r="AR104" s="505" t="str">
        <f t="shared" si="18"/>
        <v/>
      </c>
      <c r="AS104" s="505" t="str">
        <f t="shared" si="19"/>
        <v/>
      </c>
      <c r="AT104" s="360"/>
      <c r="AU104" s="360"/>
      <c r="AV104" s="360"/>
      <c r="AW104" s="360"/>
      <c r="AX104" s="497"/>
      <c r="AY104" s="360"/>
      <c r="AZ104" s="360">
        <v>94</v>
      </c>
      <c r="BA104" s="360" t="str">
        <f t="shared" si="12"/>
        <v/>
      </c>
      <c r="BB104" s="360" t="str">
        <f t="shared" si="13"/>
        <v/>
      </c>
      <c r="BC104" s="360" t="str">
        <f t="shared" si="14"/>
        <v/>
      </c>
      <c r="BD104" s="360" t="str">
        <f t="shared" si="15"/>
        <v/>
      </c>
      <c r="BE104" s="360" t="str">
        <f t="shared" si="16"/>
        <v/>
      </c>
      <c r="BF104" s="360"/>
      <c r="BG104" s="360"/>
      <c r="BH104" s="360" t="str">
        <f t="shared" si="20"/>
        <v/>
      </c>
      <c r="BI104" s="360"/>
      <c r="BJ104" s="360"/>
      <c r="BK104" s="360"/>
      <c r="BL104" s="360"/>
      <c r="BM104" s="360"/>
      <c r="BN104" s="360"/>
      <c r="BO104" s="360"/>
      <c r="BP104" s="360"/>
      <c r="BQ104" s="360"/>
      <c r="BR104" s="360"/>
      <c r="BS104" s="360"/>
      <c r="BT104" s="360"/>
      <c r="BU104" s="360"/>
      <c r="BV104" s="360"/>
      <c r="BW104" s="360"/>
      <c r="BX104" s="360"/>
      <c r="BY104" s="360"/>
      <c r="BZ104" s="360"/>
      <c r="CA104" s="360"/>
      <c r="CB104" s="360"/>
      <c r="CC104" s="360"/>
      <c r="CD104" s="360"/>
      <c r="CE104" s="360"/>
      <c r="CF104" s="360"/>
      <c r="CG104" s="360"/>
      <c r="CH104" s="360"/>
      <c r="CI104" s="360"/>
      <c r="CJ104" s="360"/>
      <c r="CK104" s="360"/>
      <c r="CL104" s="360"/>
      <c r="CM104" s="475"/>
      <c r="CN104" s="475"/>
      <c r="CO104" s="475"/>
      <c r="CP104" s="475"/>
      <c r="CQ104" s="475"/>
      <c r="CR104" s="475"/>
      <c r="CS104" s="475"/>
      <c r="CT104" s="475"/>
      <c r="CU104" s="475"/>
      <c r="CV104" s="475"/>
      <c r="CW104" s="475"/>
      <c r="CX104" s="475"/>
      <c r="CY104" s="475"/>
    </row>
    <row r="105" spans="2:103" s="354" customFormat="1" ht="15" customHeight="1" x14ac:dyDescent="0.2">
      <c r="B105" s="506">
        <v>95</v>
      </c>
      <c r="C105" s="55"/>
      <c r="D105" s="55"/>
      <c r="E105" s="507" t="str">
        <f t="shared" si="11"/>
        <v/>
      </c>
      <c r="F105" s="508" t="str">
        <f t="shared" si="17"/>
        <v/>
      </c>
      <c r="H105" s="502"/>
      <c r="I105" s="502"/>
      <c r="J105" s="475"/>
      <c r="K105" s="475"/>
      <c r="L105" s="475"/>
      <c r="M105" s="475"/>
      <c r="N105" s="475"/>
      <c r="O105" s="475"/>
      <c r="P105" s="372"/>
      <c r="Q105" s="490"/>
      <c r="R105" s="490"/>
      <c r="S105" s="490"/>
      <c r="T105" s="490"/>
      <c r="U105" s="490"/>
      <c r="V105" s="372"/>
      <c r="W105" s="372"/>
      <c r="X105" s="372"/>
      <c r="Y105" s="372"/>
      <c r="Z105" s="372"/>
      <c r="AA105" s="372"/>
      <c r="AB105" s="372"/>
      <c r="AC105" s="372"/>
      <c r="AD105" s="491"/>
      <c r="AE105" s="491"/>
      <c r="AF105" s="491"/>
      <c r="AG105" s="491"/>
      <c r="AH105" s="491"/>
      <c r="AI105" s="491"/>
      <c r="AJ105" s="491"/>
      <c r="AK105" s="504"/>
      <c r="AL105" s="504"/>
      <c r="AM105" s="526" t="str">
        <f t="shared" si="21"/>
        <v/>
      </c>
      <c r="AN105" s="504"/>
      <c r="AO105" s="504"/>
      <c r="AP105" s="504"/>
      <c r="AQ105" s="360">
        <v>95</v>
      </c>
      <c r="AR105" s="505" t="str">
        <f t="shared" si="18"/>
        <v/>
      </c>
      <c r="AS105" s="505" t="str">
        <f t="shared" si="19"/>
        <v/>
      </c>
      <c r="AT105" s="360"/>
      <c r="AU105" s="360"/>
      <c r="AV105" s="360"/>
      <c r="AW105" s="360"/>
      <c r="AX105" s="497"/>
      <c r="AY105" s="360"/>
      <c r="AZ105" s="360">
        <v>95</v>
      </c>
      <c r="BA105" s="360" t="str">
        <f t="shared" si="12"/>
        <v/>
      </c>
      <c r="BB105" s="360" t="str">
        <f t="shared" si="13"/>
        <v/>
      </c>
      <c r="BC105" s="360" t="str">
        <f t="shared" si="14"/>
        <v/>
      </c>
      <c r="BD105" s="360" t="str">
        <f t="shared" si="15"/>
        <v/>
      </c>
      <c r="BE105" s="360" t="str">
        <f t="shared" si="16"/>
        <v/>
      </c>
      <c r="BF105" s="360"/>
      <c r="BG105" s="360"/>
      <c r="BH105" s="360" t="str">
        <f t="shared" si="20"/>
        <v/>
      </c>
      <c r="BI105" s="360"/>
      <c r="BJ105" s="360"/>
      <c r="BK105" s="360"/>
      <c r="BL105" s="360"/>
      <c r="BM105" s="360"/>
      <c r="BN105" s="360"/>
      <c r="BO105" s="360"/>
      <c r="BP105" s="360"/>
      <c r="BQ105" s="360"/>
      <c r="BR105" s="360"/>
      <c r="BS105" s="360"/>
      <c r="BT105" s="360"/>
      <c r="BU105" s="360"/>
      <c r="BV105" s="360"/>
      <c r="BW105" s="360"/>
      <c r="BX105" s="360"/>
      <c r="BY105" s="360"/>
      <c r="BZ105" s="360"/>
      <c r="CA105" s="360"/>
      <c r="CB105" s="360"/>
      <c r="CC105" s="360"/>
      <c r="CD105" s="360"/>
      <c r="CE105" s="360"/>
      <c r="CF105" s="360"/>
      <c r="CG105" s="360"/>
      <c r="CH105" s="360"/>
      <c r="CI105" s="360"/>
      <c r="CJ105" s="360"/>
      <c r="CK105" s="360"/>
      <c r="CL105" s="360"/>
      <c r="CM105" s="475"/>
      <c r="CN105" s="475"/>
      <c r="CO105" s="475"/>
      <c r="CP105" s="475"/>
      <c r="CQ105" s="475"/>
      <c r="CR105" s="475"/>
      <c r="CS105" s="475"/>
      <c r="CT105" s="475"/>
      <c r="CU105" s="475"/>
      <c r="CV105" s="475"/>
      <c r="CW105" s="475"/>
      <c r="CX105" s="475"/>
      <c r="CY105" s="475"/>
    </row>
    <row r="106" spans="2:103" s="354" customFormat="1" ht="15" customHeight="1" x14ac:dyDescent="0.2">
      <c r="B106" s="506">
        <v>96</v>
      </c>
      <c r="C106" s="55"/>
      <c r="D106" s="55"/>
      <c r="E106" s="507" t="str">
        <f t="shared" si="11"/>
        <v/>
      </c>
      <c r="F106" s="508" t="str">
        <f t="shared" si="17"/>
        <v/>
      </c>
      <c r="H106" s="502"/>
      <c r="I106" s="502"/>
      <c r="J106" s="372"/>
      <c r="K106" s="372"/>
      <c r="L106" s="372"/>
      <c r="M106" s="372"/>
      <c r="N106" s="372"/>
      <c r="O106" s="372"/>
      <c r="P106" s="372"/>
      <c r="Q106" s="490"/>
      <c r="R106" s="490"/>
      <c r="S106" s="490"/>
      <c r="T106" s="490"/>
      <c r="U106" s="490"/>
      <c r="V106" s="372"/>
      <c r="W106" s="372"/>
      <c r="X106" s="372"/>
      <c r="Y106" s="372"/>
      <c r="Z106" s="372"/>
      <c r="AA106" s="372"/>
      <c r="AB106" s="372"/>
      <c r="AC106" s="372"/>
      <c r="AD106" s="491"/>
      <c r="AE106" s="491"/>
      <c r="AF106" s="491"/>
      <c r="AG106" s="491"/>
      <c r="AH106" s="491"/>
      <c r="AI106" s="491"/>
      <c r="AJ106" s="491"/>
      <c r="AK106" s="504"/>
      <c r="AL106" s="504"/>
      <c r="AM106" s="526" t="str">
        <f t="shared" si="21"/>
        <v/>
      </c>
      <c r="AN106" s="504"/>
      <c r="AO106" s="504"/>
      <c r="AP106" s="504"/>
      <c r="AQ106" s="360">
        <v>96</v>
      </c>
      <c r="AR106" s="505" t="str">
        <f t="shared" si="18"/>
        <v/>
      </c>
      <c r="AS106" s="505" t="str">
        <f t="shared" si="19"/>
        <v/>
      </c>
      <c r="AT106" s="360"/>
      <c r="AU106" s="360"/>
      <c r="AV106" s="360"/>
      <c r="AW106" s="360"/>
      <c r="AX106" s="497"/>
      <c r="AY106" s="360"/>
      <c r="AZ106" s="360">
        <v>96</v>
      </c>
      <c r="BA106" s="360" t="str">
        <f t="shared" si="12"/>
        <v/>
      </c>
      <c r="BB106" s="360" t="str">
        <f t="shared" si="13"/>
        <v/>
      </c>
      <c r="BC106" s="360" t="str">
        <f t="shared" si="14"/>
        <v/>
      </c>
      <c r="BD106" s="360" t="str">
        <f t="shared" si="15"/>
        <v/>
      </c>
      <c r="BE106" s="360" t="str">
        <f t="shared" si="16"/>
        <v/>
      </c>
      <c r="BF106" s="360"/>
      <c r="BG106" s="360"/>
      <c r="BH106" s="360" t="str">
        <f t="shared" si="20"/>
        <v/>
      </c>
      <c r="BI106" s="360"/>
      <c r="BJ106" s="360"/>
      <c r="BK106" s="360"/>
      <c r="BL106" s="360"/>
      <c r="BM106" s="360"/>
      <c r="BN106" s="360"/>
      <c r="BO106" s="360"/>
      <c r="BP106" s="360"/>
      <c r="BQ106" s="360"/>
      <c r="BR106" s="360"/>
      <c r="BS106" s="360"/>
      <c r="BT106" s="360"/>
      <c r="BU106" s="360"/>
      <c r="BV106" s="360"/>
      <c r="BW106" s="360"/>
      <c r="BX106" s="360"/>
      <c r="BY106" s="360"/>
      <c r="BZ106" s="360"/>
      <c r="CA106" s="360"/>
      <c r="CB106" s="360"/>
      <c r="CC106" s="360"/>
      <c r="CD106" s="360"/>
      <c r="CE106" s="360"/>
      <c r="CF106" s="360"/>
      <c r="CG106" s="360"/>
      <c r="CH106" s="360"/>
      <c r="CI106" s="360"/>
      <c r="CJ106" s="360"/>
      <c r="CK106" s="360"/>
      <c r="CL106" s="360"/>
      <c r="CM106" s="475"/>
      <c r="CN106" s="475"/>
      <c r="CO106" s="475"/>
      <c r="CP106" s="475"/>
      <c r="CQ106" s="475"/>
      <c r="CR106" s="475"/>
      <c r="CS106" s="475"/>
      <c r="CT106" s="475"/>
      <c r="CU106" s="475"/>
      <c r="CV106" s="475"/>
      <c r="CW106" s="475"/>
      <c r="CX106" s="475"/>
      <c r="CY106" s="475"/>
    </row>
    <row r="107" spans="2:103" s="354" customFormat="1" ht="15" customHeight="1" x14ac:dyDescent="0.2">
      <c r="B107" s="506">
        <v>97</v>
      </c>
      <c r="C107" s="55"/>
      <c r="D107" s="55"/>
      <c r="E107" s="507" t="str">
        <f t="shared" si="11"/>
        <v/>
      </c>
      <c r="F107" s="508" t="str">
        <f t="shared" si="17"/>
        <v/>
      </c>
      <c r="H107" s="502"/>
      <c r="I107" s="502"/>
      <c r="J107" s="372"/>
      <c r="K107" s="372"/>
      <c r="L107" s="372"/>
      <c r="M107" s="372"/>
      <c r="N107" s="372"/>
      <c r="O107" s="372"/>
      <c r="P107" s="372"/>
      <c r="Q107" s="490"/>
      <c r="R107" s="490"/>
      <c r="S107" s="490"/>
      <c r="T107" s="490"/>
      <c r="U107" s="490"/>
      <c r="V107" s="372"/>
      <c r="W107" s="372"/>
      <c r="X107" s="372"/>
      <c r="Y107" s="372"/>
      <c r="Z107" s="372"/>
      <c r="AA107" s="372"/>
      <c r="AB107" s="372"/>
      <c r="AC107" s="372"/>
      <c r="AD107" s="491"/>
      <c r="AE107" s="491"/>
      <c r="AF107" s="491"/>
      <c r="AG107" s="491"/>
      <c r="AH107" s="491"/>
      <c r="AI107" s="491"/>
      <c r="AJ107" s="491"/>
      <c r="AK107" s="504"/>
      <c r="AL107" s="504"/>
      <c r="AM107" s="526" t="str">
        <f t="shared" si="21"/>
        <v/>
      </c>
      <c r="AN107" s="504"/>
      <c r="AO107" s="504"/>
      <c r="AP107" s="504"/>
      <c r="AQ107" s="360">
        <v>97</v>
      </c>
      <c r="AR107" s="505" t="str">
        <f t="shared" si="18"/>
        <v/>
      </c>
      <c r="AS107" s="505" t="str">
        <f t="shared" si="19"/>
        <v/>
      </c>
      <c r="AT107" s="360"/>
      <c r="AU107" s="360"/>
      <c r="AV107" s="360"/>
      <c r="AW107" s="360"/>
      <c r="AX107" s="497"/>
      <c r="AY107" s="360"/>
      <c r="AZ107" s="360">
        <v>97</v>
      </c>
      <c r="BA107" s="360" t="str">
        <f t="shared" si="12"/>
        <v/>
      </c>
      <c r="BB107" s="360" t="str">
        <f t="shared" si="13"/>
        <v/>
      </c>
      <c r="BC107" s="360" t="str">
        <f t="shared" si="14"/>
        <v/>
      </c>
      <c r="BD107" s="360" t="str">
        <f t="shared" si="15"/>
        <v/>
      </c>
      <c r="BE107" s="360" t="str">
        <f t="shared" si="16"/>
        <v/>
      </c>
      <c r="BF107" s="360"/>
      <c r="BG107" s="360"/>
      <c r="BH107" s="360" t="str">
        <f t="shared" si="20"/>
        <v/>
      </c>
      <c r="BI107" s="360"/>
      <c r="BJ107" s="360"/>
      <c r="BK107" s="360"/>
      <c r="BL107" s="360"/>
      <c r="BM107" s="360"/>
      <c r="BN107" s="360"/>
      <c r="BO107" s="360"/>
      <c r="BP107" s="360"/>
      <c r="BQ107" s="360"/>
      <c r="BR107" s="360"/>
      <c r="BS107" s="360"/>
      <c r="BT107" s="360"/>
      <c r="BU107" s="360"/>
      <c r="BV107" s="360"/>
      <c r="BW107" s="360"/>
      <c r="BX107" s="360"/>
      <c r="BY107" s="360"/>
      <c r="BZ107" s="360"/>
      <c r="CA107" s="360"/>
      <c r="CB107" s="360"/>
      <c r="CC107" s="360"/>
      <c r="CD107" s="360"/>
      <c r="CE107" s="360"/>
      <c r="CF107" s="360"/>
      <c r="CG107" s="360"/>
      <c r="CH107" s="360"/>
      <c r="CI107" s="360"/>
      <c r="CJ107" s="360"/>
      <c r="CK107" s="360"/>
      <c r="CL107" s="360"/>
      <c r="CM107" s="475"/>
      <c r="CN107" s="475"/>
      <c r="CO107" s="475"/>
      <c r="CP107" s="475"/>
      <c r="CQ107" s="475"/>
      <c r="CR107" s="475"/>
      <c r="CS107" s="475"/>
      <c r="CT107" s="475"/>
      <c r="CU107" s="475"/>
      <c r="CV107" s="475"/>
      <c r="CW107" s="475"/>
      <c r="CX107" s="475"/>
      <c r="CY107" s="475"/>
    </row>
    <row r="108" spans="2:103" s="354" customFormat="1" x14ac:dyDescent="0.2">
      <c r="B108" s="506">
        <v>98</v>
      </c>
      <c r="C108" s="55"/>
      <c r="D108" s="55"/>
      <c r="E108" s="507" t="str">
        <f t="shared" si="11"/>
        <v/>
      </c>
      <c r="F108" s="508" t="str">
        <f t="shared" si="17"/>
        <v/>
      </c>
      <c r="H108" s="502"/>
      <c r="I108" s="502"/>
      <c r="J108" s="372"/>
      <c r="K108" s="372"/>
      <c r="L108" s="372"/>
      <c r="M108" s="372"/>
      <c r="N108" s="372"/>
      <c r="O108" s="372"/>
      <c r="P108" s="372"/>
      <c r="Q108" s="490"/>
      <c r="R108" s="490"/>
      <c r="S108" s="490"/>
      <c r="T108" s="490"/>
      <c r="U108" s="490"/>
      <c r="V108" s="372"/>
      <c r="W108" s="372"/>
      <c r="X108" s="372"/>
      <c r="Y108" s="372"/>
      <c r="Z108" s="372"/>
      <c r="AA108" s="372"/>
      <c r="AB108" s="372"/>
      <c r="AC108" s="372"/>
      <c r="AD108" s="491"/>
      <c r="AE108" s="491"/>
      <c r="AF108" s="491"/>
      <c r="AG108" s="491"/>
      <c r="AH108" s="491"/>
      <c r="AI108" s="491"/>
      <c r="AJ108" s="491"/>
      <c r="AK108" s="504"/>
      <c r="AL108" s="504"/>
      <c r="AM108" s="526" t="str">
        <f t="shared" si="21"/>
        <v/>
      </c>
      <c r="AN108" s="504"/>
      <c r="AO108" s="504"/>
      <c r="AP108" s="504"/>
      <c r="AQ108" s="360">
        <v>98</v>
      </c>
      <c r="AR108" s="505" t="str">
        <f t="shared" si="18"/>
        <v/>
      </c>
      <c r="AS108" s="505" t="str">
        <f t="shared" si="19"/>
        <v/>
      </c>
      <c r="AT108" s="360"/>
      <c r="AU108" s="360"/>
      <c r="AV108" s="360"/>
      <c r="AW108" s="360"/>
      <c r="AX108" s="497"/>
      <c r="AY108" s="360"/>
      <c r="AZ108" s="360">
        <v>98</v>
      </c>
      <c r="BA108" s="360" t="str">
        <f t="shared" si="12"/>
        <v/>
      </c>
      <c r="BB108" s="360" t="str">
        <f t="shared" si="13"/>
        <v/>
      </c>
      <c r="BC108" s="360" t="str">
        <f t="shared" si="14"/>
        <v/>
      </c>
      <c r="BD108" s="360" t="str">
        <f t="shared" si="15"/>
        <v/>
      </c>
      <c r="BE108" s="360" t="str">
        <f t="shared" si="16"/>
        <v/>
      </c>
      <c r="BF108" s="360"/>
      <c r="BG108" s="360"/>
      <c r="BH108" s="360" t="str">
        <f t="shared" si="20"/>
        <v/>
      </c>
      <c r="BI108" s="360"/>
      <c r="BJ108" s="360"/>
      <c r="BK108" s="360"/>
      <c r="BL108" s="360"/>
      <c r="BM108" s="360"/>
      <c r="BN108" s="360"/>
      <c r="BO108" s="360"/>
      <c r="BP108" s="360"/>
      <c r="BQ108" s="360"/>
      <c r="BR108" s="360"/>
      <c r="BS108" s="360"/>
      <c r="BT108" s="360"/>
      <c r="BU108" s="360"/>
      <c r="BV108" s="360"/>
      <c r="BW108" s="360"/>
      <c r="BX108" s="360"/>
      <c r="BY108" s="360"/>
      <c r="BZ108" s="360"/>
      <c r="CA108" s="360"/>
      <c r="CB108" s="360"/>
      <c r="CC108" s="360"/>
      <c r="CD108" s="360"/>
      <c r="CE108" s="360"/>
      <c r="CF108" s="360"/>
      <c r="CG108" s="360"/>
      <c r="CH108" s="360"/>
      <c r="CI108" s="360"/>
      <c r="CJ108" s="360"/>
      <c r="CK108" s="360"/>
      <c r="CL108" s="360"/>
      <c r="CM108" s="475"/>
      <c r="CN108" s="475"/>
      <c r="CO108" s="475"/>
      <c r="CP108" s="475"/>
      <c r="CQ108" s="475"/>
      <c r="CR108" s="475"/>
      <c r="CS108" s="475"/>
      <c r="CT108" s="475"/>
      <c r="CU108" s="475"/>
      <c r="CV108" s="475"/>
      <c r="CW108" s="475"/>
      <c r="CX108" s="475"/>
      <c r="CY108" s="475"/>
    </row>
    <row r="109" spans="2:103" s="354" customFormat="1" x14ac:dyDescent="0.2">
      <c r="B109" s="506">
        <v>99</v>
      </c>
      <c r="C109" s="55"/>
      <c r="D109" s="55"/>
      <c r="E109" s="507" t="str">
        <f t="shared" si="11"/>
        <v/>
      </c>
      <c r="F109" s="508" t="str">
        <f t="shared" si="17"/>
        <v/>
      </c>
      <c r="H109" s="502"/>
      <c r="I109" s="502"/>
      <c r="J109" s="372"/>
      <c r="K109" s="372"/>
      <c r="L109" s="372"/>
      <c r="M109" s="372"/>
      <c r="N109" s="372"/>
      <c r="O109" s="372"/>
      <c r="P109" s="372"/>
      <c r="Q109" s="490"/>
      <c r="R109" s="490"/>
      <c r="S109" s="490"/>
      <c r="T109" s="490"/>
      <c r="U109" s="490"/>
      <c r="V109" s="372"/>
      <c r="W109" s="372"/>
      <c r="X109" s="372"/>
      <c r="Y109" s="372"/>
      <c r="Z109" s="372"/>
      <c r="AA109" s="372"/>
      <c r="AB109" s="372"/>
      <c r="AC109" s="372"/>
      <c r="AD109" s="491"/>
      <c r="AE109" s="491"/>
      <c r="AF109" s="491"/>
      <c r="AG109" s="491"/>
      <c r="AH109" s="491"/>
      <c r="AI109" s="491"/>
      <c r="AJ109" s="491"/>
      <c r="AK109" s="504"/>
      <c r="AL109" s="504"/>
      <c r="AM109" s="526" t="str">
        <f t="shared" si="21"/>
        <v/>
      </c>
      <c r="AN109" s="504"/>
      <c r="AO109" s="504"/>
      <c r="AP109" s="504"/>
      <c r="AQ109" s="360">
        <v>99</v>
      </c>
      <c r="AR109" s="505" t="str">
        <f t="shared" si="18"/>
        <v/>
      </c>
      <c r="AS109" s="505" t="str">
        <f t="shared" si="19"/>
        <v/>
      </c>
      <c r="AT109" s="360"/>
      <c r="AU109" s="360"/>
      <c r="AV109" s="360"/>
      <c r="AW109" s="360"/>
      <c r="AX109" s="497"/>
      <c r="AY109" s="360"/>
      <c r="AZ109" s="360">
        <v>99</v>
      </c>
      <c r="BA109" s="360" t="str">
        <f t="shared" si="12"/>
        <v/>
      </c>
      <c r="BB109" s="360" t="str">
        <f t="shared" si="13"/>
        <v/>
      </c>
      <c r="BC109" s="360" t="str">
        <f t="shared" si="14"/>
        <v/>
      </c>
      <c r="BD109" s="360" t="str">
        <f t="shared" si="15"/>
        <v/>
      </c>
      <c r="BE109" s="360" t="str">
        <f t="shared" si="16"/>
        <v/>
      </c>
      <c r="BF109" s="360"/>
      <c r="BG109" s="360"/>
      <c r="BH109" s="360" t="str">
        <f t="shared" si="20"/>
        <v/>
      </c>
      <c r="BI109" s="360"/>
      <c r="BJ109" s="360"/>
      <c r="BK109" s="360"/>
      <c r="BL109" s="360"/>
      <c r="BM109" s="360"/>
      <c r="BN109" s="360"/>
      <c r="BO109" s="360"/>
      <c r="BP109" s="360"/>
      <c r="BQ109" s="360"/>
      <c r="BR109" s="360"/>
      <c r="BS109" s="360"/>
      <c r="BT109" s="360"/>
      <c r="BU109" s="360"/>
      <c r="BV109" s="360"/>
      <c r="BW109" s="360"/>
      <c r="BX109" s="360"/>
      <c r="BY109" s="360"/>
      <c r="BZ109" s="360"/>
      <c r="CA109" s="360"/>
      <c r="CB109" s="360"/>
      <c r="CC109" s="360"/>
      <c r="CD109" s="360"/>
      <c r="CE109" s="360"/>
      <c r="CF109" s="360"/>
      <c r="CG109" s="360"/>
      <c r="CH109" s="360"/>
      <c r="CI109" s="360"/>
      <c r="CJ109" s="360"/>
      <c r="CK109" s="360"/>
      <c r="CL109" s="360"/>
      <c r="CM109" s="475"/>
      <c r="CN109" s="475"/>
      <c r="CO109" s="475"/>
      <c r="CP109" s="475"/>
      <c r="CQ109" s="475"/>
      <c r="CR109" s="475"/>
      <c r="CS109" s="475"/>
      <c r="CT109" s="475"/>
      <c r="CU109" s="475"/>
      <c r="CV109" s="475"/>
      <c r="CW109" s="475"/>
      <c r="CX109" s="475"/>
      <c r="CY109" s="475"/>
    </row>
    <row r="110" spans="2:103" s="354" customFormat="1" x14ac:dyDescent="0.2">
      <c r="B110" s="506">
        <v>100</v>
      </c>
      <c r="C110" s="55"/>
      <c r="D110" s="55"/>
      <c r="E110" s="507" t="str">
        <f t="shared" si="11"/>
        <v/>
      </c>
      <c r="F110" s="508" t="str">
        <f t="shared" si="17"/>
        <v/>
      </c>
      <c r="H110" s="502"/>
      <c r="I110" s="502"/>
      <c r="J110" s="372"/>
      <c r="K110" s="372"/>
      <c r="L110" s="372"/>
      <c r="M110" s="372"/>
      <c r="N110" s="372"/>
      <c r="O110" s="372"/>
      <c r="P110" s="372"/>
      <c r="Q110" s="490"/>
      <c r="R110" s="490"/>
      <c r="S110" s="490"/>
      <c r="T110" s="490"/>
      <c r="U110" s="490"/>
      <c r="V110" s="372"/>
      <c r="W110" s="372"/>
      <c r="X110" s="372"/>
      <c r="Y110" s="372"/>
      <c r="Z110" s="372"/>
      <c r="AA110" s="372"/>
      <c r="AB110" s="372"/>
      <c r="AC110" s="372"/>
      <c r="AD110" s="491"/>
      <c r="AE110" s="491"/>
      <c r="AF110" s="491"/>
      <c r="AG110" s="491"/>
      <c r="AH110" s="491"/>
      <c r="AI110" s="491"/>
      <c r="AJ110" s="491"/>
      <c r="AK110" s="504"/>
      <c r="AL110" s="504"/>
      <c r="AM110" s="526" t="str">
        <f t="shared" si="21"/>
        <v/>
      </c>
      <c r="AN110" s="504"/>
      <c r="AO110" s="504"/>
      <c r="AP110" s="504"/>
      <c r="AQ110" s="360">
        <v>100</v>
      </c>
      <c r="AR110" s="505" t="str">
        <f t="shared" si="18"/>
        <v/>
      </c>
      <c r="AS110" s="505" t="str">
        <f t="shared" si="19"/>
        <v/>
      </c>
      <c r="AT110" s="360"/>
      <c r="AU110" s="360"/>
      <c r="AV110" s="360"/>
      <c r="AW110" s="360"/>
      <c r="AX110" s="497"/>
      <c r="AY110" s="360"/>
      <c r="AZ110" s="360">
        <v>100</v>
      </c>
      <c r="BA110" s="360" t="str">
        <f t="shared" si="12"/>
        <v/>
      </c>
      <c r="BB110" s="360" t="str">
        <f t="shared" si="13"/>
        <v/>
      </c>
      <c r="BC110" s="360" t="str">
        <f t="shared" si="14"/>
        <v/>
      </c>
      <c r="BD110" s="360" t="str">
        <f t="shared" si="15"/>
        <v/>
      </c>
      <c r="BE110" s="360" t="str">
        <f t="shared" si="16"/>
        <v/>
      </c>
      <c r="BF110" s="360"/>
      <c r="BG110" s="360"/>
      <c r="BH110" s="360" t="str">
        <f t="shared" si="20"/>
        <v/>
      </c>
      <c r="BI110" s="360"/>
      <c r="BJ110" s="360"/>
      <c r="BK110" s="360"/>
      <c r="BL110" s="360"/>
      <c r="BM110" s="360"/>
      <c r="BN110" s="360"/>
      <c r="BO110" s="360"/>
      <c r="BP110" s="360"/>
      <c r="BQ110" s="360"/>
      <c r="BR110" s="360"/>
      <c r="BS110" s="360"/>
      <c r="BT110" s="360"/>
      <c r="BU110" s="360"/>
      <c r="BV110" s="360"/>
      <c r="BW110" s="360"/>
      <c r="BX110" s="360"/>
      <c r="BY110" s="360"/>
      <c r="BZ110" s="360"/>
      <c r="CA110" s="360"/>
      <c r="CB110" s="360"/>
      <c r="CC110" s="360"/>
      <c r="CD110" s="360"/>
      <c r="CE110" s="360"/>
      <c r="CF110" s="360"/>
      <c r="CG110" s="360"/>
      <c r="CH110" s="360"/>
      <c r="CI110" s="360"/>
      <c r="CJ110" s="360"/>
      <c r="CK110" s="360"/>
      <c r="CL110" s="360"/>
      <c r="CM110" s="475"/>
      <c r="CN110" s="475"/>
      <c r="CO110" s="475"/>
      <c r="CP110" s="475"/>
      <c r="CQ110" s="475"/>
      <c r="CR110" s="475"/>
      <c r="CS110" s="475"/>
      <c r="CT110" s="475"/>
      <c r="CU110" s="475"/>
      <c r="CV110" s="475"/>
      <c r="CW110" s="475"/>
      <c r="CX110" s="475"/>
      <c r="CY110" s="475"/>
    </row>
    <row r="111" spans="2:103" s="354" customFormat="1" x14ac:dyDescent="0.2">
      <c r="B111" s="506">
        <v>101</v>
      </c>
      <c r="C111" s="55"/>
      <c r="D111" s="55"/>
      <c r="E111" s="507" t="str">
        <f t="shared" si="11"/>
        <v/>
      </c>
      <c r="F111" s="508" t="str">
        <f t="shared" si="17"/>
        <v/>
      </c>
      <c r="H111" s="502"/>
      <c r="I111" s="502"/>
      <c r="J111" s="372"/>
      <c r="K111" s="372"/>
      <c r="L111" s="372"/>
      <c r="M111" s="372"/>
      <c r="N111" s="372"/>
      <c r="O111" s="372"/>
      <c r="P111" s="372"/>
      <c r="Q111" s="490"/>
      <c r="R111" s="490"/>
      <c r="S111" s="490"/>
      <c r="T111" s="490"/>
      <c r="U111" s="490"/>
      <c r="V111" s="372"/>
      <c r="W111" s="372"/>
      <c r="X111" s="372"/>
      <c r="Y111" s="372"/>
      <c r="Z111" s="372"/>
      <c r="AA111" s="372"/>
      <c r="AB111" s="372"/>
      <c r="AC111" s="372"/>
      <c r="AD111" s="491"/>
      <c r="AE111" s="491"/>
      <c r="AF111" s="491"/>
      <c r="AG111" s="491"/>
      <c r="AH111" s="491"/>
      <c r="AI111" s="491"/>
      <c r="AJ111" s="491"/>
      <c r="AK111" s="504"/>
      <c r="AL111" s="504"/>
      <c r="AM111" s="526" t="str">
        <f t="shared" si="21"/>
        <v/>
      </c>
      <c r="AN111" s="504"/>
      <c r="AO111" s="504"/>
      <c r="AP111" s="504"/>
      <c r="AQ111" s="360">
        <v>101</v>
      </c>
      <c r="AR111" s="505" t="str">
        <f t="shared" si="18"/>
        <v/>
      </c>
      <c r="AS111" s="505" t="str">
        <f t="shared" si="19"/>
        <v/>
      </c>
      <c r="AT111" s="360"/>
      <c r="AU111" s="360"/>
      <c r="AV111" s="360"/>
      <c r="AW111" s="360"/>
      <c r="AX111" s="497"/>
      <c r="AY111" s="360"/>
      <c r="AZ111" s="360">
        <v>101</v>
      </c>
      <c r="BA111" s="360" t="str">
        <f t="shared" si="12"/>
        <v/>
      </c>
      <c r="BB111" s="360" t="str">
        <f t="shared" si="13"/>
        <v/>
      </c>
      <c r="BC111" s="360" t="str">
        <f t="shared" si="14"/>
        <v/>
      </c>
      <c r="BD111" s="360" t="str">
        <f t="shared" si="15"/>
        <v/>
      </c>
      <c r="BE111" s="360" t="str">
        <f t="shared" si="16"/>
        <v/>
      </c>
      <c r="BF111" s="360"/>
      <c r="BG111" s="360"/>
      <c r="BH111" s="360" t="str">
        <f t="shared" si="20"/>
        <v/>
      </c>
      <c r="BI111" s="360"/>
      <c r="BJ111" s="360"/>
      <c r="BK111" s="360"/>
      <c r="BL111" s="360"/>
      <c r="BM111" s="360"/>
      <c r="BN111" s="360"/>
      <c r="BO111" s="360"/>
      <c r="BP111" s="360"/>
      <c r="BQ111" s="360"/>
      <c r="BR111" s="360"/>
      <c r="BS111" s="360"/>
      <c r="BT111" s="360"/>
      <c r="BU111" s="360"/>
      <c r="BV111" s="360"/>
      <c r="BW111" s="360"/>
      <c r="BX111" s="360"/>
      <c r="BY111" s="360"/>
      <c r="BZ111" s="360"/>
      <c r="CA111" s="360"/>
      <c r="CB111" s="360"/>
      <c r="CC111" s="360"/>
      <c r="CD111" s="360"/>
      <c r="CE111" s="360"/>
      <c r="CF111" s="360"/>
      <c r="CG111" s="360"/>
      <c r="CH111" s="360"/>
      <c r="CI111" s="360"/>
      <c r="CJ111" s="360"/>
      <c r="CK111" s="360"/>
      <c r="CL111" s="360"/>
      <c r="CM111" s="475"/>
      <c r="CN111" s="475"/>
      <c r="CO111" s="475"/>
      <c r="CP111" s="475"/>
      <c r="CQ111" s="475"/>
      <c r="CR111" s="475"/>
      <c r="CS111" s="475"/>
      <c r="CT111" s="475"/>
      <c r="CU111" s="475"/>
      <c r="CV111" s="475"/>
      <c r="CW111" s="475"/>
      <c r="CX111" s="475"/>
      <c r="CY111" s="475"/>
    </row>
    <row r="112" spans="2:103" s="354" customFormat="1" x14ac:dyDescent="0.2">
      <c r="B112" s="506">
        <v>102</v>
      </c>
      <c r="C112" s="55"/>
      <c r="D112" s="55"/>
      <c r="E112" s="507" t="str">
        <f t="shared" si="11"/>
        <v/>
      </c>
      <c r="F112" s="508" t="str">
        <f t="shared" si="17"/>
        <v/>
      </c>
      <c r="H112" s="502"/>
      <c r="I112" s="502"/>
      <c r="J112" s="372"/>
      <c r="K112" s="372"/>
      <c r="L112" s="372"/>
      <c r="M112" s="372"/>
      <c r="N112" s="372"/>
      <c r="O112" s="372"/>
      <c r="P112" s="372"/>
      <c r="Q112" s="490"/>
      <c r="R112" s="490"/>
      <c r="S112" s="490"/>
      <c r="T112" s="490"/>
      <c r="U112" s="490"/>
      <c r="V112" s="372"/>
      <c r="W112" s="372"/>
      <c r="X112" s="372"/>
      <c r="Y112" s="372"/>
      <c r="Z112" s="372"/>
      <c r="AA112" s="372"/>
      <c r="AB112" s="372"/>
      <c r="AC112" s="372"/>
      <c r="AD112" s="491"/>
      <c r="AE112" s="491"/>
      <c r="AF112" s="491"/>
      <c r="AG112" s="491"/>
      <c r="AH112" s="491"/>
      <c r="AI112" s="491"/>
      <c r="AJ112" s="491"/>
      <c r="AK112" s="504"/>
      <c r="AL112" s="504"/>
      <c r="AM112" s="526" t="str">
        <f t="shared" si="21"/>
        <v/>
      </c>
      <c r="AN112" s="504"/>
      <c r="AO112" s="504"/>
      <c r="AP112" s="504"/>
      <c r="AQ112" s="360">
        <v>102</v>
      </c>
      <c r="AR112" s="505" t="str">
        <f t="shared" si="18"/>
        <v/>
      </c>
      <c r="AS112" s="505" t="str">
        <f t="shared" si="19"/>
        <v/>
      </c>
      <c r="AT112" s="360"/>
      <c r="AU112" s="360"/>
      <c r="AV112" s="360"/>
      <c r="AW112" s="360"/>
      <c r="AX112" s="497"/>
      <c r="AY112" s="360"/>
      <c r="AZ112" s="360">
        <v>102</v>
      </c>
      <c r="BA112" s="360" t="str">
        <f t="shared" si="12"/>
        <v/>
      </c>
      <c r="BB112" s="360" t="str">
        <f t="shared" si="13"/>
        <v/>
      </c>
      <c r="BC112" s="360" t="str">
        <f t="shared" si="14"/>
        <v/>
      </c>
      <c r="BD112" s="360" t="str">
        <f t="shared" si="15"/>
        <v/>
      </c>
      <c r="BE112" s="360" t="str">
        <f t="shared" si="16"/>
        <v/>
      </c>
      <c r="BF112" s="360"/>
      <c r="BG112" s="360"/>
      <c r="BH112" s="360" t="str">
        <f t="shared" si="20"/>
        <v/>
      </c>
      <c r="BI112" s="360"/>
      <c r="BJ112" s="360"/>
      <c r="BK112" s="360"/>
      <c r="BL112" s="360"/>
      <c r="BM112" s="360"/>
      <c r="BN112" s="360"/>
      <c r="BO112" s="360"/>
      <c r="BP112" s="360"/>
      <c r="BQ112" s="360"/>
      <c r="BR112" s="360"/>
      <c r="BS112" s="360"/>
      <c r="BT112" s="360"/>
      <c r="BU112" s="360"/>
      <c r="BV112" s="360"/>
      <c r="BW112" s="360"/>
      <c r="BX112" s="360"/>
      <c r="BY112" s="360"/>
      <c r="BZ112" s="360"/>
      <c r="CA112" s="360"/>
      <c r="CB112" s="360"/>
      <c r="CC112" s="360"/>
      <c r="CD112" s="360"/>
      <c r="CE112" s="360"/>
      <c r="CF112" s="360"/>
      <c r="CG112" s="360"/>
      <c r="CH112" s="360"/>
      <c r="CI112" s="360"/>
      <c r="CJ112" s="360"/>
      <c r="CK112" s="360"/>
      <c r="CL112" s="360"/>
      <c r="CM112" s="475"/>
      <c r="CN112" s="475"/>
      <c r="CO112" s="475"/>
      <c r="CP112" s="475"/>
      <c r="CQ112" s="475"/>
      <c r="CR112" s="475"/>
      <c r="CS112" s="475"/>
      <c r="CT112" s="475"/>
      <c r="CU112" s="475"/>
      <c r="CV112" s="475"/>
      <c r="CW112" s="475"/>
      <c r="CX112" s="475"/>
      <c r="CY112" s="475"/>
    </row>
    <row r="113" spans="2:103" s="354" customFormat="1" x14ac:dyDescent="0.2">
      <c r="B113" s="506">
        <v>103</v>
      </c>
      <c r="C113" s="55"/>
      <c r="D113" s="55"/>
      <c r="E113" s="507" t="str">
        <f t="shared" si="11"/>
        <v/>
      </c>
      <c r="F113" s="508" t="str">
        <f t="shared" si="17"/>
        <v/>
      </c>
      <c r="H113" s="502"/>
      <c r="I113" s="502"/>
      <c r="J113" s="372"/>
      <c r="K113" s="372"/>
      <c r="L113" s="372"/>
      <c r="M113" s="372"/>
      <c r="N113" s="372"/>
      <c r="O113" s="372"/>
      <c r="P113" s="372"/>
      <c r="Q113" s="490"/>
      <c r="R113" s="490"/>
      <c r="S113" s="490"/>
      <c r="T113" s="490"/>
      <c r="U113" s="490"/>
      <c r="V113" s="372"/>
      <c r="W113" s="372"/>
      <c r="X113" s="372"/>
      <c r="Y113" s="372"/>
      <c r="Z113" s="372"/>
      <c r="AA113" s="372"/>
      <c r="AB113" s="372"/>
      <c r="AC113" s="372"/>
      <c r="AD113" s="491"/>
      <c r="AE113" s="491"/>
      <c r="AF113" s="491"/>
      <c r="AG113" s="491"/>
      <c r="AH113" s="491"/>
      <c r="AI113" s="491"/>
      <c r="AJ113" s="491"/>
      <c r="AK113" s="504"/>
      <c r="AL113" s="504"/>
      <c r="AM113" s="526" t="str">
        <f t="shared" si="21"/>
        <v/>
      </c>
      <c r="AN113" s="504"/>
      <c r="AO113" s="504"/>
      <c r="AP113" s="504"/>
      <c r="AQ113" s="360">
        <v>103</v>
      </c>
      <c r="AR113" s="505" t="str">
        <f t="shared" si="18"/>
        <v/>
      </c>
      <c r="AS113" s="505" t="str">
        <f t="shared" si="19"/>
        <v/>
      </c>
      <c r="AT113" s="360"/>
      <c r="AU113" s="360"/>
      <c r="AV113" s="360"/>
      <c r="AW113" s="360"/>
      <c r="AX113" s="497"/>
      <c r="AY113" s="360"/>
      <c r="AZ113" s="360">
        <v>103</v>
      </c>
      <c r="BA113" s="360" t="str">
        <f t="shared" si="12"/>
        <v/>
      </c>
      <c r="BB113" s="360" t="str">
        <f t="shared" si="13"/>
        <v/>
      </c>
      <c r="BC113" s="360" t="str">
        <f t="shared" si="14"/>
        <v/>
      </c>
      <c r="BD113" s="360" t="str">
        <f t="shared" si="15"/>
        <v/>
      </c>
      <c r="BE113" s="360" t="str">
        <f t="shared" si="16"/>
        <v/>
      </c>
      <c r="BF113" s="360"/>
      <c r="BG113" s="360"/>
      <c r="BH113" s="360" t="str">
        <f t="shared" si="20"/>
        <v/>
      </c>
      <c r="BI113" s="360"/>
      <c r="BJ113" s="360"/>
      <c r="BK113" s="360"/>
      <c r="BL113" s="360"/>
      <c r="BM113" s="360"/>
      <c r="BN113" s="360"/>
      <c r="BO113" s="360"/>
      <c r="BP113" s="360"/>
      <c r="BQ113" s="360"/>
      <c r="BR113" s="360"/>
      <c r="BS113" s="360"/>
      <c r="BT113" s="360"/>
      <c r="BU113" s="360"/>
      <c r="BV113" s="360"/>
      <c r="BW113" s="360"/>
      <c r="BX113" s="360"/>
      <c r="BY113" s="360"/>
      <c r="BZ113" s="360"/>
      <c r="CA113" s="360"/>
      <c r="CB113" s="360"/>
      <c r="CC113" s="360"/>
      <c r="CD113" s="360"/>
      <c r="CE113" s="360"/>
      <c r="CF113" s="360"/>
      <c r="CG113" s="360"/>
      <c r="CH113" s="360"/>
      <c r="CI113" s="360"/>
      <c r="CJ113" s="360"/>
      <c r="CK113" s="360"/>
      <c r="CL113" s="360"/>
      <c r="CM113" s="475"/>
      <c r="CN113" s="475"/>
      <c r="CO113" s="475"/>
      <c r="CP113" s="475"/>
      <c r="CQ113" s="475"/>
      <c r="CR113" s="475"/>
      <c r="CS113" s="475"/>
      <c r="CT113" s="475"/>
      <c r="CU113" s="475"/>
      <c r="CV113" s="475"/>
      <c r="CW113" s="475"/>
      <c r="CX113" s="475"/>
      <c r="CY113" s="475"/>
    </row>
    <row r="114" spans="2:103" s="354" customFormat="1" x14ac:dyDescent="0.2">
      <c r="B114" s="506">
        <v>104</v>
      </c>
      <c r="C114" s="55"/>
      <c r="D114" s="55"/>
      <c r="E114" s="507" t="str">
        <f t="shared" si="11"/>
        <v/>
      </c>
      <c r="F114" s="508" t="str">
        <f t="shared" si="17"/>
        <v/>
      </c>
      <c r="H114" s="502"/>
      <c r="I114" s="502"/>
      <c r="J114" s="372"/>
      <c r="K114" s="372"/>
      <c r="L114" s="372"/>
      <c r="M114" s="372"/>
      <c r="N114" s="372"/>
      <c r="O114" s="372"/>
      <c r="P114" s="372"/>
      <c r="Q114" s="490"/>
      <c r="R114" s="490"/>
      <c r="S114" s="490"/>
      <c r="T114" s="490"/>
      <c r="U114" s="490"/>
      <c r="V114" s="372"/>
      <c r="W114" s="372"/>
      <c r="X114" s="372"/>
      <c r="Y114" s="372"/>
      <c r="Z114" s="372"/>
      <c r="AA114" s="372"/>
      <c r="AB114" s="372"/>
      <c r="AC114" s="372"/>
      <c r="AD114" s="491"/>
      <c r="AE114" s="491"/>
      <c r="AF114" s="491"/>
      <c r="AG114" s="491"/>
      <c r="AH114" s="491"/>
      <c r="AI114" s="491"/>
      <c r="AJ114" s="491"/>
      <c r="AK114" s="504"/>
      <c r="AL114" s="504"/>
      <c r="AM114" s="526" t="str">
        <f t="shared" si="21"/>
        <v/>
      </c>
      <c r="AN114" s="504"/>
      <c r="AO114" s="504"/>
      <c r="AP114" s="504"/>
      <c r="AQ114" s="360">
        <v>104</v>
      </c>
      <c r="AR114" s="505" t="str">
        <f t="shared" si="18"/>
        <v/>
      </c>
      <c r="AS114" s="505" t="str">
        <f t="shared" si="19"/>
        <v/>
      </c>
      <c r="AT114" s="360"/>
      <c r="AU114" s="360"/>
      <c r="AV114" s="360"/>
      <c r="AW114" s="360"/>
      <c r="AX114" s="497"/>
      <c r="AY114" s="360"/>
      <c r="AZ114" s="360">
        <v>104</v>
      </c>
      <c r="BA114" s="360" t="str">
        <f t="shared" si="12"/>
        <v/>
      </c>
      <c r="BB114" s="360" t="str">
        <f t="shared" si="13"/>
        <v/>
      </c>
      <c r="BC114" s="360" t="str">
        <f t="shared" si="14"/>
        <v/>
      </c>
      <c r="BD114" s="360" t="str">
        <f t="shared" si="15"/>
        <v/>
      </c>
      <c r="BE114" s="360" t="str">
        <f t="shared" si="16"/>
        <v/>
      </c>
      <c r="BF114" s="360"/>
      <c r="BG114" s="360"/>
      <c r="BH114" s="360" t="str">
        <f t="shared" si="20"/>
        <v/>
      </c>
      <c r="BI114" s="360"/>
      <c r="BJ114" s="360"/>
      <c r="BK114" s="360"/>
      <c r="BL114" s="360"/>
      <c r="BM114" s="360"/>
      <c r="BN114" s="360"/>
      <c r="BO114" s="360"/>
      <c r="BP114" s="360"/>
      <c r="BQ114" s="360"/>
      <c r="BR114" s="360"/>
      <c r="BS114" s="360"/>
      <c r="BT114" s="360"/>
      <c r="BU114" s="360"/>
      <c r="BV114" s="360"/>
      <c r="BW114" s="360"/>
      <c r="BX114" s="360"/>
      <c r="BY114" s="360"/>
      <c r="BZ114" s="360"/>
      <c r="CA114" s="360"/>
      <c r="CB114" s="360"/>
      <c r="CC114" s="360"/>
      <c r="CD114" s="360"/>
      <c r="CE114" s="360"/>
      <c r="CF114" s="360"/>
      <c r="CG114" s="360"/>
      <c r="CH114" s="360"/>
      <c r="CI114" s="360"/>
      <c r="CJ114" s="360"/>
      <c r="CK114" s="360"/>
      <c r="CL114" s="360"/>
      <c r="CM114" s="475"/>
      <c r="CN114" s="475"/>
      <c r="CO114" s="475"/>
      <c r="CP114" s="475"/>
      <c r="CQ114" s="475"/>
      <c r="CR114" s="475"/>
      <c r="CS114" s="475"/>
      <c r="CT114" s="475"/>
      <c r="CU114" s="475"/>
      <c r="CV114" s="475"/>
      <c r="CW114" s="475"/>
      <c r="CX114" s="475"/>
      <c r="CY114" s="475"/>
    </row>
    <row r="115" spans="2:103" s="354" customFormat="1" x14ac:dyDescent="0.2">
      <c r="B115" s="506">
        <v>105</v>
      </c>
      <c r="C115" s="55"/>
      <c r="D115" s="55"/>
      <c r="E115" s="507" t="str">
        <f t="shared" si="11"/>
        <v/>
      </c>
      <c r="F115" s="508" t="str">
        <f t="shared" si="17"/>
        <v/>
      </c>
      <c r="H115" s="502"/>
      <c r="I115" s="502"/>
      <c r="J115" s="372"/>
      <c r="K115" s="372"/>
      <c r="L115" s="372"/>
      <c r="M115" s="372"/>
      <c r="N115" s="372"/>
      <c r="O115" s="372"/>
      <c r="P115" s="372"/>
      <c r="Q115" s="490"/>
      <c r="R115" s="490"/>
      <c r="S115" s="490"/>
      <c r="T115" s="490"/>
      <c r="U115" s="490"/>
      <c r="V115" s="372"/>
      <c r="W115" s="372"/>
      <c r="X115" s="372"/>
      <c r="Y115" s="372"/>
      <c r="Z115" s="372"/>
      <c r="AA115" s="372"/>
      <c r="AB115" s="372"/>
      <c r="AC115" s="372"/>
      <c r="AD115" s="491"/>
      <c r="AE115" s="491"/>
      <c r="AF115" s="491"/>
      <c r="AG115" s="491"/>
      <c r="AH115" s="491"/>
      <c r="AI115" s="491"/>
      <c r="AJ115" s="491"/>
      <c r="AK115" s="504"/>
      <c r="AL115" s="504"/>
      <c r="AM115" s="526" t="str">
        <f t="shared" si="21"/>
        <v/>
      </c>
      <c r="AN115" s="504"/>
      <c r="AO115" s="504"/>
      <c r="AP115" s="504"/>
      <c r="AQ115" s="360">
        <v>105</v>
      </c>
      <c r="AR115" s="505" t="str">
        <f t="shared" si="18"/>
        <v/>
      </c>
      <c r="AS115" s="505" t="str">
        <f t="shared" si="19"/>
        <v/>
      </c>
      <c r="AT115" s="360"/>
      <c r="AU115" s="360"/>
      <c r="AV115" s="360"/>
      <c r="AW115" s="360"/>
      <c r="AX115" s="497"/>
      <c r="AY115" s="360"/>
      <c r="AZ115" s="360">
        <v>105</v>
      </c>
      <c r="BA115" s="360" t="str">
        <f t="shared" si="12"/>
        <v/>
      </c>
      <c r="BB115" s="360" t="str">
        <f t="shared" si="13"/>
        <v/>
      </c>
      <c r="BC115" s="360" t="str">
        <f t="shared" si="14"/>
        <v/>
      </c>
      <c r="BD115" s="360" t="str">
        <f t="shared" si="15"/>
        <v/>
      </c>
      <c r="BE115" s="360" t="str">
        <f t="shared" si="16"/>
        <v/>
      </c>
      <c r="BF115" s="360"/>
      <c r="BG115" s="360"/>
      <c r="BH115" s="360" t="str">
        <f t="shared" si="20"/>
        <v/>
      </c>
      <c r="BI115" s="360"/>
      <c r="BJ115" s="360"/>
      <c r="BK115" s="360"/>
      <c r="BL115" s="360"/>
      <c r="BM115" s="360"/>
      <c r="BN115" s="360"/>
      <c r="BO115" s="360"/>
      <c r="BP115" s="360"/>
      <c r="BQ115" s="360"/>
      <c r="BR115" s="360"/>
      <c r="BS115" s="360"/>
      <c r="BT115" s="360"/>
      <c r="BU115" s="360"/>
      <c r="BV115" s="360"/>
      <c r="BW115" s="360"/>
      <c r="BX115" s="360"/>
      <c r="BY115" s="360"/>
      <c r="BZ115" s="360"/>
      <c r="CA115" s="360"/>
      <c r="CB115" s="360"/>
      <c r="CC115" s="360"/>
      <c r="CD115" s="360"/>
      <c r="CE115" s="360"/>
      <c r="CF115" s="360"/>
      <c r="CG115" s="360"/>
      <c r="CH115" s="360"/>
      <c r="CI115" s="360"/>
      <c r="CJ115" s="360"/>
      <c r="CK115" s="360"/>
      <c r="CL115" s="360"/>
      <c r="CM115" s="475"/>
      <c r="CN115" s="475"/>
      <c r="CO115" s="475"/>
      <c r="CP115" s="475"/>
      <c r="CQ115" s="475"/>
      <c r="CR115" s="475"/>
      <c r="CS115" s="475"/>
      <c r="CT115" s="475"/>
      <c r="CU115" s="475"/>
      <c r="CV115" s="475"/>
      <c r="CW115" s="475"/>
      <c r="CX115" s="475"/>
      <c r="CY115" s="475"/>
    </row>
    <row r="116" spans="2:103" s="354" customFormat="1" x14ac:dyDescent="0.2">
      <c r="B116" s="506">
        <v>106</v>
      </c>
      <c r="C116" s="55"/>
      <c r="D116" s="55"/>
      <c r="E116" s="507" t="str">
        <f t="shared" si="11"/>
        <v/>
      </c>
      <c r="F116" s="508" t="str">
        <f t="shared" si="17"/>
        <v/>
      </c>
      <c r="H116" s="502"/>
      <c r="I116" s="502"/>
      <c r="J116" s="372"/>
      <c r="K116" s="372"/>
      <c r="L116" s="372"/>
      <c r="M116" s="372"/>
      <c r="N116" s="372"/>
      <c r="O116" s="372"/>
      <c r="P116" s="372"/>
      <c r="Q116" s="490"/>
      <c r="R116" s="490"/>
      <c r="S116" s="490"/>
      <c r="T116" s="490"/>
      <c r="U116" s="490"/>
      <c r="V116" s="372"/>
      <c r="W116" s="372"/>
      <c r="X116" s="372"/>
      <c r="Y116" s="372"/>
      <c r="Z116" s="372"/>
      <c r="AA116" s="372"/>
      <c r="AB116" s="372"/>
      <c r="AC116" s="372"/>
      <c r="AD116" s="491"/>
      <c r="AE116" s="491"/>
      <c r="AF116" s="491"/>
      <c r="AG116" s="491"/>
      <c r="AH116" s="491"/>
      <c r="AI116" s="491"/>
      <c r="AJ116" s="491"/>
      <c r="AK116" s="504"/>
      <c r="AL116" s="504"/>
      <c r="AM116" s="526" t="str">
        <f t="shared" si="21"/>
        <v/>
      </c>
      <c r="AN116" s="504"/>
      <c r="AO116" s="504"/>
      <c r="AP116" s="504"/>
      <c r="AQ116" s="360">
        <v>106</v>
      </c>
      <c r="AR116" s="505" t="str">
        <f t="shared" si="18"/>
        <v/>
      </c>
      <c r="AS116" s="505" t="str">
        <f t="shared" si="19"/>
        <v/>
      </c>
      <c r="AT116" s="360"/>
      <c r="AU116" s="360"/>
      <c r="AV116" s="360"/>
      <c r="AW116" s="360"/>
      <c r="AX116" s="497"/>
      <c r="AY116" s="360"/>
      <c r="AZ116" s="360">
        <v>106</v>
      </c>
      <c r="BA116" s="360" t="str">
        <f t="shared" si="12"/>
        <v/>
      </c>
      <c r="BB116" s="360" t="str">
        <f t="shared" si="13"/>
        <v/>
      </c>
      <c r="BC116" s="360" t="str">
        <f t="shared" si="14"/>
        <v/>
      </c>
      <c r="BD116" s="360" t="str">
        <f t="shared" si="15"/>
        <v/>
      </c>
      <c r="BE116" s="360" t="str">
        <f t="shared" si="16"/>
        <v/>
      </c>
      <c r="BF116" s="360"/>
      <c r="BG116" s="360"/>
      <c r="BH116" s="360" t="str">
        <f t="shared" si="20"/>
        <v/>
      </c>
      <c r="BI116" s="360"/>
      <c r="BJ116" s="360"/>
      <c r="BK116" s="360"/>
      <c r="BL116" s="360"/>
      <c r="BM116" s="360"/>
      <c r="BN116" s="360"/>
      <c r="BO116" s="360"/>
      <c r="BP116" s="360"/>
      <c r="BQ116" s="360"/>
      <c r="BR116" s="360"/>
      <c r="BS116" s="360"/>
      <c r="BT116" s="360"/>
      <c r="BU116" s="360"/>
      <c r="BV116" s="360"/>
      <c r="BW116" s="360"/>
      <c r="BX116" s="360"/>
      <c r="BY116" s="360"/>
      <c r="BZ116" s="360"/>
      <c r="CA116" s="360"/>
      <c r="CB116" s="360"/>
      <c r="CC116" s="360"/>
      <c r="CD116" s="360"/>
      <c r="CE116" s="360"/>
      <c r="CF116" s="360"/>
      <c r="CG116" s="360"/>
      <c r="CH116" s="360"/>
      <c r="CI116" s="360"/>
      <c r="CJ116" s="360"/>
      <c r="CK116" s="360"/>
      <c r="CL116" s="360"/>
      <c r="CM116" s="475"/>
      <c r="CN116" s="475"/>
      <c r="CO116" s="475"/>
      <c r="CP116" s="475"/>
      <c r="CQ116" s="475"/>
      <c r="CR116" s="475"/>
      <c r="CS116" s="475"/>
      <c r="CT116" s="475"/>
      <c r="CU116" s="475"/>
      <c r="CV116" s="475"/>
      <c r="CW116" s="475"/>
      <c r="CX116" s="475"/>
      <c r="CY116" s="475"/>
    </row>
    <row r="117" spans="2:103" s="354" customFormat="1" x14ac:dyDescent="0.2">
      <c r="B117" s="506">
        <v>107</v>
      </c>
      <c r="C117" s="55"/>
      <c r="D117" s="55"/>
      <c r="E117" s="507" t="str">
        <f t="shared" si="11"/>
        <v/>
      </c>
      <c r="F117" s="508" t="str">
        <f t="shared" si="17"/>
        <v/>
      </c>
      <c r="H117" s="502"/>
      <c r="I117" s="502"/>
      <c r="J117" s="372"/>
      <c r="K117" s="372"/>
      <c r="L117" s="372"/>
      <c r="M117" s="372"/>
      <c r="N117" s="372"/>
      <c r="O117" s="372"/>
      <c r="P117" s="372"/>
      <c r="Q117" s="490"/>
      <c r="R117" s="490"/>
      <c r="S117" s="490"/>
      <c r="T117" s="490"/>
      <c r="U117" s="490"/>
      <c r="V117" s="372"/>
      <c r="W117" s="372"/>
      <c r="X117" s="372"/>
      <c r="Y117" s="372"/>
      <c r="Z117" s="372"/>
      <c r="AA117" s="372"/>
      <c r="AB117" s="372"/>
      <c r="AC117" s="372"/>
      <c r="AD117" s="491"/>
      <c r="AE117" s="491"/>
      <c r="AF117" s="491"/>
      <c r="AG117" s="491"/>
      <c r="AH117" s="491"/>
      <c r="AI117" s="491"/>
      <c r="AJ117" s="491"/>
      <c r="AK117" s="504"/>
      <c r="AL117" s="504"/>
      <c r="AM117" s="526" t="str">
        <f t="shared" si="21"/>
        <v/>
      </c>
      <c r="AN117" s="504"/>
      <c r="AO117" s="504"/>
      <c r="AP117" s="504"/>
      <c r="AQ117" s="360">
        <v>107</v>
      </c>
      <c r="AR117" s="505" t="str">
        <f t="shared" si="18"/>
        <v/>
      </c>
      <c r="AS117" s="505" t="str">
        <f t="shared" si="19"/>
        <v/>
      </c>
      <c r="AT117" s="360"/>
      <c r="AU117" s="360"/>
      <c r="AV117" s="360"/>
      <c r="AW117" s="360"/>
      <c r="AX117" s="497"/>
      <c r="AY117" s="360"/>
      <c r="AZ117" s="360">
        <v>107</v>
      </c>
      <c r="BA117" s="360" t="str">
        <f t="shared" si="12"/>
        <v/>
      </c>
      <c r="BB117" s="360" t="str">
        <f t="shared" si="13"/>
        <v/>
      </c>
      <c r="BC117" s="360" t="str">
        <f t="shared" si="14"/>
        <v/>
      </c>
      <c r="BD117" s="360" t="str">
        <f t="shared" si="15"/>
        <v/>
      </c>
      <c r="BE117" s="360" t="str">
        <f t="shared" si="16"/>
        <v/>
      </c>
      <c r="BF117" s="360"/>
      <c r="BG117" s="360"/>
      <c r="BH117" s="360" t="str">
        <f t="shared" si="20"/>
        <v/>
      </c>
      <c r="BI117" s="360"/>
      <c r="BJ117" s="360"/>
      <c r="BK117" s="360"/>
      <c r="BL117" s="360"/>
      <c r="BM117" s="360"/>
      <c r="BN117" s="360"/>
      <c r="BO117" s="360"/>
      <c r="BP117" s="360"/>
      <c r="BQ117" s="360"/>
      <c r="BR117" s="360"/>
      <c r="BS117" s="360"/>
      <c r="BT117" s="360"/>
      <c r="BU117" s="360"/>
      <c r="BV117" s="360"/>
      <c r="BW117" s="360"/>
      <c r="BX117" s="360"/>
      <c r="BY117" s="360"/>
      <c r="BZ117" s="360"/>
      <c r="CA117" s="360"/>
      <c r="CB117" s="360"/>
      <c r="CC117" s="360"/>
      <c r="CD117" s="360"/>
      <c r="CE117" s="360"/>
      <c r="CF117" s="360"/>
      <c r="CG117" s="360"/>
      <c r="CH117" s="360"/>
      <c r="CI117" s="360"/>
      <c r="CJ117" s="360"/>
      <c r="CK117" s="360"/>
      <c r="CL117" s="360"/>
      <c r="CM117" s="475"/>
      <c r="CN117" s="475"/>
      <c r="CO117" s="475"/>
      <c r="CP117" s="475"/>
      <c r="CQ117" s="475"/>
      <c r="CR117" s="475"/>
      <c r="CS117" s="475"/>
      <c r="CT117" s="475"/>
      <c r="CU117" s="475"/>
      <c r="CV117" s="475"/>
      <c r="CW117" s="475"/>
      <c r="CX117" s="475"/>
      <c r="CY117" s="475"/>
    </row>
    <row r="118" spans="2:103" s="354" customFormat="1" x14ac:dyDescent="0.2">
      <c r="B118" s="506">
        <v>108</v>
      </c>
      <c r="C118" s="55"/>
      <c r="D118" s="55"/>
      <c r="E118" s="507" t="str">
        <f t="shared" si="11"/>
        <v/>
      </c>
      <c r="F118" s="508" t="str">
        <f t="shared" si="17"/>
        <v/>
      </c>
      <c r="H118" s="502"/>
      <c r="I118" s="502"/>
      <c r="J118" s="372"/>
      <c r="K118" s="372"/>
      <c r="L118" s="372"/>
      <c r="M118" s="372"/>
      <c r="N118" s="372"/>
      <c r="O118" s="372"/>
      <c r="P118" s="372"/>
      <c r="Q118" s="490"/>
      <c r="R118" s="490"/>
      <c r="S118" s="490"/>
      <c r="T118" s="490"/>
      <c r="U118" s="490"/>
      <c r="V118" s="372"/>
      <c r="W118" s="372"/>
      <c r="X118" s="372"/>
      <c r="Y118" s="372"/>
      <c r="Z118" s="372"/>
      <c r="AA118" s="372"/>
      <c r="AB118" s="372"/>
      <c r="AC118" s="372"/>
      <c r="AD118" s="491"/>
      <c r="AE118" s="491"/>
      <c r="AF118" s="491"/>
      <c r="AG118" s="491"/>
      <c r="AH118" s="491"/>
      <c r="AI118" s="491"/>
      <c r="AJ118" s="491"/>
      <c r="AK118" s="504"/>
      <c r="AL118" s="504"/>
      <c r="AM118" s="526" t="str">
        <f t="shared" si="21"/>
        <v/>
      </c>
      <c r="AN118" s="504"/>
      <c r="AO118" s="504"/>
      <c r="AP118" s="504"/>
      <c r="AQ118" s="360">
        <v>108</v>
      </c>
      <c r="AR118" s="505" t="str">
        <f t="shared" si="18"/>
        <v/>
      </c>
      <c r="AS118" s="505" t="str">
        <f t="shared" si="19"/>
        <v/>
      </c>
      <c r="AT118" s="360"/>
      <c r="AU118" s="360"/>
      <c r="AV118" s="360"/>
      <c r="AW118" s="360"/>
      <c r="AX118" s="497"/>
      <c r="AY118" s="360"/>
      <c r="AZ118" s="360">
        <v>108</v>
      </c>
      <c r="BA118" s="360" t="str">
        <f t="shared" si="12"/>
        <v/>
      </c>
      <c r="BB118" s="360" t="str">
        <f t="shared" si="13"/>
        <v/>
      </c>
      <c r="BC118" s="360" t="str">
        <f t="shared" si="14"/>
        <v/>
      </c>
      <c r="BD118" s="360" t="str">
        <f t="shared" si="15"/>
        <v/>
      </c>
      <c r="BE118" s="360" t="str">
        <f t="shared" si="16"/>
        <v/>
      </c>
      <c r="BF118" s="360"/>
      <c r="BG118" s="360"/>
      <c r="BH118" s="360" t="str">
        <f t="shared" si="20"/>
        <v/>
      </c>
      <c r="BI118" s="360"/>
      <c r="BJ118" s="360"/>
      <c r="BK118" s="360"/>
      <c r="BL118" s="360"/>
      <c r="BM118" s="360"/>
      <c r="BN118" s="360"/>
      <c r="BO118" s="360"/>
      <c r="BP118" s="360"/>
      <c r="BQ118" s="360"/>
      <c r="BR118" s="360"/>
      <c r="BS118" s="360"/>
      <c r="BT118" s="360"/>
      <c r="BU118" s="360"/>
      <c r="BV118" s="360"/>
      <c r="BW118" s="360"/>
      <c r="BX118" s="360"/>
      <c r="BY118" s="360"/>
      <c r="BZ118" s="360"/>
      <c r="CA118" s="360"/>
      <c r="CB118" s="360"/>
      <c r="CC118" s="360"/>
      <c r="CD118" s="360"/>
      <c r="CE118" s="360"/>
      <c r="CF118" s="360"/>
      <c r="CG118" s="360"/>
      <c r="CH118" s="360"/>
      <c r="CI118" s="360"/>
      <c r="CJ118" s="360"/>
      <c r="CK118" s="360"/>
      <c r="CL118" s="360"/>
      <c r="CM118" s="475"/>
      <c r="CN118" s="475"/>
      <c r="CO118" s="475"/>
      <c r="CP118" s="475"/>
      <c r="CQ118" s="475"/>
      <c r="CR118" s="475"/>
      <c r="CS118" s="475"/>
      <c r="CT118" s="475"/>
      <c r="CU118" s="475"/>
      <c r="CV118" s="475"/>
      <c r="CW118" s="475"/>
      <c r="CX118" s="475"/>
      <c r="CY118" s="475"/>
    </row>
    <row r="119" spans="2:103" s="354" customFormat="1" x14ac:dyDescent="0.2">
      <c r="B119" s="506">
        <v>109</v>
      </c>
      <c r="C119" s="55"/>
      <c r="D119" s="55"/>
      <c r="E119" s="507" t="str">
        <f t="shared" si="11"/>
        <v/>
      </c>
      <c r="F119" s="508" t="str">
        <f t="shared" si="17"/>
        <v/>
      </c>
      <c r="H119" s="502"/>
      <c r="I119" s="502"/>
      <c r="J119" s="372"/>
      <c r="K119" s="372"/>
      <c r="L119" s="372"/>
      <c r="M119" s="372"/>
      <c r="N119" s="372"/>
      <c r="O119" s="372"/>
      <c r="P119" s="372"/>
      <c r="Q119" s="490"/>
      <c r="R119" s="490"/>
      <c r="S119" s="490"/>
      <c r="T119" s="490"/>
      <c r="U119" s="490"/>
      <c r="V119" s="372"/>
      <c r="W119" s="372"/>
      <c r="X119" s="372"/>
      <c r="Y119" s="372"/>
      <c r="Z119" s="372"/>
      <c r="AA119" s="372"/>
      <c r="AB119" s="372"/>
      <c r="AC119" s="372"/>
      <c r="AD119" s="491"/>
      <c r="AE119" s="491"/>
      <c r="AF119" s="491"/>
      <c r="AG119" s="491"/>
      <c r="AH119" s="491"/>
      <c r="AI119" s="491"/>
      <c r="AJ119" s="491"/>
      <c r="AK119" s="504"/>
      <c r="AL119" s="504"/>
      <c r="AM119" s="526" t="str">
        <f t="shared" si="21"/>
        <v/>
      </c>
      <c r="AN119" s="504"/>
      <c r="AO119" s="504"/>
      <c r="AP119" s="504"/>
      <c r="AQ119" s="360">
        <v>109</v>
      </c>
      <c r="AR119" s="505" t="str">
        <f t="shared" si="18"/>
        <v/>
      </c>
      <c r="AS119" s="505" t="str">
        <f t="shared" si="19"/>
        <v/>
      </c>
      <c r="AT119" s="360"/>
      <c r="AU119" s="360"/>
      <c r="AV119" s="360"/>
      <c r="AW119" s="360"/>
      <c r="AX119" s="497"/>
      <c r="AY119" s="360"/>
      <c r="AZ119" s="360">
        <v>109</v>
      </c>
      <c r="BA119" s="360" t="str">
        <f t="shared" si="12"/>
        <v/>
      </c>
      <c r="BB119" s="360" t="str">
        <f t="shared" si="13"/>
        <v/>
      </c>
      <c r="BC119" s="360" t="str">
        <f t="shared" si="14"/>
        <v/>
      </c>
      <c r="BD119" s="360" t="str">
        <f t="shared" si="15"/>
        <v/>
      </c>
      <c r="BE119" s="360" t="str">
        <f t="shared" si="16"/>
        <v/>
      </c>
      <c r="BF119" s="360"/>
      <c r="BG119" s="360"/>
      <c r="BH119" s="360" t="str">
        <f t="shared" si="20"/>
        <v/>
      </c>
      <c r="BI119" s="360"/>
      <c r="BJ119" s="360"/>
      <c r="BK119" s="360"/>
      <c r="BL119" s="360"/>
      <c r="BM119" s="360"/>
      <c r="BN119" s="360"/>
      <c r="BO119" s="360"/>
      <c r="BP119" s="360"/>
      <c r="BQ119" s="360"/>
      <c r="BR119" s="360"/>
      <c r="BS119" s="360"/>
      <c r="BT119" s="360"/>
      <c r="BU119" s="360"/>
      <c r="BV119" s="360"/>
      <c r="BW119" s="360"/>
      <c r="BX119" s="360"/>
      <c r="BY119" s="360"/>
      <c r="BZ119" s="360"/>
      <c r="CA119" s="360"/>
      <c r="CB119" s="360"/>
      <c r="CC119" s="360"/>
      <c r="CD119" s="360"/>
      <c r="CE119" s="360"/>
      <c r="CF119" s="360"/>
      <c r="CG119" s="360"/>
      <c r="CH119" s="360"/>
      <c r="CI119" s="360"/>
      <c r="CJ119" s="360"/>
      <c r="CK119" s="360"/>
      <c r="CL119" s="360"/>
      <c r="CM119" s="475"/>
      <c r="CN119" s="475"/>
      <c r="CO119" s="475"/>
      <c r="CP119" s="475"/>
      <c r="CQ119" s="475"/>
      <c r="CR119" s="475"/>
      <c r="CS119" s="475"/>
      <c r="CT119" s="475"/>
      <c r="CU119" s="475"/>
      <c r="CV119" s="475"/>
      <c r="CW119" s="475"/>
      <c r="CX119" s="475"/>
      <c r="CY119" s="475"/>
    </row>
    <row r="120" spans="2:103" s="354" customFormat="1" x14ac:dyDescent="0.2">
      <c r="B120" s="506">
        <v>110</v>
      </c>
      <c r="C120" s="55"/>
      <c r="D120" s="55"/>
      <c r="E120" s="507" t="str">
        <f t="shared" si="11"/>
        <v/>
      </c>
      <c r="F120" s="508" t="str">
        <f t="shared" si="17"/>
        <v/>
      </c>
      <c r="H120" s="502"/>
      <c r="I120" s="502"/>
      <c r="J120" s="372"/>
      <c r="K120" s="372"/>
      <c r="L120" s="372"/>
      <c r="M120" s="372"/>
      <c r="N120" s="372"/>
      <c r="O120" s="372"/>
      <c r="P120" s="372"/>
      <c r="Q120" s="490"/>
      <c r="R120" s="490"/>
      <c r="S120" s="490"/>
      <c r="T120" s="490"/>
      <c r="U120" s="490"/>
      <c r="V120" s="372"/>
      <c r="W120" s="372"/>
      <c r="X120" s="372"/>
      <c r="Y120" s="372"/>
      <c r="Z120" s="372"/>
      <c r="AA120" s="372"/>
      <c r="AB120" s="372"/>
      <c r="AC120" s="372"/>
      <c r="AD120" s="491"/>
      <c r="AE120" s="491"/>
      <c r="AF120" s="491"/>
      <c r="AG120" s="491"/>
      <c r="AH120" s="491"/>
      <c r="AI120" s="491"/>
      <c r="AJ120" s="491"/>
      <c r="AK120" s="504"/>
      <c r="AL120" s="504"/>
      <c r="AM120" s="526" t="str">
        <f t="shared" si="21"/>
        <v/>
      </c>
      <c r="AN120" s="504"/>
      <c r="AO120" s="504"/>
      <c r="AP120" s="504"/>
      <c r="AQ120" s="360">
        <v>110</v>
      </c>
      <c r="AR120" s="505" t="str">
        <f t="shared" si="18"/>
        <v/>
      </c>
      <c r="AS120" s="505" t="str">
        <f t="shared" si="19"/>
        <v/>
      </c>
      <c r="AT120" s="360"/>
      <c r="AU120" s="360"/>
      <c r="AV120" s="360"/>
      <c r="AW120" s="360"/>
      <c r="AX120" s="497"/>
      <c r="AY120" s="360"/>
      <c r="AZ120" s="360">
        <v>110</v>
      </c>
      <c r="BA120" s="360" t="str">
        <f t="shared" si="12"/>
        <v/>
      </c>
      <c r="BB120" s="360" t="str">
        <f t="shared" si="13"/>
        <v/>
      </c>
      <c r="BC120" s="360" t="str">
        <f t="shared" si="14"/>
        <v/>
      </c>
      <c r="BD120" s="360" t="str">
        <f t="shared" si="15"/>
        <v/>
      </c>
      <c r="BE120" s="360" t="str">
        <f t="shared" si="16"/>
        <v/>
      </c>
      <c r="BF120" s="360"/>
      <c r="BG120" s="360"/>
      <c r="BH120" s="360" t="str">
        <f t="shared" si="20"/>
        <v/>
      </c>
      <c r="BI120" s="360"/>
      <c r="BJ120" s="360"/>
      <c r="BK120" s="360"/>
      <c r="BL120" s="360"/>
      <c r="BM120" s="360"/>
      <c r="BN120" s="360"/>
      <c r="BO120" s="360"/>
      <c r="BP120" s="360"/>
      <c r="BQ120" s="360"/>
      <c r="BR120" s="360"/>
      <c r="BS120" s="360"/>
      <c r="BT120" s="360"/>
      <c r="BU120" s="360"/>
      <c r="BV120" s="360"/>
      <c r="BW120" s="360"/>
      <c r="BX120" s="360"/>
      <c r="BY120" s="360"/>
      <c r="BZ120" s="360"/>
      <c r="CA120" s="360"/>
      <c r="CB120" s="360"/>
      <c r="CC120" s="360"/>
      <c r="CD120" s="360"/>
      <c r="CE120" s="360"/>
      <c r="CF120" s="360"/>
      <c r="CG120" s="360"/>
      <c r="CH120" s="360"/>
      <c r="CI120" s="360"/>
      <c r="CJ120" s="360"/>
      <c r="CK120" s="360"/>
      <c r="CL120" s="360"/>
      <c r="CM120" s="475"/>
      <c r="CN120" s="475"/>
      <c r="CO120" s="475"/>
      <c r="CP120" s="475"/>
      <c r="CQ120" s="475"/>
      <c r="CR120" s="475"/>
      <c r="CS120" s="475"/>
      <c r="CT120" s="475"/>
      <c r="CU120" s="475"/>
      <c r="CV120" s="475"/>
      <c r="CW120" s="475"/>
      <c r="CX120" s="475"/>
      <c r="CY120" s="475"/>
    </row>
    <row r="121" spans="2:103" s="354" customFormat="1" x14ac:dyDescent="0.2">
      <c r="B121" s="506">
        <v>111</v>
      </c>
      <c r="C121" s="55"/>
      <c r="D121" s="55"/>
      <c r="E121" s="507" t="str">
        <f t="shared" si="11"/>
        <v/>
      </c>
      <c r="F121" s="508" t="str">
        <f t="shared" si="17"/>
        <v/>
      </c>
      <c r="H121" s="502"/>
      <c r="I121" s="502"/>
      <c r="P121" s="372"/>
      <c r="Q121" s="490"/>
      <c r="R121" s="490"/>
      <c r="S121" s="490"/>
      <c r="T121" s="490"/>
      <c r="U121" s="490"/>
      <c r="V121" s="372"/>
      <c r="W121" s="372"/>
      <c r="X121" s="372"/>
      <c r="Y121" s="372"/>
      <c r="Z121" s="372"/>
      <c r="AA121" s="372"/>
      <c r="AB121" s="372"/>
      <c r="AC121" s="372"/>
      <c r="AD121" s="491"/>
      <c r="AE121" s="491"/>
      <c r="AF121" s="491"/>
      <c r="AG121" s="491"/>
      <c r="AH121" s="491"/>
      <c r="AI121" s="491"/>
      <c r="AJ121" s="491"/>
      <c r="AK121" s="504"/>
      <c r="AL121" s="504"/>
      <c r="AM121" s="526" t="str">
        <f t="shared" si="21"/>
        <v/>
      </c>
      <c r="AN121" s="504"/>
      <c r="AO121" s="504"/>
      <c r="AP121" s="504"/>
      <c r="AQ121" s="360">
        <v>111</v>
      </c>
      <c r="AR121" s="505" t="str">
        <f t="shared" si="18"/>
        <v/>
      </c>
      <c r="AS121" s="505" t="str">
        <f t="shared" si="19"/>
        <v/>
      </c>
      <c r="AT121" s="360"/>
      <c r="AU121" s="360"/>
      <c r="AV121" s="360"/>
      <c r="AW121" s="360"/>
      <c r="AX121" s="497"/>
      <c r="AY121" s="360"/>
      <c r="AZ121" s="360">
        <v>111</v>
      </c>
      <c r="BA121" s="360" t="str">
        <f t="shared" si="12"/>
        <v/>
      </c>
      <c r="BB121" s="360" t="str">
        <f t="shared" si="13"/>
        <v/>
      </c>
      <c r="BC121" s="360" t="str">
        <f t="shared" si="14"/>
        <v/>
      </c>
      <c r="BD121" s="360" t="str">
        <f t="shared" si="15"/>
        <v/>
      </c>
      <c r="BE121" s="360" t="str">
        <f t="shared" si="16"/>
        <v/>
      </c>
      <c r="BF121" s="360"/>
      <c r="BG121" s="360"/>
      <c r="BH121" s="360" t="str">
        <f t="shared" si="20"/>
        <v/>
      </c>
      <c r="BI121" s="360"/>
      <c r="BJ121" s="360"/>
      <c r="BK121" s="360"/>
      <c r="BL121" s="360"/>
      <c r="BM121" s="360"/>
      <c r="BN121" s="360"/>
      <c r="BO121" s="360"/>
      <c r="BP121" s="360"/>
      <c r="BQ121" s="360"/>
      <c r="BR121" s="360"/>
      <c r="BS121" s="360"/>
      <c r="BT121" s="360"/>
      <c r="BU121" s="360"/>
      <c r="BV121" s="360"/>
      <c r="BW121" s="360"/>
      <c r="BX121" s="360"/>
      <c r="BY121" s="360"/>
      <c r="BZ121" s="360"/>
      <c r="CA121" s="360"/>
      <c r="CB121" s="360"/>
      <c r="CC121" s="360"/>
      <c r="CD121" s="360"/>
      <c r="CE121" s="360"/>
      <c r="CF121" s="360"/>
      <c r="CG121" s="360"/>
      <c r="CH121" s="360"/>
      <c r="CI121" s="360"/>
      <c r="CJ121" s="360"/>
      <c r="CK121" s="360"/>
      <c r="CL121" s="360"/>
      <c r="CM121" s="475"/>
      <c r="CN121" s="475"/>
      <c r="CO121" s="475"/>
      <c r="CP121" s="475"/>
      <c r="CQ121" s="475"/>
      <c r="CR121" s="475"/>
      <c r="CS121" s="475"/>
      <c r="CT121" s="475"/>
      <c r="CU121" s="475"/>
      <c r="CV121" s="475"/>
      <c r="CW121" s="475"/>
      <c r="CX121" s="475"/>
      <c r="CY121" s="475"/>
    </row>
    <row r="122" spans="2:103" s="354" customFormat="1" x14ac:dyDescent="0.2">
      <c r="B122" s="506">
        <v>112</v>
      </c>
      <c r="C122" s="55"/>
      <c r="D122" s="55"/>
      <c r="E122" s="507" t="str">
        <f t="shared" si="11"/>
        <v/>
      </c>
      <c r="F122" s="508" t="str">
        <f t="shared" si="17"/>
        <v/>
      </c>
      <c r="H122" s="502"/>
      <c r="I122" s="502"/>
      <c r="P122" s="372"/>
      <c r="Q122" s="490"/>
      <c r="R122" s="490"/>
      <c r="S122" s="490"/>
      <c r="T122" s="490"/>
      <c r="U122" s="490"/>
      <c r="V122" s="372"/>
      <c r="W122" s="372"/>
      <c r="X122" s="372"/>
      <c r="Y122" s="372"/>
      <c r="Z122" s="372"/>
      <c r="AA122" s="372"/>
      <c r="AB122" s="372"/>
      <c r="AC122" s="372"/>
      <c r="AD122" s="491"/>
      <c r="AE122" s="491"/>
      <c r="AF122" s="491"/>
      <c r="AG122" s="491"/>
      <c r="AH122" s="491"/>
      <c r="AI122" s="491"/>
      <c r="AJ122" s="491"/>
      <c r="AK122" s="504"/>
      <c r="AL122" s="504"/>
      <c r="AM122" s="526" t="str">
        <f t="shared" si="21"/>
        <v/>
      </c>
      <c r="AN122" s="504"/>
      <c r="AO122" s="504"/>
      <c r="AP122" s="504"/>
      <c r="AQ122" s="360">
        <v>112</v>
      </c>
      <c r="AR122" s="505" t="str">
        <f t="shared" si="18"/>
        <v/>
      </c>
      <c r="AS122" s="505" t="str">
        <f t="shared" si="19"/>
        <v/>
      </c>
      <c r="AT122" s="360"/>
      <c r="AU122" s="360"/>
      <c r="AV122" s="360"/>
      <c r="AW122" s="360"/>
      <c r="AX122" s="497"/>
      <c r="AY122" s="360"/>
      <c r="AZ122" s="360">
        <v>112</v>
      </c>
      <c r="BA122" s="360" t="str">
        <f t="shared" si="12"/>
        <v/>
      </c>
      <c r="BB122" s="360" t="str">
        <f t="shared" si="13"/>
        <v/>
      </c>
      <c r="BC122" s="360" t="str">
        <f t="shared" si="14"/>
        <v/>
      </c>
      <c r="BD122" s="360" t="str">
        <f t="shared" si="15"/>
        <v/>
      </c>
      <c r="BE122" s="360" t="str">
        <f t="shared" si="16"/>
        <v/>
      </c>
      <c r="BF122" s="360"/>
      <c r="BG122" s="360"/>
      <c r="BH122" s="360" t="str">
        <f t="shared" si="20"/>
        <v/>
      </c>
      <c r="BI122" s="360"/>
      <c r="BJ122" s="360"/>
      <c r="BK122" s="360"/>
      <c r="BL122" s="360"/>
      <c r="BM122" s="360"/>
      <c r="BN122" s="360"/>
      <c r="BO122" s="360"/>
      <c r="BP122" s="360"/>
      <c r="BQ122" s="360"/>
      <c r="BR122" s="360"/>
      <c r="BS122" s="360"/>
      <c r="BT122" s="360"/>
      <c r="BU122" s="360"/>
      <c r="BV122" s="360"/>
      <c r="BW122" s="360"/>
      <c r="BX122" s="360"/>
      <c r="BY122" s="360"/>
      <c r="BZ122" s="360"/>
      <c r="CA122" s="360"/>
      <c r="CB122" s="360"/>
      <c r="CC122" s="360"/>
      <c r="CD122" s="360"/>
      <c r="CE122" s="360"/>
      <c r="CF122" s="360"/>
      <c r="CG122" s="360"/>
      <c r="CH122" s="360"/>
      <c r="CI122" s="360"/>
      <c r="CJ122" s="360"/>
      <c r="CK122" s="360"/>
      <c r="CL122" s="360"/>
      <c r="CM122" s="475"/>
      <c r="CN122" s="475"/>
      <c r="CO122" s="475"/>
      <c r="CP122" s="475"/>
      <c r="CQ122" s="475"/>
      <c r="CR122" s="475"/>
      <c r="CS122" s="475"/>
      <c r="CT122" s="475"/>
      <c r="CU122" s="475"/>
      <c r="CV122" s="475"/>
      <c r="CW122" s="475"/>
      <c r="CX122" s="475"/>
      <c r="CY122" s="475"/>
    </row>
    <row r="123" spans="2:103" s="354" customFormat="1" x14ac:dyDescent="0.2">
      <c r="B123" s="506">
        <v>113</v>
      </c>
      <c r="C123" s="55"/>
      <c r="D123" s="55"/>
      <c r="E123" s="507" t="str">
        <f t="shared" si="11"/>
        <v/>
      </c>
      <c r="F123" s="508" t="str">
        <f t="shared" si="17"/>
        <v/>
      </c>
      <c r="H123" s="502"/>
      <c r="I123" s="502"/>
      <c r="P123" s="372"/>
      <c r="Q123" s="490"/>
      <c r="R123" s="490"/>
      <c r="S123" s="490"/>
      <c r="T123" s="490"/>
      <c r="U123" s="490"/>
      <c r="V123" s="372"/>
      <c r="W123" s="372"/>
      <c r="X123" s="372"/>
      <c r="Y123" s="372"/>
      <c r="Z123" s="372"/>
      <c r="AA123" s="372"/>
      <c r="AB123" s="372"/>
      <c r="AC123" s="372"/>
      <c r="AD123" s="491"/>
      <c r="AE123" s="491"/>
      <c r="AF123" s="491"/>
      <c r="AG123" s="491"/>
      <c r="AH123" s="491"/>
      <c r="AI123" s="491"/>
      <c r="AJ123" s="491"/>
      <c r="AK123" s="504"/>
      <c r="AL123" s="504"/>
      <c r="AM123" s="526" t="str">
        <f t="shared" si="21"/>
        <v/>
      </c>
      <c r="AN123" s="504"/>
      <c r="AO123" s="504"/>
      <c r="AP123" s="504"/>
      <c r="AQ123" s="360">
        <v>113</v>
      </c>
      <c r="AR123" s="505" t="str">
        <f t="shared" si="18"/>
        <v/>
      </c>
      <c r="AS123" s="505" t="str">
        <f t="shared" si="19"/>
        <v/>
      </c>
      <c r="AT123" s="360"/>
      <c r="AU123" s="360"/>
      <c r="AV123" s="360"/>
      <c r="AW123" s="360"/>
      <c r="AX123" s="497"/>
      <c r="AY123" s="360"/>
      <c r="AZ123" s="360">
        <v>113</v>
      </c>
      <c r="BA123" s="360" t="str">
        <f t="shared" si="12"/>
        <v/>
      </c>
      <c r="BB123" s="360" t="str">
        <f t="shared" si="13"/>
        <v/>
      </c>
      <c r="BC123" s="360" t="str">
        <f t="shared" si="14"/>
        <v/>
      </c>
      <c r="BD123" s="360" t="str">
        <f t="shared" si="15"/>
        <v/>
      </c>
      <c r="BE123" s="360" t="str">
        <f t="shared" si="16"/>
        <v/>
      </c>
      <c r="BF123" s="360"/>
      <c r="BG123" s="360"/>
      <c r="BH123" s="360" t="str">
        <f t="shared" si="20"/>
        <v/>
      </c>
      <c r="BI123" s="360"/>
      <c r="BJ123" s="360"/>
      <c r="BK123" s="360"/>
      <c r="BL123" s="360"/>
      <c r="BM123" s="360"/>
      <c r="BN123" s="360"/>
      <c r="BO123" s="360"/>
      <c r="BP123" s="360"/>
      <c r="BQ123" s="360"/>
      <c r="BR123" s="360"/>
      <c r="BS123" s="360"/>
      <c r="BT123" s="360"/>
      <c r="BU123" s="360"/>
      <c r="BV123" s="360"/>
      <c r="BW123" s="360"/>
      <c r="BX123" s="360"/>
      <c r="BY123" s="360"/>
      <c r="BZ123" s="360"/>
      <c r="CA123" s="360"/>
      <c r="CB123" s="360"/>
      <c r="CC123" s="360"/>
      <c r="CD123" s="360"/>
      <c r="CE123" s="360"/>
      <c r="CF123" s="360"/>
      <c r="CG123" s="360"/>
      <c r="CH123" s="360"/>
      <c r="CI123" s="360"/>
      <c r="CJ123" s="360"/>
      <c r="CK123" s="360"/>
      <c r="CL123" s="360"/>
      <c r="CM123" s="475"/>
      <c r="CN123" s="475"/>
      <c r="CO123" s="475"/>
      <c r="CP123" s="475"/>
      <c r="CQ123" s="475"/>
      <c r="CR123" s="475"/>
      <c r="CS123" s="475"/>
      <c r="CT123" s="475"/>
      <c r="CU123" s="475"/>
      <c r="CV123" s="475"/>
      <c r="CW123" s="475"/>
      <c r="CX123" s="475"/>
      <c r="CY123" s="475"/>
    </row>
    <row r="124" spans="2:103" s="354" customFormat="1" x14ac:dyDescent="0.2">
      <c r="B124" s="506">
        <v>114</v>
      </c>
      <c r="C124" s="55"/>
      <c r="D124" s="55"/>
      <c r="E124" s="507" t="str">
        <f t="shared" si="11"/>
        <v/>
      </c>
      <c r="F124" s="508" t="str">
        <f t="shared" si="17"/>
        <v/>
      </c>
      <c r="H124" s="502"/>
      <c r="I124" s="502"/>
      <c r="P124" s="372"/>
      <c r="Q124" s="490"/>
      <c r="R124" s="490"/>
      <c r="S124" s="490"/>
      <c r="T124" s="490"/>
      <c r="U124" s="490"/>
      <c r="V124" s="372"/>
      <c r="W124" s="372"/>
      <c r="X124" s="372"/>
      <c r="Y124" s="372"/>
      <c r="Z124" s="372"/>
      <c r="AA124" s="372"/>
      <c r="AB124" s="372"/>
      <c r="AC124" s="372"/>
      <c r="AD124" s="491"/>
      <c r="AE124" s="491"/>
      <c r="AF124" s="491"/>
      <c r="AG124" s="491"/>
      <c r="AH124" s="491"/>
      <c r="AI124" s="491"/>
      <c r="AJ124" s="491"/>
      <c r="AK124" s="504"/>
      <c r="AL124" s="504"/>
      <c r="AM124" s="526" t="str">
        <f t="shared" si="21"/>
        <v/>
      </c>
      <c r="AN124" s="504"/>
      <c r="AO124" s="504"/>
      <c r="AP124" s="504"/>
      <c r="AQ124" s="360">
        <v>114</v>
      </c>
      <c r="AR124" s="505" t="str">
        <f t="shared" si="18"/>
        <v/>
      </c>
      <c r="AS124" s="505" t="str">
        <f t="shared" si="19"/>
        <v/>
      </c>
      <c r="AT124" s="360"/>
      <c r="AU124" s="360"/>
      <c r="AV124" s="360"/>
      <c r="AW124" s="360"/>
      <c r="AX124" s="497"/>
      <c r="AY124" s="360"/>
      <c r="AZ124" s="360">
        <v>114</v>
      </c>
      <c r="BA124" s="360" t="str">
        <f t="shared" si="12"/>
        <v/>
      </c>
      <c r="BB124" s="360" t="str">
        <f t="shared" si="13"/>
        <v/>
      </c>
      <c r="BC124" s="360" t="str">
        <f t="shared" si="14"/>
        <v/>
      </c>
      <c r="BD124" s="360" t="str">
        <f t="shared" si="15"/>
        <v/>
      </c>
      <c r="BE124" s="360" t="str">
        <f t="shared" si="16"/>
        <v/>
      </c>
      <c r="BF124" s="360"/>
      <c r="BG124" s="360"/>
      <c r="BH124" s="360" t="str">
        <f t="shared" si="20"/>
        <v/>
      </c>
      <c r="BI124" s="360"/>
      <c r="BJ124" s="360"/>
      <c r="BK124" s="360"/>
      <c r="BL124" s="360"/>
      <c r="BM124" s="360"/>
      <c r="BN124" s="360"/>
      <c r="BO124" s="360"/>
      <c r="BP124" s="360"/>
      <c r="BQ124" s="360"/>
      <c r="BR124" s="360"/>
      <c r="BS124" s="360"/>
      <c r="BT124" s="360"/>
      <c r="BU124" s="360"/>
      <c r="BV124" s="360"/>
      <c r="BW124" s="360"/>
      <c r="BX124" s="360"/>
      <c r="BY124" s="360"/>
      <c r="BZ124" s="360"/>
      <c r="CA124" s="360"/>
      <c r="CB124" s="360"/>
      <c r="CC124" s="360"/>
      <c r="CD124" s="360"/>
      <c r="CE124" s="360"/>
      <c r="CF124" s="360"/>
      <c r="CG124" s="360"/>
      <c r="CH124" s="360"/>
      <c r="CI124" s="360"/>
      <c r="CJ124" s="360"/>
      <c r="CK124" s="360"/>
      <c r="CL124" s="360"/>
      <c r="CM124" s="475"/>
      <c r="CN124" s="475"/>
      <c r="CO124" s="475"/>
      <c r="CP124" s="475"/>
      <c r="CQ124" s="475"/>
      <c r="CR124" s="475"/>
      <c r="CS124" s="475"/>
      <c r="CT124" s="475"/>
      <c r="CU124" s="475"/>
      <c r="CV124" s="475"/>
      <c r="CW124" s="475"/>
      <c r="CX124" s="475"/>
      <c r="CY124" s="475"/>
    </row>
    <row r="125" spans="2:103" s="354" customFormat="1" x14ac:dyDescent="0.2">
      <c r="B125" s="506">
        <v>115</v>
      </c>
      <c r="C125" s="55"/>
      <c r="D125" s="55"/>
      <c r="E125" s="507" t="str">
        <f t="shared" si="11"/>
        <v/>
      </c>
      <c r="F125" s="508" t="str">
        <f t="shared" si="17"/>
        <v/>
      </c>
      <c r="H125" s="502"/>
      <c r="I125" s="502"/>
      <c r="P125" s="372"/>
      <c r="Q125" s="490"/>
      <c r="R125" s="490"/>
      <c r="S125" s="490"/>
      <c r="T125" s="490"/>
      <c r="U125" s="490"/>
      <c r="V125" s="372"/>
      <c r="W125" s="372"/>
      <c r="X125" s="372"/>
      <c r="Y125" s="372"/>
      <c r="Z125" s="372"/>
      <c r="AA125" s="372"/>
      <c r="AB125" s="372"/>
      <c r="AC125" s="372"/>
      <c r="AD125" s="491"/>
      <c r="AE125" s="491"/>
      <c r="AF125" s="491"/>
      <c r="AG125" s="491"/>
      <c r="AH125" s="491"/>
      <c r="AI125" s="491"/>
      <c r="AJ125" s="491"/>
      <c r="AK125" s="504"/>
      <c r="AL125" s="504"/>
      <c r="AM125" s="526" t="str">
        <f t="shared" si="21"/>
        <v/>
      </c>
      <c r="AN125" s="504"/>
      <c r="AO125" s="504"/>
      <c r="AP125" s="504"/>
      <c r="AQ125" s="360">
        <v>115</v>
      </c>
      <c r="AR125" s="505" t="str">
        <f t="shared" si="18"/>
        <v/>
      </c>
      <c r="AS125" s="505" t="str">
        <f t="shared" si="19"/>
        <v/>
      </c>
      <c r="AT125" s="360"/>
      <c r="AU125" s="360"/>
      <c r="AV125" s="360"/>
      <c r="AW125" s="360"/>
      <c r="AX125" s="497"/>
      <c r="AY125" s="360"/>
      <c r="AZ125" s="360">
        <v>115</v>
      </c>
      <c r="BA125" s="360" t="str">
        <f t="shared" si="12"/>
        <v/>
      </c>
      <c r="BB125" s="360" t="str">
        <f t="shared" si="13"/>
        <v/>
      </c>
      <c r="BC125" s="360" t="str">
        <f t="shared" si="14"/>
        <v/>
      </c>
      <c r="BD125" s="360" t="str">
        <f t="shared" si="15"/>
        <v/>
      </c>
      <c r="BE125" s="360" t="str">
        <f t="shared" si="16"/>
        <v/>
      </c>
      <c r="BF125" s="360"/>
      <c r="BG125" s="360"/>
      <c r="BH125" s="360" t="str">
        <f t="shared" si="20"/>
        <v/>
      </c>
      <c r="BI125" s="360"/>
      <c r="BJ125" s="360"/>
      <c r="BK125" s="360"/>
      <c r="BL125" s="360"/>
      <c r="BM125" s="360"/>
      <c r="BN125" s="360"/>
      <c r="BO125" s="360"/>
      <c r="BP125" s="360"/>
      <c r="BQ125" s="360"/>
      <c r="BR125" s="360"/>
      <c r="BS125" s="360"/>
      <c r="BT125" s="360"/>
      <c r="BU125" s="360"/>
      <c r="BV125" s="360"/>
      <c r="BW125" s="360"/>
      <c r="BX125" s="360"/>
      <c r="BY125" s="360"/>
      <c r="BZ125" s="360"/>
      <c r="CA125" s="360"/>
      <c r="CB125" s="360"/>
      <c r="CC125" s="360"/>
      <c r="CD125" s="360"/>
      <c r="CE125" s="360"/>
      <c r="CF125" s="360"/>
      <c r="CG125" s="360"/>
      <c r="CH125" s="360"/>
      <c r="CI125" s="360"/>
      <c r="CJ125" s="360"/>
      <c r="CK125" s="360"/>
      <c r="CL125" s="360"/>
      <c r="CM125" s="475"/>
      <c r="CN125" s="475"/>
      <c r="CO125" s="475"/>
      <c r="CP125" s="475"/>
      <c r="CQ125" s="475"/>
      <c r="CR125" s="475"/>
      <c r="CS125" s="475"/>
      <c r="CT125" s="475"/>
      <c r="CU125" s="475"/>
      <c r="CV125" s="475"/>
      <c r="CW125" s="475"/>
      <c r="CX125" s="475"/>
      <c r="CY125" s="475"/>
    </row>
    <row r="126" spans="2:103" s="354" customFormat="1" x14ac:dyDescent="0.2">
      <c r="B126" s="506">
        <v>116</v>
      </c>
      <c r="C126" s="55"/>
      <c r="D126" s="55"/>
      <c r="E126" s="507" t="str">
        <f t="shared" si="11"/>
        <v/>
      </c>
      <c r="F126" s="508" t="str">
        <f t="shared" si="17"/>
        <v/>
      </c>
      <c r="H126" s="502"/>
      <c r="I126" s="502"/>
      <c r="P126" s="372"/>
      <c r="Q126" s="490"/>
      <c r="R126" s="490"/>
      <c r="S126" s="490"/>
      <c r="T126" s="490"/>
      <c r="U126" s="490"/>
      <c r="V126" s="372"/>
      <c r="W126" s="372"/>
      <c r="X126" s="372"/>
      <c r="Y126" s="372"/>
      <c r="Z126" s="372"/>
      <c r="AA126" s="372"/>
      <c r="AB126" s="372"/>
      <c r="AC126" s="372"/>
      <c r="AD126" s="491"/>
      <c r="AE126" s="491"/>
      <c r="AF126" s="491"/>
      <c r="AG126" s="491"/>
      <c r="AH126" s="491"/>
      <c r="AI126" s="491"/>
      <c r="AJ126" s="491"/>
      <c r="AK126" s="504"/>
      <c r="AL126" s="504"/>
      <c r="AM126" s="526" t="str">
        <f t="shared" si="21"/>
        <v/>
      </c>
      <c r="AN126" s="504"/>
      <c r="AO126" s="504"/>
      <c r="AP126" s="504"/>
      <c r="AQ126" s="360">
        <v>116</v>
      </c>
      <c r="AR126" s="505" t="str">
        <f t="shared" si="18"/>
        <v/>
      </c>
      <c r="AS126" s="505" t="str">
        <f t="shared" si="19"/>
        <v/>
      </c>
      <c r="AT126" s="360"/>
      <c r="AU126" s="360"/>
      <c r="AV126" s="360"/>
      <c r="AW126" s="360"/>
      <c r="AX126" s="497"/>
      <c r="AY126" s="360"/>
      <c r="AZ126" s="360">
        <v>116</v>
      </c>
      <c r="BA126" s="360" t="str">
        <f t="shared" si="12"/>
        <v/>
      </c>
      <c r="BB126" s="360" t="str">
        <f t="shared" si="13"/>
        <v/>
      </c>
      <c r="BC126" s="360" t="str">
        <f t="shared" si="14"/>
        <v/>
      </c>
      <c r="BD126" s="360" t="str">
        <f t="shared" si="15"/>
        <v/>
      </c>
      <c r="BE126" s="360" t="str">
        <f t="shared" si="16"/>
        <v/>
      </c>
      <c r="BF126" s="360"/>
      <c r="BG126" s="360"/>
      <c r="BH126" s="360" t="str">
        <f t="shared" si="20"/>
        <v/>
      </c>
      <c r="BI126" s="360"/>
      <c r="BJ126" s="360"/>
      <c r="BK126" s="360"/>
      <c r="BL126" s="360"/>
      <c r="BM126" s="360"/>
      <c r="BN126" s="360"/>
      <c r="BO126" s="360"/>
      <c r="BP126" s="360"/>
      <c r="BQ126" s="360"/>
      <c r="BR126" s="360"/>
      <c r="BS126" s="360"/>
      <c r="BT126" s="360"/>
      <c r="BU126" s="360"/>
      <c r="BV126" s="360"/>
      <c r="BW126" s="360"/>
      <c r="BX126" s="360"/>
      <c r="BY126" s="360"/>
      <c r="BZ126" s="360"/>
      <c r="CA126" s="360"/>
      <c r="CB126" s="360"/>
      <c r="CC126" s="360"/>
      <c r="CD126" s="360"/>
      <c r="CE126" s="360"/>
      <c r="CF126" s="360"/>
      <c r="CG126" s="360"/>
      <c r="CH126" s="360"/>
      <c r="CI126" s="360"/>
      <c r="CJ126" s="360"/>
      <c r="CK126" s="360"/>
      <c r="CL126" s="360"/>
      <c r="CM126" s="475"/>
      <c r="CN126" s="475"/>
      <c r="CO126" s="475"/>
      <c r="CP126" s="475"/>
      <c r="CQ126" s="475"/>
      <c r="CR126" s="475"/>
      <c r="CS126" s="475"/>
      <c r="CT126" s="475"/>
      <c r="CU126" s="475"/>
      <c r="CV126" s="475"/>
      <c r="CW126" s="475"/>
      <c r="CX126" s="475"/>
      <c r="CY126" s="475"/>
    </row>
    <row r="127" spans="2:103" s="354" customFormat="1" x14ac:dyDescent="0.2">
      <c r="B127" s="506">
        <v>117</v>
      </c>
      <c r="C127" s="55"/>
      <c r="D127" s="55"/>
      <c r="E127" s="507" t="str">
        <f t="shared" si="11"/>
        <v/>
      </c>
      <c r="F127" s="508" t="str">
        <f t="shared" si="17"/>
        <v/>
      </c>
      <c r="H127" s="502"/>
      <c r="I127" s="502"/>
      <c r="P127" s="372"/>
      <c r="Q127" s="490"/>
      <c r="R127" s="490"/>
      <c r="S127" s="490"/>
      <c r="T127" s="490"/>
      <c r="U127" s="490"/>
      <c r="V127" s="372"/>
      <c r="W127" s="372"/>
      <c r="X127" s="372"/>
      <c r="Y127" s="372"/>
      <c r="Z127" s="372"/>
      <c r="AA127" s="372"/>
      <c r="AB127" s="372"/>
      <c r="AC127" s="372"/>
      <c r="AD127" s="491"/>
      <c r="AE127" s="491"/>
      <c r="AF127" s="491"/>
      <c r="AG127" s="491"/>
      <c r="AH127" s="491"/>
      <c r="AI127" s="491"/>
      <c r="AJ127" s="491"/>
      <c r="AK127" s="504"/>
      <c r="AL127" s="504"/>
      <c r="AM127" s="526" t="str">
        <f t="shared" si="21"/>
        <v/>
      </c>
      <c r="AN127" s="504"/>
      <c r="AO127" s="504"/>
      <c r="AP127" s="504"/>
      <c r="AQ127" s="360">
        <v>117</v>
      </c>
      <c r="AR127" s="505" t="str">
        <f t="shared" si="18"/>
        <v/>
      </c>
      <c r="AS127" s="505" t="str">
        <f t="shared" si="19"/>
        <v/>
      </c>
      <c r="AT127" s="360"/>
      <c r="AU127" s="360"/>
      <c r="AV127" s="360"/>
      <c r="AW127" s="360"/>
      <c r="AX127" s="497"/>
      <c r="AY127" s="360"/>
      <c r="AZ127" s="360">
        <v>117</v>
      </c>
      <c r="BA127" s="360" t="str">
        <f t="shared" si="12"/>
        <v/>
      </c>
      <c r="BB127" s="360" t="str">
        <f t="shared" si="13"/>
        <v/>
      </c>
      <c r="BC127" s="360" t="str">
        <f t="shared" si="14"/>
        <v/>
      </c>
      <c r="BD127" s="360" t="str">
        <f t="shared" si="15"/>
        <v/>
      </c>
      <c r="BE127" s="360" t="str">
        <f t="shared" si="16"/>
        <v/>
      </c>
      <c r="BF127" s="360"/>
      <c r="BG127" s="360"/>
      <c r="BH127" s="360" t="str">
        <f t="shared" si="20"/>
        <v/>
      </c>
      <c r="BI127" s="360"/>
      <c r="BJ127" s="360"/>
      <c r="BK127" s="360"/>
      <c r="BL127" s="360"/>
      <c r="BM127" s="360"/>
      <c r="BN127" s="360"/>
      <c r="BO127" s="360"/>
      <c r="BP127" s="360"/>
      <c r="BQ127" s="360"/>
      <c r="BR127" s="360"/>
      <c r="BS127" s="360"/>
      <c r="BT127" s="360"/>
      <c r="BU127" s="360"/>
      <c r="BV127" s="360"/>
      <c r="BW127" s="360"/>
      <c r="BX127" s="360"/>
      <c r="BY127" s="360"/>
      <c r="BZ127" s="360"/>
      <c r="CA127" s="360"/>
      <c r="CB127" s="360"/>
      <c r="CC127" s="360"/>
      <c r="CD127" s="360"/>
      <c r="CE127" s="360"/>
      <c r="CF127" s="360"/>
      <c r="CG127" s="360"/>
      <c r="CH127" s="360"/>
      <c r="CI127" s="360"/>
      <c r="CJ127" s="360"/>
      <c r="CK127" s="360"/>
      <c r="CL127" s="360"/>
      <c r="CM127" s="475"/>
      <c r="CN127" s="475"/>
      <c r="CO127" s="475"/>
      <c r="CP127" s="475"/>
      <c r="CQ127" s="475"/>
      <c r="CR127" s="475"/>
      <c r="CS127" s="475"/>
      <c r="CT127" s="475"/>
      <c r="CU127" s="475"/>
      <c r="CV127" s="475"/>
      <c r="CW127" s="475"/>
      <c r="CX127" s="475"/>
      <c r="CY127" s="475"/>
    </row>
    <row r="128" spans="2:103" s="354" customFormat="1" x14ac:dyDescent="0.2">
      <c r="B128" s="506">
        <v>118</v>
      </c>
      <c r="C128" s="55"/>
      <c r="D128" s="55"/>
      <c r="E128" s="507" t="str">
        <f t="shared" si="11"/>
        <v/>
      </c>
      <c r="F128" s="508" t="str">
        <f t="shared" si="17"/>
        <v/>
      </c>
      <c r="H128" s="502"/>
      <c r="I128" s="502"/>
      <c r="P128" s="372"/>
      <c r="Q128" s="490"/>
      <c r="R128" s="490"/>
      <c r="S128" s="490"/>
      <c r="T128" s="490"/>
      <c r="U128" s="490"/>
      <c r="V128" s="372"/>
      <c r="W128" s="372"/>
      <c r="X128" s="372"/>
      <c r="Y128" s="372"/>
      <c r="Z128" s="372"/>
      <c r="AA128" s="372"/>
      <c r="AB128" s="372"/>
      <c r="AC128" s="372"/>
      <c r="AD128" s="491"/>
      <c r="AE128" s="491"/>
      <c r="AF128" s="491"/>
      <c r="AG128" s="491"/>
      <c r="AH128" s="491"/>
      <c r="AI128" s="491"/>
      <c r="AJ128" s="491"/>
      <c r="AK128" s="504"/>
      <c r="AL128" s="504"/>
      <c r="AM128" s="526" t="str">
        <f t="shared" si="21"/>
        <v/>
      </c>
      <c r="AN128" s="504"/>
      <c r="AO128" s="504"/>
      <c r="AP128" s="504"/>
      <c r="AQ128" s="360">
        <v>118</v>
      </c>
      <c r="AR128" s="505" t="str">
        <f t="shared" si="18"/>
        <v/>
      </c>
      <c r="AS128" s="505" t="str">
        <f t="shared" si="19"/>
        <v/>
      </c>
      <c r="AT128" s="360"/>
      <c r="AU128" s="360"/>
      <c r="AV128" s="360"/>
      <c r="AW128" s="360"/>
      <c r="AX128" s="497"/>
      <c r="AY128" s="360"/>
      <c r="AZ128" s="360">
        <v>118</v>
      </c>
      <c r="BA128" s="360" t="str">
        <f t="shared" si="12"/>
        <v/>
      </c>
      <c r="BB128" s="360" t="str">
        <f t="shared" si="13"/>
        <v/>
      </c>
      <c r="BC128" s="360" t="str">
        <f t="shared" si="14"/>
        <v/>
      </c>
      <c r="BD128" s="360" t="str">
        <f t="shared" si="15"/>
        <v/>
      </c>
      <c r="BE128" s="360" t="str">
        <f t="shared" si="16"/>
        <v/>
      </c>
      <c r="BF128" s="360"/>
      <c r="BG128" s="360"/>
      <c r="BH128" s="360" t="str">
        <f t="shared" si="20"/>
        <v/>
      </c>
      <c r="BI128" s="360"/>
      <c r="BJ128" s="360"/>
      <c r="BK128" s="360"/>
      <c r="BL128" s="360"/>
      <c r="BM128" s="360"/>
      <c r="BN128" s="360"/>
      <c r="BO128" s="360"/>
      <c r="BP128" s="360"/>
      <c r="BQ128" s="360"/>
      <c r="BR128" s="360"/>
      <c r="BS128" s="360"/>
      <c r="BT128" s="360"/>
      <c r="BU128" s="360"/>
      <c r="BV128" s="360"/>
      <c r="BW128" s="360"/>
      <c r="BX128" s="360"/>
      <c r="BY128" s="360"/>
      <c r="BZ128" s="360"/>
      <c r="CA128" s="360"/>
      <c r="CB128" s="360"/>
      <c r="CC128" s="360"/>
      <c r="CD128" s="360"/>
      <c r="CE128" s="360"/>
      <c r="CF128" s="360"/>
      <c r="CG128" s="360"/>
      <c r="CH128" s="360"/>
      <c r="CI128" s="360"/>
      <c r="CJ128" s="360"/>
      <c r="CK128" s="360"/>
      <c r="CL128" s="360"/>
      <c r="CM128" s="475"/>
      <c r="CN128" s="475"/>
      <c r="CO128" s="475"/>
      <c r="CP128" s="475"/>
      <c r="CQ128" s="475"/>
      <c r="CR128" s="475"/>
      <c r="CS128" s="475"/>
      <c r="CT128" s="475"/>
      <c r="CU128" s="475"/>
      <c r="CV128" s="475"/>
      <c r="CW128" s="475"/>
      <c r="CX128" s="475"/>
      <c r="CY128" s="475"/>
    </row>
    <row r="129" spans="1:206" s="354" customFormat="1" x14ac:dyDescent="0.2">
      <c r="B129" s="506">
        <v>119</v>
      </c>
      <c r="C129" s="55"/>
      <c r="D129" s="55"/>
      <c r="E129" s="507" t="str">
        <f t="shared" si="11"/>
        <v/>
      </c>
      <c r="F129" s="508" t="str">
        <f t="shared" si="17"/>
        <v/>
      </c>
      <c r="H129" s="502"/>
      <c r="I129" s="502"/>
      <c r="P129" s="372"/>
      <c r="Q129" s="490"/>
      <c r="R129" s="490"/>
      <c r="S129" s="490"/>
      <c r="T129" s="490"/>
      <c r="U129" s="490"/>
      <c r="V129" s="372"/>
      <c r="W129" s="372"/>
      <c r="X129" s="372"/>
      <c r="Y129" s="372"/>
      <c r="Z129" s="372"/>
      <c r="AA129" s="372"/>
      <c r="AB129" s="372"/>
      <c r="AC129" s="372"/>
      <c r="AD129" s="491"/>
      <c r="AE129" s="491"/>
      <c r="AF129" s="491"/>
      <c r="AG129" s="491"/>
      <c r="AH129" s="491"/>
      <c r="AI129" s="491"/>
      <c r="AJ129" s="491"/>
      <c r="AK129" s="504"/>
      <c r="AL129" s="504"/>
      <c r="AM129" s="526" t="str">
        <f t="shared" si="21"/>
        <v/>
      </c>
      <c r="AN129" s="504"/>
      <c r="AO129" s="504"/>
      <c r="AP129" s="504"/>
      <c r="AQ129" s="360">
        <v>119</v>
      </c>
      <c r="AR129" s="505" t="str">
        <f t="shared" si="18"/>
        <v/>
      </c>
      <c r="AS129" s="505" t="str">
        <f t="shared" si="19"/>
        <v/>
      </c>
      <c r="AT129" s="360"/>
      <c r="AU129" s="360"/>
      <c r="AV129" s="360"/>
      <c r="AW129" s="360"/>
      <c r="AX129" s="497"/>
      <c r="AY129" s="360"/>
      <c r="AZ129" s="360">
        <v>119</v>
      </c>
      <c r="BA129" s="360" t="str">
        <f t="shared" si="12"/>
        <v/>
      </c>
      <c r="BB129" s="360" t="str">
        <f t="shared" si="13"/>
        <v/>
      </c>
      <c r="BC129" s="360" t="str">
        <f t="shared" si="14"/>
        <v/>
      </c>
      <c r="BD129" s="360" t="str">
        <f t="shared" si="15"/>
        <v/>
      </c>
      <c r="BE129" s="360" t="str">
        <f t="shared" si="16"/>
        <v/>
      </c>
      <c r="BF129" s="360"/>
      <c r="BG129" s="360"/>
      <c r="BH129" s="360" t="str">
        <f t="shared" si="20"/>
        <v/>
      </c>
      <c r="BI129" s="360"/>
      <c r="BJ129" s="360"/>
      <c r="BK129" s="360"/>
      <c r="BL129" s="360"/>
      <c r="BM129" s="360"/>
      <c r="BN129" s="360"/>
      <c r="BO129" s="360"/>
      <c r="BP129" s="360"/>
      <c r="BQ129" s="360"/>
      <c r="BR129" s="360"/>
      <c r="BS129" s="360"/>
      <c r="BT129" s="360"/>
      <c r="BU129" s="360"/>
      <c r="BV129" s="360"/>
      <c r="BW129" s="360"/>
      <c r="BX129" s="360"/>
      <c r="BY129" s="360"/>
      <c r="BZ129" s="360"/>
      <c r="CA129" s="360"/>
      <c r="CB129" s="360"/>
      <c r="CC129" s="360"/>
      <c r="CD129" s="360"/>
      <c r="CE129" s="360"/>
      <c r="CF129" s="360"/>
      <c r="CG129" s="360"/>
      <c r="CH129" s="360"/>
      <c r="CI129" s="360"/>
      <c r="CJ129" s="360"/>
      <c r="CK129" s="360"/>
      <c r="CL129" s="360"/>
      <c r="CM129" s="475"/>
      <c r="CN129" s="475"/>
      <c r="CO129" s="475"/>
      <c r="CP129" s="475"/>
      <c r="CQ129" s="475"/>
      <c r="CR129" s="475"/>
      <c r="CS129" s="475"/>
      <c r="CT129" s="475"/>
      <c r="CU129" s="475"/>
      <c r="CV129" s="475"/>
      <c r="CW129" s="475"/>
      <c r="CX129" s="475"/>
      <c r="CY129" s="475"/>
    </row>
    <row r="130" spans="1:206" s="354" customFormat="1" x14ac:dyDescent="0.2">
      <c r="B130" s="506">
        <v>120</v>
      </c>
      <c r="C130" s="55"/>
      <c r="D130" s="55"/>
      <c r="E130" s="507" t="str">
        <f t="shared" si="11"/>
        <v/>
      </c>
      <c r="F130" s="508" t="str">
        <f t="shared" si="17"/>
        <v/>
      </c>
      <c r="H130" s="502"/>
      <c r="I130" s="502"/>
      <c r="P130" s="372"/>
      <c r="Q130" s="490"/>
      <c r="R130" s="490"/>
      <c r="S130" s="490"/>
      <c r="T130" s="490"/>
      <c r="U130" s="490"/>
      <c r="V130" s="372"/>
      <c r="W130" s="372"/>
      <c r="X130" s="372"/>
      <c r="Y130" s="372"/>
      <c r="Z130" s="372"/>
      <c r="AA130" s="372"/>
      <c r="AB130" s="372"/>
      <c r="AC130" s="372"/>
      <c r="AD130" s="491"/>
      <c r="AE130" s="491"/>
      <c r="AF130" s="491"/>
      <c r="AG130" s="491"/>
      <c r="AH130" s="491"/>
      <c r="AI130" s="491"/>
      <c r="AJ130" s="491"/>
      <c r="AK130" s="504"/>
      <c r="AL130" s="504"/>
      <c r="AM130" s="526" t="str">
        <f t="shared" si="21"/>
        <v/>
      </c>
      <c r="AN130" s="504"/>
      <c r="AO130" s="504"/>
      <c r="AP130" s="504"/>
      <c r="AQ130" s="360">
        <v>120</v>
      </c>
      <c r="AR130" s="505" t="str">
        <f t="shared" si="18"/>
        <v/>
      </c>
      <c r="AS130" s="505" t="str">
        <f t="shared" si="19"/>
        <v/>
      </c>
      <c r="AT130" s="360"/>
      <c r="AU130" s="360"/>
      <c r="AV130" s="360"/>
      <c r="AW130" s="360"/>
      <c r="AX130" s="497"/>
      <c r="AY130" s="360"/>
      <c r="AZ130" s="360">
        <v>120</v>
      </c>
      <c r="BA130" s="360" t="str">
        <f t="shared" si="12"/>
        <v/>
      </c>
      <c r="BB130" s="360" t="str">
        <f t="shared" si="13"/>
        <v/>
      </c>
      <c r="BC130" s="360" t="str">
        <f t="shared" si="14"/>
        <v/>
      </c>
      <c r="BD130" s="360" t="str">
        <f t="shared" si="15"/>
        <v/>
      </c>
      <c r="BE130" s="360" t="str">
        <f t="shared" si="16"/>
        <v/>
      </c>
      <c r="BF130" s="360"/>
      <c r="BG130" s="360"/>
      <c r="BH130" s="360" t="str">
        <f t="shared" si="20"/>
        <v/>
      </c>
      <c r="BI130" s="360"/>
      <c r="BJ130" s="360"/>
      <c r="BK130" s="360"/>
      <c r="BL130" s="360"/>
      <c r="BM130" s="360"/>
      <c r="BN130" s="360"/>
      <c r="BO130" s="360"/>
      <c r="BP130" s="360"/>
      <c r="BQ130" s="360"/>
      <c r="BR130" s="360"/>
      <c r="BS130" s="360"/>
      <c r="BT130" s="360"/>
      <c r="BU130" s="360"/>
      <c r="BV130" s="360"/>
      <c r="BW130" s="360"/>
      <c r="BX130" s="360"/>
      <c r="BY130" s="360"/>
      <c r="BZ130" s="360"/>
      <c r="CA130" s="360"/>
      <c r="CB130" s="360"/>
      <c r="CC130" s="360"/>
      <c r="CD130" s="360"/>
      <c r="CE130" s="360"/>
      <c r="CF130" s="360"/>
      <c r="CG130" s="360"/>
      <c r="CH130" s="360"/>
      <c r="CI130" s="360"/>
      <c r="CJ130" s="360"/>
      <c r="CK130" s="360"/>
      <c r="CL130" s="360"/>
      <c r="CM130" s="475"/>
      <c r="CN130" s="475"/>
      <c r="CO130" s="475"/>
      <c r="CP130" s="475"/>
      <c r="CQ130" s="475"/>
      <c r="CR130" s="475"/>
      <c r="CS130" s="475"/>
      <c r="CT130" s="475"/>
      <c r="CU130" s="475"/>
      <c r="CV130" s="475"/>
      <c r="CW130" s="475"/>
      <c r="CX130" s="475"/>
      <c r="CY130" s="475"/>
    </row>
    <row r="131" spans="1:206" s="354" customFormat="1" x14ac:dyDescent="0.2">
      <c r="B131" s="506">
        <v>121</v>
      </c>
      <c r="C131" s="55"/>
      <c r="D131" s="55"/>
      <c r="E131" s="507" t="str">
        <f t="shared" si="11"/>
        <v/>
      </c>
      <c r="F131" s="508" t="str">
        <f t="shared" si="17"/>
        <v/>
      </c>
      <c r="H131" s="502"/>
      <c r="I131" s="502"/>
      <c r="P131" s="372"/>
      <c r="Q131" s="490"/>
      <c r="R131" s="490"/>
      <c r="S131" s="490"/>
      <c r="T131" s="490"/>
      <c r="U131" s="490"/>
      <c r="V131" s="372"/>
      <c r="W131" s="372"/>
      <c r="X131" s="372"/>
      <c r="Y131" s="372"/>
      <c r="Z131" s="372"/>
      <c r="AA131" s="372"/>
      <c r="AB131" s="372"/>
      <c r="AC131" s="372"/>
      <c r="AD131" s="491"/>
      <c r="AE131" s="491"/>
      <c r="AF131" s="491"/>
      <c r="AG131" s="491"/>
      <c r="AH131" s="491"/>
      <c r="AI131" s="491"/>
      <c r="AJ131" s="491"/>
      <c r="AK131" s="504"/>
      <c r="AL131" s="504"/>
      <c r="AM131" s="526" t="str">
        <f t="shared" si="21"/>
        <v/>
      </c>
      <c r="AN131" s="504"/>
      <c r="AO131" s="504"/>
      <c r="AP131" s="504"/>
      <c r="AQ131" s="360">
        <v>121</v>
      </c>
      <c r="AR131" s="505" t="str">
        <f t="shared" si="18"/>
        <v/>
      </c>
      <c r="AS131" s="505" t="str">
        <f t="shared" si="19"/>
        <v/>
      </c>
      <c r="AT131" s="360"/>
      <c r="AU131" s="360"/>
      <c r="AV131" s="360"/>
      <c r="AW131" s="360"/>
      <c r="AX131" s="497"/>
      <c r="AY131" s="360"/>
      <c r="AZ131" s="360">
        <v>121</v>
      </c>
      <c r="BA131" s="360" t="str">
        <f t="shared" si="12"/>
        <v/>
      </c>
      <c r="BB131" s="360" t="str">
        <f t="shared" si="13"/>
        <v/>
      </c>
      <c r="BC131" s="360" t="str">
        <f t="shared" si="14"/>
        <v/>
      </c>
      <c r="BD131" s="360" t="str">
        <f t="shared" si="15"/>
        <v/>
      </c>
      <c r="BE131" s="360" t="str">
        <f t="shared" si="16"/>
        <v/>
      </c>
      <c r="BF131" s="360"/>
      <c r="BG131" s="360"/>
      <c r="BH131" s="360" t="str">
        <f t="shared" si="20"/>
        <v/>
      </c>
      <c r="BI131" s="360"/>
      <c r="BJ131" s="360"/>
      <c r="BK131" s="360"/>
      <c r="BL131" s="360"/>
      <c r="BM131" s="360"/>
      <c r="BN131" s="360"/>
      <c r="BO131" s="360"/>
      <c r="BP131" s="360"/>
      <c r="BQ131" s="360"/>
      <c r="BR131" s="360"/>
      <c r="BS131" s="360"/>
      <c r="BT131" s="360"/>
      <c r="BU131" s="360"/>
      <c r="BV131" s="360"/>
      <c r="BW131" s="360"/>
      <c r="BX131" s="360"/>
      <c r="BY131" s="360"/>
      <c r="BZ131" s="360"/>
      <c r="CA131" s="360"/>
      <c r="CB131" s="360"/>
      <c r="CC131" s="360"/>
      <c r="CD131" s="360"/>
      <c r="CE131" s="360"/>
      <c r="CF131" s="360"/>
      <c r="CG131" s="360"/>
      <c r="CH131" s="360"/>
      <c r="CI131" s="360"/>
      <c r="CJ131" s="360"/>
      <c r="CK131" s="360"/>
      <c r="CL131" s="360"/>
      <c r="CM131" s="475"/>
      <c r="CN131" s="475"/>
      <c r="CO131" s="475"/>
      <c r="CP131" s="475"/>
      <c r="CQ131" s="475"/>
      <c r="CR131" s="475"/>
      <c r="CS131" s="475"/>
      <c r="CT131" s="475"/>
      <c r="CU131" s="475"/>
      <c r="CV131" s="475"/>
      <c r="CW131" s="475"/>
      <c r="CX131" s="475"/>
      <c r="CY131" s="475"/>
    </row>
    <row r="132" spans="1:206" s="360" customFormat="1" x14ac:dyDescent="0.25">
      <c r="A132" s="354"/>
      <c r="B132" s="506">
        <v>122</v>
      </c>
      <c r="C132" s="55"/>
      <c r="D132" s="55"/>
      <c r="E132" s="507" t="str">
        <f t="shared" si="11"/>
        <v/>
      </c>
      <c r="F132" s="508" t="str">
        <f t="shared" si="17"/>
        <v/>
      </c>
      <c r="H132" s="502"/>
      <c r="I132" s="502"/>
      <c r="J132" s="354"/>
      <c r="K132" s="354"/>
      <c r="L132" s="354"/>
      <c r="M132" s="354"/>
      <c r="N132" s="354"/>
      <c r="O132" s="354"/>
      <c r="P132" s="372"/>
      <c r="Q132" s="490"/>
      <c r="R132" s="490"/>
      <c r="S132" s="490"/>
      <c r="T132" s="490"/>
      <c r="U132" s="490"/>
      <c r="V132" s="372"/>
      <c r="W132" s="372"/>
      <c r="X132" s="372"/>
      <c r="Y132" s="372"/>
      <c r="Z132" s="372"/>
      <c r="AA132" s="372"/>
      <c r="AB132" s="1"/>
      <c r="AC132" s="1"/>
      <c r="AD132" s="491"/>
      <c r="AE132" s="491"/>
      <c r="AF132" s="491"/>
      <c r="AG132" s="491"/>
      <c r="AH132" s="491"/>
      <c r="AI132" s="491"/>
      <c r="AJ132" s="491"/>
      <c r="AK132" s="504"/>
      <c r="AL132" s="504"/>
      <c r="AM132" s="526" t="str">
        <f t="shared" si="21"/>
        <v/>
      </c>
      <c r="AN132" s="504"/>
      <c r="AO132" s="504"/>
      <c r="AP132" s="504"/>
      <c r="AQ132" s="360">
        <v>122</v>
      </c>
      <c r="AR132" s="505" t="str">
        <f t="shared" si="18"/>
        <v/>
      </c>
      <c r="AS132" s="505" t="str">
        <f t="shared" si="19"/>
        <v/>
      </c>
      <c r="AX132" s="497"/>
      <c r="AZ132" s="360">
        <v>122</v>
      </c>
      <c r="BA132" s="360" t="str">
        <f t="shared" si="12"/>
        <v/>
      </c>
      <c r="BB132" s="360" t="str">
        <f t="shared" si="13"/>
        <v/>
      </c>
      <c r="BC132" s="360" t="str">
        <f t="shared" si="14"/>
        <v/>
      </c>
      <c r="BD132" s="360" t="str">
        <f t="shared" si="15"/>
        <v/>
      </c>
      <c r="BE132" s="360" t="str">
        <f t="shared" si="16"/>
        <v/>
      </c>
      <c r="BH132" s="360" t="str">
        <f t="shared" si="20"/>
        <v/>
      </c>
      <c r="CM132" s="475"/>
      <c r="CN132" s="475"/>
      <c r="CO132" s="475"/>
      <c r="CP132" s="475"/>
      <c r="CQ132" s="475"/>
      <c r="CR132" s="475"/>
      <c r="CS132" s="475"/>
      <c r="CT132" s="475"/>
      <c r="CU132" s="475"/>
      <c r="CV132" s="475"/>
      <c r="CW132" s="475"/>
      <c r="CX132" s="475"/>
      <c r="CY132" s="475"/>
      <c r="CZ132" s="383"/>
      <c r="DA132" s="383"/>
      <c r="DB132" s="383"/>
      <c r="DC132" s="383"/>
      <c r="DD132" s="383"/>
      <c r="DE132" s="383"/>
      <c r="DF132" s="383"/>
      <c r="DG132" s="383"/>
      <c r="DH132" s="383"/>
      <c r="DI132" s="383"/>
      <c r="DJ132" s="383"/>
      <c r="DK132" s="383"/>
      <c r="DL132" s="383"/>
      <c r="DM132" s="383"/>
      <c r="DN132" s="383"/>
      <c r="DO132" s="383"/>
      <c r="DP132" s="383"/>
      <c r="DQ132" s="383"/>
      <c r="DR132" s="383"/>
      <c r="DS132" s="383"/>
      <c r="DT132" s="383"/>
      <c r="DU132" s="383"/>
      <c r="DV132" s="383"/>
      <c r="DW132" s="383"/>
      <c r="DX132" s="383"/>
      <c r="DY132" s="383"/>
      <c r="DZ132" s="383"/>
      <c r="EA132" s="383"/>
      <c r="EB132" s="383"/>
      <c r="EC132" s="383"/>
      <c r="ED132" s="383"/>
      <c r="EE132" s="383"/>
      <c r="EF132" s="383"/>
      <c r="EG132" s="383"/>
      <c r="EH132" s="383"/>
      <c r="EI132" s="383"/>
      <c r="EJ132" s="383"/>
      <c r="EK132" s="383"/>
      <c r="EL132" s="383"/>
      <c r="EM132" s="383"/>
      <c r="EN132" s="383"/>
      <c r="EO132" s="383"/>
      <c r="EP132" s="383"/>
      <c r="EQ132" s="383"/>
      <c r="ER132" s="383"/>
      <c r="ES132" s="383"/>
      <c r="ET132" s="383"/>
      <c r="EU132" s="383"/>
      <c r="EV132" s="383"/>
      <c r="EW132" s="383"/>
      <c r="EX132" s="383"/>
      <c r="EY132" s="383"/>
      <c r="EZ132" s="383"/>
      <c r="FA132" s="383"/>
      <c r="FB132" s="383"/>
      <c r="FC132" s="383"/>
      <c r="FD132" s="383"/>
      <c r="FE132" s="383"/>
      <c r="FF132" s="383"/>
      <c r="FG132" s="383"/>
      <c r="FH132" s="383"/>
      <c r="FI132" s="383"/>
      <c r="FJ132" s="383"/>
      <c r="FK132" s="383"/>
      <c r="FL132" s="383"/>
      <c r="FM132" s="383"/>
      <c r="FN132" s="383"/>
      <c r="FO132" s="383"/>
      <c r="FP132" s="383"/>
      <c r="FQ132" s="383"/>
      <c r="FR132" s="383"/>
      <c r="FS132" s="383"/>
      <c r="FT132" s="383"/>
      <c r="FU132" s="383"/>
      <c r="FV132" s="383"/>
      <c r="FW132" s="383"/>
      <c r="FX132" s="383"/>
      <c r="FY132" s="383"/>
      <c r="FZ132" s="383"/>
      <c r="GA132" s="383"/>
      <c r="GB132" s="383"/>
      <c r="GC132" s="383"/>
      <c r="GD132" s="383"/>
      <c r="GE132" s="383"/>
      <c r="GF132" s="383"/>
      <c r="GG132" s="383"/>
      <c r="GH132" s="383"/>
      <c r="GI132" s="383"/>
      <c r="GJ132" s="383"/>
      <c r="GK132" s="383"/>
      <c r="GL132" s="383"/>
      <c r="GM132" s="383"/>
      <c r="GN132" s="383"/>
      <c r="GO132" s="383"/>
      <c r="GP132" s="383"/>
      <c r="GQ132" s="383"/>
      <c r="GR132" s="383"/>
      <c r="GS132" s="383"/>
      <c r="GT132" s="383"/>
      <c r="GU132" s="383"/>
      <c r="GV132" s="383"/>
      <c r="GW132" s="383"/>
      <c r="GX132" s="383"/>
    </row>
    <row r="133" spans="1:206" s="360" customFormat="1" x14ac:dyDescent="0.25">
      <c r="A133" s="354"/>
      <c r="B133" s="506">
        <v>123</v>
      </c>
      <c r="C133" s="55"/>
      <c r="D133" s="55"/>
      <c r="E133" s="507" t="str">
        <f t="shared" si="11"/>
        <v/>
      </c>
      <c r="F133" s="508" t="str">
        <f t="shared" si="17"/>
        <v/>
      </c>
      <c r="H133" s="502"/>
      <c r="I133" s="502"/>
      <c r="J133" s="372"/>
      <c r="K133" s="372"/>
      <c r="L133" s="354"/>
      <c r="M133" s="354"/>
      <c r="N133" s="354"/>
      <c r="O133" s="354"/>
      <c r="P133" s="372"/>
      <c r="Q133" s="490"/>
      <c r="R133" s="490"/>
      <c r="S133" s="490"/>
      <c r="T133" s="490"/>
      <c r="U133" s="490"/>
      <c r="V133" s="372"/>
      <c r="W133" s="372"/>
      <c r="X133" s="372"/>
      <c r="Y133" s="372"/>
      <c r="Z133" s="372"/>
      <c r="AA133" s="372"/>
      <c r="AB133" s="1"/>
      <c r="AC133" s="1"/>
      <c r="AD133" s="491"/>
      <c r="AE133" s="491"/>
      <c r="AF133" s="491"/>
      <c r="AG133" s="491"/>
      <c r="AH133" s="491"/>
      <c r="AI133" s="491"/>
      <c r="AJ133" s="491"/>
      <c r="AK133" s="504"/>
      <c r="AL133" s="504"/>
      <c r="AM133" s="526" t="str">
        <f t="shared" si="21"/>
        <v/>
      </c>
      <c r="AN133" s="504"/>
      <c r="AO133" s="504"/>
      <c r="AP133" s="504"/>
      <c r="AQ133" s="360">
        <v>123</v>
      </c>
      <c r="AR133" s="505" t="str">
        <f t="shared" si="18"/>
        <v/>
      </c>
      <c r="AS133" s="505" t="str">
        <f t="shared" si="19"/>
        <v/>
      </c>
      <c r="AX133" s="497"/>
      <c r="AZ133" s="360">
        <v>123</v>
      </c>
      <c r="BA133" s="360" t="str">
        <f t="shared" si="12"/>
        <v/>
      </c>
      <c r="BB133" s="360" t="str">
        <f t="shared" si="13"/>
        <v/>
      </c>
      <c r="BC133" s="360" t="str">
        <f t="shared" si="14"/>
        <v/>
      </c>
      <c r="BD133" s="360" t="str">
        <f t="shared" si="15"/>
        <v/>
      </c>
      <c r="BE133" s="360" t="str">
        <f t="shared" si="16"/>
        <v/>
      </c>
      <c r="BH133" s="360" t="str">
        <f t="shared" si="20"/>
        <v/>
      </c>
      <c r="CM133" s="475"/>
      <c r="CN133" s="475"/>
      <c r="CO133" s="475"/>
      <c r="CP133" s="475"/>
      <c r="CQ133" s="475"/>
      <c r="CR133" s="475"/>
      <c r="CS133" s="475"/>
      <c r="CT133" s="475"/>
      <c r="CU133" s="475"/>
      <c r="CV133" s="475"/>
      <c r="CW133" s="475"/>
      <c r="CX133" s="475"/>
      <c r="CY133" s="475"/>
      <c r="CZ133" s="383"/>
      <c r="DA133" s="383"/>
      <c r="DB133" s="383"/>
      <c r="DC133" s="383"/>
      <c r="DD133" s="383"/>
      <c r="DE133" s="383"/>
      <c r="DF133" s="383"/>
      <c r="DG133" s="383"/>
      <c r="DH133" s="383"/>
      <c r="DI133" s="383"/>
      <c r="DJ133" s="383"/>
      <c r="DK133" s="383"/>
      <c r="DL133" s="383"/>
      <c r="DM133" s="383"/>
      <c r="DN133" s="383"/>
      <c r="DO133" s="383"/>
      <c r="DP133" s="383"/>
      <c r="DQ133" s="383"/>
      <c r="DR133" s="383"/>
      <c r="DS133" s="383"/>
      <c r="DT133" s="383"/>
      <c r="DU133" s="383"/>
      <c r="DV133" s="383"/>
      <c r="DW133" s="383"/>
      <c r="DX133" s="383"/>
      <c r="DY133" s="383"/>
      <c r="DZ133" s="383"/>
      <c r="EA133" s="383"/>
      <c r="EB133" s="383"/>
      <c r="EC133" s="383"/>
      <c r="ED133" s="383"/>
      <c r="EE133" s="383"/>
      <c r="EF133" s="383"/>
      <c r="EG133" s="383"/>
      <c r="EH133" s="383"/>
      <c r="EI133" s="383"/>
      <c r="EJ133" s="383"/>
      <c r="EK133" s="383"/>
      <c r="EL133" s="383"/>
      <c r="EM133" s="383"/>
      <c r="EN133" s="383"/>
      <c r="EO133" s="383"/>
      <c r="EP133" s="383"/>
      <c r="EQ133" s="383"/>
      <c r="ER133" s="383"/>
      <c r="ES133" s="383"/>
      <c r="ET133" s="383"/>
      <c r="EU133" s="383"/>
      <c r="EV133" s="383"/>
      <c r="EW133" s="383"/>
      <c r="EX133" s="383"/>
      <c r="EY133" s="383"/>
      <c r="EZ133" s="383"/>
      <c r="FA133" s="383"/>
      <c r="FB133" s="383"/>
      <c r="FC133" s="383"/>
      <c r="FD133" s="383"/>
      <c r="FE133" s="383"/>
      <c r="FF133" s="383"/>
      <c r="FG133" s="383"/>
      <c r="FH133" s="383"/>
      <c r="FI133" s="383"/>
      <c r="FJ133" s="383"/>
      <c r="FK133" s="383"/>
      <c r="FL133" s="383"/>
      <c r="FM133" s="383"/>
      <c r="FN133" s="383"/>
      <c r="FO133" s="383"/>
      <c r="FP133" s="383"/>
      <c r="FQ133" s="383"/>
      <c r="FR133" s="383"/>
      <c r="FS133" s="383"/>
      <c r="FT133" s="383"/>
      <c r="FU133" s="383"/>
      <c r="FV133" s="383"/>
      <c r="FW133" s="383"/>
      <c r="FX133" s="383"/>
      <c r="FY133" s="383"/>
      <c r="FZ133" s="383"/>
      <c r="GA133" s="383"/>
      <c r="GB133" s="383"/>
      <c r="GC133" s="383"/>
      <c r="GD133" s="383"/>
      <c r="GE133" s="383"/>
      <c r="GF133" s="383"/>
      <c r="GG133" s="383"/>
      <c r="GH133" s="383"/>
      <c r="GI133" s="383"/>
      <c r="GJ133" s="383"/>
      <c r="GK133" s="383"/>
      <c r="GL133" s="383"/>
      <c r="GM133" s="383"/>
      <c r="GN133" s="383"/>
      <c r="GO133" s="383"/>
      <c r="GP133" s="383"/>
      <c r="GQ133" s="383"/>
      <c r="GR133" s="383"/>
      <c r="GS133" s="383"/>
      <c r="GT133" s="383"/>
      <c r="GU133" s="383"/>
      <c r="GV133" s="383"/>
      <c r="GW133" s="383"/>
      <c r="GX133" s="383"/>
    </row>
    <row r="134" spans="1:206" s="360" customFormat="1" x14ac:dyDescent="0.25">
      <c r="A134" s="354"/>
      <c r="B134" s="506">
        <v>124</v>
      </c>
      <c r="C134" s="55"/>
      <c r="D134" s="55"/>
      <c r="E134" s="507" t="str">
        <f t="shared" si="11"/>
        <v/>
      </c>
      <c r="F134" s="508" t="str">
        <f t="shared" si="17"/>
        <v/>
      </c>
      <c r="H134" s="502"/>
      <c r="I134" s="502"/>
      <c r="J134" s="372"/>
      <c r="K134" s="372"/>
      <c r="L134" s="354"/>
      <c r="M134" s="354"/>
      <c r="N134" s="354"/>
      <c r="O134" s="354"/>
      <c r="P134" s="372"/>
      <c r="Q134" s="490"/>
      <c r="R134" s="490"/>
      <c r="S134" s="490"/>
      <c r="T134" s="490"/>
      <c r="U134" s="490"/>
      <c r="V134" s="372"/>
      <c r="W134" s="372"/>
      <c r="X134" s="372"/>
      <c r="Y134" s="372"/>
      <c r="Z134" s="372"/>
      <c r="AA134" s="1"/>
      <c r="AB134" s="1"/>
      <c r="AC134" s="1"/>
      <c r="AD134" s="491"/>
      <c r="AE134" s="491"/>
      <c r="AF134" s="491"/>
      <c r="AG134" s="491"/>
      <c r="AH134" s="491"/>
      <c r="AI134" s="491"/>
      <c r="AJ134" s="491"/>
      <c r="AK134" s="504"/>
      <c r="AL134" s="504"/>
      <c r="AM134" s="526" t="str">
        <f t="shared" si="21"/>
        <v/>
      </c>
      <c r="AN134" s="504"/>
      <c r="AO134" s="504"/>
      <c r="AP134" s="504"/>
      <c r="AQ134" s="360">
        <v>124</v>
      </c>
      <c r="AR134" s="505" t="str">
        <f t="shared" si="18"/>
        <v/>
      </c>
      <c r="AS134" s="505" t="str">
        <f t="shared" si="19"/>
        <v/>
      </c>
      <c r="AX134" s="497"/>
      <c r="AZ134" s="360">
        <v>124</v>
      </c>
      <c r="BA134" s="360" t="str">
        <f t="shared" si="12"/>
        <v/>
      </c>
      <c r="BB134" s="360" t="str">
        <f t="shared" si="13"/>
        <v/>
      </c>
      <c r="BC134" s="360" t="str">
        <f t="shared" si="14"/>
        <v/>
      </c>
      <c r="BD134" s="360" t="str">
        <f t="shared" si="15"/>
        <v/>
      </c>
      <c r="BE134" s="360" t="str">
        <f t="shared" si="16"/>
        <v/>
      </c>
      <c r="BH134" s="360" t="str">
        <f t="shared" si="20"/>
        <v/>
      </c>
      <c r="CM134" s="475"/>
      <c r="CN134" s="475"/>
      <c r="CO134" s="475"/>
      <c r="CP134" s="475"/>
      <c r="CQ134" s="475"/>
      <c r="CR134" s="475"/>
      <c r="CS134" s="475"/>
      <c r="CT134" s="475"/>
      <c r="CU134" s="475"/>
      <c r="CV134" s="475"/>
      <c r="CW134" s="475"/>
      <c r="CX134" s="475"/>
      <c r="CY134" s="475"/>
      <c r="CZ134" s="383"/>
      <c r="DA134" s="383"/>
      <c r="DB134" s="383"/>
      <c r="DC134" s="383"/>
      <c r="DD134" s="383"/>
      <c r="DE134" s="383"/>
      <c r="DF134" s="383"/>
      <c r="DG134" s="383"/>
      <c r="DH134" s="383"/>
      <c r="DI134" s="383"/>
      <c r="DJ134" s="383"/>
      <c r="DK134" s="383"/>
      <c r="DL134" s="383"/>
      <c r="DM134" s="383"/>
      <c r="DN134" s="383"/>
      <c r="DO134" s="383"/>
      <c r="DP134" s="383"/>
      <c r="DQ134" s="383"/>
      <c r="DR134" s="383"/>
      <c r="DS134" s="383"/>
      <c r="DT134" s="383"/>
      <c r="DU134" s="383"/>
      <c r="DV134" s="383"/>
      <c r="DW134" s="383"/>
      <c r="DX134" s="383"/>
      <c r="DY134" s="383"/>
      <c r="DZ134" s="383"/>
      <c r="EA134" s="383"/>
      <c r="EB134" s="383"/>
      <c r="EC134" s="383"/>
      <c r="ED134" s="383"/>
      <c r="EE134" s="383"/>
      <c r="EF134" s="383"/>
      <c r="EG134" s="383"/>
      <c r="EH134" s="383"/>
      <c r="EI134" s="383"/>
      <c r="EJ134" s="383"/>
      <c r="EK134" s="383"/>
      <c r="EL134" s="383"/>
      <c r="EM134" s="383"/>
      <c r="EN134" s="383"/>
      <c r="EO134" s="383"/>
      <c r="EP134" s="383"/>
      <c r="EQ134" s="383"/>
      <c r="ER134" s="383"/>
      <c r="ES134" s="383"/>
      <c r="ET134" s="383"/>
      <c r="EU134" s="383"/>
      <c r="EV134" s="383"/>
      <c r="EW134" s="383"/>
      <c r="EX134" s="383"/>
      <c r="EY134" s="383"/>
      <c r="EZ134" s="383"/>
      <c r="FA134" s="383"/>
      <c r="FB134" s="383"/>
      <c r="FC134" s="383"/>
      <c r="FD134" s="383"/>
      <c r="FE134" s="383"/>
      <c r="FF134" s="383"/>
      <c r="FG134" s="383"/>
      <c r="FH134" s="383"/>
      <c r="FI134" s="383"/>
      <c r="FJ134" s="383"/>
      <c r="FK134" s="383"/>
      <c r="FL134" s="383"/>
      <c r="FM134" s="383"/>
      <c r="FN134" s="383"/>
      <c r="FO134" s="383"/>
      <c r="FP134" s="383"/>
      <c r="FQ134" s="383"/>
      <c r="FR134" s="383"/>
      <c r="FS134" s="383"/>
      <c r="FT134" s="383"/>
      <c r="FU134" s="383"/>
      <c r="FV134" s="383"/>
      <c r="FW134" s="383"/>
      <c r="FX134" s="383"/>
      <c r="FY134" s="383"/>
      <c r="FZ134" s="383"/>
      <c r="GA134" s="383"/>
      <c r="GB134" s="383"/>
      <c r="GC134" s="383"/>
      <c r="GD134" s="383"/>
      <c r="GE134" s="383"/>
      <c r="GF134" s="383"/>
      <c r="GG134" s="383"/>
      <c r="GH134" s="383"/>
      <c r="GI134" s="383"/>
      <c r="GJ134" s="383"/>
      <c r="GK134" s="383"/>
      <c r="GL134" s="383"/>
      <c r="GM134" s="383"/>
      <c r="GN134" s="383"/>
      <c r="GO134" s="383"/>
      <c r="GP134" s="383"/>
      <c r="GQ134" s="383"/>
      <c r="GR134" s="383"/>
      <c r="GS134" s="383"/>
      <c r="GT134" s="383"/>
      <c r="GU134" s="383"/>
      <c r="GV134" s="383"/>
      <c r="GW134" s="383"/>
      <c r="GX134" s="383"/>
    </row>
    <row r="135" spans="1:206" s="360" customFormat="1" x14ac:dyDescent="0.25">
      <c r="A135" s="354"/>
      <c r="B135" s="506">
        <v>125</v>
      </c>
      <c r="C135" s="55"/>
      <c r="D135" s="55"/>
      <c r="E135" s="507" t="str">
        <f t="shared" si="11"/>
        <v/>
      </c>
      <c r="F135" s="508" t="str">
        <f t="shared" si="17"/>
        <v/>
      </c>
      <c r="H135" s="502"/>
      <c r="I135" s="502"/>
      <c r="J135" s="372"/>
      <c r="K135" s="372"/>
      <c r="L135" s="354"/>
      <c r="M135" s="354"/>
      <c r="N135" s="354"/>
      <c r="O135" s="354"/>
      <c r="P135" s="372"/>
      <c r="Q135" s="490"/>
      <c r="R135" s="490"/>
      <c r="S135" s="490"/>
      <c r="T135" s="490"/>
      <c r="U135" s="490"/>
      <c r="V135" s="372"/>
      <c r="W135" s="372"/>
      <c r="X135" s="372"/>
      <c r="Y135" s="372"/>
      <c r="Z135" s="372"/>
      <c r="AA135" s="1"/>
      <c r="AB135" s="1"/>
      <c r="AC135" s="1"/>
      <c r="AD135" s="491"/>
      <c r="AE135" s="491"/>
      <c r="AF135" s="491"/>
      <c r="AG135" s="491"/>
      <c r="AH135" s="491"/>
      <c r="AI135" s="491"/>
      <c r="AJ135" s="491"/>
      <c r="AK135" s="504"/>
      <c r="AL135" s="504"/>
      <c r="AM135" s="526" t="str">
        <f t="shared" si="21"/>
        <v/>
      </c>
      <c r="AN135" s="504"/>
      <c r="AO135" s="504"/>
      <c r="AP135" s="504"/>
      <c r="AQ135" s="360">
        <v>125</v>
      </c>
      <c r="AR135" s="505" t="str">
        <f t="shared" si="18"/>
        <v/>
      </c>
      <c r="AS135" s="505" t="str">
        <f t="shared" si="19"/>
        <v/>
      </c>
      <c r="AX135" s="497"/>
      <c r="AZ135" s="360">
        <v>125</v>
      </c>
      <c r="BA135" s="360" t="str">
        <f t="shared" si="12"/>
        <v/>
      </c>
      <c r="BB135" s="360" t="str">
        <f t="shared" si="13"/>
        <v/>
      </c>
      <c r="BC135" s="360" t="str">
        <f t="shared" si="14"/>
        <v/>
      </c>
      <c r="BD135" s="360" t="str">
        <f t="shared" si="15"/>
        <v/>
      </c>
      <c r="BE135" s="360" t="str">
        <f t="shared" si="16"/>
        <v/>
      </c>
      <c r="BH135" s="360" t="str">
        <f t="shared" si="20"/>
        <v/>
      </c>
      <c r="CM135" s="475"/>
      <c r="CN135" s="475"/>
      <c r="CO135" s="475"/>
      <c r="CP135" s="475"/>
      <c r="CQ135" s="475"/>
      <c r="CR135" s="475"/>
      <c r="CS135" s="475"/>
      <c r="CT135" s="475"/>
      <c r="CU135" s="475"/>
      <c r="CV135" s="475"/>
      <c r="CW135" s="475"/>
      <c r="CX135" s="475"/>
      <c r="CY135" s="475"/>
      <c r="CZ135" s="383"/>
      <c r="DA135" s="383"/>
      <c r="DB135" s="383"/>
      <c r="DC135" s="383"/>
      <c r="DD135" s="383"/>
      <c r="DE135" s="383"/>
      <c r="DF135" s="383"/>
      <c r="DG135" s="383"/>
      <c r="DH135" s="383"/>
      <c r="DI135" s="383"/>
      <c r="DJ135" s="383"/>
      <c r="DK135" s="383"/>
      <c r="DL135" s="383"/>
      <c r="DM135" s="383"/>
      <c r="DN135" s="383"/>
      <c r="DO135" s="383"/>
      <c r="DP135" s="383"/>
      <c r="DQ135" s="383"/>
      <c r="DR135" s="383"/>
      <c r="DS135" s="383"/>
      <c r="DT135" s="383"/>
      <c r="DU135" s="383"/>
      <c r="DV135" s="383"/>
      <c r="DW135" s="383"/>
      <c r="DX135" s="383"/>
      <c r="DY135" s="383"/>
      <c r="DZ135" s="383"/>
      <c r="EA135" s="383"/>
      <c r="EB135" s="383"/>
      <c r="EC135" s="383"/>
      <c r="ED135" s="383"/>
      <c r="EE135" s="383"/>
      <c r="EF135" s="383"/>
      <c r="EG135" s="383"/>
      <c r="EH135" s="383"/>
      <c r="EI135" s="383"/>
      <c r="EJ135" s="383"/>
      <c r="EK135" s="383"/>
      <c r="EL135" s="383"/>
      <c r="EM135" s="383"/>
      <c r="EN135" s="383"/>
      <c r="EO135" s="383"/>
      <c r="EP135" s="383"/>
      <c r="EQ135" s="383"/>
      <c r="ER135" s="383"/>
      <c r="ES135" s="383"/>
      <c r="ET135" s="383"/>
      <c r="EU135" s="383"/>
      <c r="EV135" s="383"/>
      <c r="EW135" s="383"/>
      <c r="EX135" s="383"/>
      <c r="EY135" s="383"/>
      <c r="EZ135" s="383"/>
      <c r="FA135" s="383"/>
      <c r="FB135" s="383"/>
      <c r="FC135" s="383"/>
      <c r="FD135" s="383"/>
      <c r="FE135" s="383"/>
      <c r="FF135" s="383"/>
      <c r="FG135" s="383"/>
      <c r="FH135" s="383"/>
      <c r="FI135" s="383"/>
      <c r="FJ135" s="383"/>
      <c r="FK135" s="383"/>
      <c r="FL135" s="383"/>
      <c r="FM135" s="383"/>
      <c r="FN135" s="383"/>
      <c r="FO135" s="383"/>
      <c r="FP135" s="383"/>
      <c r="FQ135" s="383"/>
      <c r="FR135" s="383"/>
      <c r="FS135" s="383"/>
      <c r="FT135" s="383"/>
      <c r="FU135" s="383"/>
      <c r="FV135" s="383"/>
      <c r="FW135" s="383"/>
      <c r="FX135" s="383"/>
      <c r="FY135" s="383"/>
      <c r="FZ135" s="383"/>
      <c r="GA135" s="383"/>
      <c r="GB135" s="383"/>
      <c r="GC135" s="383"/>
      <c r="GD135" s="383"/>
      <c r="GE135" s="383"/>
      <c r="GF135" s="383"/>
      <c r="GG135" s="383"/>
      <c r="GH135" s="383"/>
      <c r="GI135" s="383"/>
      <c r="GJ135" s="383"/>
      <c r="GK135" s="383"/>
      <c r="GL135" s="383"/>
      <c r="GM135" s="383"/>
      <c r="GN135" s="383"/>
      <c r="GO135" s="383"/>
      <c r="GP135" s="383"/>
      <c r="GQ135" s="383"/>
      <c r="GR135" s="383"/>
      <c r="GS135" s="383"/>
      <c r="GT135" s="383"/>
      <c r="GU135" s="383"/>
      <c r="GV135" s="383"/>
      <c r="GW135" s="383"/>
      <c r="GX135" s="383"/>
    </row>
    <row r="136" spans="1:206" s="360" customFormat="1" x14ac:dyDescent="0.25">
      <c r="A136" s="354"/>
      <c r="B136" s="506">
        <v>126</v>
      </c>
      <c r="C136" s="55"/>
      <c r="D136" s="55"/>
      <c r="E136" s="507" t="str">
        <f t="shared" si="11"/>
        <v/>
      </c>
      <c r="F136" s="508" t="str">
        <f t="shared" si="17"/>
        <v/>
      </c>
      <c r="H136" s="502"/>
      <c r="I136" s="502"/>
      <c r="J136" s="1"/>
      <c r="K136" s="372"/>
      <c r="L136" s="354"/>
      <c r="M136" s="354"/>
      <c r="N136" s="354"/>
      <c r="O136" s="354"/>
      <c r="P136" s="372"/>
      <c r="Q136" s="490"/>
      <c r="R136" s="490"/>
      <c r="S136" s="490"/>
      <c r="T136" s="490"/>
      <c r="U136" s="490"/>
      <c r="V136" s="372"/>
      <c r="W136" s="372"/>
      <c r="X136" s="372"/>
      <c r="Y136" s="372"/>
      <c r="Z136" s="372"/>
      <c r="AA136" s="1"/>
      <c r="AB136" s="1"/>
      <c r="AC136" s="1"/>
      <c r="AD136" s="491"/>
      <c r="AE136" s="491"/>
      <c r="AF136" s="491"/>
      <c r="AG136" s="491"/>
      <c r="AH136" s="491"/>
      <c r="AI136" s="491"/>
      <c r="AJ136" s="491"/>
      <c r="AK136" s="504"/>
      <c r="AL136" s="504"/>
      <c r="AM136" s="526" t="str">
        <f t="shared" si="21"/>
        <v/>
      </c>
      <c r="AN136" s="504"/>
      <c r="AO136" s="504"/>
      <c r="AP136" s="504"/>
      <c r="AQ136" s="360">
        <v>126</v>
      </c>
      <c r="AR136" s="505" t="str">
        <f t="shared" si="18"/>
        <v/>
      </c>
      <c r="AS136" s="505" t="str">
        <f t="shared" si="19"/>
        <v/>
      </c>
      <c r="AX136" s="497"/>
      <c r="AZ136" s="360">
        <v>126</v>
      </c>
      <c r="BA136" s="360" t="str">
        <f t="shared" si="12"/>
        <v/>
      </c>
      <c r="BB136" s="360" t="str">
        <f t="shared" si="13"/>
        <v/>
      </c>
      <c r="BC136" s="360" t="str">
        <f t="shared" si="14"/>
        <v/>
      </c>
      <c r="BD136" s="360" t="str">
        <f t="shared" si="15"/>
        <v/>
      </c>
      <c r="BE136" s="360" t="str">
        <f t="shared" si="16"/>
        <v/>
      </c>
      <c r="BH136" s="360" t="str">
        <f t="shared" si="20"/>
        <v/>
      </c>
      <c r="CM136" s="475"/>
      <c r="CN136" s="475"/>
      <c r="CO136" s="475"/>
      <c r="CP136" s="475"/>
      <c r="CQ136" s="475"/>
      <c r="CR136" s="475"/>
      <c r="CS136" s="475"/>
      <c r="CT136" s="475"/>
      <c r="CU136" s="475"/>
      <c r="CV136" s="475"/>
      <c r="CW136" s="475"/>
      <c r="CX136" s="475"/>
      <c r="CY136" s="475"/>
      <c r="CZ136" s="383"/>
      <c r="DA136" s="383"/>
      <c r="DB136" s="383"/>
      <c r="DC136" s="383"/>
      <c r="DD136" s="383"/>
      <c r="DE136" s="383"/>
      <c r="DF136" s="383"/>
      <c r="DG136" s="383"/>
      <c r="DH136" s="383"/>
      <c r="DI136" s="383"/>
      <c r="DJ136" s="383"/>
      <c r="DK136" s="383"/>
      <c r="DL136" s="383"/>
      <c r="DM136" s="383"/>
      <c r="DN136" s="383"/>
      <c r="DO136" s="383"/>
      <c r="DP136" s="383"/>
      <c r="DQ136" s="383"/>
      <c r="DR136" s="383"/>
      <c r="DS136" s="383"/>
      <c r="DT136" s="383"/>
      <c r="DU136" s="383"/>
      <c r="DV136" s="383"/>
      <c r="DW136" s="383"/>
      <c r="DX136" s="383"/>
      <c r="DY136" s="383"/>
      <c r="DZ136" s="383"/>
      <c r="EA136" s="383"/>
      <c r="EB136" s="383"/>
      <c r="EC136" s="383"/>
      <c r="ED136" s="383"/>
      <c r="EE136" s="383"/>
      <c r="EF136" s="383"/>
      <c r="EG136" s="383"/>
      <c r="EH136" s="383"/>
      <c r="EI136" s="383"/>
      <c r="EJ136" s="383"/>
      <c r="EK136" s="383"/>
      <c r="EL136" s="383"/>
      <c r="EM136" s="383"/>
      <c r="EN136" s="383"/>
      <c r="EO136" s="383"/>
      <c r="EP136" s="383"/>
      <c r="EQ136" s="383"/>
      <c r="ER136" s="383"/>
      <c r="ES136" s="383"/>
      <c r="ET136" s="383"/>
      <c r="EU136" s="383"/>
      <c r="EV136" s="383"/>
      <c r="EW136" s="383"/>
      <c r="EX136" s="383"/>
      <c r="EY136" s="383"/>
      <c r="EZ136" s="383"/>
      <c r="FA136" s="383"/>
      <c r="FB136" s="383"/>
      <c r="FC136" s="383"/>
      <c r="FD136" s="383"/>
      <c r="FE136" s="383"/>
      <c r="FF136" s="383"/>
      <c r="FG136" s="383"/>
      <c r="FH136" s="383"/>
      <c r="FI136" s="383"/>
      <c r="FJ136" s="383"/>
      <c r="FK136" s="383"/>
      <c r="FL136" s="383"/>
      <c r="FM136" s="383"/>
      <c r="FN136" s="383"/>
      <c r="FO136" s="383"/>
      <c r="FP136" s="383"/>
      <c r="FQ136" s="383"/>
      <c r="FR136" s="383"/>
      <c r="FS136" s="383"/>
      <c r="FT136" s="383"/>
      <c r="FU136" s="383"/>
      <c r="FV136" s="383"/>
      <c r="FW136" s="383"/>
      <c r="FX136" s="383"/>
      <c r="FY136" s="383"/>
      <c r="FZ136" s="383"/>
      <c r="GA136" s="383"/>
      <c r="GB136" s="383"/>
      <c r="GC136" s="383"/>
      <c r="GD136" s="383"/>
      <c r="GE136" s="383"/>
      <c r="GF136" s="383"/>
      <c r="GG136" s="383"/>
      <c r="GH136" s="383"/>
      <c r="GI136" s="383"/>
      <c r="GJ136" s="383"/>
      <c r="GK136" s="383"/>
      <c r="GL136" s="383"/>
      <c r="GM136" s="383"/>
      <c r="GN136" s="383"/>
      <c r="GO136" s="383"/>
      <c r="GP136" s="383"/>
      <c r="GQ136" s="383"/>
      <c r="GR136" s="383"/>
      <c r="GS136" s="383"/>
      <c r="GT136" s="383"/>
      <c r="GU136" s="383"/>
      <c r="GV136" s="383"/>
      <c r="GW136" s="383"/>
      <c r="GX136" s="383"/>
    </row>
    <row r="137" spans="1:206" s="360" customFormat="1" x14ac:dyDescent="0.25">
      <c r="A137" s="354"/>
      <c r="B137" s="506">
        <v>127</v>
      </c>
      <c r="C137" s="55"/>
      <c r="D137" s="55"/>
      <c r="E137" s="507" t="str">
        <f t="shared" si="11"/>
        <v/>
      </c>
      <c r="F137" s="508" t="str">
        <f t="shared" si="17"/>
        <v/>
      </c>
      <c r="H137" s="502"/>
      <c r="I137" s="502"/>
      <c r="J137" s="1"/>
      <c r="K137" s="372"/>
      <c r="L137" s="354"/>
      <c r="M137" s="354"/>
      <c r="N137" s="354"/>
      <c r="O137" s="354"/>
      <c r="P137" s="372"/>
      <c r="Q137" s="490"/>
      <c r="R137" s="490"/>
      <c r="S137" s="490"/>
      <c r="T137" s="490"/>
      <c r="U137" s="490"/>
      <c r="V137" s="372"/>
      <c r="W137" s="372"/>
      <c r="X137" s="372"/>
      <c r="Y137" s="372"/>
      <c r="Z137" s="372"/>
      <c r="AA137" s="1"/>
      <c r="AB137" s="1"/>
      <c r="AC137" s="1"/>
      <c r="AD137" s="491"/>
      <c r="AE137" s="491"/>
      <c r="AF137" s="491"/>
      <c r="AG137" s="491"/>
      <c r="AH137" s="491"/>
      <c r="AI137" s="491"/>
      <c r="AJ137" s="491"/>
      <c r="AK137" s="504"/>
      <c r="AL137" s="504"/>
      <c r="AM137" s="526" t="str">
        <f t="shared" si="21"/>
        <v/>
      </c>
      <c r="AN137" s="504"/>
      <c r="AO137" s="504"/>
      <c r="AP137" s="504"/>
      <c r="AQ137" s="360">
        <v>127</v>
      </c>
      <c r="AR137" s="505" t="str">
        <f t="shared" si="18"/>
        <v/>
      </c>
      <c r="AS137" s="505" t="str">
        <f t="shared" si="19"/>
        <v/>
      </c>
      <c r="AX137" s="497"/>
      <c r="AZ137" s="360">
        <v>127</v>
      </c>
      <c r="BA137" s="360" t="str">
        <f t="shared" si="12"/>
        <v/>
      </c>
      <c r="BB137" s="360" t="str">
        <f t="shared" si="13"/>
        <v/>
      </c>
      <c r="BC137" s="360" t="str">
        <f t="shared" si="14"/>
        <v/>
      </c>
      <c r="BD137" s="360" t="str">
        <f t="shared" si="15"/>
        <v/>
      </c>
      <c r="BE137" s="360" t="str">
        <f t="shared" si="16"/>
        <v/>
      </c>
      <c r="BH137" s="360" t="str">
        <f t="shared" si="20"/>
        <v/>
      </c>
      <c r="CM137" s="475"/>
      <c r="CN137" s="475"/>
      <c r="CO137" s="475"/>
      <c r="CP137" s="475"/>
      <c r="CQ137" s="475"/>
      <c r="CR137" s="475"/>
      <c r="CS137" s="475"/>
      <c r="CT137" s="475"/>
      <c r="CU137" s="475"/>
      <c r="CV137" s="475"/>
      <c r="CW137" s="475"/>
      <c r="CX137" s="475"/>
      <c r="CY137" s="475"/>
      <c r="CZ137" s="383"/>
      <c r="DA137" s="383"/>
      <c r="DB137" s="383"/>
      <c r="DC137" s="383"/>
      <c r="DD137" s="383"/>
      <c r="DE137" s="383"/>
      <c r="DF137" s="383"/>
      <c r="DG137" s="383"/>
      <c r="DH137" s="383"/>
      <c r="DI137" s="383"/>
      <c r="DJ137" s="383"/>
      <c r="DK137" s="383"/>
      <c r="DL137" s="383"/>
      <c r="DM137" s="383"/>
      <c r="DN137" s="383"/>
      <c r="DO137" s="383"/>
      <c r="DP137" s="383"/>
      <c r="DQ137" s="383"/>
      <c r="DR137" s="383"/>
      <c r="DS137" s="383"/>
      <c r="DT137" s="383"/>
      <c r="DU137" s="383"/>
      <c r="DV137" s="383"/>
      <c r="DW137" s="383"/>
      <c r="DX137" s="383"/>
      <c r="DY137" s="383"/>
      <c r="DZ137" s="383"/>
      <c r="EA137" s="383"/>
      <c r="EB137" s="383"/>
      <c r="EC137" s="383"/>
      <c r="ED137" s="383"/>
      <c r="EE137" s="383"/>
      <c r="EF137" s="383"/>
      <c r="EG137" s="383"/>
      <c r="EH137" s="383"/>
      <c r="EI137" s="383"/>
      <c r="EJ137" s="383"/>
      <c r="EK137" s="383"/>
      <c r="EL137" s="383"/>
      <c r="EM137" s="383"/>
      <c r="EN137" s="383"/>
      <c r="EO137" s="383"/>
      <c r="EP137" s="383"/>
      <c r="EQ137" s="383"/>
      <c r="ER137" s="383"/>
      <c r="ES137" s="383"/>
      <c r="ET137" s="383"/>
      <c r="EU137" s="383"/>
      <c r="EV137" s="383"/>
      <c r="EW137" s="383"/>
      <c r="EX137" s="383"/>
      <c r="EY137" s="383"/>
      <c r="EZ137" s="383"/>
      <c r="FA137" s="383"/>
      <c r="FB137" s="383"/>
      <c r="FC137" s="383"/>
      <c r="FD137" s="383"/>
      <c r="FE137" s="383"/>
      <c r="FF137" s="383"/>
      <c r="FG137" s="383"/>
      <c r="FH137" s="383"/>
      <c r="FI137" s="383"/>
      <c r="FJ137" s="383"/>
      <c r="FK137" s="383"/>
      <c r="FL137" s="383"/>
      <c r="FM137" s="383"/>
      <c r="FN137" s="383"/>
      <c r="FO137" s="383"/>
      <c r="FP137" s="383"/>
      <c r="FQ137" s="383"/>
      <c r="FR137" s="383"/>
      <c r="FS137" s="383"/>
      <c r="FT137" s="383"/>
      <c r="FU137" s="383"/>
      <c r="FV137" s="383"/>
      <c r="FW137" s="383"/>
      <c r="FX137" s="383"/>
      <c r="FY137" s="383"/>
      <c r="FZ137" s="383"/>
      <c r="GA137" s="383"/>
      <c r="GB137" s="383"/>
      <c r="GC137" s="383"/>
      <c r="GD137" s="383"/>
      <c r="GE137" s="383"/>
      <c r="GF137" s="383"/>
      <c r="GG137" s="383"/>
      <c r="GH137" s="383"/>
      <c r="GI137" s="383"/>
      <c r="GJ137" s="383"/>
      <c r="GK137" s="383"/>
      <c r="GL137" s="383"/>
      <c r="GM137" s="383"/>
      <c r="GN137" s="383"/>
      <c r="GO137" s="383"/>
      <c r="GP137" s="383"/>
      <c r="GQ137" s="383"/>
      <c r="GR137" s="383"/>
      <c r="GS137" s="383"/>
      <c r="GT137" s="383"/>
      <c r="GU137" s="383"/>
      <c r="GV137" s="383"/>
      <c r="GW137" s="383"/>
      <c r="GX137" s="383"/>
    </row>
    <row r="138" spans="1:206" s="360" customFormat="1" x14ac:dyDescent="0.25">
      <c r="A138" s="354"/>
      <c r="B138" s="506">
        <v>128</v>
      </c>
      <c r="C138" s="55"/>
      <c r="D138" s="55"/>
      <c r="E138" s="507" t="str">
        <f t="shared" si="11"/>
        <v/>
      </c>
      <c r="F138" s="508" t="str">
        <f t="shared" si="17"/>
        <v/>
      </c>
      <c r="H138" s="502"/>
      <c r="I138" s="502"/>
      <c r="J138" s="1"/>
      <c r="K138" s="372"/>
      <c r="L138" s="354"/>
      <c r="M138" s="354"/>
      <c r="N138" s="354"/>
      <c r="O138" s="354"/>
      <c r="P138" s="372"/>
      <c r="Q138" s="490"/>
      <c r="R138" s="490"/>
      <c r="S138" s="490"/>
      <c r="T138" s="490"/>
      <c r="U138" s="490"/>
      <c r="V138" s="372"/>
      <c r="W138" s="372"/>
      <c r="X138" s="372"/>
      <c r="Y138" s="372"/>
      <c r="Z138" s="372"/>
      <c r="AA138" s="1"/>
      <c r="AB138" s="1"/>
      <c r="AC138" s="1"/>
      <c r="AD138" s="491"/>
      <c r="AE138" s="491"/>
      <c r="AF138" s="491"/>
      <c r="AG138" s="491"/>
      <c r="AH138" s="491"/>
      <c r="AI138" s="491"/>
      <c r="AJ138" s="491"/>
      <c r="AK138" s="504"/>
      <c r="AL138" s="504"/>
      <c r="AM138" s="526" t="str">
        <f t="shared" si="21"/>
        <v/>
      </c>
      <c r="AN138" s="504"/>
      <c r="AO138" s="504"/>
      <c r="AP138" s="504"/>
      <c r="AQ138" s="360">
        <v>128</v>
      </c>
      <c r="AR138" s="505" t="str">
        <f t="shared" si="18"/>
        <v/>
      </c>
      <c r="AS138" s="505" t="str">
        <f t="shared" si="19"/>
        <v/>
      </c>
      <c r="AX138" s="497"/>
      <c r="AZ138" s="360">
        <v>128</v>
      </c>
      <c r="BA138" s="360" t="str">
        <f t="shared" si="12"/>
        <v/>
      </c>
      <c r="BB138" s="360" t="str">
        <f t="shared" si="13"/>
        <v/>
      </c>
      <c r="BC138" s="360" t="str">
        <f t="shared" si="14"/>
        <v/>
      </c>
      <c r="BD138" s="360" t="str">
        <f t="shared" si="15"/>
        <v/>
      </c>
      <c r="BE138" s="360" t="str">
        <f t="shared" si="16"/>
        <v/>
      </c>
      <c r="BH138" s="360" t="str">
        <f t="shared" si="20"/>
        <v/>
      </c>
      <c r="CM138" s="475"/>
      <c r="CN138" s="475"/>
      <c r="CO138" s="475"/>
      <c r="CP138" s="475"/>
      <c r="CQ138" s="475"/>
      <c r="CR138" s="475"/>
      <c r="CS138" s="475"/>
      <c r="CT138" s="475"/>
      <c r="CU138" s="475"/>
      <c r="CV138" s="475"/>
      <c r="CW138" s="475"/>
      <c r="CX138" s="475"/>
      <c r="CY138" s="475"/>
      <c r="CZ138" s="383"/>
      <c r="DA138" s="383"/>
      <c r="DB138" s="383"/>
      <c r="DC138" s="383"/>
      <c r="DD138" s="383"/>
      <c r="DE138" s="383"/>
      <c r="DF138" s="383"/>
      <c r="DG138" s="383"/>
      <c r="DH138" s="383"/>
      <c r="DI138" s="383"/>
      <c r="DJ138" s="383"/>
      <c r="DK138" s="383"/>
      <c r="DL138" s="383"/>
      <c r="DM138" s="383"/>
      <c r="DN138" s="383"/>
      <c r="DO138" s="383"/>
      <c r="DP138" s="383"/>
      <c r="DQ138" s="383"/>
      <c r="DR138" s="383"/>
      <c r="DS138" s="383"/>
      <c r="DT138" s="383"/>
      <c r="DU138" s="383"/>
      <c r="DV138" s="383"/>
      <c r="DW138" s="383"/>
      <c r="DX138" s="383"/>
      <c r="DY138" s="383"/>
      <c r="DZ138" s="383"/>
      <c r="EA138" s="383"/>
      <c r="EB138" s="383"/>
      <c r="EC138" s="383"/>
      <c r="ED138" s="383"/>
      <c r="EE138" s="383"/>
      <c r="EF138" s="383"/>
      <c r="EG138" s="383"/>
      <c r="EH138" s="383"/>
      <c r="EI138" s="383"/>
      <c r="EJ138" s="383"/>
      <c r="EK138" s="383"/>
      <c r="EL138" s="383"/>
      <c r="EM138" s="383"/>
      <c r="EN138" s="383"/>
      <c r="EO138" s="383"/>
      <c r="EP138" s="383"/>
      <c r="EQ138" s="383"/>
      <c r="ER138" s="383"/>
      <c r="ES138" s="383"/>
      <c r="ET138" s="383"/>
      <c r="EU138" s="383"/>
      <c r="EV138" s="383"/>
      <c r="EW138" s="383"/>
      <c r="EX138" s="383"/>
      <c r="EY138" s="383"/>
      <c r="EZ138" s="383"/>
      <c r="FA138" s="383"/>
      <c r="FB138" s="383"/>
      <c r="FC138" s="383"/>
      <c r="FD138" s="383"/>
      <c r="FE138" s="383"/>
      <c r="FF138" s="383"/>
      <c r="FG138" s="383"/>
      <c r="FH138" s="383"/>
      <c r="FI138" s="383"/>
      <c r="FJ138" s="383"/>
      <c r="FK138" s="383"/>
      <c r="FL138" s="383"/>
      <c r="FM138" s="383"/>
      <c r="FN138" s="383"/>
      <c r="FO138" s="383"/>
      <c r="FP138" s="383"/>
      <c r="FQ138" s="383"/>
      <c r="FR138" s="383"/>
      <c r="FS138" s="383"/>
      <c r="FT138" s="383"/>
      <c r="FU138" s="383"/>
      <c r="FV138" s="383"/>
      <c r="FW138" s="383"/>
      <c r="FX138" s="383"/>
      <c r="FY138" s="383"/>
      <c r="FZ138" s="383"/>
      <c r="GA138" s="383"/>
      <c r="GB138" s="383"/>
      <c r="GC138" s="383"/>
      <c r="GD138" s="383"/>
      <c r="GE138" s="383"/>
      <c r="GF138" s="383"/>
      <c r="GG138" s="383"/>
      <c r="GH138" s="383"/>
      <c r="GI138" s="383"/>
      <c r="GJ138" s="383"/>
      <c r="GK138" s="383"/>
      <c r="GL138" s="383"/>
      <c r="GM138" s="383"/>
      <c r="GN138" s="383"/>
      <c r="GO138" s="383"/>
      <c r="GP138" s="383"/>
      <c r="GQ138" s="383"/>
      <c r="GR138" s="383"/>
      <c r="GS138" s="383"/>
      <c r="GT138" s="383"/>
      <c r="GU138" s="383"/>
      <c r="GV138" s="383"/>
      <c r="GW138" s="383"/>
      <c r="GX138" s="383"/>
    </row>
    <row r="139" spans="1:206" s="360" customFormat="1" x14ac:dyDescent="0.25">
      <c r="A139" s="354"/>
      <c r="B139" s="506">
        <v>129</v>
      </c>
      <c r="C139" s="55"/>
      <c r="D139" s="55"/>
      <c r="E139" s="507" t="str">
        <f t="shared" ref="E139:E202" si="22">IF(AR139="","",($DV$29+AR139*$DV$30))</f>
        <v/>
      </c>
      <c r="F139" s="508" t="str">
        <f t="shared" si="17"/>
        <v/>
      </c>
      <c r="H139" s="502"/>
      <c r="I139" s="502"/>
      <c r="J139" s="1"/>
      <c r="K139" s="372"/>
      <c r="L139" s="354"/>
      <c r="M139" s="354"/>
      <c r="N139" s="354"/>
      <c r="O139" s="354"/>
      <c r="P139" s="372"/>
      <c r="Q139" s="490"/>
      <c r="R139" s="490"/>
      <c r="S139" s="490"/>
      <c r="T139" s="490"/>
      <c r="U139" s="490"/>
      <c r="V139" s="372"/>
      <c r="W139" s="372"/>
      <c r="X139" s="372"/>
      <c r="Y139" s="372"/>
      <c r="Z139" s="372"/>
      <c r="AA139" s="1"/>
      <c r="AB139" s="1"/>
      <c r="AC139" s="1"/>
      <c r="AD139" s="491"/>
      <c r="AE139" s="491"/>
      <c r="AF139" s="491"/>
      <c r="AG139" s="491"/>
      <c r="AH139" s="491"/>
      <c r="AI139" s="491"/>
      <c r="AJ139" s="491"/>
      <c r="AK139" s="504"/>
      <c r="AL139" s="504"/>
      <c r="AM139" s="526" t="str">
        <f t="shared" si="21"/>
        <v/>
      </c>
      <c r="AN139" s="504"/>
      <c r="AO139" s="504"/>
      <c r="AP139" s="504"/>
      <c r="AQ139" s="360">
        <v>129</v>
      </c>
      <c r="AR139" s="505" t="str">
        <f t="shared" si="18"/>
        <v/>
      </c>
      <c r="AS139" s="505" t="str">
        <f t="shared" si="19"/>
        <v/>
      </c>
      <c r="AX139" s="497"/>
      <c r="AZ139" s="360">
        <v>129</v>
      </c>
      <c r="BA139" s="360" t="str">
        <f t="shared" ref="BA139:BA202" si="23">IF(BH139=1,F139,"")</f>
        <v/>
      </c>
      <c r="BB139" s="360" t="str">
        <f t="shared" ref="BB139:BB202" si="24">IF(BH139=2,F139,"")</f>
        <v/>
      </c>
      <c r="BC139" s="360" t="str">
        <f t="shared" ref="BC139:BC202" si="25">IF(BH139=3,F139,"")</f>
        <v/>
      </c>
      <c r="BD139" s="360" t="str">
        <f t="shared" ref="BD139:BD202" si="26">IF(BH139=4,F139,"")</f>
        <v/>
      </c>
      <c r="BE139" s="360" t="str">
        <f t="shared" ref="BE139:BE202" si="27">IF(BH139=5,F139,"")</f>
        <v/>
      </c>
      <c r="BH139" s="360" t="str">
        <f t="shared" si="20"/>
        <v/>
      </c>
      <c r="CM139" s="475"/>
      <c r="CN139" s="475"/>
      <c r="CO139" s="475"/>
      <c r="CP139" s="475"/>
      <c r="CQ139" s="475"/>
      <c r="CR139" s="475"/>
      <c r="CS139" s="475"/>
      <c r="CT139" s="475"/>
      <c r="CU139" s="475"/>
      <c r="CV139" s="475"/>
      <c r="CW139" s="475"/>
      <c r="CX139" s="475"/>
      <c r="CY139" s="475"/>
      <c r="CZ139" s="383"/>
      <c r="DA139" s="383"/>
      <c r="DB139" s="383"/>
      <c r="DC139" s="383"/>
      <c r="DD139" s="383"/>
      <c r="DE139" s="383"/>
      <c r="DF139" s="383"/>
      <c r="DG139" s="383"/>
      <c r="DH139" s="383"/>
      <c r="DI139" s="383"/>
      <c r="DJ139" s="383"/>
      <c r="DK139" s="383"/>
      <c r="DL139" s="383"/>
      <c r="DM139" s="383"/>
      <c r="DN139" s="383"/>
      <c r="DO139" s="383"/>
      <c r="DP139" s="383"/>
      <c r="DQ139" s="383"/>
      <c r="DR139" s="383"/>
      <c r="DS139" s="383"/>
      <c r="DT139" s="383"/>
      <c r="DU139" s="383"/>
      <c r="DV139" s="383"/>
      <c r="DW139" s="383"/>
      <c r="DX139" s="383"/>
      <c r="DY139" s="383"/>
      <c r="DZ139" s="383"/>
      <c r="EA139" s="383"/>
      <c r="EB139" s="383"/>
      <c r="EC139" s="383"/>
      <c r="ED139" s="383"/>
      <c r="EE139" s="383"/>
      <c r="EF139" s="383"/>
      <c r="EG139" s="383"/>
      <c r="EH139" s="383"/>
      <c r="EI139" s="383"/>
      <c r="EJ139" s="383"/>
      <c r="EK139" s="383"/>
      <c r="EL139" s="383"/>
      <c r="EM139" s="383"/>
      <c r="EN139" s="383"/>
      <c r="EO139" s="383"/>
      <c r="EP139" s="383"/>
      <c r="EQ139" s="383"/>
      <c r="ER139" s="383"/>
      <c r="ES139" s="383"/>
      <c r="ET139" s="383"/>
      <c r="EU139" s="383"/>
      <c r="EV139" s="383"/>
      <c r="EW139" s="383"/>
      <c r="EX139" s="383"/>
      <c r="EY139" s="383"/>
      <c r="EZ139" s="383"/>
      <c r="FA139" s="383"/>
      <c r="FB139" s="383"/>
      <c r="FC139" s="383"/>
      <c r="FD139" s="383"/>
      <c r="FE139" s="383"/>
      <c r="FF139" s="383"/>
      <c r="FG139" s="383"/>
      <c r="FH139" s="383"/>
      <c r="FI139" s="383"/>
      <c r="FJ139" s="383"/>
      <c r="FK139" s="383"/>
      <c r="FL139" s="383"/>
      <c r="FM139" s="383"/>
      <c r="FN139" s="383"/>
      <c r="FO139" s="383"/>
      <c r="FP139" s="383"/>
      <c r="FQ139" s="383"/>
      <c r="FR139" s="383"/>
      <c r="FS139" s="383"/>
      <c r="FT139" s="383"/>
      <c r="FU139" s="383"/>
      <c r="FV139" s="383"/>
      <c r="FW139" s="383"/>
      <c r="FX139" s="383"/>
      <c r="FY139" s="383"/>
      <c r="FZ139" s="383"/>
      <c r="GA139" s="383"/>
      <c r="GB139" s="383"/>
      <c r="GC139" s="383"/>
      <c r="GD139" s="383"/>
      <c r="GE139" s="383"/>
      <c r="GF139" s="383"/>
      <c r="GG139" s="383"/>
      <c r="GH139" s="383"/>
      <c r="GI139" s="383"/>
      <c r="GJ139" s="383"/>
      <c r="GK139" s="383"/>
      <c r="GL139" s="383"/>
      <c r="GM139" s="383"/>
      <c r="GN139" s="383"/>
      <c r="GO139" s="383"/>
      <c r="GP139" s="383"/>
      <c r="GQ139" s="383"/>
      <c r="GR139" s="383"/>
      <c r="GS139" s="383"/>
      <c r="GT139" s="383"/>
      <c r="GU139" s="383"/>
      <c r="GV139" s="383"/>
      <c r="GW139" s="383"/>
      <c r="GX139" s="383"/>
    </row>
    <row r="140" spans="1:206" s="360" customFormat="1" x14ac:dyDescent="0.25">
      <c r="A140" s="354"/>
      <c r="B140" s="506">
        <v>130</v>
      </c>
      <c r="C140" s="55"/>
      <c r="D140" s="55"/>
      <c r="E140" s="507" t="str">
        <f t="shared" si="22"/>
        <v/>
      </c>
      <c r="F140" s="508" t="str">
        <f t="shared" ref="F140:F203" si="28">IF(AR140="","",AS140-E140)</f>
        <v/>
      </c>
      <c r="H140" s="502"/>
      <c r="I140" s="502"/>
      <c r="J140" s="1"/>
      <c r="K140" s="372"/>
      <c r="L140" s="354"/>
      <c r="M140" s="354"/>
      <c r="N140" s="354"/>
      <c r="O140" s="354"/>
      <c r="P140" s="372"/>
      <c r="Q140" s="490"/>
      <c r="R140" s="490"/>
      <c r="S140" s="490"/>
      <c r="T140" s="490"/>
      <c r="U140" s="490"/>
      <c r="V140" s="372"/>
      <c r="W140" s="372"/>
      <c r="X140" s="372"/>
      <c r="Y140" s="372"/>
      <c r="Z140" s="372"/>
      <c r="AA140" s="1"/>
      <c r="AB140" s="1"/>
      <c r="AC140" s="1"/>
      <c r="AD140" s="491"/>
      <c r="AE140" s="491"/>
      <c r="AF140" s="491"/>
      <c r="AG140" s="491"/>
      <c r="AH140" s="491"/>
      <c r="AI140" s="491"/>
      <c r="AJ140" s="491"/>
      <c r="AK140" s="504"/>
      <c r="AL140" s="504"/>
      <c r="AM140" s="526" t="str">
        <f t="shared" si="21"/>
        <v/>
      </c>
      <c r="AN140" s="504"/>
      <c r="AO140" s="504"/>
      <c r="AP140" s="504"/>
      <c r="AQ140" s="360">
        <v>130</v>
      </c>
      <c r="AR140" s="505" t="str">
        <f t="shared" ref="AR140:AR203" si="29">IF(AND(C140&lt;&gt;0,D140&lt;&gt;0),C140,"")</f>
        <v/>
      </c>
      <c r="AS140" s="505" t="str">
        <f t="shared" ref="AS140:AS203" si="30">IF(AND(C140&lt;&gt;0,D140&lt;&gt;0),D140,"")</f>
        <v/>
      </c>
      <c r="AX140" s="497"/>
      <c r="AZ140" s="360">
        <v>130</v>
      </c>
      <c r="BA140" s="360" t="str">
        <f t="shared" si="23"/>
        <v/>
      </c>
      <c r="BB140" s="360" t="str">
        <f t="shared" si="24"/>
        <v/>
      </c>
      <c r="BC140" s="360" t="str">
        <f t="shared" si="25"/>
        <v/>
      </c>
      <c r="BD140" s="360" t="str">
        <f t="shared" si="26"/>
        <v/>
      </c>
      <c r="BE140" s="360" t="str">
        <f t="shared" si="27"/>
        <v/>
      </c>
      <c r="BH140" s="360" t="str">
        <f t="shared" ref="BH140:BH203" si="31">IF(AND(C140&lt;=$BN$10,C140&gt;$BM$10),1,IF(AND(C140&gt;$BN$10,C140&lt;=$BN$11),2,IF(AND(C140&gt;$BN$11,C140&lt;=$BN$12),3,IF(AND(C140&gt;$BN$12,C140&lt;=$BN$13),4,IF(AND(C140&gt;$BN$13,C140&lt;=$BN$14),5,IF(AND(C140&gt;$BN$14,C140&lt;=$BN$15),6,""))))))</f>
        <v/>
      </c>
      <c r="CM140" s="475"/>
      <c r="CN140" s="475"/>
      <c r="CO140" s="475"/>
      <c r="CP140" s="475"/>
      <c r="CQ140" s="475"/>
      <c r="CR140" s="475"/>
      <c r="CS140" s="475"/>
      <c r="CT140" s="475"/>
      <c r="CU140" s="475"/>
      <c r="CV140" s="475"/>
      <c r="CW140" s="475"/>
      <c r="CX140" s="475"/>
      <c r="CY140" s="475"/>
      <c r="CZ140" s="383"/>
      <c r="DA140" s="383"/>
      <c r="DB140" s="383"/>
      <c r="DC140" s="383"/>
      <c r="DD140" s="383"/>
      <c r="DE140" s="383"/>
      <c r="DF140" s="383"/>
      <c r="DG140" s="383"/>
      <c r="DH140" s="383"/>
      <c r="DI140" s="383"/>
      <c r="DJ140" s="383"/>
      <c r="DK140" s="383"/>
      <c r="DL140" s="383"/>
      <c r="DM140" s="383"/>
      <c r="DN140" s="383"/>
      <c r="DO140" s="383"/>
      <c r="DP140" s="383"/>
      <c r="DQ140" s="383"/>
      <c r="DR140" s="383"/>
      <c r="DS140" s="383"/>
      <c r="DT140" s="383"/>
      <c r="DU140" s="383"/>
      <c r="DV140" s="383"/>
      <c r="DW140" s="383"/>
      <c r="DX140" s="383"/>
      <c r="DY140" s="383"/>
      <c r="DZ140" s="383"/>
      <c r="EA140" s="383"/>
      <c r="EB140" s="383"/>
      <c r="EC140" s="383"/>
      <c r="ED140" s="383"/>
      <c r="EE140" s="383"/>
      <c r="EF140" s="383"/>
      <c r="EG140" s="383"/>
      <c r="EH140" s="383"/>
      <c r="EI140" s="383"/>
      <c r="EJ140" s="383"/>
      <c r="EK140" s="383"/>
      <c r="EL140" s="383"/>
      <c r="EM140" s="383"/>
      <c r="EN140" s="383"/>
      <c r="EO140" s="383"/>
      <c r="EP140" s="383"/>
      <c r="EQ140" s="383"/>
      <c r="ER140" s="383"/>
      <c r="ES140" s="383"/>
      <c r="ET140" s="383"/>
      <c r="EU140" s="383"/>
      <c r="EV140" s="383"/>
      <c r="EW140" s="383"/>
      <c r="EX140" s="383"/>
      <c r="EY140" s="383"/>
      <c r="EZ140" s="383"/>
      <c r="FA140" s="383"/>
      <c r="FB140" s="383"/>
      <c r="FC140" s="383"/>
      <c r="FD140" s="383"/>
      <c r="FE140" s="383"/>
      <c r="FF140" s="383"/>
      <c r="FG140" s="383"/>
      <c r="FH140" s="383"/>
      <c r="FI140" s="383"/>
      <c r="FJ140" s="383"/>
      <c r="FK140" s="383"/>
      <c r="FL140" s="383"/>
      <c r="FM140" s="383"/>
      <c r="FN140" s="383"/>
      <c r="FO140" s="383"/>
      <c r="FP140" s="383"/>
      <c r="FQ140" s="383"/>
      <c r="FR140" s="383"/>
      <c r="FS140" s="383"/>
      <c r="FT140" s="383"/>
      <c r="FU140" s="383"/>
      <c r="FV140" s="383"/>
      <c r="FW140" s="383"/>
      <c r="FX140" s="383"/>
      <c r="FY140" s="383"/>
      <c r="FZ140" s="383"/>
      <c r="GA140" s="383"/>
      <c r="GB140" s="383"/>
      <c r="GC140" s="383"/>
      <c r="GD140" s="383"/>
      <c r="GE140" s="383"/>
      <c r="GF140" s="383"/>
      <c r="GG140" s="383"/>
      <c r="GH140" s="383"/>
      <c r="GI140" s="383"/>
      <c r="GJ140" s="383"/>
      <c r="GK140" s="383"/>
      <c r="GL140" s="383"/>
      <c r="GM140" s="383"/>
      <c r="GN140" s="383"/>
      <c r="GO140" s="383"/>
      <c r="GP140" s="383"/>
      <c r="GQ140" s="383"/>
      <c r="GR140" s="383"/>
      <c r="GS140" s="383"/>
      <c r="GT140" s="383"/>
      <c r="GU140" s="383"/>
      <c r="GV140" s="383"/>
      <c r="GW140" s="383"/>
      <c r="GX140" s="383"/>
    </row>
    <row r="141" spans="1:206" s="360" customFormat="1" x14ac:dyDescent="0.25">
      <c r="A141" s="354"/>
      <c r="B141" s="506">
        <v>131</v>
      </c>
      <c r="C141" s="55"/>
      <c r="D141" s="55"/>
      <c r="E141" s="507" t="str">
        <f t="shared" si="22"/>
        <v/>
      </c>
      <c r="F141" s="508" t="str">
        <f t="shared" si="28"/>
        <v/>
      </c>
      <c r="H141" s="502"/>
      <c r="I141" s="502"/>
      <c r="J141" s="1"/>
      <c r="K141" s="372"/>
      <c r="L141" s="354"/>
      <c r="M141" s="354"/>
      <c r="N141" s="354"/>
      <c r="O141" s="354"/>
      <c r="P141" s="372"/>
      <c r="Q141" s="490"/>
      <c r="R141" s="490"/>
      <c r="S141" s="490"/>
      <c r="T141" s="490"/>
      <c r="U141" s="490"/>
      <c r="V141" s="372"/>
      <c r="W141" s="372"/>
      <c r="X141" s="372"/>
      <c r="Y141" s="372"/>
      <c r="Z141" s="1"/>
      <c r="AA141" s="1"/>
      <c r="AB141" s="1"/>
      <c r="AC141" s="1"/>
      <c r="AD141" s="491"/>
      <c r="AE141" s="491"/>
      <c r="AF141" s="491"/>
      <c r="AG141" s="491"/>
      <c r="AH141" s="491"/>
      <c r="AI141" s="491"/>
      <c r="AJ141" s="491"/>
      <c r="AK141" s="504"/>
      <c r="AL141" s="504"/>
      <c r="AM141" s="526" t="str">
        <f t="shared" si="21"/>
        <v/>
      </c>
      <c r="AN141" s="504"/>
      <c r="AO141" s="504"/>
      <c r="AP141" s="504"/>
      <c r="AQ141" s="360">
        <v>131</v>
      </c>
      <c r="AR141" s="505" t="str">
        <f t="shared" si="29"/>
        <v/>
      </c>
      <c r="AS141" s="505" t="str">
        <f t="shared" si="30"/>
        <v/>
      </c>
      <c r="AX141" s="497"/>
      <c r="AZ141" s="360">
        <v>131</v>
      </c>
      <c r="BA141" s="360" t="str">
        <f t="shared" si="23"/>
        <v/>
      </c>
      <c r="BB141" s="360" t="str">
        <f t="shared" si="24"/>
        <v/>
      </c>
      <c r="BC141" s="360" t="str">
        <f t="shared" si="25"/>
        <v/>
      </c>
      <c r="BD141" s="360" t="str">
        <f t="shared" si="26"/>
        <v/>
      </c>
      <c r="BE141" s="360" t="str">
        <f t="shared" si="27"/>
        <v/>
      </c>
      <c r="BH141" s="360" t="str">
        <f t="shared" si="31"/>
        <v/>
      </c>
      <c r="CM141" s="475"/>
      <c r="CN141" s="475"/>
      <c r="CO141" s="475"/>
      <c r="CP141" s="475"/>
      <c r="CQ141" s="475"/>
      <c r="CR141" s="475"/>
      <c r="CS141" s="475"/>
      <c r="CT141" s="475"/>
      <c r="CU141" s="475"/>
      <c r="CV141" s="475"/>
      <c r="CW141" s="475"/>
      <c r="CX141" s="475"/>
      <c r="CY141" s="475"/>
      <c r="CZ141" s="383"/>
      <c r="DA141" s="383"/>
      <c r="DB141" s="383"/>
      <c r="DC141" s="383"/>
      <c r="DD141" s="383"/>
      <c r="DE141" s="383"/>
      <c r="DF141" s="383"/>
      <c r="DG141" s="383"/>
      <c r="DH141" s="383"/>
      <c r="DI141" s="383"/>
      <c r="DJ141" s="383"/>
      <c r="DK141" s="383"/>
      <c r="DL141" s="383"/>
      <c r="DM141" s="383"/>
      <c r="DN141" s="383"/>
      <c r="DO141" s="383"/>
      <c r="DP141" s="383"/>
      <c r="DQ141" s="383"/>
      <c r="DR141" s="383"/>
      <c r="DS141" s="383"/>
      <c r="DT141" s="383"/>
      <c r="DU141" s="383"/>
      <c r="DV141" s="383"/>
      <c r="DW141" s="383"/>
      <c r="DX141" s="383"/>
      <c r="DY141" s="383"/>
      <c r="DZ141" s="383"/>
      <c r="EA141" s="383"/>
      <c r="EB141" s="383"/>
      <c r="EC141" s="383"/>
      <c r="ED141" s="383"/>
      <c r="EE141" s="383"/>
      <c r="EF141" s="383"/>
      <c r="EG141" s="383"/>
      <c r="EH141" s="383"/>
      <c r="EI141" s="383"/>
      <c r="EJ141" s="383"/>
      <c r="EK141" s="383"/>
      <c r="EL141" s="383"/>
      <c r="EM141" s="383"/>
      <c r="EN141" s="383"/>
      <c r="EO141" s="383"/>
      <c r="EP141" s="383"/>
      <c r="EQ141" s="383"/>
      <c r="ER141" s="383"/>
      <c r="ES141" s="383"/>
      <c r="ET141" s="383"/>
      <c r="EU141" s="383"/>
      <c r="EV141" s="383"/>
      <c r="EW141" s="383"/>
      <c r="EX141" s="383"/>
      <c r="EY141" s="383"/>
      <c r="EZ141" s="383"/>
      <c r="FA141" s="383"/>
      <c r="FB141" s="383"/>
      <c r="FC141" s="383"/>
      <c r="FD141" s="383"/>
      <c r="FE141" s="383"/>
      <c r="FF141" s="383"/>
      <c r="FG141" s="383"/>
      <c r="FH141" s="383"/>
      <c r="FI141" s="383"/>
      <c r="FJ141" s="383"/>
      <c r="FK141" s="383"/>
      <c r="FL141" s="383"/>
      <c r="FM141" s="383"/>
      <c r="FN141" s="383"/>
      <c r="FO141" s="383"/>
      <c r="FP141" s="383"/>
      <c r="FQ141" s="383"/>
      <c r="FR141" s="383"/>
      <c r="FS141" s="383"/>
      <c r="FT141" s="383"/>
      <c r="FU141" s="383"/>
      <c r="FV141" s="383"/>
      <c r="FW141" s="383"/>
      <c r="FX141" s="383"/>
      <c r="FY141" s="383"/>
      <c r="FZ141" s="383"/>
      <c r="GA141" s="383"/>
      <c r="GB141" s="383"/>
      <c r="GC141" s="383"/>
      <c r="GD141" s="383"/>
      <c r="GE141" s="383"/>
      <c r="GF141" s="383"/>
      <c r="GG141" s="383"/>
      <c r="GH141" s="383"/>
      <c r="GI141" s="383"/>
      <c r="GJ141" s="383"/>
      <c r="GK141" s="383"/>
      <c r="GL141" s="383"/>
      <c r="GM141" s="383"/>
      <c r="GN141" s="383"/>
      <c r="GO141" s="383"/>
      <c r="GP141" s="383"/>
      <c r="GQ141" s="383"/>
      <c r="GR141" s="383"/>
      <c r="GS141" s="383"/>
      <c r="GT141" s="383"/>
      <c r="GU141" s="383"/>
      <c r="GV141" s="383"/>
      <c r="GW141" s="383"/>
      <c r="GX141" s="383"/>
    </row>
    <row r="142" spans="1:206" s="360" customFormat="1" x14ac:dyDescent="0.25">
      <c r="A142" s="354"/>
      <c r="B142" s="506">
        <v>132</v>
      </c>
      <c r="C142" s="55"/>
      <c r="D142" s="55"/>
      <c r="E142" s="507" t="str">
        <f t="shared" si="22"/>
        <v/>
      </c>
      <c r="F142" s="508" t="str">
        <f t="shared" si="28"/>
        <v/>
      </c>
      <c r="H142" s="502"/>
      <c r="I142" s="502"/>
      <c r="J142" s="1"/>
      <c r="K142" s="372"/>
      <c r="L142" s="354"/>
      <c r="M142" s="354"/>
      <c r="N142" s="354"/>
      <c r="O142" s="354"/>
      <c r="P142" s="372"/>
      <c r="Q142" s="490"/>
      <c r="R142" s="490"/>
      <c r="S142" s="490"/>
      <c r="T142" s="490"/>
      <c r="U142" s="490"/>
      <c r="V142" s="372"/>
      <c r="W142" s="372"/>
      <c r="X142" s="372"/>
      <c r="Y142" s="1"/>
      <c r="Z142" s="1"/>
      <c r="AA142" s="1"/>
      <c r="AB142" s="1"/>
      <c r="AC142" s="1"/>
      <c r="AD142" s="491"/>
      <c r="AE142" s="491"/>
      <c r="AF142" s="491"/>
      <c r="AG142" s="491"/>
      <c r="AH142" s="491"/>
      <c r="AI142" s="491"/>
      <c r="AJ142" s="491"/>
      <c r="AK142" s="504"/>
      <c r="AL142" s="504"/>
      <c r="AM142" s="526" t="str">
        <f t="shared" si="21"/>
        <v/>
      </c>
      <c r="AN142" s="504"/>
      <c r="AO142" s="504"/>
      <c r="AP142" s="504"/>
      <c r="AQ142" s="360">
        <v>132</v>
      </c>
      <c r="AR142" s="505" t="str">
        <f t="shared" si="29"/>
        <v/>
      </c>
      <c r="AS142" s="505" t="str">
        <f t="shared" si="30"/>
        <v/>
      </c>
      <c r="AX142" s="497"/>
      <c r="AZ142" s="360">
        <v>132</v>
      </c>
      <c r="BA142" s="360" t="str">
        <f t="shared" si="23"/>
        <v/>
      </c>
      <c r="BB142" s="360" t="str">
        <f t="shared" si="24"/>
        <v/>
      </c>
      <c r="BC142" s="360" t="str">
        <f t="shared" si="25"/>
        <v/>
      </c>
      <c r="BD142" s="360" t="str">
        <f t="shared" si="26"/>
        <v/>
      </c>
      <c r="BE142" s="360" t="str">
        <f t="shared" si="27"/>
        <v/>
      </c>
      <c r="BH142" s="360" t="str">
        <f t="shared" si="31"/>
        <v/>
      </c>
      <c r="CM142" s="475"/>
      <c r="CN142" s="475"/>
      <c r="CO142" s="475"/>
      <c r="CP142" s="475"/>
      <c r="CQ142" s="475"/>
      <c r="CR142" s="475"/>
      <c r="CS142" s="475"/>
      <c r="CT142" s="475"/>
      <c r="CU142" s="475"/>
      <c r="CV142" s="475"/>
      <c r="CW142" s="475"/>
      <c r="CX142" s="475"/>
      <c r="CY142" s="475"/>
      <c r="CZ142" s="383"/>
      <c r="DA142" s="383"/>
      <c r="DB142" s="383"/>
      <c r="DC142" s="383"/>
      <c r="DD142" s="383"/>
      <c r="DE142" s="383"/>
      <c r="DF142" s="383"/>
      <c r="DG142" s="383"/>
      <c r="DH142" s="383"/>
      <c r="DI142" s="383"/>
      <c r="DJ142" s="383"/>
      <c r="DK142" s="383"/>
      <c r="DL142" s="383"/>
      <c r="DM142" s="383"/>
      <c r="DN142" s="383"/>
      <c r="DO142" s="383"/>
      <c r="DP142" s="383"/>
      <c r="DQ142" s="383"/>
      <c r="DR142" s="383"/>
      <c r="DS142" s="383"/>
      <c r="DT142" s="383"/>
      <c r="DU142" s="383"/>
      <c r="DV142" s="383"/>
      <c r="DW142" s="383"/>
      <c r="DX142" s="383"/>
      <c r="DY142" s="383"/>
      <c r="DZ142" s="383"/>
      <c r="EA142" s="383"/>
      <c r="EB142" s="383"/>
      <c r="EC142" s="383"/>
      <c r="ED142" s="383"/>
      <c r="EE142" s="383"/>
      <c r="EF142" s="383"/>
      <c r="EG142" s="383"/>
      <c r="EH142" s="383"/>
      <c r="EI142" s="383"/>
      <c r="EJ142" s="383"/>
      <c r="EK142" s="383"/>
      <c r="EL142" s="383"/>
      <c r="EM142" s="383"/>
      <c r="EN142" s="383"/>
      <c r="EO142" s="383"/>
      <c r="EP142" s="383"/>
      <c r="EQ142" s="383"/>
      <c r="ER142" s="383"/>
      <c r="ES142" s="383"/>
      <c r="ET142" s="383"/>
      <c r="EU142" s="383"/>
      <c r="EV142" s="383"/>
      <c r="EW142" s="383"/>
      <c r="EX142" s="383"/>
      <c r="EY142" s="383"/>
      <c r="EZ142" s="383"/>
      <c r="FA142" s="383"/>
      <c r="FB142" s="383"/>
      <c r="FC142" s="383"/>
      <c r="FD142" s="383"/>
      <c r="FE142" s="383"/>
      <c r="FF142" s="383"/>
      <c r="FG142" s="383"/>
      <c r="FH142" s="383"/>
      <c r="FI142" s="383"/>
      <c r="FJ142" s="383"/>
      <c r="FK142" s="383"/>
      <c r="FL142" s="383"/>
      <c r="FM142" s="383"/>
      <c r="FN142" s="383"/>
      <c r="FO142" s="383"/>
      <c r="FP142" s="383"/>
      <c r="FQ142" s="383"/>
      <c r="FR142" s="383"/>
      <c r="FS142" s="383"/>
      <c r="FT142" s="383"/>
      <c r="FU142" s="383"/>
      <c r="FV142" s="383"/>
      <c r="FW142" s="383"/>
      <c r="FX142" s="383"/>
      <c r="FY142" s="383"/>
      <c r="FZ142" s="383"/>
      <c r="GA142" s="383"/>
      <c r="GB142" s="383"/>
      <c r="GC142" s="383"/>
      <c r="GD142" s="383"/>
      <c r="GE142" s="383"/>
      <c r="GF142" s="383"/>
      <c r="GG142" s="383"/>
      <c r="GH142" s="383"/>
      <c r="GI142" s="383"/>
      <c r="GJ142" s="383"/>
      <c r="GK142" s="383"/>
      <c r="GL142" s="383"/>
      <c r="GM142" s="383"/>
      <c r="GN142" s="383"/>
      <c r="GO142" s="383"/>
      <c r="GP142" s="383"/>
      <c r="GQ142" s="383"/>
      <c r="GR142" s="383"/>
      <c r="GS142" s="383"/>
      <c r="GT142" s="383"/>
      <c r="GU142" s="383"/>
      <c r="GV142" s="383"/>
      <c r="GW142" s="383"/>
      <c r="GX142" s="383"/>
    </row>
    <row r="143" spans="1:206" s="360" customFormat="1" x14ac:dyDescent="0.25">
      <c r="A143" s="354"/>
      <c r="B143" s="506">
        <v>133</v>
      </c>
      <c r="C143" s="55"/>
      <c r="D143" s="55"/>
      <c r="E143" s="507" t="str">
        <f t="shared" si="22"/>
        <v/>
      </c>
      <c r="F143" s="508" t="str">
        <f t="shared" si="28"/>
        <v/>
      </c>
      <c r="H143" s="502"/>
      <c r="I143" s="502"/>
      <c r="J143" s="1"/>
      <c r="K143" s="372"/>
      <c r="L143" s="354"/>
      <c r="M143" s="354"/>
      <c r="N143" s="354"/>
      <c r="O143" s="354"/>
      <c r="P143" s="372"/>
      <c r="Q143" s="490"/>
      <c r="R143" s="490"/>
      <c r="S143" s="490"/>
      <c r="T143" s="490"/>
      <c r="U143" s="490"/>
      <c r="V143" s="372"/>
      <c r="W143" s="372"/>
      <c r="X143" s="372"/>
      <c r="Y143" s="1"/>
      <c r="Z143" s="1"/>
      <c r="AA143" s="1"/>
      <c r="AB143" s="1"/>
      <c r="AC143" s="1"/>
      <c r="AD143" s="491"/>
      <c r="AE143" s="491"/>
      <c r="AF143" s="491"/>
      <c r="AG143" s="491"/>
      <c r="AH143" s="491"/>
      <c r="AI143" s="491"/>
      <c r="AJ143" s="491"/>
      <c r="AK143" s="504"/>
      <c r="AL143" s="504"/>
      <c r="AM143" s="526" t="str">
        <f t="shared" si="21"/>
        <v/>
      </c>
      <c r="AN143" s="504"/>
      <c r="AO143" s="504"/>
      <c r="AP143" s="504"/>
      <c r="AQ143" s="360">
        <v>133</v>
      </c>
      <c r="AR143" s="505" t="str">
        <f t="shared" si="29"/>
        <v/>
      </c>
      <c r="AS143" s="505" t="str">
        <f t="shared" si="30"/>
        <v/>
      </c>
      <c r="AX143" s="497"/>
      <c r="AZ143" s="360">
        <v>133</v>
      </c>
      <c r="BA143" s="360" t="str">
        <f t="shared" si="23"/>
        <v/>
      </c>
      <c r="BB143" s="360" t="str">
        <f t="shared" si="24"/>
        <v/>
      </c>
      <c r="BC143" s="360" t="str">
        <f t="shared" si="25"/>
        <v/>
      </c>
      <c r="BD143" s="360" t="str">
        <f t="shared" si="26"/>
        <v/>
      </c>
      <c r="BE143" s="360" t="str">
        <f t="shared" si="27"/>
        <v/>
      </c>
      <c r="BH143" s="360" t="str">
        <f t="shared" si="31"/>
        <v/>
      </c>
      <c r="CM143" s="475"/>
      <c r="CN143" s="475"/>
      <c r="CO143" s="475"/>
      <c r="CP143" s="475"/>
      <c r="CQ143" s="475"/>
      <c r="CR143" s="475"/>
      <c r="CS143" s="475"/>
      <c r="CT143" s="475"/>
      <c r="CU143" s="475"/>
      <c r="CV143" s="475"/>
      <c r="CW143" s="475"/>
      <c r="CX143" s="475"/>
      <c r="CY143" s="475"/>
      <c r="CZ143" s="383"/>
      <c r="DA143" s="383"/>
      <c r="DB143" s="383"/>
      <c r="DC143" s="383"/>
      <c r="DD143" s="383"/>
      <c r="DE143" s="383"/>
      <c r="DF143" s="383"/>
      <c r="DG143" s="383"/>
      <c r="DH143" s="383"/>
      <c r="DI143" s="383"/>
      <c r="DJ143" s="383"/>
      <c r="DK143" s="383"/>
      <c r="DL143" s="383"/>
      <c r="DM143" s="383"/>
      <c r="DN143" s="383"/>
      <c r="DO143" s="383"/>
      <c r="DP143" s="383"/>
      <c r="DQ143" s="383"/>
      <c r="DR143" s="383"/>
      <c r="DS143" s="383"/>
      <c r="DT143" s="383"/>
      <c r="DU143" s="383"/>
      <c r="DV143" s="383"/>
      <c r="DW143" s="383"/>
      <c r="DX143" s="383"/>
      <c r="DY143" s="383"/>
      <c r="DZ143" s="383"/>
      <c r="EA143" s="383"/>
      <c r="EB143" s="383"/>
      <c r="EC143" s="383"/>
      <c r="ED143" s="383"/>
      <c r="EE143" s="383"/>
      <c r="EF143" s="383"/>
      <c r="EG143" s="383"/>
      <c r="EH143" s="383"/>
      <c r="EI143" s="383"/>
      <c r="EJ143" s="383"/>
      <c r="EK143" s="383"/>
      <c r="EL143" s="383"/>
      <c r="EM143" s="383"/>
      <c r="EN143" s="383"/>
      <c r="EO143" s="383"/>
      <c r="EP143" s="383"/>
      <c r="EQ143" s="383"/>
      <c r="ER143" s="383"/>
      <c r="ES143" s="383"/>
      <c r="ET143" s="383"/>
      <c r="EU143" s="383"/>
      <c r="EV143" s="383"/>
      <c r="EW143" s="383"/>
      <c r="EX143" s="383"/>
      <c r="EY143" s="383"/>
      <c r="EZ143" s="383"/>
      <c r="FA143" s="383"/>
      <c r="FB143" s="383"/>
      <c r="FC143" s="383"/>
      <c r="FD143" s="383"/>
      <c r="FE143" s="383"/>
      <c r="FF143" s="383"/>
      <c r="FG143" s="383"/>
      <c r="FH143" s="383"/>
      <c r="FI143" s="383"/>
      <c r="FJ143" s="383"/>
      <c r="FK143" s="383"/>
      <c r="FL143" s="383"/>
      <c r="FM143" s="383"/>
      <c r="FN143" s="383"/>
      <c r="FO143" s="383"/>
      <c r="FP143" s="383"/>
      <c r="FQ143" s="383"/>
      <c r="FR143" s="383"/>
      <c r="FS143" s="383"/>
      <c r="FT143" s="383"/>
      <c r="FU143" s="383"/>
      <c r="FV143" s="383"/>
      <c r="FW143" s="383"/>
      <c r="FX143" s="383"/>
      <c r="FY143" s="383"/>
      <c r="FZ143" s="383"/>
      <c r="GA143" s="383"/>
      <c r="GB143" s="383"/>
      <c r="GC143" s="383"/>
      <c r="GD143" s="383"/>
      <c r="GE143" s="383"/>
      <c r="GF143" s="383"/>
      <c r="GG143" s="383"/>
      <c r="GH143" s="383"/>
      <c r="GI143" s="383"/>
      <c r="GJ143" s="383"/>
      <c r="GK143" s="383"/>
      <c r="GL143" s="383"/>
      <c r="GM143" s="383"/>
      <c r="GN143" s="383"/>
      <c r="GO143" s="383"/>
      <c r="GP143" s="383"/>
      <c r="GQ143" s="383"/>
      <c r="GR143" s="383"/>
      <c r="GS143" s="383"/>
      <c r="GT143" s="383"/>
      <c r="GU143" s="383"/>
      <c r="GV143" s="383"/>
      <c r="GW143" s="383"/>
      <c r="GX143" s="383"/>
    </row>
    <row r="144" spans="1:206" s="360" customFormat="1" x14ac:dyDescent="0.25">
      <c r="A144" s="354"/>
      <c r="B144" s="506">
        <v>134</v>
      </c>
      <c r="C144" s="55"/>
      <c r="D144" s="55"/>
      <c r="E144" s="507" t="str">
        <f t="shared" si="22"/>
        <v/>
      </c>
      <c r="F144" s="508" t="str">
        <f t="shared" si="28"/>
        <v/>
      </c>
      <c r="H144" s="502"/>
      <c r="I144" s="502"/>
      <c r="J144" s="1"/>
      <c r="K144" s="372"/>
      <c r="L144" s="354"/>
      <c r="M144" s="354"/>
      <c r="N144" s="354"/>
      <c r="O144" s="354"/>
      <c r="P144" s="372"/>
      <c r="Q144" s="490"/>
      <c r="R144" s="490"/>
      <c r="S144" s="490"/>
      <c r="T144" s="490"/>
      <c r="U144" s="490"/>
      <c r="V144" s="372"/>
      <c r="W144" s="372"/>
      <c r="X144" s="372"/>
      <c r="Y144" s="1"/>
      <c r="Z144" s="1"/>
      <c r="AA144" s="1"/>
      <c r="AB144" s="1"/>
      <c r="AC144" s="1"/>
      <c r="AD144" s="491"/>
      <c r="AE144" s="491"/>
      <c r="AF144" s="491"/>
      <c r="AG144" s="491"/>
      <c r="AH144" s="491"/>
      <c r="AI144" s="491"/>
      <c r="AJ144" s="491"/>
      <c r="AK144" s="504"/>
      <c r="AL144" s="504"/>
      <c r="AM144" s="526" t="str">
        <f t="shared" si="21"/>
        <v/>
      </c>
      <c r="AN144" s="504"/>
      <c r="AO144" s="504"/>
      <c r="AP144" s="504"/>
      <c r="AQ144" s="360">
        <v>134</v>
      </c>
      <c r="AR144" s="505" t="str">
        <f t="shared" si="29"/>
        <v/>
      </c>
      <c r="AS144" s="505" t="str">
        <f t="shared" si="30"/>
        <v/>
      </c>
      <c r="AX144" s="497"/>
      <c r="AZ144" s="360">
        <v>134</v>
      </c>
      <c r="BA144" s="360" t="str">
        <f t="shared" si="23"/>
        <v/>
      </c>
      <c r="BB144" s="360" t="str">
        <f t="shared" si="24"/>
        <v/>
      </c>
      <c r="BC144" s="360" t="str">
        <f t="shared" si="25"/>
        <v/>
      </c>
      <c r="BD144" s="360" t="str">
        <f t="shared" si="26"/>
        <v/>
      </c>
      <c r="BE144" s="360" t="str">
        <f t="shared" si="27"/>
        <v/>
      </c>
      <c r="BH144" s="360" t="str">
        <f t="shared" si="31"/>
        <v/>
      </c>
      <c r="CM144" s="475"/>
      <c r="CN144" s="475"/>
      <c r="CO144" s="475"/>
      <c r="CP144" s="475"/>
      <c r="CQ144" s="475"/>
      <c r="CR144" s="475"/>
      <c r="CS144" s="475"/>
      <c r="CT144" s="475"/>
      <c r="CU144" s="475"/>
      <c r="CV144" s="475"/>
      <c r="CW144" s="475"/>
      <c r="CX144" s="475"/>
      <c r="CY144" s="475"/>
      <c r="CZ144" s="383"/>
      <c r="DA144" s="383"/>
      <c r="DB144" s="383"/>
      <c r="DC144" s="383"/>
      <c r="DD144" s="383"/>
      <c r="DE144" s="383"/>
      <c r="DF144" s="383"/>
      <c r="DG144" s="383"/>
      <c r="DH144" s="383"/>
      <c r="DI144" s="383"/>
      <c r="DJ144" s="383"/>
      <c r="DK144" s="383"/>
      <c r="DL144" s="383"/>
      <c r="DM144" s="383"/>
      <c r="DN144" s="383"/>
      <c r="DO144" s="383"/>
      <c r="DP144" s="383"/>
      <c r="DQ144" s="383"/>
      <c r="DR144" s="383"/>
      <c r="DS144" s="383"/>
      <c r="DT144" s="383"/>
      <c r="DU144" s="383"/>
      <c r="DV144" s="383"/>
      <c r="DW144" s="383"/>
      <c r="DX144" s="383"/>
      <c r="DY144" s="383"/>
      <c r="DZ144" s="383"/>
      <c r="EA144" s="383"/>
      <c r="EB144" s="383"/>
      <c r="EC144" s="383"/>
      <c r="ED144" s="383"/>
      <c r="EE144" s="383"/>
      <c r="EF144" s="383"/>
      <c r="EG144" s="383"/>
      <c r="EH144" s="383"/>
      <c r="EI144" s="383"/>
      <c r="EJ144" s="383"/>
      <c r="EK144" s="383"/>
      <c r="EL144" s="383"/>
      <c r="EM144" s="383"/>
      <c r="EN144" s="383"/>
      <c r="EO144" s="383"/>
      <c r="EP144" s="383"/>
      <c r="EQ144" s="383"/>
      <c r="ER144" s="383"/>
      <c r="ES144" s="383"/>
      <c r="ET144" s="383"/>
      <c r="EU144" s="383"/>
      <c r="EV144" s="383"/>
      <c r="EW144" s="383"/>
      <c r="EX144" s="383"/>
      <c r="EY144" s="383"/>
      <c r="EZ144" s="383"/>
      <c r="FA144" s="383"/>
      <c r="FB144" s="383"/>
      <c r="FC144" s="383"/>
      <c r="FD144" s="383"/>
      <c r="FE144" s="383"/>
      <c r="FF144" s="383"/>
      <c r="FG144" s="383"/>
      <c r="FH144" s="383"/>
      <c r="FI144" s="383"/>
      <c r="FJ144" s="383"/>
      <c r="FK144" s="383"/>
      <c r="FL144" s="383"/>
      <c r="FM144" s="383"/>
      <c r="FN144" s="383"/>
      <c r="FO144" s="383"/>
      <c r="FP144" s="383"/>
      <c r="FQ144" s="383"/>
      <c r="FR144" s="383"/>
      <c r="FS144" s="383"/>
      <c r="FT144" s="383"/>
      <c r="FU144" s="383"/>
      <c r="FV144" s="383"/>
      <c r="FW144" s="383"/>
      <c r="FX144" s="383"/>
      <c r="FY144" s="383"/>
      <c r="FZ144" s="383"/>
      <c r="GA144" s="383"/>
      <c r="GB144" s="383"/>
      <c r="GC144" s="383"/>
      <c r="GD144" s="383"/>
      <c r="GE144" s="383"/>
      <c r="GF144" s="383"/>
      <c r="GG144" s="383"/>
      <c r="GH144" s="383"/>
      <c r="GI144" s="383"/>
      <c r="GJ144" s="383"/>
      <c r="GK144" s="383"/>
      <c r="GL144" s="383"/>
      <c r="GM144" s="383"/>
      <c r="GN144" s="383"/>
      <c r="GO144" s="383"/>
      <c r="GP144" s="383"/>
      <c r="GQ144" s="383"/>
      <c r="GR144" s="383"/>
      <c r="GS144" s="383"/>
      <c r="GT144" s="383"/>
      <c r="GU144" s="383"/>
      <c r="GV144" s="383"/>
      <c r="GW144" s="383"/>
      <c r="GX144" s="383"/>
    </row>
    <row r="145" spans="1:206" s="360" customFormat="1" x14ac:dyDescent="0.25">
      <c r="A145" s="354"/>
      <c r="B145" s="506">
        <v>135</v>
      </c>
      <c r="C145" s="55"/>
      <c r="D145" s="55"/>
      <c r="E145" s="507" t="str">
        <f t="shared" si="22"/>
        <v/>
      </c>
      <c r="F145" s="508" t="str">
        <f t="shared" si="28"/>
        <v/>
      </c>
      <c r="H145" s="502"/>
      <c r="I145" s="502"/>
      <c r="J145" s="1"/>
      <c r="K145" s="372"/>
      <c r="L145" s="354"/>
      <c r="M145" s="354"/>
      <c r="N145" s="354"/>
      <c r="O145" s="354"/>
      <c r="P145" s="372"/>
      <c r="Q145" s="490"/>
      <c r="R145" s="490"/>
      <c r="S145" s="490"/>
      <c r="T145" s="490"/>
      <c r="U145" s="490"/>
      <c r="V145" s="372"/>
      <c r="W145" s="372"/>
      <c r="X145" s="372"/>
      <c r="Y145" s="1"/>
      <c r="Z145" s="1"/>
      <c r="AA145" s="1"/>
      <c r="AB145" s="1"/>
      <c r="AC145" s="1"/>
      <c r="AD145" s="491"/>
      <c r="AE145" s="491"/>
      <c r="AF145" s="491"/>
      <c r="AG145" s="491"/>
      <c r="AH145" s="491"/>
      <c r="AI145" s="491"/>
      <c r="AJ145" s="491"/>
      <c r="AK145" s="504"/>
      <c r="AL145" s="504"/>
      <c r="AM145" s="526" t="str">
        <f t="shared" si="21"/>
        <v/>
      </c>
      <c r="AN145" s="504"/>
      <c r="AO145" s="504"/>
      <c r="AP145" s="504"/>
      <c r="AQ145" s="360">
        <v>135</v>
      </c>
      <c r="AR145" s="505" t="str">
        <f t="shared" si="29"/>
        <v/>
      </c>
      <c r="AS145" s="505" t="str">
        <f t="shared" si="30"/>
        <v/>
      </c>
      <c r="AX145" s="497"/>
      <c r="AZ145" s="360">
        <v>135</v>
      </c>
      <c r="BA145" s="360" t="str">
        <f t="shared" si="23"/>
        <v/>
      </c>
      <c r="BB145" s="360" t="str">
        <f t="shared" si="24"/>
        <v/>
      </c>
      <c r="BC145" s="360" t="str">
        <f t="shared" si="25"/>
        <v/>
      </c>
      <c r="BD145" s="360" t="str">
        <f t="shared" si="26"/>
        <v/>
      </c>
      <c r="BE145" s="360" t="str">
        <f t="shared" si="27"/>
        <v/>
      </c>
      <c r="BH145" s="360" t="str">
        <f t="shared" si="31"/>
        <v/>
      </c>
      <c r="CM145" s="475"/>
      <c r="CN145" s="475"/>
      <c r="CO145" s="475"/>
      <c r="CP145" s="475"/>
      <c r="CQ145" s="475"/>
      <c r="CR145" s="475"/>
      <c r="CS145" s="475"/>
      <c r="CT145" s="475"/>
      <c r="CU145" s="475"/>
      <c r="CV145" s="475"/>
      <c r="CW145" s="475"/>
      <c r="CX145" s="475"/>
      <c r="CY145" s="475"/>
      <c r="CZ145" s="383"/>
      <c r="DA145" s="383"/>
      <c r="DB145" s="383"/>
      <c r="DC145" s="383"/>
      <c r="DD145" s="383"/>
      <c r="DE145" s="383"/>
      <c r="DF145" s="383"/>
      <c r="DG145" s="383"/>
      <c r="DH145" s="383"/>
      <c r="DI145" s="383"/>
      <c r="DJ145" s="383"/>
      <c r="DK145" s="383"/>
      <c r="DL145" s="383"/>
      <c r="DM145" s="383"/>
      <c r="DN145" s="383"/>
      <c r="DO145" s="383"/>
      <c r="DP145" s="383"/>
      <c r="DQ145" s="383"/>
      <c r="DR145" s="383"/>
      <c r="DS145" s="383"/>
      <c r="DT145" s="383"/>
      <c r="DU145" s="383"/>
      <c r="DV145" s="383"/>
      <c r="DW145" s="383"/>
      <c r="DX145" s="383"/>
      <c r="DY145" s="383"/>
      <c r="DZ145" s="383"/>
      <c r="EA145" s="383"/>
      <c r="EB145" s="383"/>
      <c r="EC145" s="383"/>
      <c r="ED145" s="383"/>
      <c r="EE145" s="383"/>
      <c r="EF145" s="383"/>
      <c r="EG145" s="383"/>
      <c r="EH145" s="383"/>
      <c r="EI145" s="383"/>
      <c r="EJ145" s="383"/>
      <c r="EK145" s="383"/>
      <c r="EL145" s="383"/>
      <c r="EM145" s="383"/>
      <c r="EN145" s="383"/>
      <c r="EO145" s="383"/>
      <c r="EP145" s="383"/>
      <c r="EQ145" s="383"/>
      <c r="ER145" s="383"/>
      <c r="ES145" s="383"/>
      <c r="ET145" s="383"/>
      <c r="EU145" s="383"/>
      <c r="EV145" s="383"/>
      <c r="EW145" s="383"/>
      <c r="EX145" s="383"/>
      <c r="EY145" s="383"/>
      <c r="EZ145" s="383"/>
      <c r="FA145" s="383"/>
      <c r="FB145" s="383"/>
      <c r="FC145" s="383"/>
      <c r="FD145" s="383"/>
      <c r="FE145" s="383"/>
      <c r="FF145" s="383"/>
      <c r="FG145" s="383"/>
      <c r="FH145" s="383"/>
      <c r="FI145" s="383"/>
      <c r="FJ145" s="383"/>
      <c r="FK145" s="383"/>
      <c r="FL145" s="383"/>
      <c r="FM145" s="383"/>
      <c r="FN145" s="383"/>
      <c r="FO145" s="383"/>
      <c r="FP145" s="383"/>
      <c r="FQ145" s="383"/>
      <c r="FR145" s="383"/>
      <c r="FS145" s="383"/>
      <c r="FT145" s="383"/>
      <c r="FU145" s="383"/>
      <c r="FV145" s="383"/>
      <c r="FW145" s="383"/>
      <c r="FX145" s="383"/>
      <c r="FY145" s="383"/>
      <c r="FZ145" s="383"/>
      <c r="GA145" s="383"/>
      <c r="GB145" s="383"/>
      <c r="GC145" s="383"/>
      <c r="GD145" s="383"/>
      <c r="GE145" s="383"/>
      <c r="GF145" s="383"/>
      <c r="GG145" s="383"/>
      <c r="GH145" s="383"/>
      <c r="GI145" s="383"/>
      <c r="GJ145" s="383"/>
      <c r="GK145" s="383"/>
      <c r="GL145" s="383"/>
      <c r="GM145" s="383"/>
      <c r="GN145" s="383"/>
      <c r="GO145" s="383"/>
      <c r="GP145" s="383"/>
      <c r="GQ145" s="383"/>
      <c r="GR145" s="383"/>
      <c r="GS145" s="383"/>
      <c r="GT145" s="383"/>
      <c r="GU145" s="383"/>
      <c r="GV145" s="383"/>
      <c r="GW145" s="383"/>
      <c r="GX145" s="383"/>
    </row>
    <row r="146" spans="1:206" s="360" customFormat="1" x14ac:dyDescent="0.25">
      <c r="A146" s="354"/>
      <c r="B146" s="506">
        <v>136</v>
      </c>
      <c r="C146" s="55"/>
      <c r="D146" s="55"/>
      <c r="E146" s="507" t="str">
        <f t="shared" si="22"/>
        <v/>
      </c>
      <c r="F146" s="508" t="str">
        <f t="shared" si="28"/>
        <v/>
      </c>
      <c r="H146" s="502"/>
      <c r="I146" s="502"/>
      <c r="J146" s="1"/>
      <c r="K146" s="372"/>
      <c r="L146" s="354"/>
      <c r="M146" s="354"/>
      <c r="N146" s="354"/>
      <c r="O146" s="354"/>
      <c r="P146" s="372"/>
      <c r="Q146" s="490"/>
      <c r="R146" s="490"/>
      <c r="S146" s="490"/>
      <c r="T146" s="490"/>
      <c r="U146" s="490"/>
      <c r="V146" s="372"/>
      <c r="W146" s="372"/>
      <c r="X146" s="372"/>
      <c r="Y146" s="1"/>
      <c r="Z146" s="1"/>
      <c r="AA146" s="1"/>
      <c r="AB146" s="1"/>
      <c r="AC146" s="1"/>
      <c r="AD146" s="491"/>
      <c r="AE146" s="491"/>
      <c r="AF146" s="491"/>
      <c r="AG146" s="491"/>
      <c r="AH146" s="491"/>
      <c r="AI146" s="491"/>
      <c r="AJ146" s="491"/>
      <c r="AK146" s="504"/>
      <c r="AL146" s="504"/>
      <c r="AM146" s="526" t="str">
        <f t="shared" si="21"/>
        <v/>
      </c>
      <c r="AN146" s="504"/>
      <c r="AO146" s="504"/>
      <c r="AP146" s="504"/>
      <c r="AQ146" s="360">
        <v>136</v>
      </c>
      <c r="AR146" s="505" t="str">
        <f t="shared" si="29"/>
        <v/>
      </c>
      <c r="AS146" s="505" t="str">
        <f t="shared" si="30"/>
        <v/>
      </c>
      <c r="AX146" s="497"/>
      <c r="AZ146" s="360">
        <v>136</v>
      </c>
      <c r="BA146" s="360" t="str">
        <f t="shared" si="23"/>
        <v/>
      </c>
      <c r="BB146" s="360" t="str">
        <f t="shared" si="24"/>
        <v/>
      </c>
      <c r="BC146" s="360" t="str">
        <f t="shared" si="25"/>
        <v/>
      </c>
      <c r="BD146" s="360" t="str">
        <f t="shared" si="26"/>
        <v/>
      </c>
      <c r="BE146" s="360" t="str">
        <f t="shared" si="27"/>
        <v/>
      </c>
      <c r="BH146" s="360" t="str">
        <f t="shared" si="31"/>
        <v/>
      </c>
      <c r="CM146" s="475"/>
      <c r="CN146" s="475"/>
      <c r="CO146" s="475"/>
      <c r="CP146" s="475"/>
      <c r="CQ146" s="475"/>
      <c r="CR146" s="475"/>
      <c r="CS146" s="475"/>
      <c r="CT146" s="475"/>
      <c r="CU146" s="475"/>
      <c r="CV146" s="475"/>
      <c r="CW146" s="475"/>
      <c r="CX146" s="475"/>
      <c r="CY146" s="475"/>
      <c r="CZ146" s="383"/>
      <c r="DA146" s="383"/>
      <c r="DB146" s="383"/>
      <c r="DC146" s="383"/>
      <c r="DD146" s="383"/>
      <c r="DE146" s="383"/>
      <c r="DF146" s="383"/>
      <c r="DG146" s="383"/>
      <c r="DH146" s="383"/>
      <c r="DI146" s="383"/>
      <c r="DJ146" s="383"/>
      <c r="DK146" s="383"/>
      <c r="DL146" s="383"/>
      <c r="DM146" s="383"/>
      <c r="DN146" s="383"/>
      <c r="DO146" s="383"/>
      <c r="DP146" s="383"/>
      <c r="DQ146" s="383"/>
      <c r="DR146" s="383"/>
      <c r="DS146" s="383"/>
      <c r="DT146" s="383"/>
      <c r="DU146" s="383"/>
      <c r="DV146" s="383"/>
      <c r="DW146" s="383"/>
      <c r="DX146" s="383"/>
      <c r="DY146" s="383"/>
      <c r="DZ146" s="383"/>
      <c r="EA146" s="383"/>
      <c r="EB146" s="383"/>
      <c r="EC146" s="383"/>
      <c r="ED146" s="383"/>
      <c r="EE146" s="383"/>
      <c r="EF146" s="383"/>
      <c r="EG146" s="383"/>
      <c r="EH146" s="383"/>
      <c r="EI146" s="383"/>
      <c r="EJ146" s="383"/>
      <c r="EK146" s="383"/>
      <c r="EL146" s="383"/>
      <c r="EM146" s="383"/>
      <c r="EN146" s="383"/>
      <c r="EO146" s="383"/>
      <c r="EP146" s="383"/>
      <c r="EQ146" s="383"/>
      <c r="ER146" s="383"/>
      <c r="ES146" s="383"/>
      <c r="ET146" s="383"/>
      <c r="EU146" s="383"/>
      <c r="EV146" s="383"/>
      <c r="EW146" s="383"/>
      <c r="EX146" s="383"/>
      <c r="EY146" s="383"/>
      <c r="EZ146" s="383"/>
      <c r="FA146" s="383"/>
      <c r="FB146" s="383"/>
      <c r="FC146" s="383"/>
      <c r="FD146" s="383"/>
      <c r="FE146" s="383"/>
      <c r="FF146" s="383"/>
      <c r="FG146" s="383"/>
      <c r="FH146" s="383"/>
      <c r="FI146" s="383"/>
      <c r="FJ146" s="383"/>
      <c r="FK146" s="383"/>
      <c r="FL146" s="383"/>
      <c r="FM146" s="383"/>
      <c r="FN146" s="383"/>
      <c r="FO146" s="383"/>
      <c r="FP146" s="383"/>
      <c r="FQ146" s="383"/>
      <c r="FR146" s="383"/>
      <c r="FS146" s="383"/>
      <c r="FT146" s="383"/>
      <c r="FU146" s="383"/>
      <c r="FV146" s="383"/>
      <c r="FW146" s="383"/>
      <c r="FX146" s="383"/>
      <c r="FY146" s="383"/>
      <c r="FZ146" s="383"/>
      <c r="GA146" s="383"/>
      <c r="GB146" s="383"/>
      <c r="GC146" s="383"/>
      <c r="GD146" s="383"/>
      <c r="GE146" s="383"/>
      <c r="GF146" s="383"/>
      <c r="GG146" s="383"/>
      <c r="GH146" s="383"/>
      <c r="GI146" s="383"/>
      <c r="GJ146" s="383"/>
      <c r="GK146" s="383"/>
      <c r="GL146" s="383"/>
      <c r="GM146" s="383"/>
      <c r="GN146" s="383"/>
      <c r="GO146" s="383"/>
      <c r="GP146" s="383"/>
      <c r="GQ146" s="383"/>
      <c r="GR146" s="383"/>
      <c r="GS146" s="383"/>
      <c r="GT146" s="383"/>
      <c r="GU146" s="383"/>
      <c r="GV146" s="383"/>
      <c r="GW146" s="383"/>
      <c r="GX146" s="383"/>
    </row>
    <row r="147" spans="1:206" s="360" customFormat="1" x14ac:dyDescent="0.25">
      <c r="A147" s="354"/>
      <c r="B147" s="506">
        <v>137</v>
      </c>
      <c r="C147" s="55"/>
      <c r="D147" s="55"/>
      <c r="E147" s="507" t="str">
        <f t="shared" si="22"/>
        <v/>
      </c>
      <c r="F147" s="508" t="str">
        <f t="shared" si="28"/>
        <v/>
      </c>
      <c r="H147" s="502"/>
      <c r="I147" s="502"/>
      <c r="J147" s="1"/>
      <c r="K147" s="372"/>
      <c r="L147" s="354"/>
      <c r="M147" s="354"/>
      <c r="N147" s="354"/>
      <c r="O147" s="354"/>
      <c r="P147" s="372"/>
      <c r="Q147" s="490"/>
      <c r="R147" s="490"/>
      <c r="S147" s="490"/>
      <c r="T147" s="490"/>
      <c r="U147" s="490"/>
      <c r="V147" s="372"/>
      <c r="W147" s="372"/>
      <c r="X147" s="372"/>
      <c r="Y147" s="1"/>
      <c r="Z147" s="1"/>
      <c r="AA147" s="1"/>
      <c r="AB147" s="1"/>
      <c r="AC147" s="1"/>
      <c r="AD147" s="491"/>
      <c r="AE147" s="491"/>
      <c r="AF147" s="491"/>
      <c r="AG147" s="491"/>
      <c r="AH147" s="491"/>
      <c r="AI147" s="491"/>
      <c r="AJ147" s="491"/>
      <c r="AK147" s="504"/>
      <c r="AL147" s="504"/>
      <c r="AM147" s="526" t="str">
        <f t="shared" si="21"/>
        <v/>
      </c>
      <c r="AN147" s="504"/>
      <c r="AO147" s="504"/>
      <c r="AP147" s="504"/>
      <c r="AQ147" s="360">
        <v>137</v>
      </c>
      <c r="AR147" s="505" t="str">
        <f t="shared" si="29"/>
        <v/>
      </c>
      <c r="AS147" s="505" t="str">
        <f t="shared" si="30"/>
        <v/>
      </c>
      <c r="AX147" s="497"/>
      <c r="AZ147" s="360">
        <v>137</v>
      </c>
      <c r="BA147" s="360" t="str">
        <f t="shared" si="23"/>
        <v/>
      </c>
      <c r="BB147" s="360" t="str">
        <f t="shared" si="24"/>
        <v/>
      </c>
      <c r="BC147" s="360" t="str">
        <f t="shared" si="25"/>
        <v/>
      </c>
      <c r="BD147" s="360" t="str">
        <f t="shared" si="26"/>
        <v/>
      </c>
      <c r="BE147" s="360" t="str">
        <f t="shared" si="27"/>
        <v/>
      </c>
      <c r="BH147" s="360" t="str">
        <f t="shared" si="31"/>
        <v/>
      </c>
      <c r="CM147" s="475"/>
      <c r="CN147" s="475"/>
      <c r="CO147" s="475"/>
      <c r="CP147" s="475"/>
      <c r="CQ147" s="475"/>
      <c r="CR147" s="475"/>
      <c r="CS147" s="475"/>
      <c r="CT147" s="475"/>
      <c r="CU147" s="475"/>
      <c r="CV147" s="475"/>
      <c r="CW147" s="475"/>
      <c r="CX147" s="475"/>
      <c r="CY147" s="475"/>
      <c r="CZ147" s="383"/>
      <c r="DA147" s="383"/>
      <c r="DB147" s="383"/>
      <c r="DC147" s="383"/>
      <c r="DD147" s="383"/>
      <c r="DE147" s="383"/>
      <c r="DF147" s="383"/>
      <c r="DG147" s="383"/>
      <c r="DH147" s="383"/>
      <c r="DI147" s="383"/>
      <c r="DJ147" s="383"/>
      <c r="DK147" s="383"/>
      <c r="DL147" s="383"/>
      <c r="DM147" s="383"/>
      <c r="DN147" s="383"/>
      <c r="DO147" s="383"/>
      <c r="DP147" s="383"/>
      <c r="DQ147" s="383"/>
      <c r="DR147" s="383"/>
      <c r="DS147" s="383"/>
      <c r="DT147" s="383"/>
      <c r="DU147" s="383"/>
      <c r="DV147" s="383"/>
      <c r="DW147" s="383"/>
      <c r="DX147" s="383"/>
      <c r="DY147" s="383"/>
      <c r="DZ147" s="383"/>
      <c r="EA147" s="383"/>
      <c r="EB147" s="383"/>
      <c r="EC147" s="383"/>
      <c r="ED147" s="383"/>
      <c r="EE147" s="383"/>
      <c r="EF147" s="383"/>
      <c r="EG147" s="383"/>
      <c r="EH147" s="383"/>
      <c r="EI147" s="383"/>
      <c r="EJ147" s="383"/>
      <c r="EK147" s="383"/>
      <c r="EL147" s="383"/>
      <c r="EM147" s="383"/>
      <c r="EN147" s="383"/>
      <c r="EO147" s="383"/>
      <c r="EP147" s="383"/>
      <c r="EQ147" s="383"/>
      <c r="ER147" s="383"/>
      <c r="ES147" s="383"/>
      <c r="ET147" s="383"/>
      <c r="EU147" s="383"/>
      <c r="EV147" s="383"/>
      <c r="EW147" s="383"/>
      <c r="EX147" s="383"/>
      <c r="EY147" s="383"/>
      <c r="EZ147" s="383"/>
      <c r="FA147" s="383"/>
      <c r="FB147" s="383"/>
      <c r="FC147" s="383"/>
      <c r="FD147" s="383"/>
      <c r="FE147" s="383"/>
      <c r="FF147" s="383"/>
      <c r="FG147" s="383"/>
      <c r="FH147" s="383"/>
      <c r="FI147" s="383"/>
      <c r="FJ147" s="383"/>
      <c r="FK147" s="383"/>
      <c r="FL147" s="383"/>
      <c r="FM147" s="383"/>
      <c r="FN147" s="383"/>
      <c r="FO147" s="383"/>
      <c r="FP147" s="383"/>
      <c r="FQ147" s="383"/>
      <c r="FR147" s="383"/>
      <c r="FS147" s="383"/>
      <c r="FT147" s="383"/>
      <c r="FU147" s="383"/>
      <c r="FV147" s="383"/>
      <c r="FW147" s="383"/>
      <c r="FX147" s="383"/>
      <c r="FY147" s="383"/>
      <c r="FZ147" s="383"/>
      <c r="GA147" s="383"/>
      <c r="GB147" s="383"/>
      <c r="GC147" s="383"/>
      <c r="GD147" s="383"/>
      <c r="GE147" s="383"/>
      <c r="GF147" s="383"/>
      <c r="GG147" s="383"/>
      <c r="GH147" s="383"/>
      <c r="GI147" s="383"/>
      <c r="GJ147" s="383"/>
      <c r="GK147" s="383"/>
      <c r="GL147" s="383"/>
      <c r="GM147" s="383"/>
      <c r="GN147" s="383"/>
      <c r="GO147" s="383"/>
      <c r="GP147" s="383"/>
      <c r="GQ147" s="383"/>
      <c r="GR147" s="383"/>
      <c r="GS147" s="383"/>
      <c r="GT147" s="383"/>
      <c r="GU147" s="383"/>
      <c r="GV147" s="383"/>
      <c r="GW147" s="383"/>
      <c r="GX147" s="383"/>
    </row>
    <row r="148" spans="1:206" s="360" customFormat="1" x14ac:dyDescent="0.25">
      <c r="A148" s="354"/>
      <c r="B148" s="506">
        <v>138</v>
      </c>
      <c r="C148" s="55"/>
      <c r="D148" s="55"/>
      <c r="E148" s="507" t="str">
        <f t="shared" si="22"/>
        <v/>
      </c>
      <c r="F148" s="508" t="str">
        <f t="shared" si="28"/>
        <v/>
      </c>
      <c r="H148" s="502"/>
      <c r="I148" s="502"/>
      <c r="J148" s="1"/>
      <c r="K148" s="372"/>
      <c r="L148" s="354"/>
      <c r="M148" s="354"/>
      <c r="N148" s="354"/>
      <c r="O148" s="354"/>
      <c r="P148" s="372"/>
      <c r="Q148" s="490"/>
      <c r="R148" s="490"/>
      <c r="S148" s="490"/>
      <c r="T148" s="490"/>
      <c r="U148" s="490"/>
      <c r="V148" s="372"/>
      <c r="W148" s="372"/>
      <c r="X148" s="372"/>
      <c r="Y148" s="1"/>
      <c r="Z148" s="1"/>
      <c r="AA148" s="1"/>
      <c r="AB148" s="1"/>
      <c r="AC148" s="1"/>
      <c r="AD148" s="491"/>
      <c r="AE148" s="491"/>
      <c r="AF148" s="491"/>
      <c r="AG148" s="491"/>
      <c r="AH148" s="491"/>
      <c r="AI148" s="491"/>
      <c r="AJ148" s="491"/>
      <c r="AK148" s="504"/>
      <c r="AL148" s="504"/>
      <c r="AM148" s="526" t="str">
        <f t="shared" ref="AM148:AM211" si="32">IF(AR139="","",IF(F139=0,0,(F139/$M$34)))</f>
        <v/>
      </c>
      <c r="AN148" s="504"/>
      <c r="AO148" s="504"/>
      <c r="AP148" s="504"/>
      <c r="AQ148" s="360">
        <v>138</v>
      </c>
      <c r="AR148" s="505" t="str">
        <f t="shared" si="29"/>
        <v/>
      </c>
      <c r="AS148" s="505" t="str">
        <f t="shared" si="30"/>
        <v/>
      </c>
      <c r="AX148" s="497"/>
      <c r="AZ148" s="360">
        <v>138</v>
      </c>
      <c r="BA148" s="360" t="str">
        <f t="shared" si="23"/>
        <v/>
      </c>
      <c r="BB148" s="360" t="str">
        <f t="shared" si="24"/>
        <v/>
      </c>
      <c r="BC148" s="360" t="str">
        <f t="shared" si="25"/>
        <v/>
      </c>
      <c r="BD148" s="360" t="str">
        <f t="shared" si="26"/>
        <v/>
      </c>
      <c r="BE148" s="360" t="str">
        <f t="shared" si="27"/>
        <v/>
      </c>
      <c r="BH148" s="360" t="str">
        <f t="shared" si="31"/>
        <v/>
      </c>
      <c r="CM148" s="475"/>
      <c r="CN148" s="475"/>
      <c r="CO148" s="475"/>
      <c r="CP148" s="475"/>
      <c r="CQ148" s="475"/>
      <c r="CR148" s="475"/>
      <c r="CS148" s="475"/>
      <c r="CT148" s="475"/>
      <c r="CU148" s="475"/>
      <c r="CV148" s="475"/>
      <c r="CW148" s="475"/>
      <c r="CX148" s="475"/>
      <c r="CY148" s="475"/>
      <c r="CZ148" s="383"/>
      <c r="DA148" s="383"/>
      <c r="DB148" s="383"/>
      <c r="DC148" s="383"/>
      <c r="DD148" s="383"/>
      <c r="DE148" s="383"/>
      <c r="DF148" s="383"/>
      <c r="DG148" s="383"/>
      <c r="DH148" s="383"/>
      <c r="DI148" s="383"/>
      <c r="DJ148" s="383"/>
      <c r="DK148" s="383"/>
      <c r="DL148" s="383"/>
      <c r="DM148" s="383"/>
      <c r="DN148" s="383"/>
      <c r="DO148" s="383"/>
      <c r="DP148" s="383"/>
      <c r="DQ148" s="383"/>
      <c r="DR148" s="383"/>
      <c r="DS148" s="383"/>
      <c r="DT148" s="383"/>
      <c r="DU148" s="383"/>
      <c r="DV148" s="383"/>
      <c r="DW148" s="383"/>
      <c r="DX148" s="383"/>
      <c r="DY148" s="383"/>
      <c r="DZ148" s="383"/>
      <c r="EA148" s="383"/>
      <c r="EB148" s="383"/>
      <c r="EC148" s="383"/>
      <c r="ED148" s="383"/>
      <c r="EE148" s="383"/>
      <c r="EF148" s="383"/>
      <c r="EG148" s="383"/>
      <c r="EH148" s="383"/>
      <c r="EI148" s="383"/>
      <c r="EJ148" s="383"/>
      <c r="EK148" s="383"/>
      <c r="EL148" s="383"/>
      <c r="EM148" s="383"/>
      <c r="EN148" s="383"/>
      <c r="EO148" s="383"/>
      <c r="EP148" s="383"/>
      <c r="EQ148" s="383"/>
      <c r="ER148" s="383"/>
      <c r="ES148" s="383"/>
      <c r="ET148" s="383"/>
      <c r="EU148" s="383"/>
      <c r="EV148" s="383"/>
      <c r="EW148" s="383"/>
      <c r="EX148" s="383"/>
      <c r="EY148" s="383"/>
      <c r="EZ148" s="383"/>
      <c r="FA148" s="383"/>
      <c r="FB148" s="383"/>
      <c r="FC148" s="383"/>
      <c r="FD148" s="383"/>
      <c r="FE148" s="383"/>
      <c r="FF148" s="383"/>
      <c r="FG148" s="383"/>
      <c r="FH148" s="383"/>
      <c r="FI148" s="383"/>
      <c r="FJ148" s="383"/>
      <c r="FK148" s="383"/>
      <c r="FL148" s="383"/>
      <c r="FM148" s="383"/>
      <c r="FN148" s="383"/>
      <c r="FO148" s="383"/>
      <c r="FP148" s="383"/>
      <c r="FQ148" s="383"/>
      <c r="FR148" s="383"/>
      <c r="FS148" s="383"/>
      <c r="FT148" s="383"/>
      <c r="FU148" s="383"/>
      <c r="FV148" s="383"/>
      <c r="FW148" s="383"/>
      <c r="FX148" s="383"/>
      <c r="FY148" s="383"/>
      <c r="FZ148" s="383"/>
      <c r="GA148" s="383"/>
      <c r="GB148" s="383"/>
      <c r="GC148" s="383"/>
      <c r="GD148" s="383"/>
      <c r="GE148" s="383"/>
      <c r="GF148" s="383"/>
      <c r="GG148" s="383"/>
      <c r="GH148" s="383"/>
      <c r="GI148" s="383"/>
      <c r="GJ148" s="383"/>
      <c r="GK148" s="383"/>
      <c r="GL148" s="383"/>
      <c r="GM148" s="383"/>
      <c r="GN148" s="383"/>
      <c r="GO148" s="383"/>
      <c r="GP148" s="383"/>
      <c r="GQ148" s="383"/>
      <c r="GR148" s="383"/>
      <c r="GS148" s="383"/>
      <c r="GT148" s="383"/>
      <c r="GU148" s="383"/>
      <c r="GV148" s="383"/>
      <c r="GW148" s="383"/>
      <c r="GX148" s="383"/>
    </row>
    <row r="149" spans="1:206" s="360" customFormat="1" x14ac:dyDescent="0.25">
      <c r="A149" s="354"/>
      <c r="B149" s="506">
        <v>139</v>
      </c>
      <c r="C149" s="55"/>
      <c r="D149" s="55"/>
      <c r="E149" s="507" t="str">
        <f t="shared" si="22"/>
        <v/>
      </c>
      <c r="F149" s="508" t="str">
        <f t="shared" si="28"/>
        <v/>
      </c>
      <c r="H149" s="502"/>
      <c r="I149" s="502"/>
      <c r="J149" s="1"/>
      <c r="K149" s="372"/>
      <c r="L149" s="354"/>
      <c r="M149" s="354"/>
      <c r="N149" s="354"/>
      <c r="O149" s="354"/>
      <c r="P149" s="372"/>
      <c r="Q149" s="490"/>
      <c r="R149" s="490"/>
      <c r="S149" s="490"/>
      <c r="T149" s="490"/>
      <c r="U149" s="490"/>
      <c r="V149" s="372"/>
      <c r="W149" s="372"/>
      <c r="X149" s="372"/>
      <c r="Y149" s="1"/>
      <c r="Z149" s="1"/>
      <c r="AA149" s="1"/>
      <c r="AB149" s="1"/>
      <c r="AC149" s="1"/>
      <c r="AD149" s="491"/>
      <c r="AE149" s="491"/>
      <c r="AF149" s="491"/>
      <c r="AG149" s="491"/>
      <c r="AH149" s="491"/>
      <c r="AI149" s="491"/>
      <c r="AJ149" s="491"/>
      <c r="AK149" s="504"/>
      <c r="AL149" s="504"/>
      <c r="AM149" s="526" t="str">
        <f t="shared" si="32"/>
        <v/>
      </c>
      <c r="AN149" s="504"/>
      <c r="AO149" s="504"/>
      <c r="AP149" s="504"/>
      <c r="AQ149" s="360">
        <v>139</v>
      </c>
      <c r="AR149" s="505" t="str">
        <f t="shared" si="29"/>
        <v/>
      </c>
      <c r="AS149" s="505" t="str">
        <f t="shared" si="30"/>
        <v/>
      </c>
      <c r="AX149" s="497"/>
      <c r="AZ149" s="360">
        <v>139</v>
      </c>
      <c r="BA149" s="360" t="str">
        <f t="shared" si="23"/>
        <v/>
      </c>
      <c r="BB149" s="360" t="str">
        <f t="shared" si="24"/>
        <v/>
      </c>
      <c r="BC149" s="360" t="str">
        <f t="shared" si="25"/>
        <v/>
      </c>
      <c r="BD149" s="360" t="str">
        <f t="shared" si="26"/>
        <v/>
      </c>
      <c r="BE149" s="360" t="str">
        <f t="shared" si="27"/>
        <v/>
      </c>
      <c r="BH149" s="360" t="str">
        <f t="shared" si="31"/>
        <v/>
      </c>
      <c r="CM149" s="475"/>
      <c r="CN149" s="475"/>
      <c r="CO149" s="475"/>
      <c r="CP149" s="475"/>
      <c r="CQ149" s="475"/>
      <c r="CR149" s="475"/>
      <c r="CS149" s="475"/>
      <c r="CT149" s="475"/>
      <c r="CU149" s="475"/>
      <c r="CV149" s="475"/>
      <c r="CW149" s="475"/>
      <c r="CX149" s="475"/>
      <c r="CY149" s="475"/>
      <c r="CZ149" s="383"/>
      <c r="DA149" s="383"/>
      <c r="DB149" s="383"/>
      <c r="DC149" s="383"/>
      <c r="DD149" s="383"/>
      <c r="DE149" s="383"/>
      <c r="DF149" s="383"/>
      <c r="DG149" s="383"/>
      <c r="DH149" s="383"/>
      <c r="DI149" s="383"/>
      <c r="DJ149" s="383"/>
      <c r="DK149" s="383"/>
      <c r="DL149" s="383"/>
      <c r="DM149" s="383"/>
      <c r="DN149" s="383"/>
      <c r="DO149" s="383"/>
      <c r="DP149" s="383"/>
      <c r="DQ149" s="383"/>
      <c r="DR149" s="383"/>
      <c r="DS149" s="383"/>
      <c r="DT149" s="383"/>
      <c r="DU149" s="383"/>
      <c r="DV149" s="383"/>
      <c r="DW149" s="383"/>
      <c r="DX149" s="383"/>
      <c r="DY149" s="383"/>
      <c r="DZ149" s="383"/>
      <c r="EA149" s="383"/>
      <c r="EB149" s="383"/>
      <c r="EC149" s="383"/>
      <c r="ED149" s="383"/>
      <c r="EE149" s="383"/>
      <c r="EF149" s="383"/>
      <c r="EG149" s="383"/>
      <c r="EH149" s="383"/>
      <c r="EI149" s="383"/>
      <c r="EJ149" s="383"/>
      <c r="EK149" s="383"/>
      <c r="EL149" s="383"/>
      <c r="EM149" s="383"/>
      <c r="EN149" s="383"/>
      <c r="EO149" s="383"/>
      <c r="EP149" s="383"/>
      <c r="EQ149" s="383"/>
      <c r="ER149" s="383"/>
      <c r="ES149" s="383"/>
      <c r="ET149" s="383"/>
      <c r="EU149" s="383"/>
      <c r="EV149" s="383"/>
      <c r="EW149" s="383"/>
      <c r="EX149" s="383"/>
      <c r="EY149" s="383"/>
      <c r="EZ149" s="383"/>
      <c r="FA149" s="383"/>
      <c r="FB149" s="383"/>
      <c r="FC149" s="383"/>
      <c r="FD149" s="383"/>
      <c r="FE149" s="383"/>
      <c r="FF149" s="383"/>
      <c r="FG149" s="383"/>
      <c r="FH149" s="383"/>
      <c r="FI149" s="383"/>
      <c r="FJ149" s="383"/>
      <c r="FK149" s="383"/>
      <c r="FL149" s="383"/>
      <c r="FM149" s="383"/>
      <c r="FN149" s="383"/>
      <c r="FO149" s="383"/>
      <c r="FP149" s="383"/>
      <c r="FQ149" s="383"/>
      <c r="FR149" s="383"/>
      <c r="FS149" s="383"/>
      <c r="FT149" s="383"/>
      <c r="FU149" s="383"/>
      <c r="FV149" s="383"/>
      <c r="FW149" s="383"/>
      <c r="FX149" s="383"/>
      <c r="FY149" s="383"/>
      <c r="FZ149" s="383"/>
      <c r="GA149" s="383"/>
      <c r="GB149" s="383"/>
      <c r="GC149" s="383"/>
      <c r="GD149" s="383"/>
      <c r="GE149" s="383"/>
      <c r="GF149" s="383"/>
      <c r="GG149" s="383"/>
      <c r="GH149" s="383"/>
      <c r="GI149" s="383"/>
      <c r="GJ149" s="383"/>
      <c r="GK149" s="383"/>
      <c r="GL149" s="383"/>
      <c r="GM149" s="383"/>
      <c r="GN149" s="383"/>
      <c r="GO149" s="383"/>
      <c r="GP149" s="383"/>
      <c r="GQ149" s="383"/>
      <c r="GR149" s="383"/>
      <c r="GS149" s="383"/>
      <c r="GT149" s="383"/>
      <c r="GU149" s="383"/>
      <c r="GV149" s="383"/>
      <c r="GW149" s="383"/>
      <c r="GX149" s="383"/>
    </row>
    <row r="150" spans="1:206" s="360" customFormat="1" x14ac:dyDescent="0.25">
      <c r="A150" s="354"/>
      <c r="B150" s="506">
        <v>140</v>
      </c>
      <c r="C150" s="55"/>
      <c r="D150" s="55"/>
      <c r="E150" s="507" t="str">
        <f t="shared" si="22"/>
        <v/>
      </c>
      <c r="F150" s="508" t="str">
        <f t="shared" si="28"/>
        <v/>
      </c>
      <c r="H150" s="502"/>
      <c r="I150" s="502"/>
      <c r="J150" s="1"/>
      <c r="K150" s="372"/>
      <c r="L150" s="354"/>
      <c r="M150" s="354"/>
      <c r="N150" s="354"/>
      <c r="O150" s="354"/>
      <c r="P150" s="372"/>
      <c r="Q150" s="490"/>
      <c r="R150" s="490"/>
      <c r="S150" s="490"/>
      <c r="T150" s="490"/>
      <c r="U150" s="490"/>
      <c r="V150" s="372"/>
      <c r="W150" s="372"/>
      <c r="X150" s="372"/>
      <c r="Y150" s="1"/>
      <c r="Z150" s="1"/>
      <c r="AA150" s="1"/>
      <c r="AB150" s="1"/>
      <c r="AC150" s="1"/>
      <c r="AD150" s="491"/>
      <c r="AE150" s="491"/>
      <c r="AF150" s="491"/>
      <c r="AG150" s="491"/>
      <c r="AH150" s="491"/>
      <c r="AI150" s="491"/>
      <c r="AJ150" s="491"/>
      <c r="AK150" s="504"/>
      <c r="AL150" s="504"/>
      <c r="AM150" s="526" t="str">
        <f t="shared" si="32"/>
        <v/>
      </c>
      <c r="AN150" s="504"/>
      <c r="AO150" s="504"/>
      <c r="AP150" s="504"/>
      <c r="AQ150" s="360">
        <v>140</v>
      </c>
      <c r="AR150" s="505" t="str">
        <f t="shared" si="29"/>
        <v/>
      </c>
      <c r="AS150" s="505" t="str">
        <f t="shared" si="30"/>
        <v/>
      </c>
      <c r="AX150" s="497"/>
      <c r="AZ150" s="360">
        <v>140</v>
      </c>
      <c r="BA150" s="360" t="str">
        <f t="shared" si="23"/>
        <v/>
      </c>
      <c r="BB150" s="360" t="str">
        <f t="shared" si="24"/>
        <v/>
      </c>
      <c r="BC150" s="360" t="str">
        <f t="shared" si="25"/>
        <v/>
      </c>
      <c r="BD150" s="360" t="str">
        <f t="shared" si="26"/>
        <v/>
      </c>
      <c r="BE150" s="360" t="str">
        <f t="shared" si="27"/>
        <v/>
      </c>
      <c r="BH150" s="360" t="str">
        <f t="shared" si="31"/>
        <v/>
      </c>
      <c r="CM150" s="475"/>
      <c r="CN150" s="475"/>
      <c r="CO150" s="475"/>
      <c r="CP150" s="475"/>
      <c r="CQ150" s="475"/>
      <c r="CR150" s="475"/>
      <c r="CS150" s="475"/>
      <c r="CT150" s="475"/>
      <c r="CU150" s="475"/>
      <c r="CV150" s="475"/>
      <c r="CW150" s="475"/>
      <c r="CX150" s="475"/>
      <c r="CY150" s="475"/>
      <c r="CZ150" s="383"/>
      <c r="DA150" s="383"/>
      <c r="DB150" s="383"/>
      <c r="DC150" s="383"/>
      <c r="DD150" s="383"/>
      <c r="DE150" s="383"/>
      <c r="DF150" s="383"/>
      <c r="DG150" s="383"/>
      <c r="DH150" s="383"/>
      <c r="DI150" s="383"/>
      <c r="DJ150" s="383"/>
      <c r="DK150" s="383"/>
      <c r="DL150" s="383"/>
      <c r="DM150" s="383"/>
      <c r="DN150" s="383"/>
      <c r="DO150" s="383"/>
      <c r="DP150" s="383"/>
      <c r="DQ150" s="383"/>
      <c r="DR150" s="383"/>
      <c r="DS150" s="383"/>
      <c r="DT150" s="383"/>
      <c r="DU150" s="383"/>
      <c r="DV150" s="383"/>
      <c r="DW150" s="383"/>
      <c r="DX150" s="383"/>
      <c r="DY150" s="383"/>
      <c r="DZ150" s="383"/>
      <c r="EA150" s="383"/>
      <c r="EB150" s="383"/>
      <c r="EC150" s="383"/>
      <c r="ED150" s="383"/>
      <c r="EE150" s="383"/>
      <c r="EF150" s="383"/>
      <c r="EG150" s="383"/>
      <c r="EH150" s="383"/>
      <c r="EI150" s="383"/>
      <c r="EJ150" s="383"/>
      <c r="EK150" s="383"/>
      <c r="EL150" s="383"/>
      <c r="EM150" s="383"/>
      <c r="EN150" s="383"/>
      <c r="EO150" s="383"/>
      <c r="EP150" s="383"/>
      <c r="EQ150" s="383"/>
      <c r="ER150" s="383"/>
      <c r="ES150" s="383"/>
      <c r="ET150" s="383"/>
      <c r="EU150" s="383"/>
      <c r="EV150" s="383"/>
      <c r="EW150" s="383"/>
      <c r="EX150" s="383"/>
      <c r="EY150" s="383"/>
      <c r="EZ150" s="383"/>
      <c r="FA150" s="383"/>
      <c r="FB150" s="383"/>
      <c r="FC150" s="383"/>
      <c r="FD150" s="383"/>
      <c r="FE150" s="383"/>
      <c r="FF150" s="383"/>
      <c r="FG150" s="383"/>
      <c r="FH150" s="383"/>
      <c r="FI150" s="383"/>
      <c r="FJ150" s="383"/>
      <c r="FK150" s="383"/>
      <c r="FL150" s="383"/>
      <c r="FM150" s="383"/>
      <c r="FN150" s="383"/>
      <c r="FO150" s="383"/>
      <c r="FP150" s="383"/>
      <c r="FQ150" s="383"/>
      <c r="FR150" s="383"/>
      <c r="FS150" s="383"/>
      <c r="FT150" s="383"/>
      <c r="FU150" s="383"/>
      <c r="FV150" s="383"/>
      <c r="FW150" s="383"/>
      <c r="FX150" s="383"/>
      <c r="FY150" s="383"/>
      <c r="FZ150" s="383"/>
      <c r="GA150" s="383"/>
      <c r="GB150" s="383"/>
      <c r="GC150" s="383"/>
      <c r="GD150" s="383"/>
      <c r="GE150" s="383"/>
      <c r="GF150" s="383"/>
      <c r="GG150" s="383"/>
      <c r="GH150" s="383"/>
      <c r="GI150" s="383"/>
      <c r="GJ150" s="383"/>
      <c r="GK150" s="383"/>
      <c r="GL150" s="383"/>
      <c r="GM150" s="383"/>
      <c r="GN150" s="383"/>
      <c r="GO150" s="383"/>
      <c r="GP150" s="383"/>
      <c r="GQ150" s="383"/>
      <c r="GR150" s="383"/>
      <c r="GS150" s="383"/>
      <c r="GT150" s="383"/>
      <c r="GU150" s="383"/>
      <c r="GV150" s="383"/>
      <c r="GW150" s="383"/>
      <c r="GX150" s="383"/>
    </row>
    <row r="151" spans="1:206" s="360" customFormat="1" x14ac:dyDescent="0.25">
      <c r="A151" s="354"/>
      <c r="B151" s="506">
        <v>141</v>
      </c>
      <c r="C151" s="55"/>
      <c r="D151" s="55"/>
      <c r="E151" s="507" t="str">
        <f t="shared" si="22"/>
        <v/>
      </c>
      <c r="F151" s="508" t="str">
        <f t="shared" si="28"/>
        <v/>
      </c>
      <c r="H151" s="502"/>
      <c r="I151" s="502"/>
      <c r="J151" s="1"/>
      <c r="K151" s="372"/>
      <c r="L151" s="354"/>
      <c r="M151" s="354"/>
      <c r="N151" s="354"/>
      <c r="O151" s="354"/>
      <c r="P151" s="372"/>
      <c r="Q151" s="490"/>
      <c r="R151" s="490"/>
      <c r="S151" s="490"/>
      <c r="T151" s="490"/>
      <c r="U151" s="490"/>
      <c r="V151" s="372"/>
      <c r="W151" s="372"/>
      <c r="X151" s="372"/>
      <c r="Y151" s="1"/>
      <c r="Z151" s="1"/>
      <c r="AA151" s="1"/>
      <c r="AB151" s="1"/>
      <c r="AC151" s="1"/>
      <c r="AD151" s="491"/>
      <c r="AE151" s="491"/>
      <c r="AF151" s="491"/>
      <c r="AG151" s="491"/>
      <c r="AH151" s="491"/>
      <c r="AI151" s="491"/>
      <c r="AJ151" s="491"/>
      <c r="AK151" s="504"/>
      <c r="AL151" s="504"/>
      <c r="AM151" s="526" t="str">
        <f t="shared" si="32"/>
        <v/>
      </c>
      <c r="AN151" s="504"/>
      <c r="AO151" s="504"/>
      <c r="AP151" s="504"/>
      <c r="AQ151" s="360">
        <v>141</v>
      </c>
      <c r="AR151" s="505" t="str">
        <f t="shared" si="29"/>
        <v/>
      </c>
      <c r="AS151" s="505" t="str">
        <f t="shared" si="30"/>
        <v/>
      </c>
      <c r="AX151" s="497"/>
      <c r="AZ151" s="360">
        <v>141</v>
      </c>
      <c r="BA151" s="360" t="str">
        <f t="shared" si="23"/>
        <v/>
      </c>
      <c r="BB151" s="360" t="str">
        <f t="shared" si="24"/>
        <v/>
      </c>
      <c r="BC151" s="360" t="str">
        <f t="shared" si="25"/>
        <v/>
      </c>
      <c r="BD151" s="360" t="str">
        <f t="shared" si="26"/>
        <v/>
      </c>
      <c r="BE151" s="360" t="str">
        <f t="shared" si="27"/>
        <v/>
      </c>
      <c r="BH151" s="360" t="str">
        <f t="shared" si="31"/>
        <v/>
      </c>
      <c r="CM151" s="475"/>
      <c r="CN151" s="475"/>
      <c r="CO151" s="475"/>
      <c r="CP151" s="475"/>
      <c r="CQ151" s="475"/>
      <c r="CR151" s="475"/>
      <c r="CS151" s="475"/>
      <c r="CT151" s="475"/>
      <c r="CU151" s="475"/>
      <c r="CV151" s="475"/>
      <c r="CW151" s="475"/>
      <c r="CX151" s="475"/>
      <c r="CY151" s="475"/>
      <c r="CZ151" s="383"/>
      <c r="DA151" s="383"/>
      <c r="DB151" s="383"/>
      <c r="DC151" s="383"/>
      <c r="DD151" s="383"/>
      <c r="DE151" s="383"/>
      <c r="DF151" s="383"/>
      <c r="DG151" s="383"/>
      <c r="DH151" s="383"/>
      <c r="DI151" s="383"/>
      <c r="DJ151" s="383"/>
      <c r="DK151" s="383"/>
      <c r="DL151" s="383"/>
      <c r="DM151" s="383"/>
      <c r="DN151" s="383"/>
      <c r="DO151" s="383"/>
      <c r="DP151" s="383"/>
      <c r="DQ151" s="383"/>
      <c r="DR151" s="383"/>
      <c r="DS151" s="383"/>
      <c r="DT151" s="383"/>
      <c r="DU151" s="383"/>
      <c r="DV151" s="383"/>
      <c r="DW151" s="383"/>
      <c r="DX151" s="383"/>
      <c r="DY151" s="383"/>
      <c r="DZ151" s="383"/>
      <c r="EA151" s="383"/>
      <c r="EB151" s="383"/>
      <c r="EC151" s="383"/>
      <c r="ED151" s="383"/>
      <c r="EE151" s="383"/>
      <c r="EF151" s="383"/>
      <c r="EG151" s="383"/>
      <c r="EH151" s="383"/>
      <c r="EI151" s="383"/>
      <c r="EJ151" s="383"/>
      <c r="EK151" s="383"/>
      <c r="EL151" s="383"/>
      <c r="EM151" s="383"/>
      <c r="EN151" s="383"/>
      <c r="EO151" s="383"/>
      <c r="EP151" s="383"/>
      <c r="EQ151" s="383"/>
      <c r="ER151" s="383"/>
      <c r="ES151" s="383"/>
      <c r="ET151" s="383"/>
      <c r="EU151" s="383"/>
      <c r="EV151" s="383"/>
      <c r="EW151" s="383"/>
      <c r="EX151" s="383"/>
      <c r="EY151" s="383"/>
      <c r="EZ151" s="383"/>
      <c r="FA151" s="383"/>
      <c r="FB151" s="383"/>
      <c r="FC151" s="383"/>
      <c r="FD151" s="383"/>
      <c r="FE151" s="383"/>
      <c r="FF151" s="383"/>
      <c r="FG151" s="383"/>
      <c r="FH151" s="383"/>
      <c r="FI151" s="383"/>
      <c r="FJ151" s="383"/>
      <c r="FK151" s="383"/>
      <c r="FL151" s="383"/>
      <c r="FM151" s="383"/>
      <c r="FN151" s="383"/>
      <c r="FO151" s="383"/>
      <c r="FP151" s="383"/>
      <c r="FQ151" s="383"/>
      <c r="FR151" s="383"/>
      <c r="FS151" s="383"/>
      <c r="FT151" s="383"/>
      <c r="FU151" s="383"/>
      <c r="FV151" s="383"/>
      <c r="FW151" s="383"/>
      <c r="FX151" s="383"/>
      <c r="FY151" s="383"/>
      <c r="FZ151" s="383"/>
      <c r="GA151" s="383"/>
      <c r="GB151" s="383"/>
      <c r="GC151" s="383"/>
      <c r="GD151" s="383"/>
      <c r="GE151" s="383"/>
      <c r="GF151" s="383"/>
      <c r="GG151" s="383"/>
      <c r="GH151" s="383"/>
      <c r="GI151" s="383"/>
      <c r="GJ151" s="383"/>
      <c r="GK151" s="383"/>
      <c r="GL151" s="383"/>
      <c r="GM151" s="383"/>
      <c r="GN151" s="383"/>
      <c r="GO151" s="383"/>
      <c r="GP151" s="383"/>
      <c r="GQ151" s="383"/>
      <c r="GR151" s="383"/>
      <c r="GS151" s="383"/>
      <c r="GT151" s="383"/>
      <c r="GU151" s="383"/>
      <c r="GV151" s="383"/>
      <c r="GW151" s="383"/>
      <c r="GX151" s="383"/>
    </row>
    <row r="152" spans="1:206" s="360" customFormat="1" x14ac:dyDescent="0.25">
      <c r="A152" s="354"/>
      <c r="B152" s="506">
        <v>142</v>
      </c>
      <c r="C152" s="55"/>
      <c r="D152" s="55"/>
      <c r="E152" s="507" t="str">
        <f t="shared" si="22"/>
        <v/>
      </c>
      <c r="F152" s="508" t="str">
        <f t="shared" si="28"/>
        <v/>
      </c>
      <c r="H152" s="502"/>
      <c r="I152" s="502"/>
      <c r="J152" s="1"/>
      <c r="K152" s="372"/>
      <c r="L152" s="354"/>
      <c r="M152" s="354"/>
      <c r="N152" s="354"/>
      <c r="O152" s="354"/>
      <c r="P152" s="372"/>
      <c r="Q152" s="490"/>
      <c r="R152" s="490"/>
      <c r="S152" s="490"/>
      <c r="T152" s="490"/>
      <c r="U152" s="490"/>
      <c r="V152" s="372"/>
      <c r="W152" s="372"/>
      <c r="X152" s="372"/>
      <c r="Y152" s="1"/>
      <c r="Z152" s="1"/>
      <c r="AA152" s="1"/>
      <c r="AB152" s="1"/>
      <c r="AC152" s="1"/>
      <c r="AD152" s="491"/>
      <c r="AE152" s="491"/>
      <c r="AF152" s="491"/>
      <c r="AG152" s="491"/>
      <c r="AH152" s="491"/>
      <c r="AI152" s="491"/>
      <c r="AJ152" s="491"/>
      <c r="AK152" s="504"/>
      <c r="AL152" s="504"/>
      <c r="AM152" s="526" t="str">
        <f t="shared" si="32"/>
        <v/>
      </c>
      <c r="AN152" s="504"/>
      <c r="AO152" s="504"/>
      <c r="AP152" s="504"/>
      <c r="AQ152" s="360">
        <v>142</v>
      </c>
      <c r="AR152" s="505" t="str">
        <f t="shared" si="29"/>
        <v/>
      </c>
      <c r="AS152" s="505" t="str">
        <f t="shared" si="30"/>
        <v/>
      </c>
      <c r="AX152" s="497"/>
      <c r="AZ152" s="360">
        <v>142</v>
      </c>
      <c r="BA152" s="360" t="str">
        <f t="shared" si="23"/>
        <v/>
      </c>
      <c r="BB152" s="360" t="str">
        <f t="shared" si="24"/>
        <v/>
      </c>
      <c r="BC152" s="360" t="str">
        <f t="shared" si="25"/>
        <v/>
      </c>
      <c r="BD152" s="360" t="str">
        <f t="shared" si="26"/>
        <v/>
      </c>
      <c r="BE152" s="360" t="str">
        <f t="shared" si="27"/>
        <v/>
      </c>
      <c r="BH152" s="360" t="str">
        <f t="shared" si="31"/>
        <v/>
      </c>
      <c r="CM152" s="475"/>
      <c r="CN152" s="475"/>
      <c r="CO152" s="475"/>
      <c r="CP152" s="475"/>
      <c r="CQ152" s="475"/>
      <c r="CR152" s="475"/>
      <c r="CS152" s="475"/>
      <c r="CT152" s="475"/>
      <c r="CU152" s="475"/>
      <c r="CV152" s="475"/>
      <c r="CW152" s="475"/>
      <c r="CX152" s="475"/>
      <c r="CY152" s="475"/>
      <c r="CZ152" s="383"/>
      <c r="DA152" s="383"/>
      <c r="DB152" s="383"/>
      <c r="DC152" s="383"/>
      <c r="DD152" s="383"/>
      <c r="DE152" s="383"/>
      <c r="DF152" s="383"/>
      <c r="DG152" s="383"/>
      <c r="DH152" s="383"/>
      <c r="DI152" s="383"/>
      <c r="DJ152" s="383"/>
      <c r="DK152" s="383"/>
      <c r="DL152" s="383"/>
      <c r="DM152" s="383"/>
      <c r="DN152" s="383"/>
      <c r="DO152" s="383"/>
      <c r="DP152" s="383"/>
      <c r="DQ152" s="383"/>
      <c r="DR152" s="383"/>
      <c r="DS152" s="383"/>
      <c r="DT152" s="383"/>
      <c r="DU152" s="383"/>
      <c r="DV152" s="383"/>
      <c r="DW152" s="383"/>
      <c r="DX152" s="383"/>
      <c r="DY152" s="383"/>
      <c r="DZ152" s="383"/>
      <c r="EA152" s="383"/>
      <c r="EB152" s="383"/>
      <c r="EC152" s="383"/>
      <c r="ED152" s="383"/>
      <c r="EE152" s="383"/>
      <c r="EF152" s="383"/>
      <c r="EG152" s="383"/>
      <c r="EH152" s="383"/>
      <c r="EI152" s="383"/>
      <c r="EJ152" s="383"/>
      <c r="EK152" s="383"/>
      <c r="EL152" s="383"/>
      <c r="EM152" s="383"/>
      <c r="EN152" s="383"/>
      <c r="EO152" s="383"/>
      <c r="EP152" s="383"/>
      <c r="EQ152" s="383"/>
      <c r="ER152" s="383"/>
      <c r="ES152" s="383"/>
      <c r="ET152" s="383"/>
      <c r="EU152" s="383"/>
      <c r="EV152" s="383"/>
      <c r="EW152" s="383"/>
      <c r="EX152" s="383"/>
      <c r="EY152" s="383"/>
      <c r="EZ152" s="383"/>
      <c r="FA152" s="383"/>
      <c r="FB152" s="383"/>
      <c r="FC152" s="383"/>
      <c r="FD152" s="383"/>
      <c r="FE152" s="383"/>
      <c r="FF152" s="383"/>
      <c r="FG152" s="383"/>
      <c r="FH152" s="383"/>
      <c r="FI152" s="383"/>
      <c r="FJ152" s="383"/>
      <c r="FK152" s="383"/>
      <c r="FL152" s="383"/>
      <c r="FM152" s="383"/>
      <c r="FN152" s="383"/>
      <c r="FO152" s="383"/>
      <c r="FP152" s="383"/>
      <c r="FQ152" s="383"/>
      <c r="FR152" s="383"/>
      <c r="FS152" s="383"/>
      <c r="FT152" s="383"/>
      <c r="FU152" s="383"/>
      <c r="FV152" s="383"/>
      <c r="FW152" s="383"/>
      <c r="FX152" s="383"/>
      <c r="FY152" s="383"/>
      <c r="FZ152" s="383"/>
      <c r="GA152" s="383"/>
      <c r="GB152" s="383"/>
      <c r="GC152" s="383"/>
      <c r="GD152" s="383"/>
      <c r="GE152" s="383"/>
      <c r="GF152" s="383"/>
      <c r="GG152" s="383"/>
      <c r="GH152" s="383"/>
      <c r="GI152" s="383"/>
      <c r="GJ152" s="383"/>
      <c r="GK152" s="383"/>
      <c r="GL152" s="383"/>
      <c r="GM152" s="383"/>
      <c r="GN152" s="383"/>
      <c r="GO152" s="383"/>
      <c r="GP152" s="383"/>
      <c r="GQ152" s="383"/>
      <c r="GR152" s="383"/>
      <c r="GS152" s="383"/>
      <c r="GT152" s="383"/>
      <c r="GU152" s="383"/>
      <c r="GV152" s="383"/>
      <c r="GW152" s="383"/>
      <c r="GX152" s="383"/>
    </row>
    <row r="153" spans="1:206" s="360" customFormat="1" x14ac:dyDescent="0.25">
      <c r="A153" s="354"/>
      <c r="B153" s="506">
        <v>143</v>
      </c>
      <c r="C153" s="55"/>
      <c r="D153" s="55"/>
      <c r="E153" s="507" t="str">
        <f t="shared" si="22"/>
        <v/>
      </c>
      <c r="F153" s="508" t="str">
        <f t="shared" si="28"/>
        <v/>
      </c>
      <c r="H153" s="502"/>
      <c r="I153" s="502"/>
      <c r="J153" s="1"/>
      <c r="K153" s="372"/>
      <c r="L153" s="354"/>
      <c r="M153" s="354"/>
      <c r="N153" s="354"/>
      <c r="O153" s="354"/>
      <c r="P153" s="372"/>
      <c r="Q153" s="490"/>
      <c r="R153" s="490"/>
      <c r="S153" s="490"/>
      <c r="T153" s="490"/>
      <c r="U153" s="490"/>
      <c r="V153" s="372"/>
      <c r="W153" s="372"/>
      <c r="X153" s="372"/>
      <c r="Y153" s="1"/>
      <c r="Z153" s="1"/>
      <c r="AA153" s="1"/>
      <c r="AB153" s="1"/>
      <c r="AC153" s="1"/>
      <c r="AD153" s="491"/>
      <c r="AE153" s="491"/>
      <c r="AF153" s="491"/>
      <c r="AG153" s="491"/>
      <c r="AH153" s="491"/>
      <c r="AI153" s="491"/>
      <c r="AJ153" s="491"/>
      <c r="AK153" s="504"/>
      <c r="AL153" s="504"/>
      <c r="AM153" s="526" t="str">
        <f t="shared" si="32"/>
        <v/>
      </c>
      <c r="AN153" s="504"/>
      <c r="AO153" s="504"/>
      <c r="AP153" s="504"/>
      <c r="AQ153" s="360">
        <v>143</v>
      </c>
      <c r="AR153" s="505" t="str">
        <f t="shared" si="29"/>
        <v/>
      </c>
      <c r="AS153" s="505" t="str">
        <f t="shared" si="30"/>
        <v/>
      </c>
      <c r="AX153" s="497"/>
      <c r="AZ153" s="360">
        <v>143</v>
      </c>
      <c r="BA153" s="360" t="str">
        <f t="shared" si="23"/>
        <v/>
      </c>
      <c r="BB153" s="360" t="str">
        <f t="shared" si="24"/>
        <v/>
      </c>
      <c r="BC153" s="360" t="str">
        <f t="shared" si="25"/>
        <v/>
      </c>
      <c r="BD153" s="360" t="str">
        <f t="shared" si="26"/>
        <v/>
      </c>
      <c r="BE153" s="360" t="str">
        <f t="shared" si="27"/>
        <v/>
      </c>
      <c r="BH153" s="360" t="str">
        <f t="shared" si="31"/>
        <v/>
      </c>
      <c r="CM153" s="475"/>
      <c r="CN153" s="475"/>
      <c r="CO153" s="475"/>
      <c r="CP153" s="475"/>
      <c r="CQ153" s="475"/>
      <c r="CR153" s="475"/>
      <c r="CS153" s="475"/>
      <c r="CT153" s="475"/>
      <c r="CU153" s="475"/>
      <c r="CV153" s="475"/>
      <c r="CW153" s="475"/>
      <c r="CX153" s="475"/>
      <c r="CY153" s="475"/>
      <c r="CZ153" s="383"/>
      <c r="DA153" s="383"/>
      <c r="DB153" s="383"/>
      <c r="DC153" s="383"/>
      <c r="DD153" s="383"/>
      <c r="DE153" s="383"/>
      <c r="DF153" s="383"/>
      <c r="DG153" s="383"/>
      <c r="DH153" s="383"/>
      <c r="DI153" s="383"/>
      <c r="DJ153" s="383"/>
      <c r="DK153" s="383"/>
      <c r="DL153" s="383"/>
      <c r="DM153" s="383"/>
      <c r="DN153" s="383"/>
      <c r="DO153" s="383"/>
      <c r="DP153" s="383"/>
      <c r="DQ153" s="383"/>
      <c r="DR153" s="383"/>
      <c r="DS153" s="383"/>
      <c r="DT153" s="383"/>
      <c r="DU153" s="383"/>
      <c r="DV153" s="383"/>
      <c r="DW153" s="383"/>
      <c r="DX153" s="383"/>
      <c r="DY153" s="383"/>
      <c r="DZ153" s="383"/>
      <c r="EA153" s="383"/>
      <c r="EB153" s="383"/>
      <c r="EC153" s="383"/>
      <c r="ED153" s="383"/>
      <c r="EE153" s="383"/>
      <c r="EF153" s="383"/>
      <c r="EG153" s="383"/>
      <c r="EH153" s="383"/>
      <c r="EI153" s="383"/>
      <c r="EJ153" s="383"/>
      <c r="EK153" s="383"/>
      <c r="EL153" s="383"/>
      <c r="EM153" s="383"/>
      <c r="EN153" s="383"/>
      <c r="EO153" s="383"/>
      <c r="EP153" s="383"/>
      <c r="EQ153" s="383"/>
      <c r="ER153" s="383"/>
      <c r="ES153" s="383"/>
      <c r="ET153" s="383"/>
      <c r="EU153" s="383"/>
      <c r="EV153" s="383"/>
      <c r="EW153" s="383"/>
      <c r="EX153" s="383"/>
      <c r="EY153" s="383"/>
      <c r="EZ153" s="383"/>
      <c r="FA153" s="383"/>
      <c r="FB153" s="383"/>
      <c r="FC153" s="383"/>
      <c r="FD153" s="383"/>
      <c r="FE153" s="383"/>
      <c r="FF153" s="383"/>
      <c r="FG153" s="383"/>
      <c r="FH153" s="383"/>
      <c r="FI153" s="383"/>
      <c r="FJ153" s="383"/>
      <c r="FK153" s="383"/>
      <c r="FL153" s="383"/>
      <c r="FM153" s="383"/>
      <c r="FN153" s="383"/>
      <c r="FO153" s="383"/>
      <c r="FP153" s="383"/>
      <c r="FQ153" s="383"/>
      <c r="FR153" s="383"/>
      <c r="FS153" s="383"/>
      <c r="FT153" s="383"/>
      <c r="FU153" s="383"/>
      <c r="FV153" s="383"/>
      <c r="FW153" s="383"/>
      <c r="FX153" s="383"/>
      <c r="FY153" s="383"/>
      <c r="FZ153" s="383"/>
      <c r="GA153" s="383"/>
      <c r="GB153" s="383"/>
      <c r="GC153" s="383"/>
      <c r="GD153" s="383"/>
      <c r="GE153" s="383"/>
      <c r="GF153" s="383"/>
      <c r="GG153" s="383"/>
      <c r="GH153" s="383"/>
      <c r="GI153" s="383"/>
      <c r="GJ153" s="383"/>
      <c r="GK153" s="383"/>
      <c r="GL153" s="383"/>
      <c r="GM153" s="383"/>
      <c r="GN153" s="383"/>
      <c r="GO153" s="383"/>
      <c r="GP153" s="383"/>
      <c r="GQ153" s="383"/>
      <c r="GR153" s="383"/>
      <c r="GS153" s="383"/>
      <c r="GT153" s="383"/>
      <c r="GU153" s="383"/>
      <c r="GV153" s="383"/>
      <c r="GW153" s="383"/>
      <c r="GX153" s="383"/>
    </row>
    <row r="154" spans="1:206" s="360" customFormat="1" x14ac:dyDescent="0.25">
      <c r="A154" s="354"/>
      <c r="B154" s="506">
        <v>144</v>
      </c>
      <c r="C154" s="55"/>
      <c r="D154" s="55"/>
      <c r="E154" s="507" t="str">
        <f t="shared" si="22"/>
        <v/>
      </c>
      <c r="F154" s="508" t="str">
        <f t="shared" si="28"/>
        <v/>
      </c>
      <c r="H154" s="502"/>
      <c r="I154" s="502"/>
      <c r="J154" s="1"/>
      <c r="K154" s="372"/>
      <c r="L154" s="354"/>
      <c r="M154" s="354"/>
      <c r="N154" s="354"/>
      <c r="O154" s="354"/>
      <c r="P154" s="372"/>
      <c r="Q154" s="490"/>
      <c r="R154" s="490"/>
      <c r="S154" s="490"/>
      <c r="T154" s="490"/>
      <c r="U154" s="490"/>
      <c r="V154" s="372"/>
      <c r="W154" s="372"/>
      <c r="X154" s="372"/>
      <c r="Y154" s="1"/>
      <c r="Z154" s="1"/>
      <c r="AA154" s="1"/>
      <c r="AB154" s="1"/>
      <c r="AC154" s="1"/>
      <c r="AD154" s="491"/>
      <c r="AE154" s="491"/>
      <c r="AF154" s="491"/>
      <c r="AG154" s="491"/>
      <c r="AH154" s="491"/>
      <c r="AI154" s="491"/>
      <c r="AJ154" s="491"/>
      <c r="AK154" s="504"/>
      <c r="AL154" s="504"/>
      <c r="AM154" s="526" t="str">
        <f t="shared" si="32"/>
        <v/>
      </c>
      <c r="AN154" s="504"/>
      <c r="AO154" s="504"/>
      <c r="AP154" s="504"/>
      <c r="AQ154" s="360">
        <v>144</v>
      </c>
      <c r="AR154" s="505" t="str">
        <f t="shared" si="29"/>
        <v/>
      </c>
      <c r="AS154" s="505" t="str">
        <f t="shared" si="30"/>
        <v/>
      </c>
      <c r="AX154" s="497"/>
      <c r="AZ154" s="360">
        <v>144</v>
      </c>
      <c r="BA154" s="360" t="str">
        <f t="shared" si="23"/>
        <v/>
      </c>
      <c r="BB154" s="360" t="str">
        <f t="shared" si="24"/>
        <v/>
      </c>
      <c r="BC154" s="360" t="str">
        <f t="shared" si="25"/>
        <v/>
      </c>
      <c r="BD154" s="360" t="str">
        <f t="shared" si="26"/>
        <v/>
      </c>
      <c r="BE154" s="360" t="str">
        <f t="shared" si="27"/>
        <v/>
      </c>
      <c r="BH154" s="360" t="str">
        <f t="shared" si="31"/>
        <v/>
      </c>
      <c r="CM154" s="475"/>
      <c r="CN154" s="475"/>
      <c r="CO154" s="475"/>
      <c r="CP154" s="475"/>
      <c r="CQ154" s="475"/>
      <c r="CR154" s="475"/>
      <c r="CS154" s="475"/>
      <c r="CT154" s="475"/>
      <c r="CU154" s="475"/>
      <c r="CV154" s="475"/>
      <c r="CW154" s="475"/>
      <c r="CX154" s="475"/>
      <c r="CY154" s="475"/>
      <c r="CZ154" s="383"/>
      <c r="DA154" s="383"/>
      <c r="DB154" s="383"/>
      <c r="DC154" s="383"/>
      <c r="DD154" s="383"/>
      <c r="DE154" s="383"/>
      <c r="DF154" s="383"/>
      <c r="DG154" s="383"/>
      <c r="DH154" s="383"/>
      <c r="DI154" s="383"/>
      <c r="DJ154" s="383"/>
      <c r="DK154" s="383"/>
      <c r="DL154" s="383"/>
      <c r="DM154" s="383"/>
      <c r="DN154" s="383"/>
      <c r="DO154" s="383"/>
      <c r="DP154" s="383"/>
      <c r="DQ154" s="383"/>
      <c r="DR154" s="383"/>
      <c r="DS154" s="383"/>
      <c r="DT154" s="383"/>
      <c r="DU154" s="383"/>
      <c r="DV154" s="383"/>
      <c r="DW154" s="383"/>
      <c r="DX154" s="383"/>
      <c r="DY154" s="383"/>
      <c r="DZ154" s="383"/>
      <c r="EA154" s="383"/>
      <c r="EB154" s="383"/>
      <c r="EC154" s="383"/>
      <c r="ED154" s="383"/>
      <c r="EE154" s="383"/>
      <c r="EF154" s="383"/>
      <c r="EG154" s="383"/>
      <c r="EH154" s="383"/>
      <c r="EI154" s="383"/>
      <c r="EJ154" s="383"/>
      <c r="EK154" s="383"/>
      <c r="EL154" s="383"/>
      <c r="EM154" s="383"/>
      <c r="EN154" s="383"/>
      <c r="EO154" s="383"/>
      <c r="EP154" s="383"/>
      <c r="EQ154" s="383"/>
      <c r="ER154" s="383"/>
      <c r="ES154" s="383"/>
      <c r="ET154" s="383"/>
      <c r="EU154" s="383"/>
      <c r="EV154" s="383"/>
      <c r="EW154" s="383"/>
      <c r="EX154" s="383"/>
      <c r="EY154" s="383"/>
      <c r="EZ154" s="383"/>
      <c r="FA154" s="383"/>
      <c r="FB154" s="383"/>
      <c r="FC154" s="383"/>
      <c r="FD154" s="383"/>
      <c r="FE154" s="383"/>
      <c r="FF154" s="383"/>
      <c r="FG154" s="383"/>
      <c r="FH154" s="383"/>
      <c r="FI154" s="383"/>
      <c r="FJ154" s="383"/>
      <c r="FK154" s="383"/>
      <c r="FL154" s="383"/>
      <c r="FM154" s="383"/>
      <c r="FN154" s="383"/>
      <c r="FO154" s="383"/>
      <c r="FP154" s="383"/>
      <c r="FQ154" s="383"/>
      <c r="FR154" s="383"/>
      <c r="FS154" s="383"/>
      <c r="FT154" s="383"/>
      <c r="FU154" s="383"/>
      <c r="FV154" s="383"/>
      <c r="FW154" s="383"/>
      <c r="FX154" s="383"/>
      <c r="FY154" s="383"/>
      <c r="FZ154" s="383"/>
      <c r="GA154" s="383"/>
      <c r="GB154" s="383"/>
      <c r="GC154" s="383"/>
      <c r="GD154" s="383"/>
      <c r="GE154" s="383"/>
      <c r="GF154" s="383"/>
      <c r="GG154" s="383"/>
      <c r="GH154" s="383"/>
      <c r="GI154" s="383"/>
      <c r="GJ154" s="383"/>
      <c r="GK154" s="383"/>
      <c r="GL154" s="383"/>
      <c r="GM154" s="383"/>
      <c r="GN154" s="383"/>
      <c r="GO154" s="383"/>
      <c r="GP154" s="383"/>
      <c r="GQ154" s="383"/>
      <c r="GR154" s="383"/>
      <c r="GS154" s="383"/>
      <c r="GT154" s="383"/>
      <c r="GU154" s="383"/>
      <c r="GV154" s="383"/>
      <c r="GW154" s="383"/>
      <c r="GX154" s="383"/>
    </row>
    <row r="155" spans="1:206" s="360" customFormat="1" x14ac:dyDescent="0.25">
      <c r="A155" s="354"/>
      <c r="B155" s="506">
        <v>145</v>
      </c>
      <c r="C155" s="55"/>
      <c r="D155" s="55"/>
      <c r="E155" s="507" t="str">
        <f t="shared" si="22"/>
        <v/>
      </c>
      <c r="F155" s="508" t="str">
        <f t="shared" si="28"/>
        <v/>
      </c>
      <c r="H155" s="502"/>
      <c r="I155" s="502"/>
      <c r="J155" s="1"/>
      <c r="K155" s="372"/>
      <c r="L155" s="354"/>
      <c r="M155" s="354"/>
      <c r="N155" s="354"/>
      <c r="O155" s="354"/>
      <c r="P155" s="372"/>
      <c r="Q155" s="490"/>
      <c r="R155" s="490"/>
      <c r="S155" s="490"/>
      <c r="T155" s="490"/>
      <c r="U155" s="490"/>
      <c r="V155" s="372"/>
      <c r="W155" s="372"/>
      <c r="X155" s="372"/>
      <c r="Y155" s="1"/>
      <c r="Z155" s="1"/>
      <c r="AA155" s="1"/>
      <c r="AB155" s="1"/>
      <c r="AC155" s="1"/>
      <c r="AD155" s="491"/>
      <c r="AE155" s="491"/>
      <c r="AF155" s="491"/>
      <c r="AG155" s="491"/>
      <c r="AH155" s="491"/>
      <c r="AI155" s="491"/>
      <c r="AJ155" s="491"/>
      <c r="AK155" s="504"/>
      <c r="AL155" s="504"/>
      <c r="AM155" s="526" t="str">
        <f t="shared" si="32"/>
        <v/>
      </c>
      <c r="AN155" s="504"/>
      <c r="AO155" s="504"/>
      <c r="AP155" s="504"/>
      <c r="AQ155" s="360">
        <v>145</v>
      </c>
      <c r="AR155" s="505" t="str">
        <f t="shared" si="29"/>
        <v/>
      </c>
      <c r="AS155" s="505" t="str">
        <f t="shared" si="30"/>
        <v/>
      </c>
      <c r="AX155" s="497"/>
      <c r="AZ155" s="360">
        <v>145</v>
      </c>
      <c r="BA155" s="360" t="str">
        <f t="shared" si="23"/>
        <v/>
      </c>
      <c r="BB155" s="360" t="str">
        <f t="shared" si="24"/>
        <v/>
      </c>
      <c r="BC155" s="360" t="str">
        <f t="shared" si="25"/>
        <v/>
      </c>
      <c r="BD155" s="360" t="str">
        <f t="shared" si="26"/>
        <v/>
      </c>
      <c r="BE155" s="360" t="str">
        <f t="shared" si="27"/>
        <v/>
      </c>
      <c r="BH155" s="360" t="str">
        <f t="shared" si="31"/>
        <v/>
      </c>
      <c r="CM155" s="475"/>
      <c r="CN155" s="475"/>
      <c r="CO155" s="475"/>
      <c r="CP155" s="475"/>
      <c r="CQ155" s="475"/>
      <c r="CR155" s="475"/>
      <c r="CS155" s="475"/>
      <c r="CT155" s="475"/>
      <c r="CU155" s="475"/>
      <c r="CV155" s="475"/>
      <c r="CW155" s="475"/>
      <c r="CX155" s="475"/>
      <c r="CY155" s="475"/>
      <c r="CZ155" s="383"/>
      <c r="DA155" s="383"/>
      <c r="DB155" s="383"/>
      <c r="DC155" s="383"/>
      <c r="DD155" s="383"/>
      <c r="DE155" s="383"/>
      <c r="DF155" s="383"/>
      <c r="DG155" s="383"/>
      <c r="DH155" s="383"/>
      <c r="DI155" s="383"/>
      <c r="DJ155" s="383"/>
      <c r="DK155" s="383"/>
      <c r="DL155" s="383"/>
      <c r="DM155" s="383"/>
      <c r="DN155" s="383"/>
      <c r="DO155" s="383"/>
      <c r="DP155" s="383"/>
      <c r="DQ155" s="383"/>
      <c r="DR155" s="383"/>
      <c r="DS155" s="383"/>
      <c r="DT155" s="383"/>
      <c r="DU155" s="383"/>
      <c r="DV155" s="383"/>
      <c r="DW155" s="383"/>
      <c r="DX155" s="383"/>
      <c r="DY155" s="383"/>
      <c r="DZ155" s="383"/>
      <c r="EA155" s="383"/>
      <c r="EB155" s="383"/>
      <c r="EC155" s="383"/>
      <c r="ED155" s="383"/>
      <c r="EE155" s="383"/>
      <c r="EF155" s="383"/>
      <c r="EG155" s="383"/>
      <c r="EH155" s="383"/>
      <c r="EI155" s="383"/>
      <c r="EJ155" s="383"/>
      <c r="EK155" s="383"/>
      <c r="EL155" s="383"/>
      <c r="EM155" s="383"/>
      <c r="EN155" s="383"/>
      <c r="EO155" s="383"/>
      <c r="EP155" s="383"/>
      <c r="EQ155" s="383"/>
      <c r="ER155" s="383"/>
      <c r="ES155" s="383"/>
      <c r="ET155" s="383"/>
      <c r="EU155" s="383"/>
      <c r="EV155" s="383"/>
      <c r="EW155" s="383"/>
      <c r="EX155" s="383"/>
      <c r="EY155" s="383"/>
      <c r="EZ155" s="383"/>
      <c r="FA155" s="383"/>
      <c r="FB155" s="383"/>
      <c r="FC155" s="383"/>
      <c r="FD155" s="383"/>
      <c r="FE155" s="383"/>
      <c r="FF155" s="383"/>
      <c r="FG155" s="383"/>
      <c r="FH155" s="383"/>
      <c r="FI155" s="383"/>
      <c r="FJ155" s="383"/>
      <c r="FK155" s="383"/>
      <c r="FL155" s="383"/>
      <c r="FM155" s="383"/>
      <c r="FN155" s="383"/>
      <c r="FO155" s="383"/>
      <c r="FP155" s="383"/>
      <c r="FQ155" s="383"/>
      <c r="FR155" s="383"/>
      <c r="FS155" s="383"/>
      <c r="FT155" s="383"/>
      <c r="FU155" s="383"/>
      <c r="FV155" s="383"/>
      <c r="FW155" s="383"/>
      <c r="FX155" s="383"/>
      <c r="FY155" s="383"/>
      <c r="FZ155" s="383"/>
      <c r="GA155" s="383"/>
      <c r="GB155" s="383"/>
      <c r="GC155" s="383"/>
      <c r="GD155" s="383"/>
      <c r="GE155" s="383"/>
      <c r="GF155" s="383"/>
      <c r="GG155" s="383"/>
      <c r="GH155" s="383"/>
      <c r="GI155" s="383"/>
      <c r="GJ155" s="383"/>
      <c r="GK155" s="383"/>
      <c r="GL155" s="383"/>
      <c r="GM155" s="383"/>
      <c r="GN155" s="383"/>
      <c r="GO155" s="383"/>
      <c r="GP155" s="383"/>
      <c r="GQ155" s="383"/>
      <c r="GR155" s="383"/>
      <c r="GS155" s="383"/>
      <c r="GT155" s="383"/>
      <c r="GU155" s="383"/>
      <c r="GV155" s="383"/>
      <c r="GW155" s="383"/>
      <c r="GX155" s="383"/>
    </row>
    <row r="156" spans="1:206" s="360" customFormat="1" x14ac:dyDescent="0.25">
      <c r="A156" s="354"/>
      <c r="B156" s="506">
        <v>146</v>
      </c>
      <c r="C156" s="55"/>
      <c r="D156" s="55"/>
      <c r="E156" s="507" t="str">
        <f t="shared" si="22"/>
        <v/>
      </c>
      <c r="F156" s="508" t="str">
        <f t="shared" si="28"/>
        <v/>
      </c>
      <c r="H156" s="502"/>
      <c r="I156" s="502"/>
      <c r="J156" s="1"/>
      <c r="K156" s="372"/>
      <c r="L156" s="354"/>
      <c r="M156" s="354"/>
      <c r="N156" s="354"/>
      <c r="O156" s="354"/>
      <c r="P156" s="372"/>
      <c r="Q156" s="490"/>
      <c r="R156" s="490"/>
      <c r="S156" s="490"/>
      <c r="T156" s="490"/>
      <c r="U156" s="490"/>
      <c r="V156" s="372"/>
      <c r="W156" s="372"/>
      <c r="X156" s="372"/>
      <c r="Y156" s="1"/>
      <c r="Z156" s="1"/>
      <c r="AA156" s="1"/>
      <c r="AB156" s="1"/>
      <c r="AC156" s="1"/>
      <c r="AD156" s="491"/>
      <c r="AE156" s="491"/>
      <c r="AF156" s="491"/>
      <c r="AG156" s="491"/>
      <c r="AH156" s="491"/>
      <c r="AI156" s="491"/>
      <c r="AJ156" s="491"/>
      <c r="AK156" s="504"/>
      <c r="AL156" s="504"/>
      <c r="AM156" s="526" t="str">
        <f t="shared" si="32"/>
        <v/>
      </c>
      <c r="AN156" s="504"/>
      <c r="AO156" s="504"/>
      <c r="AP156" s="504"/>
      <c r="AQ156" s="360">
        <v>146</v>
      </c>
      <c r="AR156" s="505" t="str">
        <f t="shared" si="29"/>
        <v/>
      </c>
      <c r="AS156" s="505" t="str">
        <f t="shared" si="30"/>
        <v/>
      </c>
      <c r="AX156" s="497"/>
      <c r="AZ156" s="360">
        <v>146</v>
      </c>
      <c r="BA156" s="360" t="str">
        <f t="shared" si="23"/>
        <v/>
      </c>
      <c r="BB156" s="360" t="str">
        <f t="shared" si="24"/>
        <v/>
      </c>
      <c r="BC156" s="360" t="str">
        <f t="shared" si="25"/>
        <v/>
      </c>
      <c r="BD156" s="360" t="str">
        <f t="shared" si="26"/>
        <v/>
      </c>
      <c r="BE156" s="360" t="str">
        <f t="shared" si="27"/>
        <v/>
      </c>
      <c r="BH156" s="360" t="str">
        <f t="shared" si="31"/>
        <v/>
      </c>
      <c r="CM156" s="475"/>
      <c r="CN156" s="475"/>
      <c r="CO156" s="475"/>
      <c r="CP156" s="475"/>
      <c r="CQ156" s="475"/>
      <c r="CR156" s="475"/>
      <c r="CS156" s="475"/>
      <c r="CT156" s="475"/>
      <c r="CU156" s="475"/>
      <c r="CV156" s="475"/>
      <c r="CW156" s="475"/>
      <c r="CX156" s="475"/>
      <c r="CY156" s="475"/>
      <c r="CZ156" s="383"/>
      <c r="DA156" s="383"/>
      <c r="DB156" s="383"/>
      <c r="DC156" s="383"/>
      <c r="DD156" s="383"/>
      <c r="DE156" s="383"/>
      <c r="DF156" s="383"/>
      <c r="DG156" s="383"/>
      <c r="DH156" s="383"/>
      <c r="DI156" s="383"/>
      <c r="DJ156" s="383"/>
      <c r="DK156" s="383"/>
      <c r="DL156" s="383"/>
      <c r="DM156" s="383"/>
      <c r="DN156" s="383"/>
      <c r="DO156" s="383"/>
      <c r="DP156" s="383"/>
      <c r="DQ156" s="383"/>
      <c r="DR156" s="383"/>
      <c r="DS156" s="383"/>
      <c r="DT156" s="383"/>
      <c r="DU156" s="383"/>
      <c r="DV156" s="383"/>
      <c r="DW156" s="383"/>
      <c r="DX156" s="383"/>
      <c r="DY156" s="383"/>
      <c r="DZ156" s="383"/>
      <c r="EA156" s="383"/>
      <c r="EB156" s="383"/>
      <c r="EC156" s="383"/>
      <c r="ED156" s="383"/>
      <c r="EE156" s="383"/>
      <c r="EF156" s="383"/>
      <c r="EG156" s="383"/>
      <c r="EH156" s="383"/>
      <c r="EI156" s="383"/>
      <c r="EJ156" s="383"/>
      <c r="EK156" s="383"/>
      <c r="EL156" s="383"/>
      <c r="EM156" s="383"/>
      <c r="EN156" s="383"/>
      <c r="EO156" s="383"/>
      <c r="EP156" s="383"/>
      <c r="EQ156" s="383"/>
      <c r="ER156" s="383"/>
      <c r="ES156" s="383"/>
      <c r="ET156" s="383"/>
      <c r="EU156" s="383"/>
      <c r="EV156" s="383"/>
      <c r="EW156" s="383"/>
      <c r="EX156" s="383"/>
      <c r="EY156" s="383"/>
      <c r="EZ156" s="383"/>
      <c r="FA156" s="383"/>
      <c r="FB156" s="383"/>
      <c r="FC156" s="383"/>
      <c r="FD156" s="383"/>
      <c r="FE156" s="383"/>
      <c r="FF156" s="383"/>
      <c r="FG156" s="383"/>
      <c r="FH156" s="383"/>
      <c r="FI156" s="383"/>
      <c r="FJ156" s="383"/>
      <c r="FK156" s="383"/>
      <c r="FL156" s="383"/>
      <c r="FM156" s="383"/>
      <c r="FN156" s="383"/>
      <c r="FO156" s="383"/>
      <c r="FP156" s="383"/>
      <c r="FQ156" s="383"/>
      <c r="FR156" s="383"/>
      <c r="FS156" s="383"/>
      <c r="FT156" s="383"/>
      <c r="FU156" s="383"/>
      <c r="FV156" s="383"/>
      <c r="FW156" s="383"/>
      <c r="FX156" s="383"/>
      <c r="FY156" s="383"/>
      <c r="FZ156" s="383"/>
      <c r="GA156" s="383"/>
      <c r="GB156" s="383"/>
      <c r="GC156" s="383"/>
      <c r="GD156" s="383"/>
      <c r="GE156" s="383"/>
      <c r="GF156" s="383"/>
      <c r="GG156" s="383"/>
      <c r="GH156" s="383"/>
      <c r="GI156" s="383"/>
      <c r="GJ156" s="383"/>
      <c r="GK156" s="383"/>
      <c r="GL156" s="383"/>
      <c r="GM156" s="383"/>
      <c r="GN156" s="383"/>
      <c r="GO156" s="383"/>
      <c r="GP156" s="383"/>
      <c r="GQ156" s="383"/>
      <c r="GR156" s="383"/>
      <c r="GS156" s="383"/>
      <c r="GT156" s="383"/>
      <c r="GU156" s="383"/>
      <c r="GV156" s="383"/>
      <c r="GW156" s="383"/>
      <c r="GX156" s="383"/>
    </row>
    <row r="157" spans="1:206" s="360" customFormat="1" x14ac:dyDescent="0.25">
      <c r="A157" s="354"/>
      <c r="B157" s="506">
        <v>147</v>
      </c>
      <c r="C157" s="55"/>
      <c r="D157" s="55"/>
      <c r="E157" s="507" t="str">
        <f t="shared" si="22"/>
        <v/>
      </c>
      <c r="F157" s="508" t="str">
        <f t="shared" si="28"/>
        <v/>
      </c>
      <c r="H157" s="502"/>
      <c r="I157" s="502"/>
      <c r="J157" s="1"/>
      <c r="K157" s="372"/>
      <c r="L157" s="354"/>
      <c r="M157" s="354"/>
      <c r="N157" s="354"/>
      <c r="O157" s="354"/>
      <c r="P157" s="372"/>
      <c r="Q157" s="490"/>
      <c r="R157" s="490"/>
      <c r="S157" s="490"/>
      <c r="T157" s="490"/>
      <c r="U157" s="490"/>
      <c r="V157" s="372"/>
      <c r="W157" s="372"/>
      <c r="X157" s="372"/>
      <c r="Y157" s="1"/>
      <c r="Z157" s="1"/>
      <c r="AA157" s="1"/>
      <c r="AB157" s="1"/>
      <c r="AC157" s="1"/>
      <c r="AD157" s="491"/>
      <c r="AE157" s="491"/>
      <c r="AF157" s="491"/>
      <c r="AG157" s="491"/>
      <c r="AH157" s="491"/>
      <c r="AI157" s="491"/>
      <c r="AJ157" s="491"/>
      <c r="AK157" s="504"/>
      <c r="AL157" s="504"/>
      <c r="AM157" s="526" t="str">
        <f t="shared" si="32"/>
        <v/>
      </c>
      <c r="AN157" s="504"/>
      <c r="AO157" s="504"/>
      <c r="AP157" s="504"/>
      <c r="AQ157" s="360">
        <v>147</v>
      </c>
      <c r="AR157" s="505" t="str">
        <f t="shared" si="29"/>
        <v/>
      </c>
      <c r="AS157" s="505" t="str">
        <f t="shared" si="30"/>
        <v/>
      </c>
      <c r="AX157" s="497"/>
      <c r="AZ157" s="360">
        <v>147</v>
      </c>
      <c r="BA157" s="360" t="str">
        <f t="shared" si="23"/>
        <v/>
      </c>
      <c r="BB157" s="360" t="str">
        <f t="shared" si="24"/>
        <v/>
      </c>
      <c r="BC157" s="360" t="str">
        <f t="shared" si="25"/>
        <v/>
      </c>
      <c r="BD157" s="360" t="str">
        <f t="shared" si="26"/>
        <v/>
      </c>
      <c r="BE157" s="360" t="str">
        <f t="shared" si="27"/>
        <v/>
      </c>
      <c r="BH157" s="360" t="str">
        <f t="shared" si="31"/>
        <v/>
      </c>
      <c r="CM157" s="475"/>
      <c r="CN157" s="475"/>
      <c r="CO157" s="475"/>
      <c r="CP157" s="475"/>
      <c r="CQ157" s="475"/>
      <c r="CR157" s="475"/>
      <c r="CS157" s="475"/>
      <c r="CT157" s="475"/>
      <c r="CU157" s="475"/>
      <c r="CV157" s="475"/>
      <c r="CW157" s="475"/>
      <c r="CX157" s="475"/>
      <c r="CY157" s="475"/>
      <c r="CZ157" s="383"/>
      <c r="DA157" s="383"/>
      <c r="DB157" s="383"/>
      <c r="DC157" s="383"/>
      <c r="DD157" s="383"/>
      <c r="DE157" s="383"/>
      <c r="DF157" s="383"/>
      <c r="DG157" s="383"/>
      <c r="DH157" s="383"/>
      <c r="DI157" s="383"/>
      <c r="DJ157" s="383"/>
      <c r="DK157" s="383"/>
      <c r="DL157" s="383"/>
      <c r="DM157" s="383"/>
      <c r="DN157" s="383"/>
      <c r="DO157" s="383"/>
      <c r="DP157" s="383"/>
      <c r="DQ157" s="383"/>
      <c r="DR157" s="383"/>
      <c r="DS157" s="383"/>
      <c r="DT157" s="383"/>
      <c r="DU157" s="383"/>
      <c r="DV157" s="383"/>
      <c r="DW157" s="383"/>
      <c r="DX157" s="383"/>
      <c r="DY157" s="383"/>
      <c r="DZ157" s="383"/>
      <c r="EA157" s="383"/>
      <c r="EB157" s="383"/>
      <c r="EC157" s="383"/>
      <c r="ED157" s="383"/>
      <c r="EE157" s="383"/>
      <c r="EF157" s="383"/>
      <c r="EG157" s="383"/>
      <c r="EH157" s="383"/>
      <c r="EI157" s="383"/>
      <c r="EJ157" s="383"/>
      <c r="EK157" s="383"/>
      <c r="EL157" s="383"/>
      <c r="EM157" s="383"/>
      <c r="EN157" s="383"/>
      <c r="EO157" s="383"/>
      <c r="EP157" s="383"/>
      <c r="EQ157" s="383"/>
      <c r="ER157" s="383"/>
      <c r="ES157" s="383"/>
      <c r="ET157" s="383"/>
      <c r="EU157" s="383"/>
      <c r="EV157" s="383"/>
      <c r="EW157" s="383"/>
      <c r="EX157" s="383"/>
      <c r="EY157" s="383"/>
      <c r="EZ157" s="383"/>
      <c r="FA157" s="383"/>
      <c r="FB157" s="383"/>
      <c r="FC157" s="383"/>
      <c r="FD157" s="383"/>
      <c r="FE157" s="383"/>
      <c r="FF157" s="383"/>
      <c r="FG157" s="383"/>
      <c r="FH157" s="383"/>
      <c r="FI157" s="383"/>
      <c r="FJ157" s="383"/>
      <c r="FK157" s="383"/>
      <c r="FL157" s="383"/>
      <c r="FM157" s="383"/>
      <c r="FN157" s="383"/>
      <c r="FO157" s="383"/>
      <c r="FP157" s="383"/>
      <c r="FQ157" s="383"/>
      <c r="FR157" s="383"/>
      <c r="FS157" s="383"/>
      <c r="FT157" s="383"/>
      <c r="FU157" s="383"/>
      <c r="FV157" s="383"/>
      <c r="FW157" s="383"/>
      <c r="FX157" s="383"/>
      <c r="FY157" s="383"/>
      <c r="FZ157" s="383"/>
      <c r="GA157" s="383"/>
      <c r="GB157" s="383"/>
      <c r="GC157" s="383"/>
      <c r="GD157" s="383"/>
      <c r="GE157" s="383"/>
      <c r="GF157" s="383"/>
      <c r="GG157" s="383"/>
      <c r="GH157" s="383"/>
      <c r="GI157" s="383"/>
      <c r="GJ157" s="383"/>
      <c r="GK157" s="383"/>
      <c r="GL157" s="383"/>
      <c r="GM157" s="383"/>
      <c r="GN157" s="383"/>
      <c r="GO157" s="383"/>
      <c r="GP157" s="383"/>
      <c r="GQ157" s="383"/>
      <c r="GR157" s="383"/>
      <c r="GS157" s="383"/>
      <c r="GT157" s="383"/>
      <c r="GU157" s="383"/>
      <c r="GV157" s="383"/>
      <c r="GW157" s="383"/>
      <c r="GX157" s="383"/>
    </row>
    <row r="158" spans="1:206" s="360" customFormat="1" x14ac:dyDescent="0.25">
      <c r="A158" s="354"/>
      <c r="B158" s="506">
        <v>148</v>
      </c>
      <c r="C158" s="55"/>
      <c r="D158" s="55"/>
      <c r="E158" s="507" t="str">
        <f t="shared" si="22"/>
        <v/>
      </c>
      <c r="F158" s="508" t="str">
        <f t="shared" si="28"/>
        <v/>
      </c>
      <c r="H158" s="502"/>
      <c r="I158" s="502"/>
      <c r="J158" s="1"/>
      <c r="K158" s="372"/>
      <c r="L158" s="354"/>
      <c r="M158" s="354"/>
      <c r="N158" s="354"/>
      <c r="O158" s="354"/>
      <c r="P158" s="372"/>
      <c r="Q158" s="490"/>
      <c r="R158" s="490"/>
      <c r="S158" s="490"/>
      <c r="T158" s="490"/>
      <c r="U158" s="490"/>
      <c r="V158" s="372"/>
      <c r="W158" s="372"/>
      <c r="X158" s="372"/>
      <c r="Y158" s="1"/>
      <c r="Z158" s="1"/>
      <c r="AA158" s="1"/>
      <c r="AB158" s="1"/>
      <c r="AC158" s="1"/>
      <c r="AD158" s="491"/>
      <c r="AE158" s="491"/>
      <c r="AF158" s="491"/>
      <c r="AG158" s="491"/>
      <c r="AH158" s="491"/>
      <c r="AI158" s="491"/>
      <c r="AJ158" s="491"/>
      <c r="AK158" s="504"/>
      <c r="AL158" s="504"/>
      <c r="AM158" s="526" t="str">
        <f t="shared" si="32"/>
        <v/>
      </c>
      <c r="AN158" s="504"/>
      <c r="AO158" s="504"/>
      <c r="AP158" s="504"/>
      <c r="AQ158" s="360">
        <v>148</v>
      </c>
      <c r="AR158" s="505" t="str">
        <f t="shared" si="29"/>
        <v/>
      </c>
      <c r="AS158" s="505" t="str">
        <f t="shared" si="30"/>
        <v/>
      </c>
      <c r="AX158" s="497"/>
      <c r="AZ158" s="360">
        <v>148</v>
      </c>
      <c r="BA158" s="360" t="str">
        <f t="shared" si="23"/>
        <v/>
      </c>
      <c r="BB158" s="360" t="str">
        <f t="shared" si="24"/>
        <v/>
      </c>
      <c r="BC158" s="360" t="str">
        <f t="shared" si="25"/>
        <v/>
      </c>
      <c r="BD158" s="360" t="str">
        <f t="shared" si="26"/>
        <v/>
      </c>
      <c r="BE158" s="360" t="str">
        <f t="shared" si="27"/>
        <v/>
      </c>
      <c r="BH158" s="360" t="str">
        <f t="shared" si="31"/>
        <v/>
      </c>
      <c r="CM158" s="475"/>
      <c r="CN158" s="475"/>
      <c r="CO158" s="475"/>
      <c r="CP158" s="475"/>
      <c r="CQ158" s="475"/>
      <c r="CR158" s="475"/>
      <c r="CS158" s="475"/>
      <c r="CT158" s="475"/>
      <c r="CU158" s="475"/>
      <c r="CV158" s="475"/>
      <c r="CW158" s="475"/>
      <c r="CX158" s="475"/>
      <c r="CY158" s="475"/>
      <c r="CZ158" s="383"/>
      <c r="DA158" s="383"/>
      <c r="DB158" s="383"/>
      <c r="DC158" s="383"/>
      <c r="DD158" s="383"/>
      <c r="DE158" s="383"/>
      <c r="DF158" s="383"/>
      <c r="DG158" s="383"/>
      <c r="DH158" s="383"/>
      <c r="DI158" s="383"/>
      <c r="DJ158" s="383"/>
      <c r="DK158" s="383"/>
      <c r="DL158" s="383"/>
      <c r="DM158" s="383"/>
      <c r="DN158" s="383"/>
      <c r="DO158" s="383"/>
      <c r="DP158" s="383"/>
      <c r="DQ158" s="383"/>
      <c r="DR158" s="383"/>
      <c r="DS158" s="383"/>
      <c r="DT158" s="383"/>
      <c r="DU158" s="383"/>
      <c r="DV158" s="383"/>
      <c r="DW158" s="383"/>
      <c r="DX158" s="383"/>
      <c r="DY158" s="383"/>
      <c r="DZ158" s="383"/>
      <c r="EA158" s="383"/>
      <c r="EB158" s="383"/>
      <c r="EC158" s="383"/>
      <c r="ED158" s="383"/>
      <c r="EE158" s="383"/>
      <c r="EF158" s="383"/>
      <c r="EG158" s="383"/>
      <c r="EH158" s="383"/>
      <c r="EI158" s="383"/>
      <c r="EJ158" s="383"/>
      <c r="EK158" s="383"/>
      <c r="EL158" s="383"/>
      <c r="EM158" s="383"/>
      <c r="EN158" s="383"/>
      <c r="EO158" s="383"/>
      <c r="EP158" s="383"/>
      <c r="EQ158" s="383"/>
      <c r="ER158" s="383"/>
      <c r="ES158" s="383"/>
      <c r="ET158" s="383"/>
      <c r="EU158" s="383"/>
      <c r="EV158" s="383"/>
      <c r="EW158" s="383"/>
      <c r="EX158" s="383"/>
      <c r="EY158" s="383"/>
      <c r="EZ158" s="383"/>
      <c r="FA158" s="383"/>
      <c r="FB158" s="383"/>
      <c r="FC158" s="383"/>
      <c r="FD158" s="383"/>
      <c r="FE158" s="383"/>
      <c r="FF158" s="383"/>
      <c r="FG158" s="383"/>
      <c r="FH158" s="383"/>
      <c r="FI158" s="383"/>
      <c r="FJ158" s="383"/>
      <c r="FK158" s="383"/>
      <c r="FL158" s="383"/>
      <c r="FM158" s="383"/>
      <c r="FN158" s="383"/>
      <c r="FO158" s="383"/>
      <c r="FP158" s="383"/>
      <c r="FQ158" s="383"/>
      <c r="FR158" s="383"/>
      <c r="FS158" s="383"/>
      <c r="FT158" s="383"/>
      <c r="FU158" s="383"/>
      <c r="FV158" s="383"/>
      <c r="FW158" s="383"/>
      <c r="FX158" s="383"/>
      <c r="FY158" s="383"/>
      <c r="FZ158" s="383"/>
      <c r="GA158" s="383"/>
      <c r="GB158" s="383"/>
      <c r="GC158" s="383"/>
      <c r="GD158" s="383"/>
      <c r="GE158" s="383"/>
      <c r="GF158" s="383"/>
      <c r="GG158" s="383"/>
      <c r="GH158" s="383"/>
      <c r="GI158" s="383"/>
      <c r="GJ158" s="383"/>
      <c r="GK158" s="383"/>
      <c r="GL158" s="383"/>
      <c r="GM158" s="383"/>
      <c r="GN158" s="383"/>
      <c r="GO158" s="383"/>
      <c r="GP158" s="383"/>
      <c r="GQ158" s="383"/>
      <c r="GR158" s="383"/>
      <c r="GS158" s="383"/>
      <c r="GT158" s="383"/>
      <c r="GU158" s="383"/>
      <c r="GV158" s="383"/>
      <c r="GW158" s="383"/>
      <c r="GX158" s="383"/>
    </row>
    <row r="159" spans="1:206" s="360" customFormat="1" x14ac:dyDescent="0.25">
      <c r="A159" s="354"/>
      <c r="B159" s="506">
        <v>149</v>
      </c>
      <c r="C159" s="55"/>
      <c r="D159" s="55"/>
      <c r="E159" s="507" t="str">
        <f t="shared" si="22"/>
        <v/>
      </c>
      <c r="F159" s="508" t="str">
        <f t="shared" si="28"/>
        <v/>
      </c>
      <c r="H159" s="502"/>
      <c r="I159" s="502"/>
      <c r="J159" s="1"/>
      <c r="K159" s="372"/>
      <c r="L159" s="354"/>
      <c r="M159" s="354"/>
      <c r="N159" s="354"/>
      <c r="O159" s="354"/>
      <c r="P159" s="372"/>
      <c r="Q159" s="490"/>
      <c r="R159" s="490"/>
      <c r="S159" s="490"/>
      <c r="T159" s="490"/>
      <c r="U159" s="490"/>
      <c r="V159" s="372"/>
      <c r="W159" s="372"/>
      <c r="X159" s="372"/>
      <c r="Y159" s="1"/>
      <c r="Z159" s="1"/>
      <c r="AA159" s="1"/>
      <c r="AB159" s="1"/>
      <c r="AC159" s="1"/>
      <c r="AD159" s="491"/>
      <c r="AE159" s="491"/>
      <c r="AF159" s="491"/>
      <c r="AG159" s="491"/>
      <c r="AH159" s="491"/>
      <c r="AI159" s="491"/>
      <c r="AJ159" s="491"/>
      <c r="AK159" s="504"/>
      <c r="AL159" s="504"/>
      <c r="AM159" s="526" t="str">
        <f t="shared" si="32"/>
        <v/>
      </c>
      <c r="AN159" s="504"/>
      <c r="AO159" s="504"/>
      <c r="AP159" s="504"/>
      <c r="AQ159" s="360">
        <v>149</v>
      </c>
      <c r="AR159" s="505" t="str">
        <f t="shared" si="29"/>
        <v/>
      </c>
      <c r="AS159" s="505" t="str">
        <f t="shared" si="30"/>
        <v/>
      </c>
      <c r="AX159" s="497"/>
      <c r="AZ159" s="360">
        <v>149</v>
      </c>
      <c r="BA159" s="360" t="str">
        <f t="shared" si="23"/>
        <v/>
      </c>
      <c r="BB159" s="360" t="str">
        <f t="shared" si="24"/>
        <v/>
      </c>
      <c r="BC159" s="360" t="str">
        <f t="shared" si="25"/>
        <v/>
      </c>
      <c r="BD159" s="360" t="str">
        <f t="shared" si="26"/>
        <v/>
      </c>
      <c r="BE159" s="360" t="str">
        <f t="shared" si="27"/>
        <v/>
      </c>
      <c r="BH159" s="360" t="str">
        <f t="shared" si="31"/>
        <v/>
      </c>
      <c r="CM159" s="475"/>
      <c r="CN159" s="475"/>
      <c r="CO159" s="475"/>
      <c r="CP159" s="475"/>
      <c r="CQ159" s="475"/>
      <c r="CR159" s="475"/>
      <c r="CS159" s="475"/>
      <c r="CT159" s="475"/>
      <c r="CU159" s="475"/>
      <c r="CV159" s="475"/>
      <c r="CW159" s="475"/>
      <c r="CX159" s="475"/>
      <c r="CY159" s="475"/>
      <c r="CZ159" s="383"/>
      <c r="DA159" s="383"/>
      <c r="DB159" s="383"/>
      <c r="DC159" s="383"/>
      <c r="DD159" s="383"/>
      <c r="DE159" s="383"/>
      <c r="DF159" s="383"/>
      <c r="DG159" s="383"/>
      <c r="DH159" s="383"/>
      <c r="DI159" s="383"/>
      <c r="DJ159" s="383"/>
      <c r="DK159" s="383"/>
      <c r="DL159" s="383"/>
      <c r="DM159" s="383"/>
      <c r="DN159" s="383"/>
      <c r="DO159" s="383"/>
      <c r="DP159" s="383"/>
      <c r="DQ159" s="383"/>
      <c r="DR159" s="383"/>
      <c r="DS159" s="383"/>
      <c r="DT159" s="383"/>
      <c r="DU159" s="383"/>
      <c r="DV159" s="383"/>
      <c r="DW159" s="383"/>
      <c r="DX159" s="383"/>
      <c r="DY159" s="383"/>
      <c r="DZ159" s="383"/>
      <c r="EA159" s="383"/>
      <c r="EB159" s="383"/>
      <c r="EC159" s="383"/>
      <c r="ED159" s="383"/>
      <c r="EE159" s="383"/>
      <c r="EF159" s="383"/>
      <c r="EG159" s="383"/>
      <c r="EH159" s="383"/>
      <c r="EI159" s="383"/>
      <c r="EJ159" s="383"/>
      <c r="EK159" s="383"/>
      <c r="EL159" s="383"/>
      <c r="EM159" s="383"/>
      <c r="EN159" s="383"/>
      <c r="EO159" s="383"/>
      <c r="EP159" s="383"/>
      <c r="EQ159" s="383"/>
      <c r="ER159" s="383"/>
      <c r="ES159" s="383"/>
      <c r="ET159" s="383"/>
      <c r="EU159" s="383"/>
      <c r="EV159" s="383"/>
      <c r="EW159" s="383"/>
      <c r="EX159" s="383"/>
      <c r="EY159" s="383"/>
      <c r="EZ159" s="383"/>
      <c r="FA159" s="383"/>
      <c r="FB159" s="383"/>
      <c r="FC159" s="383"/>
      <c r="FD159" s="383"/>
      <c r="FE159" s="383"/>
      <c r="FF159" s="383"/>
      <c r="FG159" s="383"/>
      <c r="FH159" s="383"/>
      <c r="FI159" s="383"/>
      <c r="FJ159" s="383"/>
      <c r="FK159" s="383"/>
      <c r="FL159" s="383"/>
      <c r="FM159" s="383"/>
      <c r="FN159" s="383"/>
      <c r="FO159" s="383"/>
      <c r="FP159" s="383"/>
      <c r="FQ159" s="383"/>
      <c r="FR159" s="383"/>
      <c r="FS159" s="383"/>
      <c r="FT159" s="383"/>
      <c r="FU159" s="383"/>
      <c r="FV159" s="383"/>
      <c r="FW159" s="383"/>
      <c r="FX159" s="383"/>
      <c r="FY159" s="383"/>
      <c r="FZ159" s="383"/>
      <c r="GA159" s="383"/>
      <c r="GB159" s="383"/>
      <c r="GC159" s="383"/>
      <c r="GD159" s="383"/>
      <c r="GE159" s="383"/>
      <c r="GF159" s="383"/>
      <c r="GG159" s="383"/>
      <c r="GH159" s="383"/>
      <c r="GI159" s="383"/>
      <c r="GJ159" s="383"/>
      <c r="GK159" s="383"/>
      <c r="GL159" s="383"/>
      <c r="GM159" s="383"/>
      <c r="GN159" s="383"/>
      <c r="GO159" s="383"/>
      <c r="GP159" s="383"/>
      <c r="GQ159" s="383"/>
      <c r="GR159" s="383"/>
      <c r="GS159" s="383"/>
      <c r="GT159" s="383"/>
      <c r="GU159" s="383"/>
      <c r="GV159" s="383"/>
      <c r="GW159" s="383"/>
      <c r="GX159" s="383"/>
    </row>
    <row r="160" spans="1:206" s="360" customFormat="1" x14ac:dyDescent="0.25">
      <c r="A160" s="354"/>
      <c r="B160" s="506">
        <v>150</v>
      </c>
      <c r="C160" s="55"/>
      <c r="D160" s="55"/>
      <c r="E160" s="507" t="str">
        <f t="shared" si="22"/>
        <v/>
      </c>
      <c r="F160" s="508" t="str">
        <f t="shared" si="28"/>
        <v/>
      </c>
      <c r="H160" s="502"/>
      <c r="I160" s="502"/>
      <c r="J160" s="1"/>
      <c r="K160" s="372"/>
      <c r="L160" s="354"/>
      <c r="M160" s="354"/>
      <c r="N160" s="354"/>
      <c r="O160" s="354"/>
      <c r="P160" s="372"/>
      <c r="Q160" s="490"/>
      <c r="R160" s="490"/>
      <c r="S160" s="490"/>
      <c r="T160" s="490"/>
      <c r="U160" s="490"/>
      <c r="V160" s="372"/>
      <c r="W160" s="372"/>
      <c r="X160" s="372"/>
      <c r="Y160" s="1"/>
      <c r="Z160" s="1"/>
      <c r="AA160" s="1"/>
      <c r="AB160" s="1"/>
      <c r="AC160" s="1"/>
      <c r="AD160" s="491"/>
      <c r="AE160" s="491"/>
      <c r="AF160" s="491"/>
      <c r="AG160" s="491"/>
      <c r="AH160" s="491"/>
      <c r="AI160" s="491"/>
      <c r="AJ160" s="491"/>
      <c r="AK160" s="504"/>
      <c r="AL160" s="504"/>
      <c r="AM160" s="526" t="str">
        <f t="shared" si="32"/>
        <v/>
      </c>
      <c r="AN160" s="504"/>
      <c r="AO160" s="504"/>
      <c r="AP160" s="504"/>
      <c r="AQ160" s="360">
        <v>150</v>
      </c>
      <c r="AR160" s="505" t="str">
        <f t="shared" si="29"/>
        <v/>
      </c>
      <c r="AS160" s="505" t="str">
        <f t="shared" si="30"/>
        <v/>
      </c>
      <c r="AX160" s="497"/>
      <c r="AZ160" s="360">
        <v>150</v>
      </c>
      <c r="BA160" s="360" t="str">
        <f t="shared" si="23"/>
        <v/>
      </c>
      <c r="BB160" s="360" t="str">
        <f t="shared" si="24"/>
        <v/>
      </c>
      <c r="BC160" s="360" t="str">
        <f t="shared" si="25"/>
        <v/>
      </c>
      <c r="BD160" s="360" t="str">
        <f t="shared" si="26"/>
        <v/>
      </c>
      <c r="BE160" s="360" t="str">
        <f t="shared" si="27"/>
        <v/>
      </c>
      <c r="BH160" s="360" t="str">
        <f t="shared" si="31"/>
        <v/>
      </c>
      <c r="CM160" s="475"/>
      <c r="CN160" s="475"/>
      <c r="CO160" s="475"/>
      <c r="CP160" s="475"/>
      <c r="CQ160" s="475"/>
      <c r="CR160" s="475"/>
      <c r="CS160" s="475"/>
      <c r="CT160" s="475"/>
      <c r="CU160" s="475"/>
      <c r="CV160" s="475"/>
      <c r="CW160" s="475"/>
      <c r="CX160" s="475"/>
      <c r="CY160" s="475"/>
      <c r="CZ160" s="383"/>
      <c r="DA160" s="383"/>
      <c r="DB160" s="383"/>
      <c r="DC160" s="383"/>
      <c r="DD160" s="383"/>
      <c r="DE160" s="383"/>
      <c r="DF160" s="383"/>
      <c r="DG160" s="383"/>
      <c r="DH160" s="383"/>
      <c r="DI160" s="383"/>
      <c r="DJ160" s="383"/>
      <c r="DK160" s="383"/>
      <c r="DL160" s="383"/>
      <c r="DM160" s="383"/>
      <c r="DN160" s="383"/>
      <c r="DO160" s="383"/>
      <c r="DP160" s="383"/>
      <c r="DQ160" s="383"/>
      <c r="DR160" s="383"/>
      <c r="DS160" s="383"/>
      <c r="DT160" s="383"/>
      <c r="DU160" s="383"/>
      <c r="DV160" s="383"/>
      <c r="DW160" s="383"/>
      <c r="DX160" s="383"/>
      <c r="DY160" s="383"/>
      <c r="DZ160" s="383"/>
      <c r="EA160" s="383"/>
      <c r="EB160" s="383"/>
      <c r="EC160" s="383"/>
      <c r="ED160" s="383"/>
      <c r="EE160" s="383"/>
      <c r="EF160" s="383"/>
      <c r="EG160" s="383"/>
      <c r="EH160" s="383"/>
      <c r="EI160" s="383"/>
      <c r="EJ160" s="383"/>
      <c r="EK160" s="383"/>
      <c r="EL160" s="383"/>
      <c r="EM160" s="383"/>
      <c r="EN160" s="383"/>
      <c r="EO160" s="383"/>
      <c r="EP160" s="383"/>
      <c r="EQ160" s="383"/>
      <c r="ER160" s="383"/>
      <c r="ES160" s="383"/>
      <c r="ET160" s="383"/>
      <c r="EU160" s="383"/>
      <c r="EV160" s="383"/>
      <c r="EW160" s="383"/>
      <c r="EX160" s="383"/>
      <c r="EY160" s="383"/>
      <c r="EZ160" s="383"/>
      <c r="FA160" s="383"/>
      <c r="FB160" s="383"/>
      <c r="FC160" s="383"/>
      <c r="FD160" s="383"/>
      <c r="FE160" s="383"/>
      <c r="FF160" s="383"/>
      <c r="FG160" s="383"/>
      <c r="FH160" s="383"/>
      <c r="FI160" s="383"/>
      <c r="FJ160" s="383"/>
      <c r="FK160" s="383"/>
      <c r="FL160" s="383"/>
      <c r="FM160" s="383"/>
      <c r="FN160" s="383"/>
      <c r="FO160" s="383"/>
      <c r="FP160" s="383"/>
      <c r="FQ160" s="383"/>
      <c r="FR160" s="383"/>
      <c r="FS160" s="383"/>
      <c r="FT160" s="383"/>
      <c r="FU160" s="383"/>
      <c r="FV160" s="383"/>
      <c r="FW160" s="383"/>
      <c r="FX160" s="383"/>
      <c r="FY160" s="383"/>
      <c r="FZ160" s="383"/>
      <c r="GA160" s="383"/>
      <c r="GB160" s="383"/>
      <c r="GC160" s="383"/>
      <c r="GD160" s="383"/>
      <c r="GE160" s="383"/>
      <c r="GF160" s="383"/>
      <c r="GG160" s="383"/>
      <c r="GH160" s="383"/>
      <c r="GI160" s="383"/>
      <c r="GJ160" s="383"/>
      <c r="GK160" s="383"/>
      <c r="GL160" s="383"/>
      <c r="GM160" s="383"/>
      <c r="GN160" s="383"/>
      <c r="GO160" s="383"/>
      <c r="GP160" s="383"/>
      <c r="GQ160" s="383"/>
      <c r="GR160" s="383"/>
      <c r="GS160" s="383"/>
      <c r="GT160" s="383"/>
      <c r="GU160" s="383"/>
      <c r="GV160" s="383"/>
      <c r="GW160" s="383"/>
      <c r="GX160" s="383"/>
    </row>
    <row r="161" spans="1:206" s="360" customFormat="1" x14ac:dyDescent="0.25">
      <c r="A161" s="354"/>
      <c r="B161" s="506">
        <v>151</v>
      </c>
      <c r="C161" s="55"/>
      <c r="D161" s="55"/>
      <c r="E161" s="507" t="str">
        <f t="shared" si="22"/>
        <v/>
      </c>
      <c r="F161" s="508" t="str">
        <f t="shared" si="28"/>
        <v/>
      </c>
      <c r="H161" s="502"/>
      <c r="I161" s="502"/>
      <c r="J161" s="1"/>
      <c r="K161" s="372"/>
      <c r="L161" s="354"/>
      <c r="M161" s="354"/>
      <c r="N161" s="354"/>
      <c r="O161" s="354"/>
      <c r="P161" s="372"/>
      <c r="Q161" s="490"/>
      <c r="R161" s="490"/>
      <c r="S161" s="490"/>
      <c r="T161" s="490"/>
      <c r="U161" s="490"/>
      <c r="V161" s="372"/>
      <c r="W161" s="372"/>
      <c r="X161" s="372"/>
      <c r="Y161" s="1"/>
      <c r="Z161" s="1"/>
      <c r="AA161" s="1"/>
      <c r="AB161" s="1"/>
      <c r="AC161" s="1"/>
      <c r="AD161" s="491"/>
      <c r="AE161" s="491"/>
      <c r="AF161" s="491"/>
      <c r="AG161" s="491"/>
      <c r="AH161" s="491"/>
      <c r="AI161" s="491"/>
      <c r="AJ161" s="491"/>
      <c r="AK161" s="504"/>
      <c r="AL161" s="504"/>
      <c r="AM161" s="526" t="str">
        <f t="shared" si="32"/>
        <v/>
      </c>
      <c r="AN161" s="504"/>
      <c r="AO161" s="504"/>
      <c r="AP161" s="504"/>
      <c r="AQ161" s="360">
        <v>151</v>
      </c>
      <c r="AR161" s="505" t="str">
        <f t="shared" si="29"/>
        <v/>
      </c>
      <c r="AS161" s="505" t="str">
        <f t="shared" si="30"/>
        <v/>
      </c>
      <c r="AX161" s="497"/>
      <c r="AZ161" s="360">
        <v>151</v>
      </c>
      <c r="BA161" s="360" t="str">
        <f t="shared" si="23"/>
        <v/>
      </c>
      <c r="BB161" s="360" t="str">
        <f t="shared" si="24"/>
        <v/>
      </c>
      <c r="BC161" s="360" t="str">
        <f t="shared" si="25"/>
        <v/>
      </c>
      <c r="BD161" s="360" t="str">
        <f t="shared" si="26"/>
        <v/>
      </c>
      <c r="BE161" s="360" t="str">
        <f t="shared" si="27"/>
        <v/>
      </c>
      <c r="BH161" s="360" t="str">
        <f t="shared" si="31"/>
        <v/>
      </c>
      <c r="CM161" s="475"/>
      <c r="CN161" s="475"/>
      <c r="CO161" s="475"/>
      <c r="CP161" s="475"/>
      <c r="CQ161" s="475"/>
      <c r="CR161" s="475"/>
      <c r="CS161" s="475"/>
      <c r="CT161" s="475"/>
      <c r="CU161" s="475"/>
      <c r="CV161" s="475"/>
      <c r="CW161" s="475"/>
      <c r="CX161" s="475"/>
      <c r="CY161" s="475"/>
      <c r="CZ161" s="383"/>
      <c r="DA161" s="383"/>
      <c r="DB161" s="383"/>
      <c r="DC161" s="383"/>
      <c r="DD161" s="383"/>
      <c r="DE161" s="383"/>
      <c r="DF161" s="383"/>
      <c r="DG161" s="383"/>
      <c r="DH161" s="383"/>
      <c r="DI161" s="383"/>
      <c r="DJ161" s="383"/>
      <c r="DK161" s="383"/>
      <c r="DL161" s="383"/>
      <c r="DM161" s="383"/>
      <c r="DN161" s="383"/>
      <c r="DO161" s="383"/>
      <c r="DP161" s="383"/>
      <c r="DQ161" s="383"/>
      <c r="DR161" s="383"/>
      <c r="DS161" s="383"/>
      <c r="DT161" s="383"/>
      <c r="DU161" s="383"/>
      <c r="DV161" s="383"/>
      <c r="DW161" s="383"/>
      <c r="DX161" s="383"/>
      <c r="DY161" s="383"/>
      <c r="DZ161" s="383"/>
      <c r="EA161" s="383"/>
      <c r="EB161" s="383"/>
      <c r="EC161" s="383"/>
      <c r="ED161" s="383"/>
      <c r="EE161" s="383"/>
      <c r="EF161" s="383"/>
      <c r="EG161" s="383"/>
      <c r="EH161" s="383"/>
      <c r="EI161" s="383"/>
      <c r="EJ161" s="383"/>
      <c r="EK161" s="383"/>
      <c r="EL161" s="383"/>
      <c r="EM161" s="383"/>
      <c r="EN161" s="383"/>
      <c r="EO161" s="383"/>
      <c r="EP161" s="383"/>
      <c r="EQ161" s="383"/>
      <c r="ER161" s="383"/>
      <c r="ES161" s="383"/>
      <c r="ET161" s="383"/>
      <c r="EU161" s="383"/>
      <c r="EV161" s="383"/>
      <c r="EW161" s="383"/>
      <c r="EX161" s="383"/>
      <c r="EY161" s="383"/>
      <c r="EZ161" s="383"/>
      <c r="FA161" s="383"/>
      <c r="FB161" s="383"/>
      <c r="FC161" s="383"/>
      <c r="FD161" s="383"/>
      <c r="FE161" s="383"/>
      <c r="FF161" s="383"/>
      <c r="FG161" s="383"/>
      <c r="FH161" s="383"/>
      <c r="FI161" s="383"/>
      <c r="FJ161" s="383"/>
      <c r="FK161" s="383"/>
      <c r="FL161" s="383"/>
      <c r="FM161" s="383"/>
      <c r="FN161" s="383"/>
      <c r="FO161" s="383"/>
      <c r="FP161" s="383"/>
      <c r="FQ161" s="383"/>
      <c r="FR161" s="383"/>
      <c r="FS161" s="383"/>
      <c r="FT161" s="383"/>
      <c r="FU161" s="383"/>
      <c r="FV161" s="383"/>
      <c r="FW161" s="383"/>
      <c r="FX161" s="383"/>
      <c r="FY161" s="383"/>
      <c r="FZ161" s="383"/>
      <c r="GA161" s="383"/>
      <c r="GB161" s="383"/>
      <c r="GC161" s="383"/>
      <c r="GD161" s="383"/>
      <c r="GE161" s="383"/>
      <c r="GF161" s="383"/>
      <c r="GG161" s="383"/>
      <c r="GH161" s="383"/>
      <c r="GI161" s="383"/>
      <c r="GJ161" s="383"/>
      <c r="GK161" s="383"/>
      <c r="GL161" s="383"/>
      <c r="GM161" s="383"/>
      <c r="GN161" s="383"/>
      <c r="GO161" s="383"/>
      <c r="GP161" s="383"/>
      <c r="GQ161" s="383"/>
      <c r="GR161" s="383"/>
      <c r="GS161" s="383"/>
      <c r="GT161" s="383"/>
      <c r="GU161" s="383"/>
      <c r="GV161" s="383"/>
      <c r="GW161" s="383"/>
      <c r="GX161" s="383"/>
    </row>
    <row r="162" spans="1:206" s="360" customFormat="1" x14ac:dyDescent="0.25">
      <c r="A162" s="354"/>
      <c r="B162" s="506">
        <v>152</v>
      </c>
      <c r="C162" s="55"/>
      <c r="D162" s="55"/>
      <c r="E162" s="507" t="str">
        <f t="shared" si="22"/>
        <v/>
      </c>
      <c r="F162" s="508" t="str">
        <f t="shared" si="28"/>
        <v/>
      </c>
      <c r="H162" s="502"/>
      <c r="I162" s="502"/>
      <c r="J162" s="1"/>
      <c r="K162" s="372"/>
      <c r="L162" s="354"/>
      <c r="M162" s="354"/>
      <c r="N162" s="354"/>
      <c r="O162" s="354"/>
      <c r="P162" s="372"/>
      <c r="Q162" s="490"/>
      <c r="R162" s="490"/>
      <c r="S162" s="490"/>
      <c r="T162" s="490"/>
      <c r="U162" s="490"/>
      <c r="V162" s="372"/>
      <c r="W162" s="372"/>
      <c r="X162" s="372"/>
      <c r="Y162" s="1"/>
      <c r="Z162" s="1"/>
      <c r="AA162" s="1"/>
      <c r="AB162" s="1"/>
      <c r="AC162" s="1"/>
      <c r="AD162" s="491"/>
      <c r="AE162" s="491"/>
      <c r="AF162" s="491"/>
      <c r="AG162" s="491"/>
      <c r="AH162" s="491"/>
      <c r="AI162" s="491"/>
      <c r="AJ162" s="491"/>
      <c r="AK162" s="504"/>
      <c r="AL162" s="504"/>
      <c r="AM162" s="526" t="str">
        <f t="shared" si="32"/>
        <v/>
      </c>
      <c r="AN162" s="504"/>
      <c r="AO162" s="504"/>
      <c r="AP162" s="504"/>
      <c r="AQ162" s="360">
        <v>152</v>
      </c>
      <c r="AR162" s="505" t="str">
        <f t="shared" si="29"/>
        <v/>
      </c>
      <c r="AS162" s="505" t="str">
        <f t="shared" si="30"/>
        <v/>
      </c>
      <c r="AX162" s="497"/>
      <c r="AZ162" s="360">
        <v>152</v>
      </c>
      <c r="BA162" s="360" t="str">
        <f t="shared" si="23"/>
        <v/>
      </c>
      <c r="BB162" s="360" t="str">
        <f t="shared" si="24"/>
        <v/>
      </c>
      <c r="BC162" s="360" t="str">
        <f t="shared" si="25"/>
        <v/>
      </c>
      <c r="BD162" s="360" t="str">
        <f t="shared" si="26"/>
        <v/>
      </c>
      <c r="BE162" s="360" t="str">
        <f t="shared" si="27"/>
        <v/>
      </c>
      <c r="BH162" s="360" t="str">
        <f t="shared" si="31"/>
        <v/>
      </c>
      <c r="CM162" s="475"/>
      <c r="CN162" s="475"/>
      <c r="CO162" s="475"/>
      <c r="CP162" s="475"/>
      <c r="CQ162" s="475"/>
      <c r="CR162" s="475"/>
      <c r="CS162" s="475"/>
      <c r="CT162" s="475"/>
      <c r="CU162" s="475"/>
      <c r="CV162" s="475"/>
      <c r="CW162" s="475"/>
      <c r="CX162" s="475"/>
      <c r="CY162" s="475"/>
      <c r="CZ162" s="383"/>
      <c r="DA162" s="383"/>
      <c r="DB162" s="383"/>
      <c r="DC162" s="383"/>
      <c r="DD162" s="383"/>
      <c r="DE162" s="383"/>
      <c r="DF162" s="383"/>
      <c r="DG162" s="383"/>
      <c r="DH162" s="383"/>
      <c r="DI162" s="383"/>
      <c r="DJ162" s="383"/>
      <c r="DK162" s="383"/>
      <c r="DL162" s="383"/>
      <c r="DM162" s="383"/>
      <c r="DN162" s="383"/>
      <c r="DO162" s="383"/>
      <c r="DP162" s="383"/>
      <c r="DQ162" s="383"/>
      <c r="DR162" s="383"/>
      <c r="DS162" s="383"/>
      <c r="DT162" s="383"/>
      <c r="DU162" s="383"/>
      <c r="DV162" s="383"/>
      <c r="DW162" s="383"/>
      <c r="DX162" s="383"/>
      <c r="DY162" s="383"/>
      <c r="DZ162" s="383"/>
      <c r="EA162" s="383"/>
      <c r="EB162" s="383"/>
      <c r="EC162" s="383"/>
      <c r="ED162" s="383"/>
      <c r="EE162" s="383"/>
      <c r="EF162" s="383"/>
      <c r="EG162" s="383"/>
      <c r="EH162" s="383"/>
      <c r="EI162" s="383"/>
      <c r="EJ162" s="383"/>
      <c r="EK162" s="383"/>
      <c r="EL162" s="383"/>
      <c r="EM162" s="383"/>
      <c r="EN162" s="383"/>
      <c r="EO162" s="383"/>
      <c r="EP162" s="383"/>
      <c r="EQ162" s="383"/>
      <c r="ER162" s="383"/>
      <c r="ES162" s="383"/>
      <c r="ET162" s="383"/>
      <c r="EU162" s="383"/>
      <c r="EV162" s="383"/>
      <c r="EW162" s="383"/>
      <c r="EX162" s="383"/>
      <c r="EY162" s="383"/>
      <c r="EZ162" s="383"/>
      <c r="FA162" s="383"/>
      <c r="FB162" s="383"/>
      <c r="FC162" s="383"/>
      <c r="FD162" s="383"/>
      <c r="FE162" s="383"/>
      <c r="FF162" s="383"/>
      <c r="FG162" s="383"/>
      <c r="FH162" s="383"/>
      <c r="FI162" s="383"/>
      <c r="FJ162" s="383"/>
      <c r="FK162" s="383"/>
      <c r="FL162" s="383"/>
      <c r="FM162" s="383"/>
      <c r="FN162" s="383"/>
      <c r="FO162" s="383"/>
      <c r="FP162" s="383"/>
      <c r="FQ162" s="383"/>
      <c r="FR162" s="383"/>
      <c r="FS162" s="383"/>
      <c r="FT162" s="383"/>
      <c r="FU162" s="383"/>
      <c r="FV162" s="383"/>
      <c r="FW162" s="383"/>
      <c r="FX162" s="383"/>
      <c r="FY162" s="383"/>
      <c r="FZ162" s="383"/>
      <c r="GA162" s="383"/>
      <c r="GB162" s="383"/>
      <c r="GC162" s="383"/>
      <c r="GD162" s="383"/>
      <c r="GE162" s="383"/>
      <c r="GF162" s="383"/>
      <c r="GG162" s="383"/>
      <c r="GH162" s="383"/>
      <c r="GI162" s="383"/>
      <c r="GJ162" s="383"/>
      <c r="GK162" s="383"/>
      <c r="GL162" s="383"/>
      <c r="GM162" s="383"/>
      <c r="GN162" s="383"/>
      <c r="GO162" s="383"/>
      <c r="GP162" s="383"/>
      <c r="GQ162" s="383"/>
      <c r="GR162" s="383"/>
      <c r="GS162" s="383"/>
      <c r="GT162" s="383"/>
      <c r="GU162" s="383"/>
      <c r="GV162" s="383"/>
      <c r="GW162" s="383"/>
      <c r="GX162" s="383"/>
    </row>
    <row r="163" spans="1:206" s="360" customFormat="1" x14ac:dyDescent="0.25">
      <c r="A163" s="354"/>
      <c r="B163" s="506">
        <v>153</v>
      </c>
      <c r="C163" s="55"/>
      <c r="D163" s="55"/>
      <c r="E163" s="507" t="str">
        <f t="shared" si="22"/>
        <v/>
      </c>
      <c r="F163" s="508" t="str">
        <f t="shared" si="28"/>
        <v/>
      </c>
      <c r="H163" s="502"/>
      <c r="I163" s="502"/>
      <c r="J163" s="1"/>
      <c r="K163" s="372"/>
      <c r="L163" s="354"/>
      <c r="M163" s="354"/>
      <c r="N163" s="354"/>
      <c r="O163" s="354"/>
      <c r="P163" s="372"/>
      <c r="Q163" s="490"/>
      <c r="R163" s="490"/>
      <c r="S163" s="490"/>
      <c r="T163" s="490"/>
      <c r="U163" s="490"/>
      <c r="V163" s="372"/>
      <c r="W163" s="372"/>
      <c r="X163" s="372"/>
      <c r="Y163" s="1"/>
      <c r="Z163" s="1"/>
      <c r="AA163" s="1"/>
      <c r="AB163" s="1"/>
      <c r="AC163" s="1"/>
      <c r="AD163" s="491"/>
      <c r="AE163" s="491"/>
      <c r="AF163" s="491"/>
      <c r="AG163" s="491"/>
      <c r="AH163" s="491"/>
      <c r="AI163" s="491"/>
      <c r="AJ163" s="491"/>
      <c r="AK163" s="504"/>
      <c r="AL163" s="504"/>
      <c r="AM163" s="526" t="str">
        <f t="shared" si="32"/>
        <v/>
      </c>
      <c r="AN163" s="504"/>
      <c r="AO163" s="504"/>
      <c r="AP163" s="504"/>
      <c r="AQ163" s="360">
        <v>153</v>
      </c>
      <c r="AR163" s="505" t="str">
        <f t="shared" si="29"/>
        <v/>
      </c>
      <c r="AS163" s="505" t="str">
        <f t="shared" si="30"/>
        <v/>
      </c>
      <c r="AX163" s="497"/>
      <c r="AZ163" s="360">
        <v>153</v>
      </c>
      <c r="BA163" s="360" t="str">
        <f t="shared" si="23"/>
        <v/>
      </c>
      <c r="BB163" s="360" t="str">
        <f t="shared" si="24"/>
        <v/>
      </c>
      <c r="BC163" s="360" t="str">
        <f t="shared" si="25"/>
        <v/>
      </c>
      <c r="BD163" s="360" t="str">
        <f t="shared" si="26"/>
        <v/>
      </c>
      <c r="BE163" s="360" t="str">
        <f t="shared" si="27"/>
        <v/>
      </c>
      <c r="BH163" s="360" t="str">
        <f t="shared" si="31"/>
        <v/>
      </c>
      <c r="CM163" s="475"/>
      <c r="CN163" s="475"/>
      <c r="CO163" s="475"/>
      <c r="CP163" s="475"/>
      <c r="CQ163" s="475"/>
      <c r="CR163" s="475"/>
      <c r="CS163" s="475"/>
      <c r="CT163" s="475"/>
      <c r="CU163" s="475"/>
      <c r="CV163" s="475"/>
      <c r="CW163" s="475"/>
      <c r="CX163" s="475"/>
      <c r="CY163" s="475"/>
      <c r="CZ163" s="383"/>
      <c r="DA163" s="383"/>
      <c r="DB163" s="383"/>
      <c r="DC163" s="383"/>
      <c r="DD163" s="383"/>
      <c r="DE163" s="383"/>
      <c r="DF163" s="383"/>
      <c r="DG163" s="383"/>
      <c r="DH163" s="383"/>
      <c r="DI163" s="383"/>
      <c r="DJ163" s="383"/>
      <c r="DK163" s="383"/>
      <c r="DL163" s="383"/>
      <c r="DM163" s="383"/>
      <c r="DN163" s="383"/>
      <c r="DO163" s="383"/>
      <c r="DP163" s="383"/>
      <c r="DQ163" s="383"/>
      <c r="DR163" s="383"/>
      <c r="DS163" s="383"/>
      <c r="DT163" s="383"/>
      <c r="DU163" s="383"/>
      <c r="DV163" s="383"/>
      <c r="DW163" s="383"/>
      <c r="DX163" s="383"/>
      <c r="DY163" s="383"/>
      <c r="DZ163" s="383"/>
      <c r="EA163" s="383"/>
      <c r="EB163" s="383"/>
      <c r="EC163" s="383"/>
      <c r="ED163" s="383"/>
      <c r="EE163" s="383"/>
      <c r="EF163" s="383"/>
      <c r="EG163" s="383"/>
      <c r="EH163" s="383"/>
      <c r="EI163" s="383"/>
      <c r="EJ163" s="383"/>
      <c r="EK163" s="383"/>
      <c r="EL163" s="383"/>
      <c r="EM163" s="383"/>
      <c r="EN163" s="383"/>
      <c r="EO163" s="383"/>
      <c r="EP163" s="383"/>
      <c r="EQ163" s="383"/>
      <c r="ER163" s="383"/>
      <c r="ES163" s="383"/>
      <c r="ET163" s="383"/>
      <c r="EU163" s="383"/>
      <c r="EV163" s="383"/>
      <c r="EW163" s="383"/>
      <c r="EX163" s="383"/>
      <c r="EY163" s="383"/>
      <c r="EZ163" s="383"/>
      <c r="FA163" s="383"/>
      <c r="FB163" s="383"/>
      <c r="FC163" s="383"/>
      <c r="FD163" s="383"/>
      <c r="FE163" s="383"/>
      <c r="FF163" s="383"/>
      <c r="FG163" s="383"/>
      <c r="FH163" s="383"/>
      <c r="FI163" s="383"/>
      <c r="FJ163" s="383"/>
      <c r="FK163" s="383"/>
      <c r="FL163" s="383"/>
      <c r="FM163" s="383"/>
      <c r="FN163" s="383"/>
      <c r="FO163" s="383"/>
      <c r="FP163" s="383"/>
      <c r="FQ163" s="383"/>
      <c r="FR163" s="383"/>
      <c r="FS163" s="383"/>
      <c r="FT163" s="383"/>
      <c r="FU163" s="383"/>
      <c r="FV163" s="383"/>
      <c r="FW163" s="383"/>
      <c r="FX163" s="383"/>
      <c r="FY163" s="383"/>
      <c r="FZ163" s="383"/>
      <c r="GA163" s="383"/>
      <c r="GB163" s="383"/>
      <c r="GC163" s="383"/>
      <c r="GD163" s="383"/>
      <c r="GE163" s="383"/>
      <c r="GF163" s="383"/>
      <c r="GG163" s="383"/>
      <c r="GH163" s="383"/>
      <c r="GI163" s="383"/>
      <c r="GJ163" s="383"/>
      <c r="GK163" s="383"/>
      <c r="GL163" s="383"/>
      <c r="GM163" s="383"/>
      <c r="GN163" s="383"/>
      <c r="GO163" s="383"/>
      <c r="GP163" s="383"/>
      <c r="GQ163" s="383"/>
      <c r="GR163" s="383"/>
      <c r="GS163" s="383"/>
      <c r="GT163" s="383"/>
      <c r="GU163" s="383"/>
      <c r="GV163" s="383"/>
      <c r="GW163" s="383"/>
      <c r="GX163" s="383"/>
    </row>
    <row r="164" spans="1:206" s="360" customFormat="1" x14ac:dyDescent="0.25">
      <c r="A164" s="354"/>
      <c r="B164" s="506">
        <v>154</v>
      </c>
      <c r="C164" s="55"/>
      <c r="D164" s="55"/>
      <c r="E164" s="507" t="str">
        <f t="shared" si="22"/>
        <v/>
      </c>
      <c r="F164" s="508" t="str">
        <f t="shared" si="28"/>
        <v/>
      </c>
      <c r="H164" s="502"/>
      <c r="I164" s="502"/>
      <c r="J164" s="1"/>
      <c r="K164" s="372"/>
      <c r="L164" s="354"/>
      <c r="M164" s="354"/>
      <c r="N164" s="354"/>
      <c r="O164" s="354"/>
      <c r="P164" s="372"/>
      <c r="Q164" s="490"/>
      <c r="R164" s="490"/>
      <c r="S164" s="490"/>
      <c r="T164" s="490"/>
      <c r="U164" s="490"/>
      <c r="V164" s="372"/>
      <c r="W164" s="372"/>
      <c r="X164" s="372"/>
      <c r="Y164" s="1"/>
      <c r="Z164" s="1"/>
      <c r="AA164" s="1"/>
      <c r="AB164" s="1"/>
      <c r="AC164" s="1"/>
      <c r="AD164" s="491"/>
      <c r="AE164" s="491"/>
      <c r="AF164" s="491"/>
      <c r="AG164" s="491"/>
      <c r="AH164" s="491"/>
      <c r="AI164" s="491"/>
      <c r="AJ164" s="491"/>
      <c r="AK164" s="504"/>
      <c r="AL164" s="504"/>
      <c r="AM164" s="526" t="str">
        <f t="shared" si="32"/>
        <v/>
      </c>
      <c r="AN164" s="504"/>
      <c r="AO164" s="504"/>
      <c r="AP164" s="504"/>
      <c r="AQ164" s="360">
        <v>154</v>
      </c>
      <c r="AR164" s="505" t="str">
        <f t="shared" si="29"/>
        <v/>
      </c>
      <c r="AS164" s="505" t="str">
        <f t="shared" si="30"/>
        <v/>
      </c>
      <c r="AX164" s="497"/>
      <c r="AZ164" s="360">
        <v>154</v>
      </c>
      <c r="BA164" s="360" t="str">
        <f t="shared" si="23"/>
        <v/>
      </c>
      <c r="BB164" s="360" t="str">
        <f t="shared" si="24"/>
        <v/>
      </c>
      <c r="BC164" s="360" t="str">
        <f t="shared" si="25"/>
        <v/>
      </c>
      <c r="BD164" s="360" t="str">
        <f t="shared" si="26"/>
        <v/>
      </c>
      <c r="BE164" s="360" t="str">
        <f t="shared" si="27"/>
        <v/>
      </c>
      <c r="BH164" s="360" t="str">
        <f t="shared" si="31"/>
        <v/>
      </c>
      <c r="CM164" s="475"/>
      <c r="CN164" s="475"/>
      <c r="CO164" s="475"/>
      <c r="CP164" s="475"/>
      <c r="CQ164" s="475"/>
      <c r="CR164" s="475"/>
      <c r="CS164" s="475"/>
      <c r="CT164" s="475"/>
      <c r="CU164" s="475"/>
      <c r="CV164" s="475"/>
      <c r="CW164" s="475"/>
      <c r="CX164" s="475"/>
      <c r="CY164" s="475"/>
      <c r="CZ164" s="383"/>
      <c r="DA164" s="383"/>
      <c r="DB164" s="383"/>
      <c r="DC164" s="383"/>
      <c r="DD164" s="383"/>
      <c r="DE164" s="383"/>
      <c r="DF164" s="383"/>
      <c r="DG164" s="383"/>
      <c r="DH164" s="383"/>
      <c r="DI164" s="383"/>
      <c r="DJ164" s="383"/>
      <c r="DK164" s="383"/>
      <c r="DL164" s="383"/>
      <c r="DM164" s="383"/>
      <c r="DN164" s="383"/>
      <c r="DO164" s="383"/>
      <c r="DP164" s="383"/>
      <c r="DQ164" s="383"/>
      <c r="DR164" s="383"/>
      <c r="DS164" s="383"/>
      <c r="DT164" s="383"/>
      <c r="DU164" s="383"/>
      <c r="DV164" s="383"/>
      <c r="DW164" s="383"/>
      <c r="DX164" s="383"/>
      <c r="DY164" s="383"/>
      <c r="DZ164" s="383"/>
      <c r="EA164" s="383"/>
      <c r="EB164" s="383"/>
      <c r="EC164" s="383"/>
      <c r="ED164" s="383"/>
      <c r="EE164" s="383"/>
      <c r="EF164" s="383"/>
      <c r="EG164" s="383"/>
      <c r="EH164" s="383"/>
      <c r="EI164" s="383"/>
      <c r="EJ164" s="383"/>
      <c r="EK164" s="383"/>
      <c r="EL164" s="383"/>
      <c r="EM164" s="383"/>
      <c r="EN164" s="383"/>
      <c r="EO164" s="383"/>
      <c r="EP164" s="383"/>
      <c r="EQ164" s="383"/>
      <c r="ER164" s="383"/>
      <c r="ES164" s="383"/>
      <c r="ET164" s="383"/>
      <c r="EU164" s="383"/>
      <c r="EV164" s="383"/>
      <c r="EW164" s="383"/>
      <c r="EX164" s="383"/>
      <c r="EY164" s="383"/>
      <c r="EZ164" s="383"/>
      <c r="FA164" s="383"/>
      <c r="FB164" s="383"/>
      <c r="FC164" s="383"/>
      <c r="FD164" s="383"/>
      <c r="FE164" s="383"/>
      <c r="FF164" s="383"/>
      <c r="FG164" s="383"/>
      <c r="FH164" s="383"/>
      <c r="FI164" s="383"/>
      <c r="FJ164" s="383"/>
      <c r="FK164" s="383"/>
      <c r="FL164" s="383"/>
      <c r="FM164" s="383"/>
      <c r="FN164" s="383"/>
      <c r="FO164" s="383"/>
      <c r="FP164" s="383"/>
      <c r="FQ164" s="383"/>
      <c r="FR164" s="383"/>
      <c r="FS164" s="383"/>
      <c r="FT164" s="383"/>
      <c r="FU164" s="383"/>
      <c r="FV164" s="383"/>
      <c r="FW164" s="383"/>
      <c r="FX164" s="383"/>
      <c r="FY164" s="383"/>
      <c r="FZ164" s="383"/>
      <c r="GA164" s="383"/>
      <c r="GB164" s="383"/>
      <c r="GC164" s="383"/>
      <c r="GD164" s="383"/>
      <c r="GE164" s="383"/>
      <c r="GF164" s="383"/>
      <c r="GG164" s="383"/>
      <c r="GH164" s="383"/>
      <c r="GI164" s="383"/>
      <c r="GJ164" s="383"/>
      <c r="GK164" s="383"/>
      <c r="GL164" s="383"/>
      <c r="GM164" s="383"/>
      <c r="GN164" s="383"/>
      <c r="GO164" s="383"/>
      <c r="GP164" s="383"/>
      <c r="GQ164" s="383"/>
      <c r="GR164" s="383"/>
      <c r="GS164" s="383"/>
      <c r="GT164" s="383"/>
      <c r="GU164" s="383"/>
      <c r="GV164" s="383"/>
      <c r="GW164" s="383"/>
      <c r="GX164" s="383"/>
    </row>
    <row r="165" spans="1:206" s="360" customFormat="1" x14ac:dyDescent="0.25">
      <c r="A165" s="354"/>
      <c r="B165" s="506">
        <v>155</v>
      </c>
      <c r="C165" s="55"/>
      <c r="D165" s="55"/>
      <c r="E165" s="507" t="str">
        <f t="shared" si="22"/>
        <v/>
      </c>
      <c r="F165" s="508" t="str">
        <f t="shared" si="28"/>
        <v/>
      </c>
      <c r="H165" s="502"/>
      <c r="I165" s="502"/>
      <c r="J165" s="1"/>
      <c r="K165" s="372"/>
      <c r="L165" s="354"/>
      <c r="M165" s="354"/>
      <c r="N165" s="354"/>
      <c r="O165" s="354"/>
      <c r="P165" s="372"/>
      <c r="Q165" s="490"/>
      <c r="R165" s="490"/>
      <c r="S165" s="490"/>
      <c r="T165" s="490"/>
      <c r="U165" s="490"/>
      <c r="V165" s="372"/>
      <c r="W165" s="372"/>
      <c r="X165" s="372"/>
      <c r="Y165" s="1"/>
      <c r="Z165" s="1"/>
      <c r="AA165" s="1"/>
      <c r="AB165" s="1"/>
      <c r="AC165" s="1"/>
      <c r="AD165" s="491"/>
      <c r="AE165" s="491"/>
      <c r="AF165" s="491"/>
      <c r="AG165" s="491"/>
      <c r="AH165" s="491"/>
      <c r="AI165" s="491"/>
      <c r="AJ165" s="491"/>
      <c r="AK165" s="504"/>
      <c r="AL165" s="504"/>
      <c r="AM165" s="526" t="str">
        <f t="shared" si="32"/>
        <v/>
      </c>
      <c r="AN165" s="504"/>
      <c r="AO165" s="504"/>
      <c r="AP165" s="504"/>
      <c r="AQ165" s="360">
        <v>155</v>
      </c>
      <c r="AR165" s="505" t="str">
        <f t="shared" si="29"/>
        <v/>
      </c>
      <c r="AS165" s="505" t="str">
        <f t="shared" si="30"/>
        <v/>
      </c>
      <c r="AX165" s="497"/>
      <c r="AZ165" s="360">
        <v>155</v>
      </c>
      <c r="BA165" s="360" t="str">
        <f t="shared" si="23"/>
        <v/>
      </c>
      <c r="BB165" s="360" t="str">
        <f t="shared" si="24"/>
        <v/>
      </c>
      <c r="BC165" s="360" t="str">
        <f t="shared" si="25"/>
        <v/>
      </c>
      <c r="BD165" s="360" t="str">
        <f t="shared" si="26"/>
        <v/>
      </c>
      <c r="BE165" s="360" t="str">
        <f t="shared" si="27"/>
        <v/>
      </c>
      <c r="BH165" s="360" t="str">
        <f t="shared" si="31"/>
        <v/>
      </c>
      <c r="CM165" s="475"/>
      <c r="CN165" s="475"/>
      <c r="CO165" s="475"/>
      <c r="CP165" s="475"/>
      <c r="CQ165" s="475"/>
      <c r="CR165" s="475"/>
      <c r="CS165" s="475"/>
      <c r="CT165" s="475"/>
      <c r="CU165" s="475"/>
      <c r="CV165" s="475"/>
      <c r="CW165" s="475"/>
      <c r="CX165" s="475"/>
      <c r="CY165" s="475"/>
      <c r="CZ165" s="383"/>
      <c r="DA165" s="383"/>
      <c r="DB165" s="383"/>
      <c r="DC165" s="383"/>
      <c r="DD165" s="383"/>
      <c r="DE165" s="383"/>
      <c r="DF165" s="383"/>
      <c r="DG165" s="383"/>
      <c r="DH165" s="383"/>
      <c r="DI165" s="383"/>
      <c r="DJ165" s="383"/>
      <c r="DK165" s="383"/>
      <c r="DL165" s="383"/>
      <c r="DM165" s="383"/>
      <c r="DN165" s="383"/>
      <c r="DO165" s="383"/>
      <c r="DP165" s="383"/>
      <c r="DQ165" s="383"/>
      <c r="DR165" s="383"/>
      <c r="DS165" s="383"/>
      <c r="DT165" s="383"/>
      <c r="DU165" s="383"/>
      <c r="DV165" s="383"/>
      <c r="DW165" s="383"/>
      <c r="DX165" s="383"/>
      <c r="DY165" s="383"/>
      <c r="DZ165" s="383"/>
      <c r="EA165" s="383"/>
      <c r="EB165" s="383"/>
      <c r="EC165" s="383"/>
      <c r="ED165" s="383"/>
      <c r="EE165" s="383"/>
      <c r="EF165" s="383"/>
      <c r="EG165" s="383"/>
      <c r="EH165" s="383"/>
      <c r="EI165" s="383"/>
      <c r="EJ165" s="383"/>
      <c r="EK165" s="383"/>
      <c r="EL165" s="383"/>
      <c r="EM165" s="383"/>
      <c r="EN165" s="383"/>
      <c r="EO165" s="383"/>
      <c r="EP165" s="383"/>
      <c r="EQ165" s="383"/>
      <c r="ER165" s="383"/>
      <c r="ES165" s="383"/>
      <c r="ET165" s="383"/>
      <c r="EU165" s="383"/>
      <c r="EV165" s="383"/>
      <c r="EW165" s="383"/>
      <c r="EX165" s="383"/>
      <c r="EY165" s="383"/>
      <c r="EZ165" s="383"/>
      <c r="FA165" s="383"/>
      <c r="FB165" s="383"/>
      <c r="FC165" s="383"/>
      <c r="FD165" s="383"/>
      <c r="FE165" s="383"/>
      <c r="FF165" s="383"/>
      <c r="FG165" s="383"/>
      <c r="FH165" s="383"/>
      <c r="FI165" s="383"/>
      <c r="FJ165" s="383"/>
      <c r="FK165" s="383"/>
      <c r="FL165" s="383"/>
      <c r="FM165" s="383"/>
      <c r="FN165" s="383"/>
      <c r="FO165" s="383"/>
      <c r="FP165" s="383"/>
      <c r="FQ165" s="383"/>
      <c r="FR165" s="383"/>
      <c r="FS165" s="383"/>
      <c r="FT165" s="383"/>
      <c r="FU165" s="383"/>
      <c r="FV165" s="383"/>
      <c r="FW165" s="383"/>
      <c r="FX165" s="383"/>
      <c r="FY165" s="383"/>
      <c r="FZ165" s="383"/>
      <c r="GA165" s="383"/>
      <c r="GB165" s="383"/>
      <c r="GC165" s="383"/>
      <c r="GD165" s="383"/>
      <c r="GE165" s="383"/>
      <c r="GF165" s="383"/>
      <c r="GG165" s="383"/>
      <c r="GH165" s="383"/>
      <c r="GI165" s="383"/>
      <c r="GJ165" s="383"/>
      <c r="GK165" s="383"/>
      <c r="GL165" s="383"/>
      <c r="GM165" s="383"/>
      <c r="GN165" s="383"/>
      <c r="GO165" s="383"/>
      <c r="GP165" s="383"/>
      <c r="GQ165" s="383"/>
      <c r="GR165" s="383"/>
      <c r="GS165" s="383"/>
      <c r="GT165" s="383"/>
      <c r="GU165" s="383"/>
      <c r="GV165" s="383"/>
      <c r="GW165" s="383"/>
      <c r="GX165" s="383"/>
    </row>
    <row r="166" spans="1:206" s="360" customFormat="1" x14ac:dyDescent="0.25">
      <c r="A166" s="354"/>
      <c r="B166" s="506">
        <v>156</v>
      </c>
      <c r="C166" s="55"/>
      <c r="D166" s="55"/>
      <c r="E166" s="507" t="str">
        <f t="shared" si="22"/>
        <v/>
      </c>
      <c r="F166" s="508" t="str">
        <f t="shared" si="28"/>
        <v/>
      </c>
      <c r="H166" s="502"/>
      <c r="I166" s="502"/>
      <c r="J166" s="1"/>
      <c r="K166" s="372"/>
      <c r="L166" s="354"/>
      <c r="M166" s="354"/>
      <c r="N166" s="354"/>
      <c r="O166" s="354"/>
      <c r="P166" s="372"/>
      <c r="Q166" s="490"/>
      <c r="R166" s="490"/>
      <c r="S166" s="490"/>
      <c r="T166" s="490"/>
      <c r="U166" s="490"/>
      <c r="V166" s="372"/>
      <c r="W166" s="372"/>
      <c r="X166" s="372"/>
      <c r="Y166" s="1"/>
      <c r="Z166" s="1"/>
      <c r="AA166" s="1"/>
      <c r="AB166" s="1"/>
      <c r="AC166" s="1"/>
      <c r="AD166" s="491"/>
      <c r="AE166" s="491"/>
      <c r="AF166" s="491"/>
      <c r="AG166" s="491"/>
      <c r="AH166" s="491"/>
      <c r="AI166" s="491"/>
      <c r="AJ166" s="491"/>
      <c r="AK166" s="504"/>
      <c r="AL166" s="504"/>
      <c r="AM166" s="526" t="str">
        <f t="shared" si="32"/>
        <v/>
      </c>
      <c r="AN166" s="504"/>
      <c r="AO166" s="504"/>
      <c r="AP166" s="504"/>
      <c r="AQ166" s="360">
        <v>156</v>
      </c>
      <c r="AR166" s="505" t="str">
        <f t="shared" si="29"/>
        <v/>
      </c>
      <c r="AS166" s="505" t="str">
        <f t="shared" si="30"/>
        <v/>
      </c>
      <c r="AX166" s="497"/>
      <c r="AZ166" s="360">
        <v>156</v>
      </c>
      <c r="BA166" s="360" t="str">
        <f t="shared" si="23"/>
        <v/>
      </c>
      <c r="BB166" s="360" t="str">
        <f t="shared" si="24"/>
        <v/>
      </c>
      <c r="BC166" s="360" t="str">
        <f t="shared" si="25"/>
        <v/>
      </c>
      <c r="BD166" s="360" t="str">
        <f t="shared" si="26"/>
        <v/>
      </c>
      <c r="BE166" s="360" t="str">
        <f t="shared" si="27"/>
        <v/>
      </c>
      <c r="BH166" s="360" t="str">
        <f t="shared" si="31"/>
        <v/>
      </c>
      <c r="CM166" s="475"/>
      <c r="CN166" s="475"/>
      <c r="CO166" s="475"/>
      <c r="CP166" s="475"/>
      <c r="CQ166" s="475"/>
      <c r="CR166" s="475"/>
      <c r="CS166" s="475"/>
      <c r="CT166" s="475"/>
      <c r="CU166" s="475"/>
      <c r="CV166" s="475"/>
      <c r="CW166" s="475"/>
      <c r="CX166" s="475"/>
      <c r="CY166" s="475"/>
      <c r="CZ166" s="383"/>
      <c r="DA166" s="383"/>
      <c r="DB166" s="383"/>
      <c r="DC166" s="383"/>
      <c r="DD166" s="383"/>
      <c r="DE166" s="383"/>
      <c r="DF166" s="383"/>
      <c r="DG166" s="383"/>
      <c r="DH166" s="383"/>
      <c r="DI166" s="383"/>
      <c r="DJ166" s="383"/>
      <c r="DK166" s="383"/>
      <c r="DL166" s="383"/>
      <c r="DM166" s="383"/>
      <c r="DN166" s="383"/>
      <c r="DO166" s="383"/>
      <c r="DP166" s="383"/>
      <c r="DQ166" s="383"/>
      <c r="DR166" s="383"/>
      <c r="DS166" s="383"/>
      <c r="DT166" s="383"/>
      <c r="DU166" s="383"/>
      <c r="DV166" s="383"/>
      <c r="DW166" s="383"/>
      <c r="DX166" s="383"/>
      <c r="DY166" s="383"/>
      <c r="DZ166" s="383"/>
      <c r="EA166" s="383"/>
      <c r="EB166" s="383"/>
      <c r="EC166" s="383"/>
      <c r="ED166" s="383"/>
      <c r="EE166" s="383"/>
      <c r="EF166" s="383"/>
      <c r="EG166" s="383"/>
      <c r="EH166" s="383"/>
      <c r="EI166" s="383"/>
      <c r="EJ166" s="383"/>
      <c r="EK166" s="383"/>
      <c r="EL166" s="383"/>
      <c r="EM166" s="383"/>
      <c r="EN166" s="383"/>
      <c r="EO166" s="383"/>
      <c r="EP166" s="383"/>
      <c r="EQ166" s="383"/>
      <c r="ER166" s="383"/>
      <c r="ES166" s="383"/>
      <c r="ET166" s="383"/>
      <c r="EU166" s="383"/>
      <c r="EV166" s="383"/>
      <c r="EW166" s="383"/>
      <c r="EX166" s="383"/>
      <c r="EY166" s="383"/>
      <c r="EZ166" s="383"/>
      <c r="FA166" s="383"/>
      <c r="FB166" s="383"/>
      <c r="FC166" s="383"/>
      <c r="FD166" s="383"/>
      <c r="FE166" s="383"/>
      <c r="FF166" s="383"/>
      <c r="FG166" s="383"/>
      <c r="FH166" s="383"/>
      <c r="FI166" s="383"/>
      <c r="FJ166" s="383"/>
      <c r="FK166" s="383"/>
      <c r="FL166" s="383"/>
      <c r="FM166" s="383"/>
      <c r="FN166" s="383"/>
      <c r="FO166" s="383"/>
      <c r="FP166" s="383"/>
      <c r="FQ166" s="383"/>
      <c r="FR166" s="383"/>
      <c r="FS166" s="383"/>
      <c r="FT166" s="383"/>
      <c r="FU166" s="383"/>
      <c r="FV166" s="383"/>
      <c r="FW166" s="383"/>
      <c r="FX166" s="383"/>
      <c r="FY166" s="383"/>
      <c r="FZ166" s="383"/>
      <c r="GA166" s="383"/>
      <c r="GB166" s="383"/>
      <c r="GC166" s="383"/>
      <c r="GD166" s="383"/>
      <c r="GE166" s="383"/>
      <c r="GF166" s="383"/>
      <c r="GG166" s="383"/>
      <c r="GH166" s="383"/>
      <c r="GI166" s="383"/>
      <c r="GJ166" s="383"/>
      <c r="GK166" s="383"/>
      <c r="GL166" s="383"/>
      <c r="GM166" s="383"/>
      <c r="GN166" s="383"/>
      <c r="GO166" s="383"/>
      <c r="GP166" s="383"/>
      <c r="GQ166" s="383"/>
      <c r="GR166" s="383"/>
      <c r="GS166" s="383"/>
      <c r="GT166" s="383"/>
      <c r="GU166" s="383"/>
      <c r="GV166" s="383"/>
      <c r="GW166" s="383"/>
      <c r="GX166" s="383"/>
    </row>
    <row r="167" spans="1:206" s="360" customFormat="1" x14ac:dyDescent="0.25">
      <c r="A167" s="354"/>
      <c r="B167" s="506">
        <v>157</v>
      </c>
      <c r="C167" s="55"/>
      <c r="D167" s="55"/>
      <c r="E167" s="507" t="str">
        <f t="shared" si="22"/>
        <v/>
      </c>
      <c r="F167" s="508" t="str">
        <f t="shared" si="28"/>
        <v/>
      </c>
      <c r="H167" s="502"/>
      <c r="I167" s="502"/>
      <c r="J167" s="1"/>
      <c r="K167" s="372"/>
      <c r="L167" s="354"/>
      <c r="M167" s="354"/>
      <c r="N167" s="354"/>
      <c r="O167" s="354"/>
      <c r="P167" s="372"/>
      <c r="Q167" s="490"/>
      <c r="R167" s="490"/>
      <c r="S167" s="490"/>
      <c r="T167" s="490"/>
      <c r="U167" s="490"/>
      <c r="V167" s="372"/>
      <c r="W167" s="372"/>
      <c r="X167" s="372"/>
      <c r="Y167" s="1"/>
      <c r="Z167" s="1"/>
      <c r="AA167" s="1"/>
      <c r="AB167" s="1"/>
      <c r="AC167" s="1"/>
      <c r="AD167" s="491"/>
      <c r="AE167" s="491"/>
      <c r="AF167" s="491"/>
      <c r="AG167" s="491"/>
      <c r="AH167" s="491"/>
      <c r="AI167" s="491"/>
      <c r="AJ167" s="491"/>
      <c r="AK167" s="504"/>
      <c r="AL167" s="504"/>
      <c r="AM167" s="526" t="str">
        <f t="shared" si="32"/>
        <v/>
      </c>
      <c r="AN167" s="504"/>
      <c r="AO167" s="504"/>
      <c r="AP167" s="504"/>
      <c r="AQ167" s="360">
        <v>157</v>
      </c>
      <c r="AR167" s="505" t="str">
        <f t="shared" si="29"/>
        <v/>
      </c>
      <c r="AS167" s="505" t="str">
        <f t="shared" si="30"/>
        <v/>
      </c>
      <c r="AX167" s="497"/>
      <c r="AZ167" s="360">
        <v>157</v>
      </c>
      <c r="BA167" s="360" t="str">
        <f t="shared" si="23"/>
        <v/>
      </c>
      <c r="BB167" s="360" t="str">
        <f t="shared" si="24"/>
        <v/>
      </c>
      <c r="BC167" s="360" t="str">
        <f t="shared" si="25"/>
        <v/>
      </c>
      <c r="BD167" s="360" t="str">
        <f t="shared" si="26"/>
        <v/>
      </c>
      <c r="BE167" s="360" t="str">
        <f t="shared" si="27"/>
        <v/>
      </c>
      <c r="BH167" s="360" t="str">
        <f t="shared" si="31"/>
        <v/>
      </c>
      <c r="CM167" s="475"/>
      <c r="CN167" s="475"/>
      <c r="CO167" s="475"/>
      <c r="CP167" s="475"/>
      <c r="CQ167" s="475"/>
      <c r="CR167" s="475"/>
      <c r="CS167" s="475"/>
      <c r="CT167" s="475"/>
      <c r="CU167" s="475"/>
      <c r="CV167" s="475"/>
      <c r="CW167" s="475"/>
      <c r="CX167" s="475"/>
      <c r="CY167" s="475"/>
      <c r="CZ167" s="383"/>
      <c r="DA167" s="383"/>
      <c r="DB167" s="383"/>
      <c r="DC167" s="383"/>
      <c r="DD167" s="383"/>
      <c r="DE167" s="383"/>
      <c r="DF167" s="383"/>
      <c r="DG167" s="383"/>
      <c r="DH167" s="383"/>
      <c r="DI167" s="383"/>
      <c r="DJ167" s="383"/>
      <c r="DK167" s="383"/>
      <c r="DL167" s="383"/>
      <c r="DM167" s="383"/>
      <c r="DN167" s="383"/>
      <c r="DO167" s="383"/>
      <c r="DP167" s="383"/>
      <c r="DQ167" s="383"/>
      <c r="DR167" s="383"/>
      <c r="DS167" s="383"/>
      <c r="DT167" s="383"/>
      <c r="DU167" s="383"/>
      <c r="DV167" s="383"/>
      <c r="DW167" s="383"/>
      <c r="DX167" s="383"/>
      <c r="DY167" s="383"/>
      <c r="DZ167" s="383"/>
      <c r="EA167" s="383"/>
      <c r="EB167" s="383"/>
      <c r="EC167" s="383"/>
      <c r="ED167" s="383"/>
      <c r="EE167" s="383"/>
      <c r="EF167" s="383"/>
      <c r="EG167" s="383"/>
      <c r="EH167" s="383"/>
      <c r="EI167" s="383"/>
      <c r="EJ167" s="383"/>
      <c r="EK167" s="383"/>
      <c r="EL167" s="383"/>
      <c r="EM167" s="383"/>
      <c r="EN167" s="383"/>
      <c r="EO167" s="383"/>
      <c r="EP167" s="383"/>
      <c r="EQ167" s="383"/>
      <c r="ER167" s="383"/>
      <c r="ES167" s="383"/>
      <c r="ET167" s="383"/>
      <c r="EU167" s="383"/>
      <c r="EV167" s="383"/>
      <c r="EW167" s="383"/>
      <c r="EX167" s="383"/>
      <c r="EY167" s="383"/>
      <c r="EZ167" s="383"/>
      <c r="FA167" s="383"/>
      <c r="FB167" s="383"/>
      <c r="FC167" s="383"/>
      <c r="FD167" s="383"/>
      <c r="FE167" s="383"/>
      <c r="FF167" s="383"/>
      <c r="FG167" s="383"/>
      <c r="FH167" s="383"/>
      <c r="FI167" s="383"/>
      <c r="FJ167" s="383"/>
      <c r="FK167" s="383"/>
      <c r="FL167" s="383"/>
      <c r="FM167" s="383"/>
      <c r="FN167" s="383"/>
      <c r="FO167" s="383"/>
      <c r="FP167" s="383"/>
      <c r="FQ167" s="383"/>
      <c r="FR167" s="383"/>
      <c r="FS167" s="383"/>
      <c r="FT167" s="383"/>
      <c r="FU167" s="383"/>
      <c r="FV167" s="383"/>
      <c r="FW167" s="383"/>
      <c r="FX167" s="383"/>
      <c r="FY167" s="383"/>
      <c r="FZ167" s="383"/>
      <c r="GA167" s="383"/>
      <c r="GB167" s="383"/>
      <c r="GC167" s="383"/>
      <c r="GD167" s="383"/>
      <c r="GE167" s="383"/>
      <c r="GF167" s="383"/>
      <c r="GG167" s="383"/>
      <c r="GH167" s="383"/>
      <c r="GI167" s="383"/>
      <c r="GJ167" s="383"/>
      <c r="GK167" s="383"/>
      <c r="GL167" s="383"/>
      <c r="GM167" s="383"/>
      <c r="GN167" s="383"/>
      <c r="GO167" s="383"/>
      <c r="GP167" s="383"/>
      <c r="GQ167" s="383"/>
      <c r="GR167" s="383"/>
      <c r="GS167" s="383"/>
      <c r="GT167" s="383"/>
      <c r="GU167" s="383"/>
      <c r="GV167" s="383"/>
      <c r="GW167" s="383"/>
      <c r="GX167" s="383"/>
    </row>
    <row r="168" spans="1:206" s="360" customFormat="1" x14ac:dyDescent="0.25">
      <c r="A168" s="354"/>
      <c r="B168" s="506">
        <v>158</v>
      </c>
      <c r="C168" s="55"/>
      <c r="D168" s="55"/>
      <c r="E168" s="507" t="str">
        <f t="shared" si="22"/>
        <v/>
      </c>
      <c r="F168" s="508" t="str">
        <f t="shared" si="28"/>
        <v/>
      </c>
      <c r="H168" s="502"/>
      <c r="I168" s="502"/>
      <c r="J168" s="1"/>
      <c r="K168" s="372"/>
      <c r="L168" s="354"/>
      <c r="M168" s="354"/>
      <c r="N168" s="354"/>
      <c r="O168" s="354"/>
      <c r="P168" s="372"/>
      <c r="Q168" s="490"/>
      <c r="R168" s="490"/>
      <c r="S168" s="490"/>
      <c r="T168" s="490"/>
      <c r="U168" s="490"/>
      <c r="V168" s="372"/>
      <c r="W168" s="372"/>
      <c r="X168" s="372"/>
      <c r="Y168" s="1"/>
      <c r="Z168" s="1"/>
      <c r="AA168" s="1"/>
      <c r="AB168" s="1"/>
      <c r="AC168" s="1"/>
      <c r="AD168" s="491"/>
      <c r="AE168" s="491"/>
      <c r="AF168" s="491"/>
      <c r="AG168" s="491"/>
      <c r="AH168" s="491"/>
      <c r="AI168" s="491"/>
      <c r="AJ168" s="491"/>
      <c r="AK168" s="504"/>
      <c r="AL168" s="504"/>
      <c r="AM168" s="526" t="str">
        <f t="shared" si="32"/>
        <v/>
      </c>
      <c r="AN168" s="504"/>
      <c r="AO168" s="504"/>
      <c r="AP168" s="504"/>
      <c r="AQ168" s="360">
        <v>158</v>
      </c>
      <c r="AR168" s="505" t="str">
        <f t="shared" si="29"/>
        <v/>
      </c>
      <c r="AS168" s="505" t="str">
        <f t="shared" si="30"/>
        <v/>
      </c>
      <c r="AX168" s="497"/>
      <c r="AZ168" s="360">
        <v>158</v>
      </c>
      <c r="BA168" s="360" t="str">
        <f t="shared" si="23"/>
        <v/>
      </c>
      <c r="BB168" s="360" t="str">
        <f t="shared" si="24"/>
        <v/>
      </c>
      <c r="BC168" s="360" t="str">
        <f t="shared" si="25"/>
        <v/>
      </c>
      <c r="BD168" s="360" t="str">
        <f t="shared" si="26"/>
        <v/>
      </c>
      <c r="BE168" s="360" t="str">
        <f t="shared" si="27"/>
        <v/>
      </c>
      <c r="BH168" s="360" t="str">
        <f t="shared" si="31"/>
        <v/>
      </c>
      <c r="CM168" s="475"/>
      <c r="CN168" s="475"/>
      <c r="CO168" s="475"/>
      <c r="CP168" s="475"/>
      <c r="CQ168" s="475"/>
      <c r="CR168" s="475"/>
      <c r="CS168" s="475"/>
      <c r="CT168" s="475"/>
      <c r="CU168" s="475"/>
      <c r="CV168" s="475"/>
      <c r="CW168" s="475"/>
      <c r="CX168" s="475"/>
      <c r="CY168" s="475"/>
      <c r="CZ168" s="383"/>
      <c r="DA168" s="383"/>
      <c r="DB168" s="383"/>
      <c r="DC168" s="383"/>
      <c r="DD168" s="383"/>
      <c r="DE168" s="383"/>
      <c r="DF168" s="383"/>
      <c r="DG168" s="383"/>
      <c r="DH168" s="383"/>
      <c r="DI168" s="383"/>
      <c r="DJ168" s="383"/>
      <c r="DK168" s="383"/>
      <c r="DL168" s="383"/>
      <c r="DM168" s="383"/>
      <c r="DN168" s="383"/>
      <c r="DO168" s="383"/>
      <c r="DP168" s="383"/>
      <c r="DQ168" s="383"/>
      <c r="DR168" s="383"/>
      <c r="DS168" s="383"/>
      <c r="DT168" s="383"/>
      <c r="DU168" s="383"/>
      <c r="DV168" s="383"/>
      <c r="DW168" s="383"/>
      <c r="DX168" s="383"/>
      <c r="DY168" s="383"/>
      <c r="DZ168" s="383"/>
      <c r="EA168" s="383"/>
      <c r="EB168" s="383"/>
      <c r="EC168" s="383"/>
      <c r="ED168" s="383"/>
      <c r="EE168" s="383"/>
      <c r="EF168" s="383"/>
      <c r="EG168" s="383"/>
      <c r="EH168" s="383"/>
      <c r="EI168" s="383"/>
      <c r="EJ168" s="383"/>
      <c r="EK168" s="383"/>
      <c r="EL168" s="383"/>
      <c r="EM168" s="383"/>
      <c r="EN168" s="383"/>
      <c r="EO168" s="383"/>
      <c r="EP168" s="383"/>
      <c r="EQ168" s="383"/>
      <c r="ER168" s="383"/>
      <c r="ES168" s="383"/>
      <c r="ET168" s="383"/>
      <c r="EU168" s="383"/>
      <c r="EV168" s="383"/>
      <c r="EW168" s="383"/>
      <c r="EX168" s="383"/>
      <c r="EY168" s="383"/>
      <c r="EZ168" s="383"/>
      <c r="FA168" s="383"/>
      <c r="FB168" s="383"/>
      <c r="FC168" s="383"/>
      <c r="FD168" s="383"/>
      <c r="FE168" s="383"/>
      <c r="FF168" s="383"/>
      <c r="FG168" s="383"/>
      <c r="FH168" s="383"/>
      <c r="FI168" s="383"/>
      <c r="FJ168" s="383"/>
      <c r="FK168" s="383"/>
      <c r="FL168" s="383"/>
      <c r="FM168" s="383"/>
      <c r="FN168" s="383"/>
      <c r="FO168" s="383"/>
      <c r="FP168" s="383"/>
      <c r="FQ168" s="383"/>
      <c r="FR168" s="383"/>
      <c r="FS168" s="383"/>
      <c r="FT168" s="383"/>
      <c r="FU168" s="383"/>
      <c r="FV168" s="383"/>
      <c r="FW168" s="383"/>
      <c r="FX168" s="383"/>
      <c r="FY168" s="383"/>
      <c r="FZ168" s="383"/>
      <c r="GA168" s="383"/>
      <c r="GB168" s="383"/>
      <c r="GC168" s="383"/>
      <c r="GD168" s="383"/>
      <c r="GE168" s="383"/>
      <c r="GF168" s="383"/>
      <c r="GG168" s="383"/>
      <c r="GH168" s="383"/>
      <c r="GI168" s="383"/>
      <c r="GJ168" s="383"/>
      <c r="GK168" s="383"/>
      <c r="GL168" s="383"/>
      <c r="GM168" s="383"/>
      <c r="GN168" s="383"/>
      <c r="GO168" s="383"/>
      <c r="GP168" s="383"/>
      <c r="GQ168" s="383"/>
      <c r="GR168" s="383"/>
      <c r="GS168" s="383"/>
      <c r="GT168" s="383"/>
      <c r="GU168" s="383"/>
      <c r="GV168" s="383"/>
      <c r="GW168" s="383"/>
      <c r="GX168" s="383"/>
    </row>
    <row r="169" spans="1:206" s="360" customFormat="1" x14ac:dyDescent="0.25">
      <c r="A169" s="354"/>
      <c r="B169" s="506">
        <v>159</v>
      </c>
      <c r="C169" s="55"/>
      <c r="D169" s="55"/>
      <c r="E169" s="507" t="str">
        <f t="shared" si="22"/>
        <v/>
      </c>
      <c r="F169" s="508" t="str">
        <f t="shared" si="28"/>
        <v/>
      </c>
      <c r="H169" s="502"/>
      <c r="I169" s="502"/>
      <c r="J169" s="1"/>
      <c r="K169" s="372"/>
      <c r="L169" s="354"/>
      <c r="M169" s="354"/>
      <c r="N169" s="354"/>
      <c r="O169" s="354"/>
      <c r="P169" s="372"/>
      <c r="Q169" s="490"/>
      <c r="R169" s="490"/>
      <c r="S169" s="490"/>
      <c r="T169" s="490"/>
      <c r="U169" s="490"/>
      <c r="V169" s="372"/>
      <c r="W169" s="372"/>
      <c r="X169" s="372"/>
      <c r="Y169" s="1"/>
      <c r="Z169" s="1"/>
      <c r="AA169" s="1"/>
      <c r="AB169" s="1"/>
      <c r="AC169" s="1"/>
      <c r="AD169" s="491"/>
      <c r="AE169" s="491"/>
      <c r="AF169" s="491"/>
      <c r="AG169" s="491"/>
      <c r="AH169" s="491"/>
      <c r="AI169" s="491"/>
      <c r="AJ169" s="491"/>
      <c r="AK169" s="504"/>
      <c r="AL169" s="504"/>
      <c r="AM169" s="526" t="str">
        <f t="shared" si="32"/>
        <v/>
      </c>
      <c r="AN169" s="504"/>
      <c r="AO169" s="504"/>
      <c r="AP169" s="504"/>
      <c r="AQ169" s="360">
        <v>159</v>
      </c>
      <c r="AR169" s="505" t="str">
        <f t="shared" si="29"/>
        <v/>
      </c>
      <c r="AS169" s="505" t="str">
        <f t="shared" si="30"/>
        <v/>
      </c>
      <c r="AX169" s="497"/>
      <c r="AZ169" s="360">
        <v>159</v>
      </c>
      <c r="BA169" s="360" t="str">
        <f t="shared" si="23"/>
        <v/>
      </c>
      <c r="BB169" s="360" t="str">
        <f t="shared" si="24"/>
        <v/>
      </c>
      <c r="BC169" s="360" t="str">
        <f t="shared" si="25"/>
        <v/>
      </c>
      <c r="BD169" s="360" t="str">
        <f t="shared" si="26"/>
        <v/>
      </c>
      <c r="BE169" s="360" t="str">
        <f t="shared" si="27"/>
        <v/>
      </c>
      <c r="BH169" s="360" t="str">
        <f t="shared" si="31"/>
        <v/>
      </c>
      <c r="CM169" s="475"/>
      <c r="CN169" s="475"/>
      <c r="CO169" s="475"/>
      <c r="CP169" s="475"/>
      <c r="CQ169" s="475"/>
      <c r="CR169" s="475"/>
      <c r="CS169" s="475"/>
      <c r="CT169" s="475"/>
      <c r="CU169" s="475"/>
      <c r="CV169" s="475"/>
      <c r="CW169" s="475"/>
      <c r="CX169" s="475"/>
      <c r="CY169" s="475"/>
      <c r="CZ169" s="383"/>
      <c r="DA169" s="383"/>
      <c r="DB169" s="383"/>
      <c r="DC169" s="383"/>
      <c r="DD169" s="383"/>
      <c r="DE169" s="383"/>
      <c r="DF169" s="383"/>
      <c r="DG169" s="383"/>
      <c r="DH169" s="383"/>
      <c r="DI169" s="383"/>
      <c r="DJ169" s="383"/>
      <c r="DK169" s="383"/>
      <c r="DL169" s="383"/>
      <c r="DM169" s="383"/>
      <c r="DN169" s="383"/>
      <c r="DO169" s="383"/>
      <c r="DP169" s="383"/>
      <c r="DQ169" s="383"/>
      <c r="DR169" s="383"/>
      <c r="DS169" s="383"/>
      <c r="DT169" s="383"/>
      <c r="DU169" s="383"/>
      <c r="DV169" s="383"/>
      <c r="DW169" s="383"/>
      <c r="DX169" s="383"/>
      <c r="DY169" s="383"/>
      <c r="DZ169" s="383"/>
      <c r="EA169" s="383"/>
      <c r="EB169" s="383"/>
      <c r="EC169" s="383"/>
      <c r="ED169" s="383"/>
      <c r="EE169" s="383"/>
      <c r="EF169" s="383"/>
      <c r="EG169" s="383"/>
      <c r="EH169" s="383"/>
      <c r="EI169" s="383"/>
      <c r="EJ169" s="383"/>
      <c r="EK169" s="383"/>
      <c r="EL169" s="383"/>
      <c r="EM169" s="383"/>
      <c r="EN169" s="383"/>
      <c r="EO169" s="383"/>
      <c r="EP169" s="383"/>
      <c r="EQ169" s="383"/>
      <c r="ER169" s="383"/>
      <c r="ES169" s="383"/>
      <c r="ET169" s="383"/>
      <c r="EU169" s="383"/>
      <c r="EV169" s="383"/>
      <c r="EW169" s="383"/>
      <c r="EX169" s="383"/>
      <c r="EY169" s="383"/>
      <c r="EZ169" s="383"/>
      <c r="FA169" s="383"/>
      <c r="FB169" s="383"/>
      <c r="FC169" s="383"/>
      <c r="FD169" s="383"/>
      <c r="FE169" s="383"/>
      <c r="FF169" s="383"/>
      <c r="FG169" s="383"/>
      <c r="FH169" s="383"/>
      <c r="FI169" s="383"/>
      <c r="FJ169" s="383"/>
      <c r="FK169" s="383"/>
      <c r="FL169" s="383"/>
      <c r="FM169" s="383"/>
      <c r="FN169" s="383"/>
      <c r="FO169" s="383"/>
      <c r="FP169" s="383"/>
      <c r="FQ169" s="383"/>
      <c r="FR169" s="383"/>
      <c r="FS169" s="383"/>
      <c r="FT169" s="383"/>
      <c r="FU169" s="383"/>
      <c r="FV169" s="383"/>
      <c r="FW169" s="383"/>
      <c r="FX169" s="383"/>
      <c r="FY169" s="383"/>
      <c r="FZ169" s="383"/>
      <c r="GA169" s="383"/>
      <c r="GB169" s="383"/>
      <c r="GC169" s="383"/>
      <c r="GD169" s="383"/>
      <c r="GE169" s="383"/>
      <c r="GF169" s="383"/>
      <c r="GG169" s="383"/>
      <c r="GH169" s="383"/>
      <c r="GI169" s="383"/>
      <c r="GJ169" s="383"/>
      <c r="GK169" s="383"/>
      <c r="GL169" s="383"/>
      <c r="GM169" s="383"/>
      <c r="GN169" s="383"/>
      <c r="GO169" s="383"/>
      <c r="GP169" s="383"/>
      <c r="GQ169" s="383"/>
      <c r="GR169" s="383"/>
      <c r="GS169" s="383"/>
      <c r="GT169" s="383"/>
      <c r="GU169" s="383"/>
      <c r="GV169" s="383"/>
      <c r="GW169" s="383"/>
      <c r="GX169" s="383"/>
    </row>
    <row r="170" spans="1:206" s="360" customFormat="1" x14ac:dyDescent="0.25">
      <c r="A170" s="354"/>
      <c r="B170" s="506">
        <v>160</v>
      </c>
      <c r="C170" s="55"/>
      <c r="D170" s="55"/>
      <c r="E170" s="507" t="str">
        <f t="shared" si="22"/>
        <v/>
      </c>
      <c r="F170" s="508" t="str">
        <f t="shared" si="28"/>
        <v/>
      </c>
      <c r="H170" s="502"/>
      <c r="I170" s="502"/>
      <c r="J170" s="1"/>
      <c r="K170" s="372"/>
      <c r="L170" s="354"/>
      <c r="M170" s="354"/>
      <c r="N170" s="354"/>
      <c r="O170" s="354"/>
      <c r="P170" s="372"/>
      <c r="Q170" s="490"/>
      <c r="R170" s="490"/>
      <c r="S170" s="490"/>
      <c r="T170" s="490"/>
      <c r="U170" s="490"/>
      <c r="V170" s="372"/>
      <c r="W170" s="372"/>
      <c r="X170" s="372"/>
      <c r="Y170" s="1"/>
      <c r="Z170" s="1"/>
      <c r="AA170" s="1"/>
      <c r="AB170" s="1"/>
      <c r="AC170" s="1"/>
      <c r="AD170" s="491"/>
      <c r="AE170" s="491"/>
      <c r="AF170" s="491"/>
      <c r="AG170" s="491"/>
      <c r="AH170" s="491"/>
      <c r="AI170" s="491"/>
      <c r="AJ170" s="491"/>
      <c r="AK170" s="504"/>
      <c r="AL170" s="504"/>
      <c r="AM170" s="526" t="str">
        <f t="shared" si="32"/>
        <v/>
      </c>
      <c r="AN170" s="504"/>
      <c r="AO170" s="504"/>
      <c r="AP170" s="504"/>
      <c r="AQ170" s="360">
        <v>160</v>
      </c>
      <c r="AR170" s="505" t="str">
        <f t="shared" si="29"/>
        <v/>
      </c>
      <c r="AS170" s="505" t="str">
        <f t="shared" si="30"/>
        <v/>
      </c>
      <c r="AX170" s="497"/>
      <c r="AZ170" s="360">
        <v>160</v>
      </c>
      <c r="BA170" s="360" t="str">
        <f t="shared" si="23"/>
        <v/>
      </c>
      <c r="BB170" s="360" t="str">
        <f t="shared" si="24"/>
        <v/>
      </c>
      <c r="BC170" s="360" t="str">
        <f t="shared" si="25"/>
        <v/>
      </c>
      <c r="BD170" s="360" t="str">
        <f t="shared" si="26"/>
        <v/>
      </c>
      <c r="BE170" s="360" t="str">
        <f t="shared" si="27"/>
        <v/>
      </c>
      <c r="BH170" s="360" t="str">
        <f t="shared" si="31"/>
        <v/>
      </c>
      <c r="CM170" s="475"/>
      <c r="CN170" s="475"/>
      <c r="CO170" s="475"/>
      <c r="CP170" s="475"/>
      <c r="CQ170" s="475"/>
      <c r="CR170" s="475"/>
      <c r="CS170" s="475"/>
      <c r="CT170" s="475"/>
      <c r="CU170" s="475"/>
      <c r="CV170" s="475"/>
      <c r="CW170" s="475"/>
      <c r="CX170" s="475"/>
      <c r="CY170" s="475"/>
      <c r="CZ170" s="383"/>
      <c r="DA170" s="383"/>
      <c r="DB170" s="383"/>
      <c r="DC170" s="383"/>
      <c r="DD170" s="383"/>
      <c r="DE170" s="383"/>
      <c r="DF170" s="383"/>
      <c r="DG170" s="383"/>
      <c r="DH170" s="383"/>
      <c r="DI170" s="383"/>
      <c r="DJ170" s="383"/>
      <c r="DK170" s="383"/>
      <c r="DL170" s="383"/>
      <c r="DM170" s="383"/>
      <c r="DN170" s="383"/>
      <c r="DO170" s="383"/>
      <c r="DP170" s="383"/>
      <c r="DQ170" s="383"/>
      <c r="DR170" s="383"/>
      <c r="DS170" s="383"/>
      <c r="DT170" s="383"/>
      <c r="DU170" s="383"/>
      <c r="DV170" s="383"/>
      <c r="DW170" s="383"/>
      <c r="DX170" s="383"/>
      <c r="DY170" s="383"/>
      <c r="DZ170" s="383"/>
      <c r="EA170" s="383"/>
      <c r="EB170" s="383"/>
      <c r="EC170" s="383"/>
      <c r="ED170" s="383"/>
      <c r="EE170" s="383"/>
      <c r="EF170" s="383"/>
      <c r="EG170" s="383"/>
      <c r="EH170" s="383"/>
      <c r="EI170" s="383"/>
      <c r="EJ170" s="383"/>
      <c r="EK170" s="383"/>
      <c r="EL170" s="383"/>
      <c r="EM170" s="383"/>
      <c r="EN170" s="383"/>
      <c r="EO170" s="383"/>
      <c r="EP170" s="383"/>
      <c r="EQ170" s="383"/>
      <c r="ER170" s="383"/>
      <c r="ES170" s="383"/>
      <c r="ET170" s="383"/>
      <c r="EU170" s="383"/>
      <c r="EV170" s="383"/>
      <c r="EW170" s="383"/>
      <c r="EX170" s="383"/>
      <c r="EY170" s="383"/>
      <c r="EZ170" s="383"/>
      <c r="FA170" s="383"/>
      <c r="FB170" s="383"/>
      <c r="FC170" s="383"/>
      <c r="FD170" s="383"/>
      <c r="FE170" s="383"/>
      <c r="FF170" s="383"/>
      <c r="FG170" s="383"/>
      <c r="FH170" s="383"/>
      <c r="FI170" s="383"/>
      <c r="FJ170" s="383"/>
      <c r="FK170" s="383"/>
      <c r="FL170" s="383"/>
      <c r="FM170" s="383"/>
      <c r="FN170" s="383"/>
      <c r="FO170" s="383"/>
      <c r="FP170" s="383"/>
      <c r="FQ170" s="383"/>
      <c r="FR170" s="383"/>
      <c r="FS170" s="383"/>
      <c r="FT170" s="383"/>
      <c r="FU170" s="383"/>
      <c r="FV170" s="383"/>
      <c r="FW170" s="383"/>
      <c r="FX170" s="383"/>
      <c r="FY170" s="383"/>
      <c r="FZ170" s="383"/>
      <c r="GA170" s="383"/>
      <c r="GB170" s="383"/>
      <c r="GC170" s="383"/>
      <c r="GD170" s="383"/>
      <c r="GE170" s="383"/>
      <c r="GF170" s="383"/>
      <c r="GG170" s="383"/>
      <c r="GH170" s="383"/>
      <c r="GI170" s="383"/>
      <c r="GJ170" s="383"/>
      <c r="GK170" s="383"/>
      <c r="GL170" s="383"/>
      <c r="GM170" s="383"/>
      <c r="GN170" s="383"/>
      <c r="GO170" s="383"/>
      <c r="GP170" s="383"/>
      <c r="GQ170" s="383"/>
      <c r="GR170" s="383"/>
      <c r="GS170" s="383"/>
      <c r="GT170" s="383"/>
      <c r="GU170" s="383"/>
      <c r="GV170" s="383"/>
      <c r="GW170" s="383"/>
      <c r="GX170" s="383"/>
    </row>
    <row r="171" spans="1:206" s="360" customFormat="1" x14ac:dyDescent="0.25">
      <c r="A171" s="354"/>
      <c r="B171" s="506">
        <v>161</v>
      </c>
      <c r="C171" s="55"/>
      <c r="D171" s="55"/>
      <c r="E171" s="507" t="str">
        <f t="shared" si="22"/>
        <v/>
      </c>
      <c r="F171" s="508" t="str">
        <f t="shared" si="28"/>
        <v/>
      </c>
      <c r="H171" s="502"/>
      <c r="I171" s="502"/>
      <c r="J171" s="1"/>
      <c r="K171" s="372"/>
      <c r="L171" s="354"/>
      <c r="M171" s="354"/>
      <c r="N171" s="354"/>
      <c r="O171" s="354"/>
      <c r="P171" s="372"/>
      <c r="Q171" s="490"/>
      <c r="R171" s="490"/>
      <c r="S171" s="490"/>
      <c r="T171" s="490"/>
      <c r="U171" s="490"/>
      <c r="V171" s="372"/>
      <c r="W171" s="372"/>
      <c r="X171" s="372"/>
      <c r="Y171" s="1"/>
      <c r="Z171" s="1"/>
      <c r="AA171" s="1"/>
      <c r="AB171" s="1"/>
      <c r="AC171" s="1"/>
      <c r="AD171" s="491"/>
      <c r="AE171" s="491"/>
      <c r="AF171" s="491"/>
      <c r="AG171" s="491"/>
      <c r="AH171" s="491"/>
      <c r="AI171" s="491"/>
      <c r="AJ171" s="491"/>
      <c r="AK171" s="504"/>
      <c r="AL171" s="504"/>
      <c r="AM171" s="526" t="str">
        <f t="shared" si="32"/>
        <v/>
      </c>
      <c r="AN171" s="504"/>
      <c r="AO171" s="504"/>
      <c r="AP171" s="504"/>
      <c r="AQ171" s="360">
        <v>161</v>
      </c>
      <c r="AR171" s="505" t="str">
        <f t="shared" si="29"/>
        <v/>
      </c>
      <c r="AS171" s="505" t="str">
        <f t="shared" si="30"/>
        <v/>
      </c>
      <c r="AX171" s="497"/>
      <c r="AZ171" s="360">
        <v>161</v>
      </c>
      <c r="BA171" s="360" t="str">
        <f t="shared" si="23"/>
        <v/>
      </c>
      <c r="BB171" s="360" t="str">
        <f t="shared" si="24"/>
        <v/>
      </c>
      <c r="BC171" s="360" t="str">
        <f t="shared" si="25"/>
        <v/>
      </c>
      <c r="BD171" s="360" t="str">
        <f t="shared" si="26"/>
        <v/>
      </c>
      <c r="BE171" s="360" t="str">
        <f t="shared" si="27"/>
        <v/>
      </c>
      <c r="BH171" s="360" t="str">
        <f t="shared" si="31"/>
        <v/>
      </c>
      <c r="CM171" s="475"/>
      <c r="CN171" s="475"/>
      <c r="CO171" s="475"/>
      <c r="CP171" s="475"/>
      <c r="CQ171" s="475"/>
      <c r="CR171" s="475"/>
      <c r="CS171" s="475"/>
      <c r="CT171" s="475"/>
      <c r="CU171" s="475"/>
      <c r="CV171" s="475"/>
      <c r="CW171" s="475"/>
      <c r="CX171" s="475"/>
      <c r="CY171" s="475"/>
      <c r="CZ171" s="383"/>
      <c r="DA171" s="383"/>
      <c r="DB171" s="383"/>
      <c r="DC171" s="383"/>
      <c r="DD171" s="383"/>
      <c r="DE171" s="383"/>
      <c r="DF171" s="383"/>
      <c r="DG171" s="383"/>
      <c r="DH171" s="383"/>
      <c r="DI171" s="383"/>
      <c r="DJ171" s="383"/>
      <c r="DK171" s="383"/>
      <c r="DL171" s="383"/>
      <c r="DM171" s="383"/>
      <c r="DN171" s="383"/>
      <c r="DO171" s="383"/>
      <c r="DP171" s="383"/>
      <c r="DQ171" s="383"/>
      <c r="DR171" s="383"/>
      <c r="DS171" s="383"/>
      <c r="DT171" s="383"/>
      <c r="DU171" s="383"/>
      <c r="DV171" s="383"/>
      <c r="DW171" s="383"/>
      <c r="DX171" s="383"/>
      <c r="DY171" s="383"/>
      <c r="DZ171" s="383"/>
      <c r="EA171" s="383"/>
      <c r="EB171" s="383"/>
      <c r="EC171" s="383"/>
      <c r="ED171" s="383"/>
      <c r="EE171" s="383"/>
      <c r="EF171" s="383"/>
      <c r="EG171" s="383"/>
      <c r="EH171" s="383"/>
      <c r="EI171" s="383"/>
      <c r="EJ171" s="383"/>
      <c r="EK171" s="383"/>
      <c r="EL171" s="383"/>
      <c r="EM171" s="383"/>
      <c r="EN171" s="383"/>
      <c r="EO171" s="383"/>
      <c r="EP171" s="383"/>
      <c r="EQ171" s="383"/>
      <c r="ER171" s="383"/>
      <c r="ES171" s="383"/>
      <c r="ET171" s="383"/>
      <c r="EU171" s="383"/>
      <c r="EV171" s="383"/>
      <c r="EW171" s="383"/>
      <c r="EX171" s="383"/>
      <c r="EY171" s="383"/>
      <c r="EZ171" s="383"/>
      <c r="FA171" s="383"/>
      <c r="FB171" s="383"/>
      <c r="FC171" s="383"/>
      <c r="FD171" s="383"/>
      <c r="FE171" s="383"/>
      <c r="FF171" s="383"/>
      <c r="FG171" s="383"/>
      <c r="FH171" s="383"/>
      <c r="FI171" s="383"/>
      <c r="FJ171" s="383"/>
      <c r="FK171" s="383"/>
      <c r="FL171" s="383"/>
      <c r="FM171" s="383"/>
      <c r="FN171" s="383"/>
      <c r="FO171" s="383"/>
      <c r="FP171" s="383"/>
      <c r="FQ171" s="383"/>
      <c r="FR171" s="383"/>
      <c r="FS171" s="383"/>
      <c r="FT171" s="383"/>
      <c r="FU171" s="383"/>
      <c r="FV171" s="383"/>
      <c r="FW171" s="383"/>
      <c r="FX171" s="383"/>
      <c r="FY171" s="383"/>
      <c r="FZ171" s="383"/>
      <c r="GA171" s="383"/>
      <c r="GB171" s="383"/>
      <c r="GC171" s="383"/>
      <c r="GD171" s="383"/>
      <c r="GE171" s="383"/>
      <c r="GF171" s="383"/>
      <c r="GG171" s="383"/>
      <c r="GH171" s="383"/>
      <c r="GI171" s="383"/>
      <c r="GJ171" s="383"/>
      <c r="GK171" s="383"/>
      <c r="GL171" s="383"/>
      <c r="GM171" s="383"/>
      <c r="GN171" s="383"/>
      <c r="GO171" s="383"/>
      <c r="GP171" s="383"/>
      <c r="GQ171" s="383"/>
      <c r="GR171" s="383"/>
      <c r="GS171" s="383"/>
      <c r="GT171" s="383"/>
      <c r="GU171" s="383"/>
      <c r="GV171" s="383"/>
      <c r="GW171" s="383"/>
      <c r="GX171" s="383"/>
    </row>
    <row r="172" spans="1:206" s="360" customFormat="1" x14ac:dyDescent="0.25">
      <c r="A172" s="354"/>
      <c r="B172" s="506">
        <v>162</v>
      </c>
      <c r="C172" s="55"/>
      <c r="D172" s="55"/>
      <c r="E172" s="507" t="str">
        <f t="shared" si="22"/>
        <v/>
      </c>
      <c r="F172" s="508" t="str">
        <f t="shared" si="28"/>
        <v/>
      </c>
      <c r="H172" s="502"/>
      <c r="I172" s="502"/>
      <c r="J172" s="1"/>
      <c r="K172" s="372"/>
      <c r="L172" s="354"/>
      <c r="M172" s="354"/>
      <c r="N172" s="354"/>
      <c r="O172" s="354"/>
      <c r="P172" s="372"/>
      <c r="Q172" s="490"/>
      <c r="R172" s="490"/>
      <c r="S172" s="490"/>
      <c r="T172" s="490"/>
      <c r="U172" s="490"/>
      <c r="V172" s="372"/>
      <c r="W172" s="372"/>
      <c r="X172" s="372"/>
      <c r="Y172" s="1"/>
      <c r="Z172" s="1"/>
      <c r="AA172" s="1"/>
      <c r="AB172" s="1"/>
      <c r="AC172" s="1"/>
      <c r="AD172" s="491"/>
      <c r="AE172" s="491"/>
      <c r="AF172" s="491"/>
      <c r="AG172" s="491"/>
      <c r="AH172" s="491"/>
      <c r="AI172" s="491"/>
      <c r="AJ172" s="491"/>
      <c r="AK172" s="504"/>
      <c r="AL172" s="504"/>
      <c r="AM172" s="526" t="str">
        <f t="shared" si="32"/>
        <v/>
      </c>
      <c r="AN172" s="504"/>
      <c r="AO172" s="504"/>
      <c r="AP172" s="504"/>
      <c r="AQ172" s="360">
        <v>162</v>
      </c>
      <c r="AR172" s="505" t="str">
        <f t="shared" si="29"/>
        <v/>
      </c>
      <c r="AS172" s="505" t="str">
        <f t="shared" si="30"/>
        <v/>
      </c>
      <c r="AX172" s="497"/>
      <c r="AZ172" s="360">
        <v>162</v>
      </c>
      <c r="BA172" s="360" t="str">
        <f t="shared" si="23"/>
        <v/>
      </c>
      <c r="BB172" s="360" t="str">
        <f t="shared" si="24"/>
        <v/>
      </c>
      <c r="BC172" s="360" t="str">
        <f t="shared" si="25"/>
        <v/>
      </c>
      <c r="BD172" s="360" t="str">
        <f t="shared" si="26"/>
        <v/>
      </c>
      <c r="BE172" s="360" t="str">
        <f t="shared" si="27"/>
        <v/>
      </c>
      <c r="BH172" s="360" t="str">
        <f t="shared" si="31"/>
        <v/>
      </c>
      <c r="CM172" s="475"/>
      <c r="CN172" s="475"/>
      <c r="CO172" s="475"/>
      <c r="CP172" s="475"/>
      <c r="CQ172" s="475"/>
      <c r="CR172" s="475"/>
      <c r="CS172" s="475"/>
      <c r="CT172" s="475"/>
      <c r="CU172" s="475"/>
      <c r="CV172" s="475"/>
      <c r="CW172" s="475"/>
      <c r="CX172" s="475"/>
      <c r="CY172" s="475"/>
      <c r="CZ172" s="383"/>
      <c r="DA172" s="383"/>
      <c r="DB172" s="383"/>
      <c r="DC172" s="383"/>
      <c r="DD172" s="383"/>
      <c r="DE172" s="383"/>
      <c r="DF172" s="383"/>
      <c r="DG172" s="383"/>
      <c r="DH172" s="383"/>
      <c r="DI172" s="383"/>
      <c r="DJ172" s="383"/>
      <c r="DK172" s="383"/>
      <c r="DL172" s="383"/>
      <c r="DM172" s="383"/>
      <c r="DN172" s="383"/>
      <c r="DO172" s="383"/>
      <c r="DP172" s="383"/>
      <c r="DQ172" s="383"/>
      <c r="DR172" s="383"/>
      <c r="DS172" s="383"/>
      <c r="DT172" s="383"/>
      <c r="DU172" s="383"/>
      <c r="DV172" s="383"/>
      <c r="DW172" s="383"/>
      <c r="DX172" s="383"/>
      <c r="DY172" s="383"/>
      <c r="DZ172" s="383"/>
      <c r="EA172" s="383"/>
      <c r="EB172" s="383"/>
      <c r="EC172" s="383"/>
      <c r="ED172" s="383"/>
      <c r="EE172" s="383"/>
      <c r="EF172" s="383"/>
      <c r="EG172" s="383"/>
      <c r="EH172" s="383"/>
      <c r="EI172" s="383"/>
      <c r="EJ172" s="383"/>
      <c r="EK172" s="383"/>
      <c r="EL172" s="383"/>
      <c r="EM172" s="383"/>
      <c r="EN172" s="383"/>
      <c r="EO172" s="383"/>
      <c r="EP172" s="383"/>
      <c r="EQ172" s="383"/>
      <c r="ER172" s="383"/>
      <c r="ES172" s="383"/>
      <c r="ET172" s="383"/>
      <c r="EU172" s="383"/>
      <c r="EV172" s="383"/>
      <c r="EW172" s="383"/>
      <c r="EX172" s="383"/>
      <c r="EY172" s="383"/>
      <c r="EZ172" s="383"/>
      <c r="FA172" s="383"/>
      <c r="FB172" s="383"/>
      <c r="FC172" s="383"/>
      <c r="FD172" s="383"/>
      <c r="FE172" s="383"/>
      <c r="FF172" s="383"/>
      <c r="FG172" s="383"/>
      <c r="FH172" s="383"/>
      <c r="FI172" s="383"/>
      <c r="FJ172" s="383"/>
      <c r="FK172" s="383"/>
      <c r="FL172" s="383"/>
      <c r="FM172" s="383"/>
      <c r="FN172" s="383"/>
      <c r="FO172" s="383"/>
      <c r="FP172" s="383"/>
      <c r="FQ172" s="383"/>
      <c r="FR172" s="383"/>
      <c r="FS172" s="383"/>
      <c r="FT172" s="383"/>
      <c r="FU172" s="383"/>
      <c r="FV172" s="383"/>
      <c r="FW172" s="383"/>
      <c r="FX172" s="383"/>
      <c r="FY172" s="383"/>
      <c r="FZ172" s="383"/>
      <c r="GA172" s="383"/>
      <c r="GB172" s="383"/>
      <c r="GC172" s="383"/>
      <c r="GD172" s="383"/>
      <c r="GE172" s="383"/>
      <c r="GF172" s="383"/>
      <c r="GG172" s="383"/>
      <c r="GH172" s="383"/>
      <c r="GI172" s="383"/>
      <c r="GJ172" s="383"/>
      <c r="GK172" s="383"/>
      <c r="GL172" s="383"/>
      <c r="GM172" s="383"/>
      <c r="GN172" s="383"/>
      <c r="GO172" s="383"/>
      <c r="GP172" s="383"/>
      <c r="GQ172" s="383"/>
      <c r="GR172" s="383"/>
      <c r="GS172" s="383"/>
      <c r="GT172" s="383"/>
      <c r="GU172" s="383"/>
      <c r="GV172" s="383"/>
      <c r="GW172" s="383"/>
      <c r="GX172" s="383"/>
    </row>
    <row r="173" spans="1:206" s="360" customFormat="1" x14ac:dyDescent="0.25">
      <c r="A173" s="354"/>
      <c r="B173" s="506">
        <v>163</v>
      </c>
      <c r="C173" s="55"/>
      <c r="D173" s="55"/>
      <c r="E173" s="507" t="str">
        <f t="shared" si="22"/>
        <v/>
      </c>
      <c r="F173" s="508" t="str">
        <f t="shared" si="28"/>
        <v/>
      </c>
      <c r="H173" s="502"/>
      <c r="I173" s="502"/>
      <c r="J173" s="1"/>
      <c r="K173" s="372"/>
      <c r="L173" s="354"/>
      <c r="M173" s="354"/>
      <c r="N173" s="354"/>
      <c r="O173" s="354"/>
      <c r="P173" s="372"/>
      <c r="Q173" s="490"/>
      <c r="R173" s="490"/>
      <c r="S173" s="490"/>
      <c r="T173" s="490"/>
      <c r="U173" s="490"/>
      <c r="V173" s="372"/>
      <c r="W173" s="372"/>
      <c r="X173" s="372"/>
      <c r="Y173" s="1"/>
      <c r="Z173" s="1"/>
      <c r="AA173" s="1"/>
      <c r="AB173" s="1"/>
      <c r="AC173" s="1"/>
      <c r="AD173" s="491"/>
      <c r="AE173" s="491"/>
      <c r="AF173" s="491"/>
      <c r="AG173" s="491"/>
      <c r="AH173" s="491"/>
      <c r="AI173" s="491"/>
      <c r="AJ173" s="491"/>
      <c r="AK173" s="504"/>
      <c r="AL173" s="504"/>
      <c r="AM173" s="526" t="str">
        <f t="shared" si="32"/>
        <v/>
      </c>
      <c r="AN173" s="504"/>
      <c r="AO173" s="504"/>
      <c r="AP173" s="504"/>
      <c r="AQ173" s="360">
        <v>163</v>
      </c>
      <c r="AR173" s="505" t="str">
        <f t="shared" si="29"/>
        <v/>
      </c>
      <c r="AS173" s="505" t="str">
        <f t="shared" si="30"/>
        <v/>
      </c>
      <c r="AX173" s="497"/>
      <c r="AZ173" s="360">
        <v>163</v>
      </c>
      <c r="BA173" s="360" t="str">
        <f t="shared" si="23"/>
        <v/>
      </c>
      <c r="BB173" s="360" t="str">
        <f t="shared" si="24"/>
        <v/>
      </c>
      <c r="BC173" s="360" t="str">
        <f t="shared" si="25"/>
        <v/>
      </c>
      <c r="BD173" s="360" t="str">
        <f t="shared" si="26"/>
        <v/>
      </c>
      <c r="BE173" s="360" t="str">
        <f t="shared" si="27"/>
        <v/>
      </c>
      <c r="BH173" s="360" t="str">
        <f t="shared" si="31"/>
        <v/>
      </c>
      <c r="CM173" s="475"/>
      <c r="CN173" s="475"/>
      <c r="CO173" s="475"/>
      <c r="CP173" s="475"/>
      <c r="CQ173" s="475"/>
      <c r="CR173" s="475"/>
      <c r="CS173" s="475"/>
      <c r="CT173" s="475"/>
      <c r="CU173" s="475"/>
      <c r="CV173" s="475"/>
      <c r="CW173" s="475"/>
      <c r="CX173" s="475"/>
      <c r="CY173" s="475"/>
      <c r="CZ173" s="383"/>
      <c r="DA173" s="383"/>
      <c r="DB173" s="383"/>
      <c r="DC173" s="383"/>
      <c r="DD173" s="383"/>
      <c r="DE173" s="383"/>
      <c r="DF173" s="383"/>
      <c r="DG173" s="383"/>
      <c r="DH173" s="383"/>
      <c r="DI173" s="383"/>
      <c r="DJ173" s="383"/>
      <c r="DK173" s="383"/>
      <c r="DL173" s="383"/>
      <c r="DM173" s="383"/>
      <c r="DN173" s="383"/>
      <c r="DO173" s="383"/>
      <c r="DP173" s="383"/>
      <c r="DQ173" s="383"/>
      <c r="DR173" s="383"/>
      <c r="DS173" s="383"/>
      <c r="DT173" s="383"/>
      <c r="DU173" s="383"/>
      <c r="DV173" s="383"/>
      <c r="DW173" s="383"/>
      <c r="DX173" s="383"/>
      <c r="DY173" s="383"/>
      <c r="DZ173" s="383"/>
      <c r="EA173" s="383"/>
      <c r="EB173" s="383"/>
      <c r="EC173" s="383"/>
      <c r="ED173" s="383"/>
      <c r="EE173" s="383"/>
      <c r="EF173" s="383"/>
      <c r="EG173" s="383"/>
      <c r="EH173" s="383"/>
      <c r="EI173" s="383"/>
      <c r="EJ173" s="383"/>
      <c r="EK173" s="383"/>
      <c r="EL173" s="383"/>
      <c r="EM173" s="383"/>
      <c r="EN173" s="383"/>
      <c r="EO173" s="383"/>
      <c r="EP173" s="383"/>
      <c r="EQ173" s="383"/>
      <c r="ER173" s="383"/>
      <c r="ES173" s="383"/>
      <c r="ET173" s="383"/>
      <c r="EU173" s="383"/>
      <c r="EV173" s="383"/>
      <c r="EW173" s="383"/>
      <c r="EX173" s="383"/>
      <c r="EY173" s="383"/>
      <c r="EZ173" s="383"/>
      <c r="FA173" s="383"/>
      <c r="FB173" s="383"/>
      <c r="FC173" s="383"/>
      <c r="FD173" s="383"/>
      <c r="FE173" s="383"/>
      <c r="FF173" s="383"/>
      <c r="FG173" s="383"/>
      <c r="FH173" s="383"/>
      <c r="FI173" s="383"/>
      <c r="FJ173" s="383"/>
      <c r="FK173" s="383"/>
      <c r="FL173" s="383"/>
      <c r="FM173" s="383"/>
      <c r="FN173" s="383"/>
      <c r="FO173" s="383"/>
      <c r="FP173" s="383"/>
      <c r="FQ173" s="383"/>
      <c r="FR173" s="383"/>
      <c r="FS173" s="383"/>
      <c r="FT173" s="383"/>
      <c r="FU173" s="383"/>
      <c r="FV173" s="383"/>
      <c r="FW173" s="383"/>
      <c r="FX173" s="383"/>
      <c r="FY173" s="383"/>
      <c r="FZ173" s="383"/>
      <c r="GA173" s="383"/>
      <c r="GB173" s="383"/>
      <c r="GC173" s="383"/>
      <c r="GD173" s="383"/>
      <c r="GE173" s="383"/>
      <c r="GF173" s="383"/>
      <c r="GG173" s="383"/>
      <c r="GH173" s="383"/>
      <c r="GI173" s="383"/>
      <c r="GJ173" s="383"/>
      <c r="GK173" s="383"/>
      <c r="GL173" s="383"/>
      <c r="GM173" s="383"/>
      <c r="GN173" s="383"/>
      <c r="GO173" s="383"/>
      <c r="GP173" s="383"/>
      <c r="GQ173" s="383"/>
      <c r="GR173" s="383"/>
      <c r="GS173" s="383"/>
      <c r="GT173" s="383"/>
      <c r="GU173" s="383"/>
      <c r="GV173" s="383"/>
      <c r="GW173" s="383"/>
      <c r="GX173" s="383"/>
    </row>
    <row r="174" spans="1:206" s="360" customFormat="1" x14ac:dyDescent="0.25">
      <c r="A174" s="354"/>
      <c r="B174" s="506">
        <v>164</v>
      </c>
      <c r="C174" s="55"/>
      <c r="D174" s="55"/>
      <c r="E174" s="507" t="str">
        <f t="shared" si="22"/>
        <v/>
      </c>
      <c r="F174" s="508" t="str">
        <f t="shared" si="28"/>
        <v/>
      </c>
      <c r="H174" s="502"/>
      <c r="I174" s="502"/>
      <c r="J174" s="1"/>
      <c r="K174" s="372"/>
      <c r="L174" s="354"/>
      <c r="M174" s="354"/>
      <c r="N174" s="354"/>
      <c r="O174" s="354"/>
      <c r="P174" s="372"/>
      <c r="Q174" s="490"/>
      <c r="R174" s="490"/>
      <c r="S174" s="490"/>
      <c r="T174" s="490"/>
      <c r="U174" s="490"/>
      <c r="V174" s="372"/>
      <c r="W174" s="372"/>
      <c r="X174" s="372"/>
      <c r="Y174" s="1"/>
      <c r="Z174" s="1"/>
      <c r="AA174" s="1"/>
      <c r="AB174" s="1"/>
      <c r="AC174" s="1"/>
      <c r="AD174" s="491"/>
      <c r="AE174" s="491"/>
      <c r="AF174" s="491"/>
      <c r="AG174" s="491"/>
      <c r="AH174" s="491"/>
      <c r="AI174" s="491"/>
      <c r="AJ174" s="491"/>
      <c r="AK174" s="504"/>
      <c r="AL174" s="504"/>
      <c r="AM174" s="526" t="str">
        <f t="shared" si="32"/>
        <v/>
      </c>
      <c r="AN174" s="504"/>
      <c r="AO174" s="504"/>
      <c r="AP174" s="504"/>
      <c r="AQ174" s="360">
        <v>164</v>
      </c>
      <c r="AR174" s="505" t="str">
        <f t="shared" si="29"/>
        <v/>
      </c>
      <c r="AS174" s="505" t="str">
        <f t="shared" si="30"/>
        <v/>
      </c>
      <c r="AX174" s="497"/>
      <c r="AZ174" s="360">
        <v>164</v>
      </c>
      <c r="BA174" s="360" t="str">
        <f t="shared" si="23"/>
        <v/>
      </c>
      <c r="BB174" s="360" t="str">
        <f t="shared" si="24"/>
        <v/>
      </c>
      <c r="BC174" s="360" t="str">
        <f t="shared" si="25"/>
        <v/>
      </c>
      <c r="BD174" s="360" t="str">
        <f t="shared" si="26"/>
        <v/>
      </c>
      <c r="BE174" s="360" t="str">
        <f t="shared" si="27"/>
        <v/>
      </c>
      <c r="BH174" s="360" t="str">
        <f t="shared" si="31"/>
        <v/>
      </c>
      <c r="CM174" s="475"/>
      <c r="CN174" s="475"/>
      <c r="CO174" s="475"/>
      <c r="CP174" s="475"/>
      <c r="CQ174" s="475"/>
      <c r="CR174" s="475"/>
      <c r="CS174" s="475"/>
      <c r="CT174" s="475"/>
      <c r="CU174" s="475"/>
      <c r="CV174" s="475"/>
      <c r="CW174" s="475"/>
      <c r="CX174" s="475"/>
      <c r="CY174" s="475"/>
      <c r="CZ174" s="383"/>
      <c r="DA174" s="383"/>
      <c r="DB174" s="383"/>
      <c r="DC174" s="383"/>
      <c r="DD174" s="383"/>
      <c r="DE174" s="383"/>
      <c r="DF174" s="383"/>
      <c r="DG174" s="383"/>
      <c r="DH174" s="383"/>
      <c r="DI174" s="383"/>
      <c r="DJ174" s="383"/>
      <c r="DK174" s="383"/>
      <c r="DL174" s="383"/>
      <c r="DM174" s="383"/>
      <c r="DN174" s="383"/>
      <c r="DO174" s="383"/>
      <c r="DP174" s="383"/>
      <c r="DQ174" s="383"/>
      <c r="DR174" s="383"/>
      <c r="DS174" s="383"/>
      <c r="DT174" s="383"/>
      <c r="DU174" s="383"/>
      <c r="DV174" s="383"/>
      <c r="DW174" s="383"/>
      <c r="DX174" s="383"/>
      <c r="DY174" s="383"/>
      <c r="DZ174" s="383"/>
      <c r="EA174" s="383"/>
      <c r="EB174" s="383"/>
      <c r="EC174" s="383"/>
      <c r="ED174" s="383"/>
      <c r="EE174" s="383"/>
      <c r="EF174" s="383"/>
      <c r="EG174" s="383"/>
      <c r="EH174" s="383"/>
      <c r="EI174" s="383"/>
      <c r="EJ174" s="383"/>
      <c r="EK174" s="383"/>
      <c r="EL174" s="383"/>
      <c r="EM174" s="383"/>
      <c r="EN174" s="383"/>
      <c r="EO174" s="383"/>
      <c r="EP174" s="383"/>
      <c r="EQ174" s="383"/>
      <c r="ER174" s="383"/>
      <c r="ES174" s="383"/>
      <c r="ET174" s="383"/>
      <c r="EU174" s="383"/>
      <c r="EV174" s="383"/>
      <c r="EW174" s="383"/>
      <c r="EX174" s="383"/>
      <c r="EY174" s="383"/>
      <c r="EZ174" s="383"/>
      <c r="FA174" s="383"/>
      <c r="FB174" s="383"/>
      <c r="FC174" s="383"/>
      <c r="FD174" s="383"/>
      <c r="FE174" s="383"/>
      <c r="FF174" s="383"/>
      <c r="FG174" s="383"/>
      <c r="FH174" s="383"/>
      <c r="FI174" s="383"/>
      <c r="FJ174" s="383"/>
      <c r="FK174" s="383"/>
      <c r="FL174" s="383"/>
      <c r="FM174" s="383"/>
      <c r="FN174" s="383"/>
      <c r="FO174" s="383"/>
      <c r="FP174" s="383"/>
      <c r="FQ174" s="383"/>
      <c r="FR174" s="383"/>
      <c r="FS174" s="383"/>
      <c r="FT174" s="383"/>
      <c r="FU174" s="383"/>
      <c r="FV174" s="383"/>
      <c r="FW174" s="383"/>
      <c r="FX174" s="383"/>
      <c r="FY174" s="383"/>
      <c r="FZ174" s="383"/>
      <c r="GA174" s="383"/>
      <c r="GB174" s="383"/>
      <c r="GC174" s="383"/>
      <c r="GD174" s="383"/>
      <c r="GE174" s="383"/>
      <c r="GF174" s="383"/>
      <c r="GG174" s="383"/>
      <c r="GH174" s="383"/>
      <c r="GI174" s="383"/>
      <c r="GJ174" s="383"/>
      <c r="GK174" s="383"/>
      <c r="GL174" s="383"/>
      <c r="GM174" s="383"/>
      <c r="GN174" s="383"/>
      <c r="GO174" s="383"/>
      <c r="GP174" s="383"/>
      <c r="GQ174" s="383"/>
      <c r="GR174" s="383"/>
      <c r="GS174" s="383"/>
      <c r="GT174" s="383"/>
      <c r="GU174" s="383"/>
      <c r="GV174" s="383"/>
      <c r="GW174" s="383"/>
      <c r="GX174" s="383"/>
    </row>
    <row r="175" spans="1:206" s="360" customFormat="1" x14ac:dyDescent="0.25">
      <c r="A175" s="354"/>
      <c r="B175" s="506">
        <v>165</v>
      </c>
      <c r="C175" s="55"/>
      <c r="D175" s="55"/>
      <c r="E175" s="507" t="str">
        <f t="shared" si="22"/>
        <v/>
      </c>
      <c r="F175" s="508" t="str">
        <f t="shared" si="28"/>
        <v/>
      </c>
      <c r="H175" s="502"/>
      <c r="I175" s="502"/>
      <c r="J175" s="1"/>
      <c r="K175" s="372"/>
      <c r="L175" s="354"/>
      <c r="M175" s="354"/>
      <c r="N175" s="354"/>
      <c r="O175" s="354"/>
      <c r="P175" s="372"/>
      <c r="Q175" s="490"/>
      <c r="R175" s="490"/>
      <c r="S175" s="490"/>
      <c r="T175" s="490"/>
      <c r="U175" s="490"/>
      <c r="V175" s="372"/>
      <c r="W175" s="372"/>
      <c r="X175" s="372"/>
      <c r="Y175" s="1"/>
      <c r="Z175" s="1"/>
      <c r="AA175" s="1"/>
      <c r="AB175" s="1"/>
      <c r="AC175" s="1"/>
      <c r="AD175" s="491"/>
      <c r="AE175" s="491"/>
      <c r="AF175" s="491"/>
      <c r="AG175" s="491"/>
      <c r="AH175" s="491"/>
      <c r="AI175" s="491"/>
      <c r="AJ175" s="491"/>
      <c r="AK175" s="504"/>
      <c r="AL175" s="504"/>
      <c r="AM175" s="526" t="str">
        <f t="shared" si="32"/>
        <v/>
      </c>
      <c r="AN175" s="504"/>
      <c r="AO175" s="504"/>
      <c r="AP175" s="504"/>
      <c r="AQ175" s="360">
        <v>165</v>
      </c>
      <c r="AR175" s="505" t="str">
        <f t="shared" si="29"/>
        <v/>
      </c>
      <c r="AS175" s="505" t="str">
        <f t="shared" si="30"/>
        <v/>
      </c>
      <c r="AX175" s="497"/>
      <c r="AZ175" s="360">
        <v>165</v>
      </c>
      <c r="BA175" s="360" t="str">
        <f t="shared" si="23"/>
        <v/>
      </c>
      <c r="BB175" s="360" t="str">
        <f t="shared" si="24"/>
        <v/>
      </c>
      <c r="BC175" s="360" t="str">
        <f t="shared" si="25"/>
        <v/>
      </c>
      <c r="BD175" s="360" t="str">
        <f t="shared" si="26"/>
        <v/>
      </c>
      <c r="BE175" s="360" t="str">
        <f t="shared" si="27"/>
        <v/>
      </c>
      <c r="BH175" s="360" t="str">
        <f t="shared" si="31"/>
        <v/>
      </c>
      <c r="CM175" s="475"/>
      <c r="CN175" s="475"/>
      <c r="CO175" s="475"/>
      <c r="CP175" s="475"/>
      <c r="CQ175" s="475"/>
      <c r="CR175" s="475"/>
      <c r="CS175" s="475"/>
      <c r="CT175" s="475"/>
      <c r="CU175" s="475"/>
      <c r="CV175" s="475"/>
      <c r="CW175" s="475"/>
      <c r="CX175" s="475"/>
      <c r="CY175" s="475"/>
      <c r="CZ175" s="383"/>
      <c r="DA175" s="383"/>
      <c r="DB175" s="383"/>
      <c r="DC175" s="383"/>
      <c r="DD175" s="383"/>
      <c r="DE175" s="383"/>
      <c r="DF175" s="383"/>
      <c r="DG175" s="383"/>
      <c r="DH175" s="383"/>
      <c r="DI175" s="383"/>
      <c r="DJ175" s="383"/>
      <c r="DK175" s="383"/>
      <c r="DL175" s="383"/>
      <c r="DM175" s="383"/>
      <c r="DN175" s="383"/>
      <c r="DO175" s="383"/>
      <c r="DP175" s="383"/>
      <c r="DQ175" s="383"/>
      <c r="DR175" s="383"/>
      <c r="DS175" s="383"/>
      <c r="DT175" s="383"/>
      <c r="DU175" s="383"/>
      <c r="DV175" s="383"/>
      <c r="DW175" s="383"/>
      <c r="DX175" s="383"/>
      <c r="DY175" s="383"/>
      <c r="DZ175" s="383"/>
      <c r="EA175" s="383"/>
      <c r="EB175" s="383"/>
      <c r="EC175" s="383"/>
      <c r="ED175" s="383"/>
      <c r="EE175" s="383"/>
      <c r="EF175" s="383"/>
      <c r="EG175" s="383"/>
      <c r="EH175" s="383"/>
      <c r="EI175" s="383"/>
      <c r="EJ175" s="383"/>
      <c r="EK175" s="383"/>
      <c r="EL175" s="383"/>
      <c r="EM175" s="383"/>
      <c r="EN175" s="383"/>
      <c r="EO175" s="383"/>
      <c r="EP175" s="383"/>
      <c r="EQ175" s="383"/>
      <c r="ER175" s="383"/>
      <c r="ES175" s="383"/>
      <c r="ET175" s="383"/>
      <c r="EU175" s="383"/>
      <c r="EV175" s="383"/>
      <c r="EW175" s="383"/>
      <c r="EX175" s="383"/>
      <c r="EY175" s="383"/>
      <c r="EZ175" s="383"/>
      <c r="FA175" s="383"/>
      <c r="FB175" s="383"/>
      <c r="FC175" s="383"/>
      <c r="FD175" s="383"/>
      <c r="FE175" s="383"/>
      <c r="FF175" s="383"/>
      <c r="FG175" s="383"/>
      <c r="FH175" s="383"/>
      <c r="FI175" s="383"/>
      <c r="FJ175" s="383"/>
      <c r="FK175" s="383"/>
      <c r="FL175" s="383"/>
      <c r="FM175" s="383"/>
      <c r="FN175" s="383"/>
      <c r="FO175" s="383"/>
      <c r="FP175" s="383"/>
      <c r="FQ175" s="383"/>
      <c r="FR175" s="383"/>
      <c r="FS175" s="383"/>
      <c r="FT175" s="383"/>
      <c r="FU175" s="383"/>
      <c r="FV175" s="383"/>
      <c r="FW175" s="383"/>
      <c r="FX175" s="383"/>
      <c r="FY175" s="383"/>
      <c r="FZ175" s="383"/>
      <c r="GA175" s="383"/>
      <c r="GB175" s="383"/>
      <c r="GC175" s="383"/>
      <c r="GD175" s="383"/>
      <c r="GE175" s="383"/>
      <c r="GF175" s="383"/>
      <c r="GG175" s="383"/>
      <c r="GH175" s="383"/>
      <c r="GI175" s="383"/>
      <c r="GJ175" s="383"/>
      <c r="GK175" s="383"/>
      <c r="GL175" s="383"/>
      <c r="GM175" s="383"/>
      <c r="GN175" s="383"/>
      <c r="GO175" s="383"/>
      <c r="GP175" s="383"/>
      <c r="GQ175" s="383"/>
      <c r="GR175" s="383"/>
      <c r="GS175" s="383"/>
      <c r="GT175" s="383"/>
      <c r="GU175" s="383"/>
      <c r="GV175" s="383"/>
      <c r="GW175" s="383"/>
      <c r="GX175" s="383"/>
    </row>
    <row r="176" spans="1:206" s="360" customFormat="1" x14ac:dyDescent="0.25">
      <c r="A176" s="354"/>
      <c r="B176" s="506">
        <v>166</v>
      </c>
      <c r="C176" s="55"/>
      <c r="D176" s="55"/>
      <c r="E176" s="507" t="str">
        <f t="shared" si="22"/>
        <v/>
      </c>
      <c r="F176" s="508" t="str">
        <f t="shared" si="28"/>
        <v/>
      </c>
      <c r="H176" s="502"/>
      <c r="I176" s="502"/>
      <c r="J176" s="1"/>
      <c r="K176" s="372"/>
      <c r="L176" s="354"/>
      <c r="M176" s="354"/>
      <c r="N176" s="354"/>
      <c r="O176" s="354"/>
      <c r="P176" s="372"/>
      <c r="Q176" s="490"/>
      <c r="R176" s="490"/>
      <c r="S176" s="490"/>
      <c r="T176" s="490"/>
      <c r="U176" s="490"/>
      <c r="V176" s="372"/>
      <c r="W176" s="372"/>
      <c r="X176" s="372"/>
      <c r="Y176" s="1"/>
      <c r="Z176" s="1"/>
      <c r="AA176" s="1"/>
      <c r="AB176" s="1"/>
      <c r="AC176" s="1"/>
      <c r="AD176" s="491"/>
      <c r="AE176" s="491"/>
      <c r="AF176" s="491"/>
      <c r="AG176" s="491"/>
      <c r="AH176" s="491"/>
      <c r="AI176" s="491"/>
      <c r="AJ176" s="491"/>
      <c r="AK176" s="504"/>
      <c r="AL176" s="504"/>
      <c r="AM176" s="526" t="str">
        <f t="shared" si="32"/>
        <v/>
      </c>
      <c r="AN176" s="504"/>
      <c r="AO176" s="504"/>
      <c r="AP176" s="504"/>
      <c r="AQ176" s="360">
        <v>166</v>
      </c>
      <c r="AR176" s="505" t="str">
        <f t="shared" si="29"/>
        <v/>
      </c>
      <c r="AS176" s="505" t="str">
        <f t="shared" si="30"/>
        <v/>
      </c>
      <c r="AX176" s="497"/>
      <c r="AZ176" s="360">
        <v>166</v>
      </c>
      <c r="BA176" s="360" t="str">
        <f t="shared" si="23"/>
        <v/>
      </c>
      <c r="BB176" s="360" t="str">
        <f t="shared" si="24"/>
        <v/>
      </c>
      <c r="BC176" s="360" t="str">
        <f t="shared" si="25"/>
        <v/>
      </c>
      <c r="BD176" s="360" t="str">
        <f t="shared" si="26"/>
        <v/>
      </c>
      <c r="BE176" s="360" t="str">
        <f t="shared" si="27"/>
        <v/>
      </c>
      <c r="BH176" s="360" t="str">
        <f t="shared" si="31"/>
        <v/>
      </c>
      <c r="CM176" s="475"/>
      <c r="CN176" s="475"/>
      <c r="CO176" s="475"/>
      <c r="CP176" s="475"/>
      <c r="CQ176" s="475"/>
      <c r="CR176" s="475"/>
      <c r="CS176" s="475"/>
      <c r="CT176" s="475"/>
      <c r="CU176" s="475"/>
      <c r="CV176" s="475"/>
      <c r="CW176" s="475"/>
      <c r="CX176" s="475"/>
      <c r="CY176" s="475"/>
      <c r="CZ176" s="383"/>
      <c r="DA176" s="383"/>
      <c r="DB176" s="383"/>
      <c r="DC176" s="383"/>
      <c r="DD176" s="383"/>
      <c r="DE176" s="383"/>
      <c r="DF176" s="383"/>
      <c r="DG176" s="383"/>
      <c r="DH176" s="383"/>
      <c r="DI176" s="383"/>
      <c r="DJ176" s="383"/>
      <c r="DK176" s="383"/>
      <c r="DL176" s="383"/>
      <c r="DM176" s="383"/>
      <c r="DN176" s="383"/>
      <c r="DO176" s="383"/>
      <c r="DP176" s="383"/>
      <c r="DQ176" s="383"/>
      <c r="DR176" s="383"/>
      <c r="DS176" s="383"/>
      <c r="DT176" s="383"/>
      <c r="DU176" s="383"/>
      <c r="DV176" s="383"/>
      <c r="DW176" s="383"/>
      <c r="DX176" s="383"/>
      <c r="DY176" s="383"/>
      <c r="DZ176" s="383"/>
      <c r="EA176" s="383"/>
      <c r="EB176" s="383"/>
      <c r="EC176" s="383"/>
      <c r="ED176" s="383"/>
      <c r="EE176" s="383"/>
      <c r="EF176" s="383"/>
      <c r="EG176" s="383"/>
      <c r="EH176" s="383"/>
      <c r="EI176" s="383"/>
      <c r="EJ176" s="383"/>
      <c r="EK176" s="383"/>
      <c r="EL176" s="383"/>
      <c r="EM176" s="383"/>
      <c r="EN176" s="383"/>
      <c r="EO176" s="383"/>
      <c r="EP176" s="383"/>
      <c r="EQ176" s="383"/>
      <c r="ER176" s="383"/>
      <c r="ES176" s="383"/>
      <c r="ET176" s="383"/>
      <c r="EU176" s="383"/>
      <c r="EV176" s="383"/>
      <c r="EW176" s="383"/>
      <c r="EX176" s="383"/>
      <c r="EY176" s="383"/>
      <c r="EZ176" s="383"/>
      <c r="FA176" s="383"/>
      <c r="FB176" s="383"/>
      <c r="FC176" s="383"/>
      <c r="FD176" s="383"/>
      <c r="FE176" s="383"/>
      <c r="FF176" s="383"/>
      <c r="FG176" s="383"/>
      <c r="FH176" s="383"/>
      <c r="FI176" s="383"/>
      <c r="FJ176" s="383"/>
      <c r="FK176" s="383"/>
      <c r="FL176" s="383"/>
      <c r="FM176" s="383"/>
      <c r="FN176" s="383"/>
      <c r="FO176" s="383"/>
      <c r="FP176" s="383"/>
      <c r="FQ176" s="383"/>
      <c r="FR176" s="383"/>
      <c r="FS176" s="383"/>
      <c r="FT176" s="383"/>
      <c r="FU176" s="383"/>
      <c r="FV176" s="383"/>
      <c r="FW176" s="383"/>
      <c r="FX176" s="383"/>
      <c r="FY176" s="383"/>
      <c r="FZ176" s="383"/>
      <c r="GA176" s="383"/>
      <c r="GB176" s="383"/>
      <c r="GC176" s="383"/>
      <c r="GD176" s="383"/>
      <c r="GE176" s="383"/>
      <c r="GF176" s="383"/>
      <c r="GG176" s="383"/>
      <c r="GH176" s="383"/>
      <c r="GI176" s="383"/>
      <c r="GJ176" s="383"/>
      <c r="GK176" s="383"/>
      <c r="GL176" s="383"/>
      <c r="GM176" s="383"/>
      <c r="GN176" s="383"/>
      <c r="GO176" s="383"/>
      <c r="GP176" s="383"/>
      <c r="GQ176" s="383"/>
      <c r="GR176" s="383"/>
      <c r="GS176" s="383"/>
      <c r="GT176" s="383"/>
      <c r="GU176" s="383"/>
      <c r="GV176" s="383"/>
      <c r="GW176" s="383"/>
      <c r="GX176" s="383"/>
    </row>
    <row r="177" spans="1:206" s="360" customFormat="1" x14ac:dyDescent="0.25">
      <c r="A177" s="354"/>
      <c r="B177" s="506">
        <v>167</v>
      </c>
      <c r="C177" s="55"/>
      <c r="D177" s="55"/>
      <c r="E177" s="507" t="str">
        <f t="shared" si="22"/>
        <v/>
      </c>
      <c r="F177" s="508" t="str">
        <f t="shared" si="28"/>
        <v/>
      </c>
      <c r="H177" s="502"/>
      <c r="I177" s="502"/>
      <c r="J177" s="1"/>
      <c r="K177" s="372"/>
      <c r="L177" s="354"/>
      <c r="M177" s="354"/>
      <c r="N177" s="354"/>
      <c r="O177" s="354"/>
      <c r="P177" s="372"/>
      <c r="Q177" s="490"/>
      <c r="R177" s="490"/>
      <c r="S177" s="490"/>
      <c r="T177" s="490"/>
      <c r="U177" s="490"/>
      <c r="V177" s="372"/>
      <c r="W177" s="372"/>
      <c r="X177" s="372"/>
      <c r="Y177" s="1"/>
      <c r="Z177" s="1"/>
      <c r="AA177" s="1"/>
      <c r="AB177" s="1"/>
      <c r="AC177" s="1"/>
      <c r="AD177" s="491"/>
      <c r="AE177" s="491"/>
      <c r="AF177" s="491"/>
      <c r="AG177" s="491"/>
      <c r="AH177" s="491"/>
      <c r="AI177" s="491"/>
      <c r="AJ177" s="491"/>
      <c r="AK177" s="504"/>
      <c r="AL177" s="504"/>
      <c r="AM177" s="526" t="str">
        <f t="shared" si="32"/>
        <v/>
      </c>
      <c r="AN177" s="504"/>
      <c r="AO177" s="504"/>
      <c r="AP177" s="504"/>
      <c r="AQ177" s="360">
        <v>167</v>
      </c>
      <c r="AR177" s="505" t="str">
        <f t="shared" si="29"/>
        <v/>
      </c>
      <c r="AS177" s="505" t="str">
        <f t="shared" si="30"/>
        <v/>
      </c>
      <c r="AX177" s="497"/>
      <c r="AZ177" s="360">
        <v>167</v>
      </c>
      <c r="BA177" s="360" t="str">
        <f t="shared" si="23"/>
        <v/>
      </c>
      <c r="BB177" s="360" t="str">
        <f t="shared" si="24"/>
        <v/>
      </c>
      <c r="BC177" s="360" t="str">
        <f t="shared" si="25"/>
        <v/>
      </c>
      <c r="BD177" s="360" t="str">
        <f t="shared" si="26"/>
        <v/>
      </c>
      <c r="BE177" s="360" t="str">
        <f t="shared" si="27"/>
        <v/>
      </c>
      <c r="BH177" s="360" t="str">
        <f t="shared" si="31"/>
        <v/>
      </c>
      <c r="CM177" s="475"/>
      <c r="CN177" s="475"/>
      <c r="CO177" s="475"/>
      <c r="CP177" s="475"/>
      <c r="CQ177" s="475"/>
      <c r="CR177" s="475"/>
      <c r="CS177" s="475"/>
      <c r="CT177" s="475"/>
      <c r="CU177" s="475"/>
      <c r="CV177" s="475"/>
      <c r="CW177" s="475"/>
      <c r="CX177" s="475"/>
      <c r="CY177" s="475"/>
      <c r="CZ177" s="383"/>
      <c r="DA177" s="383"/>
      <c r="DB177" s="383"/>
      <c r="DC177" s="383"/>
      <c r="DD177" s="383"/>
      <c r="DE177" s="383"/>
      <c r="DF177" s="383"/>
      <c r="DG177" s="383"/>
      <c r="DH177" s="383"/>
      <c r="DI177" s="383"/>
      <c r="DJ177" s="383"/>
      <c r="DK177" s="383"/>
      <c r="DL177" s="383"/>
      <c r="DM177" s="383"/>
      <c r="DN177" s="383"/>
      <c r="DO177" s="383"/>
      <c r="DP177" s="383"/>
      <c r="DQ177" s="383"/>
      <c r="DR177" s="383"/>
      <c r="DS177" s="383"/>
      <c r="DT177" s="383"/>
      <c r="DU177" s="383"/>
      <c r="DV177" s="383"/>
      <c r="DW177" s="383"/>
      <c r="DX177" s="383"/>
      <c r="DY177" s="383"/>
      <c r="DZ177" s="383"/>
      <c r="EA177" s="383"/>
      <c r="EB177" s="383"/>
      <c r="EC177" s="383"/>
      <c r="ED177" s="383"/>
      <c r="EE177" s="383"/>
      <c r="EF177" s="383"/>
      <c r="EG177" s="383"/>
      <c r="EH177" s="383"/>
      <c r="EI177" s="383"/>
      <c r="EJ177" s="383"/>
      <c r="EK177" s="383"/>
      <c r="EL177" s="383"/>
      <c r="EM177" s="383"/>
      <c r="EN177" s="383"/>
      <c r="EO177" s="383"/>
      <c r="EP177" s="383"/>
      <c r="EQ177" s="383"/>
      <c r="ER177" s="383"/>
      <c r="ES177" s="383"/>
      <c r="ET177" s="383"/>
      <c r="EU177" s="383"/>
      <c r="EV177" s="383"/>
      <c r="EW177" s="383"/>
      <c r="EX177" s="383"/>
      <c r="EY177" s="383"/>
      <c r="EZ177" s="383"/>
      <c r="FA177" s="383"/>
      <c r="FB177" s="383"/>
      <c r="FC177" s="383"/>
      <c r="FD177" s="383"/>
      <c r="FE177" s="383"/>
      <c r="FF177" s="383"/>
      <c r="FG177" s="383"/>
      <c r="FH177" s="383"/>
      <c r="FI177" s="383"/>
      <c r="FJ177" s="383"/>
      <c r="FK177" s="383"/>
      <c r="FL177" s="383"/>
      <c r="FM177" s="383"/>
      <c r="FN177" s="383"/>
      <c r="FO177" s="383"/>
      <c r="FP177" s="383"/>
      <c r="FQ177" s="383"/>
      <c r="FR177" s="383"/>
      <c r="FS177" s="383"/>
      <c r="FT177" s="383"/>
      <c r="FU177" s="383"/>
      <c r="FV177" s="383"/>
      <c r="FW177" s="383"/>
      <c r="FX177" s="383"/>
      <c r="FY177" s="383"/>
      <c r="FZ177" s="383"/>
      <c r="GA177" s="383"/>
      <c r="GB177" s="383"/>
      <c r="GC177" s="383"/>
      <c r="GD177" s="383"/>
      <c r="GE177" s="383"/>
      <c r="GF177" s="383"/>
      <c r="GG177" s="383"/>
      <c r="GH177" s="383"/>
      <c r="GI177" s="383"/>
      <c r="GJ177" s="383"/>
      <c r="GK177" s="383"/>
      <c r="GL177" s="383"/>
      <c r="GM177" s="383"/>
      <c r="GN177" s="383"/>
      <c r="GO177" s="383"/>
      <c r="GP177" s="383"/>
      <c r="GQ177" s="383"/>
      <c r="GR177" s="383"/>
      <c r="GS177" s="383"/>
      <c r="GT177" s="383"/>
      <c r="GU177" s="383"/>
      <c r="GV177" s="383"/>
      <c r="GW177" s="383"/>
      <c r="GX177" s="383"/>
    </row>
    <row r="178" spans="1:206" s="360" customFormat="1" x14ac:dyDescent="0.25">
      <c r="A178" s="354"/>
      <c r="B178" s="506">
        <v>168</v>
      </c>
      <c r="C178" s="55"/>
      <c r="D178" s="55"/>
      <c r="E178" s="507" t="str">
        <f t="shared" si="22"/>
        <v/>
      </c>
      <c r="F178" s="508" t="str">
        <f t="shared" si="28"/>
        <v/>
      </c>
      <c r="H178" s="502"/>
      <c r="I178" s="502"/>
      <c r="J178" s="1"/>
      <c r="K178" s="372"/>
      <c r="L178" s="354"/>
      <c r="M178" s="354"/>
      <c r="N178" s="354"/>
      <c r="O178" s="354"/>
      <c r="P178" s="372"/>
      <c r="Q178" s="490"/>
      <c r="R178" s="490"/>
      <c r="S178" s="490"/>
      <c r="T178" s="490"/>
      <c r="U178" s="490"/>
      <c r="V178" s="372"/>
      <c r="W178" s="372"/>
      <c r="X178" s="372"/>
      <c r="Y178" s="1"/>
      <c r="Z178" s="1"/>
      <c r="AA178" s="1"/>
      <c r="AB178" s="1"/>
      <c r="AC178" s="1"/>
      <c r="AD178" s="491"/>
      <c r="AE178" s="491"/>
      <c r="AF178" s="491"/>
      <c r="AG178" s="491"/>
      <c r="AH178" s="491"/>
      <c r="AI178" s="491"/>
      <c r="AJ178" s="491"/>
      <c r="AK178" s="504"/>
      <c r="AL178" s="504"/>
      <c r="AM178" s="526" t="str">
        <f t="shared" si="32"/>
        <v/>
      </c>
      <c r="AN178" s="504"/>
      <c r="AO178" s="504"/>
      <c r="AP178" s="504"/>
      <c r="AQ178" s="360">
        <v>168</v>
      </c>
      <c r="AR178" s="505" t="str">
        <f t="shared" si="29"/>
        <v/>
      </c>
      <c r="AS178" s="505" t="str">
        <f t="shared" si="30"/>
        <v/>
      </c>
      <c r="AX178" s="497"/>
      <c r="AZ178" s="360">
        <v>168</v>
      </c>
      <c r="BA178" s="360" t="str">
        <f t="shared" si="23"/>
        <v/>
      </c>
      <c r="BB178" s="360" t="str">
        <f t="shared" si="24"/>
        <v/>
      </c>
      <c r="BC178" s="360" t="str">
        <f t="shared" si="25"/>
        <v/>
      </c>
      <c r="BD178" s="360" t="str">
        <f t="shared" si="26"/>
        <v/>
      </c>
      <c r="BE178" s="360" t="str">
        <f t="shared" si="27"/>
        <v/>
      </c>
      <c r="BH178" s="360" t="str">
        <f t="shared" si="31"/>
        <v/>
      </c>
      <c r="CM178" s="475"/>
      <c r="CN178" s="475"/>
      <c r="CO178" s="475"/>
      <c r="CP178" s="475"/>
      <c r="CQ178" s="475"/>
      <c r="CR178" s="475"/>
      <c r="CS178" s="475"/>
      <c r="CT178" s="475"/>
      <c r="CU178" s="475"/>
      <c r="CV178" s="475"/>
      <c r="CW178" s="475"/>
      <c r="CX178" s="475"/>
      <c r="CY178" s="475"/>
      <c r="CZ178" s="383"/>
      <c r="DA178" s="383"/>
      <c r="DB178" s="383"/>
      <c r="DC178" s="383"/>
      <c r="DD178" s="383"/>
      <c r="DE178" s="383"/>
      <c r="DF178" s="383"/>
      <c r="DG178" s="383"/>
      <c r="DH178" s="383"/>
      <c r="DI178" s="383"/>
      <c r="DJ178" s="383"/>
      <c r="DK178" s="383"/>
      <c r="DL178" s="383"/>
      <c r="DM178" s="383"/>
      <c r="DN178" s="383"/>
      <c r="DO178" s="383"/>
      <c r="DP178" s="383"/>
      <c r="DQ178" s="383"/>
      <c r="DR178" s="383"/>
      <c r="DS178" s="383"/>
      <c r="DT178" s="383"/>
      <c r="DU178" s="383"/>
      <c r="DV178" s="383"/>
      <c r="DW178" s="383"/>
      <c r="DX178" s="383"/>
      <c r="DY178" s="383"/>
      <c r="DZ178" s="383"/>
      <c r="EA178" s="383"/>
      <c r="EB178" s="383"/>
      <c r="EC178" s="383"/>
      <c r="ED178" s="383"/>
      <c r="EE178" s="383"/>
      <c r="EF178" s="383"/>
      <c r="EG178" s="383"/>
      <c r="EH178" s="383"/>
      <c r="EI178" s="383"/>
      <c r="EJ178" s="383"/>
      <c r="EK178" s="383"/>
      <c r="EL178" s="383"/>
      <c r="EM178" s="383"/>
      <c r="EN178" s="383"/>
      <c r="EO178" s="383"/>
      <c r="EP178" s="383"/>
      <c r="EQ178" s="383"/>
      <c r="ER178" s="383"/>
      <c r="ES178" s="383"/>
      <c r="ET178" s="383"/>
      <c r="EU178" s="383"/>
      <c r="EV178" s="383"/>
      <c r="EW178" s="383"/>
      <c r="EX178" s="383"/>
      <c r="EY178" s="383"/>
      <c r="EZ178" s="383"/>
      <c r="FA178" s="383"/>
      <c r="FB178" s="383"/>
      <c r="FC178" s="383"/>
      <c r="FD178" s="383"/>
      <c r="FE178" s="383"/>
      <c r="FF178" s="383"/>
      <c r="FG178" s="383"/>
      <c r="FH178" s="383"/>
      <c r="FI178" s="383"/>
      <c r="FJ178" s="383"/>
      <c r="FK178" s="383"/>
      <c r="FL178" s="383"/>
      <c r="FM178" s="383"/>
      <c r="FN178" s="383"/>
      <c r="FO178" s="383"/>
      <c r="FP178" s="383"/>
      <c r="FQ178" s="383"/>
      <c r="FR178" s="383"/>
      <c r="FS178" s="383"/>
      <c r="FT178" s="383"/>
      <c r="FU178" s="383"/>
      <c r="FV178" s="383"/>
      <c r="FW178" s="383"/>
      <c r="FX178" s="383"/>
      <c r="FY178" s="383"/>
      <c r="FZ178" s="383"/>
      <c r="GA178" s="383"/>
      <c r="GB178" s="383"/>
      <c r="GC178" s="383"/>
      <c r="GD178" s="383"/>
      <c r="GE178" s="383"/>
      <c r="GF178" s="383"/>
      <c r="GG178" s="383"/>
      <c r="GH178" s="383"/>
      <c r="GI178" s="383"/>
      <c r="GJ178" s="383"/>
      <c r="GK178" s="383"/>
      <c r="GL178" s="383"/>
      <c r="GM178" s="383"/>
      <c r="GN178" s="383"/>
      <c r="GO178" s="383"/>
      <c r="GP178" s="383"/>
      <c r="GQ178" s="383"/>
      <c r="GR178" s="383"/>
      <c r="GS178" s="383"/>
      <c r="GT178" s="383"/>
      <c r="GU178" s="383"/>
      <c r="GV178" s="383"/>
      <c r="GW178" s="383"/>
      <c r="GX178" s="383"/>
    </row>
    <row r="179" spans="1:206" s="360" customFormat="1" x14ac:dyDescent="0.25">
      <c r="A179" s="354"/>
      <c r="B179" s="506">
        <v>169</v>
      </c>
      <c r="C179" s="55"/>
      <c r="D179" s="55"/>
      <c r="E179" s="507" t="str">
        <f t="shared" si="22"/>
        <v/>
      </c>
      <c r="F179" s="508" t="str">
        <f t="shared" si="28"/>
        <v/>
      </c>
      <c r="H179" s="502"/>
      <c r="I179" s="502"/>
      <c r="J179" s="1"/>
      <c r="K179" s="372"/>
      <c r="L179" s="354"/>
      <c r="M179" s="354"/>
      <c r="N179" s="354"/>
      <c r="O179" s="354"/>
      <c r="P179" s="372"/>
      <c r="Q179" s="490"/>
      <c r="R179" s="490"/>
      <c r="S179" s="490"/>
      <c r="T179" s="490"/>
      <c r="U179" s="490"/>
      <c r="V179" s="372"/>
      <c r="W179" s="372"/>
      <c r="X179" s="372"/>
      <c r="Y179" s="1"/>
      <c r="Z179" s="1"/>
      <c r="AA179" s="1"/>
      <c r="AB179" s="1"/>
      <c r="AC179" s="1"/>
      <c r="AD179" s="491"/>
      <c r="AE179" s="491"/>
      <c r="AF179" s="491"/>
      <c r="AG179" s="491"/>
      <c r="AH179" s="491"/>
      <c r="AI179" s="491"/>
      <c r="AJ179" s="491"/>
      <c r="AK179" s="504"/>
      <c r="AL179" s="504"/>
      <c r="AM179" s="526" t="str">
        <f t="shared" si="32"/>
        <v/>
      </c>
      <c r="AN179" s="504"/>
      <c r="AO179" s="504"/>
      <c r="AP179" s="504"/>
      <c r="AQ179" s="360">
        <v>169</v>
      </c>
      <c r="AR179" s="505" t="str">
        <f t="shared" si="29"/>
        <v/>
      </c>
      <c r="AS179" s="505" t="str">
        <f t="shared" si="30"/>
        <v/>
      </c>
      <c r="AX179" s="497"/>
      <c r="AZ179" s="360">
        <v>169</v>
      </c>
      <c r="BA179" s="360" t="str">
        <f t="shared" si="23"/>
        <v/>
      </c>
      <c r="BB179" s="360" t="str">
        <f t="shared" si="24"/>
        <v/>
      </c>
      <c r="BC179" s="360" t="str">
        <f t="shared" si="25"/>
        <v/>
      </c>
      <c r="BD179" s="360" t="str">
        <f t="shared" si="26"/>
        <v/>
      </c>
      <c r="BE179" s="360" t="str">
        <f t="shared" si="27"/>
        <v/>
      </c>
      <c r="BH179" s="360" t="str">
        <f t="shared" si="31"/>
        <v/>
      </c>
      <c r="CM179" s="475"/>
      <c r="CN179" s="475"/>
      <c r="CO179" s="475"/>
      <c r="CP179" s="475"/>
      <c r="CQ179" s="475"/>
      <c r="CR179" s="475"/>
      <c r="CS179" s="475"/>
      <c r="CT179" s="475"/>
      <c r="CU179" s="475"/>
      <c r="CV179" s="475"/>
      <c r="CW179" s="475"/>
      <c r="CX179" s="475"/>
      <c r="CY179" s="475"/>
      <c r="CZ179" s="383"/>
      <c r="DA179" s="383"/>
      <c r="DB179" s="383"/>
      <c r="DC179" s="383"/>
      <c r="DD179" s="383"/>
      <c r="DE179" s="383"/>
      <c r="DF179" s="383"/>
      <c r="DG179" s="383"/>
      <c r="DH179" s="383"/>
      <c r="DI179" s="383"/>
      <c r="DJ179" s="383"/>
      <c r="DK179" s="383"/>
      <c r="DL179" s="383"/>
      <c r="DM179" s="383"/>
      <c r="DN179" s="383"/>
      <c r="DO179" s="383"/>
      <c r="DP179" s="383"/>
      <c r="DQ179" s="383"/>
      <c r="DR179" s="383"/>
      <c r="DS179" s="383"/>
      <c r="DT179" s="383"/>
      <c r="DU179" s="383"/>
      <c r="DV179" s="383"/>
      <c r="DW179" s="383"/>
      <c r="DX179" s="383"/>
      <c r="DY179" s="383"/>
      <c r="DZ179" s="383"/>
      <c r="EA179" s="383"/>
      <c r="EB179" s="383"/>
      <c r="EC179" s="383"/>
      <c r="ED179" s="383"/>
      <c r="EE179" s="383"/>
      <c r="EF179" s="383"/>
      <c r="EG179" s="383"/>
      <c r="EH179" s="383"/>
      <c r="EI179" s="383"/>
      <c r="EJ179" s="383"/>
      <c r="EK179" s="383"/>
      <c r="EL179" s="383"/>
      <c r="EM179" s="383"/>
      <c r="EN179" s="383"/>
      <c r="EO179" s="383"/>
      <c r="EP179" s="383"/>
      <c r="EQ179" s="383"/>
      <c r="ER179" s="383"/>
      <c r="ES179" s="383"/>
      <c r="ET179" s="383"/>
      <c r="EU179" s="383"/>
      <c r="EV179" s="383"/>
      <c r="EW179" s="383"/>
      <c r="EX179" s="383"/>
      <c r="EY179" s="383"/>
      <c r="EZ179" s="383"/>
      <c r="FA179" s="383"/>
      <c r="FB179" s="383"/>
      <c r="FC179" s="383"/>
      <c r="FD179" s="383"/>
      <c r="FE179" s="383"/>
      <c r="FF179" s="383"/>
      <c r="FG179" s="383"/>
      <c r="FH179" s="383"/>
      <c r="FI179" s="383"/>
      <c r="FJ179" s="383"/>
      <c r="FK179" s="383"/>
      <c r="FL179" s="383"/>
      <c r="FM179" s="383"/>
      <c r="FN179" s="383"/>
      <c r="FO179" s="383"/>
      <c r="FP179" s="383"/>
      <c r="FQ179" s="383"/>
      <c r="FR179" s="383"/>
      <c r="FS179" s="383"/>
      <c r="FT179" s="383"/>
      <c r="FU179" s="383"/>
      <c r="FV179" s="383"/>
      <c r="FW179" s="383"/>
      <c r="FX179" s="383"/>
      <c r="FY179" s="383"/>
      <c r="FZ179" s="383"/>
      <c r="GA179" s="383"/>
      <c r="GB179" s="383"/>
      <c r="GC179" s="383"/>
      <c r="GD179" s="383"/>
      <c r="GE179" s="383"/>
      <c r="GF179" s="383"/>
      <c r="GG179" s="383"/>
      <c r="GH179" s="383"/>
      <c r="GI179" s="383"/>
      <c r="GJ179" s="383"/>
      <c r="GK179" s="383"/>
      <c r="GL179" s="383"/>
      <c r="GM179" s="383"/>
      <c r="GN179" s="383"/>
      <c r="GO179" s="383"/>
      <c r="GP179" s="383"/>
      <c r="GQ179" s="383"/>
      <c r="GR179" s="383"/>
      <c r="GS179" s="383"/>
      <c r="GT179" s="383"/>
      <c r="GU179" s="383"/>
      <c r="GV179" s="383"/>
      <c r="GW179" s="383"/>
      <c r="GX179" s="383"/>
    </row>
    <row r="180" spans="1:206" s="360" customFormat="1" x14ac:dyDescent="0.25">
      <c r="A180" s="354"/>
      <c r="B180" s="506">
        <v>170</v>
      </c>
      <c r="C180" s="55"/>
      <c r="D180" s="55"/>
      <c r="E180" s="507" t="str">
        <f t="shared" si="22"/>
        <v/>
      </c>
      <c r="F180" s="508" t="str">
        <f t="shared" si="28"/>
        <v/>
      </c>
      <c r="H180" s="502"/>
      <c r="I180" s="502"/>
      <c r="J180" s="1"/>
      <c r="K180" s="372"/>
      <c r="L180" s="354"/>
      <c r="M180" s="354"/>
      <c r="N180" s="354"/>
      <c r="O180" s="354"/>
      <c r="P180" s="372"/>
      <c r="Q180" s="490"/>
      <c r="R180" s="490"/>
      <c r="S180" s="490"/>
      <c r="T180" s="490"/>
      <c r="U180" s="490"/>
      <c r="V180" s="372"/>
      <c r="W180" s="372"/>
      <c r="X180" s="372"/>
      <c r="Y180" s="1"/>
      <c r="Z180" s="1"/>
      <c r="AA180" s="1"/>
      <c r="AB180" s="1"/>
      <c r="AC180" s="1"/>
      <c r="AD180" s="491"/>
      <c r="AE180" s="491"/>
      <c r="AF180" s="491"/>
      <c r="AG180" s="491"/>
      <c r="AH180" s="491"/>
      <c r="AI180" s="491"/>
      <c r="AJ180" s="491"/>
      <c r="AK180" s="504"/>
      <c r="AL180" s="504"/>
      <c r="AM180" s="526" t="str">
        <f t="shared" si="32"/>
        <v/>
      </c>
      <c r="AN180" s="504"/>
      <c r="AO180" s="504"/>
      <c r="AP180" s="504"/>
      <c r="AQ180" s="360">
        <v>170</v>
      </c>
      <c r="AR180" s="505" t="str">
        <f t="shared" si="29"/>
        <v/>
      </c>
      <c r="AS180" s="505" t="str">
        <f t="shared" si="30"/>
        <v/>
      </c>
      <c r="AX180" s="497"/>
      <c r="AZ180" s="360">
        <v>170</v>
      </c>
      <c r="BA180" s="360" t="str">
        <f t="shared" si="23"/>
        <v/>
      </c>
      <c r="BB180" s="360" t="str">
        <f t="shared" si="24"/>
        <v/>
      </c>
      <c r="BC180" s="360" t="str">
        <f t="shared" si="25"/>
        <v/>
      </c>
      <c r="BD180" s="360" t="str">
        <f t="shared" si="26"/>
        <v/>
      </c>
      <c r="BE180" s="360" t="str">
        <f t="shared" si="27"/>
        <v/>
      </c>
      <c r="BH180" s="360" t="str">
        <f t="shared" si="31"/>
        <v/>
      </c>
      <c r="CM180" s="475"/>
      <c r="CN180" s="475"/>
      <c r="CO180" s="475"/>
      <c r="CP180" s="475"/>
      <c r="CQ180" s="475"/>
      <c r="CR180" s="475"/>
      <c r="CS180" s="475"/>
      <c r="CT180" s="475"/>
      <c r="CU180" s="475"/>
      <c r="CV180" s="475"/>
      <c r="CW180" s="475"/>
      <c r="CX180" s="475"/>
      <c r="CY180" s="475"/>
      <c r="CZ180" s="383"/>
      <c r="DA180" s="383"/>
      <c r="DB180" s="383"/>
      <c r="DC180" s="383"/>
      <c r="DD180" s="383"/>
      <c r="DE180" s="383"/>
      <c r="DF180" s="383"/>
      <c r="DG180" s="383"/>
      <c r="DH180" s="383"/>
      <c r="DI180" s="383"/>
      <c r="DJ180" s="383"/>
      <c r="DK180" s="383"/>
      <c r="DL180" s="383"/>
      <c r="DM180" s="383"/>
      <c r="DN180" s="383"/>
      <c r="DO180" s="383"/>
      <c r="DP180" s="383"/>
      <c r="DQ180" s="383"/>
      <c r="DR180" s="383"/>
      <c r="DS180" s="383"/>
      <c r="DT180" s="383"/>
      <c r="DU180" s="383"/>
      <c r="DV180" s="383"/>
      <c r="DW180" s="383"/>
      <c r="DX180" s="383"/>
      <c r="DY180" s="383"/>
      <c r="DZ180" s="383"/>
      <c r="EA180" s="383"/>
      <c r="EB180" s="383"/>
      <c r="EC180" s="383"/>
      <c r="ED180" s="383"/>
      <c r="EE180" s="383"/>
      <c r="EF180" s="383"/>
      <c r="EG180" s="383"/>
      <c r="EH180" s="383"/>
      <c r="EI180" s="383"/>
      <c r="EJ180" s="383"/>
      <c r="EK180" s="383"/>
      <c r="EL180" s="383"/>
      <c r="EM180" s="383"/>
      <c r="EN180" s="383"/>
      <c r="EO180" s="383"/>
      <c r="EP180" s="383"/>
      <c r="EQ180" s="383"/>
      <c r="ER180" s="383"/>
      <c r="ES180" s="383"/>
      <c r="ET180" s="383"/>
      <c r="EU180" s="383"/>
      <c r="EV180" s="383"/>
      <c r="EW180" s="383"/>
      <c r="EX180" s="383"/>
      <c r="EY180" s="383"/>
      <c r="EZ180" s="383"/>
      <c r="FA180" s="383"/>
      <c r="FB180" s="383"/>
      <c r="FC180" s="383"/>
      <c r="FD180" s="383"/>
      <c r="FE180" s="383"/>
      <c r="FF180" s="383"/>
      <c r="FG180" s="383"/>
      <c r="FH180" s="383"/>
      <c r="FI180" s="383"/>
      <c r="FJ180" s="383"/>
      <c r="FK180" s="383"/>
      <c r="FL180" s="383"/>
      <c r="FM180" s="383"/>
      <c r="FN180" s="383"/>
      <c r="FO180" s="383"/>
      <c r="FP180" s="383"/>
      <c r="FQ180" s="383"/>
      <c r="FR180" s="383"/>
      <c r="FS180" s="383"/>
      <c r="FT180" s="383"/>
      <c r="FU180" s="383"/>
      <c r="FV180" s="383"/>
      <c r="FW180" s="383"/>
      <c r="FX180" s="383"/>
      <c r="FY180" s="383"/>
      <c r="FZ180" s="383"/>
      <c r="GA180" s="383"/>
      <c r="GB180" s="383"/>
      <c r="GC180" s="383"/>
      <c r="GD180" s="383"/>
      <c r="GE180" s="383"/>
      <c r="GF180" s="383"/>
      <c r="GG180" s="383"/>
      <c r="GH180" s="383"/>
      <c r="GI180" s="383"/>
      <c r="GJ180" s="383"/>
      <c r="GK180" s="383"/>
      <c r="GL180" s="383"/>
      <c r="GM180" s="383"/>
      <c r="GN180" s="383"/>
      <c r="GO180" s="383"/>
      <c r="GP180" s="383"/>
      <c r="GQ180" s="383"/>
      <c r="GR180" s="383"/>
      <c r="GS180" s="383"/>
      <c r="GT180" s="383"/>
      <c r="GU180" s="383"/>
      <c r="GV180" s="383"/>
      <c r="GW180" s="383"/>
      <c r="GX180" s="383"/>
    </row>
    <row r="181" spans="1:206" s="360" customFormat="1" x14ac:dyDescent="0.25">
      <c r="A181" s="354"/>
      <c r="B181" s="506">
        <v>171</v>
      </c>
      <c r="C181" s="55"/>
      <c r="D181" s="55"/>
      <c r="E181" s="507" t="str">
        <f t="shared" si="22"/>
        <v/>
      </c>
      <c r="F181" s="508" t="str">
        <f t="shared" si="28"/>
        <v/>
      </c>
      <c r="H181" s="502"/>
      <c r="I181" s="502"/>
      <c r="J181" s="1"/>
      <c r="K181" s="372"/>
      <c r="L181" s="354"/>
      <c r="M181" s="354"/>
      <c r="N181" s="354"/>
      <c r="O181" s="354"/>
      <c r="P181" s="372"/>
      <c r="Q181" s="490"/>
      <c r="R181" s="490"/>
      <c r="S181" s="490"/>
      <c r="T181" s="490"/>
      <c r="U181" s="490"/>
      <c r="V181" s="372"/>
      <c r="W181" s="372"/>
      <c r="X181" s="372"/>
      <c r="Y181" s="1"/>
      <c r="Z181" s="1"/>
      <c r="AA181" s="1"/>
      <c r="AB181" s="1"/>
      <c r="AC181" s="1"/>
      <c r="AD181" s="491"/>
      <c r="AE181" s="491"/>
      <c r="AF181" s="491"/>
      <c r="AG181" s="491"/>
      <c r="AH181" s="491"/>
      <c r="AI181" s="491"/>
      <c r="AJ181" s="491"/>
      <c r="AK181" s="504"/>
      <c r="AL181" s="504"/>
      <c r="AM181" s="526" t="str">
        <f t="shared" si="32"/>
        <v/>
      </c>
      <c r="AN181" s="504"/>
      <c r="AO181" s="504"/>
      <c r="AP181" s="504"/>
      <c r="AQ181" s="360">
        <v>171</v>
      </c>
      <c r="AR181" s="505" t="str">
        <f t="shared" si="29"/>
        <v/>
      </c>
      <c r="AS181" s="505" t="str">
        <f t="shared" si="30"/>
        <v/>
      </c>
      <c r="AX181" s="497"/>
      <c r="AZ181" s="360">
        <v>171</v>
      </c>
      <c r="BA181" s="360" t="str">
        <f t="shared" si="23"/>
        <v/>
      </c>
      <c r="BB181" s="360" t="str">
        <f t="shared" si="24"/>
        <v/>
      </c>
      <c r="BC181" s="360" t="str">
        <f t="shared" si="25"/>
        <v/>
      </c>
      <c r="BD181" s="360" t="str">
        <f t="shared" si="26"/>
        <v/>
      </c>
      <c r="BE181" s="360" t="str">
        <f t="shared" si="27"/>
        <v/>
      </c>
      <c r="BH181" s="360" t="str">
        <f t="shared" si="31"/>
        <v/>
      </c>
      <c r="CM181" s="475"/>
      <c r="CN181" s="475"/>
      <c r="CO181" s="475"/>
      <c r="CP181" s="475"/>
      <c r="CQ181" s="475"/>
      <c r="CR181" s="475"/>
      <c r="CS181" s="475"/>
      <c r="CT181" s="475"/>
      <c r="CU181" s="475"/>
      <c r="CV181" s="475"/>
      <c r="CW181" s="475"/>
      <c r="CX181" s="475"/>
      <c r="CY181" s="475"/>
      <c r="CZ181" s="383"/>
      <c r="DA181" s="383"/>
      <c r="DB181" s="383"/>
      <c r="DC181" s="383"/>
      <c r="DD181" s="383"/>
      <c r="DE181" s="383"/>
      <c r="DF181" s="383"/>
      <c r="DG181" s="383"/>
      <c r="DH181" s="383"/>
      <c r="DI181" s="383"/>
      <c r="DJ181" s="383"/>
      <c r="DK181" s="383"/>
      <c r="DL181" s="383"/>
      <c r="DM181" s="383"/>
      <c r="DN181" s="383"/>
      <c r="DO181" s="383"/>
      <c r="DP181" s="383"/>
      <c r="DQ181" s="383"/>
      <c r="DR181" s="383"/>
      <c r="DS181" s="383"/>
      <c r="DT181" s="383"/>
      <c r="DU181" s="383"/>
      <c r="DV181" s="383"/>
      <c r="DW181" s="383"/>
      <c r="DX181" s="383"/>
      <c r="DY181" s="383"/>
      <c r="DZ181" s="383"/>
      <c r="EA181" s="383"/>
      <c r="EB181" s="383"/>
      <c r="EC181" s="383"/>
      <c r="ED181" s="383"/>
      <c r="EE181" s="383"/>
      <c r="EF181" s="383"/>
      <c r="EG181" s="383"/>
      <c r="EH181" s="383"/>
      <c r="EI181" s="383"/>
      <c r="EJ181" s="383"/>
      <c r="EK181" s="383"/>
      <c r="EL181" s="383"/>
      <c r="EM181" s="383"/>
      <c r="EN181" s="383"/>
      <c r="EO181" s="383"/>
      <c r="EP181" s="383"/>
      <c r="EQ181" s="383"/>
      <c r="ER181" s="383"/>
      <c r="ES181" s="383"/>
      <c r="ET181" s="383"/>
      <c r="EU181" s="383"/>
      <c r="EV181" s="383"/>
      <c r="EW181" s="383"/>
      <c r="EX181" s="383"/>
      <c r="EY181" s="383"/>
      <c r="EZ181" s="383"/>
      <c r="FA181" s="383"/>
      <c r="FB181" s="383"/>
      <c r="FC181" s="383"/>
      <c r="FD181" s="383"/>
      <c r="FE181" s="383"/>
      <c r="FF181" s="383"/>
      <c r="FG181" s="383"/>
      <c r="FH181" s="383"/>
      <c r="FI181" s="383"/>
      <c r="FJ181" s="383"/>
      <c r="FK181" s="383"/>
      <c r="FL181" s="383"/>
      <c r="FM181" s="383"/>
      <c r="FN181" s="383"/>
      <c r="FO181" s="383"/>
      <c r="FP181" s="383"/>
      <c r="FQ181" s="383"/>
      <c r="FR181" s="383"/>
      <c r="FS181" s="383"/>
      <c r="FT181" s="383"/>
      <c r="FU181" s="383"/>
      <c r="FV181" s="383"/>
      <c r="FW181" s="383"/>
      <c r="FX181" s="383"/>
      <c r="FY181" s="383"/>
      <c r="FZ181" s="383"/>
      <c r="GA181" s="383"/>
      <c r="GB181" s="383"/>
      <c r="GC181" s="383"/>
      <c r="GD181" s="383"/>
      <c r="GE181" s="383"/>
      <c r="GF181" s="383"/>
      <c r="GG181" s="383"/>
      <c r="GH181" s="383"/>
      <c r="GI181" s="383"/>
      <c r="GJ181" s="383"/>
      <c r="GK181" s="383"/>
      <c r="GL181" s="383"/>
      <c r="GM181" s="383"/>
      <c r="GN181" s="383"/>
      <c r="GO181" s="383"/>
      <c r="GP181" s="383"/>
      <c r="GQ181" s="383"/>
      <c r="GR181" s="383"/>
      <c r="GS181" s="383"/>
      <c r="GT181" s="383"/>
      <c r="GU181" s="383"/>
      <c r="GV181" s="383"/>
      <c r="GW181" s="383"/>
      <c r="GX181" s="383"/>
    </row>
    <row r="182" spans="1:206" s="360" customFormat="1" x14ac:dyDescent="0.25">
      <c r="A182" s="354"/>
      <c r="B182" s="506">
        <v>172</v>
      </c>
      <c r="C182" s="55"/>
      <c r="D182" s="55"/>
      <c r="E182" s="507" t="str">
        <f t="shared" si="22"/>
        <v/>
      </c>
      <c r="F182" s="508" t="str">
        <f t="shared" si="28"/>
        <v/>
      </c>
      <c r="H182" s="502"/>
      <c r="I182" s="502"/>
      <c r="J182" s="1"/>
      <c r="K182" s="372"/>
      <c r="L182" s="354"/>
      <c r="M182" s="354"/>
      <c r="N182" s="354"/>
      <c r="O182" s="354"/>
      <c r="P182" s="372"/>
      <c r="Q182" s="490"/>
      <c r="R182" s="490"/>
      <c r="S182" s="490"/>
      <c r="T182" s="490"/>
      <c r="U182" s="490"/>
      <c r="V182" s="372"/>
      <c r="W182" s="372"/>
      <c r="X182" s="372"/>
      <c r="Y182" s="1"/>
      <c r="Z182" s="1"/>
      <c r="AA182" s="1"/>
      <c r="AB182" s="1"/>
      <c r="AC182" s="1"/>
      <c r="AD182" s="491"/>
      <c r="AE182" s="491"/>
      <c r="AF182" s="491"/>
      <c r="AG182" s="491"/>
      <c r="AH182" s="491"/>
      <c r="AI182" s="491"/>
      <c r="AJ182" s="491"/>
      <c r="AK182" s="504"/>
      <c r="AL182" s="504"/>
      <c r="AM182" s="526" t="str">
        <f t="shared" si="32"/>
        <v/>
      </c>
      <c r="AN182" s="504"/>
      <c r="AO182" s="504"/>
      <c r="AP182" s="504"/>
      <c r="AQ182" s="360">
        <v>172</v>
      </c>
      <c r="AR182" s="505" t="str">
        <f t="shared" si="29"/>
        <v/>
      </c>
      <c r="AS182" s="505" t="str">
        <f t="shared" si="30"/>
        <v/>
      </c>
      <c r="AX182" s="497"/>
      <c r="AZ182" s="360">
        <v>172</v>
      </c>
      <c r="BA182" s="360" t="str">
        <f t="shared" si="23"/>
        <v/>
      </c>
      <c r="BB182" s="360" t="str">
        <f t="shared" si="24"/>
        <v/>
      </c>
      <c r="BC182" s="360" t="str">
        <f t="shared" si="25"/>
        <v/>
      </c>
      <c r="BD182" s="360" t="str">
        <f t="shared" si="26"/>
        <v/>
      </c>
      <c r="BE182" s="360" t="str">
        <f t="shared" si="27"/>
        <v/>
      </c>
      <c r="BH182" s="360" t="str">
        <f t="shared" si="31"/>
        <v/>
      </c>
      <c r="CM182" s="475"/>
      <c r="CN182" s="475"/>
      <c r="CO182" s="475"/>
      <c r="CP182" s="475"/>
      <c r="CQ182" s="475"/>
      <c r="CR182" s="475"/>
      <c r="CS182" s="475"/>
      <c r="CT182" s="475"/>
      <c r="CU182" s="475"/>
      <c r="CV182" s="475"/>
      <c r="CW182" s="475"/>
      <c r="CX182" s="475"/>
      <c r="CY182" s="475"/>
      <c r="CZ182" s="383"/>
      <c r="DA182" s="383"/>
      <c r="DB182" s="383"/>
      <c r="DC182" s="383"/>
      <c r="DD182" s="383"/>
      <c r="DE182" s="383"/>
      <c r="DF182" s="383"/>
      <c r="DG182" s="383"/>
      <c r="DH182" s="383"/>
      <c r="DI182" s="383"/>
      <c r="DJ182" s="383"/>
      <c r="DK182" s="383"/>
      <c r="DL182" s="383"/>
      <c r="DM182" s="383"/>
      <c r="DN182" s="383"/>
      <c r="DO182" s="383"/>
      <c r="DP182" s="383"/>
      <c r="DQ182" s="383"/>
      <c r="DR182" s="383"/>
      <c r="DS182" s="383"/>
      <c r="DT182" s="383"/>
      <c r="DU182" s="383"/>
      <c r="DV182" s="383"/>
      <c r="DW182" s="383"/>
      <c r="DX182" s="383"/>
      <c r="DY182" s="383"/>
      <c r="DZ182" s="383"/>
      <c r="EA182" s="383"/>
      <c r="EB182" s="383"/>
      <c r="EC182" s="383"/>
      <c r="ED182" s="383"/>
      <c r="EE182" s="383"/>
      <c r="EF182" s="383"/>
      <c r="EG182" s="383"/>
      <c r="EH182" s="383"/>
      <c r="EI182" s="383"/>
      <c r="EJ182" s="383"/>
      <c r="EK182" s="383"/>
      <c r="EL182" s="383"/>
      <c r="EM182" s="383"/>
      <c r="EN182" s="383"/>
      <c r="EO182" s="383"/>
      <c r="EP182" s="383"/>
      <c r="EQ182" s="383"/>
      <c r="ER182" s="383"/>
      <c r="ES182" s="383"/>
      <c r="ET182" s="383"/>
      <c r="EU182" s="383"/>
      <c r="EV182" s="383"/>
      <c r="EW182" s="383"/>
      <c r="EX182" s="383"/>
      <c r="EY182" s="383"/>
      <c r="EZ182" s="383"/>
      <c r="FA182" s="383"/>
      <c r="FB182" s="383"/>
      <c r="FC182" s="383"/>
      <c r="FD182" s="383"/>
      <c r="FE182" s="383"/>
      <c r="FF182" s="383"/>
      <c r="FG182" s="383"/>
      <c r="FH182" s="383"/>
      <c r="FI182" s="383"/>
      <c r="FJ182" s="383"/>
      <c r="FK182" s="383"/>
      <c r="FL182" s="383"/>
      <c r="FM182" s="383"/>
      <c r="FN182" s="383"/>
      <c r="FO182" s="383"/>
      <c r="FP182" s="383"/>
      <c r="FQ182" s="383"/>
      <c r="FR182" s="383"/>
      <c r="FS182" s="383"/>
      <c r="FT182" s="383"/>
      <c r="FU182" s="383"/>
      <c r="FV182" s="383"/>
      <c r="FW182" s="383"/>
      <c r="FX182" s="383"/>
      <c r="FY182" s="383"/>
      <c r="FZ182" s="383"/>
      <c r="GA182" s="383"/>
      <c r="GB182" s="383"/>
      <c r="GC182" s="383"/>
      <c r="GD182" s="383"/>
      <c r="GE182" s="383"/>
      <c r="GF182" s="383"/>
      <c r="GG182" s="383"/>
      <c r="GH182" s="383"/>
      <c r="GI182" s="383"/>
      <c r="GJ182" s="383"/>
      <c r="GK182" s="383"/>
      <c r="GL182" s="383"/>
      <c r="GM182" s="383"/>
      <c r="GN182" s="383"/>
      <c r="GO182" s="383"/>
      <c r="GP182" s="383"/>
      <c r="GQ182" s="383"/>
      <c r="GR182" s="383"/>
      <c r="GS182" s="383"/>
      <c r="GT182" s="383"/>
      <c r="GU182" s="383"/>
      <c r="GV182" s="383"/>
      <c r="GW182" s="383"/>
      <c r="GX182" s="383"/>
    </row>
    <row r="183" spans="1:206" s="360" customFormat="1" x14ac:dyDescent="0.25">
      <c r="A183" s="354"/>
      <c r="B183" s="506">
        <v>173</v>
      </c>
      <c r="C183" s="55"/>
      <c r="D183" s="55"/>
      <c r="E183" s="507" t="str">
        <f t="shared" si="22"/>
        <v/>
      </c>
      <c r="F183" s="508" t="str">
        <f t="shared" si="28"/>
        <v/>
      </c>
      <c r="H183" s="502"/>
      <c r="I183" s="502"/>
      <c r="J183" s="1"/>
      <c r="K183" s="372"/>
      <c r="L183" s="354"/>
      <c r="M183" s="354"/>
      <c r="N183" s="354"/>
      <c r="O183" s="354"/>
      <c r="P183" s="372"/>
      <c r="Q183" s="490"/>
      <c r="R183" s="490"/>
      <c r="S183" s="490"/>
      <c r="T183" s="490"/>
      <c r="U183" s="490"/>
      <c r="V183" s="372"/>
      <c r="W183" s="372"/>
      <c r="X183" s="372"/>
      <c r="Y183" s="1"/>
      <c r="Z183" s="1"/>
      <c r="AA183" s="1"/>
      <c r="AB183" s="1"/>
      <c r="AC183" s="1"/>
      <c r="AD183" s="491"/>
      <c r="AE183" s="491"/>
      <c r="AF183" s="491"/>
      <c r="AG183" s="491"/>
      <c r="AH183" s="491"/>
      <c r="AI183" s="491"/>
      <c r="AJ183" s="491"/>
      <c r="AK183" s="504"/>
      <c r="AL183" s="504"/>
      <c r="AM183" s="526" t="str">
        <f t="shared" si="32"/>
        <v/>
      </c>
      <c r="AN183" s="504"/>
      <c r="AO183" s="504"/>
      <c r="AP183" s="504"/>
      <c r="AQ183" s="360">
        <v>173</v>
      </c>
      <c r="AR183" s="505" t="str">
        <f t="shared" si="29"/>
        <v/>
      </c>
      <c r="AS183" s="505" t="str">
        <f t="shared" si="30"/>
        <v/>
      </c>
      <c r="AX183" s="497"/>
      <c r="AZ183" s="360">
        <v>173</v>
      </c>
      <c r="BA183" s="360" t="str">
        <f t="shared" si="23"/>
        <v/>
      </c>
      <c r="BB183" s="360" t="str">
        <f t="shared" si="24"/>
        <v/>
      </c>
      <c r="BC183" s="360" t="str">
        <f t="shared" si="25"/>
        <v/>
      </c>
      <c r="BD183" s="360" t="str">
        <f t="shared" si="26"/>
        <v/>
      </c>
      <c r="BE183" s="360" t="str">
        <f t="shared" si="27"/>
        <v/>
      </c>
      <c r="BH183" s="360" t="str">
        <f t="shared" si="31"/>
        <v/>
      </c>
      <c r="CM183" s="475"/>
      <c r="CN183" s="475"/>
      <c r="CO183" s="475"/>
      <c r="CP183" s="475"/>
      <c r="CQ183" s="475"/>
      <c r="CR183" s="475"/>
      <c r="CS183" s="475"/>
      <c r="CT183" s="475"/>
      <c r="CU183" s="475"/>
      <c r="CV183" s="475"/>
      <c r="CW183" s="475"/>
      <c r="CX183" s="475"/>
      <c r="CY183" s="475"/>
      <c r="CZ183" s="383"/>
      <c r="DA183" s="383"/>
      <c r="DB183" s="383"/>
      <c r="DC183" s="383"/>
      <c r="DD183" s="383"/>
      <c r="DE183" s="383"/>
      <c r="DF183" s="383"/>
      <c r="DG183" s="383"/>
      <c r="DH183" s="383"/>
      <c r="DI183" s="383"/>
      <c r="DJ183" s="383"/>
      <c r="DK183" s="383"/>
      <c r="DL183" s="383"/>
      <c r="DM183" s="383"/>
      <c r="DN183" s="383"/>
      <c r="DO183" s="383"/>
      <c r="DP183" s="383"/>
      <c r="DQ183" s="383"/>
      <c r="DR183" s="383"/>
      <c r="DS183" s="383"/>
      <c r="DT183" s="383"/>
      <c r="DU183" s="383"/>
      <c r="DV183" s="383"/>
      <c r="DW183" s="383"/>
      <c r="DX183" s="383"/>
      <c r="DY183" s="383"/>
      <c r="DZ183" s="383"/>
      <c r="EA183" s="383"/>
      <c r="EB183" s="383"/>
      <c r="EC183" s="383"/>
      <c r="ED183" s="383"/>
      <c r="EE183" s="383"/>
      <c r="EF183" s="383"/>
      <c r="EG183" s="383"/>
      <c r="EH183" s="383"/>
      <c r="EI183" s="383"/>
      <c r="EJ183" s="383"/>
      <c r="EK183" s="383"/>
      <c r="EL183" s="383"/>
      <c r="EM183" s="383"/>
      <c r="EN183" s="383"/>
      <c r="EO183" s="383"/>
      <c r="EP183" s="383"/>
      <c r="EQ183" s="383"/>
      <c r="ER183" s="383"/>
      <c r="ES183" s="383"/>
      <c r="ET183" s="383"/>
      <c r="EU183" s="383"/>
      <c r="EV183" s="383"/>
      <c r="EW183" s="383"/>
      <c r="EX183" s="383"/>
      <c r="EY183" s="383"/>
      <c r="EZ183" s="383"/>
      <c r="FA183" s="383"/>
      <c r="FB183" s="383"/>
      <c r="FC183" s="383"/>
      <c r="FD183" s="383"/>
      <c r="FE183" s="383"/>
      <c r="FF183" s="383"/>
      <c r="FG183" s="383"/>
      <c r="FH183" s="383"/>
      <c r="FI183" s="383"/>
      <c r="FJ183" s="383"/>
      <c r="FK183" s="383"/>
      <c r="FL183" s="383"/>
      <c r="FM183" s="383"/>
      <c r="FN183" s="383"/>
      <c r="FO183" s="383"/>
      <c r="FP183" s="383"/>
      <c r="FQ183" s="383"/>
      <c r="FR183" s="383"/>
      <c r="FS183" s="383"/>
      <c r="FT183" s="383"/>
      <c r="FU183" s="383"/>
      <c r="FV183" s="383"/>
      <c r="FW183" s="383"/>
      <c r="FX183" s="383"/>
      <c r="FY183" s="383"/>
      <c r="FZ183" s="383"/>
      <c r="GA183" s="383"/>
      <c r="GB183" s="383"/>
      <c r="GC183" s="383"/>
      <c r="GD183" s="383"/>
      <c r="GE183" s="383"/>
      <c r="GF183" s="383"/>
      <c r="GG183" s="383"/>
      <c r="GH183" s="383"/>
      <c r="GI183" s="383"/>
      <c r="GJ183" s="383"/>
      <c r="GK183" s="383"/>
      <c r="GL183" s="383"/>
      <c r="GM183" s="383"/>
      <c r="GN183" s="383"/>
      <c r="GO183" s="383"/>
      <c r="GP183" s="383"/>
      <c r="GQ183" s="383"/>
      <c r="GR183" s="383"/>
      <c r="GS183" s="383"/>
      <c r="GT183" s="383"/>
      <c r="GU183" s="383"/>
      <c r="GV183" s="383"/>
      <c r="GW183" s="383"/>
      <c r="GX183" s="383"/>
    </row>
    <row r="184" spans="1:206" s="360" customFormat="1" x14ac:dyDescent="0.25">
      <c r="A184" s="354"/>
      <c r="B184" s="506">
        <v>174</v>
      </c>
      <c r="C184" s="55"/>
      <c r="D184" s="55"/>
      <c r="E184" s="507" t="str">
        <f t="shared" si="22"/>
        <v/>
      </c>
      <c r="F184" s="508" t="str">
        <f t="shared" si="28"/>
        <v/>
      </c>
      <c r="H184" s="502"/>
      <c r="I184" s="502"/>
      <c r="J184" s="1"/>
      <c r="K184" s="372"/>
      <c r="L184" s="354"/>
      <c r="M184" s="354"/>
      <c r="N184" s="354"/>
      <c r="O184" s="354"/>
      <c r="P184" s="372"/>
      <c r="Q184" s="490"/>
      <c r="R184" s="490"/>
      <c r="S184" s="490"/>
      <c r="T184" s="490"/>
      <c r="U184" s="490"/>
      <c r="V184" s="372"/>
      <c r="W184" s="372"/>
      <c r="X184" s="372"/>
      <c r="Y184" s="1"/>
      <c r="Z184" s="1"/>
      <c r="AA184" s="1"/>
      <c r="AB184" s="1"/>
      <c r="AC184" s="1"/>
      <c r="AD184" s="491"/>
      <c r="AE184" s="491"/>
      <c r="AF184" s="491"/>
      <c r="AG184" s="491"/>
      <c r="AH184" s="491"/>
      <c r="AI184" s="491"/>
      <c r="AJ184" s="491"/>
      <c r="AK184" s="504"/>
      <c r="AL184" s="504"/>
      <c r="AM184" s="526" t="str">
        <f t="shared" si="32"/>
        <v/>
      </c>
      <c r="AN184" s="504"/>
      <c r="AO184" s="504"/>
      <c r="AP184" s="504"/>
      <c r="AQ184" s="360">
        <v>174</v>
      </c>
      <c r="AR184" s="505" t="str">
        <f t="shared" si="29"/>
        <v/>
      </c>
      <c r="AS184" s="505" t="str">
        <f t="shared" si="30"/>
        <v/>
      </c>
      <c r="AX184" s="497"/>
      <c r="AZ184" s="360">
        <v>174</v>
      </c>
      <c r="BA184" s="360" t="str">
        <f t="shared" si="23"/>
        <v/>
      </c>
      <c r="BB184" s="360" t="str">
        <f t="shared" si="24"/>
        <v/>
      </c>
      <c r="BC184" s="360" t="str">
        <f t="shared" si="25"/>
        <v/>
      </c>
      <c r="BD184" s="360" t="str">
        <f t="shared" si="26"/>
        <v/>
      </c>
      <c r="BE184" s="360" t="str">
        <f t="shared" si="27"/>
        <v/>
      </c>
      <c r="BH184" s="360" t="str">
        <f t="shared" si="31"/>
        <v/>
      </c>
      <c r="CM184" s="475"/>
      <c r="CN184" s="475"/>
      <c r="CO184" s="475"/>
      <c r="CP184" s="475"/>
      <c r="CQ184" s="475"/>
      <c r="CR184" s="475"/>
      <c r="CS184" s="475"/>
      <c r="CT184" s="475"/>
      <c r="CU184" s="475"/>
      <c r="CV184" s="475"/>
      <c r="CW184" s="475"/>
      <c r="CX184" s="475"/>
      <c r="CY184" s="475"/>
      <c r="CZ184" s="383"/>
      <c r="DA184" s="383"/>
      <c r="DB184" s="383"/>
      <c r="DC184" s="383"/>
      <c r="DD184" s="383"/>
      <c r="DE184" s="383"/>
      <c r="DF184" s="383"/>
      <c r="DG184" s="383"/>
      <c r="DH184" s="383"/>
      <c r="DI184" s="383"/>
      <c r="DJ184" s="383"/>
      <c r="DK184" s="383"/>
      <c r="DL184" s="383"/>
      <c r="DM184" s="383"/>
      <c r="DN184" s="383"/>
      <c r="DO184" s="383"/>
      <c r="DP184" s="383"/>
      <c r="DQ184" s="383"/>
      <c r="DR184" s="383"/>
      <c r="DS184" s="383"/>
      <c r="DT184" s="383"/>
      <c r="DU184" s="383"/>
      <c r="DV184" s="383"/>
      <c r="DW184" s="383"/>
      <c r="DX184" s="383"/>
      <c r="DY184" s="383"/>
      <c r="DZ184" s="383"/>
      <c r="EA184" s="383"/>
      <c r="EB184" s="383"/>
      <c r="EC184" s="383"/>
      <c r="ED184" s="383"/>
      <c r="EE184" s="383"/>
      <c r="EF184" s="383"/>
      <c r="EG184" s="383"/>
      <c r="EH184" s="383"/>
      <c r="EI184" s="383"/>
      <c r="EJ184" s="383"/>
      <c r="EK184" s="383"/>
      <c r="EL184" s="383"/>
      <c r="EM184" s="383"/>
      <c r="EN184" s="383"/>
      <c r="EO184" s="383"/>
      <c r="EP184" s="383"/>
      <c r="EQ184" s="383"/>
      <c r="ER184" s="383"/>
      <c r="ES184" s="383"/>
      <c r="ET184" s="383"/>
      <c r="EU184" s="383"/>
      <c r="EV184" s="383"/>
      <c r="EW184" s="383"/>
      <c r="EX184" s="383"/>
      <c r="EY184" s="383"/>
      <c r="EZ184" s="383"/>
      <c r="FA184" s="383"/>
      <c r="FB184" s="383"/>
      <c r="FC184" s="383"/>
      <c r="FD184" s="383"/>
      <c r="FE184" s="383"/>
      <c r="FF184" s="383"/>
      <c r="FG184" s="383"/>
      <c r="FH184" s="383"/>
      <c r="FI184" s="383"/>
      <c r="FJ184" s="383"/>
      <c r="FK184" s="383"/>
      <c r="FL184" s="383"/>
      <c r="FM184" s="383"/>
      <c r="FN184" s="383"/>
      <c r="FO184" s="383"/>
      <c r="FP184" s="383"/>
      <c r="FQ184" s="383"/>
      <c r="FR184" s="383"/>
      <c r="FS184" s="383"/>
      <c r="FT184" s="383"/>
      <c r="FU184" s="383"/>
      <c r="FV184" s="383"/>
      <c r="FW184" s="383"/>
      <c r="FX184" s="383"/>
      <c r="FY184" s="383"/>
      <c r="FZ184" s="383"/>
      <c r="GA184" s="383"/>
      <c r="GB184" s="383"/>
      <c r="GC184" s="383"/>
      <c r="GD184" s="383"/>
      <c r="GE184" s="383"/>
      <c r="GF184" s="383"/>
      <c r="GG184" s="383"/>
      <c r="GH184" s="383"/>
      <c r="GI184" s="383"/>
      <c r="GJ184" s="383"/>
      <c r="GK184" s="383"/>
      <c r="GL184" s="383"/>
      <c r="GM184" s="383"/>
      <c r="GN184" s="383"/>
      <c r="GO184" s="383"/>
      <c r="GP184" s="383"/>
      <c r="GQ184" s="383"/>
      <c r="GR184" s="383"/>
      <c r="GS184" s="383"/>
      <c r="GT184" s="383"/>
      <c r="GU184" s="383"/>
      <c r="GV184" s="383"/>
      <c r="GW184" s="383"/>
      <c r="GX184" s="383"/>
    </row>
    <row r="185" spans="1:206" s="360" customFormat="1" x14ac:dyDescent="0.25">
      <c r="A185" s="354"/>
      <c r="B185" s="506">
        <v>175</v>
      </c>
      <c r="C185" s="55"/>
      <c r="D185" s="55"/>
      <c r="E185" s="507" t="str">
        <f t="shared" si="22"/>
        <v/>
      </c>
      <c r="F185" s="508" t="str">
        <f t="shared" si="28"/>
        <v/>
      </c>
      <c r="H185" s="502"/>
      <c r="I185" s="502"/>
      <c r="J185" s="1"/>
      <c r="K185" s="372"/>
      <c r="L185" s="354"/>
      <c r="M185" s="354"/>
      <c r="N185" s="354"/>
      <c r="O185" s="354"/>
      <c r="P185" s="372"/>
      <c r="Q185" s="490"/>
      <c r="R185" s="490"/>
      <c r="S185" s="490"/>
      <c r="T185" s="490"/>
      <c r="U185" s="490"/>
      <c r="V185" s="372"/>
      <c r="W185" s="372"/>
      <c r="X185" s="372"/>
      <c r="Y185" s="1"/>
      <c r="Z185" s="1"/>
      <c r="AA185" s="1"/>
      <c r="AB185" s="1"/>
      <c r="AC185" s="1"/>
      <c r="AD185" s="491"/>
      <c r="AE185" s="491"/>
      <c r="AF185" s="491"/>
      <c r="AG185" s="491"/>
      <c r="AH185" s="491"/>
      <c r="AI185" s="491"/>
      <c r="AJ185" s="491"/>
      <c r="AK185" s="504"/>
      <c r="AL185" s="504"/>
      <c r="AM185" s="526" t="str">
        <f t="shared" si="32"/>
        <v/>
      </c>
      <c r="AN185" s="504"/>
      <c r="AO185" s="504"/>
      <c r="AP185" s="504"/>
      <c r="AQ185" s="360">
        <v>175</v>
      </c>
      <c r="AR185" s="505" t="str">
        <f t="shared" si="29"/>
        <v/>
      </c>
      <c r="AS185" s="505" t="str">
        <f t="shared" si="30"/>
        <v/>
      </c>
      <c r="AX185" s="497"/>
      <c r="AZ185" s="360">
        <v>175</v>
      </c>
      <c r="BA185" s="360" t="str">
        <f t="shared" si="23"/>
        <v/>
      </c>
      <c r="BB185" s="360" t="str">
        <f t="shared" si="24"/>
        <v/>
      </c>
      <c r="BC185" s="360" t="str">
        <f t="shared" si="25"/>
        <v/>
      </c>
      <c r="BD185" s="360" t="str">
        <f t="shared" si="26"/>
        <v/>
      </c>
      <c r="BE185" s="360" t="str">
        <f t="shared" si="27"/>
        <v/>
      </c>
      <c r="BH185" s="360" t="str">
        <f t="shared" si="31"/>
        <v/>
      </c>
      <c r="CM185" s="475"/>
      <c r="CN185" s="475"/>
      <c r="CO185" s="475"/>
      <c r="CP185" s="475"/>
      <c r="CQ185" s="475"/>
      <c r="CR185" s="475"/>
      <c r="CS185" s="475"/>
      <c r="CT185" s="475"/>
      <c r="CU185" s="475"/>
      <c r="CV185" s="475"/>
      <c r="CW185" s="475"/>
      <c r="CX185" s="475"/>
      <c r="CY185" s="475"/>
      <c r="CZ185" s="383"/>
      <c r="DA185" s="383"/>
      <c r="DB185" s="383"/>
      <c r="DC185" s="383"/>
      <c r="DD185" s="383"/>
      <c r="DE185" s="383"/>
      <c r="DF185" s="383"/>
      <c r="DG185" s="383"/>
      <c r="DH185" s="383"/>
      <c r="DI185" s="383"/>
      <c r="DJ185" s="383"/>
      <c r="DK185" s="383"/>
      <c r="DL185" s="383"/>
      <c r="DM185" s="383"/>
      <c r="DN185" s="383"/>
      <c r="DO185" s="383"/>
      <c r="DP185" s="383"/>
      <c r="DQ185" s="383"/>
      <c r="DR185" s="383"/>
      <c r="DS185" s="383"/>
      <c r="DT185" s="383"/>
      <c r="DU185" s="383"/>
      <c r="DV185" s="383"/>
      <c r="DW185" s="383"/>
      <c r="DX185" s="383"/>
      <c r="DY185" s="383"/>
      <c r="DZ185" s="383"/>
      <c r="EA185" s="383"/>
      <c r="EB185" s="383"/>
      <c r="EC185" s="383"/>
      <c r="ED185" s="383"/>
      <c r="EE185" s="383"/>
      <c r="EF185" s="383"/>
      <c r="EG185" s="383"/>
      <c r="EH185" s="383"/>
      <c r="EI185" s="383"/>
      <c r="EJ185" s="383"/>
      <c r="EK185" s="383"/>
      <c r="EL185" s="383"/>
      <c r="EM185" s="383"/>
      <c r="EN185" s="383"/>
      <c r="EO185" s="383"/>
      <c r="EP185" s="383"/>
      <c r="EQ185" s="383"/>
      <c r="ER185" s="383"/>
      <c r="ES185" s="383"/>
      <c r="ET185" s="383"/>
      <c r="EU185" s="383"/>
      <c r="EV185" s="383"/>
      <c r="EW185" s="383"/>
      <c r="EX185" s="383"/>
      <c r="EY185" s="383"/>
      <c r="EZ185" s="383"/>
      <c r="FA185" s="383"/>
      <c r="FB185" s="383"/>
      <c r="FC185" s="383"/>
      <c r="FD185" s="383"/>
      <c r="FE185" s="383"/>
      <c r="FF185" s="383"/>
      <c r="FG185" s="383"/>
      <c r="FH185" s="383"/>
      <c r="FI185" s="383"/>
      <c r="FJ185" s="383"/>
      <c r="FK185" s="383"/>
      <c r="FL185" s="383"/>
      <c r="FM185" s="383"/>
      <c r="FN185" s="383"/>
      <c r="FO185" s="383"/>
      <c r="FP185" s="383"/>
      <c r="FQ185" s="383"/>
      <c r="FR185" s="383"/>
      <c r="FS185" s="383"/>
      <c r="FT185" s="383"/>
      <c r="FU185" s="383"/>
      <c r="FV185" s="383"/>
      <c r="FW185" s="383"/>
      <c r="FX185" s="383"/>
      <c r="FY185" s="383"/>
      <c r="FZ185" s="383"/>
      <c r="GA185" s="383"/>
      <c r="GB185" s="383"/>
      <c r="GC185" s="383"/>
      <c r="GD185" s="383"/>
      <c r="GE185" s="383"/>
      <c r="GF185" s="383"/>
      <c r="GG185" s="383"/>
      <c r="GH185" s="383"/>
      <c r="GI185" s="383"/>
      <c r="GJ185" s="383"/>
      <c r="GK185" s="383"/>
      <c r="GL185" s="383"/>
      <c r="GM185" s="383"/>
      <c r="GN185" s="383"/>
      <c r="GO185" s="383"/>
      <c r="GP185" s="383"/>
      <c r="GQ185" s="383"/>
      <c r="GR185" s="383"/>
      <c r="GS185" s="383"/>
      <c r="GT185" s="383"/>
      <c r="GU185" s="383"/>
      <c r="GV185" s="383"/>
      <c r="GW185" s="383"/>
      <c r="GX185" s="383"/>
    </row>
    <row r="186" spans="1:206" s="360" customFormat="1" x14ac:dyDescent="0.25">
      <c r="A186" s="354"/>
      <c r="B186" s="506">
        <v>176</v>
      </c>
      <c r="C186" s="55"/>
      <c r="D186" s="55"/>
      <c r="E186" s="507" t="str">
        <f t="shared" si="22"/>
        <v/>
      </c>
      <c r="F186" s="508" t="str">
        <f t="shared" si="28"/>
        <v/>
      </c>
      <c r="H186" s="502"/>
      <c r="I186" s="502"/>
      <c r="J186" s="1"/>
      <c r="K186" s="372"/>
      <c r="L186" s="354"/>
      <c r="M186" s="354"/>
      <c r="N186" s="354"/>
      <c r="O186" s="354"/>
      <c r="P186" s="372"/>
      <c r="Q186" s="490"/>
      <c r="R186" s="490"/>
      <c r="S186" s="490"/>
      <c r="T186" s="490"/>
      <c r="U186" s="490"/>
      <c r="V186" s="372"/>
      <c r="W186" s="372"/>
      <c r="X186" s="372"/>
      <c r="Y186" s="1"/>
      <c r="Z186" s="1"/>
      <c r="AA186" s="1"/>
      <c r="AB186" s="1"/>
      <c r="AC186" s="1"/>
      <c r="AD186" s="491"/>
      <c r="AE186" s="491"/>
      <c r="AF186" s="491"/>
      <c r="AG186" s="491"/>
      <c r="AH186" s="491"/>
      <c r="AI186" s="491"/>
      <c r="AJ186" s="491"/>
      <c r="AK186" s="504"/>
      <c r="AL186" s="504"/>
      <c r="AM186" s="526" t="str">
        <f t="shared" si="32"/>
        <v/>
      </c>
      <c r="AN186" s="504"/>
      <c r="AO186" s="504"/>
      <c r="AP186" s="504"/>
      <c r="AQ186" s="360">
        <v>176</v>
      </c>
      <c r="AR186" s="505" t="str">
        <f t="shared" si="29"/>
        <v/>
      </c>
      <c r="AS186" s="505" t="str">
        <f t="shared" si="30"/>
        <v/>
      </c>
      <c r="AX186" s="497"/>
      <c r="AZ186" s="360">
        <v>176</v>
      </c>
      <c r="BA186" s="360" t="str">
        <f t="shared" si="23"/>
        <v/>
      </c>
      <c r="BB186" s="360" t="str">
        <f t="shared" si="24"/>
        <v/>
      </c>
      <c r="BC186" s="360" t="str">
        <f t="shared" si="25"/>
        <v/>
      </c>
      <c r="BD186" s="360" t="str">
        <f t="shared" si="26"/>
        <v/>
      </c>
      <c r="BE186" s="360" t="str">
        <f t="shared" si="27"/>
        <v/>
      </c>
      <c r="BH186" s="360" t="str">
        <f t="shared" si="31"/>
        <v/>
      </c>
      <c r="CM186" s="475"/>
      <c r="CN186" s="475"/>
      <c r="CO186" s="475"/>
      <c r="CP186" s="475"/>
      <c r="CQ186" s="475"/>
      <c r="CR186" s="475"/>
      <c r="CS186" s="475"/>
      <c r="CT186" s="475"/>
      <c r="CU186" s="475"/>
      <c r="CV186" s="475"/>
      <c r="CW186" s="475"/>
      <c r="CX186" s="475"/>
      <c r="CY186" s="475"/>
      <c r="CZ186" s="383"/>
      <c r="DA186" s="383"/>
      <c r="DB186" s="383"/>
      <c r="DC186" s="383"/>
      <c r="DD186" s="383"/>
      <c r="DE186" s="383"/>
      <c r="DF186" s="383"/>
      <c r="DG186" s="383"/>
      <c r="DH186" s="383"/>
      <c r="DI186" s="383"/>
      <c r="DJ186" s="383"/>
      <c r="DK186" s="383"/>
      <c r="DL186" s="383"/>
      <c r="DM186" s="383"/>
      <c r="DN186" s="383"/>
      <c r="DO186" s="383"/>
      <c r="DP186" s="383"/>
      <c r="DQ186" s="383"/>
      <c r="DR186" s="383"/>
      <c r="DS186" s="383"/>
      <c r="DT186" s="383"/>
      <c r="DU186" s="383"/>
      <c r="DV186" s="383"/>
      <c r="DW186" s="383"/>
      <c r="DX186" s="383"/>
      <c r="DY186" s="383"/>
      <c r="DZ186" s="383"/>
      <c r="EA186" s="383"/>
      <c r="EB186" s="383"/>
      <c r="EC186" s="383"/>
      <c r="ED186" s="383"/>
      <c r="EE186" s="383"/>
      <c r="EF186" s="383"/>
      <c r="EG186" s="383"/>
      <c r="EH186" s="383"/>
      <c r="EI186" s="383"/>
      <c r="EJ186" s="383"/>
      <c r="EK186" s="383"/>
      <c r="EL186" s="383"/>
      <c r="EM186" s="383"/>
      <c r="EN186" s="383"/>
      <c r="EO186" s="383"/>
      <c r="EP186" s="383"/>
      <c r="EQ186" s="383"/>
      <c r="ER186" s="383"/>
      <c r="ES186" s="383"/>
      <c r="ET186" s="383"/>
      <c r="EU186" s="383"/>
      <c r="EV186" s="383"/>
      <c r="EW186" s="383"/>
      <c r="EX186" s="383"/>
      <c r="EY186" s="383"/>
      <c r="EZ186" s="383"/>
      <c r="FA186" s="383"/>
      <c r="FB186" s="383"/>
      <c r="FC186" s="383"/>
      <c r="FD186" s="383"/>
      <c r="FE186" s="383"/>
      <c r="FF186" s="383"/>
      <c r="FG186" s="383"/>
      <c r="FH186" s="383"/>
      <c r="FI186" s="383"/>
      <c r="FJ186" s="383"/>
      <c r="FK186" s="383"/>
      <c r="FL186" s="383"/>
      <c r="FM186" s="383"/>
      <c r="FN186" s="383"/>
      <c r="FO186" s="383"/>
      <c r="FP186" s="383"/>
      <c r="FQ186" s="383"/>
      <c r="FR186" s="383"/>
      <c r="FS186" s="383"/>
      <c r="FT186" s="383"/>
      <c r="FU186" s="383"/>
      <c r="FV186" s="383"/>
      <c r="FW186" s="383"/>
      <c r="FX186" s="383"/>
      <c r="FY186" s="383"/>
      <c r="FZ186" s="383"/>
      <c r="GA186" s="383"/>
      <c r="GB186" s="383"/>
      <c r="GC186" s="383"/>
      <c r="GD186" s="383"/>
      <c r="GE186" s="383"/>
      <c r="GF186" s="383"/>
      <c r="GG186" s="383"/>
      <c r="GH186" s="383"/>
      <c r="GI186" s="383"/>
      <c r="GJ186" s="383"/>
      <c r="GK186" s="383"/>
      <c r="GL186" s="383"/>
      <c r="GM186" s="383"/>
      <c r="GN186" s="383"/>
      <c r="GO186" s="383"/>
      <c r="GP186" s="383"/>
      <c r="GQ186" s="383"/>
      <c r="GR186" s="383"/>
      <c r="GS186" s="383"/>
      <c r="GT186" s="383"/>
      <c r="GU186" s="383"/>
      <c r="GV186" s="383"/>
      <c r="GW186" s="383"/>
      <c r="GX186" s="383"/>
    </row>
    <row r="187" spans="1:206" s="360" customFormat="1" x14ac:dyDescent="0.25">
      <c r="A187" s="354"/>
      <c r="B187" s="506">
        <v>177</v>
      </c>
      <c r="C187" s="55"/>
      <c r="D187" s="55"/>
      <c r="E187" s="507" t="str">
        <f t="shared" si="22"/>
        <v/>
      </c>
      <c r="F187" s="508" t="str">
        <f t="shared" si="28"/>
        <v/>
      </c>
      <c r="H187" s="502"/>
      <c r="I187" s="502"/>
      <c r="J187" s="1"/>
      <c r="K187" s="372"/>
      <c r="L187" s="354"/>
      <c r="M187" s="354"/>
      <c r="N187" s="354"/>
      <c r="O187" s="354"/>
      <c r="P187" s="372"/>
      <c r="Q187" s="490"/>
      <c r="R187" s="490"/>
      <c r="S187" s="490"/>
      <c r="T187" s="490"/>
      <c r="U187" s="490"/>
      <c r="V187" s="372"/>
      <c r="W187" s="372"/>
      <c r="X187" s="372"/>
      <c r="Y187" s="1"/>
      <c r="Z187" s="1"/>
      <c r="AA187" s="1"/>
      <c r="AB187" s="1"/>
      <c r="AC187" s="1"/>
      <c r="AD187" s="491"/>
      <c r="AE187" s="491"/>
      <c r="AF187" s="491"/>
      <c r="AG187" s="491"/>
      <c r="AH187" s="491"/>
      <c r="AI187" s="491"/>
      <c r="AJ187" s="491"/>
      <c r="AK187" s="504"/>
      <c r="AL187" s="504"/>
      <c r="AM187" s="526" t="str">
        <f t="shared" si="32"/>
        <v/>
      </c>
      <c r="AN187" s="504"/>
      <c r="AO187" s="504"/>
      <c r="AP187" s="504"/>
      <c r="AQ187" s="360">
        <v>177</v>
      </c>
      <c r="AR187" s="505" t="str">
        <f t="shared" si="29"/>
        <v/>
      </c>
      <c r="AS187" s="505" t="str">
        <f t="shared" si="30"/>
        <v/>
      </c>
      <c r="AX187" s="497"/>
      <c r="AZ187" s="360">
        <v>177</v>
      </c>
      <c r="BA187" s="360" t="str">
        <f t="shared" si="23"/>
        <v/>
      </c>
      <c r="BB187" s="360" t="str">
        <f t="shared" si="24"/>
        <v/>
      </c>
      <c r="BC187" s="360" t="str">
        <f t="shared" si="25"/>
        <v/>
      </c>
      <c r="BD187" s="360" t="str">
        <f t="shared" si="26"/>
        <v/>
      </c>
      <c r="BE187" s="360" t="str">
        <f t="shared" si="27"/>
        <v/>
      </c>
      <c r="BH187" s="360" t="str">
        <f t="shared" si="31"/>
        <v/>
      </c>
      <c r="CM187" s="475"/>
      <c r="CN187" s="475"/>
      <c r="CO187" s="475"/>
      <c r="CP187" s="475"/>
      <c r="CQ187" s="475"/>
      <c r="CR187" s="475"/>
      <c r="CS187" s="475"/>
      <c r="CT187" s="475"/>
      <c r="CU187" s="475"/>
      <c r="CV187" s="475"/>
      <c r="CW187" s="475"/>
      <c r="CX187" s="475"/>
      <c r="CY187" s="475"/>
      <c r="CZ187" s="383"/>
      <c r="DA187" s="383"/>
      <c r="DB187" s="383"/>
      <c r="DC187" s="383"/>
      <c r="DD187" s="383"/>
      <c r="DE187" s="383"/>
      <c r="DF187" s="383"/>
      <c r="DG187" s="383"/>
      <c r="DH187" s="383"/>
      <c r="DI187" s="383"/>
      <c r="DJ187" s="383"/>
      <c r="DK187" s="383"/>
      <c r="DL187" s="383"/>
      <c r="DM187" s="383"/>
      <c r="DN187" s="383"/>
      <c r="DO187" s="383"/>
      <c r="DP187" s="383"/>
      <c r="DQ187" s="383"/>
      <c r="DR187" s="383"/>
      <c r="DS187" s="383"/>
      <c r="DT187" s="383"/>
      <c r="DU187" s="383"/>
      <c r="DV187" s="383"/>
      <c r="DW187" s="383"/>
      <c r="DX187" s="383"/>
      <c r="DY187" s="383"/>
      <c r="DZ187" s="383"/>
      <c r="EA187" s="383"/>
      <c r="EB187" s="383"/>
      <c r="EC187" s="383"/>
      <c r="ED187" s="383"/>
      <c r="EE187" s="383"/>
      <c r="EF187" s="383"/>
      <c r="EG187" s="383"/>
      <c r="EH187" s="383"/>
      <c r="EI187" s="383"/>
      <c r="EJ187" s="383"/>
      <c r="EK187" s="383"/>
      <c r="EL187" s="383"/>
      <c r="EM187" s="383"/>
      <c r="EN187" s="383"/>
      <c r="EO187" s="383"/>
      <c r="EP187" s="383"/>
      <c r="EQ187" s="383"/>
      <c r="ER187" s="383"/>
      <c r="ES187" s="383"/>
      <c r="ET187" s="383"/>
      <c r="EU187" s="383"/>
      <c r="EV187" s="383"/>
      <c r="EW187" s="383"/>
      <c r="EX187" s="383"/>
      <c r="EY187" s="383"/>
      <c r="EZ187" s="383"/>
      <c r="FA187" s="383"/>
      <c r="FB187" s="383"/>
      <c r="FC187" s="383"/>
      <c r="FD187" s="383"/>
      <c r="FE187" s="383"/>
      <c r="FF187" s="383"/>
      <c r="FG187" s="383"/>
      <c r="FH187" s="383"/>
      <c r="FI187" s="383"/>
      <c r="FJ187" s="383"/>
      <c r="FK187" s="383"/>
      <c r="FL187" s="383"/>
      <c r="FM187" s="383"/>
      <c r="FN187" s="383"/>
      <c r="FO187" s="383"/>
      <c r="FP187" s="383"/>
      <c r="FQ187" s="383"/>
      <c r="FR187" s="383"/>
      <c r="FS187" s="383"/>
      <c r="FT187" s="383"/>
      <c r="FU187" s="383"/>
      <c r="FV187" s="383"/>
      <c r="FW187" s="383"/>
      <c r="FX187" s="383"/>
      <c r="FY187" s="383"/>
      <c r="FZ187" s="383"/>
      <c r="GA187" s="383"/>
      <c r="GB187" s="383"/>
      <c r="GC187" s="383"/>
      <c r="GD187" s="383"/>
      <c r="GE187" s="383"/>
      <c r="GF187" s="383"/>
      <c r="GG187" s="383"/>
      <c r="GH187" s="383"/>
      <c r="GI187" s="383"/>
      <c r="GJ187" s="383"/>
      <c r="GK187" s="383"/>
      <c r="GL187" s="383"/>
      <c r="GM187" s="383"/>
      <c r="GN187" s="383"/>
      <c r="GO187" s="383"/>
      <c r="GP187" s="383"/>
      <c r="GQ187" s="383"/>
      <c r="GR187" s="383"/>
      <c r="GS187" s="383"/>
      <c r="GT187" s="383"/>
      <c r="GU187" s="383"/>
      <c r="GV187" s="383"/>
      <c r="GW187" s="383"/>
      <c r="GX187" s="383"/>
    </row>
    <row r="188" spans="1:206" s="360" customFormat="1" x14ac:dyDescent="0.25">
      <c r="A188" s="354"/>
      <c r="B188" s="506">
        <v>178</v>
      </c>
      <c r="C188" s="55"/>
      <c r="D188" s="55"/>
      <c r="E188" s="507" t="str">
        <f t="shared" si="22"/>
        <v/>
      </c>
      <c r="F188" s="508" t="str">
        <f t="shared" si="28"/>
        <v/>
      </c>
      <c r="H188" s="502"/>
      <c r="I188" s="502"/>
      <c r="J188" s="1"/>
      <c r="K188" s="372"/>
      <c r="L188" s="354"/>
      <c r="M188" s="354"/>
      <c r="N188" s="354"/>
      <c r="O188" s="354"/>
      <c r="P188" s="372"/>
      <c r="Q188" s="490"/>
      <c r="R188" s="490"/>
      <c r="S188" s="490"/>
      <c r="T188" s="490"/>
      <c r="U188" s="490"/>
      <c r="V188" s="372"/>
      <c r="W188" s="372"/>
      <c r="X188" s="372"/>
      <c r="Y188" s="1"/>
      <c r="Z188" s="1"/>
      <c r="AA188" s="1"/>
      <c r="AB188" s="1"/>
      <c r="AC188" s="1"/>
      <c r="AD188" s="491"/>
      <c r="AE188" s="491"/>
      <c r="AF188" s="491"/>
      <c r="AG188" s="491"/>
      <c r="AH188" s="491"/>
      <c r="AI188" s="491"/>
      <c r="AJ188" s="491"/>
      <c r="AK188" s="504"/>
      <c r="AL188" s="504"/>
      <c r="AM188" s="526" t="str">
        <f t="shared" si="32"/>
        <v/>
      </c>
      <c r="AN188" s="504"/>
      <c r="AO188" s="504"/>
      <c r="AP188" s="504"/>
      <c r="AQ188" s="360">
        <v>178</v>
      </c>
      <c r="AR188" s="505" t="str">
        <f t="shared" si="29"/>
        <v/>
      </c>
      <c r="AS188" s="505" t="str">
        <f t="shared" si="30"/>
        <v/>
      </c>
      <c r="AX188" s="497"/>
      <c r="AZ188" s="360">
        <v>178</v>
      </c>
      <c r="BA188" s="360" t="str">
        <f t="shared" si="23"/>
        <v/>
      </c>
      <c r="BB188" s="360" t="str">
        <f t="shared" si="24"/>
        <v/>
      </c>
      <c r="BC188" s="360" t="str">
        <f t="shared" si="25"/>
        <v/>
      </c>
      <c r="BD188" s="360" t="str">
        <f t="shared" si="26"/>
        <v/>
      </c>
      <c r="BE188" s="360" t="str">
        <f t="shared" si="27"/>
        <v/>
      </c>
      <c r="BH188" s="360" t="str">
        <f t="shared" si="31"/>
        <v/>
      </c>
      <c r="CM188" s="475"/>
      <c r="CN188" s="475"/>
      <c r="CO188" s="475"/>
      <c r="CP188" s="475"/>
      <c r="CQ188" s="475"/>
      <c r="CR188" s="475"/>
      <c r="CS188" s="475"/>
      <c r="CT188" s="475"/>
      <c r="CU188" s="475"/>
      <c r="CV188" s="475"/>
      <c r="CW188" s="475"/>
      <c r="CX188" s="475"/>
      <c r="CY188" s="475"/>
      <c r="CZ188" s="383"/>
      <c r="DA188" s="383"/>
      <c r="DB188" s="383"/>
      <c r="DC188" s="383"/>
      <c r="DD188" s="383"/>
      <c r="DE188" s="383"/>
      <c r="DF188" s="383"/>
      <c r="DG188" s="383"/>
      <c r="DH188" s="383"/>
      <c r="DI188" s="383"/>
      <c r="DJ188" s="383"/>
      <c r="DK188" s="383"/>
      <c r="DL188" s="383"/>
      <c r="DM188" s="383"/>
      <c r="DN188" s="383"/>
      <c r="DO188" s="383"/>
      <c r="DP188" s="383"/>
      <c r="DQ188" s="383"/>
      <c r="DR188" s="383"/>
      <c r="DS188" s="383"/>
      <c r="DT188" s="383"/>
      <c r="DU188" s="383"/>
      <c r="DV188" s="383"/>
      <c r="DW188" s="383"/>
      <c r="DX188" s="383"/>
      <c r="DY188" s="383"/>
      <c r="DZ188" s="383"/>
      <c r="EA188" s="383"/>
      <c r="EB188" s="383"/>
      <c r="EC188" s="383"/>
      <c r="ED188" s="383"/>
      <c r="EE188" s="383"/>
      <c r="EF188" s="383"/>
      <c r="EG188" s="383"/>
      <c r="EH188" s="383"/>
      <c r="EI188" s="383"/>
      <c r="EJ188" s="383"/>
      <c r="EK188" s="383"/>
      <c r="EL188" s="383"/>
      <c r="EM188" s="383"/>
      <c r="EN188" s="383"/>
      <c r="EO188" s="383"/>
      <c r="EP188" s="383"/>
      <c r="EQ188" s="383"/>
      <c r="ER188" s="383"/>
      <c r="ES188" s="383"/>
      <c r="ET188" s="383"/>
      <c r="EU188" s="383"/>
      <c r="EV188" s="383"/>
      <c r="EW188" s="383"/>
      <c r="EX188" s="383"/>
      <c r="EY188" s="383"/>
      <c r="EZ188" s="383"/>
      <c r="FA188" s="383"/>
      <c r="FB188" s="383"/>
      <c r="FC188" s="383"/>
      <c r="FD188" s="383"/>
      <c r="FE188" s="383"/>
      <c r="FF188" s="383"/>
      <c r="FG188" s="383"/>
      <c r="FH188" s="383"/>
      <c r="FI188" s="383"/>
      <c r="FJ188" s="383"/>
      <c r="FK188" s="383"/>
      <c r="FL188" s="383"/>
      <c r="FM188" s="383"/>
      <c r="FN188" s="383"/>
      <c r="FO188" s="383"/>
      <c r="FP188" s="383"/>
      <c r="FQ188" s="383"/>
      <c r="FR188" s="383"/>
      <c r="FS188" s="383"/>
      <c r="FT188" s="383"/>
      <c r="FU188" s="383"/>
      <c r="FV188" s="383"/>
      <c r="FW188" s="383"/>
      <c r="FX188" s="383"/>
      <c r="FY188" s="383"/>
      <c r="FZ188" s="383"/>
      <c r="GA188" s="383"/>
      <c r="GB188" s="383"/>
      <c r="GC188" s="383"/>
      <c r="GD188" s="383"/>
      <c r="GE188" s="383"/>
      <c r="GF188" s="383"/>
      <c r="GG188" s="383"/>
      <c r="GH188" s="383"/>
      <c r="GI188" s="383"/>
      <c r="GJ188" s="383"/>
      <c r="GK188" s="383"/>
      <c r="GL188" s="383"/>
      <c r="GM188" s="383"/>
      <c r="GN188" s="383"/>
      <c r="GO188" s="383"/>
      <c r="GP188" s="383"/>
      <c r="GQ188" s="383"/>
      <c r="GR188" s="383"/>
      <c r="GS188" s="383"/>
      <c r="GT188" s="383"/>
      <c r="GU188" s="383"/>
      <c r="GV188" s="383"/>
      <c r="GW188" s="383"/>
      <c r="GX188" s="383"/>
    </row>
    <row r="189" spans="1:206" s="360" customFormat="1" x14ac:dyDescent="0.25">
      <c r="A189" s="354"/>
      <c r="B189" s="506">
        <v>179</v>
      </c>
      <c r="C189" s="55"/>
      <c r="D189" s="55"/>
      <c r="E189" s="507" t="str">
        <f t="shared" si="22"/>
        <v/>
      </c>
      <c r="F189" s="508" t="str">
        <f t="shared" si="28"/>
        <v/>
      </c>
      <c r="H189" s="502"/>
      <c r="I189" s="502"/>
      <c r="J189" s="1"/>
      <c r="K189" s="372"/>
      <c r="L189" s="354"/>
      <c r="M189" s="354"/>
      <c r="N189" s="354"/>
      <c r="O189" s="354"/>
      <c r="P189" s="372"/>
      <c r="Q189" s="490"/>
      <c r="R189" s="490"/>
      <c r="S189" s="490"/>
      <c r="T189" s="490"/>
      <c r="U189" s="490"/>
      <c r="V189" s="372"/>
      <c r="W189" s="372"/>
      <c r="X189" s="372"/>
      <c r="Y189" s="1"/>
      <c r="Z189" s="1"/>
      <c r="AA189" s="1"/>
      <c r="AB189" s="1"/>
      <c r="AC189" s="1"/>
      <c r="AD189" s="491"/>
      <c r="AE189" s="491"/>
      <c r="AF189" s="491"/>
      <c r="AG189" s="491"/>
      <c r="AH189" s="491"/>
      <c r="AI189" s="491"/>
      <c r="AJ189" s="491"/>
      <c r="AK189" s="504"/>
      <c r="AL189" s="504"/>
      <c r="AM189" s="526" t="str">
        <f t="shared" si="32"/>
        <v/>
      </c>
      <c r="AN189" s="504"/>
      <c r="AO189" s="504"/>
      <c r="AP189" s="504"/>
      <c r="AQ189" s="360">
        <v>179</v>
      </c>
      <c r="AR189" s="505" t="str">
        <f t="shared" si="29"/>
        <v/>
      </c>
      <c r="AS189" s="505" t="str">
        <f t="shared" si="30"/>
        <v/>
      </c>
      <c r="AX189" s="497"/>
      <c r="AZ189" s="360">
        <v>179</v>
      </c>
      <c r="BA189" s="360" t="str">
        <f t="shared" si="23"/>
        <v/>
      </c>
      <c r="BB189" s="360" t="str">
        <f t="shared" si="24"/>
        <v/>
      </c>
      <c r="BC189" s="360" t="str">
        <f t="shared" si="25"/>
        <v/>
      </c>
      <c r="BD189" s="360" t="str">
        <f t="shared" si="26"/>
        <v/>
      </c>
      <c r="BE189" s="360" t="str">
        <f t="shared" si="27"/>
        <v/>
      </c>
      <c r="BH189" s="360" t="str">
        <f t="shared" si="31"/>
        <v/>
      </c>
      <c r="CM189" s="475"/>
      <c r="CN189" s="475"/>
      <c r="CO189" s="475"/>
      <c r="CP189" s="475"/>
      <c r="CQ189" s="475"/>
      <c r="CR189" s="475"/>
      <c r="CS189" s="475"/>
      <c r="CT189" s="475"/>
      <c r="CU189" s="475"/>
      <c r="CV189" s="475"/>
      <c r="CW189" s="475"/>
      <c r="CX189" s="475"/>
      <c r="CY189" s="475"/>
      <c r="CZ189" s="383"/>
      <c r="DA189" s="383"/>
      <c r="DB189" s="383"/>
      <c r="DC189" s="383"/>
      <c r="DD189" s="383"/>
      <c r="DE189" s="383"/>
      <c r="DF189" s="383"/>
      <c r="DG189" s="383"/>
      <c r="DH189" s="383"/>
      <c r="DI189" s="383"/>
      <c r="DJ189" s="383"/>
      <c r="DK189" s="383"/>
      <c r="DL189" s="383"/>
      <c r="DM189" s="383"/>
      <c r="DN189" s="383"/>
      <c r="DO189" s="383"/>
      <c r="DP189" s="383"/>
      <c r="DQ189" s="383"/>
      <c r="DR189" s="383"/>
      <c r="DS189" s="383"/>
      <c r="DT189" s="383"/>
      <c r="DU189" s="383"/>
      <c r="DV189" s="383"/>
      <c r="DW189" s="383"/>
      <c r="DX189" s="383"/>
      <c r="DY189" s="383"/>
      <c r="DZ189" s="383"/>
      <c r="EA189" s="383"/>
      <c r="EB189" s="383"/>
      <c r="EC189" s="383"/>
      <c r="ED189" s="383"/>
      <c r="EE189" s="383"/>
      <c r="EF189" s="383"/>
      <c r="EG189" s="383"/>
      <c r="EH189" s="383"/>
      <c r="EI189" s="383"/>
      <c r="EJ189" s="383"/>
      <c r="EK189" s="383"/>
      <c r="EL189" s="383"/>
      <c r="EM189" s="383"/>
      <c r="EN189" s="383"/>
      <c r="EO189" s="383"/>
      <c r="EP189" s="383"/>
      <c r="EQ189" s="383"/>
      <c r="ER189" s="383"/>
      <c r="ES189" s="383"/>
      <c r="ET189" s="383"/>
      <c r="EU189" s="383"/>
      <c r="EV189" s="383"/>
      <c r="EW189" s="383"/>
      <c r="EX189" s="383"/>
      <c r="EY189" s="383"/>
      <c r="EZ189" s="383"/>
      <c r="FA189" s="383"/>
      <c r="FB189" s="383"/>
      <c r="FC189" s="383"/>
      <c r="FD189" s="383"/>
      <c r="FE189" s="383"/>
      <c r="FF189" s="383"/>
      <c r="FG189" s="383"/>
      <c r="FH189" s="383"/>
      <c r="FI189" s="383"/>
      <c r="FJ189" s="383"/>
      <c r="FK189" s="383"/>
      <c r="FL189" s="383"/>
      <c r="FM189" s="383"/>
      <c r="FN189" s="383"/>
      <c r="FO189" s="383"/>
      <c r="FP189" s="383"/>
      <c r="FQ189" s="383"/>
      <c r="FR189" s="383"/>
      <c r="FS189" s="383"/>
      <c r="FT189" s="383"/>
      <c r="FU189" s="383"/>
      <c r="FV189" s="383"/>
      <c r="FW189" s="383"/>
      <c r="FX189" s="383"/>
      <c r="FY189" s="383"/>
      <c r="FZ189" s="383"/>
      <c r="GA189" s="383"/>
      <c r="GB189" s="383"/>
      <c r="GC189" s="383"/>
      <c r="GD189" s="383"/>
      <c r="GE189" s="383"/>
      <c r="GF189" s="383"/>
      <c r="GG189" s="383"/>
      <c r="GH189" s="383"/>
      <c r="GI189" s="383"/>
      <c r="GJ189" s="383"/>
      <c r="GK189" s="383"/>
      <c r="GL189" s="383"/>
      <c r="GM189" s="383"/>
      <c r="GN189" s="383"/>
      <c r="GO189" s="383"/>
      <c r="GP189" s="383"/>
      <c r="GQ189" s="383"/>
      <c r="GR189" s="383"/>
      <c r="GS189" s="383"/>
      <c r="GT189" s="383"/>
      <c r="GU189" s="383"/>
      <c r="GV189" s="383"/>
      <c r="GW189" s="383"/>
      <c r="GX189" s="383"/>
    </row>
    <row r="190" spans="1:206" s="360" customFormat="1" x14ac:dyDescent="0.25">
      <c r="A190" s="354"/>
      <c r="B190" s="506">
        <v>180</v>
      </c>
      <c r="C190" s="55"/>
      <c r="D190" s="55"/>
      <c r="E190" s="507" t="str">
        <f t="shared" si="22"/>
        <v/>
      </c>
      <c r="F190" s="508" t="str">
        <f t="shared" si="28"/>
        <v/>
      </c>
      <c r="H190" s="502"/>
      <c r="I190" s="502"/>
      <c r="J190" s="1"/>
      <c r="K190" s="372"/>
      <c r="L190" s="354"/>
      <c r="M190" s="354"/>
      <c r="N190" s="354"/>
      <c r="O190" s="354"/>
      <c r="P190" s="372"/>
      <c r="Q190" s="490"/>
      <c r="R190" s="490"/>
      <c r="S190" s="490"/>
      <c r="T190" s="490"/>
      <c r="U190" s="490"/>
      <c r="V190" s="372"/>
      <c r="W190" s="372"/>
      <c r="X190" s="372"/>
      <c r="Y190" s="1"/>
      <c r="Z190" s="1"/>
      <c r="AA190" s="1"/>
      <c r="AB190" s="1"/>
      <c r="AC190" s="1"/>
      <c r="AD190" s="491"/>
      <c r="AE190" s="491"/>
      <c r="AF190" s="491"/>
      <c r="AG190" s="491"/>
      <c r="AH190" s="491"/>
      <c r="AI190" s="491"/>
      <c r="AJ190" s="491"/>
      <c r="AK190" s="504"/>
      <c r="AL190" s="504"/>
      <c r="AM190" s="526" t="str">
        <f t="shared" si="32"/>
        <v/>
      </c>
      <c r="AN190" s="504"/>
      <c r="AO190" s="504"/>
      <c r="AP190" s="504"/>
      <c r="AQ190" s="360">
        <v>180</v>
      </c>
      <c r="AR190" s="505" t="str">
        <f t="shared" si="29"/>
        <v/>
      </c>
      <c r="AS190" s="505" t="str">
        <f t="shared" si="30"/>
        <v/>
      </c>
      <c r="AX190" s="497"/>
      <c r="AZ190" s="360">
        <v>180</v>
      </c>
      <c r="BA190" s="360" t="str">
        <f t="shared" si="23"/>
        <v/>
      </c>
      <c r="BB190" s="360" t="str">
        <f t="shared" si="24"/>
        <v/>
      </c>
      <c r="BC190" s="360" t="str">
        <f t="shared" si="25"/>
        <v/>
      </c>
      <c r="BD190" s="360" t="str">
        <f t="shared" si="26"/>
        <v/>
      </c>
      <c r="BE190" s="360" t="str">
        <f t="shared" si="27"/>
        <v/>
      </c>
      <c r="BH190" s="360" t="str">
        <f t="shared" si="31"/>
        <v/>
      </c>
      <c r="CM190" s="475"/>
      <c r="CN190" s="475"/>
      <c r="CO190" s="475"/>
      <c r="CP190" s="475"/>
      <c r="CQ190" s="475"/>
      <c r="CR190" s="475"/>
      <c r="CS190" s="475"/>
      <c r="CT190" s="475"/>
      <c r="CU190" s="475"/>
      <c r="CV190" s="475"/>
      <c r="CW190" s="475"/>
      <c r="CX190" s="475"/>
      <c r="CY190" s="475"/>
      <c r="CZ190" s="383"/>
      <c r="DA190" s="383"/>
      <c r="DB190" s="383"/>
      <c r="DC190" s="383"/>
      <c r="DD190" s="383"/>
      <c r="DE190" s="383"/>
      <c r="DF190" s="383"/>
      <c r="DG190" s="383"/>
      <c r="DH190" s="383"/>
      <c r="DI190" s="383"/>
      <c r="DJ190" s="383"/>
      <c r="DK190" s="383"/>
      <c r="DL190" s="383"/>
      <c r="DM190" s="383"/>
      <c r="DN190" s="383"/>
      <c r="DO190" s="383"/>
      <c r="DP190" s="383"/>
      <c r="DQ190" s="383"/>
      <c r="DR190" s="383"/>
      <c r="DS190" s="383"/>
      <c r="DT190" s="383"/>
      <c r="DU190" s="383"/>
      <c r="DV190" s="383"/>
      <c r="DW190" s="383"/>
      <c r="DX190" s="383"/>
      <c r="DY190" s="383"/>
      <c r="DZ190" s="383"/>
      <c r="EA190" s="383"/>
      <c r="EB190" s="383"/>
      <c r="EC190" s="383"/>
      <c r="ED190" s="383"/>
      <c r="EE190" s="383"/>
      <c r="EF190" s="383"/>
      <c r="EG190" s="383"/>
      <c r="EH190" s="383"/>
      <c r="EI190" s="383"/>
      <c r="EJ190" s="383"/>
      <c r="EK190" s="383"/>
      <c r="EL190" s="383"/>
      <c r="EM190" s="383"/>
      <c r="EN190" s="383"/>
      <c r="EO190" s="383"/>
      <c r="EP190" s="383"/>
      <c r="EQ190" s="383"/>
      <c r="ER190" s="383"/>
      <c r="ES190" s="383"/>
      <c r="ET190" s="383"/>
      <c r="EU190" s="383"/>
      <c r="EV190" s="383"/>
      <c r="EW190" s="383"/>
      <c r="EX190" s="383"/>
      <c r="EY190" s="383"/>
      <c r="EZ190" s="383"/>
      <c r="FA190" s="383"/>
      <c r="FB190" s="383"/>
      <c r="FC190" s="383"/>
      <c r="FD190" s="383"/>
      <c r="FE190" s="383"/>
      <c r="FF190" s="383"/>
      <c r="FG190" s="383"/>
      <c r="FH190" s="383"/>
      <c r="FI190" s="383"/>
      <c r="FJ190" s="383"/>
      <c r="FK190" s="383"/>
      <c r="FL190" s="383"/>
      <c r="FM190" s="383"/>
      <c r="FN190" s="383"/>
      <c r="FO190" s="383"/>
      <c r="FP190" s="383"/>
      <c r="FQ190" s="383"/>
      <c r="FR190" s="383"/>
      <c r="FS190" s="383"/>
      <c r="FT190" s="383"/>
      <c r="FU190" s="383"/>
      <c r="FV190" s="383"/>
      <c r="FW190" s="383"/>
      <c r="FX190" s="383"/>
      <c r="FY190" s="383"/>
      <c r="FZ190" s="383"/>
      <c r="GA190" s="383"/>
      <c r="GB190" s="383"/>
      <c r="GC190" s="383"/>
      <c r="GD190" s="383"/>
      <c r="GE190" s="383"/>
      <c r="GF190" s="383"/>
      <c r="GG190" s="383"/>
      <c r="GH190" s="383"/>
      <c r="GI190" s="383"/>
      <c r="GJ190" s="383"/>
      <c r="GK190" s="383"/>
      <c r="GL190" s="383"/>
      <c r="GM190" s="383"/>
      <c r="GN190" s="383"/>
      <c r="GO190" s="383"/>
      <c r="GP190" s="383"/>
      <c r="GQ190" s="383"/>
      <c r="GR190" s="383"/>
      <c r="GS190" s="383"/>
      <c r="GT190" s="383"/>
      <c r="GU190" s="383"/>
      <c r="GV190" s="383"/>
      <c r="GW190" s="383"/>
      <c r="GX190" s="383"/>
    </row>
    <row r="191" spans="1:206" s="360" customFormat="1" x14ac:dyDescent="0.25">
      <c r="A191" s="354"/>
      <c r="B191" s="506">
        <v>181</v>
      </c>
      <c r="C191" s="55"/>
      <c r="D191" s="55"/>
      <c r="E191" s="507" t="str">
        <f t="shared" si="22"/>
        <v/>
      </c>
      <c r="F191" s="508" t="str">
        <f t="shared" si="28"/>
        <v/>
      </c>
      <c r="H191" s="502"/>
      <c r="I191" s="502"/>
      <c r="J191" s="1"/>
      <c r="K191" s="372"/>
      <c r="L191" s="354"/>
      <c r="M191" s="354"/>
      <c r="N191" s="354"/>
      <c r="O191" s="354"/>
      <c r="P191" s="372"/>
      <c r="Q191" s="490"/>
      <c r="R191" s="490"/>
      <c r="S191" s="490"/>
      <c r="T191" s="490"/>
      <c r="U191" s="490"/>
      <c r="V191" s="372"/>
      <c r="W191" s="372"/>
      <c r="X191" s="372"/>
      <c r="Y191" s="1"/>
      <c r="Z191" s="1"/>
      <c r="AA191" s="1"/>
      <c r="AB191" s="1"/>
      <c r="AC191" s="1"/>
      <c r="AD191" s="491"/>
      <c r="AE191" s="491"/>
      <c r="AF191" s="491"/>
      <c r="AG191" s="491"/>
      <c r="AH191" s="491"/>
      <c r="AI191" s="491"/>
      <c r="AJ191" s="491"/>
      <c r="AK191" s="504"/>
      <c r="AL191" s="504"/>
      <c r="AM191" s="526" t="str">
        <f t="shared" si="32"/>
        <v/>
      </c>
      <c r="AN191" s="504"/>
      <c r="AO191" s="504"/>
      <c r="AP191" s="504"/>
      <c r="AQ191" s="360">
        <v>181</v>
      </c>
      <c r="AR191" s="505" t="str">
        <f t="shared" si="29"/>
        <v/>
      </c>
      <c r="AS191" s="505" t="str">
        <f t="shared" si="30"/>
        <v/>
      </c>
      <c r="AX191" s="497"/>
      <c r="AZ191" s="360">
        <v>181</v>
      </c>
      <c r="BA191" s="360" t="str">
        <f t="shared" si="23"/>
        <v/>
      </c>
      <c r="BB191" s="360" t="str">
        <f t="shared" si="24"/>
        <v/>
      </c>
      <c r="BC191" s="360" t="str">
        <f t="shared" si="25"/>
        <v/>
      </c>
      <c r="BD191" s="360" t="str">
        <f t="shared" si="26"/>
        <v/>
      </c>
      <c r="BE191" s="360" t="str">
        <f t="shared" si="27"/>
        <v/>
      </c>
      <c r="BH191" s="360" t="str">
        <f t="shared" si="31"/>
        <v/>
      </c>
      <c r="CM191" s="475"/>
      <c r="CN191" s="475"/>
      <c r="CO191" s="475"/>
      <c r="CP191" s="475"/>
      <c r="CQ191" s="475"/>
      <c r="CR191" s="475"/>
      <c r="CS191" s="475"/>
      <c r="CT191" s="475"/>
      <c r="CU191" s="475"/>
      <c r="CV191" s="475"/>
      <c r="CW191" s="475"/>
      <c r="CX191" s="475"/>
      <c r="CY191" s="475"/>
      <c r="CZ191" s="383"/>
      <c r="DA191" s="383"/>
      <c r="DB191" s="383"/>
      <c r="DC191" s="383"/>
      <c r="DD191" s="383"/>
      <c r="DE191" s="383"/>
      <c r="DF191" s="383"/>
      <c r="DG191" s="383"/>
      <c r="DH191" s="383"/>
      <c r="DI191" s="383"/>
      <c r="DJ191" s="383"/>
      <c r="DK191" s="383"/>
      <c r="DL191" s="383"/>
      <c r="DM191" s="383"/>
      <c r="DN191" s="383"/>
      <c r="DO191" s="383"/>
      <c r="DP191" s="383"/>
      <c r="DQ191" s="383"/>
      <c r="DR191" s="383"/>
      <c r="DS191" s="383"/>
      <c r="DT191" s="383"/>
      <c r="DU191" s="383"/>
      <c r="DV191" s="383"/>
      <c r="DW191" s="383"/>
      <c r="DX191" s="383"/>
      <c r="DY191" s="383"/>
      <c r="DZ191" s="383"/>
      <c r="EA191" s="383"/>
      <c r="EB191" s="383"/>
      <c r="EC191" s="383"/>
      <c r="ED191" s="383"/>
      <c r="EE191" s="383"/>
      <c r="EF191" s="383"/>
      <c r="EG191" s="383"/>
      <c r="EH191" s="383"/>
      <c r="EI191" s="383"/>
      <c r="EJ191" s="383"/>
      <c r="EK191" s="383"/>
      <c r="EL191" s="383"/>
      <c r="EM191" s="383"/>
      <c r="EN191" s="383"/>
      <c r="EO191" s="383"/>
      <c r="EP191" s="383"/>
      <c r="EQ191" s="383"/>
      <c r="ER191" s="383"/>
      <c r="ES191" s="383"/>
      <c r="ET191" s="383"/>
      <c r="EU191" s="383"/>
      <c r="EV191" s="383"/>
      <c r="EW191" s="383"/>
      <c r="EX191" s="383"/>
      <c r="EY191" s="383"/>
      <c r="EZ191" s="383"/>
      <c r="FA191" s="383"/>
      <c r="FB191" s="383"/>
      <c r="FC191" s="383"/>
      <c r="FD191" s="383"/>
      <c r="FE191" s="383"/>
      <c r="FF191" s="383"/>
      <c r="FG191" s="383"/>
      <c r="FH191" s="383"/>
      <c r="FI191" s="383"/>
      <c r="FJ191" s="383"/>
      <c r="FK191" s="383"/>
      <c r="FL191" s="383"/>
      <c r="FM191" s="383"/>
      <c r="FN191" s="383"/>
      <c r="FO191" s="383"/>
      <c r="FP191" s="383"/>
      <c r="FQ191" s="383"/>
      <c r="FR191" s="383"/>
      <c r="FS191" s="383"/>
      <c r="FT191" s="383"/>
      <c r="FU191" s="383"/>
      <c r="FV191" s="383"/>
      <c r="FW191" s="383"/>
      <c r="FX191" s="383"/>
      <c r="FY191" s="383"/>
      <c r="FZ191" s="383"/>
      <c r="GA191" s="383"/>
      <c r="GB191" s="383"/>
      <c r="GC191" s="383"/>
      <c r="GD191" s="383"/>
      <c r="GE191" s="383"/>
      <c r="GF191" s="383"/>
      <c r="GG191" s="383"/>
      <c r="GH191" s="383"/>
      <c r="GI191" s="383"/>
      <c r="GJ191" s="383"/>
      <c r="GK191" s="383"/>
      <c r="GL191" s="383"/>
      <c r="GM191" s="383"/>
      <c r="GN191" s="383"/>
      <c r="GO191" s="383"/>
      <c r="GP191" s="383"/>
      <c r="GQ191" s="383"/>
      <c r="GR191" s="383"/>
      <c r="GS191" s="383"/>
      <c r="GT191" s="383"/>
      <c r="GU191" s="383"/>
      <c r="GV191" s="383"/>
      <c r="GW191" s="383"/>
      <c r="GX191" s="383"/>
    </row>
    <row r="192" spans="1:206" s="360" customFormat="1" x14ac:dyDescent="0.25">
      <c r="A192" s="354"/>
      <c r="B192" s="506">
        <v>182</v>
      </c>
      <c r="C192" s="55"/>
      <c r="D192" s="55"/>
      <c r="E192" s="507" t="str">
        <f t="shared" si="22"/>
        <v/>
      </c>
      <c r="F192" s="508" t="str">
        <f t="shared" si="28"/>
        <v/>
      </c>
      <c r="H192" s="502"/>
      <c r="I192" s="502"/>
      <c r="J192" s="1"/>
      <c r="K192" s="372"/>
      <c r="L192" s="354"/>
      <c r="M192" s="354"/>
      <c r="N192" s="354"/>
      <c r="O192" s="354"/>
      <c r="P192" s="372"/>
      <c r="Q192" s="490"/>
      <c r="R192" s="490"/>
      <c r="S192" s="490"/>
      <c r="T192" s="490"/>
      <c r="U192" s="490"/>
      <c r="V192" s="372"/>
      <c r="W192" s="372"/>
      <c r="X192" s="372"/>
      <c r="Y192" s="1"/>
      <c r="Z192" s="1"/>
      <c r="AA192" s="1"/>
      <c r="AB192" s="1"/>
      <c r="AC192" s="1"/>
      <c r="AD192" s="491"/>
      <c r="AE192" s="491"/>
      <c r="AF192" s="491"/>
      <c r="AG192" s="491"/>
      <c r="AH192" s="491"/>
      <c r="AI192" s="491"/>
      <c r="AJ192" s="491"/>
      <c r="AK192" s="504"/>
      <c r="AL192" s="504"/>
      <c r="AM192" s="526" t="str">
        <f t="shared" si="32"/>
        <v/>
      </c>
      <c r="AN192" s="504"/>
      <c r="AO192" s="504"/>
      <c r="AP192" s="504"/>
      <c r="AQ192" s="360">
        <v>182</v>
      </c>
      <c r="AR192" s="505" t="str">
        <f t="shared" si="29"/>
        <v/>
      </c>
      <c r="AS192" s="505" t="str">
        <f t="shared" si="30"/>
        <v/>
      </c>
      <c r="AX192" s="497"/>
      <c r="AZ192" s="360">
        <v>182</v>
      </c>
      <c r="BA192" s="360" t="str">
        <f t="shared" si="23"/>
        <v/>
      </c>
      <c r="BB192" s="360" t="str">
        <f t="shared" si="24"/>
        <v/>
      </c>
      <c r="BC192" s="360" t="str">
        <f t="shared" si="25"/>
        <v/>
      </c>
      <c r="BD192" s="360" t="str">
        <f t="shared" si="26"/>
        <v/>
      </c>
      <c r="BE192" s="360" t="str">
        <f t="shared" si="27"/>
        <v/>
      </c>
      <c r="BH192" s="360" t="str">
        <f t="shared" si="31"/>
        <v/>
      </c>
      <c r="CM192" s="475"/>
      <c r="CN192" s="475"/>
      <c r="CO192" s="475"/>
      <c r="CP192" s="475"/>
      <c r="CQ192" s="475"/>
      <c r="CR192" s="475"/>
      <c r="CS192" s="475"/>
      <c r="CT192" s="475"/>
      <c r="CU192" s="475"/>
      <c r="CV192" s="475"/>
      <c r="CW192" s="475"/>
      <c r="CX192" s="475"/>
      <c r="CY192" s="475"/>
      <c r="CZ192" s="383"/>
      <c r="DA192" s="383"/>
      <c r="DB192" s="383"/>
      <c r="DC192" s="383"/>
      <c r="DD192" s="383"/>
      <c r="DE192" s="383"/>
      <c r="DF192" s="383"/>
      <c r="DG192" s="383"/>
      <c r="DH192" s="383"/>
      <c r="DI192" s="383"/>
      <c r="DJ192" s="383"/>
      <c r="DK192" s="383"/>
      <c r="DL192" s="383"/>
      <c r="DM192" s="383"/>
      <c r="DN192" s="383"/>
      <c r="DO192" s="383"/>
      <c r="DP192" s="383"/>
      <c r="DQ192" s="383"/>
      <c r="DR192" s="383"/>
      <c r="DS192" s="383"/>
      <c r="DT192" s="383"/>
      <c r="DU192" s="383"/>
      <c r="DV192" s="383"/>
      <c r="DW192" s="383"/>
      <c r="DX192" s="383"/>
      <c r="DY192" s="383"/>
      <c r="DZ192" s="383"/>
      <c r="EA192" s="383"/>
      <c r="EB192" s="383"/>
      <c r="EC192" s="383"/>
      <c r="ED192" s="383"/>
      <c r="EE192" s="383"/>
      <c r="EF192" s="383"/>
      <c r="EG192" s="383"/>
      <c r="EH192" s="383"/>
      <c r="EI192" s="383"/>
      <c r="EJ192" s="383"/>
      <c r="EK192" s="383"/>
      <c r="EL192" s="383"/>
      <c r="EM192" s="383"/>
      <c r="EN192" s="383"/>
      <c r="EO192" s="383"/>
      <c r="EP192" s="383"/>
      <c r="EQ192" s="383"/>
      <c r="ER192" s="383"/>
      <c r="ES192" s="383"/>
      <c r="ET192" s="383"/>
      <c r="EU192" s="383"/>
      <c r="EV192" s="383"/>
      <c r="EW192" s="383"/>
      <c r="EX192" s="383"/>
      <c r="EY192" s="383"/>
      <c r="EZ192" s="383"/>
      <c r="FA192" s="383"/>
      <c r="FB192" s="383"/>
      <c r="FC192" s="383"/>
      <c r="FD192" s="383"/>
      <c r="FE192" s="383"/>
      <c r="FF192" s="383"/>
      <c r="FG192" s="383"/>
      <c r="FH192" s="383"/>
      <c r="FI192" s="383"/>
      <c r="FJ192" s="383"/>
      <c r="FK192" s="383"/>
      <c r="FL192" s="383"/>
      <c r="FM192" s="383"/>
      <c r="FN192" s="383"/>
      <c r="FO192" s="383"/>
      <c r="FP192" s="383"/>
      <c r="FQ192" s="383"/>
      <c r="FR192" s="383"/>
      <c r="FS192" s="383"/>
      <c r="FT192" s="383"/>
      <c r="FU192" s="383"/>
      <c r="FV192" s="383"/>
      <c r="FW192" s="383"/>
      <c r="FX192" s="383"/>
      <c r="FY192" s="383"/>
      <c r="FZ192" s="383"/>
      <c r="GA192" s="383"/>
      <c r="GB192" s="383"/>
      <c r="GC192" s="383"/>
      <c r="GD192" s="383"/>
      <c r="GE192" s="383"/>
      <c r="GF192" s="383"/>
      <c r="GG192" s="383"/>
      <c r="GH192" s="383"/>
      <c r="GI192" s="383"/>
      <c r="GJ192" s="383"/>
      <c r="GK192" s="383"/>
      <c r="GL192" s="383"/>
      <c r="GM192" s="383"/>
      <c r="GN192" s="383"/>
      <c r="GO192" s="383"/>
      <c r="GP192" s="383"/>
      <c r="GQ192" s="383"/>
      <c r="GR192" s="383"/>
      <c r="GS192" s="383"/>
      <c r="GT192" s="383"/>
      <c r="GU192" s="383"/>
      <c r="GV192" s="383"/>
      <c r="GW192" s="383"/>
      <c r="GX192" s="383"/>
    </row>
    <row r="193" spans="1:206" s="360" customFormat="1" x14ac:dyDescent="0.25">
      <c r="A193" s="354"/>
      <c r="B193" s="506">
        <v>183</v>
      </c>
      <c r="C193" s="55"/>
      <c r="D193" s="55"/>
      <c r="E193" s="507" t="str">
        <f t="shared" si="22"/>
        <v/>
      </c>
      <c r="F193" s="508" t="str">
        <f t="shared" si="28"/>
        <v/>
      </c>
      <c r="H193" s="502"/>
      <c r="I193" s="502"/>
      <c r="J193" s="1"/>
      <c r="K193" s="372"/>
      <c r="L193" s="354"/>
      <c r="M193" s="354"/>
      <c r="N193" s="354"/>
      <c r="O193" s="354"/>
      <c r="P193" s="372"/>
      <c r="Q193" s="490"/>
      <c r="R193" s="490"/>
      <c r="S193" s="490"/>
      <c r="T193" s="490"/>
      <c r="U193" s="490"/>
      <c r="V193" s="372"/>
      <c r="W193" s="372"/>
      <c r="X193" s="372"/>
      <c r="Y193" s="1"/>
      <c r="Z193" s="1"/>
      <c r="AA193" s="1"/>
      <c r="AB193" s="1"/>
      <c r="AC193" s="1"/>
      <c r="AD193" s="491"/>
      <c r="AE193" s="491"/>
      <c r="AF193" s="491"/>
      <c r="AG193" s="491"/>
      <c r="AH193" s="491"/>
      <c r="AI193" s="491"/>
      <c r="AJ193" s="491"/>
      <c r="AK193" s="504"/>
      <c r="AL193" s="504"/>
      <c r="AM193" s="526" t="str">
        <f t="shared" si="32"/>
        <v/>
      </c>
      <c r="AN193" s="504"/>
      <c r="AO193" s="504"/>
      <c r="AP193" s="504"/>
      <c r="AQ193" s="360">
        <v>183</v>
      </c>
      <c r="AR193" s="505" t="str">
        <f t="shared" si="29"/>
        <v/>
      </c>
      <c r="AS193" s="505" t="str">
        <f t="shared" si="30"/>
        <v/>
      </c>
      <c r="AX193" s="497"/>
      <c r="AZ193" s="360">
        <v>183</v>
      </c>
      <c r="BA193" s="360" t="str">
        <f t="shared" si="23"/>
        <v/>
      </c>
      <c r="BB193" s="360" t="str">
        <f t="shared" si="24"/>
        <v/>
      </c>
      <c r="BC193" s="360" t="str">
        <f t="shared" si="25"/>
        <v/>
      </c>
      <c r="BD193" s="360" t="str">
        <f t="shared" si="26"/>
        <v/>
      </c>
      <c r="BE193" s="360" t="str">
        <f t="shared" si="27"/>
        <v/>
      </c>
      <c r="BH193" s="360" t="str">
        <f t="shared" si="31"/>
        <v/>
      </c>
      <c r="CM193" s="475"/>
      <c r="CN193" s="475"/>
      <c r="CO193" s="475"/>
      <c r="CP193" s="475"/>
      <c r="CQ193" s="475"/>
      <c r="CR193" s="475"/>
      <c r="CS193" s="475"/>
      <c r="CT193" s="475"/>
      <c r="CU193" s="475"/>
      <c r="CV193" s="475"/>
      <c r="CW193" s="475"/>
      <c r="CX193" s="475"/>
      <c r="CY193" s="475"/>
      <c r="CZ193" s="383"/>
      <c r="DA193" s="383"/>
      <c r="DB193" s="383"/>
      <c r="DC193" s="383"/>
      <c r="DD193" s="383"/>
      <c r="DE193" s="383"/>
      <c r="DF193" s="383"/>
      <c r="DG193" s="383"/>
      <c r="DH193" s="383"/>
      <c r="DI193" s="383"/>
      <c r="DJ193" s="383"/>
      <c r="DK193" s="383"/>
      <c r="DL193" s="383"/>
      <c r="DM193" s="383"/>
      <c r="DN193" s="383"/>
      <c r="DO193" s="383"/>
      <c r="DP193" s="383"/>
      <c r="DQ193" s="383"/>
      <c r="DR193" s="383"/>
      <c r="DS193" s="383"/>
      <c r="DT193" s="383"/>
      <c r="DU193" s="383"/>
      <c r="DV193" s="383"/>
      <c r="DW193" s="383"/>
      <c r="DX193" s="383"/>
      <c r="DY193" s="383"/>
      <c r="DZ193" s="383"/>
      <c r="EA193" s="383"/>
      <c r="EB193" s="383"/>
      <c r="EC193" s="383"/>
      <c r="ED193" s="383"/>
      <c r="EE193" s="383"/>
      <c r="EF193" s="383"/>
      <c r="EG193" s="383"/>
      <c r="EH193" s="383"/>
      <c r="EI193" s="383"/>
      <c r="EJ193" s="383"/>
      <c r="EK193" s="383"/>
      <c r="EL193" s="383"/>
      <c r="EM193" s="383"/>
      <c r="EN193" s="383"/>
      <c r="EO193" s="383"/>
      <c r="EP193" s="383"/>
      <c r="EQ193" s="383"/>
      <c r="ER193" s="383"/>
      <c r="ES193" s="383"/>
      <c r="ET193" s="383"/>
      <c r="EU193" s="383"/>
      <c r="EV193" s="383"/>
      <c r="EW193" s="383"/>
      <c r="EX193" s="383"/>
      <c r="EY193" s="383"/>
      <c r="EZ193" s="383"/>
      <c r="FA193" s="383"/>
      <c r="FB193" s="383"/>
      <c r="FC193" s="383"/>
      <c r="FD193" s="383"/>
      <c r="FE193" s="383"/>
      <c r="FF193" s="383"/>
      <c r="FG193" s="383"/>
      <c r="FH193" s="383"/>
      <c r="FI193" s="383"/>
      <c r="FJ193" s="383"/>
      <c r="FK193" s="383"/>
      <c r="FL193" s="383"/>
      <c r="FM193" s="383"/>
      <c r="FN193" s="383"/>
      <c r="FO193" s="383"/>
      <c r="FP193" s="383"/>
      <c r="FQ193" s="383"/>
      <c r="FR193" s="383"/>
      <c r="FS193" s="383"/>
      <c r="FT193" s="383"/>
      <c r="FU193" s="383"/>
      <c r="FV193" s="383"/>
      <c r="FW193" s="383"/>
      <c r="FX193" s="383"/>
      <c r="FY193" s="383"/>
      <c r="FZ193" s="383"/>
      <c r="GA193" s="383"/>
      <c r="GB193" s="383"/>
      <c r="GC193" s="383"/>
      <c r="GD193" s="383"/>
      <c r="GE193" s="383"/>
      <c r="GF193" s="383"/>
      <c r="GG193" s="383"/>
      <c r="GH193" s="383"/>
      <c r="GI193" s="383"/>
      <c r="GJ193" s="383"/>
      <c r="GK193" s="383"/>
      <c r="GL193" s="383"/>
      <c r="GM193" s="383"/>
      <c r="GN193" s="383"/>
      <c r="GO193" s="383"/>
      <c r="GP193" s="383"/>
      <c r="GQ193" s="383"/>
      <c r="GR193" s="383"/>
      <c r="GS193" s="383"/>
      <c r="GT193" s="383"/>
      <c r="GU193" s="383"/>
      <c r="GV193" s="383"/>
      <c r="GW193" s="383"/>
      <c r="GX193" s="383"/>
    </row>
    <row r="194" spans="1:206" s="360" customFormat="1" x14ac:dyDescent="0.25">
      <c r="A194" s="354"/>
      <c r="B194" s="506">
        <v>184</v>
      </c>
      <c r="C194" s="55"/>
      <c r="D194" s="55"/>
      <c r="E194" s="507" t="str">
        <f t="shared" si="22"/>
        <v/>
      </c>
      <c r="F194" s="508" t="str">
        <f t="shared" si="28"/>
        <v/>
      </c>
      <c r="H194" s="502"/>
      <c r="I194" s="502"/>
      <c r="J194" s="1"/>
      <c r="K194" s="372"/>
      <c r="L194" s="354"/>
      <c r="M194" s="354"/>
      <c r="N194" s="354"/>
      <c r="O194" s="354"/>
      <c r="P194" s="372"/>
      <c r="Q194" s="490"/>
      <c r="R194" s="490"/>
      <c r="S194" s="490"/>
      <c r="T194" s="490"/>
      <c r="U194" s="490"/>
      <c r="V194" s="372"/>
      <c r="W194" s="372"/>
      <c r="X194" s="372"/>
      <c r="Y194" s="1"/>
      <c r="Z194" s="1"/>
      <c r="AA194" s="1"/>
      <c r="AB194" s="1"/>
      <c r="AC194" s="1"/>
      <c r="AD194" s="491"/>
      <c r="AE194" s="491"/>
      <c r="AF194" s="491"/>
      <c r="AG194" s="491"/>
      <c r="AH194" s="491"/>
      <c r="AI194" s="491"/>
      <c r="AJ194" s="491"/>
      <c r="AK194" s="504"/>
      <c r="AL194" s="504"/>
      <c r="AM194" s="526" t="str">
        <f t="shared" si="32"/>
        <v/>
      </c>
      <c r="AN194" s="504"/>
      <c r="AO194" s="504"/>
      <c r="AP194" s="504"/>
      <c r="AQ194" s="360">
        <v>184</v>
      </c>
      <c r="AR194" s="505" t="str">
        <f t="shared" si="29"/>
        <v/>
      </c>
      <c r="AS194" s="505" t="str">
        <f t="shared" si="30"/>
        <v/>
      </c>
      <c r="AX194" s="497"/>
      <c r="AZ194" s="360">
        <v>184</v>
      </c>
      <c r="BA194" s="360" t="str">
        <f t="shared" si="23"/>
        <v/>
      </c>
      <c r="BB194" s="360" t="str">
        <f t="shared" si="24"/>
        <v/>
      </c>
      <c r="BC194" s="360" t="str">
        <f t="shared" si="25"/>
        <v/>
      </c>
      <c r="BD194" s="360" t="str">
        <f t="shared" si="26"/>
        <v/>
      </c>
      <c r="BE194" s="360" t="str">
        <f t="shared" si="27"/>
        <v/>
      </c>
      <c r="BH194" s="360" t="str">
        <f t="shared" si="31"/>
        <v/>
      </c>
      <c r="CM194" s="475"/>
      <c r="CN194" s="475"/>
      <c r="CO194" s="475"/>
      <c r="CP194" s="475"/>
      <c r="CQ194" s="475"/>
      <c r="CR194" s="475"/>
      <c r="CS194" s="475"/>
      <c r="CT194" s="475"/>
      <c r="CU194" s="475"/>
      <c r="CV194" s="475"/>
      <c r="CW194" s="475"/>
      <c r="CX194" s="475"/>
      <c r="CY194" s="475"/>
      <c r="CZ194" s="383"/>
      <c r="DA194" s="383"/>
      <c r="DB194" s="383"/>
      <c r="DC194" s="383"/>
      <c r="DD194" s="383"/>
      <c r="DE194" s="383"/>
      <c r="DF194" s="383"/>
      <c r="DG194" s="383"/>
      <c r="DH194" s="383"/>
      <c r="DI194" s="383"/>
      <c r="DJ194" s="383"/>
      <c r="DK194" s="383"/>
      <c r="DL194" s="383"/>
      <c r="DM194" s="383"/>
      <c r="DN194" s="383"/>
      <c r="DO194" s="383"/>
      <c r="DP194" s="383"/>
      <c r="DQ194" s="383"/>
      <c r="DR194" s="383"/>
      <c r="DS194" s="383"/>
      <c r="DT194" s="383"/>
      <c r="DU194" s="383"/>
      <c r="DV194" s="383"/>
      <c r="DW194" s="383"/>
      <c r="DX194" s="383"/>
      <c r="DY194" s="383"/>
      <c r="DZ194" s="383"/>
      <c r="EA194" s="383"/>
      <c r="EB194" s="383"/>
      <c r="EC194" s="383"/>
      <c r="ED194" s="383"/>
      <c r="EE194" s="383"/>
      <c r="EF194" s="383"/>
      <c r="EG194" s="383"/>
      <c r="EH194" s="383"/>
      <c r="EI194" s="383"/>
      <c r="EJ194" s="383"/>
      <c r="EK194" s="383"/>
      <c r="EL194" s="383"/>
      <c r="EM194" s="383"/>
      <c r="EN194" s="383"/>
      <c r="EO194" s="383"/>
      <c r="EP194" s="383"/>
      <c r="EQ194" s="383"/>
      <c r="ER194" s="383"/>
      <c r="ES194" s="383"/>
      <c r="ET194" s="383"/>
      <c r="EU194" s="383"/>
      <c r="EV194" s="383"/>
      <c r="EW194" s="383"/>
      <c r="EX194" s="383"/>
      <c r="EY194" s="383"/>
      <c r="EZ194" s="383"/>
      <c r="FA194" s="383"/>
      <c r="FB194" s="383"/>
      <c r="FC194" s="383"/>
      <c r="FD194" s="383"/>
      <c r="FE194" s="383"/>
      <c r="FF194" s="383"/>
      <c r="FG194" s="383"/>
      <c r="FH194" s="383"/>
      <c r="FI194" s="383"/>
      <c r="FJ194" s="383"/>
      <c r="FK194" s="383"/>
      <c r="FL194" s="383"/>
      <c r="FM194" s="383"/>
      <c r="FN194" s="383"/>
      <c r="FO194" s="383"/>
      <c r="FP194" s="383"/>
      <c r="FQ194" s="383"/>
      <c r="FR194" s="383"/>
      <c r="FS194" s="383"/>
      <c r="FT194" s="383"/>
      <c r="FU194" s="383"/>
      <c r="FV194" s="383"/>
      <c r="FW194" s="383"/>
      <c r="FX194" s="383"/>
      <c r="FY194" s="383"/>
      <c r="FZ194" s="383"/>
      <c r="GA194" s="383"/>
      <c r="GB194" s="383"/>
      <c r="GC194" s="383"/>
      <c r="GD194" s="383"/>
      <c r="GE194" s="383"/>
      <c r="GF194" s="383"/>
      <c r="GG194" s="383"/>
      <c r="GH194" s="383"/>
      <c r="GI194" s="383"/>
      <c r="GJ194" s="383"/>
      <c r="GK194" s="383"/>
      <c r="GL194" s="383"/>
      <c r="GM194" s="383"/>
      <c r="GN194" s="383"/>
      <c r="GO194" s="383"/>
      <c r="GP194" s="383"/>
      <c r="GQ194" s="383"/>
      <c r="GR194" s="383"/>
      <c r="GS194" s="383"/>
      <c r="GT194" s="383"/>
      <c r="GU194" s="383"/>
      <c r="GV194" s="383"/>
      <c r="GW194" s="383"/>
      <c r="GX194" s="383"/>
    </row>
    <row r="195" spans="1:206" s="360" customFormat="1" x14ac:dyDescent="0.25">
      <c r="A195" s="354"/>
      <c r="B195" s="506">
        <v>185</v>
      </c>
      <c r="C195" s="55"/>
      <c r="D195" s="55"/>
      <c r="E195" s="507" t="str">
        <f t="shared" si="22"/>
        <v/>
      </c>
      <c r="F195" s="508" t="str">
        <f t="shared" si="28"/>
        <v/>
      </c>
      <c r="H195" s="502"/>
      <c r="I195" s="502"/>
      <c r="J195" s="1"/>
      <c r="K195" s="372"/>
      <c r="L195" s="354"/>
      <c r="M195" s="354"/>
      <c r="N195" s="354"/>
      <c r="O195" s="354"/>
      <c r="P195" s="372"/>
      <c r="Q195" s="490"/>
      <c r="R195" s="490"/>
      <c r="S195" s="490"/>
      <c r="T195" s="490"/>
      <c r="U195" s="490"/>
      <c r="V195" s="372"/>
      <c r="W195" s="372"/>
      <c r="X195" s="372"/>
      <c r="Y195" s="1"/>
      <c r="Z195" s="1"/>
      <c r="AA195" s="1"/>
      <c r="AB195" s="1"/>
      <c r="AC195" s="1"/>
      <c r="AD195" s="491"/>
      <c r="AE195" s="491"/>
      <c r="AF195" s="491"/>
      <c r="AG195" s="491"/>
      <c r="AH195" s="491"/>
      <c r="AI195" s="491"/>
      <c r="AJ195" s="491"/>
      <c r="AK195" s="504"/>
      <c r="AL195" s="504"/>
      <c r="AM195" s="526" t="str">
        <f t="shared" si="32"/>
        <v/>
      </c>
      <c r="AN195" s="504"/>
      <c r="AO195" s="504"/>
      <c r="AP195" s="504"/>
      <c r="AQ195" s="360">
        <v>185</v>
      </c>
      <c r="AR195" s="505" t="str">
        <f t="shared" si="29"/>
        <v/>
      </c>
      <c r="AS195" s="505" t="str">
        <f t="shared" si="30"/>
        <v/>
      </c>
      <c r="AX195" s="497"/>
      <c r="AZ195" s="360">
        <v>185</v>
      </c>
      <c r="BA195" s="360" t="str">
        <f t="shared" si="23"/>
        <v/>
      </c>
      <c r="BB195" s="360" t="str">
        <f t="shared" si="24"/>
        <v/>
      </c>
      <c r="BC195" s="360" t="str">
        <f t="shared" si="25"/>
        <v/>
      </c>
      <c r="BD195" s="360" t="str">
        <f t="shared" si="26"/>
        <v/>
      </c>
      <c r="BE195" s="360" t="str">
        <f t="shared" si="27"/>
        <v/>
      </c>
      <c r="BH195" s="360" t="str">
        <f t="shared" si="31"/>
        <v/>
      </c>
      <c r="CM195" s="475"/>
      <c r="CN195" s="475"/>
      <c r="CO195" s="475"/>
      <c r="CP195" s="475"/>
      <c r="CQ195" s="475"/>
      <c r="CR195" s="475"/>
      <c r="CS195" s="475"/>
      <c r="CT195" s="475"/>
      <c r="CU195" s="475"/>
      <c r="CV195" s="475"/>
      <c r="CW195" s="475"/>
      <c r="CX195" s="475"/>
      <c r="CY195" s="475"/>
      <c r="CZ195" s="383"/>
      <c r="DA195" s="383"/>
      <c r="DB195" s="383"/>
      <c r="DC195" s="383"/>
      <c r="DD195" s="383"/>
      <c r="DE195" s="383"/>
      <c r="DF195" s="383"/>
      <c r="DG195" s="383"/>
      <c r="DH195" s="383"/>
      <c r="DI195" s="383"/>
      <c r="DJ195" s="383"/>
      <c r="DK195" s="383"/>
      <c r="DL195" s="383"/>
      <c r="DM195" s="383"/>
      <c r="DN195" s="383"/>
      <c r="DO195" s="383"/>
      <c r="DP195" s="383"/>
      <c r="DQ195" s="383"/>
      <c r="DR195" s="383"/>
      <c r="DS195" s="383"/>
      <c r="DT195" s="383"/>
      <c r="DU195" s="383"/>
      <c r="DV195" s="383"/>
      <c r="DW195" s="383"/>
      <c r="DX195" s="383"/>
      <c r="DY195" s="383"/>
      <c r="DZ195" s="383"/>
      <c r="EA195" s="383"/>
      <c r="EB195" s="383"/>
      <c r="EC195" s="383"/>
      <c r="ED195" s="383"/>
      <c r="EE195" s="383"/>
      <c r="EF195" s="383"/>
      <c r="EG195" s="383"/>
      <c r="EH195" s="383"/>
      <c r="EI195" s="383"/>
      <c r="EJ195" s="383"/>
      <c r="EK195" s="383"/>
      <c r="EL195" s="383"/>
      <c r="EM195" s="383"/>
      <c r="EN195" s="383"/>
      <c r="EO195" s="383"/>
      <c r="EP195" s="383"/>
      <c r="EQ195" s="383"/>
      <c r="ER195" s="383"/>
      <c r="ES195" s="383"/>
      <c r="ET195" s="383"/>
      <c r="EU195" s="383"/>
      <c r="EV195" s="383"/>
      <c r="EW195" s="383"/>
      <c r="EX195" s="383"/>
      <c r="EY195" s="383"/>
      <c r="EZ195" s="383"/>
      <c r="FA195" s="383"/>
      <c r="FB195" s="383"/>
      <c r="FC195" s="383"/>
      <c r="FD195" s="383"/>
      <c r="FE195" s="383"/>
      <c r="FF195" s="383"/>
      <c r="FG195" s="383"/>
      <c r="FH195" s="383"/>
      <c r="FI195" s="383"/>
      <c r="FJ195" s="383"/>
      <c r="FK195" s="383"/>
      <c r="FL195" s="383"/>
      <c r="FM195" s="383"/>
      <c r="FN195" s="383"/>
      <c r="FO195" s="383"/>
      <c r="FP195" s="383"/>
      <c r="FQ195" s="383"/>
      <c r="FR195" s="383"/>
      <c r="FS195" s="383"/>
      <c r="FT195" s="383"/>
      <c r="FU195" s="383"/>
      <c r="FV195" s="383"/>
      <c r="FW195" s="383"/>
      <c r="FX195" s="383"/>
      <c r="FY195" s="383"/>
      <c r="FZ195" s="383"/>
      <c r="GA195" s="383"/>
      <c r="GB195" s="383"/>
      <c r="GC195" s="383"/>
      <c r="GD195" s="383"/>
      <c r="GE195" s="383"/>
      <c r="GF195" s="383"/>
      <c r="GG195" s="383"/>
      <c r="GH195" s="383"/>
      <c r="GI195" s="383"/>
      <c r="GJ195" s="383"/>
      <c r="GK195" s="383"/>
      <c r="GL195" s="383"/>
      <c r="GM195" s="383"/>
      <c r="GN195" s="383"/>
      <c r="GO195" s="383"/>
      <c r="GP195" s="383"/>
      <c r="GQ195" s="383"/>
      <c r="GR195" s="383"/>
      <c r="GS195" s="383"/>
      <c r="GT195" s="383"/>
      <c r="GU195" s="383"/>
      <c r="GV195" s="383"/>
      <c r="GW195" s="383"/>
      <c r="GX195" s="383"/>
    </row>
    <row r="196" spans="1:206" x14ac:dyDescent="0.25">
      <c r="B196" s="506">
        <v>186</v>
      </c>
      <c r="C196" s="55"/>
      <c r="D196" s="55"/>
      <c r="E196" s="507" t="str">
        <f t="shared" si="22"/>
        <v/>
      </c>
      <c r="F196" s="508" t="str">
        <f t="shared" si="28"/>
        <v/>
      </c>
      <c r="H196" s="502"/>
      <c r="I196" s="502"/>
      <c r="J196" s="1"/>
      <c r="K196" s="372"/>
      <c r="P196" s="372"/>
      <c r="R196" s="490"/>
      <c r="S196" s="490"/>
      <c r="T196" s="490"/>
      <c r="U196" s="490"/>
      <c r="V196" s="372"/>
      <c r="W196" s="372"/>
      <c r="X196" s="372"/>
      <c r="AM196" s="526" t="str">
        <f t="shared" si="32"/>
        <v/>
      </c>
      <c r="AQ196" s="360">
        <v>186</v>
      </c>
      <c r="AR196" s="505" t="str">
        <f t="shared" si="29"/>
        <v/>
      </c>
      <c r="AS196" s="505" t="str">
        <f t="shared" si="30"/>
        <v/>
      </c>
      <c r="AX196" s="497"/>
      <c r="AZ196" s="360">
        <v>186</v>
      </c>
      <c r="BA196" s="360" t="str">
        <f t="shared" si="23"/>
        <v/>
      </c>
      <c r="BB196" s="360" t="str">
        <f t="shared" si="24"/>
        <v/>
      </c>
      <c r="BC196" s="360" t="str">
        <f t="shared" si="25"/>
        <v/>
      </c>
      <c r="BD196" s="360" t="str">
        <f t="shared" si="26"/>
        <v/>
      </c>
      <c r="BE196" s="360" t="str">
        <f t="shared" si="27"/>
        <v/>
      </c>
      <c r="BH196" s="360" t="str">
        <f t="shared" si="31"/>
        <v/>
      </c>
    </row>
    <row r="197" spans="1:206" x14ac:dyDescent="0.25">
      <c r="B197" s="506">
        <v>187</v>
      </c>
      <c r="C197" s="55"/>
      <c r="D197" s="55"/>
      <c r="E197" s="507" t="str">
        <f t="shared" si="22"/>
        <v/>
      </c>
      <c r="F197" s="508" t="str">
        <f t="shared" si="28"/>
        <v/>
      </c>
      <c r="H197" s="502"/>
      <c r="I197" s="502"/>
      <c r="J197" s="1"/>
      <c r="K197" s="372"/>
      <c r="P197" s="372"/>
      <c r="R197" s="490"/>
      <c r="S197" s="490"/>
      <c r="T197" s="490"/>
      <c r="U197" s="490"/>
      <c r="V197" s="372"/>
      <c r="W197" s="372"/>
      <c r="X197" s="372"/>
      <c r="AM197" s="526" t="str">
        <f t="shared" si="32"/>
        <v/>
      </c>
      <c r="AQ197" s="360">
        <v>187</v>
      </c>
      <c r="AR197" s="505" t="str">
        <f t="shared" si="29"/>
        <v/>
      </c>
      <c r="AS197" s="505" t="str">
        <f t="shared" si="30"/>
        <v/>
      </c>
      <c r="AX197" s="497"/>
      <c r="AZ197" s="360">
        <v>187</v>
      </c>
      <c r="BA197" s="360" t="str">
        <f t="shared" si="23"/>
        <v/>
      </c>
      <c r="BB197" s="360" t="str">
        <f t="shared" si="24"/>
        <v/>
      </c>
      <c r="BC197" s="360" t="str">
        <f t="shared" si="25"/>
        <v/>
      </c>
      <c r="BD197" s="360" t="str">
        <f t="shared" si="26"/>
        <v/>
      </c>
      <c r="BE197" s="360" t="str">
        <f t="shared" si="27"/>
        <v/>
      </c>
      <c r="BH197" s="360" t="str">
        <f t="shared" si="31"/>
        <v/>
      </c>
    </row>
    <row r="198" spans="1:206" x14ac:dyDescent="0.25">
      <c r="B198" s="506">
        <v>188</v>
      </c>
      <c r="C198" s="55"/>
      <c r="D198" s="55"/>
      <c r="E198" s="507" t="str">
        <f t="shared" si="22"/>
        <v/>
      </c>
      <c r="F198" s="508" t="str">
        <f t="shared" si="28"/>
        <v/>
      </c>
      <c r="H198" s="502"/>
      <c r="I198" s="502"/>
      <c r="J198" s="1"/>
      <c r="K198" s="372"/>
      <c r="P198" s="372"/>
      <c r="R198" s="490"/>
      <c r="S198" s="490"/>
      <c r="T198" s="490"/>
      <c r="U198" s="490"/>
      <c r="V198" s="372"/>
      <c r="W198" s="372"/>
      <c r="X198" s="372"/>
      <c r="AM198" s="526" t="str">
        <f t="shared" si="32"/>
        <v/>
      </c>
      <c r="AQ198" s="360">
        <v>188</v>
      </c>
      <c r="AR198" s="505" t="str">
        <f t="shared" si="29"/>
        <v/>
      </c>
      <c r="AS198" s="505" t="str">
        <f t="shared" si="30"/>
        <v/>
      </c>
      <c r="AX198" s="497"/>
      <c r="AZ198" s="360">
        <v>188</v>
      </c>
      <c r="BA198" s="360" t="str">
        <f t="shared" si="23"/>
        <v/>
      </c>
      <c r="BB198" s="360" t="str">
        <f t="shared" si="24"/>
        <v/>
      </c>
      <c r="BC198" s="360" t="str">
        <f t="shared" si="25"/>
        <v/>
      </c>
      <c r="BD198" s="360" t="str">
        <f t="shared" si="26"/>
        <v/>
      </c>
      <c r="BE198" s="360" t="str">
        <f t="shared" si="27"/>
        <v/>
      </c>
      <c r="BH198" s="360" t="str">
        <f t="shared" si="31"/>
        <v/>
      </c>
    </row>
    <row r="199" spans="1:206" x14ac:dyDescent="0.25">
      <c r="B199" s="506">
        <v>189</v>
      </c>
      <c r="C199" s="55"/>
      <c r="D199" s="55"/>
      <c r="E199" s="507" t="str">
        <f t="shared" si="22"/>
        <v/>
      </c>
      <c r="F199" s="508" t="str">
        <f t="shared" si="28"/>
        <v/>
      </c>
      <c r="H199" s="502"/>
      <c r="I199" s="502"/>
      <c r="J199" s="1"/>
      <c r="K199" s="372"/>
      <c r="P199" s="372"/>
      <c r="R199" s="490"/>
      <c r="S199" s="490"/>
      <c r="T199" s="490"/>
      <c r="U199" s="490"/>
      <c r="V199" s="372"/>
      <c r="W199" s="372"/>
      <c r="X199" s="372"/>
      <c r="AM199" s="526" t="str">
        <f t="shared" si="32"/>
        <v/>
      </c>
      <c r="AQ199" s="360">
        <v>189</v>
      </c>
      <c r="AR199" s="505" t="str">
        <f t="shared" si="29"/>
        <v/>
      </c>
      <c r="AS199" s="505" t="str">
        <f t="shared" si="30"/>
        <v/>
      </c>
      <c r="AX199" s="497"/>
      <c r="AZ199" s="360">
        <v>189</v>
      </c>
      <c r="BA199" s="360" t="str">
        <f t="shared" si="23"/>
        <v/>
      </c>
      <c r="BB199" s="360" t="str">
        <f t="shared" si="24"/>
        <v/>
      </c>
      <c r="BC199" s="360" t="str">
        <f t="shared" si="25"/>
        <v/>
      </c>
      <c r="BD199" s="360" t="str">
        <f t="shared" si="26"/>
        <v/>
      </c>
      <c r="BE199" s="360" t="str">
        <f t="shared" si="27"/>
        <v/>
      </c>
      <c r="BH199" s="360" t="str">
        <f t="shared" si="31"/>
        <v/>
      </c>
    </row>
    <row r="200" spans="1:206" x14ac:dyDescent="0.25">
      <c r="B200" s="506">
        <v>190</v>
      </c>
      <c r="C200" s="55"/>
      <c r="D200" s="55"/>
      <c r="E200" s="507" t="str">
        <f t="shared" si="22"/>
        <v/>
      </c>
      <c r="F200" s="508" t="str">
        <f t="shared" si="28"/>
        <v/>
      </c>
      <c r="H200" s="502"/>
      <c r="I200" s="502"/>
      <c r="J200" s="1"/>
      <c r="K200" s="372"/>
      <c r="P200" s="372"/>
      <c r="R200" s="490"/>
      <c r="S200" s="490"/>
      <c r="T200" s="490"/>
      <c r="U200" s="490"/>
      <c r="V200" s="372"/>
      <c r="W200" s="372"/>
      <c r="X200" s="372"/>
      <c r="AM200" s="526" t="str">
        <f t="shared" si="32"/>
        <v/>
      </c>
      <c r="AQ200" s="360">
        <v>190</v>
      </c>
      <c r="AR200" s="505" t="str">
        <f t="shared" si="29"/>
        <v/>
      </c>
      <c r="AS200" s="505" t="str">
        <f t="shared" si="30"/>
        <v/>
      </c>
      <c r="AX200" s="497"/>
      <c r="AZ200" s="360">
        <v>190</v>
      </c>
      <c r="BA200" s="360" t="str">
        <f t="shared" si="23"/>
        <v/>
      </c>
      <c r="BB200" s="360" t="str">
        <f t="shared" si="24"/>
        <v/>
      </c>
      <c r="BC200" s="360" t="str">
        <f t="shared" si="25"/>
        <v/>
      </c>
      <c r="BD200" s="360" t="str">
        <f t="shared" si="26"/>
        <v/>
      </c>
      <c r="BE200" s="360" t="str">
        <f t="shared" si="27"/>
        <v/>
      </c>
      <c r="BH200" s="360" t="str">
        <f t="shared" si="31"/>
        <v/>
      </c>
    </row>
    <row r="201" spans="1:206" x14ac:dyDescent="0.25">
      <c r="B201" s="506">
        <v>191</v>
      </c>
      <c r="C201" s="55"/>
      <c r="D201" s="55"/>
      <c r="E201" s="507" t="str">
        <f t="shared" si="22"/>
        <v/>
      </c>
      <c r="F201" s="508" t="str">
        <f t="shared" si="28"/>
        <v/>
      </c>
      <c r="H201" s="502"/>
      <c r="I201" s="502"/>
      <c r="J201" s="1"/>
      <c r="K201" s="372"/>
      <c r="P201" s="372"/>
      <c r="R201" s="490"/>
      <c r="S201" s="490"/>
      <c r="T201" s="490"/>
      <c r="U201" s="490"/>
      <c r="V201" s="372"/>
      <c r="W201" s="372"/>
      <c r="X201" s="372"/>
      <c r="AM201" s="526" t="str">
        <f t="shared" si="32"/>
        <v/>
      </c>
      <c r="AQ201" s="360">
        <v>191</v>
      </c>
      <c r="AR201" s="505" t="str">
        <f t="shared" si="29"/>
        <v/>
      </c>
      <c r="AS201" s="505" t="str">
        <f t="shared" si="30"/>
        <v/>
      </c>
      <c r="AX201" s="497"/>
      <c r="AZ201" s="360">
        <v>191</v>
      </c>
      <c r="BA201" s="360" t="str">
        <f t="shared" si="23"/>
        <v/>
      </c>
      <c r="BB201" s="360" t="str">
        <f t="shared" si="24"/>
        <v/>
      </c>
      <c r="BC201" s="360" t="str">
        <f t="shared" si="25"/>
        <v/>
      </c>
      <c r="BD201" s="360" t="str">
        <f t="shared" si="26"/>
        <v/>
      </c>
      <c r="BE201" s="360" t="str">
        <f t="shared" si="27"/>
        <v/>
      </c>
      <c r="BH201" s="360" t="str">
        <f t="shared" si="31"/>
        <v/>
      </c>
    </row>
    <row r="202" spans="1:206" x14ac:dyDescent="0.25">
      <c r="B202" s="506">
        <v>192</v>
      </c>
      <c r="C202" s="55"/>
      <c r="D202" s="55"/>
      <c r="E202" s="507" t="str">
        <f t="shared" si="22"/>
        <v/>
      </c>
      <c r="F202" s="508" t="str">
        <f t="shared" si="28"/>
        <v/>
      </c>
      <c r="H202" s="502"/>
      <c r="I202" s="502"/>
      <c r="J202" s="1"/>
      <c r="K202" s="372"/>
      <c r="P202" s="372"/>
      <c r="R202" s="490"/>
      <c r="S202" s="490"/>
      <c r="T202" s="490"/>
      <c r="U202" s="490"/>
      <c r="V202" s="372"/>
      <c r="W202" s="372"/>
      <c r="X202" s="372"/>
      <c r="AM202" s="526" t="str">
        <f t="shared" si="32"/>
        <v/>
      </c>
      <c r="AQ202" s="360">
        <v>192</v>
      </c>
      <c r="AR202" s="505" t="str">
        <f t="shared" si="29"/>
        <v/>
      </c>
      <c r="AS202" s="505" t="str">
        <f t="shared" si="30"/>
        <v/>
      </c>
      <c r="AX202" s="497"/>
      <c r="AZ202" s="360">
        <v>192</v>
      </c>
      <c r="BA202" s="360" t="str">
        <f t="shared" si="23"/>
        <v/>
      </c>
      <c r="BB202" s="360" t="str">
        <f t="shared" si="24"/>
        <v/>
      </c>
      <c r="BC202" s="360" t="str">
        <f t="shared" si="25"/>
        <v/>
      </c>
      <c r="BD202" s="360" t="str">
        <f t="shared" si="26"/>
        <v/>
      </c>
      <c r="BE202" s="360" t="str">
        <f t="shared" si="27"/>
        <v/>
      </c>
      <c r="BH202" s="360" t="str">
        <f t="shared" si="31"/>
        <v/>
      </c>
    </row>
    <row r="203" spans="1:206" x14ac:dyDescent="0.25">
      <c r="B203" s="506">
        <v>193</v>
      </c>
      <c r="C203" s="55"/>
      <c r="D203" s="55"/>
      <c r="E203" s="507" t="str">
        <f t="shared" ref="E203:E266" si="33">IF(AR203="","",($DV$29+AR203*$DV$30))</f>
        <v/>
      </c>
      <c r="F203" s="508" t="str">
        <f t="shared" si="28"/>
        <v/>
      </c>
      <c r="H203" s="502"/>
      <c r="I203" s="502"/>
      <c r="J203" s="1"/>
      <c r="K203" s="372"/>
      <c r="P203" s="372"/>
      <c r="R203" s="490"/>
      <c r="S203" s="490"/>
      <c r="T203" s="490"/>
      <c r="U203" s="490"/>
      <c r="V203" s="372"/>
      <c r="W203" s="372"/>
      <c r="X203" s="372"/>
      <c r="AM203" s="526" t="str">
        <f t="shared" si="32"/>
        <v/>
      </c>
      <c r="AQ203" s="360">
        <v>193</v>
      </c>
      <c r="AR203" s="505" t="str">
        <f t="shared" si="29"/>
        <v/>
      </c>
      <c r="AS203" s="505" t="str">
        <f t="shared" si="30"/>
        <v/>
      </c>
      <c r="AX203" s="497"/>
      <c r="AZ203" s="360">
        <v>193</v>
      </c>
      <c r="BA203" s="360" t="str">
        <f t="shared" ref="BA203:BA266" si="34">IF(BH203=1,F203,"")</f>
        <v/>
      </c>
      <c r="BB203" s="360" t="str">
        <f t="shared" ref="BB203:BB266" si="35">IF(BH203=2,F203,"")</f>
        <v/>
      </c>
      <c r="BC203" s="360" t="str">
        <f t="shared" ref="BC203:BC266" si="36">IF(BH203=3,F203,"")</f>
        <v/>
      </c>
      <c r="BD203" s="360" t="str">
        <f t="shared" ref="BD203:BD266" si="37">IF(BH203=4,F203,"")</f>
        <v/>
      </c>
      <c r="BE203" s="360" t="str">
        <f t="shared" ref="BE203:BE266" si="38">IF(BH203=5,F203,"")</f>
        <v/>
      </c>
      <c r="BH203" s="360" t="str">
        <f t="shared" si="31"/>
        <v/>
      </c>
    </row>
    <row r="204" spans="1:206" x14ac:dyDescent="0.25">
      <c r="B204" s="506">
        <v>194</v>
      </c>
      <c r="C204" s="55"/>
      <c r="D204" s="55"/>
      <c r="E204" s="507" t="str">
        <f t="shared" si="33"/>
        <v/>
      </c>
      <c r="F204" s="508" t="str">
        <f t="shared" ref="F204:F267" si="39">IF(AR204="","",AS204-E204)</f>
        <v/>
      </c>
      <c r="H204" s="502"/>
      <c r="I204" s="502"/>
      <c r="J204" s="1"/>
      <c r="K204" s="372"/>
      <c r="P204" s="372"/>
      <c r="R204" s="490"/>
      <c r="S204" s="490"/>
      <c r="T204" s="490"/>
      <c r="U204" s="490"/>
      <c r="V204" s="372"/>
      <c r="W204" s="372"/>
      <c r="X204" s="372"/>
      <c r="AM204" s="526" t="str">
        <f t="shared" si="32"/>
        <v/>
      </c>
      <c r="AQ204" s="360">
        <v>194</v>
      </c>
      <c r="AR204" s="505" t="str">
        <f t="shared" ref="AR204:AR267" si="40">IF(AND(C204&lt;&gt;0,D204&lt;&gt;0),C204,"")</f>
        <v/>
      </c>
      <c r="AS204" s="505" t="str">
        <f t="shared" ref="AS204:AS267" si="41">IF(AND(C204&lt;&gt;0,D204&lt;&gt;0),D204,"")</f>
        <v/>
      </c>
      <c r="AX204" s="497"/>
      <c r="AZ204" s="360">
        <v>194</v>
      </c>
      <c r="BA204" s="360" t="str">
        <f t="shared" si="34"/>
        <v/>
      </c>
      <c r="BB204" s="360" t="str">
        <f t="shared" si="35"/>
        <v/>
      </c>
      <c r="BC204" s="360" t="str">
        <f t="shared" si="36"/>
        <v/>
      </c>
      <c r="BD204" s="360" t="str">
        <f t="shared" si="37"/>
        <v/>
      </c>
      <c r="BE204" s="360" t="str">
        <f t="shared" si="38"/>
        <v/>
      </c>
      <c r="BH204" s="360" t="str">
        <f t="shared" ref="BH204:BH267" si="42">IF(AND(C204&lt;=$BN$10,C204&gt;$BM$10),1,IF(AND(C204&gt;$BN$10,C204&lt;=$BN$11),2,IF(AND(C204&gt;$BN$11,C204&lt;=$BN$12),3,IF(AND(C204&gt;$BN$12,C204&lt;=$BN$13),4,IF(AND(C204&gt;$BN$13,C204&lt;=$BN$14),5,IF(AND(C204&gt;$BN$14,C204&lt;=$BN$15),6,""))))))</f>
        <v/>
      </c>
    </row>
    <row r="205" spans="1:206" x14ac:dyDescent="0.25">
      <c r="B205" s="506">
        <v>195</v>
      </c>
      <c r="C205" s="55"/>
      <c r="D205" s="55"/>
      <c r="E205" s="507" t="str">
        <f t="shared" si="33"/>
        <v/>
      </c>
      <c r="F205" s="508" t="str">
        <f t="shared" si="39"/>
        <v/>
      </c>
      <c r="H205" s="502"/>
      <c r="I205" s="502"/>
      <c r="J205" s="1"/>
      <c r="K205" s="372"/>
      <c r="P205" s="372"/>
      <c r="R205" s="490"/>
      <c r="S205" s="490"/>
      <c r="T205" s="490"/>
      <c r="U205" s="490"/>
      <c r="V205" s="372"/>
      <c r="W205" s="372"/>
      <c r="X205" s="372"/>
      <c r="AM205" s="526" t="str">
        <f t="shared" si="32"/>
        <v/>
      </c>
      <c r="AQ205" s="360">
        <v>195</v>
      </c>
      <c r="AR205" s="505" t="str">
        <f t="shared" si="40"/>
        <v/>
      </c>
      <c r="AS205" s="505" t="str">
        <f t="shared" si="41"/>
        <v/>
      </c>
      <c r="AX205" s="497"/>
      <c r="AZ205" s="360">
        <v>195</v>
      </c>
      <c r="BA205" s="360" t="str">
        <f t="shared" si="34"/>
        <v/>
      </c>
      <c r="BB205" s="360" t="str">
        <f t="shared" si="35"/>
        <v/>
      </c>
      <c r="BC205" s="360" t="str">
        <f t="shared" si="36"/>
        <v/>
      </c>
      <c r="BD205" s="360" t="str">
        <f t="shared" si="37"/>
        <v/>
      </c>
      <c r="BE205" s="360" t="str">
        <f t="shared" si="38"/>
        <v/>
      </c>
      <c r="BH205" s="360" t="str">
        <f t="shared" si="42"/>
        <v/>
      </c>
    </row>
    <row r="206" spans="1:206" x14ac:dyDescent="0.25">
      <c r="B206" s="506">
        <v>196</v>
      </c>
      <c r="C206" s="55"/>
      <c r="D206" s="55"/>
      <c r="E206" s="507" t="str">
        <f t="shared" si="33"/>
        <v/>
      </c>
      <c r="F206" s="508" t="str">
        <f t="shared" si="39"/>
        <v/>
      </c>
      <c r="H206" s="502"/>
      <c r="I206" s="502"/>
      <c r="J206" s="1"/>
      <c r="K206" s="372"/>
      <c r="P206" s="372"/>
      <c r="R206" s="490"/>
      <c r="S206" s="490"/>
      <c r="T206" s="490"/>
      <c r="U206" s="490"/>
      <c r="V206" s="372"/>
      <c r="W206" s="372"/>
      <c r="X206" s="372"/>
      <c r="AM206" s="526" t="str">
        <f t="shared" si="32"/>
        <v/>
      </c>
      <c r="AQ206" s="360">
        <v>196</v>
      </c>
      <c r="AR206" s="505" t="str">
        <f t="shared" si="40"/>
        <v/>
      </c>
      <c r="AS206" s="505" t="str">
        <f t="shared" si="41"/>
        <v/>
      </c>
      <c r="AX206" s="497"/>
      <c r="AZ206" s="360">
        <v>196</v>
      </c>
      <c r="BA206" s="360" t="str">
        <f t="shared" si="34"/>
        <v/>
      </c>
      <c r="BB206" s="360" t="str">
        <f t="shared" si="35"/>
        <v/>
      </c>
      <c r="BC206" s="360" t="str">
        <f t="shared" si="36"/>
        <v/>
      </c>
      <c r="BD206" s="360" t="str">
        <f t="shared" si="37"/>
        <v/>
      </c>
      <c r="BE206" s="360" t="str">
        <f t="shared" si="38"/>
        <v/>
      </c>
      <c r="BH206" s="360" t="str">
        <f t="shared" si="42"/>
        <v/>
      </c>
    </row>
    <row r="207" spans="1:206" x14ac:dyDescent="0.25">
      <c r="B207" s="506">
        <v>197</v>
      </c>
      <c r="C207" s="55"/>
      <c r="D207" s="55"/>
      <c r="E207" s="507" t="str">
        <f t="shared" si="33"/>
        <v/>
      </c>
      <c r="F207" s="508" t="str">
        <f t="shared" si="39"/>
        <v/>
      </c>
      <c r="H207" s="502"/>
      <c r="I207" s="502"/>
      <c r="J207" s="1"/>
      <c r="K207" s="372"/>
      <c r="P207" s="372"/>
      <c r="R207" s="490"/>
      <c r="S207" s="490"/>
      <c r="T207" s="490"/>
      <c r="U207" s="490"/>
      <c r="V207" s="372"/>
      <c r="W207" s="372"/>
      <c r="X207" s="372"/>
      <c r="AM207" s="526" t="str">
        <f t="shared" si="32"/>
        <v/>
      </c>
      <c r="AQ207" s="360">
        <v>197</v>
      </c>
      <c r="AR207" s="505" t="str">
        <f t="shared" si="40"/>
        <v/>
      </c>
      <c r="AS207" s="505" t="str">
        <f t="shared" si="41"/>
        <v/>
      </c>
      <c r="AX207" s="497"/>
      <c r="AZ207" s="360">
        <v>197</v>
      </c>
      <c r="BA207" s="360" t="str">
        <f t="shared" si="34"/>
        <v/>
      </c>
      <c r="BB207" s="360" t="str">
        <f t="shared" si="35"/>
        <v/>
      </c>
      <c r="BC207" s="360" t="str">
        <f t="shared" si="36"/>
        <v/>
      </c>
      <c r="BD207" s="360" t="str">
        <f t="shared" si="37"/>
        <v/>
      </c>
      <c r="BE207" s="360" t="str">
        <f t="shared" si="38"/>
        <v/>
      </c>
      <c r="BH207" s="360" t="str">
        <f t="shared" si="42"/>
        <v/>
      </c>
    </row>
    <row r="208" spans="1:206" x14ac:dyDescent="0.25">
      <c r="B208" s="506">
        <v>198</v>
      </c>
      <c r="C208" s="55"/>
      <c r="D208" s="55"/>
      <c r="E208" s="507" t="str">
        <f t="shared" si="33"/>
        <v/>
      </c>
      <c r="F208" s="508" t="str">
        <f t="shared" si="39"/>
        <v/>
      </c>
      <c r="H208" s="502"/>
      <c r="I208" s="502"/>
      <c r="J208" s="1"/>
      <c r="K208" s="372"/>
      <c r="P208" s="372"/>
      <c r="R208" s="490"/>
      <c r="S208" s="490"/>
      <c r="T208" s="490"/>
      <c r="U208" s="490"/>
      <c r="V208" s="372"/>
      <c r="W208" s="372"/>
      <c r="X208" s="372"/>
      <c r="AM208" s="526" t="str">
        <f t="shared" si="32"/>
        <v/>
      </c>
      <c r="AQ208" s="360">
        <v>198</v>
      </c>
      <c r="AR208" s="505" t="str">
        <f t="shared" si="40"/>
        <v/>
      </c>
      <c r="AS208" s="505" t="str">
        <f t="shared" si="41"/>
        <v/>
      </c>
      <c r="AX208" s="497"/>
      <c r="AZ208" s="360">
        <v>198</v>
      </c>
      <c r="BA208" s="360" t="str">
        <f t="shared" si="34"/>
        <v/>
      </c>
      <c r="BB208" s="360" t="str">
        <f t="shared" si="35"/>
        <v/>
      </c>
      <c r="BC208" s="360" t="str">
        <f t="shared" si="36"/>
        <v/>
      </c>
      <c r="BD208" s="360" t="str">
        <f t="shared" si="37"/>
        <v/>
      </c>
      <c r="BE208" s="360" t="str">
        <f t="shared" si="38"/>
        <v/>
      </c>
      <c r="BH208" s="360" t="str">
        <f t="shared" si="42"/>
        <v/>
      </c>
    </row>
    <row r="209" spans="2:103" x14ac:dyDescent="0.25">
      <c r="B209" s="506">
        <v>199</v>
      </c>
      <c r="C209" s="55"/>
      <c r="D209" s="55"/>
      <c r="E209" s="507" t="str">
        <f t="shared" si="33"/>
        <v/>
      </c>
      <c r="F209" s="508" t="str">
        <f t="shared" si="39"/>
        <v/>
      </c>
      <c r="H209" s="502"/>
      <c r="I209" s="502"/>
      <c r="J209" s="1"/>
      <c r="K209" s="372"/>
      <c r="P209" s="372"/>
      <c r="R209" s="490"/>
      <c r="S209" s="490"/>
      <c r="T209" s="490"/>
      <c r="U209" s="490"/>
      <c r="V209" s="372"/>
      <c r="W209" s="372"/>
      <c r="X209" s="372"/>
      <c r="AM209" s="526" t="str">
        <f t="shared" si="32"/>
        <v/>
      </c>
      <c r="AQ209" s="360">
        <v>199</v>
      </c>
      <c r="AR209" s="505" t="str">
        <f t="shared" si="40"/>
        <v/>
      </c>
      <c r="AS209" s="505" t="str">
        <f t="shared" si="41"/>
        <v/>
      </c>
      <c r="AX209" s="497"/>
      <c r="AZ209" s="360">
        <v>199</v>
      </c>
      <c r="BA209" s="360" t="str">
        <f t="shared" si="34"/>
        <v/>
      </c>
      <c r="BB209" s="360" t="str">
        <f t="shared" si="35"/>
        <v/>
      </c>
      <c r="BC209" s="360" t="str">
        <f t="shared" si="36"/>
        <v/>
      </c>
      <c r="BD209" s="360" t="str">
        <f t="shared" si="37"/>
        <v/>
      </c>
      <c r="BE209" s="360" t="str">
        <f t="shared" si="38"/>
        <v/>
      </c>
      <c r="BH209" s="360" t="str">
        <f t="shared" si="42"/>
        <v/>
      </c>
    </row>
    <row r="210" spans="2:103" x14ac:dyDescent="0.25">
      <c r="B210" s="506">
        <v>200</v>
      </c>
      <c r="C210" s="55"/>
      <c r="D210" s="55"/>
      <c r="E210" s="507" t="str">
        <f t="shared" si="33"/>
        <v/>
      </c>
      <c r="F210" s="508" t="str">
        <f t="shared" si="39"/>
        <v/>
      </c>
      <c r="H210" s="502"/>
      <c r="I210" s="502"/>
      <c r="J210" s="1"/>
      <c r="K210" s="372"/>
      <c r="P210" s="372"/>
      <c r="R210" s="490"/>
      <c r="S210" s="490"/>
      <c r="T210" s="490"/>
      <c r="U210" s="490"/>
      <c r="V210" s="372"/>
      <c r="W210" s="372"/>
      <c r="X210" s="372"/>
      <c r="AM210" s="526" t="str">
        <f t="shared" si="32"/>
        <v/>
      </c>
      <c r="AQ210" s="360">
        <v>200</v>
      </c>
      <c r="AR210" s="505" t="str">
        <f t="shared" si="40"/>
        <v/>
      </c>
      <c r="AS210" s="505" t="str">
        <f t="shared" si="41"/>
        <v/>
      </c>
      <c r="AX210" s="497"/>
      <c r="AZ210" s="360">
        <v>200</v>
      </c>
      <c r="BA210" s="360" t="str">
        <f t="shared" si="34"/>
        <v/>
      </c>
      <c r="BB210" s="360" t="str">
        <f t="shared" si="35"/>
        <v/>
      </c>
      <c r="BC210" s="360" t="str">
        <f t="shared" si="36"/>
        <v/>
      </c>
      <c r="BD210" s="360" t="str">
        <f t="shared" si="37"/>
        <v/>
      </c>
      <c r="BE210" s="360" t="str">
        <f t="shared" si="38"/>
        <v/>
      </c>
      <c r="BH210" s="360" t="str">
        <f t="shared" si="42"/>
        <v/>
      </c>
    </row>
    <row r="211" spans="2:103" s="372" customFormat="1" x14ac:dyDescent="0.25">
      <c r="B211" s="506">
        <v>201</v>
      </c>
      <c r="C211" s="55"/>
      <c r="D211" s="55"/>
      <c r="E211" s="507" t="str">
        <f t="shared" si="33"/>
        <v/>
      </c>
      <c r="F211" s="508" t="str">
        <f t="shared" si="39"/>
        <v/>
      </c>
      <c r="H211" s="502"/>
      <c r="I211" s="502"/>
      <c r="J211" s="1"/>
      <c r="L211" s="354"/>
      <c r="M211" s="354"/>
      <c r="N211" s="354"/>
      <c r="O211" s="354"/>
      <c r="Q211" s="490"/>
      <c r="R211" s="490"/>
      <c r="S211" s="490"/>
      <c r="T211" s="490"/>
      <c r="U211" s="490"/>
      <c r="Y211" s="1"/>
      <c r="Z211" s="1"/>
      <c r="AA211" s="1"/>
      <c r="AD211" s="491"/>
      <c r="AE211" s="491"/>
      <c r="AF211" s="491"/>
      <c r="AG211" s="491"/>
      <c r="AH211" s="491"/>
      <c r="AI211" s="491"/>
      <c r="AJ211" s="491"/>
      <c r="AK211" s="504"/>
      <c r="AL211" s="504"/>
      <c r="AM211" s="526" t="str">
        <f t="shared" si="32"/>
        <v/>
      </c>
      <c r="AN211" s="504"/>
      <c r="AO211" s="504"/>
      <c r="AP211" s="504"/>
      <c r="AQ211" s="360">
        <v>201</v>
      </c>
      <c r="AR211" s="505" t="str">
        <f t="shared" si="40"/>
        <v/>
      </c>
      <c r="AS211" s="505" t="str">
        <f t="shared" si="41"/>
        <v/>
      </c>
      <c r="AT211" s="360"/>
      <c r="AU211" s="360"/>
      <c r="AV211" s="360"/>
      <c r="AW211" s="360"/>
      <c r="AX211" s="497"/>
      <c r="AY211" s="360"/>
      <c r="AZ211" s="360">
        <v>201</v>
      </c>
      <c r="BA211" s="360" t="str">
        <f t="shared" si="34"/>
        <v/>
      </c>
      <c r="BB211" s="360" t="str">
        <f t="shared" si="35"/>
        <v/>
      </c>
      <c r="BC211" s="360" t="str">
        <f t="shared" si="36"/>
        <v/>
      </c>
      <c r="BD211" s="360" t="str">
        <f t="shared" si="37"/>
        <v/>
      </c>
      <c r="BE211" s="360" t="str">
        <f t="shared" si="38"/>
        <v/>
      </c>
      <c r="BF211" s="360"/>
      <c r="BG211" s="360"/>
      <c r="BH211" s="360" t="str">
        <f t="shared" si="42"/>
        <v/>
      </c>
      <c r="BI211" s="360"/>
      <c r="BJ211" s="360"/>
      <c r="BK211" s="360"/>
      <c r="BL211" s="360"/>
      <c r="BM211" s="360"/>
      <c r="BN211" s="360"/>
      <c r="BO211" s="360"/>
      <c r="BP211" s="360"/>
      <c r="BQ211" s="360"/>
      <c r="BR211" s="360"/>
      <c r="BS211" s="360"/>
      <c r="BT211" s="360"/>
      <c r="BU211" s="360"/>
      <c r="BV211" s="360"/>
      <c r="BW211" s="360"/>
      <c r="BX211" s="360"/>
      <c r="BY211" s="360"/>
      <c r="BZ211" s="360"/>
      <c r="CA211" s="360"/>
      <c r="CB211" s="360"/>
      <c r="CC211" s="360"/>
      <c r="CD211" s="360"/>
      <c r="CE211" s="360"/>
      <c r="CF211" s="360"/>
      <c r="CG211" s="360"/>
      <c r="CH211" s="360"/>
      <c r="CI211" s="360"/>
      <c r="CJ211" s="360"/>
      <c r="CK211" s="360"/>
      <c r="CL211" s="360"/>
      <c r="CM211" s="475"/>
      <c r="CN211" s="475"/>
      <c r="CO211" s="475"/>
      <c r="CP211" s="475"/>
      <c r="CQ211" s="475"/>
      <c r="CR211" s="475"/>
      <c r="CS211" s="475"/>
      <c r="CT211" s="475"/>
      <c r="CU211" s="475"/>
      <c r="CV211" s="475"/>
      <c r="CW211" s="475"/>
      <c r="CX211" s="475"/>
      <c r="CY211" s="475"/>
    </row>
    <row r="212" spans="2:103" s="372" customFormat="1" x14ac:dyDescent="0.25">
      <c r="B212" s="506">
        <v>202</v>
      </c>
      <c r="C212" s="55"/>
      <c r="D212" s="55"/>
      <c r="E212" s="507" t="str">
        <f t="shared" si="33"/>
        <v/>
      </c>
      <c r="F212" s="508" t="str">
        <f t="shared" si="39"/>
        <v/>
      </c>
      <c r="H212" s="502"/>
      <c r="I212" s="502"/>
      <c r="J212" s="1"/>
      <c r="L212" s="354"/>
      <c r="M212" s="354"/>
      <c r="N212" s="354"/>
      <c r="O212" s="354"/>
      <c r="Q212" s="490"/>
      <c r="R212" s="490"/>
      <c r="S212" s="490"/>
      <c r="T212" s="490"/>
      <c r="U212" s="490"/>
      <c r="Y212" s="1"/>
      <c r="Z212" s="1"/>
      <c r="AA212" s="1"/>
      <c r="AD212" s="491"/>
      <c r="AE212" s="491"/>
      <c r="AF212" s="491"/>
      <c r="AG212" s="491"/>
      <c r="AH212" s="491"/>
      <c r="AI212" s="491"/>
      <c r="AJ212" s="491"/>
      <c r="AK212" s="504"/>
      <c r="AL212" s="504"/>
      <c r="AM212" s="526" t="str">
        <f t="shared" ref="AM212:AM275" si="43">IF(AR203="","",IF(F203=0,0,(F203/$M$34)))</f>
        <v/>
      </c>
      <c r="AN212" s="504"/>
      <c r="AO212" s="504"/>
      <c r="AP212" s="504"/>
      <c r="AQ212" s="360">
        <v>202</v>
      </c>
      <c r="AR212" s="505" t="str">
        <f t="shared" si="40"/>
        <v/>
      </c>
      <c r="AS212" s="505" t="str">
        <f t="shared" si="41"/>
        <v/>
      </c>
      <c r="AT212" s="360"/>
      <c r="AU212" s="360"/>
      <c r="AV212" s="360"/>
      <c r="AW212" s="360"/>
      <c r="AX212" s="497"/>
      <c r="AY212" s="360"/>
      <c r="AZ212" s="360">
        <v>202</v>
      </c>
      <c r="BA212" s="360" t="str">
        <f t="shared" si="34"/>
        <v/>
      </c>
      <c r="BB212" s="360" t="str">
        <f t="shared" si="35"/>
        <v/>
      </c>
      <c r="BC212" s="360" t="str">
        <f t="shared" si="36"/>
        <v/>
      </c>
      <c r="BD212" s="360" t="str">
        <f t="shared" si="37"/>
        <v/>
      </c>
      <c r="BE212" s="360" t="str">
        <f t="shared" si="38"/>
        <v/>
      </c>
      <c r="BF212" s="360"/>
      <c r="BG212" s="360"/>
      <c r="BH212" s="360" t="str">
        <f t="shared" si="42"/>
        <v/>
      </c>
      <c r="BI212" s="360"/>
      <c r="BJ212" s="360"/>
      <c r="BK212" s="360"/>
      <c r="BL212" s="360"/>
      <c r="BM212" s="360"/>
      <c r="BN212" s="360"/>
      <c r="BO212" s="360"/>
      <c r="BP212" s="360"/>
      <c r="BQ212" s="360"/>
      <c r="BR212" s="360"/>
      <c r="BS212" s="360"/>
      <c r="BT212" s="360"/>
      <c r="BU212" s="360"/>
      <c r="BV212" s="360"/>
      <c r="BW212" s="360"/>
      <c r="BX212" s="360"/>
      <c r="BY212" s="360"/>
      <c r="BZ212" s="360"/>
      <c r="CA212" s="360"/>
      <c r="CB212" s="360"/>
      <c r="CC212" s="360"/>
      <c r="CD212" s="360"/>
      <c r="CE212" s="360"/>
      <c r="CF212" s="360"/>
      <c r="CG212" s="360"/>
      <c r="CH212" s="360"/>
      <c r="CI212" s="360"/>
      <c r="CJ212" s="360"/>
      <c r="CK212" s="360"/>
      <c r="CL212" s="360"/>
      <c r="CM212" s="475"/>
      <c r="CN212" s="475"/>
      <c r="CO212" s="475"/>
      <c r="CP212" s="475"/>
      <c r="CQ212" s="475"/>
      <c r="CR212" s="475"/>
      <c r="CS212" s="475"/>
      <c r="CT212" s="475"/>
      <c r="CU212" s="475"/>
      <c r="CV212" s="475"/>
      <c r="CW212" s="475"/>
      <c r="CX212" s="475"/>
      <c r="CY212" s="475"/>
    </row>
    <row r="213" spans="2:103" s="372" customFormat="1" x14ac:dyDescent="0.25">
      <c r="B213" s="506">
        <v>203</v>
      </c>
      <c r="C213" s="55"/>
      <c r="D213" s="55"/>
      <c r="E213" s="507" t="str">
        <f t="shared" si="33"/>
        <v/>
      </c>
      <c r="F213" s="508" t="str">
        <f t="shared" si="39"/>
        <v/>
      </c>
      <c r="H213" s="502"/>
      <c r="I213" s="502"/>
      <c r="J213" s="1"/>
      <c r="L213" s="354"/>
      <c r="M213" s="354"/>
      <c r="N213" s="354"/>
      <c r="O213" s="354"/>
      <c r="Q213" s="490"/>
      <c r="R213" s="490"/>
      <c r="S213" s="490"/>
      <c r="T213" s="490"/>
      <c r="U213" s="490"/>
      <c r="Y213" s="1"/>
      <c r="Z213" s="1"/>
      <c r="AD213" s="491"/>
      <c r="AE213" s="491"/>
      <c r="AF213" s="491"/>
      <c r="AG213" s="491"/>
      <c r="AH213" s="491"/>
      <c r="AI213" s="491"/>
      <c r="AJ213" s="491"/>
      <c r="AK213" s="504"/>
      <c r="AL213" s="504"/>
      <c r="AM213" s="526" t="str">
        <f t="shared" si="43"/>
        <v/>
      </c>
      <c r="AN213" s="504"/>
      <c r="AO213" s="504"/>
      <c r="AP213" s="504"/>
      <c r="AQ213" s="360">
        <v>203</v>
      </c>
      <c r="AR213" s="505" t="str">
        <f t="shared" si="40"/>
        <v/>
      </c>
      <c r="AS213" s="505" t="str">
        <f t="shared" si="41"/>
        <v/>
      </c>
      <c r="AT213" s="360"/>
      <c r="AU213" s="360"/>
      <c r="AV213" s="360"/>
      <c r="AW213" s="360"/>
      <c r="AX213" s="497"/>
      <c r="AY213" s="360"/>
      <c r="AZ213" s="360">
        <v>203</v>
      </c>
      <c r="BA213" s="360" t="str">
        <f t="shared" si="34"/>
        <v/>
      </c>
      <c r="BB213" s="360" t="str">
        <f t="shared" si="35"/>
        <v/>
      </c>
      <c r="BC213" s="360" t="str">
        <f t="shared" si="36"/>
        <v/>
      </c>
      <c r="BD213" s="360" t="str">
        <f t="shared" si="37"/>
        <v/>
      </c>
      <c r="BE213" s="360" t="str">
        <f t="shared" si="38"/>
        <v/>
      </c>
      <c r="BF213" s="360"/>
      <c r="BG213" s="360"/>
      <c r="BH213" s="360" t="str">
        <f t="shared" si="42"/>
        <v/>
      </c>
      <c r="BI213" s="360"/>
      <c r="BJ213" s="360"/>
      <c r="BK213" s="360"/>
      <c r="BL213" s="360"/>
      <c r="BM213" s="360"/>
      <c r="BN213" s="360"/>
      <c r="BO213" s="360"/>
      <c r="BP213" s="360"/>
      <c r="BQ213" s="360"/>
      <c r="BR213" s="360"/>
      <c r="BS213" s="360"/>
      <c r="BT213" s="360"/>
      <c r="BU213" s="360"/>
      <c r="BV213" s="360"/>
      <c r="BW213" s="360"/>
      <c r="BX213" s="360"/>
      <c r="BY213" s="360"/>
      <c r="BZ213" s="360"/>
      <c r="CA213" s="360"/>
      <c r="CB213" s="360"/>
      <c r="CC213" s="360"/>
      <c r="CD213" s="360"/>
      <c r="CE213" s="360"/>
      <c r="CF213" s="360"/>
      <c r="CG213" s="360"/>
      <c r="CH213" s="360"/>
      <c r="CI213" s="360"/>
      <c r="CJ213" s="360"/>
      <c r="CK213" s="360"/>
      <c r="CL213" s="360"/>
      <c r="CM213" s="475"/>
      <c r="CN213" s="475"/>
      <c r="CO213" s="475"/>
      <c r="CP213" s="475"/>
      <c r="CQ213" s="475"/>
      <c r="CR213" s="475"/>
      <c r="CS213" s="475"/>
      <c r="CT213" s="475"/>
      <c r="CU213" s="475"/>
      <c r="CV213" s="475"/>
      <c r="CW213" s="475"/>
      <c r="CX213" s="475"/>
      <c r="CY213" s="475"/>
    </row>
    <row r="214" spans="2:103" s="372" customFormat="1" x14ac:dyDescent="0.25">
      <c r="B214" s="506">
        <v>204</v>
      </c>
      <c r="C214" s="55"/>
      <c r="D214" s="55"/>
      <c r="E214" s="507" t="str">
        <f t="shared" si="33"/>
        <v/>
      </c>
      <c r="F214" s="508" t="str">
        <f t="shared" si="39"/>
        <v/>
      </c>
      <c r="H214" s="502"/>
      <c r="I214" s="502"/>
      <c r="J214" s="1"/>
      <c r="L214" s="354"/>
      <c r="M214" s="354"/>
      <c r="N214" s="354"/>
      <c r="O214" s="354"/>
      <c r="Q214" s="490"/>
      <c r="R214" s="490"/>
      <c r="S214" s="490"/>
      <c r="T214" s="490"/>
      <c r="U214" s="490"/>
      <c r="Y214" s="1"/>
      <c r="Z214" s="1"/>
      <c r="AD214" s="491"/>
      <c r="AE214" s="491"/>
      <c r="AF214" s="491"/>
      <c r="AG214" s="491"/>
      <c r="AH214" s="491"/>
      <c r="AI214" s="491"/>
      <c r="AJ214" s="491"/>
      <c r="AK214" s="504"/>
      <c r="AL214" s="504"/>
      <c r="AM214" s="526" t="str">
        <f t="shared" si="43"/>
        <v/>
      </c>
      <c r="AN214" s="504"/>
      <c r="AO214" s="504"/>
      <c r="AP214" s="504"/>
      <c r="AQ214" s="360">
        <v>204</v>
      </c>
      <c r="AR214" s="505" t="str">
        <f t="shared" si="40"/>
        <v/>
      </c>
      <c r="AS214" s="505" t="str">
        <f t="shared" si="41"/>
        <v/>
      </c>
      <c r="AT214" s="360"/>
      <c r="AU214" s="360"/>
      <c r="AV214" s="360"/>
      <c r="AW214" s="360"/>
      <c r="AX214" s="497"/>
      <c r="AY214" s="360"/>
      <c r="AZ214" s="360">
        <v>204</v>
      </c>
      <c r="BA214" s="360" t="str">
        <f t="shared" si="34"/>
        <v/>
      </c>
      <c r="BB214" s="360" t="str">
        <f t="shared" si="35"/>
        <v/>
      </c>
      <c r="BC214" s="360" t="str">
        <f t="shared" si="36"/>
        <v/>
      </c>
      <c r="BD214" s="360" t="str">
        <f t="shared" si="37"/>
        <v/>
      </c>
      <c r="BE214" s="360" t="str">
        <f t="shared" si="38"/>
        <v/>
      </c>
      <c r="BF214" s="360"/>
      <c r="BG214" s="360"/>
      <c r="BH214" s="360" t="str">
        <f t="shared" si="42"/>
        <v/>
      </c>
      <c r="BI214" s="360"/>
      <c r="BJ214" s="360"/>
      <c r="BK214" s="360"/>
      <c r="BL214" s="360"/>
      <c r="BM214" s="360"/>
      <c r="BN214" s="360"/>
      <c r="BO214" s="360"/>
      <c r="BP214" s="360"/>
      <c r="BQ214" s="360"/>
      <c r="BR214" s="360"/>
      <c r="BS214" s="360"/>
      <c r="BT214" s="360"/>
      <c r="BU214" s="360"/>
      <c r="BV214" s="360"/>
      <c r="BW214" s="360"/>
      <c r="BX214" s="360"/>
      <c r="BY214" s="360"/>
      <c r="BZ214" s="360"/>
      <c r="CA214" s="360"/>
      <c r="CB214" s="360"/>
      <c r="CC214" s="360"/>
      <c r="CD214" s="360"/>
      <c r="CE214" s="360"/>
      <c r="CF214" s="360"/>
      <c r="CG214" s="360"/>
      <c r="CH214" s="360"/>
      <c r="CI214" s="360"/>
      <c r="CJ214" s="360"/>
      <c r="CK214" s="360"/>
      <c r="CL214" s="360"/>
      <c r="CM214" s="475"/>
      <c r="CN214" s="475"/>
      <c r="CO214" s="475"/>
      <c r="CP214" s="475"/>
      <c r="CQ214" s="475"/>
      <c r="CR214" s="475"/>
      <c r="CS214" s="475"/>
      <c r="CT214" s="475"/>
      <c r="CU214" s="475"/>
      <c r="CV214" s="475"/>
      <c r="CW214" s="475"/>
      <c r="CX214" s="475"/>
      <c r="CY214" s="475"/>
    </row>
    <row r="215" spans="2:103" s="372" customFormat="1" x14ac:dyDescent="0.25">
      <c r="B215" s="506">
        <v>205</v>
      </c>
      <c r="C215" s="55"/>
      <c r="D215" s="55"/>
      <c r="E215" s="507" t="str">
        <f t="shared" si="33"/>
        <v/>
      </c>
      <c r="F215" s="508" t="str">
        <f t="shared" si="39"/>
        <v/>
      </c>
      <c r="H215" s="502"/>
      <c r="I215" s="502"/>
      <c r="Q215" s="490"/>
      <c r="R215" s="490"/>
      <c r="S215" s="490"/>
      <c r="T215" s="490"/>
      <c r="U215" s="490"/>
      <c r="Y215" s="1"/>
      <c r="Z215" s="1"/>
      <c r="AD215" s="491"/>
      <c r="AE215" s="491"/>
      <c r="AF215" s="491"/>
      <c r="AG215" s="491"/>
      <c r="AH215" s="491"/>
      <c r="AI215" s="491"/>
      <c r="AJ215" s="491"/>
      <c r="AK215" s="504"/>
      <c r="AL215" s="504"/>
      <c r="AM215" s="526" t="str">
        <f t="shared" si="43"/>
        <v/>
      </c>
      <c r="AN215" s="504"/>
      <c r="AO215" s="504"/>
      <c r="AP215" s="504"/>
      <c r="AQ215" s="360">
        <v>205</v>
      </c>
      <c r="AR215" s="505" t="str">
        <f t="shared" si="40"/>
        <v/>
      </c>
      <c r="AS215" s="505" t="str">
        <f t="shared" si="41"/>
        <v/>
      </c>
      <c r="AT215" s="360"/>
      <c r="AU215" s="360"/>
      <c r="AV215" s="360"/>
      <c r="AW215" s="360"/>
      <c r="AX215" s="497"/>
      <c r="AY215" s="360"/>
      <c r="AZ215" s="360">
        <v>205</v>
      </c>
      <c r="BA215" s="360" t="str">
        <f t="shared" si="34"/>
        <v/>
      </c>
      <c r="BB215" s="360" t="str">
        <f t="shared" si="35"/>
        <v/>
      </c>
      <c r="BC215" s="360" t="str">
        <f t="shared" si="36"/>
        <v/>
      </c>
      <c r="BD215" s="360" t="str">
        <f t="shared" si="37"/>
        <v/>
      </c>
      <c r="BE215" s="360" t="str">
        <f t="shared" si="38"/>
        <v/>
      </c>
      <c r="BF215" s="360"/>
      <c r="BG215" s="360"/>
      <c r="BH215" s="360" t="str">
        <f t="shared" si="42"/>
        <v/>
      </c>
      <c r="BI215" s="360"/>
      <c r="BJ215" s="360"/>
      <c r="BK215" s="360"/>
      <c r="BL215" s="360"/>
      <c r="BM215" s="360"/>
      <c r="BN215" s="360"/>
      <c r="BO215" s="360"/>
      <c r="BP215" s="360"/>
      <c r="BQ215" s="360"/>
      <c r="BR215" s="360"/>
      <c r="BS215" s="360"/>
      <c r="BT215" s="360"/>
      <c r="BU215" s="360"/>
      <c r="BV215" s="360"/>
      <c r="BW215" s="360"/>
      <c r="BX215" s="360"/>
      <c r="BY215" s="360"/>
      <c r="BZ215" s="360"/>
      <c r="CA215" s="360"/>
      <c r="CB215" s="360"/>
      <c r="CC215" s="360"/>
      <c r="CD215" s="360"/>
      <c r="CE215" s="360"/>
      <c r="CF215" s="360"/>
      <c r="CG215" s="360"/>
      <c r="CH215" s="360"/>
      <c r="CI215" s="360"/>
      <c r="CJ215" s="360"/>
      <c r="CK215" s="360"/>
      <c r="CL215" s="360"/>
      <c r="CM215" s="475"/>
      <c r="CN215" s="475"/>
      <c r="CO215" s="475"/>
      <c r="CP215" s="475"/>
      <c r="CQ215" s="475"/>
      <c r="CR215" s="475"/>
      <c r="CS215" s="475"/>
      <c r="CT215" s="475"/>
      <c r="CU215" s="475"/>
      <c r="CV215" s="475"/>
      <c r="CW215" s="475"/>
      <c r="CX215" s="475"/>
      <c r="CY215" s="475"/>
    </row>
    <row r="216" spans="2:103" s="372" customFormat="1" x14ac:dyDescent="0.25">
      <c r="B216" s="506">
        <v>206</v>
      </c>
      <c r="C216" s="55"/>
      <c r="D216" s="55"/>
      <c r="E216" s="507" t="str">
        <f t="shared" si="33"/>
        <v/>
      </c>
      <c r="F216" s="508" t="str">
        <f t="shared" si="39"/>
        <v/>
      </c>
      <c r="H216" s="502"/>
      <c r="I216" s="502"/>
      <c r="Q216" s="490"/>
      <c r="R216" s="490"/>
      <c r="S216" s="490"/>
      <c r="T216" s="490"/>
      <c r="U216" s="490"/>
      <c r="Y216" s="1"/>
      <c r="Z216" s="1"/>
      <c r="AD216" s="491"/>
      <c r="AE216" s="491"/>
      <c r="AF216" s="491"/>
      <c r="AG216" s="491"/>
      <c r="AH216" s="491"/>
      <c r="AI216" s="491"/>
      <c r="AJ216" s="491"/>
      <c r="AK216" s="504"/>
      <c r="AL216" s="504"/>
      <c r="AM216" s="526" t="str">
        <f t="shared" si="43"/>
        <v/>
      </c>
      <c r="AN216" s="504"/>
      <c r="AO216" s="504"/>
      <c r="AP216" s="504"/>
      <c r="AQ216" s="360">
        <v>206</v>
      </c>
      <c r="AR216" s="505" t="str">
        <f t="shared" si="40"/>
        <v/>
      </c>
      <c r="AS216" s="505" t="str">
        <f t="shared" si="41"/>
        <v/>
      </c>
      <c r="AT216" s="360"/>
      <c r="AU216" s="360"/>
      <c r="AV216" s="360"/>
      <c r="AW216" s="360"/>
      <c r="AX216" s="497"/>
      <c r="AY216" s="360"/>
      <c r="AZ216" s="360">
        <v>206</v>
      </c>
      <c r="BA216" s="360" t="str">
        <f t="shared" si="34"/>
        <v/>
      </c>
      <c r="BB216" s="360" t="str">
        <f t="shared" si="35"/>
        <v/>
      </c>
      <c r="BC216" s="360" t="str">
        <f t="shared" si="36"/>
        <v/>
      </c>
      <c r="BD216" s="360" t="str">
        <f t="shared" si="37"/>
        <v/>
      </c>
      <c r="BE216" s="360" t="str">
        <f t="shared" si="38"/>
        <v/>
      </c>
      <c r="BF216" s="360"/>
      <c r="BG216" s="360"/>
      <c r="BH216" s="360" t="str">
        <f t="shared" si="42"/>
        <v/>
      </c>
      <c r="BI216" s="360"/>
      <c r="BJ216" s="360"/>
      <c r="BK216" s="360"/>
      <c r="BL216" s="360"/>
      <c r="BM216" s="360"/>
      <c r="BN216" s="360"/>
      <c r="BO216" s="360"/>
      <c r="BP216" s="360"/>
      <c r="BQ216" s="360"/>
      <c r="BR216" s="360"/>
      <c r="BS216" s="360"/>
      <c r="BT216" s="360"/>
      <c r="BU216" s="360"/>
      <c r="BV216" s="360"/>
      <c r="BW216" s="360"/>
      <c r="BX216" s="360"/>
      <c r="BY216" s="360"/>
      <c r="BZ216" s="360"/>
      <c r="CA216" s="360"/>
      <c r="CB216" s="360"/>
      <c r="CC216" s="360"/>
      <c r="CD216" s="360"/>
      <c r="CE216" s="360"/>
      <c r="CF216" s="360"/>
      <c r="CG216" s="360"/>
      <c r="CH216" s="360"/>
      <c r="CI216" s="360"/>
      <c r="CJ216" s="360"/>
      <c r="CK216" s="360"/>
      <c r="CL216" s="360"/>
      <c r="CM216" s="475"/>
      <c r="CN216" s="475"/>
      <c r="CO216" s="475"/>
      <c r="CP216" s="475"/>
      <c r="CQ216" s="475"/>
      <c r="CR216" s="475"/>
      <c r="CS216" s="475"/>
      <c r="CT216" s="475"/>
      <c r="CU216" s="475"/>
      <c r="CV216" s="475"/>
      <c r="CW216" s="475"/>
      <c r="CX216" s="475"/>
      <c r="CY216" s="475"/>
    </row>
    <row r="217" spans="2:103" s="372" customFormat="1" x14ac:dyDescent="0.25">
      <c r="B217" s="506">
        <v>207</v>
      </c>
      <c r="C217" s="55"/>
      <c r="D217" s="55"/>
      <c r="E217" s="507" t="str">
        <f t="shared" si="33"/>
        <v/>
      </c>
      <c r="F217" s="508" t="str">
        <f t="shared" si="39"/>
        <v/>
      </c>
      <c r="H217" s="502"/>
      <c r="I217" s="502"/>
      <c r="Q217" s="490"/>
      <c r="R217" s="490"/>
      <c r="S217" s="490"/>
      <c r="T217" s="490"/>
      <c r="U217" s="490"/>
      <c r="Y217" s="1"/>
      <c r="Z217" s="1"/>
      <c r="AD217" s="491"/>
      <c r="AE217" s="491"/>
      <c r="AF217" s="491"/>
      <c r="AG217" s="491"/>
      <c r="AH217" s="491"/>
      <c r="AI217" s="491"/>
      <c r="AJ217" s="491"/>
      <c r="AK217" s="504"/>
      <c r="AL217" s="504"/>
      <c r="AM217" s="526" t="str">
        <f t="shared" si="43"/>
        <v/>
      </c>
      <c r="AN217" s="504"/>
      <c r="AO217" s="504"/>
      <c r="AP217" s="504"/>
      <c r="AQ217" s="360">
        <v>207</v>
      </c>
      <c r="AR217" s="505" t="str">
        <f t="shared" si="40"/>
        <v/>
      </c>
      <c r="AS217" s="505" t="str">
        <f t="shared" si="41"/>
        <v/>
      </c>
      <c r="AT217" s="360"/>
      <c r="AU217" s="360"/>
      <c r="AV217" s="360"/>
      <c r="AW217" s="360"/>
      <c r="AX217" s="497"/>
      <c r="AY217" s="360"/>
      <c r="AZ217" s="360">
        <v>207</v>
      </c>
      <c r="BA217" s="360" t="str">
        <f t="shared" si="34"/>
        <v/>
      </c>
      <c r="BB217" s="360" t="str">
        <f t="shared" si="35"/>
        <v/>
      </c>
      <c r="BC217" s="360" t="str">
        <f t="shared" si="36"/>
        <v/>
      </c>
      <c r="BD217" s="360" t="str">
        <f t="shared" si="37"/>
        <v/>
      </c>
      <c r="BE217" s="360" t="str">
        <f t="shared" si="38"/>
        <v/>
      </c>
      <c r="BF217" s="360"/>
      <c r="BG217" s="360"/>
      <c r="BH217" s="360" t="str">
        <f t="shared" si="42"/>
        <v/>
      </c>
      <c r="BI217" s="360"/>
      <c r="BJ217" s="360"/>
      <c r="BK217" s="360"/>
      <c r="BL217" s="360"/>
      <c r="BM217" s="360"/>
      <c r="BN217" s="360"/>
      <c r="BO217" s="360"/>
      <c r="BP217" s="360"/>
      <c r="BQ217" s="360"/>
      <c r="BR217" s="360"/>
      <c r="BS217" s="360"/>
      <c r="BT217" s="360"/>
      <c r="BU217" s="360"/>
      <c r="BV217" s="360"/>
      <c r="BW217" s="360"/>
      <c r="BX217" s="360"/>
      <c r="BY217" s="360"/>
      <c r="BZ217" s="360"/>
      <c r="CA217" s="360"/>
      <c r="CB217" s="360"/>
      <c r="CC217" s="360"/>
      <c r="CD217" s="360"/>
      <c r="CE217" s="360"/>
      <c r="CF217" s="360"/>
      <c r="CG217" s="360"/>
      <c r="CH217" s="360"/>
      <c r="CI217" s="360"/>
      <c r="CJ217" s="360"/>
      <c r="CK217" s="360"/>
      <c r="CL217" s="360"/>
      <c r="CM217" s="475"/>
      <c r="CN217" s="475"/>
      <c r="CO217" s="475"/>
      <c r="CP217" s="475"/>
      <c r="CQ217" s="475"/>
      <c r="CR217" s="475"/>
      <c r="CS217" s="475"/>
      <c r="CT217" s="475"/>
      <c r="CU217" s="475"/>
      <c r="CV217" s="475"/>
      <c r="CW217" s="475"/>
      <c r="CX217" s="475"/>
      <c r="CY217" s="475"/>
    </row>
    <row r="218" spans="2:103" s="372" customFormat="1" x14ac:dyDescent="0.25">
      <c r="B218" s="506">
        <v>208</v>
      </c>
      <c r="C218" s="55"/>
      <c r="D218" s="55"/>
      <c r="E218" s="507" t="str">
        <f t="shared" si="33"/>
        <v/>
      </c>
      <c r="F218" s="508" t="str">
        <f t="shared" si="39"/>
        <v/>
      </c>
      <c r="H218" s="502"/>
      <c r="I218" s="502"/>
      <c r="Q218" s="490"/>
      <c r="R218" s="490"/>
      <c r="S218" s="490"/>
      <c r="T218" s="490"/>
      <c r="U218" s="490"/>
      <c r="Y218" s="1"/>
      <c r="Z218" s="1"/>
      <c r="AD218" s="491"/>
      <c r="AE218" s="491"/>
      <c r="AF218" s="491"/>
      <c r="AG218" s="491"/>
      <c r="AH218" s="491"/>
      <c r="AI218" s="491"/>
      <c r="AJ218" s="491"/>
      <c r="AK218" s="504"/>
      <c r="AL218" s="504"/>
      <c r="AM218" s="526" t="str">
        <f t="shared" si="43"/>
        <v/>
      </c>
      <c r="AN218" s="504"/>
      <c r="AO218" s="504"/>
      <c r="AP218" s="504"/>
      <c r="AQ218" s="360">
        <v>208</v>
      </c>
      <c r="AR218" s="505" t="str">
        <f t="shared" si="40"/>
        <v/>
      </c>
      <c r="AS218" s="505" t="str">
        <f t="shared" si="41"/>
        <v/>
      </c>
      <c r="AT218" s="360"/>
      <c r="AU218" s="360"/>
      <c r="AV218" s="360"/>
      <c r="AW218" s="360"/>
      <c r="AX218" s="497"/>
      <c r="AY218" s="360"/>
      <c r="AZ218" s="360">
        <v>208</v>
      </c>
      <c r="BA218" s="360" t="str">
        <f t="shared" si="34"/>
        <v/>
      </c>
      <c r="BB218" s="360" t="str">
        <f t="shared" si="35"/>
        <v/>
      </c>
      <c r="BC218" s="360" t="str">
        <f t="shared" si="36"/>
        <v/>
      </c>
      <c r="BD218" s="360" t="str">
        <f t="shared" si="37"/>
        <v/>
      </c>
      <c r="BE218" s="360" t="str">
        <f t="shared" si="38"/>
        <v/>
      </c>
      <c r="BF218" s="360"/>
      <c r="BG218" s="360"/>
      <c r="BH218" s="360" t="str">
        <f t="shared" si="42"/>
        <v/>
      </c>
      <c r="BI218" s="360"/>
      <c r="BJ218" s="360"/>
      <c r="BK218" s="360"/>
      <c r="BL218" s="360"/>
      <c r="BM218" s="360"/>
      <c r="BN218" s="360"/>
      <c r="BO218" s="360"/>
      <c r="BP218" s="360"/>
      <c r="BQ218" s="360"/>
      <c r="BR218" s="360"/>
      <c r="BS218" s="360"/>
      <c r="BT218" s="360"/>
      <c r="BU218" s="360"/>
      <c r="BV218" s="360"/>
      <c r="BW218" s="360"/>
      <c r="BX218" s="360"/>
      <c r="BY218" s="360"/>
      <c r="BZ218" s="360"/>
      <c r="CA218" s="360"/>
      <c r="CB218" s="360"/>
      <c r="CC218" s="360"/>
      <c r="CD218" s="360"/>
      <c r="CE218" s="360"/>
      <c r="CF218" s="360"/>
      <c r="CG218" s="360"/>
      <c r="CH218" s="360"/>
      <c r="CI218" s="360"/>
      <c r="CJ218" s="360"/>
      <c r="CK218" s="360"/>
      <c r="CL218" s="360"/>
      <c r="CM218" s="475"/>
      <c r="CN218" s="475"/>
      <c r="CO218" s="475"/>
      <c r="CP218" s="475"/>
      <c r="CQ218" s="475"/>
      <c r="CR218" s="475"/>
      <c r="CS218" s="475"/>
      <c r="CT218" s="475"/>
      <c r="CU218" s="475"/>
      <c r="CV218" s="475"/>
      <c r="CW218" s="475"/>
      <c r="CX218" s="475"/>
      <c r="CY218" s="475"/>
    </row>
    <row r="219" spans="2:103" s="372" customFormat="1" x14ac:dyDescent="0.25">
      <c r="B219" s="506">
        <v>209</v>
      </c>
      <c r="C219" s="55"/>
      <c r="D219" s="55"/>
      <c r="E219" s="507" t="str">
        <f t="shared" si="33"/>
        <v/>
      </c>
      <c r="F219" s="508" t="str">
        <f t="shared" si="39"/>
        <v/>
      </c>
      <c r="H219" s="502"/>
      <c r="I219" s="502"/>
      <c r="Q219" s="490"/>
      <c r="R219" s="490"/>
      <c r="S219" s="490"/>
      <c r="T219" s="490"/>
      <c r="U219" s="490"/>
      <c r="Y219" s="1"/>
      <c r="Z219" s="1"/>
      <c r="AD219" s="491"/>
      <c r="AE219" s="491"/>
      <c r="AF219" s="491"/>
      <c r="AG219" s="491"/>
      <c r="AH219" s="491"/>
      <c r="AI219" s="491"/>
      <c r="AJ219" s="491"/>
      <c r="AK219" s="504"/>
      <c r="AL219" s="504"/>
      <c r="AM219" s="526" t="str">
        <f t="shared" si="43"/>
        <v/>
      </c>
      <c r="AN219" s="504"/>
      <c r="AO219" s="504"/>
      <c r="AP219" s="504"/>
      <c r="AQ219" s="360">
        <v>209</v>
      </c>
      <c r="AR219" s="505" t="str">
        <f t="shared" si="40"/>
        <v/>
      </c>
      <c r="AS219" s="505" t="str">
        <f t="shared" si="41"/>
        <v/>
      </c>
      <c r="AT219" s="360"/>
      <c r="AU219" s="360"/>
      <c r="AV219" s="360"/>
      <c r="AW219" s="360"/>
      <c r="AX219" s="497"/>
      <c r="AY219" s="360"/>
      <c r="AZ219" s="360">
        <v>209</v>
      </c>
      <c r="BA219" s="360" t="str">
        <f t="shared" si="34"/>
        <v/>
      </c>
      <c r="BB219" s="360" t="str">
        <f t="shared" si="35"/>
        <v/>
      </c>
      <c r="BC219" s="360" t="str">
        <f t="shared" si="36"/>
        <v/>
      </c>
      <c r="BD219" s="360" t="str">
        <f t="shared" si="37"/>
        <v/>
      </c>
      <c r="BE219" s="360" t="str">
        <f t="shared" si="38"/>
        <v/>
      </c>
      <c r="BF219" s="360"/>
      <c r="BG219" s="360"/>
      <c r="BH219" s="360" t="str">
        <f t="shared" si="42"/>
        <v/>
      </c>
      <c r="BI219" s="360"/>
      <c r="BJ219" s="360"/>
      <c r="BK219" s="360"/>
      <c r="BL219" s="360"/>
      <c r="BM219" s="360"/>
      <c r="BN219" s="360"/>
      <c r="BO219" s="360"/>
      <c r="BP219" s="360"/>
      <c r="BQ219" s="360"/>
      <c r="BR219" s="360"/>
      <c r="BS219" s="360"/>
      <c r="BT219" s="360"/>
      <c r="BU219" s="360"/>
      <c r="BV219" s="360"/>
      <c r="BW219" s="360"/>
      <c r="BX219" s="360"/>
      <c r="BY219" s="360"/>
      <c r="BZ219" s="360"/>
      <c r="CA219" s="360"/>
      <c r="CB219" s="360"/>
      <c r="CC219" s="360"/>
      <c r="CD219" s="360"/>
      <c r="CE219" s="360"/>
      <c r="CF219" s="360"/>
      <c r="CG219" s="360"/>
      <c r="CH219" s="360"/>
      <c r="CI219" s="360"/>
      <c r="CJ219" s="360"/>
      <c r="CK219" s="360"/>
      <c r="CL219" s="360"/>
      <c r="CM219" s="475"/>
      <c r="CN219" s="475"/>
      <c r="CO219" s="475"/>
      <c r="CP219" s="475"/>
      <c r="CQ219" s="475"/>
      <c r="CR219" s="475"/>
      <c r="CS219" s="475"/>
      <c r="CT219" s="475"/>
      <c r="CU219" s="475"/>
      <c r="CV219" s="475"/>
      <c r="CW219" s="475"/>
      <c r="CX219" s="475"/>
      <c r="CY219" s="475"/>
    </row>
    <row r="220" spans="2:103" s="372" customFormat="1" x14ac:dyDescent="0.25">
      <c r="B220" s="506">
        <v>210</v>
      </c>
      <c r="C220" s="55"/>
      <c r="D220" s="55"/>
      <c r="E220" s="507" t="str">
        <f t="shared" si="33"/>
        <v/>
      </c>
      <c r="F220" s="508" t="str">
        <f t="shared" si="39"/>
        <v/>
      </c>
      <c r="H220" s="502"/>
      <c r="I220" s="502"/>
      <c r="Q220" s="490"/>
      <c r="R220" s="490"/>
      <c r="S220" s="490"/>
      <c r="T220" s="490"/>
      <c r="U220" s="490"/>
      <c r="Y220" s="1"/>
      <c r="AD220" s="491"/>
      <c r="AE220" s="491"/>
      <c r="AF220" s="491"/>
      <c r="AG220" s="491"/>
      <c r="AH220" s="491"/>
      <c r="AI220" s="491"/>
      <c r="AJ220" s="491"/>
      <c r="AK220" s="504"/>
      <c r="AL220" s="504"/>
      <c r="AM220" s="526" t="str">
        <f t="shared" si="43"/>
        <v/>
      </c>
      <c r="AN220" s="504"/>
      <c r="AO220" s="504"/>
      <c r="AP220" s="504"/>
      <c r="AQ220" s="360">
        <v>210</v>
      </c>
      <c r="AR220" s="505" t="str">
        <f t="shared" si="40"/>
        <v/>
      </c>
      <c r="AS220" s="505" t="str">
        <f t="shared" si="41"/>
        <v/>
      </c>
      <c r="AT220" s="360"/>
      <c r="AU220" s="360"/>
      <c r="AV220" s="360"/>
      <c r="AW220" s="360"/>
      <c r="AX220" s="497"/>
      <c r="AY220" s="360"/>
      <c r="AZ220" s="360">
        <v>210</v>
      </c>
      <c r="BA220" s="360" t="str">
        <f t="shared" si="34"/>
        <v/>
      </c>
      <c r="BB220" s="360" t="str">
        <f t="shared" si="35"/>
        <v/>
      </c>
      <c r="BC220" s="360" t="str">
        <f t="shared" si="36"/>
        <v/>
      </c>
      <c r="BD220" s="360" t="str">
        <f t="shared" si="37"/>
        <v/>
      </c>
      <c r="BE220" s="360" t="str">
        <f t="shared" si="38"/>
        <v/>
      </c>
      <c r="BF220" s="360"/>
      <c r="BG220" s="360"/>
      <c r="BH220" s="360" t="str">
        <f t="shared" si="42"/>
        <v/>
      </c>
      <c r="BI220" s="360"/>
      <c r="BJ220" s="360"/>
      <c r="BK220" s="360"/>
      <c r="BL220" s="360"/>
      <c r="BM220" s="360"/>
      <c r="BN220" s="360"/>
      <c r="BO220" s="360"/>
      <c r="BP220" s="360"/>
      <c r="BQ220" s="360"/>
      <c r="BR220" s="360"/>
      <c r="BS220" s="360"/>
      <c r="BT220" s="360"/>
      <c r="BU220" s="360"/>
      <c r="BV220" s="360"/>
      <c r="BW220" s="360"/>
      <c r="BX220" s="360"/>
      <c r="BY220" s="360"/>
      <c r="BZ220" s="360"/>
      <c r="CA220" s="360"/>
      <c r="CB220" s="360"/>
      <c r="CC220" s="360"/>
      <c r="CD220" s="360"/>
      <c r="CE220" s="360"/>
      <c r="CF220" s="360"/>
      <c r="CG220" s="360"/>
      <c r="CH220" s="360"/>
      <c r="CI220" s="360"/>
      <c r="CJ220" s="360"/>
      <c r="CK220" s="360"/>
      <c r="CL220" s="360"/>
      <c r="CM220" s="475"/>
      <c r="CN220" s="475"/>
      <c r="CO220" s="475"/>
      <c r="CP220" s="475"/>
      <c r="CQ220" s="475"/>
      <c r="CR220" s="475"/>
      <c r="CS220" s="475"/>
      <c r="CT220" s="475"/>
      <c r="CU220" s="475"/>
      <c r="CV220" s="475"/>
      <c r="CW220" s="475"/>
      <c r="CX220" s="475"/>
      <c r="CY220" s="475"/>
    </row>
    <row r="221" spans="2:103" s="372" customFormat="1" x14ac:dyDescent="0.2">
      <c r="B221" s="506">
        <v>211</v>
      </c>
      <c r="C221" s="55"/>
      <c r="D221" s="55"/>
      <c r="E221" s="507" t="str">
        <f t="shared" si="33"/>
        <v/>
      </c>
      <c r="F221" s="508" t="str">
        <f t="shared" si="39"/>
        <v/>
      </c>
      <c r="H221" s="502"/>
      <c r="I221" s="502"/>
      <c r="Q221" s="490"/>
      <c r="R221" s="490"/>
      <c r="S221" s="490"/>
      <c r="T221" s="490"/>
      <c r="U221" s="490"/>
      <c r="AD221" s="491"/>
      <c r="AE221" s="491"/>
      <c r="AF221" s="491"/>
      <c r="AG221" s="491"/>
      <c r="AH221" s="491"/>
      <c r="AI221" s="491"/>
      <c r="AJ221" s="491"/>
      <c r="AK221" s="504"/>
      <c r="AL221" s="504"/>
      <c r="AM221" s="526" t="str">
        <f t="shared" si="43"/>
        <v/>
      </c>
      <c r="AN221" s="504"/>
      <c r="AO221" s="504"/>
      <c r="AP221" s="504"/>
      <c r="AQ221" s="360">
        <v>211</v>
      </c>
      <c r="AR221" s="505" t="str">
        <f t="shared" si="40"/>
        <v/>
      </c>
      <c r="AS221" s="505" t="str">
        <f t="shared" si="41"/>
        <v/>
      </c>
      <c r="AT221" s="360"/>
      <c r="AU221" s="360"/>
      <c r="AV221" s="360"/>
      <c r="AW221" s="360"/>
      <c r="AX221" s="497"/>
      <c r="AY221" s="360"/>
      <c r="AZ221" s="360">
        <v>211</v>
      </c>
      <c r="BA221" s="360" t="str">
        <f t="shared" si="34"/>
        <v/>
      </c>
      <c r="BB221" s="360" t="str">
        <f t="shared" si="35"/>
        <v/>
      </c>
      <c r="BC221" s="360" t="str">
        <f t="shared" si="36"/>
        <v/>
      </c>
      <c r="BD221" s="360" t="str">
        <f t="shared" si="37"/>
        <v/>
      </c>
      <c r="BE221" s="360" t="str">
        <f t="shared" si="38"/>
        <v/>
      </c>
      <c r="BF221" s="360"/>
      <c r="BG221" s="360"/>
      <c r="BH221" s="360" t="str">
        <f t="shared" si="42"/>
        <v/>
      </c>
      <c r="BI221" s="360"/>
      <c r="BJ221" s="360"/>
      <c r="BK221" s="360"/>
      <c r="BL221" s="360"/>
      <c r="BM221" s="360"/>
      <c r="BN221" s="360"/>
      <c r="BO221" s="360"/>
      <c r="BP221" s="360"/>
      <c r="BQ221" s="360"/>
      <c r="BR221" s="360"/>
      <c r="BS221" s="360"/>
      <c r="BT221" s="360"/>
      <c r="BU221" s="360"/>
      <c r="BV221" s="360"/>
      <c r="BW221" s="360"/>
      <c r="BX221" s="360"/>
      <c r="BY221" s="360"/>
      <c r="BZ221" s="360"/>
      <c r="CA221" s="360"/>
      <c r="CB221" s="360"/>
      <c r="CC221" s="360"/>
      <c r="CD221" s="360"/>
      <c r="CE221" s="360"/>
      <c r="CF221" s="360"/>
      <c r="CG221" s="360"/>
      <c r="CH221" s="360"/>
      <c r="CI221" s="360"/>
      <c r="CJ221" s="360"/>
      <c r="CK221" s="360"/>
      <c r="CL221" s="360"/>
      <c r="CM221" s="475"/>
      <c r="CN221" s="475"/>
      <c r="CO221" s="475"/>
      <c r="CP221" s="475"/>
      <c r="CQ221" s="475"/>
      <c r="CR221" s="475"/>
      <c r="CS221" s="475"/>
      <c r="CT221" s="475"/>
      <c r="CU221" s="475"/>
      <c r="CV221" s="475"/>
      <c r="CW221" s="475"/>
      <c r="CX221" s="475"/>
      <c r="CY221" s="475"/>
    </row>
    <row r="222" spans="2:103" s="372" customFormat="1" x14ac:dyDescent="0.2">
      <c r="B222" s="506">
        <v>212</v>
      </c>
      <c r="C222" s="55"/>
      <c r="D222" s="55"/>
      <c r="E222" s="507" t="str">
        <f t="shared" si="33"/>
        <v/>
      </c>
      <c r="F222" s="508" t="str">
        <f t="shared" si="39"/>
        <v/>
      </c>
      <c r="H222" s="502"/>
      <c r="I222" s="502"/>
      <c r="Q222" s="490"/>
      <c r="R222" s="490"/>
      <c r="S222" s="490"/>
      <c r="T222" s="490"/>
      <c r="U222" s="490"/>
      <c r="AD222" s="491"/>
      <c r="AE222" s="491"/>
      <c r="AF222" s="491"/>
      <c r="AG222" s="491"/>
      <c r="AH222" s="491"/>
      <c r="AI222" s="491"/>
      <c r="AJ222" s="491"/>
      <c r="AK222" s="504"/>
      <c r="AL222" s="504"/>
      <c r="AM222" s="526" t="str">
        <f t="shared" si="43"/>
        <v/>
      </c>
      <c r="AN222" s="504"/>
      <c r="AO222" s="504"/>
      <c r="AP222" s="504"/>
      <c r="AQ222" s="360">
        <v>212</v>
      </c>
      <c r="AR222" s="505" t="str">
        <f t="shared" si="40"/>
        <v/>
      </c>
      <c r="AS222" s="505" t="str">
        <f t="shared" si="41"/>
        <v/>
      </c>
      <c r="AT222" s="360"/>
      <c r="AU222" s="360"/>
      <c r="AV222" s="360"/>
      <c r="AW222" s="360"/>
      <c r="AX222" s="497"/>
      <c r="AY222" s="360"/>
      <c r="AZ222" s="360">
        <v>212</v>
      </c>
      <c r="BA222" s="360" t="str">
        <f t="shared" si="34"/>
        <v/>
      </c>
      <c r="BB222" s="360" t="str">
        <f t="shared" si="35"/>
        <v/>
      </c>
      <c r="BC222" s="360" t="str">
        <f t="shared" si="36"/>
        <v/>
      </c>
      <c r="BD222" s="360" t="str">
        <f t="shared" si="37"/>
        <v/>
      </c>
      <c r="BE222" s="360" t="str">
        <f t="shared" si="38"/>
        <v/>
      </c>
      <c r="BF222" s="360"/>
      <c r="BG222" s="360"/>
      <c r="BH222" s="360" t="str">
        <f t="shared" si="42"/>
        <v/>
      </c>
      <c r="BI222" s="360"/>
      <c r="BJ222" s="360"/>
      <c r="BK222" s="360"/>
      <c r="BL222" s="360"/>
      <c r="BM222" s="360"/>
      <c r="BN222" s="360"/>
      <c r="BO222" s="360"/>
      <c r="BP222" s="360"/>
      <c r="BQ222" s="360"/>
      <c r="BR222" s="360"/>
      <c r="BS222" s="360"/>
      <c r="BT222" s="360"/>
      <c r="BU222" s="360"/>
      <c r="BV222" s="360"/>
      <c r="BW222" s="360"/>
      <c r="BX222" s="360"/>
      <c r="BY222" s="360"/>
      <c r="BZ222" s="360"/>
      <c r="CA222" s="360"/>
      <c r="CB222" s="360"/>
      <c r="CC222" s="360"/>
      <c r="CD222" s="360"/>
      <c r="CE222" s="360"/>
      <c r="CF222" s="360"/>
      <c r="CG222" s="360"/>
      <c r="CH222" s="360"/>
      <c r="CI222" s="360"/>
      <c r="CJ222" s="360"/>
      <c r="CK222" s="360"/>
      <c r="CL222" s="360"/>
      <c r="CM222" s="475"/>
      <c r="CN222" s="475"/>
      <c r="CO222" s="475"/>
      <c r="CP222" s="475"/>
      <c r="CQ222" s="475"/>
      <c r="CR222" s="475"/>
      <c r="CS222" s="475"/>
      <c r="CT222" s="475"/>
      <c r="CU222" s="475"/>
      <c r="CV222" s="475"/>
      <c r="CW222" s="475"/>
      <c r="CX222" s="475"/>
      <c r="CY222" s="475"/>
    </row>
    <row r="223" spans="2:103" s="372" customFormat="1" x14ac:dyDescent="0.2">
      <c r="B223" s="506">
        <v>213</v>
      </c>
      <c r="C223" s="55"/>
      <c r="D223" s="55"/>
      <c r="E223" s="507" t="str">
        <f t="shared" si="33"/>
        <v/>
      </c>
      <c r="F223" s="508" t="str">
        <f t="shared" si="39"/>
        <v/>
      </c>
      <c r="H223" s="502"/>
      <c r="I223" s="502"/>
      <c r="Q223" s="490"/>
      <c r="R223" s="490"/>
      <c r="S223" s="490"/>
      <c r="T223" s="490"/>
      <c r="U223" s="490"/>
      <c r="AD223" s="491"/>
      <c r="AE223" s="491"/>
      <c r="AF223" s="491"/>
      <c r="AG223" s="491"/>
      <c r="AH223" s="491"/>
      <c r="AI223" s="491"/>
      <c r="AJ223" s="491"/>
      <c r="AK223" s="504"/>
      <c r="AL223" s="504"/>
      <c r="AM223" s="526" t="str">
        <f t="shared" si="43"/>
        <v/>
      </c>
      <c r="AN223" s="504"/>
      <c r="AO223" s="504"/>
      <c r="AP223" s="504"/>
      <c r="AQ223" s="360">
        <v>213</v>
      </c>
      <c r="AR223" s="505" t="str">
        <f t="shared" si="40"/>
        <v/>
      </c>
      <c r="AS223" s="505" t="str">
        <f t="shared" si="41"/>
        <v/>
      </c>
      <c r="AT223" s="360"/>
      <c r="AU223" s="360"/>
      <c r="AV223" s="360"/>
      <c r="AW223" s="360"/>
      <c r="AX223" s="497"/>
      <c r="AY223" s="360"/>
      <c r="AZ223" s="360">
        <v>213</v>
      </c>
      <c r="BA223" s="360" t="str">
        <f t="shared" si="34"/>
        <v/>
      </c>
      <c r="BB223" s="360" t="str">
        <f t="shared" si="35"/>
        <v/>
      </c>
      <c r="BC223" s="360" t="str">
        <f t="shared" si="36"/>
        <v/>
      </c>
      <c r="BD223" s="360" t="str">
        <f t="shared" si="37"/>
        <v/>
      </c>
      <c r="BE223" s="360" t="str">
        <f t="shared" si="38"/>
        <v/>
      </c>
      <c r="BF223" s="360"/>
      <c r="BG223" s="360"/>
      <c r="BH223" s="360" t="str">
        <f t="shared" si="42"/>
        <v/>
      </c>
      <c r="BI223" s="360"/>
      <c r="BJ223" s="360"/>
      <c r="BK223" s="360"/>
      <c r="BL223" s="360"/>
      <c r="BM223" s="360"/>
      <c r="BN223" s="360"/>
      <c r="BO223" s="360"/>
      <c r="BP223" s="360"/>
      <c r="BQ223" s="360"/>
      <c r="BR223" s="360"/>
      <c r="BS223" s="360"/>
      <c r="BT223" s="360"/>
      <c r="BU223" s="360"/>
      <c r="BV223" s="360"/>
      <c r="BW223" s="360"/>
      <c r="BX223" s="360"/>
      <c r="BY223" s="360"/>
      <c r="BZ223" s="360"/>
      <c r="CA223" s="360"/>
      <c r="CB223" s="360"/>
      <c r="CC223" s="360"/>
      <c r="CD223" s="360"/>
      <c r="CE223" s="360"/>
      <c r="CF223" s="360"/>
      <c r="CG223" s="360"/>
      <c r="CH223" s="360"/>
      <c r="CI223" s="360"/>
      <c r="CJ223" s="360"/>
      <c r="CK223" s="360"/>
      <c r="CL223" s="360"/>
      <c r="CM223" s="475"/>
      <c r="CN223" s="475"/>
      <c r="CO223" s="475"/>
      <c r="CP223" s="475"/>
      <c r="CQ223" s="475"/>
      <c r="CR223" s="475"/>
      <c r="CS223" s="475"/>
      <c r="CT223" s="475"/>
      <c r="CU223" s="475"/>
      <c r="CV223" s="475"/>
      <c r="CW223" s="475"/>
      <c r="CX223" s="475"/>
      <c r="CY223" s="475"/>
    </row>
    <row r="224" spans="2:103" s="372" customFormat="1" x14ac:dyDescent="0.2">
      <c r="B224" s="506">
        <v>214</v>
      </c>
      <c r="C224" s="55"/>
      <c r="D224" s="55"/>
      <c r="E224" s="507" t="str">
        <f t="shared" si="33"/>
        <v/>
      </c>
      <c r="F224" s="508" t="str">
        <f t="shared" si="39"/>
        <v/>
      </c>
      <c r="H224" s="502"/>
      <c r="I224" s="502"/>
      <c r="Q224" s="490"/>
      <c r="R224" s="490"/>
      <c r="S224" s="490"/>
      <c r="T224" s="490"/>
      <c r="U224" s="490"/>
      <c r="AD224" s="491"/>
      <c r="AE224" s="491"/>
      <c r="AF224" s="491"/>
      <c r="AG224" s="491"/>
      <c r="AH224" s="491"/>
      <c r="AI224" s="491"/>
      <c r="AJ224" s="491"/>
      <c r="AK224" s="504"/>
      <c r="AL224" s="504"/>
      <c r="AM224" s="526" t="str">
        <f t="shared" si="43"/>
        <v/>
      </c>
      <c r="AN224" s="504"/>
      <c r="AO224" s="504"/>
      <c r="AP224" s="504"/>
      <c r="AQ224" s="360">
        <v>214</v>
      </c>
      <c r="AR224" s="505" t="str">
        <f t="shared" si="40"/>
        <v/>
      </c>
      <c r="AS224" s="505" t="str">
        <f t="shared" si="41"/>
        <v/>
      </c>
      <c r="AT224" s="360"/>
      <c r="AU224" s="360"/>
      <c r="AV224" s="360"/>
      <c r="AW224" s="360"/>
      <c r="AX224" s="497"/>
      <c r="AY224" s="360"/>
      <c r="AZ224" s="360">
        <v>214</v>
      </c>
      <c r="BA224" s="360" t="str">
        <f t="shared" si="34"/>
        <v/>
      </c>
      <c r="BB224" s="360" t="str">
        <f t="shared" si="35"/>
        <v/>
      </c>
      <c r="BC224" s="360" t="str">
        <f t="shared" si="36"/>
        <v/>
      </c>
      <c r="BD224" s="360" t="str">
        <f t="shared" si="37"/>
        <v/>
      </c>
      <c r="BE224" s="360" t="str">
        <f t="shared" si="38"/>
        <v/>
      </c>
      <c r="BF224" s="360"/>
      <c r="BG224" s="360"/>
      <c r="BH224" s="360" t="str">
        <f t="shared" si="42"/>
        <v/>
      </c>
      <c r="BI224" s="360"/>
      <c r="BJ224" s="360"/>
      <c r="BK224" s="360"/>
      <c r="BL224" s="360"/>
      <c r="BM224" s="360"/>
      <c r="BN224" s="360"/>
      <c r="BO224" s="360"/>
      <c r="BP224" s="360"/>
      <c r="BQ224" s="360"/>
      <c r="BR224" s="360"/>
      <c r="BS224" s="360"/>
      <c r="BT224" s="360"/>
      <c r="BU224" s="360"/>
      <c r="BV224" s="360"/>
      <c r="BW224" s="360"/>
      <c r="BX224" s="360"/>
      <c r="BY224" s="360"/>
      <c r="BZ224" s="360"/>
      <c r="CA224" s="360"/>
      <c r="CB224" s="360"/>
      <c r="CC224" s="360"/>
      <c r="CD224" s="360"/>
      <c r="CE224" s="360"/>
      <c r="CF224" s="360"/>
      <c r="CG224" s="360"/>
      <c r="CH224" s="360"/>
      <c r="CI224" s="360"/>
      <c r="CJ224" s="360"/>
      <c r="CK224" s="360"/>
      <c r="CL224" s="360"/>
      <c r="CM224" s="475"/>
      <c r="CN224" s="475"/>
      <c r="CO224" s="475"/>
      <c r="CP224" s="475"/>
      <c r="CQ224" s="475"/>
      <c r="CR224" s="475"/>
      <c r="CS224" s="475"/>
      <c r="CT224" s="475"/>
      <c r="CU224" s="475"/>
      <c r="CV224" s="475"/>
      <c r="CW224" s="475"/>
      <c r="CX224" s="475"/>
      <c r="CY224" s="475"/>
    </row>
    <row r="225" spans="2:103" s="372" customFormat="1" x14ac:dyDescent="0.2">
      <c r="B225" s="506">
        <v>215</v>
      </c>
      <c r="C225" s="55"/>
      <c r="D225" s="55"/>
      <c r="E225" s="507" t="str">
        <f t="shared" si="33"/>
        <v/>
      </c>
      <c r="F225" s="508" t="str">
        <f t="shared" si="39"/>
        <v/>
      </c>
      <c r="H225" s="502"/>
      <c r="I225" s="502"/>
      <c r="Q225" s="490"/>
      <c r="R225" s="490"/>
      <c r="S225" s="490"/>
      <c r="T225" s="490"/>
      <c r="U225" s="490"/>
      <c r="AD225" s="491"/>
      <c r="AE225" s="491"/>
      <c r="AF225" s="491"/>
      <c r="AG225" s="491"/>
      <c r="AH225" s="491"/>
      <c r="AI225" s="491"/>
      <c r="AJ225" s="491"/>
      <c r="AK225" s="504"/>
      <c r="AL225" s="504"/>
      <c r="AM225" s="526" t="str">
        <f t="shared" si="43"/>
        <v/>
      </c>
      <c r="AN225" s="504"/>
      <c r="AO225" s="504"/>
      <c r="AP225" s="504"/>
      <c r="AQ225" s="360">
        <v>215</v>
      </c>
      <c r="AR225" s="505" t="str">
        <f t="shared" si="40"/>
        <v/>
      </c>
      <c r="AS225" s="505" t="str">
        <f t="shared" si="41"/>
        <v/>
      </c>
      <c r="AT225" s="360"/>
      <c r="AU225" s="360"/>
      <c r="AV225" s="360"/>
      <c r="AW225" s="360"/>
      <c r="AX225" s="497"/>
      <c r="AY225" s="360"/>
      <c r="AZ225" s="360">
        <v>215</v>
      </c>
      <c r="BA225" s="360" t="str">
        <f t="shared" si="34"/>
        <v/>
      </c>
      <c r="BB225" s="360" t="str">
        <f t="shared" si="35"/>
        <v/>
      </c>
      <c r="BC225" s="360" t="str">
        <f t="shared" si="36"/>
        <v/>
      </c>
      <c r="BD225" s="360" t="str">
        <f t="shared" si="37"/>
        <v/>
      </c>
      <c r="BE225" s="360" t="str">
        <f t="shared" si="38"/>
        <v/>
      </c>
      <c r="BF225" s="360"/>
      <c r="BG225" s="360"/>
      <c r="BH225" s="360" t="str">
        <f t="shared" si="42"/>
        <v/>
      </c>
      <c r="BI225" s="360"/>
      <c r="BJ225" s="360"/>
      <c r="BK225" s="360"/>
      <c r="BL225" s="360"/>
      <c r="BM225" s="360"/>
      <c r="BN225" s="360"/>
      <c r="BO225" s="360"/>
      <c r="BP225" s="360"/>
      <c r="BQ225" s="360"/>
      <c r="BR225" s="360"/>
      <c r="BS225" s="360"/>
      <c r="BT225" s="360"/>
      <c r="BU225" s="360"/>
      <c r="BV225" s="360"/>
      <c r="BW225" s="360"/>
      <c r="BX225" s="360"/>
      <c r="BY225" s="360"/>
      <c r="BZ225" s="360"/>
      <c r="CA225" s="360"/>
      <c r="CB225" s="360"/>
      <c r="CC225" s="360"/>
      <c r="CD225" s="360"/>
      <c r="CE225" s="360"/>
      <c r="CF225" s="360"/>
      <c r="CG225" s="360"/>
      <c r="CH225" s="360"/>
      <c r="CI225" s="360"/>
      <c r="CJ225" s="360"/>
      <c r="CK225" s="360"/>
      <c r="CL225" s="360"/>
      <c r="CM225" s="475"/>
      <c r="CN225" s="475"/>
      <c r="CO225" s="475"/>
      <c r="CP225" s="475"/>
      <c r="CQ225" s="475"/>
      <c r="CR225" s="475"/>
      <c r="CS225" s="475"/>
      <c r="CT225" s="475"/>
      <c r="CU225" s="475"/>
      <c r="CV225" s="475"/>
      <c r="CW225" s="475"/>
      <c r="CX225" s="475"/>
      <c r="CY225" s="475"/>
    </row>
    <row r="226" spans="2:103" s="372" customFormat="1" x14ac:dyDescent="0.2">
      <c r="B226" s="506">
        <v>216</v>
      </c>
      <c r="C226" s="55"/>
      <c r="D226" s="55"/>
      <c r="E226" s="507" t="str">
        <f t="shared" si="33"/>
        <v/>
      </c>
      <c r="F226" s="508" t="str">
        <f t="shared" si="39"/>
        <v/>
      </c>
      <c r="H226" s="502"/>
      <c r="I226" s="502"/>
      <c r="Q226" s="490"/>
      <c r="R226" s="490"/>
      <c r="S226" s="490"/>
      <c r="T226" s="490"/>
      <c r="U226" s="490"/>
      <c r="AD226" s="491"/>
      <c r="AE226" s="491"/>
      <c r="AF226" s="491"/>
      <c r="AG226" s="491"/>
      <c r="AH226" s="491"/>
      <c r="AI226" s="491"/>
      <c r="AJ226" s="491"/>
      <c r="AK226" s="504"/>
      <c r="AL226" s="504"/>
      <c r="AM226" s="526" t="str">
        <f t="shared" si="43"/>
        <v/>
      </c>
      <c r="AN226" s="504"/>
      <c r="AO226" s="504"/>
      <c r="AP226" s="504"/>
      <c r="AQ226" s="360">
        <v>216</v>
      </c>
      <c r="AR226" s="505" t="str">
        <f t="shared" si="40"/>
        <v/>
      </c>
      <c r="AS226" s="505" t="str">
        <f t="shared" si="41"/>
        <v/>
      </c>
      <c r="AT226" s="360"/>
      <c r="AU226" s="360"/>
      <c r="AV226" s="360"/>
      <c r="AW226" s="360"/>
      <c r="AX226" s="497"/>
      <c r="AY226" s="360"/>
      <c r="AZ226" s="360">
        <v>216</v>
      </c>
      <c r="BA226" s="360" t="str">
        <f t="shared" si="34"/>
        <v/>
      </c>
      <c r="BB226" s="360" t="str">
        <f t="shared" si="35"/>
        <v/>
      </c>
      <c r="BC226" s="360" t="str">
        <f t="shared" si="36"/>
        <v/>
      </c>
      <c r="BD226" s="360" t="str">
        <f t="shared" si="37"/>
        <v/>
      </c>
      <c r="BE226" s="360" t="str">
        <f t="shared" si="38"/>
        <v/>
      </c>
      <c r="BF226" s="360"/>
      <c r="BG226" s="360"/>
      <c r="BH226" s="360" t="str">
        <f t="shared" si="42"/>
        <v/>
      </c>
      <c r="BI226" s="360"/>
      <c r="BJ226" s="360"/>
      <c r="BK226" s="360"/>
      <c r="BL226" s="360"/>
      <c r="BM226" s="360"/>
      <c r="BN226" s="360"/>
      <c r="BO226" s="360"/>
      <c r="BP226" s="360"/>
      <c r="BQ226" s="360"/>
      <c r="BR226" s="360"/>
      <c r="BS226" s="360"/>
      <c r="BT226" s="360"/>
      <c r="BU226" s="360"/>
      <c r="BV226" s="360"/>
      <c r="BW226" s="360"/>
      <c r="BX226" s="360"/>
      <c r="BY226" s="360"/>
      <c r="BZ226" s="360"/>
      <c r="CA226" s="360"/>
      <c r="CB226" s="360"/>
      <c r="CC226" s="360"/>
      <c r="CD226" s="360"/>
      <c r="CE226" s="360"/>
      <c r="CF226" s="360"/>
      <c r="CG226" s="360"/>
      <c r="CH226" s="360"/>
      <c r="CI226" s="360"/>
      <c r="CJ226" s="360"/>
      <c r="CK226" s="360"/>
      <c r="CL226" s="360"/>
      <c r="CM226" s="475"/>
      <c r="CN226" s="475"/>
      <c r="CO226" s="475"/>
      <c r="CP226" s="475"/>
      <c r="CQ226" s="475"/>
      <c r="CR226" s="475"/>
      <c r="CS226" s="475"/>
      <c r="CT226" s="475"/>
      <c r="CU226" s="475"/>
      <c r="CV226" s="475"/>
      <c r="CW226" s="475"/>
      <c r="CX226" s="475"/>
      <c r="CY226" s="475"/>
    </row>
    <row r="227" spans="2:103" s="372" customFormat="1" x14ac:dyDescent="0.2">
      <c r="B227" s="506">
        <v>217</v>
      </c>
      <c r="C227" s="55"/>
      <c r="D227" s="55"/>
      <c r="E227" s="507" t="str">
        <f t="shared" si="33"/>
        <v/>
      </c>
      <c r="F227" s="508" t="str">
        <f t="shared" si="39"/>
        <v/>
      </c>
      <c r="H227" s="502"/>
      <c r="I227" s="502"/>
      <c r="Q227" s="490"/>
      <c r="R227" s="490"/>
      <c r="S227" s="490"/>
      <c r="T227" s="490"/>
      <c r="U227" s="490"/>
      <c r="AD227" s="491"/>
      <c r="AE227" s="491"/>
      <c r="AF227" s="491"/>
      <c r="AG227" s="491"/>
      <c r="AH227" s="491"/>
      <c r="AI227" s="491"/>
      <c r="AJ227" s="491"/>
      <c r="AK227" s="504"/>
      <c r="AL227" s="504"/>
      <c r="AM227" s="526" t="str">
        <f t="shared" si="43"/>
        <v/>
      </c>
      <c r="AN227" s="504"/>
      <c r="AO227" s="504"/>
      <c r="AP227" s="504"/>
      <c r="AQ227" s="360">
        <v>217</v>
      </c>
      <c r="AR227" s="505" t="str">
        <f t="shared" si="40"/>
        <v/>
      </c>
      <c r="AS227" s="505" t="str">
        <f t="shared" si="41"/>
        <v/>
      </c>
      <c r="AT227" s="360"/>
      <c r="AU227" s="360"/>
      <c r="AV227" s="360"/>
      <c r="AW227" s="360"/>
      <c r="AX227" s="497"/>
      <c r="AY227" s="360"/>
      <c r="AZ227" s="360">
        <v>217</v>
      </c>
      <c r="BA227" s="360" t="str">
        <f t="shared" si="34"/>
        <v/>
      </c>
      <c r="BB227" s="360" t="str">
        <f t="shared" si="35"/>
        <v/>
      </c>
      <c r="BC227" s="360" t="str">
        <f t="shared" si="36"/>
        <v/>
      </c>
      <c r="BD227" s="360" t="str">
        <f t="shared" si="37"/>
        <v/>
      </c>
      <c r="BE227" s="360" t="str">
        <f t="shared" si="38"/>
        <v/>
      </c>
      <c r="BF227" s="360"/>
      <c r="BG227" s="360"/>
      <c r="BH227" s="360" t="str">
        <f t="shared" si="42"/>
        <v/>
      </c>
      <c r="BI227" s="360"/>
      <c r="BJ227" s="360"/>
      <c r="BK227" s="360"/>
      <c r="BL227" s="360"/>
      <c r="BM227" s="360"/>
      <c r="BN227" s="360"/>
      <c r="BO227" s="360"/>
      <c r="BP227" s="360"/>
      <c r="BQ227" s="360"/>
      <c r="BR227" s="360"/>
      <c r="BS227" s="360"/>
      <c r="BT227" s="360"/>
      <c r="BU227" s="360"/>
      <c r="BV227" s="360"/>
      <c r="BW227" s="360"/>
      <c r="BX227" s="360"/>
      <c r="BY227" s="360"/>
      <c r="BZ227" s="360"/>
      <c r="CA227" s="360"/>
      <c r="CB227" s="360"/>
      <c r="CC227" s="360"/>
      <c r="CD227" s="360"/>
      <c r="CE227" s="360"/>
      <c r="CF227" s="360"/>
      <c r="CG227" s="360"/>
      <c r="CH227" s="360"/>
      <c r="CI227" s="360"/>
      <c r="CJ227" s="360"/>
      <c r="CK227" s="360"/>
      <c r="CL227" s="360"/>
      <c r="CM227" s="475"/>
      <c r="CN227" s="475"/>
      <c r="CO227" s="475"/>
      <c r="CP227" s="475"/>
      <c r="CQ227" s="475"/>
      <c r="CR227" s="475"/>
      <c r="CS227" s="475"/>
      <c r="CT227" s="475"/>
      <c r="CU227" s="475"/>
      <c r="CV227" s="475"/>
      <c r="CW227" s="475"/>
      <c r="CX227" s="475"/>
      <c r="CY227" s="475"/>
    </row>
    <row r="228" spans="2:103" s="372" customFormat="1" x14ac:dyDescent="0.2">
      <c r="B228" s="506">
        <v>218</v>
      </c>
      <c r="C228" s="55"/>
      <c r="D228" s="55"/>
      <c r="E228" s="507" t="str">
        <f t="shared" si="33"/>
        <v/>
      </c>
      <c r="F228" s="508" t="str">
        <f t="shared" si="39"/>
        <v/>
      </c>
      <c r="H228" s="502"/>
      <c r="I228" s="502"/>
      <c r="Q228" s="490"/>
      <c r="R228" s="490"/>
      <c r="S228" s="490"/>
      <c r="T228" s="490"/>
      <c r="U228" s="490"/>
      <c r="AD228" s="491"/>
      <c r="AE228" s="491"/>
      <c r="AF228" s="491"/>
      <c r="AG228" s="491"/>
      <c r="AH228" s="491"/>
      <c r="AI228" s="491"/>
      <c r="AJ228" s="491"/>
      <c r="AK228" s="504"/>
      <c r="AL228" s="504"/>
      <c r="AM228" s="526" t="str">
        <f t="shared" si="43"/>
        <v/>
      </c>
      <c r="AN228" s="504"/>
      <c r="AO228" s="504"/>
      <c r="AP228" s="504"/>
      <c r="AQ228" s="360">
        <v>218</v>
      </c>
      <c r="AR228" s="505" t="str">
        <f t="shared" si="40"/>
        <v/>
      </c>
      <c r="AS228" s="505" t="str">
        <f t="shared" si="41"/>
        <v/>
      </c>
      <c r="AT228" s="360"/>
      <c r="AU228" s="360"/>
      <c r="AV228" s="360"/>
      <c r="AW228" s="360"/>
      <c r="AX228" s="497"/>
      <c r="AY228" s="360"/>
      <c r="AZ228" s="360">
        <v>218</v>
      </c>
      <c r="BA228" s="360" t="str">
        <f t="shared" si="34"/>
        <v/>
      </c>
      <c r="BB228" s="360" t="str">
        <f t="shared" si="35"/>
        <v/>
      </c>
      <c r="BC228" s="360" t="str">
        <f t="shared" si="36"/>
        <v/>
      </c>
      <c r="BD228" s="360" t="str">
        <f t="shared" si="37"/>
        <v/>
      </c>
      <c r="BE228" s="360" t="str">
        <f t="shared" si="38"/>
        <v/>
      </c>
      <c r="BF228" s="360"/>
      <c r="BG228" s="360"/>
      <c r="BH228" s="360" t="str">
        <f t="shared" si="42"/>
        <v/>
      </c>
      <c r="BI228" s="360"/>
      <c r="BJ228" s="360"/>
      <c r="BK228" s="360"/>
      <c r="BL228" s="360"/>
      <c r="BM228" s="360"/>
      <c r="BN228" s="360"/>
      <c r="BO228" s="360"/>
      <c r="BP228" s="360"/>
      <c r="BQ228" s="360"/>
      <c r="BR228" s="360"/>
      <c r="BS228" s="360"/>
      <c r="BT228" s="360"/>
      <c r="BU228" s="360"/>
      <c r="BV228" s="360"/>
      <c r="BW228" s="360"/>
      <c r="BX228" s="360"/>
      <c r="BY228" s="360"/>
      <c r="BZ228" s="360"/>
      <c r="CA228" s="360"/>
      <c r="CB228" s="360"/>
      <c r="CC228" s="360"/>
      <c r="CD228" s="360"/>
      <c r="CE228" s="360"/>
      <c r="CF228" s="360"/>
      <c r="CG228" s="360"/>
      <c r="CH228" s="360"/>
      <c r="CI228" s="360"/>
      <c r="CJ228" s="360"/>
      <c r="CK228" s="360"/>
      <c r="CL228" s="360"/>
      <c r="CM228" s="475"/>
      <c r="CN228" s="475"/>
      <c r="CO228" s="475"/>
      <c r="CP228" s="475"/>
      <c r="CQ228" s="475"/>
      <c r="CR228" s="475"/>
      <c r="CS228" s="475"/>
      <c r="CT228" s="475"/>
      <c r="CU228" s="475"/>
      <c r="CV228" s="475"/>
      <c r="CW228" s="475"/>
      <c r="CX228" s="475"/>
      <c r="CY228" s="475"/>
    </row>
    <row r="229" spans="2:103" s="372" customFormat="1" x14ac:dyDescent="0.2">
      <c r="B229" s="506">
        <v>219</v>
      </c>
      <c r="C229" s="55"/>
      <c r="D229" s="55"/>
      <c r="E229" s="507" t="str">
        <f t="shared" si="33"/>
        <v/>
      </c>
      <c r="F229" s="508" t="str">
        <f t="shared" si="39"/>
        <v/>
      </c>
      <c r="H229" s="502"/>
      <c r="I229" s="502"/>
      <c r="Q229" s="490"/>
      <c r="R229" s="490"/>
      <c r="S229" s="490"/>
      <c r="T229" s="490"/>
      <c r="U229" s="490"/>
      <c r="AD229" s="491"/>
      <c r="AE229" s="491"/>
      <c r="AF229" s="491"/>
      <c r="AG229" s="491"/>
      <c r="AH229" s="491"/>
      <c r="AI229" s="491"/>
      <c r="AJ229" s="491"/>
      <c r="AK229" s="504"/>
      <c r="AL229" s="504"/>
      <c r="AM229" s="526" t="str">
        <f t="shared" si="43"/>
        <v/>
      </c>
      <c r="AN229" s="504"/>
      <c r="AO229" s="504"/>
      <c r="AP229" s="504"/>
      <c r="AQ229" s="360">
        <v>219</v>
      </c>
      <c r="AR229" s="505" t="str">
        <f t="shared" si="40"/>
        <v/>
      </c>
      <c r="AS229" s="505" t="str">
        <f t="shared" si="41"/>
        <v/>
      </c>
      <c r="AT229" s="360"/>
      <c r="AU229" s="360"/>
      <c r="AV229" s="360"/>
      <c r="AW229" s="360"/>
      <c r="AX229" s="497"/>
      <c r="AY229" s="360"/>
      <c r="AZ229" s="360">
        <v>219</v>
      </c>
      <c r="BA229" s="360" t="str">
        <f t="shared" si="34"/>
        <v/>
      </c>
      <c r="BB229" s="360" t="str">
        <f t="shared" si="35"/>
        <v/>
      </c>
      <c r="BC229" s="360" t="str">
        <f t="shared" si="36"/>
        <v/>
      </c>
      <c r="BD229" s="360" t="str">
        <f t="shared" si="37"/>
        <v/>
      </c>
      <c r="BE229" s="360" t="str">
        <f t="shared" si="38"/>
        <v/>
      </c>
      <c r="BF229" s="360"/>
      <c r="BG229" s="360"/>
      <c r="BH229" s="360" t="str">
        <f t="shared" si="42"/>
        <v/>
      </c>
      <c r="BI229" s="360"/>
      <c r="BJ229" s="360"/>
      <c r="BK229" s="360"/>
      <c r="BL229" s="360"/>
      <c r="BM229" s="360"/>
      <c r="BN229" s="360"/>
      <c r="BO229" s="360"/>
      <c r="BP229" s="360"/>
      <c r="BQ229" s="360"/>
      <c r="BR229" s="360"/>
      <c r="BS229" s="360"/>
      <c r="BT229" s="360"/>
      <c r="BU229" s="360"/>
      <c r="BV229" s="360"/>
      <c r="BW229" s="360"/>
      <c r="BX229" s="360"/>
      <c r="BY229" s="360"/>
      <c r="BZ229" s="360"/>
      <c r="CA229" s="360"/>
      <c r="CB229" s="360"/>
      <c r="CC229" s="360"/>
      <c r="CD229" s="360"/>
      <c r="CE229" s="360"/>
      <c r="CF229" s="360"/>
      <c r="CG229" s="360"/>
      <c r="CH229" s="360"/>
      <c r="CI229" s="360"/>
      <c r="CJ229" s="360"/>
      <c r="CK229" s="360"/>
      <c r="CL229" s="360"/>
      <c r="CM229" s="475"/>
      <c r="CN229" s="475"/>
      <c r="CO229" s="475"/>
      <c r="CP229" s="475"/>
      <c r="CQ229" s="475"/>
      <c r="CR229" s="475"/>
      <c r="CS229" s="475"/>
      <c r="CT229" s="475"/>
      <c r="CU229" s="475"/>
      <c r="CV229" s="475"/>
      <c r="CW229" s="475"/>
      <c r="CX229" s="475"/>
      <c r="CY229" s="475"/>
    </row>
    <row r="230" spans="2:103" s="372" customFormat="1" x14ac:dyDescent="0.2">
      <c r="B230" s="506">
        <v>220</v>
      </c>
      <c r="C230" s="55"/>
      <c r="D230" s="55"/>
      <c r="E230" s="507" t="str">
        <f t="shared" si="33"/>
        <v/>
      </c>
      <c r="F230" s="508" t="str">
        <f t="shared" si="39"/>
        <v/>
      </c>
      <c r="H230" s="502"/>
      <c r="I230" s="502"/>
      <c r="Q230" s="490"/>
      <c r="R230" s="490"/>
      <c r="S230" s="490"/>
      <c r="T230" s="490"/>
      <c r="U230" s="490"/>
      <c r="AD230" s="491"/>
      <c r="AE230" s="491"/>
      <c r="AF230" s="491"/>
      <c r="AG230" s="491"/>
      <c r="AH230" s="491"/>
      <c r="AI230" s="491"/>
      <c r="AJ230" s="491"/>
      <c r="AK230" s="504"/>
      <c r="AL230" s="504"/>
      <c r="AM230" s="526" t="str">
        <f t="shared" si="43"/>
        <v/>
      </c>
      <c r="AN230" s="504"/>
      <c r="AO230" s="504"/>
      <c r="AP230" s="504"/>
      <c r="AQ230" s="360">
        <v>220</v>
      </c>
      <c r="AR230" s="505" t="str">
        <f t="shared" si="40"/>
        <v/>
      </c>
      <c r="AS230" s="505" t="str">
        <f t="shared" si="41"/>
        <v/>
      </c>
      <c r="AT230" s="360"/>
      <c r="AU230" s="360"/>
      <c r="AV230" s="360"/>
      <c r="AW230" s="360"/>
      <c r="AX230" s="497"/>
      <c r="AY230" s="360"/>
      <c r="AZ230" s="360">
        <v>220</v>
      </c>
      <c r="BA230" s="360" t="str">
        <f t="shared" si="34"/>
        <v/>
      </c>
      <c r="BB230" s="360" t="str">
        <f t="shared" si="35"/>
        <v/>
      </c>
      <c r="BC230" s="360" t="str">
        <f t="shared" si="36"/>
        <v/>
      </c>
      <c r="BD230" s="360" t="str">
        <f t="shared" si="37"/>
        <v/>
      </c>
      <c r="BE230" s="360" t="str">
        <f t="shared" si="38"/>
        <v/>
      </c>
      <c r="BF230" s="360"/>
      <c r="BG230" s="360"/>
      <c r="BH230" s="360" t="str">
        <f t="shared" si="42"/>
        <v/>
      </c>
      <c r="BI230" s="360"/>
      <c r="BJ230" s="360"/>
      <c r="BK230" s="360"/>
      <c r="BL230" s="360"/>
      <c r="BM230" s="360"/>
      <c r="BN230" s="360"/>
      <c r="BO230" s="360"/>
      <c r="BP230" s="360"/>
      <c r="BQ230" s="360"/>
      <c r="BR230" s="360"/>
      <c r="BS230" s="360"/>
      <c r="BT230" s="360"/>
      <c r="BU230" s="360"/>
      <c r="BV230" s="360"/>
      <c r="BW230" s="360"/>
      <c r="BX230" s="360"/>
      <c r="BY230" s="360"/>
      <c r="BZ230" s="360"/>
      <c r="CA230" s="360"/>
      <c r="CB230" s="360"/>
      <c r="CC230" s="360"/>
      <c r="CD230" s="360"/>
      <c r="CE230" s="360"/>
      <c r="CF230" s="360"/>
      <c r="CG230" s="360"/>
      <c r="CH230" s="360"/>
      <c r="CI230" s="360"/>
      <c r="CJ230" s="360"/>
      <c r="CK230" s="360"/>
      <c r="CL230" s="360"/>
      <c r="CM230" s="475"/>
      <c r="CN230" s="475"/>
      <c r="CO230" s="475"/>
      <c r="CP230" s="475"/>
      <c r="CQ230" s="475"/>
      <c r="CR230" s="475"/>
      <c r="CS230" s="475"/>
      <c r="CT230" s="475"/>
      <c r="CU230" s="475"/>
      <c r="CV230" s="475"/>
      <c r="CW230" s="475"/>
      <c r="CX230" s="475"/>
      <c r="CY230" s="475"/>
    </row>
    <row r="231" spans="2:103" s="372" customFormat="1" x14ac:dyDescent="0.2">
      <c r="B231" s="506">
        <v>221</v>
      </c>
      <c r="C231" s="55"/>
      <c r="D231" s="55"/>
      <c r="E231" s="507" t="str">
        <f t="shared" si="33"/>
        <v/>
      </c>
      <c r="F231" s="508" t="str">
        <f t="shared" si="39"/>
        <v/>
      </c>
      <c r="H231" s="502"/>
      <c r="I231" s="502"/>
      <c r="Q231" s="490"/>
      <c r="R231" s="490"/>
      <c r="S231" s="490"/>
      <c r="T231" s="490"/>
      <c r="U231" s="490"/>
      <c r="AD231" s="491"/>
      <c r="AE231" s="491"/>
      <c r="AF231" s="491"/>
      <c r="AG231" s="491"/>
      <c r="AH231" s="491"/>
      <c r="AI231" s="491"/>
      <c r="AJ231" s="491"/>
      <c r="AK231" s="504"/>
      <c r="AL231" s="504"/>
      <c r="AM231" s="526" t="str">
        <f t="shared" si="43"/>
        <v/>
      </c>
      <c r="AN231" s="504"/>
      <c r="AO231" s="504"/>
      <c r="AP231" s="504"/>
      <c r="AQ231" s="360">
        <v>221</v>
      </c>
      <c r="AR231" s="505" t="str">
        <f t="shared" si="40"/>
        <v/>
      </c>
      <c r="AS231" s="505" t="str">
        <f t="shared" si="41"/>
        <v/>
      </c>
      <c r="AT231" s="360"/>
      <c r="AU231" s="360"/>
      <c r="AV231" s="360"/>
      <c r="AW231" s="360"/>
      <c r="AX231" s="497"/>
      <c r="AY231" s="360"/>
      <c r="AZ231" s="360">
        <v>221</v>
      </c>
      <c r="BA231" s="360" t="str">
        <f t="shared" si="34"/>
        <v/>
      </c>
      <c r="BB231" s="360" t="str">
        <f t="shared" si="35"/>
        <v/>
      </c>
      <c r="BC231" s="360" t="str">
        <f t="shared" si="36"/>
        <v/>
      </c>
      <c r="BD231" s="360" t="str">
        <f t="shared" si="37"/>
        <v/>
      </c>
      <c r="BE231" s="360" t="str">
        <f t="shared" si="38"/>
        <v/>
      </c>
      <c r="BF231" s="360"/>
      <c r="BG231" s="360"/>
      <c r="BH231" s="360" t="str">
        <f t="shared" si="42"/>
        <v/>
      </c>
      <c r="BI231" s="360"/>
      <c r="BJ231" s="360"/>
      <c r="BK231" s="360"/>
      <c r="BL231" s="360"/>
      <c r="BM231" s="360"/>
      <c r="BN231" s="360"/>
      <c r="BO231" s="360"/>
      <c r="BP231" s="360"/>
      <c r="BQ231" s="360"/>
      <c r="BR231" s="360"/>
      <c r="BS231" s="360"/>
      <c r="BT231" s="360"/>
      <c r="BU231" s="360"/>
      <c r="BV231" s="360"/>
      <c r="BW231" s="360"/>
      <c r="BX231" s="360"/>
      <c r="BY231" s="360"/>
      <c r="BZ231" s="360"/>
      <c r="CA231" s="360"/>
      <c r="CB231" s="360"/>
      <c r="CC231" s="360"/>
      <c r="CD231" s="360"/>
      <c r="CE231" s="360"/>
      <c r="CF231" s="360"/>
      <c r="CG231" s="360"/>
      <c r="CH231" s="360"/>
      <c r="CI231" s="360"/>
      <c r="CJ231" s="360"/>
      <c r="CK231" s="360"/>
      <c r="CL231" s="360"/>
      <c r="CM231" s="475"/>
      <c r="CN231" s="475"/>
      <c r="CO231" s="475"/>
      <c r="CP231" s="475"/>
      <c r="CQ231" s="475"/>
      <c r="CR231" s="475"/>
      <c r="CS231" s="475"/>
      <c r="CT231" s="475"/>
      <c r="CU231" s="475"/>
      <c r="CV231" s="475"/>
      <c r="CW231" s="475"/>
      <c r="CX231" s="475"/>
      <c r="CY231" s="475"/>
    </row>
    <row r="232" spans="2:103" s="372" customFormat="1" x14ac:dyDescent="0.2">
      <c r="B232" s="506">
        <v>222</v>
      </c>
      <c r="C232" s="55"/>
      <c r="D232" s="55"/>
      <c r="E232" s="507" t="str">
        <f t="shared" si="33"/>
        <v/>
      </c>
      <c r="F232" s="508" t="str">
        <f t="shared" si="39"/>
        <v/>
      </c>
      <c r="H232" s="502"/>
      <c r="I232" s="502"/>
      <c r="Q232" s="490"/>
      <c r="R232" s="490"/>
      <c r="S232" s="490"/>
      <c r="T232" s="490"/>
      <c r="U232" s="490"/>
      <c r="AD232" s="491"/>
      <c r="AE232" s="491"/>
      <c r="AF232" s="491"/>
      <c r="AG232" s="491"/>
      <c r="AH232" s="491"/>
      <c r="AI232" s="491"/>
      <c r="AJ232" s="491"/>
      <c r="AK232" s="504"/>
      <c r="AL232" s="504"/>
      <c r="AM232" s="526" t="str">
        <f t="shared" si="43"/>
        <v/>
      </c>
      <c r="AN232" s="504"/>
      <c r="AO232" s="504"/>
      <c r="AP232" s="504"/>
      <c r="AQ232" s="360">
        <v>222</v>
      </c>
      <c r="AR232" s="505" t="str">
        <f t="shared" si="40"/>
        <v/>
      </c>
      <c r="AS232" s="505" t="str">
        <f t="shared" si="41"/>
        <v/>
      </c>
      <c r="AT232" s="360"/>
      <c r="AU232" s="360"/>
      <c r="AV232" s="360"/>
      <c r="AW232" s="360"/>
      <c r="AX232" s="497"/>
      <c r="AY232" s="360"/>
      <c r="AZ232" s="360">
        <v>222</v>
      </c>
      <c r="BA232" s="360" t="str">
        <f t="shared" si="34"/>
        <v/>
      </c>
      <c r="BB232" s="360" t="str">
        <f t="shared" si="35"/>
        <v/>
      </c>
      <c r="BC232" s="360" t="str">
        <f t="shared" si="36"/>
        <v/>
      </c>
      <c r="BD232" s="360" t="str">
        <f t="shared" si="37"/>
        <v/>
      </c>
      <c r="BE232" s="360" t="str">
        <f t="shared" si="38"/>
        <v/>
      </c>
      <c r="BF232" s="360"/>
      <c r="BG232" s="360"/>
      <c r="BH232" s="360" t="str">
        <f t="shared" si="42"/>
        <v/>
      </c>
      <c r="BI232" s="360"/>
      <c r="BJ232" s="360"/>
      <c r="BK232" s="360"/>
      <c r="BL232" s="360"/>
      <c r="BM232" s="360"/>
      <c r="BN232" s="360"/>
      <c r="BO232" s="360"/>
      <c r="BP232" s="360"/>
      <c r="BQ232" s="360"/>
      <c r="BR232" s="360"/>
      <c r="BS232" s="360"/>
      <c r="BT232" s="360"/>
      <c r="BU232" s="360"/>
      <c r="BV232" s="360"/>
      <c r="BW232" s="360"/>
      <c r="BX232" s="360"/>
      <c r="BY232" s="360"/>
      <c r="BZ232" s="360"/>
      <c r="CA232" s="360"/>
      <c r="CB232" s="360"/>
      <c r="CC232" s="360"/>
      <c r="CD232" s="360"/>
      <c r="CE232" s="360"/>
      <c r="CF232" s="360"/>
      <c r="CG232" s="360"/>
      <c r="CH232" s="360"/>
      <c r="CI232" s="360"/>
      <c r="CJ232" s="360"/>
      <c r="CK232" s="360"/>
      <c r="CL232" s="360"/>
      <c r="CM232" s="475"/>
      <c r="CN232" s="475"/>
      <c r="CO232" s="475"/>
      <c r="CP232" s="475"/>
      <c r="CQ232" s="475"/>
      <c r="CR232" s="475"/>
      <c r="CS232" s="475"/>
      <c r="CT232" s="475"/>
      <c r="CU232" s="475"/>
      <c r="CV232" s="475"/>
      <c r="CW232" s="475"/>
      <c r="CX232" s="475"/>
      <c r="CY232" s="475"/>
    </row>
    <row r="233" spans="2:103" s="372" customFormat="1" x14ac:dyDescent="0.2">
      <c r="B233" s="506">
        <v>223</v>
      </c>
      <c r="C233" s="55"/>
      <c r="D233" s="55"/>
      <c r="E233" s="507" t="str">
        <f t="shared" si="33"/>
        <v/>
      </c>
      <c r="F233" s="508" t="str">
        <f t="shared" si="39"/>
        <v/>
      </c>
      <c r="H233" s="502"/>
      <c r="I233" s="502"/>
      <c r="Q233" s="490"/>
      <c r="R233" s="490"/>
      <c r="S233" s="490"/>
      <c r="T233" s="490"/>
      <c r="U233" s="490"/>
      <c r="AD233" s="491"/>
      <c r="AE233" s="491"/>
      <c r="AF233" s="491"/>
      <c r="AG233" s="491"/>
      <c r="AH233" s="491"/>
      <c r="AI233" s="491"/>
      <c r="AJ233" s="491"/>
      <c r="AK233" s="504"/>
      <c r="AL233" s="504"/>
      <c r="AM233" s="526" t="str">
        <f t="shared" si="43"/>
        <v/>
      </c>
      <c r="AN233" s="504"/>
      <c r="AO233" s="504"/>
      <c r="AP233" s="504"/>
      <c r="AQ233" s="360">
        <v>223</v>
      </c>
      <c r="AR233" s="505" t="str">
        <f t="shared" si="40"/>
        <v/>
      </c>
      <c r="AS233" s="505" t="str">
        <f t="shared" si="41"/>
        <v/>
      </c>
      <c r="AT233" s="360"/>
      <c r="AU233" s="360"/>
      <c r="AV233" s="360"/>
      <c r="AW233" s="360"/>
      <c r="AX233" s="497"/>
      <c r="AY233" s="360"/>
      <c r="AZ233" s="360">
        <v>223</v>
      </c>
      <c r="BA233" s="360" t="str">
        <f t="shared" si="34"/>
        <v/>
      </c>
      <c r="BB233" s="360" t="str">
        <f t="shared" si="35"/>
        <v/>
      </c>
      <c r="BC233" s="360" t="str">
        <f t="shared" si="36"/>
        <v/>
      </c>
      <c r="BD233" s="360" t="str">
        <f t="shared" si="37"/>
        <v/>
      </c>
      <c r="BE233" s="360" t="str">
        <f t="shared" si="38"/>
        <v/>
      </c>
      <c r="BF233" s="360"/>
      <c r="BG233" s="360"/>
      <c r="BH233" s="360" t="str">
        <f t="shared" si="42"/>
        <v/>
      </c>
      <c r="BI233" s="360"/>
      <c r="BJ233" s="360"/>
      <c r="BK233" s="360"/>
      <c r="BL233" s="360"/>
      <c r="BM233" s="360"/>
      <c r="BN233" s="360"/>
      <c r="BO233" s="360"/>
      <c r="BP233" s="360"/>
      <c r="BQ233" s="360"/>
      <c r="BR233" s="360"/>
      <c r="BS233" s="360"/>
      <c r="BT233" s="360"/>
      <c r="BU233" s="360"/>
      <c r="BV233" s="360"/>
      <c r="BW233" s="360"/>
      <c r="BX233" s="360"/>
      <c r="BY233" s="360"/>
      <c r="BZ233" s="360"/>
      <c r="CA233" s="360"/>
      <c r="CB233" s="360"/>
      <c r="CC233" s="360"/>
      <c r="CD233" s="360"/>
      <c r="CE233" s="360"/>
      <c r="CF233" s="360"/>
      <c r="CG233" s="360"/>
      <c r="CH233" s="360"/>
      <c r="CI233" s="360"/>
      <c r="CJ233" s="360"/>
      <c r="CK233" s="360"/>
      <c r="CL233" s="360"/>
      <c r="CM233" s="475"/>
      <c r="CN233" s="475"/>
      <c r="CO233" s="475"/>
      <c r="CP233" s="475"/>
      <c r="CQ233" s="475"/>
      <c r="CR233" s="475"/>
      <c r="CS233" s="475"/>
      <c r="CT233" s="475"/>
      <c r="CU233" s="475"/>
      <c r="CV233" s="475"/>
      <c r="CW233" s="475"/>
      <c r="CX233" s="475"/>
      <c r="CY233" s="475"/>
    </row>
    <row r="234" spans="2:103" s="372" customFormat="1" x14ac:dyDescent="0.2">
      <c r="B234" s="506">
        <v>224</v>
      </c>
      <c r="C234" s="55"/>
      <c r="D234" s="55"/>
      <c r="E234" s="507" t="str">
        <f t="shared" si="33"/>
        <v/>
      </c>
      <c r="F234" s="508" t="str">
        <f t="shared" si="39"/>
        <v/>
      </c>
      <c r="H234" s="502"/>
      <c r="I234" s="502"/>
      <c r="Q234" s="490"/>
      <c r="R234" s="490"/>
      <c r="S234" s="490"/>
      <c r="T234" s="490"/>
      <c r="U234" s="490"/>
      <c r="AD234" s="491"/>
      <c r="AE234" s="491"/>
      <c r="AF234" s="491"/>
      <c r="AG234" s="491"/>
      <c r="AH234" s="491"/>
      <c r="AI234" s="491"/>
      <c r="AJ234" s="491"/>
      <c r="AK234" s="504"/>
      <c r="AL234" s="504"/>
      <c r="AM234" s="526" t="str">
        <f t="shared" si="43"/>
        <v/>
      </c>
      <c r="AN234" s="504"/>
      <c r="AO234" s="504"/>
      <c r="AP234" s="504"/>
      <c r="AQ234" s="360">
        <v>224</v>
      </c>
      <c r="AR234" s="505" t="str">
        <f t="shared" si="40"/>
        <v/>
      </c>
      <c r="AS234" s="505" t="str">
        <f t="shared" si="41"/>
        <v/>
      </c>
      <c r="AT234" s="360"/>
      <c r="AU234" s="360"/>
      <c r="AV234" s="360"/>
      <c r="AW234" s="360"/>
      <c r="AX234" s="497"/>
      <c r="AY234" s="360"/>
      <c r="AZ234" s="360">
        <v>224</v>
      </c>
      <c r="BA234" s="360" t="str">
        <f t="shared" si="34"/>
        <v/>
      </c>
      <c r="BB234" s="360" t="str">
        <f t="shared" si="35"/>
        <v/>
      </c>
      <c r="BC234" s="360" t="str">
        <f t="shared" si="36"/>
        <v/>
      </c>
      <c r="BD234" s="360" t="str">
        <f t="shared" si="37"/>
        <v/>
      </c>
      <c r="BE234" s="360" t="str">
        <f t="shared" si="38"/>
        <v/>
      </c>
      <c r="BF234" s="360"/>
      <c r="BG234" s="360"/>
      <c r="BH234" s="360" t="str">
        <f t="shared" si="42"/>
        <v/>
      </c>
      <c r="BI234" s="360"/>
      <c r="BJ234" s="360"/>
      <c r="BK234" s="360"/>
      <c r="BL234" s="360"/>
      <c r="BM234" s="360"/>
      <c r="BN234" s="360"/>
      <c r="BO234" s="360"/>
      <c r="BP234" s="360"/>
      <c r="BQ234" s="360"/>
      <c r="BR234" s="360"/>
      <c r="BS234" s="360"/>
      <c r="BT234" s="360"/>
      <c r="BU234" s="360"/>
      <c r="BV234" s="360"/>
      <c r="BW234" s="360"/>
      <c r="BX234" s="360"/>
      <c r="BY234" s="360"/>
      <c r="BZ234" s="360"/>
      <c r="CA234" s="360"/>
      <c r="CB234" s="360"/>
      <c r="CC234" s="360"/>
      <c r="CD234" s="360"/>
      <c r="CE234" s="360"/>
      <c r="CF234" s="360"/>
      <c r="CG234" s="360"/>
      <c r="CH234" s="360"/>
      <c r="CI234" s="360"/>
      <c r="CJ234" s="360"/>
      <c r="CK234" s="360"/>
      <c r="CL234" s="360"/>
      <c r="CM234" s="475"/>
      <c r="CN234" s="475"/>
      <c r="CO234" s="475"/>
      <c r="CP234" s="475"/>
      <c r="CQ234" s="475"/>
      <c r="CR234" s="475"/>
      <c r="CS234" s="475"/>
      <c r="CT234" s="475"/>
      <c r="CU234" s="475"/>
      <c r="CV234" s="475"/>
      <c r="CW234" s="475"/>
      <c r="CX234" s="475"/>
      <c r="CY234" s="475"/>
    </row>
    <row r="235" spans="2:103" s="372" customFormat="1" x14ac:dyDescent="0.2">
      <c r="B235" s="506">
        <v>225</v>
      </c>
      <c r="C235" s="55"/>
      <c r="D235" s="55"/>
      <c r="E235" s="507" t="str">
        <f t="shared" si="33"/>
        <v/>
      </c>
      <c r="F235" s="508" t="str">
        <f t="shared" si="39"/>
        <v/>
      </c>
      <c r="H235" s="502"/>
      <c r="I235" s="502"/>
      <c r="Q235" s="490"/>
      <c r="R235" s="490"/>
      <c r="S235" s="490"/>
      <c r="T235" s="490"/>
      <c r="U235" s="490"/>
      <c r="AD235" s="491"/>
      <c r="AE235" s="491"/>
      <c r="AF235" s="491"/>
      <c r="AG235" s="491"/>
      <c r="AH235" s="491"/>
      <c r="AI235" s="491"/>
      <c r="AJ235" s="491"/>
      <c r="AK235" s="504"/>
      <c r="AL235" s="504"/>
      <c r="AM235" s="526" t="str">
        <f t="shared" si="43"/>
        <v/>
      </c>
      <c r="AN235" s="504"/>
      <c r="AO235" s="504"/>
      <c r="AP235" s="504"/>
      <c r="AQ235" s="360">
        <v>225</v>
      </c>
      <c r="AR235" s="505" t="str">
        <f t="shared" si="40"/>
        <v/>
      </c>
      <c r="AS235" s="505" t="str">
        <f t="shared" si="41"/>
        <v/>
      </c>
      <c r="AT235" s="360"/>
      <c r="AU235" s="360"/>
      <c r="AV235" s="360"/>
      <c r="AW235" s="360"/>
      <c r="AX235" s="497"/>
      <c r="AY235" s="360"/>
      <c r="AZ235" s="360">
        <v>225</v>
      </c>
      <c r="BA235" s="360" t="str">
        <f t="shared" si="34"/>
        <v/>
      </c>
      <c r="BB235" s="360" t="str">
        <f t="shared" si="35"/>
        <v/>
      </c>
      <c r="BC235" s="360" t="str">
        <f t="shared" si="36"/>
        <v/>
      </c>
      <c r="BD235" s="360" t="str">
        <f t="shared" si="37"/>
        <v/>
      </c>
      <c r="BE235" s="360" t="str">
        <f t="shared" si="38"/>
        <v/>
      </c>
      <c r="BF235" s="360"/>
      <c r="BG235" s="360"/>
      <c r="BH235" s="360" t="str">
        <f t="shared" si="42"/>
        <v/>
      </c>
      <c r="BI235" s="360"/>
      <c r="BJ235" s="360"/>
      <c r="BK235" s="360"/>
      <c r="BL235" s="360"/>
      <c r="BM235" s="360"/>
      <c r="BN235" s="360"/>
      <c r="BO235" s="360"/>
      <c r="BP235" s="360"/>
      <c r="BQ235" s="360"/>
      <c r="BR235" s="360"/>
      <c r="BS235" s="360"/>
      <c r="BT235" s="360"/>
      <c r="BU235" s="360"/>
      <c r="BV235" s="360"/>
      <c r="BW235" s="360"/>
      <c r="BX235" s="360"/>
      <c r="BY235" s="360"/>
      <c r="BZ235" s="360"/>
      <c r="CA235" s="360"/>
      <c r="CB235" s="360"/>
      <c r="CC235" s="360"/>
      <c r="CD235" s="360"/>
      <c r="CE235" s="360"/>
      <c r="CF235" s="360"/>
      <c r="CG235" s="360"/>
      <c r="CH235" s="360"/>
      <c r="CI235" s="360"/>
      <c r="CJ235" s="360"/>
      <c r="CK235" s="360"/>
      <c r="CL235" s="360"/>
      <c r="CM235" s="475"/>
      <c r="CN235" s="475"/>
      <c r="CO235" s="475"/>
      <c r="CP235" s="475"/>
      <c r="CQ235" s="475"/>
      <c r="CR235" s="475"/>
      <c r="CS235" s="475"/>
      <c r="CT235" s="475"/>
      <c r="CU235" s="475"/>
      <c r="CV235" s="475"/>
      <c r="CW235" s="475"/>
      <c r="CX235" s="475"/>
      <c r="CY235" s="475"/>
    </row>
    <row r="236" spans="2:103" s="372" customFormat="1" x14ac:dyDescent="0.2">
      <c r="B236" s="506">
        <v>226</v>
      </c>
      <c r="C236" s="55"/>
      <c r="D236" s="55"/>
      <c r="E236" s="507" t="str">
        <f t="shared" si="33"/>
        <v/>
      </c>
      <c r="F236" s="508" t="str">
        <f t="shared" si="39"/>
        <v/>
      </c>
      <c r="H236" s="502"/>
      <c r="I236" s="502"/>
      <c r="Q236" s="490"/>
      <c r="R236" s="490"/>
      <c r="S236" s="490"/>
      <c r="T236" s="490"/>
      <c r="U236" s="490"/>
      <c r="AD236" s="491"/>
      <c r="AE236" s="491"/>
      <c r="AF236" s="491"/>
      <c r="AG236" s="491"/>
      <c r="AH236" s="491"/>
      <c r="AI236" s="491"/>
      <c r="AJ236" s="491"/>
      <c r="AK236" s="504"/>
      <c r="AL236" s="504"/>
      <c r="AM236" s="526" t="str">
        <f t="shared" si="43"/>
        <v/>
      </c>
      <c r="AN236" s="504"/>
      <c r="AO236" s="504"/>
      <c r="AP236" s="504"/>
      <c r="AQ236" s="360">
        <v>226</v>
      </c>
      <c r="AR236" s="505" t="str">
        <f t="shared" si="40"/>
        <v/>
      </c>
      <c r="AS236" s="505" t="str">
        <f t="shared" si="41"/>
        <v/>
      </c>
      <c r="AT236" s="360"/>
      <c r="AU236" s="360"/>
      <c r="AV236" s="360"/>
      <c r="AW236" s="360"/>
      <c r="AX236" s="497"/>
      <c r="AY236" s="360"/>
      <c r="AZ236" s="360">
        <v>226</v>
      </c>
      <c r="BA236" s="360" t="str">
        <f t="shared" si="34"/>
        <v/>
      </c>
      <c r="BB236" s="360" t="str">
        <f t="shared" si="35"/>
        <v/>
      </c>
      <c r="BC236" s="360" t="str">
        <f t="shared" si="36"/>
        <v/>
      </c>
      <c r="BD236" s="360" t="str">
        <f t="shared" si="37"/>
        <v/>
      </c>
      <c r="BE236" s="360" t="str">
        <f t="shared" si="38"/>
        <v/>
      </c>
      <c r="BF236" s="360"/>
      <c r="BG236" s="360"/>
      <c r="BH236" s="360" t="str">
        <f t="shared" si="42"/>
        <v/>
      </c>
      <c r="BI236" s="360"/>
      <c r="BJ236" s="360"/>
      <c r="BK236" s="360"/>
      <c r="BL236" s="360"/>
      <c r="BM236" s="360"/>
      <c r="BN236" s="360"/>
      <c r="BO236" s="360"/>
      <c r="BP236" s="360"/>
      <c r="BQ236" s="360"/>
      <c r="BR236" s="360"/>
      <c r="BS236" s="360"/>
      <c r="BT236" s="360"/>
      <c r="BU236" s="360"/>
      <c r="BV236" s="360"/>
      <c r="BW236" s="360"/>
      <c r="BX236" s="360"/>
      <c r="BY236" s="360"/>
      <c r="BZ236" s="360"/>
      <c r="CA236" s="360"/>
      <c r="CB236" s="360"/>
      <c r="CC236" s="360"/>
      <c r="CD236" s="360"/>
      <c r="CE236" s="360"/>
      <c r="CF236" s="360"/>
      <c r="CG236" s="360"/>
      <c r="CH236" s="360"/>
      <c r="CI236" s="360"/>
      <c r="CJ236" s="360"/>
      <c r="CK236" s="360"/>
      <c r="CL236" s="360"/>
      <c r="CM236" s="475"/>
      <c r="CN236" s="475"/>
      <c r="CO236" s="475"/>
      <c r="CP236" s="475"/>
      <c r="CQ236" s="475"/>
      <c r="CR236" s="475"/>
      <c r="CS236" s="475"/>
      <c r="CT236" s="475"/>
      <c r="CU236" s="475"/>
      <c r="CV236" s="475"/>
      <c r="CW236" s="475"/>
      <c r="CX236" s="475"/>
      <c r="CY236" s="475"/>
    </row>
    <row r="237" spans="2:103" s="372" customFormat="1" x14ac:dyDescent="0.2">
      <c r="B237" s="506">
        <v>227</v>
      </c>
      <c r="C237" s="55"/>
      <c r="D237" s="55"/>
      <c r="E237" s="507" t="str">
        <f t="shared" si="33"/>
        <v/>
      </c>
      <c r="F237" s="508" t="str">
        <f t="shared" si="39"/>
        <v/>
      </c>
      <c r="H237" s="502"/>
      <c r="I237" s="502"/>
      <c r="Q237" s="490"/>
      <c r="R237" s="490"/>
      <c r="S237" s="490"/>
      <c r="T237" s="490"/>
      <c r="U237" s="490"/>
      <c r="AD237" s="491"/>
      <c r="AE237" s="491"/>
      <c r="AF237" s="491"/>
      <c r="AG237" s="491"/>
      <c r="AH237" s="491"/>
      <c r="AI237" s="491"/>
      <c r="AJ237" s="491"/>
      <c r="AK237" s="504"/>
      <c r="AL237" s="504"/>
      <c r="AM237" s="526" t="str">
        <f t="shared" si="43"/>
        <v/>
      </c>
      <c r="AN237" s="504"/>
      <c r="AO237" s="504"/>
      <c r="AP237" s="504"/>
      <c r="AQ237" s="360">
        <v>227</v>
      </c>
      <c r="AR237" s="505" t="str">
        <f t="shared" si="40"/>
        <v/>
      </c>
      <c r="AS237" s="505" t="str">
        <f t="shared" si="41"/>
        <v/>
      </c>
      <c r="AT237" s="360"/>
      <c r="AU237" s="360"/>
      <c r="AV237" s="360"/>
      <c r="AW237" s="360"/>
      <c r="AX237" s="497"/>
      <c r="AY237" s="360"/>
      <c r="AZ237" s="360">
        <v>227</v>
      </c>
      <c r="BA237" s="360" t="str">
        <f t="shared" si="34"/>
        <v/>
      </c>
      <c r="BB237" s="360" t="str">
        <f t="shared" si="35"/>
        <v/>
      </c>
      <c r="BC237" s="360" t="str">
        <f t="shared" si="36"/>
        <v/>
      </c>
      <c r="BD237" s="360" t="str">
        <f t="shared" si="37"/>
        <v/>
      </c>
      <c r="BE237" s="360" t="str">
        <f t="shared" si="38"/>
        <v/>
      </c>
      <c r="BF237" s="360"/>
      <c r="BG237" s="360"/>
      <c r="BH237" s="360" t="str">
        <f t="shared" si="42"/>
        <v/>
      </c>
      <c r="BI237" s="360"/>
      <c r="BJ237" s="360"/>
      <c r="BK237" s="360"/>
      <c r="BL237" s="360"/>
      <c r="BM237" s="360"/>
      <c r="BN237" s="360"/>
      <c r="BO237" s="360"/>
      <c r="BP237" s="360"/>
      <c r="BQ237" s="360"/>
      <c r="BR237" s="360"/>
      <c r="BS237" s="360"/>
      <c r="BT237" s="360"/>
      <c r="BU237" s="360"/>
      <c r="BV237" s="360"/>
      <c r="BW237" s="360"/>
      <c r="BX237" s="360"/>
      <c r="BY237" s="360"/>
      <c r="BZ237" s="360"/>
      <c r="CA237" s="360"/>
      <c r="CB237" s="360"/>
      <c r="CC237" s="360"/>
      <c r="CD237" s="360"/>
      <c r="CE237" s="360"/>
      <c r="CF237" s="360"/>
      <c r="CG237" s="360"/>
      <c r="CH237" s="360"/>
      <c r="CI237" s="360"/>
      <c r="CJ237" s="360"/>
      <c r="CK237" s="360"/>
      <c r="CL237" s="360"/>
      <c r="CM237" s="475"/>
      <c r="CN237" s="475"/>
      <c r="CO237" s="475"/>
      <c r="CP237" s="475"/>
      <c r="CQ237" s="475"/>
      <c r="CR237" s="475"/>
      <c r="CS237" s="475"/>
      <c r="CT237" s="475"/>
      <c r="CU237" s="475"/>
      <c r="CV237" s="475"/>
      <c r="CW237" s="475"/>
      <c r="CX237" s="475"/>
      <c r="CY237" s="475"/>
    </row>
    <row r="238" spans="2:103" s="372" customFormat="1" x14ac:dyDescent="0.2">
      <c r="B238" s="506">
        <v>228</v>
      </c>
      <c r="C238" s="55"/>
      <c r="D238" s="55"/>
      <c r="E238" s="507" t="str">
        <f t="shared" si="33"/>
        <v/>
      </c>
      <c r="F238" s="508" t="str">
        <f t="shared" si="39"/>
        <v/>
      </c>
      <c r="H238" s="502"/>
      <c r="I238" s="502"/>
      <c r="Q238" s="490"/>
      <c r="R238" s="490"/>
      <c r="S238" s="490"/>
      <c r="T238" s="490"/>
      <c r="U238" s="490"/>
      <c r="AD238" s="491"/>
      <c r="AE238" s="491"/>
      <c r="AF238" s="491"/>
      <c r="AG238" s="491"/>
      <c r="AH238" s="491"/>
      <c r="AI238" s="491"/>
      <c r="AJ238" s="491"/>
      <c r="AK238" s="504"/>
      <c r="AL238" s="504"/>
      <c r="AM238" s="526" t="str">
        <f t="shared" si="43"/>
        <v/>
      </c>
      <c r="AN238" s="504"/>
      <c r="AO238" s="504"/>
      <c r="AP238" s="504"/>
      <c r="AQ238" s="360">
        <v>228</v>
      </c>
      <c r="AR238" s="505" t="str">
        <f t="shared" si="40"/>
        <v/>
      </c>
      <c r="AS238" s="505" t="str">
        <f t="shared" si="41"/>
        <v/>
      </c>
      <c r="AT238" s="360"/>
      <c r="AU238" s="360"/>
      <c r="AV238" s="360"/>
      <c r="AW238" s="360"/>
      <c r="AX238" s="497"/>
      <c r="AY238" s="360"/>
      <c r="AZ238" s="360">
        <v>228</v>
      </c>
      <c r="BA238" s="360" t="str">
        <f t="shared" si="34"/>
        <v/>
      </c>
      <c r="BB238" s="360" t="str">
        <f t="shared" si="35"/>
        <v/>
      </c>
      <c r="BC238" s="360" t="str">
        <f t="shared" si="36"/>
        <v/>
      </c>
      <c r="BD238" s="360" t="str">
        <f t="shared" si="37"/>
        <v/>
      </c>
      <c r="BE238" s="360" t="str">
        <f t="shared" si="38"/>
        <v/>
      </c>
      <c r="BF238" s="360"/>
      <c r="BG238" s="360"/>
      <c r="BH238" s="360" t="str">
        <f t="shared" si="42"/>
        <v/>
      </c>
      <c r="BI238" s="360"/>
      <c r="BJ238" s="360"/>
      <c r="BK238" s="360"/>
      <c r="BL238" s="360"/>
      <c r="BM238" s="360"/>
      <c r="BN238" s="360"/>
      <c r="BO238" s="360"/>
      <c r="BP238" s="360"/>
      <c r="BQ238" s="360"/>
      <c r="BR238" s="360"/>
      <c r="BS238" s="360"/>
      <c r="BT238" s="360"/>
      <c r="BU238" s="360"/>
      <c r="BV238" s="360"/>
      <c r="BW238" s="360"/>
      <c r="BX238" s="360"/>
      <c r="BY238" s="360"/>
      <c r="BZ238" s="360"/>
      <c r="CA238" s="360"/>
      <c r="CB238" s="360"/>
      <c r="CC238" s="360"/>
      <c r="CD238" s="360"/>
      <c r="CE238" s="360"/>
      <c r="CF238" s="360"/>
      <c r="CG238" s="360"/>
      <c r="CH238" s="360"/>
      <c r="CI238" s="360"/>
      <c r="CJ238" s="360"/>
      <c r="CK238" s="360"/>
      <c r="CL238" s="360"/>
      <c r="CM238" s="475"/>
      <c r="CN238" s="475"/>
      <c r="CO238" s="475"/>
      <c r="CP238" s="475"/>
      <c r="CQ238" s="475"/>
      <c r="CR238" s="475"/>
      <c r="CS238" s="475"/>
      <c r="CT238" s="475"/>
      <c r="CU238" s="475"/>
      <c r="CV238" s="475"/>
      <c r="CW238" s="475"/>
      <c r="CX238" s="475"/>
      <c r="CY238" s="475"/>
    </row>
    <row r="239" spans="2:103" s="372" customFormat="1" x14ac:dyDescent="0.2">
      <c r="B239" s="506">
        <v>229</v>
      </c>
      <c r="C239" s="55"/>
      <c r="D239" s="55"/>
      <c r="E239" s="507" t="str">
        <f t="shared" si="33"/>
        <v/>
      </c>
      <c r="F239" s="508" t="str">
        <f t="shared" si="39"/>
        <v/>
      </c>
      <c r="H239" s="502"/>
      <c r="I239" s="502"/>
      <c r="Q239" s="490"/>
      <c r="R239" s="490"/>
      <c r="S239" s="490"/>
      <c r="T239" s="490"/>
      <c r="U239" s="490"/>
      <c r="AD239" s="491"/>
      <c r="AE239" s="491"/>
      <c r="AF239" s="491"/>
      <c r="AG239" s="491"/>
      <c r="AH239" s="491"/>
      <c r="AI239" s="491"/>
      <c r="AJ239" s="491"/>
      <c r="AK239" s="504"/>
      <c r="AL239" s="504"/>
      <c r="AM239" s="526" t="str">
        <f t="shared" si="43"/>
        <v/>
      </c>
      <c r="AN239" s="504"/>
      <c r="AO239" s="504"/>
      <c r="AP239" s="504"/>
      <c r="AQ239" s="360">
        <v>229</v>
      </c>
      <c r="AR239" s="505" t="str">
        <f t="shared" si="40"/>
        <v/>
      </c>
      <c r="AS239" s="505" t="str">
        <f t="shared" si="41"/>
        <v/>
      </c>
      <c r="AT239" s="360"/>
      <c r="AU239" s="360"/>
      <c r="AV239" s="360"/>
      <c r="AW239" s="360"/>
      <c r="AX239" s="497"/>
      <c r="AY239" s="360"/>
      <c r="AZ239" s="360">
        <v>229</v>
      </c>
      <c r="BA239" s="360" t="str">
        <f t="shared" si="34"/>
        <v/>
      </c>
      <c r="BB239" s="360" t="str">
        <f t="shared" si="35"/>
        <v/>
      </c>
      <c r="BC239" s="360" t="str">
        <f t="shared" si="36"/>
        <v/>
      </c>
      <c r="BD239" s="360" t="str">
        <f t="shared" si="37"/>
        <v/>
      </c>
      <c r="BE239" s="360" t="str">
        <f t="shared" si="38"/>
        <v/>
      </c>
      <c r="BF239" s="360"/>
      <c r="BG239" s="360"/>
      <c r="BH239" s="360" t="str">
        <f t="shared" si="42"/>
        <v/>
      </c>
      <c r="BI239" s="360"/>
      <c r="BJ239" s="360"/>
      <c r="BK239" s="360"/>
      <c r="BL239" s="360"/>
      <c r="BM239" s="360"/>
      <c r="BN239" s="360"/>
      <c r="BO239" s="360"/>
      <c r="BP239" s="360"/>
      <c r="BQ239" s="360"/>
      <c r="BR239" s="360"/>
      <c r="BS239" s="360"/>
      <c r="BT239" s="360"/>
      <c r="BU239" s="360"/>
      <c r="BV239" s="360"/>
      <c r="BW239" s="360"/>
      <c r="BX239" s="360"/>
      <c r="BY239" s="360"/>
      <c r="BZ239" s="360"/>
      <c r="CA239" s="360"/>
      <c r="CB239" s="360"/>
      <c r="CC239" s="360"/>
      <c r="CD239" s="360"/>
      <c r="CE239" s="360"/>
      <c r="CF239" s="360"/>
      <c r="CG239" s="360"/>
      <c r="CH239" s="360"/>
      <c r="CI239" s="360"/>
      <c r="CJ239" s="360"/>
      <c r="CK239" s="360"/>
      <c r="CL239" s="360"/>
      <c r="CM239" s="475"/>
      <c r="CN239" s="475"/>
      <c r="CO239" s="475"/>
      <c r="CP239" s="475"/>
      <c r="CQ239" s="475"/>
      <c r="CR239" s="475"/>
      <c r="CS239" s="475"/>
      <c r="CT239" s="475"/>
      <c r="CU239" s="475"/>
      <c r="CV239" s="475"/>
      <c r="CW239" s="475"/>
      <c r="CX239" s="475"/>
      <c r="CY239" s="475"/>
    </row>
    <row r="240" spans="2:103" s="372" customFormat="1" x14ac:dyDescent="0.2">
      <c r="B240" s="506">
        <v>230</v>
      </c>
      <c r="C240" s="55"/>
      <c r="D240" s="55"/>
      <c r="E240" s="507" t="str">
        <f t="shared" si="33"/>
        <v/>
      </c>
      <c r="F240" s="508" t="str">
        <f t="shared" si="39"/>
        <v/>
      </c>
      <c r="H240" s="502"/>
      <c r="I240" s="502"/>
      <c r="Q240" s="490"/>
      <c r="R240" s="490"/>
      <c r="S240" s="490"/>
      <c r="T240" s="490"/>
      <c r="U240" s="490"/>
      <c r="AD240" s="491"/>
      <c r="AE240" s="491"/>
      <c r="AF240" s="491"/>
      <c r="AG240" s="491"/>
      <c r="AH240" s="491"/>
      <c r="AI240" s="491"/>
      <c r="AJ240" s="491"/>
      <c r="AK240" s="504"/>
      <c r="AL240" s="504"/>
      <c r="AM240" s="526" t="str">
        <f t="shared" si="43"/>
        <v/>
      </c>
      <c r="AN240" s="504"/>
      <c r="AO240" s="504"/>
      <c r="AP240" s="504"/>
      <c r="AQ240" s="360">
        <v>230</v>
      </c>
      <c r="AR240" s="505" t="str">
        <f t="shared" si="40"/>
        <v/>
      </c>
      <c r="AS240" s="505" t="str">
        <f t="shared" si="41"/>
        <v/>
      </c>
      <c r="AT240" s="360"/>
      <c r="AU240" s="360"/>
      <c r="AV240" s="360"/>
      <c r="AW240" s="360"/>
      <c r="AX240" s="497"/>
      <c r="AY240" s="360"/>
      <c r="AZ240" s="360">
        <v>230</v>
      </c>
      <c r="BA240" s="360" t="str">
        <f t="shared" si="34"/>
        <v/>
      </c>
      <c r="BB240" s="360" t="str">
        <f t="shared" si="35"/>
        <v/>
      </c>
      <c r="BC240" s="360" t="str">
        <f t="shared" si="36"/>
        <v/>
      </c>
      <c r="BD240" s="360" t="str">
        <f t="shared" si="37"/>
        <v/>
      </c>
      <c r="BE240" s="360" t="str">
        <f t="shared" si="38"/>
        <v/>
      </c>
      <c r="BF240" s="360"/>
      <c r="BG240" s="360"/>
      <c r="BH240" s="360" t="str">
        <f t="shared" si="42"/>
        <v/>
      </c>
      <c r="BI240" s="360"/>
      <c r="BJ240" s="360"/>
      <c r="BK240" s="360"/>
      <c r="BL240" s="360"/>
      <c r="BM240" s="360"/>
      <c r="BN240" s="360"/>
      <c r="BO240" s="360"/>
      <c r="BP240" s="360"/>
      <c r="BQ240" s="360"/>
      <c r="BR240" s="360"/>
      <c r="BS240" s="360"/>
      <c r="BT240" s="360"/>
      <c r="BU240" s="360"/>
      <c r="BV240" s="360"/>
      <c r="BW240" s="360"/>
      <c r="BX240" s="360"/>
      <c r="BY240" s="360"/>
      <c r="BZ240" s="360"/>
      <c r="CA240" s="360"/>
      <c r="CB240" s="360"/>
      <c r="CC240" s="360"/>
      <c r="CD240" s="360"/>
      <c r="CE240" s="360"/>
      <c r="CF240" s="360"/>
      <c r="CG240" s="360"/>
      <c r="CH240" s="360"/>
      <c r="CI240" s="360"/>
      <c r="CJ240" s="360"/>
      <c r="CK240" s="360"/>
      <c r="CL240" s="360"/>
      <c r="CM240" s="475"/>
      <c r="CN240" s="475"/>
      <c r="CO240" s="475"/>
      <c r="CP240" s="475"/>
      <c r="CQ240" s="475"/>
      <c r="CR240" s="475"/>
      <c r="CS240" s="475"/>
      <c r="CT240" s="475"/>
      <c r="CU240" s="475"/>
      <c r="CV240" s="475"/>
      <c r="CW240" s="475"/>
      <c r="CX240" s="475"/>
      <c r="CY240" s="475"/>
    </row>
    <row r="241" spans="2:103" s="372" customFormat="1" x14ac:dyDescent="0.2">
      <c r="B241" s="506">
        <v>231</v>
      </c>
      <c r="C241" s="55"/>
      <c r="D241" s="55"/>
      <c r="E241" s="507" t="str">
        <f t="shared" si="33"/>
        <v/>
      </c>
      <c r="F241" s="508" t="str">
        <f t="shared" si="39"/>
        <v/>
      </c>
      <c r="H241" s="502"/>
      <c r="I241" s="502"/>
      <c r="Q241" s="490"/>
      <c r="R241" s="490"/>
      <c r="S241" s="490"/>
      <c r="T241" s="490"/>
      <c r="U241" s="490"/>
      <c r="AD241" s="491"/>
      <c r="AE241" s="491"/>
      <c r="AF241" s="491"/>
      <c r="AG241" s="491"/>
      <c r="AH241" s="491"/>
      <c r="AI241" s="491"/>
      <c r="AJ241" s="491"/>
      <c r="AK241" s="504"/>
      <c r="AL241" s="504"/>
      <c r="AM241" s="526" t="str">
        <f t="shared" si="43"/>
        <v/>
      </c>
      <c r="AN241" s="504"/>
      <c r="AO241" s="504"/>
      <c r="AP241" s="504"/>
      <c r="AQ241" s="360">
        <v>231</v>
      </c>
      <c r="AR241" s="505" t="str">
        <f t="shared" si="40"/>
        <v/>
      </c>
      <c r="AS241" s="505" t="str">
        <f t="shared" si="41"/>
        <v/>
      </c>
      <c r="AT241" s="360"/>
      <c r="AU241" s="360"/>
      <c r="AV241" s="360"/>
      <c r="AW241" s="360"/>
      <c r="AX241" s="497"/>
      <c r="AY241" s="360"/>
      <c r="AZ241" s="360">
        <v>231</v>
      </c>
      <c r="BA241" s="360" t="str">
        <f t="shared" si="34"/>
        <v/>
      </c>
      <c r="BB241" s="360" t="str">
        <f t="shared" si="35"/>
        <v/>
      </c>
      <c r="BC241" s="360" t="str">
        <f t="shared" si="36"/>
        <v/>
      </c>
      <c r="BD241" s="360" t="str">
        <f t="shared" si="37"/>
        <v/>
      </c>
      <c r="BE241" s="360" t="str">
        <f t="shared" si="38"/>
        <v/>
      </c>
      <c r="BF241" s="360"/>
      <c r="BG241" s="360"/>
      <c r="BH241" s="360" t="str">
        <f t="shared" si="42"/>
        <v/>
      </c>
      <c r="BI241" s="360"/>
      <c r="BJ241" s="360"/>
      <c r="BK241" s="360"/>
      <c r="BL241" s="360"/>
      <c r="BM241" s="360"/>
      <c r="BN241" s="360"/>
      <c r="BO241" s="360"/>
      <c r="BP241" s="360"/>
      <c r="BQ241" s="360"/>
      <c r="BR241" s="360"/>
      <c r="BS241" s="360"/>
      <c r="BT241" s="360"/>
      <c r="BU241" s="360"/>
      <c r="BV241" s="360"/>
      <c r="BW241" s="360"/>
      <c r="BX241" s="360"/>
      <c r="BY241" s="360"/>
      <c r="BZ241" s="360"/>
      <c r="CA241" s="360"/>
      <c r="CB241" s="360"/>
      <c r="CC241" s="360"/>
      <c r="CD241" s="360"/>
      <c r="CE241" s="360"/>
      <c r="CF241" s="360"/>
      <c r="CG241" s="360"/>
      <c r="CH241" s="360"/>
      <c r="CI241" s="360"/>
      <c r="CJ241" s="360"/>
      <c r="CK241" s="360"/>
      <c r="CL241" s="360"/>
      <c r="CM241" s="475"/>
      <c r="CN241" s="475"/>
      <c r="CO241" s="475"/>
      <c r="CP241" s="475"/>
      <c r="CQ241" s="475"/>
      <c r="CR241" s="475"/>
      <c r="CS241" s="475"/>
      <c r="CT241" s="475"/>
      <c r="CU241" s="475"/>
      <c r="CV241" s="475"/>
      <c r="CW241" s="475"/>
      <c r="CX241" s="475"/>
      <c r="CY241" s="475"/>
    </row>
    <row r="242" spans="2:103" s="372" customFormat="1" x14ac:dyDescent="0.2">
      <c r="B242" s="506">
        <v>232</v>
      </c>
      <c r="C242" s="55"/>
      <c r="D242" s="55"/>
      <c r="E242" s="507" t="str">
        <f t="shared" si="33"/>
        <v/>
      </c>
      <c r="F242" s="508" t="str">
        <f t="shared" si="39"/>
        <v/>
      </c>
      <c r="H242" s="502"/>
      <c r="I242" s="502"/>
      <c r="Q242" s="490"/>
      <c r="R242" s="490"/>
      <c r="S242" s="490"/>
      <c r="T242" s="490"/>
      <c r="U242" s="490"/>
      <c r="AD242" s="491"/>
      <c r="AE242" s="491"/>
      <c r="AF242" s="491"/>
      <c r="AG242" s="491"/>
      <c r="AH242" s="491"/>
      <c r="AI242" s="491"/>
      <c r="AJ242" s="491"/>
      <c r="AK242" s="504"/>
      <c r="AL242" s="504"/>
      <c r="AM242" s="526" t="str">
        <f t="shared" si="43"/>
        <v/>
      </c>
      <c r="AN242" s="504"/>
      <c r="AO242" s="504"/>
      <c r="AP242" s="504"/>
      <c r="AQ242" s="360">
        <v>232</v>
      </c>
      <c r="AR242" s="505" t="str">
        <f t="shared" si="40"/>
        <v/>
      </c>
      <c r="AS242" s="505" t="str">
        <f t="shared" si="41"/>
        <v/>
      </c>
      <c r="AT242" s="360"/>
      <c r="AU242" s="360"/>
      <c r="AV242" s="360"/>
      <c r="AW242" s="360"/>
      <c r="AX242" s="497"/>
      <c r="AY242" s="360"/>
      <c r="AZ242" s="360">
        <v>232</v>
      </c>
      <c r="BA242" s="360" t="str">
        <f t="shared" si="34"/>
        <v/>
      </c>
      <c r="BB242" s="360" t="str">
        <f t="shared" si="35"/>
        <v/>
      </c>
      <c r="BC242" s="360" t="str">
        <f t="shared" si="36"/>
        <v/>
      </c>
      <c r="BD242" s="360" t="str">
        <f t="shared" si="37"/>
        <v/>
      </c>
      <c r="BE242" s="360" t="str">
        <f t="shared" si="38"/>
        <v/>
      </c>
      <c r="BF242" s="360"/>
      <c r="BG242" s="360"/>
      <c r="BH242" s="360" t="str">
        <f t="shared" si="42"/>
        <v/>
      </c>
      <c r="BI242" s="360"/>
      <c r="BJ242" s="360"/>
      <c r="BK242" s="360"/>
      <c r="BL242" s="360"/>
      <c r="BM242" s="360"/>
      <c r="BN242" s="360"/>
      <c r="BO242" s="360"/>
      <c r="BP242" s="360"/>
      <c r="BQ242" s="360"/>
      <c r="BR242" s="360"/>
      <c r="BS242" s="360"/>
      <c r="BT242" s="360"/>
      <c r="BU242" s="360"/>
      <c r="BV242" s="360"/>
      <c r="BW242" s="360"/>
      <c r="BX242" s="360"/>
      <c r="BY242" s="360"/>
      <c r="BZ242" s="360"/>
      <c r="CA242" s="360"/>
      <c r="CB242" s="360"/>
      <c r="CC242" s="360"/>
      <c r="CD242" s="360"/>
      <c r="CE242" s="360"/>
      <c r="CF242" s="360"/>
      <c r="CG242" s="360"/>
      <c r="CH242" s="360"/>
      <c r="CI242" s="360"/>
      <c r="CJ242" s="360"/>
      <c r="CK242" s="360"/>
      <c r="CL242" s="360"/>
      <c r="CM242" s="475"/>
      <c r="CN242" s="475"/>
      <c r="CO242" s="475"/>
      <c r="CP242" s="475"/>
      <c r="CQ242" s="475"/>
      <c r="CR242" s="475"/>
      <c r="CS242" s="475"/>
      <c r="CT242" s="475"/>
      <c r="CU242" s="475"/>
      <c r="CV242" s="475"/>
      <c r="CW242" s="475"/>
      <c r="CX242" s="475"/>
      <c r="CY242" s="475"/>
    </row>
    <row r="243" spans="2:103" s="372" customFormat="1" x14ac:dyDescent="0.2">
      <c r="B243" s="506">
        <v>233</v>
      </c>
      <c r="C243" s="55"/>
      <c r="D243" s="55"/>
      <c r="E243" s="507" t="str">
        <f t="shared" si="33"/>
        <v/>
      </c>
      <c r="F243" s="508" t="str">
        <f t="shared" si="39"/>
        <v/>
      </c>
      <c r="H243" s="502"/>
      <c r="I243" s="502"/>
      <c r="Q243" s="490"/>
      <c r="R243" s="490"/>
      <c r="S243" s="490"/>
      <c r="T243" s="490"/>
      <c r="U243" s="490"/>
      <c r="AD243" s="491"/>
      <c r="AE243" s="491"/>
      <c r="AF243" s="491"/>
      <c r="AG243" s="491"/>
      <c r="AH243" s="491"/>
      <c r="AI243" s="491"/>
      <c r="AJ243" s="491"/>
      <c r="AK243" s="504"/>
      <c r="AL243" s="504"/>
      <c r="AM243" s="526" t="str">
        <f t="shared" si="43"/>
        <v/>
      </c>
      <c r="AN243" s="504"/>
      <c r="AO243" s="504"/>
      <c r="AP243" s="504"/>
      <c r="AQ243" s="360">
        <v>233</v>
      </c>
      <c r="AR243" s="505" t="str">
        <f t="shared" si="40"/>
        <v/>
      </c>
      <c r="AS243" s="505" t="str">
        <f t="shared" si="41"/>
        <v/>
      </c>
      <c r="AT243" s="360"/>
      <c r="AU243" s="360"/>
      <c r="AV243" s="360"/>
      <c r="AW243" s="360"/>
      <c r="AX243" s="497"/>
      <c r="AY243" s="360"/>
      <c r="AZ243" s="360">
        <v>233</v>
      </c>
      <c r="BA243" s="360" t="str">
        <f t="shared" si="34"/>
        <v/>
      </c>
      <c r="BB243" s="360" t="str">
        <f t="shared" si="35"/>
        <v/>
      </c>
      <c r="BC243" s="360" t="str">
        <f t="shared" si="36"/>
        <v/>
      </c>
      <c r="BD243" s="360" t="str">
        <f t="shared" si="37"/>
        <v/>
      </c>
      <c r="BE243" s="360" t="str">
        <f t="shared" si="38"/>
        <v/>
      </c>
      <c r="BF243" s="360"/>
      <c r="BG243" s="360"/>
      <c r="BH243" s="360" t="str">
        <f t="shared" si="42"/>
        <v/>
      </c>
      <c r="BI243" s="360"/>
      <c r="BJ243" s="360"/>
      <c r="BK243" s="360"/>
      <c r="BL243" s="360"/>
      <c r="BM243" s="360"/>
      <c r="BN243" s="360"/>
      <c r="BO243" s="360"/>
      <c r="BP243" s="360"/>
      <c r="BQ243" s="360"/>
      <c r="BR243" s="360"/>
      <c r="BS243" s="360"/>
      <c r="BT243" s="360"/>
      <c r="BU243" s="360"/>
      <c r="BV243" s="360"/>
      <c r="BW243" s="360"/>
      <c r="BX243" s="360"/>
      <c r="BY243" s="360"/>
      <c r="BZ243" s="360"/>
      <c r="CA243" s="360"/>
      <c r="CB243" s="360"/>
      <c r="CC243" s="360"/>
      <c r="CD243" s="360"/>
      <c r="CE243" s="360"/>
      <c r="CF243" s="360"/>
      <c r="CG243" s="360"/>
      <c r="CH243" s="360"/>
      <c r="CI243" s="360"/>
      <c r="CJ243" s="360"/>
      <c r="CK243" s="360"/>
      <c r="CL243" s="360"/>
      <c r="CM243" s="475"/>
      <c r="CN243" s="475"/>
      <c r="CO243" s="475"/>
      <c r="CP243" s="475"/>
      <c r="CQ243" s="475"/>
      <c r="CR243" s="475"/>
      <c r="CS243" s="475"/>
      <c r="CT243" s="475"/>
      <c r="CU243" s="475"/>
      <c r="CV243" s="475"/>
      <c r="CW243" s="475"/>
      <c r="CX243" s="475"/>
      <c r="CY243" s="475"/>
    </row>
    <row r="244" spans="2:103" s="372" customFormat="1" x14ac:dyDescent="0.2">
      <c r="B244" s="506">
        <v>234</v>
      </c>
      <c r="C244" s="55"/>
      <c r="D244" s="55"/>
      <c r="E244" s="507" t="str">
        <f t="shared" si="33"/>
        <v/>
      </c>
      <c r="F244" s="508" t="str">
        <f t="shared" si="39"/>
        <v/>
      </c>
      <c r="H244" s="502"/>
      <c r="I244" s="502"/>
      <c r="Q244" s="490"/>
      <c r="R244" s="490"/>
      <c r="S244" s="490"/>
      <c r="T244" s="490"/>
      <c r="U244" s="490"/>
      <c r="AD244" s="491"/>
      <c r="AE244" s="491"/>
      <c r="AF244" s="491"/>
      <c r="AG244" s="491"/>
      <c r="AH244" s="491"/>
      <c r="AI244" s="491"/>
      <c r="AJ244" s="491"/>
      <c r="AK244" s="504"/>
      <c r="AL244" s="504"/>
      <c r="AM244" s="526" t="str">
        <f t="shared" si="43"/>
        <v/>
      </c>
      <c r="AN244" s="504"/>
      <c r="AO244" s="504"/>
      <c r="AP244" s="504"/>
      <c r="AQ244" s="360">
        <v>234</v>
      </c>
      <c r="AR244" s="505" t="str">
        <f t="shared" si="40"/>
        <v/>
      </c>
      <c r="AS244" s="505" t="str">
        <f t="shared" si="41"/>
        <v/>
      </c>
      <c r="AT244" s="360"/>
      <c r="AU244" s="360"/>
      <c r="AV244" s="360"/>
      <c r="AW244" s="360"/>
      <c r="AX244" s="497"/>
      <c r="AY244" s="360"/>
      <c r="AZ244" s="360">
        <v>234</v>
      </c>
      <c r="BA244" s="360" t="str">
        <f t="shared" si="34"/>
        <v/>
      </c>
      <c r="BB244" s="360" t="str">
        <f t="shared" si="35"/>
        <v/>
      </c>
      <c r="BC244" s="360" t="str">
        <f t="shared" si="36"/>
        <v/>
      </c>
      <c r="BD244" s="360" t="str">
        <f t="shared" si="37"/>
        <v/>
      </c>
      <c r="BE244" s="360" t="str">
        <f t="shared" si="38"/>
        <v/>
      </c>
      <c r="BF244" s="360"/>
      <c r="BG244" s="360"/>
      <c r="BH244" s="360" t="str">
        <f t="shared" si="42"/>
        <v/>
      </c>
      <c r="BI244" s="360"/>
      <c r="BJ244" s="360"/>
      <c r="BK244" s="360"/>
      <c r="BL244" s="360"/>
      <c r="BM244" s="360"/>
      <c r="BN244" s="360"/>
      <c r="BO244" s="360"/>
      <c r="BP244" s="360"/>
      <c r="BQ244" s="360"/>
      <c r="BR244" s="360"/>
      <c r="BS244" s="360"/>
      <c r="BT244" s="360"/>
      <c r="BU244" s="360"/>
      <c r="BV244" s="360"/>
      <c r="BW244" s="360"/>
      <c r="BX244" s="360"/>
      <c r="BY244" s="360"/>
      <c r="BZ244" s="360"/>
      <c r="CA244" s="360"/>
      <c r="CB244" s="360"/>
      <c r="CC244" s="360"/>
      <c r="CD244" s="360"/>
      <c r="CE244" s="360"/>
      <c r="CF244" s="360"/>
      <c r="CG244" s="360"/>
      <c r="CH244" s="360"/>
      <c r="CI244" s="360"/>
      <c r="CJ244" s="360"/>
      <c r="CK244" s="360"/>
      <c r="CL244" s="360"/>
      <c r="CM244" s="475"/>
      <c r="CN244" s="475"/>
      <c r="CO244" s="475"/>
      <c r="CP244" s="475"/>
      <c r="CQ244" s="475"/>
      <c r="CR244" s="475"/>
      <c r="CS244" s="475"/>
      <c r="CT244" s="475"/>
      <c r="CU244" s="475"/>
      <c r="CV244" s="475"/>
      <c r="CW244" s="475"/>
      <c r="CX244" s="475"/>
      <c r="CY244" s="475"/>
    </row>
    <row r="245" spans="2:103" s="372" customFormat="1" x14ac:dyDescent="0.2">
      <c r="B245" s="506">
        <v>235</v>
      </c>
      <c r="C245" s="55"/>
      <c r="D245" s="55"/>
      <c r="E245" s="507" t="str">
        <f t="shared" si="33"/>
        <v/>
      </c>
      <c r="F245" s="508" t="str">
        <f t="shared" si="39"/>
        <v/>
      </c>
      <c r="H245" s="502"/>
      <c r="I245" s="502"/>
      <c r="Q245" s="490"/>
      <c r="R245" s="490"/>
      <c r="S245" s="490"/>
      <c r="T245" s="490"/>
      <c r="U245" s="490"/>
      <c r="AD245" s="491"/>
      <c r="AE245" s="491"/>
      <c r="AF245" s="491"/>
      <c r="AG245" s="491"/>
      <c r="AH245" s="491"/>
      <c r="AI245" s="491"/>
      <c r="AJ245" s="491"/>
      <c r="AK245" s="504"/>
      <c r="AL245" s="504"/>
      <c r="AM245" s="526" t="str">
        <f t="shared" si="43"/>
        <v/>
      </c>
      <c r="AN245" s="504"/>
      <c r="AO245" s="504"/>
      <c r="AP245" s="504"/>
      <c r="AQ245" s="360">
        <v>235</v>
      </c>
      <c r="AR245" s="505" t="str">
        <f t="shared" si="40"/>
        <v/>
      </c>
      <c r="AS245" s="505" t="str">
        <f t="shared" si="41"/>
        <v/>
      </c>
      <c r="AT245" s="360"/>
      <c r="AU245" s="360"/>
      <c r="AV245" s="360"/>
      <c r="AW245" s="360"/>
      <c r="AX245" s="497"/>
      <c r="AY245" s="360"/>
      <c r="AZ245" s="360">
        <v>235</v>
      </c>
      <c r="BA245" s="360" t="str">
        <f t="shared" si="34"/>
        <v/>
      </c>
      <c r="BB245" s="360" t="str">
        <f t="shared" si="35"/>
        <v/>
      </c>
      <c r="BC245" s="360" t="str">
        <f t="shared" si="36"/>
        <v/>
      </c>
      <c r="BD245" s="360" t="str">
        <f t="shared" si="37"/>
        <v/>
      </c>
      <c r="BE245" s="360" t="str">
        <f t="shared" si="38"/>
        <v/>
      </c>
      <c r="BF245" s="360"/>
      <c r="BG245" s="360"/>
      <c r="BH245" s="360" t="str">
        <f t="shared" si="42"/>
        <v/>
      </c>
      <c r="BI245" s="360"/>
      <c r="BJ245" s="360"/>
      <c r="BK245" s="360"/>
      <c r="BL245" s="360"/>
      <c r="BM245" s="360"/>
      <c r="BN245" s="360"/>
      <c r="BO245" s="360"/>
      <c r="BP245" s="360"/>
      <c r="BQ245" s="360"/>
      <c r="BR245" s="360"/>
      <c r="BS245" s="360"/>
      <c r="BT245" s="360"/>
      <c r="BU245" s="360"/>
      <c r="BV245" s="360"/>
      <c r="BW245" s="360"/>
      <c r="BX245" s="360"/>
      <c r="BY245" s="360"/>
      <c r="BZ245" s="360"/>
      <c r="CA245" s="360"/>
      <c r="CB245" s="360"/>
      <c r="CC245" s="360"/>
      <c r="CD245" s="360"/>
      <c r="CE245" s="360"/>
      <c r="CF245" s="360"/>
      <c r="CG245" s="360"/>
      <c r="CH245" s="360"/>
      <c r="CI245" s="360"/>
      <c r="CJ245" s="360"/>
      <c r="CK245" s="360"/>
      <c r="CL245" s="360"/>
      <c r="CM245" s="475"/>
      <c r="CN245" s="475"/>
      <c r="CO245" s="475"/>
      <c r="CP245" s="475"/>
      <c r="CQ245" s="475"/>
      <c r="CR245" s="475"/>
      <c r="CS245" s="475"/>
      <c r="CT245" s="475"/>
      <c r="CU245" s="475"/>
      <c r="CV245" s="475"/>
      <c r="CW245" s="475"/>
      <c r="CX245" s="475"/>
      <c r="CY245" s="475"/>
    </row>
    <row r="246" spans="2:103" s="372" customFormat="1" x14ac:dyDescent="0.2">
      <c r="B246" s="506">
        <v>236</v>
      </c>
      <c r="C246" s="55"/>
      <c r="D246" s="55"/>
      <c r="E246" s="507" t="str">
        <f t="shared" si="33"/>
        <v/>
      </c>
      <c r="F246" s="508" t="str">
        <f t="shared" si="39"/>
        <v/>
      </c>
      <c r="H246" s="502"/>
      <c r="I246" s="502"/>
      <c r="Q246" s="490"/>
      <c r="R246" s="490"/>
      <c r="S246" s="490"/>
      <c r="T246" s="490"/>
      <c r="U246" s="490"/>
      <c r="AD246" s="491"/>
      <c r="AE246" s="491"/>
      <c r="AF246" s="491"/>
      <c r="AG246" s="491"/>
      <c r="AH246" s="491"/>
      <c r="AI246" s="491"/>
      <c r="AJ246" s="491"/>
      <c r="AK246" s="504"/>
      <c r="AL246" s="504"/>
      <c r="AM246" s="526" t="str">
        <f t="shared" si="43"/>
        <v/>
      </c>
      <c r="AN246" s="504"/>
      <c r="AO246" s="504"/>
      <c r="AP246" s="504"/>
      <c r="AQ246" s="360">
        <v>236</v>
      </c>
      <c r="AR246" s="505" t="str">
        <f t="shared" si="40"/>
        <v/>
      </c>
      <c r="AS246" s="505" t="str">
        <f t="shared" si="41"/>
        <v/>
      </c>
      <c r="AT246" s="360"/>
      <c r="AU246" s="360"/>
      <c r="AV246" s="360"/>
      <c r="AW246" s="360"/>
      <c r="AX246" s="497"/>
      <c r="AY246" s="360"/>
      <c r="AZ246" s="360">
        <v>236</v>
      </c>
      <c r="BA246" s="360" t="str">
        <f t="shared" si="34"/>
        <v/>
      </c>
      <c r="BB246" s="360" t="str">
        <f t="shared" si="35"/>
        <v/>
      </c>
      <c r="BC246" s="360" t="str">
        <f t="shared" si="36"/>
        <v/>
      </c>
      <c r="BD246" s="360" t="str">
        <f t="shared" si="37"/>
        <v/>
      </c>
      <c r="BE246" s="360" t="str">
        <f t="shared" si="38"/>
        <v/>
      </c>
      <c r="BF246" s="360"/>
      <c r="BG246" s="360"/>
      <c r="BH246" s="360" t="str">
        <f t="shared" si="42"/>
        <v/>
      </c>
      <c r="BI246" s="360"/>
      <c r="BJ246" s="360"/>
      <c r="BK246" s="360"/>
      <c r="BL246" s="360"/>
      <c r="BM246" s="360"/>
      <c r="BN246" s="360"/>
      <c r="BO246" s="360"/>
      <c r="BP246" s="360"/>
      <c r="BQ246" s="360"/>
      <c r="BR246" s="360"/>
      <c r="BS246" s="360"/>
      <c r="BT246" s="360"/>
      <c r="BU246" s="360"/>
      <c r="BV246" s="360"/>
      <c r="BW246" s="360"/>
      <c r="BX246" s="360"/>
      <c r="BY246" s="360"/>
      <c r="BZ246" s="360"/>
      <c r="CA246" s="360"/>
      <c r="CB246" s="360"/>
      <c r="CC246" s="360"/>
      <c r="CD246" s="360"/>
      <c r="CE246" s="360"/>
      <c r="CF246" s="360"/>
      <c r="CG246" s="360"/>
      <c r="CH246" s="360"/>
      <c r="CI246" s="360"/>
      <c r="CJ246" s="360"/>
      <c r="CK246" s="360"/>
      <c r="CL246" s="360"/>
      <c r="CM246" s="475"/>
      <c r="CN246" s="475"/>
      <c r="CO246" s="475"/>
      <c r="CP246" s="475"/>
      <c r="CQ246" s="475"/>
      <c r="CR246" s="475"/>
      <c r="CS246" s="475"/>
      <c r="CT246" s="475"/>
      <c r="CU246" s="475"/>
      <c r="CV246" s="475"/>
      <c r="CW246" s="475"/>
      <c r="CX246" s="475"/>
      <c r="CY246" s="475"/>
    </row>
    <row r="247" spans="2:103" s="372" customFormat="1" x14ac:dyDescent="0.2">
      <c r="B247" s="506">
        <v>237</v>
      </c>
      <c r="C247" s="55"/>
      <c r="D247" s="55"/>
      <c r="E247" s="507" t="str">
        <f t="shared" si="33"/>
        <v/>
      </c>
      <c r="F247" s="508" t="str">
        <f t="shared" si="39"/>
        <v/>
      </c>
      <c r="H247" s="502"/>
      <c r="I247" s="502"/>
      <c r="Q247" s="490"/>
      <c r="R247" s="490"/>
      <c r="S247" s="490"/>
      <c r="T247" s="490"/>
      <c r="U247" s="490"/>
      <c r="AD247" s="491"/>
      <c r="AE247" s="491"/>
      <c r="AF247" s="491"/>
      <c r="AG247" s="491"/>
      <c r="AH247" s="491"/>
      <c r="AI247" s="491"/>
      <c r="AJ247" s="491"/>
      <c r="AK247" s="504"/>
      <c r="AL247" s="504"/>
      <c r="AM247" s="526" t="str">
        <f t="shared" si="43"/>
        <v/>
      </c>
      <c r="AN247" s="504"/>
      <c r="AO247" s="504"/>
      <c r="AP247" s="504"/>
      <c r="AQ247" s="360">
        <v>237</v>
      </c>
      <c r="AR247" s="505" t="str">
        <f t="shared" si="40"/>
        <v/>
      </c>
      <c r="AS247" s="505" t="str">
        <f t="shared" si="41"/>
        <v/>
      </c>
      <c r="AT247" s="360"/>
      <c r="AU247" s="360"/>
      <c r="AV247" s="360"/>
      <c r="AW247" s="360"/>
      <c r="AX247" s="497"/>
      <c r="AY247" s="360"/>
      <c r="AZ247" s="360">
        <v>237</v>
      </c>
      <c r="BA247" s="360" t="str">
        <f t="shared" si="34"/>
        <v/>
      </c>
      <c r="BB247" s="360" t="str">
        <f t="shared" si="35"/>
        <v/>
      </c>
      <c r="BC247" s="360" t="str">
        <f t="shared" si="36"/>
        <v/>
      </c>
      <c r="BD247" s="360" t="str">
        <f t="shared" si="37"/>
        <v/>
      </c>
      <c r="BE247" s="360" t="str">
        <f t="shared" si="38"/>
        <v/>
      </c>
      <c r="BF247" s="360"/>
      <c r="BG247" s="360"/>
      <c r="BH247" s="360" t="str">
        <f t="shared" si="42"/>
        <v/>
      </c>
      <c r="BI247" s="360"/>
      <c r="BJ247" s="360"/>
      <c r="BK247" s="360"/>
      <c r="BL247" s="360"/>
      <c r="BM247" s="360"/>
      <c r="BN247" s="360"/>
      <c r="BO247" s="360"/>
      <c r="BP247" s="360"/>
      <c r="BQ247" s="360"/>
      <c r="BR247" s="360"/>
      <c r="BS247" s="360"/>
      <c r="BT247" s="360"/>
      <c r="BU247" s="360"/>
      <c r="BV247" s="360"/>
      <c r="BW247" s="360"/>
      <c r="BX247" s="360"/>
      <c r="BY247" s="360"/>
      <c r="BZ247" s="360"/>
      <c r="CA247" s="360"/>
      <c r="CB247" s="360"/>
      <c r="CC247" s="360"/>
      <c r="CD247" s="360"/>
      <c r="CE247" s="360"/>
      <c r="CF247" s="360"/>
      <c r="CG247" s="360"/>
      <c r="CH247" s="360"/>
      <c r="CI247" s="360"/>
      <c r="CJ247" s="360"/>
      <c r="CK247" s="360"/>
      <c r="CL247" s="360"/>
      <c r="CM247" s="475"/>
      <c r="CN247" s="475"/>
      <c r="CO247" s="475"/>
      <c r="CP247" s="475"/>
      <c r="CQ247" s="475"/>
      <c r="CR247" s="475"/>
      <c r="CS247" s="475"/>
      <c r="CT247" s="475"/>
      <c r="CU247" s="475"/>
      <c r="CV247" s="475"/>
      <c r="CW247" s="475"/>
      <c r="CX247" s="475"/>
      <c r="CY247" s="475"/>
    </row>
    <row r="248" spans="2:103" s="372" customFormat="1" x14ac:dyDescent="0.2">
      <c r="B248" s="506">
        <v>238</v>
      </c>
      <c r="C248" s="55"/>
      <c r="D248" s="55"/>
      <c r="E248" s="507" t="str">
        <f t="shared" si="33"/>
        <v/>
      </c>
      <c r="F248" s="508" t="str">
        <f t="shared" si="39"/>
        <v/>
      </c>
      <c r="H248" s="502"/>
      <c r="I248" s="502"/>
      <c r="Q248" s="490"/>
      <c r="R248" s="490"/>
      <c r="S248" s="490"/>
      <c r="T248" s="490"/>
      <c r="U248" s="490"/>
      <c r="AD248" s="491"/>
      <c r="AE248" s="491"/>
      <c r="AF248" s="491"/>
      <c r="AG248" s="491"/>
      <c r="AH248" s="491"/>
      <c r="AI248" s="491"/>
      <c r="AJ248" s="491"/>
      <c r="AK248" s="504"/>
      <c r="AL248" s="504"/>
      <c r="AM248" s="526" t="str">
        <f t="shared" si="43"/>
        <v/>
      </c>
      <c r="AN248" s="504"/>
      <c r="AO248" s="504"/>
      <c r="AP248" s="504"/>
      <c r="AQ248" s="360">
        <v>238</v>
      </c>
      <c r="AR248" s="505" t="str">
        <f t="shared" si="40"/>
        <v/>
      </c>
      <c r="AS248" s="505" t="str">
        <f t="shared" si="41"/>
        <v/>
      </c>
      <c r="AT248" s="360"/>
      <c r="AU248" s="360"/>
      <c r="AV248" s="360"/>
      <c r="AW248" s="360"/>
      <c r="AX248" s="497"/>
      <c r="AY248" s="360"/>
      <c r="AZ248" s="360">
        <v>238</v>
      </c>
      <c r="BA248" s="360" t="str">
        <f t="shared" si="34"/>
        <v/>
      </c>
      <c r="BB248" s="360" t="str">
        <f t="shared" si="35"/>
        <v/>
      </c>
      <c r="BC248" s="360" t="str">
        <f t="shared" si="36"/>
        <v/>
      </c>
      <c r="BD248" s="360" t="str">
        <f t="shared" si="37"/>
        <v/>
      </c>
      <c r="BE248" s="360" t="str">
        <f t="shared" si="38"/>
        <v/>
      </c>
      <c r="BF248" s="360"/>
      <c r="BG248" s="360"/>
      <c r="BH248" s="360" t="str">
        <f t="shared" si="42"/>
        <v/>
      </c>
      <c r="BI248" s="360"/>
      <c r="BJ248" s="360"/>
      <c r="BK248" s="360"/>
      <c r="BL248" s="360"/>
      <c r="BM248" s="360"/>
      <c r="BN248" s="360"/>
      <c r="BO248" s="360"/>
      <c r="BP248" s="360"/>
      <c r="BQ248" s="360"/>
      <c r="BR248" s="360"/>
      <c r="BS248" s="360"/>
      <c r="BT248" s="360"/>
      <c r="BU248" s="360"/>
      <c r="BV248" s="360"/>
      <c r="BW248" s="360"/>
      <c r="BX248" s="360"/>
      <c r="BY248" s="360"/>
      <c r="BZ248" s="360"/>
      <c r="CA248" s="360"/>
      <c r="CB248" s="360"/>
      <c r="CC248" s="360"/>
      <c r="CD248" s="360"/>
      <c r="CE248" s="360"/>
      <c r="CF248" s="360"/>
      <c r="CG248" s="360"/>
      <c r="CH248" s="360"/>
      <c r="CI248" s="360"/>
      <c r="CJ248" s="360"/>
      <c r="CK248" s="360"/>
      <c r="CL248" s="360"/>
      <c r="CM248" s="475"/>
      <c r="CN248" s="475"/>
      <c r="CO248" s="475"/>
      <c r="CP248" s="475"/>
      <c r="CQ248" s="475"/>
      <c r="CR248" s="475"/>
      <c r="CS248" s="475"/>
      <c r="CT248" s="475"/>
      <c r="CU248" s="475"/>
      <c r="CV248" s="475"/>
      <c r="CW248" s="475"/>
      <c r="CX248" s="475"/>
      <c r="CY248" s="475"/>
    </row>
    <row r="249" spans="2:103" s="372" customFormat="1" x14ac:dyDescent="0.2">
      <c r="B249" s="506">
        <v>239</v>
      </c>
      <c r="C249" s="55"/>
      <c r="D249" s="55"/>
      <c r="E249" s="507" t="str">
        <f t="shared" si="33"/>
        <v/>
      </c>
      <c r="F249" s="508" t="str">
        <f t="shared" si="39"/>
        <v/>
      </c>
      <c r="H249" s="502"/>
      <c r="I249" s="502"/>
      <c r="Q249" s="490"/>
      <c r="R249" s="490"/>
      <c r="S249" s="490"/>
      <c r="T249" s="490"/>
      <c r="U249" s="490"/>
      <c r="AD249" s="491"/>
      <c r="AE249" s="491"/>
      <c r="AF249" s="491"/>
      <c r="AG249" s="491"/>
      <c r="AH249" s="491"/>
      <c r="AI249" s="491"/>
      <c r="AJ249" s="491"/>
      <c r="AK249" s="504"/>
      <c r="AL249" s="504"/>
      <c r="AM249" s="526" t="str">
        <f t="shared" si="43"/>
        <v/>
      </c>
      <c r="AN249" s="504"/>
      <c r="AO249" s="504"/>
      <c r="AP249" s="504"/>
      <c r="AQ249" s="360">
        <v>239</v>
      </c>
      <c r="AR249" s="505" t="str">
        <f t="shared" si="40"/>
        <v/>
      </c>
      <c r="AS249" s="505" t="str">
        <f t="shared" si="41"/>
        <v/>
      </c>
      <c r="AT249" s="360"/>
      <c r="AU249" s="360"/>
      <c r="AV249" s="360"/>
      <c r="AW249" s="360"/>
      <c r="AX249" s="497"/>
      <c r="AY249" s="360"/>
      <c r="AZ249" s="360">
        <v>239</v>
      </c>
      <c r="BA249" s="360" t="str">
        <f t="shared" si="34"/>
        <v/>
      </c>
      <c r="BB249" s="360" t="str">
        <f t="shared" si="35"/>
        <v/>
      </c>
      <c r="BC249" s="360" t="str">
        <f t="shared" si="36"/>
        <v/>
      </c>
      <c r="BD249" s="360" t="str">
        <f t="shared" si="37"/>
        <v/>
      </c>
      <c r="BE249" s="360" t="str">
        <f t="shared" si="38"/>
        <v/>
      </c>
      <c r="BF249" s="360"/>
      <c r="BG249" s="360"/>
      <c r="BH249" s="360" t="str">
        <f t="shared" si="42"/>
        <v/>
      </c>
      <c r="BI249" s="360"/>
      <c r="BJ249" s="360"/>
      <c r="BK249" s="360"/>
      <c r="BL249" s="360"/>
      <c r="BM249" s="360"/>
      <c r="BN249" s="360"/>
      <c r="BO249" s="360"/>
      <c r="BP249" s="360"/>
      <c r="BQ249" s="360"/>
      <c r="BR249" s="360"/>
      <c r="BS249" s="360"/>
      <c r="BT249" s="360"/>
      <c r="BU249" s="360"/>
      <c r="BV249" s="360"/>
      <c r="BW249" s="360"/>
      <c r="BX249" s="360"/>
      <c r="BY249" s="360"/>
      <c r="BZ249" s="360"/>
      <c r="CA249" s="360"/>
      <c r="CB249" s="360"/>
      <c r="CC249" s="360"/>
      <c r="CD249" s="360"/>
      <c r="CE249" s="360"/>
      <c r="CF249" s="360"/>
      <c r="CG249" s="360"/>
      <c r="CH249" s="360"/>
      <c r="CI249" s="360"/>
      <c r="CJ249" s="360"/>
      <c r="CK249" s="360"/>
      <c r="CL249" s="360"/>
      <c r="CM249" s="475"/>
      <c r="CN249" s="475"/>
      <c r="CO249" s="475"/>
      <c r="CP249" s="475"/>
      <c r="CQ249" s="475"/>
      <c r="CR249" s="475"/>
      <c r="CS249" s="475"/>
      <c r="CT249" s="475"/>
      <c r="CU249" s="475"/>
      <c r="CV249" s="475"/>
      <c r="CW249" s="475"/>
      <c r="CX249" s="475"/>
      <c r="CY249" s="475"/>
    </row>
    <row r="250" spans="2:103" s="372" customFormat="1" x14ac:dyDescent="0.2">
      <c r="B250" s="506">
        <v>240</v>
      </c>
      <c r="C250" s="55"/>
      <c r="D250" s="55"/>
      <c r="E250" s="507" t="str">
        <f t="shared" si="33"/>
        <v/>
      </c>
      <c r="F250" s="508" t="str">
        <f t="shared" si="39"/>
        <v/>
      </c>
      <c r="H250" s="502"/>
      <c r="I250" s="502"/>
      <c r="Q250" s="490"/>
      <c r="R250" s="490"/>
      <c r="S250" s="490"/>
      <c r="T250" s="490"/>
      <c r="U250" s="490"/>
      <c r="AD250" s="491"/>
      <c r="AE250" s="491"/>
      <c r="AF250" s="491"/>
      <c r="AG250" s="491"/>
      <c r="AH250" s="491"/>
      <c r="AI250" s="491"/>
      <c r="AJ250" s="491"/>
      <c r="AK250" s="504"/>
      <c r="AL250" s="504"/>
      <c r="AM250" s="526" t="str">
        <f t="shared" si="43"/>
        <v/>
      </c>
      <c r="AN250" s="504"/>
      <c r="AO250" s="504"/>
      <c r="AP250" s="504"/>
      <c r="AQ250" s="360">
        <v>240</v>
      </c>
      <c r="AR250" s="505" t="str">
        <f t="shared" si="40"/>
        <v/>
      </c>
      <c r="AS250" s="505" t="str">
        <f t="shared" si="41"/>
        <v/>
      </c>
      <c r="AT250" s="360"/>
      <c r="AU250" s="360"/>
      <c r="AV250" s="360"/>
      <c r="AW250" s="360"/>
      <c r="AX250" s="497"/>
      <c r="AY250" s="360"/>
      <c r="AZ250" s="360">
        <v>240</v>
      </c>
      <c r="BA250" s="360" t="str">
        <f t="shared" si="34"/>
        <v/>
      </c>
      <c r="BB250" s="360" t="str">
        <f t="shared" si="35"/>
        <v/>
      </c>
      <c r="BC250" s="360" t="str">
        <f t="shared" si="36"/>
        <v/>
      </c>
      <c r="BD250" s="360" t="str">
        <f t="shared" si="37"/>
        <v/>
      </c>
      <c r="BE250" s="360" t="str">
        <f t="shared" si="38"/>
        <v/>
      </c>
      <c r="BF250" s="360"/>
      <c r="BG250" s="360"/>
      <c r="BH250" s="360" t="str">
        <f t="shared" si="42"/>
        <v/>
      </c>
      <c r="BI250" s="360"/>
      <c r="BJ250" s="360"/>
      <c r="BK250" s="360"/>
      <c r="BL250" s="360"/>
      <c r="BM250" s="360"/>
      <c r="BN250" s="360"/>
      <c r="BO250" s="360"/>
      <c r="BP250" s="360"/>
      <c r="BQ250" s="360"/>
      <c r="BR250" s="360"/>
      <c r="BS250" s="360"/>
      <c r="BT250" s="360"/>
      <c r="BU250" s="360"/>
      <c r="BV250" s="360"/>
      <c r="BW250" s="360"/>
      <c r="BX250" s="360"/>
      <c r="BY250" s="360"/>
      <c r="BZ250" s="360"/>
      <c r="CA250" s="360"/>
      <c r="CB250" s="360"/>
      <c r="CC250" s="360"/>
      <c r="CD250" s="360"/>
      <c r="CE250" s="360"/>
      <c r="CF250" s="360"/>
      <c r="CG250" s="360"/>
      <c r="CH250" s="360"/>
      <c r="CI250" s="360"/>
      <c r="CJ250" s="360"/>
      <c r="CK250" s="360"/>
      <c r="CL250" s="360"/>
      <c r="CM250" s="475"/>
      <c r="CN250" s="475"/>
      <c r="CO250" s="475"/>
      <c r="CP250" s="475"/>
      <c r="CQ250" s="475"/>
      <c r="CR250" s="475"/>
      <c r="CS250" s="475"/>
      <c r="CT250" s="475"/>
      <c r="CU250" s="475"/>
      <c r="CV250" s="475"/>
      <c r="CW250" s="475"/>
      <c r="CX250" s="475"/>
      <c r="CY250" s="475"/>
    </row>
    <row r="251" spans="2:103" s="372" customFormat="1" x14ac:dyDescent="0.2">
      <c r="B251" s="506">
        <v>241</v>
      </c>
      <c r="C251" s="55"/>
      <c r="D251" s="55"/>
      <c r="E251" s="507" t="str">
        <f t="shared" si="33"/>
        <v/>
      </c>
      <c r="F251" s="508" t="str">
        <f t="shared" si="39"/>
        <v/>
      </c>
      <c r="H251" s="502"/>
      <c r="I251" s="502"/>
      <c r="Q251" s="490"/>
      <c r="R251" s="490"/>
      <c r="S251" s="490"/>
      <c r="T251" s="490"/>
      <c r="U251" s="490"/>
      <c r="AD251" s="491"/>
      <c r="AE251" s="491"/>
      <c r="AF251" s="491"/>
      <c r="AG251" s="491"/>
      <c r="AH251" s="491"/>
      <c r="AI251" s="491"/>
      <c r="AJ251" s="491"/>
      <c r="AK251" s="504"/>
      <c r="AL251" s="504"/>
      <c r="AM251" s="526" t="str">
        <f t="shared" si="43"/>
        <v/>
      </c>
      <c r="AN251" s="504"/>
      <c r="AO251" s="504"/>
      <c r="AP251" s="504"/>
      <c r="AQ251" s="360">
        <v>241</v>
      </c>
      <c r="AR251" s="505" t="str">
        <f t="shared" si="40"/>
        <v/>
      </c>
      <c r="AS251" s="505" t="str">
        <f t="shared" si="41"/>
        <v/>
      </c>
      <c r="AT251" s="360"/>
      <c r="AU251" s="360"/>
      <c r="AV251" s="360"/>
      <c r="AW251" s="360"/>
      <c r="AX251" s="497"/>
      <c r="AY251" s="360"/>
      <c r="AZ251" s="360">
        <v>241</v>
      </c>
      <c r="BA251" s="360" t="str">
        <f t="shared" si="34"/>
        <v/>
      </c>
      <c r="BB251" s="360" t="str">
        <f t="shared" si="35"/>
        <v/>
      </c>
      <c r="BC251" s="360" t="str">
        <f t="shared" si="36"/>
        <v/>
      </c>
      <c r="BD251" s="360" t="str">
        <f t="shared" si="37"/>
        <v/>
      </c>
      <c r="BE251" s="360" t="str">
        <f t="shared" si="38"/>
        <v/>
      </c>
      <c r="BF251" s="360"/>
      <c r="BG251" s="360"/>
      <c r="BH251" s="360" t="str">
        <f t="shared" si="42"/>
        <v/>
      </c>
      <c r="BI251" s="360"/>
      <c r="BJ251" s="360"/>
      <c r="BK251" s="360"/>
      <c r="BL251" s="360"/>
      <c r="BM251" s="360"/>
      <c r="BN251" s="360"/>
      <c r="BO251" s="360"/>
      <c r="BP251" s="360"/>
      <c r="BQ251" s="360"/>
      <c r="BR251" s="360"/>
      <c r="BS251" s="360"/>
      <c r="BT251" s="360"/>
      <c r="BU251" s="360"/>
      <c r="BV251" s="360"/>
      <c r="BW251" s="360"/>
      <c r="BX251" s="360"/>
      <c r="BY251" s="360"/>
      <c r="BZ251" s="360"/>
      <c r="CA251" s="360"/>
      <c r="CB251" s="360"/>
      <c r="CC251" s="360"/>
      <c r="CD251" s="360"/>
      <c r="CE251" s="360"/>
      <c r="CF251" s="360"/>
      <c r="CG251" s="360"/>
      <c r="CH251" s="360"/>
      <c r="CI251" s="360"/>
      <c r="CJ251" s="360"/>
      <c r="CK251" s="360"/>
      <c r="CL251" s="360"/>
      <c r="CM251" s="475"/>
      <c r="CN251" s="475"/>
      <c r="CO251" s="475"/>
      <c r="CP251" s="475"/>
      <c r="CQ251" s="475"/>
      <c r="CR251" s="475"/>
      <c r="CS251" s="475"/>
      <c r="CT251" s="475"/>
      <c r="CU251" s="475"/>
      <c r="CV251" s="475"/>
      <c r="CW251" s="475"/>
      <c r="CX251" s="475"/>
      <c r="CY251" s="475"/>
    </row>
    <row r="252" spans="2:103" s="372" customFormat="1" x14ac:dyDescent="0.2">
      <c r="B252" s="506">
        <v>242</v>
      </c>
      <c r="C252" s="55"/>
      <c r="D252" s="55"/>
      <c r="E252" s="507" t="str">
        <f t="shared" si="33"/>
        <v/>
      </c>
      <c r="F252" s="508" t="str">
        <f t="shared" si="39"/>
        <v/>
      </c>
      <c r="H252" s="502"/>
      <c r="I252" s="502"/>
      <c r="Q252" s="490"/>
      <c r="R252" s="490"/>
      <c r="S252" s="490"/>
      <c r="T252" s="490"/>
      <c r="U252" s="490"/>
      <c r="AD252" s="491"/>
      <c r="AE252" s="491"/>
      <c r="AF252" s="491"/>
      <c r="AG252" s="491"/>
      <c r="AH252" s="491"/>
      <c r="AI252" s="491"/>
      <c r="AJ252" s="491"/>
      <c r="AK252" s="504"/>
      <c r="AL252" s="504"/>
      <c r="AM252" s="526" t="str">
        <f t="shared" si="43"/>
        <v/>
      </c>
      <c r="AN252" s="504"/>
      <c r="AO252" s="504"/>
      <c r="AP252" s="504"/>
      <c r="AQ252" s="360">
        <v>242</v>
      </c>
      <c r="AR252" s="505" t="str">
        <f t="shared" si="40"/>
        <v/>
      </c>
      <c r="AS252" s="505" t="str">
        <f t="shared" si="41"/>
        <v/>
      </c>
      <c r="AT252" s="360"/>
      <c r="AU252" s="360"/>
      <c r="AV252" s="360"/>
      <c r="AW252" s="360"/>
      <c r="AX252" s="497"/>
      <c r="AY252" s="360"/>
      <c r="AZ252" s="360">
        <v>242</v>
      </c>
      <c r="BA252" s="360" t="str">
        <f t="shared" si="34"/>
        <v/>
      </c>
      <c r="BB252" s="360" t="str">
        <f t="shared" si="35"/>
        <v/>
      </c>
      <c r="BC252" s="360" t="str">
        <f t="shared" si="36"/>
        <v/>
      </c>
      <c r="BD252" s="360" t="str">
        <f t="shared" si="37"/>
        <v/>
      </c>
      <c r="BE252" s="360" t="str">
        <f t="shared" si="38"/>
        <v/>
      </c>
      <c r="BF252" s="360"/>
      <c r="BG252" s="360"/>
      <c r="BH252" s="360" t="str">
        <f t="shared" si="42"/>
        <v/>
      </c>
      <c r="BI252" s="360"/>
      <c r="BJ252" s="360"/>
      <c r="BK252" s="360"/>
      <c r="BL252" s="360"/>
      <c r="BM252" s="360"/>
      <c r="BN252" s="360"/>
      <c r="BO252" s="360"/>
      <c r="BP252" s="360"/>
      <c r="BQ252" s="360"/>
      <c r="BR252" s="360"/>
      <c r="BS252" s="360"/>
      <c r="BT252" s="360"/>
      <c r="BU252" s="360"/>
      <c r="BV252" s="360"/>
      <c r="BW252" s="360"/>
      <c r="BX252" s="360"/>
      <c r="BY252" s="360"/>
      <c r="BZ252" s="360"/>
      <c r="CA252" s="360"/>
      <c r="CB252" s="360"/>
      <c r="CC252" s="360"/>
      <c r="CD252" s="360"/>
      <c r="CE252" s="360"/>
      <c r="CF252" s="360"/>
      <c r="CG252" s="360"/>
      <c r="CH252" s="360"/>
      <c r="CI252" s="360"/>
      <c r="CJ252" s="360"/>
      <c r="CK252" s="360"/>
      <c r="CL252" s="360"/>
      <c r="CM252" s="475"/>
      <c r="CN252" s="475"/>
      <c r="CO252" s="475"/>
      <c r="CP252" s="475"/>
      <c r="CQ252" s="475"/>
      <c r="CR252" s="475"/>
      <c r="CS252" s="475"/>
      <c r="CT252" s="475"/>
      <c r="CU252" s="475"/>
      <c r="CV252" s="475"/>
      <c r="CW252" s="475"/>
      <c r="CX252" s="475"/>
      <c r="CY252" s="475"/>
    </row>
    <row r="253" spans="2:103" s="372" customFormat="1" x14ac:dyDescent="0.2">
      <c r="B253" s="506">
        <v>243</v>
      </c>
      <c r="C253" s="55"/>
      <c r="D253" s="55"/>
      <c r="E253" s="507" t="str">
        <f t="shared" si="33"/>
        <v/>
      </c>
      <c r="F253" s="508" t="str">
        <f t="shared" si="39"/>
        <v/>
      </c>
      <c r="H253" s="502"/>
      <c r="I253" s="502"/>
      <c r="Q253" s="490"/>
      <c r="R253" s="490"/>
      <c r="S253" s="490"/>
      <c r="T253" s="490"/>
      <c r="U253" s="490"/>
      <c r="AD253" s="491"/>
      <c r="AE253" s="491"/>
      <c r="AF253" s="491"/>
      <c r="AG253" s="491"/>
      <c r="AH253" s="491"/>
      <c r="AI253" s="491"/>
      <c r="AJ253" s="491"/>
      <c r="AK253" s="504"/>
      <c r="AL253" s="504"/>
      <c r="AM253" s="526" t="str">
        <f t="shared" si="43"/>
        <v/>
      </c>
      <c r="AN253" s="504"/>
      <c r="AO253" s="504"/>
      <c r="AP253" s="504"/>
      <c r="AQ253" s="360">
        <v>243</v>
      </c>
      <c r="AR253" s="505" t="str">
        <f t="shared" si="40"/>
        <v/>
      </c>
      <c r="AS253" s="505" t="str">
        <f t="shared" si="41"/>
        <v/>
      </c>
      <c r="AT253" s="360"/>
      <c r="AU253" s="360"/>
      <c r="AV253" s="360"/>
      <c r="AW253" s="360"/>
      <c r="AX253" s="497"/>
      <c r="AY253" s="360"/>
      <c r="AZ253" s="360">
        <v>243</v>
      </c>
      <c r="BA253" s="360" t="str">
        <f t="shared" si="34"/>
        <v/>
      </c>
      <c r="BB253" s="360" t="str">
        <f t="shared" si="35"/>
        <v/>
      </c>
      <c r="BC253" s="360" t="str">
        <f t="shared" si="36"/>
        <v/>
      </c>
      <c r="BD253" s="360" t="str">
        <f t="shared" si="37"/>
        <v/>
      </c>
      <c r="BE253" s="360" t="str">
        <f t="shared" si="38"/>
        <v/>
      </c>
      <c r="BF253" s="360"/>
      <c r="BG253" s="360"/>
      <c r="BH253" s="360" t="str">
        <f t="shared" si="42"/>
        <v/>
      </c>
      <c r="BI253" s="360"/>
      <c r="BJ253" s="360"/>
      <c r="BK253" s="360"/>
      <c r="BL253" s="360"/>
      <c r="BM253" s="360"/>
      <c r="BN253" s="360"/>
      <c r="BO253" s="360"/>
      <c r="BP253" s="360"/>
      <c r="BQ253" s="360"/>
      <c r="BR253" s="360"/>
      <c r="BS253" s="360"/>
      <c r="BT253" s="360"/>
      <c r="BU253" s="360"/>
      <c r="BV253" s="360"/>
      <c r="BW253" s="360"/>
      <c r="BX253" s="360"/>
      <c r="BY253" s="360"/>
      <c r="BZ253" s="360"/>
      <c r="CA253" s="360"/>
      <c r="CB253" s="360"/>
      <c r="CC253" s="360"/>
      <c r="CD253" s="360"/>
      <c r="CE253" s="360"/>
      <c r="CF253" s="360"/>
      <c r="CG253" s="360"/>
      <c r="CH253" s="360"/>
      <c r="CI253" s="360"/>
      <c r="CJ253" s="360"/>
      <c r="CK253" s="360"/>
      <c r="CL253" s="360"/>
      <c r="CM253" s="475"/>
      <c r="CN253" s="475"/>
      <c r="CO253" s="475"/>
      <c r="CP253" s="475"/>
      <c r="CQ253" s="475"/>
      <c r="CR253" s="475"/>
      <c r="CS253" s="475"/>
      <c r="CT253" s="475"/>
      <c r="CU253" s="475"/>
      <c r="CV253" s="475"/>
      <c r="CW253" s="475"/>
      <c r="CX253" s="475"/>
      <c r="CY253" s="475"/>
    </row>
    <row r="254" spans="2:103" s="372" customFormat="1" x14ac:dyDescent="0.2">
      <c r="B254" s="506">
        <v>244</v>
      </c>
      <c r="C254" s="55"/>
      <c r="D254" s="55"/>
      <c r="E254" s="507" t="str">
        <f t="shared" si="33"/>
        <v/>
      </c>
      <c r="F254" s="508" t="str">
        <f t="shared" si="39"/>
        <v/>
      </c>
      <c r="H254" s="502"/>
      <c r="I254" s="502"/>
      <c r="Q254" s="490"/>
      <c r="R254" s="490"/>
      <c r="S254" s="490"/>
      <c r="T254" s="490"/>
      <c r="U254" s="490"/>
      <c r="AD254" s="491"/>
      <c r="AE254" s="491"/>
      <c r="AF254" s="491"/>
      <c r="AG254" s="491"/>
      <c r="AH254" s="491"/>
      <c r="AI254" s="491"/>
      <c r="AJ254" s="491"/>
      <c r="AK254" s="504"/>
      <c r="AL254" s="504"/>
      <c r="AM254" s="526" t="str">
        <f t="shared" si="43"/>
        <v/>
      </c>
      <c r="AN254" s="504"/>
      <c r="AO254" s="504"/>
      <c r="AP254" s="504"/>
      <c r="AQ254" s="360">
        <v>244</v>
      </c>
      <c r="AR254" s="505" t="str">
        <f t="shared" si="40"/>
        <v/>
      </c>
      <c r="AS254" s="505" t="str">
        <f t="shared" si="41"/>
        <v/>
      </c>
      <c r="AT254" s="360"/>
      <c r="AU254" s="360"/>
      <c r="AV254" s="360"/>
      <c r="AW254" s="360"/>
      <c r="AX254" s="497"/>
      <c r="AY254" s="360"/>
      <c r="AZ254" s="360">
        <v>244</v>
      </c>
      <c r="BA254" s="360" t="str">
        <f t="shared" si="34"/>
        <v/>
      </c>
      <c r="BB254" s="360" t="str">
        <f t="shared" si="35"/>
        <v/>
      </c>
      <c r="BC254" s="360" t="str">
        <f t="shared" si="36"/>
        <v/>
      </c>
      <c r="BD254" s="360" t="str">
        <f t="shared" si="37"/>
        <v/>
      </c>
      <c r="BE254" s="360" t="str">
        <f t="shared" si="38"/>
        <v/>
      </c>
      <c r="BF254" s="360"/>
      <c r="BG254" s="360"/>
      <c r="BH254" s="360" t="str">
        <f t="shared" si="42"/>
        <v/>
      </c>
      <c r="BI254" s="360"/>
      <c r="BJ254" s="360"/>
      <c r="BK254" s="360"/>
      <c r="BL254" s="360"/>
      <c r="BM254" s="360"/>
      <c r="BN254" s="360"/>
      <c r="BO254" s="360"/>
      <c r="BP254" s="360"/>
      <c r="BQ254" s="360"/>
      <c r="BR254" s="360"/>
      <c r="BS254" s="360"/>
      <c r="BT254" s="360"/>
      <c r="BU254" s="360"/>
      <c r="BV254" s="360"/>
      <c r="BW254" s="360"/>
      <c r="BX254" s="360"/>
      <c r="BY254" s="360"/>
      <c r="BZ254" s="360"/>
      <c r="CA254" s="360"/>
      <c r="CB254" s="360"/>
      <c r="CC254" s="360"/>
      <c r="CD254" s="360"/>
      <c r="CE254" s="360"/>
      <c r="CF254" s="360"/>
      <c r="CG254" s="360"/>
      <c r="CH254" s="360"/>
      <c r="CI254" s="360"/>
      <c r="CJ254" s="360"/>
      <c r="CK254" s="360"/>
      <c r="CL254" s="360"/>
      <c r="CM254" s="475"/>
      <c r="CN254" s="475"/>
      <c r="CO254" s="475"/>
      <c r="CP254" s="475"/>
      <c r="CQ254" s="475"/>
      <c r="CR254" s="475"/>
      <c r="CS254" s="475"/>
      <c r="CT254" s="475"/>
      <c r="CU254" s="475"/>
      <c r="CV254" s="475"/>
      <c r="CW254" s="475"/>
      <c r="CX254" s="475"/>
      <c r="CY254" s="475"/>
    </row>
    <row r="255" spans="2:103" s="372" customFormat="1" x14ac:dyDescent="0.2">
      <c r="B255" s="506">
        <v>245</v>
      </c>
      <c r="C255" s="55"/>
      <c r="D255" s="55"/>
      <c r="E255" s="507" t="str">
        <f t="shared" si="33"/>
        <v/>
      </c>
      <c r="F255" s="508" t="str">
        <f t="shared" si="39"/>
        <v/>
      </c>
      <c r="H255" s="502"/>
      <c r="I255" s="502"/>
      <c r="Q255" s="490"/>
      <c r="R255" s="490"/>
      <c r="S255" s="490"/>
      <c r="T255" s="490"/>
      <c r="U255" s="490"/>
      <c r="AD255" s="491"/>
      <c r="AE255" s="491"/>
      <c r="AF255" s="491"/>
      <c r="AG255" s="491"/>
      <c r="AH255" s="491"/>
      <c r="AI255" s="491"/>
      <c r="AJ255" s="491"/>
      <c r="AK255" s="504"/>
      <c r="AL255" s="504"/>
      <c r="AM255" s="526" t="str">
        <f t="shared" si="43"/>
        <v/>
      </c>
      <c r="AN255" s="504"/>
      <c r="AO255" s="504"/>
      <c r="AP255" s="504"/>
      <c r="AQ255" s="360">
        <v>245</v>
      </c>
      <c r="AR255" s="505" t="str">
        <f t="shared" si="40"/>
        <v/>
      </c>
      <c r="AS255" s="505" t="str">
        <f t="shared" si="41"/>
        <v/>
      </c>
      <c r="AT255" s="360"/>
      <c r="AU255" s="360"/>
      <c r="AV255" s="360"/>
      <c r="AW255" s="360"/>
      <c r="AX255" s="497"/>
      <c r="AY255" s="360"/>
      <c r="AZ255" s="360">
        <v>245</v>
      </c>
      <c r="BA255" s="360" t="str">
        <f t="shared" si="34"/>
        <v/>
      </c>
      <c r="BB255" s="360" t="str">
        <f t="shared" si="35"/>
        <v/>
      </c>
      <c r="BC255" s="360" t="str">
        <f t="shared" si="36"/>
        <v/>
      </c>
      <c r="BD255" s="360" t="str">
        <f t="shared" si="37"/>
        <v/>
      </c>
      <c r="BE255" s="360" t="str">
        <f t="shared" si="38"/>
        <v/>
      </c>
      <c r="BF255" s="360"/>
      <c r="BG255" s="360"/>
      <c r="BH255" s="360" t="str">
        <f t="shared" si="42"/>
        <v/>
      </c>
      <c r="BI255" s="360"/>
      <c r="BJ255" s="360"/>
      <c r="BK255" s="360"/>
      <c r="BL255" s="360"/>
      <c r="BM255" s="360"/>
      <c r="BN255" s="360"/>
      <c r="BO255" s="360"/>
      <c r="BP255" s="360"/>
      <c r="BQ255" s="360"/>
      <c r="BR255" s="360"/>
      <c r="BS255" s="360"/>
      <c r="BT255" s="360"/>
      <c r="BU255" s="360"/>
      <c r="BV255" s="360"/>
      <c r="BW255" s="360"/>
      <c r="BX255" s="360"/>
      <c r="BY255" s="360"/>
      <c r="BZ255" s="360"/>
      <c r="CA255" s="360"/>
      <c r="CB255" s="360"/>
      <c r="CC255" s="360"/>
      <c r="CD255" s="360"/>
      <c r="CE255" s="360"/>
      <c r="CF255" s="360"/>
      <c r="CG255" s="360"/>
      <c r="CH255" s="360"/>
      <c r="CI255" s="360"/>
      <c r="CJ255" s="360"/>
      <c r="CK255" s="360"/>
      <c r="CL255" s="360"/>
      <c r="CM255" s="475"/>
      <c r="CN255" s="475"/>
      <c r="CO255" s="475"/>
      <c r="CP255" s="475"/>
      <c r="CQ255" s="475"/>
      <c r="CR255" s="475"/>
      <c r="CS255" s="475"/>
      <c r="CT255" s="475"/>
      <c r="CU255" s="475"/>
      <c r="CV255" s="475"/>
      <c r="CW255" s="475"/>
      <c r="CX255" s="475"/>
      <c r="CY255" s="475"/>
    </row>
    <row r="256" spans="2:103" s="372" customFormat="1" x14ac:dyDescent="0.2">
      <c r="B256" s="506">
        <v>246</v>
      </c>
      <c r="C256" s="55"/>
      <c r="D256" s="55"/>
      <c r="E256" s="507" t="str">
        <f t="shared" si="33"/>
        <v/>
      </c>
      <c r="F256" s="508" t="str">
        <f t="shared" si="39"/>
        <v/>
      </c>
      <c r="H256" s="502"/>
      <c r="I256" s="502"/>
      <c r="Q256" s="490"/>
      <c r="R256" s="490"/>
      <c r="S256" s="490"/>
      <c r="T256" s="490"/>
      <c r="U256" s="490"/>
      <c r="AD256" s="491"/>
      <c r="AE256" s="491"/>
      <c r="AF256" s="491"/>
      <c r="AG256" s="491"/>
      <c r="AH256" s="491"/>
      <c r="AI256" s="491"/>
      <c r="AJ256" s="491"/>
      <c r="AK256" s="504"/>
      <c r="AL256" s="504"/>
      <c r="AM256" s="526" t="str">
        <f t="shared" si="43"/>
        <v/>
      </c>
      <c r="AN256" s="504"/>
      <c r="AO256" s="504"/>
      <c r="AP256" s="504"/>
      <c r="AQ256" s="360">
        <v>246</v>
      </c>
      <c r="AR256" s="505" t="str">
        <f t="shared" si="40"/>
        <v/>
      </c>
      <c r="AS256" s="505" t="str">
        <f t="shared" si="41"/>
        <v/>
      </c>
      <c r="AT256" s="360"/>
      <c r="AU256" s="360"/>
      <c r="AV256" s="360"/>
      <c r="AW256" s="360"/>
      <c r="AX256" s="497"/>
      <c r="AY256" s="360"/>
      <c r="AZ256" s="360">
        <v>246</v>
      </c>
      <c r="BA256" s="360" t="str">
        <f t="shared" si="34"/>
        <v/>
      </c>
      <c r="BB256" s="360" t="str">
        <f t="shared" si="35"/>
        <v/>
      </c>
      <c r="BC256" s="360" t="str">
        <f t="shared" si="36"/>
        <v/>
      </c>
      <c r="BD256" s="360" t="str">
        <f t="shared" si="37"/>
        <v/>
      </c>
      <c r="BE256" s="360" t="str">
        <f t="shared" si="38"/>
        <v/>
      </c>
      <c r="BF256" s="360"/>
      <c r="BG256" s="360"/>
      <c r="BH256" s="360" t="str">
        <f t="shared" si="42"/>
        <v/>
      </c>
      <c r="BI256" s="360"/>
      <c r="BJ256" s="360"/>
      <c r="BK256" s="360"/>
      <c r="BL256" s="360"/>
      <c r="BM256" s="360"/>
      <c r="BN256" s="360"/>
      <c r="BO256" s="360"/>
      <c r="BP256" s="360"/>
      <c r="BQ256" s="360"/>
      <c r="BR256" s="360"/>
      <c r="BS256" s="360"/>
      <c r="BT256" s="360"/>
      <c r="BU256" s="360"/>
      <c r="BV256" s="360"/>
      <c r="BW256" s="360"/>
      <c r="BX256" s="360"/>
      <c r="BY256" s="360"/>
      <c r="BZ256" s="360"/>
      <c r="CA256" s="360"/>
      <c r="CB256" s="360"/>
      <c r="CC256" s="360"/>
      <c r="CD256" s="360"/>
      <c r="CE256" s="360"/>
      <c r="CF256" s="360"/>
      <c r="CG256" s="360"/>
      <c r="CH256" s="360"/>
      <c r="CI256" s="360"/>
      <c r="CJ256" s="360"/>
      <c r="CK256" s="360"/>
      <c r="CL256" s="360"/>
      <c r="CM256" s="475"/>
      <c r="CN256" s="475"/>
      <c r="CO256" s="475"/>
      <c r="CP256" s="475"/>
      <c r="CQ256" s="475"/>
      <c r="CR256" s="475"/>
      <c r="CS256" s="475"/>
      <c r="CT256" s="475"/>
      <c r="CU256" s="475"/>
      <c r="CV256" s="475"/>
      <c r="CW256" s="475"/>
      <c r="CX256" s="475"/>
      <c r="CY256" s="475"/>
    </row>
    <row r="257" spans="2:103" s="372" customFormat="1" x14ac:dyDescent="0.2">
      <c r="B257" s="506">
        <v>247</v>
      </c>
      <c r="C257" s="55"/>
      <c r="D257" s="55"/>
      <c r="E257" s="507" t="str">
        <f t="shared" si="33"/>
        <v/>
      </c>
      <c r="F257" s="508" t="str">
        <f t="shared" si="39"/>
        <v/>
      </c>
      <c r="H257" s="502"/>
      <c r="I257" s="502"/>
      <c r="Q257" s="490"/>
      <c r="R257" s="490"/>
      <c r="S257" s="490"/>
      <c r="T257" s="490"/>
      <c r="U257" s="490"/>
      <c r="AD257" s="491"/>
      <c r="AE257" s="491"/>
      <c r="AF257" s="491"/>
      <c r="AG257" s="491"/>
      <c r="AH257" s="491"/>
      <c r="AI257" s="491"/>
      <c r="AJ257" s="491"/>
      <c r="AK257" s="504"/>
      <c r="AL257" s="504"/>
      <c r="AM257" s="526" t="str">
        <f t="shared" si="43"/>
        <v/>
      </c>
      <c r="AN257" s="504"/>
      <c r="AO257" s="504"/>
      <c r="AP257" s="504"/>
      <c r="AQ257" s="360">
        <v>247</v>
      </c>
      <c r="AR257" s="505" t="str">
        <f t="shared" si="40"/>
        <v/>
      </c>
      <c r="AS257" s="505" t="str">
        <f t="shared" si="41"/>
        <v/>
      </c>
      <c r="AT257" s="360"/>
      <c r="AU257" s="360"/>
      <c r="AV257" s="360"/>
      <c r="AW257" s="360"/>
      <c r="AX257" s="497"/>
      <c r="AY257" s="360"/>
      <c r="AZ257" s="360">
        <v>247</v>
      </c>
      <c r="BA257" s="360" t="str">
        <f t="shared" si="34"/>
        <v/>
      </c>
      <c r="BB257" s="360" t="str">
        <f t="shared" si="35"/>
        <v/>
      </c>
      <c r="BC257" s="360" t="str">
        <f t="shared" si="36"/>
        <v/>
      </c>
      <c r="BD257" s="360" t="str">
        <f t="shared" si="37"/>
        <v/>
      </c>
      <c r="BE257" s="360" t="str">
        <f t="shared" si="38"/>
        <v/>
      </c>
      <c r="BF257" s="360"/>
      <c r="BG257" s="360"/>
      <c r="BH257" s="360" t="str">
        <f t="shared" si="42"/>
        <v/>
      </c>
      <c r="BI257" s="360"/>
      <c r="BJ257" s="360"/>
      <c r="BK257" s="360"/>
      <c r="BL257" s="360"/>
      <c r="BM257" s="360"/>
      <c r="BN257" s="360"/>
      <c r="BO257" s="360"/>
      <c r="BP257" s="360"/>
      <c r="BQ257" s="360"/>
      <c r="BR257" s="360"/>
      <c r="BS257" s="360"/>
      <c r="BT257" s="360"/>
      <c r="BU257" s="360"/>
      <c r="BV257" s="360"/>
      <c r="BW257" s="360"/>
      <c r="BX257" s="360"/>
      <c r="BY257" s="360"/>
      <c r="BZ257" s="360"/>
      <c r="CA257" s="360"/>
      <c r="CB257" s="360"/>
      <c r="CC257" s="360"/>
      <c r="CD257" s="360"/>
      <c r="CE257" s="360"/>
      <c r="CF257" s="360"/>
      <c r="CG257" s="360"/>
      <c r="CH257" s="360"/>
      <c r="CI257" s="360"/>
      <c r="CJ257" s="360"/>
      <c r="CK257" s="360"/>
      <c r="CL257" s="360"/>
      <c r="CM257" s="475"/>
      <c r="CN257" s="475"/>
      <c r="CO257" s="475"/>
      <c r="CP257" s="475"/>
      <c r="CQ257" s="475"/>
      <c r="CR257" s="475"/>
      <c r="CS257" s="475"/>
      <c r="CT257" s="475"/>
      <c r="CU257" s="475"/>
      <c r="CV257" s="475"/>
      <c r="CW257" s="475"/>
      <c r="CX257" s="475"/>
      <c r="CY257" s="475"/>
    </row>
    <row r="258" spans="2:103" s="372" customFormat="1" x14ac:dyDescent="0.2">
      <c r="B258" s="506">
        <v>248</v>
      </c>
      <c r="C258" s="55"/>
      <c r="D258" s="55"/>
      <c r="E258" s="507" t="str">
        <f t="shared" si="33"/>
        <v/>
      </c>
      <c r="F258" s="508" t="str">
        <f t="shared" si="39"/>
        <v/>
      </c>
      <c r="H258" s="502"/>
      <c r="I258" s="502"/>
      <c r="Q258" s="490"/>
      <c r="R258" s="490"/>
      <c r="S258" s="490"/>
      <c r="T258" s="490"/>
      <c r="U258" s="490"/>
      <c r="AD258" s="491"/>
      <c r="AE258" s="491"/>
      <c r="AF258" s="491"/>
      <c r="AG258" s="491"/>
      <c r="AH258" s="491"/>
      <c r="AI258" s="491"/>
      <c r="AJ258" s="491"/>
      <c r="AK258" s="504"/>
      <c r="AL258" s="504"/>
      <c r="AM258" s="526" t="str">
        <f t="shared" si="43"/>
        <v/>
      </c>
      <c r="AN258" s="504"/>
      <c r="AO258" s="504"/>
      <c r="AP258" s="504"/>
      <c r="AQ258" s="360">
        <v>248</v>
      </c>
      <c r="AR258" s="505" t="str">
        <f t="shared" si="40"/>
        <v/>
      </c>
      <c r="AS258" s="505" t="str">
        <f t="shared" si="41"/>
        <v/>
      </c>
      <c r="AT258" s="360"/>
      <c r="AU258" s="360"/>
      <c r="AV258" s="360"/>
      <c r="AW258" s="360"/>
      <c r="AX258" s="497"/>
      <c r="AY258" s="360"/>
      <c r="AZ258" s="360">
        <v>248</v>
      </c>
      <c r="BA258" s="360" t="str">
        <f t="shared" si="34"/>
        <v/>
      </c>
      <c r="BB258" s="360" t="str">
        <f t="shared" si="35"/>
        <v/>
      </c>
      <c r="BC258" s="360" t="str">
        <f t="shared" si="36"/>
        <v/>
      </c>
      <c r="BD258" s="360" t="str">
        <f t="shared" si="37"/>
        <v/>
      </c>
      <c r="BE258" s="360" t="str">
        <f t="shared" si="38"/>
        <v/>
      </c>
      <c r="BF258" s="360"/>
      <c r="BG258" s="360"/>
      <c r="BH258" s="360" t="str">
        <f t="shared" si="42"/>
        <v/>
      </c>
      <c r="BI258" s="360"/>
      <c r="BJ258" s="360"/>
      <c r="BK258" s="360"/>
      <c r="BL258" s="360"/>
      <c r="BM258" s="360"/>
      <c r="BN258" s="360"/>
      <c r="BO258" s="360"/>
      <c r="BP258" s="360"/>
      <c r="BQ258" s="360"/>
      <c r="BR258" s="360"/>
      <c r="BS258" s="360"/>
      <c r="BT258" s="360"/>
      <c r="BU258" s="360"/>
      <c r="BV258" s="360"/>
      <c r="BW258" s="360"/>
      <c r="BX258" s="360"/>
      <c r="BY258" s="360"/>
      <c r="BZ258" s="360"/>
      <c r="CA258" s="360"/>
      <c r="CB258" s="360"/>
      <c r="CC258" s="360"/>
      <c r="CD258" s="360"/>
      <c r="CE258" s="360"/>
      <c r="CF258" s="360"/>
      <c r="CG258" s="360"/>
      <c r="CH258" s="360"/>
      <c r="CI258" s="360"/>
      <c r="CJ258" s="360"/>
      <c r="CK258" s="360"/>
      <c r="CL258" s="360"/>
      <c r="CM258" s="475"/>
      <c r="CN258" s="475"/>
      <c r="CO258" s="475"/>
      <c r="CP258" s="475"/>
      <c r="CQ258" s="475"/>
      <c r="CR258" s="475"/>
      <c r="CS258" s="475"/>
      <c r="CT258" s="475"/>
      <c r="CU258" s="475"/>
      <c r="CV258" s="475"/>
      <c r="CW258" s="475"/>
      <c r="CX258" s="475"/>
      <c r="CY258" s="475"/>
    </row>
    <row r="259" spans="2:103" s="372" customFormat="1" x14ac:dyDescent="0.2">
      <c r="B259" s="506">
        <v>249</v>
      </c>
      <c r="C259" s="55"/>
      <c r="D259" s="55"/>
      <c r="E259" s="507" t="str">
        <f t="shared" si="33"/>
        <v/>
      </c>
      <c r="F259" s="508" t="str">
        <f t="shared" si="39"/>
        <v/>
      </c>
      <c r="H259" s="502"/>
      <c r="I259" s="502"/>
      <c r="Q259" s="490"/>
      <c r="R259" s="490"/>
      <c r="S259" s="490"/>
      <c r="T259" s="490"/>
      <c r="U259" s="490"/>
      <c r="AD259" s="491"/>
      <c r="AE259" s="491"/>
      <c r="AF259" s="491"/>
      <c r="AG259" s="491"/>
      <c r="AH259" s="491"/>
      <c r="AI259" s="491"/>
      <c r="AJ259" s="491"/>
      <c r="AK259" s="504"/>
      <c r="AL259" s="504"/>
      <c r="AM259" s="526" t="str">
        <f t="shared" si="43"/>
        <v/>
      </c>
      <c r="AN259" s="504"/>
      <c r="AO259" s="504"/>
      <c r="AP259" s="504"/>
      <c r="AQ259" s="360">
        <v>249</v>
      </c>
      <c r="AR259" s="505" t="str">
        <f t="shared" si="40"/>
        <v/>
      </c>
      <c r="AS259" s="505" t="str">
        <f t="shared" si="41"/>
        <v/>
      </c>
      <c r="AT259" s="360"/>
      <c r="AU259" s="360"/>
      <c r="AV259" s="360"/>
      <c r="AW259" s="360"/>
      <c r="AX259" s="497"/>
      <c r="AY259" s="360"/>
      <c r="AZ259" s="360">
        <v>249</v>
      </c>
      <c r="BA259" s="360" t="str">
        <f t="shared" si="34"/>
        <v/>
      </c>
      <c r="BB259" s="360" t="str">
        <f t="shared" si="35"/>
        <v/>
      </c>
      <c r="BC259" s="360" t="str">
        <f t="shared" si="36"/>
        <v/>
      </c>
      <c r="BD259" s="360" t="str">
        <f t="shared" si="37"/>
        <v/>
      </c>
      <c r="BE259" s="360" t="str">
        <f t="shared" si="38"/>
        <v/>
      </c>
      <c r="BF259" s="360"/>
      <c r="BG259" s="360"/>
      <c r="BH259" s="360" t="str">
        <f t="shared" si="42"/>
        <v/>
      </c>
      <c r="BI259" s="360"/>
      <c r="BJ259" s="360"/>
      <c r="BK259" s="360"/>
      <c r="BL259" s="360"/>
      <c r="BM259" s="360"/>
      <c r="BN259" s="360"/>
      <c r="BO259" s="360"/>
      <c r="BP259" s="360"/>
      <c r="BQ259" s="360"/>
      <c r="BR259" s="360"/>
      <c r="BS259" s="360"/>
      <c r="BT259" s="360"/>
      <c r="BU259" s="360"/>
      <c r="BV259" s="360"/>
      <c r="BW259" s="360"/>
      <c r="BX259" s="360"/>
      <c r="BY259" s="360"/>
      <c r="BZ259" s="360"/>
      <c r="CA259" s="360"/>
      <c r="CB259" s="360"/>
      <c r="CC259" s="360"/>
      <c r="CD259" s="360"/>
      <c r="CE259" s="360"/>
      <c r="CF259" s="360"/>
      <c r="CG259" s="360"/>
      <c r="CH259" s="360"/>
      <c r="CI259" s="360"/>
      <c r="CJ259" s="360"/>
      <c r="CK259" s="360"/>
      <c r="CL259" s="360"/>
      <c r="CM259" s="475"/>
      <c r="CN259" s="475"/>
      <c r="CO259" s="475"/>
      <c r="CP259" s="475"/>
      <c r="CQ259" s="475"/>
      <c r="CR259" s="475"/>
      <c r="CS259" s="475"/>
      <c r="CT259" s="475"/>
      <c r="CU259" s="475"/>
      <c r="CV259" s="475"/>
      <c r="CW259" s="475"/>
      <c r="CX259" s="475"/>
      <c r="CY259" s="475"/>
    </row>
    <row r="260" spans="2:103" s="372" customFormat="1" x14ac:dyDescent="0.2">
      <c r="B260" s="506">
        <v>250</v>
      </c>
      <c r="C260" s="55"/>
      <c r="D260" s="55"/>
      <c r="E260" s="507" t="str">
        <f t="shared" si="33"/>
        <v/>
      </c>
      <c r="F260" s="508" t="str">
        <f t="shared" si="39"/>
        <v/>
      </c>
      <c r="H260" s="502"/>
      <c r="I260" s="502"/>
      <c r="Q260" s="490"/>
      <c r="R260" s="490"/>
      <c r="S260" s="490"/>
      <c r="T260" s="490"/>
      <c r="U260" s="490"/>
      <c r="AD260" s="491"/>
      <c r="AE260" s="491"/>
      <c r="AF260" s="491"/>
      <c r="AG260" s="491"/>
      <c r="AH260" s="491"/>
      <c r="AI260" s="491"/>
      <c r="AJ260" s="491"/>
      <c r="AK260" s="504"/>
      <c r="AL260" s="504"/>
      <c r="AM260" s="526" t="str">
        <f t="shared" si="43"/>
        <v/>
      </c>
      <c r="AN260" s="504"/>
      <c r="AO260" s="504"/>
      <c r="AP260" s="504"/>
      <c r="AQ260" s="360">
        <v>250</v>
      </c>
      <c r="AR260" s="505" t="str">
        <f t="shared" si="40"/>
        <v/>
      </c>
      <c r="AS260" s="505" t="str">
        <f t="shared" si="41"/>
        <v/>
      </c>
      <c r="AT260" s="360"/>
      <c r="AU260" s="360"/>
      <c r="AV260" s="360"/>
      <c r="AW260" s="360"/>
      <c r="AX260" s="497"/>
      <c r="AY260" s="360"/>
      <c r="AZ260" s="360">
        <v>250</v>
      </c>
      <c r="BA260" s="360" t="str">
        <f t="shared" si="34"/>
        <v/>
      </c>
      <c r="BB260" s="360" t="str">
        <f t="shared" si="35"/>
        <v/>
      </c>
      <c r="BC260" s="360" t="str">
        <f t="shared" si="36"/>
        <v/>
      </c>
      <c r="BD260" s="360" t="str">
        <f t="shared" si="37"/>
        <v/>
      </c>
      <c r="BE260" s="360" t="str">
        <f t="shared" si="38"/>
        <v/>
      </c>
      <c r="BF260" s="360"/>
      <c r="BG260" s="360"/>
      <c r="BH260" s="360" t="str">
        <f t="shared" si="42"/>
        <v/>
      </c>
      <c r="BI260" s="360"/>
      <c r="BJ260" s="360"/>
      <c r="BK260" s="360"/>
      <c r="BL260" s="360"/>
      <c r="BM260" s="360"/>
      <c r="BN260" s="360"/>
      <c r="BO260" s="360"/>
      <c r="BP260" s="360"/>
      <c r="BQ260" s="360"/>
      <c r="BR260" s="360"/>
      <c r="BS260" s="360"/>
      <c r="BT260" s="360"/>
      <c r="BU260" s="360"/>
      <c r="BV260" s="360"/>
      <c r="BW260" s="360"/>
      <c r="BX260" s="360"/>
      <c r="BY260" s="360"/>
      <c r="BZ260" s="360"/>
      <c r="CA260" s="360"/>
      <c r="CB260" s="360"/>
      <c r="CC260" s="360"/>
      <c r="CD260" s="360"/>
      <c r="CE260" s="360"/>
      <c r="CF260" s="360"/>
      <c r="CG260" s="360"/>
      <c r="CH260" s="360"/>
      <c r="CI260" s="360"/>
      <c r="CJ260" s="360"/>
      <c r="CK260" s="360"/>
      <c r="CL260" s="360"/>
      <c r="CM260" s="475"/>
      <c r="CN260" s="475"/>
      <c r="CO260" s="475"/>
      <c r="CP260" s="475"/>
      <c r="CQ260" s="475"/>
      <c r="CR260" s="475"/>
      <c r="CS260" s="475"/>
      <c r="CT260" s="475"/>
      <c r="CU260" s="475"/>
      <c r="CV260" s="475"/>
      <c r="CW260" s="475"/>
      <c r="CX260" s="475"/>
      <c r="CY260" s="475"/>
    </row>
    <row r="261" spans="2:103" s="372" customFormat="1" x14ac:dyDescent="0.2">
      <c r="B261" s="506">
        <v>251</v>
      </c>
      <c r="C261" s="55"/>
      <c r="D261" s="55"/>
      <c r="E261" s="507" t="str">
        <f t="shared" si="33"/>
        <v/>
      </c>
      <c r="F261" s="508" t="str">
        <f t="shared" si="39"/>
        <v/>
      </c>
      <c r="H261" s="502"/>
      <c r="I261" s="502"/>
      <c r="Q261" s="490"/>
      <c r="R261" s="490"/>
      <c r="S261" s="490"/>
      <c r="T261" s="490"/>
      <c r="U261" s="490"/>
      <c r="AD261" s="491"/>
      <c r="AE261" s="491"/>
      <c r="AF261" s="491"/>
      <c r="AG261" s="491"/>
      <c r="AH261" s="491"/>
      <c r="AI261" s="491"/>
      <c r="AJ261" s="491"/>
      <c r="AK261" s="504"/>
      <c r="AL261" s="504"/>
      <c r="AM261" s="526" t="str">
        <f t="shared" si="43"/>
        <v/>
      </c>
      <c r="AN261" s="504"/>
      <c r="AO261" s="504"/>
      <c r="AP261" s="504"/>
      <c r="AQ261" s="360">
        <v>251</v>
      </c>
      <c r="AR261" s="505" t="str">
        <f t="shared" si="40"/>
        <v/>
      </c>
      <c r="AS261" s="505" t="str">
        <f t="shared" si="41"/>
        <v/>
      </c>
      <c r="AT261" s="360"/>
      <c r="AU261" s="360"/>
      <c r="AV261" s="360"/>
      <c r="AW261" s="360"/>
      <c r="AX261" s="497"/>
      <c r="AY261" s="360"/>
      <c r="AZ261" s="360">
        <v>251</v>
      </c>
      <c r="BA261" s="360" t="str">
        <f t="shared" si="34"/>
        <v/>
      </c>
      <c r="BB261" s="360" t="str">
        <f t="shared" si="35"/>
        <v/>
      </c>
      <c r="BC261" s="360" t="str">
        <f t="shared" si="36"/>
        <v/>
      </c>
      <c r="BD261" s="360" t="str">
        <f t="shared" si="37"/>
        <v/>
      </c>
      <c r="BE261" s="360" t="str">
        <f t="shared" si="38"/>
        <v/>
      </c>
      <c r="BF261" s="360"/>
      <c r="BG261" s="360"/>
      <c r="BH261" s="360" t="str">
        <f t="shared" si="42"/>
        <v/>
      </c>
      <c r="BI261" s="360"/>
      <c r="BJ261" s="360"/>
      <c r="BK261" s="360"/>
      <c r="BL261" s="360"/>
      <c r="BM261" s="360"/>
      <c r="BN261" s="360"/>
      <c r="BO261" s="360"/>
      <c r="BP261" s="360"/>
      <c r="BQ261" s="360"/>
      <c r="BR261" s="360"/>
      <c r="BS261" s="360"/>
      <c r="BT261" s="360"/>
      <c r="BU261" s="360"/>
      <c r="BV261" s="360"/>
      <c r="BW261" s="360"/>
      <c r="BX261" s="360"/>
      <c r="BY261" s="360"/>
      <c r="BZ261" s="360"/>
      <c r="CA261" s="360"/>
      <c r="CB261" s="360"/>
      <c r="CC261" s="360"/>
      <c r="CD261" s="360"/>
      <c r="CE261" s="360"/>
      <c r="CF261" s="360"/>
      <c r="CG261" s="360"/>
      <c r="CH261" s="360"/>
      <c r="CI261" s="360"/>
      <c r="CJ261" s="360"/>
      <c r="CK261" s="360"/>
      <c r="CL261" s="360"/>
      <c r="CM261" s="475"/>
      <c r="CN261" s="475"/>
      <c r="CO261" s="475"/>
      <c r="CP261" s="475"/>
      <c r="CQ261" s="475"/>
      <c r="CR261" s="475"/>
      <c r="CS261" s="475"/>
      <c r="CT261" s="475"/>
      <c r="CU261" s="475"/>
      <c r="CV261" s="475"/>
      <c r="CW261" s="475"/>
      <c r="CX261" s="475"/>
      <c r="CY261" s="475"/>
    </row>
    <row r="262" spans="2:103" s="372" customFormat="1" x14ac:dyDescent="0.2">
      <c r="B262" s="506">
        <v>252</v>
      </c>
      <c r="C262" s="55"/>
      <c r="D262" s="55"/>
      <c r="E262" s="507" t="str">
        <f t="shared" si="33"/>
        <v/>
      </c>
      <c r="F262" s="508" t="str">
        <f t="shared" si="39"/>
        <v/>
      </c>
      <c r="H262" s="502"/>
      <c r="I262" s="502"/>
      <c r="Q262" s="490"/>
      <c r="R262" s="490"/>
      <c r="S262" s="490"/>
      <c r="T262" s="490"/>
      <c r="U262" s="490"/>
      <c r="AD262" s="491"/>
      <c r="AE262" s="491"/>
      <c r="AF262" s="491"/>
      <c r="AG262" s="491"/>
      <c r="AH262" s="491"/>
      <c r="AI262" s="491"/>
      <c r="AJ262" s="491"/>
      <c r="AK262" s="504"/>
      <c r="AL262" s="504"/>
      <c r="AM262" s="526" t="str">
        <f t="shared" si="43"/>
        <v/>
      </c>
      <c r="AN262" s="504"/>
      <c r="AO262" s="504"/>
      <c r="AP262" s="504"/>
      <c r="AQ262" s="360">
        <v>252</v>
      </c>
      <c r="AR262" s="505" t="str">
        <f t="shared" si="40"/>
        <v/>
      </c>
      <c r="AS262" s="505" t="str">
        <f t="shared" si="41"/>
        <v/>
      </c>
      <c r="AT262" s="360"/>
      <c r="AU262" s="360"/>
      <c r="AV262" s="360"/>
      <c r="AW262" s="360"/>
      <c r="AX262" s="497"/>
      <c r="AY262" s="360"/>
      <c r="AZ262" s="360">
        <v>252</v>
      </c>
      <c r="BA262" s="360" t="str">
        <f t="shared" si="34"/>
        <v/>
      </c>
      <c r="BB262" s="360" t="str">
        <f t="shared" si="35"/>
        <v/>
      </c>
      <c r="BC262" s="360" t="str">
        <f t="shared" si="36"/>
        <v/>
      </c>
      <c r="BD262" s="360" t="str">
        <f t="shared" si="37"/>
        <v/>
      </c>
      <c r="BE262" s="360" t="str">
        <f t="shared" si="38"/>
        <v/>
      </c>
      <c r="BF262" s="360"/>
      <c r="BG262" s="360"/>
      <c r="BH262" s="360" t="str">
        <f t="shared" si="42"/>
        <v/>
      </c>
      <c r="BI262" s="360"/>
      <c r="BJ262" s="360"/>
      <c r="BK262" s="360"/>
      <c r="BL262" s="360"/>
      <c r="BM262" s="360"/>
      <c r="BN262" s="360"/>
      <c r="BO262" s="360"/>
      <c r="BP262" s="360"/>
      <c r="BQ262" s="360"/>
      <c r="BR262" s="360"/>
      <c r="BS262" s="360"/>
      <c r="BT262" s="360"/>
      <c r="BU262" s="360"/>
      <c r="BV262" s="360"/>
      <c r="BW262" s="360"/>
      <c r="BX262" s="360"/>
      <c r="BY262" s="360"/>
      <c r="BZ262" s="360"/>
      <c r="CA262" s="360"/>
      <c r="CB262" s="360"/>
      <c r="CC262" s="360"/>
      <c r="CD262" s="360"/>
      <c r="CE262" s="360"/>
      <c r="CF262" s="360"/>
      <c r="CG262" s="360"/>
      <c r="CH262" s="360"/>
      <c r="CI262" s="360"/>
      <c r="CJ262" s="360"/>
      <c r="CK262" s="360"/>
      <c r="CL262" s="360"/>
      <c r="CM262" s="475"/>
      <c r="CN262" s="475"/>
      <c r="CO262" s="475"/>
      <c r="CP262" s="475"/>
      <c r="CQ262" s="475"/>
      <c r="CR262" s="475"/>
      <c r="CS262" s="475"/>
      <c r="CT262" s="475"/>
      <c r="CU262" s="475"/>
      <c r="CV262" s="475"/>
      <c r="CW262" s="475"/>
      <c r="CX262" s="475"/>
      <c r="CY262" s="475"/>
    </row>
    <row r="263" spans="2:103" s="372" customFormat="1" x14ac:dyDescent="0.2">
      <c r="B263" s="506">
        <v>253</v>
      </c>
      <c r="C263" s="55"/>
      <c r="D263" s="55"/>
      <c r="E263" s="507" t="str">
        <f t="shared" si="33"/>
        <v/>
      </c>
      <c r="F263" s="508" t="str">
        <f t="shared" si="39"/>
        <v/>
      </c>
      <c r="H263" s="502"/>
      <c r="I263" s="502"/>
      <c r="Q263" s="490"/>
      <c r="R263" s="490"/>
      <c r="S263" s="490"/>
      <c r="T263" s="490"/>
      <c r="U263" s="490"/>
      <c r="AD263" s="491"/>
      <c r="AE263" s="491"/>
      <c r="AF263" s="491"/>
      <c r="AG263" s="491"/>
      <c r="AH263" s="491"/>
      <c r="AI263" s="491"/>
      <c r="AJ263" s="491"/>
      <c r="AK263" s="504"/>
      <c r="AL263" s="504"/>
      <c r="AM263" s="526" t="str">
        <f t="shared" si="43"/>
        <v/>
      </c>
      <c r="AN263" s="504"/>
      <c r="AO263" s="504"/>
      <c r="AP263" s="504"/>
      <c r="AQ263" s="360">
        <v>253</v>
      </c>
      <c r="AR263" s="505" t="str">
        <f t="shared" si="40"/>
        <v/>
      </c>
      <c r="AS263" s="505" t="str">
        <f t="shared" si="41"/>
        <v/>
      </c>
      <c r="AT263" s="360"/>
      <c r="AU263" s="360"/>
      <c r="AV263" s="360"/>
      <c r="AW263" s="360"/>
      <c r="AX263" s="497"/>
      <c r="AY263" s="360"/>
      <c r="AZ263" s="360">
        <v>253</v>
      </c>
      <c r="BA263" s="360" t="str">
        <f t="shared" si="34"/>
        <v/>
      </c>
      <c r="BB263" s="360" t="str">
        <f t="shared" si="35"/>
        <v/>
      </c>
      <c r="BC263" s="360" t="str">
        <f t="shared" si="36"/>
        <v/>
      </c>
      <c r="BD263" s="360" t="str">
        <f t="shared" si="37"/>
        <v/>
      </c>
      <c r="BE263" s="360" t="str">
        <f t="shared" si="38"/>
        <v/>
      </c>
      <c r="BF263" s="360"/>
      <c r="BG263" s="360"/>
      <c r="BH263" s="360" t="str">
        <f t="shared" si="42"/>
        <v/>
      </c>
      <c r="BI263" s="360"/>
      <c r="BJ263" s="360"/>
      <c r="BK263" s="360"/>
      <c r="BL263" s="360"/>
      <c r="BM263" s="360"/>
      <c r="BN263" s="360"/>
      <c r="BO263" s="360"/>
      <c r="BP263" s="360"/>
      <c r="BQ263" s="360"/>
      <c r="BR263" s="360"/>
      <c r="BS263" s="360"/>
      <c r="BT263" s="360"/>
      <c r="BU263" s="360"/>
      <c r="BV263" s="360"/>
      <c r="BW263" s="360"/>
      <c r="BX263" s="360"/>
      <c r="BY263" s="360"/>
      <c r="BZ263" s="360"/>
      <c r="CA263" s="360"/>
      <c r="CB263" s="360"/>
      <c r="CC263" s="360"/>
      <c r="CD263" s="360"/>
      <c r="CE263" s="360"/>
      <c r="CF263" s="360"/>
      <c r="CG263" s="360"/>
      <c r="CH263" s="360"/>
      <c r="CI263" s="360"/>
      <c r="CJ263" s="360"/>
      <c r="CK263" s="360"/>
      <c r="CL263" s="360"/>
      <c r="CM263" s="475"/>
      <c r="CN263" s="475"/>
      <c r="CO263" s="475"/>
      <c r="CP263" s="475"/>
      <c r="CQ263" s="475"/>
      <c r="CR263" s="475"/>
      <c r="CS263" s="475"/>
      <c r="CT263" s="475"/>
      <c r="CU263" s="475"/>
      <c r="CV263" s="475"/>
      <c r="CW263" s="475"/>
      <c r="CX263" s="475"/>
      <c r="CY263" s="475"/>
    </row>
    <row r="264" spans="2:103" s="372" customFormat="1" x14ac:dyDescent="0.2">
      <c r="B264" s="506">
        <v>254</v>
      </c>
      <c r="C264" s="55"/>
      <c r="D264" s="55"/>
      <c r="E264" s="507" t="str">
        <f t="shared" si="33"/>
        <v/>
      </c>
      <c r="F264" s="508" t="str">
        <f t="shared" si="39"/>
        <v/>
      </c>
      <c r="H264" s="502"/>
      <c r="I264" s="502"/>
      <c r="Q264" s="490"/>
      <c r="R264" s="490"/>
      <c r="S264" s="490"/>
      <c r="T264" s="490"/>
      <c r="U264" s="490"/>
      <c r="AD264" s="491"/>
      <c r="AE264" s="491"/>
      <c r="AF264" s="491"/>
      <c r="AG264" s="491"/>
      <c r="AH264" s="491"/>
      <c r="AI264" s="491"/>
      <c r="AJ264" s="491"/>
      <c r="AK264" s="504"/>
      <c r="AL264" s="504"/>
      <c r="AM264" s="526" t="str">
        <f t="shared" si="43"/>
        <v/>
      </c>
      <c r="AN264" s="504"/>
      <c r="AO264" s="504"/>
      <c r="AP264" s="504"/>
      <c r="AQ264" s="360">
        <v>254</v>
      </c>
      <c r="AR264" s="505" t="str">
        <f t="shared" si="40"/>
        <v/>
      </c>
      <c r="AS264" s="505" t="str">
        <f t="shared" si="41"/>
        <v/>
      </c>
      <c r="AT264" s="360"/>
      <c r="AU264" s="360"/>
      <c r="AV264" s="360"/>
      <c r="AW264" s="360"/>
      <c r="AX264" s="497"/>
      <c r="AY264" s="360"/>
      <c r="AZ264" s="360">
        <v>254</v>
      </c>
      <c r="BA264" s="360" t="str">
        <f t="shared" si="34"/>
        <v/>
      </c>
      <c r="BB264" s="360" t="str">
        <f t="shared" si="35"/>
        <v/>
      </c>
      <c r="BC264" s="360" t="str">
        <f t="shared" si="36"/>
        <v/>
      </c>
      <c r="BD264" s="360" t="str">
        <f t="shared" si="37"/>
        <v/>
      </c>
      <c r="BE264" s="360" t="str">
        <f t="shared" si="38"/>
        <v/>
      </c>
      <c r="BF264" s="360"/>
      <c r="BG264" s="360"/>
      <c r="BH264" s="360" t="str">
        <f t="shared" si="42"/>
        <v/>
      </c>
      <c r="BI264" s="360"/>
      <c r="BJ264" s="360"/>
      <c r="BK264" s="360"/>
      <c r="BL264" s="360"/>
      <c r="BM264" s="360"/>
      <c r="BN264" s="360"/>
      <c r="BO264" s="360"/>
      <c r="BP264" s="360"/>
      <c r="BQ264" s="360"/>
      <c r="BR264" s="360"/>
      <c r="BS264" s="360"/>
      <c r="BT264" s="360"/>
      <c r="BU264" s="360"/>
      <c r="BV264" s="360"/>
      <c r="BW264" s="360"/>
      <c r="BX264" s="360"/>
      <c r="BY264" s="360"/>
      <c r="BZ264" s="360"/>
      <c r="CA264" s="360"/>
      <c r="CB264" s="360"/>
      <c r="CC264" s="360"/>
      <c r="CD264" s="360"/>
      <c r="CE264" s="360"/>
      <c r="CF264" s="360"/>
      <c r="CG264" s="360"/>
      <c r="CH264" s="360"/>
      <c r="CI264" s="360"/>
      <c r="CJ264" s="360"/>
      <c r="CK264" s="360"/>
      <c r="CL264" s="360"/>
      <c r="CM264" s="475"/>
      <c r="CN264" s="475"/>
      <c r="CO264" s="475"/>
      <c r="CP264" s="475"/>
      <c r="CQ264" s="475"/>
      <c r="CR264" s="475"/>
      <c r="CS264" s="475"/>
      <c r="CT264" s="475"/>
      <c r="CU264" s="475"/>
      <c r="CV264" s="475"/>
      <c r="CW264" s="475"/>
      <c r="CX264" s="475"/>
      <c r="CY264" s="475"/>
    </row>
    <row r="265" spans="2:103" s="372" customFormat="1" x14ac:dyDescent="0.2">
      <c r="B265" s="506">
        <v>255</v>
      </c>
      <c r="C265" s="55"/>
      <c r="D265" s="55"/>
      <c r="E265" s="507" t="str">
        <f t="shared" si="33"/>
        <v/>
      </c>
      <c r="F265" s="508" t="str">
        <f t="shared" si="39"/>
        <v/>
      </c>
      <c r="H265" s="502"/>
      <c r="I265" s="502"/>
      <c r="Q265" s="490"/>
      <c r="R265" s="490"/>
      <c r="S265" s="490"/>
      <c r="T265" s="490"/>
      <c r="U265" s="490"/>
      <c r="AD265" s="491"/>
      <c r="AE265" s="491"/>
      <c r="AF265" s="491"/>
      <c r="AG265" s="491"/>
      <c r="AH265" s="491"/>
      <c r="AI265" s="491"/>
      <c r="AJ265" s="491"/>
      <c r="AK265" s="504"/>
      <c r="AL265" s="504"/>
      <c r="AM265" s="526" t="str">
        <f t="shared" si="43"/>
        <v/>
      </c>
      <c r="AN265" s="504"/>
      <c r="AO265" s="504"/>
      <c r="AP265" s="504"/>
      <c r="AQ265" s="360">
        <v>255</v>
      </c>
      <c r="AR265" s="505" t="str">
        <f t="shared" si="40"/>
        <v/>
      </c>
      <c r="AS265" s="505" t="str">
        <f t="shared" si="41"/>
        <v/>
      </c>
      <c r="AT265" s="360"/>
      <c r="AU265" s="360"/>
      <c r="AV265" s="360"/>
      <c r="AW265" s="360"/>
      <c r="AX265" s="497"/>
      <c r="AY265" s="360"/>
      <c r="AZ265" s="360">
        <v>255</v>
      </c>
      <c r="BA265" s="360" t="str">
        <f t="shared" si="34"/>
        <v/>
      </c>
      <c r="BB265" s="360" t="str">
        <f t="shared" si="35"/>
        <v/>
      </c>
      <c r="BC265" s="360" t="str">
        <f t="shared" si="36"/>
        <v/>
      </c>
      <c r="BD265" s="360" t="str">
        <f t="shared" si="37"/>
        <v/>
      </c>
      <c r="BE265" s="360" t="str">
        <f t="shared" si="38"/>
        <v/>
      </c>
      <c r="BF265" s="360"/>
      <c r="BG265" s="360"/>
      <c r="BH265" s="360" t="str">
        <f t="shared" si="42"/>
        <v/>
      </c>
      <c r="BI265" s="360"/>
      <c r="BJ265" s="360"/>
      <c r="BK265" s="360"/>
      <c r="BL265" s="360"/>
      <c r="BM265" s="360"/>
      <c r="BN265" s="360"/>
      <c r="BO265" s="360"/>
      <c r="BP265" s="360"/>
      <c r="BQ265" s="360"/>
      <c r="BR265" s="360"/>
      <c r="BS265" s="360"/>
      <c r="BT265" s="360"/>
      <c r="BU265" s="360"/>
      <c r="BV265" s="360"/>
      <c r="BW265" s="360"/>
      <c r="BX265" s="360"/>
      <c r="BY265" s="360"/>
      <c r="BZ265" s="360"/>
      <c r="CA265" s="360"/>
      <c r="CB265" s="360"/>
      <c r="CC265" s="360"/>
      <c r="CD265" s="360"/>
      <c r="CE265" s="360"/>
      <c r="CF265" s="360"/>
      <c r="CG265" s="360"/>
      <c r="CH265" s="360"/>
      <c r="CI265" s="360"/>
      <c r="CJ265" s="360"/>
      <c r="CK265" s="360"/>
      <c r="CL265" s="360"/>
      <c r="CM265" s="475"/>
      <c r="CN265" s="475"/>
      <c r="CO265" s="475"/>
      <c r="CP265" s="475"/>
      <c r="CQ265" s="475"/>
      <c r="CR265" s="475"/>
      <c r="CS265" s="475"/>
      <c r="CT265" s="475"/>
      <c r="CU265" s="475"/>
      <c r="CV265" s="475"/>
      <c r="CW265" s="475"/>
      <c r="CX265" s="475"/>
      <c r="CY265" s="475"/>
    </row>
    <row r="266" spans="2:103" s="372" customFormat="1" x14ac:dyDescent="0.2">
      <c r="B266" s="506">
        <v>256</v>
      </c>
      <c r="C266" s="55"/>
      <c r="D266" s="55"/>
      <c r="E266" s="507" t="str">
        <f t="shared" si="33"/>
        <v/>
      </c>
      <c r="F266" s="508" t="str">
        <f t="shared" si="39"/>
        <v/>
      </c>
      <c r="H266" s="502"/>
      <c r="I266" s="502"/>
      <c r="Q266" s="490"/>
      <c r="R266" s="490"/>
      <c r="S266" s="490"/>
      <c r="T266" s="490"/>
      <c r="U266" s="490"/>
      <c r="AD266" s="491"/>
      <c r="AE266" s="491"/>
      <c r="AF266" s="491"/>
      <c r="AG266" s="491"/>
      <c r="AH266" s="491"/>
      <c r="AI266" s="491"/>
      <c r="AJ266" s="491"/>
      <c r="AK266" s="504"/>
      <c r="AL266" s="504"/>
      <c r="AM266" s="526" t="str">
        <f t="shared" si="43"/>
        <v/>
      </c>
      <c r="AN266" s="504"/>
      <c r="AO266" s="504"/>
      <c r="AP266" s="504"/>
      <c r="AQ266" s="360">
        <v>256</v>
      </c>
      <c r="AR266" s="505" t="str">
        <f t="shared" si="40"/>
        <v/>
      </c>
      <c r="AS266" s="505" t="str">
        <f t="shared" si="41"/>
        <v/>
      </c>
      <c r="AT266" s="360"/>
      <c r="AU266" s="360"/>
      <c r="AV266" s="360"/>
      <c r="AW266" s="360"/>
      <c r="AX266" s="497"/>
      <c r="AY266" s="360"/>
      <c r="AZ266" s="360">
        <v>256</v>
      </c>
      <c r="BA266" s="360" t="str">
        <f t="shared" si="34"/>
        <v/>
      </c>
      <c r="BB266" s="360" t="str">
        <f t="shared" si="35"/>
        <v/>
      </c>
      <c r="BC266" s="360" t="str">
        <f t="shared" si="36"/>
        <v/>
      </c>
      <c r="BD266" s="360" t="str">
        <f t="shared" si="37"/>
        <v/>
      </c>
      <c r="BE266" s="360" t="str">
        <f t="shared" si="38"/>
        <v/>
      </c>
      <c r="BF266" s="360"/>
      <c r="BG266" s="360"/>
      <c r="BH266" s="360" t="str">
        <f t="shared" si="42"/>
        <v/>
      </c>
      <c r="BI266" s="360"/>
      <c r="BJ266" s="360"/>
      <c r="BK266" s="360"/>
      <c r="BL266" s="360"/>
      <c r="BM266" s="360"/>
      <c r="BN266" s="360"/>
      <c r="BO266" s="360"/>
      <c r="BP266" s="360"/>
      <c r="BQ266" s="360"/>
      <c r="BR266" s="360"/>
      <c r="BS266" s="360"/>
      <c r="BT266" s="360"/>
      <c r="BU266" s="360"/>
      <c r="BV266" s="360"/>
      <c r="BW266" s="360"/>
      <c r="BX266" s="360"/>
      <c r="BY266" s="360"/>
      <c r="BZ266" s="360"/>
      <c r="CA266" s="360"/>
      <c r="CB266" s="360"/>
      <c r="CC266" s="360"/>
      <c r="CD266" s="360"/>
      <c r="CE266" s="360"/>
      <c r="CF266" s="360"/>
      <c r="CG266" s="360"/>
      <c r="CH266" s="360"/>
      <c r="CI266" s="360"/>
      <c r="CJ266" s="360"/>
      <c r="CK266" s="360"/>
      <c r="CL266" s="360"/>
      <c r="CM266" s="475"/>
      <c r="CN266" s="475"/>
      <c r="CO266" s="475"/>
      <c r="CP266" s="475"/>
      <c r="CQ266" s="475"/>
      <c r="CR266" s="475"/>
      <c r="CS266" s="475"/>
      <c r="CT266" s="475"/>
      <c r="CU266" s="475"/>
      <c r="CV266" s="475"/>
      <c r="CW266" s="475"/>
      <c r="CX266" s="475"/>
      <c r="CY266" s="475"/>
    </row>
    <row r="267" spans="2:103" s="372" customFormat="1" x14ac:dyDescent="0.2">
      <c r="B267" s="506">
        <v>257</v>
      </c>
      <c r="C267" s="55"/>
      <c r="D267" s="55"/>
      <c r="E267" s="507" t="str">
        <f t="shared" ref="E267:E330" si="44">IF(AR267="","",($DV$29+AR267*$DV$30))</f>
        <v/>
      </c>
      <c r="F267" s="508" t="str">
        <f t="shared" si="39"/>
        <v/>
      </c>
      <c r="H267" s="502"/>
      <c r="I267" s="502"/>
      <c r="Q267" s="490"/>
      <c r="R267" s="490"/>
      <c r="S267" s="490"/>
      <c r="T267" s="490"/>
      <c r="U267" s="490"/>
      <c r="AD267" s="491"/>
      <c r="AE267" s="491"/>
      <c r="AF267" s="491"/>
      <c r="AG267" s="491"/>
      <c r="AH267" s="491"/>
      <c r="AI267" s="491"/>
      <c r="AJ267" s="491"/>
      <c r="AK267" s="504"/>
      <c r="AL267" s="504"/>
      <c r="AM267" s="526" t="str">
        <f t="shared" si="43"/>
        <v/>
      </c>
      <c r="AN267" s="504"/>
      <c r="AO267" s="504"/>
      <c r="AP267" s="504"/>
      <c r="AQ267" s="360">
        <v>257</v>
      </c>
      <c r="AR267" s="505" t="str">
        <f t="shared" si="40"/>
        <v/>
      </c>
      <c r="AS267" s="505" t="str">
        <f t="shared" si="41"/>
        <v/>
      </c>
      <c r="AT267" s="360"/>
      <c r="AU267" s="360"/>
      <c r="AV267" s="360"/>
      <c r="AW267" s="360"/>
      <c r="AX267" s="497"/>
      <c r="AY267" s="360"/>
      <c r="AZ267" s="360">
        <v>257</v>
      </c>
      <c r="BA267" s="360" t="str">
        <f t="shared" ref="BA267:BA330" si="45">IF(BH267=1,F267,"")</f>
        <v/>
      </c>
      <c r="BB267" s="360" t="str">
        <f t="shared" ref="BB267:BB330" si="46">IF(BH267=2,F267,"")</f>
        <v/>
      </c>
      <c r="BC267" s="360" t="str">
        <f t="shared" ref="BC267:BC330" si="47">IF(BH267=3,F267,"")</f>
        <v/>
      </c>
      <c r="BD267" s="360" t="str">
        <f t="shared" ref="BD267:BD330" si="48">IF(BH267=4,F267,"")</f>
        <v/>
      </c>
      <c r="BE267" s="360" t="str">
        <f t="shared" ref="BE267:BE330" si="49">IF(BH267=5,F267,"")</f>
        <v/>
      </c>
      <c r="BF267" s="360"/>
      <c r="BG267" s="360"/>
      <c r="BH267" s="360" t="str">
        <f t="shared" si="42"/>
        <v/>
      </c>
      <c r="BI267" s="360"/>
      <c r="BJ267" s="360"/>
      <c r="BK267" s="360"/>
      <c r="BL267" s="360"/>
      <c r="BM267" s="360"/>
      <c r="BN267" s="360"/>
      <c r="BO267" s="360"/>
      <c r="BP267" s="360"/>
      <c r="BQ267" s="360"/>
      <c r="BR267" s="360"/>
      <c r="BS267" s="360"/>
      <c r="BT267" s="360"/>
      <c r="BU267" s="360"/>
      <c r="BV267" s="360"/>
      <c r="BW267" s="360"/>
      <c r="BX267" s="360"/>
      <c r="BY267" s="360"/>
      <c r="BZ267" s="360"/>
      <c r="CA267" s="360"/>
      <c r="CB267" s="360"/>
      <c r="CC267" s="360"/>
      <c r="CD267" s="360"/>
      <c r="CE267" s="360"/>
      <c r="CF267" s="360"/>
      <c r="CG267" s="360"/>
      <c r="CH267" s="360"/>
      <c r="CI267" s="360"/>
      <c r="CJ267" s="360"/>
      <c r="CK267" s="360"/>
      <c r="CL267" s="360"/>
      <c r="CM267" s="475"/>
      <c r="CN267" s="475"/>
      <c r="CO267" s="475"/>
      <c r="CP267" s="475"/>
      <c r="CQ267" s="475"/>
      <c r="CR267" s="475"/>
      <c r="CS267" s="475"/>
      <c r="CT267" s="475"/>
      <c r="CU267" s="475"/>
      <c r="CV267" s="475"/>
      <c r="CW267" s="475"/>
      <c r="CX267" s="475"/>
      <c r="CY267" s="475"/>
    </row>
    <row r="268" spans="2:103" s="372" customFormat="1" x14ac:dyDescent="0.2">
      <c r="B268" s="506">
        <v>258</v>
      </c>
      <c r="C268" s="55"/>
      <c r="D268" s="55"/>
      <c r="E268" s="507" t="str">
        <f t="shared" si="44"/>
        <v/>
      </c>
      <c r="F268" s="508" t="str">
        <f t="shared" ref="F268:F331" si="50">IF(AR268="","",AS268-E268)</f>
        <v/>
      </c>
      <c r="H268" s="502"/>
      <c r="I268" s="502"/>
      <c r="Q268" s="490"/>
      <c r="R268" s="490"/>
      <c r="S268" s="490"/>
      <c r="T268" s="490"/>
      <c r="U268" s="490"/>
      <c r="AD268" s="491"/>
      <c r="AE268" s="491"/>
      <c r="AF268" s="491"/>
      <c r="AG268" s="491"/>
      <c r="AH268" s="491"/>
      <c r="AI268" s="491"/>
      <c r="AJ268" s="491"/>
      <c r="AK268" s="504"/>
      <c r="AL268" s="504"/>
      <c r="AM268" s="526" t="str">
        <f t="shared" si="43"/>
        <v/>
      </c>
      <c r="AN268" s="504"/>
      <c r="AO268" s="504"/>
      <c r="AP268" s="504"/>
      <c r="AQ268" s="360">
        <v>258</v>
      </c>
      <c r="AR268" s="505" t="str">
        <f t="shared" ref="AR268:AR331" si="51">IF(AND(C268&lt;&gt;0,D268&lt;&gt;0),C268,"")</f>
        <v/>
      </c>
      <c r="AS268" s="505" t="str">
        <f t="shared" ref="AS268:AS331" si="52">IF(AND(C268&lt;&gt;0,D268&lt;&gt;0),D268,"")</f>
        <v/>
      </c>
      <c r="AT268" s="360"/>
      <c r="AU268" s="360"/>
      <c r="AV268" s="360"/>
      <c r="AW268" s="360"/>
      <c r="AX268" s="497"/>
      <c r="AY268" s="360"/>
      <c r="AZ268" s="360">
        <v>258</v>
      </c>
      <c r="BA268" s="360" t="str">
        <f t="shared" si="45"/>
        <v/>
      </c>
      <c r="BB268" s="360" t="str">
        <f t="shared" si="46"/>
        <v/>
      </c>
      <c r="BC268" s="360" t="str">
        <f t="shared" si="47"/>
        <v/>
      </c>
      <c r="BD268" s="360" t="str">
        <f t="shared" si="48"/>
        <v/>
      </c>
      <c r="BE268" s="360" t="str">
        <f t="shared" si="49"/>
        <v/>
      </c>
      <c r="BF268" s="360"/>
      <c r="BG268" s="360"/>
      <c r="BH268" s="360" t="str">
        <f t="shared" ref="BH268:BH331" si="53">IF(AND(C268&lt;=$BN$10,C268&gt;$BM$10),1,IF(AND(C268&gt;$BN$10,C268&lt;=$BN$11),2,IF(AND(C268&gt;$BN$11,C268&lt;=$BN$12),3,IF(AND(C268&gt;$BN$12,C268&lt;=$BN$13),4,IF(AND(C268&gt;$BN$13,C268&lt;=$BN$14),5,IF(AND(C268&gt;$BN$14,C268&lt;=$BN$15),6,""))))))</f>
        <v/>
      </c>
      <c r="BI268" s="360"/>
      <c r="BJ268" s="360"/>
      <c r="BK268" s="360"/>
      <c r="BL268" s="360"/>
      <c r="BM268" s="360"/>
      <c r="BN268" s="360"/>
      <c r="BO268" s="360"/>
      <c r="BP268" s="360"/>
      <c r="BQ268" s="360"/>
      <c r="BR268" s="360"/>
      <c r="BS268" s="360"/>
      <c r="BT268" s="360"/>
      <c r="BU268" s="360"/>
      <c r="BV268" s="360"/>
      <c r="BW268" s="360"/>
      <c r="BX268" s="360"/>
      <c r="BY268" s="360"/>
      <c r="BZ268" s="360"/>
      <c r="CA268" s="360"/>
      <c r="CB268" s="360"/>
      <c r="CC268" s="360"/>
      <c r="CD268" s="360"/>
      <c r="CE268" s="360"/>
      <c r="CF268" s="360"/>
      <c r="CG268" s="360"/>
      <c r="CH268" s="360"/>
      <c r="CI268" s="360"/>
      <c r="CJ268" s="360"/>
      <c r="CK268" s="360"/>
      <c r="CL268" s="360"/>
      <c r="CM268" s="475"/>
      <c r="CN268" s="475"/>
      <c r="CO268" s="475"/>
      <c r="CP268" s="475"/>
      <c r="CQ268" s="475"/>
      <c r="CR268" s="475"/>
      <c r="CS268" s="475"/>
      <c r="CT268" s="475"/>
      <c r="CU268" s="475"/>
      <c r="CV268" s="475"/>
      <c r="CW268" s="475"/>
      <c r="CX268" s="475"/>
      <c r="CY268" s="475"/>
    </row>
    <row r="269" spans="2:103" s="372" customFormat="1" x14ac:dyDescent="0.2">
      <c r="B269" s="506">
        <v>259</v>
      </c>
      <c r="C269" s="55"/>
      <c r="D269" s="55"/>
      <c r="E269" s="507" t="str">
        <f t="shared" si="44"/>
        <v/>
      </c>
      <c r="F269" s="508" t="str">
        <f t="shared" si="50"/>
        <v/>
      </c>
      <c r="H269" s="502"/>
      <c r="I269" s="502"/>
      <c r="Q269" s="490"/>
      <c r="R269" s="490"/>
      <c r="S269" s="490"/>
      <c r="T269" s="490"/>
      <c r="U269" s="490"/>
      <c r="AD269" s="491"/>
      <c r="AE269" s="491"/>
      <c r="AF269" s="491"/>
      <c r="AG269" s="491"/>
      <c r="AH269" s="491"/>
      <c r="AI269" s="491"/>
      <c r="AJ269" s="491"/>
      <c r="AK269" s="504"/>
      <c r="AL269" s="504"/>
      <c r="AM269" s="526" t="str">
        <f t="shared" si="43"/>
        <v/>
      </c>
      <c r="AN269" s="504"/>
      <c r="AO269" s="504"/>
      <c r="AP269" s="504"/>
      <c r="AQ269" s="360">
        <v>259</v>
      </c>
      <c r="AR269" s="505" t="str">
        <f t="shared" si="51"/>
        <v/>
      </c>
      <c r="AS269" s="505" t="str">
        <f t="shared" si="52"/>
        <v/>
      </c>
      <c r="AT269" s="360"/>
      <c r="AU269" s="360"/>
      <c r="AV269" s="360"/>
      <c r="AW269" s="360"/>
      <c r="AX269" s="497"/>
      <c r="AY269" s="360"/>
      <c r="AZ269" s="360">
        <v>259</v>
      </c>
      <c r="BA269" s="360" t="str">
        <f t="shared" si="45"/>
        <v/>
      </c>
      <c r="BB269" s="360" t="str">
        <f t="shared" si="46"/>
        <v/>
      </c>
      <c r="BC269" s="360" t="str">
        <f t="shared" si="47"/>
        <v/>
      </c>
      <c r="BD269" s="360" t="str">
        <f t="shared" si="48"/>
        <v/>
      </c>
      <c r="BE269" s="360" t="str">
        <f t="shared" si="49"/>
        <v/>
      </c>
      <c r="BF269" s="360"/>
      <c r="BG269" s="360"/>
      <c r="BH269" s="360" t="str">
        <f t="shared" si="53"/>
        <v/>
      </c>
      <c r="BI269" s="360"/>
      <c r="BJ269" s="360"/>
      <c r="BK269" s="360"/>
      <c r="BL269" s="360"/>
      <c r="BM269" s="360"/>
      <c r="BN269" s="360"/>
      <c r="BO269" s="360"/>
      <c r="BP269" s="360"/>
      <c r="BQ269" s="360"/>
      <c r="BR269" s="360"/>
      <c r="BS269" s="360"/>
      <c r="BT269" s="360"/>
      <c r="BU269" s="360"/>
      <c r="BV269" s="360"/>
      <c r="BW269" s="360"/>
      <c r="BX269" s="360"/>
      <c r="BY269" s="360"/>
      <c r="BZ269" s="360"/>
      <c r="CA269" s="360"/>
      <c r="CB269" s="360"/>
      <c r="CC269" s="360"/>
      <c r="CD269" s="360"/>
      <c r="CE269" s="360"/>
      <c r="CF269" s="360"/>
      <c r="CG269" s="360"/>
      <c r="CH269" s="360"/>
      <c r="CI269" s="360"/>
      <c r="CJ269" s="360"/>
      <c r="CK269" s="360"/>
      <c r="CL269" s="360"/>
      <c r="CM269" s="475"/>
      <c r="CN269" s="475"/>
      <c r="CO269" s="475"/>
      <c r="CP269" s="475"/>
      <c r="CQ269" s="475"/>
      <c r="CR269" s="475"/>
      <c r="CS269" s="475"/>
      <c r="CT269" s="475"/>
      <c r="CU269" s="475"/>
      <c r="CV269" s="475"/>
      <c r="CW269" s="475"/>
      <c r="CX269" s="475"/>
      <c r="CY269" s="475"/>
    </row>
    <row r="270" spans="2:103" s="372" customFormat="1" x14ac:dyDescent="0.2">
      <c r="B270" s="506">
        <v>260</v>
      </c>
      <c r="C270" s="55"/>
      <c r="D270" s="55"/>
      <c r="E270" s="507" t="str">
        <f t="shared" si="44"/>
        <v/>
      </c>
      <c r="F270" s="508" t="str">
        <f t="shared" si="50"/>
        <v/>
      </c>
      <c r="H270" s="502"/>
      <c r="I270" s="502"/>
      <c r="Q270" s="490"/>
      <c r="R270" s="490"/>
      <c r="S270" s="490"/>
      <c r="T270" s="490"/>
      <c r="U270" s="490"/>
      <c r="AD270" s="491"/>
      <c r="AE270" s="491"/>
      <c r="AF270" s="491"/>
      <c r="AG270" s="491"/>
      <c r="AH270" s="491"/>
      <c r="AI270" s="491"/>
      <c r="AJ270" s="491"/>
      <c r="AK270" s="504"/>
      <c r="AL270" s="504"/>
      <c r="AM270" s="526" t="str">
        <f t="shared" si="43"/>
        <v/>
      </c>
      <c r="AN270" s="504"/>
      <c r="AO270" s="504"/>
      <c r="AP270" s="504"/>
      <c r="AQ270" s="360">
        <v>260</v>
      </c>
      <c r="AR270" s="505" t="str">
        <f t="shared" si="51"/>
        <v/>
      </c>
      <c r="AS270" s="505" t="str">
        <f t="shared" si="52"/>
        <v/>
      </c>
      <c r="AT270" s="360"/>
      <c r="AU270" s="360"/>
      <c r="AV270" s="360"/>
      <c r="AW270" s="360"/>
      <c r="AX270" s="497"/>
      <c r="AY270" s="360"/>
      <c r="AZ270" s="360">
        <v>260</v>
      </c>
      <c r="BA270" s="360" t="str">
        <f t="shared" si="45"/>
        <v/>
      </c>
      <c r="BB270" s="360" t="str">
        <f t="shared" si="46"/>
        <v/>
      </c>
      <c r="BC270" s="360" t="str">
        <f t="shared" si="47"/>
        <v/>
      </c>
      <c r="BD270" s="360" t="str">
        <f t="shared" si="48"/>
        <v/>
      </c>
      <c r="BE270" s="360" t="str">
        <f t="shared" si="49"/>
        <v/>
      </c>
      <c r="BF270" s="360"/>
      <c r="BG270" s="360"/>
      <c r="BH270" s="360" t="str">
        <f t="shared" si="53"/>
        <v/>
      </c>
      <c r="BI270" s="360"/>
      <c r="BJ270" s="360"/>
      <c r="BK270" s="360"/>
      <c r="BL270" s="360"/>
      <c r="BM270" s="360"/>
      <c r="BN270" s="360"/>
      <c r="BO270" s="360"/>
      <c r="BP270" s="360"/>
      <c r="BQ270" s="360"/>
      <c r="BR270" s="360"/>
      <c r="BS270" s="360"/>
      <c r="BT270" s="360"/>
      <c r="BU270" s="360"/>
      <c r="BV270" s="360"/>
      <c r="BW270" s="360"/>
      <c r="BX270" s="360"/>
      <c r="BY270" s="360"/>
      <c r="BZ270" s="360"/>
      <c r="CA270" s="360"/>
      <c r="CB270" s="360"/>
      <c r="CC270" s="360"/>
      <c r="CD270" s="360"/>
      <c r="CE270" s="360"/>
      <c r="CF270" s="360"/>
      <c r="CG270" s="360"/>
      <c r="CH270" s="360"/>
      <c r="CI270" s="360"/>
      <c r="CJ270" s="360"/>
      <c r="CK270" s="360"/>
      <c r="CL270" s="360"/>
      <c r="CM270" s="475"/>
      <c r="CN270" s="475"/>
      <c r="CO270" s="475"/>
      <c r="CP270" s="475"/>
      <c r="CQ270" s="475"/>
      <c r="CR270" s="475"/>
      <c r="CS270" s="475"/>
      <c r="CT270" s="475"/>
      <c r="CU270" s="475"/>
      <c r="CV270" s="475"/>
      <c r="CW270" s="475"/>
      <c r="CX270" s="475"/>
      <c r="CY270" s="475"/>
    </row>
    <row r="271" spans="2:103" s="372" customFormat="1" x14ac:dyDescent="0.2">
      <c r="B271" s="506">
        <v>261</v>
      </c>
      <c r="C271" s="55"/>
      <c r="D271" s="55"/>
      <c r="E271" s="507" t="str">
        <f t="shared" si="44"/>
        <v/>
      </c>
      <c r="F271" s="508" t="str">
        <f t="shared" si="50"/>
        <v/>
      </c>
      <c r="H271" s="502"/>
      <c r="I271" s="502"/>
      <c r="Q271" s="490"/>
      <c r="R271" s="490"/>
      <c r="S271" s="490"/>
      <c r="T271" s="490"/>
      <c r="U271" s="490"/>
      <c r="AD271" s="491"/>
      <c r="AE271" s="491"/>
      <c r="AF271" s="491"/>
      <c r="AG271" s="491"/>
      <c r="AH271" s="491"/>
      <c r="AI271" s="491"/>
      <c r="AJ271" s="491"/>
      <c r="AK271" s="504"/>
      <c r="AL271" s="504"/>
      <c r="AM271" s="526" t="str">
        <f t="shared" si="43"/>
        <v/>
      </c>
      <c r="AN271" s="504"/>
      <c r="AO271" s="504"/>
      <c r="AP271" s="504"/>
      <c r="AQ271" s="360">
        <v>261</v>
      </c>
      <c r="AR271" s="505" t="str">
        <f t="shared" si="51"/>
        <v/>
      </c>
      <c r="AS271" s="505" t="str">
        <f t="shared" si="52"/>
        <v/>
      </c>
      <c r="AT271" s="360"/>
      <c r="AU271" s="360"/>
      <c r="AV271" s="360"/>
      <c r="AW271" s="360"/>
      <c r="AX271" s="497"/>
      <c r="AY271" s="360"/>
      <c r="AZ271" s="360">
        <v>261</v>
      </c>
      <c r="BA271" s="360" t="str">
        <f t="shared" si="45"/>
        <v/>
      </c>
      <c r="BB271" s="360" t="str">
        <f t="shared" si="46"/>
        <v/>
      </c>
      <c r="BC271" s="360" t="str">
        <f t="shared" si="47"/>
        <v/>
      </c>
      <c r="BD271" s="360" t="str">
        <f t="shared" si="48"/>
        <v/>
      </c>
      <c r="BE271" s="360" t="str">
        <f t="shared" si="49"/>
        <v/>
      </c>
      <c r="BF271" s="360"/>
      <c r="BG271" s="360"/>
      <c r="BH271" s="360" t="str">
        <f t="shared" si="53"/>
        <v/>
      </c>
      <c r="BI271" s="360"/>
      <c r="BJ271" s="360"/>
      <c r="BK271" s="360"/>
      <c r="BL271" s="360"/>
      <c r="BM271" s="360"/>
      <c r="BN271" s="360"/>
      <c r="BO271" s="360"/>
      <c r="BP271" s="360"/>
      <c r="BQ271" s="360"/>
      <c r="BR271" s="360"/>
      <c r="BS271" s="360"/>
      <c r="BT271" s="360"/>
      <c r="BU271" s="360"/>
      <c r="BV271" s="360"/>
      <c r="BW271" s="360"/>
      <c r="BX271" s="360"/>
      <c r="BY271" s="360"/>
      <c r="BZ271" s="360"/>
      <c r="CA271" s="360"/>
      <c r="CB271" s="360"/>
      <c r="CC271" s="360"/>
      <c r="CD271" s="360"/>
      <c r="CE271" s="360"/>
      <c r="CF271" s="360"/>
      <c r="CG271" s="360"/>
      <c r="CH271" s="360"/>
      <c r="CI271" s="360"/>
      <c r="CJ271" s="360"/>
      <c r="CK271" s="360"/>
      <c r="CL271" s="360"/>
      <c r="CM271" s="475"/>
      <c r="CN271" s="475"/>
      <c r="CO271" s="475"/>
      <c r="CP271" s="475"/>
      <c r="CQ271" s="475"/>
      <c r="CR271" s="475"/>
      <c r="CS271" s="475"/>
      <c r="CT271" s="475"/>
      <c r="CU271" s="475"/>
      <c r="CV271" s="475"/>
      <c r="CW271" s="475"/>
      <c r="CX271" s="475"/>
      <c r="CY271" s="475"/>
    </row>
    <row r="272" spans="2:103" s="372" customFormat="1" x14ac:dyDescent="0.2">
      <c r="B272" s="506">
        <v>262</v>
      </c>
      <c r="C272" s="55"/>
      <c r="D272" s="55"/>
      <c r="E272" s="507" t="str">
        <f t="shared" si="44"/>
        <v/>
      </c>
      <c r="F272" s="508" t="str">
        <f t="shared" si="50"/>
        <v/>
      </c>
      <c r="H272" s="502"/>
      <c r="I272" s="502"/>
      <c r="Q272" s="490"/>
      <c r="R272" s="490"/>
      <c r="S272" s="490"/>
      <c r="T272" s="490"/>
      <c r="U272" s="490"/>
      <c r="AD272" s="491"/>
      <c r="AE272" s="491"/>
      <c r="AF272" s="491"/>
      <c r="AG272" s="491"/>
      <c r="AH272" s="491"/>
      <c r="AI272" s="491"/>
      <c r="AJ272" s="491"/>
      <c r="AK272" s="504"/>
      <c r="AL272" s="504"/>
      <c r="AM272" s="526" t="str">
        <f t="shared" si="43"/>
        <v/>
      </c>
      <c r="AN272" s="504"/>
      <c r="AO272" s="504"/>
      <c r="AP272" s="504"/>
      <c r="AQ272" s="360">
        <v>262</v>
      </c>
      <c r="AR272" s="505" t="str">
        <f t="shared" si="51"/>
        <v/>
      </c>
      <c r="AS272" s="505" t="str">
        <f t="shared" si="52"/>
        <v/>
      </c>
      <c r="AT272" s="360"/>
      <c r="AU272" s="360"/>
      <c r="AV272" s="360"/>
      <c r="AW272" s="360"/>
      <c r="AX272" s="497"/>
      <c r="AY272" s="360"/>
      <c r="AZ272" s="360">
        <v>262</v>
      </c>
      <c r="BA272" s="360" t="str">
        <f t="shared" si="45"/>
        <v/>
      </c>
      <c r="BB272" s="360" t="str">
        <f t="shared" si="46"/>
        <v/>
      </c>
      <c r="BC272" s="360" t="str">
        <f t="shared" si="47"/>
        <v/>
      </c>
      <c r="BD272" s="360" t="str">
        <f t="shared" si="48"/>
        <v/>
      </c>
      <c r="BE272" s="360" t="str">
        <f t="shared" si="49"/>
        <v/>
      </c>
      <c r="BF272" s="360"/>
      <c r="BG272" s="360"/>
      <c r="BH272" s="360" t="str">
        <f t="shared" si="53"/>
        <v/>
      </c>
      <c r="BI272" s="360"/>
      <c r="BJ272" s="360"/>
      <c r="BK272" s="360"/>
      <c r="BL272" s="360"/>
      <c r="BM272" s="360"/>
      <c r="BN272" s="360"/>
      <c r="BO272" s="360"/>
      <c r="BP272" s="360"/>
      <c r="BQ272" s="360"/>
      <c r="BR272" s="360"/>
      <c r="BS272" s="360"/>
      <c r="BT272" s="360"/>
      <c r="BU272" s="360"/>
      <c r="BV272" s="360"/>
      <c r="BW272" s="360"/>
      <c r="BX272" s="360"/>
      <c r="BY272" s="360"/>
      <c r="BZ272" s="360"/>
      <c r="CA272" s="360"/>
      <c r="CB272" s="360"/>
      <c r="CC272" s="360"/>
      <c r="CD272" s="360"/>
      <c r="CE272" s="360"/>
      <c r="CF272" s="360"/>
      <c r="CG272" s="360"/>
      <c r="CH272" s="360"/>
      <c r="CI272" s="360"/>
      <c r="CJ272" s="360"/>
      <c r="CK272" s="360"/>
      <c r="CL272" s="360"/>
      <c r="CM272" s="475"/>
      <c r="CN272" s="475"/>
      <c r="CO272" s="475"/>
      <c r="CP272" s="475"/>
      <c r="CQ272" s="475"/>
      <c r="CR272" s="475"/>
      <c r="CS272" s="475"/>
      <c r="CT272" s="475"/>
      <c r="CU272" s="475"/>
      <c r="CV272" s="475"/>
      <c r="CW272" s="475"/>
      <c r="CX272" s="475"/>
      <c r="CY272" s="475"/>
    </row>
    <row r="273" spans="2:103" s="372" customFormat="1" x14ac:dyDescent="0.2">
      <c r="B273" s="506">
        <v>263</v>
      </c>
      <c r="C273" s="55"/>
      <c r="D273" s="55"/>
      <c r="E273" s="507" t="str">
        <f t="shared" si="44"/>
        <v/>
      </c>
      <c r="F273" s="508" t="str">
        <f t="shared" si="50"/>
        <v/>
      </c>
      <c r="H273" s="502"/>
      <c r="I273" s="502"/>
      <c r="Q273" s="490"/>
      <c r="R273" s="490"/>
      <c r="S273" s="490"/>
      <c r="T273" s="490"/>
      <c r="U273" s="490"/>
      <c r="AD273" s="491"/>
      <c r="AE273" s="491"/>
      <c r="AF273" s="491"/>
      <c r="AG273" s="491"/>
      <c r="AH273" s="491"/>
      <c r="AI273" s="491"/>
      <c r="AJ273" s="491"/>
      <c r="AK273" s="504"/>
      <c r="AL273" s="504"/>
      <c r="AM273" s="526" t="str">
        <f t="shared" si="43"/>
        <v/>
      </c>
      <c r="AN273" s="504"/>
      <c r="AO273" s="504"/>
      <c r="AP273" s="504"/>
      <c r="AQ273" s="360">
        <v>263</v>
      </c>
      <c r="AR273" s="505" t="str">
        <f t="shared" si="51"/>
        <v/>
      </c>
      <c r="AS273" s="505" t="str">
        <f t="shared" si="52"/>
        <v/>
      </c>
      <c r="AT273" s="360"/>
      <c r="AU273" s="360"/>
      <c r="AV273" s="360"/>
      <c r="AW273" s="360"/>
      <c r="AX273" s="497"/>
      <c r="AY273" s="360"/>
      <c r="AZ273" s="360">
        <v>263</v>
      </c>
      <c r="BA273" s="360" t="str">
        <f t="shared" si="45"/>
        <v/>
      </c>
      <c r="BB273" s="360" t="str">
        <f t="shared" si="46"/>
        <v/>
      </c>
      <c r="BC273" s="360" t="str">
        <f t="shared" si="47"/>
        <v/>
      </c>
      <c r="BD273" s="360" t="str">
        <f t="shared" si="48"/>
        <v/>
      </c>
      <c r="BE273" s="360" t="str">
        <f t="shared" si="49"/>
        <v/>
      </c>
      <c r="BF273" s="360"/>
      <c r="BG273" s="360"/>
      <c r="BH273" s="360" t="str">
        <f t="shared" si="53"/>
        <v/>
      </c>
      <c r="BI273" s="360"/>
      <c r="BJ273" s="360"/>
      <c r="BK273" s="360"/>
      <c r="BL273" s="360"/>
      <c r="BM273" s="360"/>
      <c r="BN273" s="360"/>
      <c r="BO273" s="360"/>
      <c r="BP273" s="360"/>
      <c r="BQ273" s="360"/>
      <c r="BR273" s="360"/>
      <c r="BS273" s="360"/>
      <c r="BT273" s="360"/>
      <c r="BU273" s="360"/>
      <c r="BV273" s="360"/>
      <c r="BW273" s="360"/>
      <c r="BX273" s="360"/>
      <c r="BY273" s="360"/>
      <c r="BZ273" s="360"/>
      <c r="CA273" s="360"/>
      <c r="CB273" s="360"/>
      <c r="CC273" s="360"/>
      <c r="CD273" s="360"/>
      <c r="CE273" s="360"/>
      <c r="CF273" s="360"/>
      <c r="CG273" s="360"/>
      <c r="CH273" s="360"/>
      <c r="CI273" s="360"/>
      <c r="CJ273" s="360"/>
      <c r="CK273" s="360"/>
      <c r="CL273" s="360"/>
      <c r="CM273" s="475"/>
      <c r="CN273" s="475"/>
      <c r="CO273" s="475"/>
      <c r="CP273" s="475"/>
      <c r="CQ273" s="475"/>
      <c r="CR273" s="475"/>
      <c r="CS273" s="475"/>
      <c r="CT273" s="475"/>
      <c r="CU273" s="475"/>
      <c r="CV273" s="475"/>
      <c r="CW273" s="475"/>
      <c r="CX273" s="475"/>
      <c r="CY273" s="475"/>
    </row>
    <row r="274" spans="2:103" s="372" customFormat="1" x14ac:dyDescent="0.2">
      <c r="B274" s="506">
        <v>264</v>
      </c>
      <c r="C274" s="55"/>
      <c r="D274" s="55"/>
      <c r="E274" s="507" t="str">
        <f t="shared" si="44"/>
        <v/>
      </c>
      <c r="F274" s="508" t="str">
        <f t="shared" si="50"/>
        <v/>
      </c>
      <c r="H274" s="502"/>
      <c r="I274" s="502"/>
      <c r="Q274" s="490"/>
      <c r="R274" s="490"/>
      <c r="S274" s="490"/>
      <c r="T274" s="490"/>
      <c r="U274" s="490"/>
      <c r="AD274" s="491"/>
      <c r="AE274" s="491"/>
      <c r="AF274" s="491"/>
      <c r="AG274" s="491"/>
      <c r="AH274" s="491"/>
      <c r="AI274" s="491"/>
      <c r="AJ274" s="491"/>
      <c r="AK274" s="504"/>
      <c r="AL274" s="504"/>
      <c r="AM274" s="526" t="str">
        <f t="shared" si="43"/>
        <v/>
      </c>
      <c r="AN274" s="504"/>
      <c r="AO274" s="504"/>
      <c r="AP274" s="504"/>
      <c r="AQ274" s="360">
        <v>264</v>
      </c>
      <c r="AR274" s="505" t="str">
        <f t="shared" si="51"/>
        <v/>
      </c>
      <c r="AS274" s="505" t="str">
        <f t="shared" si="52"/>
        <v/>
      </c>
      <c r="AT274" s="360"/>
      <c r="AU274" s="360"/>
      <c r="AV274" s="360"/>
      <c r="AW274" s="360"/>
      <c r="AX274" s="497"/>
      <c r="AY274" s="360"/>
      <c r="AZ274" s="360">
        <v>264</v>
      </c>
      <c r="BA274" s="360" t="str">
        <f t="shared" si="45"/>
        <v/>
      </c>
      <c r="BB274" s="360" t="str">
        <f t="shared" si="46"/>
        <v/>
      </c>
      <c r="BC274" s="360" t="str">
        <f t="shared" si="47"/>
        <v/>
      </c>
      <c r="BD274" s="360" t="str">
        <f t="shared" si="48"/>
        <v/>
      </c>
      <c r="BE274" s="360" t="str">
        <f t="shared" si="49"/>
        <v/>
      </c>
      <c r="BF274" s="360"/>
      <c r="BG274" s="360"/>
      <c r="BH274" s="360" t="str">
        <f t="shared" si="53"/>
        <v/>
      </c>
      <c r="BI274" s="360"/>
      <c r="BJ274" s="360"/>
      <c r="BK274" s="360"/>
      <c r="BL274" s="360"/>
      <c r="BM274" s="360"/>
      <c r="BN274" s="360"/>
      <c r="BO274" s="360"/>
      <c r="BP274" s="360"/>
      <c r="BQ274" s="360"/>
      <c r="BR274" s="360"/>
      <c r="BS274" s="360"/>
      <c r="BT274" s="360"/>
      <c r="BU274" s="360"/>
      <c r="BV274" s="360"/>
      <c r="BW274" s="360"/>
      <c r="BX274" s="360"/>
      <c r="BY274" s="360"/>
      <c r="BZ274" s="360"/>
      <c r="CA274" s="360"/>
      <c r="CB274" s="360"/>
      <c r="CC274" s="360"/>
      <c r="CD274" s="360"/>
      <c r="CE274" s="360"/>
      <c r="CF274" s="360"/>
      <c r="CG274" s="360"/>
      <c r="CH274" s="360"/>
      <c r="CI274" s="360"/>
      <c r="CJ274" s="360"/>
      <c r="CK274" s="360"/>
      <c r="CL274" s="360"/>
      <c r="CM274" s="475"/>
      <c r="CN274" s="475"/>
      <c r="CO274" s="475"/>
      <c r="CP274" s="475"/>
      <c r="CQ274" s="475"/>
      <c r="CR274" s="475"/>
      <c r="CS274" s="475"/>
      <c r="CT274" s="475"/>
      <c r="CU274" s="475"/>
      <c r="CV274" s="475"/>
      <c r="CW274" s="475"/>
      <c r="CX274" s="475"/>
      <c r="CY274" s="475"/>
    </row>
    <row r="275" spans="2:103" s="372" customFormat="1" x14ac:dyDescent="0.2">
      <c r="B275" s="506">
        <v>265</v>
      </c>
      <c r="C275" s="55"/>
      <c r="D275" s="55"/>
      <c r="E275" s="507" t="str">
        <f t="shared" si="44"/>
        <v/>
      </c>
      <c r="F275" s="508" t="str">
        <f t="shared" si="50"/>
        <v/>
      </c>
      <c r="H275" s="502"/>
      <c r="I275" s="502"/>
      <c r="Q275" s="490"/>
      <c r="R275" s="490"/>
      <c r="S275" s="490"/>
      <c r="T275" s="490"/>
      <c r="U275" s="490"/>
      <c r="AD275" s="491"/>
      <c r="AE275" s="491"/>
      <c r="AF275" s="491"/>
      <c r="AG275" s="491"/>
      <c r="AH275" s="491"/>
      <c r="AI275" s="491"/>
      <c r="AJ275" s="491"/>
      <c r="AK275" s="504"/>
      <c r="AL275" s="504"/>
      <c r="AM275" s="526" t="str">
        <f t="shared" si="43"/>
        <v/>
      </c>
      <c r="AN275" s="504"/>
      <c r="AO275" s="504"/>
      <c r="AP275" s="504"/>
      <c r="AQ275" s="360">
        <v>265</v>
      </c>
      <c r="AR275" s="505" t="str">
        <f t="shared" si="51"/>
        <v/>
      </c>
      <c r="AS275" s="505" t="str">
        <f t="shared" si="52"/>
        <v/>
      </c>
      <c r="AT275" s="360"/>
      <c r="AU275" s="360"/>
      <c r="AV275" s="360"/>
      <c r="AW275" s="360"/>
      <c r="AX275" s="497"/>
      <c r="AY275" s="360"/>
      <c r="AZ275" s="360">
        <v>265</v>
      </c>
      <c r="BA275" s="360" t="str">
        <f t="shared" si="45"/>
        <v/>
      </c>
      <c r="BB275" s="360" t="str">
        <f t="shared" si="46"/>
        <v/>
      </c>
      <c r="BC275" s="360" t="str">
        <f t="shared" si="47"/>
        <v/>
      </c>
      <c r="BD275" s="360" t="str">
        <f t="shared" si="48"/>
        <v/>
      </c>
      <c r="BE275" s="360" t="str">
        <f t="shared" si="49"/>
        <v/>
      </c>
      <c r="BF275" s="360"/>
      <c r="BG275" s="360"/>
      <c r="BH275" s="360" t="str">
        <f t="shared" si="53"/>
        <v/>
      </c>
      <c r="BI275" s="360"/>
      <c r="BJ275" s="360"/>
      <c r="BK275" s="360"/>
      <c r="BL275" s="360"/>
      <c r="BM275" s="360"/>
      <c r="BN275" s="360"/>
      <c r="BO275" s="360"/>
      <c r="BP275" s="360"/>
      <c r="BQ275" s="360"/>
      <c r="BR275" s="360"/>
      <c r="BS275" s="360"/>
      <c r="BT275" s="360"/>
      <c r="BU275" s="360"/>
      <c r="BV275" s="360"/>
      <c r="BW275" s="360"/>
      <c r="BX275" s="360"/>
      <c r="BY275" s="360"/>
      <c r="BZ275" s="360"/>
      <c r="CA275" s="360"/>
      <c r="CB275" s="360"/>
      <c r="CC275" s="360"/>
      <c r="CD275" s="360"/>
      <c r="CE275" s="360"/>
      <c r="CF275" s="360"/>
      <c r="CG275" s="360"/>
      <c r="CH275" s="360"/>
      <c r="CI275" s="360"/>
      <c r="CJ275" s="360"/>
      <c r="CK275" s="360"/>
      <c r="CL275" s="360"/>
      <c r="CM275" s="475"/>
      <c r="CN275" s="475"/>
      <c r="CO275" s="475"/>
      <c r="CP275" s="475"/>
      <c r="CQ275" s="475"/>
      <c r="CR275" s="475"/>
      <c r="CS275" s="475"/>
      <c r="CT275" s="475"/>
      <c r="CU275" s="475"/>
      <c r="CV275" s="475"/>
      <c r="CW275" s="475"/>
      <c r="CX275" s="475"/>
      <c r="CY275" s="475"/>
    </row>
    <row r="276" spans="2:103" s="372" customFormat="1" x14ac:dyDescent="0.2">
      <c r="B276" s="506">
        <v>266</v>
      </c>
      <c r="C276" s="55"/>
      <c r="D276" s="55"/>
      <c r="E276" s="507" t="str">
        <f t="shared" si="44"/>
        <v/>
      </c>
      <c r="F276" s="508" t="str">
        <f t="shared" si="50"/>
        <v/>
      </c>
      <c r="H276" s="502"/>
      <c r="I276" s="502"/>
      <c r="Q276" s="490"/>
      <c r="R276" s="490"/>
      <c r="S276" s="490"/>
      <c r="T276" s="490"/>
      <c r="U276" s="490"/>
      <c r="AD276" s="491"/>
      <c r="AE276" s="491"/>
      <c r="AF276" s="491"/>
      <c r="AG276" s="491"/>
      <c r="AH276" s="491"/>
      <c r="AI276" s="491"/>
      <c r="AJ276" s="491"/>
      <c r="AK276" s="504"/>
      <c r="AL276" s="504"/>
      <c r="AM276" s="526" t="str">
        <f t="shared" ref="AM276:AM339" si="54">IF(AR267="","",IF(F267=0,0,(F267/$M$34)))</f>
        <v/>
      </c>
      <c r="AN276" s="504"/>
      <c r="AO276" s="504"/>
      <c r="AP276" s="504"/>
      <c r="AQ276" s="360">
        <v>266</v>
      </c>
      <c r="AR276" s="505" t="str">
        <f t="shared" si="51"/>
        <v/>
      </c>
      <c r="AS276" s="505" t="str">
        <f t="shared" si="52"/>
        <v/>
      </c>
      <c r="AT276" s="360"/>
      <c r="AU276" s="360"/>
      <c r="AV276" s="360"/>
      <c r="AW276" s="360"/>
      <c r="AX276" s="497"/>
      <c r="AY276" s="360"/>
      <c r="AZ276" s="360">
        <v>266</v>
      </c>
      <c r="BA276" s="360" t="str">
        <f t="shared" si="45"/>
        <v/>
      </c>
      <c r="BB276" s="360" t="str">
        <f t="shared" si="46"/>
        <v/>
      </c>
      <c r="BC276" s="360" t="str">
        <f t="shared" si="47"/>
        <v/>
      </c>
      <c r="BD276" s="360" t="str">
        <f t="shared" si="48"/>
        <v/>
      </c>
      <c r="BE276" s="360" t="str">
        <f t="shared" si="49"/>
        <v/>
      </c>
      <c r="BF276" s="360"/>
      <c r="BG276" s="360"/>
      <c r="BH276" s="360" t="str">
        <f t="shared" si="53"/>
        <v/>
      </c>
      <c r="BI276" s="360"/>
      <c r="BJ276" s="360"/>
      <c r="BK276" s="360"/>
      <c r="BL276" s="360"/>
      <c r="BM276" s="360"/>
      <c r="BN276" s="360"/>
      <c r="BO276" s="360"/>
      <c r="BP276" s="360"/>
      <c r="BQ276" s="360"/>
      <c r="BR276" s="360"/>
      <c r="BS276" s="360"/>
      <c r="BT276" s="360"/>
      <c r="BU276" s="360"/>
      <c r="BV276" s="360"/>
      <c r="BW276" s="360"/>
      <c r="BX276" s="360"/>
      <c r="BY276" s="360"/>
      <c r="BZ276" s="360"/>
      <c r="CA276" s="360"/>
      <c r="CB276" s="360"/>
      <c r="CC276" s="360"/>
      <c r="CD276" s="360"/>
      <c r="CE276" s="360"/>
      <c r="CF276" s="360"/>
      <c r="CG276" s="360"/>
      <c r="CH276" s="360"/>
      <c r="CI276" s="360"/>
      <c r="CJ276" s="360"/>
      <c r="CK276" s="360"/>
      <c r="CL276" s="360"/>
      <c r="CM276" s="475"/>
      <c r="CN276" s="475"/>
      <c r="CO276" s="475"/>
      <c r="CP276" s="475"/>
      <c r="CQ276" s="475"/>
      <c r="CR276" s="475"/>
      <c r="CS276" s="475"/>
      <c r="CT276" s="475"/>
      <c r="CU276" s="475"/>
      <c r="CV276" s="475"/>
      <c r="CW276" s="475"/>
      <c r="CX276" s="475"/>
      <c r="CY276" s="475"/>
    </row>
    <row r="277" spans="2:103" s="372" customFormat="1" x14ac:dyDescent="0.2">
      <c r="B277" s="506">
        <v>267</v>
      </c>
      <c r="C277" s="55"/>
      <c r="D277" s="55"/>
      <c r="E277" s="507" t="str">
        <f t="shared" si="44"/>
        <v/>
      </c>
      <c r="F277" s="508" t="str">
        <f t="shared" si="50"/>
        <v/>
      </c>
      <c r="H277" s="502"/>
      <c r="I277" s="502"/>
      <c r="Q277" s="490"/>
      <c r="R277" s="490"/>
      <c r="S277" s="490"/>
      <c r="T277" s="490"/>
      <c r="U277" s="490"/>
      <c r="AD277" s="491"/>
      <c r="AE277" s="491"/>
      <c r="AF277" s="491"/>
      <c r="AG277" s="491"/>
      <c r="AH277" s="491"/>
      <c r="AI277" s="491"/>
      <c r="AJ277" s="491"/>
      <c r="AK277" s="504"/>
      <c r="AL277" s="504"/>
      <c r="AM277" s="526" t="str">
        <f t="shared" si="54"/>
        <v/>
      </c>
      <c r="AN277" s="504"/>
      <c r="AO277" s="504"/>
      <c r="AP277" s="504"/>
      <c r="AQ277" s="360">
        <v>267</v>
      </c>
      <c r="AR277" s="505" t="str">
        <f t="shared" si="51"/>
        <v/>
      </c>
      <c r="AS277" s="505" t="str">
        <f t="shared" si="52"/>
        <v/>
      </c>
      <c r="AT277" s="360"/>
      <c r="AU277" s="360"/>
      <c r="AV277" s="360"/>
      <c r="AW277" s="360"/>
      <c r="AX277" s="497"/>
      <c r="AY277" s="360"/>
      <c r="AZ277" s="360">
        <v>267</v>
      </c>
      <c r="BA277" s="360" t="str">
        <f t="shared" si="45"/>
        <v/>
      </c>
      <c r="BB277" s="360" t="str">
        <f t="shared" si="46"/>
        <v/>
      </c>
      <c r="BC277" s="360" t="str">
        <f t="shared" si="47"/>
        <v/>
      </c>
      <c r="BD277" s="360" t="str">
        <f t="shared" si="48"/>
        <v/>
      </c>
      <c r="BE277" s="360" t="str">
        <f t="shared" si="49"/>
        <v/>
      </c>
      <c r="BF277" s="360"/>
      <c r="BG277" s="360"/>
      <c r="BH277" s="360" t="str">
        <f t="shared" si="53"/>
        <v/>
      </c>
      <c r="BI277" s="360"/>
      <c r="BJ277" s="360"/>
      <c r="BK277" s="360"/>
      <c r="BL277" s="360"/>
      <c r="BM277" s="360"/>
      <c r="BN277" s="360"/>
      <c r="BO277" s="360"/>
      <c r="BP277" s="360"/>
      <c r="BQ277" s="360"/>
      <c r="BR277" s="360"/>
      <c r="BS277" s="360"/>
      <c r="BT277" s="360"/>
      <c r="BU277" s="360"/>
      <c r="BV277" s="360"/>
      <c r="BW277" s="360"/>
      <c r="BX277" s="360"/>
      <c r="BY277" s="360"/>
      <c r="BZ277" s="360"/>
      <c r="CA277" s="360"/>
      <c r="CB277" s="360"/>
      <c r="CC277" s="360"/>
      <c r="CD277" s="360"/>
      <c r="CE277" s="360"/>
      <c r="CF277" s="360"/>
      <c r="CG277" s="360"/>
      <c r="CH277" s="360"/>
      <c r="CI277" s="360"/>
      <c r="CJ277" s="360"/>
      <c r="CK277" s="360"/>
      <c r="CL277" s="360"/>
      <c r="CM277" s="475"/>
      <c r="CN277" s="475"/>
      <c r="CO277" s="475"/>
      <c r="CP277" s="475"/>
      <c r="CQ277" s="475"/>
      <c r="CR277" s="475"/>
      <c r="CS277" s="475"/>
      <c r="CT277" s="475"/>
      <c r="CU277" s="475"/>
      <c r="CV277" s="475"/>
      <c r="CW277" s="475"/>
      <c r="CX277" s="475"/>
      <c r="CY277" s="475"/>
    </row>
    <row r="278" spans="2:103" s="372" customFormat="1" x14ac:dyDescent="0.2">
      <c r="B278" s="506">
        <v>268</v>
      </c>
      <c r="C278" s="55"/>
      <c r="D278" s="55"/>
      <c r="E278" s="507" t="str">
        <f t="shared" si="44"/>
        <v/>
      </c>
      <c r="F278" s="508" t="str">
        <f t="shared" si="50"/>
        <v/>
      </c>
      <c r="H278" s="502"/>
      <c r="I278" s="502"/>
      <c r="Q278" s="490"/>
      <c r="R278" s="490"/>
      <c r="S278" s="490"/>
      <c r="T278" s="490"/>
      <c r="U278" s="490"/>
      <c r="AD278" s="491"/>
      <c r="AE278" s="491"/>
      <c r="AF278" s="491"/>
      <c r="AG278" s="491"/>
      <c r="AH278" s="491"/>
      <c r="AI278" s="491"/>
      <c r="AJ278" s="491"/>
      <c r="AK278" s="504"/>
      <c r="AL278" s="504"/>
      <c r="AM278" s="526" t="str">
        <f t="shared" si="54"/>
        <v/>
      </c>
      <c r="AN278" s="504"/>
      <c r="AO278" s="504"/>
      <c r="AP278" s="504"/>
      <c r="AQ278" s="360">
        <v>268</v>
      </c>
      <c r="AR278" s="505" t="str">
        <f t="shared" si="51"/>
        <v/>
      </c>
      <c r="AS278" s="505" t="str">
        <f t="shared" si="52"/>
        <v/>
      </c>
      <c r="AT278" s="360"/>
      <c r="AU278" s="360"/>
      <c r="AV278" s="360"/>
      <c r="AW278" s="360"/>
      <c r="AX278" s="497"/>
      <c r="AY278" s="360"/>
      <c r="AZ278" s="360">
        <v>268</v>
      </c>
      <c r="BA278" s="360" t="str">
        <f t="shared" si="45"/>
        <v/>
      </c>
      <c r="BB278" s="360" t="str">
        <f t="shared" si="46"/>
        <v/>
      </c>
      <c r="BC278" s="360" t="str">
        <f t="shared" si="47"/>
        <v/>
      </c>
      <c r="BD278" s="360" t="str">
        <f t="shared" si="48"/>
        <v/>
      </c>
      <c r="BE278" s="360" t="str">
        <f t="shared" si="49"/>
        <v/>
      </c>
      <c r="BF278" s="360"/>
      <c r="BG278" s="360"/>
      <c r="BH278" s="360" t="str">
        <f t="shared" si="53"/>
        <v/>
      </c>
      <c r="BI278" s="360"/>
      <c r="BJ278" s="360"/>
      <c r="BK278" s="360"/>
      <c r="BL278" s="360"/>
      <c r="BM278" s="360"/>
      <c r="BN278" s="360"/>
      <c r="BO278" s="360"/>
      <c r="BP278" s="360"/>
      <c r="BQ278" s="360"/>
      <c r="BR278" s="360"/>
      <c r="BS278" s="360"/>
      <c r="BT278" s="360"/>
      <c r="BU278" s="360"/>
      <c r="BV278" s="360"/>
      <c r="BW278" s="360"/>
      <c r="BX278" s="360"/>
      <c r="BY278" s="360"/>
      <c r="BZ278" s="360"/>
      <c r="CA278" s="360"/>
      <c r="CB278" s="360"/>
      <c r="CC278" s="360"/>
      <c r="CD278" s="360"/>
      <c r="CE278" s="360"/>
      <c r="CF278" s="360"/>
      <c r="CG278" s="360"/>
      <c r="CH278" s="360"/>
      <c r="CI278" s="360"/>
      <c r="CJ278" s="360"/>
      <c r="CK278" s="360"/>
      <c r="CL278" s="360"/>
      <c r="CM278" s="475"/>
      <c r="CN278" s="475"/>
      <c r="CO278" s="475"/>
      <c r="CP278" s="475"/>
      <c r="CQ278" s="475"/>
      <c r="CR278" s="475"/>
      <c r="CS278" s="475"/>
      <c r="CT278" s="475"/>
      <c r="CU278" s="475"/>
      <c r="CV278" s="475"/>
      <c r="CW278" s="475"/>
      <c r="CX278" s="475"/>
      <c r="CY278" s="475"/>
    </row>
    <row r="279" spans="2:103" s="372" customFormat="1" x14ac:dyDescent="0.2">
      <c r="B279" s="506">
        <v>269</v>
      </c>
      <c r="C279" s="55"/>
      <c r="D279" s="55"/>
      <c r="E279" s="507" t="str">
        <f t="shared" si="44"/>
        <v/>
      </c>
      <c r="F279" s="508" t="str">
        <f t="shared" si="50"/>
        <v/>
      </c>
      <c r="H279" s="502"/>
      <c r="I279" s="502"/>
      <c r="Q279" s="490"/>
      <c r="R279" s="490"/>
      <c r="S279" s="490"/>
      <c r="T279" s="490"/>
      <c r="U279" s="490"/>
      <c r="AD279" s="491"/>
      <c r="AE279" s="491"/>
      <c r="AF279" s="491"/>
      <c r="AG279" s="491"/>
      <c r="AH279" s="491"/>
      <c r="AI279" s="491"/>
      <c r="AJ279" s="491"/>
      <c r="AK279" s="504"/>
      <c r="AL279" s="504"/>
      <c r="AM279" s="526" t="str">
        <f t="shared" si="54"/>
        <v/>
      </c>
      <c r="AN279" s="504"/>
      <c r="AO279" s="504"/>
      <c r="AP279" s="504"/>
      <c r="AQ279" s="360">
        <v>269</v>
      </c>
      <c r="AR279" s="505" t="str">
        <f t="shared" si="51"/>
        <v/>
      </c>
      <c r="AS279" s="505" t="str">
        <f t="shared" si="52"/>
        <v/>
      </c>
      <c r="AT279" s="360"/>
      <c r="AU279" s="360"/>
      <c r="AV279" s="360"/>
      <c r="AW279" s="360"/>
      <c r="AX279" s="497"/>
      <c r="AY279" s="360"/>
      <c r="AZ279" s="360">
        <v>269</v>
      </c>
      <c r="BA279" s="360" t="str">
        <f t="shared" si="45"/>
        <v/>
      </c>
      <c r="BB279" s="360" t="str">
        <f t="shared" si="46"/>
        <v/>
      </c>
      <c r="BC279" s="360" t="str">
        <f t="shared" si="47"/>
        <v/>
      </c>
      <c r="BD279" s="360" t="str">
        <f t="shared" si="48"/>
        <v/>
      </c>
      <c r="BE279" s="360" t="str">
        <f t="shared" si="49"/>
        <v/>
      </c>
      <c r="BF279" s="360"/>
      <c r="BG279" s="360"/>
      <c r="BH279" s="360" t="str">
        <f t="shared" si="53"/>
        <v/>
      </c>
      <c r="BI279" s="360"/>
      <c r="BJ279" s="360"/>
      <c r="BK279" s="360"/>
      <c r="BL279" s="360"/>
      <c r="BM279" s="360"/>
      <c r="BN279" s="360"/>
      <c r="BO279" s="360"/>
      <c r="BP279" s="360"/>
      <c r="BQ279" s="360"/>
      <c r="BR279" s="360"/>
      <c r="BS279" s="360"/>
      <c r="BT279" s="360"/>
      <c r="BU279" s="360"/>
      <c r="BV279" s="360"/>
      <c r="BW279" s="360"/>
      <c r="BX279" s="360"/>
      <c r="BY279" s="360"/>
      <c r="BZ279" s="360"/>
      <c r="CA279" s="360"/>
      <c r="CB279" s="360"/>
      <c r="CC279" s="360"/>
      <c r="CD279" s="360"/>
      <c r="CE279" s="360"/>
      <c r="CF279" s="360"/>
      <c r="CG279" s="360"/>
      <c r="CH279" s="360"/>
      <c r="CI279" s="360"/>
      <c r="CJ279" s="360"/>
      <c r="CK279" s="360"/>
      <c r="CL279" s="360"/>
      <c r="CM279" s="475"/>
      <c r="CN279" s="475"/>
      <c r="CO279" s="475"/>
      <c r="CP279" s="475"/>
      <c r="CQ279" s="475"/>
      <c r="CR279" s="475"/>
      <c r="CS279" s="475"/>
      <c r="CT279" s="475"/>
      <c r="CU279" s="475"/>
      <c r="CV279" s="475"/>
      <c r="CW279" s="475"/>
      <c r="CX279" s="475"/>
      <c r="CY279" s="475"/>
    </row>
    <row r="280" spans="2:103" x14ac:dyDescent="0.25">
      <c r="B280" s="506">
        <v>270</v>
      </c>
      <c r="C280" s="55"/>
      <c r="D280" s="55"/>
      <c r="E280" s="507" t="str">
        <f t="shared" si="44"/>
        <v/>
      </c>
      <c r="F280" s="508" t="str">
        <f t="shared" si="50"/>
        <v/>
      </c>
      <c r="H280" s="502"/>
      <c r="I280" s="502"/>
      <c r="J280" s="372"/>
      <c r="K280" s="372"/>
      <c r="L280" s="372"/>
      <c r="M280" s="372"/>
      <c r="N280" s="372"/>
      <c r="O280" s="372"/>
      <c r="P280" s="372"/>
      <c r="R280" s="490"/>
      <c r="S280" s="490"/>
      <c r="T280" s="490"/>
      <c r="U280" s="490"/>
      <c r="V280" s="372"/>
      <c r="W280" s="372"/>
      <c r="X280" s="372"/>
      <c r="Y280" s="372"/>
      <c r="Z280" s="372"/>
      <c r="AA280" s="372"/>
      <c r="AM280" s="526" t="str">
        <f t="shared" si="54"/>
        <v/>
      </c>
      <c r="AQ280" s="360">
        <v>270</v>
      </c>
      <c r="AR280" s="505" t="str">
        <f t="shared" si="51"/>
        <v/>
      </c>
      <c r="AS280" s="505" t="str">
        <f t="shared" si="52"/>
        <v/>
      </c>
      <c r="AX280" s="497"/>
      <c r="AZ280" s="360">
        <v>270</v>
      </c>
      <c r="BA280" s="360" t="str">
        <f t="shared" si="45"/>
        <v/>
      </c>
      <c r="BB280" s="360" t="str">
        <f t="shared" si="46"/>
        <v/>
      </c>
      <c r="BC280" s="360" t="str">
        <f t="shared" si="47"/>
        <v/>
      </c>
      <c r="BD280" s="360" t="str">
        <f t="shared" si="48"/>
        <v/>
      </c>
      <c r="BE280" s="360" t="str">
        <f t="shared" si="49"/>
        <v/>
      </c>
      <c r="BH280" s="360" t="str">
        <f t="shared" si="53"/>
        <v/>
      </c>
    </row>
    <row r="281" spans="2:103" x14ac:dyDescent="0.25">
      <c r="B281" s="506">
        <v>271</v>
      </c>
      <c r="C281" s="55"/>
      <c r="D281" s="55"/>
      <c r="E281" s="507" t="str">
        <f t="shared" si="44"/>
        <v/>
      </c>
      <c r="F281" s="508" t="str">
        <f t="shared" si="50"/>
        <v/>
      </c>
      <c r="H281" s="502"/>
      <c r="I281" s="502"/>
      <c r="J281" s="372"/>
      <c r="K281" s="372"/>
      <c r="L281" s="372"/>
      <c r="M281" s="372"/>
      <c r="N281" s="372"/>
      <c r="O281" s="372"/>
      <c r="P281" s="372"/>
      <c r="R281" s="490"/>
      <c r="S281" s="490"/>
      <c r="T281" s="490"/>
      <c r="U281" s="490"/>
      <c r="V281" s="372"/>
      <c r="W281" s="372"/>
      <c r="X281" s="372"/>
      <c r="Y281" s="372"/>
      <c r="Z281" s="372"/>
      <c r="AA281" s="372"/>
      <c r="AM281" s="526" t="str">
        <f t="shared" si="54"/>
        <v/>
      </c>
      <c r="AQ281" s="360">
        <v>271</v>
      </c>
      <c r="AR281" s="505" t="str">
        <f t="shared" si="51"/>
        <v/>
      </c>
      <c r="AS281" s="505" t="str">
        <f t="shared" si="52"/>
        <v/>
      </c>
      <c r="AX281" s="497"/>
      <c r="AZ281" s="360">
        <v>271</v>
      </c>
      <c r="BA281" s="360" t="str">
        <f t="shared" si="45"/>
        <v/>
      </c>
      <c r="BB281" s="360" t="str">
        <f t="shared" si="46"/>
        <v/>
      </c>
      <c r="BC281" s="360" t="str">
        <f t="shared" si="47"/>
        <v/>
      </c>
      <c r="BD281" s="360" t="str">
        <f t="shared" si="48"/>
        <v/>
      </c>
      <c r="BE281" s="360" t="str">
        <f t="shared" si="49"/>
        <v/>
      </c>
      <c r="BH281" s="360" t="str">
        <f t="shared" si="53"/>
        <v/>
      </c>
    </row>
    <row r="282" spans="2:103" x14ac:dyDescent="0.25">
      <c r="B282" s="506">
        <v>272</v>
      </c>
      <c r="C282" s="55"/>
      <c r="D282" s="55"/>
      <c r="E282" s="507" t="str">
        <f t="shared" si="44"/>
        <v/>
      </c>
      <c r="F282" s="508" t="str">
        <f t="shared" si="50"/>
        <v/>
      </c>
      <c r="H282" s="502"/>
      <c r="I282" s="502"/>
      <c r="J282" s="372"/>
      <c r="K282" s="372"/>
      <c r="L282" s="372"/>
      <c r="M282" s="372"/>
      <c r="N282" s="372"/>
      <c r="O282" s="372"/>
      <c r="P282" s="372"/>
      <c r="R282" s="490"/>
      <c r="S282" s="490"/>
      <c r="T282" s="490"/>
      <c r="U282" s="490"/>
      <c r="V282" s="372"/>
      <c r="W282" s="372"/>
      <c r="X282" s="372"/>
      <c r="Y282" s="372"/>
      <c r="Z282" s="372"/>
      <c r="AM282" s="526" t="str">
        <f t="shared" si="54"/>
        <v/>
      </c>
      <c r="AQ282" s="360">
        <v>272</v>
      </c>
      <c r="AR282" s="505" t="str">
        <f t="shared" si="51"/>
        <v/>
      </c>
      <c r="AS282" s="505" t="str">
        <f t="shared" si="52"/>
        <v/>
      </c>
      <c r="AX282" s="497"/>
      <c r="AZ282" s="360">
        <v>272</v>
      </c>
      <c r="BA282" s="360" t="str">
        <f t="shared" si="45"/>
        <v/>
      </c>
      <c r="BB282" s="360" t="str">
        <f t="shared" si="46"/>
        <v/>
      </c>
      <c r="BC282" s="360" t="str">
        <f t="shared" si="47"/>
        <v/>
      </c>
      <c r="BD282" s="360" t="str">
        <f t="shared" si="48"/>
        <v/>
      </c>
      <c r="BE282" s="360" t="str">
        <f t="shared" si="49"/>
        <v/>
      </c>
      <c r="BH282" s="360" t="str">
        <f t="shared" si="53"/>
        <v/>
      </c>
    </row>
    <row r="283" spans="2:103" x14ac:dyDescent="0.25">
      <c r="B283" s="506">
        <v>273</v>
      </c>
      <c r="C283" s="55"/>
      <c r="D283" s="55"/>
      <c r="E283" s="507" t="str">
        <f t="shared" si="44"/>
        <v/>
      </c>
      <c r="F283" s="508" t="str">
        <f t="shared" si="50"/>
        <v/>
      </c>
      <c r="H283" s="502"/>
      <c r="I283" s="502"/>
      <c r="J283" s="372"/>
      <c r="K283" s="372"/>
      <c r="L283" s="372"/>
      <c r="M283" s="372"/>
      <c r="N283" s="372"/>
      <c r="O283" s="372"/>
      <c r="P283" s="372"/>
      <c r="R283" s="490"/>
      <c r="S283" s="490"/>
      <c r="T283" s="490"/>
      <c r="U283" s="490"/>
      <c r="V283" s="372"/>
      <c r="W283" s="372"/>
      <c r="X283" s="372"/>
      <c r="Y283" s="372"/>
      <c r="Z283" s="372"/>
      <c r="AM283" s="526" t="str">
        <f t="shared" si="54"/>
        <v/>
      </c>
      <c r="AQ283" s="360">
        <v>273</v>
      </c>
      <c r="AR283" s="505" t="str">
        <f t="shared" si="51"/>
        <v/>
      </c>
      <c r="AS283" s="505" t="str">
        <f t="shared" si="52"/>
        <v/>
      </c>
      <c r="AX283" s="497"/>
      <c r="AZ283" s="360">
        <v>273</v>
      </c>
      <c r="BA283" s="360" t="str">
        <f t="shared" si="45"/>
        <v/>
      </c>
      <c r="BB283" s="360" t="str">
        <f t="shared" si="46"/>
        <v/>
      </c>
      <c r="BC283" s="360" t="str">
        <f t="shared" si="47"/>
        <v/>
      </c>
      <c r="BD283" s="360" t="str">
        <f t="shared" si="48"/>
        <v/>
      </c>
      <c r="BE283" s="360" t="str">
        <f t="shared" si="49"/>
        <v/>
      </c>
      <c r="BH283" s="360" t="str">
        <f t="shared" si="53"/>
        <v/>
      </c>
    </row>
    <row r="284" spans="2:103" x14ac:dyDescent="0.25">
      <c r="B284" s="506">
        <v>274</v>
      </c>
      <c r="C284" s="55"/>
      <c r="D284" s="55"/>
      <c r="E284" s="507" t="str">
        <f t="shared" si="44"/>
        <v/>
      </c>
      <c r="F284" s="508" t="str">
        <f t="shared" si="50"/>
        <v/>
      </c>
      <c r="H284" s="502"/>
      <c r="I284" s="502"/>
      <c r="J284" s="1"/>
      <c r="K284" s="372"/>
      <c r="P284" s="372"/>
      <c r="R284" s="490"/>
      <c r="S284" s="490"/>
      <c r="T284" s="490"/>
      <c r="U284" s="490"/>
      <c r="V284" s="372"/>
      <c r="W284" s="372"/>
      <c r="X284" s="372"/>
      <c r="Y284" s="372"/>
      <c r="Z284" s="372"/>
      <c r="AM284" s="526" t="str">
        <f t="shared" si="54"/>
        <v/>
      </c>
      <c r="AQ284" s="360">
        <v>274</v>
      </c>
      <c r="AR284" s="505" t="str">
        <f t="shared" si="51"/>
        <v/>
      </c>
      <c r="AS284" s="505" t="str">
        <f t="shared" si="52"/>
        <v/>
      </c>
      <c r="AX284" s="497"/>
      <c r="AZ284" s="360">
        <v>274</v>
      </c>
      <c r="BA284" s="360" t="str">
        <f t="shared" si="45"/>
        <v/>
      </c>
      <c r="BB284" s="360" t="str">
        <f t="shared" si="46"/>
        <v/>
      </c>
      <c r="BC284" s="360" t="str">
        <f t="shared" si="47"/>
        <v/>
      </c>
      <c r="BD284" s="360" t="str">
        <f t="shared" si="48"/>
        <v/>
      </c>
      <c r="BE284" s="360" t="str">
        <f t="shared" si="49"/>
        <v/>
      </c>
      <c r="BH284" s="360" t="str">
        <f t="shared" si="53"/>
        <v/>
      </c>
    </row>
    <row r="285" spans="2:103" x14ac:dyDescent="0.25">
      <c r="B285" s="506">
        <v>275</v>
      </c>
      <c r="C285" s="55"/>
      <c r="D285" s="55"/>
      <c r="E285" s="507" t="str">
        <f t="shared" si="44"/>
        <v/>
      </c>
      <c r="F285" s="508" t="str">
        <f t="shared" si="50"/>
        <v/>
      </c>
      <c r="H285" s="502"/>
      <c r="I285" s="502"/>
      <c r="J285" s="1"/>
      <c r="K285" s="372"/>
      <c r="P285" s="372"/>
      <c r="R285" s="490"/>
      <c r="S285" s="490"/>
      <c r="T285" s="490"/>
      <c r="U285" s="490"/>
      <c r="V285" s="372"/>
      <c r="W285" s="372"/>
      <c r="X285" s="372"/>
      <c r="Y285" s="372"/>
      <c r="Z285" s="372"/>
      <c r="AM285" s="526" t="str">
        <f t="shared" si="54"/>
        <v/>
      </c>
      <c r="AQ285" s="360">
        <v>275</v>
      </c>
      <c r="AR285" s="505" t="str">
        <f t="shared" si="51"/>
        <v/>
      </c>
      <c r="AS285" s="505" t="str">
        <f t="shared" si="52"/>
        <v/>
      </c>
      <c r="AX285" s="497"/>
      <c r="AZ285" s="360">
        <v>275</v>
      </c>
      <c r="BA285" s="360" t="str">
        <f t="shared" si="45"/>
        <v/>
      </c>
      <c r="BB285" s="360" t="str">
        <f t="shared" si="46"/>
        <v/>
      </c>
      <c r="BC285" s="360" t="str">
        <f t="shared" si="47"/>
        <v/>
      </c>
      <c r="BD285" s="360" t="str">
        <f t="shared" si="48"/>
        <v/>
      </c>
      <c r="BE285" s="360" t="str">
        <f t="shared" si="49"/>
        <v/>
      </c>
      <c r="BH285" s="360" t="str">
        <f t="shared" si="53"/>
        <v/>
      </c>
    </row>
    <row r="286" spans="2:103" x14ac:dyDescent="0.25">
      <c r="B286" s="506">
        <v>276</v>
      </c>
      <c r="C286" s="55"/>
      <c r="D286" s="55"/>
      <c r="E286" s="507" t="str">
        <f t="shared" si="44"/>
        <v/>
      </c>
      <c r="F286" s="508" t="str">
        <f t="shared" si="50"/>
        <v/>
      </c>
      <c r="H286" s="502"/>
      <c r="I286" s="502"/>
      <c r="J286" s="1"/>
      <c r="K286" s="372"/>
      <c r="P286" s="372"/>
      <c r="R286" s="490"/>
      <c r="S286" s="490"/>
      <c r="T286" s="490"/>
      <c r="U286" s="490"/>
      <c r="V286" s="372"/>
      <c r="W286" s="372"/>
      <c r="X286" s="372"/>
      <c r="Y286" s="372"/>
      <c r="Z286" s="372"/>
      <c r="AM286" s="526" t="str">
        <f t="shared" si="54"/>
        <v/>
      </c>
      <c r="AQ286" s="360">
        <v>276</v>
      </c>
      <c r="AR286" s="505" t="str">
        <f t="shared" si="51"/>
        <v/>
      </c>
      <c r="AS286" s="505" t="str">
        <f t="shared" si="52"/>
        <v/>
      </c>
      <c r="AX286" s="497"/>
      <c r="AZ286" s="360">
        <v>276</v>
      </c>
      <c r="BA286" s="360" t="str">
        <f t="shared" si="45"/>
        <v/>
      </c>
      <c r="BB286" s="360" t="str">
        <f t="shared" si="46"/>
        <v/>
      </c>
      <c r="BC286" s="360" t="str">
        <f t="shared" si="47"/>
        <v/>
      </c>
      <c r="BD286" s="360" t="str">
        <f t="shared" si="48"/>
        <v/>
      </c>
      <c r="BE286" s="360" t="str">
        <f t="shared" si="49"/>
        <v/>
      </c>
      <c r="BH286" s="360" t="str">
        <f t="shared" si="53"/>
        <v/>
      </c>
    </row>
    <row r="287" spans="2:103" x14ac:dyDescent="0.25">
      <c r="B287" s="506">
        <v>277</v>
      </c>
      <c r="C287" s="55"/>
      <c r="D287" s="55"/>
      <c r="E287" s="507" t="str">
        <f t="shared" si="44"/>
        <v/>
      </c>
      <c r="F287" s="508" t="str">
        <f t="shared" si="50"/>
        <v/>
      </c>
      <c r="H287" s="502"/>
      <c r="I287" s="502"/>
      <c r="J287" s="1"/>
      <c r="K287" s="372"/>
      <c r="P287" s="372"/>
      <c r="R287" s="490"/>
      <c r="S287" s="490"/>
      <c r="T287" s="490"/>
      <c r="U287" s="490"/>
      <c r="V287" s="372"/>
      <c r="W287" s="372"/>
      <c r="X287" s="372"/>
      <c r="Y287" s="372"/>
      <c r="Z287" s="372"/>
      <c r="AM287" s="526" t="str">
        <f t="shared" si="54"/>
        <v/>
      </c>
      <c r="AQ287" s="360">
        <v>277</v>
      </c>
      <c r="AR287" s="505" t="str">
        <f t="shared" si="51"/>
        <v/>
      </c>
      <c r="AS287" s="505" t="str">
        <f t="shared" si="52"/>
        <v/>
      </c>
      <c r="AX287" s="497"/>
      <c r="AZ287" s="360">
        <v>277</v>
      </c>
      <c r="BA287" s="360" t="str">
        <f t="shared" si="45"/>
        <v/>
      </c>
      <c r="BB287" s="360" t="str">
        <f t="shared" si="46"/>
        <v/>
      </c>
      <c r="BC287" s="360" t="str">
        <f t="shared" si="47"/>
        <v/>
      </c>
      <c r="BD287" s="360" t="str">
        <f t="shared" si="48"/>
        <v/>
      </c>
      <c r="BE287" s="360" t="str">
        <f t="shared" si="49"/>
        <v/>
      </c>
      <c r="BH287" s="360" t="str">
        <f t="shared" si="53"/>
        <v/>
      </c>
    </row>
    <row r="288" spans="2:103" x14ac:dyDescent="0.25">
      <c r="B288" s="506">
        <v>278</v>
      </c>
      <c r="C288" s="55"/>
      <c r="D288" s="55"/>
      <c r="E288" s="507" t="str">
        <f t="shared" si="44"/>
        <v/>
      </c>
      <c r="F288" s="508" t="str">
        <f t="shared" si="50"/>
        <v/>
      </c>
      <c r="H288" s="502"/>
      <c r="I288" s="502"/>
      <c r="J288" s="1"/>
      <c r="K288" s="372"/>
      <c r="P288" s="372"/>
      <c r="R288" s="490"/>
      <c r="S288" s="490"/>
      <c r="T288" s="490"/>
      <c r="U288" s="490"/>
      <c r="V288" s="372"/>
      <c r="W288" s="372"/>
      <c r="X288" s="372"/>
      <c r="Y288" s="372"/>
      <c r="Z288" s="372"/>
      <c r="AM288" s="526" t="str">
        <f t="shared" si="54"/>
        <v/>
      </c>
      <c r="AQ288" s="360">
        <v>278</v>
      </c>
      <c r="AR288" s="505" t="str">
        <f t="shared" si="51"/>
        <v/>
      </c>
      <c r="AS288" s="505" t="str">
        <f t="shared" si="52"/>
        <v/>
      </c>
      <c r="AX288" s="497"/>
      <c r="AZ288" s="360">
        <v>278</v>
      </c>
      <c r="BA288" s="360" t="str">
        <f t="shared" si="45"/>
        <v/>
      </c>
      <c r="BB288" s="360" t="str">
        <f t="shared" si="46"/>
        <v/>
      </c>
      <c r="BC288" s="360" t="str">
        <f t="shared" si="47"/>
        <v/>
      </c>
      <c r="BD288" s="360" t="str">
        <f t="shared" si="48"/>
        <v/>
      </c>
      <c r="BE288" s="360" t="str">
        <f t="shared" si="49"/>
        <v/>
      </c>
      <c r="BH288" s="360" t="str">
        <f t="shared" si="53"/>
        <v/>
      </c>
    </row>
    <row r="289" spans="1:206" x14ac:dyDescent="0.25">
      <c r="B289" s="506">
        <v>279</v>
      </c>
      <c r="C289" s="55"/>
      <c r="D289" s="55"/>
      <c r="E289" s="507" t="str">
        <f t="shared" si="44"/>
        <v/>
      </c>
      <c r="F289" s="508" t="str">
        <f t="shared" si="50"/>
        <v/>
      </c>
      <c r="H289" s="502"/>
      <c r="I289" s="502"/>
      <c r="J289" s="1"/>
      <c r="K289" s="372"/>
      <c r="P289" s="372"/>
      <c r="R289" s="490"/>
      <c r="S289" s="490"/>
      <c r="T289" s="490"/>
      <c r="U289" s="490"/>
      <c r="V289" s="372"/>
      <c r="W289" s="372"/>
      <c r="X289" s="372"/>
      <c r="Y289" s="372"/>
      <c r="AM289" s="526" t="str">
        <f t="shared" si="54"/>
        <v/>
      </c>
      <c r="AQ289" s="360">
        <v>279</v>
      </c>
      <c r="AR289" s="505" t="str">
        <f t="shared" si="51"/>
        <v/>
      </c>
      <c r="AS289" s="505" t="str">
        <f t="shared" si="52"/>
        <v/>
      </c>
      <c r="AX289" s="497"/>
      <c r="AZ289" s="360">
        <v>279</v>
      </c>
      <c r="BA289" s="360" t="str">
        <f t="shared" si="45"/>
        <v/>
      </c>
      <c r="BB289" s="360" t="str">
        <f t="shared" si="46"/>
        <v/>
      </c>
      <c r="BC289" s="360" t="str">
        <f t="shared" si="47"/>
        <v/>
      </c>
      <c r="BD289" s="360" t="str">
        <f t="shared" si="48"/>
        <v/>
      </c>
      <c r="BE289" s="360" t="str">
        <f t="shared" si="49"/>
        <v/>
      </c>
      <c r="BH289" s="360" t="str">
        <f t="shared" si="53"/>
        <v/>
      </c>
    </row>
    <row r="290" spans="1:206" x14ac:dyDescent="0.25">
      <c r="B290" s="506">
        <v>280</v>
      </c>
      <c r="C290" s="55"/>
      <c r="D290" s="55"/>
      <c r="E290" s="507" t="str">
        <f t="shared" si="44"/>
        <v/>
      </c>
      <c r="F290" s="508" t="str">
        <f t="shared" si="50"/>
        <v/>
      </c>
      <c r="H290" s="502"/>
      <c r="I290" s="502"/>
      <c r="J290" s="1"/>
      <c r="K290" s="372"/>
      <c r="P290" s="372"/>
      <c r="R290" s="490"/>
      <c r="S290" s="490"/>
      <c r="T290" s="490"/>
      <c r="U290" s="490"/>
      <c r="V290" s="372"/>
      <c r="W290" s="372"/>
      <c r="X290" s="372"/>
      <c r="AM290" s="526" t="str">
        <f t="shared" si="54"/>
        <v/>
      </c>
      <c r="AQ290" s="360">
        <v>280</v>
      </c>
      <c r="AR290" s="505" t="str">
        <f t="shared" si="51"/>
        <v/>
      </c>
      <c r="AS290" s="505" t="str">
        <f t="shared" si="52"/>
        <v/>
      </c>
      <c r="AX290" s="497"/>
      <c r="AZ290" s="360">
        <v>280</v>
      </c>
      <c r="BA290" s="360" t="str">
        <f t="shared" si="45"/>
        <v/>
      </c>
      <c r="BB290" s="360" t="str">
        <f t="shared" si="46"/>
        <v/>
      </c>
      <c r="BC290" s="360" t="str">
        <f t="shared" si="47"/>
        <v/>
      </c>
      <c r="BD290" s="360" t="str">
        <f t="shared" si="48"/>
        <v/>
      </c>
      <c r="BE290" s="360" t="str">
        <f t="shared" si="49"/>
        <v/>
      </c>
      <c r="BH290" s="360" t="str">
        <f t="shared" si="53"/>
        <v/>
      </c>
    </row>
    <row r="291" spans="1:206" x14ac:dyDescent="0.25">
      <c r="B291" s="506">
        <v>281</v>
      </c>
      <c r="C291" s="55"/>
      <c r="D291" s="55"/>
      <c r="E291" s="507" t="str">
        <f t="shared" si="44"/>
        <v/>
      </c>
      <c r="F291" s="508" t="str">
        <f t="shared" si="50"/>
        <v/>
      </c>
      <c r="H291" s="502"/>
      <c r="I291" s="502"/>
      <c r="J291" s="1"/>
      <c r="K291" s="372"/>
      <c r="P291" s="372"/>
      <c r="R291" s="490"/>
      <c r="S291" s="490"/>
      <c r="T291" s="490"/>
      <c r="U291" s="490"/>
      <c r="V291" s="372"/>
      <c r="W291" s="372"/>
      <c r="X291" s="372"/>
      <c r="AM291" s="526" t="str">
        <f t="shared" si="54"/>
        <v/>
      </c>
      <c r="AQ291" s="360">
        <v>281</v>
      </c>
      <c r="AR291" s="505" t="str">
        <f t="shared" si="51"/>
        <v/>
      </c>
      <c r="AS291" s="505" t="str">
        <f t="shared" si="52"/>
        <v/>
      </c>
      <c r="AX291" s="497"/>
      <c r="AZ291" s="360">
        <v>281</v>
      </c>
      <c r="BA291" s="360" t="str">
        <f t="shared" si="45"/>
        <v/>
      </c>
      <c r="BB291" s="360" t="str">
        <f t="shared" si="46"/>
        <v/>
      </c>
      <c r="BC291" s="360" t="str">
        <f t="shared" si="47"/>
        <v/>
      </c>
      <c r="BD291" s="360" t="str">
        <f t="shared" si="48"/>
        <v/>
      </c>
      <c r="BE291" s="360" t="str">
        <f t="shared" si="49"/>
        <v/>
      </c>
      <c r="BH291" s="360" t="str">
        <f t="shared" si="53"/>
        <v/>
      </c>
    </row>
    <row r="292" spans="1:206" s="360" customFormat="1" x14ac:dyDescent="0.25">
      <c r="A292" s="354"/>
      <c r="B292" s="506">
        <v>282</v>
      </c>
      <c r="C292" s="55"/>
      <c r="D292" s="55"/>
      <c r="E292" s="507" t="str">
        <f t="shared" si="44"/>
        <v/>
      </c>
      <c r="F292" s="508" t="str">
        <f t="shared" si="50"/>
        <v/>
      </c>
      <c r="H292" s="502"/>
      <c r="I292" s="502"/>
      <c r="J292" s="1"/>
      <c r="K292" s="372"/>
      <c r="L292" s="354"/>
      <c r="M292" s="354"/>
      <c r="N292" s="354"/>
      <c r="O292" s="354"/>
      <c r="P292" s="372"/>
      <c r="Q292" s="490"/>
      <c r="R292" s="490"/>
      <c r="S292" s="490"/>
      <c r="T292" s="490"/>
      <c r="U292" s="490"/>
      <c r="V292" s="372"/>
      <c r="W292" s="372"/>
      <c r="X292" s="372"/>
      <c r="Y292" s="1"/>
      <c r="Z292" s="1"/>
      <c r="AA292" s="1"/>
      <c r="AB292" s="1"/>
      <c r="AC292" s="1"/>
      <c r="AD292" s="491"/>
      <c r="AE292" s="491"/>
      <c r="AF292" s="491"/>
      <c r="AG292" s="491"/>
      <c r="AH292" s="491"/>
      <c r="AI292" s="491"/>
      <c r="AJ292" s="491"/>
      <c r="AK292" s="504"/>
      <c r="AL292" s="504"/>
      <c r="AM292" s="526" t="str">
        <f t="shared" si="54"/>
        <v/>
      </c>
      <c r="AN292" s="504"/>
      <c r="AO292" s="504"/>
      <c r="AP292" s="504"/>
      <c r="AQ292" s="360">
        <v>282</v>
      </c>
      <c r="AR292" s="505" t="str">
        <f t="shared" si="51"/>
        <v/>
      </c>
      <c r="AS292" s="505" t="str">
        <f t="shared" si="52"/>
        <v/>
      </c>
      <c r="AX292" s="497"/>
      <c r="AZ292" s="360">
        <v>282</v>
      </c>
      <c r="BA292" s="360" t="str">
        <f t="shared" si="45"/>
        <v/>
      </c>
      <c r="BB292" s="360" t="str">
        <f t="shared" si="46"/>
        <v/>
      </c>
      <c r="BC292" s="360" t="str">
        <f t="shared" si="47"/>
        <v/>
      </c>
      <c r="BD292" s="360" t="str">
        <f t="shared" si="48"/>
        <v/>
      </c>
      <c r="BE292" s="360" t="str">
        <f t="shared" si="49"/>
        <v/>
      </c>
      <c r="BH292" s="360" t="str">
        <f t="shared" si="53"/>
        <v/>
      </c>
      <c r="CM292" s="475"/>
      <c r="CN292" s="475"/>
      <c r="CO292" s="475"/>
      <c r="CP292" s="475"/>
      <c r="CQ292" s="475"/>
      <c r="CR292" s="475"/>
      <c r="CS292" s="475"/>
      <c r="CT292" s="475"/>
      <c r="CU292" s="475"/>
      <c r="CV292" s="475"/>
      <c r="CW292" s="475"/>
      <c r="CX292" s="475"/>
      <c r="CY292" s="475"/>
      <c r="CZ292" s="383"/>
      <c r="DA292" s="383"/>
      <c r="DB292" s="383"/>
      <c r="DC292" s="383"/>
      <c r="DD292" s="383"/>
      <c r="DE292" s="383"/>
      <c r="DF292" s="383"/>
      <c r="DG292" s="383"/>
      <c r="DH292" s="383"/>
      <c r="DI292" s="383"/>
      <c r="DJ292" s="383"/>
      <c r="DK292" s="383"/>
      <c r="DL292" s="383"/>
      <c r="DM292" s="383"/>
      <c r="DN292" s="383"/>
      <c r="DO292" s="383"/>
      <c r="DP292" s="383"/>
      <c r="DQ292" s="383"/>
      <c r="DR292" s="383"/>
      <c r="DS292" s="383"/>
      <c r="DT292" s="383"/>
      <c r="DU292" s="383"/>
      <c r="DV292" s="383"/>
      <c r="DW292" s="383"/>
      <c r="DX292" s="383"/>
      <c r="DY292" s="383"/>
      <c r="DZ292" s="383"/>
      <c r="EA292" s="383"/>
      <c r="EB292" s="383"/>
      <c r="EC292" s="383"/>
      <c r="ED292" s="383"/>
      <c r="EE292" s="383"/>
      <c r="EF292" s="383"/>
      <c r="EG292" s="383"/>
      <c r="EH292" s="383"/>
      <c r="EI292" s="383"/>
      <c r="EJ292" s="383"/>
      <c r="EK292" s="383"/>
      <c r="EL292" s="383"/>
      <c r="EM292" s="383"/>
      <c r="EN292" s="383"/>
      <c r="EO292" s="383"/>
      <c r="EP292" s="383"/>
      <c r="EQ292" s="383"/>
      <c r="ER292" s="383"/>
      <c r="ES292" s="383"/>
      <c r="ET292" s="383"/>
      <c r="EU292" s="383"/>
      <c r="EV292" s="383"/>
      <c r="EW292" s="383"/>
      <c r="EX292" s="383"/>
      <c r="EY292" s="383"/>
      <c r="EZ292" s="383"/>
      <c r="FA292" s="383"/>
      <c r="FB292" s="383"/>
      <c r="FC292" s="383"/>
      <c r="FD292" s="383"/>
      <c r="FE292" s="383"/>
      <c r="FF292" s="383"/>
      <c r="FG292" s="383"/>
      <c r="FH292" s="383"/>
      <c r="FI292" s="383"/>
      <c r="FJ292" s="383"/>
      <c r="FK292" s="383"/>
      <c r="FL292" s="383"/>
      <c r="FM292" s="383"/>
      <c r="FN292" s="383"/>
      <c r="FO292" s="383"/>
      <c r="FP292" s="383"/>
      <c r="FQ292" s="383"/>
      <c r="FR292" s="383"/>
      <c r="FS292" s="383"/>
      <c r="FT292" s="383"/>
      <c r="FU292" s="383"/>
      <c r="FV292" s="383"/>
      <c r="FW292" s="383"/>
      <c r="FX292" s="383"/>
      <c r="FY292" s="383"/>
      <c r="FZ292" s="383"/>
      <c r="GA292" s="383"/>
      <c r="GB292" s="383"/>
      <c r="GC292" s="383"/>
      <c r="GD292" s="383"/>
      <c r="GE292" s="383"/>
      <c r="GF292" s="383"/>
      <c r="GG292" s="383"/>
      <c r="GH292" s="383"/>
      <c r="GI292" s="383"/>
      <c r="GJ292" s="383"/>
      <c r="GK292" s="383"/>
      <c r="GL292" s="383"/>
      <c r="GM292" s="383"/>
      <c r="GN292" s="383"/>
      <c r="GO292" s="383"/>
      <c r="GP292" s="383"/>
      <c r="GQ292" s="383"/>
      <c r="GR292" s="383"/>
      <c r="GS292" s="383"/>
      <c r="GT292" s="383"/>
      <c r="GU292" s="383"/>
      <c r="GV292" s="383"/>
      <c r="GW292" s="383"/>
      <c r="GX292" s="383"/>
    </row>
    <row r="293" spans="1:206" s="360" customFormat="1" x14ac:dyDescent="0.25">
      <c r="A293" s="354"/>
      <c r="B293" s="506">
        <v>283</v>
      </c>
      <c r="C293" s="55"/>
      <c r="D293" s="55"/>
      <c r="E293" s="507" t="str">
        <f t="shared" si="44"/>
        <v/>
      </c>
      <c r="F293" s="508" t="str">
        <f t="shared" si="50"/>
        <v/>
      </c>
      <c r="H293" s="502"/>
      <c r="I293" s="502"/>
      <c r="J293" s="1"/>
      <c r="K293" s="372"/>
      <c r="L293" s="354"/>
      <c r="M293" s="354"/>
      <c r="N293" s="354"/>
      <c r="O293" s="354"/>
      <c r="P293" s="372"/>
      <c r="Q293" s="490"/>
      <c r="R293" s="490"/>
      <c r="S293" s="490"/>
      <c r="T293" s="490"/>
      <c r="U293" s="490"/>
      <c r="V293" s="372"/>
      <c r="W293" s="372"/>
      <c r="X293" s="372"/>
      <c r="Y293" s="1"/>
      <c r="Z293" s="1"/>
      <c r="AA293" s="1"/>
      <c r="AB293" s="1"/>
      <c r="AC293" s="1"/>
      <c r="AD293" s="491"/>
      <c r="AE293" s="491"/>
      <c r="AF293" s="491"/>
      <c r="AG293" s="491"/>
      <c r="AH293" s="491"/>
      <c r="AI293" s="491"/>
      <c r="AJ293" s="491"/>
      <c r="AK293" s="504"/>
      <c r="AL293" s="504"/>
      <c r="AM293" s="526" t="str">
        <f t="shared" si="54"/>
        <v/>
      </c>
      <c r="AN293" s="504"/>
      <c r="AO293" s="504"/>
      <c r="AP293" s="504"/>
      <c r="AQ293" s="360">
        <v>283</v>
      </c>
      <c r="AR293" s="505" t="str">
        <f t="shared" si="51"/>
        <v/>
      </c>
      <c r="AS293" s="505" t="str">
        <f t="shared" si="52"/>
        <v/>
      </c>
      <c r="AX293" s="497"/>
      <c r="AZ293" s="360">
        <v>283</v>
      </c>
      <c r="BA293" s="360" t="str">
        <f t="shared" si="45"/>
        <v/>
      </c>
      <c r="BB293" s="360" t="str">
        <f t="shared" si="46"/>
        <v/>
      </c>
      <c r="BC293" s="360" t="str">
        <f t="shared" si="47"/>
        <v/>
      </c>
      <c r="BD293" s="360" t="str">
        <f t="shared" si="48"/>
        <v/>
      </c>
      <c r="BE293" s="360" t="str">
        <f t="shared" si="49"/>
        <v/>
      </c>
      <c r="BH293" s="360" t="str">
        <f t="shared" si="53"/>
        <v/>
      </c>
      <c r="CM293" s="475"/>
      <c r="CN293" s="475"/>
      <c r="CO293" s="475"/>
      <c r="CP293" s="475"/>
      <c r="CQ293" s="475"/>
      <c r="CR293" s="475"/>
      <c r="CS293" s="475"/>
      <c r="CT293" s="475"/>
      <c r="CU293" s="475"/>
      <c r="CV293" s="475"/>
      <c r="CW293" s="475"/>
      <c r="CX293" s="475"/>
      <c r="CY293" s="475"/>
      <c r="CZ293" s="383"/>
      <c r="DA293" s="383"/>
      <c r="DB293" s="383"/>
      <c r="DC293" s="383"/>
      <c r="DD293" s="383"/>
      <c r="DE293" s="383"/>
      <c r="DF293" s="383"/>
      <c r="DG293" s="383"/>
      <c r="DH293" s="383"/>
      <c r="DI293" s="383"/>
      <c r="DJ293" s="383"/>
      <c r="DK293" s="383"/>
      <c r="DL293" s="383"/>
      <c r="DM293" s="383"/>
      <c r="DN293" s="383"/>
      <c r="DO293" s="383"/>
      <c r="DP293" s="383"/>
      <c r="DQ293" s="383"/>
      <c r="DR293" s="383"/>
      <c r="DS293" s="383"/>
      <c r="DT293" s="383"/>
      <c r="DU293" s="383"/>
      <c r="DV293" s="383"/>
      <c r="DW293" s="383"/>
      <c r="DX293" s="383"/>
      <c r="DY293" s="383"/>
      <c r="DZ293" s="383"/>
      <c r="EA293" s="383"/>
      <c r="EB293" s="383"/>
      <c r="EC293" s="383"/>
      <c r="ED293" s="383"/>
      <c r="EE293" s="383"/>
      <c r="EF293" s="383"/>
      <c r="EG293" s="383"/>
      <c r="EH293" s="383"/>
      <c r="EI293" s="383"/>
      <c r="EJ293" s="383"/>
      <c r="EK293" s="383"/>
      <c r="EL293" s="383"/>
      <c r="EM293" s="383"/>
      <c r="EN293" s="383"/>
      <c r="EO293" s="383"/>
      <c r="EP293" s="383"/>
      <c r="EQ293" s="383"/>
      <c r="ER293" s="383"/>
      <c r="ES293" s="383"/>
      <c r="ET293" s="383"/>
      <c r="EU293" s="383"/>
      <c r="EV293" s="383"/>
      <c r="EW293" s="383"/>
      <c r="EX293" s="383"/>
      <c r="EY293" s="383"/>
      <c r="EZ293" s="383"/>
      <c r="FA293" s="383"/>
      <c r="FB293" s="383"/>
      <c r="FC293" s="383"/>
      <c r="FD293" s="383"/>
      <c r="FE293" s="383"/>
      <c r="FF293" s="383"/>
      <c r="FG293" s="383"/>
      <c r="FH293" s="383"/>
      <c r="FI293" s="383"/>
      <c r="FJ293" s="383"/>
      <c r="FK293" s="383"/>
      <c r="FL293" s="383"/>
      <c r="FM293" s="383"/>
      <c r="FN293" s="383"/>
      <c r="FO293" s="383"/>
      <c r="FP293" s="383"/>
      <c r="FQ293" s="383"/>
      <c r="FR293" s="383"/>
      <c r="FS293" s="383"/>
      <c r="FT293" s="383"/>
      <c r="FU293" s="383"/>
      <c r="FV293" s="383"/>
      <c r="FW293" s="383"/>
      <c r="FX293" s="383"/>
      <c r="FY293" s="383"/>
      <c r="FZ293" s="383"/>
      <c r="GA293" s="383"/>
      <c r="GB293" s="383"/>
      <c r="GC293" s="383"/>
      <c r="GD293" s="383"/>
      <c r="GE293" s="383"/>
      <c r="GF293" s="383"/>
      <c r="GG293" s="383"/>
      <c r="GH293" s="383"/>
      <c r="GI293" s="383"/>
      <c r="GJ293" s="383"/>
      <c r="GK293" s="383"/>
      <c r="GL293" s="383"/>
      <c r="GM293" s="383"/>
      <c r="GN293" s="383"/>
      <c r="GO293" s="383"/>
      <c r="GP293" s="383"/>
      <c r="GQ293" s="383"/>
      <c r="GR293" s="383"/>
      <c r="GS293" s="383"/>
      <c r="GT293" s="383"/>
      <c r="GU293" s="383"/>
      <c r="GV293" s="383"/>
      <c r="GW293" s="383"/>
      <c r="GX293" s="383"/>
    </row>
    <row r="294" spans="1:206" s="360" customFormat="1" x14ac:dyDescent="0.25">
      <c r="A294" s="354"/>
      <c r="B294" s="506">
        <v>284</v>
      </c>
      <c r="C294" s="55"/>
      <c r="D294" s="55"/>
      <c r="E294" s="507" t="str">
        <f t="shared" si="44"/>
        <v/>
      </c>
      <c r="F294" s="508" t="str">
        <f t="shared" si="50"/>
        <v/>
      </c>
      <c r="H294" s="502"/>
      <c r="I294" s="502"/>
      <c r="J294" s="1"/>
      <c r="K294" s="372"/>
      <c r="L294" s="354"/>
      <c r="M294" s="354"/>
      <c r="N294" s="354"/>
      <c r="O294" s="354"/>
      <c r="P294" s="372"/>
      <c r="Q294" s="490"/>
      <c r="R294" s="490"/>
      <c r="S294" s="490"/>
      <c r="T294" s="490"/>
      <c r="U294" s="490"/>
      <c r="V294" s="372"/>
      <c r="W294" s="372"/>
      <c r="X294" s="372"/>
      <c r="Y294" s="1"/>
      <c r="Z294" s="1"/>
      <c r="AA294" s="1"/>
      <c r="AB294" s="1"/>
      <c r="AC294" s="1"/>
      <c r="AD294" s="491"/>
      <c r="AE294" s="491"/>
      <c r="AF294" s="491"/>
      <c r="AG294" s="491"/>
      <c r="AH294" s="491"/>
      <c r="AI294" s="491"/>
      <c r="AJ294" s="491"/>
      <c r="AK294" s="504"/>
      <c r="AL294" s="504"/>
      <c r="AM294" s="526" t="str">
        <f t="shared" si="54"/>
        <v/>
      </c>
      <c r="AN294" s="504"/>
      <c r="AO294" s="504"/>
      <c r="AP294" s="504"/>
      <c r="AQ294" s="360">
        <v>284</v>
      </c>
      <c r="AR294" s="505" t="str">
        <f t="shared" si="51"/>
        <v/>
      </c>
      <c r="AS294" s="505" t="str">
        <f t="shared" si="52"/>
        <v/>
      </c>
      <c r="AX294" s="497"/>
      <c r="AZ294" s="360">
        <v>284</v>
      </c>
      <c r="BA294" s="360" t="str">
        <f t="shared" si="45"/>
        <v/>
      </c>
      <c r="BB294" s="360" t="str">
        <f t="shared" si="46"/>
        <v/>
      </c>
      <c r="BC294" s="360" t="str">
        <f t="shared" si="47"/>
        <v/>
      </c>
      <c r="BD294" s="360" t="str">
        <f t="shared" si="48"/>
        <v/>
      </c>
      <c r="BE294" s="360" t="str">
        <f t="shared" si="49"/>
        <v/>
      </c>
      <c r="BH294" s="360" t="str">
        <f t="shared" si="53"/>
        <v/>
      </c>
      <c r="CM294" s="475"/>
      <c r="CN294" s="475"/>
      <c r="CO294" s="475"/>
      <c r="CP294" s="475"/>
      <c r="CQ294" s="475"/>
      <c r="CR294" s="475"/>
      <c r="CS294" s="475"/>
      <c r="CT294" s="475"/>
      <c r="CU294" s="475"/>
      <c r="CV294" s="475"/>
      <c r="CW294" s="475"/>
      <c r="CX294" s="475"/>
      <c r="CY294" s="475"/>
      <c r="CZ294" s="383"/>
      <c r="DA294" s="383"/>
      <c r="DB294" s="383"/>
      <c r="DC294" s="383"/>
      <c r="DD294" s="383"/>
      <c r="DE294" s="383"/>
      <c r="DF294" s="383"/>
      <c r="DG294" s="383"/>
      <c r="DH294" s="383"/>
      <c r="DI294" s="383"/>
      <c r="DJ294" s="383"/>
      <c r="DK294" s="383"/>
      <c r="DL294" s="383"/>
      <c r="DM294" s="383"/>
      <c r="DN294" s="383"/>
      <c r="DO294" s="383"/>
      <c r="DP294" s="383"/>
      <c r="DQ294" s="383"/>
      <c r="DR294" s="383"/>
      <c r="DS294" s="383"/>
      <c r="DT294" s="383"/>
      <c r="DU294" s="383"/>
      <c r="DV294" s="383"/>
      <c r="DW294" s="383"/>
      <c r="DX294" s="383"/>
      <c r="DY294" s="383"/>
      <c r="DZ294" s="383"/>
      <c r="EA294" s="383"/>
      <c r="EB294" s="383"/>
      <c r="EC294" s="383"/>
      <c r="ED294" s="383"/>
      <c r="EE294" s="383"/>
      <c r="EF294" s="383"/>
      <c r="EG294" s="383"/>
      <c r="EH294" s="383"/>
      <c r="EI294" s="383"/>
      <c r="EJ294" s="383"/>
      <c r="EK294" s="383"/>
      <c r="EL294" s="383"/>
      <c r="EM294" s="383"/>
      <c r="EN294" s="383"/>
      <c r="EO294" s="383"/>
      <c r="EP294" s="383"/>
      <c r="EQ294" s="383"/>
      <c r="ER294" s="383"/>
      <c r="ES294" s="383"/>
      <c r="ET294" s="383"/>
      <c r="EU294" s="383"/>
      <c r="EV294" s="383"/>
      <c r="EW294" s="383"/>
      <c r="EX294" s="383"/>
      <c r="EY294" s="383"/>
      <c r="EZ294" s="383"/>
      <c r="FA294" s="383"/>
      <c r="FB294" s="383"/>
      <c r="FC294" s="383"/>
      <c r="FD294" s="383"/>
      <c r="FE294" s="383"/>
      <c r="FF294" s="383"/>
      <c r="FG294" s="383"/>
      <c r="FH294" s="383"/>
      <c r="FI294" s="383"/>
      <c r="FJ294" s="383"/>
      <c r="FK294" s="383"/>
      <c r="FL294" s="383"/>
      <c r="FM294" s="383"/>
      <c r="FN294" s="383"/>
      <c r="FO294" s="383"/>
      <c r="FP294" s="383"/>
      <c r="FQ294" s="383"/>
      <c r="FR294" s="383"/>
      <c r="FS294" s="383"/>
      <c r="FT294" s="383"/>
      <c r="FU294" s="383"/>
      <c r="FV294" s="383"/>
      <c r="FW294" s="383"/>
      <c r="FX294" s="383"/>
      <c r="FY294" s="383"/>
      <c r="FZ294" s="383"/>
      <c r="GA294" s="383"/>
      <c r="GB294" s="383"/>
      <c r="GC294" s="383"/>
      <c r="GD294" s="383"/>
      <c r="GE294" s="383"/>
      <c r="GF294" s="383"/>
      <c r="GG294" s="383"/>
      <c r="GH294" s="383"/>
      <c r="GI294" s="383"/>
      <c r="GJ294" s="383"/>
      <c r="GK294" s="383"/>
      <c r="GL294" s="383"/>
      <c r="GM294" s="383"/>
      <c r="GN294" s="383"/>
      <c r="GO294" s="383"/>
      <c r="GP294" s="383"/>
      <c r="GQ294" s="383"/>
      <c r="GR294" s="383"/>
      <c r="GS294" s="383"/>
      <c r="GT294" s="383"/>
      <c r="GU294" s="383"/>
      <c r="GV294" s="383"/>
      <c r="GW294" s="383"/>
      <c r="GX294" s="383"/>
    </row>
    <row r="295" spans="1:206" s="360" customFormat="1" x14ac:dyDescent="0.25">
      <c r="A295" s="354"/>
      <c r="B295" s="506">
        <v>285</v>
      </c>
      <c r="C295" s="55"/>
      <c r="D295" s="55"/>
      <c r="E295" s="507" t="str">
        <f t="shared" si="44"/>
        <v/>
      </c>
      <c r="F295" s="508" t="str">
        <f t="shared" si="50"/>
        <v/>
      </c>
      <c r="H295" s="502"/>
      <c r="I295" s="502"/>
      <c r="J295" s="1"/>
      <c r="K295" s="372"/>
      <c r="L295" s="354"/>
      <c r="M295" s="354"/>
      <c r="N295" s="354"/>
      <c r="O295" s="354"/>
      <c r="P295" s="372"/>
      <c r="Q295" s="490"/>
      <c r="R295" s="490"/>
      <c r="S295" s="490"/>
      <c r="T295" s="490"/>
      <c r="U295" s="490"/>
      <c r="V295" s="372"/>
      <c r="W295" s="372"/>
      <c r="X295" s="372"/>
      <c r="Y295" s="1"/>
      <c r="Z295" s="1"/>
      <c r="AA295" s="1"/>
      <c r="AB295" s="1"/>
      <c r="AC295" s="1"/>
      <c r="AD295" s="491"/>
      <c r="AE295" s="491"/>
      <c r="AF295" s="491"/>
      <c r="AG295" s="491"/>
      <c r="AH295" s="491"/>
      <c r="AI295" s="491"/>
      <c r="AJ295" s="491"/>
      <c r="AK295" s="504"/>
      <c r="AL295" s="504"/>
      <c r="AM295" s="526" t="str">
        <f t="shared" si="54"/>
        <v/>
      </c>
      <c r="AN295" s="504"/>
      <c r="AO295" s="504"/>
      <c r="AP295" s="504"/>
      <c r="AQ295" s="360">
        <v>285</v>
      </c>
      <c r="AR295" s="505" t="str">
        <f t="shared" si="51"/>
        <v/>
      </c>
      <c r="AS295" s="505" t="str">
        <f t="shared" si="52"/>
        <v/>
      </c>
      <c r="AX295" s="497"/>
      <c r="AZ295" s="360">
        <v>285</v>
      </c>
      <c r="BA295" s="360" t="str">
        <f t="shared" si="45"/>
        <v/>
      </c>
      <c r="BB295" s="360" t="str">
        <f t="shared" si="46"/>
        <v/>
      </c>
      <c r="BC295" s="360" t="str">
        <f t="shared" si="47"/>
        <v/>
      </c>
      <c r="BD295" s="360" t="str">
        <f t="shared" si="48"/>
        <v/>
      </c>
      <c r="BE295" s="360" t="str">
        <f t="shared" si="49"/>
        <v/>
      </c>
      <c r="BH295" s="360" t="str">
        <f t="shared" si="53"/>
        <v/>
      </c>
      <c r="CM295" s="475"/>
      <c r="CN295" s="475"/>
      <c r="CO295" s="475"/>
      <c r="CP295" s="475"/>
      <c r="CQ295" s="475"/>
      <c r="CR295" s="475"/>
      <c r="CS295" s="475"/>
      <c r="CT295" s="475"/>
      <c r="CU295" s="475"/>
      <c r="CV295" s="475"/>
      <c r="CW295" s="475"/>
      <c r="CX295" s="475"/>
      <c r="CY295" s="475"/>
      <c r="CZ295" s="383"/>
      <c r="DA295" s="383"/>
      <c r="DB295" s="383"/>
      <c r="DC295" s="383"/>
      <c r="DD295" s="383"/>
      <c r="DE295" s="383"/>
      <c r="DF295" s="383"/>
      <c r="DG295" s="383"/>
      <c r="DH295" s="383"/>
      <c r="DI295" s="383"/>
      <c r="DJ295" s="383"/>
      <c r="DK295" s="383"/>
      <c r="DL295" s="383"/>
      <c r="DM295" s="383"/>
      <c r="DN295" s="383"/>
      <c r="DO295" s="383"/>
      <c r="DP295" s="383"/>
      <c r="DQ295" s="383"/>
      <c r="DR295" s="383"/>
      <c r="DS295" s="383"/>
      <c r="DT295" s="383"/>
      <c r="DU295" s="383"/>
      <c r="DV295" s="383"/>
      <c r="DW295" s="383"/>
      <c r="DX295" s="383"/>
      <c r="DY295" s="383"/>
      <c r="DZ295" s="383"/>
      <c r="EA295" s="383"/>
      <c r="EB295" s="383"/>
      <c r="EC295" s="383"/>
      <c r="ED295" s="383"/>
      <c r="EE295" s="383"/>
      <c r="EF295" s="383"/>
      <c r="EG295" s="383"/>
      <c r="EH295" s="383"/>
      <c r="EI295" s="383"/>
      <c r="EJ295" s="383"/>
      <c r="EK295" s="383"/>
      <c r="EL295" s="383"/>
      <c r="EM295" s="383"/>
      <c r="EN295" s="383"/>
      <c r="EO295" s="383"/>
      <c r="EP295" s="383"/>
      <c r="EQ295" s="383"/>
      <c r="ER295" s="383"/>
      <c r="ES295" s="383"/>
      <c r="ET295" s="383"/>
      <c r="EU295" s="383"/>
      <c r="EV295" s="383"/>
      <c r="EW295" s="383"/>
      <c r="EX295" s="383"/>
      <c r="EY295" s="383"/>
      <c r="EZ295" s="383"/>
      <c r="FA295" s="383"/>
      <c r="FB295" s="383"/>
      <c r="FC295" s="383"/>
      <c r="FD295" s="383"/>
      <c r="FE295" s="383"/>
      <c r="FF295" s="383"/>
      <c r="FG295" s="383"/>
      <c r="FH295" s="383"/>
      <c r="FI295" s="383"/>
      <c r="FJ295" s="383"/>
      <c r="FK295" s="383"/>
      <c r="FL295" s="383"/>
      <c r="FM295" s="383"/>
      <c r="FN295" s="383"/>
      <c r="FO295" s="383"/>
      <c r="FP295" s="383"/>
      <c r="FQ295" s="383"/>
      <c r="FR295" s="383"/>
      <c r="FS295" s="383"/>
      <c r="FT295" s="383"/>
      <c r="FU295" s="383"/>
      <c r="FV295" s="383"/>
      <c r="FW295" s="383"/>
      <c r="FX295" s="383"/>
      <c r="FY295" s="383"/>
      <c r="FZ295" s="383"/>
      <c r="GA295" s="383"/>
      <c r="GB295" s="383"/>
      <c r="GC295" s="383"/>
      <c r="GD295" s="383"/>
      <c r="GE295" s="383"/>
      <c r="GF295" s="383"/>
      <c r="GG295" s="383"/>
      <c r="GH295" s="383"/>
      <c r="GI295" s="383"/>
      <c r="GJ295" s="383"/>
      <c r="GK295" s="383"/>
      <c r="GL295" s="383"/>
      <c r="GM295" s="383"/>
      <c r="GN295" s="383"/>
      <c r="GO295" s="383"/>
      <c r="GP295" s="383"/>
      <c r="GQ295" s="383"/>
      <c r="GR295" s="383"/>
      <c r="GS295" s="383"/>
      <c r="GT295" s="383"/>
      <c r="GU295" s="383"/>
      <c r="GV295" s="383"/>
      <c r="GW295" s="383"/>
      <c r="GX295" s="383"/>
    </row>
    <row r="296" spans="1:206" s="360" customFormat="1" x14ac:dyDescent="0.25">
      <c r="A296" s="354"/>
      <c r="B296" s="506">
        <v>286</v>
      </c>
      <c r="C296" s="55"/>
      <c r="D296" s="55"/>
      <c r="E296" s="507" t="str">
        <f t="shared" si="44"/>
        <v/>
      </c>
      <c r="F296" s="508" t="str">
        <f t="shared" si="50"/>
        <v/>
      </c>
      <c r="H296" s="502"/>
      <c r="I296" s="502"/>
      <c r="J296" s="1"/>
      <c r="K296" s="372"/>
      <c r="L296" s="354"/>
      <c r="M296" s="354"/>
      <c r="N296" s="354"/>
      <c r="O296" s="354"/>
      <c r="P296" s="372"/>
      <c r="Q296" s="490"/>
      <c r="R296" s="490"/>
      <c r="S296" s="490"/>
      <c r="T296" s="490"/>
      <c r="U296" s="490"/>
      <c r="V296" s="372"/>
      <c r="W296" s="372"/>
      <c r="X296" s="372"/>
      <c r="Y296" s="1"/>
      <c r="Z296" s="1"/>
      <c r="AA296" s="1"/>
      <c r="AB296" s="1"/>
      <c r="AC296" s="1"/>
      <c r="AD296" s="491"/>
      <c r="AE296" s="491"/>
      <c r="AF296" s="491"/>
      <c r="AG296" s="491"/>
      <c r="AH296" s="491"/>
      <c r="AI296" s="491"/>
      <c r="AJ296" s="491"/>
      <c r="AK296" s="504"/>
      <c r="AL296" s="504"/>
      <c r="AM296" s="526" t="str">
        <f t="shared" si="54"/>
        <v/>
      </c>
      <c r="AN296" s="504"/>
      <c r="AO296" s="504"/>
      <c r="AP296" s="504"/>
      <c r="AQ296" s="360">
        <v>286</v>
      </c>
      <c r="AR296" s="505" t="str">
        <f t="shared" si="51"/>
        <v/>
      </c>
      <c r="AS296" s="505" t="str">
        <f t="shared" si="52"/>
        <v/>
      </c>
      <c r="AX296" s="497"/>
      <c r="AZ296" s="360">
        <v>286</v>
      </c>
      <c r="BA296" s="360" t="str">
        <f t="shared" si="45"/>
        <v/>
      </c>
      <c r="BB296" s="360" t="str">
        <f t="shared" si="46"/>
        <v/>
      </c>
      <c r="BC296" s="360" t="str">
        <f t="shared" si="47"/>
        <v/>
      </c>
      <c r="BD296" s="360" t="str">
        <f t="shared" si="48"/>
        <v/>
      </c>
      <c r="BE296" s="360" t="str">
        <f t="shared" si="49"/>
        <v/>
      </c>
      <c r="BH296" s="360" t="str">
        <f t="shared" si="53"/>
        <v/>
      </c>
      <c r="CM296" s="475"/>
      <c r="CN296" s="475"/>
      <c r="CO296" s="475"/>
      <c r="CP296" s="475"/>
      <c r="CQ296" s="475"/>
      <c r="CR296" s="475"/>
      <c r="CS296" s="475"/>
      <c r="CT296" s="475"/>
      <c r="CU296" s="475"/>
      <c r="CV296" s="475"/>
      <c r="CW296" s="475"/>
      <c r="CX296" s="475"/>
      <c r="CY296" s="475"/>
      <c r="CZ296" s="383"/>
      <c r="DA296" s="383"/>
      <c r="DB296" s="383"/>
      <c r="DC296" s="383"/>
      <c r="DD296" s="383"/>
      <c r="DE296" s="383"/>
      <c r="DF296" s="383"/>
      <c r="DG296" s="383"/>
      <c r="DH296" s="383"/>
      <c r="DI296" s="383"/>
      <c r="DJ296" s="383"/>
      <c r="DK296" s="383"/>
      <c r="DL296" s="383"/>
      <c r="DM296" s="383"/>
      <c r="DN296" s="383"/>
      <c r="DO296" s="383"/>
      <c r="DP296" s="383"/>
      <c r="DQ296" s="383"/>
      <c r="DR296" s="383"/>
      <c r="DS296" s="383"/>
      <c r="DT296" s="383"/>
      <c r="DU296" s="383"/>
      <c r="DV296" s="383"/>
      <c r="DW296" s="383"/>
      <c r="DX296" s="383"/>
      <c r="DY296" s="383"/>
      <c r="DZ296" s="383"/>
      <c r="EA296" s="383"/>
      <c r="EB296" s="383"/>
      <c r="EC296" s="383"/>
      <c r="ED296" s="383"/>
      <c r="EE296" s="383"/>
      <c r="EF296" s="383"/>
      <c r="EG296" s="383"/>
      <c r="EH296" s="383"/>
      <c r="EI296" s="383"/>
      <c r="EJ296" s="383"/>
      <c r="EK296" s="383"/>
      <c r="EL296" s="383"/>
      <c r="EM296" s="383"/>
      <c r="EN296" s="383"/>
      <c r="EO296" s="383"/>
      <c r="EP296" s="383"/>
      <c r="EQ296" s="383"/>
      <c r="ER296" s="383"/>
      <c r="ES296" s="383"/>
      <c r="ET296" s="383"/>
      <c r="EU296" s="383"/>
      <c r="EV296" s="383"/>
      <c r="EW296" s="383"/>
      <c r="EX296" s="383"/>
      <c r="EY296" s="383"/>
      <c r="EZ296" s="383"/>
      <c r="FA296" s="383"/>
      <c r="FB296" s="383"/>
      <c r="FC296" s="383"/>
      <c r="FD296" s="383"/>
      <c r="FE296" s="383"/>
      <c r="FF296" s="383"/>
      <c r="FG296" s="383"/>
      <c r="FH296" s="383"/>
      <c r="FI296" s="383"/>
      <c r="FJ296" s="383"/>
      <c r="FK296" s="383"/>
      <c r="FL296" s="383"/>
      <c r="FM296" s="383"/>
      <c r="FN296" s="383"/>
      <c r="FO296" s="383"/>
      <c r="FP296" s="383"/>
      <c r="FQ296" s="383"/>
      <c r="FR296" s="383"/>
      <c r="FS296" s="383"/>
      <c r="FT296" s="383"/>
      <c r="FU296" s="383"/>
      <c r="FV296" s="383"/>
      <c r="FW296" s="383"/>
      <c r="FX296" s="383"/>
      <c r="FY296" s="383"/>
      <c r="FZ296" s="383"/>
      <c r="GA296" s="383"/>
      <c r="GB296" s="383"/>
      <c r="GC296" s="383"/>
      <c r="GD296" s="383"/>
      <c r="GE296" s="383"/>
      <c r="GF296" s="383"/>
      <c r="GG296" s="383"/>
      <c r="GH296" s="383"/>
      <c r="GI296" s="383"/>
      <c r="GJ296" s="383"/>
      <c r="GK296" s="383"/>
      <c r="GL296" s="383"/>
      <c r="GM296" s="383"/>
      <c r="GN296" s="383"/>
      <c r="GO296" s="383"/>
      <c r="GP296" s="383"/>
      <c r="GQ296" s="383"/>
      <c r="GR296" s="383"/>
      <c r="GS296" s="383"/>
      <c r="GT296" s="383"/>
      <c r="GU296" s="383"/>
      <c r="GV296" s="383"/>
      <c r="GW296" s="383"/>
      <c r="GX296" s="383"/>
    </row>
    <row r="297" spans="1:206" s="360" customFormat="1" x14ac:dyDescent="0.25">
      <c r="A297" s="354"/>
      <c r="B297" s="506">
        <v>287</v>
      </c>
      <c r="C297" s="55"/>
      <c r="D297" s="55"/>
      <c r="E297" s="507" t="str">
        <f t="shared" si="44"/>
        <v/>
      </c>
      <c r="F297" s="508" t="str">
        <f t="shared" si="50"/>
        <v/>
      </c>
      <c r="H297" s="502"/>
      <c r="I297" s="502"/>
      <c r="J297" s="1"/>
      <c r="K297" s="372"/>
      <c r="L297" s="354"/>
      <c r="M297" s="354"/>
      <c r="N297" s="354"/>
      <c r="O297" s="354"/>
      <c r="P297" s="372"/>
      <c r="Q297" s="490"/>
      <c r="R297" s="490"/>
      <c r="S297" s="490"/>
      <c r="T297" s="490"/>
      <c r="U297" s="490"/>
      <c r="V297" s="372"/>
      <c r="W297" s="372"/>
      <c r="X297" s="372"/>
      <c r="Y297" s="1"/>
      <c r="Z297" s="1"/>
      <c r="AA297" s="1"/>
      <c r="AB297" s="1"/>
      <c r="AC297" s="1"/>
      <c r="AD297" s="491"/>
      <c r="AE297" s="491"/>
      <c r="AF297" s="491"/>
      <c r="AG297" s="491"/>
      <c r="AH297" s="491"/>
      <c r="AI297" s="491"/>
      <c r="AJ297" s="491"/>
      <c r="AK297" s="504"/>
      <c r="AL297" s="504"/>
      <c r="AM297" s="526" t="str">
        <f t="shared" si="54"/>
        <v/>
      </c>
      <c r="AN297" s="504"/>
      <c r="AO297" s="504"/>
      <c r="AP297" s="504"/>
      <c r="AQ297" s="360">
        <v>287</v>
      </c>
      <c r="AR297" s="505" t="str">
        <f t="shared" si="51"/>
        <v/>
      </c>
      <c r="AS297" s="505" t="str">
        <f t="shared" si="52"/>
        <v/>
      </c>
      <c r="AX297" s="497"/>
      <c r="AZ297" s="360">
        <v>287</v>
      </c>
      <c r="BA297" s="360" t="str">
        <f t="shared" si="45"/>
        <v/>
      </c>
      <c r="BB297" s="360" t="str">
        <f t="shared" si="46"/>
        <v/>
      </c>
      <c r="BC297" s="360" t="str">
        <f t="shared" si="47"/>
        <v/>
      </c>
      <c r="BD297" s="360" t="str">
        <f t="shared" si="48"/>
        <v/>
      </c>
      <c r="BE297" s="360" t="str">
        <f t="shared" si="49"/>
        <v/>
      </c>
      <c r="BH297" s="360" t="str">
        <f t="shared" si="53"/>
        <v/>
      </c>
      <c r="CM297" s="475"/>
      <c r="CN297" s="475"/>
      <c r="CO297" s="475"/>
      <c r="CP297" s="475"/>
      <c r="CQ297" s="475"/>
      <c r="CR297" s="475"/>
      <c r="CS297" s="475"/>
      <c r="CT297" s="475"/>
      <c r="CU297" s="475"/>
      <c r="CV297" s="475"/>
      <c r="CW297" s="475"/>
      <c r="CX297" s="475"/>
      <c r="CY297" s="475"/>
      <c r="CZ297" s="383"/>
      <c r="DA297" s="383"/>
      <c r="DB297" s="383"/>
      <c r="DC297" s="383"/>
      <c r="DD297" s="383"/>
      <c r="DE297" s="383"/>
      <c r="DF297" s="383"/>
      <c r="DG297" s="383"/>
      <c r="DH297" s="383"/>
      <c r="DI297" s="383"/>
      <c r="DJ297" s="383"/>
      <c r="DK297" s="383"/>
      <c r="DL297" s="383"/>
      <c r="DM297" s="383"/>
      <c r="DN297" s="383"/>
      <c r="DO297" s="383"/>
      <c r="DP297" s="383"/>
      <c r="DQ297" s="383"/>
      <c r="DR297" s="383"/>
      <c r="DS297" s="383"/>
      <c r="DT297" s="383"/>
      <c r="DU297" s="383"/>
      <c r="DV297" s="383"/>
      <c r="DW297" s="383"/>
      <c r="DX297" s="383"/>
      <c r="DY297" s="383"/>
      <c r="DZ297" s="383"/>
      <c r="EA297" s="383"/>
      <c r="EB297" s="383"/>
      <c r="EC297" s="383"/>
      <c r="ED297" s="383"/>
      <c r="EE297" s="383"/>
      <c r="EF297" s="383"/>
      <c r="EG297" s="383"/>
      <c r="EH297" s="383"/>
      <c r="EI297" s="383"/>
      <c r="EJ297" s="383"/>
      <c r="EK297" s="383"/>
      <c r="EL297" s="383"/>
      <c r="EM297" s="383"/>
      <c r="EN297" s="383"/>
      <c r="EO297" s="383"/>
      <c r="EP297" s="383"/>
      <c r="EQ297" s="383"/>
      <c r="ER297" s="383"/>
      <c r="ES297" s="383"/>
      <c r="ET297" s="383"/>
      <c r="EU297" s="383"/>
      <c r="EV297" s="383"/>
      <c r="EW297" s="383"/>
      <c r="EX297" s="383"/>
      <c r="EY297" s="383"/>
      <c r="EZ297" s="383"/>
      <c r="FA297" s="383"/>
      <c r="FB297" s="383"/>
      <c r="FC297" s="383"/>
      <c r="FD297" s="383"/>
      <c r="FE297" s="383"/>
      <c r="FF297" s="383"/>
      <c r="FG297" s="383"/>
      <c r="FH297" s="383"/>
      <c r="FI297" s="383"/>
      <c r="FJ297" s="383"/>
      <c r="FK297" s="383"/>
      <c r="FL297" s="383"/>
      <c r="FM297" s="383"/>
      <c r="FN297" s="383"/>
      <c r="FO297" s="383"/>
      <c r="FP297" s="383"/>
      <c r="FQ297" s="383"/>
      <c r="FR297" s="383"/>
      <c r="FS297" s="383"/>
      <c r="FT297" s="383"/>
      <c r="FU297" s="383"/>
      <c r="FV297" s="383"/>
      <c r="FW297" s="383"/>
      <c r="FX297" s="383"/>
      <c r="FY297" s="383"/>
      <c r="FZ297" s="383"/>
      <c r="GA297" s="383"/>
      <c r="GB297" s="383"/>
      <c r="GC297" s="383"/>
      <c r="GD297" s="383"/>
      <c r="GE297" s="383"/>
      <c r="GF297" s="383"/>
      <c r="GG297" s="383"/>
      <c r="GH297" s="383"/>
      <c r="GI297" s="383"/>
      <c r="GJ297" s="383"/>
      <c r="GK297" s="383"/>
      <c r="GL297" s="383"/>
      <c r="GM297" s="383"/>
      <c r="GN297" s="383"/>
      <c r="GO297" s="383"/>
      <c r="GP297" s="383"/>
      <c r="GQ297" s="383"/>
      <c r="GR297" s="383"/>
      <c r="GS297" s="383"/>
      <c r="GT297" s="383"/>
      <c r="GU297" s="383"/>
      <c r="GV297" s="383"/>
      <c r="GW297" s="383"/>
      <c r="GX297" s="383"/>
    </row>
    <row r="298" spans="1:206" s="360" customFormat="1" x14ac:dyDescent="0.25">
      <c r="A298" s="354"/>
      <c r="B298" s="506">
        <v>288</v>
      </c>
      <c r="C298" s="55"/>
      <c r="D298" s="55"/>
      <c r="E298" s="507" t="str">
        <f t="shared" si="44"/>
        <v/>
      </c>
      <c r="F298" s="508" t="str">
        <f t="shared" si="50"/>
        <v/>
      </c>
      <c r="H298" s="502"/>
      <c r="I298" s="502"/>
      <c r="J298" s="1"/>
      <c r="K298" s="372"/>
      <c r="L298" s="354"/>
      <c r="M298" s="354"/>
      <c r="N298" s="354"/>
      <c r="O298" s="354"/>
      <c r="P298" s="372"/>
      <c r="Q298" s="490"/>
      <c r="R298" s="490"/>
      <c r="S298" s="490"/>
      <c r="T298" s="490"/>
      <c r="U298" s="490"/>
      <c r="V298" s="372"/>
      <c r="W298" s="372"/>
      <c r="X298" s="372"/>
      <c r="Y298" s="1"/>
      <c r="Z298" s="1"/>
      <c r="AA298" s="1"/>
      <c r="AB298" s="1"/>
      <c r="AC298" s="1"/>
      <c r="AD298" s="491"/>
      <c r="AE298" s="491"/>
      <c r="AF298" s="491"/>
      <c r="AG298" s="491"/>
      <c r="AH298" s="491"/>
      <c r="AI298" s="491"/>
      <c r="AJ298" s="491"/>
      <c r="AK298" s="504"/>
      <c r="AL298" s="504"/>
      <c r="AM298" s="526" t="str">
        <f t="shared" si="54"/>
        <v/>
      </c>
      <c r="AN298" s="504"/>
      <c r="AO298" s="504"/>
      <c r="AP298" s="504"/>
      <c r="AQ298" s="360">
        <v>288</v>
      </c>
      <c r="AR298" s="505" t="str">
        <f t="shared" si="51"/>
        <v/>
      </c>
      <c r="AS298" s="505" t="str">
        <f t="shared" si="52"/>
        <v/>
      </c>
      <c r="AX298" s="497"/>
      <c r="AZ298" s="360">
        <v>288</v>
      </c>
      <c r="BA298" s="360" t="str">
        <f t="shared" si="45"/>
        <v/>
      </c>
      <c r="BB298" s="360" t="str">
        <f t="shared" si="46"/>
        <v/>
      </c>
      <c r="BC298" s="360" t="str">
        <f t="shared" si="47"/>
        <v/>
      </c>
      <c r="BD298" s="360" t="str">
        <f t="shared" si="48"/>
        <v/>
      </c>
      <c r="BE298" s="360" t="str">
        <f t="shared" si="49"/>
        <v/>
      </c>
      <c r="BH298" s="360" t="str">
        <f t="shared" si="53"/>
        <v/>
      </c>
      <c r="CM298" s="475"/>
      <c r="CN298" s="475"/>
      <c r="CO298" s="475"/>
      <c r="CP298" s="475"/>
      <c r="CQ298" s="475"/>
      <c r="CR298" s="475"/>
      <c r="CS298" s="475"/>
      <c r="CT298" s="475"/>
      <c r="CU298" s="475"/>
      <c r="CV298" s="475"/>
      <c r="CW298" s="475"/>
      <c r="CX298" s="475"/>
      <c r="CY298" s="475"/>
      <c r="CZ298" s="383"/>
      <c r="DA298" s="383"/>
      <c r="DB298" s="383"/>
      <c r="DC298" s="383"/>
      <c r="DD298" s="383"/>
      <c r="DE298" s="383"/>
      <c r="DF298" s="383"/>
      <c r="DG298" s="383"/>
      <c r="DH298" s="383"/>
      <c r="DI298" s="383"/>
      <c r="DJ298" s="383"/>
      <c r="DK298" s="383"/>
      <c r="DL298" s="383"/>
      <c r="DM298" s="383"/>
      <c r="DN298" s="383"/>
      <c r="DO298" s="383"/>
      <c r="DP298" s="383"/>
      <c r="DQ298" s="383"/>
      <c r="DR298" s="383"/>
      <c r="DS298" s="383"/>
      <c r="DT298" s="383"/>
      <c r="DU298" s="383"/>
      <c r="DV298" s="383"/>
      <c r="DW298" s="383"/>
      <c r="DX298" s="383"/>
      <c r="DY298" s="383"/>
      <c r="DZ298" s="383"/>
      <c r="EA298" s="383"/>
      <c r="EB298" s="383"/>
      <c r="EC298" s="383"/>
      <c r="ED298" s="383"/>
      <c r="EE298" s="383"/>
      <c r="EF298" s="383"/>
      <c r="EG298" s="383"/>
      <c r="EH298" s="383"/>
      <c r="EI298" s="383"/>
      <c r="EJ298" s="383"/>
      <c r="EK298" s="383"/>
      <c r="EL298" s="383"/>
      <c r="EM298" s="383"/>
      <c r="EN298" s="383"/>
      <c r="EO298" s="383"/>
      <c r="EP298" s="383"/>
      <c r="EQ298" s="383"/>
      <c r="ER298" s="383"/>
      <c r="ES298" s="383"/>
      <c r="ET298" s="383"/>
      <c r="EU298" s="383"/>
      <c r="EV298" s="383"/>
      <c r="EW298" s="383"/>
      <c r="EX298" s="383"/>
      <c r="EY298" s="383"/>
      <c r="EZ298" s="383"/>
      <c r="FA298" s="383"/>
      <c r="FB298" s="383"/>
      <c r="FC298" s="383"/>
      <c r="FD298" s="383"/>
      <c r="FE298" s="383"/>
      <c r="FF298" s="383"/>
      <c r="FG298" s="383"/>
      <c r="FH298" s="383"/>
      <c r="FI298" s="383"/>
      <c r="FJ298" s="383"/>
      <c r="FK298" s="383"/>
      <c r="FL298" s="383"/>
      <c r="FM298" s="383"/>
      <c r="FN298" s="383"/>
      <c r="FO298" s="383"/>
      <c r="FP298" s="383"/>
      <c r="FQ298" s="383"/>
      <c r="FR298" s="383"/>
      <c r="FS298" s="383"/>
      <c r="FT298" s="383"/>
      <c r="FU298" s="383"/>
      <c r="FV298" s="383"/>
      <c r="FW298" s="383"/>
      <c r="FX298" s="383"/>
      <c r="FY298" s="383"/>
      <c r="FZ298" s="383"/>
      <c r="GA298" s="383"/>
      <c r="GB298" s="383"/>
      <c r="GC298" s="383"/>
      <c r="GD298" s="383"/>
      <c r="GE298" s="383"/>
      <c r="GF298" s="383"/>
      <c r="GG298" s="383"/>
      <c r="GH298" s="383"/>
      <c r="GI298" s="383"/>
      <c r="GJ298" s="383"/>
      <c r="GK298" s="383"/>
      <c r="GL298" s="383"/>
      <c r="GM298" s="383"/>
      <c r="GN298" s="383"/>
      <c r="GO298" s="383"/>
      <c r="GP298" s="383"/>
      <c r="GQ298" s="383"/>
      <c r="GR298" s="383"/>
      <c r="GS298" s="383"/>
      <c r="GT298" s="383"/>
      <c r="GU298" s="383"/>
      <c r="GV298" s="383"/>
      <c r="GW298" s="383"/>
      <c r="GX298" s="383"/>
    </row>
    <row r="299" spans="1:206" s="360" customFormat="1" x14ac:dyDescent="0.25">
      <c r="A299" s="354"/>
      <c r="B299" s="506">
        <v>289</v>
      </c>
      <c r="C299" s="55"/>
      <c r="D299" s="55"/>
      <c r="E299" s="507" t="str">
        <f t="shared" si="44"/>
        <v/>
      </c>
      <c r="F299" s="508" t="str">
        <f t="shared" si="50"/>
        <v/>
      </c>
      <c r="H299" s="502"/>
      <c r="I299" s="502"/>
      <c r="J299" s="1"/>
      <c r="K299" s="372"/>
      <c r="L299" s="354"/>
      <c r="M299" s="354"/>
      <c r="N299" s="354"/>
      <c r="O299" s="354"/>
      <c r="P299" s="372"/>
      <c r="Q299" s="490"/>
      <c r="R299" s="490"/>
      <c r="S299" s="490"/>
      <c r="T299" s="490"/>
      <c r="U299" s="490"/>
      <c r="V299" s="372"/>
      <c r="W299" s="372"/>
      <c r="X299" s="372"/>
      <c r="Y299" s="1"/>
      <c r="Z299" s="1"/>
      <c r="AA299" s="1"/>
      <c r="AB299" s="1"/>
      <c r="AC299" s="1"/>
      <c r="AD299" s="491"/>
      <c r="AE299" s="491"/>
      <c r="AF299" s="491"/>
      <c r="AG299" s="491"/>
      <c r="AH299" s="491"/>
      <c r="AI299" s="491"/>
      <c r="AJ299" s="491"/>
      <c r="AK299" s="504"/>
      <c r="AL299" s="504"/>
      <c r="AM299" s="526" t="str">
        <f t="shared" si="54"/>
        <v/>
      </c>
      <c r="AN299" s="504"/>
      <c r="AO299" s="504"/>
      <c r="AP299" s="504"/>
      <c r="AQ299" s="360">
        <v>289</v>
      </c>
      <c r="AR299" s="505" t="str">
        <f t="shared" si="51"/>
        <v/>
      </c>
      <c r="AS299" s="505" t="str">
        <f t="shared" si="52"/>
        <v/>
      </c>
      <c r="AX299" s="497"/>
      <c r="AZ299" s="360">
        <v>289</v>
      </c>
      <c r="BA299" s="360" t="str">
        <f t="shared" si="45"/>
        <v/>
      </c>
      <c r="BB299" s="360" t="str">
        <f t="shared" si="46"/>
        <v/>
      </c>
      <c r="BC299" s="360" t="str">
        <f t="shared" si="47"/>
        <v/>
      </c>
      <c r="BD299" s="360" t="str">
        <f t="shared" si="48"/>
        <v/>
      </c>
      <c r="BE299" s="360" t="str">
        <f t="shared" si="49"/>
        <v/>
      </c>
      <c r="BH299" s="360" t="str">
        <f t="shared" si="53"/>
        <v/>
      </c>
      <c r="CM299" s="475"/>
      <c r="CN299" s="475"/>
      <c r="CO299" s="475"/>
      <c r="CP299" s="475"/>
      <c r="CQ299" s="475"/>
      <c r="CR299" s="475"/>
      <c r="CS299" s="475"/>
      <c r="CT299" s="475"/>
      <c r="CU299" s="475"/>
      <c r="CV299" s="475"/>
      <c r="CW299" s="475"/>
      <c r="CX299" s="475"/>
      <c r="CY299" s="475"/>
      <c r="CZ299" s="383"/>
      <c r="DA299" s="383"/>
      <c r="DB299" s="383"/>
      <c r="DC299" s="383"/>
      <c r="DD299" s="383"/>
      <c r="DE299" s="383"/>
      <c r="DF299" s="383"/>
      <c r="DG299" s="383"/>
      <c r="DH299" s="383"/>
      <c r="DI299" s="383"/>
      <c r="DJ299" s="383"/>
      <c r="DK299" s="383"/>
      <c r="DL299" s="383"/>
      <c r="DM299" s="383"/>
      <c r="DN299" s="383"/>
      <c r="DO299" s="383"/>
      <c r="DP299" s="383"/>
      <c r="DQ299" s="383"/>
      <c r="DR299" s="383"/>
      <c r="DS299" s="383"/>
      <c r="DT299" s="383"/>
      <c r="DU299" s="383"/>
      <c r="DV299" s="383"/>
      <c r="DW299" s="383"/>
      <c r="DX299" s="383"/>
      <c r="DY299" s="383"/>
      <c r="DZ299" s="383"/>
      <c r="EA299" s="383"/>
      <c r="EB299" s="383"/>
      <c r="EC299" s="383"/>
      <c r="ED299" s="383"/>
      <c r="EE299" s="383"/>
      <c r="EF299" s="383"/>
      <c r="EG299" s="383"/>
      <c r="EH299" s="383"/>
      <c r="EI299" s="383"/>
      <c r="EJ299" s="383"/>
      <c r="EK299" s="383"/>
      <c r="EL299" s="383"/>
      <c r="EM299" s="383"/>
      <c r="EN299" s="383"/>
      <c r="EO299" s="383"/>
      <c r="EP299" s="383"/>
      <c r="EQ299" s="383"/>
      <c r="ER299" s="383"/>
      <c r="ES299" s="383"/>
      <c r="ET299" s="383"/>
      <c r="EU299" s="383"/>
      <c r="EV299" s="383"/>
      <c r="EW299" s="383"/>
      <c r="EX299" s="383"/>
      <c r="EY299" s="383"/>
      <c r="EZ299" s="383"/>
      <c r="FA299" s="383"/>
      <c r="FB299" s="383"/>
      <c r="FC299" s="383"/>
      <c r="FD299" s="383"/>
      <c r="FE299" s="383"/>
      <c r="FF299" s="383"/>
      <c r="FG299" s="383"/>
      <c r="FH299" s="383"/>
      <c r="FI299" s="383"/>
      <c r="FJ299" s="383"/>
      <c r="FK299" s="383"/>
      <c r="FL299" s="383"/>
      <c r="FM299" s="383"/>
      <c r="FN299" s="383"/>
      <c r="FO299" s="383"/>
      <c r="FP299" s="383"/>
      <c r="FQ299" s="383"/>
      <c r="FR299" s="383"/>
      <c r="FS299" s="383"/>
      <c r="FT299" s="383"/>
      <c r="FU299" s="383"/>
      <c r="FV299" s="383"/>
      <c r="FW299" s="383"/>
      <c r="FX299" s="383"/>
      <c r="FY299" s="383"/>
      <c r="FZ299" s="383"/>
      <c r="GA299" s="383"/>
      <c r="GB299" s="383"/>
      <c r="GC299" s="383"/>
      <c r="GD299" s="383"/>
      <c r="GE299" s="383"/>
      <c r="GF299" s="383"/>
      <c r="GG299" s="383"/>
      <c r="GH299" s="383"/>
      <c r="GI299" s="383"/>
      <c r="GJ299" s="383"/>
      <c r="GK299" s="383"/>
      <c r="GL299" s="383"/>
      <c r="GM299" s="383"/>
      <c r="GN299" s="383"/>
      <c r="GO299" s="383"/>
      <c r="GP299" s="383"/>
      <c r="GQ299" s="383"/>
      <c r="GR299" s="383"/>
      <c r="GS299" s="383"/>
      <c r="GT299" s="383"/>
      <c r="GU299" s="383"/>
      <c r="GV299" s="383"/>
      <c r="GW299" s="383"/>
      <c r="GX299" s="383"/>
    </row>
    <row r="300" spans="1:206" s="360" customFormat="1" x14ac:dyDescent="0.25">
      <c r="A300" s="354"/>
      <c r="B300" s="506">
        <v>290</v>
      </c>
      <c r="C300" s="55"/>
      <c r="D300" s="55"/>
      <c r="E300" s="507" t="str">
        <f t="shared" si="44"/>
        <v/>
      </c>
      <c r="F300" s="508" t="str">
        <f t="shared" si="50"/>
        <v/>
      </c>
      <c r="H300" s="502"/>
      <c r="I300" s="502"/>
      <c r="J300" s="1"/>
      <c r="K300" s="372"/>
      <c r="L300" s="354"/>
      <c r="M300" s="354"/>
      <c r="N300" s="354"/>
      <c r="O300" s="354"/>
      <c r="P300" s="372"/>
      <c r="Q300" s="490"/>
      <c r="R300" s="490"/>
      <c r="S300" s="490"/>
      <c r="T300" s="490"/>
      <c r="U300" s="490"/>
      <c r="V300" s="372"/>
      <c r="W300" s="372"/>
      <c r="X300" s="372"/>
      <c r="Y300" s="1"/>
      <c r="Z300" s="1"/>
      <c r="AA300" s="1"/>
      <c r="AB300" s="1"/>
      <c r="AC300" s="1"/>
      <c r="AD300" s="491"/>
      <c r="AE300" s="491"/>
      <c r="AF300" s="491"/>
      <c r="AG300" s="491"/>
      <c r="AH300" s="491"/>
      <c r="AI300" s="491"/>
      <c r="AJ300" s="491"/>
      <c r="AK300" s="504"/>
      <c r="AL300" s="504"/>
      <c r="AM300" s="526" t="str">
        <f t="shared" si="54"/>
        <v/>
      </c>
      <c r="AN300" s="504"/>
      <c r="AO300" s="504"/>
      <c r="AP300" s="504"/>
      <c r="AQ300" s="360">
        <v>290</v>
      </c>
      <c r="AR300" s="505" t="str">
        <f t="shared" si="51"/>
        <v/>
      </c>
      <c r="AS300" s="505" t="str">
        <f t="shared" si="52"/>
        <v/>
      </c>
      <c r="AX300" s="497"/>
      <c r="AZ300" s="360">
        <v>290</v>
      </c>
      <c r="BA300" s="360" t="str">
        <f t="shared" si="45"/>
        <v/>
      </c>
      <c r="BB300" s="360" t="str">
        <f t="shared" si="46"/>
        <v/>
      </c>
      <c r="BC300" s="360" t="str">
        <f t="shared" si="47"/>
        <v/>
      </c>
      <c r="BD300" s="360" t="str">
        <f t="shared" si="48"/>
        <v/>
      </c>
      <c r="BE300" s="360" t="str">
        <f t="shared" si="49"/>
        <v/>
      </c>
      <c r="BH300" s="360" t="str">
        <f t="shared" si="53"/>
        <v/>
      </c>
      <c r="CM300" s="475"/>
      <c r="CN300" s="475"/>
      <c r="CO300" s="475"/>
      <c r="CP300" s="475"/>
      <c r="CQ300" s="475"/>
      <c r="CR300" s="475"/>
      <c r="CS300" s="475"/>
      <c r="CT300" s="475"/>
      <c r="CU300" s="475"/>
      <c r="CV300" s="475"/>
      <c r="CW300" s="475"/>
      <c r="CX300" s="475"/>
      <c r="CY300" s="475"/>
      <c r="CZ300" s="383"/>
      <c r="DA300" s="383"/>
      <c r="DB300" s="383"/>
      <c r="DC300" s="383"/>
      <c r="DD300" s="383"/>
      <c r="DE300" s="383"/>
      <c r="DF300" s="383"/>
      <c r="DG300" s="383"/>
      <c r="DH300" s="383"/>
      <c r="DI300" s="383"/>
      <c r="DJ300" s="383"/>
      <c r="DK300" s="383"/>
      <c r="DL300" s="383"/>
      <c r="DM300" s="383"/>
      <c r="DN300" s="383"/>
      <c r="DO300" s="383"/>
      <c r="DP300" s="383"/>
      <c r="DQ300" s="383"/>
      <c r="DR300" s="383"/>
      <c r="DS300" s="383"/>
      <c r="DT300" s="383"/>
      <c r="DU300" s="383"/>
      <c r="DV300" s="383"/>
      <c r="DW300" s="383"/>
      <c r="DX300" s="383"/>
      <c r="DY300" s="383"/>
      <c r="DZ300" s="383"/>
      <c r="EA300" s="383"/>
      <c r="EB300" s="383"/>
      <c r="EC300" s="383"/>
      <c r="ED300" s="383"/>
      <c r="EE300" s="383"/>
      <c r="EF300" s="383"/>
      <c r="EG300" s="383"/>
      <c r="EH300" s="383"/>
      <c r="EI300" s="383"/>
      <c r="EJ300" s="383"/>
      <c r="EK300" s="383"/>
      <c r="EL300" s="383"/>
      <c r="EM300" s="383"/>
      <c r="EN300" s="383"/>
      <c r="EO300" s="383"/>
      <c r="EP300" s="383"/>
      <c r="EQ300" s="383"/>
      <c r="ER300" s="383"/>
      <c r="ES300" s="383"/>
      <c r="ET300" s="383"/>
      <c r="EU300" s="383"/>
      <c r="EV300" s="383"/>
      <c r="EW300" s="383"/>
      <c r="EX300" s="383"/>
      <c r="EY300" s="383"/>
      <c r="EZ300" s="383"/>
      <c r="FA300" s="383"/>
      <c r="FB300" s="383"/>
      <c r="FC300" s="383"/>
      <c r="FD300" s="383"/>
      <c r="FE300" s="383"/>
      <c r="FF300" s="383"/>
      <c r="FG300" s="383"/>
      <c r="FH300" s="383"/>
      <c r="FI300" s="383"/>
      <c r="FJ300" s="383"/>
      <c r="FK300" s="383"/>
      <c r="FL300" s="383"/>
      <c r="FM300" s="383"/>
      <c r="FN300" s="383"/>
      <c r="FO300" s="383"/>
      <c r="FP300" s="383"/>
      <c r="FQ300" s="383"/>
      <c r="FR300" s="383"/>
      <c r="FS300" s="383"/>
      <c r="FT300" s="383"/>
      <c r="FU300" s="383"/>
      <c r="FV300" s="383"/>
      <c r="FW300" s="383"/>
      <c r="FX300" s="383"/>
      <c r="FY300" s="383"/>
      <c r="FZ300" s="383"/>
      <c r="GA300" s="383"/>
      <c r="GB300" s="383"/>
      <c r="GC300" s="383"/>
      <c r="GD300" s="383"/>
      <c r="GE300" s="383"/>
      <c r="GF300" s="383"/>
      <c r="GG300" s="383"/>
      <c r="GH300" s="383"/>
      <c r="GI300" s="383"/>
      <c r="GJ300" s="383"/>
      <c r="GK300" s="383"/>
      <c r="GL300" s="383"/>
      <c r="GM300" s="383"/>
      <c r="GN300" s="383"/>
      <c r="GO300" s="383"/>
      <c r="GP300" s="383"/>
      <c r="GQ300" s="383"/>
      <c r="GR300" s="383"/>
      <c r="GS300" s="383"/>
      <c r="GT300" s="383"/>
      <c r="GU300" s="383"/>
      <c r="GV300" s="383"/>
      <c r="GW300" s="383"/>
      <c r="GX300" s="383"/>
    </row>
    <row r="301" spans="1:206" s="360" customFormat="1" x14ac:dyDescent="0.25">
      <c r="A301" s="354"/>
      <c r="B301" s="506">
        <v>291</v>
      </c>
      <c r="C301" s="55"/>
      <c r="D301" s="55"/>
      <c r="E301" s="507" t="str">
        <f t="shared" si="44"/>
        <v/>
      </c>
      <c r="F301" s="508" t="str">
        <f t="shared" si="50"/>
        <v/>
      </c>
      <c r="H301" s="502"/>
      <c r="I301" s="502"/>
      <c r="J301" s="1"/>
      <c r="K301" s="372"/>
      <c r="L301" s="354"/>
      <c r="M301" s="354"/>
      <c r="N301" s="354"/>
      <c r="O301" s="354"/>
      <c r="P301" s="372"/>
      <c r="Q301" s="490"/>
      <c r="R301" s="490"/>
      <c r="S301" s="490"/>
      <c r="T301" s="490"/>
      <c r="U301" s="490"/>
      <c r="V301" s="372"/>
      <c r="W301" s="372"/>
      <c r="X301" s="372"/>
      <c r="Y301" s="1"/>
      <c r="Z301" s="1"/>
      <c r="AA301" s="1"/>
      <c r="AB301" s="1"/>
      <c r="AC301" s="1"/>
      <c r="AD301" s="491"/>
      <c r="AE301" s="491"/>
      <c r="AF301" s="491"/>
      <c r="AG301" s="491"/>
      <c r="AH301" s="491"/>
      <c r="AI301" s="491"/>
      <c r="AJ301" s="491"/>
      <c r="AK301" s="504"/>
      <c r="AL301" s="504"/>
      <c r="AM301" s="526" t="str">
        <f t="shared" si="54"/>
        <v/>
      </c>
      <c r="AN301" s="504"/>
      <c r="AO301" s="504"/>
      <c r="AP301" s="504"/>
      <c r="AQ301" s="360">
        <v>291</v>
      </c>
      <c r="AR301" s="505" t="str">
        <f t="shared" si="51"/>
        <v/>
      </c>
      <c r="AS301" s="505" t="str">
        <f t="shared" si="52"/>
        <v/>
      </c>
      <c r="AX301" s="497"/>
      <c r="AZ301" s="360">
        <v>291</v>
      </c>
      <c r="BA301" s="360" t="str">
        <f t="shared" si="45"/>
        <v/>
      </c>
      <c r="BB301" s="360" t="str">
        <f t="shared" si="46"/>
        <v/>
      </c>
      <c r="BC301" s="360" t="str">
        <f t="shared" si="47"/>
        <v/>
      </c>
      <c r="BD301" s="360" t="str">
        <f t="shared" si="48"/>
        <v/>
      </c>
      <c r="BE301" s="360" t="str">
        <f t="shared" si="49"/>
        <v/>
      </c>
      <c r="BH301" s="360" t="str">
        <f t="shared" si="53"/>
        <v/>
      </c>
      <c r="CM301" s="475"/>
      <c r="CN301" s="475"/>
      <c r="CO301" s="475"/>
      <c r="CP301" s="475"/>
      <c r="CQ301" s="475"/>
      <c r="CR301" s="475"/>
      <c r="CS301" s="475"/>
      <c r="CT301" s="475"/>
      <c r="CU301" s="475"/>
      <c r="CV301" s="475"/>
      <c r="CW301" s="475"/>
      <c r="CX301" s="475"/>
      <c r="CY301" s="475"/>
      <c r="CZ301" s="383"/>
      <c r="DA301" s="383"/>
      <c r="DB301" s="383"/>
      <c r="DC301" s="383"/>
      <c r="DD301" s="383"/>
      <c r="DE301" s="383"/>
      <c r="DF301" s="383"/>
      <c r="DG301" s="383"/>
      <c r="DH301" s="383"/>
      <c r="DI301" s="383"/>
      <c r="DJ301" s="383"/>
      <c r="DK301" s="383"/>
      <c r="DL301" s="383"/>
      <c r="DM301" s="383"/>
      <c r="DN301" s="383"/>
      <c r="DO301" s="383"/>
      <c r="DP301" s="383"/>
      <c r="DQ301" s="383"/>
      <c r="DR301" s="383"/>
      <c r="DS301" s="383"/>
      <c r="DT301" s="383"/>
      <c r="DU301" s="383"/>
      <c r="DV301" s="383"/>
      <c r="DW301" s="383"/>
      <c r="DX301" s="383"/>
      <c r="DY301" s="383"/>
      <c r="DZ301" s="383"/>
      <c r="EA301" s="383"/>
      <c r="EB301" s="383"/>
      <c r="EC301" s="383"/>
      <c r="ED301" s="383"/>
      <c r="EE301" s="383"/>
      <c r="EF301" s="383"/>
      <c r="EG301" s="383"/>
      <c r="EH301" s="383"/>
      <c r="EI301" s="383"/>
      <c r="EJ301" s="383"/>
      <c r="EK301" s="383"/>
      <c r="EL301" s="383"/>
      <c r="EM301" s="383"/>
      <c r="EN301" s="383"/>
      <c r="EO301" s="383"/>
      <c r="EP301" s="383"/>
      <c r="EQ301" s="383"/>
      <c r="ER301" s="383"/>
      <c r="ES301" s="383"/>
      <c r="ET301" s="383"/>
      <c r="EU301" s="383"/>
      <c r="EV301" s="383"/>
      <c r="EW301" s="383"/>
      <c r="EX301" s="383"/>
      <c r="EY301" s="383"/>
      <c r="EZ301" s="383"/>
      <c r="FA301" s="383"/>
      <c r="FB301" s="383"/>
      <c r="FC301" s="383"/>
      <c r="FD301" s="383"/>
      <c r="FE301" s="383"/>
      <c r="FF301" s="383"/>
      <c r="FG301" s="383"/>
      <c r="FH301" s="383"/>
      <c r="FI301" s="383"/>
      <c r="FJ301" s="383"/>
      <c r="FK301" s="383"/>
      <c r="FL301" s="383"/>
      <c r="FM301" s="383"/>
      <c r="FN301" s="383"/>
      <c r="FO301" s="383"/>
      <c r="FP301" s="383"/>
      <c r="FQ301" s="383"/>
      <c r="FR301" s="383"/>
      <c r="FS301" s="383"/>
      <c r="FT301" s="383"/>
      <c r="FU301" s="383"/>
      <c r="FV301" s="383"/>
      <c r="FW301" s="383"/>
      <c r="FX301" s="383"/>
      <c r="FY301" s="383"/>
      <c r="FZ301" s="383"/>
      <c r="GA301" s="383"/>
      <c r="GB301" s="383"/>
      <c r="GC301" s="383"/>
      <c r="GD301" s="383"/>
      <c r="GE301" s="383"/>
      <c r="GF301" s="383"/>
      <c r="GG301" s="383"/>
      <c r="GH301" s="383"/>
      <c r="GI301" s="383"/>
      <c r="GJ301" s="383"/>
      <c r="GK301" s="383"/>
      <c r="GL301" s="383"/>
      <c r="GM301" s="383"/>
      <c r="GN301" s="383"/>
      <c r="GO301" s="383"/>
      <c r="GP301" s="383"/>
      <c r="GQ301" s="383"/>
      <c r="GR301" s="383"/>
      <c r="GS301" s="383"/>
      <c r="GT301" s="383"/>
      <c r="GU301" s="383"/>
      <c r="GV301" s="383"/>
      <c r="GW301" s="383"/>
      <c r="GX301" s="383"/>
    </row>
    <row r="302" spans="1:206" s="360" customFormat="1" x14ac:dyDescent="0.25">
      <c r="A302" s="354"/>
      <c r="B302" s="506">
        <v>292</v>
      </c>
      <c r="C302" s="55"/>
      <c r="D302" s="55"/>
      <c r="E302" s="507" t="str">
        <f t="shared" si="44"/>
        <v/>
      </c>
      <c r="F302" s="508" t="str">
        <f t="shared" si="50"/>
        <v/>
      </c>
      <c r="H302" s="502"/>
      <c r="I302" s="502"/>
      <c r="J302" s="1"/>
      <c r="K302" s="372"/>
      <c r="L302" s="354"/>
      <c r="M302" s="354"/>
      <c r="N302" s="354"/>
      <c r="O302" s="354"/>
      <c r="P302" s="372"/>
      <c r="Q302" s="490"/>
      <c r="R302" s="490"/>
      <c r="S302" s="490"/>
      <c r="T302" s="490"/>
      <c r="U302" s="490"/>
      <c r="V302" s="372"/>
      <c r="W302" s="372"/>
      <c r="X302" s="372"/>
      <c r="Y302" s="1"/>
      <c r="Z302" s="1"/>
      <c r="AA302" s="1"/>
      <c r="AB302" s="1"/>
      <c r="AC302" s="1"/>
      <c r="AD302" s="491"/>
      <c r="AE302" s="491"/>
      <c r="AF302" s="491"/>
      <c r="AG302" s="491"/>
      <c r="AH302" s="491"/>
      <c r="AI302" s="491"/>
      <c r="AJ302" s="491"/>
      <c r="AK302" s="504"/>
      <c r="AL302" s="504"/>
      <c r="AM302" s="526" t="str">
        <f t="shared" si="54"/>
        <v/>
      </c>
      <c r="AN302" s="504"/>
      <c r="AO302" s="504"/>
      <c r="AP302" s="504"/>
      <c r="AQ302" s="360">
        <v>292</v>
      </c>
      <c r="AR302" s="505" t="str">
        <f t="shared" si="51"/>
        <v/>
      </c>
      <c r="AS302" s="505" t="str">
        <f t="shared" si="52"/>
        <v/>
      </c>
      <c r="AX302" s="497"/>
      <c r="AZ302" s="360">
        <v>292</v>
      </c>
      <c r="BA302" s="360" t="str">
        <f t="shared" si="45"/>
        <v/>
      </c>
      <c r="BB302" s="360" t="str">
        <f t="shared" si="46"/>
        <v/>
      </c>
      <c r="BC302" s="360" t="str">
        <f t="shared" si="47"/>
        <v/>
      </c>
      <c r="BD302" s="360" t="str">
        <f t="shared" si="48"/>
        <v/>
      </c>
      <c r="BE302" s="360" t="str">
        <f t="shared" si="49"/>
        <v/>
      </c>
      <c r="BH302" s="360" t="str">
        <f t="shared" si="53"/>
        <v/>
      </c>
      <c r="CM302" s="475"/>
      <c r="CN302" s="475"/>
      <c r="CO302" s="475"/>
      <c r="CP302" s="475"/>
      <c r="CQ302" s="475"/>
      <c r="CR302" s="475"/>
      <c r="CS302" s="475"/>
      <c r="CT302" s="475"/>
      <c r="CU302" s="475"/>
      <c r="CV302" s="475"/>
      <c r="CW302" s="475"/>
      <c r="CX302" s="475"/>
      <c r="CY302" s="475"/>
      <c r="CZ302" s="383"/>
      <c r="DA302" s="383"/>
      <c r="DB302" s="383"/>
      <c r="DC302" s="383"/>
      <c r="DD302" s="383"/>
      <c r="DE302" s="383"/>
      <c r="DF302" s="383"/>
      <c r="DG302" s="383"/>
      <c r="DH302" s="383"/>
      <c r="DI302" s="383"/>
      <c r="DJ302" s="383"/>
      <c r="DK302" s="383"/>
      <c r="DL302" s="383"/>
      <c r="DM302" s="383"/>
      <c r="DN302" s="383"/>
      <c r="DO302" s="383"/>
      <c r="DP302" s="383"/>
      <c r="DQ302" s="383"/>
      <c r="DR302" s="383"/>
      <c r="DS302" s="383"/>
      <c r="DT302" s="383"/>
      <c r="DU302" s="383"/>
      <c r="DV302" s="383"/>
      <c r="DW302" s="383"/>
      <c r="DX302" s="383"/>
      <c r="DY302" s="383"/>
      <c r="DZ302" s="383"/>
      <c r="EA302" s="383"/>
      <c r="EB302" s="383"/>
      <c r="EC302" s="383"/>
      <c r="ED302" s="383"/>
      <c r="EE302" s="383"/>
      <c r="EF302" s="383"/>
      <c r="EG302" s="383"/>
      <c r="EH302" s="383"/>
      <c r="EI302" s="383"/>
      <c r="EJ302" s="383"/>
      <c r="EK302" s="383"/>
      <c r="EL302" s="383"/>
      <c r="EM302" s="383"/>
      <c r="EN302" s="383"/>
      <c r="EO302" s="383"/>
      <c r="EP302" s="383"/>
      <c r="EQ302" s="383"/>
      <c r="ER302" s="383"/>
      <c r="ES302" s="383"/>
      <c r="ET302" s="383"/>
      <c r="EU302" s="383"/>
      <c r="EV302" s="383"/>
      <c r="EW302" s="383"/>
      <c r="EX302" s="383"/>
      <c r="EY302" s="383"/>
      <c r="EZ302" s="383"/>
      <c r="FA302" s="383"/>
      <c r="FB302" s="383"/>
      <c r="FC302" s="383"/>
      <c r="FD302" s="383"/>
      <c r="FE302" s="383"/>
      <c r="FF302" s="383"/>
      <c r="FG302" s="383"/>
      <c r="FH302" s="383"/>
      <c r="FI302" s="383"/>
      <c r="FJ302" s="383"/>
      <c r="FK302" s="383"/>
      <c r="FL302" s="383"/>
      <c r="FM302" s="383"/>
      <c r="FN302" s="383"/>
      <c r="FO302" s="383"/>
      <c r="FP302" s="383"/>
      <c r="FQ302" s="383"/>
      <c r="FR302" s="383"/>
      <c r="FS302" s="383"/>
      <c r="FT302" s="383"/>
      <c r="FU302" s="383"/>
      <c r="FV302" s="383"/>
      <c r="FW302" s="383"/>
      <c r="FX302" s="383"/>
      <c r="FY302" s="383"/>
      <c r="FZ302" s="383"/>
      <c r="GA302" s="383"/>
      <c r="GB302" s="383"/>
      <c r="GC302" s="383"/>
      <c r="GD302" s="383"/>
      <c r="GE302" s="383"/>
      <c r="GF302" s="383"/>
      <c r="GG302" s="383"/>
      <c r="GH302" s="383"/>
      <c r="GI302" s="383"/>
      <c r="GJ302" s="383"/>
      <c r="GK302" s="383"/>
      <c r="GL302" s="383"/>
      <c r="GM302" s="383"/>
      <c r="GN302" s="383"/>
      <c r="GO302" s="383"/>
      <c r="GP302" s="383"/>
      <c r="GQ302" s="383"/>
      <c r="GR302" s="383"/>
      <c r="GS302" s="383"/>
      <c r="GT302" s="383"/>
      <c r="GU302" s="383"/>
      <c r="GV302" s="383"/>
      <c r="GW302" s="383"/>
      <c r="GX302" s="383"/>
    </row>
    <row r="303" spans="1:206" s="360" customFormat="1" x14ac:dyDescent="0.25">
      <c r="A303" s="354"/>
      <c r="B303" s="506">
        <v>293</v>
      </c>
      <c r="C303" s="55"/>
      <c r="D303" s="55"/>
      <c r="E303" s="507" t="str">
        <f t="shared" si="44"/>
        <v/>
      </c>
      <c r="F303" s="508" t="str">
        <f t="shared" si="50"/>
        <v/>
      </c>
      <c r="H303" s="502"/>
      <c r="I303" s="502"/>
      <c r="J303" s="1"/>
      <c r="K303" s="372"/>
      <c r="L303" s="354"/>
      <c r="M303" s="354"/>
      <c r="N303" s="354"/>
      <c r="O303" s="354"/>
      <c r="P303" s="372"/>
      <c r="Q303" s="490"/>
      <c r="R303" s="490"/>
      <c r="S303" s="490"/>
      <c r="T303" s="490"/>
      <c r="U303" s="490"/>
      <c r="V303" s="372"/>
      <c r="W303" s="372"/>
      <c r="X303" s="372"/>
      <c r="Y303" s="1"/>
      <c r="Z303" s="1"/>
      <c r="AA303" s="1"/>
      <c r="AB303" s="1"/>
      <c r="AC303" s="1"/>
      <c r="AD303" s="491"/>
      <c r="AE303" s="491"/>
      <c r="AF303" s="491"/>
      <c r="AG303" s="491"/>
      <c r="AH303" s="491"/>
      <c r="AI303" s="491"/>
      <c r="AJ303" s="491"/>
      <c r="AK303" s="504"/>
      <c r="AL303" s="504"/>
      <c r="AM303" s="526" t="str">
        <f t="shared" si="54"/>
        <v/>
      </c>
      <c r="AN303" s="504"/>
      <c r="AO303" s="504"/>
      <c r="AP303" s="504"/>
      <c r="AQ303" s="360">
        <v>293</v>
      </c>
      <c r="AR303" s="505" t="str">
        <f t="shared" si="51"/>
        <v/>
      </c>
      <c r="AS303" s="505" t="str">
        <f t="shared" si="52"/>
        <v/>
      </c>
      <c r="AX303" s="497"/>
      <c r="AZ303" s="360">
        <v>293</v>
      </c>
      <c r="BA303" s="360" t="str">
        <f t="shared" si="45"/>
        <v/>
      </c>
      <c r="BB303" s="360" t="str">
        <f t="shared" si="46"/>
        <v/>
      </c>
      <c r="BC303" s="360" t="str">
        <f t="shared" si="47"/>
        <v/>
      </c>
      <c r="BD303" s="360" t="str">
        <f t="shared" si="48"/>
        <v/>
      </c>
      <c r="BE303" s="360" t="str">
        <f t="shared" si="49"/>
        <v/>
      </c>
      <c r="BH303" s="360" t="str">
        <f t="shared" si="53"/>
        <v/>
      </c>
      <c r="CM303" s="475"/>
      <c r="CN303" s="475"/>
      <c r="CO303" s="475"/>
      <c r="CP303" s="475"/>
      <c r="CQ303" s="475"/>
      <c r="CR303" s="475"/>
      <c r="CS303" s="475"/>
      <c r="CT303" s="475"/>
      <c r="CU303" s="475"/>
      <c r="CV303" s="475"/>
      <c r="CW303" s="475"/>
      <c r="CX303" s="475"/>
      <c r="CY303" s="475"/>
      <c r="CZ303" s="383"/>
      <c r="DA303" s="383"/>
      <c r="DB303" s="383"/>
      <c r="DC303" s="383"/>
      <c r="DD303" s="383"/>
      <c r="DE303" s="383"/>
      <c r="DF303" s="383"/>
      <c r="DG303" s="383"/>
      <c r="DH303" s="383"/>
      <c r="DI303" s="383"/>
      <c r="DJ303" s="383"/>
      <c r="DK303" s="383"/>
      <c r="DL303" s="383"/>
      <c r="DM303" s="383"/>
      <c r="DN303" s="383"/>
      <c r="DO303" s="383"/>
      <c r="DP303" s="383"/>
      <c r="DQ303" s="383"/>
      <c r="DR303" s="383"/>
      <c r="DS303" s="383"/>
      <c r="DT303" s="383"/>
      <c r="DU303" s="383"/>
      <c r="DV303" s="383"/>
      <c r="DW303" s="383"/>
      <c r="DX303" s="383"/>
      <c r="DY303" s="383"/>
      <c r="DZ303" s="383"/>
      <c r="EA303" s="383"/>
      <c r="EB303" s="383"/>
      <c r="EC303" s="383"/>
      <c r="ED303" s="383"/>
      <c r="EE303" s="383"/>
      <c r="EF303" s="383"/>
      <c r="EG303" s="383"/>
      <c r="EH303" s="383"/>
      <c r="EI303" s="383"/>
      <c r="EJ303" s="383"/>
      <c r="EK303" s="383"/>
      <c r="EL303" s="383"/>
      <c r="EM303" s="383"/>
      <c r="EN303" s="383"/>
      <c r="EO303" s="383"/>
      <c r="EP303" s="383"/>
      <c r="EQ303" s="383"/>
      <c r="ER303" s="383"/>
      <c r="ES303" s="383"/>
      <c r="ET303" s="383"/>
      <c r="EU303" s="383"/>
      <c r="EV303" s="383"/>
      <c r="EW303" s="383"/>
      <c r="EX303" s="383"/>
      <c r="EY303" s="383"/>
      <c r="EZ303" s="383"/>
      <c r="FA303" s="383"/>
      <c r="FB303" s="383"/>
      <c r="FC303" s="383"/>
      <c r="FD303" s="383"/>
      <c r="FE303" s="383"/>
      <c r="FF303" s="383"/>
      <c r="FG303" s="383"/>
      <c r="FH303" s="383"/>
      <c r="FI303" s="383"/>
      <c r="FJ303" s="383"/>
      <c r="FK303" s="383"/>
      <c r="FL303" s="383"/>
      <c r="FM303" s="383"/>
      <c r="FN303" s="383"/>
      <c r="FO303" s="383"/>
      <c r="FP303" s="383"/>
      <c r="FQ303" s="383"/>
      <c r="FR303" s="383"/>
      <c r="FS303" s="383"/>
      <c r="FT303" s="383"/>
      <c r="FU303" s="383"/>
      <c r="FV303" s="383"/>
      <c r="FW303" s="383"/>
      <c r="FX303" s="383"/>
      <c r="FY303" s="383"/>
      <c r="FZ303" s="383"/>
      <c r="GA303" s="383"/>
      <c r="GB303" s="383"/>
      <c r="GC303" s="383"/>
      <c r="GD303" s="383"/>
      <c r="GE303" s="383"/>
      <c r="GF303" s="383"/>
      <c r="GG303" s="383"/>
      <c r="GH303" s="383"/>
      <c r="GI303" s="383"/>
      <c r="GJ303" s="383"/>
      <c r="GK303" s="383"/>
      <c r="GL303" s="383"/>
      <c r="GM303" s="383"/>
      <c r="GN303" s="383"/>
      <c r="GO303" s="383"/>
      <c r="GP303" s="383"/>
      <c r="GQ303" s="383"/>
      <c r="GR303" s="383"/>
      <c r="GS303" s="383"/>
      <c r="GT303" s="383"/>
      <c r="GU303" s="383"/>
      <c r="GV303" s="383"/>
      <c r="GW303" s="383"/>
      <c r="GX303" s="383"/>
    </row>
    <row r="304" spans="1:206" s="360" customFormat="1" x14ac:dyDescent="0.25">
      <c r="A304" s="354"/>
      <c r="B304" s="506">
        <v>294</v>
      </c>
      <c r="C304" s="55"/>
      <c r="D304" s="55"/>
      <c r="E304" s="507" t="str">
        <f t="shared" si="44"/>
        <v/>
      </c>
      <c r="F304" s="508" t="str">
        <f t="shared" si="50"/>
        <v/>
      </c>
      <c r="H304" s="502"/>
      <c r="I304" s="502"/>
      <c r="J304" s="1"/>
      <c r="K304" s="372"/>
      <c r="L304" s="354"/>
      <c r="M304" s="354"/>
      <c r="N304" s="354"/>
      <c r="O304" s="354"/>
      <c r="P304" s="372"/>
      <c r="Q304" s="490"/>
      <c r="R304" s="490"/>
      <c r="S304" s="490"/>
      <c r="T304" s="490"/>
      <c r="U304" s="490"/>
      <c r="V304" s="372"/>
      <c r="W304" s="372"/>
      <c r="X304" s="372"/>
      <c r="Y304" s="1"/>
      <c r="Z304" s="1"/>
      <c r="AA304" s="1"/>
      <c r="AB304" s="1"/>
      <c r="AC304" s="1"/>
      <c r="AD304" s="491"/>
      <c r="AE304" s="491"/>
      <c r="AF304" s="491"/>
      <c r="AG304" s="491"/>
      <c r="AH304" s="491"/>
      <c r="AI304" s="491"/>
      <c r="AJ304" s="491"/>
      <c r="AK304" s="504"/>
      <c r="AL304" s="504"/>
      <c r="AM304" s="526" t="str">
        <f t="shared" si="54"/>
        <v/>
      </c>
      <c r="AN304" s="504"/>
      <c r="AO304" s="504"/>
      <c r="AP304" s="504"/>
      <c r="AQ304" s="360">
        <v>294</v>
      </c>
      <c r="AR304" s="505" t="str">
        <f t="shared" si="51"/>
        <v/>
      </c>
      <c r="AS304" s="505" t="str">
        <f t="shared" si="52"/>
        <v/>
      </c>
      <c r="AX304" s="497"/>
      <c r="AZ304" s="360">
        <v>294</v>
      </c>
      <c r="BA304" s="360" t="str">
        <f t="shared" si="45"/>
        <v/>
      </c>
      <c r="BB304" s="360" t="str">
        <f t="shared" si="46"/>
        <v/>
      </c>
      <c r="BC304" s="360" t="str">
        <f t="shared" si="47"/>
        <v/>
      </c>
      <c r="BD304" s="360" t="str">
        <f t="shared" si="48"/>
        <v/>
      </c>
      <c r="BE304" s="360" t="str">
        <f t="shared" si="49"/>
        <v/>
      </c>
      <c r="BH304" s="360" t="str">
        <f t="shared" si="53"/>
        <v/>
      </c>
      <c r="CM304" s="475"/>
      <c r="CN304" s="475"/>
      <c r="CO304" s="475"/>
      <c r="CP304" s="475"/>
      <c r="CQ304" s="475"/>
      <c r="CR304" s="475"/>
      <c r="CS304" s="475"/>
      <c r="CT304" s="475"/>
      <c r="CU304" s="475"/>
      <c r="CV304" s="475"/>
      <c r="CW304" s="475"/>
      <c r="CX304" s="475"/>
      <c r="CY304" s="475"/>
      <c r="CZ304" s="383"/>
      <c r="DA304" s="383"/>
      <c r="DB304" s="383"/>
      <c r="DC304" s="383"/>
      <c r="DD304" s="383"/>
      <c r="DE304" s="383"/>
      <c r="DF304" s="383"/>
      <c r="DG304" s="383"/>
      <c r="DH304" s="383"/>
      <c r="DI304" s="383"/>
      <c r="DJ304" s="383"/>
      <c r="DK304" s="383"/>
      <c r="DL304" s="383"/>
      <c r="DM304" s="383"/>
      <c r="DN304" s="383"/>
      <c r="DO304" s="383"/>
      <c r="DP304" s="383"/>
      <c r="DQ304" s="383"/>
      <c r="DR304" s="383"/>
      <c r="DS304" s="383"/>
      <c r="DT304" s="383"/>
      <c r="DU304" s="383"/>
      <c r="DV304" s="383"/>
      <c r="DW304" s="383"/>
      <c r="DX304" s="383"/>
      <c r="DY304" s="383"/>
      <c r="DZ304" s="383"/>
      <c r="EA304" s="383"/>
      <c r="EB304" s="383"/>
      <c r="EC304" s="383"/>
      <c r="ED304" s="383"/>
      <c r="EE304" s="383"/>
      <c r="EF304" s="383"/>
      <c r="EG304" s="383"/>
      <c r="EH304" s="383"/>
      <c r="EI304" s="383"/>
      <c r="EJ304" s="383"/>
      <c r="EK304" s="383"/>
      <c r="EL304" s="383"/>
      <c r="EM304" s="383"/>
      <c r="EN304" s="383"/>
      <c r="EO304" s="383"/>
      <c r="EP304" s="383"/>
      <c r="EQ304" s="383"/>
      <c r="ER304" s="383"/>
      <c r="ES304" s="383"/>
      <c r="ET304" s="383"/>
      <c r="EU304" s="383"/>
      <c r="EV304" s="383"/>
      <c r="EW304" s="383"/>
      <c r="EX304" s="383"/>
      <c r="EY304" s="383"/>
      <c r="EZ304" s="383"/>
      <c r="FA304" s="383"/>
      <c r="FB304" s="383"/>
      <c r="FC304" s="383"/>
      <c r="FD304" s="383"/>
      <c r="FE304" s="383"/>
      <c r="FF304" s="383"/>
      <c r="FG304" s="383"/>
      <c r="FH304" s="383"/>
      <c r="FI304" s="383"/>
      <c r="FJ304" s="383"/>
      <c r="FK304" s="383"/>
      <c r="FL304" s="383"/>
      <c r="FM304" s="383"/>
      <c r="FN304" s="383"/>
      <c r="FO304" s="383"/>
      <c r="FP304" s="383"/>
      <c r="FQ304" s="383"/>
      <c r="FR304" s="383"/>
      <c r="FS304" s="383"/>
      <c r="FT304" s="383"/>
      <c r="FU304" s="383"/>
      <c r="FV304" s="383"/>
      <c r="FW304" s="383"/>
      <c r="FX304" s="383"/>
      <c r="FY304" s="383"/>
      <c r="FZ304" s="383"/>
      <c r="GA304" s="383"/>
      <c r="GB304" s="383"/>
      <c r="GC304" s="383"/>
      <c r="GD304" s="383"/>
      <c r="GE304" s="383"/>
      <c r="GF304" s="383"/>
      <c r="GG304" s="383"/>
      <c r="GH304" s="383"/>
      <c r="GI304" s="383"/>
      <c r="GJ304" s="383"/>
      <c r="GK304" s="383"/>
      <c r="GL304" s="383"/>
      <c r="GM304" s="383"/>
      <c r="GN304" s="383"/>
      <c r="GO304" s="383"/>
      <c r="GP304" s="383"/>
      <c r="GQ304" s="383"/>
      <c r="GR304" s="383"/>
      <c r="GS304" s="383"/>
      <c r="GT304" s="383"/>
      <c r="GU304" s="383"/>
      <c r="GV304" s="383"/>
      <c r="GW304" s="383"/>
      <c r="GX304" s="383"/>
    </row>
    <row r="305" spans="1:206" s="360" customFormat="1" x14ac:dyDescent="0.25">
      <c r="A305" s="354"/>
      <c r="B305" s="506">
        <v>295</v>
      </c>
      <c r="C305" s="55"/>
      <c r="D305" s="55"/>
      <c r="E305" s="507" t="str">
        <f t="shared" si="44"/>
        <v/>
      </c>
      <c r="F305" s="508" t="str">
        <f t="shared" si="50"/>
        <v/>
      </c>
      <c r="H305" s="502"/>
      <c r="I305" s="502"/>
      <c r="J305" s="1"/>
      <c r="K305" s="372"/>
      <c r="L305" s="354"/>
      <c r="M305" s="354"/>
      <c r="N305" s="354"/>
      <c r="O305" s="354"/>
      <c r="P305" s="372"/>
      <c r="Q305" s="490"/>
      <c r="R305" s="490"/>
      <c r="S305" s="490"/>
      <c r="T305" s="490"/>
      <c r="U305" s="490"/>
      <c r="V305" s="372"/>
      <c r="W305" s="372"/>
      <c r="X305" s="372"/>
      <c r="Y305" s="1"/>
      <c r="Z305" s="1"/>
      <c r="AA305" s="1"/>
      <c r="AB305" s="1"/>
      <c r="AC305" s="1"/>
      <c r="AD305" s="491"/>
      <c r="AE305" s="491"/>
      <c r="AF305" s="491"/>
      <c r="AG305" s="491"/>
      <c r="AH305" s="491"/>
      <c r="AI305" s="491"/>
      <c r="AJ305" s="491"/>
      <c r="AK305" s="504"/>
      <c r="AL305" s="504"/>
      <c r="AM305" s="526" t="str">
        <f t="shared" si="54"/>
        <v/>
      </c>
      <c r="AN305" s="504"/>
      <c r="AO305" s="504"/>
      <c r="AP305" s="504"/>
      <c r="AQ305" s="360">
        <v>295</v>
      </c>
      <c r="AR305" s="505" t="str">
        <f t="shared" si="51"/>
        <v/>
      </c>
      <c r="AS305" s="505" t="str">
        <f t="shared" si="52"/>
        <v/>
      </c>
      <c r="AX305" s="497"/>
      <c r="AZ305" s="360">
        <v>295</v>
      </c>
      <c r="BA305" s="360" t="str">
        <f t="shared" si="45"/>
        <v/>
      </c>
      <c r="BB305" s="360" t="str">
        <f t="shared" si="46"/>
        <v/>
      </c>
      <c r="BC305" s="360" t="str">
        <f t="shared" si="47"/>
        <v/>
      </c>
      <c r="BD305" s="360" t="str">
        <f t="shared" si="48"/>
        <v/>
      </c>
      <c r="BE305" s="360" t="str">
        <f t="shared" si="49"/>
        <v/>
      </c>
      <c r="BH305" s="360" t="str">
        <f t="shared" si="53"/>
        <v/>
      </c>
      <c r="CM305" s="475"/>
      <c r="CN305" s="475"/>
      <c r="CO305" s="475"/>
      <c r="CP305" s="475"/>
      <c r="CQ305" s="475"/>
      <c r="CR305" s="475"/>
      <c r="CS305" s="475"/>
      <c r="CT305" s="475"/>
      <c r="CU305" s="475"/>
      <c r="CV305" s="475"/>
      <c r="CW305" s="475"/>
      <c r="CX305" s="475"/>
      <c r="CY305" s="475"/>
      <c r="CZ305" s="383"/>
      <c r="DA305" s="383"/>
      <c r="DB305" s="383"/>
      <c r="DC305" s="383"/>
      <c r="DD305" s="383"/>
      <c r="DE305" s="383"/>
      <c r="DF305" s="383"/>
      <c r="DG305" s="383"/>
      <c r="DH305" s="383"/>
      <c r="DI305" s="383"/>
      <c r="DJ305" s="383"/>
      <c r="DK305" s="383"/>
      <c r="DL305" s="383"/>
      <c r="DM305" s="383"/>
      <c r="DN305" s="383"/>
      <c r="DO305" s="383"/>
      <c r="DP305" s="383"/>
      <c r="DQ305" s="383"/>
      <c r="DR305" s="383"/>
      <c r="DS305" s="383"/>
      <c r="DT305" s="383"/>
      <c r="DU305" s="383"/>
      <c r="DV305" s="383"/>
      <c r="DW305" s="383"/>
      <c r="DX305" s="383"/>
      <c r="DY305" s="383"/>
      <c r="DZ305" s="383"/>
      <c r="EA305" s="383"/>
      <c r="EB305" s="383"/>
      <c r="EC305" s="383"/>
      <c r="ED305" s="383"/>
      <c r="EE305" s="383"/>
      <c r="EF305" s="383"/>
      <c r="EG305" s="383"/>
      <c r="EH305" s="383"/>
      <c r="EI305" s="383"/>
      <c r="EJ305" s="383"/>
      <c r="EK305" s="383"/>
      <c r="EL305" s="383"/>
      <c r="EM305" s="383"/>
      <c r="EN305" s="383"/>
      <c r="EO305" s="383"/>
      <c r="EP305" s="383"/>
      <c r="EQ305" s="383"/>
      <c r="ER305" s="383"/>
      <c r="ES305" s="383"/>
      <c r="ET305" s="383"/>
      <c r="EU305" s="383"/>
      <c r="EV305" s="383"/>
      <c r="EW305" s="383"/>
      <c r="EX305" s="383"/>
      <c r="EY305" s="383"/>
      <c r="EZ305" s="383"/>
      <c r="FA305" s="383"/>
      <c r="FB305" s="383"/>
      <c r="FC305" s="383"/>
      <c r="FD305" s="383"/>
      <c r="FE305" s="383"/>
      <c r="FF305" s="383"/>
      <c r="FG305" s="383"/>
      <c r="FH305" s="383"/>
      <c r="FI305" s="383"/>
      <c r="FJ305" s="383"/>
      <c r="FK305" s="383"/>
      <c r="FL305" s="383"/>
      <c r="FM305" s="383"/>
      <c r="FN305" s="383"/>
      <c r="FO305" s="383"/>
      <c r="FP305" s="383"/>
      <c r="FQ305" s="383"/>
      <c r="FR305" s="383"/>
      <c r="FS305" s="383"/>
      <c r="FT305" s="383"/>
      <c r="FU305" s="383"/>
      <c r="FV305" s="383"/>
      <c r="FW305" s="383"/>
      <c r="FX305" s="383"/>
      <c r="FY305" s="383"/>
      <c r="FZ305" s="383"/>
      <c r="GA305" s="383"/>
      <c r="GB305" s="383"/>
      <c r="GC305" s="383"/>
      <c r="GD305" s="383"/>
      <c r="GE305" s="383"/>
      <c r="GF305" s="383"/>
      <c r="GG305" s="383"/>
      <c r="GH305" s="383"/>
      <c r="GI305" s="383"/>
      <c r="GJ305" s="383"/>
      <c r="GK305" s="383"/>
      <c r="GL305" s="383"/>
      <c r="GM305" s="383"/>
      <c r="GN305" s="383"/>
      <c r="GO305" s="383"/>
      <c r="GP305" s="383"/>
      <c r="GQ305" s="383"/>
      <c r="GR305" s="383"/>
      <c r="GS305" s="383"/>
      <c r="GT305" s="383"/>
      <c r="GU305" s="383"/>
      <c r="GV305" s="383"/>
      <c r="GW305" s="383"/>
      <c r="GX305" s="383"/>
    </row>
    <row r="306" spans="1:206" s="360" customFormat="1" x14ac:dyDescent="0.25">
      <c r="A306" s="354"/>
      <c r="B306" s="506">
        <v>296</v>
      </c>
      <c r="C306" s="55"/>
      <c r="D306" s="55"/>
      <c r="E306" s="507" t="str">
        <f t="shared" si="44"/>
        <v/>
      </c>
      <c r="F306" s="508" t="str">
        <f t="shared" si="50"/>
        <v/>
      </c>
      <c r="H306" s="502"/>
      <c r="I306" s="502"/>
      <c r="J306" s="1"/>
      <c r="K306" s="372"/>
      <c r="L306" s="354"/>
      <c r="M306" s="354"/>
      <c r="N306" s="354"/>
      <c r="O306" s="354"/>
      <c r="P306" s="372"/>
      <c r="Q306" s="490"/>
      <c r="R306" s="490"/>
      <c r="S306" s="490"/>
      <c r="T306" s="490"/>
      <c r="U306" s="490"/>
      <c r="V306" s="372"/>
      <c r="W306" s="372"/>
      <c r="X306" s="372"/>
      <c r="Y306" s="1"/>
      <c r="Z306" s="1"/>
      <c r="AA306" s="1"/>
      <c r="AB306" s="1"/>
      <c r="AC306" s="1"/>
      <c r="AD306" s="491"/>
      <c r="AE306" s="491"/>
      <c r="AF306" s="491"/>
      <c r="AG306" s="491"/>
      <c r="AH306" s="491"/>
      <c r="AI306" s="491"/>
      <c r="AJ306" s="491"/>
      <c r="AK306" s="504"/>
      <c r="AL306" s="504"/>
      <c r="AM306" s="526" t="str">
        <f t="shared" si="54"/>
        <v/>
      </c>
      <c r="AN306" s="504"/>
      <c r="AO306" s="504"/>
      <c r="AP306" s="504"/>
      <c r="AQ306" s="360">
        <v>296</v>
      </c>
      <c r="AR306" s="505" t="str">
        <f t="shared" si="51"/>
        <v/>
      </c>
      <c r="AS306" s="505" t="str">
        <f t="shared" si="52"/>
        <v/>
      </c>
      <c r="AX306" s="497"/>
      <c r="AZ306" s="360">
        <v>296</v>
      </c>
      <c r="BA306" s="360" t="str">
        <f t="shared" si="45"/>
        <v/>
      </c>
      <c r="BB306" s="360" t="str">
        <f t="shared" si="46"/>
        <v/>
      </c>
      <c r="BC306" s="360" t="str">
        <f t="shared" si="47"/>
        <v/>
      </c>
      <c r="BD306" s="360" t="str">
        <f t="shared" si="48"/>
        <v/>
      </c>
      <c r="BE306" s="360" t="str">
        <f t="shared" si="49"/>
        <v/>
      </c>
      <c r="BH306" s="360" t="str">
        <f t="shared" si="53"/>
        <v/>
      </c>
      <c r="CM306" s="475"/>
      <c r="CN306" s="475"/>
      <c r="CO306" s="475"/>
      <c r="CP306" s="475"/>
      <c r="CQ306" s="475"/>
      <c r="CR306" s="475"/>
      <c r="CS306" s="475"/>
      <c r="CT306" s="475"/>
      <c r="CU306" s="475"/>
      <c r="CV306" s="475"/>
      <c r="CW306" s="475"/>
      <c r="CX306" s="475"/>
      <c r="CY306" s="475"/>
      <c r="CZ306" s="383"/>
      <c r="DA306" s="383"/>
      <c r="DB306" s="383"/>
      <c r="DC306" s="383"/>
      <c r="DD306" s="383"/>
      <c r="DE306" s="383"/>
      <c r="DF306" s="383"/>
      <c r="DG306" s="383"/>
      <c r="DH306" s="383"/>
      <c r="DI306" s="383"/>
      <c r="DJ306" s="383"/>
      <c r="DK306" s="383"/>
      <c r="DL306" s="383"/>
      <c r="DM306" s="383"/>
      <c r="DN306" s="383"/>
      <c r="DO306" s="383"/>
      <c r="DP306" s="383"/>
      <c r="DQ306" s="383"/>
      <c r="DR306" s="383"/>
      <c r="DS306" s="383"/>
      <c r="DT306" s="383"/>
      <c r="DU306" s="383"/>
      <c r="DV306" s="383"/>
      <c r="DW306" s="383"/>
      <c r="DX306" s="383"/>
      <c r="DY306" s="383"/>
      <c r="DZ306" s="383"/>
      <c r="EA306" s="383"/>
      <c r="EB306" s="383"/>
      <c r="EC306" s="383"/>
      <c r="ED306" s="383"/>
      <c r="EE306" s="383"/>
      <c r="EF306" s="383"/>
      <c r="EG306" s="383"/>
      <c r="EH306" s="383"/>
      <c r="EI306" s="383"/>
      <c r="EJ306" s="383"/>
      <c r="EK306" s="383"/>
      <c r="EL306" s="383"/>
      <c r="EM306" s="383"/>
      <c r="EN306" s="383"/>
      <c r="EO306" s="383"/>
      <c r="EP306" s="383"/>
      <c r="EQ306" s="383"/>
      <c r="ER306" s="383"/>
      <c r="ES306" s="383"/>
      <c r="ET306" s="383"/>
      <c r="EU306" s="383"/>
      <c r="EV306" s="383"/>
      <c r="EW306" s="383"/>
      <c r="EX306" s="383"/>
      <c r="EY306" s="383"/>
      <c r="EZ306" s="383"/>
      <c r="FA306" s="383"/>
      <c r="FB306" s="383"/>
      <c r="FC306" s="383"/>
      <c r="FD306" s="383"/>
      <c r="FE306" s="383"/>
      <c r="FF306" s="383"/>
      <c r="FG306" s="383"/>
      <c r="FH306" s="383"/>
      <c r="FI306" s="383"/>
      <c r="FJ306" s="383"/>
      <c r="FK306" s="383"/>
      <c r="FL306" s="383"/>
      <c r="FM306" s="383"/>
      <c r="FN306" s="383"/>
      <c r="FO306" s="383"/>
      <c r="FP306" s="383"/>
      <c r="FQ306" s="383"/>
      <c r="FR306" s="383"/>
      <c r="FS306" s="383"/>
      <c r="FT306" s="383"/>
      <c r="FU306" s="383"/>
      <c r="FV306" s="383"/>
      <c r="FW306" s="383"/>
      <c r="FX306" s="383"/>
      <c r="FY306" s="383"/>
      <c r="FZ306" s="383"/>
      <c r="GA306" s="383"/>
      <c r="GB306" s="383"/>
      <c r="GC306" s="383"/>
      <c r="GD306" s="383"/>
      <c r="GE306" s="383"/>
      <c r="GF306" s="383"/>
      <c r="GG306" s="383"/>
      <c r="GH306" s="383"/>
      <c r="GI306" s="383"/>
      <c r="GJ306" s="383"/>
      <c r="GK306" s="383"/>
      <c r="GL306" s="383"/>
      <c r="GM306" s="383"/>
      <c r="GN306" s="383"/>
      <c r="GO306" s="383"/>
      <c r="GP306" s="383"/>
      <c r="GQ306" s="383"/>
      <c r="GR306" s="383"/>
      <c r="GS306" s="383"/>
      <c r="GT306" s="383"/>
      <c r="GU306" s="383"/>
      <c r="GV306" s="383"/>
      <c r="GW306" s="383"/>
      <c r="GX306" s="383"/>
    </row>
    <row r="307" spans="1:206" s="360" customFormat="1" x14ac:dyDescent="0.25">
      <c r="A307" s="354"/>
      <c r="B307" s="506">
        <v>297</v>
      </c>
      <c r="C307" s="55"/>
      <c r="D307" s="55"/>
      <c r="E307" s="507" t="str">
        <f t="shared" si="44"/>
        <v/>
      </c>
      <c r="F307" s="508" t="str">
        <f t="shared" si="50"/>
        <v/>
      </c>
      <c r="H307" s="502"/>
      <c r="I307" s="502"/>
      <c r="J307" s="1"/>
      <c r="K307" s="372"/>
      <c r="L307" s="354"/>
      <c r="M307" s="354"/>
      <c r="N307" s="354"/>
      <c r="O307" s="354"/>
      <c r="P307" s="372"/>
      <c r="Q307" s="490"/>
      <c r="R307" s="490"/>
      <c r="S307" s="490"/>
      <c r="T307" s="490"/>
      <c r="U307" s="490"/>
      <c r="V307" s="372"/>
      <c r="W307" s="372"/>
      <c r="X307" s="372"/>
      <c r="Y307" s="1"/>
      <c r="Z307" s="1"/>
      <c r="AA307" s="1"/>
      <c r="AB307" s="1"/>
      <c r="AC307" s="1"/>
      <c r="AD307" s="491"/>
      <c r="AE307" s="491"/>
      <c r="AF307" s="491"/>
      <c r="AG307" s="491"/>
      <c r="AH307" s="491"/>
      <c r="AI307" s="491"/>
      <c r="AJ307" s="491"/>
      <c r="AK307" s="504"/>
      <c r="AL307" s="504"/>
      <c r="AM307" s="526" t="str">
        <f t="shared" si="54"/>
        <v/>
      </c>
      <c r="AN307" s="504"/>
      <c r="AO307" s="504"/>
      <c r="AP307" s="504"/>
      <c r="AQ307" s="360">
        <v>297</v>
      </c>
      <c r="AR307" s="505" t="str">
        <f t="shared" si="51"/>
        <v/>
      </c>
      <c r="AS307" s="505" t="str">
        <f t="shared" si="52"/>
        <v/>
      </c>
      <c r="AX307" s="497"/>
      <c r="AZ307" s="360">
        <v>297</v>
      </c>
      <c r="BA307" s="360" t="str">
        <f t="shared" si="45"/>
        <v/>
      </c>
      <c r="BB307" s="360" t="str">
        <f t="shared" si="46"/>
        <v/>
      </c>
      <c r="BC307" s="360" t="str">
        <f t="shared" si="47"/>
        <v/>
      </c>
      <c r="BD307" s="360" t="str">
        <f t="shared" si="48"/>
        <v/>
      </c>
      <c r="BE307" s="360" t="str">
        <f t="shared" si="49"/>
        <v/>
      </c>
      <c r="BH307" s="360" t="str">
        <f t="shared" si="53"/>
        <v/>
      </c>
      <c r="CM307" s="475"/>
      <c r="CN307" s="475"/>
      <c r="CO307" s="475"/>
      <c r="CP307" s="475"/>
      <c r="CQ307" s="475"/>
      <c r="CR307" s="475"/>
      <c r="CS307" s="475"/>
      <c r="CT307" s="475"/>
      <c r="CU307" s="475"/>
      <c r="CV307" s="475"/>
      <c r="CW307" s="475"/>
      <c r="CX307" s="475"/>
      <c r="CY307" s="475"/>
      <c r="CZ307" s="383"/>
      <c r="DA307" s="383"/>
      <c r="DB307" s="383"/>
      <c r="DC307" s="383"/>
      <c r="DD307" s="383"/>
      <c r="DE307" s="383"/>
      <c r="DF307" s="383"/>
      <c r="DG307" s="383"/>
      <c r="DH307" s="383"/>
      <c r="DI307" s="383"/>
      <c r="DJ307" s="383"/>
      <c r="DK307" s="383"/>
      <c r="DL307" s="383"/>
      <c r="DM307" s="383"/>
      <c r="DN307" s="383"/>
      <c r="DO307" s="383"/>
      <c r="DP307" s="383"/>
      <c r="DQ307" s="383"/>
      <c r="DR307" s="383"/>
      <c r="DS307" s="383"/>
      <c r="DT307" s="383"/>
      <c r="DU307" s="383"/>
      <c r="DV307" s="383"/>
      <c r="DW307" s="383"/>
      <c r="DX307" s="383"/>
      <c r="DY307" s="383"/>
      <c r="DZ307" s="383"/>
      <c r="EA307" s="383"/>
      <c r="EB307" s="383"/>
      <c r="EC307" s="383"/>
      <c r="ED307" s="383"/>
      <c r="EE307" s="383"/>
      <c r="EF307" s="383"/>
      <c r="EG307" s="383"/>
      <c r="EH307" s="383"/>
      <c r="EI307" s="383"/>
      <c r="EJ307" s="383"/>
      <c r="EK307" s="383"/>
      <c r="EL307" s="383"/>
      <c r="EM307" s="383"/>
      <c r="EN307" s="383"/>
      <c r="EO307" s="383"/>
      <c r="EP307" s="383"/>
      <c r="EQ307" s="383"/>
      <c r="ER307" s="383"/>
      <c r="ES307" s="383"/>
      <c r="ET307" s="383"/>
      <c r="EU307" s="383"/>
      <c r="EV307" s="383"/>
      <c r="EW307" s="383"/>
      <c r="EX307" s="383"/>
      <c r="EY307" s="383"/>
      <c r="EZ307" s="383"/>
      <c r="FA307" s="383"/>
      <c r="FB307" s="383"/>
      <c r="FC307" s="383"/>
      <c r="FD307" s="383"/>
      <c r="FE307" s="383"/>
      <c r="FF307" s="383"/>
      <c r="FG307" s="383"/>
      <c r="FH307" s="383"/>
      <c r="FI307" s="383"/>
      <c r="FJ307" s="383"/>
      <c r="FK307" s="383"/>
      <c r="FL307" s="383"/>
      <c r="FM307" s="383"/>
      <c r="FN307" s="383"/>
      <c r="FO307" s="383"/>
      <c r="FP307" s="383"/>
      <c r="FQ307" s="383"/>
      <c r="FR307" s="383"/>
      <c r="FS307" s="383"/>
      <c r="FT307" s="383"/>
      <c r="FU307" s="383"/>
      <c r="FV307" s="383"/>
      <c r="FW307" s="383"/>
      <c r="FX307" s="383"/>
      <c r="FY307" s="383"/>
      <c r="FZ307" s="383"/>
      <c r="GA307" s="383"/>
      <c r="GB307" s="383"/>
      <c r="GC307" s="383"/>
      <c r="GD307" s="383"/>
      <c r="GE307" s="383"/>
      <c r="GF307" s="383"/>
      <c r="GG307" s="383"/>
      <c r="GH307" s="383"/>
      <c r="GI307" s="383"/>
      <c r="GJ307" s="383"/>
      <c r="GK307" s="383"/>
      <c r="GL307" s="383"/>
      <c r="GM307" s="383"/>
      <c r="GN307" s="383"/>
      <c r="GO307" s="383"/>
      <c r="GP307" s="383"/>
      <c r="GQ307" s="383"/>
      <c r="GR307" s="383"/>
      <c r="GS307" s="383"/>
      <c r="GT307" s="383"/>
      <c r="GU307" s="383"/>
      <c r="GV307" s="383"/>
      <c r="GW307" s="383"/>
      <c r="GX307" s="383"/>
    </row>
    <row r="308" spans="1:206" s="360" customFormat="1" x14ac:dyDescent="0.25">
      <c r="A308" s="354"/>
      <c r="B308" s="506">
        <v>298</v>
      </c>
      <c r="C308" s="55"/>
      <c r="D308" s="55"/>
      <c r="E308" s="507" t="str">
        <f t="shared" si="44"/>
        <v/>
      </c>
      <c r="F308" s="508" t="str">
        <f t="shared" si="50"/>
        <v/>
      </c>
      <c r="H308" s="502"/>
      <c r="I308" s="502"/>
      <c r="J308" s="1"/>
      <c r="K308" s="372"/>
      <c r="L308" s="354"/>
      <c r="M308" s="354"/>
      <c r="N308" s="354"/>
      <c r="O308" s="354"/>
      <c r="P308" s="372"/>
      <c r="Q308" s="490"/>
      <c r="R308" s="490"/>
      <c r="S308" s="490"/>
      <c r="T308" s="490"/>
      <c r="U308" s="490"/>
      <c r="V308" s="372"/>
      <c r="W308" s="372"/>
      <c r="X308" s="372"/>
      <c r="Y308" s="1"/>
      <c r="Z308" s="1"/>
      <c r="AA308" s="1"/>
      <c r="AB308" s="1"/>
      <c r="AC308" s="1"/>
      <c r="AD308" s="491"/>
      <c r="AE308" s="491"/>
      <c r="AF308" s="491"/>
      <c r="AG308" s="491"/>
      <c r="AH308" s="491"/>
      <c r="AI308" s="491"/>
      <c r="AJ308" s="491"/>
      <c r="AK308" s="504"/>
      <c r="AL308" s="504"/>
      <c r="AM308" s="526" t="str">
        <f t="shared" si="54"/>
        <v/>
      </c>
      <c r="AN308" s="504"/>
      <c r="AO308" s="504"/>
      <c r="AP308" s="504"/>
      <c r="AQ308" s="360">
        <v>298</v>
      </c>
      <c r="AR308" s="505" t="str">
        <f t="shared" si="51"/>
        <v/>
      </c>
      <c r="AS308" s="505" t="str">
        <f t="shared" si="52"/>
        <v/>
      </c>
      <c r="AX308" s="497"/>
      <c r="AZ308" s="360">
        <v>298</v>
      </c>
      <c r="BA308" s="360" t="str">
        <f t="shared" si="45"/>
        <v/>
      </c>
      <c r="BB308" s="360" t="str">
        <f t="shared" si="46"/>
        <v/>
      </c>
      <c r="BC308" s="360" t="str">
        <f t="shared" si="47"/>
        <v/>
      </c>
      <c r="BD308" s="360" t="str">
        <f t="shared" si="48"/>
        <v/>
      </c>
      <c r="BE308" s="360" t="str">
        <f t="shared" si="49"/>
        <v/>
      </c>
      <c r="BH308" s="360" t="str">
        <f t="shared" si="53"/>
        <v/>
      </c>
      <c r="CM308" s="475"/>
      <c r="CN308" s="475"/>
      <c r="CO308" s="475"/>
      <c r="CP308" s="475"/>
      <c r="CQ308" s="475"/>
      <c r="CR308" s="475"/>
      <c r="CS308" s="475"/>
      <c r="CT308" s="475"/>
      <c r="CU308" s="475"/>
      <c r="CV308" s="475"/>
      <c r="CW308" s="475"/>
      <c r="CX308" s="475"/>
      <c r="CY308" s="475"/>
      <c r="CZ308" s="383"/>
      <c r="DA308" s="383"/>
      <c r="DB308" s="383"/>
      <c r="DC308" s="383"/>
      <c r="DD308" s="383"/>
      <c r="DE308" s="383"/>
      <c r="DF308" s="383"/>
      <c r="DG308" s="383"/>
      <c r="DH308" s="383"/>
      <c r="DI308" s="383"/>
      <c r="DJ308" s="383"/>
      <c r="DK308" s="383"/>
      <c r="DL308" s="383"/>
      <c r="DM308" s="383"/>
      <c r="DN308" s="383"/>
      <c r="DO308" s="383"/>
      <c r="DP308" s="383"/>
      <c r="DQ308" s="383"/>
      <c r="DR308" s="383"/>
      <c r="DS308" s="383"/>
      <c r="DT308" s="383"/>
      <c r="DU308" s="383"/>
      <c r="DV308" s="383"/>
      <c r="DW308" s="383"/>
      <c r="DX308" s="383"/>
      <c r="DY308" s="383"/>
      <c r="DZ308" s="383"/>
      <c r="EA308" s="383"/>
      <c r="EB308" s="383"/>
      <c r="EC308" s="383"/>
      <c r="ED308" s="383"/>
      <c r="EE308" s="383"/>
      <c r="EF308" s="383"/>
      <c r="EG308" s="383"/>
      <c r="EH308" s="383"/>
      <c r="EI308" s="383"/>
      <c r="EJ308" s="383"/>
      <c r="EK308" s="383"/>
      <c r="EL308" s="383"/>
      <c r="EM308" s="383"/>
      <c r="EN308" s="383"/>
      <c r="EO308" s="383"/>
      <c r="EP308" s="383"/>
      <c r="EQ308" s="383"/>
      <c r="ER308" s="383"/>
      <c r="ES308" s="383"/>
      <c r="ET308" s="383"/>
      <c r="EU308" s="383"/>
      <c r="EV308" s="383"/>
      <c r="EW308" s="383"/>
      <c r="EX308" s="383"/>
      <c r="EY308" s="383"/>
      <c r="EZ308" s="383"/>
      <c r="FA308" s="383"/>
      <c r="FB308" s="383"/>
      <c r="FC308" s="383"/>
      <c r="FD308" s="383"/>
      <c r="FE308" s="383"/>
      <c r="FF308" s="383"/>
      <c r="FG308" s="383"/>
      <c r="FH308" s="383"/>
      <c r="FI308" s="383"/>
      <c r="FJ308" s="383"/>
      <c r="FK308" s="383"/>
      <c r="FL308" s="383"/>
      <c r="FM308" s="383"/>
      <c r="FN308" s="383"/>
      <c r="FO308" s="383"/>
      <c r="FP308" s="383"/>
      <c r="FQ308" s="383"/>
      <c r="FR308" s="383"/>
      <c r="FS308" s="383"/>
      <c r="FT308" s="383"/>
      <c r="FU308" s="383"/>
      <c r="FV308" s="383"/>
      <c r="FW308" s="383"/>
      <c r="FX308" s="383"/>
      <c r="FY308" s="383"/>
      <c r="FZ308" s="383"/>
      <c r="GA308" s="383"/>
      <c r="GB308" s="383"/>
      <c r="GC308" s="383"/>
      <c r="GD308" s="383"/>
      <c r="GE308" s="383"/>
      <c r="GF308" s="383"/>
      <c r="GG308" s="383"/>
      <c r="GH308" s="383"/>
      <c r="GI308" s="383"/>
      <c r="GJ308" s="383"/>
      <c r="GK308" s="383"/>
      <c r="GL308" s="383"/>
      <c r="GM308" s="383"/>
      <c r="GN308" s="383"/>
      <c r="GO308" s="383"/>
      <c r="GP308" s="383"/>
      <c r="GQ308" s="383"/>
      <c r="GR308" s="383"/>
      <c r="GS308" s="383"/>
      <c r="GT308" s="383"/>
      <c r="GU308" s="383"/>
      <c r="GV308" s="383"/>
      <c r="GW308" s="383"/>
      <c r="GX308" s="383"/>
    </row>
    <row r="309" spans="1:206" s="360" customFormat="1" x14ac:dyDescent="0.25">
      <c r="A309" s="354"/>
      <c r="B309" s="506">
        <v>299</v>
      </c>
      <c r="C309" s="55"/>
      <c r="D309" s="55"/>
      <c r="E309" s="507" t="str">
        <f t="shared" si="44"/>
        <v/>
      </c>
      <c r="F309" s="508" t="str">
        <f t="shared" si="50"/>
        <v/>
      </c>
      <c r="H309" s="502"/>
      <c r="I309" s="502"/>
      <c r="J309" s="1"/>
      <c r="K309" s="372"/>
      <c r="L309" s="354"/>
      <c r="M309" s="354"/>
      <c r="N309" s="354"/>
      <c r="O309" s="354"/>
      <c r="P309" s="372"/>
      <c r="Q309" s="490"/>
      <c r="R309" s="490"/>
      <c r="S309" s="490"/>
      <c r="T309" s="490"/>
      <c r="U309" s="490"/>
      <c r="V309" s="372"/>
      <c r="W309" s="372"/>
      <c r="X309" s="372"/>
      <c r="Y309" s="1"/>
      <c r="Z309" s="1"/>
      <c r="AA309" s="1"/>
      <c r="AB309" s="1"/>
      <c r="AC309" s="1"/>
      <c r="AD309" s="491"/>
      <c r="AE309" s="491"/>
      <c r="AF309" s="491"/>
      <c r="AG309" s="491"/>
      <c r="AH309" s="491"/>
      <c r="AI309" s="491"/>
      <c r="AJ309" s="491"/>
      <c r="AK309" s="504"/>
      <c r="AL309" s="504"/>
      <c r="AM309" s="526" t="str">
        <f t="shared" si="54"/>
        <v/>
      </c>
      <c r="AN309" s="504"/>
      <c r="AO309" s="504"/>
      <c r="AP309" s="504"/>
      <c r="AQ309" s="360">
        <v>299</v>
      </c>
      <c r="AR309" s="505" t="str">
        <f t="shared" si="51"/>
        <v/>
      </c>
      <c r="AS309" s="505" t="str">
        <f t="shared" si="52"/>
        <v/>
      </c>
      <c r="AX309" s="497"/>
      <c r="AZ309" s="360">
        <v>299</v>
      </c>
      <c r="BA309" s="360" t="str">
        <f t="shared" si="45"/>
        <v/>
      </c>
      <c r="BB309" s="360" t="str">
        <f t="shared" si="46"/>
        <v/>
      </c>
      <c r="BC309" s="360" t="str">
        <f t="shared" si="47"/>
        <v/>
      </c>
      <c r="BD309" s="360" t="str">
        <f t="shared" si="48"/>
        <v/>
      </c>
      <c r="BE309" s="360" t="str">
        <f t="shared" si="49"/>
        <v/>
      </c>
      <c r="BH309" s="360" t="str">
        <f t="shared" si="53"/>
        <v/>
      </c>
      <c r="CM309" s="475"/>
      <c r="CN309" s="475"/>
      <c r="CO309" s="475"/>
      <c r="CP309" s="475"/>
      <c r="CQ309" s="475"/>
      <c r="CR309" s="475"/>
      <c r="CS309" s="475"/>
      <c r="CT309" s="475"/>
      <c r="CU309" s="475"/>
      <c r="CV309" s="475"/>
      <c r="CW309" s="475"/>
      <c r="CX309" s="475"/>
      <c r="CY309" s="475"/>
      <c r="CZ309" s="383"/>
      <c r="DA309" s="383"/>
      <c r="DB309" s="383"/>
      <c r="DC309" s="383"/>
      <c r="DD309" s="383"/>
      <c r="DE309" s="383"/>
      <c r="DF309" s="383"/>
      <c r="DG309" s="383"/>
      <c r="DH309" s="383"/>
      <c r="DI309" s="383"/>
      <c r="DJ309" s="383"/>
      <c r="DK309" s="383"/>
      <c r="DL309" s="383"/>
      <c r="DM309" s="383"/>
      <c r="DN309" s="383"/>
      <c r="DO309" s="383"/>
      <c r="DP309" s="383"/>
      <c r="DQ309" s="383"/>
      <c r="DR309" s="383"/>
      <c r="DS309" s="383"/>
      <c r="DT309" s="383"/>
      <c r="DU309" s="383"/>
      <c r="DV309" s="383"/>
      <c r="DW309" s="383"/>
      <c r="DX309" s="383"/>
      <c r="DY309" s="383"/>
      <c r="DZ309" s="383"/>
      <c r="EA309" s="383"/>
      <c r="EB309" s="383"/>
      <c r="EC309" s="383"/>
      <c r="ED309" s="383"/>
      <c r="EE309" s="383"/>
      <c r="EF309" s="383"/>
      <c r="EG309" s="383"/>
      <c r="EH309" s="383"/>
      <c r="EI309" s="383"/>
      <c r="EJ309" s="383"/>
      <c r="EK309" s="383"/>
      <c r="EL309" s="383"/>
      <c r="EM309" s="383"/>
      <c r="EN309" s="383"/>
      <c r="EO309" s="383"/>
      <c r="EP309" s="383"/>
      <c r="EQ309" s="383"/>
      <c r="ER309" s="383"/>
      <c r="ES309" s="383"/>
      <c r="ET309" s="383"/>
      <c r="EU309" s="383"/>
      <c r="EV309" s="383"/>
      <c r="EW309" s="383"/>
      <c r="EX309" s="383"/>
      <c r="EY309" s="383"/>
      <c r="EZ309" s="383"/>
      <c r="FA309" s="383"/>
      <c r="FB309" s="383"/>
      <c r="FC309" s="383"/>
      <c r="FD309" s="383"/>
      <c r="FE309" s="383"/>
      <c r="FF309" s="383"/>
      <c r="FG309" s="383"/>
      <c r="FH309" s="383"/>
      <c r="FI309" s="383"/>
      <c r="FJ309" s="383"/>
      <c r="FK309" s="383"/>
      <c r="FL309" s="383"/>
      <c r="FM309" s="383"/>
      <c r="FN309" s="383"/>
      <c r="FO309" s="383"/>
      <c r="FP309" s="383"/>
      <c r="FQ309" s="383"/>
      <c r="FR309" s="383"/>
      <c r="FS309" s="383"/>
      <c r="FT309" s="383"/>
      <c r="FU309" s="383"/>
      <c r="FV309" s="383"/>
      <c r="FW309" s="383"/>
      <c r="FX309" s="383"/>
      <c r="FY309" s="383"/>
      <c r="FZ309" s="383"/>
      <c r="GA309" s="383"/>
      <c r="GB309" s="383"/>
      <c r="GC309" s="383"/>
      <c r="GD309" s="383"/>
      <c r="GE309" s="383"/>
      <c r="GF309" s="383"/>
      <c r="GG309" s="383"/>
      <c r="GH309" s="383"/>
      <c r="GI309" s="383"/>
      <c r="GJ309" s="383"/>
      <c r="GK309" s="383"/>
      <c r="GL309" s="383"/>
      <c r="GM309" s="383"/>
      <c r="GN309" s="383"/>
      <c r="GO309" s="383"/>
      <c r="GP309" s="383"/>
      <c r="GQ309" s="383"/>
      <c r="GR309" s="383"/>
      <c r="GS309" s="383"/>
      <c r="GT309" s="383"/>
      <c r="GU309" s="383"/>
      <c r="GV309" s="383"/>
      <c r="GW309" s="383"/>
      <c r="GX309" s="383"/>
    </row>
    <row r="310" spans="1:206" s="360" customFormat="1" x14ac:dyDescent="0.25">
      <c r="A310" s="354"/>
      <c r="B310" s="506">
        <v>300</v>
      </c>
      <c r="C310" s="55"/>
      <c r="D310" s="55"/>
      <c r="E310" s="507" t="str">
        <f t="shared" si="44"/>
        <v/>
      </c>
      <c r="F310" s="508" t="str">
        <f t="shared" si="50"/>
        <v/>
      </c>
      <c r="H310" s="502"/>
      <c r="I310" s="502"/>
      <c r="J310" s="1"/>
      <c r="K310" s="372"/>
      <c r="L310" s="354"/>
      <c r="M310" s="354"/>
      <c r="N310" s="354"/>
      <c r="O310" s="354"/>
      <c r="P310" s="372"/>
      <c r="Q310" s="490"/>
      <c r="R310" s="490"/>
      <c r="S310" s="490"/>
      <c r="T310" s="490"/>
      <c r="U310" s="490"/>
      <c r="V310" s="372"/>
      <c r="W310" s="372"/>
      <c r="X310" s="372"/>
      <c r="Y310" s="1"/>
      <c r="Z310" s="1"/>
      <c r="AA310" s="1"/>
      <c r="AB310" s="1"/>
      <c r="AC310" s="1"/>
      <c r="AD310" s="491"/>
      <c r="AE310" s="491"/>
      <c r="AF310" s="491"/>
      <c r="AG310" s="491"/>
      <c r="AH310" s="491"/>
      <c r="AI310" s="491"/>
      <c r="AJ310" s="491"/>
      <c r="AK310" s="504"/>
      <c r="AL310" s="504"/>
      <c r="AM310" s="526" t="str">
        <f t="shared" si="54"/>
        <v/>
      </c>
      <c r="AN310" s="504"/>
      <c r="AO310" s="504"/>
      <c r="AP310" s="504"/>
      <c r="AQ310" s="360">
        <v>300</v>
      </c>
      <c r="AR310" s="505" t="str">
        <f t="shared" si="51"/>
        <v/>
      </c>
      <c r="AS310" s="505" t="str">
        <f t="shared" si="52"/>
        <v/>
      </c>
      <c r="AX310" s="497"/>
      <c r="AZ310" s="360">
        <v>300</v>
      </c>
      <c r="BA310" s="360" t="str">
        <f t="shared" si="45"/>
        <v/>
      </c>
      <c r="BB310" s="360" t="str">
        <f t="shared" si="46"/>
        <v/>
      </c>
      <c r="BC310" s="360" t="str">
        <f t="shared" si="47"/>
        <v/>
      </c>
      <c r="BD310" s="360" t="str">
        <f t="shared" si="48"/>
        <v/>
      </c>
      <c r="BE310" s="360" t="str">
        <f t="shared" si="49"/>
        <v/>
      </c>
      <c r="BH310" s="360" t="str">
        <f t="shared" si="53"/>
        <v/>
      </c>
      <c r="CM310" s="475"/>
      <c r="CN310" s="475"/>
      <c r="CO310" s="475"/>
      <c r="CP310" s="475"/>
      <c r="CQ310" s="475"/>
      <c r="CR310" s="475"/>
      <c r="CS310" s="475"/>
      <c r="CT310" s="475"/>
      <c r="CU310" s="475"/>
      <c r="CV310" s="475"/>
      <c r="CW310" s="475"/>
      <c r="CX310" s="475"/>
      <c r="CY310" s="475"/>
      <c r="CZ310" s="383"/>
      <c r="DA310" s="383"/>
      <c r="DB310" s="383"/>
      <c r="DC310" s="383"/>
      <c r="DD310" s="383"/>
      <c r="DE310" s="383"/>
      <c r="DF310" s="383"/>
      <c r="DG310" s="383"/>
      <c r="DH310" s="383"/>
      <c r="DI310" s="383"/>
      <c r="DJ310" s="383"/>
      <c r="DK310" s="383"/>
      <c r="DL310" s="383"/>
      <c r="DM310" s="383"/>
      <c r="DN310" s="383"/>
      <c r="DO310" s="383"/>
      <c r="DP310" s="383"/>
      <c r="DQ310" s="383"/>
      <c r="DR310" s="383"/>
      <c r="DS310" s="383"/>
      <c r="DT310" s="383"/>
      <c r="DU310" s="383"/>
      <c r="DV310" s="383"/>
      <c r="DW310" s="383"/>
      <c r="DX310" s="383"/>
      <c r="DY310" s="383"/>
      <c r="DZ310" s="383"/>
      <c r="EA310" s="383"/>
      <c r="EB310" s="383"/>
      <c r="EC310" s="383"/>
      <c r="ED310" s="383"/>
      <c r="EE310" s="383"/>
      <c r="EF310" s="383"/>
      <c r="EG310" s="383"/>
      <c r="EH310" s="383"/>
      <c r="EI310" s="383"/>
      <c r="EJ310" s="383"/>
      <c r="EK310" s="383"/>
      <c r="EL310" s="383"/>
      <c r="EM310" s="383"/>
      <c r="EN310" s="383"/>
      <c r="EO310" s="383"/>
      <c r="EP310" s="383"/>
      <c r="EQ310" s="383"/>
      <c r="ER310" s="383"/>
      <c r="ES310" s="383"/>
      <c r="ET310" s="383"/>
      <c r="EU310" s="383"/>
      <c r="EV310" s="383"/>
      <c r="EW310" s="383"/>
      <c r="EX310" s="383"/>
      <c r="EY310" s="383"/>
      <c r="EZ310" s="383"/>
      <c r="FA310" s="383"/>
      <c r="FB310" s="383"/>
      <c r="FC310" s="383"/>
      <c r="FD310" s="383"/>
      <c r="FE310" s="383"/>
      <c r="FF310" s="383"/>
      <c r="FG310" s="383"/>
      <c r="FH310" s="383"/>
      <c r="FI310" s="383"/>
      <c r="FJ310" s="383"/>
      <c r="FK310" s="383"/>
      <c r="FL310" s="383"/>
      <c r="FM310" s="383"/>
      <c r="FN310" s="383"/>
      <c r="FO310" s="383"/>
      <c r="FP310" s="383"/>
      <c r="FQ310" s="383"/>
      <c r="FR310" s="383"/>
      <c r="FS310" s="383"/>
      <c r="FT310" s="383"/>
      <c r="FU310" s="383"/>
      <c r="FV310" s="383"/>
      <c r="FW310" s="383"/>
      <c r="FX310" s="383"/>
      <c r="FY310" s="383"/>
      <c r="FZ310" s="383"/>
      <c r="GA310" s="383"/>
      <c r="GB310" s="383"/>
      <c r="GC310" s="383"/>
      <c r="GD310" s="383"/>
      <c r="GE310" s="383"/>
      <c r="GF310" s="383"/>
      <c r="GG310" s="383"/>
      <c r="GH310" s="383"/>
      <c r="GI310" s="383"/>
      <c r="GJ310" s="383"/>
      <c r="GK310" s="383"/>
      <c r="GL310" s="383"/>
      <c r="GM310" s="383"/>
      <c r="GN310" s="383"/>
      <c r="GO310" s="383"/>
      <c r="GP310" s="383"/>
      <c r="GQ310" s="383"/>
      <c r="GR310" s="383"/>
      <c r="GS310" s="383"/>
      <c r="GT310" s="383"/>
      <c r="GU310" s="383"/>
      <c r="GV310" s="383"/>
      <c r="GW310" s="383"/>
      <c r="GX310" s="383"/>
    </row>
    <row r="311" spans="1:206" s="360" customFormat="1" x14ac:dyDescent="0.25">
      <c r="A311" s="354"/>
      <c r="B311" s="506">
        <v>301</v>
      </c>
      <c r="C311" s="55"/>
      <c r="D311" s="55"/>
      <c r="E311" s="507" t="str">
        <f t="shared" si="44"/>
        <v/>
      </c>
      <c r="F311" s="508" t="str">
        <f t="shared" si="50"/>
        <v/>
      </c>
      <c r="H311" s="502"/>
      <c r="I311" s="502"/>
      <c r="J311" s="1"/>
      <c r="K311" s="372"/>
      <c r="L311" s="354"/>
      <c r="M311" s="354"/>
      <c r="N311" s="354"/>
      <c r="O311" s="354"/>
      <c r="P311" s="372"/>
      <c r="Q311" s="490"/>
      <c r="R311" s="490"/>
      <c r="S311" s="490"/>
      <c r="T311" s="490"/>
      <c r="U311" s="490"/>
      <c r="V311" s="372"/>
      <c r="W311" s="372"/>
      <c r="X311" s="372"/>
      <c r="Y311" s="1"/>
      <c r="Z311" s="1"/>
      <c r="AA311" s="1"/>
      <c r="AB311" s="1"/>
      <c r="AC311" s="1"/>
      <c r="AD311" s="491"/>
      <c r="AE311" s="491"/>
      <c r="AF311" s="491"/>
      <c r="AG311" s="491"/>
      <c r="AH311" s="491"/>
      <c r="AI311" s="491"/>
      <c r="AJ311" s="491"/>
      <c r="AK311" s="504"/>
      <c r="AL311" s="504"/>
      <c r="AM311" s="526" t="str">
        <f t="shared" si="54"/>
        <v/>
      </c>
      <c r="AN311" s="504"/>
      <c r="AO311" s="504"/>
      <c r="AP311" s="504"/>
      <c r="AQ311" s="360">
        <v>301</v>
      </c>
      <c r="AR311" s="505" t="str">
        <f t="shared" si="51"/>
        <v/>
      </c>
      <c r="AS311" s="505" t="str">
        <f t="shared" si="52"/>
        <v/>
      </c>
      <c r="AX311" s="497"/>
      <c r="AZ311" s="360">
        <v>301</v>
      </c>
      <c r="BA311" s="360" t="str">
        <f t="shared" si="45"/>
        <v/>
      </c>
      <c r="BB311" s="360" t="str">
        <f t="shared" si="46"/>
        <v/>
      </c>
      <c r="BC311" s="360" t="str">
        <f t="shared" si="47"/>
        <v/>
      </c>
      <c r="BD311" s="360" t="str">
        <f t="shared" si="48"/>
        <v/>
      </c>
      <c r="BE311" s="360" t="str">
        <f t="shared" si="49"/>
        <v/>
      </c>
      <c r="BH311" s="360" t="str">
        <f t="shared" si="53"/>
        <v/>
      </c>
      <c r="CM311" s="475"/>
      <c r="CN311" s="475"/>
      <c r="CO311" s="475"/>
      <c r="CP311" s="475"/>
      <c r="CQ311" s="475"/>
      <c r="CR311" s="475"/>
      <c r="CS311" s="475"/>
      <c r="CT311" s="475"/>
      <c r="CU311" s="475"/>
      <c r="CV311" s="475"/>
      <c r="CW311" s="475"/>
      <c r="CX311" s="475"/>
      <c r="CY311" s="475"/>
      <c r="CZ311" s="383"/>
      <c r="DA311" s="383"/>
      <c r="DB311" s="383"/>
      <c r="DC311" s="383"/>
      <c r="DD311" s="383"/>
      <c r="DE311" s="383"/>
      <c r="DF311" s="383"/>
      <c r="DG311" s="383"/>
      <c r="DH311" s="383"/>
      <c r="DI311" s="383"/>
      <c r="DJ311" s="383"/>
      <c r="DK311" s="383"/>
      <c r="DL311" s="383"/>
      <c r="DM311" s="383"/>
      <c r="DN311" s="383"/>
      <c r="DO311" s="383"/>
      <c r="DP311" s="383"/>
      <c r="DQ311" s="383"/>
      <c r="DR311" s="383"/>
      <c r="DS311" s="383"/>
      <c r="DT311" s="383"/>
      <c r="DU311" s="383"/>
      <c r="DV311" s="383"/>
      <c r="DW311" s="383"/>
      <c r="DX311" s="383"/>
      <c r="DY311" s="383"/>
      <c r="DZ311" s="383"/>
      <c r="EA311" s="383"/>
      <c r="EB311" s="383"/>
      <c r="EC311" s="383"/>
      <c r="ED311" s="383"/>
      <c r="EE311" s="383"/>
      <c r="EF311" s="383"/>
      <c r="EG311" s="383"/>
      <c r="EH311" s="383"/>
      <c r="EI311" s="383"/>
      <c r="EJ311" s="383"/>
      <c r="EK311" s="383"/>
      <c r="EL311" s="383"/>
      <c r="EM311" s="383"/>
      <c r="EN311" s="383"/>
      <c r="EO311" s="383"/>
      <c r="EP311" s="383"/>
      <c r="EQ311" s="383"/>
      <c r="ER311" s="383"/>
      <c r="ES311" s="383"/>
      <c r="ET311" s="383"/>
      <c r="EU311" s="383"/>
      <c r="EV311" s="383"/>
      <c r="EW311" s="383"/>
      <c r="EX311" s="383"/>
      <c r="EY311" s="383"/>
      <c r="EZ311" s="383"/>
      <c r="FA311" s="383"/>
      <c r="FB311" s="383"/>
      <c r="FC311" s="383"/>
      <c r="FD311" s="383"/>
      <c r="FE311" s="383"/>
      <c r="FF311" s="383"/>
      <c r="FG311" s="383"/>
      <c r="FH311" s="383"/>
      <c r="FI311" s="383"/>
      <c r="FJ311" s="383"/>
      <c r="FK311" s="383"/>
      <c r="FL311" s="383"/>
      <c r="FM311" s="383"/>
      <c r="FN311" s="383"/>
      <c r="FO311" s="383"/>
      <c r="FP311" s="383"/>
      <c r="FQ311" s="383"/>
      <c r="FR311" s="383"/>
      <c r="FS311" s="383"/>
      <c r="FT311" s="383"/>
      <c r="FU311" s="383"/>
      <c r="FV311" s="383"/>
      <c r="FW311" s="383"/>
      <c r="FX311" s="383"/>
      <c r="FY311" s="383"/>
      <c r="FZ311" s="383"/>
      <c r="GA311" s="383"/>
      <c r="GB311" s="383"/>
      <c r="GC311" s="383"/>
      <c r="GD311" s="383"/>
      <c r="GE311" s="383"/>
      <c r="GF311" s="383"/>
      <c r="GG311" s="383"/>
      <c r="GH311" s="383"/>
      <c r="GI311" s="383"/>
      <c r="GJ311" s="383"/>
      <c r="GK311" s="383"/>
      <c r="GL311" s="383"/>
      <c r="GM311" s="383"/>
      <c r="GN311" s="383"/>
      <c r="GO311" s="383"/>
      <c r="GP311" s="383"/>
      <c r="GQ311" s="383"/>
      <c r="GR311" s="383"/>
      <c r="GS311" s="383"/>
      <c r="GT311" s="383"/>
      <c r="GU311" s="383"/>
      <c r="GV311" s="383"/>
      <c r="GW311" s="383"/>
      <c r="GX311" s="383"/>
    </row>
    <row r="312" spans="1:206" s="360" customFormat="1" x14ac:dyDescent="0.25">
      <c r="A312" s="354"/>
      <c r="B312" s="506">
        <v>302</v>
      </c>
      <c r="C312" s="55"/>
      <c r="D312" s="55"/>
      <c r="E312" s="507" t="str">
        <f t="shared" si="44"/>
        <v/>
      </c>
      <c r="F312" s="508" t="str">
        <f t="shared" si="50"/>
        <v/>
      </c>
      <c r="H312" s="502"/>
      <c r="I312" s="502"/>
      <c r="J312" s="1"/>
      <c r="K312" s="372"/>
      <c r="L312" s="354"/>
      <c r="M312" s="354"/>
      <c r="N312" s="354"/>
      <c r="O312" s="354"/>
      <c r="P312" s="372"/>
      <c r="Q312" s="490"/>
      <c r="R312" s="490"/>
      <c r="S312" s="490"/>
      <c r="T312" s="490"/>
      <c r="U312" s="490"/>
      <c r="V312" s="372"/>
      <c r="W312" s="372"/>
      <c r="X312" s="372"/>
      <c r="Y312" s="1"/>
      <c r="Z312" s="1"/>
      <c r="AA312" s="1"/>
      <c r="AB312" s="1"/>
      <c r="AC312" s="1"/>
      <c r="AD312" s="491"/>
      <c r="AE312" s="491"/>
      <c r="AF312" s="491"/>
      <c r="AG312" s="491"/>
      <c r="AH312" s="491"/>
      <c r="AI312" s="491"/>
      <c r="AJ312" s="491"/>
      <c r="AK312" s="504"/>
      <c r="AL312" s="504"/>
      <c r="AM312" s="526" t="str">
        <f t="shared" si="54"/>
        <v/>
      </c>
      <c r="AN312" s="504"/>
      <c r="AO312" s="504"/>
      <c r="AP312" s="504"/>
      <c r="AQ312" s="360">
        <v>302</v>
      </c>
      <c r="AR312" s="505" t="str">
        <f t="shared" si="51"/>
        <v/>
      </c>
      <c r="AS312" s="505" t="str">
        <f t="shared" si="52"/>
        <v/>
      </c>
      <c r="AX312" s="497"/>
      <c r="AZ312" s="360">
        <v>302</v>
      </c>
      <c r="BA312" s="360" t="str">
        <f t="shared" si="45"/>
        <v/>
      </c>
      <c r="BB312" s="360" t="str">
        <f t="shared" si="46"/>
        <v/>
      </c>
      <c r="BC312" s="360" t="str">
        <f t="shared" si="47"/>
        <v/>
      </c>
      <c r="BD312" s="360" t="str">
        <f t="shared" si="48"/>
        <v/>
      </c>
      <c r="BE312" s="360" t="str">
        <f t="shared" si="49"/>
        <v/>
      </c>
      <c r="BH312" s="360" t="str">
        <f t="shared" si="53"/>
        <v/>
      </c>
      <c r="CM312" s="475"/>
      <c r="CN312" s="475"/>
      <c r="CO312" s="475"/>
      <c r="CP312" s="475"/>
      <c r="CQ312" s="475"/>
      <c r="CR312" s="475"/>
      <c r="CS312" s="475"/>
      <c r="CT312" s="475"/>
      <c r="CU312" s="475"/>
      <c r="CV312" s="475"/>
      <c r="CW312" s="475"/>
      <c r="CX312" s="475"/>
      <c r="CY312" s="475"/>
      <c r="CZ312" s="383"/>
      <c r="DA312" s="383"/>
      <c r="DB312" s="383"/>
      <c r="DC312" s="383"/>
      <c r="DD312" s="383"/>
      <c r="DE312" s="383"/>
      <c r="DF312" s="383"/>
      <c r="DG312" s="383"/>
      <c r="DH312" s="383"/>
      <c r="DI312" s="383"/>
      <c r="DJ312" s="383"/>
      <c r="DK312" s="383"/>
      <c r="DL312" s="383"/>
      <c r="DM312" s="383"/>
      <c r="DN312" s="383"/>
      <c r="DO312" s="383"/>
      <c r="DP312" s="383"/>
      <c r="DQ312" s="383"/>
      <c r="DR312" s="383"/>
      <c r="DS312" s="383"/>
      <c r="DT312" s="383"/>
      <c r="DU312" s="383"/>
      <c r="DV312" s="383"/>
      <c r="DW312" s="383"/>
      <c r="DX312" s="383"/>
      <c r="DY312" s="383"/>
      <c r="DZ312" s="383"/>
      <c r="EA312" s="383"/>
      <c r="EB312" s="383"/>
      <c r="EC312" s="383"/>
      <c r="ED312" s="383"/>
      <c r="EE312" s="383"/>
      <c r="EF312" s="383"/>
      <c r="EG312" s="383"/>
      <c r="EH312" s="383"/>
      <c r="EI312" s="383"/>
      <c r="EJ312" s="383"/>
      <c r="EK312" s="383"/>
      <c r="EL312" s="383"/>
      <c r="EM312" s="383"/>
      <c r="EN312" s="383"/>
      <c r="EO312" s="383"/>
      <c r="EP312" s="383"/>
      <c r="EQ312" s="383"/>
      <c r="ER312" s="383"/>
      <c r="ES312" s="383"/>
      <c r="ET312" s="383"/>
      <c r="EU312" s="383"/>
      <c r="EV312" s="383"/>
      <c r="EW312" s="383"/>
      <c r="EX312" s="383"/>
      <c r="EY312" s="383"/>
      <c r="EZ312" s="383"/>
      <c r="FA312" s="383"/>
      <c r="FB312" s="383"/>
      <c r="FC312" s="383"/>
      <c r="FD312" s="383"/>
      <c r="FE312" s="383"/>
      <c r="FF312" s="383"/>
      <c r="FG312" s="383"/>
      <c r="FH312" s="383"/>
      <c r="FI312" s="383"/>
      <c r="FJ312" s="383"/>
      <c r="FK312" s="383"/>
      <c r="FL312" s="383"/>
      <c r="FM312" s="383"/>
      <c r="FN312" s="383"/>
      <c r="FO312" s="383"/>
      <c r="FP312" s="383"/>
      <c r="FQ312" s="383"/>
      <c r="FR312" s="383"/>
      <c r="FS312" s="383"/>
      <c r="FT312" s="383"/>
      <c r="FU312" s="383"/>
      <c r="FV312" s="383"/>
      <c r="FW312" s="383"/>
      <c r="FX312" s="383"/>
      <c r="FY312" s="383"/>
      <c r="FZ312" s="383"/>
      <c r="GA312" s="383"/>
      <c r="GB312" s="383"/>
      <c r="GC312" s="383"/>
      <c r="GD312" s="383"/>
      <c r="GE312" s="383"/>
      <c r="GF312" s="383"/>
      <c r="GG312" s="383"/>
      <c r="GH312" s="383"/>
      <c r="GI312" s="383"/>
      <c r="GJ312" s="383"/>
      <c r="GK312" s="383"/>
      <c r="GL312" s="383"/>
      <c r="GM312" s="383"/>
      <c r="GN312" s="383"/>
      <c r="GO312" s="383"/>
      <c r="GP312" s="383"/>
      <c r="GQ312" s="383"/>
      <c r="GR312" s="383"/>
      <c r="GS312" s="383"/>
      <c r="GT312" s="383"/>
      <c r="GU312" s="383"/>
      <c r="GV312" s="383"/>
      <c r="GW312" s="383"/>
      <c r="GX312" s="383"/>
    </row>
    <row r="313" spans="1:206" s="360" customFormat="1" x14ac:dyDescent="0.25">
      <c r="A313" s="354"/>
      <c r="B313" s="506">
        <v>303</v>
      </c>
      <c r="C313" s="55"/>
      <c r="D313" s="55"/>
      <c r="E313" s="507" t="str">
        <f t="shared" si="44"/>
        <v/>
      </c>
      <c r="F313" s="508" t="str">
        <f t="shared" si="50"/>
        <v/>
      </c>
      <c r="H313" s="502"/>
      <c r="I313" s="502"/>
      <c r="J313" s="1"/>
      <c r="K313" s="372"/>
      <c r="L313" s="354"/>
      <c r="M313" s="354"/>
      <c r="N313" s="354"/>
      <c r="O313" s="354"/>
      <c r="P313" s="372"/>
      <c r="Q313" s="490"/>
      <c r="R313" s="490"/>
      <c r="S313" s="490"/>
      <c r="T313" s="490"/>
      <c r="U313" s="490"/>
      <c r="V313" s="372"/>
      <c r="W313" s="372"/>
      <c r="X313" s="372"/>
      <c r="Y313" s="1"/>
      <c r="Z313" s="1"/>
      <c r="AA313" s="1"/>
      <c r="AB313" s="1"/>
      <c r="AC313" s="1"/>
      <c r="AD313" s="491"/>
      <c r="AE313" s="491"/>
      <c r="AF313" s="491"/>
      <c r="AG313" s="491"/>
      <c r="AH313" s="491"/>
      <c r="AI313" s="491"/>
      <c r="AJ313" s="491"/>
      <c r="AK313" s="504"/>
      <c r="AL313" s="504"/>
      <c r="AM313" s="526" t="str">
        <f t="shared" si="54"/>
        <v/>
      </c>
      <c r="AN313" s="504"/>
      <c r="AO313" s="504"/>
      <c r="AP313" s="504"/>
      <c r="AQ313" s="360">
        <v>303</v>
      </c>
      <c r="AR313" s="505" t="str">
        <f t="shared" si="51"/>
        <v/>
      </c>
      <c r="AS313" s="505" t="str">
        <f t="shared" si="52"/>
        <v/>
      </c>
      <c r="AX313" s="497"/>
      <c r="AZ313" s="360">
        <v>303</v>
      </c>
      <c r="BA313" s="360" t="str">
        <f t="shared" si="45"/>
        <v/>
      </c>
      <c r="BB313" s="360" t="str">
        <f t="shared" si="46"/>
        <v/>
      </c>
      <c r="BC313" s="360" t="str">
        <f t="shared" si="47"/>
        <v/>
      </c>
      <c r="BD313" s="360" t="str">
        <f t="shared" si="48"/>
        <v/>
      </c>
      <c r="BE313" s="360" t="str">
        <f t="shared" si="49"/>
        <v/>
      </c>
      <c r="BH313" s="360" t="str">
        <f t="shared" si="53"/>
        <v/>
      </c>
      <c r="CM313" s="475"/>
      <c r="CN313" s="475"/>
      <c r="CO313" s="475"/>
      <c r="CP313" s="475"/>
      <c r="CQ313" s="475"/>
      <c r="CR313" s="475"/>
      <c r="CS313" s="475"/>
      <c r="CT313" s="475"/>
      <c r="CU313" s="475"/>
      <c r="CV313" s="475"/>
      <c r="CW313" s="475"/>
      <c r="CX313" s="475"/>
      <c r="CY313" s="475"/>
      <c r="CZ313" s="383"/>
      <c r="DA313" s="383"/>
      <c r="DB313" s="383"/>
      <c r="DC313" s="383"/>
      <c r="DD313" s="383"/>
      <c r="DE313" s="383"/>
      <c r="DF313" s="383"/>
      <c r="DG313" s="383"/>
      <c r="DH313" s="383"/>
      <c r="DI313" s="383"/>
      <c r="DJ313" s="383"/>
      <c r="DK313" s="383"/>
      <c r="DL313" s="383"/>
      <c r="DM313" s="383"/>
      <c r="DN313" s="383"/>
      <c r="DO313" s="383"/>
      <c r="DP313" s="383"/>
      <c r="DQ313" s="383"/>
      <c r="DR313" s="383"/>
      <c r="DS313" s="383"/>
      <c r="DT313" s="383"/>
      <c r="DU313" s="383"/>
      <c r="DV313" s="383"/>
      <c r="DW313" s="383"/>
      <c r="DX313" s="383"/>
      <c r="DY313" s="383"/>
      <c r="DZ313" s="383"/>
      <c r="EA313" s="383"/>
      <c r="EB313" s="383"/>
      <c r="EC313" s="383"/>
      <c r="ED313" s="383"/>
      <c r="EE313" s="383"/>
      <c r="EF313" s="383"/>
      <c r="EG313" s="383"/>
      <c r="EH313" s="383"/>
      <c r="EI313" s="383"/>
      <c r="EJ313" s="383"/>
      <c r="EK313" s="383"/>
      <c r="EL313" s="383"/>
      <c r="EM313" s="383"/>
      <c r="EN313" s="383"/>
      <c r="EO313" s="383"/>
      <c r="EP313" s="383"/>
      <c r="EQ313" s="383"/>
      <c r="ER313" s="383"/>
      <c r="ES313" s="383"/>
      <c r="ET313" s="383"/>
      <c r="EU313" s="383"/>
      <c r="EV313" s="383"/>
      <c r="EW313" s="383"/>
      <c r="EX313" s="383"/>
      <c r="EY313" s="383"/>
      <c r="EZ313" s="383"/>
      <c r="FA313" s="383"/>
      <c r="FB313" s="383"/>
      <c r="FC313" s="383"/>
      <c r="FD313" s="383"/>
      <c r="FE313" s="383"/>
      <c r="FF313" s="383"/>
      <c r="FG313" s="383"/>
      <c r="FH313" s="383"/>
      <c r="FI313" s="383"/>
      <c r="FJ313" s="383"/>
      <c r="FK313" s="383"/>
      <c r="FL313" s="383"/>
      <c r="FM313" s="383"/>
      <c r="FN313" s="383"/>
      <c r="FO313" s="383"/>
      <c r="FP313" s="383"/>
      <c r="FQ313" s="383"/>
      <c r="FR313" s="383"/>
      <c r="FS313" s="383"/>
      <c r="FT313" s="383"/>
      <c r="FU313" s="383"/>
      <c r="FV313" s="383"/>
      <c r="FW313" s="383"/>
      <c r="FX313" s="383"/>
      <c r="FY313" s="383"/>
      <c r="FZ313" s="383"/>
      <c r="GA313" s="383"/>
      <c r="GB313" s="383"/>
      <c r="GC313" s="383"/>
      <c r="GD313" s="383"/>
      <c r="GE313" s="383"/>
      <c r="GF313" s="383"/>
      <c r="GG313" s="383"/>
      <c r="GH313" s="383"/>
      <c r="GI313" s="383"/>
      <c r="GJ313" s="383"/>
      <c r="GK313" s="383"/>
      <c r="GL313" s="383"/>
      <c r="GM313" s="383"/>
      <c r="GN313" s="383"/>
      <c r="GO313" s="383"/>
      <c r="GP313" s="383"/>
      <c r="GQ313" s="383"/>
      <c r="GR313" s="383"/>
      <c r="GS313" s="383"/>
      <c r="GT313" s="383"/>
      <c r="GU313" s="383"/>
      <c r="GV313" s="383"/>
      <c r="GW313" s="383"/>
      <c r="GX313" s="383"/>
    </row>
    <row r="314" spans="1:206" s="360" customFormat="1" x14ac:dyDescent="0.25">
      <c r="A314" s="354"/>
      <c r="B314" s="506">
        <v>304</v>
      </c>
      <c r="C314" s="55"/>
      <c r="D314" s="55"/>
      <c r="E314" s="507" t="str">
        <f t="shared" si="44"/>
        <v/>
      </c>
      <c r="F314" s="508" t="str">
        <f t="shared" si="50"/>
        <v/>
      </c>
      <c r="H314" s="502"/>
      <c r="I314" s="502"/>
      <c r="J314" s="1"/>
      <c r="K314" s="372"/>
      <c r="L314" s="354"/>
      <c r="M314" s="354"/>
      <c r="N314" s="354"/>
      <c r="O314" s="354"/>
      <c r="P314" s="372"/>
      <c r="Q314" s="490"/>
      <c r="R314" s="490"/>
      <c r="S314" s="490"/>
      <c r="T314" s="490"/>
      <c r="U314" s="490"/>
      <c r="V314" s="372"/>
      <c r="W314" s="372"/>
      <c r="X314" s="372"/>
      <c r="Y314" s="1"/>
      <c r="Z314" s="1"/>
      <c r="AA314" s="1"/>
      <c r="AB314" s="1"/>
      <c r="AC314" s="1"/>
      <c r="AD314" s="491"/>
      <c r="AE314" s="491"/>
      <c r="AF314" s="491"/>
      <c r="AG314" s="491"/>
      <c r="AH314" s="491"/>
      <c r="AI314" s="491"/>
      <c r="AJ314" s="491"/>
      <c r="AK314" s="504"/>
      <c r="AL314" s="504"/>
      <c r="AM314" s="526" t="str">
        <f t="shared" si="54"/>
        <v/>
      </c>
      <c r="AN314" s="504"/>
      <c r="AO314" s="504"/>
      <c r="AP314" s="504"/>
      <c r="AQ314" s="360">
        <v>304</v>
      </c>
      <c r="AR314" s="505" t="str">
        <f t="shared" si="51"/>
        <v/>
      </c>
      <c r="AS314" s="505" t="str">
        <f t="shared" si="52"/>
        <v/>
      </c>
      <c r="AX314" s="497"/>
      <c r="AZ314" s="360">
        <v>304</v>
      </c>
      <c r="BA314" s="360" t="str">
        <f t="shared" si="45"/>
        <v/>
      </c>
      <c r="BB314" s="360" t="str">
        <f t="shared" si="46"/>
        <v/>
      </c>
      <c r="BC314" s="360" t="str">
        <f t="shared" si="47"/>
        <v/>
      </c>
      <c r="BD314" s="360" t="str">
        <f t="shared" si="48"/>
        <v/>
      </c>
      <c r="BE314" s="360" t="str">
        <f t="shared" si="49"/>
        <v/>
      </c>
      <c r="BH314" s="360" t="str">
        <f t="shared" si="53"/>
        <v/>
      </c>
      <c r="CM314" s="475"/>
      <c r="CN314" s="475"/>
      <c r="CO314" s="475"/>
      <c r="CP314" s="475"/>
      <c r="CQ314" s="475"/>
      <c r="CR314" s="475"/>
      <c r="CS314" s="475"/>
      <c r="CT314" s="475"/>
      <c r="CU314" s="475"/>
      <c r="CV314" s="475"/>
      <c r="CW314" s="475"/>
      <c r="CX314" s="475"/>
      <c r="CY314" s="475"/>
      <c r="CZ314" s="383"/>
      <c r="DA314" s="383"/>
      <c r="DB314" s="383"/>
      <c r="DC314" s="383"/>
      <c r="DD314" s="383"/>
      <c r="DE314" s="383"/>
      <c r="DF314" s="383"/>
      <c r="DG314" s="383"/>
      <c r="DH314" s="383"/>
      <c r="DI314" s="383"/>
      <c r="DJ314" s="383"/>
      <c r="DK314" s="383"/>
      <c r="DL314" s="383"/>
      <c r="DM314" s="383"/>
      <c r="DN314" s="383"/>
      <c r="DO314" s="383"/>
      <c r="DP314" s="383"/>
      <c r="DQ314" s="383"/>
      <c r="DR314" s="383"/>
      <c r="DS314" s="383"/>
      <c r="DT314" s="383"/>
      <c r="DU314" s="383"/>
      <c r="DV314" s="383"/>
      <c r="DW314" s="383"/>
      <c r="DX314" s="383"/>
      <c r="DY314" s="383"/>
      <c r="DZ314" s="383"/>
      <c r="EA314" s="383"/>
      <c r="EB314" s="383"/>
      <c r="EC314" s="383"/>
      <c r="ED314" s="383"/>
      <c r="EE314" s="383"/>
      <c r="EF314" s="383"/>
      <c r="EG314" s="383"/>
      <c r="EH314" s="383"/>
      <c r="EI314" s="383"/>
      <c r="EJ314" s="383"/>
      <c r="EK314" s="383"/>
      <c r="EL314" s="383"/>
      <c r="EM314" s="383"/>
      <c r="EN314" s="383"/>
      <c r="EO314" s="383"/>
      <c r="EP314" s="383"/>
      <c r="EQ314" s="383"/>
      <c r="ER314" s="383"/>
      <c r="ES314" s="383"/>
      <c r="ET314" s="383"/>
      <c r="EU314" s="383"/>
      <c r="EV314" s="383"/>
      <c r="EW314" s="383"/>
      <c r="EX314" s="383"/>
      <c r="EY314" s="383"/>
      <c r="EZ314" s="383"/>
      <c r="FA314" s="383"/>
      <c r="FB314" s="383"/>
      <c r="FC314" s="383"/>
      <c r="FD314" s="383"/>
      <c r="FE314" s="383"/>
      <c r="FF314" s="383"/>
      <c r="FG314" s="383"/>
      <c r="FH314" s="383"/>
      <c r="FI314" s="383"/>
      <c r="FJ314" s="383"/>
      <c r="FK314" s="383"/>
      <c r="FL314" s="383"/>
      <c r="FM314" s="383"/>
      <c r="FN314" s="383"/>
      <c r="FO314" s="383"/>
      <c r="FP314" s="383"/>
      <c r="FQ314" s="383"/>
      <c r="FR314" s="383"/>
      <c r="FS314" s="383"/>
      <c r="FT314" s="383"/>
      <c r="FU314" s="383"/>
      <c r="FV314" s="383"/>
      <c r="FW314" s="383"/>
      <c r="FX314" s="383"/>
      <c r="FY314" s="383"/>
      <c r="FZ314" s="383"/>
      <c r="GA314" s="383"/>
      <c r="GB314" s="383"/>
      <c r="GC314" s="383"/>
      <c r="GD314" s="383"/>
      <c r="GE314" s="383"/>
      <c r="GF314" s="383"/>
      <c r="GG314" s="383"/>
      <c r="GH314" s="383"/>
      <c r="GI314" s="383"/>
      <c r="GJ314" s="383"/>
      <c r="GK314" s="383"/>
      <c r="GL314" s="383"/>
      <c r="GM314" s="383"/>
      <c r="GN314" s="383"/>
      <c r="GO314" s="383"/>
      <c r="GP314" s="383"/>
      <c r="GQ314" s="383"/>
      <c r="GR314" s="383"/>
      <c r="GS314" s="383"/>
      <c r="GT314" s="383"/>
      <c r="GU314" s="383"/>
      <c r="GV314" s="383"/>
      <c r="GW314" s="383"/>
      <c r="GX314" s="383"/>
    </row>
    <row r="315" spans="1:206" s="360" customFormat="1" x14ac:dyDescent="0.25">
      <c r="A315" s="354"/>
      <c r="B315" s="506">
        <v>305</v>
      </c>
      <c r="C315" s="55"/>
      <c r="D315" s="55"/>
      <c r="E315" s="507" t="str">
        <f t="shared" si="44"/>
        <v/>
      </c>
      <c r="F315" s="508" t="str">
        <f t="shared" si="50"/>
        <v/>
      </c>
      <c r="H315" s="502"/>
      <c r="I315" s="502"/>
      <c r="J315" s="1"/>
      <c r="K315" s="372"/>
      <c r="L315" s="354"/>
      <c r="M315" s="354"/>
      <c r="N315" s="354"/>
      <c r="O315" s="354"/>
      <c r="P315" s="372"/>
      <c r="Q315" s="490"/>
      <c r="R315" s="490"/>
      <c r="S315" s="490"/>
      <c r="T315" s="490"/>
      <c r="U315" s="490"/>
      <c r="V315" s="372"/>
      <c r="W315" s="372"/>
      <c r="X315" s="372"/>
      <c r="Y315" s="1"/>
      <c r="Z315" s="1"/>
      <c r="AA315" s="1"/>
      <c r="AB315" s="1"/>
      <c r="AC315" s="1"/>
      <c r="AD315" s="491"/>
      <c r="AE315" s="491"/>
      <c r="AF315" s="491"/>
      <c r="AG315" s="491"/>
      <c r="AH315" s="491"/>
      <c r="AI315" s="491"/>
      <c r="AJ315" s="491"/>
      <c r="AK315" s="504"/>
      <c r="AL315" s="504"/>
      <c r="AM315" s="526" t="str">
        <f t="shared" si="54"/>
        <v/>
      </c>
      <c r="AN315" s="504"/>
      <c r="AO315" s="504"/>
      <c r="AP315" s="504"/>
      <c r="AQ315" s="360">
        <v>305</v>
      </c>
      <c r="AR315" s="505" t="str">
        <f t="shared" si="51"/>
        <v/>
      </c>
      <c r="AS315" s="505" t="str">
        <f t="shared" si="52"/>
        <v/>
      </c>
      <c r="AX315" s="497"/>
      <c r="AZ315" s="360">
        <v>305</v>
      </c>
      <c r="BA315" s="360" t="str">
        <f t="shared" si="45"/>
        <v/>
      </c>
      <c r="BB315" s="360" t="str">
        <f t="shared" si="46"/>
        <v/>
      </c>
      <c r="BC315" s="360" t="str">
        <f t="shared" si="47"/>
        <v/>
      </c>
      <c r="BD315" s="360" t="str">
        <f t="shared" si="48"/>
        <v/>
      </c>
      <c r="BE315" s="360" t="str">
        <f t="shared" si="49"/>
        <v/>
      </c>
      <c r="BH315" s="360" t="str">
        <f t="shared" si="53"/>
        <v/>
      </c>
      <c r="CM315" s="475"/>
      <c r="CN315" s="475"/>
      <c r="CO315" s="475"/>
      <c r="CP315" s="475"/>
      <c r="CQ315" s="475"/>
      <c r="CR315" s="475"/>
      <c r="CS315" s="475"/>
      <c r="CT315" s="475"/>
      <c r="CU315" s="475"/>
      <c r="CV315" s="475"/>
      <c r="CW315" s="475"/>
      <c r="CX315" s="475"/>
      <c r="CY315" s="475"/>
      <c r="CZ315" s="383"/>
      <c r="DA315" s="383"/>
      <c r="DB315" s="383"/>
      <c r="DC315" s="383"/>
      <c r="DD315" s="383"/>
      <c r="DE315" s="383"/>
      <c r="DF315" s="383"/>
      <c r="DG315" s="383"/>
      <c r="DH315" s="383"/>
      <c r="DI315" s="383"/>
      <c r="DJ315" s="383"/>
      <c r="DK315" s="383"/>
      <c r="DL315" s="383"/>
      <c r="DM315" s="383"/>
      <c r="DN315" s="383"/>
      <c r="DO315" s="383"/>
      <c r="DP315" s="383"/>
      <c r="DQ315" s="383"/>
      <c r="DR315" s="383"/>
      <c r="DS315" s="383"/>
      <c r="DT315" s="383"/>
      <c r="DU315" s="383"/>
      <c r="DV315" s="383"/>
      <c r="DW315" s="383"/>
      <c r="DX315" s="383"/>
      <c r="DY315" s="383"/>
      <c r="DZ315" s="383"/>
      <c r="EA315" s="383"/>
      <c r="EB315" s="383"/>
      <c r="EC315" s="383"/>
      <c r="ED315" s="383"/>
      <c r="EE315" s="383"/>
      <c r="EF315" s="383"/>
      <c r="EG315" s="383"/>
      <c r="EH315" s="383"/>
      <c r="EI315" s="383"/>
      <c r="EJ315" s="383"/>
      <c r="EK315" s="383"/>
      <c r="EL315" s="383"/>
      <c r="EM315" s="383"/>
      <c r="EN315" s="383"/>
      <c r="EO315" s="383"/>
      <c r="EP315" s="383"/>
      <c r="EQ315" s="383"/>
      <c r="ER315" s="383"/>
      <c r="ES315" s="383"/>
      <c r="ET315" s="383"/>
      <c r="EU315" s="383"/>
      <c r="EV315" s="383"/>
      <c r="EW315" s="383"/>
      <c r="EX315" s="383"/>
      <c r="EY315" s="383"/>
      <c r="EZ315" s="383"/>
      <c r="FA315" s="383"/>
      <c r="FB315" s="383"/>
      <c r="FC315" s="383"/>
      <c r="FD315" s="383"/>
      <c r="FE315" s="383"/>
      <c r="FF315" s="383"/>
      <c r="FG315" s="383"/>
      <c r="FH315" s="383"/>
      <c r="FI315" s="383"/>
      <c r="FJ315" s="383"/>
      <c r="FK315" s="383"/>
      <c r="FL315" s="383"/>
      <c r="FM315" s="383"/>
      <c r="FN315" s="383"/>
      <c r="FO315" s="383"/>
      <c r="FP315" s="383"/>
      <c r="FQ315" s="383"/>
      <c r="FR315" s="383"/>
      <c r="FS315" s="383"/>
      <c r="FT315" s="383"/>
      <c r="FU315" s="383"/>
      <c r="FV315" s="383"/>
      <c r="FW315" s="383"/>
      <c r="FX315" s="383"/>
      <c r="FY315" s="383"/>
      <c r="FZ315" s="383"/>
      <c r="GA315" s="383"/>
      <c r="GB315" s="383"/>
      <c r="GC315" s="383"/>
      <c r="GD315" s="383"/>
      <c r="GE315" s="383"/>
      <c r="GF315" s="383"/>
      <c r="GG315" s="383"/>
      <c r="GH315" s="383"/>
      <c r="GI315" s="383"/>
      <c r="GJ315" s="383"/>
      <c r="GK315" s="383"/>
      <c r="GL315" s="383"/>
      <c r="GM315" s="383"/>
      <c r="GN315" s="383"/>
      <c r="GO315" s="383"/>
      <c r="GP315" s="383"/>
      <c r="GQ315" s="383"/>
      <c r="GR315" s="383"/>
      <c r="GS315" s="383"/>
      <c r="GT315" s="383"/>
      <c r="GU315" s="383"/>
      <c r="GV315" s="383"/>
      <c r="GW315" s="383"/>
      <c r="GX315" s="383"/>
    </row>
    <row r="316" spans="1:206" s="360" customFormat="1" x14ac:dyDescent="0.25">
      <c r="A316" s="354"/>
      <c r="B316" s="506">
        <v>306</v>
      </c>
      <c r="C316" s="55"/>
      <c r="D316" s="55"/>
      <c r="E316" s="507" t="str">
        <f t="shared" si="44"/>
        <v/>
      </c>
      <c r="F316" s="508" t="str">
        <f t="shared" si="50"/>
        <v/>
      </c>
      <c r="H316" s="502"/>
      <c r="I316" s="502"/>
      <c r="J316" s="1"/>
      <c r="K316" s="372"/>
      <c r="L316" s="354"/>
      <c r="M316" s="354"/>
      <c r="N316" s="354"/>
      <c r="O316" s="354"/>
      <c r="P316" s="372"/>
      <c r="Q316" s="490"/>
      <c r="R316" s="490"/>
      <c r="S316" s="490"/>
      <c r="T316" s="490"/>
      <c r="U316" s="490"/>
      <c r="V316" s="372"/>
      <c r="W316" s="372"/>
      <c r="X316" s="372"/>
      <c r="Y316" s="1"/>
      <c r="Z316" s="1"/>
      <c r="AA316" s="1"/>
      <c r="AB316" s="1"/>
      <c r="AC316" s="1"/>
      <c r="AD316" s="491"/>
      <c r="AE316" s="491"/>
      <c r="AF316" s="491"/>
      <c r="AG316" s="491"/>
      <c r="AH316" s="491"/>
      <c r="AI316" s="491"/>
      <c r="AJ316" s="491"/>
      <c r="AK316" s="504"/>
      <c r="AL316" s="504"/>
      <c r="AM316" s="526" t="str">
        <f t="shared" si="54"/>
        <v/>
      </c>
      <c r="AN316" s="504"/>
      <c r="AO316" s="504"/>
      <c r="AP316" s="504"/>
      <c r="AQ316" s="360">
        <v>306</v>
      </c>
      <c r="AR316" s="505" t="str">
        <f t="shared" si="51"/>
        <v/>
      </c>
      <c r="AS316" s="505" t="str">
        <f t="shared" si="52"/>
        <v/>
      </c>
      <c r="AX316" s="497"/>
      <c r="AZ316" s="360">
        <v>306</v>
      </c>
      <c r="BA316" s="360" t="str">
        <f t="shared" si="45"/>
        <v/>
      </c>
      <c r="BB316" s="360" t="str">
        <f t="shared" si="46"/>
        <v/>
      </c>
      <c r="BC316" s="360" t="str">
        <f t="shared" si="47"/>
        <v/>
      </c>
      <c r="BD316" s="360" t="str">
        <f t="shared" si="48"/>
        <v/>
      </c>
      <c r="BE316" s="360" t="str">
        <f t="shared" si="49"/>
        <v/>
      </c>
      <c r="BH316" s="360" t="str">
        <f t="shared" si="53"/>
        <v/>
      </c>
      <c r="CM316" s="475"/>
      <c r="CN316" s="475"/>
      <c r="CO316" s="475"/>
      <c r="CP316" s="475"/>
      <c r="CQ316" s="475"/>
      <c r="CR316" s="475"/>
      <c r="CS316" s="475"/>
      <c r="CT316" s="475"/>
      <c r="CU316" s="475"/>
      <c r="CV316" s="475"/>
      <c r="CW316" s="475"/>
      <c r="CX316" s="475"/>
      <c r="CY316" s="475"/>
      <c r="CZ316" s="383"/>
      <c r="DA316" s="383"/>
      <c r="DB316" s="383"/>
      <c r="DC316" s="383"/>
      <c r="DD316" s="383"/>
      <c r="DE316" s="383"/>
      <c r="DF316" s="383"/>
      <c r="DG316" s="383"/>
      <c r="DH316" s="383"/>
      <c r="DI316" s="383"/>
      <c r="DJ316" s="383"/>
      <c r="DK316" s="383"/>
      <c r="DL316" s="383"/>
      <c r="DM316" s="383"/>
      <c r="DN316" s="383"/>
      <c r="DO316" s="383"/>
      <c r="DP316" s="383"/>
      <c r="DQ316" s="383"/>
      <c r="DR316" s="383"/>
      <c r="DS316" s="383"/>
      <c r="DT316" s="383"/>
      <c r="DU316" s="383"/>
      <c r="DV316" s="383"/>
      <c r="DW316" s="383"/>
      <c r="DX316" s="383"/>
      <c r="DY316" s="383"/>
      <c r="DZ316" s="383"/>
      <c r="EA316" s="383"/>
      <c r="EB316" s="383"/>
      <c r="EC316" s="383"/>
      <c r="ED316" s="383"/>
      <c r="EE316" s="383"/>
      <c r="EF316" s="383"/>
      <c r="EG316" s="383"/>
      <c r="EH316" s="383"/>
      <c r="EI316" s="383"/>
      <c r="EJ316" s="383"/>
      <c r="EK316" s="383"/>
      <c r="EL316" s="383"/>
      <c r="EM316" s="383"/>
      <c r="EN316" s="383"/>
      <c r="EO316" s="383"/>
      <c r="EP316" s="383"/>
      <c r="EQ316" s="383"/>
      <c r="ER316" s="383"/>
      <c r="ES316" s="383"/>
      <c r="ET316" s="383"/>
      <c r="EU316" s="383"/>
      <c r="EV316" s="383"/>
      <c r="EW316" s="383"/>
      <c r="EX316" s="383"/>
      <c r="EY316" s="383"/>
      <c r="EZ316" s="383"/>
      <c r="FA316" s="383"/>
      <c r="FB316" s="383"/>
      <c r="FC316" s="383"/>
      <c r="FD316" s="383"/>
      <c r="FE316" s="383"/>
      <c r="FF316" s="383"/>
      <c r="FG316" s="383"/>
      <c r="FH316" s="383"/>
      <c r="FI316" s="383"/>
      <c r="FJ316" s="383"/>
      <c r="FK316" s="383"/>
      <c r="FL316" s="383"/>
      <c r="FM316" s="383"/>
      <c r="FN316" s="383"/>
      <c r="FO316" s="383"/>
      <c r="FP316" s="383"/>
      <c r="FQ316" s="383"/>
      <c r="FR316" s="383"/>
      <c r="FS316" s="383"/>
      <c r="FT316" s="383"/>
      <c r="FU316" s="383"/>
      <c r="FV316" s="383"/>
      <c r="FW316" s="383"/>
      <c r="FX316" s="383"/>
      <c r="FY316" s="383"/>
      <c r="FZ316" s="383"/>
      <c r="GA316" s="383"/>
      <c r="GB316" s="383"/>
      <c r="GC316" s="383"/>
      <c r="GD316" s="383"/>
      <c r="GE316" s="383"/>
      <c r="GF316" s="383"/>
      <c r="GG316" s="383"/>
      <c r="GH316" s="383"/>
      <c r="GI316" s="383"/>
      <c r="GJ316" s="383"/>
      <c r="GK316" s="383"/>
      <c r="GL316" s="383"/>
      <c r="GM316" s="383"/>
      <c r="GN316" s="383"/>
      <c r="GO316" s="383"/>
      <c r="GP316" s="383"/>
      <c r="GQ316" s="383"/>
      <c r="GR316" s="383"/>
      <c r="GS316" s="383"/>
      <c r="GT316" s="383"/>
      <c r="GU316" s="383"/>
      <c r="GV316" s="383"/>
      <c r="GW316" s="383"/>
      <c r="GX316" s="383"/>
    </row>
    <row r="317" spans="1:206" s="360" customFormat="1" x14ac:dyDescent="0.25">
      <c r="A317" s="354"/>
      <c r="B317" s="506">
        <v>307</v>
      </c>
      <c r="C317" s="55"/>
      <c r="D317" s="55"/>
      <c r="E317" s="507" t="str">
        <f t="shared" si="44"/>
        <v/>
      </c>
      <c r="F317" s="508" t="str">
        <f t="shared" si="50"/>
        <v/>
      </c>
      <c r="H317" s="502"/>
      <c r="I317" s="502"/>
      <c r="J317" s="1"/>
      <c r="K317" s="372"/>
      <c r="L317" s="354"/>
      <c r="M317" s="354"/>
      <c r="N317" s="354"/>
      <c r="O317" s="354"/>
      <c r="P317" s="372"/>
      <c r="Q317" s="490"/>
      <c r="R317" s="490"/>
      <c r="S317" s="490"/>
      <c r="T317" s="490"/>
      <c r="U317" s="490"/>
      <c r="V317" s="372"/>
      <c r="W317" s="372"/>
      <c r="X317" s="372"/>
      <c r="Y317" s="1"/>
      <c r="Z317" s="1"/>
      <c r="AA317" s="1"/>
      <c r="AB317" s="1"/>
      <c r="AC317" s="1"/>
      <c r="AD317" s="491"/>
      <c r="AE317" s="491"/>
      <c r="AF317" s="491"/>
      <c r="AG317" s="491"/>
      <c r="AH317" s="491"/>
      <c r="AI317" s="491"/>
      <c r="AJ317" s="491"/>
      <c r="AK317" s="504"/>
      <c r="AL317" s="504"/>
      <c r="AM317" s="526" t="str">
        <f t="shared" si="54"/>
        <v/>
      </c>
      <c r="AN317" s="504"/>
      <c r="AO317" s="504"/>
      <c r="AP317" s="504"/>
      <c r="AQ317" s="360">
        <v>307</v>
      </c>
      <c r="AR317" s="505" t="str">
        <f t="shared" si="51"/>
        <v/>
      </c>
      <c r="AS317" s="505" t="str">
        <f t="shared" si="52"/>
        <v/>
      </c>
      <c r="AX317" s="497"/>
      <c r="AZ317" s="360">
        <v>307</v>
      </c>
      <c r="BA317" s="360" t="str">
        <f t="shared" si="45"/>
        <v/>
      </c>
      <c r="BB317" s="360" t="str">
        <f t="shared" si="46"/>
        <v/>
      </c>
      <c r="BC317" s="360" t="str">
        <f t="shared" si="47"/>
        <v/>
      </c>
      <c r="BD317" s="360" t="str">
        <f t="shared" si="48"/>
        <v/>
      </c>
      <c r="BE317" s="360" t="str">
        <f t="shared" si="49"/>
        <v/>
      </c>
      <c r="BH317" s="360" t="str">
        <f t="shared" si="53"/>
        <v/>
      </c>
      <c r="CM317" s="475"/>
      <c r="CN317" s="475"/>
      <c r="CO317" s="475"/>
      <c r="CP317" s="475"/>
      <c r="CQ317" s="475"/>
      <c r="CR317" s="475"/>
      <c r="CS317" s="475"/>
      <c r="CT317" s="475"/>
      <c r="CU317" s="475"/>
      <c r="CV317" s="475"/>
      <c r="CW317" s="475"/>
      <c r="CX317" s="475"/>
      <c r="CY317" s="475"/>
      <c r="CZ317" s="383"/>
      <c r="DA317" s="383"/>
      <c r="DB317" s="383"/>
      <c r="DC317" s="383"/>
      <c r="DD317" s="383"/>
      <c r="DE317" s="383"/>
      <c r="DF317" s="383"/>
      <c r="DG317" s="383"/>
      <c r="DH317" s="383"/>
      <c r="DI317" s="383"/>
      <c r="DJ317" s="383"/>
      <c r="DK317" s="383"/>
      <c r="DL317" s="383"/>
      <c r="DM317" s="383"/>
      <c r="DN317" s="383"/>
      <c r="DO317" s="383"/>
      <c r="DP317" s="383"/>
      <c r="DQ317" s="383"/>
      <c r="DR317" s="383"/>
      <c r="DS317" s="383"/>
      <c r="DT317" s="383"/>
      <c r="DU317" s="383"/>
      <c r="DV317" s="383"/>
      <c r="DW317" s="383"/>
      <c r="DX317" s="383"/>
      <c r="DY317" s="383"/>
      <c r="DZ317" s="383"/>
      <c r="EA317" s="383"/>
      <c r="EB317" s="383"/>
      <c r="EC317" s="383"/>
      <c r="ED317" s="383"/>
      <c r="EE317" s="383"/>
      <c r="EF317" s="383"/>
      <c r="EG317" s="383"/>
      <c r="EH317" s="383"/>
      <c r="EI317" s="383"/>
      <c r="EJ317" s="383"/>
      <c r="EK317" s="383"/>
      <c r="EL317" s="383"/>
      <c r="EM317" s="383"/>
      <c r="EN317" s="383"/>
      <c r="EO317" s="383"/>
      <c r="EP317" s="383"/>
      <c r="EQ317" s="383"/>
      <c r="ER317" s="383"/>
      <c r="ES317" s="383"/>
      <c r="ET317" s="383"/>
      <c r="EU317" s="383"/>
      <c r="EV317" s="383"/>
      <c r="EW317" s="383"/>
      <c r="EX317" s="383"/>
      <c r="EY317" s="383"/>
      <c r="EZ317" s="383"/>
      <c r="FA317" s="383"/>
      <c r="FB317" s="383"/>
      <c r="FC317" s="383"/>
      <c r="FD317" s="383"/>
      <c r="FE317" s="383"/>
      <c r="FF317" s="383"/>
      <c r="FG317" s="383"/>
      <c r="FH317" s="383"/>
      <c r="FI317" s="383"/>
      <c r="FJ317" s="383"/>
      <c r="FK317" s="383"/>
      <c r="FL317" s="383"/>
      <c r="FM317" s="383"/>
      <c r="FN317" s="383"/>
      <c r="FO317" s="383"/>
      <c r="FP317" s="383"/>
      <c r="FQ317" s="383"/>
      <c r="FR317" s="383"/>
      <c r="FS317" s="383"/>
      <c r="FT317" s="383"/>
      <c r="FU317" s="383"/>
      <c r="FV317" s="383"/>
      <c r="FW317" s="383"/>
      <c r="FX317" s="383"/>
      <c r="FY317" s="383"/>
      <c r="FZ317" s="383"/>
      <c r="GA317" s="383"/>
      <c r="GB317" s="383"/>
      <c r="GC317" s="383"/>
      <c r="GD317" s="383"/>
      <c r="GE317" s="383"/>
      <c r="GF317" s="383"/>
      <c r="GG317" s="383"/>
      <c r="GH317" s="383"/>
      <c r="GI317" s="383"/>
      <c r="GJ317" s="383"/>
      <c r="GK317" s="383"/>
      <c r="GL317" s="383"/>
      <c r="GM317" s="383"/>
      <c r="GN317" s="383"/>
      <c r="GO317" s="383"/>
      <c r="GP317" s="383"/>
      <c r="GQ317" s="383"/>
      <c r="GR317" s="383"/>
      <c r="GS317" s="383"/>
      <c r="GT317" s="383"/>
      <c r="GU317" s="383"/>
      <c r="GV317" s="383"/>
      <c r="GW317" s="383"/>
      <c r="GX317" s="383"/>
    </row>
    <row r="318" spans="1:206" s="360" customFormat="1" x14ac:dyDescent="0.25">
      <c r="A318" s="354"/>
      <c r="B318" s="506">
        <v>308</v>
      </c>
      <c r="C318" s="55"/>
      <c r="D318" s="55"/>
      <c r="E318" s="507" t="str">
        <f t="shared" si="44"/>
        <v/>
      </c>
      <c r="F318" s="508" t="str">
        <f t="shared" si="50"/>
        <v/>
      </c>
      <c r="H318" s="502"/>
      <c r="I318" s="502"/>
      <c r="J318" s="1"/>
      <c r="K318" s="372"/>
      <c r="L318" s="354"/>
      <c r="M318" s="354"/>
      <c r="N318" s="354"/>
      <c r="O318" s="354"/>
      <c r="P318" s="372"/>
      <c r="Q318" s="490"/>
      <c r="R318" s="490"/>
      <c r="S318" s="490"/>
      <c r="T318" s="490"/>
      <c r="U318" s="490"/>
      <c r="V318" s="372"/>
      <c r="W318" s="372"/>
      <c r="X318" s="372"/>
      <c r="Y318" s="1"/>
      <c r="Z318" s="1"/>
      <c r="AA318" s="1"/>
      <c r="AB318" s="1"/>
      <c r="AC318" s="1"/>
      <c r="AD318" s="491"/>
      <c r="AE318" s="491"/>
      <c r="AF318" s="491"/>
      <c r="AG318" s="491"/>
      <c r="AH318" s="491"/>
      <c r="AI318" s="491"/>
      <c r="AJ318" s="491"/>
      <c r="AK318" s="504"/>
      <c r="AL318" s="504"/>
      <c r="AM318" s="526" t="str">
        <f t="shared" si="54"/>
        <v/>
      </c>
      <c r="AN318" s="504"/>
      <c r="AO318" s="504"/>
      <c r="AP318" s="504"/>
      <c r="AQ318" s="360">
        <v>308</v>
      </c>
      <c r="AR318" s="505" t="str">
        <f t="shared" si="51"/>
        <v/>
      </c>
      <c r="AS318" s="505" t="str">
        <f t="shared" si="52"/>
        <v/>
      </c>
      <c r="AX318" s="497"/>
      <c r="AZ318" s="360">
        <v>308</v>
      </c>
      <c r="BA318" s="360" t="str">
        <f t="shared" si="45"/>
        <v/>
      </c>
      <c r="BB318" s="360" t="str">
        <f t="shared" si="46"/>
        <v/>
      </c>
      <c r="BC318" s="360" t="str">
        <f t="shared" si="47"/>
        <v/>
      </c>
      <c r="BD318" s="360" t="str">
        <f t="shared" si="48"/>
        <v/>
      </c>
      <c r="BE318" s="360" t="str">
        <f t="shared" si="49"/>
        <v/>
      </c>
      <c r="BH318" s="360" t="str">
        <f t="shared" si="53"/>
        <v/>
      </c>
      <c r="CM318" s="475"/>
      <c r="CN318" s="475"/>
      <c r="CO318" s="475"/>
      <c r="CP318" s="475"/>
      <c r="CQ318" s="475"/>
      <c r="CR318" s="475"/>
      <c r="CS318" s="475"/>
      <c r="CT318" s="475"/>
      <c r="CU318" s="475"/>
      <c r="CV318" s="475"/>
      <c r="CW318" s="475"/>
      <c r="CX318" s="475"/>
      <c r="CY318" s="475"/>
      <c r="CZ318" s="383"/>
      <c r="DA318" s="383"/>
      <c r="DB318" s="383"/>
      <c r="DC318" s="383"/>
      <c r="DD318" s="383"/>
      <c r="DE318" s="383"/>
      <c r="DF318" s="383"/>
      <c r="DG318" s="383"/>
      <c r="DH318" s="383"/>
      <c r="DI318" s="383"/>
      <c r="DJ318" s="383"/>
      <c r="DK318" s="383"/>
      <c r="DL318" s="383"/>
      <c r="DM318" s="383"/>
      <c r="DN318" s="383"/>
      <c r="DO318" s="383"/>
      <c r="DP318" s="383"/>
      <c r="DQ318" s="383"/>
      <c r="DR318" s="383"/>
      <c r="DS318" s="383"/>
      <c r="DT318" s="383"/>
      <c r="DU318" s="383"/>
      <c r="DV318" s="383"/>
      <c r="DW318" s="383"/>
      <c r="DX318" s="383"/>
      <c r="DY318" s="383"/>
      <c r="DZ318" s="383"/>
      <c r="EA318" s="383"/>
      <c r="EB318" s="383"/>
      <c r="EC318" s="383"/>
      <c r="ED318" s="383"/>
      <c r="EE318" s="383"/>
      <c r="EF318" s="383"/>
      <c r="EG318" s="383"/>
      <c r="EH318" s="383"/>
      <c r="EI318" s="383"/>
      <c r="EJ318" s="383"/>
      <c r="EK318" s="383"/>
      <c r="EL318" s="383"/>
      <c r="EM318" s="383"/>
      <c r="EN318" s="383"/>
      <c r="EO318" s="383"/>
      <c r="EP318" s="383"/>
      <c r="EQ318" s="383"/>
      <c r="ER318" s="383"/>
      <c r="ES318" s="383"/>
      <c r="ET318" s="383"/>
      <c r="EU318" s="383"/>
      <c r="EV318" s="383"/>
      <c r="EW318" s="383"/>
      <c r="EX318" s="383"/>
      <c r="EY318" s="383"/>
      <c r="EZ318" s="383"/>
      <c r="FA318" s="383"/>
      <c r="FB318" s="383"/>
      <c r="FC318" s="383"/>
      <c r="FD318" s="383"/>
      <c r="FE318" s="383"/>
      <c r="FF318" s="383"/>
      <c r="FG318" s="383"/>
      <c r="FH318" s="383"/>
      <c r="FI318" s="383"/>
      <c r="FJ318" s="383"/>
      <c r="FK318" s="383"/>
      <c r="FL318" s="383"/>
      <c r="FM318" s="383"/>
      <c r="FN318" s="383"/>
      <c r="FO318" s="383"/>
      <c r="FP318" s="383"/>
      <c r="FQ318" s="383"/>
      <c r="FR318" s="383"/>
      <c r="FS318" s="383"/>
      <c r="FT318" s="383"/>
      <c r="FU318" s="383"/>
      <c r="FV318" s="383"/>
      <c r="FW318" s="383"/>
      <c r="FX318" s="383"/>
      <c r="FY318" s="383"/>
      <c r="FZ318" s="383"/>
      <c r="GA318" s="383"/>
      <c r="GB318" s="383"/>
      <c r="GC318" s="383"/>
      <c r="GD318" s="383"/>
      <c r="GE318" s="383"/>
      <c r="GF318" s="383"/>
      <c r="GG318" s="383"/>
      <c r="GH318" s="383"/>
      <c r="GI318" s="383"/>
      <c r="GJ318" s="383"/>
      <c r="GK318" s="383"/>
      <c r="GL318" s="383"/>
      <c r="GM318" s="383"/>
      <c r="GN318" s="383"/>
      <c r="GO318" s="383"/>
      <c r="GP318" s="383"/>
      <c r="GQ318" s="383"/>
      <c r="GR318" s="383"/>
      <c r="GS318" s="383"/>
      <c r="GT318" s="383"/>
      <c r="GU318" s="383"/>
      <c r="GV318" s="383"/>
      <c r="GW318" s="383"/>
      <c r="GX318" s="383"/>
    </row>
    <row r="319" spans="1:206" s="360" customFormat="1" x14ac:dyDescent="0.25">
      <c r="A319" s="354"/>
      <c r="B319" s="506">
        <v>309</v>
      </c>
      <c r="C319" s="55"/>
      <c r="D319" s="55"/>
      <c r="E319" s="507" t="str">
        <f t="shared" si="44"/>
        <v/>
      </c>
      <c r="F319" s="508" t="str">
        <f t="shared" si="50"/>
        <v/>
      </c>
      <c r="H319" s="502"/>
      <c r="I319" s="502"/>
      <c r="J319" s="1"/>
      <c r="K319" s="372"/>
      <c r="L319" s="354"/>
      <c r="M319" s="354"/>
      <c r="N319" s="354"/>
      <c r="O319" s="354"/>
      <c r="P319" s="372"/>
      <c r="Q319" s="490"/>
      <c r="R319" s="490"/>
      <c r="S319" s="490"/>
      <c r="T319" s="490"/>
      <c r="U319" s="490"/>
      <c r="V319" s="372"/>
      <c r="W319" s="372"/>
      <c r="X319" s="372"/>
      <c r="Y319" s="1"/>
      <c r="Z319" s="1"/>
      <c r="AA319" s="1"/>
      <c r="AB319" s="1"/>
      <c r="AC319" s="1"/>
      <c r="AD319" s="491"/>
      <c r="AE319" s="491"/>
      <c r="AF319" s="491"/>
      <c r="AG319" s="491"/>
      <c r="AH319" s="491"/>
      <c r="AI319" s="491"/>
      <c r="AJ319" s="491"/>
      <c r="AK319" s="504"/>
      <c r="AL319" s="504"/>
      <c r="AM319" s="526" t="str">
        <f t="shared" si="54"/>
        <v/>
      </c>
      <c r="AN319" s="504"/>
      <c r="AO319" s="504"/>
      <c r="AP319" s="504"/>
      <c r="AQ319" s="360">
        <v>309</v>
      </c>
      <c r="AR319" s="505" t="str">
        <f t="shared" si="51"/>
        <v/>
      </c>
      <c r="AS319" s="505" t="str">
        <f t="shared" si="52"/>
        <v/>
      </c>
      <c r="AX319" s="497"/>
      <c r="AZ319" s="360">
        <v>309</v>
      </c>
      <c r="BA319" s="360" t="str">
        <f t="shared" si="45"/>
        <v/>
      </c>
      <c r="BB319" s="360" t="str">
        <f t="shared" si="46"/>
        <v/>
      </c>
      <c r="BC319" s="360" t="str">
        <f t="shared" si="47"/>
        <v/>
      </c>
      <c r="BD319" s="360" t="str">
        <f t="shared" si="48"/>
        <v/>
      </c>
      <c r="BE319" s="360" t="str">
        <f t="shared" si="49"/>
        <v/>
      </c>
      <c r="BH319" s="360" t="str">
        <f t="shared" si="53"/>
        <v/>
      </c>
      <c r="CM319" s="475"/>
      <c r="CN319" s="475"/>
      <c r="CO319" s="475"/>
      <c r="CP319" s="475"/>
      <c r="CQ319" s="475"/>
      <c r="CR319" s="475"/>
      <c r="CS319" s="475"/>
      <c r="CT319" s="475"/>
      <c r="CU319" s="475"/>
      <c r="CV319" s="475"/>
      <c r="CW319" s="475"/>
      <c r="CX319" s="475"/>
      <c r="CY319" s="475"/>
      <c r="CZ319" s="383"/>
      <c r="DA319" s="383"/>
      <c r="DB319" s="383"/>
      <c r="DC319" s="383"/>
      <c r="DD319" s="383"/>
      <c r="DE319" s="383"/>
      <c r="DF319" s="383"/>
      <c r="DG319" s="383"/>
      <c r="DH319" s="383"/>
      <c r="DI319" s="383"/>
      <c r="DJ319" s="383"/>
      <c r="DK319" s="383"/>
      <c r="DL319" s="383"/>
      <c r="DM319" s="383"/>
      <c r="DN319" s="383"/>
      <c r="DO319" s="383"/>
      <c r="DP319" s="383"/>
      <c r="DQ319" s="383"/>
      <c r="DR319" s="383"/>
      <c r="DS319" s="383"/>
      <c r="DT319" s="383"/>
      <c r="DU319" s="383"/>
      <c r="DV319" s="383"/>
      <c r="DW319" s="383"/>
      <c r="DX319" s="383"/>
      <c r="DY319" s="383"/>
      <c r="DZ319" s="383"/>
      <c r="EA319" s="383"/>
      <c r="EB319" s="383"/>
      <c r="EC319" s="383"/>
      <c r="ED319" s="383"/>
      <c r="EE319" s="383"/>
      <c r="EF319" s="383"/>
      <c r="EG319" s="383"/>
      <c r="EH319" s="383"/>
      <c r="EI319" s="383"/>
      <c r="EJ319" s="383"/>
      <c r="EK319" s="383"/>
      <c r="EL319" s="383"/>
      <c r="EM319" s="383"/>
      <c r="EN319" s="383"/>
      <c r="EO319" s="383"/>
      <c r="EP319" s="383"/>
      <c r="EQ319" s="383"/>
      <c r="ER319" s="383"/>
      <c r="ES319" s="383"/>
      <c r="ET319" s="383"/>
      <c r="EU319" s="383"/>
      <c r="EV319" s="383"/>
      <c r="EW319" s="383"/>
      <c r="EX319" s="383"/>
      <c r="EY319" s="383"/>
      <c r="EZ319" s="383"/>
      <c r="FA319" s="383"/>
      <c r="FB319" s="383"/>
      <c r="FC319" s="383"/>
      <c r="FD319" s="383"/>
      <c r="FE319" s="383"/>
      <c r="FF319" s="383"/>
      <c r="FG319" s="383"/>
      <c r="FH319" s="383"/>
      <c r="FI319" s="383"/>
      <c r="FJ319" s="383"/>
      <c r="FK319" s="383"/>
      <c r="FL319" s="383"/>
      <c r="FM319" s="383"/>
      <c r="FN319" s="383"/>
      <c r="FO319" s="383"/>
      <c r="FP319" s="383"/>
      <c r="FQ319" s="383"/>
      <c r="FR319" s="383"/>
      <c r="FS319" s="383"/>
      <c r="FT319" s="383"/>
      <c r="FU319" s="383"/>
      <c r="FV319" s="383"/>
      <c r="FW319" s="383"/>
      <c r="FX319" s="383"/>
      <c r="FY319" s="383"/>
      <c r="FZ319" s="383"/>
      <c r="GA319" s="383"/>
      <c r="GB319" s="383"/>
      <c r="GC319" s="383"/>
      <c r="GD319" s="383"/>
      <c r="GE319" s="383"/>
      <c r="GF319" s="383"/>
      <c r="GG319" s="383"/>
      <c r="GH319" s="383"/>
      <c r="GI319" s="383"/>
      <c r="GJ319" s="383"/>
      <c r="GK319" s="383"/>
      <c r="GL319" s="383"/>
      <c r="GM319" s="383"/>
      <c r="GN319" s="383"/>
      <c r="GO319" s="383"/>
      <c r="GP319" s="383"/>
      <c r="GQ319" s="383"/>
      <c r="GR319" s="383"/>
      <c r="GS319" s="383"/>
      <c r="GT319" s="383"/>
      <c r="GU319" s="383"/>
      <c r="GV319" s="383"/>
      <c r="GW319" s="383"/>
      <c r="GX319" s="383"/>
    </row>
    <row r="320" spans="1:206" s="360" customFormat="1" x14ac:dyDescent="0.25">
      <c r="A320" s="354"/>
      <c r="B320" s="506">
        <v>310</v>
      </c>
      <c r="C320" s="55"/>
      <c r="D320" s="55"/>
      <c r="E320" s="507" t="str">
        <f t="shared" si="44"/>
        <v/>
      </c>
      <c r="F320" s="508" t="str">
        <f t="shared" si="50"/>
        <v/>
      </c>
      <c r="H320" s="502"/>
      <c r="I320" s="502"/>
      <c r="J320" s="1"/>
      <c r="K320" s="372"/>
      <c r="L320" s="354"/>
      <c r="M320" s="354"/>
      <c r="N320" s="354"/>
      <c r="O320" s="354"/>
      <c r="P320" s="372"/>
      <c r="Q320" s="490"/>
      <c r="R320" s="490"/>
      <c r="S320" s="490"/>
      <c r="T320" s="490"/>
      <c r="U320" s="490"/>
      <c r="V320" s="372"/>
      <c r="W320" s="372"/>
      <c r="X320" s="372"/>
      <c r="Y320" s="1"/>
      <c r="Z320" s="1"/>
      <c r="AA320" s="1"/>
      <c r="AB320" s="1"/>
      <c r="AC320" s="1"/>
      <c r="AD320" s="491"/>
      <c r="AE320" s="491"/>
      <c r="AF320" s="491"/>
      <c r="AG320" s="491"/>
      <c r="AH320" s="491"/>
      <c r="AI320" s="491"/>
      <c r="AJ320" s="491"/>
      <c r="AK320" s="504"/>
      <c r="AL320" s="504"/>
      <c r="AM320" s="526" t="str">
        <f t="shared" si="54"/>
        <v/>
      </c>
      <c r="AN320" s="504"/>
      <c r="AO320" s="504"/>
      <c r="AP320" s="504"/>
      <c r="AQ320" s="360">
        <v>310</v>
      </c>
      <c r="AR320" s="505" t="str">
        <f t="shared" si="51"/>
        <v/>
      </c>
      <c r="AS320" s="505" t="str">
        <f t="shared" si="52"/>
        <v/>
      </c>
      <c r="AX320" s="497"/>
      <c r="AZ320" s="360">
        <v>310</v>
      </c>
      <c r="BA320" s="360" t="str">
        <f t="shared" si="45"/>
        <v/>
      </c>
      <c r="BB320" s="360" t="str">
        <f t="shared" si="46"/>
        <v/>
      </c>
      <c r="BC320" s="360" t="str">
        <f t="shared" si="47"/>
        <v/>
      </c>
      <c r="BD320" s="360" t="str">
        <f t="shared" si="48"/>
        <v/>
      </c>
      <c r="BE320" s="360" t="str">
        <f t="shared" si="49"/>
        <v/>
      </c>
      <c r="BH320" s="360" t="str">
        <f t="shared" si="53"/>
        <v/>
      </c>
      <c r="CM320" s="475"/>
      <c r="CN320" s="475"/>
      <c r="CO320" s="475"/>
      <c r="CP320" s="475"/>
      <c r="CQ320" s="475"/>
      <c r="CR320" s="475"/>
      <c r="CS320" s="475"/>
      <c r="CT320" s="475"/>
      <c r="CU320" s="475"/>
      <c r="CV320" s="475"/>
      <c r="CW320" s="475"/>
      <c r="CX320" s="475"/>
      <c r="CY320" s="475"/>
      <c r="CZ320" s="383"/>
      <c r="DA320" s="383"/>
      <c r="DB320" s="383"/>
      <c r="DC320" s="383"/>
      <c r="DD320" s="383"/>
      <c r="DE320" s="383"/>
      <c r="DF320" s="383"/>
      <c r="DG320" s="383"/>
      <c r="DH320" s="383"/>
      <c r="DI320" s="383"/>
      <c r="DJ320" s="383"/>
      <c r="DK320" s="383"/>
      <c r="DL320" s="383"/>
      <c r="DM320" s="383"/>
      <c r="DN320" s="383"/>
      <c r="DO320" s="383"/>
      <c r="DP320" s="383"/>
      <c r="DQ320" s="383"/>
      <c r="DR320" s="383"/>
      <c r="DS320" s="383"/>
      <c r="DT320" s="383"/>
      <c r="DU320" s="383"/>
      <c r="DV320" s="383"/>
      <c r="DW320" s="383"/>
      <c r="DX320" s="383"/>
      <c r="DY320" s="383"/>
      <c r="DZ320" s="383"/>
      <c r="EA320" s="383"/>
      <c r="EB320" s="383"/>
      <c r="EC320" s="383"/>
      <c r="ED320" s="383"/>
      <c r="EE320" s="383"/>
      <c r="EF320" s="383"/>
      <c r="EG320" s="383"/>
      <c r="EH320" s="383"/>
      <c r="EI320" s="383"/>
      <c r="EJ320" s="383"/>
      <c r="EK320" s="383"/>
      <c r="EL320" s="383"/>
      <c r="EM320" s="383"/>
      <c r="EN320" s="383"/>
      <c r="EO320" s="383"/>
      <c r="EP320" s="383"/>
      <c r="EQ320" s="383"/>
      <c r="ER320" s="383"/>
      <c r="ES320" s="383"/>
      <c r="ET320" s="383"/>
      <c r="EU320" s="383"/>
      <c r="EV320" s="383"/>
      <c r="EW320" s="383"/>
      <c r="EX320" s="383"/>
      <c r="EY320" s="383"/>
      <c r="EZ320" s="383"/>
      <c r="FA320" s="383"/>
      <c r="FB320" s="383"/>
      <c r="FC320" s="383"/>
      <c r="FD320" s="383"/>
      <c r="FE320" s="383"/>
      <c r="FF320" s="383"/>
      <c r="FG320" s="383"/>
      <c r="FH320" s="383"/>
      <c r="FI320" s="383"/>
      <c r="FJ320" s="383"/>
      <c r="FK320" s="383"/>
      <c r="FL320" s="383"/>
      <c r="FM320" s="383"/>
      <c r="FN320" s="383"/>
      <c r="FO320" s="383"/>
      <c r="FP320" s="383"/>
      <c r="FQ320" s="383"/>
      <c r="FR320" s="383"/>
      <c r="FS320" s="383"/>
      <c r="FT320" s="383"/>
      <c r="FU320" s="383"/>
      <c r="FV320" s="383"/>
      <c r="FW320" s="383"/>
      <c r="FX320" s="383"/>
      <c r="FY320" s="383"/>
      <c r="FZ320" s="383"/>
      <c r="GA320" s="383"/>
      <c r="GB320" s="383"/>
      <c r="GC320" s="383"/>
      <c r="GD320" s="383"/>
      <c r="GE320" s="383"/>
      <c r="GF320" s="383"/>
      <c r="GG320" s="383"/>
      <c r="GH320" s="383"/>
      <c r="GI320" s="383"/>
      <c r="GJ320" s="383"/>
      <c r="GK320" s="383"/>
      <c r="GL320" s="383"/>
      <c r="GM320" s="383"/>
      <c r="GN320" s="383"/>
      <c r="GO320" s="383"/>
      <c r="GP320" s="383"/>
      <c r="GQ320" s="383"/>
      <c r="GR320" s="383"/>
      <c r="GS320" s="383"/>
      <c r="GT320" s="383"/>
      <c r="GU320" s="383"/>
      <c r="GV320" s="383"/>
      <c r="GW320" s="383"/>
      <c r="GX320" s="383"/>
    </row>
    <row r="321" spans="1:206" s="360" customFormat="1" x14ac:dyDescent="0.25">
      <c r="A321" s="354"/>
      <c r="B321" s="506">
        <v>311</v>
      </c>
      <c r="C321" s="55"/>
      <c r="D321" s="55"/>
      <c r="E321" s="507" t="str">
        <f t="shared" si="44"/>
        <v/>
      </c>
      <c r="F321" s="508" t="str">
        <f t="shared" si="50"/>
        <v/>
      </c>
      <c r="H321" s="502"/>
      <c r="I321" s="502"/>
      <c r="J321" s="1"/>
      <c r="K321" s="372"/>
      <c r="L321" s="354"/>
      <c r="M321" s="354"/>
      <c r="N321" s="354"/>
      <c r="O321" s="354"/>
      <c r="P321" s="372"/>
      <c r="Q321" s="490"/>
      <c r="R321" s="490"/>
      <c r="S321" s="490"/>
      <c r="T321" s="490"/>
      <c r="U321" s="490"/>
      <c r="V321" s="372"/>
      <c r="W321" s="372"/>
      <c r="X321" s="372"/>
      <c r="Y321" s="1"/>
      <c r="Z321" s="1"/>
      <c r="AA321" s="1"/>
      <c r="AB321" s="1"/>
      <c r="AC321" s="1"/>
      <c r="AD321" s="491"/>
      <c r="AE321" s="491"/>
      <c r="AF321" s="491"/>
      <c r="AG321" s="491"/>
      <c r="AH321" s="491"/>
      <c r="AI321" s="491"/>
      <c r="AJ321" s="491"/>
      <c r="AK321" s="504"/>
      <c r="AL321" s="504"/>
      <c r="AM321" s="526" t="str">
        <f t="shared" si="54"/>
        <v/>
      </c>
      <c r="AN321" s="504"/>
      <c r="AO321" s="504"/>
      <c r="AP321" s="504"/>
      <c r="AQ321" s="360">
        <v>311</v>
      </c>
      <c r="AR321" s="505" t="str">
        <f t="shared" si="51"/>
        <v/>
      </c>
      <c r="AS321" s="505" t="str">
        <f t="shared" si="52"/>
        <v/>
      </c>
      <c r="AX321" s="497"/>
      <c r="AZ321" s="360">
        <v>311</v>
      </c>
      <c r="BA321" s="360" t="str">
        <f t="shared" si="45"/>
        <v/>
      </c>
      <c r="BB321" s="360" t="str">
        <f t="shared" si="46"/>
        <v/>
      </c>
      <c r="BC321" s="360" t="str">
        <f t="shared" si="47"/>
        <v/>
      </c>
      <c r="BD321" s="360" t="str">
        <f t="shared" si="48"/>
        <v/>
      </c>
      <c r="BE321" s="360" t="str">
        <f t="shared" si="49"/>
        <v/>
      </c>
      <c r="BH321" s="360" t="str">
        <f t="shared" si="53"/>
        <v/>
      </c>
      <c r="CM321" s="475"/>
      <c r="CN321" s="475"/>
      <c r="CO321" s="475"/>
      <c r="CP321" s="475"/>
      <c r="CQ321" s="475"/>
      <c r="CR321" s="475"/>
      <c r="CS321" s="475"/>
      <c r="CT321" s="475"/>
      <c r="CU321" s="475"/>
      <c r="CV321" s="475"/>
      <c r="CW321" s="475"/>
      <c r="CX321" s="475"/>
      <c r="CY321" s="475"/>
      <c r="CZ321" s="383"/>
      <c r="DA321" s="383"/>
      <c r="DB321" s="383"/>
      <c r="DC321" s="383"/>
      <c r="DD321" s="383"/>
      <c r="DE321" s="383"/>
      <c r="DF321" s="383"/>
      <c r="DG321" s="383"/>
      <c r="DH321" s="383"/>
      <c r="DI321" s="383"/>
      <c r="DJ321" s="383"/>
      <c r="DK321" s="383"/>
      <c r="DL321" s="383"/>
      <c r="DM321" s="383"/>
      <c r="DN321" s="383"/>
      <c r="DO321" s="383"/>
      <c r="DP321" s="383"/>
      <c r="DQ321" s="383"/>
      <c r="DR321" s="383"/>
      <c r="DS321" s="383"/>
      <c r="DT321" s="383"/>
      <c r="DU321" s="383"/>
      <c r="DV321" s="383"/>
      <c r="DW321" s="383"/>
      <c r="DX321" s="383"/>
      <c r="DY321" s="383"/>
      <c r="DZ321" s="383"/>
      <c r="EA321" s="383"/>
      <c r="EB321" s="383"/>
      <c r="EC321" s="383"/>
      <c r="ED321" s="383"/>
      <c r="EE321" s="383"/>
      <c r="EF321" s="383"/>
      <c r="EG321" s="383"/>
      <c r="EH321" s="383"/>
      <c r="EI321" s="383"/>
      <c r="EJ321" s="383"/>
      <c r="EK321" s="383"/>
      <c r="EL321" s="383"/>
      <c r="EM321" s="383"/>
      <c r="EN321" s="383"/>
      <c r="EO321" s="383"/>
      <c r="EP321" s="383"/>
      <c r="EQ321" s="383"/>
      <c r="ER321" s="383"/>
      <c r="ES321" s="383"/>
      <c r="ET321" s="383"/>
      <c r="EU321" s="383"/>
      <c r="EV321" s="383"/>
      <c r="EW321" s="383"/>
      <c r="EX321" s="383"/>
      <c r="EY321" s="383"/>
      <c r="EZ321" s="383"/>
      <c r="FA321" s="383"/>
      <c r="FB321" s="383"/>
      <c r="FC321" s="383"/>
      <c r="FD321" s="383"/>
      <c r="FE321" s="383"/>
      <c r="FF321" s="383"/>
      <c r="FG321" s="383"/>
      <c r="FH321" s="383"/>
      <c r="FI321" s="383"/>
      <c r="FJ321" s="383"/>
      <c r="FK321" s="383"/>
      <c r="FL321" s="383"/>
      <c r="FM321" s="383"/>
      <c r="FN321" s="383"/>
      <c r="FO321" s="383"/>
      <c r="FP321" s="383"/>
      <c r="FQ321" s="383"/>
      <c r="FR321" s="383"/>
      <c r="FS321" s="383"/>
      <c r="FT321" s="383"/>
      <c r="FU321" s="383"/>
      <c r="FV321" s="383"/>
      <c r="FW321" s="383"/>
      <c r="FX321" s="383"/>
      <c r="FY321" s="383"/>
      <c r="FZ321" s="383"/>
      <c r="GA321" s="383"/>
      <c r="GB321" s="383"/>
      <c r="GC321" s="383"/>
      <c r="GD321" s="383"/>
      <c r="GE321" s="383"/>
      <c r="GF321" s="383"/>
      <c r="GG321" s="383"/>
      <c r="GH321" s="383"/>
      <c r="GI321" s="383"/>
      <c r="GJ321" s="383"/>
      <c r="GK321" s="383"/>
      <c r="GL321" s="383"/>
      <c r="GM321" s="383"/>
      <c r="GN321" s="383"/>
      <c r="GO321" s="383"/>
      <c r="GP321" s="383"/>
      <c r="GQ321" s="383"/>
      <c r="GR321" s="383"/>
      <c r="GS321" s="383"/>
      <c r="GT321" s="383"/>
      <c r="GU321" s="383"/>
      <c r="GV321" s="383"/>
      <c r="GW321" s="383"/>
      <c r="GX321" s="383"/>
    </row>
    <row r="322" spans="1:206" s="360" customFormat="1" x14ac:dyDescent="0.25">
      <c r="A322" s="354"/>
      <c r="B322" s="506">
        <v>312</v>
      </c>
      <c r="C322" s="55"/>
      <c r="D322" s="55"/>
      <c r="E322" s="507" t="str">
        <f t="shared" si="44"/>
        <v/>
      </c>
      <c r="F322" s="508" t="str">
        <f t="shared" si="50"/>
        <v/>
      </c>
      <c r="H322" s="502"/>
      <c r="I322" s="502"/>
      <c r="J322" s="1"/>
      <c r="K322" s="372"/>
      <c r="L322" s="354"/>
      <c r="M322" s="354"/>
      <c r="N322" s="354"/>
      <c r="O322" s="354"/>
      <c r="P322" s="372"/>
      <c r="Q322" s="490"/>
      <c r="R322" s="490"/>
      <c r="S322" s="490"/>
      <c r="T322" s="490"/>
      <c r="U322" s="490"/>
      <c r="V322" s="372"/>
      <c r="W322" s="372"/>
      <c r="X322" s="372"/>
      <c r="Y322" s="1"/>
      <c r="Z322" s="1"/>
      <c r="AA322" s="1"/>
      <c r="AB322" s="1"/>
      <c r="AC322" s="1"/>
      <c r="AD322" s="491"/>
      <c r="AE322" s="491"/>
      <c r="AF322" s="491"/>
      <c r="AG322" s="491"/>
      <c r="AH322" s="491"/>
      <c r="AI322" s="491"/>
      <c r="AJ322" s="491"/>
      <c r="AK322" s="504"/>
      <c r="AL322" s="504"/>
      <c r="AM322" s="526" t="str">
        <f t="shared" si="54"/>
        <v/>
      </c>
      <c r="AN322" s="504"/>
      <c r="AO322" s="504"/>
      <c r="AP322" s="504"/>
      <c r="AQ322" s="360">
        <v>312</v>
      </c>
      <c r="AR322" s="505" t="str">
        <f t="shared" si="51"/>
        <v/>
      </c>
      <c r="AS322" s="505" t="str">
        <f t="shared" si="52"/>
        <v/>
      </c>
      <c r="AX322" s="497"/>
      <c r="AZ322" s="360">
        <v>312</v>
      </c>
      <c r="BA322" s="360" t="str">
        <f t="shared" si="45"/>
        <v/>
      </c>
      <c r="BB322" s="360" t="str">
        <f t="shared" si="46"/>
        <v/>
      </c>
      <c r="BC322" s="360" t="str">
        <f t="shared" si="47"/>
        <v/>
      </c>
      <c r="BD322" s="360" t="str">
        <f t="shared" si="48"/>
        <v/>
      </c>
      <c r="BE322" s="360" t="str">
        <f t="shared" si="49"/>
        <v/>
      </c>
      <c r="BH322" s="360" t="str">
        <f t="shared" si="53"/>
        <v/>
      </c>
      <c r="CM322" s="475"/>
      <c r="CN322" s="475"/>
      <c r="CO322" s="475"/>
      <c r="CP322" s="475"/>
      <c r="CQ322" s="475"/>
      <c r="CR322" s="475"/>
      <c r="CS322" s="475"/>
      <c r="CT322" s="475"/>
      <c r="CU322" s="475"/>
      <c r="CV322" s="475"/>
      <c r="CW322" s="475"/>
      <c r="CX322" s="475"/>
      <c r="CY322" s="475"/>
      <c r="CZ322" s="383"/>
      <c r="DA322" s="383"/>
      <c r="DB322" s="383"/>
      <c r="DC322" s="383"/>
      <c r="DD322" s="383"/>
      <c r="DE322" s="383"/>
      <c r="DF322" s="383"/>
      <c r="DG322" s="383"/>
      <c r="DH322" s="383"/>
      <c r="DI322" s="383"/>
      <c r="DJ322" s="383"/>
      <c r="DK322" s="383"/>
      <c r="DL322" s="383"/>
      <c r="DM322" s="383"/>
      <c r="DN322" s="383"/>
      <c r="DO322" s="383"/>
      <c r="DP322" s="383"/>
      <c r="DQ322" s="383"/>
      <c r="DR322" s="383"/>
      <c r="DS322" s="383"/>
      <c r="DT322" s="383"/>
      <c r="DU322" s="383"/>
      <c r="DV322" s="383"/>
      <c r="DW322" s="383"/>
      <c r="DX322" s="383"/>
      <c r="DY322" s="383"/>
      <c r="DZ322" s="383"/>
      <c r="EA322" s="383"/>
      <c r="EB322" s="383"/>
      <c r="EC322" s="383"/>
      <c r="ED322" s="383"/>
      <c r="EE322" s="383"/>
      <c r="EF322" s="383"/>
      <c r="EG322" s="383"/>
      <c r="EH322" s="383"/>
      <c r="EI322" s="383"/>
      <c r="EJ322" s="383"/>
      <c r="EK322" s="383"/>
      <c r="EL322" s="383"/>
      <c r="EM322" s="383"/>
      <c r="EN322" s="383"/>
      <c r="EO322" s="383"/>
      <c r="EP322" s="383"/>
      <c r="EQ322" s="383"/>
      <c r="ER322" s="383"/>
      <c r="ES322" s="383"/>
      <c r="ET322" s="383"/>
      <c r="EU322" s="383"/>
      <c r="EV322" s="383"/>
      <c r="EW322" s="383"/>
      <c r="EX322" s="383"/>
      <c r="EY322" s="383"/>
      <c r="EZ322" s="383"/>
      <c r="FA322" s="383"/>
      <c r="FB322" s="383"/>
      <c r="FC322" s="383"/>
      <c r="FD322" s="383"/>
      <c r="FE322" s="383"/>
      <c r="FF322" s="383"/>
      <c r="FG322" s="383"/>
      <c r="FH322" s="383"/>
      <c r="FI322" s="383"/>
      <c r="FJ322" s="383"/>
      <c r="FK322" s="383"/>
      <c r="FL322" s="383"/>
      <c r="FM322" s="383"/>
      <c r="FN322" s="383"/>
      <c r="FO322" s="383"/>
      <c r="FP322" s="383"/>
      <c r="FQ322" s="383"/>
      <c r="FR322" s="383"/>
      <c r="FS322" s="383"/>
      <c r="FT322" s="383"/>
      <c r="FU322" s="383"/>
      <c r="FV322" s="383"/>
      <c r="FW322" s="383"/>
      <c r="FX322" s="383"/>
      <c r="FY322" s="383"/>
      <c r="FZ322" s="383"/>
      <c r="GA322" s="383"/>
      <c r="GB322" s="383"/>
      <c r="GC322" s="383"/>
      <c r="GD322" s="383"/>
      <c r="GE322" s="383"/>
      <c r="GF322" s="383"/>
      <c r="GG322" s="383"/>
      <c r="GH322" s="383"/>
      <c r="GI322" s="383"/>
      <c r="GJ322" s="383"/>
      <c r="GK322" s="383"/>
      <c r="GL322" s="383"/>
      <c r="GM322" s="383"/>
      <c r="GN322" s="383"/>
      <c r="GO322" s="383"/>
      <c r="GP322" s="383"/>
      <c r="GQ322" s="383"/>
      <c r="GR322" s="383"/>
      <c r="GS322" s="383"/>
      <c r="GT322" s="383"/>
      <c r="GU322" s="383"/>
      <c r="GV322" s="383"/>
      <c r="GW322" s="383"/>
      <c r="GX322" s="383"/>
    </row>
    <row r="323" spans="1:206" s="360" customFormat="1" x14ac:dyDescent="0.25">
      <c r="A323" s="354"/>
      <c r="B323" s="506">
        <v>313</v>
      </c>
      <c r="C323" s="55"/>
      <c r="D323" s="55"/>
      <c r="E323" s="507" t="str">
        <f t="shared" si="44"/>
        <v/>
      </c>
      <c r="F323" s="508" t="str">
        <f t="shared" si="50"/>
        <v/>
      </c>
      <c r="H323" s="502"/>
      <c r="I323" s="502"/>
      <c r="J323" s="1"/>
      <c r="K323" s="372"/>
      <c r="L323" s="354"/>
      <c r="M323" s="354"/>
      <c r="N323" s="354"/>
      <c r="O323" s="354"/>
      <c r="P323" s="372"/>
      <c r="Q323" s="490"/>
      <c r="R323" s="490"/>
      <c r="S323" s="490"/>
      <c r="T323" s="490"/>
      <c r="U323" s="490"/>
      <c r="V323" s="372"/>
      <c r="W323" s="372"/>
      <c r="X323" s="372"/>
      <c r="Y323" s="1"/>
      <c r="Z323" s="1"/>
      <c r="AA323" s="1"/>
      <c r="AB323" s="1"/>
      <c r="AC323" s="1"/>
      <c r="AD323" s="491"/>
      <c r="AE323" s="491"/>
      <c r="AF323" s="491"/>
      <c r="AG323" s="491"/>
      <c r="AH323" s="491"/>
      <c r="AI323" s="491"/>
      <c r="AJ323" s="491"/>
      <c r="AK323" s="504"/>
      <c r="AL323" s="504"/>
      <c r="AM323" s="526" t="str">
        <f t="shared" si="54"/>
        <v/>
      </c>
      <c r="AN323" s="504"/>
      <c r="AO323" s="504"/>
      <c r="AP323" s="504"/>
      <c r="AQ323" s="360">
        <v>313</v>
      </c>
      <c r="AR323" s="505" t="str">
        <f t="shared" si="51"/>
        <v/>
      </c>
      <c r="AS323" s="505" t="str">
        <f t="shared" si="52"/>
        <v/>
      </c>
      <c r="AX323" s="497"/>
      <c r="AZ323" s="360">
        <v>313</v>
      </c>
      <c r="BA323" s="360" t="str">
        <f t="shared" si="45"/>
        <v/>
      </c>
      <c r="BB323" s="360" t="str">
        <f t="shared" si="46"/>
        <v/>
      </c>
      <c r="BC323" s="360" t="str">
        <f t="shared" si="47"/>
        <v/>
      </c>
      <c r="BD323" s="360" t="str">
        <f t="shared" si="48"/>
        <v/>
      </c>
      <c r="BE323" s="360" t="str">
        <f t="shared" si="49"/>
        <v/>
      </c>
      <c r="BH323" s="360" t="str">
        <f t="shared" si="53"/>
        <v/>
      </c>
      <c r="CM323" s="475"/>
      <c r="CN323" s="475"/>
      <c r="CO323" s="475"/>
      <c r="CP323" s="475"/>
      <c r="CQ323" s="475"/>
      <c r="CR323" s="475"/>
      <c r="CS323" s="475"/>
      <c r="CT323" s="475"/>
      <c r="CU323" s="475"/>
      <c r="CV323" s="475"/>
      <c r="CW323" s="475"/>
      <c r="CX323" s="475"/>
      <c r="CY323" s="475"/>
      <c r="CZ323" s="383"/>
      <c r="DA323" s="383"/>
      <c r="DB323" s="383"/>
      <c r="DC323" s="383"/>
      <c r="DD323" s="383"/>
      <c r="DE323" s="383"/>
      <c r="DF323" s="383"/>
      <c r="DG323" s="383"/>
      <c r="DH323" s="383"/>
      <c r="DI323" s="383"/>
      <c r="DJ323" s="383"/>
      <c r="DK323" s="383"/>
      <c r="DL323" s="383"/>
      <c r="DM323" s="383"/>
      <c r="DN323" s="383"/>
      <c r="DO323" s="383"/>
      <c r="DP323" s="383"/>
      <c r="DQ323" s="383"/>
      <c r="DR323" s="383"/>
      <c r="DS323" s="383"/>
      <c r="DT323" s="383"/>
      <c r="DU323" s="383"/>
      <c r="DV323" s="383"/>
      <c r="DW323" s="383"/>
      <c r="DX323" s="383"/>
      <c r="DY323" s="383"/>
      <c r="DZ323" s="383"/>
      <c r="EA323" s="383"/>
      <c r="EB323" s="383"/>
      <c r="EC323" s="383"/>
      <c r="ED323" s="383"/>
      <c r="EE323" s="383"/>
      <c r="EF323" s="383"/>
      <c r="EG323" s="383"/>
      <c r="EH323" s="383"/>
      <c r="EI323" s="383"/>
      <c r="EJ323" s="383"/>
      <c r="EK323" s="383"/>
      <c r="EL323" s="383"/>
      <c r="EM323" s="383"/>
      <c r="EN323" s="383"/>
      <c r="EO323" s="383"/>
      <c r="EP323" s="383"/>
      <c r="EQ323" s="383"/>
      <c r="ER323" s="383"/>
      <c r="ES323" s="383"/>
      <c r="ET323" s="383"/>
      <c r="EU323" s="383"/>
      <c r="EV323" s="383"/>
      <c r="EW323" s="383"/>
      <c r="EX323" s="383"/>
      <c r="EY323" s="383"/>
      <c r="EZ323" s="383"/>
      <c r="FA323" s="383"/>
      <c r="FB323" s="383"/>
      <c r="FC323" s="383"/>
      <c r="FD323" s="383"/>
      <c r="FE323" s="383"/>
      <c r="FF323" s="383"/>
      <c r="FG323" s="383"/>
      <c r="FH323" s="383"/>
      <c r="FI323" s="383"/>
      <c r="FJ323" s="383"/>
      <c r="FK323" s="383"/>
      <c r="FL323" s="383"/>
      <c r="FM323" s="383"/>
      <c r="FN323" s="383"/>
      <c r="FO323" s="383"/>
      <c r="FP323" s="383"/>
      <c r="FQ323" s="383"/>
      <c r="FR323" s="383"/>
      <c r="FS323" s="383"/>
      <c r="FT323" s="383"/>
      <c r="FU323" s="383"/>
      <c r="FV323" s="383"/>
      <c r="FW323" s="383"/>
      <c r="FX323" s="383"/>
      <c r="FY323" s="383"/>
      <c r="FZ323" s="383"/>
      <c r="GA323" s="383"/>
      <c r="GB323" s="383"/>
      <c r="GC323" s="383"/>
      <c r="GD323" s="383"/>
      <c r="GE323" s="383"/>
      <c r="GF323" s="383"/>
      <c r="GG323" s="383"/>
      <c r="GH323" s="383"/>
      <c r="GI323" s="383"/>
      <c r="GJ323" s="383"/>
      <c r="GK323" s="383"/>
      <c r="GL323" s="383"/>
      <c r="GM323" s="383"/>
      <c r="GN323" s="383"/>
      <c r="GO323" s="383"/>
      <c r="GP323" s="383"/>
      <c r="GQ323" s="383"/>
      <c r="GR323" s="383"/>
      <c r="GS323" s="383"/>
      <c r="GT323" s="383"/>
      <c r="GU323" s="383"/>
      <c r="GV323" s="383"/>
      <c r="GW323" s="383"/>
      <c r="GX323" s="383"/>
    </row>
    <row r="324" spans="1:206" s="360" customFormat="1" x14ac:dyDescent="0.25">
      <c r="A324" s="354"/>
      <c r="B324" s="506">
        <v>314</v>
      </c>
      <c r="C324" s="55"/>
      <c r="D324" s="55"/>
      <c r="E324" s="507" t="str">
        <f t="shared" si="44"/>
        <v/>
      </c>
      <c r="F324" s="508" t="str">
        <f t="shared" si="50"/>
        <v/>
      </c>
      <c r="H324" s="502"/>
      <c r="I324" s="502"/>
      <c r="J324" s="1"/>
      <c r="K324" s="372"/>
      <c r="L324" s="354"/>
      <c r="M324" s="354"/>
      <c r="N324" s="354"/>
      <c r="O324" s="354"/>
      <c r="P324" s="372"/>
      <c r="Q324" s="490"/>
      <c r="R324" s="490"/>
      <c r="S324" s="490"/>
      <c r="T324" s="490"/>
      <c r="U324" s="490"/>
      <c r="V324" s="372"/>
      <c r="W324" s="372"/>
      <c r="X324" s="372"/>
      <c r="Y324" s="1"/>
      <c r="Z324" s="1"/>
      <c r="AA324" s="1"/>
      <c r="AB324" s="1"/>
      <c r="AC324" s="1"/>
      <c r="AD324" s="491"/>
      <c r="AE324" s="491"/>
      <c r="AF324" s="491"/>
      <c r="AG324" s="491"/>
      <c r="AH324" s="491"/>
      <c r="AI324" s="491"/>
      <c r="AJ324" s="491"/>
      <c r="AK324" s="504"/>
      <c r="AL324" s="504"/>
      <c r="AM324" s="526" t="str">
        <f t="shared" si="54"/>
        <v/>
      </c>
      <c r="AN324" s="504"/>
      <c r="AO324" s="504"/>
      <c r="AP324" s="504"/>
      <c r="AQ324" s="360">
        <v>314</v>
      </c>
      <c r="AR324" s="505" t="str">
        <f t="shared" si="51"/>
        <v/>
      </c>
      <c r="AS324" s="505" t="str">
        <f t="shared" si="52"/>
        <v/>
      </c>
      <c r="AX324" s="497"/>
      <c r="AZ324" s="360">
        <v>314</v>
      </c>
      <c r="BA324" s="360" t="str">
        <f t="shared" si="45"/>
        <v/>
      </c>
      <c r="BB324" s="360" t="str">
        <f t="shared" si="46"/>
        <v/>
      </c>
      <c r="BC324" s="360" t="str">
        <f t="shared" si="47"/>
        <v/>
      </c>
      <c r="BD324" s="360" t="str">
        <f t="shared" si="48"/>
        <v/>
      </c>
      <c r="BE324" s="360" t="str">
        <f t="shared" si="49"/>
        <v/>
      </c>
      <c r="BH324" s="360" t="str">
        <f t="shared" si="53"/>
        <v/>
      </c>
      <c r="CM324" s="475"/>
      <c r="CN324" s="475"/>
      <c r="CO324" s="475"/>
      <c r="CP324" s="475"/>
      <c r="CQ324" s="475"/>
      <c r="CR324" s="475"/>
      <c r="CS324" s="475"/>
      <c r="CT324" s="475"/>
      <c r="CU324" s="475"/>
      <c r="CV324" s="475"/>
      <c r="CW324" s="475"/>
      <c r="CX324" s="475"/>
      <c r="CY324" s="475"/>
      <c r="CZ324" s="383"/>
      <c r="DA324" s="383"/>
      <c r="DB324" s="383"/>
      <c r="DC324" s="383"/>
      <c r="DD324" s="383"/>
      <c r="DE324" s="383"/>
      <c r="DF324" s="383"/>
      <c r="DG324" s="383"/>
      <c r="DH324" s="383"/>
      <c r="DI324" s="383"/>
      <c r="DJ324" s="383"/>
      <c r="DK324" s="383"/>
      <c r="DL324" s="383"/>
      <c r="DM324" s="383"/>
      <c r="DN324" s="383"/>
      <c r="DO324" s="383"/>
      <c r="DP324" s="383"/>
      <c r="DQ324" s="383"/>
      <c r="DR324" s="383"/>
      <c r="DS324" s="383"/>
      <c r="DT324" s="383"/>
      <c r="DU324" s="383"/>
      <c r="DV324" s="383"/>
      <c r="DW324" s="383"/>
      <c r="DX324" s="383"/>
      <c r="DY324" s="383"/>
      <c r="DZ324" s="383"/>
      <c r="EA324" s="383"/>
      <c r="EB324" s="383"/>
      <c r="EC324" s="383"/>
      <c r="ED324" s="383"/>
      <c r="EE324" s="383"/>
      <c r="EF324" s="383"/>
      <c r="EG324" s="383"/>
      <c r="EH324" s="383"/>
      <c r="EI324" s="383"/>
      <c r="EJ324" s="383"/>
      <c r="EK324" s="383"/>
      <c r="EL324" s="383"/>
      <c r="EM324" s="383"/>
      <c r="EN324" s="383"/>
      <c r="EO324" s="383"/>
      <c r="EP324" s="383"/>
      <c r="EQ324" s="383"/>
      <c r="ER324" s="383"/>
      <c r="ES324" s="383"/>
      <c r="ET324" s="383"/>
      <c r="EU324" s="383"/>
      <c r="EV324" s="383"/>
      <c r="EW324" s="383"/>
      <c r="EX324" s="383"/>
      <c r="EY324" s="383"/>
      <c r="EZ324" s="383"/>
      <c r="FA324" s="383"/>
      <c r="FB324" s="383"/>
      <c r="FC324" s="383"/>
      <c r="FD324" s="383"/>
      <c r="FE324" s="383"/>
      <c r="FF324" s="383"/>
      <c r="FG324" s="383"/>
      <c r="FH324" s="383"/>
      <c r="FI324" s="383"/>
      <c r="FJ324" s="383"/>
      <c r="FK324" s="383"/>
      <c r="FL324" s="383"/>
      <c r="FM324" s="383"/>
      <c r="FN324" s="383"/>
      <c r="FO324" s="383"/>
      <c r="FP324" s="383"/>
      <c r="FQ324" s="383"/>
      <c r="FR324" s="383"/>
      <c r="FS324" s="383"/>
      <c r="FT324" s="383"/>
      <c r="FU324" s="383"/>
      <c r="FV324" s="383"/>
      <c r="FW324" s="383"/>
      <c r="FX324" s="383"/>
      <c r="FY324" s="383"/>
      <c r="FZ324" s="383"/>
      <c r="GA324" s="383"/>
      <c r="GB324" s="383"/>
      <c r="GC324" s="383"/>
      <c r="GD324" s="383"/>
      <c r="GE324" s="383"/>
      <c r="GF324" s="383"/>
      <c r="GG324" s="383"/>
      <c r="GH324" s="383"/>
      <c r="GI324" s="383"/>
      <c r="GJ324" s="383"/>
      <c r="GK324" s="383"/>
      <c r="GL324" s="383"/>
      <c r="GM324" s="383"/>
      <c r="GN324" s="383"/>
      <c r="GO324" s="383"/>
      <c r="GP324" s="383"/>
      <c r="GQ324" s="383"/>
      <c r="GR324" s="383"/>
      <c r="GS324" s="383"/>
      <c r="GT324" s="383"/>
      <c r="GU324" s="383"/>
      <c r="GV324" s="383"/>
      <c r="GW324" s="383"/>
      <c r="GX324" s="383"/>
    </row>
    <row r="325" spans="1:206" s="360" customFormat="1" x14ac:dyDescent="0.25">
      <c r="A325" s="354"/>
      <c r="B325" s="506">
        <v>315</v>
      </c>
      <c r="C325" s="55"/>
      <c r="D325" s="55"/>
      <c r="E325" s="507" t="str">
        <f t="shared" si="44"/>
        <v/>
      </c>
      <c r="F325" s="508" t="str">
        <f t="shared" si="50"/>
        <v/>
      </c>
      <c r="H325" s="502"/>
      <c r="I325" s="502"/>
      <c r="J325" s="1"/>
      <c r="K325" s="372"/>
      <c r="L325" s="354"/>
      <c r="M325" s="354"/>
      <c r="N325" s="354"/>
      <c r="O325" s="354"/>
      <c r="P325" s="372"/>
      <c r="Q325" s="490"/>
      <c r="R325" s="490"/>
      <c r="S325" s="490"/>
      <c r="T325" s="490"/>
      <c r="U325" s="490"/>
      <c r="V325" s="372"/>
      <c r="W325" s="372"/>
      <c r="X325" s="372"/>
      <c r="Y325" s="1"/>
      <c r="Z325" s="1"/>
      <c r="AA325" s="1"/>
      <c r="AB325" s="1"/>
      <c r="AC325" s="1"/>
      <c r="AD325" s="491"/>
      <c r="AE325" s="491"/>
      <c r="AF325" s="491"/>
      <c r="AG325" s="491"/>
      <c r="AH325" s="491"/>
      <c r="AI325" s="491"/>
      <c r="AJ325" s="491"/>
      <c r="AK325" s="504"/>
      <c r="AL325" s="504"/>
      <c r="AM325" s="526" t="str">
        <f t="shared" si="54"/>
        <v/>
      </c>
      <c r="AN325" s="504"/>
      <c r="AO325" s="504"/>
      <c r="AP325" s="504"/>
      <c r="AQ325" s="360">
        <v>315</v>
      </c>
      <c r="AR325" s="505" t="str">
        <f t="shared" si="51"/>
        <v/>
      </c>
      <c r="AS325" s="505" t="str">
        <f t="shared" si="52"/>
        <v/>
      </c>
      <c r="AX325" s="497"/>
      <c r="AZ325" s="360">
        <v>315</v>
      </c>
      <c r="BA325" s="360" t="str">
        <f t="shared" si="45"/>
        <v/>
      </c>
      <c r="BB325" s="360" t="str">
        <f t="shared" si="46"/>
        <v/>
      </c>
      <c r="BC325" s="360" t="str">
        <f t="shared" si="47"/>
        <v/>
      </c>
      <c r="BD325" s="360" t="str">
        <f t="shared" si="48"/>
        <v/>
      </c>
      <c r="BE325" s="360" t="str">
        <f t="shared" si="49"/>
        <v/>
      </c>
      <c r="BH325" s="360" t="str">
        <f t="shared" si="53"/>
        <v/>
      </c>
      <c r="CM325" s="475"/>
      <c r="CN325" s="475"/>
      <c r="CO325" s="475"/>
      <c r="CP325" s="475"/>
      <c r="CQ325" s="475"/>
      <c r="CR325" s="475"/>
      <c r="CS325" s="475"/>
      <c r="CT325" s="475"/>
      <c r="CU325" s="475"/>
      <c r="CV325" s="475"/>
      <c r="CW325" s="475"/>
      <c r="CX325" s="475"/>
      <c r="CY325" s="475"/>
      <c r="CZ325" s="383"/>
      <c r="DA325" s="383"/>
      <c r="DB325" s="383"/>
      <c r="DC325" s="383"/>
      <c r="DD325" s="383"/>
      <c r="DE325" s="383"/>
      <c r="DF325" s="383"/>
      <c r="DG325" s="383"/>
      <c r="DH325" s="383"/>
      <c r="DI325" s="383"/>
      <c r="DJ325" s="383"/>
      <c r="DK325" s="383"/>
      <c r="DL325" s="383"/>
      <c r="DM325" s="383"/>
      <c r="DN325" s="383"/>
      <c r="DO325" s="383"/>
      <c r="DP325" s="383"/>
      <c r="DQ325" s="383"/>
      <c r="DR325" s="383"/>
      <c r="DS325" s="383"/>
      <c r="DT325" s="383"/>
      <c r="DU325" s="383"/>
      <c r="DV325" s="383"/>
      <c r="DW325" s="383"/>
      <c r="DX325" s="383"/>
      <c r="DY325" s="383"/>
      <c r="DZ325" s="383"/>
      <c r="EA325" s="383"/>
      <c r="EB325" s="383"/>
      <c r="EC325" s="383"/>
      <c r="ED325" s="383"/>
      <c r="EE325" s="383"/>
      <c r="EF325" s="383"/>
      <c r="EG325" s="383"/>
      <c r="EH325" s="383"/>
      <c r="EI325" s="383"/>
      <c r="EJ325" s="383"/>
      <c r="EK325" s="383"/>
      <c r="EL325" s="383"/>
      <c r="EM325" s="383"/>
      <c r="EN325" s="383"/>
      <c r="EO325" s="383"/>
      <c r="EP325" s="383"/>
      <c r="EQ325" s="383"/>
      <c r="ER325" s="383"/>
      <c r="ES325" s="383"/>
      <c r="ET325" s="383"/>
      <c r="EU325" s="383"/>
      <c r="EV325" s="383"/>
      <c r="EW325" s="383"/>
      <c r="EX325" s="383"/>
      <c r="EY325" s="383"/>
      <c r="EZ325" s="383"/>
      <c r="FA325" s="383"/>
      <c r="FB325" s="383"/>
      <c r="FC325" s="383"/>
      <c r="FD325" s="383"/>
      <c r="FE325" s="383"/>
      <c r="FF325" s="383"/>
      <c r="FG325" s="383"/>
      <c r="FH325" s="383"/>
      <c r="FI325" s="383"/>
      <c r="FJ325" s="383"/>
      <c r="FK325" s="383"/>
      <c r="FL325" s="383"/>
      <c r="FM325" s="383"/>
      <c r="FN325" s="383"/>
      <c r="FO325" s="383"/>
      <c r="FP325" s="383"/>
      <c r="FQ325" s="383"/>
      <c r="FR325" s="383"/>
      <c r="FS325" s="383"/>
      <c r="FT325" s="383"/>
      <c r="FU325" s="383"/>
      <c r="FV325" s="383"/>
      <c r="FW325" s="383"/>
      <c r="FX325" s="383"/>
      <c r="FY325" s="383"/>
      <c r="FZ325" s="383"/>
      <c r="GA325" s="383"/>
      <c r="GB325" s="383"/>
      <c r="GC325" s="383"/>
      <c r="GD325" s="383"/>
      <c r="GE325" s="383"/>
      <c r="GF325" s="383"/>
      <c r="GG325" s="383"/>
      <c r="GH325" s="383"/>
      <c r="GI325" s="383"/>
      <c r="GJ325" s="383"/>
      <c r="GK325" s="383"/>
      <c r="GL325" s="383"/>
      <c r="GM325" s="383"/>
      <c r="GN325" s="383"/>
      <c r="GO325" s="383"/>
      <c r="GP325" s="383"/>
      <c r="GQ325" s="383"/>
      <c r="GR325" s="383"/>
      <c r="GS325" s="383"/>
      <c r="GT325" s="383"/>
      <c r="GU325" s="383"/>
      <c r="GV325" s="383"/>
      <c r="GW325" s="383"/>
      <c r="GX325" s="383"/>
    </row>
    <row r="326" spans="1:206" s="360" customFormat="1" x14ac:dyDescent="0.25">
      <c r="A326" s="354"/>
      <c r="B326" s="506">
        <v>316</v>
      </c>
      <c r="C326" s="55"/>
      <c r="D326" s="55"/>
      <c r="E326" s="507" t="str">
        <f t="shared" si="44"/>
        <v/>
      </c>
      <c r="F326" s="508" t="str">
        <f t="shared" si="50"/>
        <v/>
      </c>
      <c r="H326" s="502"/>
      <c r="I326" s="502"/>
      <c r="J326" s="1"/>
      <c r="K326" s="372"/>
      <c r="L326" s="354"/>
      <c r="M326" s="354"/>
      <c r="N326" s="354"/>
      <c r="O326" s="354"/>
      <c r="P326" s="372"/>
      <c r="Q326" s="490"/>
      <c r="R326" s="490"/>
      <c r="S326" s="490"/>
      <c r="T326" s="490"/>
      <c r="U326" s="490"/>
      <c r="V326" s="372"/>
      <c r="W326" s="372"/>
      <c r="X326" s="372"/>
      <c r="Y326" s="1"/>
      <c r="Z326" s="1"/>
      <c r="AA326" s="1"/>
      <c r="AB326" s="1"/>
      <c r="AC326" s="1"/>
      <c r="AD326" s="491"/>
      <c r="AE326" s="491"/>
      <c r="AF326" s="491"/>
      <c r="AG326" s="491"/>
      <c r="AH326" s="491"/>
      <c r="AI326" s="491"/>
      <c r="AJ326" s="491"/>
      <c r="AK326" s="504"/>
      <c r="AL326" s="504"/>
      <c r="AM326" s="526" t="str">
        <f t="shared" si="54"/>
        <v/>
      </c>
      <c r="AN326" s="504"/>
      <c r="AO326" s="504"/>
      <c r="AP326" s="504"/>
      <c r="AQ326" s="360">
        <v>316</v>
      </c>
      <c r="AR326" s="505" t="str">
        <f t="shared" si="51"/>
        <v/>
      </c>
      <c r="AS326" s="505" t="str">
        <f t="shared" si="52"/>
        <v/>
      </c>
      <c r="AX326" s="497"/>
      <c r="AZ326" s="360">
        <v>316</v>
      </c>
      <c r="BA326" s="360" t="str">
        <f t="shared" si="45"/>
        <v/>
      </c>
      <c r="BB326" s="360" t="str">
        <f t="shared" si="46"/>
        <v/>
      </c>
      <c r="BC326" s="360" t="str">
        <f t="shared" si="47"/>
        <v/>
      </c>
      <c r="BD326" s="360" t="str">
        <f t="shared" si="48"/>
        <v/>
      </c>
      <c r="BE326" s="360" t="str">
        <f t="shared" si="49"/>
        <v/>
      </c>
      <c r="BH326" s="360" t="str">
        <f t="shared" si="53"/>
        <v/>
      </c>
      <c r="CM326" s="475"/>
      <c r="CN326" s="475"/>
      <c r="CO326" s="475"/>
      <c r="CP326" s="475"/>
      <c r="CQ326" s="475"/>
      <c r="CR326" s="475"/>
      <c r="CS326" s="475"/>
      <c r="CT326" s="475"/>
      <c r="CU326" s="475"/>
      <c r="CV326" s="475"/>
      <c r="CW326" s="475"/>
      <c r="CX326" s="475"/>
      <c r="CY326" s="475"/>
      <c r="CZ326" s="383"/>
      <c r="DA326" s="383"/>
      <c r="DB326" s="383"/>
      <c r="DC326" s="383"/>
      <c r="DD326" s="383"/>
      <c r="DE326" s="383"/>
      <c r="DF326" s="383"/>
      <c r="DG326" s="383"/>
      <c r="DH326" s="383"/>
      <c r="DI326" s="383"/>
      <c r="DJ326" s="383"/>
      <c r="DK326" s="383"/>
      <c r="DL326" s="383"/>
      <c r="DM326" s="383"/>
      <c r="DN326" s="383"/>
      <c r="DO326" s="383"/>
      <c r="DP326" s="383"/>
      <c r="DQ326" s="383"/>
      <c r="DR326" s="383"/>
      <c r="DS326" s="383"/>
      <c r="DT326" s="383"/>
      <c r="DU326" s="383"/>
      <c r="DV326" s="383"/>
      <c r="DW326" s="383"/>
      <c r="DX326" s="383"/>
      <c r="DY326" s="383"/>
      <c r="DZ326" s="383"/>
      <c r="EA326" s="383"/>
      <c r="EB326" s="383"/>
      <c r="EC326" s="383"/>
      <c r="ED326" s="383"/>
      <c r="EE326" s="383"/>
      <c r="EF326" s="383"/>
      <c r="EG326" s="383"/>
      <c r="EH326" s="383"/>
      <c r="EI326" s="383"/>
      <c r="EJ326" s="383"/>
      <c r="EK326" s="383"/>
      <c r="EL326" s="383"/>
      <c r="EM326" s="383"/>
      <c r="EN326" s="383"/>
      <c r="EO326" s="383"/>
      <c r="EP326" s="383"/>
      <c r="EQ326" s="383"/>
      <c r="ER326" s="383"/>
      <c r="ES326" s="383"/>
      <c r="ET326" s="383"/>
      <c r="EU326" s="383"/>
      <c r="EV326" s="383"/>
      <c r="EW326" s="383"/>
      <c r="EX326" s="383"/>
      <c r="EY326" s="383"/>
      <c r="EZ326" s="383"/>
      <c r="FA326" s="383"/>
      <c r="FB326" s="383"/>
      <c r="FC326" s="383"/>
      <c r="FD326" s="383"/>
      <c r="FE326" s="383"/>
      <c r="FF326" s="383"/>
      <c r="FG326" s="383"/>
      <c r="FH326" s="383"/>
      <c r="FI326" s="383"/>
      <c r="FJ326" s="383"/>
      <c r="FK326" s="383"/>
      <c r="FL326" s="383"/>
      <c r="FM326" s="383"/>
      <c r="FN326" s="383"/>
      <c r="FO326" s="383"/>
      <c r="FP326" s="383"/>
      <c r="FQ326" s="383"/>
      <c r="FR326" s="383"/>
      <c r="FS326" s="383"/>
      <c r="FT326" s="383"/>
      <c r="FU326" s="383"/>
      <c r="FV326" s="383"/>
      <c r="FW326" s="383"/>
      <c r="FX326" s="383"/>
      <c r="FY326" s="383"/>
      <c r="FZ326" s="383"/>
      <c r="GA326" s="383"/>
      <c r="GB326" s="383"/>
      <c r="GC326" s="383"/>
      <c r="GD326" s="383"/>
      <c r="GE326" s="383"/>
      <c r="GF326" s="383"/>
      <c r="GG326" s="383"/>
      <c r="GH326" s="383"/>
      <c r="GI326" s="383"/>
      <c r="GJ326" s="383"/>
      <c r="GK326" s="383"/>
      <c r="GL326" s="383"/>
      <c r="GM326" s="383"/>
      <c r="GN326" s="383"/>
      <c r="GO326" s="383"/>
      <c r="GP326" s="383"/>
      <c r="GQ326" s="383"/>
      <c r="GR326" s="383"/>
      <c r="GS326" s="383"/>
      <c r="GT326" s="383"/>
      <c r="GU326" s="383"/>
      <c r="GV326" s="383"/>
      <c r="GW326" s="383"/>
      <c r="GX326" s="383"/>
    </row>
    <row r="327" spans="1:206" s="360" customFormat="1" x14ac:dyDescent="0.25">
      <c r="A327" s="354"/>
      <c r="B327" s="506">
        <v>317</v>
      </c>
      <c r="C327" s="55"/>
      <c r="D327" s="55"/>
      <c r="E327" s="507" t="str">
        <f t="shared" si="44"/>
        <v/>
      </c>
      <c r="F327" s="508" t="str">
        <f t="shared" si="50"/>
        <v/>
      </c>
      <c r="H327" s="502"/>
      <c r="I327" s="502"/>
      <c r="J327" s="1"/>
      <c r="K327" s="372"/>
      <c r="L327" s="354"/>
      <c r="M327" s="354"/>
      <c r="N327" s="354"/>
      <c r="O327" s="354"/>
      <c r="P327" s="372"/>
      <c r="Q327" s="490"/>
      <c r="R327" s="490"/>
      <c r="S327" s="490"/>
      <c r="T327" s="490"/>
      <c r="U327" s="490"/>
      <c r="V327" s="372"/>
      <c r="W327" s="372"/>
      <c r="X327" s="372"/>
      <c r="Y327" s="1"/>
      <c r="Z327" s="1"/>
      <c r="AA327" s="1"/>
      <c r="AB327" s="1"/>
      <c r="AC327" s="1"/>
      <c r="AD327" s="491"/>
      <c r="AE327" s="491"/>
      <c r="AF327" s="491"/>
      <c r="AG327" s="491"/>
      <c r="AH327" s="491"/>
      <c r="AI327" s="491"/>
      <c r="AJ327" s="491"/>
      <c r="AK327" s="504"/>
      <c r="AL327" s="504"/>
      <c r="AM327" s="526" t="str">
        <f t="shared" si="54"/>
        <v/>
      </c>
      <c r="AN327" s="504"/>
      <c r="AO327" s="504"/>
      <c r="AP327" s="504"/>
      <c r="AQ327" s="360">
        <v>317</v>
      </c>
      <c r="AR327" s="505" t="str">
        <f t="shared" si="51"/>
        <v/>
      </c>
      <c r="AS327" s="505" t="str">
        <f t="shared" si="52"/>
        <v/>
      </c>
      <c r="AX327" s="497"/>
      <c r="AZ327" s="360">
        <v>317</v>
      </c>
      <c r="BA327" s="360" t="str">
        <f t="shared" si="45"/>
        <v/>
      </c>
      <c r="BB327" s="360" t="str">
        <f t="shared" si="46"/>
        <v/>
      </c>
      <c r="BC327" s="360" t="str">
        <f t="shared" si="47"/>
        <v/>
      </c>
      <c r="BD327" s="360" t="str">
        <f t="shared" si="48"/>
        <v/>
      </c>
      <c r="BE327" s="360" t="str">
        <f t="shared" si="49"/>
        <v/>
      </c>
      <c r="BH327" s="360" t="str">
        <f t="shared" si="53"/>
        <v/>
      </c>
      <c r="CM327" s="475"/>
      <c r="CN327" s="475"/>
      <c r="CO327" s="475"/>
      <c r="CP327" s="475"/>
      <c r="CQ327" s="475"/>
      <c r="CR327" s="475"/>
      <c r="CS327" s="475"/>
      <c r="CT327" s="475"/>
      <c r="CU327" s="475"/>
      <c r="CV327" s="475"/>
      <c r="CW327" s="475"/>
      <c r="CX327" s="475"/>
      <c r="CY327" s="475"/>
      <c r="CZ327" s="383"/>
      <c r="DA327" s="383"/>
      <c r="DB327" s="383"/>
      <c r="DC327" s="383"/>
      <c r="DD327" s="383"/>
      <c r="DE327" s="383"/>
      <c r="DF327" s="383"/>
      <c r="DG327" s="383"/>
      <c r="DH327" s="383"/>
      <c r="DI327" s="383"/>
      <c r="DJ327" s="383"/>
      <c r="DK327" s="383"/>
      <c r="DL327" s="383"/>
      <c r="DM327" s="383"/>
      <c r="DN327" s="383"/>
      <c r="DO327" s="383"/>
      <c r="DP327" s="383"/>
      <c r="DQ327" s="383"/>
      <c r="DR327" s="383"/>
      <c r="DS327" s="383"/>
      <c r="DT327" s="383"/>
      <c r="DU327" s="383"/>
      <c r="DV327" s="383"/>
      <c r="DW327" s="383"/>
      <c r="DX327" s="383"/>
      <c r="DY327" s="383"/>
      <c r="DZ327" s="383"/>
      <c r="EA327" s="383"/>
      <c r="EB327" s="383"/>
      <c r="EC327" s="383"/>
      <c r="ED327" s="383"/>
      <c r="EE327" s="383"/>
      <c r="EF327" s="383"/>
      <c r="EG327" s="383"/>
      <c r="EH327" s="383"/>
      <c r="EI327" s="383"/>
      <c r="EJ327" s="383"/>
      <c r="EK327" s="383"/>
      <c r="EL327" s="383"/>
      <c r="EM327" s="383"/>
      <c r="EN327" s="383"/>
      <c r="EO327" s="383"/>
      <c r="EP327" s="383"/>
      <c r="EQ327" s="383"/>
      <c r="ER327" s="383"/>
      <c r="ES327" s="383"/>
      <c r="ET327" s="383"/>
      <c r="EU327" s="383"/>
      <c r="EV327" s="383"/>
      <c r="EW327" s="383"/>
      <c r="EX327" s="383"/>
      <c r="EY327" s="383"/>
      <c r="EZ327" s="383"/>
      <c r="FA327" s="383"/>
      <c r="FB327" s="383"/>
      <c r="FC327" s="383"/>
      <c r="FD327" s="383"/>
      <c r="FE327" s="383"/>
      <c r="FF327" s="383"/>
      <c r="FG327" s="383"/>
      <c r="FH327" s="383"/>
      <c r="FI327" s="383"/>
      <c r="FJ327" s="383"/>
      <c r="FK327" s="383"/>
      <c r="FL327" s="383"/>
      <c r="FM327" s="383"/>
      <c r="FN327" s="383"/>
      <c r="FO327" s="383"/>
      <c r="FP327" s="383"/>
      <c r="FQ327" s="383"/>
      <c r="FR327" s="383"/>
      <c r="FS327" s="383"/>
      <c r="FT327" s="383"/>
      <c r="FU327" s="383"/>
      <c r="FV327" s="383"/>
      <c r="FW327" s="383"/>
      <c r="FX327" s="383"/>
      <c r="FY327" s="383"/>
      <c r="FZ327" s="383"/>
      <c r="GA327" s="383"/>
      <c r="GB327" s="383"/>
      <c r="GC327" s="383"/>
      <c r="GD327" s="383"/>
      <c r="GE327" s="383"/>
      <c r="GF327" s="383"/>
      <c r="GG327" s="383"/>
      <c r="GH327" s="383"/>
      <c r="GI327" s="383"/>
      <c r="GJ327" s="383"/>
      <c r="GK327" s="383"/>
      <c r="GL327" s="383"/>
      <c r="GM327" s="383"/>
      <c r="GN327" s="383"/>
      <c r="GO327" s="383"/>
      <c r="GP327" s="383"/>
      <c r="GQ327" s="383"/>
      <c r="GR327" s="383"/>
      <c r="GS327" s="383"/>
      <c r="GT327" s="383"/>
      <c r="GU327" s="383"/>
      <c r="GV327" s="383"/>
      <c r="GW327" s="383"/>
      <c r="GX327" s="383"/>
    </row>
    <row r="328" spans="1:206" s="360" customFormat="1" x14ac:dyDescent="0.25">
      <c r="A328" s="354"/>
      <c r="B328" s="506">
        <v>318</v>
      </c>
      <c r="C328" s="55"/>
      <c r="D328" s="55"/>
      <c r="E328" s="507" t="str">
        <f t="shared" si="44"/>
        <v/>
      </c>
      <c r="F328" s="508" t="str">
        <f t="shared" si="50"/>
        <v/>
      </c>
      <c r="H328" s="502"/>
      <c r="I328" s="502"/>
      <c r="J328" s="1"/>
      <c r="K328" s="372"/>
      <c r="L328" s="354"/>
      <c r="M328" s="354"/>
      <c r="N328" s="354"/>
      <c r="O328" s="354"/>
      <c r="P328" s="372"/>
      <c r="Q328" s="490"/>
      <c r="R328" s="490"/>
      <c r="S328" s="490"/>
      <c r="T328" s="490"/>
      <c r="U328" s="490"/>
      <c r="V328" s="372"/>
      <c r="W328" s="372"/>
      <c r="X328" s="372"/>
      <c r="Y328" s="1"/>
      <c r="Z328" s="1"/>
      <c r="AA328" s="1"/>
      <c r="AB328" s="1"/>
      <c r="AC328" s="1"/>
      <c r="AD328" s="491"/>
      <c r="AE328" s="491"/>
      <c r="AF328" s="491"/>
      <c r="AG328" s="491"/>
      <c r="AH328" s="491"/>
      <c r="AI328" s="491"/>
      <c r="AJ328" s="491"/>
      <c r="AK328" s="504"/>
      <c r="AL328" s="504"/>
      <c r="AM328" s="526" t="str">
        <f t="shared" si="54"/>
        <v/>
      </c>
      <c r="AN328" s="504"/>
      <c r="AO328" s="504"/>
      <c r="AP328" s="504"/>
      <c r="AQ328" s="360">
        <v>318</v>
      </c>
      <c r="AR328" s="505" t="str">
        <f t="shared" si="51"/>
        <v/>
      </c>
      <c r="AS328" s="505" t="str">
        <f t="shared" si="52"/>
        <v/>
      </c>
      <c r="AX328" s="497"/>
      <c r="AZ328" s="360">
        <v>318</v>
      </c>
      <c r="BA328" s="360" t="str">
        <f t="shared" si="45"/>
        <v/>
      </c>
      <c r="BB328" s="360" t="str">
        <f t="shared" si="46"/>
        <v/>
      </c>
      <c r="BC328" s="360" t="str">
        <f t="shared" si="47"/>
        <v/>
      </c>
      <c r="BD328" s="360" t="str">
        <f t="shared" si="48"/>
        <v/>
      </c>
      <c r="BE328" s="360" t="str">
        <f t="shared" si="49"/>
        <v/>
      </c>
      <c r="BH328" s="360" t="str">
        <f t="shared" si="53"/>
        <v/>
      </c>
      <c r="CM328" s="475"/>
      <c r="CN328" s="475"/>
      <c r="CO328" s="475"/>
      <c r="CP328" s="475"/>
      <c r="CQ328" s="475"/>
      <c r="CR328" s="475"/>
      <c r="CS328" s="475"/>
      <c r="CT328" s="475"/>
      <c r="CU328" s="475"/>
      <c r="CV328" s="475"/>
      <c r="CW328" s="475"/>
      <c r="CX328" s="475"/>
      <c r="CY328" s="475"/>
      <c r="CZ328" s="383"/>
      <c r="DA328" s="383"/>
      <c r="DB328" s="383"/>
      <c r="DC328" s="383"/>
      <c r="DD328" s="383"/>
      <c r="DE328" s="383"/>
      <c r="DF328" s="383"/>
      <c r="DG328" s="383"/>
      <c r="DH328" s="383"/>
      <c r="DI328" s="383"/>
      <c r="DJ328" s="383"/>
      <c r="DK328" s="383"/>
      <c r="DL328" s="383"/>
      <c r="DM328" s="383"/>
      <c r="DN328" s="383"/>
      <c r="DO328" s="383"/>
      <c r="DP328" s="383"/>
      <c r="DQ328" s="383"/>
      <c r="DR328" s="383"/>
      <c r="DS328" s="383"/>
      <c r="DT328" s="383"/>
      <c r="DU328" s="383"/>
      <c r="DV328" s="383"/>
      <c r="DW328" s="383"/>
      <c r="DX328" s="383"/>
      <c r="DY328" s="383"/>
      <c r="DZ328" s="383"/>
      <c r="EA328" s="383"/>
      <c r="EB328" s="383"/>
      <c r="EC328" s="383"/>
      <c r="ED328" s="383"/>
      <c r="EE328" s="383"/>
      <c r="EF328" s="383"/>
      <c r="EG328" s="383"/>
      <c r="EH328" s="383"/>
      <c r="EI328" s="383"/>
      <c r="EJ328" s="383"/>
      <c r="EK328" s="383"/>
      <c r="EL328" s="383"/>
      <c r="EM328" s="383"/>
      <c r="EN328" s="383"/>
      <c r="EO328" s="383"/>
      <c r="EP328" s="383"/>
      <c r="EQ328" s="383"/>
      <c r="ER328" s="383"/>
      <c r="ES328" s="383"/>
      <c r="ET328" s="383"/>
      <c r="EU328" s="383"/>
      <c r="EV328" s="383"/>
      <c r="EW328" s="383"/>
      <c r="EX328" s="383"/>
      <c r="EY328" s="383"/>
      <c r="EZ328" s="383"/>
      <c r="FA328" s="383"/>
      <c r="FB328" s="383"/>
      <c r="FC328" s="383"/>
      <c r="FD328" s="383"/>
      <c r="FE328" s="383"/>
      <c r="FF328" s="383"/>
      <c r="FG328" s="383"/>
      <c r="FH328" s="383"/>
      <c r="FI328" s="383"/>
      <c r="FJ328" s="383"/>
      <c r="FK328" s="383"/>
      <c r="FL328" s="383"/>
      <c r="FM328" s="383"/>
      <c r="FN328" s="383"/>
      <c r="FO328" s="383"/>
      <c r="FP328" s="383"/>
      <c r="FQ328" s="383"/>
      <c r="FR328" s="383"/>
      <c r="FS328" s="383"/>
      <c r="FT328" s="383"/>
      <c r="FU328" s="383"/>
      <c r="FV328" s="383"/>
      <c r="FW328" s="383"/>
      <c r="FX328" s="383"/>
      <c r="FY328" s="383"/>
      <c r="FZ328" s="383"/>
      <c r="GA328" s="383"/>
      <c r="GB328" s="383"/>
      <c r="GC328" s="383"/>
      <c r="GD328" s="383"/>
      <c r="GE328" s="383"/>
      <c r="GF328" s="383"/>
      <c r="GG328" s="383"/>
      <c r="GH328" s="383"/>
      <c r="GI328" s="383"/>
      <c r="GJ328" s="383"/>
      <c r="GK328" s="383"/>
      <c r="GL328" s="383"/>
      <c r="GM328" s="383"/>
      <c r="GN328" s="383"/>
      <c r="GO328" s="383"/>
      <c r="GP328" s="383"/>
      <c r="GQ328" s="383"/>
      <c r="GR328" s="383"/>
      <c r="GS328" s="383"/>
      <c r="GT328" s="383"/>
      <c r="GU328" s="383"/>
      <c r="GV328" s="383"/>
      <c r="GW328" s="383"/>
      <c r="GX328" s="383"/>
    </row>
    <row r="329" spans="1:206" s="360" customFormat="1" x14ac:dyDescent="0.25">
      <c r="A329" s="354"/>
      <c r="B329" s="506">
        <v>319</v>
      </c>
      <c r="C329" s="55"/>
      <c r="D329" s="55"/>
      <c r="E329" s="507" t="str">
        <f t="shared" si="44"/>
        <v/>
      </c>
      <c r="F329" s="508" t="str">
        <f t="shared" si="50"/>
        <v/>
      </c>
      <c r="H329" s="502"/>
      <c r="I329" s="502"/>
      <c r="J329" s="1"/>
      <c r="K329" s="372"/>
      <c r="L329" s="354"/>
      <c r="M329" s="354"/>
      <c r="N329" s="354"/>
      <c r="O329" s="354"/>
      <c r="P329" s="372"/>
      <c r="Q329" s="490"/>
      <c r="R329" s="490"/>
      <c r="S329" s="490"/>
      <c r="T329" s="490"/>
      <c r="U329" s="490"/>
      <c r="V329" s="372"/>
      <c r="W329" s="372"/>
      <c r="X329" s="372"/>
      <c r="Y329" s="1"/>
      <c r="Z329" s="1"/>
      <c r="AA329" s="1"/>
      <c r="AB329" s="1"/>
      <c r="AC329" s="1"/>
      <c r="AD329" s="491"/>
      <c r="AE329" s="491"/>
      <c r="AF329" s="491"/>
      <c r="AG329" s="491"/>
      <c r="AH329" s="491"/>
      <c r="AI329" s="491"/>
      <c r="AJ329" s="491"/>
      <c r="AK329" s="504"/>
      <c r="AL329" s="504"/>
      <c r="AM329" s="526" t="str">
        <f t="shared" si="54"/>
        <v/>
      </c>
      <c r="AN329" s="504"/>
      <c r="AO329" s="504"/>
      <c r="AP329" s="504"/>
      <c r="AQ329" s="360">
        <v>319</v>
      </c>
      <c r="AR329" s="505" t="str">
        <f t="shared" si="51"/>
        <v/>
      </c>
      <c r="AS329" s="505" t="str">
        <f t="shared" si="52"/>
        <v/>
      </c>
      <c r="AX329" s="497"/>
      <c r="AZ329" s="360">
        <v>319</v>
      </c>
      <c r="BA329" s="360" t="str">
        <f t="shared" si="45"/>
        <v/>
      </c>
      <c r="BB329" s="360" t="str">
        <f t="shared" si="46"/>
        <v/>
      </c>
      <c r="BC329" s="360" t="str">
        <f t="shared" si="47"/>
        <v/>
      </c>
      <c r="BD329" s="360" t="str">
        <f t="shared" si="48"/>
        <v/>
      </c>
      <c r="BE329" s="360" t="str">
        <f t="shared" si="49"/>
        <v/>
      </c>
      <c r="BH329" s="360" t="str">
        <f t="shared" si="53"/>
        <v/>
      </c>
      <c r="CM329" s="475"/>
      <c r="CN329" s="475"/>
      <c r="CO329" s="475"/>
      <c r="CP329" s="475"/>
      <c r="CQ329" s="475"/>
      <c r="CR329" s="475"/>
      <c r="CS329" s="475"/>
      <c r="CT329" s="475"/>
      <c r="CU329" s="475"/>
      <c r="CV329" s="475"/>
      <c r="CW329" s="475"/>
      <c r="CX329" s="475"/>
      <c r="CY329" s="475"/>
      <c r="CZ329" s="383"/>
      <c r="DA329" s="383"/>
      <c r="DB329" s="383"/>
      <c r="DC329" s="383"/>
      <c r="DD329" s="383"/>
      <c r="DE329" s="383"/>
      <c r="DF329" s="383"/>
      <c r="DG329" s="383"/>
      <c r="DH329" s="383"/>
      <c r="DI329" s="383"/>
      <c r="DJ329" s="383"/>
      <c r="DK329" s="383"/>
      <c r="DL329" s="383"/>
      <c r="DM329" s="383"/>
      <c r="DN329" s="383"/>
      <c r="DO329" s="383"/>
      <c r="DP329" s="383"/>
      <c r="DQ329" s="383"/>
      <c r="DR329" s="383"/>
      <c r="DS329" s="383"/>
      <c r="DT329" s="383"/>
      <c r="DU329" s="383"/>
      <c r="DV329" s="383"/>
      <c r="DW329" s="383"/>
      <c r="DX329" s="383"/>
      <c r="DY329" s="383"/>
      <c r="DZ329" s="383"/>
      <c r="EA329" s="383"/>
      <c r="EB329" s="383"/>
      <c r="EC329" s="383"/>
      <c r="ED329" s="383"/>
      <c r="EE329" s="383"/>
      <c r="EF329" s="383"/>
      <c r="EG329" s="383"/>
      <c r="EH329" s="383"/>
      <c r="EI329" s="383"/>
      <c r="EJ329" s="383"/>
      <c r="EK329" s="383"/>
      <c r="EL329" s="383"/>
      <c r="EM329" s="383"/>
      <c r="EN329" s="383"/>
      <c r="EO329" s="383"/>
      <c r="EP329" s="383"/>
      <c r="EQ329" s="383"/>
      <c r="ER329" s="383"/>
      <c r="ES329" s="383"/>
      <c r="ET329" s="383"/>
      <c r="EU329" s="383"/>
      <c r="EV329" s="383"/>
      <c r="EW329" s="383"/>
      <c r="EX329" s="383"/>
      <c r="EY329" s="383"/>
      <c r="EZ329" s="383"/>
      <c r="FA329" s="383"/>
      <c r="FB329" s="383"/>
      <c r="FC329" s="383"/>
      <c r="FD329" s="383"/>
      <c r="FE329" s="383"/>
      <c r="FF329" s="383"/>
      <c r="FG329" s="383"/>
      <c r="FH329" s="383"/>
      <c r="FI329" s="383"/>
      <c r="FJ329" s="383"/>
      <c r="FK329" s="383"/>
      <c r="FL329" s="383"/>
      <c r="FM329" s="383"/>
      <c r="FN329" s="383"/>
      <c r="FO329" s="383"/>
      <c r="FP329" s="383"/>
      <c r="FQ329" s="383"/>
      <c r="FR329" s="383"/>
      <c r="FS329" s="383"/>
      <c r="FT329" s="383"/>
      <c r="FU329" s="383"/>
      <c r="FV329" s="383"/>
      <c r="FW329" s="383"/>
      <c r="FX329" s="383"/>
      <c r="FY329" s="383"/>
      <c r="FZ329" s="383"/>
      <c r="GA329" s="383"/>
      <c r="GB329" s="383"/>
      <c r="GC329" s="383"/>
      <c r="GD329" s="383"/>
      <c r="GE329" s="383"/>
      <c r="GF329" s="383"/>
      <c r="GG329" s="383"/>
      <c r="GH329" s="383"/>
      <c r="GI329" s="383"/>
      <c r="GJ329" s="383"/>
      <c r="GK329" s="383"/>
      <c r="GL329" s="383"/>
      <c r="GM329" s="383"/>
      <c r="GN329" s="383"/>
      <c r="GO329" s="383"/>
      <c r="GP329" s="383"/>
      <c r="GQ329" s="383"/>
      <c r="GR329" s="383"/>
      <c r="GS329" s="383"/>
      <c r="GT329" s="383"/>
      <c r="GU329" s="383"/>
      <c r="GV329" s="383"/>
      <c r="GW329" s="383"/>
      <c r="GX329" s="383"/>
    </row>
    <row r="330" spans="1:206" s="360" customFormat="1" x14ac:dyDescent="0.25">
      <c r="A330" s="354"/>
      <c r="B330" s="506">
        <v>320</v>
      </c>
      <c r="C330" s="55"/>
      <c r="D330" s="55"/>
      <c r="E330" s="507" t="str">
        <f t="shared" si="44"/>
        <v/>
      </c>
      <c r="F330" s="508" t="str">
        <f t="shared" si="50"/>
        <v/>
      </c>
      <c r="H330" s="502"/>
      <c r="I330" s="502"/>
      <c r="J330" s="1"/>
      <c r="K330" s="372"/>
      <c r="L330" s="354"/>
      <c r="M330" s="354"/>
      <c r="N330" s="354"/>
      <c r="O330" s="354"/>
      <c r="P330" s="372"/>
      <c r="Q330" s="490"/>
      <c r="R330" s="490"/>
      <c r="S330" s="490"/>
      <c r="T330" s="490"/>
      <c r="U330" s="490"/>
      <c r="V330" s="372"/>
      <c r="W330" s="372"/>
      <c r="X330" s="372"/>
      <c r="Y330" s="1"/>
      <c r="Z330" s="1"/>
      <c r="AA330" s="1"/>
      <c r="AB330" s="1"/>
      <c r="AC330" s="1"/>
      <c r="AD330" s="491"/>
      <c r="AE330" s="491"/>
      <c r="AF330" s="491"/>
      <c r="AG330" s="491"/>
      <c r="AH330" s="491"/>
      <c r="AI330" s="491"/>
      <c r="AJ330" s="491"/>
      <c r="AK330" s="504"/>
      <c r="AL330" s="504"/>
      <c r="AM330" s="526" t="str">
        <f t="shared" si="54"/>
        <v/>
      </c>
      <c r="AN330" s="504"/>
      <c r="AO330" s="504"/>
      <c r="AP330" s="504"/>
      <c r="AQ330" s="360">
        <v>320</v>
      </c>
      <c r="AR330" s="505" t="str">
        <f t="shared" si="51"/>
        <v/>
      </c>
      <c r="AS330" s="505" t="str">
        <f t="shared" si="52"/>
        <v/>
      </c>
      <c r="AX330" s="497"/>
      <c r="AZ330" s="360">
        <v>320</v>
      </c>
      <c r="BA330" s="360" t="str">
        <f t="shared" si="45"/>
        <v/>
      </c>
      <c r="BB330" s="360" t="str">
        <f t="shared" si="46"/>
        <v/>
      </c>
      <c r="BC330" s="360" t="str">
        <f t="shared" si="47"/>
        <v/>
      </c>
      <c r="BD330" s="360" t="str">
        <f t="shared" si="48"/>
        <v/>
      </c>
      <c r="BE330" s="360" t="str">
        <f t="shared" si="49"/>
        <v/>
      </c>
      <c r="BH330" s="360" t="str">
        <f t="shared" si="53"/>
        <v/>
      </c>
      <c r="CM330" s="475"/>
      <c r="CN330" s="475"/>
      <c r="CO330" s="475"/>
      <c r="CP330" s="475"/>
      <c r="CQ330" s="475"/>
      <c r="CR330" s="475"/>
      <c r="CS330" s="475"/>
      <c r="CT330" s="475"/>
      <c r="CU330" s="475"/>
      <c r="CV330" s="475"/>
      <c r="CW330" s="475"/>
      <c r="CX330" s="475"/>
      <c r="CY330" s="475"/>
      <c r="CZ330" s="383"/>
      <c r="DA330" s="383"/>
      <c r="DB330" s="383"/>
      <c r="DC330" s="383"/>
      <c r="DD330" s="383"/>
      <c r="DE330" s="383"/>
      <c r="DF330" s="383"/>
      <c r="DG330" s="383"/>
      <c r="DH330" s="383"/>
      <c r="DI330" s="383"/>
      <c r="DJ330" s="383"/>
      <c r="DK330" s="383"/>
      <c r="DL330" s="383"/>
      <c r="DM330" s="383"/>
      <c r="DN330" s="383"/>
      <c r="DO330" s="383"/>
      <c r="DP330" s="383"/>
      <c r="DQ330" s="383"/>
      <c r="DR330" s="383"/>
      <c r="DS330" s="383"/>
      <c r="DT330" s="383"/>
      <c r="DU330" s="383"/>
      <c r="DV330" s="383"/>
      <c r="DW330" s="383"/>
      <c r="DX330" s="383"/>
      <c r="DY330" s="383"/>
      <c r="DZ330" s="383"/>
      <c r="EA330" s="383"/>
      <c r="EB330" s="383"/>
      <c r="EC330" s="383"/>
      <c r="ED330" s="383"/>
      <c r="EE330" s="383"/>
      <c r="EF330" s="383"/>
      <c r="EG330" s="383"/>
      <c r="EH330" s="383"/>
      <c r="EI330" s="383"/>
      <c r="EJ330" s="383"/>
      <c r="EK330" s="383"/>
      <c r="EL330" s="383"/>
      <c r="EM330" s="383"/>
      <c r="EN330" s="383"/>
      <c r="EO330" s="383"/>
      <c r="EP330" s="383"/>
      <c r="EQ330" s="383"/>
      <c r="ER330" s="383"/>
      <c r="ES330" s="383"/>
      <c r="ET330" s="383"/>
      <c r="EU330" s="383"/>
      <c r="EV330" s="383"/>
      <c r="EW330" s="383"/>
      <c r="EX330" s="383"/>
      <c r="EY330" s="383"/>
      <c r="EZ330" s="383"/>
      <c r="FA330" s="383"/>
      <c r="FB330" s="383"/>
      <c r="FC330" s="383"/>
      <c r="FD330" s="383"/>
      <c r="FE330" s="383"/>
      <c r="FF330" s="383"/>
      <c r="FG330" s="383"/>
      <c r="FH330" s="383"/>
      <c r="FI330" s="383"/>
      <c r="FJ330" s="383"/>
      <c r="FK330" s="383"/>
      <c r="FL330" s="383"/>
      <c r="FM330" s="383"/>
      <c r="FN330" s="383"/>
      <c r="FO330" s="383"/>
      <c r="FP330" s="383"/>
      <c r="FQ330" s="383"/>
      <c r="FR330" s="383"/>
      <c r="FS330" s="383"/>
      <c r="FT330" s="383"/>
      <c r="FU330" s="383"/>
      <c r="FV330" s="383"/>
      <c r="FW330" s="383"/>
      <c r="FX330" s="383"/>
      <c r="FY330" s="383"/>
      <c r="FZ330" s="383"/>
      <c r="GA330" s="383"/>
      <c r="GB330" s="383"/>
      <c r="GC330" s="383"/>
      <c r="GD330" s="383"/>
      <c r="GE330" s="383"/>
      <c r="GF330" s="383"/>
      <c r="GG330" s="383"/>
      <c r="GH330" s="383"/>
      <c r="GI330" s="383"/>
      <c r="GJ330" s="383"/>
      <c r="GK330" s="383"/>
      <c r="GL330" s="383"/>
      <c r="GM330" s="383"/>
      <c r="GN330" s="383"/>
      <c r="GO330" s="383"/>
      <c r="GP330" s="383"/>
      <c r="GQ330" s="383"/>
      <c r="GR330" s="383"/>
      <c r="GS330" s="383"/>
      <c r="GT330" s="383"/>
      <c r="GU330" s="383"/>
      <c r="GV330" s="383"/>
      <c r="GW330" s="383"/>
      <c r="GX330" s="383"/>
    </row>
    <row r="331" spans="1:206" s="360" customFormat="1" x14ac:dyDescent="0.25">
      <c r="A331" s="354"/>
      <c r="B331" s="506">
        <v>321</v>
      </c>
      <c r="C331" s="55"/>
      <c r="D331" s="55"/>
      <c r="E331" s="507" t="str">
        <f t="shared" ref="E331:E394" si="55">IF(AR331="","",($DV$29+AR331*$DV$30))</f>
        <v/>
      </c>
      <c r="F331" s="508" t="str">
        <f t="shared" si="50"/>
        <v/>
      </c>
      <c r="H331" s="502"/>
      <c r="I331" s="502"/>
      <c r="J331" s="1"/>
      <c r="K331" s="372"/>
      <c r="L331" s="354"/>
      <c r="M331" s="354"/>
      <c r="N331" s="354"/>
      <c r="O331" s="354"/>
      <c r="P331" s="372"/>
      <c r="Q331" s="490"/>
      <c r="R331" s="490"/>
      <c r="S331" s="490"/>
      <c r="T331" s="490"/>
      <c r="U331" s="490"/>
      <c r="V331" s="372"/>
      <c r="W331" s="372"/>
      <c r="X331" s="372"/>
      <c r="Y331" s="1"/>
      <c r="Z331" s="1"/>
      <c r="AA331" s="1"/>
      <c r="AB331" s="1"/>
      <c r="AC331" s="1"/>
      <c r="AD331" s="491"/>
      <c r="AE331" s="491"/>
      <c r="AF331" s="491"/>
      <c r="AG331" s="491"/>
      <c r="AH331" s="491"/>
      <c r="AI331" s="491"/>
      <c r="AJ331" s="491"/>
      <c r="AK331" s="504"/>
      <c r="AL331" s="504"/>
      <c r="AM331" s="526" t="str">
        <f t="shared" si="54"/>
        <v/>
      </c>
      <c r="AN331" s="504"/>
      <c r="AO331" s="504"/>
      <c r="AP331" s="504"/>
      <c r="AQ331" s="360">
        <v>321</v>
      </c>
      <c r="AR331" s="505" t="str">
        <f t="shared" si="51"/>
        <v/>
      </c>
      <c r="AS331" s="505" t="str">
        <f t="shared" si="52"/>
        <v/>
      </c>
      <c r="AX331" s="497"/>
      <c r="AZ331" s="360">
        <v>321</v>
      </c>
      <c r="BA331" s="360" t="str">
        <f t="shared" ref="BA331:BA394" si="56">IF(BH331=1,F331,"")</f>
        <v/>
      </c>
      <c r="BB331" s="360" t="str">
        <f t="shared" ref="BB331:BB394" si="57">IF(BH331=2,F331,"")</f>
        <v/>
      </c>
      <c r="BC331" s="360" t="str">
        <f t="shared" ref="BC331:BC394" si="58">IF(BH331=3,F331,"")</f>
        <v/>
      </c>
      <c r="BD331" s="360" t="str">
        <f t="shared" ref="BD331:BD394" si="59">IF(BH331=4,F331,"")</f>
        <v/>
      </c>
      <c r="BE331" s="360" t="str">
        <f t="shared" ref="BE331:BE394" si="60">IF(BH331=5,F331,"")</f>
        <v/>
      </c>
      <c r="BH331" s="360" t="str">
        <f t="shared" si="53"/>
        <v/>
      </c>
      <c r="CM331" s="475"/>
      <c r="CN331" s="475"/>
      <c r="CO331" s="475"/>
      <c r="CP331" s="475"/>
      <c r="CQ331" s="475"/>
      <c r="CR331" s="475"/>
      <c r="CS331" s="475"/>
      <c r="CT331" s="475"/>
      <c r="CU331" s="475"/>
      <c r="CV331" s="475"/>
      <c r="CW331" s="475"/>
      <c r="CX331" s="475"/>
      <c r="CY331" s="475"/>
      <c r="CZ331" s="383"/>
      <c r="DA331" s="383"/>
      <c r="DB331" s="383"/>
      <c r="DC331" s="383"/>
      <c r="DD331" s="383"/>
      <c r="DE331" s="383"/>
      <c r="DF331" s="383"/>
      <c r="DG331" s="383"/>
      <c r="DH331" s="383"/>
      <c r="DI331" s="383"/>
      <c r="DJ331" s="383"/>
      <c r="DK331" s="383"/>
      <c r="DL331" s="383"/>
      <c r="DM331" s="383"/>
      <c r="DN331" s="383"/>
      <c r="DO331" s="383"/>
      <c r="DP331" s="383"/>
      <c r="DQ331" s="383"/>
      <c r="DR331" s="383"/>
      <c r="DS331" s="383"/>
      <c r="DT331" s="383"/>
      <c r="DU331" s="383"/>
      <c r="DV331" s="383"/>
      <c r="DW331" s="383"/>
      <c r="DX331" s="383"/>
      <c r="DY331" s="383"/>
      <c r="DZ331" s="383"/>
      <c r="EA331" s="383"/>
      <c r="EB331" s="383"/>
      <c r="EC331" s="383"/>
      <c r="ED331" s="383"/>
      <c r="EE331" s="383"/>
      <c r="EF331" s="383"/>
      <c r="EG331" s="383"/>
      <c r="EH331" s="383"/>
      <c r="EI331" s="383"/>
      <c r="EJ331" s="383"/>
      <c r="EK331" s="383"/>
      <c r="EL331" s="383"/>
      <c r="EM331" s="383"/>
      <c r="EN331" s="383"/>
      <c r="EO331" s="383"/>
      <c r="EP331" s="383"/>
      <c r="EQ331" s="383"/>
      <c r="ER331" s="383"/>
      <c r="ES331" s="383"/>
      <c r="ET331" s="383"/>
      <c r="EU331" s="383"/>
      <c r="EV331" s="383"/>
      <c r="EW331" s="383"/>
      <c r="EX331" s="383"/>
      <c r="EY331" s="383"/>
      <c r="EZ331" s="383"/>
      <c r="FA331" s="383"/>
      <c r="FB331" s="383"/>
      <c r="FC331" s="383"/>
      <c r="FD331" s="383"/>
      <c r="FE331" s="383"/>
      <c r="FF331" s="383"/>
      <c r="FG331" s="383"/>
      <c r="FH331" s="383"/>
      <c r="FI331" s="383"/>
      <c r="FJ331" s="383"/>
      <c r="FK331" s="383"/>
      <c r="FL331" s="383"/>
      <c r="FM331" s="383"/>
      <c r="FN331" s="383"/>
      <c r="FO331" s="383"/>
      <c r="FP331" s="383"/>
      <c r="FQ331" s="383"/>
      <c r="FR331" s="383"/>
      <c r="FS331" s="383"/>
      <c r="FT331" s="383"/>
      <c r="FU331" s="383"/>
      <c r="FV331" s="383"/>
      <c r="FW331" s="383"/>
      <c r="FX331" s="383"/>
      <c r="FY331" s="383"/>
      <c r="FZ331" s="383"/>
      <c r="GA331" s="383"/>
      <c r="GB331" s="383"/>
      <c r="GC331" s="383"/>
      <c r="GD331" s="383"/>
      <c r="GE331" s="383"/>
      <c r="GF331" s="383"/>
      <c r="GG331" s="383"/>
      <c r="GH331" s="383"/>
      <c r="GI331" s="383"/>
      <c r="GJ331" s="383"/>
      <c r="GK331" s="383"/>
      <c r="GL331" s="383"/>
      <c r="GM331" s="383"/>
      <c r="GN331" s="383"/>
      <c r="GO331" s="383"/>
      <c r="GP331" s="383"/>
      <c r="GQ331" s="383"/>
      <c r="GR331" s="383"/>
      <c r="GS331" s="383"/>
      <c r="GT331" s="383"/>
      <c r="GU331" s="383"/>
      <c r="GV331" s="383"/>
      <c r="GW331" s="383"/>
      <c r="GX331" s="383"/>
    </row>
    <row r="332" spans="1:206" s="360" customFormat="1" x14ac:dyDescent="0.25">
      <c r="A332" s="354"/>
      <c r="B332" s="506">
        <v>322</v>
      </c>
      <c r="C332" s="55"/>
      <c r="D332" s="55"/>
      <c r="E332" s="507" t="str">
        <f t="shared" si="55"/>
        <v/>
      </c>
      <c r="F332" s="508" t="str">
        <f t="shared" ref="F332:F395" si="61">IF(AR332="","",AS332-E332)</f>
        <v/>
      </c>
      <c r="H332" s="502"/>
      <c r="I332" s="502"/>
      <c r="J332" s="1"/>
      <c r="K332" s="372"/>
      <c r="L332" s="354"/>
      <c r="M332" s="354"/>
      <c r="N332" s="354"/>
      <c r="O332" s="354"/>
      <c r="P332" s="372"/>
      <c r="Q332" s="490"/>
      <c r="R332" s="490"/>
      <c r="S332" s="490"/>
      <c r="T332" s="490"/>
      <c r="U332" s="490"/>
      <c r="V332" s="372"/>
      <c r="W332" s="372"/>
      <c r="X332" s="372"/>
      <c r="Y332" s="1"/>
      <c r="Z332" s="1"/>
      <c r="AA332" s="1"/>
      <c r="AB332" s="1"/>
      <c r="AC332" s="1"/>
      <c r="AD332" s="491"/>
      <c r="AE332" s="491"/>
      <c r="AF332" s="491"/>
      <c r="AG332" s="491"/>
      <c r="AH332" s="491"/>
      <c r="AI332" s="491"/>
      <c r="AJ332" s="491"/>
      <c r="AK332" s="504"/>
      <c r="AL332" s="504"/>
      <c r="AM332" s="526" t="str">
        <f t="shared" si="54"/>
        <v/>
      </c>
      <c r="AN332" s="504"/>
      <c r="AO332" s="504"/>
      <c r="AP332" s="504"/>
      <c r="AQ332" s="360">
        <v>322</v>
      </c>
      <c r="AR332" s="505" t="str">
        <f t="shared" ref="AR332:AR395" si="62">IF(AND(C332&lt;&gt;0,D332&lt;&gt;0),C332,"")</f>
        <v/>
      </c>
      <c r="AS332" s="505" t="str">
        <f t="shared" ref="AS332:AS395" si="63">IF(AND(C332&lt;&gt;0,D332&lt;&gt;0),D332,"")</f>
        <v/>
      </c>
      <c r="AX332" s="497"/>
      <c r="AZ332" s="360">
        <v>322</v>
      </c>
      <c r="BA332" s="360" t="str">
        <f t="shared" si="56"/>
        <v/>
      </c>
      <c r="BB332" s="360" t="str">
        <f t="shared" si="57"/>
        <v/>
      </c>
      <c r="BC332" s="360" t="str">
        <f t="shared" si="58"/>
        <v/>
      </c>
      <c r="BD332" s="360" t="str">
        <f t="shared" si="59"/>
        <v/>
      </c>
      <c r="BE332" s="360" t="str">
        <f t="shared" si="60"/>
        <v/>
      </c>
      <c r="BH332" s="360" t="str">
        <f t="shared" ref="BH332:BH395" si="64">IF(AND(C332&lt;=$BN$10,C332&gt;$BM$10),1,IF(AND(C332&gt;$BN$10,C332&lt;=$BN$11),2,IF(AND(C332&gt;$BN$11,C332&lt;=$BN$12),3,IF(AND(C332&gt;$BN$12,C332&lt;=$BN$13),4,IF(AND(C332&gt;$BN$13,C332&lt;=$BN$14),5,IF(AND(C332&gt;$BN$14,C332&lt;=$BN$15),6,""))))))</f>
        <v/>
      </c>
      <c r="CM332" s="475"/>
      <c r="CN332" s="475"/>
      <c r="CO332" s="475"/>
      <c r="CP332" s="475"/>
      <c r="CQ332" s="475"/>
      <c r="CR332" s="475"/>
      <c r="CS332" s="475"/>
      <c r="CT332" s="475"/>
      <c r="CU332" s="475"/>
      <c r="CV332" s="475"/>
      <c r="CW332" s="475"/>
      <c r="CX332" s="475"/>
      <c r="CY332" s="475"/>
      <c r="CZ332" s="383"/>
      <c r="DA332" s="383"/>
      <c r="DB332" s="383"/>
      <c r="DC332" s="383"/>
      <c r="DD332" s="383"/>
      <c r="DE332" s="383"/>
      <c r="DF332" s="383"/>
      <c r="DG332" s="383"/>
      <c r="DH332" s="383"/>
      <c r="DI332" s="383"/>
      <c r="DJ332" s="383"/>
      <c r="DK332" s="383"/>
      <c r="DL332" s="383"/>
      <c r="DM332" s="383"/>
      <c r="DN332" s="383"/>
      <c r="DO332" s="383"/>
      <c r="DP332" s="383"/>
      <c r="DQ332" s="383"/>
      <c r="DR332" s="383"/>
      <c r="DS332" s="383"/>
      <c r="DT332" s="383"/>
      <c r="DU332" s="383"/>
      <c r="DV332" s="383"/>
      <c r="DW332" s="383"/>
      <c r="DX332" s="383"/>
      <c r="DY332" s="383"/>
      <c r="DZ332" s="383"/>
      <c r="EA332" s="383"/>
      <c r="EB332" s="383"/>
      <c r="EC332" s="383"/>
      <c r="ED332" s="383"/>
      <c r="EE332" s="383"/>
      <c r="EF332" s="383"/>
      <c r="EG332" s="383"/>
      <c r="EH332" s="383"/>
      <c r="EI332" s="383"/>
      <c r="EJ332" s="383"/>
      <c r="EK332" s="383"/>
      <c r="EL332" s="383"/>
      <c r="EM332" s="383"/>
      <c r="EN332" s="383"/>
      <c r="EO332" s="383"/>
      <c r="EP332" s="383"/>
      <c r="EQ332" s="383"/>
      <c r="ER332" s="383"/>
      <c r="ES332" s="383"/>
      <c r="ET332" s="383"/>
      <c r="EU332" s="383"/>
      <c r="EV332" s="383"/>
      <c r="EW332" s="383"/>
      <c r="EX332" s="383"/>
      <c r="EY332" s="383"/>
      <c r="EZ332" s="383"/>
      <c r="FA332" s="383"/>
      <c r="FB332" s="383"/>
      <c r="FC332" s="383"/>
      <c r="FD332" s="383"/>
      <c r="FE332" s="383"/>
      <c r="FF332" s="383"/>
      <c r="FG332" s="383"/>
      <c r="FH332" s="383"/>
      <c r="FI332" s="383"/>
      <c r="FJ332" s="383"/>
      <c r="FK332" s="383"/>
      <c r="FL332" s="383"/>
      <c r="FM332" s="383"/>
      <c r="FN332" s="383"/>
      <c r="FO332" s="383"/>
      <c r="FP332" s="383"/>
      <c r="FQ332" s="383"/>
      <c r="FR332" s="383"/>
      <c r="FS332" s="383"/>
      <c r="FT332" s="383"/>
      <c r="FU332" s="383"/>
      <c r="FV332" s="383"/>
      <c r="FW332" s="383"/>
      <c r="FX332" s="383"/>
      <c r="FY332" s="383"/>
      <c r="FZ332" s="383"/>
      <c r="GA332" s="383"/>
      <c r="GB332" s="383"/>
      <c r="GC332" s="383"/>
      <c r="GD332" s="383"/>
      <c r="GE332" s="383"/>
      <c r="GF332" s="383"/>
      <c r="GG332" s="383"/>
      <c r="GH332" s="383"/>
      <c r="GI332" s="383"/>
      <c r="GJ332" s="383"/>
      <c r="GK332" s="383"/>
      <c r="GL332" s="383"/>
      <c r="GM332" s="383"/>
      <c r="GN332" s="383"/>
      <c r="GO332" s="383"/>
      <c r="GP332" s="383"/>
      <c r="GQ332" s="383"/>
      <c r="GR332" s="383"/>
      <c r="GS332" s="383"/>
      <c r="GT332" s="383"/>
      <c r="GU332" s="383"/>
      <c r="GV332" s="383"/>
      <c r="GW332" s="383"/>
      <c r="GX332" s="383"/>
    </row>
    <row r="333" spans="1:206" s="360" customFormat="1" x14ac:dyDescent="0.25">
      <c r="A333" s="354"/>
      <c r="B333" s="506">
        <v>323</v>
      </c>
      <c r="C333" s="55"/>
      <c r="D333" s="55"/>
      <c r="E333" s="507" t="str">
        <f t="shared" si="55"/>
        <v/>
      </c>
      <c r="F333" s="508" t="str">
        <f t="shared" si="61"/>
        <v/>
      </c>
      <c r="H333" s="502"/>
      <c r="I333" s="502"/>
      <c r="J333" s="1"/>
      <c r="K333" s="372"/>
      <c r="L333" s="354"/>
      <c r="M333" s="354"/>
      <c r="N333" s="354"/>
      <c r="O333" s="354"/>
      <c r="P333" s="372"/>
      <c r="Q333" s="490"/>
      <c r="R333" s="490"/>
      <c r="S333" s="490"/>
      <c r="T333" s="490"/>
      <c r="U333" s="490"/>
      <c r="V333" s="372"/>
      <c r="W333" s="372"/>
      <c r="X333" s="372"/>
      <c r="Y333" s="1"/>
      <c r="Z333" s="1"/>
      <c r="AA333" s="1"/>
      <c r="AB333" s="1"/>
      <c r="AC333" s="1"/>
      <c r="AD333" s="491"/>
      <c r="AE333" s="491"/>
      <c r="AF333" s="491"/>
      <c r="AG333" s="491"/>
      <c r="AH333" s="491"/>
      <c r="AI333" s="491"/>
      <c r="AJ333" s="491"/>
      <c r="AK333" s="504"/>
      <c r="AL333" s="504"/>
      <c r="AM333" s="526" t="str">
        <f t="shared" si="54"/>
        <v/>
      </c>
      <c r="AN333" s="504"/>
      <c r="AO333" s="504"/>
      <c r="AP333" s="504"/>
      <c r="AQ333" s="360">
        <v>323</v>
      </c>
      <c r="AR333" s="505" t="str">
        <f t="shared" si="62"/>
        <v/>
      </c>
      <c r="AS333" s="505" t="str">
        <f t="shared" si="63"/>
        <v/>
      </c>
      <c r="AX333" s="497"/>
      <c r="AZ333" s="360">
        <v>323</v>
      </c>
      <c r="BA333" s="360" t="str">
        <f t="shared" si="56"/>
        <v/>
      </c>
      <c r="BB333" s="360" t="str">
        <f t="shared" si="57"/>
        <v/>
      </c>
      <c r="BC333" s="360" t="str">
        <f t="shared" si="58"/>
        <v/>
      </c>
      <c r="BD333" s="360" t="str">
        <f t="shared" si="59"/>
        <v/>
      </c>
      <c r="BE333" s="360" t="str">
        <f t="shared" si="60"/>
        <v/>
      </c>
      <c r="BH333" s="360" t="str">
        <f t="shared" si="64"/>
        <v/>
      </c>
      <c r="CM333" s="475"/>
      <c r="CN333" s="475"/>
      <c r="CO333" s="475"/>
      <c r="CP333" s="475"/>
      <c r="CQ333" s="475"/>
      <c r="CR333" s="475"/>
      <c r="CS333" s="475"/>
      <c r="CT333" s="475"/>
      <c r="CU333" s="475"/>
      <c r="CV333" s="475"/>
      <c r="CW333" s="475"/>
      <c r="CX333" s="475"/>
      <c r="CY333" s="475"/>
      <c r="CZ333" s="383"/>
      <c r="DA333" s="383"/>
      <c r="DB333" s="383"/>
      <c r="DC333" s="383"/>
      <c r="DD333" s="383"/>
      <c r="DE333" s="383"/>
      <c r="DF333" s="383"/>
      <c r="DG333" s="383"/>
      <c r="DH333" s="383"/>
      <c r="DI333" s="383"/>
      <c r="DJ333" s="383"/>
      <c r="DK333" s="383"/>
      <c r="DL333" s="383"/>
      <c r="DM333" s="383"/>
      <c r="DN333" s="383"/>
      <c r="DO333" s="383"/>
      <c r="DP333" s="383"/>
      <c r="DQ333" s="383"/>
      <c r="DR333" s="383"/>
      <c r="DS333" s="383"/>
      <c r="DT333" s="383"/>
      <c r="DU333" s="383"/>
      <c r="DV333" s="383"/>
      <c r="DW333" s="383"/>
      <c r="DX333" s="383"/>
      <c r="DY333" s="383"/>
      <c r="DZ333" s="383"/>
      <c r="EA333" s="383"/>
      <c r="EB333" s="383"/>
      <c r="EC333" s="383"/>
      <c r="ED333" s="383"/>
      <c r="EE333" s="383"/>
      <c r="EF333" s="383"/>
      <c r="EG333" s="383"/>
      <c r="EH333" s="383"/>
      <c r="EI333" s="383"/>
      <c r="EJ333" s="383"/>
      <c r="EK333" s="383"/>
      <c r="EL333" s="383"/>
      <c r="EM333" s="383"/>
      <c r="EN333" s="383"/>
      <c r="EO333" s="383"/>
      <c r="EP333" s="383"/>
      <c r="EQ333" s="383"/>
      <c r="ER333" s="383"/>
      <c r="ES333" s="383"/>
      <c r="ET333" s="383"/>
      <c r="EU333" s="383"/>
      <c r="EV333" s="383"/>
      <c r="EW333" s="383"/>
      <c r="EX333" s="383"/>
      <c r="EY333" s="383"/>
      <c r="EZ333" s="383"/>
      <c r="FA333" s="383"/>
      <c r="FB333" s="383"/>
      <c r="FC333" s="383"/>
      <c r="FD333" s="383"/>
      <c r="FE333" s="383"/>
      <c r="FF333" s="383"/>
      <c r="FG333" s="383"/>
      <c r="FH333" s="383"/>
      <c r="FI333" s="383"/>
      <c r="FJ333" s="383"/>
      <c r="FK333" s="383"/>
      <c r="FL333" s="383"/>
      <c r="FM333" s="383"/>
      <c r="FN333" s="383"/>
      <c r="FO333" s="383"/>
      <c r="FP333" s="383"/>
      <c r="FQ333" s="383"/>
      <c r="FR333" s="383"/>
      <c r="FS333" s="383"/>
      <c r="FT333" s="383"/>
      <c r="FU333" s="383"/>
      <c r="FV333" s="383"/>
      <c r="FW333" s="383"/>
      <c r="FX333" s="383"/>
      <c r="FY333" s="383"/>
      <c r="FZ333" s="383"/>
      <c r="GA333" s="383"/>
      <c r="GB333" s="383"/>
      <c r="GC333" s="383"/>
      <c r="GD333" s="383"/>
      <c r="GE333" s="383"/>
      <c r="GF333" s="383"/>
      <c r="GG333" s="383"/>
      <c r="GH333" s="383"/>
      <c r="GI333" s="383"/>
      <c r="GJ333" s="383"/>
      <c r="GK333" s="383"/>
      <c r="GL333" s="383"/>
      <c r="GM333" s="383"/>
      <c r="GN333" s="383"/>
      <c r="GO333" s="383"/>
      <c r="GP333" s="383"/>
      <c r="GQ333" s="383"/>
      <c r="GR333" s="383"/>
      <c r="GS333" s="383"/>
      <c r="GT333" s="383"/>
      <c r="GU333" s="383"/>
      <c r="GV333" s="383"/>
      <c r="GW333" s="383"/>
      <c r="GX333" s="383"/>
    </row>
    <row r="334" spans="1:206" s="360" customFormat="1" x14ac:dyDescent="0.25">
      <c r="A334" s="354"/>
      <c r="B334" s="506">
        <v>324</v>
      </c>
      <c r="C334" s="55"/>
      <c r="D334" s="55"/>
      <c r="E334" s="507" t="str">
        <f t="shared" si="55"/>
        <v/>
      </c>
      <c r="F334" s="508" t="str">
        <f t="shared" si="61"/>
        <v/>
      </c>
      <c r="H334" s="502"/>
      <c r="I334" s="502"/>
      <c r="J334" s="1"/>
      <c r="K334" s="372"/>
      <c r="L334" s="354"/>
      <c r="M334" s="354"/>
      <c r="N334" s="354"/>
      <c r="O334" s="354"/>
      <c r="P334" s="372"/>
      <c r="Q334" s="490"/>
      <c r="R334" s="490"/>
      <c r="S334" s="490"/>
      <c r="T334" s="490"/>
      <c r="U334" s="490"/>
      <c r="V334" s="372"/>
      <c r="W334" s="372"/>
      <c r="X334" s="372"/>
      <c r="Y334" s="1"/>
      <c r="Z334" s="1"/>
      <c r="AA334" s="1"/>
      <c r="AB334" s="1"/>
      <c r="AC334" s="1"/>
      <c r="AD334" s="491"/>
      <c r="AE334" s="491"/>
      <c r="AF334" s="491"/>
      <c r="AG334" s="491"/>
      <c r="AH334" s="491"/>
      <c r="AI334" s="491"/>
      <c r="AJ334" s="491"/>
      <c r="AK334" s="504"/>
      <c r="AL334" s="504"/>
      <c r="AM334" s="526" t="str">
        <f t="shared" si="54"/>
        <v/>
      </c>
      <c r="AN334" s="504"/>
      <c r="AO334" s="504"/>
      <c r="AP334" s="504"/>
      <c r="AQ334" s="360">
        <v>324</v>
      </c>
      <c r="AR334" s="505" t="str">
        <f t="shared" si="62"/>
        <v/>
      </c>
      <c r="AS334" s="505" t="str">
        <f t="shared" si="63"/>
        <v/>
      </c>
      <c r="AX334" s="497"/>
      <c r="AZ334" s="360">
        <v>324</v>
      </c>
      <c r="BA334" s="360" t="str">
        <f t="shared" si="56"/>
        <v/>
      </c>
      <c r="BB334" s="360" t="str">
        <f t="shared" si="57"/>
        <v/>
      </c>
      <c r="BC334" s="360" t="str">
        <f t="shared" si="58"/>
        <v/>
      </c>
      <c r="BD334" s="360" t="str">
        <f t="shared" si="59"/>
        <v/>
      </c>
      <c r="BE334" s="360" t="str">
        <f t="shared" si="60"/>
        <v/>
      </c>
      <c r="BH334" s="360" t="str">
        <f t="shared" si="64"/>
        <v/>
      </c>
      <c r="CM334" s="475"/>
      <c r="CN334" s="475"/>
      <c r="CO334" s="475"/>
      <c r="CP334" s="475"/>
      <c r="CQ334" s="475"/>
      <c r="CR334" s="475"/>
      <c r="CS334" s="475"/>
      <c r="CT334" s="475"/>
      <c r="CU334" s="475"/>
      <c r="CV334" s="475"/>
      <c r="CW334" s="475"/>
      <c r="CX334" s="475"/>
      <c r="CY334" s="475"/>
      <c r="CZ334" s="383"/>
      <c r="DA334" s="383"/>
      <c r="DB334" s="383"/>
      <c r="DC334" s="383"/>
      <c r="DD334" s="383"/>
      <c r="DE334" s="383"/>
      <c r="DF334" s="383"/>
      <c r="DG334" s="383"/>
      <c r="DH334" s="383"/>
      <c r="DI334" s="383"/>
      <c r="DJ334" s="383"/>
      <c r="DK334" s="383"/>
      <c r="DL334" s="383"/>
      <c r="DM334" s="383"/>
      <c r="DN334" s="383"/>
      <c r="DO334" s="383"/>
      <c r="DP334" s="383"/>
      <c r="DQ334" s="383"/>
      <c r="DR334" s="383"/>
      <c r="DS334" s="383"/>
      <c r="DT334" s="383"/>
      <c r="DU334" s="383"/>
      <c r="DV334" s="383"/>
      <c r="DW334" s="383"/>
      <c r="DX334" s="383"/>
      <c r="DY334" s="383"/>
      <c r="DZ334" s="383"/>
      <c r="EA334" s="383"/>
      <c r="EB334" s="383"/>
      <c r="EC334" s="383"/>
      <c r="ED334" s="383"/>
      <c r="EE334" s="383"/>
      <c r="EF334" s="383"/>
      <c r="EG334" s="383"/>
      <c r="EH334" s="383"/>
      <c r="EI334" s="383"/>
      <c r="EJ334" s="383"/>
      <c r="EK334" s="383"/>
      <c r="EL334" s="383"/>
      <c r="EM334" s="383"/>
      <c r="EN334" s="383"/>
      <c r="EO334" s="383"/>
      <c r="EP334" s="383"/>
      <c r="EQ334" s="383"/>
      <c r="ER334" s="383"/>
      <c r="ES334" s="383"/>
      <c r="ET334" s="383"/>
      <c r="EU334" s="383"/>
      <c r="EV334" s="383"/>
      <c r="EW334" s="383"/>
      <c r="EX334" s="383"/>
      <c r="EY334" s="383"/>
      <c r="EZ334" s="383"/>
      <c r="FA334" s="383"/>
      <c r="FB334" s="383"/>
      <c r="FC334" s="383"/>
      <c r="FD334" s="383"/>
      <c r="FE334" s="383"/>
      <c r="FF334" s="383"/>
      <c r="FG334" s="383"/>
      <c r="FH334" s="383"/>
      <c r="FI334" s="383"/>
      <c r="FJ334" s="383"/>
      <c r="FK334" s="383"/>
      <c r="FL334" s="383"/>
      <c r="FM334" s="383"/>
      <c r="FN334" s="383"/>
      <c r="FO334" s="383"/>
      <c r="FP334" s="383"/>
      <c r="FQ334" s="383"/>
      <c r="FR334" s="383"/>
      <c r="FS334" s="383"/>
      <c r="FT334" s="383"/>
      <c r="FU334" s="383"/>
      <c r="FV334" s="383"/>
      <c r="FW334" s="383"/>
      <c r="FX334" s="383"/>
      <c r="FY334" s="383"/>
      <c r="FZ334" s="383"/>
      <c r="GA334" s="383"/>
      <c r="GB334" s="383"/>
      <c r="GC334" s="383"/>
      <c r="GD334" s="383"/>
      <c r="GE334" s="383"/>
      <c r="GF334" s="383"/>
      <c r="GG334" s="383"/>
      <c r="GH334" s="383"/>
      <c r="GI334" s="383"/>
      <c r="GJ334" s="383"/>
      <c r="GK334" s="383"/>
      <c r="GL334" s="383"/>
      <c r="GM334" s="383"/>
      <c r="GN334" s="383"/>
      <c r="GO334" s="383"/>
      <c r="GP334" s="383"/>
      <c r="GQ334" s="383"/>
      <c r="GR334" s="383"/>
      <c r="GS334" s="383"/>
      <c r="GT334" s="383"/>
      <c r="GU334" s="383"/>
      <c r="GV334" s="383"/>
      <c r="GW334" s="383"/>
      <c r="GX334" s="383"/>
    </row>
    <row r="335" spans="1:206" s="360" customFormat="1" x14ac:dyDescent="0.25">
      <c r="A335" s="354"/>
      <c r="B335" s="506">
        <v>325</v>
      </c>
      <c r="C335" s="55"/>
      <c r="D335" s="55"/>
      <c r="E335" s="507" t="str">
        <f t="shared" si="55"/>
        <v/>
      </c>
      <c r="F335" s="508" t="str">
        <f t="shared" si="61"/>
        <v/>
      </c>
      <c r="H335" s="502"/>
      <c r="I335" s="502"/>
      <c r="J335" s="1"/>
      <c r="K335" s="372"/>
      <c r="L335" s="354"/>
      <c r="M335" s="354"/>
      <c r="N335" s="354"/>
      <c r="O335" s="354"/>
      <c r="P335" s="372"/>
      <c r="Q335" s="490"/>
      <c r="R335" s="490"/>
      <c r="S335" s="490"/>
      <c r="T335" s="490"/>
      <c r="U335" s="490"/>
      <c r="V335" s="372"/>
      <c r="W335" s="372"/>
      <c r="X335" s="372"/>
      <c r="Y335" s="1"/>
      <c r="Z335" s="1"/>
      <c r="AA335" s="1"/>
      <c r="AB335" s="1"/>
      <c r="AC335" s="1"/>
      <c r="AD335" s="491"/>
      <c r="AE335" s="491"/>
      <c r="AF335" s="491"/>
      <c r="AG335" s="491"/>
      <c r="AH335" s="491"/>
      <c r="AI335" s="491"/>
      <c r="AJ335" s="491"/>
      <c r="AK335" s="504"/>
      <c r="AL335" s="504"/>
      <c r="AM335" s="526" t="str">
        <f t="shared" si="54"/>
        <v/>
      </c>
      <c r="AN335" s="504"/>
      <c r="AO335" s="504"/>
      <c r="AP335" s="504"/>
      <c r="AQ335" s="360">
        <v>325</v>
      </c>
      <c r="AR335" s="505" t="str">
        <f t="shared" si="62"/>
        <v/>
      </c>
      <c r="AS335" s="505" t="str">
        <f t="shared" si="63"/>
        <v/>
      </c>
      <c r="AX335" s="497"/>
      <c r="AZ335" s="360">
        <v>325</v>
      </c>
      <c r="BA335" s="360" t="str">
        <f t="shared" si="56"/>
        <v/>
      </c>
      <c r="BB335" s="360" t="str">
        <f t="shared" si="57"/>
        <v/>
      </c>
      <c r="BC335" s="360" t="str">
        <f t="shared" si="58"/>
        <v/>
      </c>
      <c r="BD335" s="360" t="str">
        <f t="shared" si="59"/>
        <v/>
      </c>
      <c r="BE335" s="360" t="str">
        <f t="shared" si="60"/>
        <v/>
      </c>
      <c r="BH335" s="360" t="str">
        <f t="shared" si="64"/>
        <v/>
      </c>
      <c r="CM335" s="475"/>
      <c r="CN335" s="475"/>
      <c r="CO335" s="475"/>
      <c r="CP335" s="475"/>
      <c r="CQ335" s="475"/>
      <c r="CR335" s="475"/>
      <c r="CS335" s="475"/>
      <c r="CT335" s="475"/>
      <c r="CU335" s="475"/>
      <c r="CV335" s="475"/>
      <c r="CW335" s="475"/>
      <c r="CX335" s="475"/>
      <c r="CY335" s="475"/>
      <c r="CZ335" s="383"/>
      <c r="DA335" s="383"/>
      <c r="DB335" s="383"/>
      <c r="DC335" s="383"/>
      <c r="DD335" s="383"/>
      <c r="DE335" s="383"/>
      <c r="DF335" s="383"/>
      <c r="DG335" s="383"/>
      <c r="DH335" s="383"/>
      <c r="DI335" s="383"/>
      <c r="DJ335" s="383"/>
      <c r="DK335" s="383"/>
      <c r="DL335" s="383"/>
      <c r="DM335" s="383"/>
      <c r="DN335" s="383"/>
      <c r="DO335" s="383"/>
      <c r="DP335" s="383"/>
      <c r="DQ335" s="383"/>
      <c r="DR335" s="383"/>
      <c r="DS335" s="383"/>
      <c r="DT335" s="383"/>
      <c r="DU335" s="383"/>
      <c r="DV335" s="383"/>
      <c r="DW335" s="383"/>
      <c r="DX335" s="383"/>
      <c r="DY335" s="383"/>
      <c r="DZ335" s="383"/>
      <c r="EA335" s="383"/>
      <c r="EB335" s="383"/>
      <c r="EC335" s="383"/>
      <c r="ED335" s="383"/>
      <c r="EE335" s="383"/>
      <c r="EF335" s="383"/>
      <c r="EG335" s="383"/>
      <c r="EH335" s="383"/>
      <c r="EI335" s="383"/>
      <c r="EJ335" s="383"/>
      <c r="EK335" s="383"/>
      <c r="EL335" s="383"/>
      <c r="EM335" s="383"/>
      <c r="EN335" s="383"/>
      <c r="EO335" s="383"/>
      <c r="EP335" s="383"/>
      <c r="EQ335" s="383"/>
      <c r="ER335" s="383"/>
      <c r="ES335" s="383"/>
      <c r="ET335" s="383"/>
      <c r="EU335" s="383"/>
      <c r="EV335" s="383"/>
      <c r="EW335" s="383"/>
      <c r="EX335" s="383"/>
      <c r="EY335" s="383"/>
      <c r="EZ335" s="383"/>
      <c r="FA335" s="383"/>
      <c r="FB335" s="383"/>
      <c r="FC335" s="383"/>
      <c r="FD335" s="383"/>
      <c r="FE335" s="383"/>
      <c r="FF335" s="383"/>
      <c r="FG335" s="383"/>
      <c r="FH335" s="383"/>
      <c r="FI335" s="383"/>
      <c r="FJ335" s="383"/>
      <c r="FK335" s="383"/>
      <c r="FL335" s="383"/>
      <c r="FM335" s="383"/>
      <c r="FN335" s="383"/>
      <c r="FO335" s="383"/>
      <c r="FP335" s="383"/>
      <c r="FQ335" s="383"/>
      <c r="FR335" s="383"/>
      <c r="FS335" s="383"/>
      <c r="FT335" s="383"/>
      <c r="FU335" s="383"/>
      <c r="FV335" s="383"/>
      <c r="FW335" s="383"/>
      <c r="FX335" s="383"/>
      <c r="FY335" s="383"/>
      <c r="FZ335" s="383"/>
      <c r="GA335" s="383"/>
      <c r="GB335" s="383"/>
      <c r="GC335" s="383"/>
      <c r="GD335" s="383"/>
      <c r="GE335" s="383"/>
      <c r="GF335" s="383"/>
      <c r="GG335" s="383"/>
      <c r="GH335" s="383"/>
      <c r="GI335" s="383"/>
      <c r="GJ335" s="383"/>
      <c r="GK335" s="383"/>
      <c r="GL335" s="383"/>
      <c r="GM335" s="383"/>
      <c r="GN335" s="383"/>
      <c r="GO335" s="383"/>
      <c r="GP335" s="383"/>
      <c r="GQ335" s="383"/>
      <c r="GR335" s="383"/>
      <c r="GS335" s="383"/>
      <c r="GT335" s="383"/>
      <c r="GU335" s="383"/>
      <c r="GV335" s="383"/>
      <c r="GW335" s="383"/>
      <c r="GX335" s="383"/>
    </row>
    <row r="336" spans="1:206" s="360" customFormat="1" x14ac:dyDescent="0.25">
      <c r="A336" s="354"/>
      <c r="B336" s="506">
        <v>326</v>
      </c>
      <c r="C336" s="55"/>
      <c r="D336" s="55"/>
      <c r="E336" s="507" t="str">
        <f t="shared" si="55"/>
        <v/>
      </c>
      <c r="F336" s="508" t="str">
        <f t="shared" si="61"/>
        <v/>
      </c>
      <c r="H336" s="502"/>
      <c r="I336" s="502"/>
      <c r="J336" s="1"/>
      <c r="K336" s="372"/>
      <c r="L336" s="354"/>
      <c r="M336" s="354"/>
      <c r="N336" s="354"/>
      <c r="O336" s="354"/>
      <c r="P336" s="372"/>
      <c r="Q336" s="490"/>
      <c r="R336" s="490"/>
      <c r="S336" s="490"/>
      <c r="T336" s="490"/>
      <c r="U336" s="490"/>
      <c r="V336" s="372"/>
      <c r="W336" s="372"/>
      <c r="X336" s="372"/>
      <c r="Y336" s="1"/>
      <c r="Z336" s="1"/>
      <c r="AA336" s="1"/>
      <c r="AB336" s="1"/>
      <c r="AC336" s="1"/>
      <c r="AD336" s="491"/>
      <c r="AE336" s="491"/>
      <c r="AF336" s="491"/>
      <c r="AG336" s="491"/>
      <c r="AH336" s="491"/>
      <c r="AI336" s="491"/>
      <c r="AJ336" s="491"/>
      <c r="AK336" s="504"/>
      <c r="AL336" s="504"/>
      <c r="AM336" s="526" t="str">
        <f t="shared" si="54"/>
        <v/>
      </c>
      <c r="AN336" s="504"/>
      <c r="AO336" s="504"/>
      <c r="AP336" s="504"/>
      <c r="AQ336" s="360">
        <v>326</v>
      </c>
      <c r="AR336" s="505" t="str">
        <f t="shared" si="62"/>
        <v/>
      </c>
      <c r="AS336" s="505" t="str">
        <f t="shared" si="63"/>
        <v/>
      </c>
      <c r="AX336" s="497"/>
      <c r="AZ336" s="360">
        <v>326</v>
      </c>
      <c r="BA336" s="360" t="str">
        <f t="shared" si="56"/>
        <v/>
      </c>
      <c r="BB336" s="360" t="str">
        <f t="shared" si="57"/>
        <v/>
      </c>
      <c r="BC336" s="360" t="str">
        <f t="shared" si="58"/>
        <v/>
      </c>
      <c r="BD336" s="360" t="str">
        <f t="shared" si="59"/>
        <v/>
      </c>
      <c r="BE336" s="360" t="str">
        <f t="shared" si="60"/>
        <v/>
      </c>
      <c r="BH336" s="360" t="str">
        <f t="shared" si="64"/>
        <v/>
      </c>
      <c r="CM336" s="475"/>
      <c r="CN336" s="475"/>
      <c r="CO336" s="475"/>
      <c r="CP336" s="475"/>
      <c r="CQ336" s="475"/>
      <c r="CR336" s="475"/>
      <c r="CS336" s="475"/>
      <c r="CT336" s="475"/>
      <c r="CU336" s="475"/>
      <c r="CV336" s="475"/>
      <c r="CW336" s="475"/>
      <c r="CX336" s="475"/>
      <c r="CY336" s="475"/>
      <c r="CZ336" s="383"/>
      <c r="DA336" s="383"/>
      <c r="DB336" s="383"/>
      <c r="DC336" s="383"/>
      <c r="DD336" s="383"/>
      <c r="DE336" s="383"/>
      <c r="DF336" s="383"/>
      <c r="DG336" s="383"/>
      <c r="DH336" s="383"/>
      <c r="DI336" s="383"/>
      <c r="DJ336" s="383"/>
      <c r="DK336" s="383"/>
      <c r="DL336" s="383"/>
      <c r="DM336" s="383"/>
      <c r="DN336" s="383"/>
      <c r="DO336" s="383"/>
      <c r="DP336" s="383"/>
      <c r="DQ336" s="383"/>
      <c r="DR336" s="383"/>
      <c r="DS336" s="383"/>
      <c r="DT336" s="383"/>
      <c r="DU336" s="383"/>
      <c r="DV336" s="383"/>
      <c r="DW336" s="383"/>
      <c r="DX336" s="383"/>
      <c r="DY336" s="383"/>
      <c r="DZ336" s="383"/>
      <c r="EA336" s="383"/>
      <c r="EB336" s="383"/>
      <c r="EC336" s="383"/>
      <c r="ED336" s="383"/>
      <c r="EE336" s="383"/>
      <c r="EF336" s="383"/>
      <c r="EG336" s="383"/>
      <c r="EH336" s="383"/>
      <c r="EI336" s="383"/>
      <c r="EJ336" s="383"/>
      <c r="EK336" s="383"/>
      <c r="EL336" s="383"/>
      <c r="EM336" s="383"/>
      <c r="EN336" s="383"/>
      <c r="EO336" s="383"/>
      <c r="EP336" s="383"/>
      <c r="EQ336" s="383"/>
      <c r="ER336" s="383"/>
      <c r="ES336" s="383"/>
      <c r="ET336" s="383"/>
      <c r="EU336" s="383"/>
      <c r="EV336" s="383"/>
      <c r="EW336" s="383"/>
      <c r="EX336" s="383"/>
      <c r="EY336" s="383"/>
      <c r="EZ336" s="383"/>
      <c r="FA336" s="383"/>
      <c r="FB336" s="383"/>
      <c r="FC336" s="383"/>
      <c r="FD336" s="383"/>
      <c r="FE336" s="383"/>
      <c r="FF336" s="383"/>
      <c r="FG336" s="383"/>
      <c r="FH336" s="383"/>
      <c r="FI336" s="383"/>
      <c r="FJ336" s="383"/>
      <c r="FK336" s="383"/>
      <c r="FL336" s="383"/>
      <c r="FM336" s="383"/>
      <c r="FN336" s="383"/>
      <c r="FO336" s="383"/>
      <c r="FP336" s="383"/>
      <c r="FQ336" s="383"/>
      <c r="FR336" s="383"/>
      <c r="FS336" s="383"/>
      <c r="FT336" s="383"/>
      <c r="FU336" s="383"/>
      <c r="FV336" s="383"/>
      <c r="FW336" s="383"/>
      <c r="FX336" s="383"/>
      <c r="FY336" s="383"/>
      <c r="FZ336" s="383"/>
      <c r="GA336" s="383"/>
      <c r="GB336" s="383"/>
      <c r="GC336" s="383"/>
      <c r="GD336" s="383"/>
      <c r="GE336" s="383"/>
      <c r="GF336" s="383"/>
      <c r="GG336" s="383"/>
      <c r="GH336" s="383"/>
      <c r="GI336" s="383"/>
      <c r="GJ336" s="383"/>
      <c r="GK336" s="383"/>
      <c r="GL336" s="383"/>
      <c r="GM336" s="383"/>
      <c r="GN336" s="383"/>
      <c r="GO336" s="383"/>
      <c r="GP336" s="383"/>
      <c r="GQ336" s="383"/>
      <c r="GR336" s="383"/>
      <c r="GS336" s="383"/>
      <c r="GT336" s="383"/>
      <c r="GU336" s="383"/>
      <c r="GV336" s="383"/>
      <c r="GW336" s="383"/>
      <c r="GX336" s="383"/>
    </row>
    <row r="337" spans="1:206" s="360" customFormat="1" x14ac:dyDescent="0.25">
      <c r="A337" s="354"/>
      <c r="B337" s="506">
        <v>327</v>
      </c>
      <c r="C337" s="55"/>
      <c r="D337" s="55"/>
      <c r="E337" s="507" t="str">
        <f t="shared" si="55"/>
        <v/>
      </c>
      <c r="F337" s="508" t="str">
        <f t="shared" si="61"/>
        <v/>
      </c>
      <c r="H337" s="502"/>
      <c r="I337" s="502"/>
      <c r="J337" s="1"/>
      <c r="K337" s="372"/>
      <c r="L337" s="354"/>
      <c r="M337" s="354"/>
      <c r="N337" s="354"/>
      <c r="O337" s="354"/>
      <c r="P337" s="372"/>
      <c r="Q337" s="490"/>
      <c r="R337" s="490"/>
      <c r="S337" s="490"/>
      <c r="T337" s="490"/>
      <c r="U337" s="490"/>
      <c r="V337" s="372"/>
      <c r="W337" s="372"/>
      <c r="X337" s="372"/>
      <c r="Y337" s="1"/>
      <c r="Z337" s="1"/>
      <c r="AA337" s="1"/>
      <c r="AB337" s="1"/>
      <c r="AC337" s="1"/>
      <c r="AD337" s="491"/>
      <c r="AE337" s="491"/>
      <c r="AF337" s="491"/>
      <c r="AG337" s="491"/>
      <c r="AH337" s="491"/>
      <c r="AI337" s="491"/>
      <c r="AJ337" s="491"/>
      <c r="AK337" s="504"/>
      <c r="AL337" s="504"/>
      <c r="AM337" s="526" t="str">
        <f t="shared" si="54"/>
        <v/>
      </c>
      <c r="AN337" s="504"/>
      <c r="AO337" s="504"/>
      <c r="AP337" s="504"/>
      <c r="AQ337" s="360">
        <v>327</v>
      </c>
      <c r="AR337" s="505" t="str">
        <f t="shared" si="62"/>
        <v/>
      </c>
      <c r="AS337" s="505" t="str">
        <f t="shared" si="63"/>
        <v/>
      </c>
      <c r="AX337" s="497"/>
      <c r="AZ337" s="360">
        <v>327</v>
      </c>
      <c r="BA337" s="360" t="str">
        <f t="shared" si="56"/>
        <v/>
      </c>
      <c r="BB337" s="360" t="str">
        <f t="shared" si="57"/>
        <v/>
      </c>
      <c r="BC337" s="360" t="str">
        <f t="shared" si="58"/>
        <v/>
      </c>
      <c r="BD337" s="360" t="str">
        <f t="shared" si="59"/>
        <v/>
      </c>
      <c r="BE337" s="360" t="str">
        <f t="shared" si="60"/>
        <v/>
      </c>
      <c r="BH337" s="360" t="str">
        <f t="shared" si="64"/>
        <v/>
      </c>
      <c r="CM337" s="475"/>
      <c r="CN337" s="475"/>
      <c r="CO337" s="475"/>
      <c r="CP337" s="475"/>
      <c r="CQ337" s="475"/>
      <c r="CR337" s="475"/>
      <c r="CS337" s="475"/>
      <c r="CT337" s="475"/>
      <c r="CU337" s="475"/>
      <c r="CV337" s="475"/>
      <c r="CW337" s="475"/>
      <c r="CX337" s="475"/>
      <c r="CY337" s="475"/>
      <c r="CZ337" s="383"/>
      <c r="DA337" s="383"/>
      <c r="DB337" s="383"/>
      <c r="DC337" s="383"/>
      <c r="DD337" s="383"/>
      <c r="DE337" s="383"/>
      <c r="DF337" s="383"/>
      <c r="DG337" s="383"/>
      <c r="DH337" s="383"/>
      <c r="DI337" s="383"/>
      <c r="DJ337" s="383"/>
      <c r="DK337" s="383"/>
      <c r="DL337" s="383"/>
      <c r="DM337" s="383"/>
      <c r="DN337" s="383"/>
      <c r="DO337" s="383"/>
      <c r="DP337" s="383"/>
      <c r="DQ337" s="383"/>
      <c r="DR337" s="383"/>
      <c r="DS337" s="383"/>
      <c r="DT337" s="383"/>
      <c r="DU337" s="383"/>
      <c r="DV337" s="383"/>
      <c r="DW337" s="383"/>
      <c r="DX337" s="383"/>
      <c r="DY337" s="383"/>
      <c r="DZ337" s="383"/>
      <c r="EA337" s="383"/>
      <c r="EB337" s="383"/>
      <c r="EC337" s="383"/>
      <c r="ED337" s="383"/>
      <c r="EE337" s="383"/>
      <c r="EF337" s="383"/>
      <c r="EG337" s="383"/>
      <c r="EH337" s="383"/>
      <c r="EI337" s="383"/>
      <c r="EJ337" s="383"/>
      <c r="EK337" s="383"/>
      <c r="EL337" s="383"/>
      <c r="EM337" s="383"/>
      <c r="EN337" s="383"/>
      <c r="EO337" s="383"/>
      <c r="EP337" s="383"/>
      <c r="EQ337" s="383"/>
      <c r="ER337" s="383"/>
      <c r="ES337" s="383"/>
      <c r="ET337" s="383"/>
      <c r="EU337" s="383"/>
      <c r="EV337" s="383"/>
      <c r="EW337" s="383"/>
      <c r="EX337" s="383"/>
      <c r="EY337" s="383"/>
      <c r="EZ337" s="383"/>
      <c r="FA337" s="383"/>
      <c r="FB337" s="383"/>
      <c r="FC337" s="383"/>
      <c r="FD337" s="383"/>
      <c r="FE337" s="383"/>
      <c r="FF337" s="383"/>
      <c r="FG337" s="383"/>
      <c r="FH337" s="383"/>
      <c r="FI337" s="383"/>
      <c r="FJ337" s="383"/>
      <c r="FK337" s="383"/>
      <c r="FL337" s="383"/>
      <c r="FM337" s="383"/>
      <c r="FN337" s="383"/>
      <c r="FO337" s="383"/>
      <c r="FP337" s="383"/>
      <c r="FQ337" s="383"/>
      <c r="FR337" s="383"/>
      <c r="FS337" s="383"/>
      <c r="FT337" s="383"/>
      <c r="FU337" s="383"/>
      <c r="FV337" s="383"/>
      <c r="FW337" s="383"/>
      <c r="FX337" s="383"/>
      <c r="FY337" s="383"/>
      <c r="FZ337" s="383"/>
      <c r="GA337" s="383"/>
      <c r="GB337" s="383"/>
      <c r="GC337" s="383"/>
      <c r="GD337" s="383"/>
      <c r="GE337" s="383"/>
      <c r="GF337" s="383"/>
      <c r="GG337" s="383"/>
      <c r="GH337" s="383"/>
      <c r="GI337" s="383"/>
      <c r="GJ337" s="383"/>
      <c r="GK337" s="383"/>
      <c r="GL337" s="383"/>
      <c r="GM337" s="383"/>
      <c r="GN337" s="383"/>
      <c r="GO337" s="383"/>
      <c r="GP337" s="383"/>
      <c r="GQ337" s="383"/>
      <c r="GR337" s="383"/>
      <c r="GS337" s="383"/>
      <c r="GT337" s="383"/>
      <c r="GU337" s="383"/>
      <c r="GV337" s="383"/>
      <c r="GW337" s="383"/>
      <c r="GX337" s="383"/>
    </row>
    <row r="338" spans="1:206" s="360" customFormat="1" x14ac:dyDescent="0.25">
      <c r="A338" s="354"/>
      <c r="B338" s="506">
        <v>328</v>
      </c>
      <c r="C338" s="55"/>
      <c r="D338" s="55"/>
      <c r="E338" s="507" t="str">
        <f t="shared" si="55"/>
        <v/>
      </c>
      <c r="F338" s="508" t="str">
        <f t="shared" si="61"/>
        <v/>
      </c>
      <c r="H338" s="502"/>
      <c r="I338" s="502"/>
      <c r="J338" s="1"/>
      <c r="K338" s="372"/>
      <c r="L338" s="354"/>
      <c r="M338" s="354"/>
      <c r="N338" s="354"/>
      <c r="O338" s="354"/>
      <c r="P338" s="372"/>
      <c r="Q338" s="490"/>
      <c r="R338" s="490"/>
      <c r="S338" s="490"/>
      <c r="T338" s="490"/>
      <c r="U338" s="490"/>
      <c r="V338" s="372"/>
      <c r="W338" s="372"/>
      <c r="X338" s="372"/>
      <c r="Y338" s="1"/>
      <c r="Z338" s="1"/>
      <c r="AA338" s="1"/>
      <c r="AB338" s="1"/>
      <c r="AC338" s="1"/>
      <c r="AD338" s="491"/>
      <c r="AE338" s="491"/>
      <c r="AF338" s="491"/>
      <c r="AG338" s="491"/>
      <c r="AH338" s="491"/>
      <c r="AI338" s="491"/>
      <c r="AJ338" s="491"/>
      <c r="AK338" s="504"/>
      <c r="AL338" s="504"/>
      <c r="AM338" s="526" t="str">
        <f t="shared" si="54"/>
        <v/>
      </c>
      <c r="AN338" s="504"/>
      <c r="AO338" s="504"/>
      <c r="AP338" s="504"/>
      <c r="AQ338" s="360">
        <v>328</v>
      </c>
      <c r="AR338" s="505" t="str">
        <f t="shared" si="62"/>
        <v/>
      </c>
      <c r="AS338" s="505" t="str">
        <f t="shared" si="63"/>
        <v/>
      </c>
      <c r="AX338" s="497"/>
      <c r="AZ338" s="360">
        <v>328</v>
      </c>
      <c r="BA338" s="360" t="str">
        <f t="shared" si="56"/>
        <v/>
      </c>
      <c r="BB338" s="360" t="str">
        <f t="shared" si="57"/>
        <v/>
      </c>
      <c r="BC338" s="360" t="str">
        <f t="shared" si="58"/>
        <v/>
      </c>
      <c r="BD338" s="360" t="str">
        <f t="shared" si="59"/>
        <v/>
      </c>
      <c r="BE338" s="360" t="str">
        <f t="shared" si="60"/>
        <v/>
      </c>
      <c r="BH338" s="360" t="str">
        <f t="shared" si="64"/>
        <v/>
      </c>
      <c r="CM338" s="475"/>
      <c r="CN338" s="475"/>
      <c r="CO338" s="475"/>
      <c r="CP338" s="475"/>
      <c r="CQ338" s="475"/>
      <c r="CR338" s="475"/>
      <c r="CS338" s="475"/>
      <c r="CT338" s="475"/>
      <c r="CU338" s="475"/>
      <c r="CV338" s="475"/>
      <c r="CW338" s="475"/>
      <c r="CX338" s="475"/>
      <c r="CY338" s="475"/>
      <c r="CZ338" s="383"/>
      <c r="DA338" s="383"/>
      <c r="DB338" s="383"/>
      <c r="DC338" s="383"/>
      <c r="DD338" s="383"/>
      <c r="DE338" s="383"/>
      <c r="DF338" s="383"/>
      <c r="DG338" s="383"/>
      <c r="DH338" s="383"/>
      <c r="DI338" s="383"/>
      <c r="DJ338" s="383"/>
      <c r="DK338" s="383"/>
      <c r="DL338" s="383"/>
      <c r="DM338" s="383"/>
      <c r="DN338" s="383"/>
      <c r="DO338" s="383"/>
      <c r="DP338" s="383"/>
      <c r="DQ338" s="383"/>
      <c r="DR338" s="383"/>
      <c r="DS338" s="383"/>
      <c r="DT338" s="383"/>
      <c r="DU338" s="383"/>
      <c r="DV338" s="383"/>
      <c r="DW338" s="383"/>
      <c r="DX338" s="383"/>
      <c r="DY338" s="383"/>
      <c r="DZ338" s="383"/>
      <c r="EA338" s="383"/>
      <c r="EB338" s="383"/>
      <c r="EC338" s="383"/>
      <c r="ED338" s="383"/>
      <c r="EE338" s="383"/>
      <c r="EF338" s="383"/>
      <c r="EG338" s="383"/>
      <c r="EH338" s="383"/>
      <c r="EI338" s="383"/>
      <c r="EJ338" s="383"/>
      <c r="EK338" s="383"/>
      <c r="EL338" s="383"/>
      <c r="EM338" s="383"/>
      <c r="EN338" s="383"/>
      <c r="EO338" s="383"/>
      <c r="EP338" s="383"/>
      <c r="EQ338" s="383"/>
      <c r="ER338" s="383"/>
      <c r="ES338" s="383"/>
      <c r="ET338" s="383"/>
      <c r="EU338" s="383"/>
      <c r="EV338" s="383"/>
      <c r="EW338" s="383"/>
      <c r="EX338" s="383"/>
      <c r="EY338" s="383"/>
      <c r="EZ338" s="383"/>
      <c r="FA338" s="383"/>
      <c r="FB338" s="383"/>
      <c r="FC338" s="383"/>
      <c r="FD338" s="383"/>
      <c r="FE338" s="383"/>
      <c r="FF338" s="383"/>
      <c r="FG338" s="383"/>
      <c r="FH338" s="383"/>
      <c r="FI338" s="383"/>
      <c r="FJ338" s="383"/>
      <c r="FK338" s="383"/>
      <c r="FL338" s="383"/>
      <c r="FM338" s="383"/>
      <c r="FN338" s="383"/>
      <c r="FO338" s="383"/>
      <c r="FP338" s="383"/>
      <c r="FQ338" s="383"/>
      <c r="FR338" s="383"/>
      <c r="FS338" s="383"/>
      <c r="FT338" s="383"/>
      <c r="FU338" s="383"/>
      <c r="FV338" s="383"/>
      <c r="FW338" s="383"/>
      <c r="FX338" s="383"/>
      <c r="FY338" s="383"/>
      <c r="FZ338" s="383"/>
      <c r="GA338" s="383"/>
      <c r="GB338" s="383"/>
      <c r="GC338" s="383"/>
      <c r="GD338" s="383"/>
      <c r="GE338" s="383"/>
      <c r="GF338" s="383"/>
      <c r="GG338" s="383"/>
      <c r="GH338" s="383"/>
      <c r="GI338" s="383"/>
      <c r="GJ338" s="383"/>
      <c r="GK338" s="383"/>
      <c r="GL338" s="383"/>
      <c r="GM338" s="383"/>
      <c r="GN338" s="383"/>
      <c r="GO338" s="383"/>
      <c r="GP338" s="383"/>
      <c r="GQ338" s="383"/>
      <c r="GR338" s="383"/>
      <c r="GS338" s="383"/>
      <c r="GT338" s="383"/>
      <c r="GU338" s="383"/>
      <c r="GV338" s="383"/>
      <c r="GW338" s="383"/>
      <c r="GX338" s="383"/>
    </row>
    <row r="339" spans="1:206" s="360" customFormat="1" x14ac:dyDescent="0.25">
      <c r="A339" s="354"/>
      <c r="B339" s="506">
        <v>329</v>
      </c>
      <c r="C339" s="55"/>
      <c r="D339" s="55"/>
      <c r="E339" s="507" t="str">
        <f t="shared" si="55"/>
        <v/>
      </c>
      <c r="F339" s="508" t="str">
        <f t="shared" si="61"/>
        <v/>
      </c>
      <c r="H339" s="502"/>
      <c r="I339" s="502"/>
      <c r="J339" s="1"/>
      <c r="K339" s="372"/>
      <c r="L339" s="354"/>
      <c r="M339" s="354"/>
      <c r="N339" s="354"/>
      <c r="O339" s="354"/>
      <c r="P339" s="372"/>
      <c r="Q339" s="490"/>
      <c r="R339" s="490"/>
      <c r="S339" s="490"/>
      <c r="T339" s="490"/>
      <c r="U339" s="490"/>
      <c r="V339" s="372"/>
      <c r="W339" s="372"/>
      <c r="X339" s="372"/>
      <c r="Y339" s="1"/>
      <c r="Z339" s="1"/>
      <c r="AA339" s="1"/>
      <c r="AB339" s="1"/>
      <c r="AC339" s="1"/>
      <c r="AD339" s="491"/>
      <c r="AE339" s="491"/>
      <c r="AF339" s="491"/>
      <c r="AG339" s="491"/>
      <c r="AH339" s="491"/>
      <c r="AI339" s="491"/>
      <c r="AJ339" s="491"/>
      <c r="AK339" s="504"/>
      <c r="AL339" s="504"/>
      <c r="AM339" s="526" t="str">
        <f t="shared" si="54"/>
        <v/>
      </c>
      <c r="AN339" s="504"/>
      <c r="AO339" s="504"/>
      <c r="AP339" s="504"/>
      <c r="AQ339" s="360">
        <v>329</v>
      </c>
      <c r="AR339" s="505" t="str">
        <f t="shared" si="62"/>
        <v/>
      </c>
      <c r="AS339" s="505" t="str">
        <f t="shared" si="63"/>
        <v/>
      </c>
      <c r="AX339" s="497"/>
      <c r="AZ339" s="360">
        <v>329</v>
      </c>
      <c r="BA339" s="360" t="str">
        <f t="shared" si="56"/>
        <v/>
      </c>
      <c r="BB339" s="360" t="str">
        <f t="shared" si="57"/>
        <v/>
      </c>
      <c r="BC339" s="360" t="str">
        <f t="shared" si="58"/>
        <v/>
      </c>
      <c r="BD339" s="360" t="str">
        <f t="shared" si="59"/>
        <v/>
      </c>
      <c r="BE339" s="360" t="str">
        <f t="shared" si="60"/>
        <v/>
      </c>
      <c r="BH339" s="360" t="str">
        <f t="shared" si="64"/>
        <v/>
      </c>
      <c r="CM339" s="475"/>
      <c r="CN339" s="475"/>
      <c r="CO339" s="475"/>
      <c r="CP339" s="475"/>
      <c r="CQ339" s="475"/>
      <c r="CR339" s="475"/>
      <c r="CS339" s="475"/>
      <c r="CT339" s="475"/>
      <c r="CU339" s="475"/>
      <c r="CV339" s="475"/>
      <c r="CW339" s="475"/>
      <c r="CX339" s="475"/>
      <c r="CY339" s="475"/>
      <c r="CZ339" s="383"/>
      <c r="DA339" s="383"/>
      <c r="DB339" s="383"/>
      <c r="DC339" s="383"/>
      <c r="DD339" s="383"/>
      <c r="DE339" s="383"/>
      <c r="DF339" s="383"/>
      <c r="DG339" s="383"/>
      <c r="DH339" s="383"/>
      <c r="DI339" s="383"/>
      <c r="DJ339" s="383"/>
      <c r="DK339" s="383"/>
      <c r="DL339" s="383"/>
      <c r="DM339" s="383"/>
      <c r="DN339" s="383"/>
      <c r="DO339" s="383"/>
      <c r="DP339" s="383"/>
      <c r="DQ339" s="383"/>
      <c r="DR339" s="383"/>
      <c r="DS339" s="383"/>
      <c r="DT339" s="383"/>
      <c r="DU339" s="383"/>
      <c r="DV339" s="383"/>
      <c r="DW339" s="383"/>
      <c r="DX339" s="383"/>
      <c r="DY339" s="383"/>
      <c r="DZ339" s="383"/>
      <c r="EA339" s="383"/>
      <c r="EB339" s="383"/>
      <c r="EC339" s="383"/>
      <c r="ED339" s="383"/>
      <c r="EE339" s="383"/>
      <c r="EF339" s="383"/>
      <c r="EG339" s="383"/>
      <c r="EH339" s="383"/>
      <c r="EI339" s="383"/>
      <c r="EJ339" s="383"/>
      <c r="EK339" s="383"/>
      <c r="EL339" s="383"/>
      <c r="EM339" s="383"/>
      <c r="EN339" s="383"/>
      <c r="EO339" s="383"/>
      <c r="EP339" s="383"/>
      <c r="EQ339" s="383"/>
      <c r="ER339" s="383"/>
      <c r="ES339" s="383"/>
      <c r="ET339" s="383"/>
      <c r="EU339" s="383"/>
      <c r="EV339" s="383"/>
      <c r="EW339" s="383"/>
      <c r="EX339" s="383"/>
      <c r="EY339" s="383"/>
      <c r="EZ339" s="383"/>
      <c r="FA339" s="383"/>
      <c r="FB339" s="383"/>
      <c r="FC339" s="383"/>
      <c r="FD339" s="383"/>
      <c r="FE339" s="383"/>
      <c r="FF339" s="383"/>
      <c r="FG339" s="383"/>
      <c r="FH339" s="383"/>
      <c r="FI339" s="383"/>
      <c r="FJ339" s="383"/>
      <c r="FK339" s="383"/>
      <c r="FL339" s="383"/>
      <c r="FM339" s="383"/>
      <c r="FN339" s="383"/>
      <c r="FO339" s="383"/>
      <c r="FP339" s="383"/>
      <c r="FQ339" s="383"/>
      <c r="FR339" s="383"/>
      <c r="FS339" s="383"/>
      <c r="FT339" s="383"/>
      <c r="FU339" s="383"/>
      <c r="FV339" s="383"/>
      <c r="FW339" s="383"/>
      <c r="FX339" s="383"/>
      <c r="FY339" s="383"/>
      <c r="FZ339" s="383"/>
      <c r="GA339" s="383"/>
      <c r="GB339" s="383"/>
      <c r="GC339" s="383"/>
      <c r="GD339" s="383"/>
      <c r="GE339" s="383"/>
      <c r="GF339" s="383"/>
      <c r="GG339" s="383"/>
      <c r="GH339" s="383"/>
      <c r="GI339" s="383"/>
      <c r="GJ339" s="383"/>
      <c r="GK339" s="383"/>
      <c r="GL339" s="383"/>
      <c r="GM339" s="383"/>
      <c r="GN339" s="383"/>
      <c r="GO339" s="383"/>
      <c r="GP339" s="383"/>
      <c r="GQ339" s="383"/>
      <c r="GR339" s="383"/>
      <c r="GS339" s="383"/>
      <c r="GT339" s="383"/>
      <c r="GU339" s="383"/>
      <c r="GV339" s="383"/>
      <c r="GW339" s="383"/>
      <c r="GX339" s="383"/>
    </row>
    <row r="340" spans="1:206" s="360" customFormat="1" x14ac:dyDescent="0.25">
      <c r="A340" s="354"/>
      <c r="B340" s="506">
        <v>330</v>
      </c>
      <c r="C340" s="55"/>
      <c r="D340" s="55"/>
      <c r="E340" s="507" t="str">
        <f t="shared" si="55"/>
        <v/>
      </c>
      <c r="F340" s="508" t="str">
        <f t="shared" si="61"/>
        <v/>
      </c>
      <c r="H340" s="502"/>
      <c r="I340" s="502"/>
      <c r="J340" s="1"/>
      <c r="K340" s="372"/>
      <c r="L340" s="354"/>
      <c r="M340" s="354"/>
      <c r="N340" s="354"/>
      <c r="O340" s="354"/>
      <c r="P340" s="372"/>
      <c r="Q340" s="490"/>
      <c r="R340" s="490"/>
      <c r="S340" s="490"/>
      <c r="T340" s="490"/>
      <c r="U340" s="490"/>
      <c r="V340" s="372"/>
      <c r="W340" s="372"/>
      <c r="X340" s="372"/>
      <c r="Y340" s="1"/>
      <c r="Z340" s="1"/>
      <c r="AA340" s="1"/>
      <c r="AB340" s="1"/>
      <c r="AC340" s="1"/>
      <c r="AD340" s="491"/>
      <c r="AE340" s="491"/>
      <c r="AF340" s="491"/>
      <c r="AG340" s="491"/>
      <c r="AH340" s="491"/>
      <c r="AI340" s="491"/>
      <c r="AJ340" s="491"/>
      <c r="AK340" s="504"/>
      <c r="AL340" s="504"/>
      <c r="AM340" s="526" t="str">
        <f t="shared" ref="AM340:AM403" si="65">IF(AR331="","",IF(F331=0,0,(F331/$M$34)))</f>
        <v/>
      </c>
      <c r="AN340" s="504"/>
      <c r="AO340" s="504"/>
      <c r="AP340" s="504"/>
      <c r="AQ340" s="360">
        <v>330</v>
      </c>
      <c r="AR340" s="505" t="str">
        <f t="shared" si="62"/>
        <v/>
      </c>
      <c r="AS340" s="505" t="str">
        <f t="shared" si="63"/>
        <v/>
      </c>
      <c r="AX340" s="497"/>
      <c r="AZ340" s="360">
        <v>330</v>
      </c>
      <c r="BA340" s="360" t="str">
        <f t="shared" si="56"/>
        <v/>
      </c>
      <c r="BB340" s="360" t="str">
        <f t="shared" si="57"/>
        <v/>
      </c>
      <c r="BC340" s="360" t="str">
        <f t="shared" si="58"/>
        <v/>
      </c>
      <c r="BD340" s="360" t="str">
        <f t="shared" si="59"/>
        <v/>
      </c>
      <c r="BE340" s="360" t="str">
        <f t="shared" si="60"/>
        <v/>
      </c>
      <c r="BH340" s="360" t="str">
        <f t="shared" si="64"/>
        <v/>
      </c>
      <c r="CM340" s="475"/>
      <c r="CN340" s="475"/>
      <c r="CO340" s="475"/>
      <c r="CP340" s="475"/>
      <c r="CQ340" s="475"/>
      <c r="CR340" s="475"/>
      <c r="CS340" s="475"/>
      <c r="CT340" s="475"/>
      <c r="CU340" s="475"/>
      <c r="CV340" s="475"/>
      <c r="CW340" s="475"/>
      <c r="CX340" s="475"/>
      <c r="CY340" s="475"/>
      <c r="CZ340" s="383"/>
      <c r="DA340" s="383"/>
      <c r="DB340" s="383"/>
      <c r="DC340" s="383"/>
      <c r="DD340" s="383"/>
      <c r="DE340" s="383"/>
      <c r="DF340" s="383"/>
      <c r="DG340" s="383"/>
      <c r="DH340" s="383"/>
      <c r="DI340" s="383"/>
      <c r="DJ340" s="383"/>
      <c r="DK340" s="383"/>
      <c r="DL340" s="383"/>
      <c r="DM340" s="383"/>
      <c r="DN340" s="383"/>
      <c r="DO340" s="383"/>
      <c r="DP340" s="383"/>
      <c r="DQ340" s="383"/>
      <c r="DR340" s="383"/>
      <c r="DS340" s="383"/>
      <c r="DT340" s="383"/>
      <c r="DU340" s="383"/>
      <c r="DV340" s="383"/>
      <c r="DW340" s="383"/>
      <c r="DX340" s="383"/>
      <c r="DY340" s="383"/>
      <c r="DZ340" s="383"/>
      <c r="EA340" s="383"/>
      <c r="EB340" s="383"/>
      <c r="EC340" s="383"/>
      <c r="ED340" s="383"/>
      <c r="EE340" s="383"/>
      <c r="EF340" s="383"/>
      <c r="EG340" s="383"/>
      <c r="EH340" s="383"/>
      <c r="EI340" s="383"/>
      <c r="EJ340" s="383"/>
      <c r="EK340" s="383"/>
      <c r="EL340" s="383"/>
      <c r="EM340" s="383"/>
      <c r="EN340" s="383"/>
      <c r="EO340" s="383"/>
      <c r="EP340" s="383"/>
      <c r="EQ340" s="383"/>
      <c r="ER340" s="383"/>
      <c r="ES340" s="383"/>
      <c r="ET340" s="383"/>
      <c r="EU340" s="383"/>
      <c r="EV340" s="383"/>
      <c r="EW340" s="383"/>
      <c r="EX340" s="383"/>
      <c r="EY340" s="383"/>
      <c r="EZ340" s="383"/>
      <c r="FA340" s="383"/>
      <c r="FB340" s="383"/>
      <c r="FC340" s="383"/>
      <c r="FD340" s="383"/>
      <c r="FE340" s="383"/>
      <c r="FF340" s="383"/>
      <c r="FG340" s="383"/>
      <c r="FH340" s="383"/>
      <c r="FI340" s="383"/>
      <c r="FJ340" s="383"/>
      <c r="FK340" s="383"/>
      <c r="FL340" s="383"/>
      <c r="FM340" s="383"/>
      <c r="FN340" s="383"/>
      <c r="FO340" s="383"/>
      <c r="FP340" s="383"/>
      <c r="FQ340" s="383"/>
      <c r="FR340" s="383"/>
      <c r="FS340" s="383"/>
      <c r="FT340" s="383"/>
      <c r="FU340" s="383"/>
      <c r="FV340" s="383"/>
      <c r="FW340" s="383"/>
      <c r="FX340" s="383"/>
      <c r="FY340" s="383"/>
      <c r="FZ340" s="383"/>
      <c r="GA340" s="383"/>
      <c r="GB340" s="383"/>
      <c r="GC340" s="383"/>
      <c r="GD340" s="383"/>
      <c r="GE340" s="383"/>
      <c r="GF340" s="383"/>
      <c r="GG340" s="383"/>
      <c r="GH340" s="383"/>
      <c r="GI340" s="383"/>
      <c r="GJ340" s="383"/>
      <c r="GK340" s="383"/>
      <c r="GL340" s="383"/>
      <c r="GM340" s="383"/>
      <c r="GN340" s="383"/>
      <c r="GO340" s="383"/>
      <c r="GP340" s="383"/>
      <c r="GQ340" s="383"/>
      <c r="GR340" s="383"/>
      <c r="GS340" s="383"/>
      <c r="GT340" s="383"/>
      <c r="GU340" s="383"/>
      <c r="GV340" s="383"/>
      <c r="GW340" s="383"/>
      <c r="GX340" s="383"/>
    </row>
    <row r="341" spans="1:206" s="360" customFormat="1" x14ac:dyDescent="0.25">
      <c r="A341" s="354"/>
      <c r="B341" s="506">
        <v>331</v>
      </c>
      <c r="C341" s="55"/>
      <c r="D341" s="55"/>
      <c r="E341" s="507" t="str">
        <f t="shared" si="55"/>
        <v/>
      </c>
      <c r="F341" s="508" t="str">
        <f t="shared" si="61"/>
        <v/>
      </c>
      <c r="H341" s="502"/>
      <c r="I341" s="502"/>
      <c r="J341" s="1"/>
      <c r="K341" s="372"/>
      <c r="L341" s="354"/>
      <c r="M341" s="354"/>
      <c r="N341" s="354"/>
      <c r="O341" s="354"/>
      <c r="P341" s="372"/>
      <c r="Q341" s="490"/>
      <c r="R341" s="490"/>
      <c r="S341" s="490"/>
      <c r="T341" s="490"/>
      <c r="U341" s="490"/>
      <c r="V341" s="372"/>
      <c r="W341" s="372"/>
      <c r="X341" s="372"/>
      <c r="Y341" s="1"/>
      <c r="Z341" s="1"/>
      <c r="AA341" s="1"/>
      <c r="AB341" s="1"/>
      <c r="AC341" s="1"/>
      <c r="AD341" s="491"/>
      <c r="AE341" s="491"/>
      <c r="AF341" s="491"/>
      <c r="AG341" s="491"/>
      <c r="AH341" s="491"/>
      <c r="AI341" s="491"/>
      <c r="AJ341" s="491"/>
      <c r="AK341" s="504"/>
      <c r="AL341" s="504"/>
      <c r="AM341" s="526" t="str">
        <f t="shared" si="65"/>
        <v/>
      </c>
      <c r="AN341" s="504"/>
      <c r="AO341" s="504"/>
      <c r="AP341" s="504"/>
      <c r="AQ341" s="360">
        <v>331</v>
      </c>
      <c r="AR341" s="505" t="str">
        <f t="shared" si="62"/>
        <v/>
      </c>
      <c r="AS341" s="505" t="str">
        <f t="shared" si="63"/>
        <v/>
      </c>
      <c r="AX341" s="497"/>
      <c r="AZ341" s="360">
        <v>331</v>
      </c>
      <c r="BA341" s="360" t="str">
        <f t="shared" si="56"/>
        <v/>
      </c>
      <c r="BB341" s="360" t="str">
        <f t="shared" si="57"/>
        <v/>
      </c>
      <c r="BC341" s="360" t="str">
        <f t="shared" si="58"/>
        <v/>
      </c>
      <c r="BD341" s="360" t="str">
        <f t="shared" si="59"/>
        <v/>
      </c>
      <c r="BE341" s="360" t="str">
        <f t="shared" si="60"/>
        <v/>
      </c>
      <c r="BH341" s="360" t="str">
        <f t="shared" si="64"/>
        <v/>
      </c>
      <c r="CM341" s="475"/>
      <c r="CN341" s="475"/>
      <c r="CO341" s="475"/>
      <c r="CP341" s="475"/>
      <c r="CQ341" s="475"/>
      <c r="CR341" s="475"/>
      <c r="CS341" s="475"/>
      <c r="CT341" s="475"/>
      <c r="CU341" s="475"/>
      <c r="CV341" s="475"/>
      <c r="CW341" s="475"/>
      <c r="CX341" s="475"/>
      <c r="CY341" s="475"/>
      <c r="CZ341" s="383"/>
      <c r="DA341" s="383"/>
      <c r="DB341" s="383"/>
      <c r="DC341" s="383"/>
      <c r="DD341" s="383"/>
      <c r="DE341" s="383"/>
      <c r="DF341" s="383"/>
      <c r="DG341" s="383"/>
      <c r="DH341" s="383"/>
      <c r="DI341" s="383"/>
      <c r="DJ341" s="383"/>
      <c r="DK341" s="383"/>
      <c r="DL341" s="383"/>
      <c r="DM341" s="383"/>
      <c r="DN341" s="383"/>
      <c r="DO341" s="383"/>
      <c r="DP341" s="383"/>
      <c r="DQ341" s="383"/>
      <c r="DR341" s="383"/>
      <c r="DS341" s="383"/>
      <c r="DT341" s="383"/>
      <c r="DU341" s="383"/>
      <c r="DV341" s="383"/>
      <c r="DW341" s="383"/>
      <c r="DX341" s="383"/>
      <c r="DY341" s="383"/>
      <c r="DZ341" s="383"/>
      <c r="EA341" s="383"/>
      <c r="EB341" s="383"/>
      <c r="EC341" s="383"/>
      <c r="ED341" s="383"/>
      <c r="EE341" s="383"/>
      <c r="EF341" s="383"/>
      <c r="EG341" s="383"/>
      <c r="EH341" s="383"/>
      <c r="EI341" s="383"/>
      <c r="EJ341" s="383"/>
      <c r="EK341" s="383"/>
      <c r="EL341" s="383"/>
      <c r="EM341" s="383"/>
      <c r="EN341" s="383"/>
      <c r="EO341" s="383"/>
      <c r="EP341" s="383"/>
      <c r="EQ341" s="383"/>
      <c r="ER341" s="383"/>
      <c r="ES341" s="383"/>
      <c r="ET341" s="383"/>
      <c r="EU341" s="383"/>
      <c r="EV341" s="383"/>
      <c r="EW341" s="383"/>
      <c r="EX341" s="383"/>
      <c r="EY341" s="383"/>
      <c r="EZ341" s="383"/>
      <c r="FA341" s="383"/>
      <c r="FB341" s="383"/>
      <c r="FC341" s="383"/>
      <c r="FD341" s="383"/>
      <c r="FE341" s="383"/>
      <c r="FF341" s="383"/>
      <c r="FG341" s="383"/>
      <c r="FH341" s="383"/>
      <c r="FI341" s="383"/>
      <c r="FJ341" s="383"/>
      <c r="FK341" s="383"/>
      <c r="FL341" s="383"/>
      <c r="FM341" s="383"/>
      <c r="FN341" s="383"/>
      <c r="FO341" s="383"/>
      <c r="FP341" s="383"/>
      <c r="FQ341" s="383"/>
      <c r="FR341" s="383"/>
      <c r="FS341" s="383"/>
      <c r="FT341" s="383"/>
      <c r="FU341" s="383"/>
      <c r="FV341" s="383"/>
      <c r="FW341" s="383"/>
      <c r="FX341" s="383"/>
      <c r="FY341" s="383"/>
      <c r="FZ341" s="383"/>
      <c r="GA341" s="383"/>
      <c r="GB341" s="383"/>
      <c r="GC341" s="383"/>
      <c r="GD341" s="383"/>
      <c r="GE341" s="383"/>
      <c r="GF341" s="383"/>
      <c r="GG341" s="383"/>
      <c r="GH341" s="383"/>
      <c r="GI341" s="383"/>
      <c r="GJ341" s="383"/>
      <c r="GK341" s="383"/>
      <c r="GL341" s="383"/>
      <c r="GM341" s="383"/>
      <c r="GN341" s="383"/>
      <c r="GO341" s="383"/>
      <c r="GP341" s="383"/>
      <c r="GQ341" s="383"/>
      <c r="GR341" s="383"/>
      <c r="GS341" s="383"/>
      <c r="GT341" s="383"/>
      <c r="GU341" s="383"/>
      <c r="GV341" s="383"/>
      <c r="GW341" s="383"/>
      <c r="GX341" s="383"/>
    </row>
    <row r="342" spans="1:206" s="360" customFormat="1" x14ac:dyDescent="0.25">
      <c r="A342" s="354"/>
      <c r="B342" s="506">
        <v>332</v>
      </c>
      <c r="C342" s="55"/>
      <c r="D342" s="55"/>
      <c r="E342" s="507" t="str">
        <f t="shared" si="55"/>
        <v/>
      </c>
      <c r="F342" s="508" t="str">
        <f t="shared" si="61"/>
        <v/>
      </c>
      <c r="H342" s="502"/>
      <c r="I342" s="502"/>
      <c r="J342" s="1"/>
      <c r="K342" s="372"/>
      <c r="L342" s="354"/>
      <c r="M342" s="354"/>
      <c r="N342" s="354"/>
      <c r="O342" s="354"/>
      <c r="P342" s="372"/>
      <c r="Q342" s="490"/>
      <c r="R342" s="490"/>
      <c r="S342" s="490"/>
      <c r="T342" s="490"/>
      <c r="U342" s="490"/>
      <c r="V342" s="372"/>
      <c r="W342" s="372"/>
      <c r="X342" s="372"/>
      <c r="Y342" s="1"/>
      <c r="Z342" s="1"/>
      <c r="AA342" s="1"/>
      <c r="AB342" s="1"/>
      <c r="AC342" s="1"/>
      <c r="AD342" s="491"/>
      <c r="AE342" s="491"/>
      <c r="AF342" s="491"/>
      <c r="AG342" s="491"/>
      <c r="AH342" s="491"/>
      <c r="AI342" s="491"/>
      <c r="AJ342" s="491"/>
      <c r="AK342" s="504"/>
      <c r="AL342" s="504"/>
      <c r="AM342" s="526" t="str">
        <f t="shared" si="65"/>
        <v/>
      </c>
      <c r="AN342" s="504"/>
      <c r="AO342" s="504"/>
      <c r="AP342" s="504"/>
      <c r="AQ342" s="360">
        <v>332</v>
      </c>
      <c r="AR342" s="505" t="str">
        <f t="shared" si="62"/>
        <v/>
      </c>
      <c r="AS342" s="505" t="str">
        <f t="shared" si="63"/>
        <v/>
      </c>
      <c r="AX342" s="497"/>
      <c r="AZ342" s="360">
        <v>332</v>
      </c>
      <c r="BA342" s="360" t="str">
        <f t="shared" si="56"/>
        <v/>
      </c>
      <c r="BB342" s="360" t="str">
        <f t="shared" si="57"/>
        <v/>
      </c>
      <c r="BC342" s="360" t="str">
        <f t="shared" si="58"/>
        <v/>
      </c>
      <c r="BD342" s="360" t="str">
        <f t="shared" si="59"/>
        <v/>
      </c>
      <c r="BE342" s="360" t="str">
        <f t="shared" si="60"/>
        <v/>
      </c>
      <c r="BH342" s="360" t="str">
        <f t="shared" si="64"/>
        <v/>
      </c>
      <c r="CM342" s="475"/>
      <c r="CN342" s="475"/>
      <c r="CO342" s="475"/>
      <c r="CP342" s="475"/>
      <c r="CQ342" s="475"/>
      <c r="CR342" s="475"/>
      <c r="CS342" s="475"/>
      <c r="CT342" s="475"/>
      <c r="CU342" s="475"/>
      <c r="CV342" s="475"/>
      <c r="CW342" s="475"/>
      <c r="CX342" s="475"/>
      <c r="CY342" s="475"/>
      <c r="CZ342" s="383"/>
      <c r="DA342" s="383"/>
      <c r="DB342" s="383"/>
      <c r="DC342" s="383"/>
      <c r="DD342" s="383"/>
      <c r="DE342" s="383"/>
      <c r="DF342" s="383"/>
      <c r="DG342" s="383"/>
      <c r="DH342" s="383"/>
      <c r="DI342" s="383"/>
      <c r="DJ342" s="383"/>
      <c r="DK342" s="383"/>
      <c r="DL342" s="383"/>
      <c r="DM342" s="383"/>
      <c r="DN342" s="383"/>
      <c r="DO342" s="383"/>
      <c r="DP342" s="383"/>
      <c r="DQ342" s="383"/>
      <c r="DR342" s="383"/>
      <c r="DS342" s="383"/>
      <c r="DT342" s="383"/>
      <c r="DU342" s="383"/>
      <c r="DV342" s="383"/>
      <c r="DW342" s="383"/>
      <c r="DX342" s="383"/>
      <c r="DY342" s="383"/>
      <c r="DZ342" s="383"/>
      <c r="EA342" s="383"/>
      <c r="EB342" s="383"/>
      <c r="EC342" s="383"/>
      <c r="ED342" s="383"/>
      <c r="EE342" s="383"/>
      <c r="EF342" s="383"/>
      <c r="EG342" s="383"/>
      <c r="EH342" s="383"/>
      <c r="EI342" s="383"/>
      <c r="EJ342" s="383"/>
      <c r="EK342" s="383"/>
      <c r="EL342" s="383"/>
      <c r="EM342" s="383"/>
      <c r="EN342" s="383"/>
      <c r="EO342" s="383"/>
      <c r="EP342" s="383"/>
      <c r="EQ342" s="383"/>
      <c r="ER342" s="383"/>
      <c r="ES342" s="383"/>
      <c r="ET342" s="383"/>
      <c r="EU342" s="383"/>
      <c r="EV342" s="383"/>
      <c r="EW342" s="383"/>
      <c r="EX342" s="383"/>
      <c r="EY342" s="383"/>
      <c r="EZ342" s="383"/>
      <c r="FA342" s="383"/>
      <c r="FB342" s="383"/>
      <c r="FC342" s="383"/>
      <c r="FD342" s="383"/>
      <c r="FE342" s="383"/>
      <c r="FF342" s="383"/>
      <c r="FG342" s="383"/>
      <c r="FH342" s="383"/>
      <c r="FI342" s="383"/>
      <c r="FJ342" s="383"/>
      <c r="FK342" s="383"/>
      <c r="FL342" s="383"/>
      <c r="FM342" s="383"/>
      <c r="FN342" s="383"/>
      <c r="FO342" s="383"/>
      <c r="FP342" s="383"/>
      <c r="FQ342" s="383"/>
      <c r="FR342" s="383"/>
      <c r="FS342" s="383"/>
      <c r="FT342" s="383"/>
      <c r="FU342" s="383"/>
      <c r="FV342" s="383"/>
      <c r="FW342" s="383"/>
      <c r="FX342" s="383"/>
      <c r="FY342" s="383"/>
      <c r="FZ342" s="383"/>
      <c r="GA342" s="383"/>
      <c r="GB342" s="383"/>
      <c r="GC342" s="383"/>
      <c r="GD342" s="383"/>
      <c r="GE342" s="383"/>
      <c r="GF342" s="383"/>
      <c r="GG342" s="383"/>
      <c r="GH342" s="383"/>
      <c r="GI342" s="383"/>
      <c r="GJ342" s="383"/>
      <c r="GK342" s="383"/>
      <c r="GL342" s="383"/>
      <c r="GM342" s="383"/>
      <c r="GN342" s="383"/>
      <c r="GO342" s="383"/>
      <c r="GP342" s="383"/>
      <c r="GQ342" s="383"/>
      <c r="GR342" s="383"/>
      <c r="GS342" s="383"/>
      <c r="GT342" s="383"/>
      <c r="GU342" s="383"/>
      <c r="GV342" s="383"/>
      <c r="GW342" s="383"/>
      <c r="GX342" s="383"/>
    </row>
    <row r="343" spans="1:206" s="360" customFormat="1" x14ac:dyDescent="0.25">
      <c r="A343" s="354"/>
      <c r="B343" s="506">
        <v>333</v>
      </c>
      <c r="C343" s="55"/>
      <c r="D343" s="55"/>
      <c r="E343" s="507" t="str">
        <f t="shared" si="55"/>
        <v/>
      </c>
      <c r="F343" s="508" t="str">
        <f t="shared" si="61"/>
        <v/>
      </c>
      <c r="H343" s="502"/>
      <c r="I343" s="502"/>
      <c r="J343" s="1"/>
      <c r="K343" s="372"/>
      <c r="L343" s="354"/>
      <c r="M343" s="354"/>
      <c r="N343" s="354"/>
      <c r="O343" s="354"/>
      <c r="P343" s="372"/>
      <c r="Q343" s="490"/>
      <c r="R343" s="490"/>
      <c r="S343" s="490"/>
      <c r="T343" s="490"/>
      <c r="U343" s="490"/>
      <c r="V343" s="372"/>
      <c r="W343" s="372"/>
      <c r="X343" s="372"/>
      <c r="Y343" s="1"/>
      <c r="Z343" s="1"/>
      <c r="AA343" s="1"/>
      <c r="AB343" s="1"/>
      <c r="AC343" s="1"/>
      <c r="AD343" s="491"/>
      <c r="AE343" s="491"/>
      <c r="AF343" s="491"/>
      <c r="AG343" s="491"/>
      <c r="AH343" s="491"/>
      <c r="AI343" s="491"/>
      <c r="AJ343" s="491"/>
      <c r="AK343" s="504"/>
      <c r="AL343" s="504"/>
      <c r="AM343" s="526" t="str">
        <f t="shared" si="65"/>
        <v/>
      </c>
      <c r="AN343" s="504"/>
      <c r="AO343" s="504"/>
      <c r="AP343" s="504"/>
      <c r="AQ343" s="360">
        <v>333</v>
      </c>
      <c r="AR343" s="505" t="str">
        <f t="shared" si="62"/>
        <v/>
      </c>
      <c r="AS343" s="505" t="str">
        <f t="shared" si="63"/>
        <v/>
      </c>
      <c r="AX343" s="497"/>
      <c r="AZ343" s="360">
        <v>333</v>
      </c>
      <c r="BA343" s="360" t="str">
        <f t="shared" si="56"/>
        <v/>
      </c>
      <c r="BB343" s="360" t="str">
        <f t="shared" si="57"/>
        <v/>
      </c>
      <c r="BC343" s="360" t="str">
        <f t="shared" si="58"/>
        <v/>
      </c>
      <c r="BD343" s="360" t="str">
        <f t="shared" si="59"/>
        <v/>
      </c>
      <c r="BE343" s="360" t="str">
        <f t="shared" si="60"/>
        <v/>
      </c>
      <c r="BH343" s="360" t="str">
        <f t="shared" si="64"/>
        <v/>
      </c>
      <c r="CM343" s="475"/>
      <c r="CN343" s="475"/>
      <c r="CO343" s="475"/>
      <c r="CP343" s="475"/>
      <c r="CQ343" s="475"/>
      <c r="CR343" s="475"/>
      <c r="CS343" s="475"/>
      <c r="CT343" s="475"/>
      <c r="CU343" s="475"/>
      <c r="CV343" s="475"/>
      <c r="CW343" s="475"/>
      <c r="CX343" s="475"/>
      <c r="CY343" s="475"/>
      <c r="CZ343" s="383"/>
      <c r="DA343" s="383"/>
      <c r="DB343" s="383"/>
      <c r="DC343" s="383"/>
      <c r="DD343" s="383"/>
      <c r="DE343" s="383"/>
      <c r="DF343" s="383"/>
      <c r="DG343" s="383"/>
      <c r="DH343" s="383"/>
      <c r="DI343" s="383"/>
      <c r="DJ343" s="383"/>
      <c r="DK343" s="383"/>
      <c r="DL343" s="383"/>
      <c r="DM343" s="383"/>
      <c r="DN343" s="383"/>
      <c r="DO343" s="383"/>
      <c r="DP343" s="383"/>
      <c r="DQ343" s="383"/>
      <c r="DR343" s="383"/>
      <c r="DS343" s="383"/>
      <c r="DT343" s="383"/>
      <c r="DU343" s="383"/>
      <c r="DV343" s="383"/>
      <c r="DW343" s="383"/>
      <c r="DX343" s="383"/>
      <c r="DY343" s="383"/>
      <c r="DZ343" s="383"/>
      <c r="EA343" s="383"/>
      <c r="EB343" s="383"/>
      <c r="EC343" s="383"/>
      <c r="ED343" s="383"/>
      <c r="EE343" s="383"/>
      <c r="EF343" s="383"/>
      <c r="EG343" s="383"/>
      <c r="EH343" s="383"/>
      <c r="EI343" s="383"/>
      <c r="EJ343" s="383"/>
      <c r="EK343" s="383"/>
      <c r="EL343" s="383"/>
      <c r="EM343" s="383"/>
      <c r="EN343" s="383"/>
      <c r="EO343" s="383"/>
      <c r="EP343" s="383"/>
      <c r="EQ343" s="383"/>
      <c r="ER343" s="383"/>
      <c r="ES343" s="383"/>
      <c r="ET343" s="383"/>
      <c r="EU343" s="383"/>
      <c r="EV343" s="383"/>
      <c r="EW343" s="383"/>
      <c r="EX343" s="383"/>
      <c r="EY343" s="383"/>
      <c r="EZ343" s="383"/>
      <c r="FA343" s="383"/>
      <c r="FB343" s="383"/>
      <c r="FC343" s="383"/>
      <c r="FD343" s="383"/>
      <c r="FE343" s="383"/>
      <c r="FF343" s="383"/>
      <c r="FG343" s="383"/>
      <c r="FH343" s="383"/>
      <c r="FI343" s="383"/>
      <c r="FJ343" s="383"/>
      <c r="FK343" s="383"/>
      <c r="FL343" s="383"/>
      <c r="FM343" s="383"/>
      <c r="FN343" s="383"/>
      <c r="FO343" s="383"/>
      <c r="FP343" s="383"/>
      <c r="FQ343" s="383"/>
      <c r="FR343" s="383"/>
      <c r="FS343" s="383"/>
      <c r="FT343" s="383"/>
      <c r="FU343" s="383"/>
      <c r="FV343" s="383"/>
      <c r="FW343" s="383"/>
      <c r="FX343" s="383"/>
      <c r="FY343" s="383"/>
      <c r="FZ343" s="383"/>
      <c r="GA343" s="383"/>
      <c r="GB343" s="383"/>
      <c r="GC343" s="383"/>
      <c r="GD343" s="383"/>
      <c r="GE343" s="383"/>
      <c r="GF343" s="383"/>
      <c r="GG343" s="383"/>
      <c r="GH343" s="383"/>
      <c r="GI343" s="383"/>
      <c r="GJ343" s="383"/>
      <c r="GK343" s="383"/>
      <c r="GL343" s="383"/>
      <c r="GM343" s="383"/>
      <c r="GN343" s="383"/>
      <c r="GO343" s="383"/>
      <c r="GP343" s="383"/>
      <c r="GQ343" s="383"/>
      <c r="GR343" s="383"/>
      <c r="GS343" s="383"/>
      <c r="GT343" s="383"/>
      <c r="GU343" s="383"/>
      <c r="GV343" s="383"/>
      <c r="GW343" s="383"/>
      <c r="GX343" s="383"/>
    </row>
    <row r="344" spans="1:206" s="360" customFormat="1" x14ac:dyDescent="0.25">
      <c r="A344" s="354"/>
      <c r="B344" s="506">
        <v>334</v>
      </c>
      <c r="C344" s="55"/>
      <c r="D344" s="55"/>
      <c r="E344" s="507" t="str">
        <f t="shared" si="55"/>
        <v/>
      </c>
      <c r="F344" s="508" t="str">
        <f t="shared" si="61"/>
        <v/>
      </c>
      <c r="H344" s="502"/>
      <c r="I344" s="502"/>
      <c r="J344" s="1"/>
      <c r="K344" s="372"/>
      <c r="L344" s="354"/>
      <c r="M344" s="354"/>
      <c r="N344" s="354"/>
      <c r="O344" s="354"/>
      <c r="P344" s="372"/>
      <c r="Q344" s="490"/>
      <c r="R344" s="490"/>
      <c r="S344" s="490"/>
      <c r="T344" s="490"/>
      <c r="U344" s="490"/>
      <c r="V344" s="372"/>
      <c r="W344" s="372"/>
      <c r="X344" s="372"/>
      <c r="Y344" s="1"/>
      <c r="Z344" s="1"/>
      <c r="AA344" s="1"/>
      <c r="AB344" s="1"/>
      <c r="AC344" s="1"/>
      <c r="AD344" s="491"/>
      <c r="AE344" s="491"/>
      <c r="AF344" s="491"/>
      <c r="AG344" s="491"/>
      <c r="AH344" s="491"/>
      <c r="AI344" s="491"/>
      <c r="AJ344" s="491"/>
      <c r="AK344" s="504"/>
      <c r="AL344" s="504"/>
      <c r="AM344" s="526" t="str">
        <f t="shared" si="65"/>
        <v/>
      </c>
      <c r="AN344" s="504"/>
      <c r="AO344" s="504"/>
      <c r="AP344" s="504"/>
      <c r="AQ344" s="360">
        <v>334</v>
      </c>
      <c r="AR344" s="505" t="str">
        <f t="shared" si="62"/>
        <v/>
      </c>
      <c r="AS344" s="505" t="str">
        <f t="shared" si="63"/>
        <v/>
      </c>
      <c r="AX344" s="497"/>
      <c r="AZ344" s="360">
        <v>334</v>
      </c>
      <c r="BA344" s="360" t="str">
        <f t="shared" si="56"/>
        <v/>
      </c>
      <c r="BB344" s="360" t="str">
        <f t="shared" si="57"/>
        <v/>
      </c>
      <c r="BC344" s="360" t="str">
        <f t="shared" si="58"/>
        <v/>
      </c>
      <c r="BD344" s="360" t="str">
        <f t="shared" si="59"/>
        <v/>
      </c>
      <c r="BE344" s="360" t="str">
        <f t="shared" si="60"/>
        <v/>
      </c>
      <c r="BH344" s="360" t="str">
        <f t="shared" si="64"/>
        <v/>
      </c>
      <c r="CM344" s="475"/>
      <c r="CN344" s="475"/>
      <c r="CO344" s="475"/>
      <c r="CP344" s="475"/>
      <c r="CQ344" s="475"/>
      <c r="CR344" s="475"/>
      <c r="CS344" s="475"/>
      <c r="CT344" s="475"/>
      <c r="CU344" s="475"/>
      <c r="CV344" s="475"/>
      <c r="CW344" s="475"/>
      <c r="CX344" s="475"/>
      <c r="CY344" s="475"/>
      <c r="CZ344" s="383"/>
      <c r="DA344" s="383"/>
      <c r="DB344" s="383"/>
      <c r="DC344" s="383"/>
      <c r="DD344" s="383"/>
      <c r="DE344" s="383"/>
      <c r="DF344" s="383"/>
      <c r="DG344" s="383"/>
      <c r="DH344" s="383"/>
      <c r="DI344" s="383"/>
      <c r="DJ344" s="383"/>
      <c r="DK344" s="383"/>
      <c r="DL344" s="383"/>
      <c r="DM344" s="383"/>
      <c r="DN344" s="383"/>
      <c r="DO344" s="383"/>
      <c r="DP344" s="383"/>
      <c r="DQ344" s="383"/>
      <c r="DR344" s="383"/>
      <c r="DS344" s="383"/>
      <c r="DT344" s="383"/>
      <c r="DU344" s="383"/>
      <c r="DV344" s="383"/>
      <c r="DW344" s="383"/>
      <c r="DX344" s="383"/>
      <c r="DY344" s="383"/>
      <c r="DZ344" s="383"/>
      <c r="EA344" s="383"/>
      <c r="EB344" s="383"/>
      <c r="EC344" s="383"/>
      <c r="ED344" s="383"/>
      <c r="EE344" s="383"/>
      <c r="EF344" s="383"/>
      <c r="EG344" s="383"/>
      <c r="EH344" s="383"/>
      <c r="EI344" s="383"/>
      <c r="EJ344" s="383"/>
      <c r="EK344" s="383"/>
      <c r="EL344" s="383"/>
      <c r="EM344" s="383"/>
      <c r="EN344" s="383"/>
      <c r="EO344" s="383"/>
      <c r="EP344" s="383"/>
      <c r="EQ344" s="383"/>
      <c r="ER344" s="383"/>
      <c r="ES344" s="383"/>
      <c r="ET344" s="383"/>
      <c r="EU344" s="383"/>
      <c r="EV344" s="383"/>
      <c r="EW344" s="383"/>
      <c r="EX344" s="383"/>
      <c r="EY344" s="383"/>
      <c r="EZ344" s="383"/>
      <c r="FA344" s="383"/>
      <c r="FB344" s="383"/>
      <c r="FC344" s="383"/>
      <c r="FD344" s="383"/>
      <c r="FE344" s="383"/>
      <c r="FF344" s="383"/>
      <c r="FG344" s="383"/>
      <c r="FH344" s="383"/>
      <c r="FI344" s="383"/>
      <c r="FJ344" s="383"/>
      <c r="FK344" s="383"/>
      <c r="FL344" s="383"/>
      <c r="FM344" s="383"/>
      <c r="FN344" s="383"/>
      <c r="FO344" s="383"/>
      <c r="FP344" s="383"/>
      <c r="FQ344" s="383"/>
      <c r="FR344" s="383"/>
      <c r="FS344" s="383"/>
      <c r="FT344" s="383"/>
      <c r="FU344" s="383"/>
      <c r="FV344" s="383"/>
      <c r="FW344" s="383"/>
      <c r="FX344" s="383"/>
      <c r="FY344" s="383"/>
      <c r="FZ344" s="383"/>
      <c r="GA344" s="383"/>
      <c r="GB344" s="383"/>
      <c r="GC344" s="383"/>
      <c r="GD344" s="383"/>
      <c r="GE344" s="383"/>
      <c r="GF344" s="383"/>
      <c r="GG344" s="383"/>
      <c r="GH344" s="383"/>
      <c r="GI344" s="383"/>
      <c r="GJ344" s="383"/>
      <c r="GK344" s="383"/>
      <c r="GL344" s="383"/>
      <c r="GM344" s="383"/>
      <c r="GN344" s="383"/>
      <c r="GO344" s="383"/>
      <c r="GP344" s="383"/>
      <c r="GQ344" s="383"/>
      <c r="GR344" s="383"/>
      <c r="GS344" s="383"/>
      <c r="GT344" s="383"/>
      <c r="GU344" s="383"/>
      <c r="GV344" s="383"/>
      <c r="GW344" s="383"/>
      <c r="GX344" s="383"/>
    </row>
    <row r="345" spans="1:206" s="360" customFormat="1" x14ac:dyDescent="0.25">
      <c r="A345" s="354"/>
      <c r="B345" s="506">
        <v>335</v>
      </c>
      <c r="C345" s="55"/>
      <c r="D345" s="55"/>
      <c r="E345" s="507" t="str">
        <f t="shared" si="55"/>
        <v/>
      </c>
      <c r="F345" s="508" t="str">
        <f t="shared" si="61"/>
        <v/>
      </c>
      <c r="H345" s="502"/>
      <c r="I345" s="502"/>
      <c r="J345" s="1"/>
      <c r="K345" s="372"/>
      <c r="L345" s="354"/>
      <c r="M345" s="354"/>
      <c r="N345" s="354"/>
      <c r="O345" s="354"/>
      <c r="P345" s="372"/>
      <c r="Q345" s="490"/>
      <c r="R345" s="490"/>
      <c r="S345" s="490"/>
      <c r="T345" s="490"/>
      <c r="U345" s="490"/>
      <c r="V345" s="372"/>
      <c r="W345" s="372"/>
      <c r="X345" s="372"/>
      <c r="Y345" s="1"/>
      <c r="Z345" s="1"/>
      <c r="AA345" s="1"/>
      <c r="AB345" s="1"/>
      <c r="AC345" s="1"/>
      <c r="AD345" s="491"/>
      <c r="AE345" s="491"/>
      <c r="AF345" s="491"/>
      <c r="AG345" s="491"/>
      <c r="AH345" s="491"/>
      <c r="AI345" s="491"/>
      <c r="AJ345" s="491"/>
      <c r="AK345" s="504"/>
      <c r="AL345" s="504"/>
      <c r="AM345" s="526" t="str">
        <f t="shared" si="65"/>
        <v/>
      </c>
      <c r="AN345" s="504"/>
      <c r="AO345" s="504"/>
      <c r="AP345" s="504"/>
      <c r="AQ345" s="360">
        <v>335</v>
      </c>
      <c r="AR345" s="505" t="str">
        <f t="shared" si="62"/>
        <v/>
      </c>
      <c r="AS345" s="505" t="str">
        <f t="shared" si="63"/>
        <v/>
      </c>
      <c r="AX345" s="497"/>
      <c r="AZ345" s="360">
        <v>335</v>
      </c>
      <c r="BA345" s="360" t="str">
        <f t="shared" si="56"/>
        <v/>
      </c>
      <c r="BB345" s="360" t="str">
        <f t="shared" si="57"/>
        <v/>
      </c>
      <c r="BC345" s="360" t="str">
        <f t="shared" si="58"/>
        <v/>
      </c>
      <c r="BD345" s="360" t="str">
        <f t="shared" si="59"/>
        <v/>
      </c>
      <c r="BE345" s="360" t="str">
        <f t="shared" si="60"/>
        <v/>
      </c>
      <c r="BH345" s="360" t="str">
        <f t="shared" si="64"/>
        <v/>
      </c>
      <c r="CM345" s="475"/>
      <c r="CN345" s="475"/>
      <c r="CO345" s="475"/>
      <c r="CP345" s="475"/>
      <c r="CQ345" s="475"/>
      <c r="CR345" s="475"/>
      <c r="CS345" s="475"/>
      <c r="CT345" s="475"/>
      <c r="CU345" s="475"/>
      <c r="CV345" s="475"/>
      <c r="CW345" s="475"/>
      <c r="CX345" s="475"/>
      <c r="CY345" s="475"/>
      <c r="CZ345" s="383"/>
      <c r="DA345" s="383"/>
      <c r="DB345" s="383"/>
      <c r="DC345" s="383"/>
      <c r="DD345" s="383"/>
      <c r="DE345" s="383"/>
      <c r="DF345" s="383"/>
      <c r="DG345" s="383"/>
      <c r="DH345" s="383"/>
      <c r="DI345" s="383"/>
      <c r="DJ345" s="383"/>
      <c r="DK345" s="383"/>
      <c r="DL345" s="383"/>
      <c r="DM345" s="383"/>
      <c r="DN345" s="383"/>
      <c r="DO345" s="383"/>
      <c r="DP345" s="383"/>
      <c r="DQ345" s="383"/>
      <c r="DR345" s="383"/>
      <c r="DS345" s="383"/>
      <c r="DT345" s="383"/>
      <c r="DU345" s="383"/>
      <c r="DV345" s="383"/>
      <c r="DW345" s="383"/>
      <c r="DX345" s="383"/>
      <c r="DY345" s="383"/>
      <c r="DZ345" s="383"/>
      <c r="EA345" s="383"/>
      <c r="EB345" s="383"/>
      <c r="EC345" s="383"/>
      <c r="ED345" s="383"/>
      <c r="EE345" s="383"/>
      <c r="EF345" s="383"/>
      <c r="EG345" s="383"/>
      <c r="EH345" s="383"/>
      <c r="EI345" s="383"/>
      <c r="EJ345" s="383"/>
      <c r="EK345" s="383"/>
      <c r="EL345" s="383"/>
      <c r="EM345" s="383"/>
      <c r="EN345" s="383"/>
      <c r="EO345" s="383"/>
      <c r="EP345" s="383"/>
      <c r="EQ345" s="383"/>
      <c r="ER345" s="383"/>
      <c r="ES345" s="383"/>
      <c r="ET345" s="383"/>
      <c r="EU345" s="383"/>
      <c r="EV345" s="383"/>
      <c r="EW345" s="383"/>
      <c r="EX345" s="383"/>
      <c r="EY345" s="383"/>
      <c r="EZ345" s="383"/>
      <c r="FA345" s="383"/>
      <c r="FB345" s="383"/>
      <c r="FC345" s="383"/>
      <c r="FD345" s="383"/>
      <c r="FE345" s="383"/>
      <c r="FF345" s="383"/>
      <c r="FG345" s="383"/>
      <c r="FH345" s="383"/>
      <c r="FI345" s="383"/>
      <c r="FJ345" s="383"/>
      <c r="FK345" s="383"/>
      <c r="FL345" s="383"/>
      <c r="FM345" s="383"/>
      <c r="FN345" s="383"/>
      <c r="FO345" s="383"/>
      <c r="FP345" s="383"/>
      <c r="FQ345" s="383"/>
      <c r="FR345" s="383"/>
      <c r="FS345" s="383"/>
      <c r="FT345" s="383"/>
      <c r="FU345" s="383"/>
      <c r="FV345" s="383"/>
      <c r="FW345" s="383"/>
      <c r="FX345" s="383"/>
      <c r="FY345" s="383"/>
      <c r="FZ345" s="383"/>
      <c r="GA345" s="383"/>
      <c r="GB345" s="383"/>
      <c r="GC345" s="383"/>
      <c r="GD345" s="383"/>
      <c r="GE345" s="383"/>
      <c r="GF345" s="383"/>
      <c r="GG345" s="383"/>
      <c r="GH345" s="383"/>
      <c r="GI345" s="383"/>
      <c r="GJ345" s="383"/>
      <c r="GK345" s="383"/>
      <c r="GL345" s="383"/>
      <c r="GM345" s="383"/>
      <c r="GN345" s="383"/>
      <c r="GO345" s="383"/>
      <c r="GP345" s="383"/>
      <c r="GQ345" s="383"/>
      <c r="GR345" s="383"/>
      <c r="GS345" s="383"/>
      <c r="GT345" s="383"/>
      <c r="GU345" s="383"/>
      <c r="GV345" s="383"/>
      <c r="GW345" s="383"/>
      <c r="GX345" s="383"/>
    </row>
    <row r="346" spans="1:206" s="360" customFormat="1" x14ac:dyDescent="0.25">
      <c r="A346" s="354"/>
      <c r="B346" s="506">
        <v>336</v>
      </c>
      <c r="C346" s="55"/>
      <c r="D346" s="55"/>
      <c r="E346" s="507" t="str">
        <f t="shared" si="55"/>
        <v/>
      </c>
      <c r="F346" s="508" t="str">
        <f t="shared" si="61"/>
        <v/>
      </c>
      <c r="H346" s="502"/>
      <c r="I346" s="502"/>
      <c r="J346" s="1"/>
      <c r="K346" s="372"/>
      <c r="L346" s="354"/>
      <c r="M346" s="354"/>
      <c r="N346" s="354"/>
      <c r="O346" s="354"/>
      <c r="P346" s="372"/>
      <c r="Q346" s="490"/>
      <c r="R346" s="490"/>
      <c r="S346" s="490"/>
      <c r="T346" s="490"/>
      <c r="U346" s="490"/>
      <c r="V346" s="372"/>
      <c r="W346" s="372"/>
      <c r="X346" s="372"/>
      <c r="Y346" s="1"/>
      <c r="Z346" s="1"/>
      <c r="AA346" s="1"/>
      <c r="AB346" s="1"/>
      <c r="AC346" s="1"/>
      <c r="AD346" s="491"/>
      <c r="AE346" s="491"/>
      <c r="AF346" s="491"/>
      <c r="AG346" s="491"/>
      <c r="AH346" s="491"/>
      <c r="AI346" s="491"/>
      <c r="AJ346" s="491"/>
      <c r="AK346" s="504"/>
      <c r="AL346" s="504"/>
      <c r="AM346" s="526" t="str">
        <f t="shared" si="65"/>
        <v/>
      </c>
      <c r="AN346" s="504"/>
      <c r="AO346" s="504"/>
      <c r="AP346" s="504"/>
      <c r="AQ346" s="360">
        <v>336</v>
      </c>
      <c r="AR346" s="505" t="str">
        <f t="shared" si="62"/>
        <v/>
      </c>
      <c r="AS346" s="505" t="str">
        <f t="shared" si="63"/>
        <v/>
      </c>
      <c r="AX346" s="497"/>
      <c r="AZ346" s="360">
        <v>336</v>
      </c>
      <c r="BA346" s="360" t="str">
        <f t="shared" si="56"/>
        <v/>
      </c>
      <c r="BB346" s="360" t="str">
        <f t="shared" si="57"/>
        <v/>
      </c>
      <c r="BC346" s="360" t="str">
        <f t="shared" si="58"/>
        <v/>
      </c>
      <c r="BD346" s="360" t="str">
        <f t="shared" si="59"/>
        <v/>
      </c>
      <c r="BE346" s="360" t="str">
        <f t="shared" si="60"/>
        <v/>
      </c>
      <c r="BH346" s="360" t="str">
        <f t="shared" si="64"/>
        <v/>
      </c>
      <c r="CM346" s="475"/>
      <c r="CN346" s="475"/>
      <c r="CO346" s="475"/>
      <c r="CP346" s="475"/>
      <c r="CQ346" s="475"/>
      <c r="CR346" s="475"/>
      <c r="CS346" s="475"/>
      <c r="CT346" s="475"/>
      <c r="CU346" s="475"/>
      <c r="CV346" s="475"/>
      <c r="CW346" s="475"/>
      <c r="CX346" s="475"/>
      <c r="CY346" s="475"/>
      <c r="CZ346" s="383"/>
      <c r="DA346" s="383"/>
      <c r="DB346" s="383"/>
      <c r="DC346" s="383"/>
      <c r="DD346" s="383"/>
      <c r="DE346" s="383"/>
      <c r="DF346" s="383"/>
      <c r="DG346" s="383"/>
      <c r="DH346" s="383"/>
      <c r="DI346" s="383"/>
      <c r="DJ346" s="383"/>
      <c r="DK346" s="383"/>
      <c r="DL346" s="383"/>
      <c r="DM346" s="383"/>
      <c r="DN346" s="383"/>
      <c r="DO346" s="383"/>
      <c r="DP346" s="383"/>
      <c r="DQ346" s="383"/>
      <c r="DR346" s="383"/>
      <c r="DS346" s="383"/>
      <c r="DT346" s="383"/>
      <c r="DU346" s="383"/>
      <c r="DV346" s="383"/>
      <c r="DW346" s="383"/>
      <c r="DX346" s="383"/>
      <c r="DY346" s="383"/>
      <c r="DZ346" s="383"/>
      <c r="EA346" s="383"/>
      <c r="EB346" s="383"/>
      <c r="EC346" s="383"/>
      <c r="ED346" s="383"/>
      <c r="EE346" s="383"/>
      <c r="EF346" s="383"/>
      <c r="EG346" s="383"/>
      <c r="EH346" s="383"/>
      <c r="EI346" s="383"/>
      <c r="EJ346" s="383"/>
      <c r="EK346" s="383"/>
      <c r="EL346" s="383"/>
      <c r="EM346" s="383"/>
      <c r="EN346" s="383"/>
      <c r="EO346" s="383"/>
      <c r="EP346" s="383"/>
      <c r="EQ346" s="383"/>
      <c r="ER346" s="383"/>
      <c r="ES346" s="383"/>
      <c r="ET346" s="383"/>
      <c r="EU346" s="383"/>
      <c r="EV346" s="383"/>
      <c r="EW346" s="383"/>
      <c r="EX346" s="383"/>
      <c r="EY346" s="383"/>
      <c r="EZ346" s="383"/>
      <c r="FA346" s="383"/>
      <c r="FB346" s="383"/>
      <c r="FC346" s="383"/>
      <c r="FD346" s="383"/>
      <c r="FE346" s="383"/>
      <c r="FF346" s="383"/>
      <c r="FG346" s="383"/>
      <c r="FH346" s="383"/>
      <c r="FI346" s="383"/>
      <c r="FJ346" s="383"/>
      <c r="FK346" s="383"/>
      <c r="FL346" s="383"/>
      <c r="FM346" s="383"/>
      <c r="FN346" s="383"/>
      <c r="FO346" s="383"/>
      <c r="FP346" s="383"/>
      <c r="FQ346" s="383"/>
      <c r="FR346" s="383"/>
      <c r="FS346" s="383"/>
      <c r="FT346" s="383"/>
      <c r="FU346" s="383"/>
      <c r="FV346" s="383"/>
      <c r="FW346" s="383"/>
      <c r="FX346" s="383"/>
      <c r="FY346" s="383"/>
      <c r="FZ346" s="383"/>
      <c r="GA346" s="383"/>
      <c r="GB346" s="383"/>
      <c r="GC346" s="383"/>
      <c r="GD346" s="383"/>
      <c r="GE346" s="383"/>
      <c r="GF346" s="383"/>
      <c r="GG346" s="383"/>
      <c r="GH346" s="383"/>
      <c r="GI346" s="383"/>
      <c r="GJ346" s="383"/>
      <c r="GK346" s="383"/>
      <c r="GL346" s="383"/>
      <c r="GM346" s="383"/>
      <c r="GN346" s="383"/>
      <c r="GO346" s="383"/>
      <c r="GP346" s="383"/>
      <c r="GQ346" s="383"/>
      <c r="GR346" s="383"/>
      <c r="GS346" s="383"/>
      <c r="GT346" s="383"/>
      <c r="GU346" s="383"/>
      <c r="GV346" s="383"/>
      <c r="GW346" s="383"/>
      <c r="GX346" s="383"/>
    </row>
    <row r="347" spans="1:206" s="360" customFormat="1" x14ac:dyDescent="0.25">
      <c r="A347" s="354"/>
      <c r="B347" s="506">
        <v>337</v>
      </c>
      <c r="C347" s="55"/>
      <c r="D347" s="55"/>
      <c r="E347" s="507" t="str">
        <f t="shared" si="55"/>
        <v/>
      </c>
      <c r="F347" s="508" t="str">
        <f t="shared" si="61"/>
        <v/>
      </c>
      <c r="H347" s="502"/>
      <c r="I347" s="502"/>
      <c r="J347" s="1"/>
      <c r="K347" s="372"/>
      <c r="L347" s="354"/>
      <c r="M347" s="354"/>
      <c r="N347" s="354"/>
      <c r="O347" s="354"/>
      <c r="P347" s="372"/>
      <c r="Q347" s="490"/>
      <c r="R347" s="490"/>
      <c r="S347" s="490"/>
      <c r="T347" s="490"/>
      <c r="U347" s="490"/>
      <c r="V347" s="372"/>
      <c r="W347" s="372"/>
      <c r="X347" s="372"/>
      <c r="Y347" s="1"/>
      <c r="Z347" s="1"/>
      <c r="AA347" s="1"/>
      <c r="AB347" s="1"/>
      <c r="AC347" s="1"/>
      <c r="AD347" s="491"/>
      <c r="AE347" s="491"/>
      <c r="AF347" s="491"/>
      <c r="AG347" s="491"/>
      <c r="AH347" s="491"/>
      <c r="AI347" s="491"/>
      <c r="AJ347" s="491"/>
      <c r="AK347" s="504"/>
      <c r="AL347" s="504"/>
      <c r="AM347" s="526" t="str">
        <f t="shared" si="65"/>
        <v/>
      </c>
      <c r="AN347" s="504"/>
      <c r="AO347" s="504"/>
      <c r="AP347" s="504"/>
      <c r="AQ347" s="360">
        <v>337</v>
      </c>
      <c r="AR347" s="505" t="str">
        <f t="shared" si="62"/>
        <v/>
      </c>
      <c r="AS347" s="505" t="str">
        <f t="shared" si="63"/>
        <v/>
      </c>
      <c r="AX347" s="497"/>
      <c r="AZ347" s="360">
        <v>337</v>
      </c>
      <c r="BA347" s="360" t="str">
        <f t="shared" si="56"/>
        <v/>
      </c>
      <c r="BB347" s="360" t="str">
        <f t="shared" si="57"/>
        <v/>
      </c>
      <c r="BC347" s="360" t="str">
        <f t="shared" si="58"/>
        <v/>
      </c>
      <c r="BD347" s="360" t="str">
        <f t="shared" si="59"/>
        <v/>
      </c>
      <c r="BE347" s="360" t="str">
        <f t="shared" si="60"/>
        <v/>
      </c>
      <c r="BH347" s="360" t="str">
        <f t="shared" si="64"/>
        <v/>
      </c>
      <c r="CM347" s="475"/>
      <c r="CN347" s="475"/>
      <c r="CO347" s="475"/>
      <c r="CP347" s="475"/>
      <c r="CQ347" s="475"/>
      <c r="CR347" s="475"/>
      <c r="CS347" s="475"/>
      <c r="CT347" s="475"/>
      <c r="CU347" s="475"/>
      <c r="CV347" s="475"/>
      <c r="CW347" s="475"/>
      <c r="CX347" s="475"/>
      <c r="CY347" s="475"/>
      <c r="CZ347" s="383"/>
      <c r="DA347" s="383"/>
      <c r="DB347" s="383"/>
      <c r="DC347" s="383"/>
      <c r="DD347" s="383"/>
      <c r="DE347" s="383"/>
      <c r="DF347" s="383"/>
      <c r="DG347" s="383"/>
      <c r="DH347" s="383"/>
      <c r="DI347" s="383"/>
      <c r="DJ347" s="383"/>
      <c r="DK347" s="383"/>
      <c r="DL347" s="383"/>
      <c r="DM347" s="383"/>
      <c r="DN347" s="383"/>
      <c r="DO347" s="383"/>
      <c r="DP347" s="383"/>
      <c r="DQ347" s="383"/>
      <c r="DR347" s="383"/>
      <c r="DS347" s="383"/>
      <c r="DT347" s="383"/>
      <c r="DU347" s="383"/>
      <c r="DV347" s="383"/>
      <c r="DW347" s="383"/>
      <c r="DX347" s="383"/>
      <c r="DY347" s="383"/>
      <c r="DZ347" s="383"/>
      <c r="EA347" s="383"/>
      <c r="EB347" s="383"/>
      <c r="EC347" s="383"/>
      <c r="ED347" s="383"/>
      <c r="EE347" s="383"/>
      <c r="EF347" s="383"/>
      <c r="EG347" s="383"/>
      <c r="EH347" s="383"/>
      <c r="EI347" s="383"/>
      <c r="EJ347" s="383"/>
      <c r="EK347" s="383"/>
      <c r="EL347" s="383"/>
      <c r="EM347" s="383"/>
      <c r="EN347" s="383"/>
      <c r="EO347" s="383"/>
      <c r="EP347" s="383"/>
      <c r="EQ347" s="383"/>
      <c r="ER347" s="383"/>
      <c r="ES347" s="383"/>
      <c r="ET347" s="383"/>
      <c r="EU347" s="383"/>
      <c r="EV347" s="383"/>
      <c r="EW347" s="383"/>
      <c r="EX347" s="383"/>
      <c r="EY347" s="383"/>
      <c r="EZ347" s="383"/>
      <c r="FA347" s="383"/>
      <c r="FB347" s="383"/>
      <c r="FC347" s="383"/>
      <c r="FD347" s="383"/>
      <c r="FE347" s="383"/>
      <c r="FF347" s="383"/>
      <c r="FG347" s="383"/>
      <c r="FH347" s="383"/>
      <c r="FI347" s="383"/>
      <c r="FJ347" s="383"/>
      <c r="FK347" s="383"/>
      <c r="FL347" s="383"/>
      <c r="FM347" s="383"/>
      <c r="FN347" s="383"/>
      <c r="FO347" s="383"/>
      <c r="FP347" s="383"/>
      <c r="FQ347" s="383"/>
      <c r="FR347" s="383"/>
      <c r="FS347" s="383"/>
      <c r="FT347" s="383"/>
      <c r="FU347" s="383"/>
      <c r="FV347" s="383"/>
      <c r="FW347" s="383"/>
      <c r="FX347" s="383"/>
      <c r="FY347" s="383"/>
      <c r="FZ347" s="383"/>
      <c r="GA347" s="383"/>
      <c r="GB347" s="383"/>
      <c r="GC347" s="383"/>
      <c r="GD347" s="383"/>
      <c r="GE347" s="383"/>
      <c r="GF347" s="383"/>
      <c r="GG347" s="383"/>
      <c r="GH347" s="383"/>
      <c r="GI347" s="383"/>
      <c r="GJ347" s="383"/>
      <c r="GK347" s="383"/>
      <c r="GL347" s="383"/>
      <c r="GM347" s="383"/>
      <c r="GN347" s="383"/>
      <c r="GO347" s="383"/>
      <c r="GP347" s="383"/>
      <c r="GQ347" s="383"/>
      <c r="GR347" s="383"/>
      <c r="GS347" s="383"/>
      <c r="GT347" s="383"/>
      <c r="GU347" s="383"/>
      <c r="GV347" s="383"/>
      <c r="GW347" s="383"/>
      <c r="GX347" s="383"/>
    </row>
    <row r="348" spans="1:206" s="360" customFormat="1" x14ac:dyDescent="0.25">
      <c r="A348" s="354"/>
      <c r="B348" s="506">
        <v>338</v>
      </c>
      <c r="C348" s="55"/>
      <c r="D348" s="55"/>
      <c r="E348" s="507" t="str">
        <f t="shared" si="55"/>
        <v/>
      </c>
      <c r="F348" s="508" t="str">
        <f t="shared" si="61"/>
        <v/>
      </c>
      <c r="H348" s="502"/>
      <c r="I348" s="502"/>
      <c r="J348" s="1"/>
      <c r="K348" s="372"/>
      <c r="L348" s="354"/>
      <c r="M348" s="354"/>
      <c r="N348" s="354"/>
      <c r="O348" s="354"/>
      <c r="P348" s="372"/>
      <c r="Q348" s="490"/>
      <c r="R348" s="490"/>
      <c r="S348" s="490"/>
      <c r="T348" s="490"/>
      <c r="U348" s="490"/>
      <c r="V348" s="372"/>
      <c r="W348" s="372"/>
      <c r="X348" s="372"/>
      <c r="Y348" s="1"/>
      <c r="Z348" s="1"/>
      <c r="AA348" s="1"/>
      <c r="AB348" s="1"/>
      <c r="AC348" s="1"/>
      <c r="AD348" s="491"/>
      <c r="AE348" s="491"/>
      <c r="AF348" s="491"/>
      <c r="AG348" s="491"/>
      <c r="AH348" s="491"/>
      <c r="AI348" s="491"/>
      <c r="AJ348" s="491"/>
      <c r="AK348" s="504"/>
      <c r="AL348" s="504"/>
      <c r="AM348" s="526" t="str">
        <f t="shared" si="65"/>
        <v/>
      </c>
      <c r="AN348" s="504"/>
      <c r="AO348" s="504"/>
      <c r="AP348" s="504"/>
      <c r="AQ348" s="360">
        <v>338</v>
      </c>
      <c r="AR348" s="505" t="str">
        <f t="shared" si="62"/>
        <v/>
      </c>
      <c r="AS348" s="505" t="str">
        <f t="shared" si="63"/>
        <v/>
      </c>
      <c r="AX348" s="497"/>
      <c r="AZ348" s="360">
        <v>338</v>
      </c>
      <c r="BA348" s="360" t="str">
        <f t="shared" si="56"/>
        <v/>
      </c>
      <c r="BB348" s="360" t="str">
        <f t="shared" si="57"/>
        <v/>
      </c>
      <c r="BC348" s="360" t="str">
        <f t="shared" si="58"/>
        <v/>
      </c>
      <c r="BD348" s="360" t="str">
        <f t="shared" si="59"/>
        <v/>
      </c>
      <c r="BE348" s="360" t="str">
        <f t="shared" si="60"/>
        <v/>
      </c>
      <c r="BH348" s="360" t="str">
        <f t="shared" si="64"/>
        <v/>
      </c>
      <c r="CM348" s="475"/>
      <c r="CN348" s="475"/>
      <c r="CO348" s="475"/>
      <c r="CP348" s="475"/>
      <c r="CQ348" s="475"/>
      <c r="CR348" s="475"/>
      <c r="CS348" s="475"/>
      <c r="CT348" s="475"/>
      <c r="CU348" s="475"/>
      <c r="CV348" s="475"/>
      <c r="CW348" s="475"/>
      <c r="CX348" s="475"/>
      <c r="CY348" s="475"/>
      <c r="CZ348" s="383"/>
      <c r="DA348" s="383"/>
      <c r="DB348" s="383"/>
      <c r="DC348" s="383"/>
      <c r="DD348" s="383"/>
      <c r="DE348" s="383"/>
      <c r="DF348" s="383"/>
      <c r="DG348" s="383"/>
      <c r="DH348" s="383"/>
      <c r="DI348" s="383"/>
      <c r="DJ348" s="383"/>
      <c r="DK348" s="383"/>
      <c r="DL348" s="383"/>
      <c r="DM348" s="383"/>
      <c r="DN348" s="383"/>
      <c r="DO348" s="383"/>
      <c r="DP348" s="383"/>
      <c r="DQ348" s="383"/>
      <c r="DR348" s="383"/>
      <c r="DS348" s="383"/>
      <c r="DT348" s="383"/>
      <c r="DU348" s="383"/>
      <c r="DV348" s="383"/>
      <c r="DW348" s="383"/>
      <c r="DX348" s="383"/>
      <c r="DY348" s="383"/>
      <c r="DZ348" s="383"/>
      <c r="EA348" s="383"/>
      <c r="EB348" s="383"/>
      <c r="EC348" s="383"/>
      <c r="ED348" s="383"/>
      <c r="EE348" s="383"/>
      <c r="EF348" s="383"/>
      <c r="EG348" s="383"/>
      <c r="EH348" s="383"/>
      <c r="EI348" s="383"/>
      <c r="EJ348" s="383"/>
      <c r="EK348" s="383"/>
      <c r="EL348" s="383"/>
      <c r="EM348" s="383"/>
      <c r="EN348" s="383"/>
      <c r="EO348" s="383"/>
      <c r="EP348" s="383"/>
      <c r="EQ348" s="383"/>
      <c r="ER348" s="383"/>
      <c r="ES348" s="383"/>
      <c r="ET348" s="383"/>
      <c r="EU348" s="383"/>
      <c r="EV348" s="383"/>
      <c r="EW348" s="383"/>
      <c r="EX348" s="383"/>
      <c r="EY348" s="383"/>
      <c r="EZ348" s="383"/>
      <c r="FA348" s="383"/>
      <c r="FB348" s="383"/>
      <c r="FC348" s="383"/>
      <c r="FD348" s="383"/>
      <c r="FE348" s="383"/>
      <c r="FF348" s="383"/>
      <c r="FG348" s="383"/>
      <c r="FH348" s="383"/>
      <c r="FI348" s="383"/>
      <c r="FJ348" s="383"/>
      <c r="FK348" s="383"/>
      <c r="FL348" s="383"/>
      <c r="FM348" s="383"/>
      <c r="FN348" s="383"/>
      <c r="FO348" s="383"/>
      <c r="FP348" s="383"/>
      <c r="FQ348" s="383"/>
      <c r="FR348" s="383"/>
      <c r="FS348" s="383"/>
      <c r="FT348" s="383"/>
      <c r="FU348" s="383"/>
      <c r="FV348" s="383"/>
      <c r="FW348" s="383"/>
      <c r="FX348" s="383"/>
      <c r="FY348" s="383"/>
      <c r="FZ348" s="383"/>
      <c r="GA348" s="383"/>
      <c r="GB348" s="383"/>
      <c r="GC348" s="383"/>
      <c r="GD348" s="383"/>
      <c r="GE348" s="383"/>
      <c r="GF348" s="383"/>
      <c r="GG348" s="383"/>
      <c r="GH348" s="383"/>
      <c r="GI348" s="383"/>
      <c r="GJ348" s="383"/>
      <c r="GK348" s="383"/>
      <c r="GL348" s="383"/>
      <c r="GM348" s="383"/>
      <c r="GN348" s="383"/>
      <c r="GO348" s="383"/>
      <c r="GP348" s="383"/>
      <c r="GQ348" s="383"/>
      <c r="GR348" s="383"/>
      <c r="GS348" s="383"/>
      <c r="GT348" s="383"/>
      <c r="GU348" s="383"/>
      <c r="GV348" s="383"/>
      <c r="GW348" s="383"/>
      <c r="GX348" s="383"/>
    </row>
    <row r="349" spans="1:206" s="360" customFormat="1" x14ac:dyDescent="0.25">
      <c r="A349" s="354"/>
      <c r="B349" s="506">
        <v>339</v>
      </c>
      <c r="C349" s="55"/>
      <c r="D349" s="55"/>
      <c r="E349" s="507" t="str">
        <f t="shared" si="55"/>
        <v/>
      </c>
      <c r="F349" s="508" t="str">
        <f t="shared" si="61"/>
        <v/>
      </c>
      <c r="H349" s="502"/>
      <c r="I349" s="502"/>
      <c r="J349" s="1"/>
      <c r="K349" s="372"/>
      <c r="L349" s="354"/>
      <c r="M349" s="354"/>
      <c r="N349" s="354"/>
      <c r="O349" s="354"/>
      <c r="P349" s="372"/>
      <c r="Q349" s="490"/>
      <c r="R349" s="490"/>
      <c r="S349" s="490"/>
      <c r="T349" s="490"/>
      <c r="U349" s="490"/>
      <c r="V349" s="372"/>
      <c r="W349" s="372"/>
      <c r="X349" s="372"/>
      <c r="Y349" s="1"/>
      <c r="Z349" s="1"/>
      <c r="AA349" s="1"/>
      <c r="AB349" s="1"/>
      <c r="AC349" s="1"/>
      <c r="AD349" s="491"/>
      <c r="AE349" s="491"/>
      <c r="AF349" s="491"/>
      <c r="AG349" s="491"/>
      <c r="AH349" s="491"/>
      <c r="AI349" s="491"/>
      <c r="AJ349" s="491"/>
      <c r="AK349" s="504"/>
      <c r="AL349" s="504"/>
      <c r="AM349" s="526" t="str">
        <f t="shared" si="65"/>
        <v/>
      </c>
      <c r="AN349" s="504"/>
      <c r="AO349" s="504"/>
      <c r="AP349" s="504"/>
      <c r="AQ349" s="360">
        <v>339</v>
      </c>
      <c r="AR349" s="505" t="str">
        <f t="shared" si="62"/>
        <v/>
      </c>
      <c r="AS349" s="505" t="str">
        <f t="shared" si="63"/>
        <v/>
      </c>
      <c r="AX349" s="497"/>
      <c r="AZ349" s="360">
        <v>339</v>
      </c>
      <c r="BA349" s="360" t="str">
        <f t="shared" si="56"/>
        <v/>
      </c>
      <c r="BB349" s="360" t="str">
        <f t="shared" si="57"/>
        <v/>
      </c>
      <c r="BC349" s="360" t="str">
        <f t="shared" si="58"/>
        <v/>
      </c>
      <c r="BD349" s="360" t="str">
        <f t="shared" si="59"/>
        <v/>
      </c>
      <c r="BE349" s="360" t="str">
        <f t="shared" si="60"/>
        <v/>
      </c>
      <c r="BH349" s="360" t="str">
        <f t="shared" si="64"/>
        <v/>
      </c>
      <c r="CM349" s="475"/>
      <c r="CN349" s="475"/>
      <c r="CO349" s="475"/>
      <c r="CP349" s="475"/>
      <c r="CQ349" s="475"/>
      <c r="CR349" s="475"/>
      <c r="CS349" s="475"/>
      <c r="CT349" s="475"/>
      <c r="CU349" s="475"/>
      <c r="CV349" s="475"/>
      <c r="CW349" s="475"/>
      <c r="CX349" s="475"/>
      <c r="CY349" s="475"/>
      <c r="CZ349" s="383"/>
      <c r="DA349" s="383"/>
      <c r="DB349" s="383"/>
      <c r="DC349" s="383"/>
      <c r="DD349" s="383"/>
      <c r="DE349" s="383"/>
      <c r="DF349" s="383"/>
      <c r="DG349" s="383"/>
      <c r="DH349" s="383"/>
      <c r="DI349" s="383"/>
      <c r="DJ349" s="383"/>
      <c r="DK349" s="383"/>
      <c r="DL349" s="383"/>
      <c r="DM349" s="383"/>
      <c r="DN349" s="383"/>
      <c r="DO349" s="383"/>
      <c r="DP349" s="383"/>
      <c r="DQ349" s="383"/>
      <c r="DR349" s="383"/>
      <c r="DS349" s="383"/>
      <c r="DT349" s="383"/>
      <c r="DU349" s="383"/>
      <c r="DV349" s="383"/>
      <c r="DW349" s="383"/>
      <c r="DX349" s="383"/>
      <c r="DY349" s="383"/>
      <c r="DZ349" s="383"/>
      <c r="EA349" s="383"/>
      <c r="EB349" s="383"/>
      <c r="EC349" s="383"/>
      <c r="ED349" s="383"/>
      <c r="EE349" s="383"/>
      <c r="EF349" s="383"/>
      <c r="EG349" s="383"/>
      <c r="EH349" s="383"/>
      <c r="EI349" s="383"/>
      <c r="EJ349" s="383"/>
      <c r="EK349" s="383"/>
      <c r="EL349" s="383"/>
      <c r="EM349" s="383"/>
      <c r="EN349" s="383"/>
      <c r="EO349" s="383"/>
      <c r="EP349" s="383"/>
      <c r="EQ349" s="383"/>
      <c r="ER349" s="383"/>
      <c r="ES349" s="383"/>
      <c r="ET349" s="383"/>
      <c r="EU349" s="383"/>
      <c r="EV349" s="383"/>
      <c r="EW349" s="383"/>
      <c r="EX349" s="383"/>
      <c r="EY349" s="383"/>
      <c r="EZ349" s="383"/>
      <c r="FA349" s="383"/>
      <c r="FB349" s="383"/>
      <c r="FC349" s="383"/>
      <c r="FD349" s="383"/>
      <c r="FE349" s="383"/>
      <c r="FF349" s="383"/>
      <c r="FG349" s="383"/>
      <c r="FH349" s="383"/>
      <c r="FI349" s="383"/>
      <c r="FJ349" s="383"/>
      <c r="FK349" s="383"/>
      <c r="FL349" s="383"/>
      <c r="FM349" s="383"/>
      <c r="FN349" s="383"/>
      <c r="FO349" s="383"/>
      <c r="FP349" s="383"/>
      <c r="FQ349" s="383"/>
      <c r="FR349" s="383"/>
      <c r="FS349" s="383"/>
      <c r="FT349" s="383"/>
      <c r="FU349" s="383"/>
      <c r="FV349" s="383"/>
      <c r="FW349" s="383"/>
      <c r="FX349" s="383"/>
      <c r="FY349" s="383"/>
      <c r="FZ349" s="383"/>
      <c r="GA349" s="383"/>
      <c r="GB349" s="383"/>
      <c r="GC349" s="383"/>
      <c r="GD349" s="383"/>
      <c r="GE349" s="383"/>
      <c r="GF349" s="383"/>
      <c r="GG349" s="383"/>
      <c r="GH349" s="383"/>
      <c r="GI349" s="383"/>
      <c r="GJ349" s="383"/>
      <c r="GK349" s="383"/>
      <c r="GL349" s="383"/>
      <c r="GM349" s="383"/>
      <c r="GN349" s="383"/>
      <c r="GO349" s="383"/>
      <c r="GP349" s="383"/>
      <c r="GQ349" s="383"/>
      <c r="GR349" s="383"/>
      <c r="GS349" s="383"/>
      <c r="GT349" s="383"/>
      <c r="GU349" s="383"/>
      <c r="GV349" s="383"/>
      <c r="GW349" s="383"/>
      <c r="GX349" s="383"/>
    </row>
    <row r="350" spans="1:206" s="360" customFormat="1" x14ac:dyDescent="0.25">
      <c r="A350" s="354"/>
      <c r="B350" s="506">
        <v>340</v>
      </c>
      <c r="C350" s="55"/>
      <c r="D350" s="55"/>
      <c r="E350" s="507" t="str">
        <f t="shared" si="55"/>
        <v/>
      </c>
      <c r="F350" s="508" t="str">
        <f t="shared" si="61"/>
        <v/>
      </c>
      <c r="H350" s="502"/>
      <c r="I350" s="502"/>
      <c r="J350" s="1"/>
      <c r="K350" s="372"/>
      <c r="L350" s="354"/>
      <c r="M350" s="354"/>
      <c r="N350" s="354"/>
      <c r="O350" s="354"/>
      <c r="P350" s="372"/>
      <c r="Q350" s="490"/>
      <c r="R350" s="490"/>
      <c r="S350" s="490"/>
      <c r="T350" s="490"/>
      <c r="U350" s="490"/>
      <c r="V350" s="372"/>
      <c r="W350" s="372"/>
      <c r="X350" s="372"/>
      <c r="Y350" s="1"/>
      <c r="Z350" s="1"/>
      <c r="AA350" s="1"/>
      <c r="AB350" s="1"/>
      <c r="AC350" s="1"/>
      <c r="AD350" s="491"/>
      <c r="AE350" s="491"/>
      <c r="AF350" s="491"/>
      <c r="AG350" s="491"/>
      <c r="AH350" s="491"/>
      <c r="AI350" s="491"/>
      <c r="AJ350" s="491"/>
      <c r="AK350" s="504"/>
      <c r="AL350" s="504"/>
      <c r="AM350" s="526" t="str">
        <f t="shared" si="65"/>
        <v/>
      </c>
      <c r="AN350" s="504"/>
      <c r="AO350" s="504"/>
      <c r="AP350" s="504"/>
      <c r="AQ350" s="360">
        <v>340</v>
      </c>
      <c r="AR350" s="505" t="str">
        <f t="shared" si="62"/>
        <v/>
      </c>
      <c r="AS350" s="505" t="str">
        <f t="shared" si="63"/>
        <v/>
      </c>
      <c r="AX350" s="497"/>
      <c r="AZ350" s="360">
        <v>340</v>
      </c>
      <c r="BA350" s="360" t="str">
        <f t="shared" si="56"/>
        <v/>
      </c>
      <c r="BB350" s="360" t="str">
        <f t="shared" si="57"/>
        <v/>
      </c>
      <c r="BC350" s="360" t="str">
        <f t="shared" si="58"/>
        <v/>
      </c>
      <c r="BD350" s="360" t="str">
        <f t="shared" si="59"/>
        <v/>
      </c>
      <c r="BE350" s="360" t="str">
        <f t="shared" si="60"/>
        <v/>
      </c>
      <c r="BH350" s="360" t="str">
        <f t="shared" si="64"/>
        <v/>
      </c>
      <c r="CM350" s="475"/>
      <c r="CN350" s="475"/>
      <c r="CO350" s="475"/>
      <c r="CP350" s="475"/>
      <c r="CQ350" s="475"/>
      <c r="CR350" s="475"/>
      <c r="CS350" s="475"/>
      <c r="CT350" s="475"/>
      <c r="CU350" s="475"/>
      <c r="CV350" s="475"/>
      <c r="CW350" s="475"/>
      <c r="CX350" s="475"/>
      <c r="CY350" s="475"/>
      <c r="CZ350" s="383"/>
      <c r="DA350" s="383"/>
      <c r="DB350" s="383"/>
      <c r="DC350" s="383"/>
      <c r="DD350" s="383"/>
      <c r="DE350" s="383"/>
      <c r="DF350" s="383"/>
      <c r="DG350" s="383"/>
      <c r="DH350" s="383"/>
      <c r="DI350" s="383"/>
      <c r="DJ350" s="383"/>
      <c r="DK350" s="383"/>
      <c r="DL350" s="383"/>
      <c r="DM350" s="383"/>
      <c r="DN350" s="383"/>
      <c r="DO350" s="383"/>
      <c r="DP350" s="383"/>
      <c r="DQ350" s="383"/>
      <c r="DR350" s="383"/>
      <c r="DS350" s="383"/>
      <c r="DT350" s="383"/>
      <c r="DU350" s="383"/>
      <c r="DV350" s="383"/>
      <c r="DW350" s="383"/>
      <c r="DX350" s="383"/>
      <c r="DY350" s="383"/>
      <c r="DZ350" s="383"/>
      <c r="EA350" s="383"/>
      <c r="EB350" s="383"/>
      <c r="EC350" s="383"/>
      <c r="ED350" s="383"/>
      <c r="EE350" s="383"/>
      <c r="EF350" s="383"/>
      <c r="EG350" s="383"/>
      <c r="EH350" s="383"/>
      <c r="EI350" s="383"/>
      <c r="EJ350" s="383"/>
      <c r="EK350" s="383"/>
      <c r="EL350" s="383"/>
      <c r="EM350" s="383"/>
      <c r="EN350" s="383"/>
      <c r="EO350" s="383"/>
      <c r="EP350" s="383"/>
      <c r="EQ350" s="383"/>
      <c r="ER350" s="383"/>
      <c r="ES350" s="383"/>
      <c r="ET350" s="383"/>
      <c r="EU350" s="383"/>
      <c r="EV350" s="383"/>
      <c r="EW350" s="383"/>
      <c r="EX350" s="383"/>
      <c r="EY350" s="383"/>
      <c r="EZ350" s="383"/>
      <c r="FA350" s="383"/>
      <c r="FB350" s="383"/>
      <c r="FC350" s="383"/>
      <c r="FD350" s="383"/>
      <c r="FE350" s="383"/>
      <c r="FF350" s="383"/>
      <c r="FG350" s="383"/>
      <c r="FH350" s="383"/>
      <c r="FI350" s="383"/>
      <c r="FJ350" s="383"/>
      <c r="FK350" s="383"/>
      <c r="FL350" s="383"/>
      <c r="FM350" s="383"/>
      <c r="FN350" s="383"/>
      <c r="FO350" s="383"/>
      <c r="FP350" s="383"/>
      <c r="FQ350" s="383"/>
      <c r="FR350" s="383"/>
      <c r="FS350" s="383"/>
      <c r="FT350" s="383"/>
      <c r="FU350" s="383"/>
      <c r="FV350" s="383"/>
      <c r="FW350" s="383"/>
      <c r="FX350" s="383"/>
      <c r="FY350" s="383"/>
      <c r="FZ350" s="383"/>
      <c r="GA350" s="383"/>
      <c r="GB350" s="383"/>
      <c r="GC350" s="383"/>
      <c r="GD350" s="383"/>
      <c r="GE350" s="383"/>
      <c r="GF350" s="383"/>
      <c r="GG350" s="383"/>
      <c r="GH350" s="383"/>
      <c r="GI350" s="383"/>
      <c r="GJ350" s="383"/>
      <c r="GK350" s="383"/>
      <c r="GL350" s="383"/>
      <c r="GM350" s="383"/>
      <c r="GN350" s="383"/>
      <c r="GO350" s="383"/>
      <c r="GP350" s="383"/>
      <c r="GQ350" s="383"/>
      <c r="GR350" s="383"/>
      <c r="GS350" s="383"/>
      <c r="GT350" s="383"/>
      <c r="GU350" s="383"/>
      <c r="GV350" s="383"/>
      <c r="GW350" s="383"/>
      <c r="GX350" s="383"/>
    </row>
    <row r="351" spans="1:206" s="360" customFormat="1" x14ac:dyDescent="0.25">
      <c r="A351" s="354"/>
      <c r="B351" s="506">
        <v>341</v>
      </c>
      <c r="C351" s="55"/>
      <c r="D351" s="55"/>
      <c r="E351" s="507" t="str">
        <f t="shared" si="55"/>
        <v/>
      </c>
      <c r="F351" s="508" t="str">
        <f t="shared" si="61"/>
        <v/>
      </c>
      <c r="H351" s="502"/>
      <c r="I351" s="502"/>
      <c r="J351" s="1"/>
      <c r="K351" s="372"/>
      <c r="L351" s="354"/>
      <c r="M351" s="354"/>
      <c r="N351" s="354"/>
      <c r="O351" s="354"/>
      <c r="P351" s="372"/>
      <c r="Q351" s="490"/>
      <c r="R351" s="490"/>
      <c r="S351" s="490"/>
      <c r="T351" s="490"/>
      <c r="U351" s="490"/>
      <c r="V351" s="372"/>
      <c r="W351" s="372"/>
      <c r="X351" s="372"/>
      <c r="Y351" s="1"/>
      <c r="Z351" s="1"/>
      <c r="AA351" s="1"/>
      <c r="AB351" s="1"/>
      <c r="AC351" s="1"/>
      <c r="AD351" s="491"/>
      <c r="AE351" s="491"/>
      <c r="AF351" s="491"/>
      <c r="AG351" s="491"/>
      <c r="AH351" s="491"/>
      <c r="AI351" s="491"/>
      <c r="AJ351" s="491"/>
      <c r="AK351" s="504"/>
      <c r="AL351" s="504"/>
      <c r="AM351" s="526" t="str">
        <f t="shared" si="65"/>
        <v/>
      </c>
      <c r="AN351" s="504"/>
      <c r="AO351" s="504"/>
      <c r="AP351" s="504"/>
      <c r="AQ351" s="360">
        <v>341</v>
      </c>
      <c r="AR351" s="505" t="str">
        <f t="shared" si="62"/>
        <v/>
      </c>
      <c r="AS351" s="505" t="str">
        <f t="shared" si="63"/>
        <v/>
      </c>
      <c r="AX351" s="497"/>
      <c r="AZ351" s="360">
        <v>341</v>
      </c>
      <c r="BA351" s="360" t="str">
        <f t="shared" si="56"/>
        <v/>
      </c>
      <c r="BB351" s="360" t="str">
        <f t="shared" si="57"/>
        <v/>
      </c>
      <c r="BC351" s="360" t="str">
        <f t="shared" si="58"/>
        <v/>
      </c>
      <c r="BD351" s="360" t="str">
        <f t="shared" si="59"/>
        <v/>
      </c>
      <c r="BE351" s="360" t="str">
        <f t="shared" si="60"/>
        <v/>
      </c>
      <c r="BH351" s="360" t="str">
        <f t="shared" si="64"/>
        <v/>
      </c>
      <c r="CM351" s="475"/>
      <c r="CN351" s="475"/>
      <c r="CO351" s="475"/>
      <c r="CP351" s="475"/>
      <c r="CQ351" s="475"/>
      <c r="CR351" s="475"/>
      <c r="CS351" s="475"/>
      <c r="CT351" s="475"/>
      <c r="CU351" s="475"/>
      <c r="CV351" s="475"/>
      <c r="CW351" s="475"/>
      <c r="CX351" s="475"/>
      <c r="CY351" s="475"/>
      <c r="CZ351" s="383"/>
      <c r="DA351" s="383"/>
      <c r="DB351" s="383"/>
      <c r="DC351" s="383"/>
      <c r="DD351" s="383"/>
      <c r="DE351" s="383"/>
      <c r="DF351" s="383"/>
      <c r="DG351" s="383"/>
      <c r="DH351" s="383"/>
      <c r="DI351" s="383"/>
      <c r="DJ351" s="383"/>
      <c r="DK351" s="383"/>
      <c r="DL351" s="383"/>
      <c r="DM351" s="383"/>
      <c r="DN351" s="383"/>
      <c r="DO351" s="383"/>
      <c r="DP351" s="383"/>
      <c r="DQ351" s="383"/>
      <c r="DR351" s="383"/>
      <c r="DS351" s="383"/>
      <c r="DT351" s="383"/>
      <c r="DU351" s="383"/>
      <c r="DV351" s="383"/>
      <c r="DW351" s="383"/>
      <c r="DX351" s="383"/>
      <c r="DY351" s="383"/>
      <c r="DZ351" s="383"/>
      <c r="EA351" s="383"/>
      <c r="EB351" s="383"/>
      <c r="EC351" s="383"/>
      <c r="ED351" s="383"/>
      <c r="EE351" s="383"/>
      <c r="EF351" s="383"/>
      <c r="EG351" s="383"/>
      <c r="EH351" s="383"/>
      <c r="EI351" s="383"/>
      <c r="EJ351" s="383"/>
      <c r="EK351" s="383"/>
      <c r="EL351" s="383"/>
      <c r="EM351" s="383"/>
      <c r="EN351" s="383"/>
      <c r="EO351" s="383"/>
      <c r="EP351" s="383"/>
      <c r="EQ351" s="383"/>
      <c r="ER351" s="383"/>
      <c r="ES351" s="383"/>
      <c r="ET351" s="383"/>
      <c r="EU351" s="383"/>
      <c r="EV351" s="383"/>
      <c r="EW351" s="383"/>
      <c r="EX351" s="383"/>
      <c r="EY351" s="383"/>
      <c r="EZ351" s="383"/>
      <c r="FA351" s="383"/>
      <c r="FB351" s="383"/>
      <c r="FC351" s="383"/>
      <c r="FD351" s="383"/>
      <c r="FE351" s="383"/>
      <c r="FF351" s="383"/>
      <c r="FG351" s="383"/>
      <c r="FH351" s="383"/>
      <c r="FI351" s="383"/>
      <c r="FJ351" s="383"/>
      <c r="FK351" s="383"/>
      <c r="FL351" s="383"/>
      <c r="FM351" s="383"/>
      <c r="FN351" s="383"/>
      <c r="FO351" s="383"/>
      <c r="FP351" s="383"/>
      <c r="FQ351" s="383"/>
      <c r="FR351" s="383"/>
      <c r="FS351" s="383"/>
      <c r="FT351" s="383"/>
      <c r="FU351" s="383"/>
      <c r="FV351" s="383"/>
      <c r="FW351" s="383"/>
      <c r="FX351" s="383"/>
      <c r="FY351" s="383"/>
      <c r="FZ351" s="383"/>
      <c r="GA351" s="383"/>
      <c r="GB351" s="383"/>
      <c r="GC351" s="383"/>
      <c r="GD351" s="383"/>
      <c r="GE351" s="383"/>
      <c r="GF351" s="383"/>
      <c r="GG351" s="383"/>
      <c r="GH351" s="383"/>
      <c r="GI351" s="383"/>
      <c r="GJ351" s="383"/>
      <c r="GK351" s="383"/>
      <c r="GL351" s="383"/>
      <c r="GM351" s="383"/>
      <c r="GN351" s="383"/>
      <c r="GO351" s="383"/>
      <c r="GP351" s="383"/>
      <c r="GQ351" s="383"/>
      <c r="GR351" s="383"/>
      <c r="GS351" s="383"/>
      <c r="GT351" s="383"/>
      <c r="GU351" s="383"/>
      <c r="GV351" s="383"/>
      <c r="GW351" s="383"/>
      <c r="GX351" s="383"/>
    </row>
    <row r="352" spans="1:206" s="360" customFormat="1" x14ac:dyDescent="0.25">
      <c r="A352" s="354"/>
      <c r="B352" s="506">
        <v>342</v>
      </c>
      <c r="C352" s="55"/>
      <c r="D352" s="55"/>
      <c r="E352" s="507" t="str">
        <f t="shared" si="55"/>
        <v/>
      </c>
      <c r="F352" s="508" t="str">
        <f t="shared" si="61"/>
        <v/>
      </c>
      <c r="H352" s="502"/>
      <c r="I352" s="502"/>
      <c r="J352" s="1"/>
      <c r="K352" s="372"/>
      <c r="L352" s="354"/>
      <c r="M352" s="354"/>
      <c r="N352" s="354"/>
      <c r="O352" s="354"/>
      <c r="P352" s="372"/>
      <c r="Q352" s="490"/>
      <c r="R352" s="490"/>
      <c r="S352" s="490"/>
      <c r="T352" s="490"/>
      <c r="U352" s="490"/>
      <c r="V352" s="372"/>
      <c r="W352" s="372"/>
      <c r="X352" s="372"/>
      <c r="Y352" s="1"/>
      <c r="Z352" s="1"/>
      <c r="AA352" s="1"/>
      <c r="AB352" s="1"/>
      <c r="AC352" s="1"/>
      <c r="AD352" s="491"/>
      <c r="AE352" s="491"/>
      <c r="AF352" s="491"/>
      <c r="AG352" s="491"/>
      <c r="AH352" s="491"/>
      <c r="AI352" s="491"/>
      <c r="AJ352" s="491"/>
      <c r="AK352" s="504"/>
      <c r="AL352" s="504"/>
      <c r="AM352" s="526" t="str">
        <f t="shared" si="65"/>
        <v/>
      </c>
      <c r="AN352" s="504"/>
      <c r="AO352" s="504"/>
      <c r="AP352" s="504"/>
      <c r="AQ352" s="360">
        <v>342</v>
      </c>
      <c r="AR352" s="505" t="str">
        <f t="shared" si="62"/>
        <v/>
      </c>
      <c r="AS352" s="505" t="str">
        <f t="shared" si="63"/>
        <v/>
      </c>
      <c r="AX352" s="497"/>
      <c r="AZ352" s="360">
        <v>342</v>
      </c>
      <c r="BA352" s="360" t="str">
        <f t="shared" si="56"/>
        <v/>
      </c>
      <c r="BB352" s="360" t="str">
        <f t="shared" si="57"/>
        <v/>
      </c>
      <c r="BC352" s="360" t="str">
        <f t="shared" si="58"/>
        <v/>
      </c>
      <c r="BD352" s="360" t="str">
        <f t="shared" si="59"/>
        <v/>
      </c>
      <c r="BE352" s="360" t="str">
        <f t="shared" si="60"/>
        <v/>
      </c>
      <c r="BH352" s="360" t="str">
        <f t="shared" si="64"/>
        <v/>
      </c>
      <c r="CM352" s="475"/>
      <c r="CN352" s="475"/>
      <c r="CO352" s="475"/>
      <c r="CP352" s="475"/>
      <c r="CQ352" s="475"/>
      <c r="CR352" s="475"/>
      <c r="CS352" s="475"/>
      <c r="CT352" s="475"/>
      <c r="CU352" s="475"/>
      <c r="CV352" s="475"/>
      <c r="CW352" s="475"/>
      <c r="CX352" s="475"/>
      <c r="CY352" s="475"/>
      <c r="CZ352" s="383"/>
      <c r="DA352" s="383"/>
      <c r="DB352" s="383"/>
      <c r="DC352" s="383"/>
      <c r="DD352" s="383"/>
      <c r="DE352" s="383"/>
      <c r="DF352" s="383"/>
      <c r="DG352" s="383"/>
      <c r="DH352" s="383"/>
      <c r="DI352" s="383"/>
      <c r="DJ352" s="383"/>
      <c r="DK352" s="383"/>
      <c r="DL352" s="383"/>
      <c r="DM352" s="383"/>
      <c r="DN352" s="383"/>
      <c r="DO352" s="383"/>
      <c r="DP352" s="383"/>
      <c r="DQ352" s="383"/>
      <c r="DR352" s="383"/>
      <c r="DS352" s="383"/>
      <c r="DT352" s="383"/>
      <c r="DU352" s="383"/>
      <c r="DV352" s="383"/>
      <c r="DW352" s="383"/>
      <c r="DX352" s="383"/>
      <c r="DY352" s="383"/>
      <c r="DZ352" s="383"/>
      <c r="EA352" s="383"/>
      <c r="EB352" s="383"/>
      <c r="EC352" s="383"/>
      <c r="ED352" s="383"/>
      <c r="EE352" s="383"/>
      <c r="EF352" s="383"/>
      <c r="EG352" s="383"/>
      <c r="EH352" s="383"/>
      <c r="EI352" s="383"/>
      <c r="EJ352" s="383"/>
      <c r="EK352" s="383"/>
      <c r="EL352" s="383"/>
      <c r="EM352" s="383"/>
      <c r="EN352" s="383"/>
      <c r="EO352" s="383"/>
      <c r="EP352" s="383"/>
      <c r="EQ352" s="383"/>
      <c r="ER352" s="383"/>
      <c r="ES352" s="383"/>
      <c r="ET352" s="383"/>
      <c r="EU352" s="383"/>
      <c r="EV352" s="383"/>
      <c r="EW352" s="383"/>
      <c r="EX352" s="383"/>
      <c r="EY352" s="383"/>
      <c r="EZ352" s="383"/>
      <c r="FA352" s="383"/>
      <c r="FB352" s="383"/>
      <c r="FC352" s="383"/>
      <c r="FD352" s="383"/>
      <c r="FE352" s="383"/>
      <c r="FF352" s="383"/>
      <c r="FG352" s="383"/>
      <c r="FH352" s="383"/>
      <c r="FI352" s="383"/>
      <c r="FJ352" s="383"/>
      <c r="FK352" s="383"/>
      <c r="FL352" s="383"/>
      <c r="FM352" s="383"/>
      <c r="FN352" s="383"/>
      <c r="FO352" s="383"/>
      <c r="FP352" s="383"/>
      <c r="FQ352" s="383"/>
      <c r="FR352" s="383"/>
      <c r="FS352" s="383"/>
      <c r="FT352" s="383"/>
      <c r="FU352" s="383"/>
      <c r="FV352" s="383"/>
      <c r="FW352" s="383"/>
      <c r="FX352" s="383"/>
      <c r="FY352" s="383"/>
      <c r="FZ352" s="383"/>
      <c r="GA352" s="383"/>
      <c r="GB352" s="383"/>
      <c r="GC352" s="383"/>
      <c r="GD352" s="383"/>
      <c r="GE352" s="383"/>
      <c r="GF352" s="383"/>
      <c r="GG352" s="383"/>
      <c r="GH352" s="383"/>
      <c r="GI352" s="383"/>
      <c r="GJ352" s="383"/>
      <c r="GK352" s="383"/>
      <c r="GL352" s="383"/>
      <c r="GM352" s="383"/>
      <c r="GN352" s="383"/>
      <c r="GO352" s="383"/>
      <c r="GP352" s="383"/>
      <c r="GQ352" s="383"/>
      <c r="GR352" s="383"/>
      <c r="GS352" s="383"/>
      <c r="GT352" s="383"/>
      <c r="GU352" s="383"/>
      <c r="GV352" s="383"/>
      <c r="GW352" s="383"/>
      <c r="GX352" s="383"/>
    </row>
    <row r="353" spans="1:206" s="360" customFormat="1" x14ac:dyDescent="0.25">
      <c r="A353" s="354"/>
      <c r="B353" s="506">
        <v>343</v>
      </c>
      <c r="C353" s="55"/>
      <c r="D353" s="55"/>
      <c r="E353" s="507" t="str">
        <f t="shared" si="55"/>
        <v/>
      </c>
      <c r="F353" s="508" t="str">
        <f t="shared" si="61"/>
        <v/>
      </c>
      <c r="H353" s="502"/>
      <c r="I353" s="502"/>
      <c r="J353" s="1"/>
      <c r="K353" s="372"/>
      <c r="L353" s="354"/>
      <c r="M353" s="354"/>
      <c r="N353" s="354"/>
      <c r="O353" s="354"/>
      <c r="P353" s="372"/>
      <c r="Q353" s="490"/>
      <c r="R353" s="490"/>
      <c r="S353" s="490"/>
      <c r="T353" s="490"/>
      <c r="U353" s="490"/>
      <c r="V353" s="372"/>
      <c r="W353" s="372"/>
      <c r="X353" s="372"/>
      <c r="Y353" s="1"/>
      <c r="Z353" s="1"/>
      <c r="AA353" s="1"/>
      <c r="AB353" s="1"/>
      <c r="AC353" s="1"/>
      <c r="AD353" s="491"/>
      <c r="AE353" s="491"/>
      <c r="AF353" s="491"/>
      <c r="AG353" s="491"/>
      <c r="AH353" s="491"/>
      <c r="AI353" s="491"/>
      <c r="AJ353" s="491"/>
      <c r="AK353" s="504"/>
      <c r="AL353" s="504"/>
      <c r="AM353" s="526" t="str">
        <f t="shared" si="65"/>
        <v/>
      </c>
      <c r="AN353" s="504"/>
      <c r="AO353" s="504"/>
      <c r="AP353" s="504"/>
      <c r="AQ353" s="360">
        <v>343</v>
      </c>
      <c r="AR353" s="505" t="str">
        <f t="shared" si="62"/>
        <v/>
      </c>
      <c r="AS353" s="505" t="str">
        <f t="shared" si="63"/>
        <v/>
      </c>
      <c r="AX353" s="497"/>
      <c r="AZ353" s="360">
        <v>343</v>
      </c>
      <c r="BA353" s="360" t="str">
        <f t="shared" si="56"/>
        <v/>
      </c>
      <c r="BB353" s="360" t="str">
        <f t="shared" si="57"/>
        <v/>
      </c>
      <c r="BC353" s="360" t="str">
        <f t="shared" si="58"/>
        <v/>
      </c>
      <c r="BD353" s="360" t="str">
        <f t="shared" si="59"/>
        <v/>
      </c>
      <c r="BE353" s="360" t="str">
        <f t="shared" si="60"/>
        <v/>
      </c>
      <c r="BH353" s="360" t="str">
        <f t="shared" si="64"/>
        <v/>
      </c>
      <c r="CM353" s="475"/>
      <c r="CN353" s="475"/>
      <c r="CO353" s="475"/>
      <c r="CP353" s="475"/>
      <c r="CQ353" s="475"/>
      <c r="CR353" s="475"/>
      <c r="CS353" s="475"/>
      <c r="CT353" s="475"/>
      <c r="CU353" s="475"/>
      <c r="CV353" s="475"/>
      <c r="CW353" s="475"/>
      <c r="CX353" s="475"/>
      <c r="CY353" s="475"/>
      <c r="CZ353" s="383"/>
      <c r="DA353" s="383"/>
      <c r="DB353" s="383"/>
      <c r="DC353" s="383"/>
      <c r="DD353" s="383"/>
      <c r="DE353" s="383"/>
      <c r="DF353" s="383"/>
      <c r="DG353" s="383"/>
      <c r="DH353" s="383"/>
      <c r="DI353" s="383"/>
      <c r="DJ353" s="383"/>
      <c r="DK353" s="383"/>
      <c r="DL353" s="383"/>
      <c r="DM353" s="383"/>
      <c r="DN353" s="383"/>
      <c r="DO353" s="383"/>
      <c r="DP353" s="383"/>
      <c r="DQ353" s="383"/>
      <c r="DR353" s="383"/>
      <c r="DS353" s="383"/>
      <c r="DT353" s="383"/>
      <c r="DU353" s="383"/>
      <c r="DV353" s="383"/>
      <c r="DW353" s="383"/>
      <c r="DX353" s="383"/>
      <c r="DY353" s="383"/>
      <c r="DZ353" s="383"/>
      <c r="EA353" s="383"/>
      <c r="EB353" s="383"/>
      <c r="EC353" s="383"/>
      <c r="ED353" s="383"/>
      <c r="EE353" s="383"/>
      <c r="EF353" s="383"/>
      <c r="EG353" s="383"/>
      <c r="EH353" s="383"/>
      <c r="EI353" s="383"/>
      <c r="EJ353" s="383"/>
      <c r="EK353" s="383"/>
      <c r="EL353" s="383"/>
      <c r="EM353" s="383"/>
      <c r="EN353" s="383"/>
      <c r="EO353" s="383"/>
      <c r="EP353" s="383"/>
      <c r="EQ353" s="383"/>
      <c r="ER353" s="383"/>
      <c r="ES353" s="383"/>
      <c r="ET353" s="383"/>
      <c r="EU353" s="383"/>
      <c r="EV353" s="383"/>
      <c r="EW353" s="383"/>
      <c r="EX353" s="383"/>
      <c r="EY353" s="383"/>
      <c r="EZ353" s="383"/>
      <c r="FA353" s="383"/>
      <c r="FB353" s="383"/>
      <c r="FC353" s="383"/>
      <c r="FD353" s="383"/>
      <c r="FE353" s="383"/>
      <c r="FF353" s="383"/>
      <c r="FG353" s="383"/>
      <c r="FH353" s="383"/>
      <c r="FI353" s="383"/>
      <c r="FJ353" s="383"/>
      <c r="FK353" s="383"/>
      <c r="FL353" s="383"/>
      <c r="FM353" s="383"/>
      <c r="FN353" s="383"/>
      <c r="FO353" s="383"/>
      <c r="FP353" s="383"/>
      <c r="FQ353" s="383"/>
      <c r="FR353" s="383"/>
      <c r="FS353" s="383"/>
      <c r="FT353" s="383"/>
      <c r="FU353" s="383"/>
      <c r="FV353" s="383"/>
      <c r="FW353" s="383"/>
      <c r="FX353" s="383"/>
      <c r="FY353" s="383"/>
      <c r="FZ353" s="383"/>
      <c r="GA353" s="383"/>
      <c r="GB353" s="383"/>
      <c r="GC353" s="383"/>
      <c r="GD353" s="383"/>
      <c r="GE353" s="383"/>
      <c r="GF353" s="383"/>
      <c r="GG353" s="383"/>
      <c r="GH353" s="383"/>
      <c r="GI353" s="383"/>
      <c r="GJ353" s="383"/>
      <c r="GK353" s="383"/>
      <c r="GL353" s="383"/>
      <c r="GM353" s="383"/>
      <c r="GN353" s="383"/>
      <c r="GO353" s="383"/>
      <c r="GP353" s="383"/>
      <c r="GQ353" s="383"/>
      <c r="GR353" s="383"/>
      <c r="GS353" s="383"/>
      <c r="GT353" s="383"/>
      <c r="GU353" s="383"/>
      <c r="GV353" s="383"/>
      <c r="GW353" s="383"/>
      <c r="GX353" s="383"/>
    </row>
    <row r="354" spans="1:206" s="360" customFormat="1" x14ac:dyDescent="0.25">
      <c r="A354" s="354"/>
      <c r="B354" s="506">
        <v>344</v>
      </c>
      <c r="C354" s="55"/>
      <c r="D354" s="55"/>
      <c r="E354" s="507" t="str">
        <f t="shared" si="55"/>
        <v/>
      </c>
      <c r="F354" s="508" t="str">
        <f t="shared" si="61"/>
        <v/>
      </c>
      <c r="H354" s="502"/>
      <c r="I354" s="502"/>
      <c r="J354" s="1"/>
      <c r="K354" s="372"/>
      <c r="L354" s="354"/>
      <c r="M354" s="354"/>
      <c r="N354" s="354"/>
      <c r="O354" s="354"/>
      <c r="P354" s="372"/>
      <c r="Q354" s="490"/>
      <c r="R354" s="490"/>
      <c r="S354" s="490"/>
      <c r="T354" s="490"/>
      <c r="U354" s="490"/>
      <c r="V354" s="372"/>
      <c r="W354" s="372"/>
      <c r="X354" s="372"/>
      <c r="Y354" s="1"/>
      <c r="Z354" s="1"/>
      <c r="AA354" s="1"/>
      <c r="AB354" s="1"/>
      <c r="AC354" s="1"/>
      <c r="AD354" s="491"/>
      <c r="AE354" s="491"/>
      <c r="AF354" s="491"/>
      <c r="AG354" s="491"/>
      <c r="AH354" s="491"/>
      <c r="AI354" s="491"/>
      <c r="AJ354" s="491"/>
      <c r="AK354" s="504"/>
      <c r="AL354" s="504"/>
      <c r="AM354" s="526" t="str">
        <f t="shared" si="65"/>
        <v/>
      </c>
      <c r="AN354" s="504"/>
      <c r="AO354" s="504"/>
      <c r="AP354" s="504"/>
      <c r="AQ354" s="360">
        <v>344</v>
      </c>
      <c r="AR354" s="505" t="str">
        <f t="shared" si="62"/>
        <v/>
      </c>
      <c r="AS354" s="505" t="str">
        <f t="shared" si="63"/>
        <v/>
      </c>
      <c r="AX354" s="497"/>
      <c r="AZ354" s="360">
        <v>344</v>
      </c>
      <c r="BA354" s="360" t="str">
        <f t="shared" si="56"/>
        <v/>
      </c>
      <c r="BB354" s="360" t="str">
        <f t="shared" si="57"/>
        <v/>
      </c>
      <c r="BC354" s="360" t="str">
        <f t="shared" si="58"/>
        <v/>
      </c>
      <c r="BD354" s="360" t="str">
        <f t="shared" si="59"/>
        <v/>
      </c>
      <c r="BE354" s="360" t="str">
        <f t="shared" si="60"/>
        <v/>
      </c>
      <c r="BH354" s="360" t="str">
        <f t="shared" si="64"/>
        <v/>
      </c>
      <c r="CM354" s="475"/>
      <c r="CN354" s="475"/>
      <c r="CO354" s="475"/>
      <c r="CP354" s="475"/>
      <c r="CQ354" s="475"/>
      <c r="CR354" s="475"/>
      <c r="CS354" s="475"/>
      <c r="CT354" s="475"/>
      <c r="CU354" s="475"/>
      <c r="CV354" s="475"/>
      <c r="CW354" s="475"/>
      <c r="CX354" s="475"/>
      <c r="CY354" s="475"/>
      <c r="CZ354" s="383"/>
      <c r="DA354" s="383"/>
      <c r="DB354" s="383"/>
      <c r="DC354" s="383"/>
      <c r="DD354" s="383"/>
      <c r="DE354" s="383"/>
      <c r="DF354" s="383"/>
      <c r="DG354" s="383"/>
      <c r="DH354" s="383"/>
      <c r="DI354" s="383"/>
      <c r="DJ354" s="383"/>
      <c r="DK354" s="383"/>
      <c r="DL354" s="383"/>
      <c r="DM354" s="383"/>
      <c r="DN354" s="383"/>
      <c r="DO354" s="383"/>
      <c r="DP354" s="383"/>
      <c r="DQ354" s="383"/>
      <c r="DR354" s="383"/>
      <c r="DS354" s="383"/>
      <c r="DT354" s="383"/>
      <c r="DU354" s="383"/>
      <c r="DV354" s="383"/>
      <c r="DW354" s="383"/>
      <c r="DX354" s="383"/>
      <c r="DY354" s="383"/>
      <c r="DZ354" s="383"/>
      <c r="EA354" s="383"/>
      <c r="EB354" s="383"/>
      <c r="EC354" s="383"/>
      <c r="ED354" s="383"/>
      <c r="EE354" s="383"/>
      <c r="EF354" s="383"/>
      <c r="EG354" s="383"/>
      <c r="EH354" s="383"/>
      <c r="EI354" s="383"/>
      <c r="EJ354" s="383"/>
      <c r="EK354" s="383"/>
      <c r="EL354" s="383"/>
      <c r="EM354" s="383"/>
      <c r="EN354" s="383"/>
      <c r="EO354" s="383"/>
      <c r="EP354" s="383"/>
      <c r="EQ354" s="383"/>
      <c r="ER354" s="383"/>
      <c r="ES354" s="383"/>
      <c r="ET354" s="383"/>
      <c r="EU354" s="383"/>
      <c r="EV354" s="383"/>
      <c r="EW354" s="383"/>
      <c r="EX354" s="383"/>
      <c r="EY354" s="383"/>
      <c r="EZ354" s="383"/>
      <c r="FA354" s="383"/>
      <c r="FB354" s="383"/>
      <c r="FC354" s="383"/>
      <c r="FD354" s="383"/>
      <c r="FE354" s="383"/>
      <c r="FF354" s="383"/>
      <c r="FG354" s="383"/>
      <c r="FH354" s="383"/>
      <c r="FI354" s="383"/>
      <c r="FJ354" s="383"/>
      <c r="FK354" s="383"/>
      <c r="FL354" s="383"/>
      <c r="FM354" s="383"/>
      <c r="FN354" s="383"/>
      <c r="FO354" s="383"/>
      <c r="FP354" s="383"/>
      <c r="FQ354" s="383"/>
      <c r="FR354" s="383"/>
      <c r="FS354" s="383"/>
      <c r="FT354" s="383"/>
      <c r="FU354" s="383"/>
      <c r="FV354" s="383"/>
      <c r="FW354" s="383"/>
      <c r="FX354" s="383"/>
      <c r="FY354" s="383"/>
      <c r="FZ354" s="383"/>
      <c r="GA354" s="383"/>
      <c r="GB354" s="383"/>
      <c r="GC354" s="383"/>
      <c r="GD354" s="383"/>
      <c r="GE354" s="383"/>
      <c r="GF354" s="383"/>
      <c r="GG354" s="383"/>
      <c r="GH354" s="383"/>
      <c r="GI354" s="383"/>
      <c r="GJ354" s="383"/>
      <c r="GK354" s="383"/>
      <c r="GL354" s="383"/>
      <c r="GM354" s="383"/>
      <c r="GN354" s="383"/>
      <c r="GO354" s="383"/>
      <c r="GP354" s="383"/>
      <c r="GQ354" s="383"/>
      <c r="GR354" s="383"/>
      <c r="GS354" s="383"/>
      <c r="GT354" s="383"/>
      <c r="GU354" s="383"/>
      <c r="GV354" s="383"/>
      <c r="GW354" s="383"/>
      <c r="GX354" s="383"/>
    </row>
    <row r="355" spans="1:206" s="360" customFormat="1" x14ac:dyDescent="0.25">
      <c r="A355" s="354"/>
      <c r="B355" s="506">
        <v>345</v>
      </c>
      <c r="C355" s="55"/>
      <c r="D355" s="55"/>
      <c r="E355" s="507" t="str">
        <f t="shared" si="55"/>
        <v/>
      </c>
      <c r="F355" s="508" t="str">
        <f t="shared" si="61"/>
        <v/>
      </c>
      <c r="H355" s="502"/>
      <c r="I355" s="502"/>
      <c r="J355" s="1"/>
      <c r="K355" s="372"/>
      <c r="L355" s="354"/>
      <c r="M355" s="354"/>
      <c r="N355" s="354"/>
      <c r="O355" s="354"/>
      <c r="P355" s="372"/>
      <c r="Q355" s="490"/>
      <c r="R355" s="490"/>
      <c r="S355" s="490"/>
      <c r="T355" s="490"/>
      <c r="U355" s="490"/>
      <c r="V355" s="372"/>
      <c r="W355" s="372"/>
      <c r="X355" s="372"/>
      <c r="Y355" s="1"/>
      <c r="Z355" s="1"/>
      <c r="AA355" s="1"/>
      <c r="AB355" s="1"/>
      <c r="AC355" s="1"/>
      <c r="AD355" s="491"/>
      <c r="AE355" s="491"/>
      <c r="AF355" s="491"/>
      <c r="AG355" s="491"/>
      <c r="AH355" s="491"/>
      <c r="AI355" s="491"/>
      <c r="AJ355" s="491"/>
      <c r="AK355" s="504"/>
      <c r="AL355" s="504"/>
      <c r="AM355" s="526" t="str">
        <f t="shared" si="65"/>
        <v/>
      </c>
      <c r="AN355" s="504"/>
      <c r="AO355" s="504"/>
      <c r="AP355" s="504"/>
      <c r="AQ355" s="360">
        <v>345</v>
      </c>
      <c r="AR355" s="505" t="str">
        <f t="shared" si="62"/>
        <v/>
      </c>
      <c r="AS355" s="505" t="str">
        <f t="shared" si="63"/>
        <v/>
      </c>
      <c r="AX355" s="497"/>
      <c r="AZ355" s="360">
        <v>345</v>
      </c>
      <c r="BA355" s="360" t="str">
        <f t="shared" si="56"/>
        <v/>
      </c>
      <c r="BB355" s="360" t="str">
        <f t="shared" si="57"/>
        <v/>
      </c>
      <c r="BC355" s="360" t="str">
        <f t="shared" si="58"/>
        <v/>
      </c>
      <c r="BD355" s="360" t="str">
        <f t="shared" si="59"/>
        <v/>
      </c>
      <c r="BE355" s="360" t="str">
        <f t="shared" si="60"/>
        <v/>
      </c>
      <c r="BH355" s="360" t="str">
        <f t="shared" si="64"/>
        <v/>
      </c>
      <c r="CM355" s="475"/>
      <c r="CN355" s="475"/>
      <c r="CO355" s="475"/>
      <c r="CP355" s="475"/>
      <c r="CQ355" s="475"/>
      <c r="CR355" s="475"/>
      <c r="CS355" s="475"/>
      <c r="CT355" s="475"/>
      <c r="CU355" s="475"/>
      <c r="CV355" s="475"/>
      <c r="CW355" s="475"/>
      <c r="CX355" s="475"/>
      <c r="CY355" s="475"/>
      <c r="CZ355" s="383"/>
      <c r="DA355" s="383"/>
      <c r="DB355" s="383"/>
      <c r="DC355" s="383"/>
      <c r="DD355" s="383"/>
      <c r="DE355" s="383"/>
      <c r="DF355" s="383"/>
      <c r="DG355" s="383"/>
      <c r="DH355" s="383"/>
      <c r="DI355" s="383"/>
      <c r="DJ355" s="383"/>
      <c r="DK355" s="383"/>
      <c r="DL355" s="383"/>
      <c r="DM355" s="383"/>
      <c r="DN355" s="383"/>
      <c r="DO355" s="383"/>
      <c r="DP355" s="383"/>
      <c r="DQ355" s="383"/>
      <c r="DR355" s="383"/>
      <c r="DS355" s="383"/>
      <c r="DT355" s="383"/>
      <c r="DU355" s="383"/>
      <c r="DV355" s="383"/>
      <c r="DW355" s="383"/>
      <c r="DX355" s="383"/>
      <c r="DY355" s="383"/>
      <c r="DZ355" s="383"/>
      <c r="EA355" s="383"/>
      <c r="EB355" s="383"/>
      <c r="EC355" s="383"/>
      <c r="ED355" s="383"/>
      <c r="EE355" s="383"/>
      <c r="EF355" s="383"/>
      <c r="EG355" s="383"/>
      <c r="EH355" s="383"/>
      <c r="EI355" s="383"/>
      <c r="EJ355" s="383"/>
      <c r="EK355" s="383"/>
      <c r="EL355" s="383"/>
      <c r="EM355" s="383"/>
      <c r="EN355" s="383"/>
      <c r="EO355" s="383"/>
      <c r="EP355" s="383"/>
      <c r="EQ355" s="383"/>
      <c r="ER355" s="383"/>
      <c r="ES355" s="383"/>
      <c r="ET355" s="383"/>
      <c r="EU355" s="383"/>
      <c r="EV355" s="383"/>
      <c r="EW355" s="383"/>
      <c r="EX355" s="383"/>
      <c r="EY355" s="383"/>
      <c r="EZ355" s="383"/>
      <c r="FA355" s="383"/>
      <c r="FB355" s="383"/>
      <c r="FC355" s="383"/>
      <c r="FD355" s="383"/>
      <c r="FE355" s="383"/>
      <c r="FF355" s="383"/>
      <c r="FG355" s="383"/>
      <c r="FH355" s="383"/>
      <c r="FI355" s="383"/>
      <c r="FJ355" s="383"/>
      <c r="FK355" s="383"/>
      <c r="FL355" s="383"/>
      <c r="FM355" s="383"/>
      <c r="FN355" s="383"/>
      <c r="FO355" s="383"/>
      <c r="FP355" s="383"/>
      <c r="FQ355" s="383"/>
      <c r="FR355" s="383"/>
      <c r="FS355" s="383"/>
      <c r="FT355" s="383"/>
      <c r="FU355" s="383"/>
      <c r="FV355" s="383"/>
      <c r="FW355" s="383"/>
      <c r="FX355" s="383"/>
      <c r="FY355" s="383"/>
      <c r="FZ355" s="383"/>
      <c r="GA355" s="383"/>
      <c r="GB355" s="383"/>
      <c r="GC355" s="383"/>
      <c r="GD355" s="383"/>
      <c r="GE355" s="383"/>
      <c r="GF355" s="383"/>
      <c r="GG355" s="383"/>
      <c r="GH355" s="383"/>
      <c r="GI355" s="383"/>
      <c r="GJ355" s="383"/>
      <c r="GK355" s="383"/>
      <c r="GL355" s="383"/>
      <c r="GM355" s="383"/>
      <c r="GN355" s="383"/>
      <c r="GO355" s="383"/>
      <c r="GP355" s="383"/>
      <c r="GQ355" s="383"/>
      <c r="GR355" s="383"/>
      <c r="GS355" s="383"/>
      <c r="GT355" s="383"/>
      <c r="GU355" s="383"/>
      <c r="GV355" s="383"/>
      <c r="GW355" s="383"/>
      <c r="GX355" s="383"/>
    </row>
    <row r="356" spans="1:206" s="360" customFormat="1" x14ac:dyDescent="0.25">
      <c r="A356" s="354"/>
      <c r="B356" s="506">
        <v>346</v>
      </c>
      <c r="C356" s="55"/>
      <c r="D356" s="55"/>
      <c r="E356" s="507" t="str">
        <f t="shared" si="55"/>
        <v/>
      </c>
      <c r="F356" s="508" t="str">
        <f t="shared" si="61"/>
        <v/>
      </c>
      <c r="H356" s="502"/>
      <c r="I356" s="502"/>
      <c r="J356" s="1"/>
      <c r="K356" s="372"/>
      <c r="L356" s="354"/>
      <c r="M356" s="354"/>
      <c r="N356" s="354"/>
      <c r="O356" s="354"/>
      <c r="P356" s="372"/>
      <c r="Q356" s="490"/>
      <c r="R356" s="490"/>
      <c r="S356" s="490"/>
      <c r="T356" s="490"/>
      <c r="U356" s="490"/>
      <c r="V356" s="372"/>
      <c r="W356" s="372"/>
      <c r="X356" s="372"/>
      <c r="Y356" s="1"/>
      <c r="Z356" s="1"/>
      <c r="AA356" s="1"/>
      <c r="AB356" s="1"/>
      <c r="AC356" s="1"/>
      <c r="AD356" s="491"/>
      <c r="AE356" s="491"/>
      <c r="AF356" s="491"/>
      <c r="AG356" s="491"/>
      <c r="AH356" s="491"/>
      <c r="AI356" s="491"/>
      <c r="AJ356" s="491"/>
      <c r="AK356" s="504"/>
      <c r="AL356" s="504"/>
      <c r="AM356" s="526" t="str">
        <f t="shared" si="65"/>
        <v/>
      </c>
      <c r="AN356" s="504"/>
      <c r="AO356" s="504"/>
      <c r="AP356" s="504"/>
      <c r="AQ356" s="360">
        <v>346</v>
      </c>
      <c r="AR356" s="505" t="str">
        <f t="shared" si="62"/>
        <v/>
      </c>
      <c r="AS356" s="505" t="str">
        <f t="shared" si="63"/>
        <v/>
      </c>
      <c r="AX356" s="497"/>
      <c r="AZ356" s="360">
        <v>346</v>
      </c>
      <c r="BA356" s="360" t="str">
        <f t="shared" si="56"/>
        <v/>
      </c>
      <c r="BB356" s="360" t="str">
        <f t="shared" si="57"/>
        <v/>
      </c>
      <c r="BC356" s="360" t="str">
        <f t="shared" si="58"/>
        <v/>
      </c>
      <c r="BD356" s="360" t="str">
        <f t="shared" si="59"/>
        <v/>
      </c>
      <c r="BE356" s="360" t="str">
        <f t="shared" si="60"/>
        <v/>
      </c>
      <c r="BH356" s="360" t="str">
        <f t="shared" si="64"/>
        <v/>
      </c>
      <c r="CM356" s="475"/>
      <c r="CN356" s="475"/>
      <c r="CO356" s="475"/>
      <c r="CP356" s="475"/>
      <c r="CQ356" s="475"/>
      <c r="CR356" s="475"/>
      <c r="CS356" s="475"/>
      <c r="CT356" s="475"/>
      <c r="CU356" s="475"/>
      <c r="CV356" s="475"/>
      <c r="CW356" s="475"/>
      <c r="CX356" s="475"/>
      <c r="CY356" s="475"/>
      <c r="CZ356" s="383"/>
      <c r="DA356" s="383"/>
      <c r="DB356" s="383"/>
      <c r="DC356" s="383"/>
      <c r="DD356" s="383"/>
      <c r="DE356" s="383"/>
      <c r="DF356" s="383"/>
      <c r="DG356" s="383"/>
      <c r="DH356" s="383"/>
      <c r="DI356" s="383"/>
      <c r="DJ356" s="383"/>
      <c r="DK356" s="383"/>
      <c r="DL356" s="383"/>
      <c r="DM356" s="383"/>
      <c r="DN356" s="383"/>
      <c r="DO356" s="383"/>
      <c r="DP356" s="383"/>
      <c r="DQ356" s="383"/>
      <c r="DR356" s="383"/>
      <c r="DS356" s="383"/>
      <c r="DT356" s="383"/>
      <c r="DU356" s="383"/>
      <c r="DV356" s="383"/>
      <c r="DW356" s="383"/>
      <c r="DX356" s="383"/>
      <c r="DY356" s="383"/>
      <c r="DZ356" s="383"/>
      <c r="EA356" s="383"/>
      <c r="EB356" s="383"/>
      <c r="EC356" s="383"/>
      <c r="ED356" s="383"/>
      <c r="EE356" s="383"/>
      <c r="EF356" s="383"/>
      <c r="EG356" s="383"/>
      <c r="EH356" s="383"/>
      <c r="EI356" s="383"/>
      <c r="EJ356" s="383"/>
      <c r="EK356" s="383"/>
      <c r="EL356" s="383"/>
      <c r="EM356" s="383"/>
      <c r="EN356" s="383"/>
      <c r="EO356" s="383"/>
      <c r="EP356" s="383"/>
      <c r="EQ356" s="383"/>
      <c r="ER356" s="383"/>
      <c r="ES356" s="383"/>
      <c r="ET356" s="383"/>
      <c r="EU356" s="383"/>
      <c r="EV356" s="383"/>
      <c r="EW356" s="383"/>
      <c r="EX356" s="383"/>
      <c r="EY356" s="383"/>
      <c r="EZ356" s="383"/>
      <c r="FA356" s="383"/>
      <c r="FB356" s="383"/>
      <c r="FC356" s="383"/>
      <c r="FD356" s="383"/>
      <c r="FE356" s="383"/>
      <c r="FF356" s="383"/>
      <c r="FG356" s="383"/>
      <c r="FH356" s="383"/>
      <c r="FI356" s="383"/>
      <c r="FJ356" s="383"/>
      <c r="FK356" s="383"/>
      <c r="FL356" s="383"/>
      <c r="FM356" s="383"/>
      <c r="FN356" s="383"/>
      <c r="FO356" s="383"/>
      <c r="FP356" s="383"/>
      <c r="FQ356" s="383"/>
      <c r="FR356" s="383"/>
      <c r="FS356" s="383"/>
      <c r="FT356" s="383"/>
      <c r="FU356" s="383"/>
      <c r="FV356" s="383"/>
      <c r="FW356" s="383"/>
      <c r="FX356" s="383"/>
      <c r="FY356" s="383"/>
      <c r="FZ356" s="383"/>
      <c r="GA356" s="383"/>
      <c r="GB356" s="383"/>
      <c r="GC356" s="383"/>
      <c r="GD356" s="383"/>
      <c r="GE356" s="383"/>
      <c r="GF356" s="383"/>
      <c r="GG356" s="383"/>
      <c r="GH356" s="383"/>
      <c r="GI356" s="383"/>
      <c r="GJ356" s="383"/>
      <c r="GK356" s="383"/>
      <c r="GL356" s="383"/>
      <c r="GM356" s="383"/>
      <c r="GN356" s="383"/>
      <c r="GO356" s="383"/>
      <c r="GP356" s="383"/>
      <c r="GQ356" s="383"/>
      <c r="GR356" s="383"/>
      <c r="GS356" s="383"/>
      <c r="GT356" s="383"/>
      <c r="GU356" s="383"/>
      <c r="GV356" s="383"/>
      <c r="GW356" s="383"/>
      <c r="GX356" s="383"/>
    </row>
    <row r="357" spans="1:206" s="360" customFormat="1" x14ac:dyDescent="0.25">
      <c r="A357" s="354"/>
      <c r="B357" s="506">
        <v>347</v>
      </c>
      <c r="C357" s="55"/>
      <c r="D357" s="55"/>
      <c r="E357" s="507" t="str">
        <f t="shared" si="55"/>
        <v/>
      </c>
      <c r="F357" s="508" t="str">
        <f t="shared" si="61"/>
        <v/>
      </c>
      <c r="H357" s="502"/>
      <c r="I357" s="502"/>
      <c r="J357" s="1"/>
      <c r="K357" s="372"/>
      <c r="L357" s="354"/>
      <c r="M357" s="354"/>
      <c r="N357" s="354"/>
      <c r="O357" s="354"/>
      <c r="P357" s="372"/>
      <c r="Q357" s="490"/>
      <c r="R357" s="490"/>
      <c r="S357" s="490"/>
      <c r="T357" s="490"/>
      <c r="U357" s="490"/>
      <c r="V357" s="372"/>
      <c r="W357" s="372"/>
      <c r="X357" s="372"/>
      <c r="Y357" s="1"/>
      <c r="Z357" s="1"/>
      <c r="AA357" s="1"/>
      <c r="AB357" s="1"/>
      <c r="AC357" s="1"/>
      <c r="AD357" s="491"/>
      <c r="AE357" s="491"/>
      <c r="AF357" s="491"/>
      <c r="AG357" s="491"/>
      <c r="AH357" s="491"/>
      <c r="AI357" s="491"/>
      <c r="AJ357" s="491"/>
      <c r="AK357" s="504"/>
      <c r="AL357" s="504"/>
      <c r="AM357" s="526" t="str">
        <f t="shared" si="65"/>
        <v/>
      </c>
      <c r="AN357" s="504"/>
      <c r="AO357" s="504"/>
      <c r="AP357" s="504"/>
      <c r="AQ357" s="360">
        <v>347</v>
      </c>
      <c r="AR357" s="505" t="str">
        <f t="shared" si="62"/>
        <v/>
      </c>
      <c r="AS357" s="505" t="str">
        <f t="shared" si="63"/>
        <v/>
      </c>
      <c r="AX357" s="497"/>
      <c r="AZ357" s="360">
        <v>347</v>
      </c>
      <c r="BA357" s="360" t="str">
        <f t="shared" si="56"/>
        <v/>
      </c>
      <c r="BB357" s="360" t="str">
        <f t="shared" si="57"/>
        <v/>
      </c>
      <c r="BC357" s="360" t="str">
        <f t="shared" si="58"/>
        <v/>
      </c>
      <c r="BD357" s="360" t="str">
        <f t="shared" si="59"/>
        <v/>
      </c>
      <c r="BE357" s="360" t="str">
        <f t="shared" si="60"/>
        <v/>
      </c>
      <c r="BH357" s="360" t="str">
        <f t="shared" si="64"/>
        <v/>
      </c>
      <c r="CM357" s="475"/>
      <c r="CN357" s="475"/>
      <c r="CO357" s="475"/>
      <c r="CP357" s="475"/>
      <c r="CQ357" s="475"/>
      <c r="CR357" s="475"/>
      <c r="CS357" s="475"/>
      <c r="CT357" s="475"/>
      <c r="CU357" s="475"/>
      <c r="CV357" s="475"/>
      <c r="CW357" s="475"/>
      <c r="CX357" s="475"/>
      <c r="CY357" s="475"/>
      <c r="CZ357" s="383"/>
      <c r="DA357" s="383"/>
      <c r="DB357" s="383"/>
      <c r="DC357" s="383"/>
      <c r="DD357" s="383"/>
      <c r="DE357" s="383"/>
      <c r="DF357" s="383"/>
      <c r="DG357" s="383"/>
      <c r="DH357" s="383"/>
      <c r="DI357" s="383"/>
      <c r="DJ357" s="383"/>
      <c r="DK357" s="383"/>
      <c r="DL357" s="383"/>
      <c r="DM357" s="383"/>
      <c r="DN357" s="383"/>
      <c r="DO357" s="383"/>
      <c r="DP357" s="383"/>
      <c r="DQ357" s="383"/>
      <c r="DR357" s="383"/>
      <c r="DS357" s="383"/>
      <c r="DT357" s="383"/>
      <c r="DU357" s="383"/>
      <c r="DV357" s="383"/>
      <c r="DW357" s="383"/>
      <c r="DX357" s="383"/>
      <c r="DY357" s="383"/>
      <c r="DZ357" s="383"/>
      <c r="EA357" s="383"/>
      <c r="EB357" s="383"/>
      <c r="EC357" s="383"/>
      <c r="ED357" s="383"/>
      <c r="EE357" s="383"/>
      <c r="EF357" s="383"/>
      <c r="EG357" s="383"/>
      <c r="EH357" s="383"/>
      <c r="EI357" s="383"/>
      <c r="EJ357" s="383"/>
      <c r="EK357" s="383"/>
      <c r="EL357" s="383"/>
      <c r="EM357" s="383"/>
      <c r="EN357" s="383"/>
      <c r="EO357" s="383"/>
      <c r="EP357" s="383"/>
      <c r="EQ357" s="383"/>
      <c r="ER357" s="383"/>
      <c r="ES357" s="383"/>
      <c r="ET357" s="383"/>
      <c r="EU357" s="383"/>
      <c r="EV357" s="383"/>
      <c r="EW357" s="383"/>
      <c r="EX357" s="383"/>
      <c r="EY357" s="383"/>
      <c r="EZ357" s="383"/>
      <c r="FA357" s="383"/>
      <c r="FB357" s="383"/>
      <c r="FC357" s="383"/>
      <c r="FD357" s="383"/>
      <c r="FE357" s="383"/>
      <c r="FF357" s="383"/>
      <c r="FG357" s="383"/>
      <c r="FH357" s="383"/>
      <c r="FI357" s="383"/>
      <c r="FJ357" s="383"/>
      <c r="FK357" s="383"/>
      <c r="FL357" s="383"/>
      <c r="FM357" s="383"/>
      <c r="FN357" s="383"/>
      <c r="FO357" s="383"/>
      <c r="FP357" s="383"/>
      <c r="FQ357" s="383"/>
      <c r="FR357" s="383"/>
      <c r="FS357" s="383"/>
      <c r="FT357" s="383"/>
      <c r="FU357" s="383"/>
      <c r="FV357" s="383"/>
      <c r="FW357" s="383"/>
      <c r="FX357" s="383"/>
      <c r="FY357" s="383"/>
      <c r="FZ357" s="383"/>
      <c r="GA357" s="383"/>
      <c r="GB357" s="383"/>
      <c r="GC357" s="383"/>
      <c r="GD357" s="383"/>
      <c r="GE357" s="383"/>
      <c r="GF357" s="383"/>
      <c r="GG357" s="383"/>
      <c r="GH357" s="383"/>
      <c r="GI357" s="383"/>
      <c r="GJ357" s="383"/>
      <c r="GK357" s="383"/>
      <c r="GL357" s="383"/>
      <c r="GM357" s="383"/>
      <c r="GN357" s="383"/>
      <c r="GO357" s="383"/>
      <c r="GP357" s="383"/>
      <c r="GQ357" s="383"/>
      <c r="GR357" s="383"/>
      <c r="GS357" s="383"/>
      <c r="GT357" s="383"/>
      <c r="GU357" s="383"/>
      <c r="GV357" s="383"/>
      <c r="GW357" s="383"/>
      <c r="GX357" s="383"/>
    </row>
    <row r="358" spans="1:206" s="360" customFormat="1" x14ac:dyDescent="0.25">
      <c r="A358" s="354"/>
      <c r="B358" s="506">
        <v>348</v>
      </c>
      <c r="C358" s="55"/>
      <c r="D358" s="55"/>
      <c r="E358" s="507" t="str">
        <f t="shared" si="55"/>
        <v/>
      </c>
      <c r="F358" s="508" t="str">
        <f t="shared" si="61"/>
        <v/>
      </c>
      <c r="H358" s="502"/>
      <c r="I358" s="502"/>
      <c r="J358" s="1"/>
      <c r="K358" s="372"/>
      <c r="L358" s="354"/>
      <c r="M358" s="354"/>
      <c r="N358" s="354"/>
      <c r="O358" s="354"/>
      <c r="P358" s="372"/>
      <c r="Q358" s="490"/>
      <c r="R358" s="490"/>
      <c r="S358" s="490"/>
      <c r="T358" s="490"/>
      <c r="U358" s="490"/>
      <c r="V358" s="372"/>
      <c r="W358" s="372"/>
      <c r="X358" s="372"/>
      <c r="Y358" s="1"/>
      <c r="Z358" s="1"/>
      <c r="AA358" s="1"/>
      <c r="AB358" s="1"/>
      <c r="AC358" s="1"/>
      <c r="AD358" s="491"/>
      <c r="AE358" s="491"/>
      <c r="AF358" s="491"/>
      <c r="AG358" s="491"/>
      <c r="AH358" s="491"/>
      <c r="AI358" s="491"/>
      <c r="AJ358" s="491"/>
      <c r="AK358" s="504"/>
      <c r="AL358" s="504"/>
      <c r="AM358" s="526" t="str">
        <f t="shared" si="65"/>
        <v/>
      </c>
      <c r="AN358" s="504"/>
      <c r="AO358" s="504"/>
      <c r="AP358" s="504"/>
      <c r="AQ358" s="360">
        <v>348</v>
      </c>
      <c r="AR358" s="505" t="str">
        <f t="shared" si="62"/>
        <v/>
      </c>
      <c r="AS358" s="505" t="str">
        <f t="shared" si="63"/>
        <v/>
      </c>
      <c r="AX358" s="497"/>
      <c r="AZ358" s="360">
        <v>348</v>
      </c>
      <c r="BA358" s="360" t="str">
        <f t="shared" si="56"/>
        <v/>
      </c>
      <c r="BB358" s="360" t="str">
        <f t="shared" si="57"/>
        <v/>
      </c>
      <c r="BC358" s="360" t="str">
        <f t="shared" si="58"/>
        <v/>
      </c>
      <c r="BD358" s="360" t="str">
        <f t="shared" si="59"/>
        <v/>
      </c>
      <c r="BE358" s="360" t="str">
        <f t="shared" si="60"/>
        <v/>
      </c>
      <c r="BH358" s="360" t="str">
        <f t="shared" si="64"/>
        <v/>
      </c>
      <c r="CM358" s="475"/>
      <c r="CN358" s="475"/>
      <c r="CO358" s="475"/>
      <c r="CP358" s="475"/>
      <c r="CQ358" s="475"/>
      <c r="CR358" s="475"/>
      <c r="CS358" s="475"/>
      <c r="CT358" s="475"/>
      <c r="CU358" s="475"/>
      <c r="CV358" s="475"/>
      <c r="CW358" s="475"/>
      <c r="CX358" s="475"/>
      <c r="CY358" s="475"/>
      <c r="CZ358" s="383"/>
      <c r="DA358" s="383"/>
      <c r="DB358" s="383"/>
      <c r="DC358" s="383"/>
      <c r="DD358" s="383"/>
      <c r="DE358" s="383"/>
      <c r="DF358" s="383"/>
      <c r="DG358" s="383"/>
      <c r="DH358" s="383"/>
      <c r="DI358" s="383"/>
      <c r="DJ358" s="383"/>
      <c r="DK358" s="383"/>
      <c r="DL358" s="383"/>
      <c r="DM358" s="383"/>
      <c r="DN358" s="383"/>
      <c r="DO358" s="383"/>
      <c r="DP358" s="383"/>
      <c r="DQ358" s="383"/>
      <c r="DR358" s="383"/>
      <c r="DS358" s="383"/>
      <c r="DT358" s="383"/>
      <c r="DU358" s="383"/>
      <c r="DV358" s="383"/>
      <c r="DW358" s="383"/>
      <c r="DX358" s="383"/>
      <c r="DY358" s="383"/>
      <c r="DZ358" s="383"/>
      <c r="EA358" s="383"/>
      <c r="EB358" s="383"/>
      <c r="EC358" s="383"/>
      <c r="ED358" s="383"/>
      <c r="EE358" s="383"/>
      <c r="EF358" s="383"/>
      <c r="EG358" s="383"/>
      <c r="EH358" s="383"/>
      <c r="EI358" s="383"/>
      <c r="EJ358" s="383"/>
      <c r="EK358" s="383"/>
      <c r="EL358" s="383"/>
      <c r="EM358" s="383"/>
      <c r="EN358" s="383"/>
      <c r="EO358" s="383"/>
      <c r="EP358" s="383"/>
      <c r="EQ358" s="383"/>
      <c r="ER358" s="383"/>
      <c r="ES358" s="383"/>
      <c r="ET358" s="383"/>
      <c r="EU358" s="383"/>
      <c r="EV358" s="383"/>
      <c r="EW358" s="383"/>
      <c r="EX358" s="383"/>
      <c r="EY358" s="383"/>
      <c r="EZ358" s="383"/>
      <c r="FA358" s="383"/>
      <c r="FB358" s="383"/>
      <c r="FC358" s="383"/>
      <c r="FD358" s="383"/>
      <c r="FE358" s="383"/>
      <c r="FF358" s="383"/>
      <c r="FG358" s="383"/>
      <c r="FH358" s="383"/>
      <c r="FI358" s="383"/>
      <c r="FJ358" s="383"/>
      <c r="FK358" s="383"/>
      <c r="FL358" s="383"/>
      <c r="FM358" s="383"/>
      <c r="FN358" s="383"/>
      <c r="FO358" s="383"/>
      <c r="FP358" s="383"/>
      <c r="FQ358" s="383"/>
      <c r="FR358" s="383"/>
      <c r="FS358" s="383"/>
      <c r="FT358" s="383"/>
      <c r="FU358" s="383"/>
      <c r="FV358" s="383"/>
      <c r="FW358" s="383"/>
      <c r="FX358" s="383"/>
      <c r="FY358" s="383"/>
      <c r="FZ358" s="383"/>
      <c r="GA358" s="383"/>
      <c r="GB358" s="383"/>
      <c r="GC358" s="383"/>
      <c r="GD358" s="383"/>
      <c r="GE358" s="383"/>
      <c r="GF358" s="383"/>
      <c r="GG358" s="383"/>
      <c r="GH358" s="383"/>
      <c r="GI358" s="383"/>
      <c r="GJ358" s="383"/>
      <c r="GK358" s="383"/>
      <c r="GL358" s="383"/>
      <c r="GM358" s="383"/>
      <c r="GN358" s="383"/>
      <c r="GO358" s="383"/>
      <c r="GP358" s="383"/>
      <c r="GQ358" s="383"/>
      <c r="GR358" s="383"/>
      <c r="GS358" s="383"/>
      <c r="GT358" s="383"/>
      <c r="GU358" s="383"/>
      <c r="GV358" s="383"/>
      <c r="GW358" s="383"/>
      <c r="GX358" s="383"/>
    </row>
    <row r="359" spans="1:206" s="360" customFormat="1" x14ac:dyDescent="0.25">
      <c r="A359" s="354"/>
      <c r="B359" s="506">
        <v>349</v>
      </c>
      <c r="C359" s="55"/>
      <c r="D359" s="55"/>
      <c r="E359" s="507" t="str">
        <f t="shared" si="55"/>
        <v/>
      </c>
      <c r="F359" s="508" t="str">
        <f t="shared" si="61"/>
        <v/>
      </c>
      <c r="H359" s="502"/>
      <c r="I359" s="502"/>
      <c r="J359" s="1"/>
      <c r="K359" s="372"/>
      <c r="L359" s="354"/>
      <c r="M359" s="354"/>
      <c r="N359" s="354"/>
      <c r="O359" s="354"/>
      <c r="P359" s="372"/>
      <c r="Q359" s="490"/>
      <c r="R359" s="490"/>
      <c r="S359" s="490"/>
      <c r="T359" s="490"/>
      <c r="U359" s="490"/>
      <c r="V359" s="372"/>
      <c r="W359" s="372"/>
      <c r="X359" s="372"/>
      <c r="Y359" s="1"/>
      <c r="Z359" s="1"/>
      <c r="AA359" s="1"/>
      <c r="AB359" s="1"/>
      <c r="AC359" s="1"/>
      <c r="AD359" s="491"/>
      <c r="AE359" s="491"/>
      <c r="AF359" s="491"/>
      <c r="AG359" s="491"/>
      <c r="AH359" s="491"/>
      <c r="AI359" s="491"/>
      <c r="AJ359" s="491"/>
      <c r="AK359" s="504"/>
      <c r="AL359" s="504"/>
      <c r="AM359" s="526" t="str">
        <f t="shared" si="65"/>
        <v/>
      </c>
      <c r="AN359" s="504"/>
      <c r="AO359" s="504"/>
      <c r="AP359" s="504"/>
      <c r="AQ359" s="360">
        <v>349</v>
      </c>
      <c r="AR359" s="505" t="str">
        <f t="shared" si="62"/>
        <v/>
      </c>
      <c r="AS359" s="505" t="str">
        <f t="shared" si="63"/>
        <v/>
      </c>
      <c r="AX359" s="497"/>
      <c r="AZ359" s="360">
        <v>349</v>
      </c>
      <c r="BA359" s="360" t="str">
        <f t="shared" si="56"/>
        <v/>
      </c>
      <c r="BB359" s="360" t="str">
        <f t="shared" si="57"/>
        <v/>
      </c>
      <c r="BC359" s="360" t="str">
        <f t="shared" si="58"/>
        <v/>
      </c>
      <c r="BD359" s="360" t="str">
        <f t="shared" si="59"/>
        <v/>
      </c>
      <c r="BE359" s="360" t="str">
        <f t="shared" si="60"/>
        <v/>
      </c>
      <c r="BH359" s="360" t="str">
        <f t="shared" si="64"/>
        <v/>
      </c>
      <c r="CM359" s="475"/>
      <c r="CN359" s="475"/>
      <c r="CO359" s="475"/>
      <c r="CP359" s="475"/>
      <c r="CQ359" s="475"/>
      <c r="CR359" s="475"/>
      <c r="CS359" s="475"/>
      <c r="CT359" s="475"/>
      <c r="CU359" s="475"/>
      <c r="CV359" s="475"/>
      <c r="CW359" s="475"/>
      <c r="CX359" s="475"/>
      <c r="CY359" s="475"/>
      <c r="CZ359" s="383"/>
      <c r="DA359" s="383"/>
      <c r="DB359" s="383"/>
      <c r="DC359" s="383"/>
      <c r="DD359" s="383"/>
      <c r="DE359" s="383"/>
      <c r="DF359" s="383"/>
      <c r="DG359" s="383"/>
      <c r="DH359" s="383"/>
      <c r="DI359" s="383"/>
      <c r="DJ359" s="383"/>
      <c r="DK359" s="383"/>
      <c r="DL359" s="383"/>
      <c r="DM359" s="383"/>
      <c r="DN359" s="383"/>
      <c r="DO359" s="383"/>
      <c r="DP359" s="383"/>
      <c r="DQ359" s="383"/>
      <c r="DR359" s="383"/>
      <c r="DS359" s="383"/>
      <c r="DT359" s="383"/>
      <c r="DU359" s="383"/>
      <c r="DV359" s="383"/>
      <c r="DW359" s="383"/>
      <c r="DX359" s="383"/>
      <c r="DY359" s="383"/>
      <c r="DZ359" s="383"/>
      <c r="EA359" s="383"/>
      <c r="EB359" s="383"/>
      <c r="EC359" s="383"/>
      <c r="ED359" s="383"/>
      <c r="EE359" s="383"/>
      <c r="EF359" s="383"/>
      <c r="EG359" s="383"/>
      <c r="EH359" s="383"/>
      <c r="EI359" s="383"/>
      <c r="EJ359" s="383"/>
      <c r="EK359" s="383"/>
      <c r="EL359" s="383"/>
      <c r="EM359" s="383"/>
      <c r="EN359" s="383"/>
      <c r="EO359" s="383"/>
      <c r="EP359" s="383"/>
      <c r="EQ359" s="383"/>
      <c r="ER359" s="383"/>
      <c r="ES359" s="383"/>
      <c r="ET359" s="383"/>
      <c r="EU359" s="383"/>
      <c r="EV359" s="383"/>
      <c r="EW359" s="383"/>
      <c r="EX359" s="383"/>
      <c r="EY359" s="383"/>
      <c r="EZ359" s="383"/>
      <c r="FA359" s="383"/>
      <c r="FB359" s="383"/>
      <c r="FC359" s="383"/>
      <c r="FD359" s="383"/>
      <c r="FE359" s="383"/>
      <c r="FF359" s="383"/>
      <c r="FG359" s="383"/>
      <c r="FH359" s="383"/>
      <c r="FI359" s="383"/>
      <c r="FJ359" s="383"/>
      <c r="FK359" s="383"/>
      <c r="FL359" s="383"/>
      <c r="FM359" s="383"/>
      <c r="FN359" s="383"/>
      <c r="FO359" s="383"/>
      <c r="FP359" s="383"/>
      <c r="FQ359" s="383"/>
      <c r="FR359" s="383"/>
      <c r="FS359" s="383"/>
      <c r="FT359" s="383"/>
      <c r="FU359" s="383"/>
      <c r="FV359" s="383"/>
      <c r="FW359" s="383"/>
      <c r="FX359" s="383"/>
      <c r="FY359" s="383"/>
      <c r="FZ359" s="383"/>
      <c r="GA359" s="383"/>
      <c r="GB359" s="383"/>
      <c r="GC359" s="383"/>
      <c r="GD359" s="383"/>
      <c r="GE359" s="383"/>
      <c r="GF359" s="383"/>
      <c r="GG359" s="383"/>
      <c r="GH359" s="383"/>
      <c r="GI359" s="383"/>
      <c r="GJ359" s="383"/>
      <c r="GK359" s="383"/>
      <c r="GL359" s="383"/>
      <c r="GM359" s="383"/>
      <c r="GN359" s="383"/>
      <c r="GO359" s="383"/>
      <c r="GP359" s="383"/>
      <c r="GQ359" s="383"/>
      <c r="GR359" s="383"/>
      <c r="GS359" s="383"/>
      <c r="GT359" s="383"/>
      <c r="GU359" s="383"/>
      <c r="GV359" s="383"/>
      <c r="GW359" s="383"/>
      <c r="GX359" s="383"/>
    </row>
    <row r="360" spans="1:206" s="360" customFormat="1" x14ac:dyDescent="0.25">
      <c r="A360" s="354"/>
      <c r="B360" s="506">
        <v>350</v>
      </c>
      <c r="C360" s="55"/>
      <c r="D360" s="55"/>
      <c r="E360" s="507" t="str">
        <f t="shared" si="55"/>
        <v/>
      </c>
      <c r="F360" s="508" t="str">
        <f t="shared" si="61"/>
        <v/>
      </c>
      <c r="H360" s="502"/>
      <c r="I360" s="502"/>
      <c r="J360" s="1"/>
      <c r="K360" s="372"/>
      <c r="L360" s="354"/>
      <c r="M360" s="354"/>
      <c r="N360" s="354"/>
      <c r="O360" s="354"/>
      <c r="P360" s="372"/>
      <c r="Q360" s="490"/>
      <c r="R360" s="490"/>
      <c r="S360" s="490"/>
      <c r="T360" s="490"/>
      <c r="U360" s="490"/>
      <c r="V360" s="372"/>
      <c r="W360" s="372"/>
      <c r="X360" s="372"/>
      <c r="Y360" s="1"/>
      <c r="Z360" s="1"/>
      <c r="AA360" s="1"/>
      <c r="AB360" s="1"/>
      <c r="AC360" s="1"/>
      <c r="AD360" s="491"/>
      <c r="AE360" s="491"/>
      <c r="AF360" s="491"/>
      <c r="AG360" s="491"/>
      <c r="AH360" s="491"/>
      <c r="AI360" s="491"/>
      <c r="AJ360" s="491"/>
      <c r="AK360" s="504"/>
      <c r="AL360" s="504"/>
      <c r="AM360" s="526" t="str">
        <f t="shared" si="65"/>
        <v/>
      </c>
      <c r="AN360" s="504"/>
      <c r="AO360" s="504"/>
      <c r="AP360" s="504"/>
      <c r="AQ360" s="360">
        <v>350</v>
      </c>
      <c r="AR360" s="505" t="str">
        <f t="shared" si="62"/>
        <v/>
      </c>
      <c r="AS360" s="505" t="str">
        <f t="shared" si="63"/>
        <v/>
      </c>
      <c r="AX360" s="497"/>
      <c r="AZ360" s="360">
        <v>350</v>
      </c>
      <c r="BA360" s="360" t="str">
        <f t="shared" si="56"/>
        <v/>
      </c>
      <c r="BB360" s="360" t="str">
        <f t="shared" si="57"/>
        <v/>
      </c>
      <c r="BC360" s="360" t="str">
        <f t="shared" si="58"/>
        <v/>
      </c>
      <c r="BD360" s="360" t="str">
        <f t="shared" si="59"/>
        <v/>
      </c>
      <c r="BE360" s="360" t="str">
        <f t="shared" si="60"/>
        <v/>
      </c>
      <c r="BH360" s="360" t="str">
        <f t="shared" si="64"/>
        <v/>
      </c>
      <c r="CM360" s="475"/>
      <c r="CN360" s="475"/>
      <c r="CO360" s="475"/>
      <c r="CP360" s="475"/>
      <c r="CQ360" s="475"/>
      <c r="CR360" s="475"/>
      <c r="CS360" s="475"/>
      <c r="CT360" s="475"/>
      <c r="CU360" s="475"/>
      <c r="CV360" s="475"/>
      <c r="CW360" s="475"/>
      <c r="CX360" s="475"/>
      <c r="CY360" s="475"/>
      <c r="CZ360" s="383"/>
      <c r="DA360" s="383"/>
      <c r="DB360" s="383"/>
      <c r="DC360" s="383"/>
      <c r="DD360" s="383"/>
      <c r="DE360" s="383"/>
      <c r="DF360" s="383"/>
      <c r="DG360" s="383"/>
      <c r="DH360" s="383"/>
      <c r="DI360" s="383"/>
      <c r="DJ360" s="383"/>
      <c r="DK360" s="383"/>
      <c r="DL360" s="383"/>
      <c r="DM360" s="383"/>
      <c r="DN360" s="383"/>
      <c r="DO360" s="383"/>
      <c r="DP360" s="383"/>
      <c r="DQ360" s="383"/>
      <c r="DR360" s="383"/>
      <c r="DS360" s="383"/>
      <c r="DT360" s="383"/>
      <c r="DU360" s="383"/>
      <c r="DV360" s="383"/>
      <c r="DW360" s="383"/>
      <c r="DX360" s="383"/>
      <c r="DY360" s="383"/>
      <c r="DZ360" s="383"/>
      <c r="EA360" s="383"/>
      <c r="EB360" s="383"/>
      <c r="EC360" s="383"/>
      <c r="ED360" s="383"/>
      <c r="EE360" s="383"/>
      <c r="EF360" s="383"/>
      <c r="EG360" s="383"/>
      <c r="EH360" s="383"/>
      <c r="EI360" s="383"/>
      <c r="EJ360" s="383"/>
      <c r="EK360" s="383"/>
      <c r="EL360" s="383"/>
      <c r="EM360" s="383"/>
      <c r="EN360" s="383"/>
      <c r="EO360" s="383"/>
      <c r="EP360" s="383"/>
      <c r="EQ360" s="383"/>
      <c r="ER360" s="383"/>
      <c r="ES360" s="383"/>
      <c r="ET360" s="383"/>
      <c r="EU360" s="383"/>
      <c r="EV360" s="383"/>
      <c r="EW360" s="383"/>
      <c r="EX360" s="383"/>
      <c r="EY360" s="383"/>
      <c r="EZ360" s="383"/>
      <c r="FA360" s="383"/>
      <c r="FB360" s="383"/>
      <c r="FC360" s="383"/>
      <c r="FD360" s="383"/>
      <c r="FE360" s="383"/>
      <c r="FF360" s="383"/>
      <c r="FG360" s="383"/>
      <c r="FH360" s="383"/>
      <c r="FI360" s="383"/>
      <c r="FJ360" s="383"/>
      <c r="FK360" s="383"/>
      <c r="FL360" s="383"/>
      <c r="FM360" s="383"/>
      <c r="FN360" s="383"/>
      <c r="FO360" s="383"/>
      <c r="FP360" s="383"/>
      <c r="FQ360" s="383"/>
      <c r="FR360" s="383"/>
      <c r="FS360" s="383"/>
      <c r="FT360" s="383"/>
      <c r="FU360" s="383"/>
      <c r="FV360" s="383"/>
      <c r="FW360" s="383"/>
      <c r="FX360" s="383"/>
      <c r="FY360" s="383"/>
      <c r="FZ360" s="383"/>
      <c r="GA360" s="383"/>
      <c r="GB360" s="383"/>
      <c r="GC360" s="383"/>
      <c r="GD360" s="383"/>
      <c r="GE360" s="383"/>
      <c r="GF360" s="383"/>
      <c r="GG360" s="383"/>
      <c r="GH360" s="383"/>
      <c r="GI360" s="383"/>
      <c r="GJ360" s="383"/>
      <c r="GK360" s="383"/>
      <c r="GL360" s="383"/>
      <c r="GM360" s="383"/>
      <c r="GN360" s="383"/>
      <c r="GO360" s="383"/>
      <c r="GP360" s="383"/>
      <c r="GQ360" s="383"/>
      <c r="GR360" s="383"/>
      <c r="GS360" s="383"/>
      <c r="GT360" s="383"/>
      <c r="GU360" s="383"/>
      <c r="GV360" s="383"/>
      <c r="GW360" s="383"/>
      <c r="GX360" s="383"/>
    </row>
    <row r="361" spans="1:206" s="360" customFormat="1" x14ac:dyDescent="0.25">
      <c r="A361" s="354"/>
      <c r="B361" s="506">
        <v>351</v>
      </c>
      <c r="C361" s="55"/>
      <c r="D361" s="55"/>
      <c r="E361" s="507" t="str">
        <f t="shared" si="55"/>
        <v/>
      </c>
      <c r="F361" s="508" t="str">
        <f t="shared" si="61"/>
        <v/>
      </c>
      <c r="H361" s="502"/>
      <c r="I361" s="502"/>
      <c r="J361" s="1"/>
      <c r="K361" s="372"/>
      <c r="L361" s="354"/>
      <c r="M361" s="354"/>
      <c r="N361" s="354"/>
      <c r="O361" s="354"/>
      <c r="P361" s="372"/>
      <c r="Q361" s="490"/>
      <c r="R361" s="490"/>
      <c r="S361" s="490"/>
      <c r="T361" s="490"/>
      <c r="U361" s="490"/>
      <c r="V361" s="372"/>
      <c r="W361" s="372"/>
      <c r="X361" s="372"/>
      <c r="Y361" s="1"/>
      <c r="Z361" s="1"/>
      <c r="AA361" s="1"/>
      <c r="AB361" s="1"/>
      <c r="AC361" s="1"/>
      <c r="AD361" s="491"/>
      <c r="AE361" s="491"/>
      <c r="AF361" s="491"/>
      <c r="AG361" s="491"/>
      <c r="AH361" s="491"/>
      <c r="AI361" s="491"/>
      <c r="AJ361" s="491"/>
      <c r="AK361" s="504"/>
      <c r="AL361" s="504"/>
      <c r="AM361" s="526" t="str">
        <f t="shared" si="65"/>
        <v/>
      </c>
      <c r="AN361" s="504"/>
      <c r="AO361" s="504"/>
      <c r="AP361" s="504"/>
      <c r="AQ361" s="360">
        <v>351</v>
      </c>
      <c r="AR361" s="505" t="str">
        <f t="shared" si="62"/>
        <v/>
      </c>
      <c r="AS361" s="505" t="str">
        <f t="shared" si="63"/>
        <v/>
      </c>
      <c r="AX361" s="497"/>
      <c r="AZ361" s="360">
        <v>351</v>
      </c>
      <c r="BA361" s="360" t="str">
        <f t="shared" si="56"/>
        <v/>
      </c>
      <c r="BB361" s="360" t="str">
        <f t="shared" si="57"/>
        <v/>
      </c>
      <c r="BC361" s="360" t="str">
        <f t="shared" si="58"/>
        <v/>
      </c>
      <c r="BD361" s="360" t="str">
        <f t="shared" si="59"/>
        <v/>
      </c>
      <c r="BE361" s="360" t="str">
        <f t="shared" si="60"/>
        <v/>
      </c>
      <c r="BH361" s="360" t="str">
        <f t="shared" si="64"/>
        <v/>
      </c>
      <c r="CM361" s="475"/>
      <c r="CN361" s="475"/>
      <c r="CO361" s="475"/>
      <c r="CP361" s="475"/>
      <c r="CQ361" s="475"/>
      <c r="CR361" s="475"/>
      <c r="CS361" s="475"/>
      <c r="CT361" s="475"/>
      <c r="CU361" s="475"/>
      <c r="CV361" s="475"/>
      <c r="CW361" s="475"/>
      <c r="CX361" s="475"/>
      <c r="CY361" s="475"/>
      <c r="CZ361" s="383"/>
      <c r="DA361" s="383"/>
      <c r="DB361" s="383"/>
      <c r="DC361" s="383"/>
      <c r="DD361" s="383"/>
      <c r="DE361" s="383"/>
      <c r="DF361" s="383"/>
      <c r="DG361" s="383"/>
      <c r="DH361" s="383"/>
      <c r="DI361" s="383"/>
      <c r="DJ361" s="383"/>
      <c r="DK361" s="383"/>
      <c r="DL361" s="383"/>
      <c r="DM361" s="383"/>
      <c r="DN361" s="383"/>
      <c r="DO361" s="383"/>
      <c r="DP361" s="383"/>
      <c r="DQ361" s="383"/>
      <c r="DR361" s="383"/>
      <c r="DS361" s="383"/>
      <c r="DT361" s="383"/>
      <c r="DU361" s="383"/>
      <c r="DV361" s="383"/>
      <c r="DW361" s="383"/>
      <c r="DX361" s="383"/>
      <c r="DY361" s="383"/>
      <c r="DZ361" s="383"/>
      <c r="EA361" s="383"/>
      <c r="EB361" s="383"/>
      <c r="EC361" s="383"/>
      <c r="ED361" s="383"/>
      <c r="EE361" s="383"/>
      <c r="EF361" s="383"/>
      <c r="EG361" s="383"/>
      <c r="EH361" s="383"/>
      <c r="EI361" s="383"/>
      <c r="EJ361" s="383"/>
      <c r="EK361" s="383"/>
      <c r="EL361" s="383"/>
      <c r="EM361" s="383"/>
      <c r="EN361" s="383"/>
      <c r="EO361" s="383"/>
      <c r="EP361" s="383"/>
      <c r="EQ361" s="383"/>
      <c r="ER361" s="383"/>
      <c r="ES361" s="383"/>
      <c r="ET361" s="383"/>
      <c r="EU361" s="383"/>
      <c r="EV361" s="383"/>
      <c r="EW361" s="383"/>
      <c r="EX361" s="383"/>
      <c r="EY361" s="383"/>
      <c r="EZ361" s="383"/>
      <c r="FA361" s="383"/>
      <c r="FB361" s="383"/>
      <c r="FC361" s="383"/>
      <c r="FD361" s="383"/>
      <c r="FE361" s="383"/>
      <c r="FF361" s="383"/>
      <c r="FG361" s="383"/>
      <c r="FH361" s="383"/>
      <c r="FI361" s="383"/>
      <c r="FJ361" s="383"/>
      <c r="FK361" s="383"/>
      <c r="FL361" s="383"/>
      <c r="FM361" s="383"/>
      <c r="FN361" s="383"/>
      <c r="FO361" s="383"/>
      <c r="FP361" s="383"/>
      <c r="FQ361" s="383"/>
      <c r="FR361" s="383"/>
      <c r="FS361" s="383"/>
      <c r="FT361" s="383"/>
      <c r="FU361" s="383"/>
      <c r="FV361" s="383"/>
      <c r="FW361" s="383"/>
      <c r="FX361" s="383"/>
      <c r="FY361" s="383"/>
      <c r="FZ361" s="383"/>
      <c r="GA361" s="383"/>
      <c r="GB361" s="383"/>
      <c r="GC361" s="383"/>
      <c r="GD361" s="383"/>
      <c r="GE361" s="383"/>
      <c r="GF361" s="383"/>
      <c r="GG361" s="383"/>
      <c r="GH361" s="383"/>
      <c r="GI361" s="383"/>
      <c r="GJ361" s="383"/>
      <c r="GK361" s="383"/>
      <c r="GL361" s="383"/>
      <c r="GM361" s="383"/>
      <c r="GN361" s="383"/>
      <c r="GO361" s="383"/>
      <c r="GP361" s="383"/>
      <c r="GQ361" s="383"/>
      <c r="GR361" s="383"/>
      <c r="GS361" s="383"/>
      <c r="GT361" s="383"/>
      <c r="GU361" s="383"/>
      <c r="GV361" s="383"/>
      <c r="GW361" s="383"/>
      <c r="GX361" s="383"/>
    </row>
    <row r="362" spans="1:206" s="360" customFormat="1" x14ac:dyDescent="0.25">
      <c r="A362" s="354"/>
      <c r="B362" s="506">
        <v>352</v>
      </c>
      <c r="C362" s="55"/>
      <c r="D362" s="55"/>
      <c r="E362" s="507" t="str">
        <f t="shared" si="55"/>
        <v/>
      </c>
      <c r="F362" s="508" t="str">
        <f t="shared" si="61"/>
        <v/>
      </c>
      <c r="H362" s="502"/>
      <c r="I362" s="502"/>
      <c r="J362" s="1"/>
      <c r="K362" s="372"/>
      <c r="L362" s="354"/>
      <c r="M362" s="354"/>
      <c r="N362" s="354"/>
      <c r="O362" s="354"/>
      <c r="P362" s="372"/>
      <c r="Q362" s="490"/>
      <c r="R362" s="490"/>
      <c r="S362" s="490"/>
      <c r="T362" s="490"/>
      <c r="U362" s="490"/>
      <c r="V362" s="372"/>
      <c r="W362" s="372"/>
      <c r="X362" s="372"/>
      <c r="Y362" s="1"/>
      <c r="Z362" s="1"/>
      <c r="AA362" s="1"/>
      <c r="AB362" s="1"/>
      <c r="AC362" s="1"/>
      <c r="AD362" s="491"/>
      <c r="AE362" s="491"/>
      <c r="AF362" s="491"/>
      <c r="AG362" s="491"/>
      <c r="AH362" s="491"/>
      <c r="AI362" s="491"/>
      <c r="AJ362" s="491"/>
      <c r="AK362" s="504"/>
      <c r="AL362" s="504"/>
      <c r="AM362" s="526" t="str">
        <f t="shared" si="65"/>
        <v/>
      </c>
      <c r="AN362" s="504"/>
      <c r="AO362" s="504"/>
      <c r="AP362" s="504"/>
      <c r="AQ362" s="360">
        <v>352</v>
      </c>
      <c r="AR362" s="505" t="str">
        <f t="shared" si="62"/>
        <v/>
      </c>
      <c r="AS362" s="505" t="str">
        <f t="shared" si="63"/>
        <v/>
      </c>
      <c r="AX362" s="497"/>
      <c r="AZ362" s="360">
        <v>352</v>
      </c>
      <c r="BA362" s="360" t="str">
        <f t="shared" si="56"/>
        <v/>
      </c>
      <c r="BB362" s="360" t="str">
        <f t="shared" si="57"/>
        <v/>
      </c>
      <c r="BC362" s="360" t="str">
        <f t="shared" si="58"/>
        <v/>
      </c>
      <c r="BD362" s="360" t="str">
        <f t="shared" si="59"/>
        <v/>
      </c>
      <c r="BE362" s="360" t="str">
        <f t="shared" si="60"/>
        <v/>
      </c>
      <c r="BH362" s="360" t="str">
        <f t="shared" si="64"/>
        <v/>
      </c>
      <c r="CM362" s="475"/>
      <c r="CN362" s="475"/>
      <c r="CO362" s="475"/>
      <c r="CP362" s="475"/>
      <c r="CQ362" s="475"/>
      <c r="CR362" s="475"/>
      <c r="CS362" s="475"/>
      <c r="CT362" s="475"/>
      <c r="CU362" s="475"/>
      <c r="CV362" s="475"/>
      <c r="CW362" s="475"/>
      <c r="CX362" s="475"/>
      <c r="CY362" s="475"/>
      <c r="CZ362" s="383"/>
      <c r="DA362" s="383"/>
      <c r="DB362" s="383"/>
      <c r="DC362" s="383"/>
      <c r="DD362" s="383"/>
      <c r="DE362" s="383"/>
      <c r="DF362" s="383"/>
      <c r="DG362" s="383"/>
      <c r="DH362" s="383"/>
      <c r="DI362" s="383"/>
      <c r="DJ362" s="383"/>
      <c r="DK362" s="383"/>
      <c r="DL362" s="383"/>
      <c r="DM362" s="383"/>
      <c r="DN362" s="383"/>
      <c r="DO362" s="383"/>
      <c r="DP362" s="383"/>
      <c r="DQ362" s="383"/>
      <c r="DR362" s="383"/>
      <c r="DS362" s="383"/>
      <c r="DT362" s="383"/>
      <c r="DU362" s="383"/>
      <c r="DV362" s="383"/>
      <c r="DW362" s="383"/>
      <c r="DX362" s="383"/>
      <c r="DY362" s="383"/>
      <c r="DZ362" s="383"/>
      <c r="EA362" s="383"/>
      <c r="EB362" s="383"/>
      <c r="EC362" s="383"/>
      <c r="ED362" s="383"/>
      <c r="EE362" s="383"/>
      <c r="EF362" s="383"/>
      <c r="EG362" s="383"/>
      <c r="EH362" s="383"/>
      <c r="EI362" s="383"/>
      <c r="EJ362" s="383"/>
      <c r="EK362" s="383"/>
      <c r="EL362" s="383"/>
      <c r="EM362" s="383"/>
      <c r="EN362" s="383"/>
      <c r="EO362" s="383"/>
      <c r="EP362" s="383"/>
      <c r="EQ362" s="383"/>
      <c r="ER362" s="383"/>
      <c r="ES362" s="383"/>
      <c r="ET362" s="383"/>
      <c r="EU362" s="383"/>
      <c r="EV362" s="383"/>
      <c r="EW362" s="383"/>
      <c r="EX362" s="383"/>
      <c r="EY362" s="383"/>
      <c r="EZ362" s="383"/>
      <c r="FA362" s="383"/>
      <c r="FB362" s="383"/>
      <c r="FC362" s="383"/>
      <c r="FD362" s="383"/>
      <c r="FE362" s="383"/>
      <c r="FF362" s="383"/>
      <c r="FG362" s="383"/>
      <c r="FH362" s="383"/>
      <c r="FI362" s="383"/>
      <c r="FJ362" s="383"/>
      <c r="FK362" s="383"/>
      <c r="FL362" s="383"/>
      <c r="FM362" s="383"/>
      <c r="FN362" s="383"/>
      <c r="FO362" s="383"/>
      <c r="FP362" s="383"/>
      <c r="FQ362" s="383"/>
      <c r="FR362" s="383"/>
      <c r="FS362" s="383"/>
      <c r="FT362" s="383"/>
      <c r="FU362" s="383"/>
      <c r="FV362" s="383"/>
      <c r="FW362" s="383"/>
      <c r="FX362" s="383"/>
      <c r="FY362" s="383"/>
      <c r="FZ362" s="383"/>
      <c r="GA362" s="383"/>
      <c r="GB362" s="383"/>
      <c r="GC362" s="383"/>
      <c r="GD362" s="383"/>
      <c r="GE362" s="383"/>
      <c r="GF362" s="383"/>
      <c r="GG362" s="383"/>
      <c r="GH362" s="383"/>
      <c r="GI362" s="383"/>
      <c r="GJ362" s="383"/>
      <c r="GK362" s="383"/>
      <c r="GL362" s="383"/>
      <c r="GM362" s="383"/>
      <c r="GN362" s="383"/>
      <c r="GO362" s="383"/>
      <c r="GP362" s="383"/>
      <c r="GQ362" s="383"/>
      <c r="GR362" s="383"/>
      <c r="GS362" s="383"/>
      <c r="GT362" s="383"/>
      <c r="GU362" s="383"/>
      <c r="GV362" s="383"/>
      <c r="GW362" s="383"/>
      <c r="GX362" s="383"/>
    </row>
    <row r="363" spans="1:206" s="360" customFormat="1" x14ac:dyDescent="0.25">
      <c r="A363" s="354"/>
      <c r="B363" s="506">
        <v>353</v>
      </c>
      <c r="C363" s="55"/>
      <c r="D363" s="55"/>
      <c r="E363" s="507" t="str">
        <f t="shared" si="55"/>
        <v/>
      </c>
      <c r="F363" s="508" t="str">
        <f t="shared" si="61"/>
        <v/>
      </c>
      <c r="H363" s="502"/>
      <c r="I363" s="502"/>
      <c r="J363" s="1"/>
      <c r="K363" s="372"/>
      <c r="L363" s="354"/>
      <c r="M363" s="354"/>
      <c r="N363" s="354"/>
      <c r="O363" s="354"/>
      <c r="P363" s="372"/>
      <c r="Q363" s="490"/>
      <c r="R363" s="490"/>
      <c r="S363" s="490"/>
      <c r="T363" s="490"/>
      <c r="U363" s="490"/>
      <c r="V363" s="372"/>
      <c r="W363" s="372"/>
      <c r="X363" s="372"/>
      <c r="Y363" s="1"/>
      <c r="Z363" s="1"/>
      <c r="AA363" s="1"/>
      <c r="AB363" s="1"/>
      <c r="AC363" s="1"/>
      <c r="AD363" s="491"/>
      <c r="AE363" s="491"/>
      <c r="AF363" s="491"/>
      <c r="AG363" s="491"/>
      <c r="AH363" s="491"/>
      <c r="AI363" s="491"/>
      <c r="AJ363" s="491"/>
      <c r="AK363" s="504"/>
      <c r="AL363" s="504"/>
      <c r="AM363" s="526" t="str">
        <f t="shared" si="65"/>
        <v/>
      </c>
      <c r="AN363" s="504"/>
      <c r="AO363" s="504"/>
      <c r="AP363" s="504"/>
      <c r="AQ363" s="360">
        <v>353</v>
      </c>
      <c r="AR363" s="505" t="str">
        <f t="shared" si="62"/>
        <v/>
      </c>
      <c r="AS363" s="505" t="str">
        <f t="shared" si="63"/>
        <v/>
      </c>
      <c r="AX363" s="497"/>
      <c r="AZ363" s="360">
        <v>353</v>
      </c>
      <c r="BA363" s="360" t="str">
        <f t="shared" si="56"/>
        <v/>
      </c>
      <c r="BB363" s="360" t="str">
        <f t="shared" si="57"/>
        <v/>
      </c>
      <c r="BC363" s="360" t="str">
        <f t="shared" si="58"/>
        <v/>
      </c>
      <c r="BD363" s="360" t="str">
        <f t="shared" si="59"/>
        <v/>
      </c>
      <c r="BE363" s="360" t="str">
        <f t="shared" si="60"/>
        <v/>
      </c>
      <c r="BH363" s="360" t="str">
        <f t="shared" si="64"/>
        <v/>
      </c>
      <c r="CM363" s="475"/>
      <c r="CN363" s="475"/>
      <c r="CO363" s="475"/>
      <c r="CP363" s="475"/>
      <c r="CQ363" s="475"/>
      <c r="CR363" s="475"/>
      <c r="CS363" s="475"/>
      <c r="CT363" s="475"/>
      <c r="CU363" s="475"/>
      <c r="CV363" s="475"/>
      <c r="CW363" s="475"/>
      <c r="CX363" s="475"/>
      <c r="CY363" s="475"/>
      <c r="CZ363" s="383"/>
      <c r="DA363" s="383"/>
      <c r="DB363" s="383"/>
      <c r="DC363" s="383"/>
      <c r="DD363" s="383"/>
      <c r="DE363" s="383"/>
      <c r="DF363" s="383"/>
      <c r="DG363" s="383"/>
      <c r="DH363" s="383"/>
      <c r="DI363" s="383"/>
      <c r="DJ363" s="383"/>
      <c r="DK363" s="383"/>
      <c r="DL363" s="383"/>
      <c r="DM363" s="383"/>
      <c r="DN363" s="383"/>
      <c r="DO363" s="383"/>
      <c r="DP363" s="383"/>
      <c r="DQ363" s="383"/>
      <c r="DR363" s="383"/>
      <c r="DS363" s="383"/>
      <c r="DT363" s="383"/>
      <c r="DU363" s="383"/>
      <c r="DV363" s="383"/>
      <c r="DW363" s="383"/>
      <c r="DX363" s="383"/>
      <c r="DY363" s="383"/>
      <c r="DZ363" s="383"/>
      <c r="EA363" s="383"/>
      <c r="EB363" s="383"/>
      <c r="EC363" s="383"/>
      <c r="ED363" s="383"/>
      <c r="EE363" s="383"/>
      <c r="EF363" s="383"/>
      <c r="EG363" s="383"/>
      <c r="EH363" s="383"/>
      <c r="EI363" s="383"/>
      <c r="EJ363" s="383"/>
      <c r="EK363" s="383"/>
      <c r="EL363" s="383"/>
      <c r="EM363" s="383"/>
      <c r="EN363" s="383"/>
      <c r="EO363" s="383"/>
      <c r="EP363" s="383"/>
      <c r="EQ363" s="383"/>
      <c r="ER363" s="383"/>
      <c r="ES363" s="383"/>
      <c r="ET363" s="383"/>
      <c r="EU363" s="383"/>
      <c r="EV363" s="383"/>
      <c r="EW363" s="383"/>
      <c r="EX363" s="383"/>
      <c r="EY363" s="383"/>
      <c r="EZ363" s="383"/>
      <c r="FA363" s="383"/>
      <c r="FB363" s="383"/>
      <c r="FC363" s="383"/>
      <c r="FD363" s="383"/>
      <c r="FE363" s="383"/>
      <c r="FF363" s="383"/>
      <c r="FG363" s="383"/>
      <c r="FH363" s="383"/>
      <c r="FI363" s="383"/>
      <c r="FJ363" s="383"/>
      <c r="FK363" s="383"/>
      <c r="FL363" s="383"/>
      <c r="FM363" s="383"/>
      <c r="FN363" s="383"/>
      <c r="FO363" s="383"/>
      <c r="FP363" s="383"/>
      <c r="FQ363" s="383"/>
      <c r="FR363" s="383"/>
      <c r="FS363" s="383"/>
      <c r="FT363" s="383"/>
      <c r="FU363" s="383"/>
      <c r="FV363" s="383"/>
      <c r="FW363" s="383"/>
      <c r="FX363" s="383"/>
      <c r="FY363" s="383"/>
      <c r="FZ363" s="383"/>
      <c r="GA363" s="383"/>
      <c r="GB363" s="383"/>
      <c r="GC363" s="383"/>
      <c r="GD363" s="383"/>
      <c r="GE363" s="383"/>
      <c r="GF363" s="383"/>
      <c r="GG363" s="383"/>
      <c r="GH363" s="383"/>
      <c r="GI363" s="383"/>
      <c r="GJ363" s="383"/>
      <c r="GK363" s="383"/>
      <c r="GL363" s="383"/>
      <c r="GM363" s="383"/>
      <c r="GN363" s="383"/>
      <c r="GO363" s="383"/>
      <c r="GP363" s="383"/>
      <c r="GQ363" s="383"/>
      <c r="GR363" s="383"/>
      <c r="GS363" s="383"/>
      <c r="GT363" s="383"/>
      <c r="GU363" s="383"/>
      <c r="GV363" s="383"/>
      <c r="GW363" s="383"/>
      <c r="GX363" s="383"/>
    </row>
    <row r="364" spans="1:206" s="360" customFormat="1" x14ac:dyDescent="0.25">
      <c r="A364" s="354"/>
      <c r="B364" s="506">
        <v>354</v>
      </c>
      <c r="C364" s="55"/>
      <c r="D364" s="55"/>
      <c r="E364" s="507" t="str">
        <f t="shared" si="55"/>
        <v/>
      </c>
      <c r="F364" s="508" t="str">
        <f t="shared" si="61"/>
        <v/>
      </c>
      <c r="H364" s="502"/>
      <c r="I364" s="502"/>
      <c r="J364" s="1"/>
      <c r="K364" s="372"/>
      <c r="L364" s="354"/>
      <c r="M364" s="354"/>
      <c r="N364" s="354"/>
      <c r="O364" s="354"/>
      <c r="P364" s="372"/>
      <c r="Q364" s="490"/>
      <c r="R364" s="490"/>
      <c r="S364" s="490"/>
      <c r="T364" s="490"/>
      <c r="U364" s="490"/>
      <c r="V364" s="372"/>
      <c r="W364" s="372"/>
      <c r="X364" s="372"/>
      <c r="Y364" s="1"/>
      <c r="Z364" s="1"/>
      <c r="AA364" s="1"/>
      <c r="AB364" s="1"/>
      <c r="AC364" s="1"/>
      <c r="AD364" s="491"/>
      <c r="AE364" s="491"/>
      <c r="AF364" s="491"/>
      <c r="AG364" s="491"/>
      <c r="AH364" s="491"/>
      <c r="AI364" s="491"/>
      <c r="AJ364" s="491"/>
      <c r="AK364" s="504"/>
      <c r="AL364" s="504"/>
      <c r="AM364" s="526" t="str">
        <f t="shared" si="65"/>
        <v/>
      </c>
      <c r="AN364" s="504"/>
      <c r="AO364" s="504"/>
      <c r="AP364" s="504"/>
      <c r="AQ364" s="360">
        <v>354</v>
      </c>
      <c r="AR364" s="505" t="str">
        <f t="shared" si="62"/>
        <v/>
      </c>
      <c r="AS364" s="505" t="str">
        <f t="shared" si="63"/>
        <v/>
      </c>
      <c r="AX364" s="497"/>
      <c r="AZ364" s="360">
        <v>354</v>
      </c>
      <c r="BA364" s="360" t="str">
        <f t="shared" si="56"/>
        <v/>
      </c>
      <c r="BB364" s="360" t="str">
        <f t="shared" si="57"/>
        <v/>
      </c>
      <c r="BC364" s="360" t="str">
        <f t="shared" si="58"/>
        <v/>
      </c>
      <c r="BD364" s="360" t="str">
        <f t="shared" si="59"/>
        <v/>
      </c>
      <c r="BE364" s="360" t="str">
        <f t="shared" si="60"/>
        <v/>
      </c>
      <c r="BH364" s="360" t="str">
        <f t="shared" si="64"/>
        <v/>
      </c>
      <c r="CM364" s="475"/>
      <c r="CN364" s="475"/>
      <c r="CO364" s="475"/>
      <c r="CP364" s="475"/>
      <c r="CQ364" s="475"/>
      <c r="CR364" s="475"/>
      <c r="CS364" s="475"/>
      <c r="CT364" s="475"/>
      <c r="CU364" s="475"/>
      <c r="CV364" s="475"/>
      <c r="CW364" s="475"/>
      <c r="CX364" s="475"/>
      <c r="CY364" s="475"/>
      <c r="CZ364" s="383"/>
      <c r="DA364" s="383"/>
      <c r="DB364" s="383"/>
      <c r="DC364" s="383"/>
      <c r="DD364" s="383"/>
      <c r="DE364" s="383"/>
      <c r="DF364" s="383"/>
      <c r="DG364" s="383"/>
      <c r="DH364" s="383"/>
      <c r="DI364" s="383"/>
      <c r="DJ364" s="383"/>
      <c r="DK364" s="383"/>
      <c r="DL364" s="383"/>
      <c r="DM364" s="383"/>
      <c r="DN364" s="383"/>
      <c r="DO364" s="383"/>
      <c r="DP364" s="383"/>
      <c r="DQ364" s="383"/>
      <c r="DR364" s="383"/>
      <c r="DS364" s="383"/>
      <c r="DT364" s="383"/>
      <c r="DU364" s="383"/>
      <c r="DV364" s="383"/>
      <c r="DW364" s="383"/>
      <c r="DX364" s="383"/>
      <c r="DY364" s="383"/>
      <c r="DZ364" s="383"/>
      <c r="EA364" s="383"/>
      <c r="EB364" s="383"/>
      <c r="EC364" s="383"/>
      <c r="ED364" s="383"/>
      <c r="EE364" s="383"/>
      <c r="EF364" s="383"/>
      <c r="EG364" s="383"/>
      <c r="EH364" s="383"/>
      <c r="EI364" s="383"/>
      <c r="EJ364" s="383"/>
      <c r="EK364" s="383"/>
      <c r="EL364" s="383"/>
      <c r="EM364" s="383"/>
      <c r="EN364" s="383"/>
      <c r="EO364" s="383"/>
      <c r="EP364" s="383"/>
      <c r="EQ364" s="383"/>
      <c r="ER364" s="383"/>
      <c r="ES364" s="383"/>
      <c r="ET364" s="383"/>
      <c r="EU364" s="383"/>
      <c r="EV364" s="383"/>
      <c r="EW364" s="383"/>
      <c r="EX364" s="383"/>
      <c r="EY364" s="383"/>
      <c r="EZ364" s="383"/>
      <c r="FA364" s="383"/>
      <c r="FB364" s="383"/>
      <c r="FC364" s="383"/>
      <c r="FD364" s="383"/>
      <c r="FE364" s="383"/>
      <c r="FF364" s="383"/>
      <c r="FG364" s="383"/>
      <c r="FH364" s="383"/>
      <c r="FI364" s="383"/>
      <c r="FJ364" s="383"/>
      <c r="FK364" s="383"/>
      <c r="FL364" s="383"/>
      <c r="FM364" s="383"/>
      <c r="FN364" s="383"/>
      <c r="FO364" s="383"/>
      <c r="FP364" s="383"/>
      <c r="FQ364" s="383"/>
      <c r="FR364" s="383"/>
      <c r="FS364" s="383"/>
      <c r="FT364" s="383"/>
      <c r="FU364" s="383"/>
      <c r="FV364" s="383"/>
      <c r="FW364" s="383"/>
      <c r="FX364" s="383"/>
      <c r="FY364" s="383"/>
      <c r="FZ364" s="383"/>
      <c r="GA364" s="383"/>
      <c r="GB364" s="383"/>
      <c r="GC364" s="383"/>
      <c r="GD364" s="383"/>
      <c r="GE364" s="383"/>
      <c r="GF364" s="383"/>
      <c r="GG364" s="383"/>
      <c r="GH364" s="383"/>
      <c r="GI364" s="383"/>
      <c r="GJ364" s="383"/>
      <c r="GK364" s="383"/>
      <c r="GL364" s="383"/>
      <c r="GM364" s="383"/>
      <c r="GN364" s="383"/>
      <c r="GO364" s="383"/>
      <c r="GP364" s="383"/>
      <c r="GQ364" s="383"/>
      <c r="GR364" s="383"/>
      <c r="GS364" s="383"/>
      <c r="GT364" s="383"/>
      <c r="GU364" s="383"/>
      <c r="GV364" s="383"/>
      <c r="GW364" s="383"/>
      <c r="GX364" s="383"/>
    </row>
    <row r="365" spans="1:206" s="360" customFormat="1" x14ac:dyDescent="0.25">
      <c r="A365" s="354"/>
      <c r="B365" s="506">
        <v>355</v>
      </c>
      <c r="C365" s="55"/>
      <c r="D365" s="55"/>
      <c r="E365" s="507" t="str">
        <f t="shared" si="55"/>
        <v/>
      </c>
      <c r="F365" s="508" t="str">
        <f t="shared" si="61"/>
        <v/>
      </c>
      <c r="H365" s="502"/>
      <c r="I365" s="502"/>
      <c r="J365" s="1"/>
      <c r="K365" s="372"/>
      <c r="L365" s="354"/>
      <c r="M365" s="354"/>
      <c r="N365" s="354"/>
      <c r="O365" s="354"/>
      <c r="P365" s="372"/>
      <c r="Q365" s="490"/>
      <c r="R365" s="490"/>
      <c r="S365" s="490"/>
      <c r="T365" s="490"/>
      <c r="U365" s="490"/>
      <c r="V365" s="372"/>
      <c r="W365" s="372"/>
      <c r="X365" s="372"/>
      <c r="Y365" s="1"/>
      <c r="Z365" s="1"/>
      <c r="AA365" s="1"/>
      <c r="AB365" s="1"/>
      <c r="AC365" s="1"/>
      <c r="AD365" s="491"/>
      <c r="AE365" s="491"/>
      <c r="AF365" s="491"/>
      <c r="AG365" s="491"/>
      <c r="AH365" s="491"/>
      <c r="AI365" s="491"/>
      <c r="AJ365" s="491"/>
      <c r="AK365" s="504"/>
      <c r="AL365" s="504"/>
      <c r="AM365" s="526" t="str">
        <f t="shared" si="65"/>
        <v/>
      </c>
      <c r="AN365" s="504"/>
      <c r="AO365" s="504"/>
      <c r="AP365" s="504"/>
      <c r="AQ365" s="360">
        <v>355</v>
      </c>
      <c r="AR365" s="505" t="str">
        <f t="shared" si="62"/>
        <v/>
      </c>
      <c r="AS365" s="505" t="str">
        <f t="shared" si="63"/>
        <v/>
      </c>
      <c r="AX365" s="497"/>
      <c r="AZ365" s="360">
        <v>355</v>
      </c>
      <c r="BA365" s="360" t="str">
        <f t="shared" si="56"/>
        <v/>
      </c>
      <c r="BB365" s="360" t="str">
        <f t="shared" si="57"/>
        <v/>
      </c>
      <c r="BC365" s="360" t="str">
        <f t="shared" si="58"/>
        <v/>
      </c>
      <c r="BD365" s="360" t="str">
        <f t="shared" si="59"/>
        <v/>
      </c>
      <c r="BE365" s="360" t="str">
        <f t="shared" si="60"/>
        <v/>
      </c>
      <c r="BH365" s="360" t="str">
        <f t="shared" si="64"/>
        <v/>
      </c>
      <c r="CM365" s="475"/>
      <c r="CN365" s="475"/>
      <c r="CO365" s="475"/>
      <c r="CP365" s="475"/>
      <c r="CQ365" s="475"/>
      <c r="CR365" s="475"/>
      <c r="CS365" s="475"/>
      <c r="CT365" s="475"/>
      <c r="CU365" s="475"/>
      <c r="CV365" s="475"/>
      <c r="CW365" s="475"/>
      <c r="CX365" s="475"/>
      <c r="CY365" s="475"/>
      <c r="CZ365" s="383"/>
      <c r="DA365" s="383"/>
      <c r="DB365" s="383"/>
      <c r="DC365" s="383"/>
      <c r="DD365" s="383"/>
      <c r="DE365" s="383"/>
      <c r="DF365" s="383"/>
      <c r="DG365" s="383"/>
      <c r="DH365" s="383"/>
      <c r="DI365" s="383"/>
      <c r="DJ365" s="383"/>
      <c r="DK365" s="383"/>
      <c r="DL365" s="383"/>
      <c r="DM365" s="383"/>
      <c r="DN365" s="383"/>
      <c r="DO365" s="383"/>
      <c r="DP365" s="383"/>
      <c r="DQ365" s="383"/>
      <c r="DR365" s="383"/>
      <c r="DS365" s="383"/>
      <c r="DT365" s="383"/>
      <c r="DU365" s="383"/>
      <c r="DV365" s="383"/>
      <c r="DW365" s="383"/>
      <c r="DX365" s="383"/>
      <c r="DY365" s="383"/>
      <c r="DZ365" s="383"/>
      <c r="EA365" s="383"/>
      <c r="EB365" s="383"/>
      <c r="EC365" s="383"/>
      <c r="ED365" s="383"/>
      <c r="EE365" s="383"/>
      <c r="EF365" s="383"/>
      <c r="EG365" s="383"/>
      <c r="EH365" s="383"/>
      <c r="EI365" s="383"/>
      <c r="EJ365" s="383"/>
      <c r="EK365" s="383"/>
      <c r="EL365" s="383"/>
      <c r="EM365" s="383"/>
      <c r="EN365" s="383"/>
      <c r="EO365" s="383"/>
      <c r="EP365" s="383"/>
      <c r="EQ365" s="383"/>
      <c r="ER365" s="383"/>
      <c r="ES365" s="383"/>
      <c r="ET365" s="383"/>
      <c r="EU365" s="383"/>
      <c r="EV365" s="383"/>
      <c r="EW365" s="383"/>
      <c r="EX365" s="383"/>
      <c r="EY365" s="383"/>
      <c r="EZ365" s="383"/>
      <c r="FA365" s="383"/>
      <c r="FB365" s="383"/>
      <c r="FC365" s="383"/>
      <c r="FD365" s="383"/>
      <c r="FE365" s="383"/>
      <c r="FF365" s="383"/>
      <c r="FG365" s="383"/>
      <c r="FH365" s="383"/>
      <c r="FI365" s="383"/>
      <c r="FJ365" s="383"/>
      <c r="FK365" s="383"/>
      <c r="FL365" s="383"/>
      <c r="FM365" s="383"/>
      <c r="FN365" s="383"/>
      <c r="FO365" s="383"/>
      <c r="FP365" s="383"/>
      <c r="FQ365" s="383"/>
      <c r="FR365" s="383"/>
      <c r="FS365" s="383"/>
      <c r="FT365" s="383"/>
      <c r="FU365" s="383"/>
      <c r="FV365" s="383"/>
      <c r="FW365" s="383"/>
      <c r="FX365" s="383"/>
      <c r="FY365" s="383"/>
      <c r="FZ365" s="383"/>
      <c r="GA365" s="383"/>
      <c r="GB365" s="383"/>
      <c r="GC365" s="383"/>
      <c r="GD365" s="383"/>
      <c r="GE365" s="383"/>
      <c r="GF365" s="383"/>
      <c r="GG365" s="383"/>
      <c r="GH365" s="383"/>
      <c r="GI365" s="383"/>
      <c r="GJ365" s="383"/>
      <c r="GK365" s="383"/>
      <c r="GL365" s="383"/>
      <c r="GM365" s="383"/>
      <c r="GN365" s="383"/>
      <c r="GO365" s="383"/>
      <c r="GP365" s="383"/>
      <c r="GQ365" s="383"/>
      <c r="GR365" s="383"/>
      <c r="GS365" s="383"/>
      <c r="GT365" s="383"/>
      <c r="GU365" s="383"/>
      <c r="GV365" s="383"/>
      <c r="GW365" s="383"/>
      <c r="GX365" s="383"/>
    </row>
    <row r="366" spans="1:206" s="360" customFormat="1" x14ac:dyDescent="0.25">
      <c r="A366" s="354"/>
      <c r="B366" s="506">
        <v>356</v>
      </c>
      <c r="C366" s="55"/>
      <c r="D366" s="55"/>
      <c r="E366" s="507" t="str">
        <f t="shared" si="55"/>
        <v/>
      </c>
      <c r="F366" s="508" t="str">
        <f t="shared" si="61"/>
        <v/>
      </c>
      <c r="H366" s="502"/>
      <c r="I366" s="502"/>
      <c r="J366" s="1"/>
      <c r="K366" s="372"/>
      <c r="L366" s="354"/>
      <c r="M366" s="354"/>
      <c r="N366" s="354"/>
      <c r="O366" s="354"/>
      <c r="P366" s="372"/>
      <c r="Q366" s="490"/>
      <c r="R366" s="490"/>
      <c r="S366" s="490"/>
      <c r="T366" s="490"/>
      <c r="U366" s="490"/>
      <c r="V366" s="372"/>
      <c r="W366" s="372"/>
      <c r="X366" s="372"/>
      <c r="Y366" s="1"/>
      <c r="Z366" s="1"/>
      <c r="AA366" s="1"/>
      <c r="AB366" s="1"/>
      <c r="AC366" s="1"/>
      <c r="AD366" s="491"/>
      <c r="AE366" s="491"/>
      <c r="AF366" s="491"/>
      <c r="AG366" s="491"/>
      <c r="AH366" s="491"/>
      <c r="AI366" s="491"/>
      <c r="AJ366" s="491"/>
      <c r="AK366" s="504"/>
      <c r="AL366" s="504"/>
      <c r="AM366" s="526" t="str">
        <f t="shared" si="65"/>
        <v/>
      </c>
      <c r="AN366" s="504"/>
      <c r="AO366" s="504"/>
      <c r="AP366" s="504"/>
      <c r="AQ366" s="360">
        <v>356</v>
      </c>
      <c r="AR366" s="505" t="str">
        <f t="shared" si="62"/>
        <v/>
      </c>
      <c r="AS366" s="505" t="str">
        <f t="shared" si="63"/>
        <v/>
      </c>
      <c r="AX366" s="497"/>
      <c r="AZ366" s="360">
        <v>356</v>
      </c>
      <c r="BA366" s="360" t="str">
        <f t="shared" si="56"/>
        <v/>
      </c>
      <c r="BB366" s="360" t="str">
        <f t="shared" si="57"/>
        <v/>
      </c>
      <c r="BC366" s="360" t="str">
        <f t="shared" si="58"/>
        <v/>
      </c>
      <c r="BD366" s="360" t="str">
        <f t="shared" si="59"/>
        <v/>
      </c>
      <c r="BE366" s="360" t="str">
        <f t="shared" si="60"/>
        <v/>
      </c>
      <c r="BH366" s="360" t="str">
        <f t="shared" si="64"/>
        <v/>
      </c>
      <c r="CM366" s="475"/>
      <c r="CN366" s="475"/>
      <c r="CO366" s="475"/>
      <c r="CP366" s="475"/>
      <c r="CQ366" s="475"/>
      <c r="CR366" s="475"/>
      <c r="CS366" s="475"/>
      <c r="CT366" s="475"/>
      <c r="CU366" s="475"/>
      <c r="CV366" s="475"/>
      <c r="CW366" s="475"/>
      <c r="CX366" s="475"/>
      <c r="CY366" s="475"/>
      <c r="CZ366" s="383"/>
      <c r="DA366" s="383"/>
      <c r="DB366" s="383"/>
      <c r="DC366" s="383"/>
      <c r="DD366" s="383"/>
      <c r="DE366" s="383"/>
      <c r="DF366" s="383"/>
      <c r="DG366" s="383"/>
      <c r="DH366" s="383"/>
      <c r="DI366" s="383"/>
      <c r="DJ366" s="383"/>
      <c r="DK366" s="383"/>
      <c r="DL366" s="383"/>
      <c r="DM366" s="383"/>
      <c r="DN366" s="383"/>
      <c r="DO366" s="383"/>
      <c r="DP366" s="383"/>
      <c r="DQ366" s="383"/>
      <c r="DR366" s="383"/>
      <c r="DS366" s="383"/>
      <c r="DT366" s="383"/>
      <c r="DU366" s="383"/>
      <c r="DV366" s="383"/>
      <c r="DW366" s="383"/>
      <c r="DX366" s="383"/>
      <c r="DY366" s="383"/>
      <c r="DZ366" s="383"/>
      <c r="EA366" s="383"/>
      <c r="EB366" s="383"/>
      <c r="EC366" s="383"/>
      <c r="ED366" s="383"/>
      <c r="EE366" s="383"/>
      <c r="EF366" s="383"/>
      <c r="EG366" s="383"/>
      <c r="EH366" s="383"/>
      <c r="EI366" s="383"/>
      <c r="EJ366" s="383"/>
      <c r="EK366" s="383"/>
      <c r="EL366" s="383"/>
      <c r="EM366" s="383"/>
      <c r="EN366" s="383"/>
      <c r="EO366" s="383"/>
      <c r="EP366" s="383"/>
      <c r="EQ366" s="383"/>
      <c r="ER366" s="383"/>
      <c r="ES366" s="383"/>
      <c r="ET366" s="383"/>
      <c r="EU366" s="383"/>
      <c r="EV366" s="383"/>
      <c r="EW366" s="383"/>
      <c r="EX366" s="383"/>
      <c r="EY366" s="383"/>
      <c r="EZ366" s="383"/>
      <c r="FA366" s="383"/>
      <c r="FB366" s="383"/>
      <c r="FC366" s="383"/>
      <c r="FD366" s="383"/>
      <c r="FE366" s="383"/>
      <c r="FF366" s="383"/>
      <c r="FG366" s="383"/>
      <c r="FH366" s="383"/>
      <c r="FI366" s="383"/>
      <c r="FJ366" s="383"/>
      <c r="FK366" s="383"/>
      <c r="FL366" s="383"/>
      <c r="FM366" s="383"/>
      <c r="FN366" s="383"/>
      <c r="FO366" s="383"/>
      <c r="FP366" s="383"/>
      <c r="FQ366" s="383"/>
      <c r="FR366" s="383"/>
      <c r="FS366" s="383"/>
      <c r="FT366" s="383"/>
      <c r="FU366" s="383"/>
      <c r="FV366" s="383"/>
      <c r="FW366" s="383"/>
      <c r="FX366" s="383"/>
      <c r="FY366" s="383"/>
      <c r="FZ366" s="383"/>
      <c r="GA366" s="383"/>
      <c r="GB366" s="383"/>
      <c r="GC366" s="383"/>
      <c r="GD366" s="383"/>
      <c r="GE366" s="383"/>
      <c r="GF366" s="383"/>
      <c r="GG366" s="383"/>
      <c r="GH366" s="383"/>
      <c r="GI366" s="383"/>
      <c r="GJ366" s="383"/>
      <c r="GK366" s="383"/>
      <c r="GL366" s="383"/>
      <c r="GM366" s="383"/>
      <c r="GN366" s="383"/>
      <c r="GO366" s="383"/>
      <c r="GP366" s="383"/>
      <c r="GQ366" s="383"/>
      <c r="GR366" s="383"/>
      <c r="GS366" s="383"/>
      <c r="GT366" s="383"/>
      <c r="GU366" s="383"/>
      <c r="GV366" s="383"/>
      <c r="GW366" s="383"/>
      <c r="GX366" s="383"/>
    </row>
    <row r="367" spans="1:206" s="360" customFormat="1" x14ac:dyDescent="0.25">
      <c r="A367" s="354"/>
      <c r="B367" s="506">
        <v>357</v>
      </c>
      <c r="C367" s="55"/>
      <c r="D367" s="55"/>
      <c r="E367" s="507" t="str">
        <f t="shared" si="55"/>
        <v/>
      </c>
      <c r="F367" s="508" t="str">
        <f t="shared" si="61"/>
        <v/>
      </c>
      <c r="H367" s="502"/>
      <c r="I367" s="502"/>
      <c r="J367" s="1"/>
      <c r="K367" s="372"/>
      <c r="L367" s="354"/>
      <c r="M367" s="354"/>
      <c r="N367" s="354"/>
      <c r="O367" s="354"/>
      <c r="P367" s="372"/>
      <c r="Q367" s="490"/>
      <c r="R367" s="490"/>
      <c r="S367" s="490"/>
      <c r="T367" s="490"/>
      <c r="U367" s="490"/>
      <c r="V367" s="372"/>
      <c r="W367" s="372"/>
      <c r="X367" s="372"/>
      <c r="Y367" s="1"/>
      <c r="Z367" s="1"/>
      <c r="AA367" s="1"/>
      <c r="AB367" s="1"/>
      <c r="AC367" s="1"/>
      <c r="AD367" s="491"/>
      <c r="AE367" s="491"/>
      <c r="AF367" s="491"/>
      <c r="AG367" s="491"/>
      <c r="AH367" s="491"/>
      <c r="AI367" s="491"/>
      <c r="AJ367" s="491"/>
      <c r="AK367" s="504"/>
      <c r="AL367" s="504"/>
      <c r="AM367" s="526" t="str">
        <f t="shared" si="65"/>
        <v/>
      </c>
      <c r="AN367" s="504"/>
      <c r="AO367" s="504"/>
      <c r="AP367" s="504"/>
      <c r="AQ367" s="360">
        <v>357</v>
      </c>
      <c r="AR367" s="505" t="str">
        <f t="shared" si="62"/>
        <v/>
      </c>
      <c r="AS367" s="505" t="str">
        <f t="shared" si="63"/>
        <v/>
      </c>
      <c r="AX367" s="497"/>
      <c r="AZ367" s="360">
        <v>357</v>
      </c>
      <c r="BA367" s="360" t="str">
        <f t="shared" si="56"/>
        <v/>
      </c>
      <c r="BB367" s="360" t="str">
        <f t="shared" si="57"/>
        <v/>
      </c>
      <c r="BC367" s="360" t="str">
        <f t="shared" si="58"/>
        <v/>
      </c>
      <c r="BD367" s="360" t="str">
        <f t="shared" si="59"/>
        <v/>
      </c>
      <c r="BE367" s="360" t="str">
        <f t="shared" si="60"/>
        <v/>
      </c>
      <c r="BH367" s="360" t="str">
        <f t="shared" si="64"/>
        <v/>
      </c>
      <c r="CM367" s="475"/>
      <c r="CN367" s="475"/>
      <c r="CO367" s="475"/>
      <c r="CP367" s="475"/>
      <c r="CQ367" s="475"/>
      <c r="CR367" s="475"/>
      <c r="CS367" s="475"/>
      <c r="CT367" s="475"/>
      <c r="CU367" s="475"/>
      <c r="CV367" s="475"/>
      <c r="CW367" s="475"/>
      <c r="CX367" s="475"/>
      <c r="CY367" s="475"/>
      <c r="CZ367" s="383"/>
      <c r="DA367" s="383"/>
      <c r="DB367" s="383"/>
      <c r="DC367" s="383"/>
      <c r="DD367" s="383"/>
      <c r="DE367" s="383"/>
      <c r="DF367" s="383"/>
      <c r="DG367" s="383"/>
      <c r="DH367" s="383"/>
      <c r="DI367" s="383"/>
      <c r="DJ367" s="383"/>
      <c r="DK367" s="383"/>
      <c r="DL367" s="383"/>
      <c r="DM367" s="383"/>
      <c r="DN367" s="383"/>
      <c r="DO367" s="383"/>
      <c r="DP367" s="383"/>
      <c r="DQ367" s="383"/>
      <c r="DR367" s="383"/>
      <c r="DS367" s="383"/>
      <c r="DT367" s="383"/>
      <c r="DU367" s="383"/>
      <c r="DV367" s="383"/>
      <c r="DW367" s="383"/>
      <c r="DX367" s="383"/>
      <c r="DY367" s="383"/>
      <c r="DZ367" s="383"/>
      <c r="EA367" s="383"/>
      <c r="EB367" s="383"/>
      <c r="EC367" s="383"/>
      <c r="ED367" s="383"/>
      <c r="EE367" s="383"/>
      <c r="EF367" s="383"/>
      <c r="EG367" s="383"/>
      <c r="EH367" s="383"/>
      <c r="EI367" s="383"/>
      <c r="EJ367" s="383"/>
      <c r="EK367" s="383"/>
      <c r="EL367" s="383"/>
      <c r="EM367" s="383"/>
      <c r="EN367" s="383"/>
      <c r="EO367" s="383"/>
      <c r="EP367" s="383"/>
      <c r="EQ367" s="383"/>
      <c r="ER367" s="383"/>
      <c r="ES367" s="383"/>
      <c r="ET367" s="383"/>
      <c r="EU367" s="383"/>
      <c r="EV367" s="383"/>
      <c r="EW367" s="383"/>
      <c r="EX367" s="383"/>
      <c r="EY367" s="383"/>
      <c r="EZ367" s="383"/>
      <c r="FA367" s="383"/>
      <c r="FB367" s="383"/>
      <c r="FC367" s="383"/>
      <c r="FD367" s="383"/>
      <c r="FE367" s="383"/>
      <c r="FF367" s="383"/>
      <c r="FG367" s="383"/>
      <c r="FH367" s="383"/>
      <c r="FI367" s="383"/>
      <c r="FJ367" s="383"/>
      <c r="FK367" s="383"/>
      <c r="FL367" s="383"/>
      <c r="FM367" s="383"/>
      <c r="FN367" s="383"/>
      <c r="FO367" s="383"/>
      <c r="FP367" s="383"/>
      <c r="FQ367" s="383"/>
      <c r="FR367" s="383"/>
      <c r="FS367" s="383"/>
      <c r="FT367" s="383"/>
      <c r="FU367" s="383"/>
      <c r="FV367" s="383"/>
      <c r="FW367" s="383"/>
      <c r="FX367" s="383"/>
      <c r="FY367" s="383"/>
      <c r="FZ367" s="383"/>
      <c r="GA367" s="383"/>
      <c r="GB367" s="383"/>
      <c r="GC367" s="383"/>
      <c r="GD367" s="383"/>
      <c r="GE367" s="383"/>
      <c r="GF367" s="383"/>
      <c r="GG367" s="383"/>
      <c r="GH367" s="383"/>
      <c r="GI367" s="383"/>
      <c r="GJ367" s="383"/>
      <c r="GK367" s="383"/>
      <c r="GL367" s="383"/>
      <c r="GM367" s="383"/>
      <c r="GN367" s="383"/>
      <c r="GO367" s="383"/>
      <c r="GP367" s="383"/>
      <c r="GQ367" s="383"/>
      <c r="GR367" s="383"/>
      <c r="GS367" s="383"/>
      <c r="GT367" s="383"/>
      <c r="GU367" s="383"/>
      <c r="GV367" s="383"/>
      <c r="GW367" s="383"/>
      <c r="GX367" s="383"/>
    </row>
    <row r="368" spans="1:206" s="360" customFormat="1" x14ac:dyDescent="0.25">
      <c r="A368" s="354"/>
      <c r="B368" s="506">
        <v>358</v>
      </c>
      <c r="C368" s="55"/>
      <c r="D368" s="55"/>
      <c r="E368" s="507" t="str">
        <f t="shared" si="55"/>
        <v/>
      </c>
      <c r="F368" s="508" t="str">
        <f t="shared" si="61"/>
        <v/>
      </c>
      <c r="H368" s="502"/>
      <c r="I368" s="502"/>
      <c r="J368" s="1"/>
      <c r="K368" s="372"/>
      <c r="L368" s="354"/>
      <c r="M368" s="354"/>
      <c r="N368" s="354"/>
      <c r="O368" s="354"/>
      <c r="P368" s="372"/>
      <c r="Q368" s="490"/>
      <c r="R368" s="490"/>
      <c r="S368" s="490"/>
      <c r="T368" s="490"/>
      <c r="U368" s="490"/>
      <c r="V368" s="372"/>
      <c r="W368" s="372"/>
      <c r="X368" s="372"/>
      <c r="Y368" s="1"/>
      <c r="Z368" s="1"/>
      <c r="AA368" s="1"/>
      <c r="AB368" s="1"/>
      <c r="AC368" s="1"/>
      <c r="AD368" s="491"/>
      <c r="AE368" s="491"/>
      <c r="AF368" s="491"/>
      <c r="AG368" s="491"/>
      <c r="AH368" s="491"/>
      <c r="AI368" s="491"/>
      <c r="AJ368" s="491"/>
      <c r="AK368" s="504"/>
      <c r="AL368" s="504"/>
      <c r="AM368" s="526" t="str">
        <f t="shared" si="65"/>
        <v/>
      </c>
      <c r="AN368" s="504"/>
      <c r="AO368" s="504"/>
      <c r="AP368" s="504"/>
      <c r="AQ368" s="360">
        <v>358</v>
      </c>
      <c r="AR368" s="505" t="str">
        <f t="shared" si="62"/>
        <v/>
      </c>
      <c r="AS368" s="505" t="str">
        <f t="shared" si="63"/>
        <v/>
      </c>
      <c r="AX368" s="497"/>
      <c r="AZ368" s="360">
        <v>358</v>
      </c>
      <c r="BA368" s="360" t="str">
        <f t="shared" si="56"/>
        <v/>
      </c>
      <c r="BB368" s="360" t="str">
        <f t="shared" si="57"/>
        <v/>
      </c>
      <c r="BC368" s="360" t="str">
        <f t="shared" si="58"/>
        <v/>
      </c>
      <c r="BD368" s="360" t="str">
        <f t="shared" si="59"/>
        <v/>
      </c>
      <c r="BE368" s="360" t="str">
        <f t="shared" si="60"/>
        <v/>
      </c>
      <c r="BH368" s="360" t="str">
        <f t="shared" si="64"/>
        <v/>
      </c>
      <c r="CM368" s="475"/>
      <c r="CN368" s="475"/>
      <c r="CO368" s="475"/>
      <c r="CP368" s="475"/>
      <c r="CQ368" s="475"/>
      <c r="CR368" s="475"/>
      <c r="CS368" s="475"/>
      <c r="CT368" s="475"/>
      <c r="CU368" s="475"/>
      <c r="CV368" s="475"/>
      <c r="CW368" s="475"/>
      <c r="CX368" s="475"/>
      <c r="CY368" s="475"/>
      <c r="CZ368" s="383"/>
      <c r="DA368" s="383"/>
      <c r="DB368" s="383"/>
      <c r="DC368" s="383"/>
      <c r="DD368" s="383"/>
      <c r="DE368" s="383"/>
      <c r="DF368" s="383"/>
      <c r="DG368" s="383"/>
      <c r="DH368" s="383"/>
      <c r="DI368" s="383"/>
      <c r="DJ368" s="383"/>
      <c r="DK368" s="383"/>
      <c r="DL368" s="383"/>
      <c r="DM368" s="383"/>
      <c r="DN368" s="383"/>
      <c r="DO368" s="383"/>
      <c r="DP368" s="383"/>
      <c r="DQ368" s="383"/>
      <c r="DR368" s="383"/>
      <c r="DS368" s="383"/>
      <c r="DT368" s="383"/>
      <c r="DU368" s="383"/>
      <c r="DV368" s="383"/>
      <c r="DW368" s="383"/>
      <c r="DX368" s="383"/>
      <c r="DY368" s="383"/>
      <c r="DZ368" s="383"/>
      <c r="EA368" s="383"/>
      <c r="EB368" s="383"/>
      <c r="EC368" s="383"/>
      <c r="ED368" s="383"/>
      <c r="EE368" s="383"/>
      <c r="EF368" s="383"/>
      <c r="EG368" s="383"/>
      <c r="EH368" s="383"/>
      <c r="EI368" s="383"/>
      <c r="EJ368" s="383"/>
      <c r="EK368" s="383"/>
      <c r="EL368" s="383"/>
      <c r="EM368" s="383"/>
      <c r="EN368" s="383"/>
      <c r="EO368" s="383"/>
      <c r="EP368" s="383"/>
      <c r="EQ368" s="383"/>
      <c r="ER368" s="383"/>
      <c r="ES368" s="383"/>
      <c r="ET368" s="383"/>
      <c r="EU368" s="383"/>
      <c r="EV368" s="383"/>
      <c r="EW368" s="383"/>
      <c r="EX368" s="383"/>
      <c r="EY368" s="383"/>
      <c r="EZ368" s="383"/>
      <c r="FA368" s="383"/>
      <c r="FB368" s="383"/>
      <c r="FC368" s="383"/>
      <c r="FD368" s="383"/>
      <c r="FE368" s="383"/>
      <c r="FF368" s="383"/>
      <c r="FG368" s="383"/>
      <c r="FH368" s="383"/>
      <c r="FI368" s="383"/>
      <c r="FJ368" s="383"/>
      <c r="FK368" s="383"/>
      <c r="FL368" s="383"/>
      <c r="FM368" s="383"/>
      <c r="FN368" s="383"/>
      <c r="FO368" s="383"/>
      <c r="FP368" s="383"/>
      <c r="FQ368" s="383"/>
      <c r="FR368" s="383"/>
      <c r="FS368" s="383"/>
      <c r="FT368" s="383"/>
      <c r="FU368" s="383"/>
      <c r="FV368" s="383"/>
      <c r="FW368" s="383"/>
      <c r="FX368" s="383"/>
      <c r="FY368" s="383"/>
      <c r="FZ368" s="383"/>
      <c r="GA368" s="383"/>
      <c r="GB368" s="383"/>
      <c r="GC368" s="383"/>
      <c r="GD368" s="383"/>
      <c r="GE368" s="383"/>
      <c r="GF368" s="383"/>
      <c r="GG368" s="383"/>
      <c r="GH368" s="383"/>
      <c r="GI368" s="383"/>
      <c r="GJ368" s="383"/>
      <c r="GK368" s="383"/>
      <c r="GL368" s="383"/>
      <c r="GM368" s="383"/>
      <c r="GN368" s="383"/>
      <c r="GO368" s="383"/>
      <c r="GP368" s="383"/>
      <c r="GQ368" s="383"/>
      <c r="GR368" s="383"/>
      <c r="GS368" s="383"/>
      <c r="GT368" s="383"/>
      <c r="GU368" s="383"/>
      <c r="GV368" s="383"/>
      <c r="GW368" s="383"/>
      <c r="GX368" s="383"/>
    </row>
    <row r="369" spans="1:206" s="360" customFormat="1" x14ac:dyDescent="0.25">
      <c r="A369" s="354"/>
      <c r="B369" s="506">
        <v>359</v>
      </c>
      <c r="C369" s="55"/>
      <c r="D369" s="55"/>
      <c r="E369" s="507" t="str">
        <f t="shared" si="55"/>
        <v/>
      </c>
      <c r="F369" s="508" t="str">
        <f t="shared" si="61"/>
        <v/>
      </c>
      <c r="H369" s="502"/>
      <c r="I369" s="502"/>
      <c r="J369" s="1"/>
      <c r="K369" s="372"/>
      <c r="L369" s="354"/>
      <c r="M369" s="354"/>
      <c r="N369" s="354"/>
      <c r="O369" s="354"/>
      <c r="P369" s="372"/>
      <c r="Q369" s="490"/>
      <c r="R369" s="490"/>
      <c r="S369" s="490"/>
      <c r="T369" s="490"/>
      <c r="U369" s="490"/>
      <c r="V369" s="372"/>
      <c r="W369" s="372"/>
      <c r="X369" s="372"/>
      <c r="Y369" s="1"/>
      <c r="Z369" s="1"/>
      <c r="AA369" s="1"/>
      <c r="AB369" s="1"/>
      <c r="AC369" s="1"/>
      <c r="AD369" s="491"/>
      <c r="AE369" s="491"/>
      <c r="AF369" s="491"/>
      <c r="AG369" s="491"/>
      <c r="AH369" s="491"/>
      <c r="AI369" s="491"/>
      <c r="AJ369" s="491"/>
      <c r="AK369" s="504"/>
      <c r="AL369" s="504"/>
      <c r="AM369" s="526" t="str">
        <f t="shared" si="65"/>
        <v/>
      </c>
      <c r="AN369" s="504"/>
      <c r="AO369" s="504"/>
      <c r="AP369" s="504"/>
      <c r="AQ369" s="360">
        <v>359</v>
      </c>
      <c r="AR369" s="505" t="str">
        <f t="shared" si="62"/>
        <v/>
      </c>
      <c r="AS369" s="505" t="str">
        <f t="shared" si="63"/>
        <v/>
      </c>
      <c r="AX369" s="497"/>
      <c r="AZ369" s="360">
        <v>359</v>
      </c>
      <c r="BA369" s="360" t="str">
        <f t="shared" si="56"/>
        <v/>
      </c>
      <c r="BB369" s="360" t="str">
        <f t="shared" si="57"/>
        <v/>
      </c>
      <c r="BC369" s="360" t="str">
        <f t="shared" si="58"/>
        <v/>
      </c>
      <c r="BD369" s="360" t="str">
        <f t="shared" si="59"/>
        <v/>
      </c>
      <c r="BE369" s="360" t="str">
        <f t="shared" si="60"/>
        <v/>
      </c>
      <c r="BH369" s="360" t="str">
        <f t="shared" si="64"/>
        <v/>
      </c>
      <c r="CM369" s="475"/>
      <c r="CN369" s="475"/>
      <c r="CO369" s="475"/>
      <c r="CP369" s="475"/>
      <c r="CQ369" s="475"/>
      <c r="CR369" s="475"/>
      <c r="CS369" s="475"/>
      <c r="CT369" s="475"/>
      <c r="CU369" s="475"/>
      <c r="CV369" s="475"/>
      <c r="CW369" s="475"/>
      <c r="CX369" s="475"/>
      <c r="CY369" s="475"/>
      <c r="CZ369" s="383"/>
      <c r="DA369" s="383"/>
      <c r="DB369" s="383"/>
      <c r="DC369" s="383"/>
      <c r="DD369" s="383"/>
      <c r="DE369" s="383"/>
      <c r="DF369" s="383"/>
      <c r="DG369" s="383"/>
      <c r="DH369" s="383"/>
      <c r="DI369" s="383"/>
      <c r="DJ369" s="383"/>
      <c r="DK369" s="383"/>
      <c r="DL369" s="383"/>
      <c r="DM369" s="383"/>
      <c r="DN369" s="383"/>
      <c r="DO369" s="383"/>
      <c r="DP369" s="383"/>
      <c r="DQ369" s="383"/>
      <c r="DR369" s="383"/>
      <c r="DS369" s="383"/>
      <c r="DT369" s="383"/>
      <c r="DU369" s="383"/>
      <c r="DV369" s="383"/>
      <c r="DW369" s="383"/>
      <c r="DX369" s="383"/>
      <c r="DY369" s="383"/>
      <c r="DZ369" s="383"/>
      <c r="EA369" s="383"/>
      <c r="EB369" s="383"/>
      <c r="EC369" s="383"/>
      <c r="ED369" s="383"/>
      <c r="EE369" s="383"/>
      <c r="EF369" s="383"/>
      <c r="EG369" s="383"/>
      <c r="EH369" s="383"/>
      <c r="EI369" s="383"/>
      <c r="EJ369" s="383"/>
      <c r="EK369" s="383"/>
      <c r="EL369" s="383"/>
      <c r="EM369" s="383"/>
      <c r="EN369" s="383"/>
      <c r="EO369" s="383"/>
      <c r="EP369" s="383"/>
      <c r="EQ369" s="383"/>
      <c r="ER369" s="383"/>
      <c r="ES369" s="383"/>
      <c r="ET369" s="383"/>
      <c r="EU369" s="383"/>
      <c r="EV369" s="383"/>
      <c r="EW369" s="383"/>
      <c r="EX369" s="383"/>
      <c r="EY369" s="383"/>
      <c r="EZ369" s="383"/>
      <c r="FA369" s="383"/>
      <c r="FB369" s="383"/>
      <c r="FC369" s="383"/>
      <c r="FD369" s="383"/>
      <c r="FE369" s="383"/>
      <c r="FF369" s="383"/>
      <c r="FG369" s="383"/>
      <c r="FH369" s="383"/>
      <c r="FI369" s="383"/>
      <c r="FJ369" s="383"/>
      <c r="FK369" s="383"/>
      <c r="FL369" s="383"/>
      <c r="FM369" s="383"/>
      <c r="FN369" s="383"/>
      <c r="FO369" s="383"/>
      <c r="FP369" s="383"/>
      <c r="FQ369" s="383"/>
      <c r="FR369" s="383"/>
      <c r="FS369" s="383"/>
      <c r="FT369" s="383"/>
      <c r="FU369" s="383"/>
      <c r="FV369" s="383"/>
      <c r="FW369" s="383"/>
      <c r="FX369" s="383"/>
      <c r="FY369" s="383"/>
      <c r="FZ369" s="383"/>
      <c r="GA369" s="383"/>
      <c r="GB369" s="383"/>
      <c r="GC369" s="383"/>
      <c r="GD369" s="383"/>
      <c r="GE369" s="383"/>
      <c r="GF369" s="383"/>
      <c r="GG369" s="383"/>
      <c r="GH369" s="383"/>
      <c r="GI369" s="383"/>
      <c r="GJ369" s="383"/>
      <c r="GK369" s="383"/>
      <c r="GL369" s="383"/>
      <c r="GM369" s="383"/>
      <c r="GN369" s="383"/>
      <c r="GO369" s="383"/>
      <c r="GP369" s="383"/>
      <c r="GQ369" s="383"/>
      <c r="GR369" s="383"/>
      <c r="GS369" s="383"/>
      <c r="GT369" s="383"/>
      <c r="GU369" s="383"/>
      <c r="GV369" s="383"/>
      <c r="GW369" s="383"/>
      <c r="GX369" s="383"/>
    </row>
    <row r="370" spans="1:206" s="360" customFormat="1" x14ac:dyDescent="0.25">
      <c r="A370" s="354"/>
      <c r="B370" s="506">
        <v>360</v>
      </c>
      <c r="C370" s="55"/>
      <c r="D370" s="55"/>
      <c r="E370" s="507" t="str">
        <f t="shared" si="55"/>
        <v/>
      </c>
      <c r="F370" s="508" t="str">
        <f t="shared" si="61"/>
        <v/>
      </c>
      <c r="H370" s="502"/>
      <c r="I370" s="502"/>
      <c r="J370" s="1"/>
      <c r="K370" s="372"/>
      <c r="L370" s="354"/>
      <c r="M370" s="354"/>
      <c r="N370" s="354"/>
      <c r="O370" s="354"/>
      <c r="P370" s="372"/>
      <c r="Q370" s="490"/>
      <c r="R370" s="490"/>
      <c r="S370" s="490"/>
      <c r="T370" s="490"/>
      <c r="U370" s="490"/>
      <c r="V370" s="372"/>
      <c r="W370" s="372"/>
      <c r="X370" s="372"/>
      <c r="Y370" s="1"/>
      <c r="Z370" s="1"/>
      <c r="AA370" s="1"/>
      <c r="AB370" s="1"/>
      <c r="AC370" s="1"/>
      <c r="AD370" s="491"/>
      <c r="AE370" s="491"/>
      <c r="AF370" s="491"/>
      <c r="AG370" s="491"/>
      <c r="AH370" s="491"/>
      <c r="AI370" s="491"/>
      <c r="AJ370" s="491"/>
      <c r="AK370" s="504"/>
      <c r="AL370" s="504"/>
      <c r="AM370" s="526" t="str">
        <f t="shared" si="65"/>
        <v/>
      </c>
      <c r="AN370" s="504"/>
      <c r="AO370" s="504"/>
      <c r="AP370" s="504"/>
      <c r="AQ370" s="360">
        <v>360</v>
      </c>
      <c r="AR370" s="505" t="str">
        <f t="shared" si="62"/>
        <v/>
      </c>
      <c r="AS370" s="505" t="str">
        <f t="shared" si="63"/>
        <v/>
      </c>
      <c r="AX370" s="497"/>
      <c r="AZ370" s="360">
        <v>360</v>
      </c>
      <c r="BA370" s="360" t="str">
        <f t="shared" si="56"/>
        <v/>
      </c>
      <c r="BB370" s="360" t="str">
        <f t="shared" si="57"/>
        <v/>
      </c>
      <c r="BC370" s="360" t="str">
        <f t="shared" si="58"/>
        <v/>
      </c>
      <c r="BD370" s="360" t="str">
        <f t="shared" si="59"/>
        <v/>
      </c>
      <c r="BE370" s="360" t="str">
        <f t="shared" si="60"/>
        <v/>
      </c>
      <c r="BH370" s="360" t="str">
        <f t="shared" si="64"/>
        <v/>
      </c>
      <c r="CM370" s="475"/>
      <c r="CN370" s="475"/>
      <c r="CO370" s="475"/>
      <c r="CP370" s="475"/>
      <c r="CQ370" s="475"/>
      <c r="CR370" s="475"/>
      <c r="CS370" s="475"/>
      <c r="CT370" s="475"/>
      <c r="CU370" s="475"/>
      <c r="CV370" s="475"/>
      <c r="CW370" s="475"/>
      <c r="CX370" s="475"/>
      <c r="CY370" s="475"/>
      <c r="CZ370" s="383"/>
      <c r="DA370" s="383"/>
      <c r="DB370" s="383"/>
      <c r="DC370" s="383"/>
      <c r="DD370" s="383"/>
      <c r="DE370" s="383"/>
      <c r="DF370" s="383"/>
      <c r="DG370" s="383"/>
      <c r="DH370" s="383"/>
      <c r="DI370" s="383"/>
      <c r="DJ370" s="383"/>
      <c r="DK370" s="383"/>
      <c r="DL370" s="383"/>
      <c r="DM370" s="383"/>
      <c r="DN370" s="383"/>
      <c r="DO370" s="383"/>
      <c r="DP370" s="383"/>
      <c r="DQ370" s="383"/>
      <c r="DR370" s="383"/>
      <c r="DS370" s="383"/>
      <c r="DT370" s="383"/>
      <c r="DU370" s="383"/>
      <c r="DV370" s="383"/>
      <c r="DW370" s="383"/>
      <c r="DX370" s="383"/>
      <c r="DY370" s="383"/>
      <c r="DZ370" s="383"/>
      <c r="EA370" s="383"/>
      <c r="EB370" s="383"/>
      <c r="EC370" s="383"/>
      <c r="ED370" s="383"/>
      <c r="EE370" s="383"/>
      <c r="EF370" s="383"/>
      <c r="EG370" s="383"/>
      <c r="EH370" s="383"/>
      <c r="EI370" s="383"/>
      <c r="EJ370" s="383"/>
      <c r="EK370" s="383"/>
      <c r="EL370" s="383"/>
      <c r="EM370" s="383"/>
      <c r="EN370" s="383"/>
      <c r="EO370" s="383"/>
      <c r="EP370" s="383"/>
      <c r="EQ370" s="383"/>
      <c r="ER370" s="383"/>
      <c r="ES370" s="383"/>
      <c r="ET370" s="383"/>
      <c r="EU370" s="383"/>
      <c r="EV370" s="383"/>
      <c r="EW370" s="383"/>
      <c r="EX370" s="383"/>
      <c r="EY370" s="383"/>
      <c r="EZ370" s="383"/>
      <c r="FA370" s="383"/>
      <c r="FB370" s="383"/>
      <c r="FC370" s="383"/>
      <c r="FD370" s="383"/>
      <c r="FE370" s="383"/>
      <c r="FF370" s="383"/>
      <c r="FG370" s="383"/>
      <c r="FH370" s="383"/>
      <c r="FI370" s="383"/>
      <c r="FJ370" s="383"/>
      <c r="FK370" s="383"/>
      <c r="FL370" s="383"/>
      <c r="FM370" s="383"/>
      <c r="FN370" s="383"/>
      <c r="FO370" s="383"/>
      <c r="FP370" s="383"/>
      <c r="FQ370" s="383"/>
      <c r="FR370" s="383"/>
      <c r="FS370" s="383"/>
      <c r="FT370" s="383"/>
      <c r="FU370" s="383"/>
      <c r="FV370" s="383"/>
      <c r="FW370" s="383"/>
      <c r="FX370" s="383"/>
      <c r="FY370" s="383"/>
      <c r="FZ370" s="383"/>
      <c r="GA370" s="383"/>
      <c r="GB370" s="383"/>
      <c r="GC370" s="383"/>
      <c r="GD370" s="383"/>
      <c r="GE370" s="383"/>
      <c r="GF370" s="383"/>
      <c r="GG370" s="383"/>
      <c r="GH370" s="383"/>
      <c r="GI370" s="383"/>
      <c r="GJ370" s="383"/>
      <c r="GK370" s="383"/>
      <c r="GL370" s="383"/>
      <c r="GM370" s="383"/>
      <c r="GN370" s="383"/>
      <c r="GO370" s="383"/>
      <c r="GP370" s="383"/>
      <c r="GQ370" s="383"/>
      <c r="GR370" s="383"/>
      <c r="GS370" s="383"/>
      <c r="GT370" s="383"/>
      <c r="GU370" s="383"/>
      <c r="GV370" s="383"/>
      <c r="GW370" s="383"/>
      <c r="GX370" s="383"/>
    </row>
    <row r="371" spans="1:206" s="360" customFormat="1" x14ac:dyDescent="0.25">
      <c r="A371" s="354"/>
      <c r="B371" s="506">
        <v>361</v>
      </c>
      <c r="C371" s="55"/>
      <c r="D371" s="55"/>
      <c r="E371" s="507" t="str">
        <f t="shared" si="55"/>
        <v/>
      </c>
      <c r="F371" s="508" t="str">
        <f t="shared" si="61"/>
        <v/>
      </c>
      <c r="H371" s="502"/>
      <c r="I371" s="502"/>
      <c r="J371" s="1"/>
      <c r="K371" s="372"/>
      <c r="L371" s="354"/>
      <c r="M371" s="354"/>
      <c r="N371" s="354"/>
      <c r="O371" s="354"/>
      <c r="P371" s="372"/>
      <c r="Q371" s="490"/>
      <c r="R371" s="490"/>
      <c r="S371" s="490"/>
      <c r="T371" s="490"/>
      <c r="U371" s="490"/>
      <c r="V371" s="372"/>
      <c r="W371" s="372"/>
      <c r="X371" s="372"/>
      <c r="Y371" s="1"/>
      <c r="Z371" s="1"/>
      <c r="AA371" s="1"/>
      <c r="AB371" s="1"/>
      <c r="AC371" s="1"/>
      <c r="AD371" s="491"/>
      <c r="AE371" s="491"/>
      <c r="AF371" s="491"/>
      <c r="AG371" s="491"/>
      <c r="AH371" s="491"/>
      <c r="AI371" s="491"/>
      <c r="AJ371" s="491"/>
      <c r="AK371" s="504"/>
      <c r="AL371" s="504"/>
      <c r="AM371" s="526" t="str">
        <f t="shared" si="65"/>
        <v/>
      </c>
      <c r="AN371" s="504"/>
      <c r="AO371" s="504"/>
      <c r="AP371" s="504"/>
      <c r="AQ371" s="360">
        <v>361</v>
      </c>
      <c r="AR371" s="505" t="str">
        <f t="shared" si="62"/>
        <v/>
      </c>
      <c r="AS371" s="505" t="str">
        <f t="shared" si="63"/>
        <v/>
      </c>
      <c r="AX371" s="497"/>
      <c r="AZ371" s="360">
        <v>361</v>
      </c>
      <c r="BA371" s="360" t="str">
        <f t="shared" si="56"/>
        <v/>
      </c>
      <c r="BB371" s="360" t="str">
        <f t="shared" si="57"/>
        <v/>
      </c>
      <c r="BC371" s="360" t="str">
        <f t="shared" si="58"/>
        <v/>
      </c>
      <c r="BD371" s="360" t="str">
        <f t="shared" si="59"/>
        <v/>
      </c>
      <c r="BE371" s="360" t="str">
        <f t="shared" si="60"/>
        <v/>
      </c>
      <c r="BH371" s="360" t="str">
        <f t="shared" si="64"/>
        <v/>
      </c>
      <c r="CM371" s="475"/>
      <c r="CN371" s="475"/>
      <c r="CO371" s="475"/>
      <c r="CP371" s="475"/>
      <c r="CQ371" s="475"/>
      <c r="CR371" s="475"/>
      <c r="CS371" s="475"/>
      <c r="CT371" s="475"/>
      <c r="CU371" s="475"/>
      <c r="CV371" s="475"/>
      <c r="CW371" s="475"/>
      <c r="CX371" s="475"/>
      <c r="CY371" s="475"/>
      <c r="CZ371" s="383"/>
      <c r="DA371" s="383"/>
      <c r="DB371" s="383"/>
      <c r="DC371" s="383"/>
      <c r="DD371" s="383"/>
      <c r="DE371" s="383"/>
      <c r="DF371" s="383"/>
      <c r="DG371" s="383"/>
      <c r="DH371" s="383"/>
      <c r="DI371" s="383"/>
      <c r="DJ371" s="383"/>
      <c r="DK371" s="383"/>
      <c r="DL371" s="383"/>
      <c r="DM371" s="383"/>
      <c r="DN371" s="383"/>
      <c r="DO371" s="383"/>
      <c r="DP371" s="383"/>
      <c r="DQ371" s="383"/>
      <c r="DR371" s="383"/>
      <c r="DS371" s="383"/>
      <c r="DT371" s="383"/>
      <c r="DU371" s="383"/>
      <c r="DV371" s="383"/>
      <c r="DW371" s="383"/>
      <c r="DX371" s="383"/>
      <c r="DY371" s="383"/>
      <c r="DZ371" s="383"/>
      <c r="EA371" s="383"/>
      <c r="EB371" s="383"/>
      <c r="EC371" s="383"/>
      <c r="ED371" s="383"/>
      <c r="EE371" s="383"/>
      <c r="EF371" s="383"/>
      <c r="EG371" s="383"/>
      <c r="EH371" s="383"/>
      <c r="EI371" s="383"/>
      <c r="EJ371" s="383"/>
      <c r="EK371" s="383"/>
      <c r="EL371" s="383"/>
      <c r="EM371" s="383"/>
      <c r="EN371" s="383"/>
      <c r="EO371" s="383"/>
      <c r="EP371" s="383"/>
      <c r="EQ371" s="383"/>
      <c r="ER371" s="383"/>
      <c r="ES371" s="383"/>
      <c r="ET371" s="383"/>
      <c r="EU371" s="383"/>
      <c r="EV371" s="383"/>
      <c r="EW371" s="383"/>
      <c r="EX371" s="383"/>
      <c r="EY371" s="383"/>
      <c r="EZ371" s="383"/>
      <c r="FA371" s="383"/>
      <c r="FB371" s="383"/>
      <c r="FC371" s="383"/>
      <c r="FD371" s="383"/>
      <c r="FE371" s="383"/>
      <c r="FF371" s="383"/>
      <c r="FG371" s="383"/>
      <c r="FH371" s="383"/>
      <c r="FI371" s="383"/>
      <c r="FJ371" s="383"/>
      <c r="FK371" s="383"/>
      <c r="FL371" s="383"/>
      <c r="FM371" s="383"/>
      <c r="FN371" s="383"/>
      <c r="FO371" s="383"/>
      <c r="FP371" s="383"/>
      <c r="FQ371" s="383"/>
      <c r="FR371" s="383"/>
      <c r="FS371" s="383"/>
      <c r="FT371" s="383"/>
      <c r="FU371" s="383"/>
      <c r="FV371" s="383"/>
      <c r="FW371" s="383"/>
      <c r="FX371" s="383"/>
      <c r="FY371" s="383"/>
      <c r="FZ371" s="383"/>
      <c r="GA371" s="383"/>
      <c r="GB371" s="383"/>
      <c r="GC371" s="383"/>
      <c r="GD371" s="383"/>
      <c r="GE371" s="383"/>
      <c r="GF371" s="383"/>
      <c r="GG371" s="383"/>
      <c r="GH371" s="383"/>
      <c r="GI371" s="383"/>
      <c r="GJ371" s="383"/>
      <c r="GK371" s="383"/>
      <c r="GL371" s="383"/>
      <c r="GM371" s="383"/>
      <c r="GN371" s="383"/>
      <c r="GO371" s="383"/>
      <c r="GP371" s="383"/>
      <c r="GQ371" s="383"/>
      <c r="GR371" s="383"/>
      <c r="GS371" s="383"/>
      <c r="GT371" s="383"/>
      <c r="GU371" s="383"/>
      <c r="GV371" s="383"/>
      <c r="GW371" s="383"/>
      <c r="GX371" s="383"/>
    </row>
    <row r="372" spans="1:206" s="360" customFormat="1" x14ac:dyDescent="0.25">
      <c r="A372" s="354"/>
      <c r="B372" s="506">
        <v>362</v>
      </c>
      <c r="C372" s="55"/>
      <c r="D372" s="55"/>
      <c r="E372" s="507" t="str">
        <f t="shared" si="55"/>
        <v/>
      </c>
      <c r="F372" s="508" t="str">
        <f t="shared" si="61"/>
        <v/>
      </c>
      <c r="H372" s="502"/>
      <c r="I372" s="502"/>
      <c r="J372" s="1"/>
      <c r="K372" s="372"/>
      <c r="L372" s="354"/>
      <c r="M372" s="354"/>
      <c r="N372" s="354"/>
      <c r="O372" s="354"/>
      <c r="P372" s="372"/>
      <c r="Q372" s="490"/>
      <c r="R372" s="490"/>
      <c r="S372" s="490"/>
      <c r="T372" s="490"/>
      <c r="U372" s="490"/>
      <c r="V372" s="372"/>
      <c r="W372" s="372"/>
      <c r="X372" s="372"/>
      <c r="Y372" s="1"/>
      <c r="Z372" s="1"/>
      <c r="AA372" s="1"/>
      <c r="AB372" s="1"/>
      <c r="AC372" s="1"/>
      <c r="AD372" s="491"/>
      <c r="AE372" s="491"/>
      <c r="AF372" s="491"/>
      <c r="AG372" s="491"/>
      <c r="AH372" s="491"/>
      <c r="AI372" s="491"/>
      <c r="AJ372" s="491"/>
      <c r="AK372" s="504"/>
      <c r="AL372" s="504"/>
      <c r="AM372" s="526" t="str">
        <f t="shared" si="65"/>
        <v/>
      </c>
      <c r="AN372" s="504"/>
      <c r="AO372" s="504"/>
      <c r="AP372" s="504"/>
      <c r="AQ372" s="360">
        <v>362</v>
      </c>
      <c r="AR372" s="505" t="str">
        <f t="shared" si="62"/>
        <v/>
      </c>
      <c r="AS372" s="505" t="str">
        <f t="shared" si="63"/>
        <v/>
      </c>
      <c r="AX372" s="497"/>
      <c r="AZ372" s="360">
        <v>362</v>
      </c>
      <c r="BA372" s="360" t="str">
        <f t="shared" si="56"/>
        <v/>
      </c>
      <c r="BB372" s="360" t="str">
        <f t="shared" si="57"/>
        <v/>
      </c>
      <c r="BC372" s="360" t="str">
        <f t="shared" si="58"/>
        <v/>
      </c>
      <c r="BD372" s="360" t="str">
        <f t="shared" si="59"/>
        <v/>
      </c>
      <c r="BE372" s="360" t="str">
        <f t="shared" si="60"/>
        <v/>
      </c>
      <c r="BH372" s="360" t="str">
        <f t="shared" si="64"/>
        <v/>
      </c>
      <c r="CM372" s="475"/>
      <c r="CN372" s="475"/>
      <c r="CO372" s="475"/>
      <c r="CP372" s="475"/>
      <c r="CQ372" s="475"/>
      <c r="CR372" s="475"/>
      <c r="CS372" s="475"/>
      <c r="CT372" s="475"/>
      <c r="CU372" s="475"/>
      <c r="CV372" s="475"/>
      <c r="CW372" s="475"/>
      <c r="CX372" s="475"/>
      <c r="CY372" s="475"/>
      <c r="CZ372" s="383"/>
      <c r="DA372" s="383"/>
      <c r="DB372" s="383"/>
      <c r="DC372" s="383"/>
      <c r="DD372" s="383"/>
      <c r="DE372" s="383"/>
      <c r="DF372" s="383"/>
      <c r="DG372" s="383"/>
      <c r="DH372" s="383"/>
      <c r="DI372" s="383"/>
      <c r="DJ372" s="383"/>
      <c r="DK372" s="383"/>
      <c r="DL372" s="383"/>
      <c r="DM372" s="383"/>
      <c r="DN372" s="383"/>
      <c r="DO372" s="383"/>
      <c r="DP372" s="383"/>
      <c r="DQ372" s="383"/>
      <c r="DR372" s="383"/>
      <c r="DS372" s="383"/>
      <c r="DT372" s="383"/>
      <c r="DU372" s="383"/>
      <c r="DV372" s="383"/>
      <c r="DW372" s="383"/>
      <c r="DX372" s="383"/>
      <c r="DY372" s="383"/>
      <c r="DZ372" s="383"/>
      <c r="EA372" s="383"/>
      <c r="EB372" s="383"/>
      <c r="EC372" s="383"/>
      <c r="ED372" s="383"/>
      <c r="EE372" s="383"/>
      <c r="EF372" s="383"/>
      <c r="EG372" s="383"/>
      <c r="EH372" s="383"/>
      <c r="EI372" s="383"/>
      <c r="EJ372" s="383"/>
      <c r="EK372" s="383"/>
      <c r="EL372" s="383"/>
      <c r="EM372" s="383"/>
      <c r="EN372" s="383"/>
      <c r="EO372" s="383"/>
      <c r="EP372" s="383"/>
      <c r="EQ372" s="383"/>
      <c r="ER372" s="383"/>
      <c r="ES372" s="383"/>
      <c r="ET372" s="383"/>
      <c r="EU372" s="383"/>
      <c r="EV372" s="383"/>
      <c r="EW372" s="383"/>
      <c r="EX372" s="383"/>
      <c r="EY372" s="383"/>
      <c r="EZ372" s="383"/>
      <c r="FA372" s="383"/>
      <c r="FB372" s="383"/>
      <c r="FC372" s="383"/>
      <c r="FD372" s="383"/>
      <c r="FE372" s="383"/>
      <c r="FF372" s="383"/>
      <c r="FG372" s="383"/>
      <c r="FH372" s="383"/>
      <c r="FI372" s="383"/>
      <c r="FJ372" s="383"/>
      <c r="FK372" s="383"/>
      <c r="FL372" s="383"/>
      <c r="FM372" s="383"/>
      <c r="FN372" s="383"/>
      <c r="FO372" s="383"/>
      <c r="FP372" s="383"/>
      <c r="FQ372" s="383"/>
      <c r="FR372" s="383"/>
      <c r="FS372" s="383"/>
      <c r="FT372" s="383"/>
      <c r="FU372" s="383"/>
      <c r="FV372" s="383"/>
      <c r="FW372" s="383"/>
      <c r="FX372" s="383"/>
      <c r="FY372" s="383"/>
      <c r="FZ372" s="383"/>
      <c r="GA372" s="383"/>
      <c r="GB372" s="383"/>
      <c r="GC372" s="383"/>
      <c r="GD372" s="383"/>
      <c r="GE372" s="383"/>
      <c r="GF372" s="383"/>
      <c r="GG372" s="383"/>
      <c r="GH372" s="383"/>
      <c r="GI372" s="383"/>
      <c r="GJ372" s="383"/>
      <c r="GK372" s="383"/>
      <c r="GL372" s="383"/>
      <c r="GM372" s="383"/>
      <c r="GN372" s="383"/>
      <c r="GO372" s="383"/>
      <c r="GP372" s="383"/>
      <c r="GQ372" s="383"/>
      <c r="GR372" s="383"/>
      <c r="GS372" s="383"/>
      <c r="GT372" s="383"/>
      <c r="GU372" s="383"/>
      <c r="GV372" s="383"/>
      <c r="GW372" s="383"/>
      <c r="GX372" s="383"/>
    </row>
    <row r="373" spans="1:206" s="360" customFormat="1" x14ac:dyDescent="0.25">
      <c r="A373" s="354"/>
      <c r="B373" s="506">
        <v>363</v>
      </c>
      <c r="C373" s="55"/>
      <c r="D373" s="55"/>
      <c r="E373" s="507" t="str">
        <f t="shared" si="55"/>
        <v/>
      </c>
      <c r="F373" s="508" t="str">
        <f t="shared" si="61"/>
        <v/>
      </c>
      <c r="H373" s="502"/>
      <c r="I373" s="502"/>
      <c r="J373" s="1"/>
      <c r="K373" s="372"/>
      <c r="L373" s="354"/>
      <c r="M373" s="354"/>
      <c r="N373" s="354"/>
      <c r="O373" s="354"/>
      <c r="P373" s="372"/>
      <c r="Q373" s="490"/>
      <c r="R373" s="490"/>
      <c r="S373" s="490"/>
      <c r="T373" s="490"/>
      <c r="U373" s="490"/>
      <c r="V373" s="372"/>
      <c r="W373" s="372"/>
      <c r="X373" s="372"/>
      <c r="Y373" s="1"/>
      <c r="Z373" s="1"/>
      <c r="AA373" s="1"/>
      <c r="AB373" s="1"/>
      <c r="AC373" s="1"/>
      <c r="AD373" s="491"/>
      <c r="AE373" s="491"/>
      <c r="AF373" s="491"/>
      <c r="AG373" s="491"/>
      <c r="AH373" s="491"/>
      <c r="AI373" s="491"/>
      <c r="AJ373" s="491"/>
      <c r="AK373" s="504"/>
      <c r="AL373" s="504"/>
      <c r="AM373" s="526" t="str">
        <f t="shared" si="65"/>
        <v/>
      </c>
      <c r="AN373" s="504"/>
      <c r="AO373" s="504"/>
      <c r="AP373" s="504"/>
      <c r="AQ373" s="360">
        <v>363</v>
      </c>
      <c r="AR373" s="505" t="str">
        <f t="shared" si="62"/>
        <v/>
      </c>
      <c r="AS373" s="505" t="str">
        <f t="shared" si="63"/>
        <v/>
      </c>
      <c r="AX373" s="497"/>
      <c r="AZ373" s="360">
        <v>363</v>
      </c>
      <c r="BA373" s="360" t="str">
        <f t="shared" si="56"/>
        <v/>
      </c>
      <c r="BB373" s="360" t="str">
        <f t="shared" si="57"/>
        <v/>
      </c>
      <c r="BC373" s="360" t="str">
        <f t="shared" si="58"/>
        <v/>
      </c>
      <c r="BD373" s="360" t="str">
        <f t="shared" si="59"/>
        <v/>
      </c>
      <c r="BE373" s="360" t="str">
        <f t="shared" si="60"/>
        <v/>
      </c>
      <c r="BH373" s="360" t="str">
        <f t="shared" si="64"/>
        <v/>
      </c>
      <c r="CM373" s="475"/>
      <c r="CN373" s="475"/>
      <c r="CO373" s="475"/>
      <c r="CP373" s="475"/>
      <c r="CQ373" s="475"/>
      <c r="CR373" s="475"/>
      <c r="CS373" s="475"/>
      <c r="CT373" s="475"/>
      <c r="CU373" s="475"/>
      <c r="CV373" s="475"/>
      <c r="CW373" s="475"/>
      <c r="CX373" s="475"/>
      <c r="CY373" s="475"/>
      <c r="CZ373" s="383"/>
      <c r="DA373" s="383"/>
      <c r="DB373" s="383"/>
      <c r="DC373" s="383"/>
      <c r="DD373" s="383"/>
      <c r="DE373" s="383"/>
      <c r="DF373" s="383"/>
      <c r="DG373" s="383"/>
      <c r="DH373" s="383"/>
      <c r="DI373" s="383"/>
      <c r="DJ373" s="383"/>
      <c r="DK373" s="383"/>
      <c r="DL373" s="383"/>
      <c r="DM373" s="383"/>
      <c r="DN373" s="383"/>
      <c r="DO373" s="383"/>
      <c r="DP373" s="383"/>
      <c r="DQ373" s="383"/>
      <c r="DR373" s="383"/>
      <c r="DS373" s="383"/>
      <c r="DT373" s="383"/>
      <c r="DU373" s="383"/>
      <c r="DV373" s="383"/>
      <c r="DW373" s="383"/>
      <c r="DX373" s="383"/>
      <c r="DY373" s="383"/>
      <c r="DZ373" s="383"/>
      <c r="EA373" s="383"/>
      <c r="EB373" s="383"/>
      <c r="EC373" s="383"/>
      <c r="ED373" s="383"/>
      <c r="EE373" s="383"/>
      <c r="EF373" s="383"/>
      <c r="EG373" s="383"/>
      <c r="EH373" s="383"/>
      <c r="EI373" s="383"/>
      <c r="EJ373" s="383"/>
      <c r="EK373" s="383"/>
      <c r="EL373" s="383"/>
      <c r="EM373" s="383"/>
      <c r="EN373" s="383"/>
      <c r="EO373" s="383"/>
      <c r="EP373" s="383"/>
      <c r="EQ373" s="383"/>
      <c r="ER373" s="383"/>
      <c r="ES373" s="383"/>
      <c r="ET373" s="383"/>
      <c r="EU373" s="383"/>
      <c r="EV373" s="383"/>
      <c r="EW373" s="383"/>
      <c r="EX373" s="383"/>
      <c r="EY373" s="383"/>
      <c r="EZ373" s="383"/>
      <c r="FA373" s="383"/>
      <c r="FB373" s="383"/>
      <c r="FC373" s="383"/>
      <c r="FD373" s="383"/>
      <c r="FE373" s="383"/>
      <c r="FF373" s="383"/>
      <c r="FG373" s="383"/>
      <c r="FH373" s="383"/>
      <c r="FI373" s="383"/>
      <c r="FJ373" s="383"/>
      <c r="FK373" s="383"/>
      <c r="FL373" s="383"/>
      <c r="FM373" s="383"/>
      <c r="FN373" s="383"/>
      <c r="FO373" s="383"/>
      <c r="FP373" s="383"/>
      <c r="FQ373" s="383"/>
      <c r="FR373" s="383"/>
      <c r="FS373" s="383"/>
      <c r="FT373" s="383"/>
      <c r="FU373" s="383"/>
      <c r="FV373" s="383"/>
      <c r="FW373" s="383"/>
      <c r="FX373" s="383"/>
      <c r="FY373" s="383"/>
      <c r="FZ373" s="383"/>
      <c r="GA373" s="383"/>
      <c r="GB373" s="383"/>
      <c r="GC373" s="383"/>
      <c r="GD373" s="383"/>
      <c r="GE373" s="383"/>
      <c r="GF373" s="383"/>
      <c r="GG373" s="383"/>
      <c r="GH373" s="383"/>
      <c r="GI373" s="383"/>
      <c r="GJ373" s="383"/>
      <c r="GK373" s="383"/>
      <c r="GL373" s="383"/>
      <c r="GM373" s="383"/>
      <c r="GN373" s="383"/>
      <c r="GO373" s="383"/>
      <c r="GP373" s="383"/>
      <c r="GQ373" s="383"/>
      <c r="GR373" s="383"/>
      <c r="GS373" s="383"/>
      <c r="GT373" s="383"/>
      <c r="GU373" s="383"/>
      <c r="GV373" s="383"/>
      <c r="GW373" s="383"/>
      <c r="GX373" s="383"/>
    </row>
    <row r="374" spans="1:206" s="360" customFormat="1" x14ac:dyDescent="0.25">
      <c r="A374" s="354"/>
      <c r="B374" s="506">
        <v>364</v>
      </c>
      <c r="C374" s="55"/>
      <c r="D374" s="55"/>
      <c r="E374" s="507" t="str">
        <f t="shared" si="55"/>
        <v/>
      </c>
      <c r="F374" s="508" t="str">
        <f t="shared" si="61"/>
        <v/>
      </c>
      <c r="H374" s="502"/>
      <c r="I374" s="502"/>
      <c r="J374" s="1"/>
      <c r="K374" s="372"/>
      <c r="L374" s="354"/>
      <c r="M374" s="354"/>
      <c r="N374" s="354"/>
      <c r="O374" s="354"/>
      <c r="P374" s="372"/>
      <c r="Q374" s="490"/>
      <c r="R374" s="490"/>
      <c r="S374" s="490"/>
      <c r="T374" s="490"/>
      <c r="U374" s="490"/>
      <c r="V374" s="372"/>
      <c r="W374" s="372"/>
      <c r="X374" s="372"/>
      <c r="Y374" s="1"/>
      <c r="Z374" s="1"/>
      <c r="AA374" s="1"/>
      <c r="AB374" s="1"/>
      <c r="AC374" s="1"/>
      <c r="AD374" s="491"/>
      <c r="AE374" s="491"/>
      <c r="AF374" s="491"/>
      <c r="AG374" s="491"/>
      <c r="AH374" s="491"/>
      <c r="AI374" s="491"/>
      <c r="AJ374" s="491"/>
      <c r="AK374" s="504"/>
      <c r="AL374" s="504"/>
      <c r="AM374" s="526" t="str">
        <f t="shared" si="65"/>
        <v/>
      </c>
      <c r="AN374" s="504"/>
      <c r="AO374" s="504"/>
      <c r="AP374" s="504"/>
      <c r="AQ374" s="360">
        <v>364</v>
      </c>
      <c r="AR374" s="505" t="str">
        <f t="shared" si="62"/>
        <v/>
      </c>
      <c r="AS374" s="505" t="str">
        <f t="shared" si="63"/>
        <v/>
      </c>
      <c r="AX374" s="497"/>
      <c r="AZ374" s="360">
        <v>364</v>
      </c>
      <c r="BA374" s="360" t="str">
        <f t="shared" si="56"/>
        <v/>
      </c>
      <c r="BB374" s="360" t="str">
        <f t="shared" si="57"/>
        <v/>
      </c>
      <c r="BC374" s="360" t="str">
        <f t="shared" si="58"/>
        <v/>
      </c>
      <c r="BD374" s="360" t="str">
        <f t="shared" si="59"/>
        <v/>
      </c>
      <c r="BE374" s="360" t="str">
        <f t="shared" si="60"/>
        <v/>
      </c>
      <c r="BH374" s="360" t="str">
        <f t="shared" si="64"/>
        <v/>
      </c>
      <c r="CM374" s="475"/>
      <c r="CN374" s="475"/>
      <c r="CO374" s="475"/>
      <c r="CP374" s="475"/>
      <c r="CQ374" s="475"/>
      <c r="CR374" s="475"/>
      <c r="CS374" s="475"/>
      <c r="CT374" s="475"/>
      <c r="CU374" s="475"/>
      <c r="CV374" s="475"/>
      <c r="CW374" s="475"/>
      <c r="CX374" s="475"/>
      <c r="CY374" s="475"/>
      <c r="CZ374" s="383"/>
      <c r="DA374" s="383"/>
      <c r="DB374" s="383"/>
      <c r="DC374" s="383"/>
      <c r="DD374" s="383"/>
      <c r="DE374" s="383"/>
      <c r="DF374" s="383"/>
      <c r="DG374" s="383"/>
      <c r="DH374" s="383"/>
      <c r="DI374" s="383"/>
      <c r="DJ374" s="383"/>
      <c r="DK374" s="383"/>
      <c r="DL374" s="383"/>
      <c r="DM374" s="383"/>
      <c r="DN374" s="383"/>
      <c r="DO374" s="383"/>
      <c r="DP374" s="383"/>
      <c r="DQ374" s="383"/>
      <c r="DR374" s="383"/>
      <c r="DS374" s="383"/>
      <c r="DT374" s="383"/>
      <c r="DU374" s="383"/>
      <c r="DV374" s="383"/>
      <c r="DW374" s="383"/>
      <c r="DX374" s="383"/>
      <c r="DY374" s="383"/>
      <c r="DZ374" s="383"/>
      <c r="EA374" s="383"/>
      <c r="EB374" s="383"/>
      <c r="EC374" s="383"/>
      <c r="ED374" s="383"/>
      <c r="EE374" s="383"/>
      <c r="EF374" s="383"/>
      <c r="EG374" s="383"/>
      <c r="EH374" s="383"/>
      <c r="EI374" s="383"/>
      <c r="EJ374" s="383"/>
      <c r="EK374" s="383"/>
      <c r="EL374" s="383"/>
      <c r="EM374" s="383"/>
      <c r="EN374" s="383"/>
      <c r="EO374" s="383"/>
      <c r="EP374" s="383"/>
      <c r="EQ374" s="383"/>
      <c r="ER374" s="383"/>
      <c r="ES374" s="383"/>
      <c r="ET374" s="383"/>
      <c r="EU374" s="383"/>
      <c r="EV374" s="383"/>
      <c r="EW374" s="383"/>
      <c r="EX374" s="383"/>
      <c r="EY374" s="383"/>
      <c r="EZ374" s="383"/>
      <c r="FA374" s="383"/>
      <c r="FB374" s="383"/>
      <c r="FC374" s="383"/>
      <c r="FD374" s="383"/>
      <c r="FE374" s="383"/>
      <c r="FF374" s="383"/>
      <c r="FG374" s="383"/>
      <c r="FH374" s="383"/>
      <c r="FI374" s="383"/>
      <c r="FJ374" s="383"/>
      <c r="FK374" s="383"/>
      <c r="FL374" s="383"/>
      <c r="FM374" s="383"/>
      <c r="FN374" s="383"/>
      <c r="FO374" s="383"/>
      <c r="FP374" s="383"/>
      <c r="FQ374" s="383"/>
      <c r="FR374" s="383"/>
      <c r="FS374" s="383"/>
      <c r="FT374" s="383"/>
      <c r="FU374" s="383"/>
      <c r="FV374" s="383"/>
      <c r="FW374" s="383"/>
      <c r="FX374" s="383"/>
      <c r="FY374" s="383"/>
      <c r="FZ374" s="383"/>
      <c r="GA374" s="383"/>
      <c r="GB374" s="383"/>
      <c r="GC374" s="383"/>
      <c r="GD374" s="383"/>
      <c r="GE374" s="383"/>
      <c r="GF374" s="383"/>
      <c r="GG374" s="383"/>
      <c r="GH374" s="383"/>
      <c r="GI374" s="383"/>
      <c r="GJ374" s="383"/>
      <c r="GK374" s="383"/>
      <c r="GL374" s="383"/>
      <c r="GM374" s="383"/>
      <c r="GN374" s="383"/>
      <c r="GO374" s="383"/>
      <c r="GP374" s="383"/>
      <c r="GQ374" s="383"/>
      <c r="GR374" s="383"/>
      <c r="GS374" s="383"/>
      <c r="GT374" s="383"/>
      <c r="GU374" s="383"/>
      <c r="GV374" s="383"/>
      <c r="GW374" s="383"/>
      <c r="GX374" s="383"/>
    </row>
    <row r="375" spans="1:206" s="360" customFormat="1" x14ac:dyDescent="0.25">
      <c r="A375" s="354"/>
      <c r="B375" s="506">
        <v>365</v>
      </c>
      <c r="C375" s="55"/>
      <c r="D375" s="55"/>
      <c r="E375" s="507" t="str">
        <f t="shared" si="55"/>
        <v/>
      </c>
      <c r="F375" s="508" t="str">
        <f t="shared" si="61"/>
        <v/>
      </c>
      <c r="H375" s="502"/>
      <c r="I375" s="502"/>
      <c r="J375" s="1"/>
      <c r="K375" s="372"/>
      <c r="L375" s="354"/>
      <c r="M375" s="354"/>
      <c r="N375" s="354"/>
      <c r="O375" s="354"/>
      <c r="P375" s="372"/>
      <c r="Q375" s="490"/>
      <c r="R375" s="490"/>
      <c r="S375" s="490"/>
      <c r="T375" s="490"/>
      <c r="U375" s="490"/>
      <c r="V375" s="372"/>
      <c r="W375" s="372"/>
      <c r="X375" s="372"/>
      <c r="Y375" s="1"/>
      <c r="Z375" s="1"/>
      <c r="AA375" s="1"/>
      <c r="AB375" s="1"/>
      <c r="AC375" s="1"/>
      <c r="AD375" s="491"/>
      <c r="AE375" s="491"/>
      <c r="AF375" s="491"/>
      <c r="AG375" s="491"/>
      <c r="AH375" s="491"/>
      <c r="AI375" s="491"/>
      <c r="AJ375" s="491"/>
      <c r="AK375" s="504"/>
      <c r="AL375" s="504"/>
      <c r="AM375" s="526" t="str">
        <f t="shared" si="65"/>
        <v/>
      </c>
      <c r="AN375" s="504"/>
      <c r="AO375" s="504"/>
      <c r="AP375" s="504"/>
      <c r="AQ375" s="360">
        <v>365</v>
      </c>
      <c r="AR375" s="505" t="str">
        <f t="shared" si="62"/>
        <v/>
      </c>
      <c r="AS375" s="505" t="str">
        <f t="shared" si="63"/>
        <v/>
      </c>
      <c r="AX375" s="497"/>
      <c r="AZ375" s="360">
        <v>365</v>
      </c>
      <c r="BA375" s="360" t="str">
        <f t="shared" si="56"/>
        <v/>
      </c>
      <c r="BB375" s="360" t="str">
        <f t="shared" si="57"/>
        <v/>
      </c>
      <c r="BC375" s="360" t="str">
        <f t="shared" si="58"/>
        <v/>
      </c>
      <c r="BD375" s="360" t="str">
        <f t="shared" si="59"/>
        <v/>
      </c>
      <c r="BE375" s="360" t="str">
        <f t="shared" si="60"/>
        <v/>
      </c>
      <c r="BH375" s="360" t="str">
        <f t="shared" si="64"/>
        <v/>
      </c>
      <c r="CM375" s="475"/>
      <c r="CN375" s="475"/>
      <c r="CO375" s="475"/>
      <c r="CP375" s="475"/>
      <c r="CQ375" s="475"/>
      <c r="CR375" s="475"/>
      <c r="CS375" s="475"/>
      <c r="CT375" s="475"/>
      <c r="CU375" s="475"/>
      <c r="CV375" s="475"/>
      <c r="CW375" s="475"/>
      <c r="CX375" s="475"/>
      <c r="CY375" s="475"/>
      <c r="CZ375" s="383"/>
      <c r="DA375" s="383"/>
      <c r="DB375" s="383"/>
      <c r="DC375" s="383"/>
      <c r="DD375" s="383"/>
      <c r="DE375" s="383"/>
      <c r="DF375" s="383"/>
      <c r="DG375" s="383"/>
      <c r="DH375" s="383"/>
      <c r="DI375" s="383"/>
      <c r="DJ375" s="383"/>
      <c r="DK375" s="383"/>
      <c r="DL375" s="383"/>
      <c r="DM375" s="383"/>
      <c r="DN375" s="383"/>
      <c r="DO375" s="383"/>
      <c r="DP375" s="383"/>
      <c r="DQ375" s="383"/>
      <c r="DR375" s="383"/>
      <c r="DS375" s="383"/>
      <c r="DT375" s="383"/>
      <c r="DU375" s="383"/>
      <c r="DV375" s="383"/>
      <c r="DW375" s="383"/>
      <c r="DX375" s="383"/>
      <c r="DY375" s="383"/>
      <c r="DZ375" s="383"/>
      <c r="EA375" s="383"/>
      <c r="EB375" s="383"/>
      <c r="EC375" s="383"/>
      <c r="ED375" s="383"/>
      <c r="EE375" s="383"/>
      <c r="EF375" s="383"/>
      <c r="EG375" s="383"/>
      <c r="EH375" s="383"/>
      <c r="EI375" s="383"/>
      <c r="EJ375" s="383"/>
      <c r="EK375" s="383"/>
      <c r="EL375" s="383"/>
      <c r="EM375" s="383"/>
      <c r="EN375" s="383"/>
      <c r="EO375" s="383"/>
      <c r="EP375" s="383"/>
      <c r="EQ375" s="383"/>
      <c r="ER375" s="383"/>
      <c r="ES375" s="383"/>
      <c r="ET375" s="383"/>
      <c r="EU375" s="383"/>
      <c r="EV375" s="383"/>
      <c r="EW375" s="383"/>
      <c r="EX375" s="383"/>
      <c r="EY375" s="383"/>
      <c r="EZ375" s="383"/>
      <c r="FA375" s="383"/>
      <c r="FB375" s="383"/>
      <c r="FC375" s="383"/>
      <c r="FD375" s="383"/>
      <c r="FE375" s="383"/>
      <c r="FF375" s="383"/>
      <c r="FG375" s="383"/>
      <c r="FH375" s="383"/>
      <c r="FI375" s="383"/>
      <c r="FJ375" s="383"/>
      <c r="FK375" s="383"/>
      <c r="FL375" s="383"/>
      <c r="FM375" s="383"/>
      <c r="FN375" s="383"/>
      <c r="FO375" s="383"/>
      <c r="FP375" s="383"/>
      <c r="FQ375" s="383"/>
      <c r="FR375" s="383"/>
      <c r="FS375" s="383"/>
      <c r="FT375" s="383"/>
      <c r="FU375" s="383"/>
      <c r="FV375" s="383"/>
      <c r="FW375" s="383"/>
      <c r="FX375" s="383"/>
      <c r="FY375" s="383"/>
      <c r="FZ375" s="383"/>
      <c r="GA375" s="383"/>
      <c r="GB375" s="383"/>
      <c r="GC375" s="383"/>
      <c r="GD375" s="383"/>
      <c r="GE375" s="383"/>
      <c r="GF375" s="383"/>
      <c r="GG375" s="383"/>
      <c r="GH375" s="383"/>
      <c r="GI375" s="383"/>
      <c r="GJ375" s="383"/>
      <c r="GK375" s="383"/>
      <c r="GL375" s="383"/>
      <c r="GM375" s="383"/>
      <c r="GN375" s="383"/>
      <c r="GO375" s="383"/>
      <c r="GP375" s="383"/>
      <c r="GQ375" s="383"/>
      <c r="GR375" s="383"/>
      <c r="GS375" s="383"/>
      <c r="GT375" s="383"/>
      <c r="GU375" s="383"/>
      <c r="GV375" s="383"/>
      <c r="GW375" s="383"/>
      <c r="GX375" s="383"/>
    </row>
    <row r="376" spans="1:206" s="360" customFormat="1" x14ac:dyDescent="0.25">
      <c r="A376" s="354"/>
      <c r="B376" s="506">
        <v>366</v>
      </c>
      <c r="C376" s="55"/>
      <c r="D376" s="55"/>
      <c r="E376" s="507" t="str">
        <f t="shared" si="55"/>
        <v/>
      </c>
      <c r="F376" s="508" t="str">
        <f t="shared" si="61"/>
        <v/>
      </c>
      <c r="H376" s="502"/>
      <c r="I376" s="502"/>
      <c r="J376" s="1"/>
      <c r="K376" s="372"/>
      <c r="L376" s="354"/>
      <c r="M376" s="354"/>
      <c r="N376" s="354"/>
      <c r="O376" s="354"/>
      <c r="P376" s="372"/>
      <c r="Q376" s="490"/>
      <c r="R376" s="490"/>
      <c r="S376" s="490"/>
      <c r="T376" s="490"/>
      <c r="U376" s="490"/>
      <c r="V376" s="372"/>
      <c r="W376" s="372"/>
      <c r="X376" s="372"/>
      <c r="Y376" s="1"/>
      <c r="Z376" s="1"/>
      <c r="AA376" s="1"/>
      <c r="AB376" s="1"/>
      <c r="AC376" s="1"/>
      <c r="AD376" s="491"/>
      <c r="AE376" s="491"/>
      <c r="AF376" s="491"/>
      <c r="AG376" s="491"/>
      <c r="AH376" s="491"/>
      <c r="AI376" s="491"/>
      <c r="AJ376" s="491"/>
      <c r="AK376" s="504"/>
      <c r="AL376" s="504"/>
      <c r="AM376" s="526" t="str">
        <f t="shared" si="65"/>
        <v/>
      </c>
      <c r="AN376" s="504"/>
      <c r="AO376" s="504"/>
      <c r="AP376" s="504"/>
      <c r="AQ376" s="360">
        <v>366</v>
      </c>
      <c r="AR376" s="505" t="str">
        <f t="shared" si="62"/>
        <v/>
      </c>
      <c r="AS376" s="505" t="str">
        <f t="shared" si="63"/>
        <v/>
      </c>
      <c r="AX376" s="497"/>
      <c r="AZ376" s="360">
        <v>366</v>
      </c>
      <c r="BA376" s="360" t="str">
        <f t="shared" si="56"/>
        <v/>
      </c>
      <c r="BB376" s="360" t="str">
        <f t="shared" si="57"/>
        <v/>
      </c>
      <c r="BC376" s="360" t="str">
        <f t="shared" si="58"/>
        <v/>
      </c>
      <c r="BD376" s="360" t="str">
        <f t="shared" si="59"/>
        <v/>
      </c>
      <c r="BE376" s="360" t="str">
        <f t="shared" si="60"/>
        <v/>
      </c>
      <c r="BH376" s="360" t="str">
        <f t="shared" si="64"/>
        <v/>
      </c>
      <c r="CM376" s="475"/>
      <c r="CN376" s="475"/>
      <c r="CO376" s="475"/>
      <c r="CP376" s="475"/>
      <c r="CQ376" s="475"/>
      <c r="CR376" s="475"/>
      <c r="CS376" s="475"/>
      <c r="CT376" s="475"/>
      <c r="CU376" s="475"/>
      <c r="CV376" s="475"/>
      <c r="CW376" s="475"/>
      <c r="CX376" s="475"/>
      <c r="CY376" s="475"/>
      <c r="CZ376" s="383"/>
      <c r="DA376" s="383"/>
      <c r="DB376" s="383"/>
      <c r="DC376" s="383"/>
      <c r="DD376" s="383"/>
      <c r="DE376" s="383"/>
      <c r="DF376" s="383"/>
      <c r="DG376" s="383"/>
      <c r="DH376" s="383"/>
      <c r="DI376" s="383"/>
      <c r="DJ376" s="383"/>
      <c r="DK376" s="383"/>
      <c r="DL376" s="383"/>
      <c r="DM376" s="383"/>
      <c r="DN376" s="383"/>
      <c r="DO376" s="383"/>
      <c r="DP376" s="383"/>
      <c r="DQ376" s="383"/>
      <c r="DR376" s="383"/>
      <c r="DS376" s="383"/>
      <c r="DT376" s="383"/>
      <c r="DU376" s="383"/>
      <c r="DV376" s="383"/>
      <c r="DW376" s="383"/>
      <c r="DX376" s="383"/>
      <c r="DY376" s="383"/>
      <c r="DZ376" s="383"/>
      <c r="EA376" s="383"/>
      <c r="EB376" s="383"/>
      <c r="EC376" s="383"/>
      <c r="ED376" s="383"/>
      <c r="EE376" s="383"/>
      <c r="EF376" s="383"/>
      <c r="EG376" s="383"/>
      <c r="EH376" s="383"/>
      <c r="EI376" s="383"/>
      <c r="EJ376" s="383"/>
      <c r="EK376" s="383"/>
      <c r="EL376" s="383"/>
      <c r="EM376" s="383"/>
      <c r="EN376" s="383"/>
      <c r="EO376" s="383"/>
      <c r="EP376" s="383"/>
      <c r="EQ376" s="383"/>
      <c r="ER376" s="383"/>
      <c r="ES376" s="383"/>
      <c r="ET376" s="383"/>
      <c r="EU376" s="383"/>
      <c r="EV376" s="383"/>
      <c r="EW376" s="383"/>
      <c r="EX376" s="383"/>
      <c r="EY376" s="383"/>
      <c r="EZ376" s="383"/>
      <c r="FA376" s="383"/>
      <c r="FB376" s="383"/>
      <c r="FC376" s="383"/>
      <c r="FD376" s="383"/>
      <c r="FE376" s="383"/>
      <c r="FF376" s="383"/>
      <c r="FG376" s="383"/>
      <c r="FH376" s="383"/>
      <c r="FI376" s="383"/>
      <c r="FJ376" s="383"/>
      <c r="FK376" s="383"/>
      <c r="FL376" s="383"/>
      <c r="FM376" s="383"/>
      <c r="FN376" s="383"/>
      <c r="FO376" s="383"/>
      <c r="FP376" s="383"/>
      <c r="FQ376" s="383"/>
      <c r="FR376" s="383"/>
      <c r="FS376" s="383"/>
      <c r="FT376" s="383"/>
      <c r="FU376" s="383"/>
      <c r="FV376" s="383"/>
      <c r="FW376" s="383"/>
      <c r="FX376" s="383"/>
      <c r="FY376" s="383"/>
      <c r="FZ376" s="383"/>
      <c r="GA376" s="383"/>
      <c r="GB376" s="383"/>
      <c r="GC376" s="383"/>
      <c r="GD376" s="383"/>
      <c r="GE376" s="383"/>
      <c r="GF376" s="383"/>
      <c r="GG376" s="383"/>
      <c r="GH376" s="383"/>
      <c r="GI376" s="383"/>
      <c r="GJ376" s="383"/>
      <c r="GK376" s="383"/>
      <c r="GL376" s="383"/>
      <c r="GM376" s="383"/>
      <c r="GN376" s="383"/>
      <c r="GO376" s="383"/>
      <c r="GP376" s="383"/>
      <c r="GQ376" s="383"/>
      <c r="GR376" s="383"/>
      <c r="GS376" s="383"/>
      <c r="GT376" s="383"/>
      <c r="GU376" s="383"/>
      <c r="GV376" s="383"/>
      <c r="GW376" s="383"/>
      <c r="GX376" s="383"/>
    </row>
    <row r="377" spans="1:206" s="360" customFormat="1" x14ac:dyDescent="0.25">
      <c r="A377" s="354"/>
      <c r="B377" s="506">
        <v>367</v>
      </c>
      <c r="C377" s="55"/>
      <c r="D377" s="55"/>
      <c r="E377" s="507" t="str">
        <f t="shared" si="55"/>
        <v/>
      </c>
      <c r="F377" s="508" t="str">
        <f t="shared" si="61"/>
        <v/>
      </c>
      <c r="H377" s="502"/>
      <c r="I377" s="502"/>
      <c r="J377" s="1"/>
      <c r="K377" s="372"/>
      <c r="L377" s="354"/>
      <c r="M377" s="354"/>
      <c r="N377" s="354"/>
      <c r="O377" s="354"/>
      <c r="P377" s="372"/>
      <c r="Q377" s="490"/>
      <c r="R377" s="490"/>
      <c r="S377" s="490"/>
      <c r="T377" s="490"/>
      <c r="U377" s="490"/>
      <c r="V377" s="372"/>
      <c r="W377" s="372"/>
      <c r="X377" s="372"/>
      <c r="Y377" s="1"/>
      <c r="Z377" s="1"/>
      <c r="AA377" s="1"/>
      <c r="AB377" s="1"/>
      <c r="AC377" s="1"/>
      <c r="AD377" s="491"/>
      <c r="AE377" s="491"/>
      <c r="AF377" s="491"/>
      <c r="AG377" s="491"/>
      <c r="AH377" s="491"/>
      <c r="AI377" s="491"/>
      <c r="AJ377" s="491"/>
      <c r="AK377" s="504"/>
      <c r="AL377" s="504"/>
      <c r="AM377" s="526" t="str">
        <f t="shared" si="65"/>
        <v/>
      </c>
      <c r="AN377" s="504"/>
      <c r="AO377" s="504"/>
      <c r="AP377" s="504"/>
      <c r="AQ377" s="360">
        <v>367</v>
      </c>
      <c r="AR377" s="505" t="str">
        <f t="shared" si="62"/>
        <v/>
      </c>
      <c r="AS377" s="505" t="str">
        <f t="shared" si="63"/>
        <v/>
      </c>
      <c r="AX377" s="497"/>
      <c r="AZ377" s="360">
        <v>367</v>
      </c>
      <c r="BA377" s="360" t="str">
        <f t="shared" si="56"/>
        <v/>
      </c>
      <c r="BB377" s="360" t="str">
        <f t="shared" si="57"/>
        <v/>
      </c>
      <c r="BC377" s="360" t="str">
        <f t="shared" si="58"/>
        <v/>
      </c>
      <c r="BD377" s="360" t="str">
        <f t="shared" si="59"/>
        <v/>
      </c>
      <c r="BE377" s="360" t="str">
        <f t="shared" si="60"/>
        <v/>
      </c>
      <c r="BH377" s="360" t="str">
        <f t="shared" si="64"/>
        <v/>
      </c>
      <c r="CM377" s="475"/>
      <c r="CN377" s="475"/>
      <c r="CO377" s="475"/>
      <c r="CP377" s="475"/>
      <c r="CQ377" s="475"/>
      <c r="CR377" s="475"/>
      <c r="CS377" s="475"/>
      <c r="CT377" s="475"/>
      <c r="CU377" s="475"/>
      <c r="CV377" s="475"/>
      <c r="CW377" s="475"/>
      <c r="CX377" s="475"/>
      <c r="CY377" s="475"/>
      <c r="CZ377" s="383"/>
      <c r="DA377" s="383"/>
      <c r="DB377" s="383"/>
      <c r="DC377" s="383"/>
      <c r="DD377" s="383"/>
      <c r="DE377" s="383"/>
      <c r="DF377" s="383"/>
      <c r="DG377" s="383"/>
      <c r="DH377" s="383"/>
      <c r="DI377" s="383"/>
      <c r="DJ377" s="383"/>
      <c r="DK377" s="383"/>
      <c r="DL377" s="383"/>
      <c r="DM377" s="383"/>
      <c r="DN377" s="383"/>
      <c r="DO377" s="383"/>
      <c r="DP377" s="383"/>
      <c r="DQ377" s="383"/>
      <c r="DR377" s="383"/>
      <c r="DS377" s="383"/>
      <c r="DT377" s="383"/>
      <c r="DU377" s="383"/>
      <c r="DV377" s="383"/>
      <c r="DW377" s="383"/>
      <c r="DX377" s="383"/>
      <c r="DY377" s="383"/>
      <c r="DZ377" s="383"/>
      <c r="EA377" s="383"/>
      <c r="EB377" s="383"/>
      <c r="EC377" s="383"/>
      <c r="ED377" s="383"/>
      <c r="EE377" s="383"/>
      <c r="EF377" s="383"/>
      <c r="EG377" s="383"/>
      <c r="EH377" s="383"/>
      <c r="EI377" s="383"/>
      <c r="EJ377" s="383"/>
      <c r="EK377" s="383"/>
      <c r="EL377" s="383"/>
      <c r="EM377" s="383"/>
      <c r="EN377" s="383"/>
      <c r="EO377" s="383"/>
      <c r="EP377" s="383"/>
      <c r="EQ377" s="383"/>
      <c r="ER377" s="383"/>
      <c r="ES377" s="383"/>
      <c r="ET377" s="383"/>
      <c r="EU377" s="383"/>
      <c r="EV377" s="383"/>
      <c r="EW377" s="383"/>
      <c r="EX377" s="383"/>
      <c r="EY377" s="383"/>
      <c r="EZ377" s="383"/>
      <c r="FA377" s="383"/>
      <c r="FB377" s="383"/>
      <c r="FC377" s="383"/>
      <c r="FD377" s="383"/>
      <c r="FE377" s="383"/>
      <c r="FF377" s="383"/>
      <c r="FG377" s="383"/>
      <c r="FH377" s="383"/>
      <c r="FI377" s="383"/>
      <c r="FJ377" s="383"/>
      <c r="FK377" s="383"/>
      <c r="FL377" s="383"/>
      <c r="FM377" s="383"/>
      <c r="FN377" s="383"/>
      <c r="FO377" s="383"/>
      <c r="FP377" s="383"/>
      <c r="FQ377" s="383"/>
      <c r="FR377" s="383"/>
      <c r="FS377" s="383"/>
      <c r="FT377" s="383"/>
      <c r="FU377" s="383"/>
      <c r="FV377" s="383"/>
      <c r="FW377" s="383"/>
      <c r="FX377" s="383"/>
      <c r="FY377" s="383"/>
      <c r="FZ377" s="383"/>
      <c r="GA377" s="383"/>
      <c r="GB377" s="383"/>
      <c r="GC377" s="383"/>
      <c r="GD377" s="383"/>
      <c r="GE377" s="383"/>
      <c r="GF377" s="383"/>
      <c r="GG377" s="383"/>
      <c r="GH377" s="383"/>
      <c r="GI377" s="383"/>
      <c r="GJ377" s="383"/>
      <c r="GK377" s="383"/>
      <c r="GL377" s="383"/>
      <c r="GM377" s="383"/>
      <c r="GN377" s="383"/>
      <c r="GO377" s="383"/>
      <c r="GP377" s="383"/>
      <c r="GQ377" s="383"/>
      <c r="GR377" s="383"/>
      <c r="GS377" s="383"/>
      <c r="GT377" s="383"/>
      <c r="GU377" s="383"/>
      <c r="GV377" s="383"/>
      <c r="GW377" s="383"/>
      <c r="GX377" s="383"/>
    </row>
    <row r="378" spans="1:206" s="360" customFormat="1" x14ac:dyDescent="0.25">
      <c r="A378" s="354"/>
      <c r="B378" s="506">
        <v>368</v>
      </c>
      <c r="C378" s="55"/>
      <c r="D378" s="55"/>
      <c r="E378" s="507" t="str">
        <f t="shared" si="55"/>
        <v/>
      </c>
      <c r="F378" s="508" t="str">
        <f t="shared" si="61"/>
        <v/>
      </c>
      <c r="H378" s="502"/>
      <c r="I378" s="502"/>
      <c r="J378" s="1"/>
      <c r="K378" s="372"/>
      <c r="L378" s="354"/>
      <c r="M378" s="354"/>
      <c r="N378" s="354"/>
      <c r="O378" s="354"/>
      <c r="P378" s="372"/>
      <c r="Q378" s="490"/>
      <c r="R378" s="490"/>
      <c r="S378" s="490"/>
      <c r="T378" s="490"/>
      <c r="U378" s="490"/>
      <c r="V378" s="372"/>
      <c r="W378" s="372"/>
      <c r="X378" s="372"/>
      <c r="Y378" s="1"/>
      <c r="Z378" s="1"/>
      <c r="AA378" s="1"/>
      <c r="AB378" s="1"/>
      <c r="AC378" s="1"/>
      <c r="AD378" s="491"/>
      <c r="AE378" s="491"/>
      <c r="AF378" s="491"/>
      <c r="AG378" s="491"/>
      <c r="AH378" s="491"/>
      <c r="AI378" s="491"/>
      <c r="AJ378" s="491"/>
      <c r="AK378" s="504"/>
      <c r="AL378" s="504"/>
      <c r="AM378" s="526" t="str">
        <f t="shared" si="65"/>
        <v/>
      </c>
      <c r="AN378" s="504"/>
      <c r="AO378" s="504"/>
      <c r="AP378" s="504"/>
      <c r="AQ378" s="360">
        <v>368</v>
      </c>
      <c r="AR378" s="505" t="str">
        <f t="shared" si="62"/>
        <v/>
      </c>
      <c r="AS378" s="505" t="str">
        <f t="shared" si="63"/>
        <v/>
      </c>
      <c r="AX378" s="497"/>
      <c r="AZ378" s="360">
        <v>368</v>
      </c>
      <c r="BA378" s="360" t="str">
        <f t="shared" si="56"/>
        <v/>
      </c>
      <c r="BB378" s="360" t="str">
        <f t="shared" si="57"/>
        <v/>
      </c>
      <c r="BC378" s="360" t="str">
        <f t="shared" si="58"/>
        <v/>
      </c>
      <c r="BD378" s="360" t="str">
        <f t="shared" si="59"/>
        <v/>
      </c>
      <c r="BE378" s="360" t="str">
        <f t="shared" si="60"/>
        <v/>
      </c>
      <c r="BH378" s="360" t="str">
        <f t="shared" si="64"/>
        <v/>
      </c>
      <c r="CM378" s="475"/>
      <c r="CN378" s="475"/>
      <c r="CO378" s="475"/>
      <c r="CP378" s="475"/>
      <c r="CQ378" s="475"/>
      <c r="CR378" s="475"/>
      <c r="CS378" s="475"/>
      <c r="CT378" s="475"/>
      <c r="CU378" s="475"/>
      <c r="CV378" s="475"/>
      <c r="CW378" s="475"/>
      <c r="CX378" s="475"/>
      <c r="CY378" s="475"/>
      <c r="CZ378" s="383"/>
      <c r="DA378" s="383"/>
      <c r="DB378" s="383"/>
      <c r="DC378" s="383"/>
      <c r="DD378" s="383"/>
      <c r="DE378" s="383"/>
      <c r="DF378" s="383"/>
      <c r="DG378" s="383"/>
      <c r="DH378" s="383"/>
      <c r="DI378" s="383"/>
      <c r="DJ378" s="383"/>
      <c r="DK378" s="383"/>
      <c r="DL378" s="383"/>
      <c r="DM378" s="383"/>
      <c r="DN378" s="383"/>
      <c r="DO378" s="383"/>
      <c r="DP378" s="383"/>
      <c r="DQ378" s="383"/>
      <c r="DR378" s="383"/>
      <c r="DS378" s="383"/>
      <c r="DT378" s="383"/>
      <c r="DU378" s="383"/>
      <c r="DV378" s="383"/>
      <c r="DW378" s="383"/>
      <c r="DX378" s="383"/>
      <c r="DY378" s="383"/>
      <c r="DZ378" s="383"/>
      <c r="EA378" s="383"/>
      <c r="EB378" s="383"/>
      <c r="EC378" s="383"/>
      <c r="ED378" s="383"/>
      <c r="EE378" s="383"/>
      <c r="EF378" s="383"/>
      <c r="EG378" s="383"/>
      <c r="EH378" s="383"/>
      <c r="EI378" s="383"/>
      <c r="EJ378" s="383"/>
      <c r="EK378" s="383"/>
      <c r="EL378" s="383"/>
      <c r="EM378" s="383"/>
      <c r="EN378" s="383"/>
      <c r="EO378" s="383"/>
      <c r="EP378" s="383"/>
      <c r="EQ378" s="383"/>
      <c r="ER378" s="383"/>
      <c r="ES378" s="383"/>
      <c r="ET378" s="383"/>
      <c r="EU378" s="383"/>
      <c r="EV378" s="383"/>
      <c r="EW378" s="383"/>
      <c r="EX378" s="383"/>
      <c r="EY378" s="383"/>
      <c r="EZ378" s="383"/>
      <c r="FA378" s="383"/>
      <c r="FB378" s="383"/>
      <c r="FC378" s="383"/>
      <c r="FD378" s="383"/>
      <c r="FE378" s="383"/>
      <c r="FF378" s="383"/>
      <c r="FG378" s="383"/>
      <c r="FH378" s="383"/>
      <c r="FI378" s="383"/>
      <c r="FJ378" s="383"/>
      <c r="FK378" s="383"/>
      <c r="FL378" s="383"/>
      <c r="FM378" s="383"/>
      <c r="FN378" s="383"/>
      <c r="FO378" s="383"/>
      <c r="FP378" s="383"/>
      <c r="FQ378" s="383"/>
      <c r="FR378" s="383"/>
      <c r="FS378" s="383"/>
      <c r="FT378" s="383"/>
      <c r="FU378" s="383"/>
      <c r="FV378" s="383"/>
      <c r="FW378" s="383"/>
      <c r="FX378" s="383"/>
      <c r="FY378" s="383"/>
      <c r="FZ378" s="383"/>
      <c r="GA378" s="383"/>
      <c r="GB378" s="383"/>
      <c r="GC378" s="383"/>
      <c r="GD378" s="383"/>
      <c r="GE378" s="383"/>
      <c r="GF378" s="383"/>
      <c r="GG378" s="383"/>
      <c r="GH378" s="383"/>
      <c r="GI378" s="383"/>
      <c r="GJ378" s="383"/>
      <c r="GK378" s="383"/>
      <c r="GL378" s="383"/>
      <c r="GM378" s="383"/>
      <c r="GN378" s="383"/>
      <c r="GO378" s="383"/>
      <c r="GP378" s="383"/>
      <c r="GQ378" s="383"/>
      <c r="GR378" s="383"/>
      <c r="GS378" s="383"/>
      <c r="GT378" s="383"/>
      <c r="GU378" s="383"/>
      <c r="GV378" s="383"/>
      <c r="GW378" s="383"/>
      <c r="GX378" s="383"/>
    </row>
    <row r="379" spans="1:206" s="360" customFormat="1" x14ac:dyDescent="0.25">
      <c r="A379" s="354"/>
      <c r="B379" s="506">
        <v>369</v>
      </c>
      <c r="C379" s="55"/>
      <c r="D379" s="55"/>
      <c r="E379" s="507" t="str">
        <f t="shared" si="55"/>
        <v/>
      </c>
      <c r="F379" s="508" t="str">
        <f t="shared" si="61"/>
        <v/>
      </c>
      <c r="H379" s="502"/>
      <c r="I379" s="502"/>
      <c r="J379" s="1"/>
      <c r="K379" s="372"/>
      <c r="L379" s="354"/>
      <c r="M379" s="354"/>
      <c r="N379" s="354"/>
      <c r="O379" s="354"/>
      <c r="P379" s="372"/>
      <c r="Q379" s="490"/>
      <c r="R379" s="490"/>
      <c r="S379" s="490"/>
      <c r="T379" s="490"/>
      <c r="U379" s="490"/>
      <c r="V379" s="372"/>
      <c r="W379" s="372"/>
      <c r="X379" s="372"/>
      <c r="Y379" s="1"/>
      <c r="Z379" s="1"/>
      <c r="AA379" s="1"/>
      <c r="AB379" s="1"/>
      <c r="AC379" s="1"/>
      <c r="AD379" s="491"/>
      <c r="AE379" s="491"/>
      <c r="AF379" s="491"/>
      <c r="AG379" s="491"/>
      <c r="AH379" s="491"/>
      <c r="AI379" s="491"/>
      <c r="AJ379" s="491"/>
      <c r="AK379" s="504"/>
      <c r="AL379" s="504"/>
      <c r="AM379" s="526" t="str">
        <f t="shared" si="65"/>
        <v/>
      </c>
      <c r="AN379" s="504"/>
      <c r="AO379" s="504"/>
      <c r="AP379" s="504"/>
      <c r="AQ379" s="360">
        <v>369</v>
      </c>
      <c r="AR379" s="505" t="str">
        <f t="shared" si="62"/>
        <v/>
      </c>
      <c r="AS379" s="505" t="str">
        <f t="shared" si="63"/>
        <v/>
      </c>
      <c r="AX379" s="497"/>
      <c r="AZ379" s="360">
        <v>369</v>
      </c>
      <c r="BA379" s="360" t="str">
        <f t="shared" si="56"/>
        <v/>
      </c>
      <c r="BB379" s="360" t="str">
        <f t="shared" si="57"/>
        <v/>
      </c>
      <c r="BC379" s="360" t="str">
        <f t="shared" si="58"/>
        <v/>
      </c>
      <c r="BD379" s="360" t="str">
        <f t="shared" si="59"/>
        <v/>
      </c>
      <c r="BE379" s="360" t="str">
        <f t="shared" si="60"/>
        <v/>
      </c>
      <c r="BH379" s="360" t="str">
        <f t="shared" si="64"/>
        <v/>
      </c>
      <c r="CM379" s="475"/>
      <c r="CN379" s="475"/>
      <c r="CO379" s="475"/>
      <c r="CP379" s="475"/>
      <c r="CQ379" s="475"/>
      <c r="CR379" s="475"/>
      <c r="CS379" s="475"/>
      <c r="CT379" s="475"/>
      <c r="CU379" s="475"/>
      <c r="CV379" s="475"/>
      <c r="CW379" s="475"/>
      <c r="CX379" s="475"/>
      <c r="CY379" s="475"/>
      <c r="CZ379" s="383"/>
      <c r="DA379" s="383"/>
      <c r="DB379" s="383"/>
      <c r="DC379" s="383"/>
      <c r="DD379" s="383"/>
      <c r="DE379" s="383"/>
      <c r="DF379" s="383"/>
      <c r="DG379" s="383"/>
      <c r="DH379" s="383"/>
      <c r="DI379" s="383"/>
      <c r="DJ379" s="383"/>
      <c r="DK379" s="383"/>
      <c r="DL379" s="383"/>
      <c r="DM379" s="383"/>
      <c r="DN379" s="383"/>
      <c r="DO379" s="383"/>
      <c r="DP379" s="383"/>
      <c r="DQ379" s="383"/>
      <c r="DR379" s="383"/>
      <c r="DS379" s="383"/>
      <c r="DT379" s="383"/>
      <c r="DU379" s="383"/>
      <c r="DV379" s="383"/>
      <c r="DW379" s="383"/>
      <c r="DX379" s="383"/>
      <c r="DY379" s="383"/>
      <c r="DZ379" s="383"/>
      <c r="EA379" s="383"/>
      <c r="EB379" s="383"/>
      <c r="EC379" s="383"/>
      <c r="ED379" s="383"/>
      <c r="EE379" s="383"/>
      <c r="EF379" s="383"/>
      <c r="EG379" s="383"/>
      <c r="EH379" s="383"/>
      <c r="EI379" s="383"/>
      <c r="EJ379" s="383"/>
      <c r="EK379" s="383"/>
      <c r="EL379" s="383"/>
      <c r="EM379" s="383"/>
      <c r="EN379" s="383"/>
      <c r="EO379" s="383"/>
      <c r="EP379" s="383"/>
      <c r="EQ379" s="383"/>
      <c r="ER379" s="383"/>
      <c r="ES379" s="383"/>
      <c r="ET379" s="383"/>
      <c r="EU379" s="383"/>
      <c r="EV379" s="383"/>
      <c r="EW379" s="383"/>
      <c r="EX379" s="383"/>
      <c r="EY379" s="383"/>
      <c r="EZ379" s="383"/>
      <c r="FA379" s="383"/>
      <c r="FB379" s="383"/>
      <c r="FC379" s="383"/>
      <c r="FD379" s="383"/>
      <c r="FE379" s="383"/>
      <c r="FF379" s="383"/>
      <c r="FG379" s="383"/>
      <c r="FH379" s="383"/>
      <c r="FI379" s="383"/>
      <c r="FJ379" s="383"/>
      <c r="FK379" s="383"/>
      <c r="FL379" s="383"/>
      <c r="FM379" s="383"/>
      <c r="FN379" s="383"/>
      <c r="FO379" s="383"/>
      <c r="FP379" s="383"/>
      <c r="FQ379" s="383"/>
      <c r="FR379" s="383"/>
      <c r="FS379" s="383"/>
      <c r="FT379" s="383"/>
      <c r="FU379" s="383"/>
      <c r="FV379" s="383"/>
      <c r="FW379" s="383"/>
      <c r="FX379" s="383"/>
      <c r="FY379" s="383"/>
      <c r="FZ379" s="383"/>
      <c r="GA379" s="383"/>
      <c r="GB379" s="383"/>
      <c r="GC379" s="383"/>
      <c r="GD379" s="383"/>
      <c r="GE379" s="383"/>
      <c r="GF379" s="383"/>
      <c r="GG379" s="383"/>
      <c r="GH379" s="383"/>
      <c r="GI379" s="383"/>
      <c r="GJ379" s="383"/>
      <c r="GK379" s="383"/>
      <c r="GL379" s="383"/>
      <c r="GM379" s="383"/>
      <c r="GN379" s="383"/>
      <c r="GO379" s="383"/>
      <c r="GP379" s="383"/>
      <c r="GQ379" s="383"/>
      <c r="GR379" s="383"/>
      <c r="GS379" s="383"/>
      <c r="GT379" s="383"/>
      <c r="GU379" s="383"/>
      <c r="GV379" s="383"/>
      <c r="GW379" s="383"/>
      <c r="GX379" s="383"/>
    </row>
    <row r="380" spans="1:206" s="360" customFormat="1" x14ac:dyDescent="0.25">
      <c r="A380" s="354"/>
      <c r="B380" s="506">
        <v>370</v>
      </c>
      <c r="C380" s="55"/>
      <c r="D380" s="55"/>
      <c r="E380" s="507" t="str">
        <f t="shared" si="55"/>
        <v/>
      </c>
      <c r="F380" s="508" t="str">
        <f t="shared" si="61"/>
        <v/>
      </c>
      <c r="H380" s="502"/>
      <c r="I380" s="502"/>
      <c r="J380" s="1"/>
      <c r="K380" s="372"/>
      <c r="L380" s="354"/>
      <c r="M380" s="354"/>
      <c r="N380" s="354"/>
      <c r="O380" s="354"/>
      <c r="P380" s="372"/>
      <c r="Q380" s="490"/>
      <c r="R380" s="490"/>
      <c r="S380" s="490"/>
      <c r="T380" s="490"/>
      <c r="U380" s="490"/>
      <c r="V380" s="372"/>
      <c r="W380" s="372"/>
      <c r="X380" s="372"/>
      <c r="Y380" s="1"/>
      <c r="Z380" s="1"/>
      <c r="AA380" s="1"/>
      <c r="AB380" s="1"/>
      <c r="AC380" s="1"/>
      <c r="AD380" s="491"/>
      <c r="AE380" s="491"/>
      <c r="AF380" s="491"/>
      <c r="AG380" s="491"/>
      <c r="AH380" s="491"/>
      <c r="AI380" s="491"/>
      <c r="AJ380" s="491"/>
      <c r="AK380" s="504"/>
      <c r="AL380" s="504"/>
      <c r="AM380" s="526" t="str">
        <f t="shared" si="65"/>
        <v/>
      </c>
      <c r="AN380" s="504"/>
      <c r="AO380" s="504"/>
      <c r="AP380" s="504"/>
      <c r="AQ380" s="360">
        <v>370</v>
      </c>
      <c r="AR380" s="505" t="str">
        <f t="shared" si="62"/>
        <v/>
      </c>
      <c r="AS380" s="505" t="str">
        <f t="shared" si="63"/>
        <v/>
      </c>
      <c r="AX380" s="497"/>
      <c r="AZ380" s="360">
        <v>370</v>
      </c>
      <c r="BA380" s="360" t="str">
        <f t="shared" si="56"/>
        <v/>
      </c>
      <c r="BB380" s="360" t="str">
        <f t="shared" si="57"/>
        <v/>
      </c>
      <c r="BC380" s="360" t="str">
        <f t="shared" si="58"/>
        <v/>
      </c>
      <c r="BD380" s="360" t="str">
        <f t="shared" si="59"/>
        <v/>
      </c>
      <c r="BE380" s="360" t="str">
        <f t="shared" si="60"/>
        <v/>
      </c>
      <c r="BH380" s="360" t="str">
        <f t="shared" si="64"/>
        <v/>
      </c>
      <c r="CM380" s="475"/>
      <c r="CN380" s="475"/>
      <c r="CO380" s="475"/>
      <c r="CP380" s="475"/>
      <c r="CQ380" s="475"/>
      <c r="CR380" s="475"/>
      <c r="CS380" s="475"/>
      <c r="CT380" s="475"/>
      <c r="CU380" s="475"/>
      <c r="CV380" s="475"/>
      <c r="CW380" s="475"/>
      <c r="CX380" s="475"/>
      <c r="CY380" s="475"/>
      <c r="CZ380" s="383"/>
      <c r="DA380" s="383"/>
      <c r="DB380" s="383"/>
      <c r="DC380" s="383"/>
      <c r="DD380" s="383"/>
      <c r="DE380" s="383"/>
      <c r="DF380" s="383"/>
      <c r="DG380" s="383"/>
      <c r="DH380" s="383"/>
      <c r="DI380" s="383"/>
      <c r="DJ380" s="383"/>
      <c r="DK380" s="383"/>
      <c r="DL380" s="383"/>
      <c r="DM380" s="383"/>
      <c r="DN380" s="383"/>
      <c r="DO380" s="383"/>
      <c r="DP380" s="383"/>
      <c r="DQ380" s="383"/>
      <c r="DR380" s="383"/>
      <c r="DS380" s="383"/>
      <c r="DT380" s="383"/>
      <c r="DU380" s="383"/>
      <c r="DV380" s="383"/>
      <c r="DW380" s="383"/>
      <c r="DX380" s="383"/>
      <c r="DY380" s="383"/>
      <c r="DZ380" s="383"/>
      <c r="EA380" s="383"/>
      <c r="EB380" s="383"/>
      <c r="EC380" s="383"/>
      <c r="ED380" s="383"/>
      <c r="EE380" s="383"/>
      <c r="EF380" s="383"/>
      <c r="EG380" s="383"/>
      <c r="EH380" s="383"/>
      <c r="EI380" s="383"/>
      <c r="EJ380" s="383"/>
      <c r="EK380" s="383"/>
      <c r="EL380" s="383"/>
      <c r="EM380" s="383"/>
      <c r="EN380" s="383"/>
      <c r="EO380" s="383"/>
      <c r="EP380" s="383"/>
      <c r="EQ380" s="383"/>
      <c r="ER380" s="383"/>
      <c r="ES380" s="383"/>
      <c r="ET380" s="383"/>
      <c r="EU380" s="383"/>
      <c r="EV380" s="383"/>
      <c r="EW380" s="383"/>
      <c r="EX380" s="383"/>
      <c r="EY380" s="383"/>
      <c r="EZ380" s="383"/>
      <c r="FA380" s="383"/>
      <c r="FB380" s="383"/>
      <c r="FC380" s="383"/>
      <c r="FD380" s="383"/>
      <c r="FE380" s="383"/>
      <c r="FF380" s="383"/>
      <c r="FG380" s="383"/>
      <c r="FH380" s="383"/>
      <c r="FI380" s="383"/>
      <c r="FJ380" s="383"/>
      <c r="FK380" s="383"/>
      <c r="FL380" s="383"/>
      <c r="FM380" s="383"/>
      <c r="FN380" s="383"/>
      <c r="FO380" s="383"/>
      <c r="FP380" s="383"/>
      <c r="FQ380" s="383"/>
      <c r="FR380" s="383"/>
      <c r="FS380" s="383"/>
      <c r="FT380" s="383"/>
      <c r="FU380" s="383"/>
      <c r="FV380" s="383"/>
      <c r="FW380" s="383"/>
      <c r="FX380" s="383"/>
      <c r="FY380" s="383"/>
      <c r="FZ380" s="383"/>
      <c r="GA380" s="383"/>
      <c r="GB380" s="383"/>
      <c r="GC380" s="383"/>
      <c r="GD380" s="383"/>
      <c r="GE380" s="383"/>
      <c r="GF380" s="383"/>
      <c r="GG380" s="383"/>
      <c r="GH380" s="383"/>
      <c r="GI380" s="383"/>
      <c r="GJ380" s="383"/>
      <c r="GK380" s="383"/>
      <c r="GL380" s="383"/>
      <c r="GM380" s="383"/>
      <c r="GN380" s="383"/>
      <c r="GO380" s="383"/>
      <c r="GP380" s="383"/>
      <c r="GQ380" s="383"/>
      <c r="GR380" s="383"/>
      <c r="GS380" s="383"/>
      <c r="GT380" s="383"/>
      <c r="GU380" s="383"/>
      <c r="GV380" s="383"/>
      <c r="GW380" s="383"/>
      <c r="GX380" s="383"/>
    </row>
    <row r="381" spans="1:206" s="360" customFormat="1" x14ac:dyDescent="0.25">
      <c r="A381" s="354"/>
      <c r="B381" s="506">
        <v>371</v>
      </c>
      <c r="C381" s="55"/>
      <c r="D381" s="55"/>
      <c r="E381" s="507" t="str">
        <f t="shared" si="55"/>
        <v/>
      </c>
      <c r="F381" s="508" t="str">
        <f t="shared" si="61"/>
        <v/>
      </c>
      <c r="H381" s="502"/>
      <c r="I381" s="502"/>
      <c r="J381" s="1"/>
      <c r="K381" s="372"/>
      <c r="L381" s="354"/>
      <c r="M381" s="354"/>
      <c r="N381" s="354"/>
      <c r="O381" s="354"/>
      <c r="P381" s="372"/>
      <c r="Q381" s="490"/>
      <c r="R381" s="490"/>
      <c r="S381" s="490"/>
      <c r="T381" s="490"/>
      <c r="U381" s="490"/>
      <c r="V381" s="372"/>
      <c r="W381" s="372"/>
      <c r="X381" s="372"/>
      <c r="Y381" s="1"/>
      <c r="Z381" s="1"/>
      <c r="AA381" s="1"/>
      <c r="AB381" s="1"/>
      <c r="AC381" s="1"/>
      <c r="AD381" s="491"/>
      <c r="AE381" s="491"/>
      <c r="AF381" s="491"/>
      <c r="AG381" s="491"/>
      <c r="AH381" s="491"/>
      <c r="AI381" s="491"/>
      <c r="AJ381" s="491"/>
      <c r="AK381" s="504"/>
      <c r="AL381" s="504"/>
      <c r="AM381" s="526" t="str">
        <f t="shared" si="65"/>
        <v/>
      </c>
      <c r="AN381" s="504"/>
      <c r="AO381" s="504"/>
      <c r="AP381" s="504"/>
      <c r="AQ381" s="360">
        <v>371</v>
      </c>
      <c r="AR381" s="505" t="str">
        <f t="shared" si="62"/>
        <v/>
      </c>
      <c r="AS381" s="505" t="str">
        <f t="shared" si="63"/>
        <v/>
      </c>
      <c r="AX381" s="497"/>
      <c r="AZ381" s="360">
        <v>371</v>
      </c>
      <c r="BA381" s="360" t="str">
        <f t="shared" si="56"/>
        <v/>
      </c>
      <c r="BB381" s="360" t="str">
        <f t="shared" si="57"/>
        <v/>
      </c>
      <c r="BC381" s="360" t="str">
        <f t="shared" si="58"/>
        <v/>
      </c>
      <c r="BD381" s="360" t="str">
        <f t="shared" si="59"/>
        <v/>
      </c>
      <c r="BE381" s="360" t="str">
        <f t="shared" si="60"/>
        <v/>
      </c>
      <c r="BH381" s="360" t="str">
        <f t="shared" si="64"/>
        <v/>
      </c>
      <c r="CM381" s="475"/>
      <c r="CN381" s="475"/>
      <c r="CO381" s="475"/>
      <c r="CP381" s="475"/>
      <c r="CQ381" s="475"/>
      <c r="CR381" s="475"/>
      <c r="CS381" s="475"/>
      <c r="CT381" s="475"/>
      <c r="CU381" s="475"/>
      <c r="CV381" s="475"/>
      <c r="CW381" s="475"/>
      <c r="CX381" s="475"/>
      <c r="CY381" s="475"/>
      <c r="CZ381" s="383"/>
      <c r="DA381" s="383"/>
      <c r="DB381" s="383"/>
      <c r="DC381" s="383"/>
      <c r="DD381" s="383"/>
      <c r="DE381" s="383"/>
      <c r="DF381" s="383"/>
      <c r="DG381" s="383"/>
      <c r="DH381" s="383"/>
      <c r="DI381" s="383"/>
      <c r="DJ381" s="383"/>
      <c r="DK381" s="383"/>
      <c r="DL381" s="383"/>
      <c r="DM381" s="383"/>
      <c r="DN381" s="383"/>
      <c r="DO381" s="383"/>
      <c r="DP381" s="383"/>
      <c r="DQ381" s="383"/>
      <c r="DR381" s="383"/>
      <c r="DS381" s="383"/>
      <c r="DT381" s="383"/>
      <c r="DU381" s="383"/>
      <c r="DV381" s="383"/>
      <c r="DW381" s="383"/>
      <c r="DX381" s="383"/>
      <c r="DY381" s="383"/>
      <c r="DZ381" s="383"/>
      <c r="EA381" s="383"/>
      <c r="EB381" s="383"/>
      <c r="EC381" s="383"/>
      <c r="ED381" s="383"/>
      <c r="EE381" s="383"/>
      <c r="EF381" s="383"/>
      <c r="EG381" s="383"/>
      <c r="EH381" s="383"/>
      <c r="EI381" s="383"/>
      <c r="EJ381" s="383"/>
      <c r="EK381" s="383"/>
      <c r="EL381" s="383"/>
      <c r="EM381" s="383"/>
      <c r="EN381" s="383"/>
      <c r="EO381" s="383"/>
      <c r="EP381" s="383"/>
      <c r="EQ381" s="383"/>
      <c r="ER381" s="383"/>
      <c r="ES381" s="383"/>
      <c r="ET381" s="383"/>
      <c r="EU381" s="383"/>
      <c r="EV381" s="383"/>
      <c r="EW381" s="383"/>
      <c r="EX381" s="383"/>
      <c r="EY381" s="383"/>
      <c r="EZ381" s="383"/>
      <c r="FA381" s="383"/>
      <c r="FB381" s="383"/>
      <c r="FC381" s="383"/>
      <c r="FD381" s="383"/>
      <c r="FE381" s="383"/>
      <c r="FF381" s="383"/>
      <c r="FG381" s="383"/>
      <c r="FH381" s="383"/>
      <c r="FI381" s="383"/>
      <c r="FJ381" s="383"/>
      <c r="FK381" s="383"/>
      <c r="FL381" s="383"/>
      <c r="FM381" s="383"/>
      <c r="FN381" s="383"/>
      <c r="FO381" s="383"/>
      <c r="FP381" s="383"/>
      <c r="FQ381" s="383"/>
      <c r="FR381" s="383"/>
      <c r="FS381" s="383"/>
      <c r="FT381" s="383"/>
      <c r="FU381" s="383"/>
      <c r="FV381" s="383"/>
      <c r="FW381" s="383"/>
      <c r="FX381" s="383"/>
      <c r="FY381" s="383"/>
      <c r="FZ381" s="383"/>
      <c r="GA381" s="383"/>
      <c r="GB381" s="383"/>
      <c r="GC381" s="383"/>
      <c r="GD381" s="383"/>
      <c r="GE381" s="383"/>
      <c r="GF381" s="383"/>
      <c r="GG381" s="383"/>
      <c r="GH381" s="383"/>
      <c r="GI381" s="383"/>
      <c r="GJ381" s="383"/>
      <c r="GK381" s="383"/>
      <c r="GL381" s="383"/>
      <c r="GM381" s="383"/>
      <c r="GN381" s="383"/>
      <c r="GO381" s="383"/>
      <c r="GP381" s="383"/>
      <c r="GQ381" s="383"/>
      <c r="GR381" s="383"/>
      <c r="GS381" s="383"/>
      <c r="GT381" s="383"/>
      <c r="GU381" s="383"/>
      <c r="GV381" s="383"/>
      <c r="GW381" s="383"/>
      <c r="GX381" s="383"/>
    </row>
    <row r="382" spans="1:206" s="360" customFormat="1" x14ac:dyDescent="0.25">
      <c r="A382" s="354"/>
      <c r="B382" s="506">
        <v>372</v>
      </c>
      <c r="C382" s="55"/>
      <c r="D382" s="55"/>
      <c r="E382" s="507" t="str">
        <f t="shared" si="55"/>
        <v/>
      </c>
      <c r="F382" s="508" t="str">
        <f t="shared" si="61"/>
        <v/>
      </c>
      <c r="H382" s="502"/>
      <c r="I382" s="502"/>
      <c r="J382" s="1"/>
      <c r="K382" s="372"/>
      <c r="L382" s="354"/>
      <c r="M382" s="354"/>
      <c r="N382" s="354"/>
      <c r="O382" s="354"/>
      <c r="P382" s="372"/>
      <c r="Q382" s="490"/>
      <c r="R382" s="490"/>
      <c r="S382" s="490"/>
      <c r="T382" s="490"/>
      <c r="U382" s="490"/>
      <c r="V382" s="372"/>
      <c r="W382" s="372"/>
      <c r="X382" s="372"/>
      <c r="Y382" s="1"/>
      <c r="Z382" s="1"/>
      <c r="AA382" s="1"/>
      <c r="AB382" s="1"/>
      <c r="AC382" s="1"/>
      <c r="AD382" s="491"/>
      <c r="AE382" s="491"/>
      <c r="AF382" s="491"/>
      <c r="AG382" s="491"/>
      <c r="AH382" s="491"/>
      <c r="AI382" s="491"/>
      <c r="AJ382" s="491"/>
      <c r="AK382" s="504"/>
      <c r="AL382" s="504"/>
      <c r="AM382" s="526" t="str">
        <f t="shared" si="65"/>
        <v/>
      </c>
      <c r="AN382" s="504"/>
      <c r="AO382" s="504"/>
      <c r="AP382" s="504"/>
      <c r="AQ382" s="360">
        <v>372</v>
      </c>
      <c r="AR382" s="505" t="str">
        <f t="shared" si="62"/>
        <v/>
      </c>
      <c r="AS382" s="505" t="str">
        <f t="shared" si="63"/>
        <v/>
      </c>
      <c r="AX382" s="497"/>
      <c r="AZ382" s="360">
        <v>372</v>
      </c>
      <c r="BA382" s="360" t="str">
        <f t="shared" si="56"/>
        <v/>
      </c>
      <c r="BB382" s="360" t="str">
        <f t="shared" si="57"/>
        <v/>
      </c>
      <c r="BC382" s="360" t="str">
        <f t="shared" si="58"/>
        <v/>
      </c>
      <c r="BD382" s="360" t="str">
        <f t="shared" si="59"/>
        <v/>
      </c>
      <c r="BE382" s="360" t="str">
        <f t="shared" si="60"/>
        <v/>
      </c>
      <c r="BH382" s="360" t="str">
        <f t="shared" si="64"/>
        <v/>
      </c>
      <c r="CM382" s="475"/>
      <c r="CN382" s="475"/>
      <c r="CO382" s="475"/>
      <c r="CP382" s="475"/>
      <c r="CQ382" s="475"/>
      <c r="CR382" s="475"/>
      <c r="CS382" s="475"/>
      <c r="CT382" s="475"/>
      <c r="CU382" s="475"/>
      <c r="CV382" s="475"/>
      <c r="CW382" s="475"/>
      <c r="CX382" s="475"/>
      <c r="CY382" s="475"/>
      <c r="CZ382" s="383"/>
      <c r="DA382" s="383"/>
      <c r="DB382" s="383"/>
      <c r="DC382" s="383"/>
      <c r="DD382" s="383"/>
      <c r="DE382" s="383"/>
      <c r="DF382" s="383"/>
      <c r="DG382" s="383"/>
      <c r="DH382" s="383"/>
      <c r="DI382" s="383"/>
      <c r="DJ382" s="383"/>
      <c r="DK382" s="383"/>
      <c r="DL382" s="383"/>
      <c r="DM382" s="383"/>
      <c r="DN382" s="383"/>
      <c r="DO382" s="383"/>
      <c r="DP382" s="383"/>
      <c r="DQ382" s="383"/>
      <c r="DR382" s="383"/>
      <c r="DS382" s="383"/>
      <c r="DT382" s="383"/>
      <c r="DU382" s="383"/>
      <c r="DV382" s="383"/>
      <c r="DW382" s="383"/>
      <c r="DX382" s="383"/>
      <c r="DY382" s="383"/>
      <c r="DZ382" s="383"/>
      <c r="EA382" s="383"/>
      <c r="EB382" s="383"/>
      <c r="EC382" s="383"/>
      <c r="ED382" s="383"/>
      <c r="EE382" s="383"/>
      <c r="EF382" s="383"/>
      <c r="EG382" s="383"/>
      <c r="EH382" s="383"/>
      <c r="EI382" s="383"/>
      <c r="EJ382" s="383"/>
      <c r="EK382" s="383"/>
      <c r="EL382" s="383"/>
      <c r="EM382" s="383"/>
      <c r="EN382" s="383"/>
      <c r="EO382" s="383"/>
      <c r="EP382" s="383"/>
      <c r="EQ382" s="383"/>
      <c r="ER382" s="383"/>
      <c r="ES382" s="383"/>
      <c r="ET382" s="383"/>
      <c r="EU382" s="383"/>
      <c r="EV382" s="383"/>
      <c r="EW382" s="383"/>
      <c r="EX382" s="383"/>
      <c r="EY382" s="383"/>
      <c r="EZ382" s="383"/>
      <c r="FA382" s="383"/>
      <c r="FB382" s="383"/>
      <c r="FC382" s="383"/>
      <c r="FD382" s="383"/>
      <c r="FE382" s="383"/>
      <c r="FF382" s="383"/>
      <c r="FG382" s="383"/>
      <c r="FH382" s="383"/>
      <c r="FI382" s="383"/>
      <c r="FJ382" s="383"/>
      <c r="FK382" s="383"/>
      <c r="FL382" s="383"/>
      <c r="FM382" s="383"/>
      <c r="FN382" s="383"/>
      <c r="FO382" s="383"/>
      <c r="FP382" s="383"/>
      <c r="FQ382" s="383"/>
      <c r="FR382" s="383"/>
      <c r="FS382" s="383"/>
      <c r="FT382" s="383"/>
      <c r="FU382" s="383"/>
      <c r="FV382" s="383"/>
      <c r="FW382" s="383"/>
      <c r="FX382" s="383"/>
      <c r="FY382" s="383"/>
      <c r="FZ382" s="383"/>
      <c r="GA382" s="383"/>
      <c r="GB382" s="383"/>
      <c r="GC382" s="383"/>
      <c r="GD382" s="383"/>
      <c r="GE382" s="383"/>
      <c r="GF382" s="383"/>
      <c r="GG382" s="383"/>
      <c r="GH382" s="383"/>
      <c r="GI382" s="383"/>
      <c r="GJ382" s="383"/>
      <c r="GK382" s="383"/>
      <c r="GL382" s="383"/>
      <c r="GM382" s="383"/>
      <c r="GN382" s="383"/>
      <c r="GO382" s="383"/>
      <c r="GP382" s="383"/>
      <c r="GQ382" s="383"/>
      <c r="GR382" s="383"/>
      <c r="GS382" s="383"/>
      <c r="GT382" s="383"/>
      <c r="GU382" s="383"/>
      <c r="GV382" s="383"/>
      <c r="GW382" s="383"/>
      <c r="GX382" s="383"/>
    </row>
    <row r="383" spans="1:206" s="360" customFormat="1" x14ac:dyDescent="0.25">
      <c r="A383" s="354"/>
      <c r="B383" s="506">
        <v>373</v>
      </c>
      <c r="C383" s="55"/>
      <c r="D383" s="55"/>
      <c r="E383" s="507" t="str">
        <f t="shared" si="55"/>
        <v/>
      </c>
      <c r="F383" s="508" t="str">
        <f t="shared" si="61"/>
        <v/>
      </c>
      <c r="H383" s="502"/>
      <c r="I383" s="502"/>
      <c r="J383" s="1"/>
      <c r="K383" s="372"/>
      <c r="L383" s="354"/>
      <c r="M383" s="354"/>
      <c r="N383" s="354"/>
      <c r="O383" s="354"/>
      <c r="P383" s="372"/>
      <c r="Q383" s="490"/>
      <c r="R383" s="490"/>
      <c r="S383" s="490"/>
      <c r="T383" s="490"/>
      <c r="U383" s="490"/>
      <c r="V383" s="372"/>
      <c r="W383" s="372"/>
      <c r="X383" s="372"/>
      <c r="Y383" s="1"/>
      <c r="Z383" s="1"/>
      <c r="AA383" s="1"/>
      <c r="AB383" s="1"/>
      <c r="AC383" s="1"/>
      <c r="AD383" s="491"/>
      <c r="AE383" s="491"/>
      <c r="AF383" s="491"/>
      <c r="AG383" s="491"/>
      <c r="AH383" s="491"/>
      <c r="AI383" s="491"/>
      <c r="AJ383" s="491"/>
      <c r="AK383" s="504"/>
      <c r="AL383" s="504"/>
      <c r="AM383" s="526" t="str">
        <f t="shared" si="65"/>
        <v/>
      </c>
      <c r="AN383" s="504"/>
      <c r="AO383" s="504"/>
      <c r="AP383" s="504"/>
      <c r="AQ383" s="360">
        <v>373</v>
      </c>
      <c r="AR383" s="505" t="str">
        <f t="shared" si="62"/>
        <v/>
      </c>
      <c r="AS383" s="505" t="str">
        <f t="shared" si="63"/>
        <v/>
      </c>
      <c r="AX383" s="497"/>
      <c r="AZ383" s="360">
        <v>373</v>
      </c>
      <c r="BA383" s="360" t="str">
        <f t="shared" si="56"/>
        <v/>
      </c>
      <c r="BB383" s="360" t="str">
        <f t="shared" si="57"/>
        <v/>
      </c>
      <c r="BC383" s="360" t="str">
        <f t="shared" si="58"/>
        <v/>
      </c>
      <c r="BD383" s="360" t="str">
        <f t="shared" si="59"/>
        <v/>
      </c>
      <c r="BE383" s="360" t="str">
        <f t="shared" si="60"/>
        <v/>
      </c>
      <c r="BH383" s="360" t="str">
        <f t="shared" si="64"/>
        <v/>
      </c>
      <c r="CM383" s="475"/>
      <c r="CN383" s="475"/>
      <c r="CO383" s="475"/>
      <c r="CP383" s="475"/>
      <c r="CQ383" s="475"/>
      <c r="CR383" s="475"/>
      <c r="CS383" s="475"/>
      <c r="CT383" s="475"/>
      <c r="CU383" s="475"/>
      <c r="CV383" s="475"/>
      <c r="CW383" s="475"/>
      <c r="CX383" s="475"/>
      <c r="CY383" s="475"/>
      <c r="CZ383" s="383"/>
      <c r="DA383" s="383"/>
      <c r="DB383" s="383"/>
      <c r="DC383" s="383"/>
      <c r="DD383" s="383"/>
      <c r="DE383" s="383"/>
      <c r="DF383" s="383"/>
      <c r="DG383" s="383"/>
      <c r="DH383" s="383"/>
      <c r="DI383" s="383"/>
      <c r="DJ383" s="383"/>
      <c r="DK383" s="383"/>
      <c r="DL383" s="383"/>
      <c r="DM383" s="383"/>
      <c r="DN383" s="383"/>
      <c r="DO383" s="383"/>
      <c r="DP383" s="383"/>
      <c r="DQ383" s="383"/>
      <c r="DR383" s="383"/>
      <c r="DS383" s="383"/>
      <c r="DT383" s="383"/>
      <c r="DU383" s="383"/>
      <c r="DV383" s="383"/>
      <c r="DW383" s="383"/>
      <c r="DX383" s="383"/>
      <c r="DY383" s="383"/>
      <c r="DZ383" s="383"/>
      <c r="EA383" s="383"/>
      <c r="EB383" s="383"/>
      <c r="EC383" s="383"/>
      <c r="ED383" s="383"/>
      <c r="EE383" s="383"/>
      <c r="EF383" s="383"/>
      <c r="EG383" s="383"/>
      <c r="EH383" s="383"/>
      <c r="EI383" s="383"/>
      <c r="EJ383" s="383"/>
      <c r="EK383" s="383"/>
      <c r="EL383" s="383"/>
      <c r="EM383" s="383"/>
      <c r="EN383" s="383"/>
      <c r="EO383" s="383"/>
      <c r="EP383" s="383"/>
      <c r="EQ383" s="383"/>
      <c r="ER383" s="383"/>
      <c r="ES383" s="383"/>
      <c r="ET383" s="383"/>
      <c r="EU383" s="383"/>
      <c r="EV383" s="383"/>
      <c r="EW383" s="383"/>
      <c r="EX383" s="383"/>
      <c r="EY383" s="383"/>
      <c r="EZ383" s="383"/>
      <c r="FA383" s="383"/>
      <c r="FB383" s="383"/>
      <c r="FC383" s="383"/>
      <c r="FD383" s="383"/>
      <c r="FE383" s="383"/>
      <c r="FF383" s="383"/>
      <c r="FG383" s="383"/>
      <c r="FH383" s="383"/>
      <c r="FI383" s="383"/>
      <c r="FJ383" s="383"/>
      <c r="FK383" s="383"/>
      <c r="FL383" s="383"/>
      <c r="FM383" s="383"/>
      <c r="FN383" s="383"/>
      <c r="FO383" s="383"/>
      <c r="FP383" s="383"/>
      <c r="FQ383" s="383"/>
      <c r="FR383" s="383"/>
      <c r="FS383" s="383"/>
      <c r="FT383" s="383"/>
      <c r="FU383" s="383"/>
      <c r="FV383" s="383"/>
      <c r="FW383" s="383"/>
      <c r="FX383" s="383"/>
      <c r="FY383" s="383"/>
      <c r="FZ383" s="383"/>
      <c r="GA383" s="383"/>
      <c r="GB383" s="383"/>
      <c r="GC383" s="383"/>
      <c r="GD383" s="383"/>
      <c r="GE383" s="383"/>
      <c r="GF383" s="383"/>
      <c r="GG383" s="383"/>
      <c r="GH383" s="383"/>
      <c r="GI383" s="383"/>
      <c r="GJ383" s="383"/>
      <c r="GK383" s="383"/>
      <c r="GL383" s="383"/>
      <c r="GM383" s="383"/>
      <c r="GN383" s="383"/>
      <c r="GO383" s="383"/>
      <c r="GP383" s="383"/>
      <c r="GQ383" s="383"/>
      <c r="GR383" s="383"/>
      <c r="GS383" s="383"/>
      <c r="GT383" s="383"/>
      <c r="GU383" s="383"/>
      <c r="GV383" s="383"/>
      <c r="GW383" s="383"/>
      <c r="GX383" s="383"/>
    </row>
    <row r="384" spans="1:206" s="360" customFormat="1" x14ac:dyDescent="0.25">
      <c r="A384" s="354"/>
      <c r="B384" s="506">
        <v>374</v>
      </c>
      <c r="C384" s="55"/>
      <c r="D384" s="55"/>
      <c r="E384" s="507" t="str">
        <f t="shared" si="55"/>
        <v/>
      </c>
      <c r="F384" s="508" t="str">
        <f t="shared" si="61"/>
        <v/>
      </c>
      <c r="H384" s="502"/>
      <c r="I384" s="502"/>
      <c r="J384" s="1"/>
      <c r="K384" s="372"/>
      <c r="L384" s="354"/>
      <c r="M384" s="354"/>
      <c r="N384" s="354"/>
      <c r="O384" s="354"/>
      <c r="P384" s="372"/>
      <c r="Q384" s="490"/>
      <c r="R384" s="490"/>
      <c r="S384" s="490"/>
      <c r="T384" s="490"/>
      <c r="U384" s="490"/>
      <c r="V384" s="372"/>
      <c r="W384" s="372"/>
      <c r="X384" s="372"/>
      <c r="Y384" s="1"/>
      <c r="Z384" s="1"/>
      <c r="AA384" s="1"/>
      <c r="AB384" s="1"/>
      <c r="AC384" s="1"/>
      <c r="AD384" s="491"/>
      <c r="AE384" s="491"/>
      <c r="AF384" s="491"/>
      <c r="AG384" s="491"/>
      <c r="AH384" s="491"/>
      <c r="AI384" s="491"/>
      <c r="AJ384" s="491"/>
      <c r="AK384" s="504"/>
      <c r="AL384" s="504"/>
      <c r="AM384" s="526" t="str">
        <f t="shared" si="65"/>
        <v/>
      </c>
      <c r="AN384" s="504"/>
      <c r="AO384" s="504"/>
      <c r="AP384" s="504"/>
      <c r="AQ384" s="360">
        <v>374</v>
      </c>
      <c r="AR384" s="505" t="str">
        <f t="shared" si="62"/>
        <v/>
      </c>
      <c r="AS384" s="505" t="str">
        <f t="shared" si="63"/>
        <v/>
      </c>
      <c r="AX384" s="497"/>
      <c r="AZ384" s="360">
        <v>374</v>
      </c>
      <c r="BA384" s="360" t="str">
        <f t="shared" si="56"/>
        <v/>
      </c>
      <c r="BB384" s="360" t="str">
        <f t="shared" si="57"/>
        <v/>
      </c>
      <c r="BC384" s="360" t="str">
        <f t="shared" si="58"/>
        <v/>
      </c>
      <c r="BD384" s="360" t="str">
        <f t="shared" si="59"/>
        <v/>
      </c>
      <c r="BE384" s="360" t="str">
        <f t="shared" si="60"/>
        <v/>
      </c>
      <c r="BH384" s="360" t="str">
        <f t="shared" si="64"/>
        <v/>
      </c>
      <c r="CM384" s="475"/>
      <c r="CN384" s="475"/>
      <c r="CO384" s="475"/>
      <c r="CP384" s="475"/>
      <c r="CQ384" s="475"/>
      <c r="CR384" s="475"/>
      <c r="CS384" s="475"/>
      <c r="CT384" s="475"/>
      <c r="CU384" s="475"/>
      <c r="CV384" s="475"/>
      <c r="CW384" s="475"/>
      <c r="CX384" s="475"/>
      <c r="CY384" s="475"/>
      <c r="CZ384" s="383"/>
      <c r="DA384" s="383"/>
      <c r="DB384" s="383"/>
      <c r="DC384" s="383"/>
      <c r="DD384" s="383"/>
      <c r="DE384" s="383"/>
      <c r="DF384" s="383"/>
      <c r="DG384" s="383"/>
      <c r="DH384" s="383"/>
      <c r="DI384" s="383"/>
      <c r="DJ384" s="383"/>
      <c r="DK384" s="383"/>
      <c r="DL384" s="383"/>
      <c r="DM384" s="383"/>
      <c r="DN384" s="383"/>
      <c r="DO384" s="383"/>
      <c r="DP384" s="383"/>
      <c r="DQ384" s="383"/>
      <c r="DR384" s="383"/>
      <c r="DS384" s="383"/>
      <c r="DT384" s="383"/>
      <c r="DU384" s="383"/>
      <c r="DV384" s="383"/>
      <c r="DW384" s="383"/>
      <c r="DX384" s="383"/>
      <c r="DY384" s="383"/>
      <c r="DZ384" s="383"/>
      <c r="EA384" s="383"/>
      <c r="EB384" s="383"/>
      <c r="EC384" s="383"/>
      <c r="ED384" s="383"/>
      <c r="EE384" s="383"/>
      <c r="EF384" s="383"/>
      <c r="EG384" s="383"/>
      <c r="EH384" s="383"/>
      <c r="EI384" s="383"/>
      <c r="EJ384" s="383"/>
      <c r="EK384" s="383"/>
      <c r="EL384" s="383"/>
      <c r="EM384" s="383"/>
      <c r="EN384" s="383"/>
      <c r="EO384" s="383"/>
      <c r="EP384" s="383"/>
      <c r="EQ384" s="383"/>
      <c r="ER384" s="383"/>
      <c r="ES384" s="383"/>
      <c r="ET384" s="383"/>
      <c r="EU384" s="383"/>
      <c r="EV384" s="383"/>
      <c r="EW384" s="383"/>
      <c r="EX384" s="383"/>
      <c r="EY384" s="383"/>
      <c r="EZ384" s="383"/>
      <c r="FA384" s="383"/>
      <c r="FB384" s="383"/>
      <c r="FC384" s="383"/>
      <c r="FD384" s="383"/>
      <c r="FE384" s="383"/>
      <c r="FF384" s="383"/>
      <c r="FG384" s="383"/>
      <c r="FH384" s="383"/>
      <c r="FI384" s="383"/>
      <c r="FJ384" s="383"/>
      <c r="FK384" s="383"/>
      <c r="FL384" s="383"/>
      <c r="FM384" s="383"/>
      <c r="FN384" s="383"/>
      <c r="FO384" s="383"/>
      <c r="FP384" s="383"/>
      <c r="FQ384" s="383"/>
      <c r="FR384" s="383"/>
      <c r="FS384" s="383"/>
      <c r="FT384" s="383"/>
      <c r="FU384" s="383"/>
      <c r="FV384" s="383"/>
      <c r="FW384" s="383"/>
      <c r="FX384" s="383"/>
      <c r="FY384" s="383"/>
      <c r="FZ384" s="383"/>
      <c r="GA384" s="383"/>
      <c r="GB384" s="383"/>
      <c r="GC384" s="383"/>
      <c r="GD384" s="383"/>
      <c r="GE384" s="383"/>
      <c r="GF384" s="383"/>
      <c r="GG384" s="383"/>
      <c r="GH384" s="383"/>
      <c r="GI384" s="383"/>
      <c r="GJ384" s="383"/>
      <c r="GK384" s="383"/>
      <c r="GL384" s="383"/>
      <c r="GM384" s="383"/>
      <c r="GN384" s="383"/>
      <c r="GO384" s="383"/>
      <c r="GP384" s="383"/>
      <c r="GQ384" s="383"/>
      <c r="GR384" s="383"/>
      <c r="GS384" s="383"/>
      <c r="GT384" s="383"/>
      <c r="GU384" s="383"/>
      <c r="GV384" s="383"/>
      <c r="GW384" s="383"/>
      <c r="GX384" s="383"/>
    </row>
    <row r="385" spans="1:206" s="360" customFormat="1" x14ac:dyDescent="0.25">
      <c r="A385" s="354"/>
      <c r="B385" s="506">
        <v>375</v>
      </c>
      <c r="C385" s="55"/>
      <c r="D385" s="55"/>
      <c r="E385" s="507" t="str">
        <f t="shared" si="55"/>
        <v/>
      </c>
      <c r="F385" s="508" t="str">
        <f t="shared" si="61"/>
        <v/>
      </c>
      <c r="H385" s="502"/>
      <c r="I385" s="502"/>
      <c r="J385" s="1"/>
      <c r="K385" s="372"/>
      <c r="L385" s="354"/>
      <c r="M385" s="354"/>
      <c r="N385" s="354"/>
      <c r="O385" s="354"/>
      <c r="P385" s="372"/>
      <c r="Q385" s="490"/>
      <c r="R385" s="490"/>
      <c r="S385" s="490"/>
      <c r="T385" s="490"/>
      <c r="U385" s="490"/>
      <c r="V385" s="372"/>
      <c r="W385" s="372"/>
      <c r="X385" s="372"/>
      <c r="Y385" s="1"/>
      <c r="Z385" s="1"/>
      <c r="AA385" s="1"/>
      <c r="AB385" s="1"/>
      <c r="AC385" s="1"/>
      <c r="AD385" s="491"/>
      <c r="AE385" s="491"/>
      <c r="AF385" s="491"/>
      <c r="AG385" s="491"/>
      <c r="AH385" s="491"/>
      <c r="AI385" s="491"/>
      <c r="AJ385" s="491"/>
      <c r="AK385" s="504"/>
      <c r="AL385" s="504"/>
      <c r="AM385" s="526" t="str">
        <f t="shared" si="65"/>
        <v/>
      </c>
      <c r="AN385" s="504"/>
      <c r="AO385" s="504"/>
      <c r="AP385" s="504"/>
      <c r="AQ385" s="360">
        <v>375</v>
      </c>
      <c r="AR385" s="505" t="str">
        <f t="shared" si="62"/>
        <v/>
      </c>
      <c r="AS385" s="505" t="str">
        <f t="shared" si="63"/>
        <v/>
      </c>
      <c r="AX385" s="497"/>
      <c r="AZ385" s="360">
        <v>375</v>
      </c>
      <c r="BA385" s="360" t="str">
        <f t="shared" si="56"/>
        <v/>
      </c>
      <c r="BB385" s="360" t="str">
        <f t="shared" si="57"/>
        <v/>
      </c>
      <c r="BC385" s="360" t="str">
        <f t="shared" si="58"/>
        <v/>
      </c>
      <c r="BD385" s="360" t="str">
        <f t="shared" si="59"/>
        <v/>
      </c>
      <c r="BE385" s="360" t="str">
        <f t="shared" si="60"/>
        <v/>
      </c>
      <c r="BH385" s="360" t="str">
        <f t="shared" si="64"/>
        <v/>
      </c>
      <c r="CM385" s="475"/>
      <c r="CN385" s="475"/>
      <c r="CO385" s="475"/>
      <c r="CP385" s="475"/>
      <c r="CQ385" s="475"/>
      <c r="CR385" s="475"/>
      <c r="CS385" s="475"/>
      <c r="CT385" s="475"/>
      <c r="CU385" s="475"/>
      <c r="CV385" s="475"/>
      <c r="CW385" s="475"/>
      <c r="CX385" s="475"/>
      <c r="CY385" s="475"/>
      <c r="CZ385" s="383"/>
      <c r="DA385" s="383"/>
      <c r="DB385" s="383"/>
      <c r="DC385" s="383"/>
      <c r="DD385" s="383"/>
      <c r="DE385" s="383"/>
      <c r="DF385" s="383"/>
      <c r="DG385" s="383"/>
      <c r="DH385" s="383"/>
      <c r="DI385" s="383"/>
      <c r="DJ385" s="383"/>
      <c r="DK385" s="383"/>
      <c r="DL385" s="383"/>
      <c r="DM385" s="383"/>
      <c r="DN385" s="383"/>
      <c r="DO385" s="383"/>
      <c r="DP385" s="383"/>
      <c r="DQ385" s="383"/>
      <c r="DR385" s="383"/>
      <c r="DS385" s="383"/>
      <c r="DT385" s="383"/>
      <c r="DU385" s="383"/>
      <c r="DV385" s="383"/>
      <c r="DW385" s="383"/>
      <c r="DX385" s="383"/>
      <c r="DY385" s="383"/>
      <c r="DZ385" s="383"/>
      <c r="EA385" s="383"/>
      <c r="EB385" s="383"/>
      <c r="EC385" s="383"/>
      <c r="ED385" s="383"/>
      <c r="EE385" s="383"/>
      <c r="EF385" s="383"/>
      <c r="EG385" s="383"/>
      <c r="EH385" s="383"/>
      <c r="EI385" s="383"/>
      <c r="EJ385" s="383"/>
      <c r="EK385" s="383"/>
      <c r="EL385" s="383"/>
      <c r="EM385" s="383"/>
      <c r="EN385" s="383"/>
      <c r="EO385" s="383"/>
      <c r="EP385" s="383"/>
      <c r="EQ385" s="383"/>
      <c r="ER385" s="383"/>
      <c r="ES385" s="383"/>
      <c r="ET385" s="383"/>
      <c r="EU385" s="383"/>
      <c r="EV385" s="383"/>
      <c r="EW385" s="383"/>
      <c r="EX385" s="383"/>
      <c r="EY385" s="383"/>
      <c r="EZ385" s="383"/>
      <c r="FA385" s="383"/>
      <c r="FB385" s="383"/>
      <c r="FC385" s="383"/>
      <c r="FD385" s="383"/>
      <c r="FE385" s="383"/>
      <c r="FF385" s="383"/>
      <c r="FG385" s="383"/>
      <c r="FH385" s="383"/>
      <c r="FI385" s="383"/>
      <c r="FJ385" s="383"/>
      <c r="FK385" s="383"/>
      <c r="FL385" s="383"/>
      <c r="FM385" s="383"/>
      <c r="FN385" s="383"/>
      <c r="FO385" s="383"/>
      <c r="FP385" s="383"/>
      <c r="FQ385" s="383"/>
      <c r="FR385" s="383"/>
      <c r="FS385" s="383"/>
      <c r="FT385" s="383"/>
      <c r="FU385" s="383"/>
      <c r="FV385" s="383"/>
      <c r="FW385" s="383"/>
      <c r="FX385" s="383"/>
      <c r="FY385" s="383"/>
      <c r="FZ385" s="383"/>
      <c r="GA385" s="383"/>
      <c r="GB385" s="383"/>
      <c r="GC385" s="383"/>
      <c r="GD385" s="383"/>
      <c r="GE385" s="383"/>
      <c r="GF385" s="383"/>
      <c r="GG385" s="383"/>
      <c r="GH385" s="383"/>
      <c r="GI385" s="383"/>
      <c r="GJ385" s="383"/>
      <c r="GK385" s="383"/>
      <c r="GL385" s="383"/>
      <c r="GM385" s="383"/>
      <c r="GN385" s="383"/>
      <c r="GO385" s="383"/>
      <c r="GP385" s="383"/>
      <c r="GQ385" s="383"/>
      <c r="GR385" s="383"/>
      <c r="GS385" s="383"/>
      <c r="GT385" s="383"/>
      <c r="GU385" s="383"/>
      <c r="GV385" s="383"/>
      <c r="GW385" s="383"/>
      <c r="GX385" s="383"/>
    </row>
    <row r="386" spans="1:206" s="360" customFormat="1" x14ac:dyDescent="0.25">
      <c r="A386" s="354"/>
      <c r="B386" s="506">
        <v>376</v>
      </c>
      <c r="C386" s="55"/>
      <c r="D386" s="55"/>
      <c r="E386" s="507" t="str">
        <f t="shared" si="55"/>
        <v/>
      </c>
      <c r="F386" s="508" t="str">
        <f t="shared" si="61"/>
        <v/>
      </c>
      <c r="H386" s="502"/>
      <c r="I386" s="502"/>
      <c r="J386" s="1"/>
      <c r="K386" s="372"/>
      <c r="L386" s="354"/>
      <c r="M386" s="354"/>
      <c r="N386" s="354"/>
      <c r="O386" s="354"/>
      <c r="P386" s="372"/>
      <c r="Q386" s="490"/>
      <c r="R386" s="490"/>
      <c r="S386" s="490"/>
      <c r="T386" s="490"/>
      <c r="U386" s="490"/>
      <c r="V386" s="372"/>
      <c r="W386" s="372"/>
      <c r="X386" s="372"/>
      <c r="Y386" s="1"/>
      <c r="Z386" s="1"/>
      <c r="AA386" s="1"/>
      <c r="AB386" s="1"/>
      <c r="AC386" s="1"/>
      <c r="AD386" s="491"/>
      <c r="AE386" s="491"/>
      <c r="AF386" s="491"/>
      <c r="AG386" s="491"/>
      <c r="AH386" s="491"/>
      <c r="AI386" s="491"/>
      <c r="AJ386" s="491"/>
      <c r="AK386" s="504"/>
      <c r="AL386" s="504"/>
      <c r="AM386" s="526" t="str">
        <f t="shared" si="65"/>
        <v/>
      </c>
      <c r="AN386" s="504"/>
      <c r="AO386" s="504"/>
      <c r="AP386" s="504"/>
      <c r="AQ386" s="360">
        <v>376</v>
      </c>
      <c r="AR386" s="505" t="str">
        <f t="shared" si="62"/>
        <v/>
      </c>
      <c r="AS386" s="505" t="str">
        <f t="shared" si="63"/>
        <v/>
      </c>
      <c r="AX386" s="497"/>
      <c r="AZ386" s="360">
        <v>376</v>
      </c>
      <c r="BA386" s="360" t="str">
        <f t="shared" si="56"/>
        <v/>
      </c>
      <c r="BB386" s="360" t="str">
        <f t="shared" si="57"/>
        <v/>
      </c>
      <c r="BC386" s="360" t="str">
        <f t="shared" si="58"/>
        <v/>
      </c>
      <c r="BD386" s="360" t="str">
        <f t="shared" si="59"/>
        <v/>
      </c>
      <c r="BE386" s="360" t="str">
        <f t="shared" si="60"/>
        <v/>
      </c>
      <c r="BH386" s="360" t="str">
        <f t="shared" si="64"/>
        <v/>
      </c>
      <c r="CM386" s="475"/>
      <c r="CN386" s="475"/>
      <c r="CO386" s="475"/>
      <c r="CP386" s="475"/>
      <c r="CQ386" s="475"/>
      <c r="CR386" s="475"/>
      <c r="CS386" s="475"/>
      <c r="CT386" s="475"/>
      <c r="CU386" s="475"/>
      <c r="CV386" s="475"/>
      <c r="CW386" s="475"/>
      <c r="CX386" s="475"/>
      <c r="CY386" s="475"/>
      <c r="CZ386" s="383"/>
      <c r="DA386" s="383"/>
      <c r="DB386" s="383"/>
      <c r="DC386" s="383"/>
      <c r="DD386" s="383"/>
      <c r="DE386" s="383"/>
      <c r="DF386" s="383"/>
      <c r="DG386" s="383"/>
      <c r="DH386" s="383"/>
      <c r="DI386" s="383"/>
      <c r="DJ386" s="383"/>
      <c r="DK386" s="383"/>
      <c r="DL386" s="383"/>
      <c r="DM386" s="383"/>
      <c r="DN386" s="383"/>
      <c r="DO386" s="383"/>
      <c r="DP386" s="383"/>
      <c r="DQ386" s="383"/>
      <c r="DR386" s="383"/>
      <c r="DS386" s="383"/>
      <c r="DT386" s="383"/>
      <c r="DU386" s="383"/>
      <c r="DV386" s="383"/>
      <c r="DW386" s="383"/>
      <c r="DX386" s="383"/>
      <c r="DY386" s="383"/>
      <c r="DZ386" s="383"/>
      <c r="EA386" s="383"/>
      <c r="EB386" s="383"/>
      <c r="EC386" s="383"/>
      <c r="ED386" s="383"/>
      <c r="EE386" s="383"/>
      <c r="EF386" s="383"/>
      <c r="EG386" s="383"/>
      <c r="EH386" s="383"/>
      <c r="EI386" s="383"/>
      <c r="EJ386" s="383"/>
      <c r="EK386" s="383"/>
      <c r="EL386" s="383"/>
      <c r="EM386" s="383"/>
      <c r="EN386" s="383"/>
      <c r="EO386" s="383"/>
      <c r="EP386" s="383"/>
      <c r="EQ386" s="383"/>
      <c r="ER386" s="383"/>
      <c r="ES386" s="383"/>
      <c r="ET386" s="383"/>
      <c r="EU386" s="383"/>
      <c r="EV386" s="383"/>
      <c r="EW386" s="383"/>
      <c r="EX386" s="383"/>
      <c r="EY386" s="383"/>
      <c r="EZ386" s="383"/>
      <c r="FA386" s="383"/>
      <c r="FB386" s="383"/>
      <c r="FC386" s="383"/>
      <c r="FD386" s="383"/>
      <c r="FE386" s="383"/>
      <c r="FF386" s="383"/>
      <c r="FG386" s="383"/>
      <c r="FH386" s="383"/>
      <c r="FI386" s="383"/>
      <c r="FJ386" s="383"/>
      <c r="FK386" s="383"/>
      <c r="FL386" s="383"/>
      <c r="FM386" s="383"/>
      <c r="FN386" s="383"/>
      <c r="FO386" s="383"/>
      <c r="FP386" s="383"/>
      <c r="FQ386" s="383"/>
      <c r="FR386" s="383"/>
      <c r="FS386" s="383"/>
      <c r="FT386" s="383"/>
      <c r="FU386" s="383"/>
      <c r="FV386" s="383"/>
      <c r="FW386" s="383"/>
      <c r="FX386" s="383"/>
      <c r="FY386" s="383"/>
      <c r="FZ386" s="383"/>
      <c r="GA386" s="383"/>
      <c r="GB386" s="383"/>
      <c r="GC386" s="383"/>
      <c r="GD386" s="383"/>
      <c r="GE386" s="383"/>
      <c r="GF386" s="383"/>
      <c r="GG386" s="383"/>
      <c r="GH386" s="383"/>
      <c r="GI386" s="383"/>
      <c r="GJ386" s="383"/>
      <c r="GK386" s="383"/>
      <c r="GL386" s="383"/>
      <c r="GM386" s="383"/>
      <c r="GN386" s="383"/>
      <c r="GO386" s="383"/>
      <c r="GP386" s="383"/>
      <c r="GQ386" s="383"/>
      <c r="GR386" s="383"/>
      <c r="GS386" s="383"/>
      <c r="GT386" s="383"/>
      <c r="GU386" s="383"/>
      <c r="GV386" s="383"/>
      <c r="GW386" s="383"/>
      <c r="GX386" s="383"/>
    </row>
    <row r="387" spans="1:206" s="360" customFormat="1" x14ac:dyDescent="0.25">
      <c r="A387" s="354"/>
      <c r="B387" s="506">
        <v>377</v>
      </c>
      <c r="C387" s="55"/>
      <c r="D387" s="55"/>
      <c r="E387" s="507" t="str">
        <f t="shared" si="55"/>
        <v/>
      </c>
      <c r="F387" s="508" t="str">
        <f t="shared" si="61"/>
        <v/>
      </c>
      <c r="H387" s="502"/>
      <c r="I387" s="502"/>
      <c r="J387" s="1"/>
      <c r="K387" s="372"/>
      <c r="L387" s="354"/>
      <c r="M387" s="354"/>
      <c r="N387" s="354"/>
      <c r="O387" s="354"/>
      <c r="P387" s="372"/>
      <c r="Q387" s="490"/>
      <c r="R387" s="490"/>
      <c r="S387" s="490"/>
      <c r="T387" s="490"/>
      <c r="U387" s="490"/>
      <c r="V387" s="372"/>
      <c r="W387" s="372"/>
      <c r="X387" s="372"/>
      <c r="Y387" s="1"/>
      <c r="Z387" s="1"/>
      <c r="AA387" s="1"/>
      <c r="AB387" s="1"/>
      <c r="AC387" s="1"/>
      <c r="AD387" s="491"/>
      <c r="AE387" s="491"/>
      <c r="AF387" s="491"/>
      <c r="AG387" s="491"/>
      <c r="AH387" s="491"/>
      <c r="AI387" s="491"/>
      <c r="AJ387" s="491"/>
      <c r="AK387" s="504"/>
      <c r="AL387" s="504"/>
      <c r="AM387" s="526" t="str">
        <f t="shared" si="65"/>
        <v/>
      </c>
      <c r="AN387" s="504"/>
      <c r="AO387" s="504"/>
      <c r="AP387" s="504"/>
      <c r="AQ387" s="360">
        <v>377</v>
      </c>
      <c r="AR387" s="505" t="str">
        <f t="shared" si="62"/>
        <v/>
      </c>
      <c r="AS387" s="505" t="str">
        <f t="shared" si="63"/>
        <v/>
      </c>
      <c r="AX387" s="497"/>
      <c r="AZ387" s="360">
        <v>377</v>
      </c>
      <c r="BA387" s="360" t="str">
        <f t="shared" si="56"/>
        <v/>
      </c>
      <c r="BB387" s="360" t="str">
        <f t="shared" si="57"/>
        <v/>
      </c>
      <c r="BC387" s="360" t="str">
        <f t="shared" si="58"/>
        <v/>
      </c>
      <c r="BD387" s="360" t="str">
        <f t="shared" si="59"/>
        <v/>
      </c>
      <c r="BE387" s="360" t="str">
        <f t="shared" si="60"/>
        <v/>
      </c>
      <c r="BH387" s="360" t="str">
        <f t="shared" si="64"/>
        <v/>
      </c>
      <c r="CM387" s="475"/>
      <c r="CN387" s="475"/>
      <c r="CO387" s="475"/>
      <c r="CP387" s="475"/>
      <c r="CQ387" s="475"/>
      <c r="CR387" s="475"/>
      <c r="CS387" s="475"/>
      <c r="CT387" s="475"/>
      <c r="CU387" s="475"/>
      <c r="CV387" s="475"/>
      <c r="CW387" s="475"/>
      <c r="CX387" s="475"/>
      <c r="CY387" s="475"/>
      <c r="CZ387" s="383"/>
      <c r="DA387" s="383"/>
      <c r="DB387" s="383"/>
      <c r="DC387" s="383"/>
      <c r="DD387" s="383"/>
      <c r="DE387" s="383"/>
      <c r="DF387" s="383"/>
      <c r="DG387" s="383"/>
      <c r="DH387" s="383"/>
      <c r="DI387" s="383"/>
      <c r="DJ387" s="383"/>
      <c r="DK387" s="383"/>
      <c r="DL387" s="383"/>
      <c r="DM387" s="383"/>
      <c r="DN387" s="383"/>
      <c r="DO387" s="383"/>
      <c r="DP387" s="383"/>
      <c r="DQ387" s="383"/>
      <c r="DR387" s="383"/>
      <c r="DS387" s="383"/>
      <c r="DT387" s="383"/>
      <c r="DU387" s="383"/>
      <c r="DV387" s="383"/>
      <c r="DW387" s="383"/>
      <c r="DX387" s="383"/>
      <c r="DY387" s="383"/>
      <c r="DZ387" s="383"/>
      <c r="EA387" s="383"/>
      <c r="EB387" s="383"/>
      <c r="EC387" s="383"/>
      <c r="ED387" s="383"/>
      <c r="EE387" s="383"/>
      <c r="EF387" s="383"/>
      <c r="EG387" s="383"/>
      <c r="EH387" s="383"/>
      <c r="EI387" s="383"/>
      <c r="EJ387" s="383"/>
      <c r="EK387" s="383"/>
      <c r="EL387" s="383"/>
      <c r="EM387" s="383"/>
      <c r="EN387" s="383"/>
      <c r="EO387" s="383"/>
      <c r="EP387" s="383"/>
      <c r="EQ387" s="383"/>
      <c r="ER387" s="383"/>
      <c r="ES387" s="383"/>
      <c r="ET387" s="383"/>
      <c r="EU387" s="383"/>
      <c r="EV387" s="383"/>
      <c r="EW387" s="383"/>
      <c r="EX387" s="383"/>
      <c r="EY387" s="383"/>
      <c r="EZ387" s="383"/>
      <c r="FA387" s="383"/>
      <c r="FB387" s="383"/>
      <c r="FC387" s="383"/>
      <c r="FD387" s="383"/>
      <c r="FE387" s="383"/>
      <c r="FF387" s="383"/>
      <c r="FG387" s="383"/>
      <c r="FH387" s="383"/>
      <c r="FI387" s="383"/>
      <c r="FJ387" s="383"/>
      <c r="FK387" s="383"/>
      <c r="FL387" s="383"/>
      <c r="FM387" s="383"/>
      <c r="FN387" s="383"/>
      <c r="FO387" s="383"/>
      <c r="FP387" s="383"/>
      <c r="FQ387" s="383"/>
      <c r="FR387" s="383"/>
      <c r="FS387" s="383"/>
      <c r="FT387" s="383"/>
      <c r="FU387" s="383"/>
      <c r="FV387" s="383"/>
      <c r="FW387" s="383"/>
      <c r="FX387" s="383"/>
      <c r="FY387" s="383"/>
      <c r="FZ387" s="383"/>
      <c r="GA387" s="383"/>
      <c r="GB387" s="383"/>
      <c r="GC387" s="383"/>
      <c r="GD387" s="383"/>
      <c r="GE387" s="383"/>
      <c r="GF387" s="383"/>
      <c r="GG387" s="383"/>
      <c r="GH387" s="383"/>
      <c r="GI387" s="383"/>
      <c r="GJ387" s="383"/>
      <c r="GK387" s="383"/>
      <c r="GL387" s="383"/>
      <c r="GM387" s="383"/>
      <c r="GN387" s="383"/>
      <c r="GO387" s="383"/>
      <c r="GP387" s="383"/>
      <c r="GQ387" s="383"/>
      <c r="GR387" s="383"/>
      <c r="GS387" s="383"/>
      <c r="GT387" s="383"/>
      <c r="GU387" s="383"/>
      <c r="GV387" s="383"/>
      <c r="GW387" s="383"/>
      <c r="GX387" s="383"/>
    </row>
    <row r="388" spans="1:206" s="360" customFormat="1" x14ac:dyDescent="0.25">
      <c r="A388" s="354"/>
      <c r="B388" s="506">
        <v>378</v>
      </c>
      <c r="C388" s="55"/>
      <c r="D388" s="55"/>
      <c r="E388" s="507" t="str">
        <f t="shared" si="55"/>
        <v/>
      </c>
      <c r="F388" s="508" t="str">
        <f t="shared" si="61"/>
        <v/>
      </c>
      <c r="H388" s="502"/>
      <c r="I388" s="502"/>
      <c r="J388" s="1"/>
      <c r="K388" s="372"/>
      <c r="L388" s="354"/>
      <c r="M388" s="354"/>
      <c r="N388" s="354"/>
      <c r="O388" s="354"/>
      <c r="P388" s="372"/>
      <c r="Q388" s="490"/>
      <c r="R388" s="490"/>
      <c r="S388" s="490"/>
      <c r="T388" s="490"/>
      <c r="U388" s="490"/>
      <c r="V388" s="372"/>
      <c r="W388" s="372"/>
      <c r="X388" s="372"/>
      <c r="Y388" s="1"/>
      <c r="Z388" s="1"/>
      <c r="AA388" s="1"/>
      <c r="AB388" s="1"/>
      <c r="AC388" s="1"/>
      <c r="AD388" s="491"/>
      <c r="AE388" s="491"/>
      <c r="AF388" s="491"/>
      <c r="AG388" s="491"/>
      <c r="AH388" s="491"/>
      <c r="AI388" s="491"/>
      <c r="AJ388" s="491"/>
      <c r="AK388" s="504"/>
      <c r="AL388" s="504"/>
      <c r="AM388" s="526" t="str">
        <f t="shared" si="65"/>
        <v/>
      </c>
      <c r="AN388" s="504"/>
      <c r="AO388" s="504"/>
      <c r="AP388" s="504"/>
      <c r="AQ388" s="360">
        <v>378</v>
      </c>
      <c r="AR388" s="505" t="str">
        <f t="shared" si="62"/>
        <v/>
      </c>
      <c r="AS388" s="505" t="str">
        <f t="shared" si="63"/>
        <v/>
      </c>
      <c r="AX388" s="497"/>
      <c r="AZ388" s="360">
        <v>378</v>
      </c>
      <c r="BA388" s="360" t="str">
        <f t="shared" si="56"/>
        <v/>
      </c>
      <c r="BB388" s="360" t="str">
        <f t="shared" si="57"/>
        <v/>
      </c>
      <c r="BC388" s="360" t="str">
        <f t="shared" si="58"/>
        <v/>
      </c>
      <c r="BD388" s="360" t="str">
        <f t="shared" si="59"/>
        <v/>
      </c>
      <c r="BE388" s="360" t="str">
        <f t="shared" si="60"/>
        <v/>
      </c>
      <c r="BH388" s="360" t="str">
        <f t="shared" si="64"/>
        <v/>
      </c>
      <c r="CM388" s="475"/>
      <c r="CN388" s="475"/>
      <c r="CO388" s="475"/>
      <c r="CP388" s="475"/>
      <c r="CQ388" s="475"/>
      <c r="CR388" s="475"/>
      <c r="CS388" s="475"/>
      <c r="CT388" s="475"/>
      <c r="CU388" s="475"/>
      <c r="CV388" s="475"/>
      <c r="CW388" s="475"/>
      <c r="CX388" s="475"/>
      <c r="CY388" s="475"/>
      <c r="CZ388" s="383"/>
      <c r="DA388" s="383"/>
      <c r="DB388" s="383"/>
      <c r="DC388" s="383"/>
      <c r="DD388" s="383"/>
      <c r="DE388" s="383"/>
      <c r="DF388" s="383"/>
      <c r="DG388" s="383"/>
      <c r="DH388" s="383"/>
      <c r="DI388" s="383"/>
      <c r="DJ388" s="383"/>
      <c r="DK388" s="383"/>
      <c r="DL388" s="383"/>
      <c r="DM388" s="383"/>
      <c r="DN388" s="383"/>
      <c r="DO388" s="383"/>
      <c r="DP388" s="383"/>
      <c r="DQ388" s="383"/>
      <c r="DR388" s="383"/>
      <c r="DS388" s="383"/>
      <c r="DT388" s="383"/>
      <c r="DU388" s="383"/>
      <c r="DV388" s="383"/>
      <c r="DW388" s="383"/>
      <c r="DX388" s="383"/>
      <c r="DY388" s="383"/>
      <c r="DZ388" s="383"/>
      <c r="EA388" s="383"/>
      <c r="EB388" s="383"/>
      <c r="EC388" s="383"/>
      <c r="ED388" s="383"/>
      <c r="EE388" s="383"/>
      <c r="EF388" s="383"/>
      <c r="EG388" s="383"/>
      <c r="EH388" s="383"/>
      <c r="EI388" s="383"/>
      <c r="EJ388" s="383"/>
      <c r="EK388" s="383"/>
      <c r="EL388" s="383"/>
      <c r="EM388" s="383"/>
      <c r="EN388" s="383"/>
      <c r="EO388" s="383"/>
      <c r="EP388" s="383"/>
      <c r="EQ388" s="383"/>
      <c r="ER388" s="383"/>
      <c r="ES388" s="383"/>
      <c r="ET388" s="383"/>
      <c r="EU388" s="383"/>
      <c r="EV388" s="383"/>
      <c r="EW388" s="383"/>
      <c r="EX388" s="383"/>
      <c r="EY388" s="383"/>
      <c r="EZ388" s="383"/>
      <c r="FA388" s="383"/>
      <c r="FB388" s="383"/>
      <c r="FC388" s="383"/>
      <c r="FD388" s="383"/>
      <c r="FE388" s="383"/>
      <c r="FF388" s="383"/>
      <c r="FG388" s="383"/>
      <c r="FH388" s="383"/>
      <c r="FI388" s="383"/>
      <c r="FJ388" s="383"/>
      <c r="FK388" s="383"/>
      <c r="FL388" s="383"/>
      <c r="FM388" s="383"/>
      <c r="FN388" s="383"/>
      <c r="FO388" s="383"/>
      <c r="FP388" s="383"/>
      <c r="FQ388" s="383"/>
      <c r="FR388" s="383"/>
      <c r="FS388" s="383"/>
      <c r="FT388" s="383"/>
      <c r="FU388" s="383"/>
      <c r="FV388" s="383"/>
      <c r="FW388" s="383"/>
      <c r="FX388" s="383"/>
      <c r="FY388" s="383"/>
      <c r="FZ388" s="383"/>
      <c r="GA388" s="383"/>
      <c r="GB388" s="383"/>
      <c r="GC388" s="383"/>
      <c r="GD388" s="383"/>
      <c r="GE388" s="383"/>
      <c r="GF388" s="383"/>
      <c r="GG388" s="383"/>
      <c r="GH388" s="383"/>
      <c r="GI388" s="383"/>
      <c r="GJ388" s="383"/>
      <c r="GK388" s="383"/>
      <c r="GL388" s="383"/>
      <c r="GM388" s="383"/>
      <c r="GN388" s="383"/>
      <c r="GO388" s="383"/>
      <c r="GP388" s="383"/>
      <c r="GQ388" s="383"/>
      <c r="GR388" s="383"/>
      <c r="GS388" s="383"/>
      <c r="GT388" s="383"/>
      <c r="GU388" s="383"/>
      <c r="GV388" s="383"/>
      <c r="GW388" s="383"/>
      <c r="GX388" s="383"/>
    </row>
    <row r="389" spans="1:206" s="360" customFormat="1" x14ac:dyDescent="0.25">
      <c r="A389" s="354"/>
      <c r="B389" s="506">
        <v>379</v>
      </c>
      <c r="C389" s="55"/>
      <c r="D389" s="55"/>
      <c r="E389" s="507" t="str">
        <f t="shared" si="55"/>
        <v/>
      </c>
      <c r="F389" s="508" t="str">
        <f t="shared" si="61"/>
        <v/>
      </c>
      <c r="H389" s="502"/>
      <c r="I389" s="502"/>
      <c r="J389" s="1"/>
      <c r="K389" s="372"/>
      <c r="L389" s="354"/>
      <c r="M389" s="354"/>
      <c r="N389" s="354"/>
      <c r="O389" s="354"/>
      <c r="P389" s="372"/>
      <c r="Q389" s="490"/>
      <c r="R389" s="490"/>
      <c r="S389" s="490"/>
      <c r="T389" s="490"/>
      <c r="U389" s="490"/>
      <c r="V389" s="372"/>
      <c r="W389" s="372"/>
      <c r="X389" s="372"/>
      <c r="Y389" s="1"/>
      <c r="Z389" s="1"/>
      <c r="AA389" s="1"/>
      <c r="AB389" s="1"/>
      <c r="AC389" s="1"/>
      <c r="AD389" s="491"/>
      <c r="AE389" s="491"/>
      <c r="AF389" s="491"/>
      <c r="AG389" s="491"/>
      <c r="AH389" s="491"/>
      <c r="AI389" s="491"/>
      <c r="AJ389" s="491"/>
      <c r="AK389" s="504"/>
      <c r="AL389" s="504"/>
      <c r="AM389" s="526" t="str">
        <f t="shared" si="65"/>
        <v/>
      </c>
      <c r="AN389" s="504"/>
      <c r="AO389" s="504"/>
      <c r="AP389" s="504"/>
      <c r="AQ389" s="360">
        <v>379</v>
      </c>
      <c r="AR389" s="505" t="str">
        <f t="shared" si="62"/>
        <v/>
      </c>
      <c r="AS389" s="505" t="str">
        <f t="shared" si="63"/>
        <v/>
      </c>
      <c r="AX389" s="497"/>
      <c r="AZ389" s="360">
        <v>379</v>
      </c>
      <c r="BA389" s="360" t="str">
        <f t="shared" si="56"/>
        <v/>
      </c>
      <c r="BB389" s="360" t="str">
        <f t="shared" si="57"/>
        <v/>
      </c>
      <c r="BC389" s="360" t="str">
        <f t="shared" si="58"/>
        <v/>
      </c>
      <c r="BD389" s="360" t="str">
        <f t="shared" si="59"/>
        <v/>
      </c>
      <c r="BE389" s="360" t="str">
        <f t="shared" si="60"/>
        <v/>
      </c>
      <c r="BH389" s="360" t="str">
        <f t="shared" si="64"/>
        <v/>
      </c>
      <c r="CM389" s="475"/>
      <c r="CN389" s="475"/>
      <c r="CO389" s="475"/>
      <c r="CP389" s="475"/>
      <c r="CQ389" s="475"/>
      <c r="CR389" s="475"/>
      <c r="CS389" s="475"/>
      <c r="CT389" s="475"/>
      <c r="CU389" s="475"/>
      <c r="CV389" s="475"/>
      <c r="CW389" s="475"/>
      <c r="CX389" s="475"/>
      <c r="CY389" s="475"/>
      <c r="CZ389" s="383"/>
      <c r="DA389" s="383"/>
      <c r="DB389" s="383"/>
      <c r="DC389" s="383"/>
      <c r="DD389" s="383"/>
      <c r="DE389" s="383"/>
      <c r="DF389" s="383"/>
      <c r="DG389" s="383"/>
      <c r="DH389" s="383"/>
      <c r="DI389" s="383"/>
      <c r="DJ389" s="383"/>
      <c r="DK389" s="383"/>
      <c r="DL389" s="383"/>
      <c r="DM389" s="383"/>
      <c r="DN389" s="383"/>
      <c r="DO389" s="383"/>
      <c r="DP389" s="383"/>
      <c r="DQ389" s="383"/>
      <c r="DR389" s="383"/>
      <c r="DS389" s="383"/>
      <c r="DT389" s="383"/>
      <c r="DU389" s="383"/>
      <c r="DV389" s="383"/>
      <c r="DW389" s="383"/>
      <c r="DX389" s="383"/>
      <c r="DY389" s="383"/>
      <c r="DZ389" s="383"/>
      <c r="EA389" s="383"/>
      <c r="EB389" s="383"/>
      <c r="EC389" s="383"/>
      <c r="ED389" s="383"/>
      <c r="EE389" s="383"/>
      <c r="EF389" s="383"/>
      <c r="EG389" s="383"/>
      <c r="EH389" s="383"/>
      <c r="EI389" s="383"/>
      <c r="EJ389" s="383"/>
      <c r="EK389" s="383"/>
      <c r="EL389" s="383"/>
      <c r="EM389" s="383"/>
      <c r="EN389" s="383"/>
      <c r="EO389" s="383"/>
      <c r="EP389" s="383"/>
      <c r="EQ389" s="383"/>
      <c r="ER389" s="383"/>
      <c r="ES389" s="383"/>
      <c r="ET389" s="383"/>
      <c r="EU389" s="383"/>
      <c r="EV389" s="383"/>
      <c r="EW389" s="383"/>
      <c r="EX389" s="383"/>
      <c r="EY389" s="383"/>
      <c r="EZ389" s="383"/>
      <c r="FA389" s="383"/>
      <c r="FB389" s="383"/>
      <c r="FC389" s="383"/>
      <c r="FD389" s="383"/>
      <c r="FE389" s="383"/>
      <c r="FF389" s="383"/>
      <c r="FG389" s="383"/>
      <c r="FH389" s="383"/>
      <c r="FI389" s="383"/>
      <c r="FJ389" s="383"/>
      <c r="FK389" s="383"/>
      <c r="FL389" s="383"/>
      <c r="FM389" s="383"/>
      <c r="FN389" s="383"/>
      <c r="FO389" s="383"/>
      <c r="FP389" s="383"/>
      <c r="FQ389" s="383"/>
      <c r="FR389" s="383"/>
      <c r="FS389" s="383"/>
      <c r="FT389" s="383"/>
      <c r="FU389" s="383"/>
      <c r="FV389" s="383"/>
      <c r="FW389" s="383"/>
      <c r="FX389" s="383"/>
      <c r="FY389" s="383"/>
      <c r="FZ389" s="383"/>
      <c r="GA389" s="383"/>
      <c r="GB389" s="383"/>
      <c r="GC389" s="383"/>
      <c r="GD389" s="383"/>
      <c r="GE389" s="383"/>
      <c r="GF389" s="383"/>
      <c r="GG389" s="383"/>
      <c r="GH389" s="383"/>
      <c r="GI389" s="383"/>
      <c r="GJ389" s="383"/>
      <c r="GK389" s="383"/>
      <c r="GL389" s="383"/>
      <c r="GM389" s="383"/>
      <c r="GN389" s="383"/>
      <c r="GO389" s="383"/>
      <c r="GP389" s="383"/>
      <c r="GQ389" s="383"/>
      <c r="GR389" s="383"/>
      <c r="GS389" s="383"/>
      <c r="GT389" s="383"/>
      <c r="GU389" s="383"/>
      <c r="GV389" s="383"/>
      <c r="GW389" s="383"/>
      <c r="GX389" s="383"/>
    </row>
    <row r="390" spans="1:206" s="360" customFormat="1" x14ac:dyDescent="0.25">
      <c r="A390" s="354"/>
      <c r="B390" s="506">
        <v>380</v>
      </c>
      <c r="C390" s="55"/>
      <c r="D390" s="55"/>
      <c r="E390" s="507" t="str">
        <f t="shared" si="55"/>
        <v/>
      </c>
      <c r="F390" s="508" t="str">
        <f t="shared" si="61"/>
        <v/>
      </c>
      <c r="H390" s="502"/>
      <c r="I390" s="502"/>
      <c r="J390" s="1"/>
      <c r="K390" s="372"/>
      <c r="L390" s="354"/>
      <c r="M390" s="354"/>
      <c r="N390" s="354"/>
      <c r="O390" s="354"/>
      <c r="P390" s="372"/>
      <c r="Q390" s="490"/>
      <c r="R390" s="490"/>
      <c r="S390" s="490"/>
      <c r="T390" s="490"/>
      <c r="U390" s="490"/>
      <c r="V390" s="372"/>
      <c r="W390" s="372"/>
      <c r="X390" s="372"/>
      <c r="Y390" s="1"/>
      <c r="Z390" s="1"/>
      <c r="AA390" s="1"/>
      <c r="AB390" s="1"/>
      <c r="AC390" s="1"/>
      <c r="AD390" s="491"/>
      <c r="AE390" s="491"/>
      <c r="AF390" s="491"/>
      <c r="AG390" s="491"/>
      <c r="AH390" s="491"/>
      <c r="AI390" s="491"/>
      <c r="AJ390" s="491"/>
      <c r="AK390" s="504"/>
      <c r="AL390" s="504"/>
      <c r="AM390" s="526" t="str">
        <f t="shared" si="65"/>
        <v/>
      </c>
      <c r="AN390" s="504"/>
      <c r="AO390" s="504"/>
      <c r="AP390" s="504"/>
      <c r="AQ390" s="360">
        <v>380</v>
      </c>
      <c r="AR390" s="505" t="str">
        <f t="shared" si="62"/>
        <v/>
      </c>
      <c r="AS390" s="505" t="str">
        <f t="shared" si="63"/>
        <v/>
      </c>
      <c r="AX390" s="497"/>
      <c r="AZ390" s="360">
        <v>380</v>
      </c>
      <c r="BA390" s="360" t="str">
        <f t="shared" si="56"/>
        <v/>
      </c>
      <c r="BB390" s="360" t="str">
        <f t="shared" si="57"/>
        <v/>
      </c>
      <c r="BC390" s="360" t="str">
        <f t="shared" si="58"/>
        <v/>
      </c>
      <c r="BD390" s="360" t="str">
        <f t="shared" si="59"/>
        <v/>
      </c>
      <c r="BE390" s="360" t="str">
        <f t="shared" si="60"/>
        <v/>
      </c>
      <c r="BH390" s="360" t="str">
        <f t="shared" si="64"/>
        <v/>
      </c>
      <c r="CM390" s="475"/>
      <c r="CN390" s="475"/>
      <c r="CO390" s="475"/>
      <c r="CP390" s="475"/>
      <c r="CQ390" s="475"/>
      <c r="CR390" s="475"/>
      <c r="CS390" s="475"/>
      <c r="CT390" s="475"/>
      <c r="CU390" s="475"/>
      <c r="CV390" s="475"/>
      <c r="CW390" s="475"/>
      <c r="CX390" s="475"/>
      <c r="CY390" s="475"/>
      <c r="CZ390" s="383"/>
      <c r="DA390" s="383"/>
      <c r="DB390" s="383"/>
      <c r="DC390" s="383"/>
      <c r="DD390" s="383"/>
      <c r="DE390" s="383"/>
      <c r="DF390" s="383"/>
      <c r="DG390" s="383"/>
      <c r="DH390" s="383"/>
      <c r="DI390" s="383"/>
      <c r="DJ390" s="383"/>
      <c r="DK390" s="383"/>
      <c r="DL390" s="383"/>
      <c r="DM390" s="383"/>
      <c r="DN390" s="383"/>
      <c r="DO390" s="383"/>
      <c r="DP390" s="383"/>
      <c r="DQ390" s="383"/>
      <c r="DR390" s="383"/>
      <c r="DS390" s="383"/>
      <c r="DT390" s="383"/>
      <c r="DU390" s="383"/>
      <c r="DV390" s="383"/>
      <c r="DW390" s="383"/>
      <c r="DX390" s="383"/>
      <c r="DY390" s="383"/>
      <c r="DZ390" s="383"/>
      <c r="EA390" s="383"/>
      <c r="EB390" s="383"/>
      <c r="EC390" s="383"/>
      <c r="ED390" s="383"/>
      <c r="EE390" s="383"/>
      <c r="EF390" s="383"/>
      <c r="EG390" s="383"/>
      <c r="EH390" s="383"/>
      <c r="EI390" s="383"/>
      <c r="EJ390" s="383"/>
      <c r="EK390" s="383"/>
      <c r="EL390" s="383"/>
      <c r="EM390" s="383"/>
      <c r="EN390" s="383"/>
      <c r="EO390" s="383"/>
      <c r="EP390" s="383"/>
      <c r="EQ390" s="383"/>
      <c r="ER390" s="383"/>
      <c r="ES390" s="383"/>
      <c r="ET390" s="383"/>
      <c r="EU390" s="383"/>
      <c r="EV390" s="383"/>
      <c r="EW390" s="383"/>
      <c r="EX390" s="383"/>
      <c r="EY390" s="383"/>
      <c r="EZ390" s="383"/>
      <c r="FA390" s="383"/>
      <c r="FB390" s="383"/>
      <c r="FC390" s="383"/>
      <c r="FD390" s="383"/>
      <c r="FE390" s="383"/>
      <c r="FF390" s="383"/>
      <c r="FG390" s="383"/>
      <c r="FH390" s="383"/>
      <c r="FI390" s="383"/>
      <c r="FJ390" s="383"/>
      <c r="FK390" s="383"/>
      <c r="FL390" s="383"/>
      <c r="FM390" s="383"/>
      <c r="FN390" s="383"/>
      <c r="FO390" s="383"/>
      <c r="FP390" s="383"/>
      <c r="FQ390" s="383"/>
      <c r="FR390" s="383"/>
      <c r="FS390" s="383"/>
      <c r="FT390" s="383"/>
      <c r="FU390" s="383"/>
      <c r="FV390" s="383"/>
      <c r="FW390" s="383"/>
      <c r="FX390" s="383"/>
      <c r="FY390" s="383"/>
      <c r="FZ390" s="383"/>
      <c r="GA390" s="383"/>
      <c r="GB390" s="383"/>
      <c r="GC390" s="383"/>
      <c r="GD390" s="383"/>
      <c r="GE390" s="383"/>
      <c r="GF390" s="383"/>
      <c r="GG390" s="383"/>
      <c r="GH390" s="383"/>
      <c r="GI390" s="383"/>
      <c r="GJ390" s="383"/>
      <c r="GK390" s="383"/>
      <c r="GL390" s="383"/>
      <c r="GM390" s="383"/>
      <c r="GN390" s="383"/>
      <c r="GO390" s="383"/>
      <c r="GP390" s="383"/>
      <c r="GQ390" s="383"/>
      <c r="GR390" s="383"/>
      <c r="GS390" s="383"/>
      <c r="GT390" s="383"/>
      <c r="GU390" s="383"/>
      <c r="GV390" s="383"/>
      <c r="GW390" s="383"/>
      <c r="GX390" s="383"/>
    </row>
    <row r="391" spans="1:206" s="360" customFormat="1" x14ac:dyDescent="0.25">
      <c r="A391" s="354"/>
      <c r="B391" s="506">
        <v>381</v>
      </c>
      <c r="C391" s="55"/>
      <c r="D391" s="55"/>
      <c r="E391" s="507" t="str">
        <f t="shared" si="55"/>
        <v/>
      </c>
      <c r="F391" s="508" t="str">
        <f t="shared" si="61"/>
        <v/>
      </c>
      <c r="H391" s="502"/>
      <c r="I391" s="502"/>
      <c r="J391" s="1"/>
      <c r="K391" s="372"/>
      <c r="L391" s="354"/>
      <c r="M391" s="354"/>
      <c r="N391" s="354"/>
      <c r="O391" s="354"/>
      <c r="P391" s="372"/>
      <c r="Q391" s="490"/>
      <c r="R391" s="490"/>
      <c r="S391" s="490"/>
      <c r="T391" s="490"/>
      <c r="U391" s="490"/>
      <c r="V391" s="372"/>
      <c r="W391" s="372"/>
      <c r="X391" s="372"/>
      <c r="Y391" s="1"/>
      <c r="Z391" s="1"/>
      <c r="AA391" s="1"/>
      <c r="AB391" s="1"/>
      <c r="AC391" s="1"/>
      <c r="AD391" s="491"/>
      <c r="AE391" s="491"/>
      <c r="AF391" s="491"/>
      <c r="AG391" s="491"/>
      <c r="AH391" s="491"/>
      <c r="AI391" s="491"/>
      <c r="AJ391" s="491"/>
      <c r="AK391" s="504"/>
      <c r="AL391" s="504"/>
      <c r="AM391" s="526" t="str">
        <f t="shared" si="65"/>
        <v/>
      </c>
      <c r="AN391" s="504"/>
      <c r="AO391" s="504"/>
      <c r="AP391" s="504"/>
      <c r="AQ391" s="360">
        <v>381</v>
      </c>
      <c r="AR391" s="505" t="str">
        <f t="shared" si="62"/>
        <v/>
      </c>
      <c r="AS391" s="505" t="str">
        <f t="shared" si="63"/>
        <v/>
      </c>
      <c r="AX391" s="497"/>
      <c r="AZ391" s="360">
        <v>381</v>
      </c>
      <c r="BA391" s="360" t="str">
        <f t="shared" si="56"/>
        <v/>
      </c>
      <c r="BB391" s="360" t="str">
        <f t="shared" si="57"/>
        <v/>
      </c>
      <c r="BC391" s="360" t="str">
        <f t="shared" si="58"/>
        <v/>
      </c>
      <c r="BD391" s="360" t="str">
        <f t="shared" si="59"/>
        <v/>
      </c>
      <c r="BE391" s="360" t="str">
        <f t="shared" si="60"/>
        <v/>
      </c>
      <c r="BH391" s="360" t="str">
        <f t="shared" si="64"/>
        <v/>
      </c>
      <c r="CM391" s="475"/>
      <c r="CN391" s="475"/>
      <c r="CO391" s="475"/>
      <c r="CP391" s="475"/>
      <c r="CQ391" s="475"/>
      <c r="CR391" s="475"/>
      <c r="CS391" s="475"/>
      <c r="CT391" s="475"/>
      <c r="CU391" s="475"/>
      <c r="CV391" s="475"/>
      <c r="CW391" s="475"/>
      <c r="CX391" s="475"/>
      <c r="CY391" s="475"/>
      <c r="CZ391" s="383"/>
      <c r="DA391" s="383"/>
      <c r="DB391" s="383"/>
      <c r="DC391" s="383"/>
      <c r="DD391" s="383"/>
      <c r="DE391" s="383"/>
      <c r="DF391" s="383"/>
      <c r="DG391" s="383"/>
      <c r="DH391" s="383"/>
      <c r="DI391" s="383"/>
      <c r="DJ391" s="383"/>
      <c r="DK391" s="383"/>
      <c r="DL391" s="383"/>
      <c r="DM391" s="383"/>
      <c r="DN391" s="383"/>
      <c r="DO391" s="383"/>
      <c r="DP391" s="383"/>
      <c r="DQ391" s="383"/>
      <c r="DR391" s="383"/>
      <c r="DS391" s="383"/>
      <c r="DT391" s="383"/>
      <c r="DU391" s="383"/>
      <c r="DV391" s="383"/>
      <c r="DW391" s="383"/>
      <c r="DX391" s="383"/>
      <c r="DY391" s="383"/>
      <c r="DZ391" s="383"/>
      <c r="EA391" s="383"/>
      <c r="EB391" s="383"/>
      <c r="EC391" s="383"/>
      <c r="ED391" s="383"/>
      <c r="EE391" s="383"/>
      <c r="EF391" s="383"/>
      <c r="EG391" s="383"/>
      <c r="EH391" s="383"/>
      <c r="EI391" s="383"/>
      <c r="EJ391" s="383"/>
      <c r="EK391" s="383"/>
      <c r="EL391" s="383"/>
      <c r="EM391" s="383"/>
      <c r="EN391" s="383"/>
      <c r="EO391" s="383"/>
      <c r="EP391" s="383"/>
      <c r="EQ391" s="383"/>
      <c r="ER391" s="383"/>
      <c r="ES391" s="383"/>
      <c r="ET391" s="383"/>
      <c r="EU391" s="383"/>
      <c r="EV391" s="383"/>
      <c r="EW391" s="383"/>
      <c r="EX391" s="383"/>
      <c r="EY391" s="383"/>
      <c r="EZ391" s="383"/>
      <c r="FA391" s="383"/>
      <c r="FB391" s="383"/>
      <c r="FC391" s="383"/>
      <c r="FD391" s="383"/>
      <c r="FE391" s="383"/>
      <c r="FF391" s="383"/>
      <c r="FG391" s="383"/>
      <c r="FH391" s="383"/>
      <c r="FI391" s="383"/>
      <c r="FJ391" s="383"/>
      <c r="FK391" s="383"/>
      <c r="FL391" s="383"/>
      <c r="FM391" s="383"/>
      <c r="FN391" s="383"/>
      <c r="FO391" s="383"/>
      <c r="FP391" s="383"/>
      <c r="FQ391" s="383"/>
      <c r="FR391" s="383"/>
      <c r="FS391" s="383"/>
      <c r="FT391" s="383"/>
      <c r="FU391" s="383"/>
      <c r="FV391" s="383"/>
      <c r="FW391" s="383"/>
      <c r="FX391" s="383"/>
      <c r="FY391" s="383"/>
      <c r="FZ391" s="383"/>
      <c r="GA391" s="383"/>
      <c r="GB391" s="383"/>
      <c r="GC391" s="383"/>
      <c r="GD391" s="383"/>
      <c r="GE391" s="383"/>
      <c r="GF391" s="383"/>
      <c r="GG391" s="383"/>
      <c r="GH391" s="383"/>
      <c r="GI391" s="383"/>
      <c r="GJ391" s="383"/>
      <c r="GK391" s="383"/>
      <c r="GL391" s="383"/>
      <c r="GM391" s="383"/>
      <c r="GN391" s="383"/>
      <c r="GO391" s="383"/>
      <c r="GP391" s="383"/>
      <c r="GQ391" s="383"/>
      <c r="GR391" s="383"/>
      <c r="GS391" s="383"/>
      <c r="GT391" s="383"/>
      <c r="GU391" s="383"/>
      <c r="GV391" s="383"/>
      <c r="GW391" s="383"/>
      <c r="GX391" s="383"/>
    </row>
    <row r="392" spans="1:206" s="360" customFormat="1" x14ac:dyDescent="0.25">
      <c r="A392" s="354"/>
      <c r="B392" s="506">
        <v>382</v>
      </c>
      <c r="C392" s="55"/>
      <c r="D392" s="55"/>
      <c r="E392" s="507" t="str">
        <f t="shared" si="55"/>
        <v/>
      </c>
      <c r="F392" s="508" t="str">
        <f t="shared" si="61"/>
        <v/>
      </c>
      <c r="H392" s="502"/>
      <c r="I392" s="502"/>
      <c r="J392" s="1"/>
      <c r="K392" s="372"/>
      <c r="L392" s="354"/>
      <c r="M392" s="354"/>
      <c r="N392" s="354"/>
      <c r="O392" s="354"/>
      <c r="P392" s="372"/>
      <c r="Q392" s="490"/>
      <c r="R392" s="490"/>
      <c r="S392" s="490"/>
      <c r="T392" s="490"/>
      <c r="U392" s="490"/>
      <c r="V392" s="372"/>
      <c r="W392" s="372"/>
      <c r="X392" s="372"/>
      <c r="Y392" s="1"/>
      <c r="Z392" s="1"/>
      <c r="AA392" s="1"/>
      <c r="AB392" s="1"/>
      <c r="AC392" s="1"/>
      <c r="AD392" s="491"/>
      <c r="AE392" s="491"/>
      <c r="AF392" s="491"/>
      <c r="AG392" s="491"/>
      <c r="AH392" s="491"/>
      <c r="AI392" s="491"/>
      <c r="AJ392" s="491"/>
      <c r="AK392" s="504"/>
      <c r="AL392" s="504"/>
      <c r="AM392" s="526" t="str">
        <f t="shared" si="65"/>
        <v/>
      </c>
      <c r="AN392" s="504"/>
      <c r="AO392" s="504"/>
      <c r="AP392" s="504"/>
      <c r="AQ392" s="360">
        <v>382</v>
      </c>
      <c r="AR392" s="505" t="str">
        <f t="shared" si="62"/>
        <v/>
      </c>
      <c r="AS392" s="505" t="str">
        <f t="shared" si="63"/>
        <v/>
      </c>
      <c r="AX392" s="497"/>
      <c r="AZ392" s="360">
        <v>382</v>
      </c>
      <c r="BA392" s="360" t="str">
        <f t="shared" si="56"/>
        <v/>
      </c>
      <c r="BB392" s="360" t="str">
        <f t="shared" si="57"/>
        <v/>
      </c>
      <c r="BC392" s="360" t="str">
        <f t="shared" si="58"/>
        <v/>
      </c>
      <c r="BD392" s="360" t="str">
        <f t="shared" si="59"/>
        <v/>
      </c>
      <c r="BE392" s="360" t="str">
        <f t="shared" si="60"/>
        <v/>
      </c>
      <c r="BH392" s="360" t="str">
        <f t="shared" si="64"/>
        <v/>
      </c>
      <c r="CM392" s="475"/>
      <c r="CN392" s="475"/>
      <c r="CO392" s="475"/>
      <c r="CP392" s="475"/>
      <c r="CQ392" s="475"/>
      <c r="CR392" s="475"/>
      <c r="CS392" s="475"/>
      <c r="CT392" s="475"/>
      <c r="CU392" s="475"/>
      <c r="CV392" s="475"/>
      <c r="CW392" s="475"/>
      <c r="CX392" s="475"/>
      <c r="CY392" s="475"/>
      <c r="CZ392" s="383"/>
      <c r="DA392" s="383"/>
      <c r="DB392" s="383"/>
      <c r="DC392" s="383"/>
      <c r="DD392" s="383"/>
      <c r="DE392" s="383"/>
      <c r="DF392" s="383"/>
      <c r="DG392" s="383"/>
      <c r="DH392" s="383"/>
      <c r="DI392" s="383"/>
      <c r="DJ392" s="383"/>
      <c r="DK392" s="383"/>
      <c r="DL392" s="383"/>
      <c r="DM392" s="383"/>
      <c r="DN392" s="383"/>
      <c r="DO392" s="383"/>
      <c r="DP392" s="383"/>
      <c r="DQ392" s="383"/>
      <c r="DR392" s="383"/>
      <c r="DS392" s="383"/>
      <c r="DT392" s="383"/>
      <c r="DU392" s="383"/>
      <c r="DV392" s="383"/>
      <c r="DW392" s="383"/>
      <c r="DX392" s="383"/>
      <c r="DY392" s="383"/>
      <c r="DZ392" s="383"/>
      <c r="EA392" s="383"/>
      <c r="EB392" s="383"/>
      <c r="EC392" s="383"/>
      <c r="ED392" s="383"/>
      <c r="EE392" s="383"/>
      <c r="EF392" s="383"/>
      <c r="EG392" s="383"/>
      <c r="EH392" s="383"/>
      <c r="EI392" s="383"/>
      <c r="EJ392" s="383"/>
      <c r="EK392" s="383"/>
      <c r="EL392" s="383"/>
      <c r="EM392" s="383"/>
      <c r="EN392" s="383"/>
      <c r="EO392" s="383"/>
      <c r="EP392" s="383"/>
      <c r="EQ392" s="383"/>
      <c r="ER392" s="383"/>
      <c r="ES392" s="383"/>
      <c r="ET392" s="383"/>
      <c r="EU392" s="383"/>
      <c r="EV392" s="383"/>
      <c r="EW392" s="383"/>
      <c r="EX392" s="383"/>
      <c r="EY392" s="383"/>
      <c r="EZ392" s="383"/>
      <c r="FA392" s="383"/>
      <c r="FB392" s="383"/>
      <c r="FC392" s="383"/>
      <c r="FD392" s="383"/>
      <c r="FE392" s="383"/>
      <c r="FF392" s="383"/>
      <c r="FG392" s="383"/>
      <c r="FH392" s="383"/>
      <c r="FI392" s="383"/>
      <c r="FJ392" s="383"/>
      <c r="FK392" s="383"/>
      <c r="FL392" s="383"/>
      <c r="FM392" s="383"/>
      <c r="FN392" s="383"/>
      <c r="FO392" s="383"/>
      <c r="FP392" s="383"/>
      <c r="FQ392" s="383"/>
      <c r="FR392" s="383"/>
      <c r="FS392" s="383"/>
      <c r="FT392" s="383"/>
      <c r="FU392" s="383"/>
      <c r="FV392" s="383"/>
      <c r="FW392" s="383"/>
      <c r="FX392" s="383"/>
      <c r="FY392" s="383"/>
      <c r="FZ392" s="383"/>
      <c r="GA392" s="383"/>
      <c r="GB392" s="383"/>
      <c r="GC392" s="383"/>
      <c r="GD392" s="383"/>
      <c r="GE392" s="383"/>
      <c r="GF392" s="383"/>
      <c r="GG392" s="383"/>
      <c r="GH392" s="383"/>
      <c r="GI392" s="383"/>
      <c r="GJ392" s="383"/>
      <c r="GK392" s="383"/>
      <c r="GL392" s="383"/>
      <c r="GM392" s="383"/>
      <c r="GN392" s="383"/>
      <c r="GO392" s="383"/>
      <c r="GP392" s="383"/>
      <c r="GQ392" s="383"/>
      <c r="GR392" s="383"/>
      <c r="GS392" s="383"/>
      <c r="GT392" s="383"/>
      <c r="GU392" s="383"/>
      <c r="GV392" s="383"/>
      <c r="GW392" s="383"/>
      <c r="GX392" s="383"/>
    </row>
    <row r="393" spans="1:206" s="360" customFormat="1" x14ac:dyDescent="0.25">
      <c r="A393" s="354"/>
      <c r="B393" s="506">
        <v>383</v>
      </c>
      <c r="C393" s="55"/>
      <c r="D393" s="55"/>
      <c r="E393" s="507" t="str">
        <f t="shared" si="55"/>
        <v/>
      </c>
      <c r="F393" s="508" t="str">
        <f t="shared" si="61"/>
        <v/>
      </c>
      <c r="H393" s="502"/>
      <c r="I393" s="502"/>
      <c r="J393" s="1"/>
      <c r="K393" s="372"/>
      <c r="L393" s="354"/>
      <c r="M393" s="354"/>
      <c r="N393" s="354"/>
      <c r="O393" s="354"/>
      <c r="P393" s="372"/>
      <c r="Q393" s="490"/>
      <c r="R393" s="490"/>
      <c r="S393" s="490"/>
      <c r="T393" s="490"/>
      <c r="U393" s="490"/>
      <c r="V393" s="372"/>
      <c r="W393" s="372"/>
      <c r="X393" s="372"/>
      <c r="Y393" s="1"/>
      <c r="Z393" s="1"/>
      <c r="AA393" s="1"/>
      <c r="AB393" s="1"/>
      <c r="AC393" s="1"/>
      <c r="AD393" s="491"/>
      <c r="AE393" s="491"/>
      <c r="AF393" s="491"/>
      <c r="AG393" s="491"/>
      <c r="AH393" s="491"/>
      <c r="AI393" s="491"/>
      <c r="AJ393" s="491"/>
      <c r="AK393" s="504"/>
      <c r="AL393" s="504"/>
      <c r="AM393" s="526" t="str">
        <f t="shared" si="65"/>
        <v/>
      </c>
      <c r="AN393" s="504"/>
      <c r="AO393" s="504"/>
      <c r="AP393" s="504"/>
      <c r="AQ393" s="360">
        <v>383</v>
      </c>
      <c r="AR393" s="505" t="str">
        <f t="shared" si="62"/>
        <v/>
      </c>
      <c r="AS393" s="505" t="str">
        <f t="shared" si="63"/>
        <v/>
      </c>
      <c r="AX393" s="497"/>
      <c r="AZ393" s="360">
        <v>383</v>
      </c>
      <c r="BA393" s="360" t="str">
        <f t="shared" si="56"/>
        <v/>
      </c>
      <c r="BB393" s="360" t="str">
        <f t="shared" si="57"/>
        <v/>
      </c>
      <c r="BC393" s="360" t="str">
        <f t="shared" si="58"/>
        <v/>
      </c>
      <c r="BD393" s="360" t="str">
        <f t="shared" si="59"/>
        <v/>
      </c>
      <c r="BE393" s="360" t="str">
        <f t="shared" si="60"/>
        <v/>
      </c>
      <c r="BH393" s="360" t="str">
        <f t="shared" si="64"/>
        <v/>
      </c>
      <c r="CM393" s="475"/>
      <c r="CN393" s="475"/>
      <c r="CO393" s="475"/>
      <c r="CP393" s="475"/>
      <c r="CQ393" s="475"/>
      <c r="CR393" s="475"/>
      <c r="CS393" s="475"/>
      <c r="CT393" s="475"/>
      <c r="CU393" s="475"/>
      <c r="CV393" s="475"/>
      <c r="CW393" s="475"/>
      <c r="CX393" s="475"/>
      <c r="CY393" s="475"/>
      <c r="CZ393" s="383"/>
      <c r="DA393" s="383"/>
      <c r="DB393" s="383"/>
      <c r="DC393" s="383"/>
      <c r="DD393" s="383"/>
      <c r="DE393" s="383"/>
      <c r="DF393" s="383"/>
      <c r="DG393" s="383"/>
      <c r="DH393" s="383"/>
      <c r="DI393" s="383"/>
      <c r="DJ393" s="383"/>
      <c r="DK393" s="383"/>
      <c r="DL393" s="383"/>
      <c r="DM393" s="383"/>
      <c r="DN393" s="383"/>
      <c r="DO393" s="383"/>
      <c r="DP393" s="383"/>
      <c r="DQ393" s="383"/>
      <c r="DR393" s="383"/>
      <c r="DS393" s="383"/>
      <c r="DT393" s="383"/>
      <c r="DU393" s="383"/>
      <c r="DV393" s="383"/>
      <c r="DW393" s="383"/>
      <c r="DX393" s="383"/>
      <c r="DY393" s="383"/>
      <c r="DZ393" s="383"/>
      <c r="EA393" s="383"/>
      <c r="EB393" s="383"/>
      <c r="EC393" s="383"/>
      <c r="ED393" s="383"/>
      <c r="EE393" s="383"/>
      <c r="EF393" s="383"/>
      <c r="EG393" s="383"/>
      <c r="EH393" s="383"/>
      <c r="EI393" s="383"/>
      <c r="EJ393" s="383"/>
      <c r="EK393" s="383"/>
      <c r="EL393" s="383"/>
      <c r="EM393" s="383"/>
      <c r="EN393" s="383"/>
      <c r="EO393" s="383"/>
      <c r="EP393" s="383"/>
      <c r="EQ393" s="383"/>
      <c r="ER393" s="383"/>
      <c r="ES393" s="383"/>
      <c r="ET393" s="383"/>
      <c r="EU393" s="383"/>
      <c r="EV393" s="383"/>
      <c r="EW393" s="383"/>
      <c r="EX393" s="383"/>
      <c r="EY393" s="383"/>
      <c r="EZ393" s="383"/>
      <c r="FA393" s="383"/>
      <c r="FB393" s="383"/>
      <c r="FC393" s="383"/>
      <c r="FD393" s="383"/>
      <c r="FE393" s="383"/>
      <c r="FF393" s="383"/>
      <c r="FG393" s="383"/>
      <c r="FH393" s="383"/>
      <c r="FI393" s="383"/>
      <c r="FJ393" s="383"/>
      <c r="FK393" s="383"/>
      <c r="FL393" s="383"/>
      <c r="FM393" s="383"/>
      <c r="FN393" s="383"/>
      <c r="FO393" s="383"/>
      <c r="FP393" s="383"/>
      <c r="FQ393" s="383"/>
      <c r="FR393" s="383"/>
      <c r="FS393" s="383"/>
      <c r="FT393" s="383"/>
      <c r="FU393" s="383"/>
      <c r="FV393" s="383"/>
      <c r="FW393" s="383"/>
      <c r="FX393" s="383"/>
      <c r="FY393" s="383"/>
      <c r="FZ393" s="383"/>
      <c r="GA393" s="383"/>
      <c r="GB393" s="383"/>
      <c r="GC393" s="383"/>
      <c r="GD393" s="383"/>
      <c r="GE393" s="383"/>
      <c r="GF393" s="383"/>
      <c r="GG393" s="383"/>
      <c r="GH393" s="383"/>
      <c r="GI393" s="383"/>
      <c r="GJ393" s="383"/>
      <c r="GK393" s="383"/>
      <c r="GL393" s="383"/>
      <c r="GM393" s="383"/>
      <c r="GN393" s="383"/>
      <c r="GO393" s="383"/>
      <c r="GP393" s="383"/>
      <c r="GQ393" s="383"/>
      <c r="GR393" s="383"/>
      <c r="GS393" s="383"/>
      <c r="GT393" s="383"/>
      <c r="GU393" s="383"/>
      <c r="GV393" s="383"/>
      <c r="GW393" s="383"/>
      <c r="GX393" s="383"/>
    </row>
    <row r="394" spans="1:206" s="360" customFormat="1" x14ac:dyDescent="0.25">
      <c r="A394" s="354"/>
      <c r="B394" s="506">
        <v>384</v>
      </c>
      <c r="C394" s="55"/>
      <c r="D394" s="55"/>
      <c r="E394" s="507" t="str">
        <f t="shared" si="55"/>
        <v/>
      </c>
      <c r="F394" s="508" t="str">
        <f t="shared" si="61"/>
        <v/>
      </c>
      <c r="H394" s="502"/>
      <c r="I394" s="502"/>
      <c r="J394" s="1"/>
      <c r="K394" s="372"/>
      <c r="L394" s="354"/>
      <c r="M394" s="354"/>
      <c r="N394" s="354"/>
      <c r="O394" s="354"/>
      <c r="P394" s="372"/>
      <c r="Q394" s="490"/>
      <c r="R394" s="490"/>
      <c r="S394" s="490"/>
      <c r="T394" s="490"/>
      <c r="U394" s="490"/>
      <c r="V394" s="372"/>
      <c r="W394" s="372"/>
      <c r="X394" s="372"/>
      <c r="Y394" s="1"/>
      <c r="Z394" s="1"/>
      <c r="AA394" s="1"/>
      <c r="AB394" s="1"/>
      <c r="AC394" s="1"/>
      <c r="AD394" s="491"/>
      <c r="AE394" s="491"/>
      <c r="AF394" s="491"/>
      <c r="AG394" s="491"/>
      <c r="AH394" s="491"/>
      <c r="AI394" s="491"/>
      <c r="AJ394" s="491"/>
      <c r="AK394" s="504"/>
      <c r="AL394" s="504"/>
      <c r="AM394" s="526" t="str">
        <f t="shared" si="65"/>
        <v/>
      </c>
      <c r="AN394" s="504"/>
      <c r="AO394" s="504"/>
      <c r="AP394" s="504"/>
      <c r="AQ394" s="360">
        <v>384</v>
      </c>
      <c r="AR394" s="505" t="str">
        <f t="shared" si="62"/>
        <v/>
      </c>
      <c r="AS394" s="505" t="str">
        <f t="shared" si="63"/>
        <v/>
      </c>
      <c r="AX394" s="497"/>
      <c r="AZ394" s="360">
        <v>384</v>
      </c>
      <c r="BA394" s="360" t="str">
        <f t="shared" si="56"/>
        <v/>
      </c>
      <c r="BB394" s="360" t="str">
        <f t="shared" si="57"/>
        <v/>
      </c>
      <c r="BC394" s="360" t="str">
        <f t="shared" si="58"/>
        <v/>
      </c>
      <c r="BD394" s="360" t="str">
        <f t="shared" si="59"/>
        <v/>
      </c>
      <c r="BE394" s="360" t="str">
        <f t="shared" si="60"/>
        <v/>
      </c>
      <c r="BH394" s="360" t="str">
        <f t="shared" si="64"/>
        <v/>
      </c>
      <c r="CM394" s="475"/>
      <c r="CN394" s="475"/>
      <c r="CO394" s="475"/>
      <c r="CP394" s="475"/>
      <c r="CQ394" s="475"/>
      <c r="CR394" s="475"/>
      <c r="CS394" s="475"/>
      <c r="CT394" s="475"/>
      <c r="CU394" s="475"/>
      <c r="CV394" s="475"/>
      <c r="CW394" s="475"/>
      <c r="CX394" s="475"/>
      <c r="CY394" s="475"/>
      <c r="CZ394" s="383"/>
      <c r="DA394" s="383"/>
      <c r="DB394" s="383"/>
      <c r="DC394" s="383"/>
      <c r="DD394" s="383"/>
      <c r="DE394" s="383"/>
      <c r="DF394" s="383"/>
      <c r="DG394" s="383"/>
      <c r="DH394" s="383"/>
      <c r="DI394" s="383"/>
      <c r="DJ394" s="383"/>
      <c r="DK394" s="383"/>
      <c r="DL394" s="383"/>
      <c r="DM394" s="383"/>
      <c r="DN394" s="383"/>
      <c r="DO394" s="383"/>
      <c r="DP394" s="383"/>
      <c r="DQ394" s="383"/>
      <c r="DR394" s="383"/>
      <c r="DS394" s="383"/>
      <c r="DT394" s="383"/>
      <c r="DU394" s="383"/>
      <c r="DV394" s="383"/>
      <c r="DW394" s="383"/>
      <c r="DX394" s="383"/>
      <c r="DY394" s="383"/>
      <c r="DZ394" s="383"/>
      <c r="EA394" s="383"/>
      <c r="EB394" s="383"/>
      <c r="EC394" s="383"/>
      <c r="ED394" s="383"/>
      <c r="EE394" s="383"/>
      <c r="EF394" s="383"/>
      <c r="EG394" s="383"/>
      <c r="EH394" s="383"/>
      <c r="EI394" s="383"/>
      <c r="EJ394" s="383"/>
      <c r="EK394" s="383"/>
      <c r="EL394" s="383"/>
      <c r="EM394" s="383"/>
      <c r="EN394" s="383"/>
      <c r="EO394" s="383"/>
      <c r="EP394" s="383"/>
      <c r="EQ394" s="383"/>
      <c r="ER394" s="383"/>
      <c r="ES394" s="383"/>
      <c r="ET394" s="383"/>
      <c r="EU394" s="383"/>
      <c r="EV394" s="383"/>
      <c r="EW394" s="383"/>
      <c r="EX394" s="383"/>
      <c r="EY394" s="383"/>
      <c r="EZ394" s="383"/>
      <c r="FA394" s="383"/>
      <c r="FB394" s="383"/>
      <c r="FC394" s="383"/>
      <c r="FD394" s="383"/>
      <c r="FE394" s="383"/>
      <c r="FF394" s="383"/>
      <c r="FG394" s="383"/>
      <c r="FH394" s="383"/>
      <c r="FI394" s="383"/>
      <c r="FJ394" s="383"/>
      <c r="FK394" s="383"/>
      <c r="FL394" s="383"/>
      <c r="FM394" s="383"/>
      <c r="FN394" s="383"/>
      <c r="FO394" s="383"/>
      <c r="FP394" s="383"/>
      <c r="FQ394" s="383"/>
      <c r="FR394" s="383"/>
      <c r="FS394" s="383"/>
      <c r="FT394" s="383"/>
      <c r="FU394" s="383"/>
      <c r="FV394" s="383"/>
      <c r="FW394" s="383"/>
      <c r="FX394" s="383"/>
      <c r="FY394" s="383"/>
      <c r="FZ394" s="383"/>
      <c r="GA394" s="383"/>
      <c r="GB394" s="383"/>
      <c r="GC394" s="383"/>
      <c r="GD394" s="383"/>
      <c r="GE394" s="383"/>
      <c r="GF394" s="383"/>
      <c r="GG394" s="383"/>
      <c r="GH394" s="383"/>
      <c r="GI394" s="383"/>
      <c r="GJ394" s="383"/>
      <c r="GK394" s="383"/>
      <c r="GL394" s="383"/>
      <c r="GM394" s="383"/>
      <c r="GN394" s="383"/>
      <c r="GO394" s="383"/>
      <c r="GP394" s="383"/>
      <c r="GQ394" s="383"/>
      <c r="GR394" s="383"/>
      <c r="GS394" s="383"/>
      <c r="GT394" s="383"/>
      <c r="GU394" s="383"/>
      <c r="GV394" s="383"/>
      <c r="GW394" s="383"/>
      <c r="GX394" s="383"/>
    </row>
    <row r="395" spans="1:206" s="360" customFormat="1" x14ac:dyDescent="0.25">
      <c r="A395" s="354"/>
      <c r="B395" s="506">
        <v>385</v>
      </c>
      <c r="C395" s="55"/>
      <c r="D395" s="55"/>
      <c r="E395" s="507" t="str">
        <f t="shared" ref="E395:E458" si="66">IF(AR395="","",($DV$29+AR395*$DV$30))</f>
        <v/>
      </c>
      <c r="F395" s="508" t="str">
        <f t="shared" si="61"/>
        <v/>
      </c>
      <c r="H395" s="502"/>
      <c r="I395" s="502"/>
      <c r="J395" s="1"/>
      <c r="K395" s="372"/>
      <c r="L395" s="354"/>
      <c r="M395" s="354"/>
      <c r="N395" s="354"/>
      <c r="O395" s="354"/>
      <c r="P395" s="372"/>
      <c r="Q395" s="490"/>
      <c r="R395" s="490"/>
      <c r="S395" s="490"/>
      <c r="T395" s="490"/>
      <c r="U395" s="490"/>
      <c r="V395" s="372"/>
      <c r="W395" s="372"/>
      <c r="X395" s="372"/>
      <c r="Y395" s="1"/>
      <c r="Z395" s="1"/>
      <c r="AA395" s="1"/>
      <c r="AB395" s="1"/>
      <c r="AC395" s="1"/>
      <c r="AD395" s="491"/>
      <c r="AE395" s="491"/>
      <c r="AF395" s="491"/>
      <c r="AG395" s="491"/>
      <c r="AH395" s="491"/>
      <c r="AI395" s="491"/>
      <c r="AJ395" s="491"/>
      <c r="AK395" s="504"/>
      <c r="AL395" s="504"/>
      <c r="AM395" s="526" t="str">
        <f t="shared" si="65"/>
        <v/>
      </c>
      <c r="AN395" s="504"/>
      <c r="AO395" s="504"/>
      <c r="AP395" s="504"/>
      <c r="AQ395" s="360">
        <v>385</v>
      </c>
      <c r="AR395" s="505" t="str">
        <f t="shared" si="62"/>
        <v/>
      </c>
      <c r="AS395" s="505" t="str">
        <f t="shared" si="63"/>
        <v/>
      </c>
      <c r="AX395" s="497"/>
      <c r="AZ395" s="360">
        <v>385</v>
      </c>
      <c r="BA395" s="360" t="str">
        <f t="shared" ref="BA395:BA458" si="67">IF(BH395=1,F395,"")</f>
        <v/>
      </c>
      <c r="BB395" s="360" t="str">
        <f t="shared" ref="BB395:BB458" si="68">IF(BH395=2,F395,"")</f>
        <v/>
      </c>
      <c r="BC395" s="360" t="str">
        <f t="shared" ref="BC395:BC458" si="69">IF(BH395=3,F395,"")</f>
        <v/>
      </c>
      <c r="BD395" s="360" t="str">
        <f t="shared" ref="BD395:BD458" si="70">IF(BH395=4,F395,"")</f>
        <v/>
      </c>
      <c r="BE395" s="360" t="str">
        <f t="shared" ref="BE395:BE458" si="71">IF(BH395=5,F395,"")</f>
        <v/>
      </c>
      <c r="BH395" s="360" t="str">
        <f t="shared" si="64"/>
        <v/>
      </c>
      <c r="CM395" s="475"/>
      <c r="CN395" s="475"/>
      <c r="CO395" s="475"/>
      <c r="CP395" s="475"/>
      <c r="CQ395" s="475"/>
      <c r="CR395" s="475"/>
      <c r="CS395" s="475"/>
      <c r="CT395" s="475"/>
      <c r="CU395" s="475"/>
      <c r="CV395" s="475"/>
      <c r="CW395" s="475"/>
      <c r="CX395" s="475"/>
      <c r="CY395" s="475"/>
      <c r="CZ395" s="383"/>
      <c r="DA395" s="383"/>
      <c r="DB395" s="383"/>
      <c r="DC395" s="383"/>
      <c r="DD395" s="383"/>
      <c r="DE395" s="383"/>
      <c r="DF395" s="383"/>
      <c r="DG395" s="383"/>
      <c r="DH395" s="383"/>
      <c r="DI395" s="383"/>
      <c r="DJ395" s="383"/>
      <c r="DK395" s="383"/>
      <c r="DL395" s="383"/>
      <c r="DM395" s="383"/>
      <c r="DN395" s="383"/>
      <c r="DO395" s="383"/>
      <c r="DP395" s="383"/>
      <c r="DQ395" s="383"/>
      <c r="DR395" s="383"/>
      <c r="DS395" s="383"/>
      <c r="DT395" s="383"/>
      <c r="DU395" s="383"/>
      <c r="DV395" s="383"/>
      <c r="DW395" s="383"/>
      <c r="DX395" s="383"/>
      <c r="DY395" s="383"/>
      <c r="DZ395" s="383"/>
      <c r="EA395" s="383"/>
      <c r="EB395" s="383"/>
      <c r="EC395" s="383"/>
      <c r="ED395" s="383"/>
      <c r="EE395" s="383"/>
      <c r="EF395" s="383"/>
      <c r="EG395" s="383"/>
      <c r="EH395" s="383"/>
      <c r="EI395" s="383"/>
      <c r="EJ395" s="383"/>
      <c r="EK395" s="383"/>
      <c r="EL395" s="383"/>
      <c r="EM395" s="383"/>
      <c r="EN395" s="383"/>
      <c r="EO395" s="383"/>
      <c r="EP395" s="383"/>
      <c r="EQ395" s="383"/>
      <c r="ER395" s="383"/>
      <c r="ES395" s="383"/>
      <c r="ET395" s="383"/>
      <c r="EU395" s="383"/>
      <c r="EV395" s="383"/>
      <c r="EW395" s="383"/>
      <c r="EX395" s="383"/>
      <c r="EY395" s="383"/>
      <c r="EZ395" s="383"/>
      <c r="FA395" s="383"/>
      <c r="FB395" s="383"/>
      <c r="FC395" s="383"/>
      <c r="FD395" s="383"/>
      <c r="FE395" s="383"/>
      <c r="FF395" s="383"/>
      <c r="FG395" s="383"/>
      <c r="FH395" s="383"/>
      <c r="FI395" s="383"/>
      <c r="FJ395" s="383"/>
      <c r="FK395" s="383"/>
      <c r="FL395" s="383"/>
      <c r="FM395" s="383"/>
      <c r="FN395" s="383"/>
      <c r="FO395" s="383"/>
      <c r="FP395" s="383"/>
      <c r="FQ395" s="383"/>
      <c r="FR395" s="383"/>
      <c r="FS395" s="383"/>
      <c r="FT395" s="383"/>
      <c r="FU395" s="383"/>
      <c r="FV395" s="383"/>
      <c r="FW395" s="383"/>
      <c r="FX395" s="383"/>
      <c r="FY395" s="383"/>
      <c r="FZ395" s="383"/>
      <c r="GA395" s="383"/>
      <c r="GB395" s="383"/>
      <c r="GC395" s="383"/>
      <c r="GD395" s="383"/>
      <c r="GE395" s="383"/>
      <c r="GF395" s="383"/>
      <c r="GG395" s="383"/>
      <c r="GH395" s="383"/>
      <c r="GI395" s="383"/>
      <c r="GJ395" s="383"/>
      <c r="GK395" s="383"/>
      <c r="GL395" s="383"/>
      <c r="GM395" s="383"/>
      <c r="GN395" s="383"/>
      <c r="GO395" s="383"/>
      <c r="GP395" s="383"/>
      <c r="GQ395" s="383"/>
      <c r="GR395" s="383"/>
      <c r="GS395" s="383"/>
      <c r="GT395" s="383"/>
      <c r="GU395" s="383"/>
      <c r="GV395" s="383"/>
      <c r="GW395" s="383"/>
      <c r="GX395" s="383"/>
    </row>
    <row r="396" spans="1:206" s="360" customFormat="1" x14ac:dyDescent="0.25">
      <c r="A396" s="354"/>
      <c r="B396" s="506">
        <v>386</v>
      </c>
      <c r="C396" s="55"/>
      <c r="D396" s="55"/>
      <c r="E396" s="507" t="str">
        <f t="shared" si="66"/>
        <v/>
      </c>
      <c r="F396" s="508" t="str">
        <f t="shared" ref="F396:F459" si="72">IF(AR396="","",AS396-E396)</f>
        <v/>
      </c>
      <c r="H396" s="502"/>
      <c r="I396" s="502"/>
      <c r="J396" s="1"/>
      <c r="K396" s="372"/>
      <c r="L396" s="354"/>
      <c r="M396" s="354"/>
      <c r="N396" s="354"/>
      <c r="O396" s="354"/>
      <c r="P396" s="372"/>
      <c r="Q396" s="490"/>
      <c r="R396" s="490"/>
      <c r="S396" s="490"/>
      <c r="T396" s="490"/>
      <c r="U396" s="490"/>
      <c r="V396" s="372"/>
      <c r="W396" s="372"/>
      <c r="X396" s="372"/>
      <c r="Y396" s="1"/>
      <c r="Z396" s="1"/>
      <c r="AA396" s="1"/>
      <c r="AB396" s="1"/>
      <c r="AC396" s="1"/>
      <c r="AD396" s="491"/>
      <c r="AE396" s="491"/>
      <c r="AF396" s="491"/>
      <c r="AG396" s="491"/>
      <c r="AH396" s="491"/>
      <c r="AI396" s="491"/>
      <c r="AJ396" s="491"/>
      <c r="AK396" s="504"/>
      <c r="AL396" s="504"/>
      <c r="AM396" s="526" t="str">
        <f t="shared" si="65"/>
        <v/>
      </c>
      <c r="AN396" s="504"/>
      <c r="AO396" s="504"/>
      <c r="AP396" s="504"/>
      <c r="AQ396" s="360">
        <v>386</v>
      </c>
      <c r="AR396" s="505" t="str">
        <f t="shared" ref="AR396:AR459" si="73">IF(AND(C396&lt;&gt;0,D396&lt;&gt;0),C396,"")</f>
        <v/>
      </c>
      <c r="AS396" s="505" t="str">
        <f t="shared" ref="AS396:AS459" si="74">IF(AND(C396&lt;&gt;0,D396&lt;&gt;0),D396,"")</f>
        <v/>
      </c>
      <c r="AX396" s="497"/>
      <c r="AZ396" s="360">
        <v>386</v>
      </c>
      <c r="BA396" s="360" t="str">
        <f t="shared" si="67"/>
        <v/>
      </c>
      <c r="BB396" s="360" t="str">
        <f t="shared" si="68"/>
        <v/>
      </c>
      <c r="BC396" s="360" t="str">
        <f t="shared" si="69"/>
        <v/>
      </c>
      <c r="BD396" s="360" t="str">
        <f t="shared" si="70"/>
        <v/>
      </c>
      <c r="BE396" s="360" t="str">
        <f t="shared" si="71"/>
        <v/>
      </c>
      <c r="BH396" s="360" t="str">
        <f t="shared" ref="BH396:BH459" si="75">IF(AND(C396&lt;=$BN$10,C396&gt;$BM$10),1,IF(AND(C396&gt;$BN$10,C396&lt;=$BN$11),2,IF(AND(C396&gt;$BN$11,C396&lt;=$BN$12),3,IF(AND(C396&gt;$BN$12,C396&lt;=$BN$13),4,IF(AND(C396&gt;$BN$13,C396&lt;=$BN$14),5,IF(AND(C396&gt;$BN$14,C396&lt;=$BN$15),6,""))))))</f>
        <v/>
      </c>
      <c r="CM396" s="475"/>
      <c r="CN396" s="475"/>
      <c r="CO396" s="475"/>
      <c r="CP396" s="475"/>
      <c r="CQ396" s="475"/>
      <c r="CR396" s="475"/>
      <c r="CS396" s="475"/>
      <c r="CT396" s="475"/>
      <c r="CU396" s="475"/>
      <c r="CV396" s="475"/>
      <c r="CW396" s="475"/>
      <c r="CX396" s="475"/>
      <c r="CY396" s="475"/>
      <c r="CZ396" s="383"/>
      <c r="DA396" s="383"/>
      <c r="DB396" s="383"/>
      <c r="DC396" s="383"/>
      <c r="DD396" s="383"/>
      <c r="DE396" s="383"/>
      <c r="DF396" s="383"/>
      <c r="DG396" s="383"/>
      <c r="DH396" s="383"/>
      <c r="DI396" s="383"/>
      <c r="DJ396" s="383"/>
      <c r="DK396" s="383"/>
      <c r="DL396" s="383"/>
      <c r="DM396" s="383"/>
      <c r="DN396" s="383"/>
      <c r="DO396" s="383"/>
      <c r="DP396" s="383"/>
      <c r="DQ396" s="383"/>
      <c r="DR396" s="383"/>
      <c r="DS396" s="383"/>
      <c r="DT396" s="383"/>
      <c r="DU396" s="383"/>
      <c r="DV396" s="383"/>
      <c r="DW396" s="383"/>
      <c r="DX396" s="383"/>
      <c r="DY396" s="383"/>
      <c r="DZ396" s="383"/>
      <c r="EA396" s="383"/>
      <c r="EB396" s="383"/>
      <c r="EC396" s="383"/>
      <c r="ED396" s="383"/>
      <c r="EE396" s="383"/>
      <c r="EF396" s="383"/>
      <c r="EG396" s="383"/>
      <c r="EH396" s="383"/>
      <c r="EI396" s="383"/>
      <c r="EJ396" s="383"/>
      <c r="EK396" s="383"/>
      <c r="EL396" s="383"/>
      <c r="EM396" s="383"/>
      <c r="EN396" s="383"/>
      <c r="EO396" s="383"/>
      <c r="EP396" s="383"/>
      <c r="EQ396" s="383"/>
      <c r="ER396" s="383"/>
      <c r="ES396" s="383"/>
      <c r="ET396" s="383"/>
      <c r="EU396" s="383"/>
      <c r="EV396" s="383"/>
      <c r="EW396" s="383"/>
      <c r="EX396" s="383"/>
      <c r="EY396" s="383"/>
      <c r="EZ396" s="383"/>
      <c r="FA396" s="383"/>
      <c r="FB396" s="383"/>
      <c r="FC396" s="383"/>
      <c r="FD396" s="383"/>
      <c r="FE396" s="383"/>
      <c r="FF396" s="383"/>
      <c r="FG396" s="383"/>
      <c r="FH396" s="383"/>
      <c r="FI396" s="383"/>
      <c r="FJ396" s="383"/>
      <c r="FK396" s="383"/>
      <c r="FL396" s="383"/>
      <c r="FM396" s="383"/>
      <c r="FN396" s="383"/>
      <c r="FO396" s="383"/>
      <c r="FP396" s="383"/>
      <c r="FQ396" s="383"/>
      <c r="FR396" s="383"/>
      <c r="FS396" s="383"/>
      <c r="FT396" s="383"/>
      <c r="FU396" s="383"/>
      <c r="FV396" s="383"/>
      <c r="FW396" s="383"/>
      <c r="FX396" s="383"/>
      <c r="FY396" s="383"/>
      <c r="FZ396" s="383"/>
      <c r="GA396" s="383"/>
      <c r="GB396" s="383"/>
      <c r="GC396" s="383"/>
      <c r="GD396" s="383"/>
      <c r="GE396" s="383"/>
      <c r="GF396" s="383"/>
      <c r="GG396" s="383"/>
      <c r="GH396" s="383"/>
      <c r="GI396" s="383"/>
      <c r="GJ396" s="383"/>
      <c r="GK396" s="383"/>
      <c r="GL396" s="383"/>
      <c r="GM396" s="383"/>
      <c r="GN396" s="383"/>
      <c r="GO396" s="383"/>
      <c r="GP396" s="383"/>
      <c r="GQ396" s="383"/>
      <c r="GR396" s="383"/>
      <c r="GS396" s="383"/>
      <c r="GT396" s="383"/>
      <c r="GU396" s="383"/>
      <c r="GV396" s="383"/>
      <c r="GW396" s="383"/>
      <c r="GX396" s="383"/>
    </row>
    <row r="397" spans="1:206" s="360" customFormat="1" x14ac:dyDescent="0.25">
      <c r="A397" s="354"/>
      <c r="B397" s="506">
        <v>387</v>
      </c>
      <c r="C397" s="55"/>
      <c r="D397" s="55"/>
      <c r="E397" s="507" t="str">
        <f t="shared" si="66"/>
        <v/>
      </c>
      <c r="F397" s="508" t="str">
        <f t="shared" si="72"/>
        <v/>
      </c>
      <c r="H397" s="502"/>
      <c r="I397" s="502"/>
      <c r="J397" s="1"/>
      <c r="K397" s="372"/>
      <c r="L397" s="354"/>
      <c r="M397" s="354"/>
      <c r="N397" s="354"/>
      <c r="O397" s="354"/>
      <c r="P397" s="372"/>
      <c r="Q397" s="490"/>
      <c r="R397" s="490"/>
      <c r="S397" s="490"/>
      <c r="T397" s="490"/>
      <c r="U397" s="490"/>
      <c r="V397" s="372"/>
      <c r="W397" s="372"/>
      <c r="X397" s="372"/>
      <c r="Y397" s="1"/>
      <c r="Z397" s="1"/>
      <c r="AA397" s="1"/>
      <c r="AB397" s="1"/>
      <c r="AC397" s="1"/>
      <c r="AD397" s="491"/>
      <c r="AE397" s="491"/>
      <c r="AF397" s="491"/>
      <c r="AG397" s="491"/>
      <c r="AH397" s="491"/>
      <c r="AI397" s="491"/>
      <c r="AJ397" s="491"/>
      <c r="AK397" s="504"/>
      <c r="AL397" s="504"/>
      <c r="AM397" s="526" t="str">
        <f t="shared" si="65"/>
        <v/>
      </c>
      <c r="AN397" s="504"/>
      <c r="AO397" s="504"/>
      <c r="AP397" s="504"/>
      <c r="AQ397" s="360">
        <v>387</v>
      </c>
      <c r="AR397" s="505" t="str">
        <f t="shared" si="73"/>
        <v/>
      </c>
      <c r="AS397" s="505" t="str">
        <f t="shared" si="74"/>
        <v/>
      </c>
      <c r="AX397" s="497"/>
      <c r="AZ397" s="360">
        <v>387</v>
      </c>
      <c r="BA397" s="360" t="str">
        <f t="shared" si="67"/>
        <v/>
      </c>
      <c r="BB397" s="360" t="str">
        <f t="shared" si="68"/>
        <v/>
      </c>
      <c r="BC397" s="360" t="str">
        <f t="shared" si="69"/>
        <v/>
      </c>
      <c r="BD397" s="360" t="str">
        <f t="shared" si="70"/>
        <v/>
      </c>
      <c r="BE397" s="360" t="str">
        <f t="shared" si="71"/>
        <v/>
      </c>
      <c r="BH397" s="360" t="str">
        <f t="shared" si="75"/>
        <v/>
      </c>
      <c r="CM397" s="475"/>
      <c r="CN397" s="475"/>
      <c r="CO397" s="475"/>
      <c r="CP397" s="475"/>
      <c r="CQ397" s="475"/>
      <c r="CR397" s="475"/>
      <c r="CS397" s="475"/>
      <c r="CT397" s="475"/>
      <c r="CU397" s="475"/>
      <c r="CV397" s="475"/>
      <c r="CW397" s="475"/>
      <c r="CX397" s="475"/>
      <c r="CY397" s="475"/>
      <c r="CZ397" s="383"/>
      <c r="DA397" s="383"/>
      <c r="DB397" s="383"/>
      <c r="DC397" s="383"/>
      <c r="DD397" s="383"/>
      <c r="DE397" s="383"/>
      <c r="DF397" s="383"/>
      <c r="DG397" s="383"/>
      <c r="DH397" s="383"/>
      <c r="DI397" s="383"/>
      <c r="DJ397" s="383"/>
      <c r="DK397" s="383"/>
      <c r="DL397" s="383"/>
      <c r="DM397" s="383"/>
      <c r="DN397" s="383"/>
      <c r="DO397" s="383"/>
      <c r="DP397" s="383"/>
      <c r="DQ397" s="383"/>
      <c r="DR397" s="383"/>
      <c r="DS397" s="383"/>
      <c r="DT397" s="383"/>
      <c r="DU397" s="383"/>
      <c r="DV397" s="383"/>
      <c r="DW397" s="383"/>
      <c r="DX397" s="383"/>
      <c r="DY397" s="383"/>
      <c r="DZ397" s="383"/>
      <c r="EA397" s="383"/>
      <c r="EB397" s="383"/>
      <c r="EC397" s="383"/>
      <c r="ED397" s="383"/>
      <c r="EE397" s="383"/>
      <c r="EF397" s="383"/>
      <c r="EG397" s="383"/>
      <c r="EH397" s="383"/>
      <c r="EI397" s="383"/>
      <c r="EJ397" s="383"/>
      <c r="EK397" s="383"/>
      <c r="EL397" s="383"/>
      <c r="EM397" s="383"/>
      <c r="EN397" s="383"/>
      <c r="EO397" s="383"/>
      <c r="EP397" s="383"/>
      <c r="EQ397" s="383"/>
      <c r="ER397" s="383"/>
      <c r="ES397" s="383"/>
      <c r="ET397" s="383"/>
      <c r="EU397" s="383"/>
      <c r="EV397" s="383"/>
      <c r="EW397" s="383"/>
      <c r="EX397" s="383"/>
      <c r="EY397" s="383"/>
      <c r="EZ397" s="383"/>
      <c r="FA397" s="383"/>
      <c r="FB397" s="383"/>
      <c r="FC397" s="383"/>
      <c r="FD397" s="383"/>
      <c r="FE397" s="383"/>
      <c r="FF397" s="383"/>
      <c r="FG397" s="383"/>
      <c r="FH397" s="383"/>
      <c r="FI397" s="383"/>
      <c r="FJ397" s="383"/>
      <c r="FK397" s="383"/>
      <c r="FL397" s="383"/>
      <c r="FM397" s="383"/>
      <c r="FN397" s="383"/>
      <c r="FO397" s="383"/>
      <c r="FP397" s="383"/>
      <c r="FQ397" s="383"/>
      <c r="FR397" s="383"/>
      <c r="FS397" s="383"/>
      <c r="FT397" s="383"/>
      <c r="FU397" s="383"/>
      <c r="FV397" s="383"/>
      <c r="FW397" s="383"/>
      <c r="FX397" s="383"/>
      <c r="FY397" s="383"/>
      <c r="FZ397" s="383"/>
      <c r="GA397" s="383"/>
      <c r="GB397" s="383"/>
      <c r="GC397" s="383"/>
      <c r="GD397" s="383"/>
      <c r="GE397" s="383"/>
      <c r="GF397" s="383"/>
      <c r="GG397" s="383"/>
      <c r="GH397" s="383"/>
      <c r="GI397" s="383"/>
      <c r="GJ397" s="383"/>
      <c r="GK397" s="383"/>
      <c r="GL397" s="383"/>
      <c r="GM397" s="383"/>
      <c r="GN397" s="383"/>
      <c r="GO397" s="383"/>
      <c r="GP397" s="383"/>
      <c r="GQ397" s="383"/>
      <c r="GR397" s="383"/>
      <c r="GS397" s="383"/>
      <c r="GT397" s="383"/>
      <c r="GU397" s="383"/>
      <c r="GV397" s="383"/>
      <c r="GW397" s="383"/>
      <c r="GX397" s="383"/>
    </row>
    <row r="398" spans="1:206" s="360" customFormat="1" x14ac:dyDescent="0.25">
      <c r="A398" s="354"/>
      <c r="B398" s="506">
        <v>388</v>
      </c>
      <c r="C398" s="55"/>
      <c r="D398" s="55"/>
      <c r="E398" s="507" t="str">
        <f t="shared" si="66"/>
        <v/>
      </c>
      <c r="F398" s="508" t="str">
        <f t="shared" si="72"/>
        <v/>
      </c>
      <c r="H398" s="502"/>
      <c r="I398" s="502"/>
      <c r="J398" s="1"/>
      <c r="K398" s="372"/>
      <c r="L398" s="354"/>
      <c r="M398" s="354"/>
      <c r="N398" s="354"/>
      <c r="O398" s="354"/>
      <c r="P398" s="372"/>
      <c r="Q398" s="490"/>
      <c r="R398" s="490"/>
      <c r="S398" s="490"/>
      <c r="T398" s="490"/>
      <c r="U398" s="490"/>
      <c r="V398" s="372"/>
      <c r="W398" s="372"/>
      <c r="X398" s="372"/>
      <c r="Y398" s="1"/>
      <c r="Z398" s="1"/>
      <c r="AA398" s="1"/>
      <c r="AB398" s="1"/>
      <c r="AC398" s="1"/>
      <c r="AD398" s="491"/>
      <c r="AE398" s="491"/>
      <c r="AF398" s="491"/>
      <c r="AG398" s="491"/>
      <c r="AH398" s="491"/>
      <c r="AI398" s="491"/>
      <c r="AJ398" s="491"/>
      <c r="AK398" s="504"/>
      <c r="AL398" s="504"/>
      <c r="AM398" s="526" t="str">
        <f t="shared" si="65"/>
        <v/>
      </c>
      <c r="AN398" s="504"/>
      <c r="AO398" s="504"/>
      <c r="AP398" s="504"/>
      <c r="AQ398" s="360">
        <v>388</v>
      </c>
      <c r="AR398" s="505" t="str">
        <f t="shared" si="73"/>
        <v/>
      </c>
      <c r="AS398" s="505" t="str">
        <f t="shared" si="74"/>
        <v/>
      </c>
      <c r="AX398" s="497"/>
      <c r="AZ398" s="360">
        <v>388</v>
      </c>
      <c r="BA398" s="360" t="str">
        <f t="shared" si="67"/>
        <v/>
      </c>
      <c r="BB398" s="360" t="str">
        <f t="shared" si="68"/>
        <v/>
      </c>
      <c r="BC398" s="360" t="str">
        <f t="shared" si="69"/>
        <v/>
      </c>
      <c r="BD398" s="360" t="str">
        <f t="shared" si="70"/>
        <v/>
      </c>
      <c r="BE398" s="360" t="str">
        <f t="shared" si="71"/>
        <v/>
      </c>
      <c r="BH398" s="360" t="str">
        <f t="shared" si="75"/>
        <v/>
      </c>
      <c r="CM398" s="475"/>
      <c r="CN398" s="475"/>
      <c r="CO398" s="475"/>
      <c r="CP398" s="475"/>
      <c r="CQ398" s="475"/>
      <c r="CR398" s="475"/>
      <c r="CS398" s="475"/>
      <c r="CT398" s="475"/>
      <c r="CU398" s="475"/>
      <c r="CV398" s="475"/>
      <c r="CW398" s="475"/>
      <c r="CX398" s="475"/>
      <c r="CY398" s="475"/>
      <c r="CZ398" s="383"/>
      <c r="DA398" s="383"/>
      <c r="DB398" s="383"/>
      <c r="DC398" s="383"/>
      <c r="DD398" s="383"/>
      <c r="DE398" s="383"/>
      <c r="DF398" s="383"/>
      <c r="DG398" s="383"/>
      <c r="DH398" s="383"/>
      <c r="DI398" s="383"/>
      <c r="DJ398" s="383"/>
      <c r="DK398" s="383"/>
      <c r="DL398" s="383"/>
      <c r="DM398" s="383"/>
      <c r="DN398" s="383"/>
      <c r="DO398" s="383"/>
      <c r="DP398" s="383"/>
      <c r="DQ398" s="383"/>
      <c r="DR398" s="383"/>
      <c r="DS398" s="383"/>
      <c r="DT398" s="383"/>
      <c r="DU398" s="383"/>
      <c r="DV398" s="383"/>
      <c r="DW398" s="383"/>
      <c r="DX398" s="383"/>
      <c r="DY398" s="383"/>
      <c r="DZ398" s="383"/>
      <c r="EA398" s="383"/>
      <c r="EB398" s="383"/>
      <c r="EC398" s="383"/>
      <c r="ED398" s="383"/>
      <c r="EE398" s="383"/>
      <c r="EF398" s="383"/>
      <c r="EG398" s="383"/>
      <c r="EH398" s="383"/>
      <c r="EI398" s="383"/>
      <c r="EJ398" s="383"/>
      <c r="EK398" s="383"/>
      <c r="EL398" s="383"/>
      <c r="EM398" s="383"/>
      <c r="EN398" s="383"/>
      <c r="EO398" s="383"/>
      <c r="EP398" s="383"/>
      <c r="EQ398" s="383"/>
      <c r="ER398" s="383"/>
      <c r="ES398" s="383"/>
      <c r="ET398" s="383"/>
      <c r="EU398" s="383"/>
      <c r="EV398" s="383"/>
      <c r="EW398" s="383"/>
      <c r="EX398" s="383"/>
      <c r="EY398" s="383"/>
      <c r="EZ398" s="383"/>
      <c r="FA398" s="383"/>
      <c r="FB398" s="383"/>
      <c r="FC398" s="383"/>
      <c r="FD398" s="383"/>
      <c r="FE398" s="383"/>
      <c r="FF398" s="383"/>
      <c r="FG398" s="383"/>
      <c r="FH398" s="383"/>
      <c r="FI398" s="383"/>
      <c r="FJ398" s="383"/>
      <c r="FK398" s="383"/>
      <c r="FL398" s="383"/>
      <c r="FM398" s="383"/>
      <c r="FN398" s="383"/>
      <c r="FO398" s="383"/>
      <c r="FP398" s="383"/>
      <c r="FQ398" s="383"/>
      <c r="FR398" s="383"/>
      <c r="FS398" s="383"/>
      <c r="FT398" s="383"/>
      <c r="FU398" s="383"/>
      <c r="FV398" s="383"/>
      <c r="FW398" s="383"/>
      <c r="FX398" s="383"/>
      <c r="FY398" s="383"/>
      <c r="FZ398" s="383"/>
      <c r="GA398" s="383"/>
      <c r="GB398" s="383"/>
      <c r="GC398" s="383"/>
      <c r="GD398" s="383"/>
      <c r="GE398" s="383"/>
      <c r="GF398" s="383"/>
      <c r="GG398" s="383"/>
      <c r="GH398" s="383"/>
      <c r="GI398" s="383"/>
      <c r="GJ398" s="383"/>
      <c r="GK398" s="383"/>
      <c r="GL398" s="383"/>
      <c r="GM398" s="383"/>
      <c r="GN398" s="383"/>
      <c r="GO398" s="383"/>
      <c r="GP398" s="383"/>
      <c r="GQ398" s="383"/>
      <c r="GR398" s="383"/>
      <c r="GS398" s="383"/>
      <c r="GT398" s="383"/>
      <c r="GU398" s="383"/>
      <c r="GV398" s="383"/>
      <c r="GW398" s="383"/>
      <c r="GX398" s="383"/>
    </row>
    <row r="399" spans="1:206" s="360" customFormat="1" x14ac:dyDescent="0.25">
      <c r="A399" s="354"/>
      <c r="B399" s="506">
        <v>389</v>
      </c>
      <c r="C399" s="55"/>
      <c r="D399" s="55"/>
      <c r="E399" s="507" t="str">
        <f t="shared" si="66"/>
        <v/>
      </c>
      <c r="F399" s="508" t="str">
        <f t="shared" si="72"/>
        <v/>
      </c>
      <c r="H399" s="502"/>
      <c r="I399" s="502"/>
      <c r="J399" s="1"/>
      <c r="K399" s="372"/>
      <c r="L399" s="354"/>
      <c r="M399" s="354"/>
      <c r="N399" s="354"/>
      <c r="O399" s="354"/>
      <c r="P399" s="372"/>
      <c r="Q399" s="490"/>
      <c r="R399" s="490"/>
      <c r="S399" s="490"/>
      <c r="T399" s="490"/>
      <c r="U399" s="490"/>
      <c r="V399" s="372"/>
      <c r="W399" s="372"/>
      <c r="X399" s="372"/>
      <c r="Y399" s="1"/>
      <c r="Z399" s="1"/>
      <c r="AA399" s="1"/>
      <c r="AB399" s="1"/>
      <c r="AC399" s="1"/>
      <c r="AD399" s="491"/>
      <c r="AE399" s="491"/>
      <c r="AF399" s="491"/>
      <c r="AG399" s="491"/>
      <c r="AH399" s="491"/>
      <c r="AI399" s="491"/>
      <c r="AJ399" s="491"/>
      <c r="AK399" s="504"/>
      <c r="AL399" s="504"/>
      <c r="AM399" s="526" t="str">
        <f t="shared" si="65"/>
        <v/>
      </c>
      <c r="AN399" s="504"/>
      <c r="AO399" s="504"/>
      <c r="AP399" s="504"/>
      <c r="AQ399" s="360">
        <v>389</v>
      </c>
      <c r="AR399" s="505" t="str">
        <f t="shared" si="73"/>
        <v/>
      </c>
      <c r="AS399" s="505" t="str">
        <f t="shared" si="74"/>
        <v/>
      </c>
      <c r="AX399" s="497"/>
      <c r="AZ399" s="360">
        <v>389</v>
      </c>
      <c r="BA399" s="360" t="str">
        <f t="shared" si="67"/>
        <v/>
      </c>
      <c r="BB399" s="360" t="str">
        <f t="shared" si="68"/>
        <v/>
      </c>
      <c r="BC399" s="360" t="str">
        <f t="shared" si="69"/>
        <v/>
      </c>
      <c r="BD399" s="360" t="str">
        <f t="shared" si="70"/>
        <v/>
      </c>
      <c r="BE399" s="360" t="str">
        <f t="shared" si="71"/>
        <v/>
      </c>
      <c r="BH399" s="360" t="str">
        <f t="shared" si="75"/>
        <v/>
      </c>
      <c r="CM399" s="475"/>
      <c r="CN399" s="475"/>
      <c r="CO399" s="475"/>
      <c r="CP399" s="475"/>
      <c r="CQ399" s="475"/>
      <c r="CR399" s="475"/>
      <c r="CS399" s="475"/>
      <c r="CT399" s="475"/>
      <c r="CU399" s="475"/>
      <c r="CV399" s="475"/>
      <c r="CW399" s="475"/>
      <c r="CX399" s="475"/>
      <c r="CY399" s="475"/>
      <c r="CZ399" s="383"/>
      <c r="DA399" s="383"/>
      <c r="DB399" s="383"/>
      <c r="DC399" s="383"/>
      <c r="DD399" s="383"/>
      <c r="DE399" s="383"/>
      <c r="DF399" s="383"/>
      <c r="DG399" s="383"/>
      <c r="DH399" s="383"/>
      <c r="DI399" s="383"/>
      <c r="DJ399" s="383"/>
      <c r="DK399" s="383"/>
      <c r="DL399" s="383"/>
      <c r="DM399" s="383"/>
      <c r="DN399" s="383"/>
      <c r="DO399" s="383"/>
      <c r="DP399" s="383"/>
      <c r="DQ399" s="383"/>
      <c r="DR399" s="383"/>
      <c r="DS399" s="383"/>
      <c r="DT399" s="383"/>
      <c r="DU399" s="383"/>
      <c r="DV399" s="383"/>
      <c r="DW399" s="383"/>
      <c r="DX399" s="383"/>
      <c r="DY399" s="383"/>
      <c r="DZ399" s="383"/>
      <c r="EA399" s="383"/>
      <c r="EB399" s="383"/>
      <c r="EC399" s="383"/>
      <c r="ED399" s="383"/>
      <c r="EE399" s="383"/>
      <c r="EF399" s="383"/>
      <c r="EG399" s="383"/>
      <c r="EH399" s="383"/>
      <c r="EI399" s="383"/>
      <c r="EJ399" s="383"/>
      <c r="EK399" s="383"/>
      <c r="EL399" s="383"/>
      <c r="EM399" s="383"/>
      <c r="EN399" s="383"/>
      <c r="EO399" s="383"/>
      <c r="EP399" s="383"/>
      <c r="EQ399" s="383"/>
      <c r="ER399" s="383"/>
      <c r="ES399" s="383"/>
      <c r="ET399" s="383"/>
      <c r="EU399" s="383"/>
      <c r="EV399" s="383"/>
      <c r="EW399" s="383"/>
      <c r="EX399" s="383"/>
      <c r="EY399" s="383"/>
      <c r="EZ399" s="383"/>
      <c r="FA399" s="383"/>
      <c r="FB399" s="383"/>
      <c r="FC399" s="383"/>
      <c r="FD399" s="383"/>
      <c r="FE399" s="383"/>
      <c r="FF399" s="383"/>
      <c r="FG399" s="383"/>
      <c r="FH399" s="383"/>
      <c r="FI399" s="383"/>
      <c r="FJ399" s="383"/>
      <c r="FK399" s="383"/>
      <c r="FL399" s="383"/>
      <c r="FM399" s="383"/>
      <c r="FN399" s="383"/>
      <c r="FO399" s="383"/>
      <c r="FP399" s="383"/>
      <c r="FQ399" s="383"/>
      <c r="FR399" s="383"/>
      <c r="FS399" s="383"/>
      <c r="FT399" s="383"/>
      <c r="FU399" s="383"/>
      <c r="FV399" s="383"/>
      <c r="FW399" s="383"/>
      <c r="FX399" s="383"/>
      <c r="FY399" s="383"/>
      <c r="FZ399" s="383"/>
      <c r="GA399" s="383"/>
      <c r="GB399" s="383"/>
      <c r="GC399" s="383"/>
      <c r="GD399" s="383"/>
      <c r="GE399" s="383"/>
      <c r="GF399" s="383"/>
      <c r="GG399" s="383"/>
      <c r="GH399" s="383"/>
      <c r="GI399" s="383"/>
      <c r="GJ399" s="383"/>
      <c r="GK399" s="383"/>
      <c r="GL399" s="383"/>
      <c r="GM399" s="383"/>
      <c r="GN399" s="383"/>
      <c r="GO399" s="383"/>
      <c r="GP399" s="383"/>
      <c r="GQ399" s="383"/>
      <c r="GR399" s="383"/>
      <c r="GS399" s="383"/>
      <c r="GT399" s="383"/>
      <c r="GU399" s="383"/>
      <c r="GV399" s="383"/>
      <c r="GW399" s="383"/>
      <c r="GX399" s="383"/>
    </row>
    <row r="400" spans="1:206" s="360" customFormat="1" x14ac:dyDescent="0.25">
      <c r="A400" s="354"/>
      <c r="B400" s="506">
        <v>390</v>
      </c>
      <c r="C400" s="55"/>
      <c r="D400" s="55"/>
      <c r="E400" s="507" t="str">
        <f t="shared" si="66"/>
        <v/>
      </c>
      <c r="F400" s="508" t="str">
        <f t="shared" si="72"/>
        <v/>
      </c>
      <c r="H400" s="502"/>
      <c r="I400" s="502"/>
      <c r="J400" s="1"/>
      <c r="K400" s="372"/>
      <c r="L400" s="354"/>
      <c r="M400" s="354"/>
      <c r="N400" s="354"/>
      <c r="O400" s="354"/>
      <c r="P400" s="372"/>
      <c r="Q400" s="490"/>
      <c r="R400" s="490"/>
      <c r="S400" s="490"/>
      <c r="T400" s="490"/>
      <c r="U400" s="490"/>
      <c r="V400" s="372"/>
      <c r="W400" s="372"/>
      <c r="X400" s="372"/>
      <c r="Y400" s="1"/>
      <c r="Z400" s="1"/>
      <c r="AA400" s="1"/>
      <c r="AB400" s="1"/>
      <c r="AC400" s="1"/>
      <c r="AD400" s="491"/>
      <c r="AE400" s="491"/>
      <c r="AF400" s="491"/>
      <c r="AG400" s="491"/>
      <c r="AH400" s="491"/>
      <c r="AI400" s="491"/>
      <c r="AJ400" s="491"/>
      <c r="AK400" s="504"/>
      <c r="AL400" s="504"/>
      <c r="AM400" s="526" t="str">
        <f t="shared" si="65"/>
        <v/>
      </c>
      <c r="AN400" s="504"/>
      <c r="AO400" s="504"/>
      <c r="AP400" s="504"/>
      <c r="AQ400" s="360">
        <v>390</v>
      </c>
      <c r="AR400" s="505" t="str">
        <f t="shared" si="73"/>
        <v/>
      </c>
      <c r="AS400" s="505" t="str">
        <f t="shared" si="74"/>
        <v/>
      </c>
      <c r="AX400" s="497"/>
      <c r="AZ400" s="360">
        <v>390</v>
      </c>
      <c r="BA400" s="360" t="str">
        <f t="shared" si="67"/>
        <v/>
      </c>
      <c r="BB400" s="360" t="str">
        <f t="shared" si="68"/>
        <v/>
      </c>
      <c r="BC400" s="360" t="str">
        <f t="shared" si="69"/>
        <v/>
      </c>
      <c r="BD400" s="360" t="str">
        <f t="shared" si="70"/>
        <v/>
      </c>
      <c r="BE400" s="360" t="str">
        <f t="shared" si="71"/>
        <v/>
      </c>
      <c r="BH400" s="360" t="str">
        <f t="shared" si="75"/>
        <v/>
      </c>
      <c r="CM400" s="475"/>
      <c r="CN400" s="475"/>
      <c r="CO400" s="475"/>
      <c r="CP400" s="475"/>
      <c r="CQ400" s="475"/>
      <c r="CR400" s="475"/>
      <c r="CS400" s="475"/>
      <c r="CT400" s="475"/>
      <c r="CU400" s="475"/>
      <c r="CV400" s="475"/>
      <c r="CW400" s="475"/>
      <c r="CX400" s="475"/>
      <c r="CY400" s="475"/>
      <c r="CZ400" s="383"/>
      <c r="DA400" s="383"/>
      <c r="DB400" s="383"/>
      <c r="DC400" s="383"/>
      <c r="DD400" s="383"/>
      <c r="DE400" s="383"/>
      <c r="DF400" s="383"/>
      <c r="DG400" s="383"/>
      <c r="DH400" s="383"/>
      <c r="DI400" s="383"/>
      <c r="DJ400" s="383"/>
      <c r="DK400" s="383"/>
      <c r="DL400" s="383"/>
      <c r="DM400" s="383"/>
      <c r="DN400" s="383"/>
      <c r="DO400" s="383"/>
      <c r="DP400" s="383"/>
      <c r="DQ400" s="383"/>
      <c r="DR400" s="383"/>
      <c r="DS400" s="383"/>
      <c r="DT400" s="383"/>
      <c r="DU400" s="383"/>
      <c r="DV400" s="383"/>
      <c r="DW400" s="383"/>
      <c r="DX400" s="383"/>
      <c r="DY400" s="383"/>
      <c r="DZ400" s="383"/>
      <c r="EA400" s="383"/>
      <c r="EB400" s="383"/>
      <c r="EC400" s="383"/>
      <c r="ED400" s="383"/>
      <c r="EE400" s="383"/>
      <c r="EF400" s="383"/>
      <c r="EG400" s="383"/>
      <c r="EH400" s="383"/>
      <c r="EI400" s="383"/>
      <c r="EJ400" s="383"/>
      <c r="EK400" s="383"/>
      <c r="EL400" s="383"/>
      <c r="EM400" s="383"/>
      <c r="EN400" s="383"/>
      <c r="EO400" s="383"/>
      <c r="EP400" s="383"/>
      <c r="EQ400" s="383"/>
      <c r="ER400" s="383"/>
      <c r="ES400" s="383"/>
      <c r="ET400" s="383"/>
      <c r="EU400" s="383"/>
      <c r="EV400" s="383"/>
      <c r="EW400" s="383"/>
      <c r="EX400" s="383"/>
      <c r="EY400" s="383"/>
      <c r="EZ400" s="383"/>
      <c r="FA400" s="383"/>
      <c r="FB400" s="383"/>
      <c r="FC400" s="383"/>
      <c r="FD400" s="383"/>
      <c r="FE400" s="383"/>
      <c r="FF400" s="383"/>
      <c r="FG400" s="383"/>
      <c r="FH400" s="383"/>
      <c r="FI400" s="383"/>
      <c r="FJ400" s="383"/>
      <c r="FK400" s="383"/>
      <c r="FL400" s="383"/>
      <c r="FM400" s="383"/>
      <c r="FN400" s="383"/>
      <c r="FO400" s="383"/>
      <c r="FP400" s="383"/>
      <c r="FQ400" s="383"/>
      <c r="FR400" s="383"/>
      <c r="FS400" s="383"/>
      <c r="FT400" s="383"/>
      <c r="FU400" s="383"/>
      <c r="FV400" s="383"/>
      <c r="FW400" s="383"/>
      <c r="FX400" s="383"/>
      <c r="FY400" s="383"/>
      <c r="FZ400" s="383"/>
      <c r="GA400" s="383"/>
      <c r="GB400" s="383"/>
      <c r="GC400" s="383"/>
      <c r="GD400" s="383"/>
      <c r="GE400" s="383"/>
      <c r="GF400" s="383"/>
      <c r="GG400" s="383"/>
      <c r="GH400" s="383"/>
      <c r="GI400" s="383"/>
      <c r="GJ400" s="383"/>
      <c r="GK400" s="383"/>
      <c r="GL400" s="383"/>
      <c r="GM400" s="383"/>
      <c r="GN400" s="383"/>
      <c r="GO400" s="383"/>
      <c r="GP400" s="383"/>
      <c r="GQ400" s="383"/>
      <c r="GR400" s="383"/>
      <c r="GS400" s="383"/>
      <c r="GT400" s="383"/>
      <c r="GU400" s="383"/>
      <c r="GV400" s="383"/>
      <c r="GW400" s="383"/>
      <c r="GX400" s="383"/>
    </row>
    <row r="401" spans="1:206" s="360" customFormat="1" x14ac:dyDescent="0.25">
      <c r="A401" s="354"/>
      <c r="B401" s="506">
        <v>391</v>
      </c>
      <c r="C401" s="55"/>
      <c r="D401" s="55"/>
      <c r="E401" s="507" t="str">
        <f t="shared" si="66"/>
        <v/>
      </c>
      <c r="F401" s="508" t="str">
        <f t="shared" si="72"/>
        <v/>
      </c>
      <c r="H401" s="502"/>
      <c r="I401" s="502"/>
      <c r="J401" s="1"/>
      <c r="K401" s="372"/>
      <c r="L401" s="354"/>
      <c r="M401" s="354"/>
      <c r="N401" s="354"/>
      <c r="O401" s="354"/>
      <c r="P401" s="372"/>
      <c r="Q401" s="490"/>
      <c r="R401" s="490"/>
      <c r="S401" s="490"/>
      <c r="T401" s="490"/>
      <c r="U401" s="490"/>
      <c r="V401" s="372"/>
      <c r="W401" s="372"/>
      <c r="X401" s="372"/>
      <c r="Y401" s="1"/>
      <c r="Z401" s="1"/>
      <c r="AA401" s="1"/>
      <c r="AB401" s="1"/>
      <c r="AC401" s="1"/>
      <c r="AD401" s="491"/>
      <c r="AE401" s="491"/>
      <c r="AF401" s="491"/>
      <c r="AG401" s="491"/>
      <c r="AH401" s="491"/>
      <c r="AI401" s="491"/>
      <c r="AJ401" s="491"/>
      <c r="AK401" s="504"/>
      <c r="AL401" s="504"/>
      <c r="AM401" s="526" t="str">
        <f t="shared" si="65"/>
        <v/>
      </c>
      <c r="AN401" s="504"/>
      <c r="AO401" s="504"/>
      <c r="AP401" s="504"/>
      <c r="AQ401" s="360">
        <v>391</v>
      </c>
      <c r="AR401" s="505" t="str">
        <f t="shared" si="73"/>
        <v/>
      </c>
      <c r="AS401" s="505" t="str">
        <f t="shared" si="74"/>
        <v/>
      </c>
      <c r="AX401" s="497"/>
      <c r="AZ401" s="360">
        <v>391</v>
      </c>
      <c r="BA401" s="360" t="str">
        <f t="shared" si="67"/>
        <v/>
      </c>
      <c r="BB401" s="360" t="str">
        <f t="shared" si="68"/>
        <v/>
      </c>
      <c r="BC401" s="360" t="str">
        <f t="shared" si="69"/>
        <v/>
      </c>
      <c r="BD401" s="360" t="str">
        <f t="shared" si="70"/>
        <v/>
      </c>
      <c r="BE401" s="360" t="str">
        <f t="shared" si="71"/>
        <v/>
      </c>
      <c r="BH401" s="360" t="str">
        <f t="shared" si="75"/>
        <v/>
      </c>
      <c r="CM401" s="475"/>
      <c r="CN401" s="475"/>
      <c r="CO401" s="475"/>
      <c r="CP401" s="475"/>
      <c r="CQ401" s="475"/>
      <c r="CR401" s="475"/>
      <c r="CS401" s="475"/>
      <c r="CT401" s="475"/>
      <c r="CU401" s="475"/>
      <c r="CV401" s="475"/>
      <c r="CW401" s="475"/>
      <c r="CX401" s="475"/>
      <c r="CY401" s="475"/>
      <c r="CZ401" s="383"/>
      <c r="DA401" s="383"/>
      <c r="DB401" s="383"/>
      <c r="DC401" s="383"/>
      <c r="DD401" s="383"/>
      <c r="DE401" s="383"/>
      <c r="DF401" s="383"/>
      <c r="DG401" s="383"/>
      <c r="DH401" s="383"/>
      <c r="DI401" s="383"/>
      <c r="DJ401" s="383"/>
      <c r="DK401" s="383"/>
      <c r="DL401" s="383"/>
      <c r="DM401" s="383"/>
      <c r="DN401" s="383"/>
      <c r="DO401" s="383"/>
      <c r="DP401" s="383"/>
      <c r="DQ401" s="383"/>
      <c r="DR401" s="383"/>
      <c r="DS401" s="383"/>
      <c r="DT401" s="383"/>
      <c r="DU401" s="383"/>
      <c r="DV401" s="383"/>
      <c r="DW401" s="383"/>
      <c r="DX401" s="383"/>
      <c r="DY401" s="383"/>
      <c r="DZ401" s="383"/>
      <c r="EA401" s="383"/>
      <c r="EB401" s="383"/>
      <c r="EC401" s="383"/>
      <c r="ED401" s="383"/>
      <c r="EE401" s="383"/>
      <c r="EF401" s="383"/>
      <c r="EG401" s="383"/>
      <c r="EH401" s="383"/>
      <c r="EI401" s="383"/>
      <c r="EJ401" s="383"/>
      <c r="EK401" s="383"/>
      <c r="EL401" s="383"/>
      <c r="EM401" s="383"/>
      <c r="EN401" s="383"/>
      <c r="EO401" s="383"/>
      <c r="EP401" s="383"/>
      <c r="EQ401" s="383"/>
      <c r="ER401" s="383"/>
      <c r="ES401" s="383"/>
      <c r="ET401" s="383"/>
      <c r="EU401" s="383"/>
      <c r="EV401" s="383"/>
      <c r="EW401" s="383"/>
      <c r="EX401" s="383"/>
      <c r="EY401" s="383"/>
      <c r="EZ401" s="383"/>
      <c r="FA401" s="383"/>
      <c r="FB401" s="383"/>
      <c r="FC401" s="383"/>
      <c r="FD401" s="383"/>
      <c r="FE401" s="383"/>
      <c r="FF401" s="383"/>
      <c r="FG401" s="383"/>
      <c r="FH401" s="383"/>
      <c r="FI401" s="383"/>
      <c r="FJ401" s="383"/>
      <c r="FK401" s="383"/>
      <c r="FL401" s="383"/>
      <c r="FM401" s="383"/>
      <c r="FN401" s="383"/>
      <c r="FO401" s="383"/>
      <c r="FP401" s="383"/>
      <c r="FQ401" s="383"/>
      <c r="FR401" s="383"/>
      <c r="FS401" s="383"/>
      <c r="FT401" s="383"/>
      <c r="FU401" s="383"/>
      <c r="FV401" s="383"/>
      <c r="FW401" s="383"/>
      <c r="FX401" s="383"/>
      <c r="FY401" s="383"/>
      <c r="FZ401" s="383"/>
      <c r="GA401" s="383"/>
      <c r="GB401" s="383"/>
      <c r="GC401" s="383"/>
      <c r="GD401" s="383"/>
      <c r="GE401" s="383"/>
      <c r="GF401" s="383"/>
      <c r="GG401" s="383"/>
      <c r="GH401" s="383"/>
      <c r="GI401" s="383"/>
      <c r="GJ401" s="383"/>
      <c r="GK401" s="383"/>
      <c r="GL401" s="383"/>
      <c r="GM401" s="383"/>
      <c r="GN401" s="383"/>
      <c r="GO401" s="383"/>
      <c r="GP401" s="383"/>
      <c r="GQ401" s="383"/>
      <c r="GR401" s="383"/>
      <c r="GS401" s="383"/>
      <c r="GT401" s="383"/>
      <c r="GU401" s="383"/>
      <c r="GV401" s="383"/>
      <c r="GW401" s="383"/>
      <c r="GX401" s="383"/>
    </row>
    <row r="402" spans="1:206" s="360" customFormat="1" x14ac:dyDescent="0.25">
      <c r="A402" s="354"/>
      <c r="B402" s="506">
        <v>392</v>
      </c>
      <c r="C402" s="55"/>
      <c r="D402" s="55"/>
      <c r="E402" s="507" t="str">
        <f t="shared" si="66"/>
        <v/>
      </c>
      <c r="F402" s="508" t="str">
        <f t="shared" si="72"/>
        <v/>
      </c>
      <c r="H402" s="502"/>
      <c r="I402" s="502"/>
      <c r="J402" s="1"/>
      <c r="K402" s="372"/>
      <c r="L402" s="354"/>
      <c r="M402" s="354"/>
      <c r="N402" s="354"/>
      <c r="O402" s="354"/>
      <c r="P402" s="372"/>
      <c r="Q402" s="490"/>
      <c r="R402" s="490"/>
      <c r="S402" s="490"/>
      <c r="T402" s="490"/>
      <c r="U402" s="490"/>
      <c r="V402" s="372"/>
      <c r="W402" s="372"/>
      <c r="X402" s="372"/>
      <c r="Y402" s="1"/>
      <c r="Z402" s="1"/>
      <c r="AA402" s="1"/>
      <c r="AB402" s="1"/>
      <c r="AC402" s="1"/>
      <c r="AD402" s="491"/>
      <c r="AE402" s="491"/>
      <c r="AF402" s="491"/>
      <c r="AG402" s="491"/>
      <c r="AH402" s="491"/>
      <c r="AI402" s="491"/>
      <c r="AJ402" s="491"/>
      <c r="AK402" s="504"/>
      <c r="AL402" s="504"/>
      <c r="AM402" s="526" t="str">
        <f t="shared" si="65"/>
        <v/>
      </c>
      <c r="AN402" s="504"/>
      <c r="AO402" s="504"/>
      <c r="AP402" s="504"/>
      <c r="AQ402" s="360">
        <v>392</v>
      </c>
      <c r="AR402" s="505" t="str">
        <f t="shared" si="73"/>
        <v/>
      </c>
      <c r="AS402" s="505" t="str">
        <f t="shared" si="74"/>
        <v/>
      </c>
      <c r="AX402" s="497"/>
      <c r="AZ402" s="360">
        <v>392</v>
      </c>
      <c r="BA402" s="360" t="str">
        <f t="shared" si="67"/>
        <v/>
      </c>
      <c r="BB402" s="360" t="str">
        <f t="shared" si="68"/>
        <v/>
      </c>
      <c r="BC402" s="360" t="str">
        <f t="shared" si="69"/>
        <v/>
      </c>
      <c r="BD402" s="360" t="str">
        <f t="shared" si="70"/>
        <v/>
      </c>
      <c r="BE402" s="360" t="str">
        <f t="shared" si="71"/>
        <v/>
      </c>
      <c r="BH402" s="360" t="str">
        <f t="shared" si="75"/>
        <v/>
      </c>
      <c r="CM402" s="475"/>
      <c r="CN402" s="475"/>
      <c r="CO402" s="475"/>
      <c r="CP402" s="475"/>
      <c r="CQ402" s="475"/>
      <c r="CR402" s="475"/>
      <c r="CS402" s="475"/>
      <c r="CT402" s="475"/>
      <c r="CU402" s="475"/>
      <c r="CV402" s="475"/>
      <c r="CW402" s="475"/>
      <c r="CX402" s="475"/>
      <c r="CY402" s="475"/>
      <c r="CZ402" s="383"/>
      <c r="DA402" s="383"/>
      <c r="DB402" s="383"/>
      <c r="DC402" s="383"/>
      <c r="DD402" s="383"/>
      <c r="DE402" s="383"/>
      <c r="DF402" s="383"/>
      <c r="DG402" s="383"/>
      <c r="DH402" s="383"/>
      <c r="DI402" s="383"/>
      <c r="DJ402" s="383"/>
      <c r="DK402" s="383"/>
      <c r="DL402" s="383"/>
      <c r="DM402" s="383"/>
      <c r="DN402" s="383"/>
      <c r="DO402" s="383"/>
      <c r="DP402" s="383"/>
      <c r="DQ402" s="383"/>
      <c r="DR402" s="383"/>
      <c r="DS402" s="383"/>
      <c r="DT402" s="383"/>
      <c r="DU402" s="383"/>
      <c r="DV402" s="383"/>
      <c r="DW402" s="383"/>
      <c r="DX402" s="383"/>
      <c r="DY402" s="383"/>
      <c r="DZ402" s="383"/>
      <c r="EA402" s="383"/>
      <c r="EB402" s="383"/>
      <c r="EC402" s="383"/>
      <c r="ED402" s="383"/>
      <c r="EE402" s="383"/>
      <c r="EF402" s="383"/>
      <c r="EG402" s="383"/>
      <c r="EH402" s="383"/>
      <c r="EI402" s="383"/>
      <c r="EJ402" s="383"/>
      <c r="EK402" s="383"/>
      <c r="EL402" s="383"/>
      <c r="EM402" s="383"/>
      <c r="EN402" s="383"/>
      <c r="EO402" s="383"/>
      <c r="EP402" s="383"/>
      <c r="EQ402" s="383"/>
      <c r="ER402" s="383"/>
      <c r="ES402" s="383"/>
      <c r="ET402" s="383"/>
      <c r="EU402" s="383"/>
      <c r="EV402" s="383"/>
      <c r="EW402" s="383"/>
      <c r="EX402" s="383"/>
      <c r="EY402" s="383"/>
      <c r="EZ402" s="383"/>
      <c r="FA402" s="383"/>
      <c r="FB402" s="383"/>
      <c r="FC402" s="383"/>
      <c r="FD402" s="383"/>
      <c r="FE402" s="383"/>
      <c r="FF402" s="383"/>
      <c r="FG402" s="383"/>
      <c r="FH402" s="383"/>
      <c r="FI402" s="383"/>
      <c r="FJ402" s="383"/>
      <c r="FK402" s="383"/>
      <c r="FL402" s="383"/>
      <c r="FM402" s="383"/>
      <c r="FN402" s="383"/>
      <c r="FO402" s="383"/>
      <c r="FP402" s="383"/>
      <c r="FQ402" s="383"/>
      <c r="FR402" s="383"/>
      <c r="FS402" s="383"/>
      <c r="FT402" s="383"/>
      <c r="FU402" s="383"/>
      <c r="FV402" s="383"/>
      <c r="FW402" s="383"/>
      <c r="FX402" s="383"/>
      <c r="FY402" s="383"/>
      <c r="FZ402" s="383"/>
      <c r="GA402" s="383"/>
      <c r="GB402" s="383"/>
      <c r="GC402" s="383"/>
      <c r="GD402" s="383"/>
      <c r="GE402" s="383"/>
      <c r="GF402" s="383"/>
      <c r="GG402" s="383"/>
      <c r="GH402" s="383"/>
      <c r="GI402" s="383"/>
      <c r="GJ402" s="383"/>
      <c r="GK402" s="383"/>
      <c r="GL402" s="383"/>
      <c r="GM402" s="383"/>
      <c r="GN402" s="383"/>
      <c r="GO402" s="383"/>
      <c r="GP402" s="383"/>
      <c r="GQ402" s="383"/>
      <c r="GR402" s="383"/>
      <c r="GS402" s="383"/>
      <c r="GT402" s="383"/>
      <c r="GU402" s="383"/>
      <c r="GV402" s="383"/>
      <c r="GW402" s="383"/>
      <c r="GX402" s="383"/>
    </row>
    <row r="403" spans="1:206" s="360" customFormat="1" x14ac:dyDescent="0.25">
      <c r="A403" s="354"/>
      <c r="B403" s="506">
        <v>393</v>
      </c>
      <c r="C403" s="55"/>
      <c r="D403" s="55"/>
      <c r="E403" s="507" t="str">
        <f t="shared" si="66"/>
        <v/>
      </c>
      <c r="F403" s="508" t="str">
        <f t="shared" si="72"/>
        <v/>
      </c>
      <c r="H403" s="502"/>
      <c r="I403" s="502"/>
      <c r="J403" s="1"/>
      <c r="K403" s="372"/>
      <c r="L403" s="354"/>
      <c r="M403" s="354"/>
      <c r="N403" s="354"/>
      <c r="O403" s="354"/>
      <c r="P403" s="372"/>
      <c r="Q403" s="490"/>
      <c r="R403" s="490"/>
      <c r="S403" s="490"/>
      <c r="T403" s="490"/>
      <c r="U403" s="490"/>
      <c r="V403" s="372"/>
      <c r="W403" s="372"/>
      <c r="X403" s="372"/>
      <c r="Y403" s="1"/>
      <c r="Z403" s="1"/>
      <c r="AA403" s="1"/>
      <c r="AB403" s="1"/>
      <c r="AC403" s="1"/>
      <c r="AD403" s="491"/>
      <c r="AE403" s="491"/>
      <c r="AF403" s="491"/>
      <c r="AG403" s="491"/>
      <c r="AH403" s="491"/>
      <c r="AI403" s="491"/>
      <c r="AJ403" s="491"/>
      <c r="AK403" s="504"/>
      <c r="AL403" s="504"/>
      <c r="AM403" s="526" t="str">
        <f t="shared" si="65"/>
        <v/>
      </c>
      <c r="AN403" s="504"/>
      <c r="AO403" s="504"/>
      <c r="AP403" s="504"/>
      <c r="AQ403" s="360">
        <v>393</v>
      </c>
      <c r="AR403" s="505" t="str">
        <f t="shared" si="73"/>
        <v/>
      </c>
      <c r="AS403" s="505" t="str">
        <f t="shared" si="74"/>
        <v/>
      </c>
      <c r="AX403" s="497"/>
      <c r="AZ403" s="360">
        <v>393</v>
      </c>
      <c r="BA403" s="360" t="str">
        <f t="shared" si="67"/>
        <v/>
      </c>
      <c r="BB403" s="360" t="str">
        <f t="shared" si="68"/>
        <v/>
      </c>
      <c r="BC403" s="360" t="str">
        <f t="shared" si="69"/>
        <v/>
      </c>
      <c r="BD403" s="360" t="str">
        <f t="shared" si="70"/>
        <v/>
      </c>
      <c r="BE403" s="360" t="str">
        <f t="shared" si="71"/>
        <v/>
      </c>
      <c r="BH403" s="360" t="str">
        <f t="shared" si="75"/>
        <v/>
      </c>
      <c r="CM403" s="475"/>
      <c r="CN403" s="475"/>
      <c r="CO403" s="475"/>
      <c r="CP403" s="475"/>
      <c r="CQ403" s="475"/>
      <c r="CR403" s="475"/>
      <c r="CS403" s="475"/>
      <c r="CT403" s="475"/>
      <c r="CU403" s="475"/>
      <c r="CV403" s="475"/>
      <c r="CW403" s="475"/>
      <c r="CX403" s="475"/>
      <c r="CY403" s="475"/>
      <c r="CZ403" s="383"/>
      <c r="DA403" s="383"/>
      <c r="DB403" s="383"/>
      <c r="DC403" s="383"/>
      <c r="DD403" s="383"/>
      <c r="DE403" s="383"/>
      <c r="DF403" s="383"/>
      <c r="DG403" s="383"/>
      <c r="DH403" s="383"/>
      <c r="DI403" s="383"/>
      <c r="DJ403" s="383"/>
      <c r="DK403" s="383"/>
      <c r="DL403" s="383"/>
      <c r="DM403" s="383"/>
      <c r="DN403" s="383"/>
      <c r="DO403" s="383"/>
      <c r="DP403" s="383"/>
      <c r="DQ403" s="383"/>
      <c r="DR403" s="383"/>
      <c r="DS403" s="383"/>
      <c r="DT403" s="383"/>
      <c r="DU403" s="383"/>
      <c r="DV403" s="383"/>
      <c r="DW403" s="383"/>
      <c r="DX403" s="383"/>
      <c r="DY403" s="383"/>
      <c r="DZ403" s="383"/>
      <c r="EA403" s="383"/>
      <c r="EB403" s="383"/>
      <c r="EC403" s="383"/>
      <c r="ED403" s="383"/>
      <c r="EE403" s="383"/>
      <c r="EF403" s="383"/>
      <c r="EG403" s="383"/>
      <c r="EH403" s="383"/>
      <c r="EI403" s="383"/>
      <c r="EJ403" s="383"/>
      <c r="EK403" s="383"/>
      <c r="EL403" s="383"/>
      <c r="EM403" s="383"/>
      <c r="EN403" s="383"/>
      <c r="EO403" s="383"/>
      <c r="EP403" s="383"/>
      <c r="EQ403" s="383"/>
      <c r="ER403" s="383"/>
      <c r="ES403" s="383"/>
      <c r="ET403" s="383"/>
      <c r="EU403" s="383"/>
      <c r="EV403" s="383"/>
      <c r="EW403" s="383"/>
      <c r="EX403" s="383"/>
      <c r="EY403" s="383"/>
      <c r="EZ403" s="383"/>
      <c r="FA403" s="383"/>
      <c r="FB403" s="383"/>
      <c r="FC403" s="383"/>
      <c r="FD403" s="383"/>
      <c r="FE403" s="383"/>
      <c r="FF403" s="383"/>
      <c r="FG403" s="383"/>
      <c r="FH403" s="383"/>
      <c r="FI403" s="383"/>
      <c r="FJ403" s="383"/>
      <c r="FK403" s="383"/>
      <c r="FL403" s="383"/>
      <c r="FM403" s="383"/>
      <c r="FN403" s="383"/>
      <c r="FO403" s="383"/>
      <c r="FP403" s="383"/>
      <c r="FQ403" s="383"/>
      <c r="FR403" s="383"/>
      <c r="FS403" s="383"/>
      <c r="FT403" s="383"/>
      <c r="FU403" s="383"/>
      <c r="FV403" s="383"/>
      <c r="FW403" s="383"/>
      <c r="FX403" s="383"/>
      <c r="FY403" s="383"/>
      <c r="FZ403" s="383"/>
      <c r="GA403" s="383"/>
      <c r="GB403" s="383"/>
      <c r="GC403" s="383"/>
      <c r="GD403" s="383"/>
      <c r="GE403" s="383"/>
      <c r="GF403" s="383"/>
      <c r="GG403" s="383"/>
      <c r="GH403" s="383"/>
      <c r="GI403" s="383"/>
      <c r="GJ403" s="383"/>
      <c r="GK403" s="383"/>
      <c r="GL403" s="383"/>
      <c r="GM403" s="383"/>
      <c r="GN403" s="383"/>
      <c r="GO403" s="383"/>
      <c r="GP403" s="383"/>
      <c r="GQ403" s="383"/>
      <c r="GR403" s="383"/>
      <c r="GS403" s="383"/>
      <c r="GT403" s="383"/>
      <c r="GU403" s="383"/>
      <c r="GV403" s="383"/>
      <c r="GW403" s="383"/>
      <c r="GX403" s="383"/>
    </row>
    <row r="404" spans="1:206" s="360" customFormat="1" x14ac:dyDescent="0.25">
      <c r="A404" s="354"/>
      <c r="B404" s="506">
        <v>394</v>
      </c>
      <c r="C404" s="55"/>
      <c r="D404" s="55"/>
      <c r="E404" s="507" t="str">
        <f t="shared" si="66"/>
        <v/>
      </c>
      <c r="F404" s="508" t="str">
        <f t="shared" si="72"/>
        <v/>
      </c>
      <c r="H404" s="502"/>
      <c r="I404" s="502"/>
      <c r="J404" s="1"/>
      <c r="K404" s="372"/>
      <c r="L404" s="354"/>
      <c r="M404" s="354"/>
      <c r="N404" s="354"/>
      <c r="O404" s="354"/>
      <c r="P404" s="372"/>
      <c r="Q404" s="490"/>
      <c r="R404" s="490"/>
      <c r="S404" s="490"/>
      <c r="T404" s="490"/>
      <c r="U404" s="490"/>
      <c r="V404" s="372"/>
      <c r="W404" s="372"/>
      <c r="X404" s="372"/>
      <c r="Y404" s="1"/>
      <c r="Z404" s="1"/>
      <c r="AA404" s="1"/>
      <c r="AB404" s="1"/>
      <c r="AC404" s="1"/>
      <c r="AD404" s="491"/>
      <c r="AE404" s="491"/>
      <c r="AF404" s="491"/>
      <c r="AG404" s="491"/>
      <c r="AH404" s="491"/>
      <c r="AI404" s="491"/>
      <c r="AJ404" s="491"/>
      <c r="AK404" s="504"/>
      <c r="AL404" s="504"/>
      <c r="AM404" s="526" t="str">
        <f t="shared" ref="AM404:AM467" si="76">IF(AR395="","",IF(F395=0,0,(F395/$M$34)))</f>
        <v/>
      </c>
      <c r="AN404" s="504"/>
      <c r="AO404" s="504"/>
      <c r="AP404" s="504"/>
      <c r="AQ404" s="360">
        <v>394</v>
      </c>
      <c r="AR404" s="505" t="str">
        <f t="shared" si="73"/>
        <v/>
      </c>
      <c r="AS404" s="505" t="str">
        <f t="shared" si="74"/>
        <v/>
      </c>
      <c r="AX404" s="497"/>
      <c r="AZ404" s="360">
        <v>394</v>
      </c>
      <c r="BA404" s="360" t="str">
        <f t="shared" si="67"/>
        <v/>
      </c>
      <c r="BB404" s="360" t="str">
        <f t="shared" si="68"/>
        <v/>
      </c>
      <c r="BC404" s="360" t="str">
        <f t="shared" si="69"/>
        <v/>
      </c>
      <c r="BD404" s="360" t="str">
        <f t="shared" si="70"/>
        <v/>
      </c>
      <c r="BE404" s="360" t="str">
        <f t="shared" si="71"/>
        <v/>
      </c>
      <c r="BH404" s="360" t="str">
        <f t="shared" si="75"/>
        <v/>
      </c>
      <c r="CM404" s="475"/>
      <c r="CN404" s="475"/>
      <c r="CO404" s="475"/>
      <c r="CP404" s="475"/>
      <c r="CQ404" s="475"/>
      <c r="CR404" s="475"/>
      <c r="CS404" s="475"/>
      <c r="CT404" s="475"/>
      <c r="CU404" s="475"/>
      <c r="CV404" s="475"/>
      <c r="CW404" s="475"/>
      <c r="CX404" s="475"/>
      <c r="CY404" s="475"/>
      <c r="CZ404" s="383"/>
      <c r="DA404" s="383"/>
      <c r="DB404" s="383"/>
      <c r="DC404" s="383"/>
      <c r="DD404" s="383"/>
      <c r="DE404" s="383"/>
      <c r="DF404" s="383"/>
      <c r="DG404" s="383"/>
      <c r="DH404" s="383"/>
      <c r="DI404" s="383"/>
      <c r="DJ404" s="383"/>
      <c r="DK404" s="383"/>
      <c r="DL404" s="383"/>
      <c r="DM404" s="383"/>
      <c r="DN404" s="383"/>
      <c r="DO404" s="383"/>
      <c r="DP404" s="383"/>
      <c r="DQ404" s="383"/>
      <c r="DR404" s="383"/>
      <c r="DS404" s="383"/>
      <c r="DT404" s="383"/>
      <c r="DU404" s="383"/>
      <c r="DV404" s="383"/>
      <c r="DW404" s="383"/>
      <c r="DX404" s="383"/>
      <c r="DY404" s="383"/>
      <c r="DZ404" s="383"/>
      <c r="EA404" s="383"/>
      <c r="EB404" s="383"/>
      <c r="EC404" s="383"/>
      <c r="ED404" s="383"/>
      <c r="EE404" s="383"/>
      <c r="EF404" s="383"/>
      <c r="EG404" s="383"/>
      <c r="EH404" s="383"/>
      <c r="EI404" s="383"/>
      <c r="EJ404" s="383"/>
      <c r="EK404" s="383"/>
      <c r="EL404" s="383"/>
      <c r="EM404" s="383"/>
      <c r="EN404" s="383"/>
      <c r="EO404" s="383"/>
      <c r="EP404" s="383"/>
      <c r="EQ404" s="383"/>
      <c r="ER404" s="383"/>
      <c r="ES404" s="383"/>
      <c r="ET404" s="383"/>
      <c r="EU404" s="383"/>
      <c r="EV404" s="383"/>
      <c r="EW404" s="383"/>
      <c r="EX404" s="383"/>
      <c r="EY404" s="383"/>
      <c r="EZ404" s="383"/>
      <c r="FA404" s="383"/>
      <c r="FB404" s="383"/>
      <c r="FC404" s="383"/>
      <c r="FD404" s="383"/>
      <c r="FE404" s="383"/>
      <c r="FF404" s="383"/>
      <c r="FG404" s="383"/>
      <c r="FH404" s="383"/>
      <c r="FI404" s="383"/>
      <c r="FJ404" s="383"/>
      <c r="FK404" s="383"/>
      <c r="FL404" s="383"/>
      <c r="FM404" s="383"/>
      <c r="FN404" s="383"/>
      <c r="FO404" s="383"/>
      <c r="FP404" s="383"/>
      <c r="FQ404" s="383"/>
      <c r="FR404" s="383"/>
      <c r="FS404" s="383"/>
      <c r="FT404" s="383"/>
      <c r="FU404" s="383"/>
      <c r="FV404" s="383"/>
      <c r="FW404" s="383"/>
      <c r="FX404" s="383"/>
      <c r="FY404" s="383"/>
      <c r="FZ404" s="383"/>
      <c r="GA404" s="383"/>
      <c r="GB404" s="383"/>
      <c r="GC404" s="383"/>
      <c r="GD404" s="383"/>
      <c r="GE404" s="383"/>
      <c r="GF404" s="383"/>
      <c r="GG404" s="383"/>
      <c r="GH404" s="383"/>
      <c r="GI404" s="383"/>
      <c r="GJ404" s="383"/>
      <c r="GK404" s="383"/>
      <c r="GL404" s="383"/>
      <c r="GM404" s="383"/>
      <c r="GN404" s="383"/>
      <c r="GO404" s="383"/>
      <c r="GP404" s="383"/>
      <c r="GQ404" s="383"/>
      <c r="GR404" s="383"/>
      <c r="GS404" s="383"/>
      <c r="GT404" s="383"/>
      <c r="GU404" s="383"/>
      <c r="GV404" s="383"/>
      <c r="GW404" s="383"/>
      <c r="GX404" s="383"/>
    </row>
    <row r="405" spans="1:206" s="360" customFormat="1" x14ac:dyDescent="0.25">
      <c r="A405" s="354"/>
      <c r="B405" s="506">
        <v>395</v>
      </c>
      <c r="C405" s="55"/>
      <c r="D405" s="55"/>
      <c r="E405" s="507" t="str">
        <f t="shared" si="66"/>
        <v/>
      </c>
      <c r="F405" s="508" t="str">
        <f t="shared" si="72"/>
        <v/>
      </c>
      <c r="H405" s="502"/>
      <c r="I405" s="502"/>
      <c r="J405" s="1"/>
      <c r="K405" s="372"/>
      <c r="L405" s="354"/>
      <c r="M405" s="354"/>
      <c r="N405" s="354"/>
      <c r="O405" s="354"/>
      <c r="P405" s="372"/>
      <c r="Q405" s="490"/>
      <c r="R405" s="490"/>
      <c r="S405" s="490"/>
      <c r="T405" s="490"/>
      <c r="U405" s="490"/>
      <c r="V405" s="372"/>
      <c r="W405" s="372"/>
      <c r="X405" s="372"/>
      <c r="Y405" s="1"/>
      <c r="Z405" s="1"/>
      <c r="AA405" s="1"/>
      <c r="AB405" s="1"/>
      <c r="AC405" s="1"/>
      <c r="AD405" s="491"/>
      <c r="AE405" s="491"/>
      <c r="AF405" s="491"/>
      <c r="AG405" s="491"/>
      <c r="AH405" s="491"/>
      <c r="AI405" s="491"/>
      <c r="AJ405" s="491"/>
      <c r="AK405" s="504"/>
      <c r="AL405" s="504"/>
      <c r="AM405" s="526" t="str">
        <f t="shared" si="76"/>
        <v/>
      </c>
      <c r="AN405" s="504"/>
      <c r="AO405" s="504"/>
      <c r="AP405" s="504"/>
      <c r="AQ405" s="360">
        <v>395</v>
      </c>
      <c r="AR405" s="505" t="str">
        <f t="shared" si="73"/>
        <v/>
      </c>
      <c r="AS405" s="505" t="str">
        <f t="shared" si="74"/>
        <v/>
      </c>
      <c r="AX405" s="497"/>
      <c r="AZ405" s="360">
        <v>395</v>
      </c>
      <c r="BA405" s="360" t="str">
        <f t="shared" si="67"/>
        <v/>
      </c>
      <c r="BB405" s="360" t="str">
        <f t="shared" si="68"/>
        <v/>
      </c>
      <c r="BC405" s="360" t="str">
        <f t="shared" si="69"/>
        <v/>
      </c>
      <c r="BD405" s="360" t="str">
        <f t="shared" si="70"/>
        <v/>
      </c>
      <c r="BE405" s="360" t="str">
        <f t="shared" si="71"/>
        <v/>
      </c>
      <c r="BH405" s="360" t="str">
        <f t="shared" si="75"/>
        <v/>
      </c>
      <c r="CM405" s="475"/>
      <c r="CN405" s="475"/>
      <c r="CO405" s="475"/>
      <c r="CP405" s="475"/>
      <c r="CQ405" s="475"/>
      <c r="CR405" s="475"/>
      <c r="CS405" s="475"/>
      <c r="CT405" s="475"/>
      <c r="CU405" s="475"/>
      <c r="CV405" s="475"/>
      <c r="CW405" s="475"/>
      <c r="CX405" s="475"/>
      <c r="CY405" s="475"/>
      <c r="CZ405" s="383"/>
      <c r="DA405" s="383"/>
      <c r="DB405" s="383"/>
      <c r="DC405" s="383"/>
      <c r="DD405" s="383"/>
      <c r="DE405" s="383"/>
      <c r="DF405" s="383"/>
      <c r="DG405" s="383"/>
      <c r="DH405" s="383"/>
      <c r="DI405" s="383"/>
      <c r="DJ405" s="383"/>
      <c r="DK405" s="383"/>
      <c r="DL405" s="383"/>
      <c r="DM405" s="383"/>
      <c r="DN405" s="383"/>
      <c r="DO405" s="383"/>
      <c r="DP405" s="383"/>
      <c r="DQ405" s="383"/>
      <c r="DR405" s="383"/>
      <c r="DS405" s="383"/>
      <c r="DT405" s="383"/>
      <c r="DU405" s="383"/>
      <c r="DV405" s="383"/>
      <c r="DW405" s="383"/>
      <c r="DX405" s="383"/>
      <c r="DY405" s="383"/>
      <c r="DZ405" s="383"/>
      <c r="EA405" s="383"/>
      <c r="EB405" s="383"/>
      <c r="EC405" s="383"/>
      <c r="ED405" s="383"/>
      <c r="EE405" s="383"/>
      <c r="EF405" s="383"/>
      <c r="EG405" s="383"/>
      <c r="EH405" s="383"/>
      <c r="EI405" s="383"/>
      <c r="EJ405" s="383"/>
      <c r="EK405" s="383"/>
      <c r="EL405" s="383"/>
      <c r="EM405" s="383"/>
      <c r="EN405" s="383"/>
      <c r="EO405" s="383"/>
      <c r="EP405" s="383"/>
      <c r="EQ405" s="383"/>
      <c r="ER405" s="383"/>
      <c r="ES405" s="383"/>
      <c r="ET405" s="383"/>
      <c r="EU405" s="383"/>
      <c r="EV405" s="383"/>
      <c r="EW405" s="383"/>
      <c r="EX405" s="383"/>
      <c r="EY405" s="383"/>
      <c r="EZ405" s="383"/>
      <c r="FA405" s="383"/>
      <c r="FB405" s="383"/>
      <c r="FC405" s="383"/>
      <c r="FD405" s="383"/>
      <c r="FE405" s="383"/>
      <c r="FF405" s="383"/>
      <c r="FG405" s="383"/>
      <c r="FH405" s="383"/>
      <c r="FI405" s="383"/>
      <c r="FJ405" s="383"/>
      <c r="FK405" s="383"/>
      <c r="FL405" s="383"/>
      <c r="FM405" s="383"/>
      <c r="FN405" s="383"/>
      <c r="FO405" s="383"/>
      <c r="FP405" s="383"/>
      <c r="FQ405" s="383"/>
      <c r="FR405" s="383"/>
      <c r="FS405" s="383"/>
      <c r="FT405" s="383"/>
      <c r="FU405" s="383"/>
      <c r="FV405" s="383"/>
      <c r="FW405" s="383"/>
      <c r="FX405" s="383"/>
      <c r="FY405" s="383"/>
      <c r="FZ405" s="383"/>
      <c r="GA405" s="383"/>
      <c r="GB405" s="383"/>
      <c r="GC405" s="383"/>
      <c r="GD405" s="383"/>
      <c r="GE405" s="383"/>
      <c r="GF405" s="383"/>
      <c r="GG405" s="383"/>
      <c r="GH405" s="383"/>
      <c r="GI405" s="383"/>
      <c r="GJ405" s="383"/>
      <c r="GK405" s="383"/>
      <c r="GL405" s="383"/>
      <c r="GM405" s="383"/>
      <c r="GN405" s="383"/>
      <c r="GO405" s="383"/>
      <c r="GP405" s="383"/>
      <c r="GQ405" s="383"/>
      <c r="GR405" s="383"/>
      <c r="GS405" s="383"/>
      <c r="GT405" s="383"/>
      <c r="GU405" s="383"/>
      <c r="GV405" s="383"/>
      <c r="GW405" s="383"/>
      <c r="GX405" s="383"/>
    </row>
    <row r="406" spans="1:206" s="360" customFormat="1" x14ac:dyDescent="0.25">
      <c r="A406" s="354"/>
      <c r="B406" s="506">
        <v>396</v>
      </c>
      <c r="C406" s="55"/>
      <c r="D406" s="55"/>
      <c r="E406" s="507" t="str">
        <f t="shared" si="66"/>
        <v/>
      </c>
      <c r="F406" s="508" t="str">
        <f t="shared" si="72"/>
        <v/>
      </c>
      <c r="H406" s="502"/>
      <c r="I406" s="502"/>
      <c r="J406" s="1"/>
      <c r="K406" s="372"/>
      <c r="L406" s="354"/>
      <c r="M406" s="354"/>
      <c r="N406" s="354"/>
      <c r="O406" s="354"/>
      <c r="P406" s="372"/>
      <c r="Q406" s="490"/>
      <c r="R406" s="490"/>
      <c r="S406" s="490"/>
      <c r="T406" s="490"/>
      <c r="U406" s="490"/>
      <c r="V406" s="372"/>
      <c r="W406" s="372"/>
      <c r="X406" s="372"/>
      <c r="Y406" s="1"/>
      <c r="Z406" s="1"/>
      <c r="AA406" s="1"/>
      <c r="AB406" s="1"/>
      <c r="AC406" s="1"/>
      <c r="AD406" s="491"/>
      <c r="AE406" s="491"/>
      <c r="AF406" s="491"/>
      <c r="AG406" s="491"/>
      <c r="AH406" s="491"/>
      <c r="AI406" s="491"/>
      <c r="AJ406" s="491"/>
      <c r="AK406" s="504"/>
      <c r="AL406" s="504"/>
      <c r="AM406" s="526" t="str">
        <f t="shared" si="76"/>
        <v/>
      </c>
      <c r="AN406" s="504"/>
      <c r="AO406" s="504"/>
      <c r="AP406" s="504"/>
      <c r="AQ406" s="360">
        <v>396</v>
      </c>
      <c r="AR406" s="505" t="str">
        <f t="shared" si="73"/>
        <v/>
      </c>
      <c r="AS406" s="505" t="str">
        <f t="shared" si="74"/>
        <v/>
      </c>
      <c r="AX406" s="497"/>
      <c r="AZ406" s="360">
        <v>396</v>
      </c>
      <c r="BA406" s="360" t="str">
        <f t="shared" si="67"/>
        <v/>
      </c>
      <c r="BB406" s="360" t="str">
        <f t="shared" si="68"/>
        <v/>
      </c>
      <c r="BC406" s="360" t="str">
        <f t="shared" si="69"/>
        <v/>
      </c>
      <c r="BD406" s="360" t="str">
        <f t="shared" si="70"/>
        <v/>
      </c>
      <c r="BE406" s="360" t="str">
        <f t="shared" si="71"/>
        <v/>
      </c>
      <c r="BH406" s="360" t="str">
        <f t="shared" si="75"/>
        <v/>
      </c>
      <c r="CM406" s="475"/>
      <c r="CN406" s="475"/>
      <c r="CO406" s="475"/>
      <c r="CP406" s="475"/>
      <c r="CQ406" s="475"/>
      <c r="CR406" s="475"/>
      <c r="CS406" s="475"/>
      <c r="CT406" s="475"/>
      <c r="CU406" s="475"/>
      <c r="CV406" s="475"/>
      <c r="CW406" s="475"/>
      <c r="CX406" s="475"/>
      <c r="CY406" s="475"/>
      <c r="CZ406" s="383"/>
      <c r="DA406" s="383"/>
      <c r="DB406" s="383"/>
      <c r="DC406" s="383"/>
      <c r="DD406" s="383"/>
      <c r="DE406" s="383"/>
      <c r="DF406" s="383"/>
      <c r="DG406" s="383"/>
      <c r="DH406" s="383"/>
      <c r="DI406" s="383"/>
      <c r="DJ406" s="383"/>
      <c r="DK406" s="383"/>
      <c r="DL406" s="383"/>
      <c r="DM406" s="383"/>
      <c r="DN406" s="383"/>
      <c r="DO406" s="383"/>
      <c r="DP406" s="383"/>
      <c r="DQ406" s="383"/>
      <c r="DR406" s="383"/>
      <c r="DS406" s="383"/>
      <c r="DT406" s="383"/>
      <c r="DU406" s="383"/>
      <c r="DV406" s="383"/>
      <c r="DW406" s="383"/>
      <c r="DX406" s="383"/>
      <c r="DY406" s="383"/>
      <c r="DZ406" s="383"/>
      <c r="EA406" s="383"/>
      <c r="EB406" s="383"/>
      <c r="EC406" s="383"/>
      <c r="ED406" s="383"/>
      <c r="EE406" s="383"/>
      <c r="EF406" s="383"/>
      <c r="EG406" s="383"/>
      <c r="EH406" s="383"/>
      <c r="EI406" s="383"/>
      <c r="EJ406" s="383"/>
      <c r="EK406" s="383"/>
      <c r="EL406" s="383"/>
      <c r="EM406" s="383"/>
      <c r="EN406" s="383"/>
      <c r="EO406" s="383"/>
      <c r="EP406" s="383"/>
      <c r="EQ406" s="383"/>
      <c r="ER406" s="383"/>
      <c r="ES406" s="383"/>
      <c r="ET406" s="383"/>
      <c r="EU406" s="383"/>
      <c r="EV406" s="383"/>
      <c r="EW406" s="383"/>
      <c r="EX406" s="383"/>
      <c r="EY406" s="383"/>
      <c r="EZ406" s="383"/>
      <c r="FA406" s="383"/>
      <c r="FB406" s="383"/>
      <c r="FC406" s="383"/>
      <c r="FD406" s="383"/>
      <c r="FE406" s="383"/>
      <c r="FF406" s="383"/>
      <c r="FG406" s="383"/>
      <c r="FH406" s="383"/>
      <c r="FI406" s="383"/>
      <c r="FJ406" s="383"/>
      <c r="FK406" s="383"/>
      <c r="FL406" s="383"/>
      <c r="FM406" s="383"/>
      <c r="FN406" s="383"/>
      <c r="FO406" s="383"/>
      <c r="FP406" s="383"/>
      <c r="FQ406" s="383"/>
      <c r="FR406" s="383"/>
      <c r="FS406" s="383"/>
      <c r="FT406" s="383"/>
      <c r="FU406" s="383"/>
      <c r="FV406" s="383"/>
      <c r="FW406" s="383"/>
      <c r="FX406" s="383"/>
      <c r="FY406" s="383"/>
      <c r="FZ406" s="383"/>
      <c r="GA406" s="383"/>
      <c r="GB406" s="383"/>
      <c r="GC406" s="383"/>
      <c r="GD406" s="383"/>
      <c r="GE406" s="383"/>
      <c r="GF406" s="383"/>
      <c r="GG406" s="383"/>
      <c r="GH406" s="383"/>
      <c r="GI406" s="383"/>
      <c r="GJ406" s="383"/>
      <c r="GK406" s="383"/>
      <c r="GL406" s="383"/>
      <c r="GM406" s="383"/>
      <c r="GN406" s="383"/>
      <c r="GO406" s="383"/>
      <c r="GP406" s="383"/>
      <c r="GQ406" s="383"/>
      <c r="GR406" s="383"/>
      <c r="GS406" s="383"/>
      <c r="GT406" s="383"/>
      <c r="GU406" s="383"/>
      <c r="GV406" s="383"/>
      <c r="GW406" s="383"/>
      <c r="GX406" s="383"/>
    </row>
    <row r="407" spans="1:206" s="360" customFormat="1" x14ac:dyDescent="0.25">
      <c r="A407" s="354"/>
      <c r="B407" s="506">
        <v>397</v>
      </c>
      <c r="C407" s="55"/>
      <c r="D407" s="55"/>
      <c r="E407" s="507" t="str">
        <f t="shared" si="66"/>
        <v/>
      </c>
      <c r="F407" s="508" t="str">
        <f t="shared" si="72"/>
        <v/>
      </c>
      <c r="H407" s="502"/>
      <c r="I407" s="502"/>
      <c r="J407" s="1"/>
      <c r="K407" s="372"/>
      <c r="L407" s="354"/>
      <c r="M407" s="354"/>
      <c r="N407" s="354"/>
      <c r="O407" s="354"/>
      <c r="P407" s="372"/>
      <c r="Q407" s="490"/>
      <c r="R407" s="490"/>
      <c r="S407" s="490"/>
      <c r="T407" s="490"/>
      <c r="U407" s="490"/>
      <c r="V407" s="372"/>
      <c r="W407" s="372"/>
      <c r="X407" s="372"/>
      <c r="Y407" s="1"/>
      <c r="Z407" s="1"/>
      <c r="AA407" s="1"/>
      <c r="AB407" s="1"/>
      <c r="AC407" s="1"/>
      <c r="AD407" s="491"/>
      <c r="AE407" s="491"/>
      <c r="AF407" s="491"/>
      <c r="AG407" s="491"/>
      <c r="AH407" s="491"/>
      <c r="AI407" s="491"/>
      <c r="AJ407" s="491"/>
      <c r="AK407" s="504"/>
      <c r="AL407" s="504"/>
      <c r="AM407" s="526" t="str">
        <f t="shared" si="76"/>
        <v/>
      </c>
      <c r="AN407" s="504"/>
      <c r="AO407" s="504"/>
      <c r="AP407" s="504"/>
      <c r="AQ407" s="360">
        <v>397</v>
      </c>
      <c r="AR407" s="505" t="str">
        <f t="shared" si="73"/>
        <v/>
      </c>
      <c r="AS407" s="505" t="str">
        <f t="shared" si="74"/>
        <v/>
      </c>
      <c r="AX407" s="497"/>
      <c r="AZ407" s="360">
        <v>397</v>
      </c>
      <c r="BA407" s="360" t="str">
        <f t="shared" si="67"/>
        <v/>
      </c>
      <c r="BB407" s="360" t="str">
        <f t="shared" si="68"/>
        <v/>
      </c>
      <c r="BC407" s="360" t="str">
        <f t="shared" si="69"/>
        <v/>
      </c>
      <c r="BD407" s="360" t="str">
        <f t="shared" si="70"/>
        <v/>
      </c>
      <c r="BE407" s="360" t="str">
        <f t="shared" si="71"/>
        <v/>
      </c>
      <c r="BH407" s="360" t="str">
        <f t="shared" si="75"/>
        <v/>
      </c>
      <c r="CM407" s="475"/>
      <c r="CN407" s="475"/>
      <c r="CO407" s="475"/>
      <c r="CP407" s="475"/>
      <c r="CQ407" s="475"/>
      <c r="CR407" s="475"/>
      <c r="CS407" s="475"/>
      <c r="CT407" s="475"/>
      <c r="CU407" s="475"/>
      <c r="CV407" s="475"/>
      <c r="CW407" s="475"/>
      <c r="CX407" s="475"/>
      <c r="CY407" s="475"/>
      <c r="CZ407" s="383"/>
      <c r="DA407" s="383"/>
      <c r="DB407" s="383"/>
      <c r="DC407" s="383"/>
      <c r="DD407" s="383"/>
      <c r="DE407" s="383"/>
      <c r="DF407" s="383"/>
      <c r="DG407" s="383"/>
      <c r="DH407" s="383"/>
      <c r="DI407" s="383"/>
      <c r="DJ407" s="383"/>
      <c r="DK407" s="383"/>
      <c r="DL407" s="383"/>
      <c r="DM407" s="383"/>
      <c r="DN407" s="383"/>
      <c r="DO407" s="383"/>
      <c r="DP407" s="383"/>
      <c r="DQ407" s="383"/>
      <c r="DR407" s="383"/>
      <c r="DS407" s="383"/>
      <c r="DT407" s="383"/>
      <c r="DU407" s="383"/>
      <c r="DV407" s="383"/>
      <c r="DW407" s="383"/>
      <c r="DX407" s="383"/>
      <c r="DY407" s="383"/>
      <c r="DZ407" s="383"/>
      <c r="EA407" s="383"/>
      <c r="EB407" s="383"/>
      <c r="EC407" s="383"/>
      <c r="ED407" s="383"/>
      <c r="EE407" s="383"/>
      <c r="EF407" s="383"/>
      <c r="EG407" s="383"/>
      <c r="EH407" s="383"/>
      <c r="EI407" s="383"/>
      <c r="EJ407" s="383"/>
      <c r="EK407" s="383"/>
      <c r="EL407" s="383"/>
      <c r="EM407" s="383"/>
      <c r="EN407" s="383"/>
      <c r="EO407" s="383"/>
      <c r="EP407" s="383"/>
      <c r="EQ407" s="383"/>
      <c r="ER407" s="383"/>
      <c r="ES407" s="383"/>
      <c r="ET407" s="383"/>
      <c r="EU407" s="383"/>
      <c r="EV407" s="383"/>
      <c r="EW407" s="383"/>
      <c r="EX407" s="383"/>
      <c r="EY407" s="383"/>
      <c r="EZ407" s="383"/>
      <c r="FA407" s="383"/>
      <c r="FB407" s="383"/>
      <c r="FC407" s="383"/>
      <c r="FD407" s="383"/>
      <c r="FE407" s="383"/>
      <c r="FF407" s="383"/>
      <c r="FG407" s="383"/>
      <c r="FH407" s="383"/>
      <c r="FI407" s="383"/>
      <c r="FJ407" s="383"/>
      <c r="FK407" s="383"/>
      <c r="FL407" s="383"/>
      <c r="FM407" s="383"/>
      <c r="FN407" s="383"/>
      <c r="FO407" s="383"/>
      <c r="FP407" s="383"/>
      <c r="FQ407" s="383"/>
      <c r="FR407" s="383"/>
      <c r="FS407" s="383"/>
      <c r="FT407" s="383"/>
      <c r="FU407" s="383"/>
      <c r="FV407" s="383"/>
      <c r="FW407" s="383"/>
      <c r="FX407" s="383"/>
      <c r="FY407" s="383"/>
      <c r="FZ407" s="383"/>
      <c r="GA407" s="383"/>
      <c r="GB407" s="383"/>
      <c r="GC407" s="383"/>
      <c r="GD407" s="383"/>
      <c r="GE407" s="383"/>
      <c r="GF407" s="383"/>
      <c r="GG407" s="383"/>
      <c r="GH407" s="383"/>
      <c r="GI407" s="383"/>
      <c r="GJ407" s="383"/>
      <c r="GK407" s="383"/>
      <c r="GL407" s="383"/>
      <c r="GM407" s="383"/>
      <c r="GN407" s="383"/>
      <c r="GO407" s="383"/>
      <c r="GP407" s="383"/>
      <c r="GQ407" s="383"/>
      <c r="GR407" s="383"/>
      <c r="GS407" s="383"/>
      <c r="GT407" s="383"/>
      <c r="GU407" s="383"/>
      <c r="GV407" s="383"/>
      <c r="GW407" s="383"/>
      <c r="GX407" s="383"/>
    </row>
    <row r="408" spans="1:206" s="360" customFormat="1" x14ac:dyDescent="0.25">
      <c r="A408" s="354"/>
      <c r="B408" s="506">
        <v>398</v>
      </c>
      <c r="C408" s="55"/>
      <c r="D408" s="55"/>
      <c r="E408" s="507" t="str">
        <f t="shared" si="66"/>
        <v/>
      </c>
      <c r="F408" s="508" t="str">
        <f t="shared" si="72"/>
        <v/>
      </c>
      <c r="H408" s="502"/>
      <c r="I408" s="502"/>
      <c r="J408" s="1"/>
      <c r="K408" s="372"/>
      <c r="L408" s="354"/>
      <c r="M408" s="354"/>
      <c r="N408" s="354"/>
      <c r="O408" s="354"/>
      <c r="P408" s="372"/>
      <c r="Q408" s="490"/>
      <c r="R408" s="490"/>
      <c r="S408" s="490"/>
      <c r="T408" s="490"/>
      <c r="U408" s="490"/>
      <c r="V408" s="372"/>
      <c r="W408" s="372"/>
      <c r="X408" s="372"/>
      <c r="Y408" s="1"/>
      <c r="Z408" s="1"/>
      <c r="AA408" s="1"/>
      <c r="AB408" s="1"/>
      <c r="AC408" s="1"/>
      <c r="AD408" s="491"/>
      <c r="AE408" s="491"/>
      <c r="AF408" s="491"/>
      <c r="AG408" s="491"/>
      <c r="AH408" s="491"/>
      <c r="AI408" s="491"/>
      <c r="AJ408" s="491"/>
      <c r="AK408" s="504"/>
      <c r="AL408" s="504"/>
      <c r="AM408" s="526" t="str">
        <f t="shared" si="76"/>
        <v/>
      </c>
      <c r="AN408" s="504"/>
      <c r="AO408" s="504"/>
      <c r="AP408" s="504"/>
      <c r="AQ408" s="360">
        <v>398</v>
      </c>
      <c r="AR408" s="505" t="str">
        <f t="shared" si="73"/>
        <v/>
      </c>
      <c r="AS408" s="505" t="str">
        <f t="shared" si="74"/>
        <v/>
      </c>
      <c r="AX408" s="497"/>
      <c r="AZ408" s="360">
        <v>398</v>
      </c>
      <c r="BA408" s="360" t="str">
        <f t="shared" si="67"/>
        <v/>
      </c>
      <c r="BB408" s="360" t="str">
        <f t="shared" si="68"/>
        <v/>
      </c>
      <c r="BC408" s="360" t="str">
        <f t="shared" si="69"/>
        <v/>
      </c>
      <c r="BD408" s="360" t="str">
        <f t="shared" si="70"/>
        <v/>
      </c>
      <c r="BE408" s="360" t="str">
        <f t="shared" si="71"/>
        <v/>
      </c>
      <c r="BH408" s="360" t="str">
        <f t="shared" si="75"/>
        <v/>
      </c>
      <c r="CM408" s="475"/>
      <c r="CN408" s="475"/>
      <c r="CO408" s="475"/>
      <c r="CP408" s="475"/>
      <c r="CQ408" s="475"/>
      <c r="CR408" s="475"/>
      <c r="CS408" s="475"/>
      <c r="CT408" s="475"/>
      <c r="CU408" s="475"/>
      <c r="CV408" s="475"/>
      <c r="CW408" s="475"/>
      <c r="CX408" s="475"/>
      <c r="CY408" s="475"/>
      <c r="CZ408" s="383"/>
      <c r="DA408" s="383"/>
      <c r="DB408" s="383"/>
      <c r="DC408" s="383"/>
      <c r="DD408" s="383"/>
      <c r="DE408" s="383"/>
      <c r="DF408" s="383"/>
      <c r="DG408" s="383"/>
      <c r="DH408" s="383"/>
      <c r="DI408" s="383"/>
      <c r="DJ408" s="383"/>
      <c r="DK408" s="383"/>
      <c r="DL408" s="383"/>
      <c r="DM408" s="383"/>
      <c r="DN408" s="383"/>
      <c r="DO408" s="383"/>
      <c r="DP408" s="383"/>
      <c r="DQ408" s="383"/>
      <c r="DR408" s="383"/>
      <c r="DS408" s="383"/>
      <c r="DT408" s="383"/>
      <c r="DU408" s="383"/>
      <c r="DV408" s="383"/>
      <c r="DW408" s="383"/>
      <c r="DX408" s="383"/>
      <c r="DY408" s="383"/>
      <c r="DZ408" s="383"/>
      <c r="EA408" s="383"/>
      <c r="EB408" s="383"/>
      <c r="EC408" s="383"/>
      <c r="ED408" s="383"/>
      <c r="EE408" s="383"/>
      <c r="EF408" s="383"/>
      <c r="EG408" s="383"/>
      <c r="EH408" s="383"/>
      <c r="EI408" s="383"/>
      <c r="EJ408" s="383"/>
      <c r="EK408" s="383"/>
      <c r="EL408" s="383"/>
      <c r="EM408" s="383"/>
      <c r="EN408" s="383"/>
      <c r="EO408" s="383"/>
      <c r="EP408" s="383"/>
      <c r="EQ408" s="383"/>
      <c r="ER408" s="383"/>
      <c r="ES408" s="383"/>
      <c r="ET408" s="383"/>
      <c r="EU408" s="383"/>
      <c r="EV408" s="383"/>
      <c r="EW408" s="383"/>
      <c r="EX408" s="383"/>
      <c r="EY408" s="383"/>
      <c r="EZ408" s="383"/>
      <c r="FA408" s="383"/>
      <c r="FB408" s="383"/>
      <c r="FC408" s="383"/>
      <c r="FD408" s="383"/>
      <c r="FE408" s="383"/>
      <c r="FF408" s="383"/>
      <c r="FG408" s="383"/>
      <c r="FH408" s="383"/>
      <c r="FI408" s="383"/>
      <c r="FJ408" s="383"/>
      <c r="FK408" s="383"/>
      <c r="FL408" s="383"/>
      <c r="FM408" s="383"/>
      <c r="FN408" s="383"/>
      <c r="FO408" s="383"/>
      <c r="FP408" s="383"/>
      <c r="FQ408" s="383"/>
      <c r="FR408" s="383"/>
      <c r="FS408" s="383"/>
      <c r="FT408" s="383"/>
      <c r="FU408" s="383"/>
      <c r="FV408" s="383"/>
      <c r="FW408" s="383"/>
      <c r="FX408" s="383"/>
      <c r="FY408" s="383"/>
      <c r="FZ408" s="383"/>
      <c r="GA408" s="383"/>
      <c r="GB408" s="383"/>
      <c r="GC408" s="383"/>
      <c r="GD408" s="383"/>
      <c r="GE408" s="383"/>
      <c r="GF408" s="383"/>
      <c r="GG408" s="383"/>
      <c r="GH408" s="383"/>
      <c r="GI408" s="383"/>
      <c r="GJ408" s="383"/>
      <c r="GK408" s="383"/>
      <c r="GL408" s="383"/>
      <c r="GM408" s="383"/>
      <c r="GN408" s="383"/>
      <c r="GO408" s="383"/>
      <c r="GP408" s="383"/>
      <c r="GQ408" s="383"/>
      <c r="GR408" s="383"/>
      <c r="GS408" s="383"/>
      <c r="GT408" s="383"/>
      <c r="GU408" s="383"/>
      <c r="GV408" s="383"/>
      <c r="GW408" s="383"/>
      <c r="GX408" s="383"/>
    </row>
    <row r="409" spans="1:206" s="360" customFormat="1" x14ac:dyDescent="0.25">
      <c r="A409" s="354"/>
      <c r="B409" s="506">
        <v>399</v>
      </c>
      <c r="C409" s="55"/>
      <c r="D409" s="55"/>
      <c r="E409" s="507" t="str">
        <f t="shared" si="66"/>
        <v/>
      </c>
      <c r="F409" s="508" t="str">
        <f t="shared" si="72"/>
        <v/>
      </c>
      <c r="H409" s="502"/>
      <c r="I409" s="502"/>
      <c r="J409" s="1"/>
      <c r="K409" s="372"/>
      <c r="L409" s="354"/>
      <c r="M409" s="354"/>
      <c r="N409" s="354"/>
      <c r="O409" s="354"/>
      <c r="P409" s="372"/>
      <c r="Q409" s="490"/>
      <c r="R409" s="490"/>
      <c r="S409" s="490"/>
      <c r="T409" s="490"/>
      <c r="U409" s="490"/>
      <c r="V409" s="372"/>
      <c r="W409" s="372"/>
      <c r="X409" s="372"/>
      <c r="Y409" s="1"/>
      <c r="Z409" s="1"/>
      <c r="AA409" s="1"/>
      <c r="AB409" s="1"/>
      <c r="AC409" s="1"/>
      <c r="AD409" s="491"/>
      <c r="AE409" s="491"/>
      <c r="AF409" s="491"/>
      <c r="AG409" s="491"/>
      <c r="AH409" s="491"/>
      <c r="AI409" s="491"/>
      <c r="AJ409" s="491"/>
      <c r="AK409" s="504"/>
      <c r="AL409" s="504"/>
      <c r="AM409" s="526" t="str">
        <f t="shared" si="76"/>
        <v/>
      </c>
      <c r="AN409" s="504"/>
      <c r="AO409" s="504"/>
      <c r="AP409" s="504"/>
      <c r="AQ409" s="360">
        <v>399</v>
      </c>
      <c r="AR409" s="505" t="str">
        <f t="shared" si="73"/>
        <v/>
      </c>
      <c r="AS409" s="505" t="str">
        <f t="shared" si="74"/>
        <v/>
      </c>
      <c r="AX409" s="497"/>
      <c r="AZ409" s="360">
        <v>399</v>
      </c>
      <c r="BA409" s="360" t="str">
        <f t="shared" si="67"/>
        <v/>
      </c>
      <c r="BB409" s="360" t="str">
        <f t="shared" si="68"/>
        <v/>
      </c>
      <c r="BC409" s="360" t="str">
        <f t="shared" si="69"/>
        <v/>
      </c>
      <c r="BD409" s="360" t="str">
        <f t="shared" si="70"/>
        <v/>
      </c>
      <c r="BE409" s="360" t="str">
        <f t="shared" si="71"/>
        <v/>
      </c>
      <c r="BH409" s="360" t="str">
        <f t="shared" si="75"/>
        <v/>
      </c>
      <c r="CM409" s="475"/>
      <c r="CN409" s="475"/>
      <c r="CO409" s="475"/>
      <c r="CP409" s="475"/>
      <c r="CQ409" s="475"/>
      <c r="CR409" s="475"/>
      <c r="CS409" s="475"/>
      <c r="CT409" s="475"/>
      <c r="CU409" s="475"/>
      <c r="CV409" s="475"/>
      <c r="CW409" s="475"/>
      <c r="CX409" s="475"/>
      <c r="CY409" s="475"/>
      <c r="CZ409" s="383"/>
      <c r="DA409" s="383"/>
      <c r="DB409" s="383"/>
      <c r="DC409" s="383"/>
      <c r="DD409" s="383"/>
      <c r="DE409" s="383"/>
      <c r="DF409" s="383"/>
      <c r="DG409" s="383"/>
      <c r="DH409" s="383"/>
      <c r="DI409" s="383"/>
      <c r="DJ409" s="383"/>
      <c r="DK409" s="383"/>
      <c r="DL409" s="383"/>
      <c r="DM409" s="383"/>
      <c r="DN409" s="383"/>
      <c r="DO409" s="383"/>
      <c r="DP409" s="383"/>
      <c r="DQ409" s="383"/>
      <c r="DR409" s="383"/>
      <c r="DS409" s="383"/>
      <c r="DT409" s="383"/>
      <c r="DU409" s="383"/>
      <c r="DV409" s="383"/>
      <c r="DW409" s="383"/>
      <c r="DX409" s="383"/>
      <c r="DY409" s="383"/>
      <c r="DZ409" s="383"/>
      <c r="EA409" s="383"/>
      <c r="EB409" s="383"/>
      <c r="EC409" s="383"/>
      <c r="ED409" s="383"/>
      <c r="EE409" s="383"/>
      <c r="EF409" s="383"/>
      <c r="EG409" s="383"/>
      <c r="EH409" s="383"/>
      <c r="EI409" s="383"/>
      <c r="EJ409" s="383"/>
      <c r="EK409" s="383"/>
      <c r="EL409" s="383"/>
      <c r="EM409" s="383"/>
      <c r="EN409" s="383"/>
      <c r="EO409" s="383"/>
      <c r="EP409" s="383"/>
      <c r="EQ409" s="383"/>
      <c r="ER409" s="383"/>
      <c r="ES409" s="383"/>
      <c r="ET409" s="383"/>
      <c r="EU409" s="383"/>
      <c r="EV409" s="383"/>
      <c r="EW409" s="383"/>
      <c r="EX409" s="383"/>
      <c r="EY409" s="383"/>
      <c r="EZ409" s="383"/>
      <c r="FA409" s="383"/>
      <c r="FB409" s="383"/>
      <c r="FC409" s="383"/>
      <c r="FD409" s="383"/>
      <c r="FE409" s="383"/>
      <c r="FF409" s="383"/>
      <c r="FG409" s="383"/>
      <c r="FH409" s="383"/>
      <c r="FI409" s="383"/>
      <c r="FJ409" s="383"/>
      <c r="FK409" s="383"/>
      <c r="FL409" s="383"/>
      <c r="FM409" s="383"/>
      <c r="FN409" s="383"/>
      <c r="FO409" s="383"/>
      <c r="FP409" s="383"/>
      <c r="FQ409" s="383"/>
      <c r="FR409" s="383"/>
      <c r="FS409" s="383"/>
      <c r="FT409" s="383"/>
      <c r="FU409" s="383"/>
      <c r="FV409" s="383"/>
      <c r="FW409" s="383"/>
      <c r="FX409" s="383"/>
      <c r="FY409" s="383"/>
      <c r="FZ409" s="383"/>
      <c r="GA409" s="383"/>
      <c r="GB409" s="383"/>
      <c r="GC409" s="383"/>
      <c r="GD409" s="383"/>
      <c r="GE409" s="383"/>
      <c r="GF409" s="383"/>
      <c r="GG409" s="383"/>
      <c r="GH409" s="383"/>
      <c r="GI409" s="383"/>
      <c r="GJ409" s="383"/>
      <c r="GK409" s="383"/>
      <c r="GL409" s="383"/>
      <c r="GM409" s="383"/>
      <c r="GN409" s="383"/>
      <c r="GO409" s="383"/>
      <c r="GP409" s="383"/>
      <c r="GQ409" s="383"/>
      <c r="GR409" s="383"/>
      <c r="GS409" s="383"/>
      <c r="GT409" s="383"/>
      <c r="GU409" s="383"/>
      <c r="GV409" s="383"/>
      <c r="GW409" s="383"/>
      <c r="GX409" s="383"/>
    </row>
    <row r="410" spans="1:206" s="360" customFormat="1" x14ac:dyDescent="0.25">
      <c r="A410" s="354"/>
      <c r="B410" s="506">
        <v>400</v>
      </c>
      <c r="C410" s="55"/>
      <c r="D410" s="55"/>
      <c r="E410" s="507" t="str">
        <f t="shared" si="66"/>
        <v/>
      </c>
      <c r="F410" s="508" t="str">
        <f t="shared" si="72"/>
        <v/>
      </c>
      <c r="H410" s="502"/>
      <c r="I410" s="502"/>
      <c r="J410" s="1"/>
      <c r="K410" s="372"/>
      <c r="L410" s="354"/>
      <c r="M410" s="354"/>
      <c r="N410" s="354"/>
      <c r="O410" s="354"/>
      <c r="P410" s="372"/>
      <c r="Q410" s="490"/>
      <c r="R410" s="490"/>
      <c r="S410" s="490"/>
      <c r="T410" s="490"/>
      <c r="U410" s="490"/>
      <c r="V410" s="372"/>
      <c r="W410" s="372"/>
      <c r="X410" s="372"/>
      <c r="Y410" s="1"/>
      <c r="Z410" s="1"/>
      <c r="AA410" s="1"/>
      <c r="AB410" s="1"/>
      <c r="AC410" s="1"/>
      <c r="AD410" s="491"/>
      <c r="AE410" s="491"/>
      <c r="AF410" s="491"/>
      <c r="AG410" s="491"/>
      <c r="AH410" s="491"/>
      <c r="AI410" s="491"/>
      <c r="AJ410" s="491"/>
      <c r="AK410" s="504"/>
      <c r="AL410" s="504"/>
      <c r="AM410" s="526" t="str">
        <f t="shared" si="76"/>
        <v/>
      </c>
      <c r="AN410" s="504"/>
      <c r="AO410" s="504"/>
      <c r="AP410" s="504"/>
      <c r="AQ410" s="360">
        <v>400</v>
      </c>
      <c r="AR410" s="505" t="str">
        <f t="shared" si="73"/>
        <v/>
      </c>
      <c r="AS410" s="505" t="str">
        <f t="shared" si="74"/>
        <v/>
      </c>
      <c r="AX410" s="497"/>
      <c r="AZ410" s="360">
        <v>400</v>
      </c>
      <c r="BA410" s="360" t="str">
        <f t="shared" si="67"/>
        <v/>
      </c>
      <c r="BB410" s="360" t="str">
        <f t="shared" si="68"/>
        <v/>
      </c>
      <c r="BC410" s="360" t="str">
        <f t="shared" si="69"/>
        <v/>
      </c>
      <c r="BD410" s="360" t="str">
        <f t="shared" si="70"/>
        <v/>
      </c>
      <c r="BE410" s="360" t="str">
        <f t="shared" si="71"/>
        <v/>
      </c>
      <c r="BH410" s="360" t="str">
        <f t="shared" si="75"/>
        <v/>
      </c>
      <c r="CM410" s="475"/>
      <c r="CN410" s="475"/>
      <c r="CO410" s="475"/>
      <c r="CP410" s="475"/>
      <c r="CQ410" s="475"/>
      <c r="CR410" s="475"/>
      <c r="CS410" s="475"/>
      <c r="CT410" s="475"/>
      <c r="CU410" s="475"/>
      <c r="CV410" s="475"/>
      <c r="CW410" s="475"/>
      <c r="CX410" s="475"/>
      <c r="CY410" s="475"/>
      <c r="CZ410" s="383"/>
      <c r="DA410" s="383"/>
      <c r="DB410" s="383"/>
      <c r="DC410" s="383"/>
      <c r="DD410" s="383"/>
      <c r="DE410" s="383"/>
      <c r="DF410" s="383"/>
      <c r="DG410" s="383"/>
      <c r="DH410" s="383"/>
      <c r="DI410" s="383"/>
      <c r="DJ410" s="383"/>
      <c r="DK410" s="383"/>
      <c r="DL410" s="383"/>
      <c r="DM410" s="383"/>
      <c r="DN410" s="383"/>
      <c r="DO410" s="383"/>
      <c r="DP410" s="383"/>
      <c r="DQ410" s="383"/>
      <c r="DR410" s="383"/>
      <c r="DS410" s="383"/>
      <c r="DT410" s="383"/>
      <c r="DU410" s="383"/>
      <c r="DV410" s="383"/>
      <c r="DW410" s="383"/>
      <c r="DX410" s="383"/>
      <c r="DY410" s="383"/>
      <c r="DZ410" s="383"/>
      <c r="EA410" s="383"/>
      <c r="EB410" s="383"/>
      <c r="EC410" s="383"/>
      <c r="ED410" s="383"/>
      <c r="EE410" s="383"/>
      <c r="EF410" s="383"/>
      <c r="EG410" s="383"/>
      <c r="EH410" s="383"/>
      <c r="EI410" s="383"/>
      <c r="EJ410" s="383"/>
      <c r="EK410" s="383"/>
      <c r="EL410" s="383"/>
      <c r="EM410" s="383"/>
      <c r="EN410" s="383"/>
      <c r="EO410" s="383"/>
      <c r="EP410" s="383"/>
      <c r="EQ410" s="383"/>
      <c r="ER410" s="383"/>
      <c r="ES410" s="383"/>
      <c r="ET410" s="383"/>
      <c r="EU410" s="383"/>
      <c r="EV410" s="383"/>
      <c r="EW410" s="383"/>
      <c r="EX410" s="383"/>
      <c r="EY410" s="383"/>
      <c r="EZ410" s="383"/>
      <c r="FA410" s="383"/>
      <c r="FB410" s="383"/>
      <c r="FC410" s="383"/>
      <c r="FD410" s="383"/>
      <c r="FE410" s="383"/>
      <c r="FF410" s="383"/>
      <c r="FG410" s="383"/>
      <c r="FH410" s="383"/>
      <c r="FI410" s="383"/>
      <c r="FJ410" s="383"/>
      <c r="FK410" s="383"/>
      <c r="FL410" s="383"/>
      <c r="FM410" s="383"/>
      <c r="FN410" s="383"/>
      <c r="FO410" s="383"/>
      <c r="FP410" s="383"/>
      <c r="FQ410" s="383"/>
      <c r="FR410" s="383"/>
      <c r="FS410" s="383"/>
      <c r="FT410" s="383"/>
      <c r="FU410" s="383"/>
      <c r="FV410" s="383"/>
      <c r="FW410" s="383"/>
      <c r="FX410" s="383"/>
      <c r="FY410" s="383"/>
      <c r="FZ410" s="383"/>
      <c r="GA410" s="383"/>
      <c r="GB410" s="383"/>
      <c r="GC410" s="383"/>
      <c r="GD410" s="383"/>
      <c r="GE410" s="383"/>
      <c r="GF410" s="383"/>
      <c r="GG410" s="383"/>
      <c r="GH410" s="383"/>
      <c r="GI410" s="383"/>
      <c r="GJ410" s="383"/>
      <c r="GK410" s="383"/>
      <c r="GL410" s="383"/>
      <c r="GM410" s="383"/>
      <c r="GN410" s="383"/>
      <c r="GO410" s="383"/>
      <c r="GP410" s="383"/>
      <c r="GQ410" s="383"/>
      <c r="GR410" s="383"/>
      <c r="GS410" s="383"/>
      <c r="GT410" s="383"/>
      <c r="GU410" s="383"/>
      <c r="GV410" s="383"/>
      <c r="GW410" s="383"/>
      <c r="GX410" s="383"/>
    </row>
    <row r="411" spans="1:206" s="360" customFormat="1" x14ac:dyDescent="0.25">
      <c r="A411" s="354"/>
      <c r="B411" s="506">
        <v>401</v>
      </c>
      <c r="C411" s="55"/>
      <c r="D411" s="55"/>
      <c r="E411" s="507" t="str">
        <f t="shared" si="66"/>
        <v/>
      </c>
      <c r="F411" s="508" t="str">
        <f t="shared" si="72"/>
        <v/>
      </c>
      <c r="H411" s="502"/>
      <c r="I411" s="502"/>
      <c r="J411" s="1"/>
      <c r="K411" s="372"/>
      <c r="L411" s="354"/>
      <c r="M411" s="354"/>
      <c r="N411" s="354"/>
      <c r="O411" s="354"/>
      <c r="P411" s="372"/>
      <c r="Q411" s="490"/>
      <c r="R411" s="490"/>
      <c r="S411" s="490"/>
      <c r="T411" s="490"/>
      <c r="U411" s="490"/>
      <c r="V411" s="372"/>
      <c r="W411" s="372"/>
      <c r="X411" s="372"/>
      <c r="Y411" s="1"/>
      <c r="Z411" s="1"/>
      <c r="AA411" s="1"/>
      <c r="AB411" s="1"/>
      <c r="AC411" s="1"/>
      <c r="AD411" s="491"/>
      <c r="AE411" s="491"/>
      <c r="AF411" s="491"/>
      <c r="AG411" s="491"/>
      <c r="AH411" s="491"/>
      <c r="AI411" s="491"/>
      <c r="AJ411" s="491"/>
      <c r="AK411" s="504"/>
      <c r="AL411" s="504"/>
      <c r="AM411" s="526" t="str">
        <f t="shared" si="76"/>
        <v/>
      </c>
      <c r="AN411" s="504"/>
      <c r="AO411" s="504"/>
      <c r="AP411" s="504"/>
      <c r="AQ411" s="360">
        <v>401</v>
      </c>
      <c r="AR411" s="505" t="str">
        <f t="shared" si="73"/>
        <v/>
      </c>
      <c r="AS411" s="505" t="str">
        <f t="shared" si="74"/>
        <v/>
      </c>
      <c r="AX411" s="497"/>
      <c r="AZ411" s="360">
        <v>401</v>
      </c>
      <c r="BA411" s="360" t="str">
        <f t="shared" si="67"/>
        <v/>
      </c>
      <c r="BB411" s="360" t="str">
        <f t="shared" si="68"/>
        <v/>
      </c>
      <c r="BC411" s="360" t="str">
        <f t="shared" si="69"/>
        <v/>
      </c>
      <c r="BD411" s="360" t="str">
        <f t="shared" si="70"/>
        <v/>
      </c>
      <c r="BE411" s="360" t="str">
        <f t="shared" si="71"/>
        <v/>
      </c>
      <c r="BH411" s="360" t="str">
        <f t="shared" si="75"/>
        <v/>
      </c>
      <c r="CM411" s="475"/>
      <c r="CN411" s="475"/>
      <c r="CO411" s="475"/>
      <c r="CP411" s="475"/>
      <c r="CQ411" s="475"/>
      <c r="CR411" s="475"/>
      <c r="CS411" s="475"/>
      <c r="CT411" s="475"/>
      <c r="CU411" s="475"/>
      <c r="CV411" s="475"/>
      <c r="CW411" s="475"/>
      <c r="CX411" s="475"/>
      <c r="CY411" s="475"/>
      <c r="CZ411" s="383"/>
      <c r="DA411" s="383"/>
      <c r="DB411" s="383"/>
      <c r="DC411" s="383"/>
      <c r="DD411" s="383"/>
      <c r="DE411" s="383"/>
      <c r="DF411" s="383"/>
      <c r="DG411" s="383"/>
      <c r="DH411" s="383"/>
      <c r="DI411" s="383"/>
      <c r="DJ411" s="383"/>
      <c r="DK411" s="383"/>
      <c r="DL411" s="383"/>
      <c r="DM411" s="383"/>
      <c r="DN411" s="383"/>
      <c r="DO411" s="383"/>
      <c r="DP411" s="383"/>
      <c r="DQ411" s="383"/>
      <c r="DR411" s="383"/>
      <c r="DS411" s="383"/>
      <c r="DT411" s="383"/>
      <c r="DU411" s="383"/>
      <c r="DV411" s="383"/>
      <c r="DW411" s="383"/>
      <c r="DX411" s="383"/>
      <c r="DY411" s="383"/>
      <c r="DZ411" s="383"/>
      <c r="EA411" s="383"/>
      <c r="EB411" s="383"/>
      <c r="EC411" s="383"/>
      <c r="ED411" s="383"/>
      <c r="EE411" s="383"/>
      <c r="EF411" s="383"/>
      <c r="EG411" s="383"/>
      <c r="EH411" s="383"/>
      <c r="EI411" s="383"/>
      <c r="EJ411" s="383"/>
      <c r="EK411" s="383"/>
      <c r="EL411" s="383"/>
      <c r="EM411" s="383"/>
      <c r="EN411" s="383"/>
      <c r="EO411" s="383"/>
      <c r="EP411" s="383"/>
      <c r="EQ411" s="383"/>
      <c r="ER411" s="383"/>
      <c r="ES411" s="383"/>
      <c r="ET411" s="383"/>
      <c r="EU411" s="383"/>
      <c r="EV411" s="383"/>
      <c r="EW411" s="383"/>
      <c r="EX411" s="383"/>
      <c r="EY411" s="383"/>
      <c r="EZ411" s="383"/>
      <c r="FA411" s="383"/>
      <c r="FB411" s="383"/>
      <c r="FC411" s="383"/>
      <c r="FD411" s="383"/>
      <c r="FE411" s="383"/>
      <c r="FF411" s="383"/>
      <c r="FG411" s="383"/>
      <c r="FH411" s="383"/>
      <c r="FI411" s="383"/>
      <c r="FJ411" s="383"/>
      <c r="FK411" s="383"/>
      <c r="FL411" s="383"/>
      <c r="FM411" s="383"/>
      <c r="FN411" s="383"/>
      <c r="FO411" s="383"/>
      <c r="FP411" s="383"/>
      <c r="FQ411" s="383"/>
      <c r="FR411" s="383"/>
      <c r="FS411" s="383"/>
      <c r="FT411" s="383"/>
      <c r="FU411" s="383"/>
      <c r="FV411" s="383"/>
      <c r="FW411" s="383"/>
      <c r="FX411" s="383"/>
      <c r="FY411" s="383"/>
      <c r="FZ411" s="383"/>
      <c r="GA411" s="383"/>
      <c r="GB411" s="383"/>
      <c r="GC411" s="383"/>
      <c r="GD411" s="383"/>
      <c r="GE411" s="383"/>
      <c r="GF411" s="383"/>
      <c r="GG411" s="383"/>
      <c r="GH411" s="383"/>
      <c r="GI411" s="383"/>
      <c r="GJ411" s="383"/>
      <c r="GK411" s="383"/>
      <c r="GL411" s="383"/>
      <c r="GM411" s="383"/>
      <c r="GN411" s="383"/>
      <c r="GO411" s="383"/>
      <c r="GP411" s="383"/>
      <c r="GQ411" s="383"/>
      <c r="GR411" s="383"/>
      <c r="GS411" s="383"/>
      <c r="GT411" s="383"/>
      <c r="GU411" s="383"/>
      <c r="GV411" s="383"/>
      <c r="GW411" s="383"/>
      <c r="GX411" s="383"/>
    </row>
    <row r="412" spans="1:206" s="360" customFormat="1" x14ac:dyDescent="0.25">
      <c r="A412" s="354"/>
      <c r="B412" s="506">
        <v>402</v>
      </c>
      <c r="C412" s="55"/>
      <c r="D412" s="55"/>
      <c r="E412" s="507" t="str">
        <f t="shared" si="66"/>
        <v/>
      </c>
      <c r="F412" s="508" t="str">
        <f t="shared" si="72"/>
        <v/>
      </c>
      <c r="H412" s="502"/>
      <c r="I412" s="502"/>
      <c r="J412" s="1"/>
      <c r="K412" s="372"/>
      <c r="L412" s="354"/>
      <c r="M412" s="354"/>
      <c r="N412" s="354"/>
      <c r="O412" s="354"/>
      <c r="P412" s="372"/>
      <c r="Q412" s="490"/>
      <c r="R412" s="490"/>
      <c r="S412" s="490"/>
      <c r="T412" s="490"/>
      <c r="U412" s="490"/>
      <c r="V412" s="372"/>
      <c r="W412" s="372"/>
      <c r="X412" s="372"/>
      <c r="Y412" s="1"/>
      <c r="Z412" s="1"/>
      <c r="AA412" s="1"/>
      <c r="AB412" s="1"/>
      <c r="AC412" s="1"/>
      <c r="AD412" s="491"/>
      <c r="AE412" s="491"/>
      <c r="AF412" s="491"/>
      <c r="AG412" s="491"/>
      <c r="AH412" s="491"/>
      <c r="AI412" s="491"/>
      <c r="AJ412" s="491"/>
      <c r="AK412" s="504"/>
      <c r="AL412" s="504"/>
      <c r="AM412" s="526" t="str">
        <f t="shared" si="76"/>
        <v/>
      </c>
      <c r="AN412" s="504"/>
      <c r="AO412" s="504"/>
      <c r="AP412" s="504"/>
      <c r="AQ412" s="360">
        <v>402</v>
      </c>
      <c r="AR412" s="505" t="str">
        <f t="shared" si="73"/>
        <v/>
      </c>
      <c r="AS412" s="505" t="str">
        <f t="shared" si="74"/>
        <v/>
      </c>
      <c r="AX412" s="497"/>
      <c r="AZ412" s="360">
        <v>402</v>
      </c>
      <c r="BA412" s="360" t="str">
        <f t="shared" si="67"/>
        <v/>
      </c>
      <c r="BB412" s="360" t="str">
        <f t="shared" si="68"/>
        <v/>
      </c>
      <c r="BC412" s="360" t="str">
        <f t="shared" si="69"/>
        <v/>
      </c>
      <c r="BD412" s="360" t="str">
        <f t="shared" si="70"/>
        <v/>
      </c>
      <c r="BE412" s="360" t="str">
        <f t="shared" si="71"/>
        <v/>
      </c>
      <c r="BH412" s="360" t="str">
        <f t="shared" si="75"/>
        <v/>
      </c>
      <c r="CM412" s="475"/>
      <c r="CN412" s="475"/>
      <c r="CO412" s="475"/>
      <c r="CP412" s="475"/>
      <c r="CQ412" s="475"/>
      <c r="CR412" s="475"/>
      <c r="CS412" s="475"/>
      <c r="CT412" s="475"/>
      <c r="CU412" s="475"/>
      <c r="CV412" s="475"/>
      <c r="CW412" s="475"/>
      <c r="CX412" s="475"/>
      <c r="CY412" s="475"/>
      <c r="CZ412" s="383"/>
      <c r="DA412" s="383"/>
      <c r="DB412" s="383"/>
      <c r="DC412" s="383"/>
      <c r="DD412" s="383"/>
      <c r="DE412" s="383"/>
      <c r="DF412" s="383"/>
      <c r="DG412" s="383"/>
      <c r="DH412" s="383"/>
      <c r="DI412" s="383"/>
      <c r="DJ412" s="383"/>
      <c r="DK412" s="383"/>
      <c r="DL412" s="383"/>
      <c r="DM412" s="383"/>
      <c r="DN412" s="383"/>
      <c r="DO412" s="383"/>
      <c r="DP412" s="383"/>
      <c r="DQ412" s="383"/>
      <c r="DR412" s="383"/>
      <c r="DS412" s="383"/>
      <c r="DT412" s="383"/>
      <c r="DU412" s="383"/>
      <c r="DV412" s="383"/>
      <c r="DW412" s="383"/>
      <c r="DX412" s="383"/>
      <c r="DY412" s="383"/>
      <c r="DZ412" s="383"/>
      <c r="EA412" s="383"/>
      <c r="EB412" s="383"/>
      <c r="EC412" s="383"/>
      <c r="ED412" s="383"/>
      <c r="EE412" s="383"/>
      <c r="EF412" s="383"/>
      <c r="EG412" s="383"/>
      <c r="EH412" s="383"/>
      <c r="EI412" s="383"/>
      <c r="EJ412" s="383"/>
      <c r="EK412" s="383"/>
      <c r="EL412" s="383"/>
      <c r="EM412" s="383"/>
      <c r="EN412" s="383"/>
      <c r="EO412" s="383"/>
      <c r="EP412" s="383"/>
      <c r="EQ412" s="383"/>
      <c r="ER412" s="383"/>
      <c r="ES412" s="383"/>
      <c r="ET412" s="383"/>
      <c r="EU412" s="383"/>
      <c r="EV412" s="383"/>
      <c r="EW412" s="383"/>
      <c r="EX412" s="383"/>
      <c r="EY412" s="383"/>
      <c r="EZ412" s="383"/>
      <c r="FA412" s="383"/>
      <c r="FB412" s="383"/>
      <c r="FC412" s="383"/>
      <c r="FD412" s="383"/>
      <c r="FE412" s="383"/>
      <c r="FF412" s="383"/>
      <c r="FG412" s="383"/>
      <c r="FH412" s="383"/>
      <c r="FI412" s="383"/>
      <c r="FJ412" s="383"/>
      <c r="FK412" s="383"/>
      <c r="FL412" s="383"/>
      <c r="FM412" s="383"/>
      <c r="FN412" s="383"/>
      <c r="FO412" s="383"/>
      <c r="FP412" s="383"/>
      <c r="FQ412" s="383"/>
      <c r="FR412" s="383"/>
      <c r="FS412" s="383"/>
      <c r="FT412" s="383"/>
      <c r="FU412" s="383"/>
      <c r="FV412" s="383"/>
      <c r="FW412" s="383"/>
      <c r="FX412" s="383"/>
      <c r="FY412" s="383"/>
      <c r="FZ412" s="383"/>
      <c r="GA412" s="383"/>
      <c r="GB412" s="383"/>
      <c r="GC412" s="383"/>
      <c r="GD412" s="383"/>
      <c r="GE412" s="383"/>
      <c r="GF412" s="383"/>
      <c r="GG412" s="383"/>
      <c r="GH412" s="383"/>
      <c r="GI412" s="383"/>
      <c r="GJ412" s="383"/>
      <c r="GK412" s="383"/>
      <c r="GL412" s="383"/>
      <c r="GM412" s="383"/>
      <c r="GN412" s="383"/>
      <c r="GO412" s="383"/>
      <c r="GP412" s="383"/>
      <c r="GQ412" s="383"/>
      <c r="GR412" s="383"/>
      <c r="GS412" s="383"/>
      <c r="GT412" s="383"/>
      <c r="GU412" s="383"/>
      <c r="GV412" s="383"/>
      <c r="GW412" s="383"/>
      <c r="GX412" s="383"/>
    </row>
    <row r="413" spans="1:206" s="360" customFormat="1" x14ac:dyDescent="0.25">
      <c r="A413" s="354"/>
      <c r="B413" s="506">
        <v>403</v>
      </c>
      <c r="C413" s="55"/>
      <c r="D413" s="55"/>
      <c r="E413" s="507" t="str">
        <f t="shared" si="66"/>
        <v/>
      </c>
      <c r="F413" s="508" t="str">
        <f t="shared" si="72"/>
        <v/>
      </c>
      <c r="H413" s="502"/>
      <c r="I413" s="502"/>
      <c r="J413" s="1"/>
      <c r="K413" s="372"/>
      <c r="L413" s="354"/>
      <c r="M413" s="354"/>
      <c r="N413" s="354"/>
      <c r="O413" s="354"/>
      <c r="P413" s="372"/>
      <c r="Q413" s="490"/>
      <c r="R413" s="490"/>
      <c r="S413" s="490"/>
      <c r="T413" s="490"/>
      <c r="U413" s="490"/>
      <c r="V413" s="372"/>
      <c r="W413" s="372"/>
      <c r="X413" s="372"/>
      <c r="Y413" s="1"/>
      <c r="Z413" s="1"/>
      <c r="AA413" s="1"/>
      <c r="AB413" s="1"/>
      <c r="AC413" s="1"/>
      <c r="AD413" s="491"/>
      <c r="AE413" s="491"/>
      <c r="AF413" s="491"/>
      <c r="AG413" s="491"/>
      <c r="AH413" s="491"/>
      <c r="AI413" s="491"/>
      <c r="AJ413" s="491"/>
      <c r="AK413" s="504"/>
      <c r="AL413" s="504"/>
      <c r="AM413" s="526" t="str">
        <f t="shared" si="76"/>
        <v/>
      </c>
      <c r="AN413" s="504"/>
      <c r="AO413" s="504"/>
      <c r="AP413" s="504"/>
      <c r="AQ413" s="360">
        <v>403</v>
      </c>
      <c r="AR413" s="505" t="str">
        <f t="shared" si="73"/>
        <v/>
      </c>
      <c r="AS413" s="505" t="str">
        <f t="shared" si="74"/>
        <v/>
      </c>
      <c r="AX413" s="497"/>
      <c r="AZ413" s="360">
        <v>403</v>
      </c>
      <c r="BA413" s="360" t="str">
        <f t="shared" si="67"/>
        <v/>
      </c>
      <c r="BB413" s="360" t="str">
        <f t="shared" si="68"/>
        <v/>
      </c>
      <c r="BC413" s="360" t="str">
        <f t="shared" si="69"/>
        <v/>
      </c>
      <c r="BD413" s="360" t="str">
        <f t="shared" si="70"/>
        <v/>
      </c>
      <c r="BE413" s="360" t="str">
        <f t="shared" si="71"/>
        <v/>
      </c>
      <c r="BH413" s="360" t="str">
        <f t="shared" si="75"/>
        <v/>
      </c>
      <c r="CM413" s="475"/>
      <c r="CN413" s="475"/>
      <c r="CO413" s="475"/>
      <c r="CP413" s="475"/>
      <c r="CQ413" s="475"/>
      <c r="CR413" s="475"/>
      <c r="CS413" s="475"/>
      <c r="CT413" s="475"/>
      <c r="CU413" s="475"/>
      <c r="CV413" s="475"/>
      <c r="CW413" s="475"/>
      <c r="CX413" s="475"/>
      <c r="CY413" s="475"/>
      <c r="CZ413" s="383"/>
      <c r="DA413" s="383"/>
      <c r="DB413" s="383"/>
      <c r="DC413" s="383"/>
      <c r="DD413" s="383"/>
      <c r="DE413" s="383"/>
      <c r="DF413" s="383"/>
      <c r="DG413" s="383"/>
      <c r="DH413" s="383"/>
      <c r="DI413" s="383"/>
      <c r="DJ413" s="383"/>
      <c r="DK413" s="383"/>
      <c r="DL413" s="383"/>
      <c r="DM413" s="383"/>
      <c r="DN413" s="383"/>
      <c r="DO413" s="383"/>
      <c r="DP413" s="383"/>
      <c r="DQ413" s="383"/>
      <c r="DR413" s="383"/>
      <c r="DS413" s="383"/>
      <c r="DT413" s="383"/>
      <c r="DU413" s="383"/>
      <c r="DV413" s="383"/>
      <c r="DW413" s="383"/>
      <c r="DX413" s="383"/>
      <c r="DY413" s="383"/>
      <c r="DZ413" s="383"/>
      <c r="EA413" s="383"/>
      <c r="EB413" s="383"/>
      <c r="EC413" s="383"/>
      <c r="ED413" s="383"/>
      <c r="EE413" s="383"/>
      <c r="EF413" s="383"/>
      <c r="EG413" s="383"/>
      <c r="EH413" s="383"/>
      <c r="EI413" s="383"/>
      <c r="EJ413" s="383"/>
      <c r="EK413" s="383"/>
      <c r="EL413" s="383"/>
      <c r="EM413" s="383"/>
      <c r="EN413" s="383"/>
      <c r="EO413" s="383"/>
      <c r="EP413" s="383"/>
      <c r="EQ413" s="383"/>
      <c r="ER413" s="383"/>
      <c r="ES413" s="383"/>
      <c r="ET413" s="383"/>
      <c r="EU413" s="383"/>
      <c r="EV413" s="383"/>
      <c r="EW413" s="383"/>
      <c r="EX413" s="383"/>
      <c r="EY413" s="383"/>
      <c r="EZ413" s="383"/>
      <c r="FA413" s="383"/>
      <c r="FB413" s="383"/>
      <c r="FC413" s="383"/>
      <c r="FD413" s="383"/>
      <c r="FE413" s="383"/>
      <c r="FF413" s="383"/>
      <c r="FG413" s="383"/>
      <c r="FH413" s="383"/>
      <c r="FI413" s="383"/>
      <c r="FJ413" s="383"/>
      <c r="FK413" s="383"/>
      <c r="FL413" s="383"/>
      <c r="FM413" s="383"/>
      <c r="FN413" s="383"/>
      <c r="FO413" s="383"/>
      <c r="FP413" s="383"/>
      <c r="FQ413" s="383"/>
      <c r="FR413" s="383"/>
      <c r="FS413" s="383"/>
      <c r="FT413" s="383"/>
      <c r="FU413" s="383"/>
      <c r="FV413" s="383"/>
      <c r="FW413" s="383"/>
      <c r="FX413" s="383"/>
      <c r="FY413" s="383"/>
      <c r="FZ413" s="383"/>
      <c r="GA413" s="383"/>
      <c r="GB413" s="383"/>
      <c r="GC413" s="383"/>
      <c r="GD413" s="383"/>
      <c r="GE413" s="383"/>
      <c r="GF413" s="383"/>
      <c r="GG413" s="383"/>
      <c r="GH413" s="383"/>
      <c r="GI413" s="383"/>
      <c r="GJ413" s="383"/>
      <c r="GK413" s="383"/>
      <c r="GL413" s="383"/>
      <c r="GM413" s="383"/>
      <c r="GN413" s="383"/>
      <c r="GO413" s="383"/>
      <c r="GP413" s="383"/>
      <c r="GQ413" s="383"/>
      <c r="GR413" s="383"/>
      <c r="GS413" s="383"/>
      <c r="GT413" s="383"/>
      <c r="GU413" s="383"/>
      <c r="GV413" s="383"/>
      <c r="GW413" s="383"/>
      <c r="GX413" s="383"/>
    </row>
    <row r="414" spans="1:206" s="360" customFormat="1" x14ac:dyDescent="0.25">
      <c r="A414" s="354"/>
      <c r="B414" s="506">
        <v>404</v>
      </c>
      <c r="C414" s="55"/>
      <c r="D414" s="55"/>
      <c r="E414" s="507" t="str">
        <f t="shared" si="66"/>
        <v/>
      </c>
      <c r="F414" s="508" t="str">
        <f t="shared" si="72"/>
        <v/>
      </c>
      <c r="H414" s="502"/>
      <c r="I414" s="502"/>
      <c r="J414" s="1"/>
      <c r="K414" s="372"/>
      <c r="L414" s="354"/>
      <c r="M414" s="354"/>
      <c r="N414" s="354"/>
      <c r="O414" s="354"/>
      <c r="P414" s="372"/>
      <c r="Q414" s="490"/>
      <c r="R414" s="490"/>
      <c r="S414" s="490"/>
      <c r="T414" s="490"/>
      <c r="U414" s="490"/>
      <c r="V414" s="372"/>
      <c r="W414" s="372"/>
      <c r="X414" s="372"/>
      <c r="Y414" s="1"/>
      <c r="Z414" s="1"/>
      <c r="AA414" s="1"/>
      <c r="AB414" s="1"/>
      <c r="AC414" s="1"/>
      <c r="AD414" s="491"/>
      <c r="AE414" s="491"/>
      <c r="AF414" s="491"/>
      <c r="AG414" s="491"/>
      <c r="AH414" s="491"/>
      <c r="AI414" s="491"/>
      <c r="AJ414" s="491"/>
      <c r="AK414" s="504"/>
      <c r="AL414" s="504"/>
      <c r="AM414" s="526" t="str">
        <f t="shared" si="76"/>
        <v/>
      </c>
      <c r="AN414" s="504"/>
      <c r="AO414" s="504"/>
      <c r="AP414" s="504"/>
      <c r="AQ414" s="360">
        <v>404</v>
      </c>
      <c r="AR414" s="505" t="str">
        <f t="shared" si="73"/>
        <v/>
      </c>
      <c r="AS414" s="505" t="str">
        <f t="shared" si="74"/>
        <v/>
      </c>
      <c r="AX414" s="497"/>
      <c r="AZ414" s="360">
        <v>404</v>
      </c>
      <c r="BA414" s="360" t="str">
        <f t="shared" si="67"/>
        <v/>
      </c>
      <c r="BB414" s="360" t="str">
        <f t="shared" si="68"/>
        <v/>
      </c>
      <c r="BC414" s="360" t="str">
        <f t="shared" si="69"/>
        <v/>
      </c>
      <c r="BD414" s="360" t="str">
        <f t="shared" si="70"/>
        <v/>
      </c>
      <c r="BE414" s="360" t="str">
        <f t="shared" si="71"/>
        <v/>
      </c>
      <c r="BH414" s="360" t="str">
        <f t="shared" si="75"/>
        <v/>
      </c>
      <c r="CM414" s="475"/>
      <c r="CN414" s="475"/>
      <c r="CO414" s="475"/>
      <c r="CP414" s="475"/>
      <c r="CQ414" s="475"/>
      <c r="CR414" s="475"/>
      <c r="CS414" s="475"/>
      <c r="CT414" s="475"/>
      <c r="CU414" s="475"/>
      <c r="CV414" s="475"/>
      <c r="CW414" s="475"/>
      <c r="CX414" s="475"/>
      <c r="CY414" s="475"/>
      <c r="CZ414" s="383"/>
      <c r="DA414" s="383"/>
      <c r="DB414" s="383"/>
      <c r="DC414" s="383"/>
      <c r="DD414" s="383"/>
      <c r="DE414" s="383"/>
      <c r="DF414" s="383"/>
      <c r="DG414" s="383"/>
      <c r="DH414" s="383"/>
      <c r="DI414" s="383"/>
      <c r="DJ414" s="383"/>
      <c r="DK414" s="383"/>
      <c r="DL414" s="383"/>
      <c r="DM414" s="383"/>
      <c r="DN414" s="383"/>
      <c r="DO414" s="383"/>
      <c r="DP414" s="383"/>
      <c r="DQ414" s="383"/>
      <c r="DR414" s="383"/>
      <c r="DS414" s="383"/>
      <c r="DT414" s="383"/>
      <c r="DU414" s="383"/>
      <c r="DV414" s="383"/>
      <c r="DW414" s="383"/>
      <c r="DX414" s="383"/>
      <c r="DY414" s="383"/>
      <c r="DZ414" s="383"/>
      <c r="EA414" s="383"/>
      <c r="EB414" s="383"/>
      <c r="EC414" s="383"/>
      <c r="ED414" s="383"/>
      <c r="EE414" s="383"/>
      <c r="EF414" s="383"/>
      <c r="EG414" s="383"/>
      <c r="EH414" s="383"/>
      <c r="EI414" s="383"/>
      <c r="EJ414" s="383"/>
      <c r="EK414" s="383"/>
      <c r="EL414" s="383"/>
      <c r="EM414" s="383"/>
      <c r="EN414" s="383"/>
      <c r="EO414" s="383"/>
      <c r="EP414" s="383"/>
      <c r="EQ414" s="383"/>
      <c r="ER414" s="383"/>
      <c r="ES414" s="383"/>
      <c r="ET414" s="383"/>
      <c r="EU414" s="383"/>
      <c r="EV414" s="383"/>
      <c r="EW414" s="383"/>
      <c r="EX414" s="383"/>
      <c r="EY414" s="383"/>
      <c r="EZ414" s="383"/>
      <c r="FA414" s="383"/>
      <c r="FB414" s="383"/>
      <c r="FC414" s="383"/>
      <c r="FD414" s="383"/>
      <c r="FE414" s="383"/>
      <c r="FF414" s="383"/>
      <c r="FG414" s="383"/>
      <c r="FH414" s="383"/>
      <c r="FI414" s="383"/>
      <c r="FJ414" s="383"/>
      <c r="FK414" s="383"/>
      <c r="FL414" s="383"/>
      <c r="FM414" s="383"/>
      <c r="FN414" s="383"/>
      <c r="FO414" s="383"/>
      <c r="FP414" s="383"/>
      <c r="FQ414" s="383"/>
      <c r="FR414" s="383"/>
      <c r="FS414" s="383"/>
      <c r="FT414" s="383"/>
      <c r="FU414" s="383"/>
      <c r="FV414" s="383"/>
      <c r="FW414" s="383"/>
      <c r="FX414" s="383"/>
      <c r="FY414" s="383"/>
      <c r="FZ414" s="383"/>
      <c r="GA414" s="383"/>
      <c r="GB414" s="383"/>
      <c r="GC414" s="383"/>
      <c r="GD414" s="383"/>
      <c r="GE414" s="383"/>
      <c r="GF414" s="383"/>
      <c r="GG414" s="383"/>
      <c r="GH414" s="383"/>
      <c r="GI414" s="383"/>
      <c r="GJ414" s="383"/>
      <c r="GK414" s="383"/>
      <c r="GL414" s="383"/>
      <c r="GM414" s="383"/>
      <c r="GN414" s="383"/>
      <c r="GO414" s="383"/>
      <c r="GP414" s="383"/>
      <c r="GQ414" s="383"/>
      <c r="GR414" s="383"/>
      <c r="GS414" s="383"/>
      <c r="GT414" s="383"/>
      <c r="GU414" s="383"/>
      <c r="GV414" s="383"/>
      <c r="GW414" s="383"/>
      <c r="GX414" s="383"/>
    </row>
    <row r="415" spans="1:206" s="360" customFormat="1" x14ac:dyDescent="0.25">
      <c r="A415" s="354"/>
      <c r="B415" s="506">
        <v>405</v>
      </c>
      <c r="C415" s="55"/>
      <c r="D415" s="55"/>
      <c r="E415" s="507" t="str">
        <f t="shared" si="66"/>
        <v/>
      </c>
      <c r="F415" s="508" t="str">
        <f t="shared" si="72"/>
        <v/>
      </c>
      <c r="H415" s="502"/>
      <c r="I415" s="502"/>
      <c r="J415" s="1"/>
      <c r="K415" s="372"/>
      <c r="L415" s="354"/>
      <c r="M415" s="354"/>
      <c r="N415" s="354"/>
      <c r="O415" s="354"/>
      <c r="P415" s="372"/>
      <c r="Q415" s="490"/>
      <c r="R415" s="490"/>
      <c r="S415" s="490"/>
      <c r="T415" s="490"/>
      <c r="U415" s="490"/>
      <c r="V415" s="372"/>
      <c r="W415" s="372"/>
      <c r="X415" s="372"/>
      <c r="Y415" s="1"/>
      <c r="Z415" s="1"/>
      <c r="AA415" s="1"/>
      <c r="AB415" s="1"/>
      <c r="AC415" s="1"/>
      <c r="AD415" s="491"/>
      <c r="AE415" s="491"/>
      <c r="AF415" s="491"/>
      <c r="AG415" s="491"/>
      <c r="AH415" s="491"/>
      <c r="AI415" s="491"/>
      <c r="AJ415" s="491"/>
      <c r="AK415" s="504"/>
      <c r="AL415" s="504"/>
      <c r="AM415" s="526" t="str">
        <f t="shared" si="76"/>
        <v/>
      </c>
      <c r="AN415" s="504"/>
      <c r="AO415" s="504"/>
      <c r="AP415" s="504"/>
      <c r="AQ415" s="360">
        <v>405</v>
      </c>
      <c r="AR415" s="505" t="str">
        <f t="shared" si="73"/>
        <v/>
      </c>
      <c r="AS415" s="505" t="str">
        <f t="shared" si="74"/>
        <v/>
      </c>
      <c r="AX415" s="497"/>
      <c r="AZ415" s="360">
        <v>405</v>
      </c>
      <c r="BA415" s="360" t="str">
        <f t="shared" si="67"/>
        <v/>
      </c>
      <c r="BB415" s="360" t="str">
        <f t="shared" si="68"/>
        <v/>
      </c>
      <c r="BC415" s="360" t="str">
        <f t="shared" si="69"/>
        <v/>
      </c>
      <c r="BD415" s="360" t="str">
        <f t="shared" si="70"/>
        <v/>
      </c>
      <c r="BE415" s="360" t="str">
        <f t="shared" si="71"/>
        <v/>
      </c>
      <c r="BH415" s="360" t="str">
        <f t="shared" si="75"/>
        <v/>
      </c>
      <c r="CM415" s="475"/>
      <c r="CN415" s="475"/>
      <c r="CO415" s="475"/>
      <c r="CP415" s="475"/>
      <c r="CQ415" s="475"/>
      <c r="CR415" s="475"/>
      <c r="CS415" s="475"/>
      <c r="CT415" s="475"/>
      <c r="CU415" s="475"/>
      <c r="CV415" s="475"/>
      <c r="CW415" s="475"/>
      <c r="CX415" s="475"/>
      <c r="CY415" s="475"/>
      <c r="CZ415" s="383"/>
      <c r="DA415" s="383"/>
      <c r="DB415" s="383"/>
      <c r="DC415" s="383"/>
      <c r="DD415" s="383"/>
      <c r="DE415" s="383"/>
      <c r="DF415" s="383"/>
      <c r="DG415" s="383"/>
      <c r="DH415" s="383"/>
      <c r="DI415" s="383"/>
      <c r="DJ415" s="383"/>
      <c r="DK415" s="383"/>
      <c r="DL415" s="383"/>
      <c r="DM415" s="383"/>
      <c r="DN415" s="383"/>
      <c r="DO415" s="383"/>
      <c r="DP415" s="383"/>
      <c r="DQ415" s="383"/>
      <c r="DR415" s="383"/>
      <c r="DS415" s="383"/>
      <c r="DT415" s="383"/>
      <c r="DU415" s="383"/>
      <c r="DV415" s="383"/>
      <c r="DW415" s="383"/>
      <c r="DX415" s="383"/>
      <c r="DY415" s="383"/>
      <c r="DZ415" s="383"/>
      <c r="EA415" s="383"/>
      <c r="EB415" s="383"/>
      <c r="EC415" s="383"/>
      <c r="ED415" s="383"/>
      <c r="EE415" s="383"/>
      <c r="EF415" s="383"/>
      <c r="EG415" s="383"/>
      <c r="EH415" s="383"/>
      <c r="EI415" s="383"/>
      <c r="EJ415" s="383"/>
      <c r="EK415" s="383"/>
      <c r="EL415" s="383"/>
      <c r="EM415" s="383"/>
      <c r="EN415" s="383"/>
      <c r="EO415" s="383"/>
      <c r="EP415" s="383"/>
      <c r="EQ415" s="383"/>
      <c r="ER415" s="383"/>
      <c r="ES415" s="383"/>
      <c r="ET415" s="383"/>
      <c r="EU415" s="383"/>
      <c r="EV415" s="383"/>
      <c r="EW415" s="383"/>
      <c r="EX415" s="383"/>
      <c r="EY415" s="383"/>
      <c r="EZ415" s="383"/>
      <c r="FA415" s="383"/>
      <c r="FB415" s="383"/>
      <c r="FC415" s="383"/>
      <c r="FD415" s="383"/>
      <c r="FE415" s="383"/>
      <c r="FF415" s="383"/>
      <c r="FG415" s="383"/>
      <c r="FH415" s="383"/>
      <c r="FI415" s="383"/>
      <c r="FJ415" s="383"/>
      <c r="FK415" s="383"/>
      <c r="FL415" s="383"/>
      <c r="FM415" s="383"/>
      <c r="FN415" s="383"/>
      <c r="FO415" s="383"/>
      <c r="FP415" s="383"/>
      <c r="FQ415" s="383"/>
      <c r="FR415" s="383"/>
      <c r="FS415" s="383"/>
      <c r="FT415" s="383"/>
      <c r="FU415" s="383"/>
      <c r="FV415" s="383"/>
      <c r="FW415" s="383"/>
      <c r="FX415" s="383"/>
      <c r="FY415" s="383"/>
      <c r="FZ415" s="383"/>
      <c r="GA415" s="383"/>
      <c r="GB415" s="383"/>
      <c r="GC415" s="383"/>
      <c r="GD415" s="383"/>
      <c r="GE415" s="383"/>
      <c r="GF415" s="383"/>
      <c r="GG415" s="383"/>
      <c r="GH415" s="383"/>
      <c r="GI415" s="383"/>
      <c r="GJ415" s="383"/>
      <c r="GK415" s="383"/>
      <c r="GL415" s="383"/>
      <c r="GM415" s="383"/>
      <c r="GN415" s="383"/>
      <c r="GO415" s="383"/>
      <c r="GP415" s="383"/>
      <c r="GQ415" s="383"/>
      <c r="GR415" s="383"/>
      <c r="GS415" s="383"/>
      <c r="GT415" s="383"/>
      <c r="GU415" s="383"/>
      <c r="GV415" s="383"/>
      <c r="GW415" s="383"/>
      <c r="GX415" s="383"/>
    </row>
    <row r="416" spans="1:206" s="360" customFormat="1" x14ac:dyDescent="0.25">
      <c r="A416" s="354"/>
      <c r="B416" s="506">
        <v>406</v>
      </c>
      <c r="C416" s="55"/>
      <c r="D416" s="55"/>
      <c r="E416" s="507" t="str">
        <f t="shared" si="66"/>
        <v/>
      </c>
      <c r="F416" s="508" t="str">
        <f t="shared" si="72"/>
        <v/>
      </c>
      <c r="H416" s="502"/>
      <c r="I416" s="502"/>
      <c r="J416" s="1"/>
      <c r="K416" s="372"/>
      <c r="L416" s="354"/>
      <c r="M416" s="354"/>
      <c r="N416" s="354"/>
      <c r="O416" s="354"/>
      <c r="P416" s="372"/>
      <c r="Q416" s="490"/>
      <c r="R416" s="490"/>
      <c r="S416" s="490"/>
      <c r="T416" s="490"/>
      <c r="U416" s="490"/>
      <c r="V416" s="372"/>
      <c r="W416" s="372"/>
      <c r="X416" s="372"/>
      <c r="Y416" s="1"/>
      <c r="Z416" s="1"/>
      <c r="AA416" s="1"/>
      <c r="AB416" s="1"/>
      <c r="AC416" s="1"/>
      <c r="AD416" s="491"/>
      <c r="AE416" s="491"/>
      <c r="AF416" s="491"/>
      <c r="AG416" s="491"/>
      <c r="AH416" s="491"/>
      <c r="AI416" s="491"/>
      <c r="AJ416" s="491"/>
      <c r="AK416" s="504"/>
      <c r="AL416" s="504"/>
      <c r="AM416" s="526" t="str">
        <f t="shared" si="76"/>
        <v/>
      </c>
      <c r="AN416" s="504"/>
      <c r="AO416" s="504"/>
      <c r="AP416" s="504"/>
      <c r="AQ416" s="360">
        <v>406</v>
      </c>
      <c r="AR416" s="505" t="str">
        <f t="shared" si="73"/>
        <v/>
      </c>
      <c r="AS416" s="505" t="str">
        <f t="shared" si="74"/>
        <v/>
      </c>
      <c r="AX416" s="497"/>
      <c r="AZ416" s="360">
        <v>406</v>
      </c>
      <c r="BA416" s="360" t="str">
        <f t="shared" si="67"/>
        <v/>
      </c>
      <c r="BB416" s="360" t="str">
        <f t="shared" si="68"/>
        <v/>
      </c>
      <c r="BC416" s="360" t="str">
        <f t="shared" si="69"/>
        <v/>
      </c>
      <c r="BD416" s="360" t="str">
        <f t="shared" si="70"/>
        <v/>
      </c>
      <c r="BE416" s="360" t="str">
        <f t="shared" si="71"/>
        <v/>
      </c>
      <c r="BH416" s="360" t="str">
        <f t="shared" si="75"/>
        <v/>
      </c>
      <c r="CM416" s="475"/>
      <c r="CN416" s="475"/>
      <c r="CO416" s="475"/>
      <c r="CP416" s="475"/>
      <c r="CQ416" s="475"/>
      <c r="CR416" s="475"/>
      <c r="CS416" s="475"/>
      <c r="CT416" s="475"/>
      <c r="CU416" s="475"/>
      <c r="CV416" s="475"/>
      <c r="CW416" s="475"/>
      <c r="CX416" s="475"/>
      <c r="CY416" s="475"/>
      <c r="CZ416" s="383"/>
      <c r="DA416" s="383"/>
      <c r="DB416" s="383"/>
      <c r="DC416" s="383"/>
      <c r="DD416" s="383"/>
      <c r="DE416" s="383"/>
      <c r="DF416" s="383"/>
      <c r="DG416" s="383"/>
      <c r="DH416" s="383"/>
      <c r="DI416" s="383"/>
      <c r="DJ416" s="383"/>
      <c r="DK416" s="383"/>
      <c r="DL416" s="383"/>
      <c r="DM416" s="383"/>
      <c r="DN416" s="383"/>
      <c r="DO416" s="383"/>
      <c r="DP416" s="383"/>
      <c r="DQ416" s="383"/>
      <c r="DR416" s="383"/>
      <c r="DS416" s="383"/>
      <c r="DT416" s="383"/>
      <c r="DU416" s="383"/>
      <c r="DV416" s="383"/>
      <c r="DW416" s="383"/>
      <c r="DX416" s="383"/>
      <c r="DY416" s="383"/>
      <c r="DZ416" s="383"/>
      <c r="EA416" s="383"/>
      <c r="EB416" s="383"/>
      <c r="EC416" s="383"/>
      <c r="ED416" s="383"/>
      <c r="EE416" s="383"/>
      <c r="EF416" s="383"/>
      <c r="EG416" s="383"/>
      <c r="EH416" s="383"/>
      <c r="EI416" s="383"/>
      <c r="EJ416" s="383"/>
      <c r="EK416" s="383"/>
      <c r="EL416" s="383"/>
      <c r="EM416" s="383"/>
      <c r="EN416" s="383"/>
      <c r="EO416" s="383"/>
      <c r="EP416" s="383"/>
      <c r="EQ416" s="383"/>
      <c r="ER416" s="383"/>
      <c r="ES416" s="383"/>
      <c r="ET416" s="383"/>
      <c r="EU416" s="383"/>
      <c r="EV416" s="383"/>
      <c r="EW416" s="383"/>
      <c r="EX416" s="383"/>
      <c r="EY416" s="383"/>
      <c r="EZ416" s="383"/>
      <c r="FA416" s="383"/>
      <c r="FB416" s="383"/>
      <c r="FC416" s="383"/>
      <c r="FD416" s="383"/>
      <c r="FE416" s="383"/>
      <c r="FF416" s="383"/>
      <c r="FG416" s="383"/>
      <c r="FH416" s="383"/>
      <c r="FI416" s="383"/>
      <c r="FJ416" s="383"/>
      <c r="FK416" s="383"/>
      <c r="FL416" s="383"/>
      <c r="FM416" s="383"/>
      <c r="FN416" s="383"/>
      <c r="FO416" s="383"/>
      <c r="FP416" s="383"/>
      <c r="FQ416" s="383"/>
      <c r="FR416" s="383"/>
      <c r="FS416" s="383"/>
      <c r="FT416" s="383"/>
      <c r="FU416" s="383"/>
      <c r="FV416" s="383"/>
      <c r="FW416" s="383"/>
      <c r="FX416" s="383"/>
      <c r="FY416" s="383"/>
      <c r="FZ416" s="383"/>
      <c r="GA416" s="383"/>
      <c r="GB416" s="383"/>
      <c r="GC416" s="383"/>
      <c r="GD416" s="383"/>
      <c r="GE416" s="383"/>
      <c r="GF416" s="383"/>
      <c r="GG416" s="383"/>
      <c r="GH416" s="383"/>
      <c r="GI416" s="383"/>
      <c r="GJ416" s="383"/>
      <c r="GK416" s="383"/>
      <c r="GL416" s="383"/>
      <c r="GM416" s="383"/>
      <c r="GN416" s="383"/>
      <c r="GO416" s="383"/>
      <c r="GP416" s="383"/>
      <c r="GQ416" s="383"/>
      <c r="GR416" s="383"/>
      <c r="GS416" s="383"/>
      <c r="GT416" s="383"/>
      <c r="GU416" s="383"/>
      <c r="GV416" s="383"/>
      <c r="GW416" s="383"/>
      <c r="GX416" s="383"/>
    </row>
    <row r="417" spans="1:206" s="360" customFormat="1" x14ac:dyDescent="0.25">
      <c r="A417" s="354"/>
      <c r="B417" s="506">
        <v>407</v>
      </c>
      <c r="C417" s="55"/>
      <c r="D417" s="55"/>
      <c r="E417" s="507" t="str">
        <f t="shared" si="66"/>
        <v/>
      </c>
      <c r="F417" s="508" t="str">
        <f t="shared" si="72"/>
        <v/>
      </c>
      <c r="H417" s="502"/>
      <c r="I417" s="502"/>
      <c r="J417" s="1"/>
      <c r="K417" s="372"/>
      <c r="L417" s="354"/>
      <c r="M417" s="354"/>
      <c r="N417" s="354"/>
      <c r="O417" s="354"/>
      <c r="P417" s="372"/>
      <c r="Q417" s="490"/>
      <c r="R417" s="490"/>
      <c r="S417" s="490"/>
      <c r="T417" s="490"/>
      <c r="U417" s="490"/>
      <c r="V417" s="372"/>
      <c r="W417" s="372"/>
      <c r="X417" s="372"/>
      <c r="Y417" s="1"/>
      <c r="Z417" s="1"/>
      <c r="AA417" s="1"/>
      <c r="AB417" s="1"/>
      <c r="AC417" s="1"/>
      <c r="AD417" s="491"/>
      <c r="AE417" s="491"/>
      <c r="AF417" s="491"/>
      <c r="AG417" s="491"/>
      <c r="AH417" s="491"/>
      <c r="AI417" s="491"/>
      <c r="AJ417" s="491"/>
      <c r="AK417" s="504"/>
      <c r="AL417" s="504"/>
      <c r="AM417" s="526" t="str">
        <f t="shared" si="76"/>
        <v/>
      </c>
      <c r="AN417" s="504"/>
      <c r="AO417" s="504"/>
      <c r="AP417" s="504"/>
      <c r="AQ417" s="360">
        <v>407</v>
      </c>
      <c r="AR417" s="505" t="str">
        <f t="shared" si="73"/>
        <v/>
      </c>
      <c r="AS417" s="505" t="str">
        <f t="shared" si="74"/>
        <v/>
      </c>
      <c r="AX417" s="497"/>
      <c r="AZ417" s="360">
        <v>407</v>
      </c>
      <c r="BA417" s="360" t="str">
        <f t="shared" si="67"/>
        <v/>
      </c>
      <c r="BB417" s="360" t="str">
        <f t="shared" si="68"/>
        <v/>
      </c>
      <c r="BC417" s="360" t="str">
        <f t="shared" si="69"/>
        <v/>
      </c>
      <c r="BD417" s="360" t="str">
        <f t="shared" si="70"/>
        <v/>
      </c>
      <c r="BE417" s="360" t="str">
        <f t="shared" si="71"/>
        <v/>
      </c>
      <c r="BH417" s="360" t="str">
        <f t="shared" si="75"/>
        <v/>
      </c>
      <c r="CM417" s="475"/>
      <c r="CN417" s="475"/>
      <c r="CO417" s="475"/>
      <c r="CP417" s="475"/>
      <c r="CQ417" s="475"/>
      <c r="CR417" s="475"/>
      <c r="CS417" s="475"/>
      <c r="CT417" s="475"/>
      <c r="CU417" s="475"/>
      <c r="CV417" s="475"/>
      <c r="CW417" s="475"/>
      <c r="CX417" s="475"/>
      <c r="CY417" s="475"/>
      <c r="CZ417" s="383"/>
      <c r="DA417" s="383"/>
      <c r="DB417" s="383"/>
      <c r="DC417" s="383"/>
      <c r="DD417" s="383"/>
      <c r="DE417" s="383"/>
      <c r="DF417" s="383"/>
      <c r="DG417" s="383"/>
      <c r="DH417" s="383"/>
      <c r="DI417" s="383"/>
      <c r="DJ417" s="383"/>
      <c r="DK417" s="383"/>
      <c r="DL417" s="383"/>
      <c r="DM417" s="383"/>
      <c r="DN417" s="383"/>
      <c r="DO417" s="383"/>
      <c r="DP417" s="383"/>
      <c r="DQ417" s="383"/>
      <c r="DR417" s="383"/>
      <c r="DS417" s="383"/>
      <c r="DT417" s="383"/>
      <c r="DU417" s="383"/>
      <c r="DV417" s="383"/>
      <c r="DW417" s="383"/>
      <c r="DX417" s="383"/>
      <c r="DY417" s="383"/>
      <c r="DZ417" s="383"/>
      <c r="EA417" s="383"/>
      <c r="EB417" s="383"/>
      <c r="EC417" s="383"/>
      <c r="ED417" s="383"/>
      <c r="EE417" s="383"/>
      <c r="EF417" s="383"/>
      <c r="EG417" s="383"/>
      <c r="EH417" s="383"/>
      <c r="EI417" s="383"/>
      <c r="EJ417" s="383"/>
      <c r="EK417" s="383"/>
      <c r="EL417" s="383"/>
      <c r="EM417" s="383"/>
      <c r="EN417" s="383"/>
      <c r="EO417" s="383"/>
      <c r="EP417" s="383"/>
      <c r="EQ417" s="383"/>
      <c r="ER417" s="383"/>
      <c r="ES417" s="383"/>
      <c r="ET417" s="383"/>
      <c r="EU417" s="383"/>
      <c r="EV417" s="383"/>
      <c r="EW417" s="383"/>
      <c r="EX417" s="383"/>
      <c r="EY417" s="383"/>
      <c r="EZ417" s="383"/>
      <c r="FA417" s="383"/>
      <c r="FB417" s="383"/>
      <c r="FC417" s="383"/>
      <c r="FD417" s="383"/>
      <c r="FE417" s="383"/>
      <c r="FF417" s="383"/>
      <c r="FG417" s="383"/>
      <c r="FH417" s="383"/>
      <c r="FI417" s="383"/>
      <c r="FJ417" s="383"/>
      <c r="FK417" s="383"/>
      <c r="FL417" s="383"/>
      <c r="FM417" s="383"/>
      <c r="FN417" s="383"/>
      <c r="FO417" s="383"/>
      <c r="FP417" s="383"/>
      <c r="FQ417" s="383"/>
      <c r="FR417" s="383"/>
      <c r="FS417" s="383"/>
      <c r="FT417" s="383"/>
      <c r="FU417" s="383"/>
      <c r="FV417" s="383"/>
      <c r="FW417" s="383"/>
      <c r="FX417" s="383"/>
      <c r="FY417" s="383"/>
      <c r="FZ417" s="383"/>
      <c r="GA417" s="383"/>
      <c r="GB417" s="383"/>
      <c r="GC417" s="383"/>
      <c r="GD417" s="383"/>
      <c r="GE417" s="383"/>
      <c r="GF417" s="383"/>
      <c r="GG417" s="383"/>
      <c r="GH417" s="383"/>
      <c r="GI417" s="383"/>
      <c r="GJ417" s="383"/>
      <c r="GK417" s="383"/>
      <c r="GL417" s="383"/>
      <c r="GM417" s="383"/>
      <c r="GN417" s="383"/>
      <c r="GO417" s="383"/>
      <c r="GP417" s="383"/>
      <c r="GQ417" s="383"/>
      <c r="GR417" s="383"/>
      <c r="GS417" s="383"/>
      <c r="GT417" s="383"/>
      <c r="GU417" s="383"/>
      <c r="GV417" s="383"/>
      <c r="GW417" s="383"/>
      <c r="GX417" s="383"/>
    </row>
    <row r="418" spans="1:206" s="360" customFormat="1" x14ac:dyDescent="0.25">
      <c r="A418" s="354"/>
      <c r="B418" s="506">
        <v>408</v>
      </c>
      <c r="C418" s="55"/>
      <c r="D418" s="55"/>
      <c r="E418" s="507" t="str">
        <f t="shared" si="66"/>
        <v/>
      </c>
      <c r="F418" s="508" t="str">
        <f t="shared" si="72"/>
        <v/>
      </c>
      <c r="H418" s="502"/>
      <c r="I418" s="502"/>
      <c r="J418" s="1"/>
      <c r="K418" s="372"/>
      <c r="L418" s="354"/>
      <c r="M418" s="354"/>
      <c r="N418" s="354"/>
      <c r="O418" s="354"/>
      <c r="P418" s="372"/>
      <c r="Q418" s="490"/>
      <c r="R418" s="490"/>
      <c r="S418" s="490"/>
      <c r="T418" s="490"/>
      <c r="U418" s="490"/>
      <c r="V418" s="372"/>
      <c r="W418" s="372"/>
      <c r="X418" s="372"/>
      <c r="Y418" s="1"/>
      <c r="Z418" s="1"/>
      <c r="AA418" s="1"/>
      <c r="AB418" s="1"/>
      <c r="AC418" s="1"/>
      <c r="AD418" s="491"/>
      <c r="AE418" s="491"/>
      <c r="AF418" s="491"/>
      <c r="AG418" s="491"/>
      <c r="AH418" s="491"/>
      <c r="AI418" s="491"/>
      <c r="AJ418" s="491"/>
      <c r="AK418" s="504"/>
      <c r="AL418" s="504"/>
      <c r="AM418" s="526" t="str">
        <f t="shared" si="76"/>
        <v/>
      </c>
      <c r="AN418" s="504"/>
      <c r="AO418" s="504"/>
      <c r="AP418" s="504"/>
      <c r="AQ418" s="360">
        <v>408</v>
      </c>
      <c r="AR418" s="505" t="str">
        <f t="shared" si="73"/>
        <v/>
      </c>
      <c r="AS418" s="505" t="str">
        <f t="shared" si="74"/>
        <v/>
      </c>
      <c r="AX418" s="497"/>
      <c r="AZ418" s="360">
        <v>408</v>
      </c>
      <c r="BA418" s="360" t="str">
        <f t="shared" si="67"/>
        <v/>
      </c>
      <c r="BB418" s="360" t="str">
        <f t="shared" si="68"/>
        <v/>
      </c>
      <c r="BC418" s="360" t="str">
        <f t="shared" si="69"/>
        <v/>
      </c>
      <c r="BD418" s="360" t="str">
        <f t="shared" si="70"/>
        <v/>
      </c>
      <c r="BE418" s="360" t="str">
        <f t="shared" si="71"/>
        <v/>
      </c>
      <c r="BH418" s="360" t="str">
        <f t="shared" si="75"/>
        <v/>
      </c>
      <c r="CM418" s="475"/>
      <c r="CN418" s="475"/>
      <c r="CO418" s="475"/>
      <c r="CP418" s="475"/>
      <c r="CQ418" s="475"/>
      <c r="CR418" s="475"/>
      <c r="CS418" s="475"/>
      <c r="CT418" s="475"/>
      <c r="CU418" s="475"/>
      <c r="CV418" s="475"/>
      <c r="CW418" s="475"/>
      <c r="CX418" s="475"/>
      <c r="CY418" s="475"/>
      <c r="CZ418" s="383"/>
      <c r="DA418" s="383"/>
      <c r="DB418" s="383"/>
      <c r="DC418" s="383"/>
      <c r="DD418" s="383"/>
      <c r="DE418" s="383"/>
      <c r="DF418" s="383"/>
      <c r="DG418" s="383"/>
      <c r="DH418" s="383"/>
      <c r="DI418" s="383"/>
      <c r="DJ418" s="383"/>
      <c r="DK418" s="383"/>
      <c r="DL418" s="383"/>
      <c r="DM418" s="383"/>
      <c r="DN418" s="383"/>
      <c r="DO418" s="383"/>
      <c r="DP418" s="383"/>
      <c r="DQ418" s="383"/>
      <c r="DR418" s="383"/>
      <c r="DS418" s="383"/>
      <c r="DT418" s="383"/>
      <c r="DU418" s="383"/>
      <c r="DV418" s="383"/>
      <c r="DW418" s="383"/>
      <c r="DX418" s="383"/>
      <c r="DY418" s="383"/>
      <c r="DZ418" s="383"/>
      <c r="EA418" s="383"/>
      <c r="EB418" s="383"/>
      <c r="EC418" s="383"/>
      <c r="ED418" s="383"/>
      <c r="EE418" s="383"/>
      <c r="EF418" s="383"/>
      <c r="EG418" s="383"/>
      <c r="EH418" s="383"/>
      <c r="EI418" s="383"/>
      <c r="EJ418" s="383"/>
      <c r="EK418" s="383"/>
      <c r="EL418" s="383"/>
      <c r="EM418" s="383"/>
      <c r="EN418" s="383"/>
      <c r="EO418" s="383"/>
      <c r="EP418" s="383"/>
      <c r="EQ418" s="383"/>
      <c r="ER418" s="383"/>
      <c r="ES418" s="383"/>
      <c r="ET418" s="383"/>
      <c r="EU418" s="383"/>
      <c r="EV418" s="383"/>
      <c r="EW418" s="383"/>
      <c r="EX418" s="383"/>
      <c r="EY418" s="383"/>
      <c r="EZ418" s="383"/>
      <c r="FA418" s="383"/>
      <c r="FB418" s="383"/>
      <c r="FC418" s="383"/>
      <c r="FD418" s="383"/>
      <c r="FE418" s="383"/>
      <c r="FF418" s="383"/>
      <c r="FG418" s="383"/>
      <c r="FH418" s="383"/>
      <c r="FI418" s="383"/>
      <c r="FJ418" s="383"/>
      <c r="FK418" s="383"/>
      <c r="FL418" s="383"/>
      <c r="FM418" s="383"/>
      <c r="FN418" s="383"/>
      <c r="FO418" s="383"/>
      <c r="FP418" s="383"/>
      <c r="FQ418" s="383"/>
      <c r="FR418" s="383"/>
      <c r="FS418" s="383"/>
      <c r="FT418" s="383"/>
      <c r="FU418" s="383"/>
      <c r="FV418" s="383"/>
      <c r="FW418" s="383"/>
      <c r="FX418" s="383"/>
      <c r="FY418" s="383"/>
      <c r="FZ418" s="383"/>
      <c r="GA418" s="383"/>
      <c r="GB418" s="383"/>
      <c r="GC418" s="383"/>
      <c r="GD418" s="383"/>
      <c r="GE418" s="383"/>
      <c r="GF418" s="383"/>
      <c r="GG418" s="383"/>
      <c r="GH418" s="383"/>
      <c r="GI418" s="383"/>
      <c r="GJ418" s="383"/>
      <c r="GK418" s="383"/>
      <c r="GL418" s="383"/>
      <c r="GM418" s="383"/>
      <c r="GN418" s="383"/>
      <c r="GO418" s="383"/>
      <c r="GP418" s="383"/>
      <c r="GQ418" s="383"/>
      <c r="GR418" s="383"/>
      <c r="GS418" s="383"/>
      <c r="GT418" s="383"/>
      <c r="GU418" s="383"/>
      <c r="GV418" s="383"/>
      <c r="GW418" s="383"/>
      <c r="GX418" s="383"/>
    </row>
    <row r="419" spans="1:206" s="360" customFormat="1" x14ac:dyDescent="0.25">
      <c r="A419" s="354"/>
      <c r="B419" s="506">
        <v>409</v>
      </c>
      <c r="C419" s="55"/>
      <c r="D419" s="55"/>
      <c r="E419" s="507" t="str">
        <f t="shared" si="66"/>
        <v/>
      </c>
      <c r="F419" s="508" t="str">
        <f t="shared" si="72"/>
        <v/>
      </c>
      <c r="H419" s="502"/>
      <c r="I419" s="502"/>
      <c r="J419" s="1"/>
      <c r="K419" s="372"/>
      <c r="L419" s="354"/>
      <c r="M419" s="354"/>
      <c r="N419" s="354"/>
      <c r="O419" s="354"/>
      <c r="P419" s="372"/>
      <c r="Q419" s="490"/>
      <c r="R419" s="490"/>
      <c r="S419" s="490"/>
      <c r="T419" s="490"/>
      <c r="U419" s="490"/>
      <c r="V419" s="372"/>
      <c r="W419" s="372"/>
      <c r="X419" s="372"/>
      <c r="Y419" s="1"/>
      <c r="Z419" s="1"/>
      <c r="AA419" s="1"/>
      <c r="AB419" s="1"/>
      <c r="AC419" s="1"/>
      <c r="AD419" s="491"/>
      <c r="AE419" s="491"/>
      <c r="AF419" s="491"/>
      <c r="AG419" s="491"/>
      <c r="AH419" s="491"/>
      <c r="AI419" s="491"/>
      <c r="AJ419" s="491"/>
      <c r="AK419" s="504"/>
      <c r="AL419" s="504"/>
      <c r="AM419" s="526" t="str">
        <f t="shared" si="76"/>
        <v/>
      </c>
      <c r="AN419" s="504"/>
      <c r="AO419" s="504"/>
      <c r="AP419" s="504"/>
      <c r="AQ419" s="360">
        <v>409</v>
      </c>
      <c r="AR419" s="505" t="str">
        <f t="shared" si="73"/>
        <v/>
      </c>
      <c r="AS419" s="505" t="str">
        <f t="shared" si="74"/>
        <v/>
      </c>
      <c r="AX419" s="497"/>
      <c r="AZ419" s="360">
        <v>409</v>
      </c>
      <c r="BA419" s="360" t="str">
        <f t="shared" si="67"/>
        <v/>
      </c>
      <c r="BB419" s="360" t="str">
        <f t="shared" si="68"/>
        <v/>
      </c>
      <c r="BC419" s="360" t="str">
        <f t="shared" si="69"/>
        <v/>
      </c>
      <c r="BD419" s="360" t="str">
        <f t="shared" si="70"/>
        <v/>
      </c>
      <c r="BE419" s="360" t="str">
        <f t="shared" si="71"/>
        <v/>
      </c>
      <c r="BH419" s="360" t="str">
        <f t="shared" si="75"/>
        <v/>
      </c>
      <c r="CM419" s="475"/>
      <c r="CN419" s="475"/>
      <c r="CO419" s="475"/>
      <c r="CP419" s="475"/>
      <c r="CQ419" s="475"/>
      <c r="CR419" s="475"/>
      <c r="CS419" s="475"/>
      <c r="CT419" s="475"/>
      <c r="CU419" s="475"/>
      <c r="CV419" s="475"/>
      <c r="CW419" s="475"/>
      <c r="CX419" s="475"/>
      <c r="CY419" s="475"/>
      <c r="CZ419" s="383"/>
      <c r="DA419" s="383"/>
      <c r="DB419" s="383"/>
      <c r="DC419" s="383"/>
      <c r="DD419" s="383"/>
      <c r="DE419" s="383"/>
      <c r="DF419" s="383"/>
      <c r="DG419" s="383"/>
      <c r="DH419" s="383"/>
      <c r="DI419" s="383"/>
      <c r="DJ419" s="383"/>
      <c r="DK419" s="383"/>
      <c r="DL419" s="383"/>
      <c r="DM419" s="383"/>
      <c r="DN419" s="383"/>
      <c r="DO419" s="383"/>
      <c r="DP419" s="383"/>
      <c r="DQ419" s="383"/>
      <c r="DR419" s="383"/>
      <c r="DS419" s="383"/>
      <c r="DT419" s="383"/>
      <c r="DU419" s="383"/>
      <c r="DV419" s="383"/>
      <c r="DW419" s="383"/>
      <c r="DX419" s="383"/>
      <c r="DY419" s="383"/>
      <c r="DZ419" s="383"/>
      <c r="EA419" s="383"/>
      <c r="EB419" s="383"/>
      <c r="EC419" s="383"/>
      <c r="ED419" s="383"/>
      <c r="EE419" s="383"/>
      <c r="EF419" s="383"/>
      <c r="EG419" s="383"/>
      <c r="EH419" s="383"/>
      <c r="EI419" s="383"/>
      <c r="EJ419" s="383"/>
      <c r="EK419" s="383"/>
      <c r="EL419" s="383"/>
      <c r="EM419" s="383"/>
      <c r="EN419" s="383"/>
      <c r="EO419" s="383"/>
      <c r="EP419" s="383"/>
      <c r="EQ419" s="383"/>
      <c r="ER419" s="383"/>
      <c r="ES419" s="383"/>
      <c r="ET419" s="383"/>
      <c r="EU419" s="383"/>
      <c r="EV419" s="383"/>
      <c r="EW419" s="383"/>
      <c r="EX419" s="383"/>
      <c r="EY419" s="383"/>
      <c r="EZ419" s="383"/>
      <c r="FA419" s="383"/>
      <c r="FB419" s="383"/>
      <c r="FC419" s="383"/>
      <c r="FD419" s="383"/>
      <c r="FE419" s="383"/>
      <c r="FF419" s="383"/>
      <c r="FG419" s="383"/>
      <c r="FH419" s="383"/>
      <c r="FI419" s="383"/>
      <c r="FJ419" s="383"/>
      <c r="FK419" s="383"/>
      <c r="FL419" s="383"/>
      <c r="FM419" s="383"/>
      <c r="FN419" s="383"/>
      <c r="FO419" s="383"/>
      <c r="FP419" s="383"/>
      <c r="FQ419" s="383"/>
      <c r="FR419" s="383"/>
      <c r="FS419" s="383"/>
      <c r="FT419" s="383"/>
      <c r="FU419" s="383"/>
      <c r="FV419" s="383"/>
      <c r="FW419" s="383"/>
      <c r="FX419" s="383"/>
      <c r="FY419" s="383"/>
      <c r="FZ419" s="383"/>
      <c r="GA419" s="383"/>
      <c r="GB419" s="383"/>
      <c r="GC419" s="383"/>
      <c r="GD419" s="383"/>
      <c r="GE419" s="383"/>
      <c r="GF419" s="383"/>
      <c r="GG419" s="383"/>
      <c r="GH419" s="383"/>
      <c r="GI419" s="383"/>
      <c r="GJ419" s="383"/>
      <c r="GK419" s="383"/>
      <c r="GL419" s="383"/>
      <c r="GM419" s="383"/>
      <c r="GN419" s="383"/>
      <c r="GO419" s="383"/>
      <c r="GP419" s="383"/>
      <c r="GQ419" s="383"/>
      <c r="GR419" s="383"/>
      <c r="GS419" s="383"/>
      <c r="GT419" s="383"/>
      <c r="GU419" s="383"/>
      <c r="GV419" s="383"/>
      <c r="GW419" s="383"/>
      <c r="GX419" s="383"/>
    </row>
    <row r="420" spans="1:206" s="360" customFormat="1" x14ac:dyDescent="0.25">
      <c r="A420" s="354"/>
      <c r="B420" s="506">
        <v>410</v>
      </c>
      <c r="C420" s="55"/>
      <c r="D420" s="55"/>
      <c r="E420" s="507" t="str">
        <f t="shared" si="66"/>
        <v/>
      </c>
      <c r="F420" s="508" t="str">
        <f t="shared" si="72"/>
        <v/>
      </c>
      <c r="H420" s="502"/>
      <c r="I420" s="502"/>
      <c r="J420" s="1"/>
      <c r="K420" s="372"/>
      <c r="L420" s="354"/>
      <c r="M420" s="354"/>
      <c r="N420" s="354"/>
      <c r="O420" s="354"/>
      <c r="P420" s="372"/>
      <c r="Q420" s="490"/>
      <c r="R420" s="490"/>
      <c r="S420" s="490"/>
      <c r="T420" s="490"/>
      <c r="U420" s="490"/>
      <c r="V420" s="372"/>
      <c r="W420" s="372"/>
      <c r="X420" s="372"/>
      <c r="Y420" s="1"/>
      <c r="Z420" s="1"/>
      <c r="AA420" s="1"/>
      <c r="AB420" s="1"/>
      <c r="AC420" s="1"/>
      <c r="AD420" s="491"/>
      <c r="AE420" s="491"/>
      <c r="AF420" s="491"/>
      <c r="AG420" s="491"/>
      <c r="AH420" s="491"/>
      <c r="AI420" s="491"/>
      <c r="AJ420" s="491"/>
      <c r="AK420" s="504"/>
      <c r="AL420" s="504"/>
      <c r="AM420" s="526" t="str">
        <f t="shared" si="76"/>
        <v/>
      </c>
      <c r="AN420" s="504"/>
      <c r="AO420" s="504"/>
      <c r="AP420" s="504"/>
      <c r="AQ420" s="360">
        <v>410</v>
      </c>
      <c r="AR420" s="505" t="str">
        <f t="shared" si="73"/>
        <v/>
      </c>
      <c r="AS420" s="505" t="str">
        <f t="shared" si="74"/>
        <v/>
      </c>
      <c r="AX420" s="497"/>
      <c r="AZ420" s="360">
        <v>410</v>
      </c>
      <c r="BA420" s="360" t="str">
        <f t="shared" si="67"/>
        <v/>
      </c>
      <c r="BB420" s="360" t="str">
        <f t="shared" si="68"/>
        <v/>
      </c>
      <c r="BC420" s="360" t="str">
        <f t="shared" si="69"/>
        <v/>
      </c>
      <c r="BD420" s="360" t="str">
        <f t="shared" si="70"/>
        <v/>
      </c>
      <c r="BE420" s="360" t="str">
        <f t="shared" si="71"/>
        <v/>
      </c>
      <c r="BH420" s="360" t="str">
        <f t="shared" si="75"/>
        <v/>
      </c>
      <c r="CM420" s="475"/>
      <c r="CN420" s="475"/>
      <c r="CO420" s="475"/>
      <c r="CP420" s="475"/>
      <c r="CQ420" s="475"/>
      <c r="CR420" s="475"/>
      <c r="CS420" s="475"/>
      <c r="CT420" s="475"/>
      <c r="CU420" s="475"/>
      <c r="CV420" s="475"/>
      <c r="CW420" s="475"/>
      <c r="CX420" s="475"/>
      <c r="CY420" s="475"/>
      <c r="CZ420" s="383"/>
      <c r="DA420" s="383"/>
      <c r="DB420" s="383"/>
      <c r="DC420" s="383"/>
      <c r="DD420" s="383"/>
      <c r="DE420" s="383"/>
      <c r="DF420" s="383"/>
      <c r="DG420" s="383"/>
      <c r="DH420" s="383"/>
      <c r="DI420" s="383"/>
      <c r="DJ420" s="383"/>
      <c r="DK420" s="383"/>
      <c r="DL420" s="383"/>
      <c r="DM420" s="383"/>
      <c r="DN420" s="383"/>
      <c r="DO420" s="383"/>
      <c r="DP420" s="383"/>
      <c r="DQ420" s="383"/>
      <c r="DR420" s="383"/>
      <c r="DS420" s="383"/>
      <c r="DT420" s="383"/>
      <c r="DU420" s="383"/>
      <c r="DV420" s="383"/>
      <c r="DW420" s="383"/>
      <c r="DX420" s="383"/>
      <c r="DY420" s="383"/>
      <c r="DZ420" s="383"/>
      <c r="EA420" s="383"/>
      <c r="EB420" s="383"/>
      <c r="EC420" s="383"/>
      <c r="ED420" s="383"/>
      <c r="EE420" s="383"/>
      <c r="EF420" s="383"/>
      <c r="EG420" s="383"/>
      <c r="EH420" s="383"/>
      <c r="EI420" s="383"/>
      <c r="EJ420" s="383"/>
      <c r="EK420" s="383"/>
      <c r="EL420" s="383"/>
      <c r="EM420" s="383"/>
      <c r="EN420" s="383"/>
      <c r="EO420" s="383"/>
      <c r="EP420" s="383"/>
      <c r="EQ420" s="383"/>
      <c r="ER420" s="383"/>
      <c r="ES420" s="383"/>
      <c r="ET420" s="383"/>
      <c r="EU420" s="383"/>
      <c r="EV420" s="383"/>
      <c r="EW420" s="383"/>
      <c r="EX420" s="383"/>
      <c r="EY420" s="383"/>
      <c r="EZ420" s="383"/>
      <c r="FA420" s="383"/>
      <c r="FB420" s="383"/>
      <c r="FC420" s="383"/>
      <c r="FD420" s="383"/>
      <c r="FE420" s="383"/>
      <c r="FF420" s="383"/>
      <c r="FG420" s="383"/>
      <c r="FH420" s="383"/>
      <c r="FI420" s="383"/>
      <c r="FJ420" s="383"/>
      <c r="FK420" s="383"/>
      <c r="FL420" s="383"/>
      <c r="FM420" s="383"/>
      <c r="FN420" s="383"/>
      <c r="FO420" s="383"/>
      <c r="FP420" s="383"/>
      <c r="FQ420" s="383"/>
      <c r="FR420" s="383"/>
      <c r="FS420" s="383"/>
      <c r="FT420" s="383"/>
      <c r="FU420" s="383"/>
      <c r="FV420" s="383"/>
      <c r="FW420" s="383"/>
      <c r="FX420" s="383"/>
      <c r="FY420" s="383"/>
      <c r="FZ420" s="383"/>
      <c r="GA420" s="383"/>
      <c r="GB420" s="383"/>
      <c r="GC420" s="383"/>
      <c r="GD420" s="383"/>
      <c r="GE420" s="383"/>
      <c r="GF420" s="383"/>
      <c r="GG420" s="383"/>
      <c r="GH420" s="383"/>
      <c r="GI420" s="383"/>
      <c r="GJ420" s="383"/>
      <c r="GK420" s="383"/>
      <c r="GL420" s="383"/>
      <c r="GM420" s="383"/>
      <c r="GN420" s="383"/>
      <c r="GO420" s="383"/>
      <c r="GP420" s="383"/>
      <c r="GQ420" s="383"/>
      <c r="GR420" s="383"/>
      <c r="GS420" s="383"/>
      <c r="GT420" s="383"/>
      <c r="GU420" s="383"/>
      <c r="GV420" s="383"/>
      <c r="GW420" s="383"/>
      <c r="GX420" s="383"/>
    </row>
    <row r="421" spans="1:206" s="360" customFormat="1" x14ac:dyDescent="0.25">
      <c r="A421" s="354"/>
      <c r="B421" s="506">
        <v>411</v>
      </c>
      <c r="C421" s="55"/>
      <c r="D421" s="55"/>
      <c r="E421" s="507" t="str">
        <f t="shared" si="66"/>
        <v/>
      </c>
      <c r="F421" s="508" t="str">
        <f t="shared" si="72"/>
        <v/>
      </c>
      <c r="H421" s="502"/>
      <c r="I421" s="502"/>
      <c r="J421" s="1"/>
      <c r="K421" s="372"/>
      <c r="L421" s="354"/>
      <c r="M421" s="354"/>
      <c r="N421" s="354"/>
      <c r="O421" s="354"/>
      <c r="P421" s="372"/>
      <c r="Q421" s="490"/>
      <c r="R421" s="490"/>
      <c r="S421" s="490"/>
      <c r="T421" s="490"/>
      <c r="U421" s="490"/>
      <c r="V421" s="372"/>
      <c r="W421" s="372"/>
      <c r="X421" s="372"/>
      <c r="Y421" s="1"/>
      <c r="Z421" s="1"/>
      <c r="AA421" s="1"/>
      <c r="AB421" s="1"/>
      <c r="AC421" s="1"/>
      <c r="AD421" s="491"/>
      <c r="AE421" s="491"/>
      <c r="AF421" s="491"/>
      <c r="AG421" s="491"/>
      <c r="AH421" s="491"/>
      <c r="AI421" s="491"/>
      <c r="AJ421" s="491"/>
      <c r="AK421" s="504"/>
      <c r="AL421" s="504"/>
      <c r="AM421" s="526" t="str">
        <f t="shared" si="76"/>
        <v/>
      </c>
      <c r="AN421" s="504"/>
      <c r="AO421" s="504"/>
      <c r="AP421" s="504"/>
      <c r="AQ421" s="360">
        <v>411</v>
      </c>
      <c r="AR421" s="505" t="str">
        <f t="shared" si="73"/>
        <v/>
      </c>
      <c r="AS421" s="505" t="str">
        <f t="shared" si="74"/>
        <v/>
      </c>
      <c r="AX421" s="497"/>
      <c r="AZ421" s="360">
        <v>411</v>
      </c>
      <c r="BA421" s="360" t="str">
        <f t="shared" si="67"/>
        <v/>
      </c>
      <c r="BB421" s="360" t="str">
        <f t="shared" si="68"/>
        <v/>
      </c>
      <c r="BC421" s="360" t="str">
        <f t="shared" si="69"/>
        <v/>
      </c>
      <c r="BD421" s="360" t="str">
        <f t="shared" si="70"/>
        <v/>
      </c>
      <c r="BE421" s="360" t="str">
        <f t="shared" si="71"/>
        <v/>
      </c>
      <c r="BH421" s="360" t="str">
        <f t="shared" si="75"/>
        <v/>
      </c>
      <c r="CM421" s="475"/>
      <c r="CN421" s="475"/>
      <c r="CO421" s="475"/>
      <c r="CP421" s="475"/>
      <c r="CQ421" s="475"/>
      <c r="CR421" s="475"/>
      <c r="CS421" s="475"/>
      <c r="CT421" s="475"/>
      <c r="CU421" s="475"/>
      <c r="CV421" s="475"/>
      <c r="CW421" s="475"/>
      <c r="CX421" s="475"/>
      <c r="CY421" s="475"/>
      <c r="CZ421" s="383"/>
      <c r="DA421" s="383"/>
      <c r="DB421" s="383"/>
      <c r="DC421" s="383"/>
      <c r="DD421" s="383"/>
      <c r="DE421" s="383"/>
      <c r="DF421" s="383"/>
      <c r="DG421" s="383"/>
      <c r="DH421" s="383"/>
      <c r="DI421" s="383"/>
      <c r="DJ421" s="383"/>
      <c r="DK421" s="383"/>
      <c r="DL421" s="383"/>
      <c r="DM421" s="383"/>
      <c r="DN421" s="383"/>
      <c r="DO421" s="383"/>
      <c r="DP421" s="383"/>
      <c r="DQ421" s="383"/>
      <c r="DR421" s="383"/>
      <c r="DS421" s="383"/>
      <c r="DT421" s="383"/>
      <c r="DU421" s="383"/>
      <c r="DV421" s="383"/>
      <c r="DW421" s="383"/>
      <c r="DX421" s="383"/>
      <c r="DY421" s="383"/>
      <c r="DZ421" s="383"/>
      <c r="EA421" s="383"/>
      <c r="EB421" s="383"/>
      <c r="EC421" s="383"/>
      <c r="ED421" s="383"/>
      <c r="EE421" s="383"/>
      <c r="EF421" s="383"/>
      <c r="EG421" s="383"/>
      <c r="EH421" s="383"/>
      <c r="EI421" s="383"/>
      <c r="EJ421" s="383"/>
      <c r="EK421" s="383"/>
      <c r="EL421" s="383"/>
      <c r="EM421" s="383"/>
      <c r="EN421" s="383"/>
      <c r="EO421" s="383"/>
      <c r="EP421" s="383"/>
      <c r="EQ421" s="383"/>
      <c r="ER421" s="383"/>
      <c r="ES421" s="383"/>
      <c r="ET421" s="383"/>
      <c r="EU421" s="383"/>
      <c r="EV421" s="383"/>
      <c r="EW421" s="383"/>
      <c r="EX421" s="383"/>
      <c r="EY421" s="383"/>
      <c r="EZ421" s="383"/>
      <c r="FA421" s="383"/>
      <c r="FB421" s="383"/>
      <c r="FC421" s="383"/>
      <c r="FD421" s="383"/>
      <c r="FE421" s="383"/>
      <c r="FF421" s="383"/>
      <c r="FG421" s="383"/>
      <c r="FH421" s="383"/>
      <c r="FI421" s="383"/>
      <c r="FJ421" s="383"/>
      <c r="FK421" s="383"/>
      <c r="FL421" s="383"/>
      <c r="FM421" s="383"/>
      <c r="FN421" s="383"/>
      <c r="FO421" s="383"/>
      <c r="FP421" s="383"/>
      <c r="FQ421" s="383"/>
      <c r="FR421" s="383"/>
      <c r="FS421" s="383"/>
      <c r="FT421" s="383"/>
      <c r="FU421" s="383"/>
      <c r="FV421" s="383"/>
      <c r="FW421" s="383"/>
      <c r="FX421" s="383"/>
      <c r="FY421" s="383"/>
      <c r="FZ421" s="383"/>
      <c r="GA421" s="383"/>
      <c r="GB421" s="383"/>
      <c r="GC421" s="383"/>
      <c r="GD421" s="383"/>
      <c r="GE421" s="383"/>
      <c r="GF421" s="383"/>
      <c r="GG421" s="383"/>
      <c r="GH421" s="383"/>
      <c r="GI421" s="383"/>
      <c r="GJ421" s="383"/>
      <c r="GK421" s="383"/>
      <c r="GL421" s="383"/>
      <c r="GM421" s="383"/>
      <c r="GN421" s="383"/>
      <c r="GO421" s="383"/>
      <c r="GP421" s="383"/>
      <c r="GQ421" s="383"/>
      <c r="GR421" s="383"/>
      <c r="GS421" s="383"/>
      <c r="GT421" s="383"/>
      <c r="GU421" s="383"/>
      <c r="GV421" s="383"/>
      <c r="GW421" s="383"/>
      <c r="GX421" s="383"/>
    </row>
    <row r="422" spans="1:206" s="360" customFormat="1" x14ac:dyDescent="0.25">
      <c r="A422" s="354"/>
      <c r="B422" s="506">
        <v>412</v>
      </c>
      <c r="C422" s="55"/>
      <c r="D422" s="55"/>
      <c r="E422" s="507" t="str">
        <f t="shared" si="66"/>
        <v/>
      </c>
      <c r="F422" s="508" t="str">
        <f t="shared" si="72"/>
        <v/>
      </c>
      <c r="H422" s="502"/>
      <c r="I422" s="502"/>
      <c r="J422" s="1"/>
      <c r="K422" s="372"/>
      <c r="L422" s="354"/>
      <c r="M422" s="354"/>
      <c r="N422" s="354"/>
      <c r="O422" s="354"/>
      <c r="P422" s="372"/>
      <c r="Q422" s="490"/>
      <c r="R422" s="490"/>
      <c r="S422" s="490"/>
      <c r="T422" s="490"/>
      <c r="U422" s="490"/>
      <c r="V422" s="372"/>
      <c r="W422" s="372"/>
      <c r="X422" s="372"/>
      <c r="Y422" s="1"/>
      <c r="Z422" s="1"/>
      <c r="AA422" s="1"/>
      <c r="AB422" s="1"/>
      <c r="AC422" s="1"/>
      <c r="AD422" s="491"/>
      <c r="AE422" s="491"/>
      <c r="AF422" s="491"/>
      <c r="AG422" s="491"/>
      <c r="AH422" s="491"/>
      <c r="AI422" s="491"/>
      <c r="AJ422" s="491"/>
      <c r="AK422" s="504"/>
      <c r="AL422" s="504"/>
      <c r="AM422" s="526" t="str">
        <f t="shared" si="76"/>
        <v/>
      </c>
      <c r="AN422" s="504"/>
      <c r="AO422" s="504"/>
      <c r="AP422" s="504"/>
      <c r="AQ422" s="360">
        <v>412</v>
      </c>
      <c r="AR422" s="505" t="str">
        <f t="shared" si="73"/>
        <v/>
      </c>
      <c r="AS422" s="505" t="str">
        <f t="shared" si="74"/>
        <v/>
      </c>
      <c r="AX422" s="497"/>
      <c r="AZ422" s="360">
        <v>412</v>
      </c>
      <c r="BA422" s="360" t="str">
        <f t="shared" si="67"/>
        <v/>
      </c>
      <c r="BB422" s="360" t="str">
        <f t="shared" si="68"/>
        <v/>
      </c>
      <c r="BC422" s="360" t="str">
        <f t="shared" si="69"/>
        <v/>
      </c>
      <c r="BD422" s="360" t="str">
        <f t="shared" si="70"/>
        <v/>
      </c>
      <c r="BE422" s="360" t="str">
        <f t="shared" si="71"/>
        <v/>
      </c>
      <c r="BH422" s="360" t="str">
        <f t="shared" si="75"/>
        <v/>
      </c>
      <c r="CM422" s="475"/>
      <c r="CN422" s="475"/>
      <c r="CO422" s="475"/>
      <c r="CP422" s="475"/>
      <c r="CQ422" s="475"/>
      <c r="CR422" s="475"/>
      <c r="CS422" s="475"/>
      <c r="CT422" s="475"/>
      <c r="CU422" s="475"/>
      <c r="CV422" s="475"/>
      <c r="CW422" s="475"/>
      <c r="CX422" s="475"/>
      <c r="CY422" s="475"/>
      <c r="CZ422" s="383"/>
      <c r="DA422" s="383"/>
      <c r="DB422" s="383"/>
      <c r="DC422" s="383"/>
      <c r="DD422" s="383"/>
      <c r="DE422" s="383"/>
      <c r="DF422" s="383"/>
      <c r="DG422" s="383"/>
      <c r="DH422" s="383"/>
      <c r="DI422" s="383"/>
      <c r="DJ422" s="383"/>
      <c r="DK422" s="383"/>
      <c r="DL422" s="383"/>
      <c r="DM422" s="383"/>
      <c r="DN422" s="383"/>
      <c r="DO422" s="383"/>
      <c r="DP422" s="383"/>
      <c r="DQ422" s="383"/>
      <c r="DR422" s="383"/>
      <c r="DS422" s="383"/>
      <c r="DT422" s="383"/>
      <c r="DU422" s="383"/>
      <c r="DV422" s="383"/>
      <c r="DW422" s="383"/>
      <c r="DX422" s="383"/>
      <c r="DY422" s="383"/>
      <c r="DZ422" s="383"/>
      <c r="EA422" s="383"/>
      <c r="EB422" s="383"/>
      <c r="EC422" s="383"/>
      <c r="ED422" s="383"/>
      <c r="EE422" s="383"/>
      <c r="EF422" s="383"/>
      <c r="EG422" s="383"/>
      <c r="EH422" s="383"/>
      <c r="EI422" s="383"/>
      <c r="EJ422" s="383"/>
      <c r="EK422" s="383"/>
      <c r="EL422" s="383"/>
      <c r="EM422" s="383"/>
      <c r="EN422" s="383"/>
      <c r="EO422" s="383"/>
      <c r="EP422" s="383"/>
      <c r="EQ422" s="383"/>
      <c r="ER422" s="383"/>
      <c r="ES422" s="383"/>
      <c r="ET422" s="383"/>
      <c r="EU422" s="383"/>
      <c r="EV422" s="383"/>
      <c r="EW422" s="383"/>
      <c r="EX422" s="383"/>
      <c r="EY422" s="383"/>
      <c r="EZ422" s="383"/>
      <c r="FA422" s="383"/>
      <c r="FB422" s="383"/>
      <c r="FC422" s="383"/>
      <c r="FD422" s="383"/>
      <c r="FE422" s="383"/>
      <c r="FF422" s="383"/>
      <c r="FG422" s="383"/>
      <c r="FH422" s="383"/>
      <c r="FI422" s="383"/>
      <c r="FJ422" s="383"/>
      <c r="FK422" s="383"/>
      <c r="FL422" s="383"/>
      <c r="FM422" s="383"/>
      <c r="FN422" s="383"/>
      <c r="FO422" s="383"/>
      <c r="FP422" s="383"/>
      <c r="FQ422" s="383"/>
      <c r="FR422" s="383"/>
      <c r="FS422" s="383"/>
      <c r="FT422" s="383"/>
      <c r="FU422" s="383"/>
      <c r="FV422" s="383"/>
      <c r="FW422" s="383"/>
      <c r="FX422" s="383"/>
      <c r="FY422" s="383"/>
      <c r="FZ422" s="383"/>
      <c r="GA422" s="383"/>
      <c r="GB422" s="383"/>
      <c r="GC422" s="383"/>
      <c r="GD422" s="383"/>
      <c r="GE422" s="383"/>
      <c r="GF422" s="383"/>
      <c r="GG422" s="383"/>
      <c r="GH422" s="383"/>
      <c r="GI422" s="383"/>
      <c r="GJ422" s="383"/>
      <c r="GK422" s="383"/>
      <c r="GL422" s="383"/>
      <c r="GM422" s="383"/>
      <c r="GN422" s="383"/>
      <c r="GO422" s="383"/>
      <c r="GP422" s="383"/>
      <c r="GQ422" s="383"/>
      <c r="GR422" s="383"/>
      <c r="GS422" s="383"/>
      <c r="GT422" s="383"/>
      <c r="GU422" s="383"/>
      <c r="GV422" s="383"/>
      <c r="GW422" s="383"/>
      <c r="GX422" s="383"/>
    </row>
    <row r="423" spans="1:206" s="360" customFormat="1" x14ac:dyDescent="0.25">
      <c r="A423" s="354"/>
      <c r="B423" s="506">
        <v>413</v>
      </c>
      <c r="C423" s="55"/>
      <c r="D423" s="55"/>
      <c r="E423" s="507" t="str">
        <f t="shared" si="66"/>
        <v/>
      </c>
      <c r="F423" s="508" t="str">
        <f t="shared" si="72"/>
        <v/>
      </c>
      <c r="H423" s="502"/>
      <c r="I423" s="502"/>
      <c r="J423" s="1"/>
      <c r="K423" s="372"/>
      <c r="L423" s="354"/>
      <c r="M423" s="354"/>
      <c r="N423" s="354"/>
      <c r="O423" s="354"/>
      <c r="P423" s="372"/>
      <c r="Q423" s="490"/>
      <c r="R423" s="490"/>
      <c r="S423" s="490"/>
      <c r="T423" s="490"/>
      <c r="U423" s="490"/>
      <c r="V423" s="372"/>
      <c r="W423" s="372"/>
      <c r="X423" s="372"/>
      <c r="Y423" s="1"/>
      <c r="Z423" s="1"/>
      <c r="AA423" s="1"/>
      <c r="AB423" s="1"/>
      <c r="AC423" s="1"/>
      <c r="AD423" s="491"/>
      <c r="AE423" s="491"/>
      <c r="AF423" s="491"/>
      <c r="AG423" s="491"/>
      <c r="AH423" s="491"/>
      <c r="AI423" s="491"/>
      <c r="AJ423" s="491"/>
      <c r="AK423" s="504"/>
      <c r="AL423" s="504"/>
      <c r="AM423" s="526" t="str">
        <f t="shared" si="76"/>
        <v/>
      </c>
      <c r="AN423" s="504"/>
      <c r="AO423" s="504"/>
      <c r="AP423" s="504"/>
      <c r="AQ423" s="360">
        <v>413</v>
      </c>
      <c r="AR423" s="505" t="str">
        <f t="shared" si="73"/>
        <v/>
      </c>
      <c r="AS423" s="505" t="str">
        <f t="shared" si="74"/>
        <v/>
      </c>
      <c r="AX423" s="497"/>
      <c r="AZ423" s="360">
        <v>413</v>
      </c>
      <c r="BA423" s="360" t="str">
        <f t="shared" si="67"/>
        <v/>
      </c>
      <c r="BB423" s="360" t="str">
        <f t="shared" si="68"/>
        <v/>
      </c>
      <c r="BC423" s="360" t="str">
        <f t="shared" si="69"/>
        <v/>
      </c>
      <c r="BD423" s="360" t="str">
        <f t="shared" si="70"/>
        <v/>
      </c>
      <c r="BE423" s="360" t="str">
        <f t="shared" si="71"/>
        <v/>
      </c>
      <c r="BH423" s="360" t="str">
        <f t="shared" si="75"/>
        <v/>
      </c>
      <c r="CM423" s="475"/>
      <c r="CN423" s="475"/>
      <c r="CO423" s="475"/>
      <c r="CP423" s="475"/>
      <c r="CQ423" s="475"/>
      <c r="CR423" s="475"/>
      <c r="CS423" s="475"/>
      <c r="CT423" s="475"/>
      <c r="CU423" s="475"/>
      <c r="CV423" s="475"/>
      <c r="CW423" s="475"/>
      <c r="CX423" s="475"/>
      <c r="CY423" s="475"/>
      <c r="CZ423" s="383"/>
      <c r="DA423" s="383"/>
      <c r="DB423" s="383"/>
      <c r="DC423" s="383"/>
      <c r="DD423" s="383"/>
      <c r="DE423" s="383"/>
      <c r="DF423" s="383"/>
      <c r="DG423" s="383"/>
      <c r="DH423" s="383"/>
      <c r="DI423" s="383"/>
      <c r="DJ423" s="383"/>
      <c r="DK423" s="383"/>
      <c r="DL423" s="383"/>
      <c r="DM423" s="383"/>
      <c r="DN423" s="383"/>
      <c r="DO423" s="383"/>
      <c r="DP423" s="383"/>
      <c r="DQ423" s="383"/>
      <c r="DR423" s="383"/>
      <c r="DS423" s="383"/>
      <c r="DT423" s="383"/>
      <c r="DU423" s="383"/>
      <c r="DV423" s="383"/>
      <c r="DW423" s="383"/>
      <c r="DX423" s="383"/>
      <c r="DY423" s="383"/>
      <c r="DZ423" s="383"/>
      <c r="EA423" s="383"/>
      <c r="EB423" s="383"/>
      <c r="EC423" s="383"/>
      <c r="ED423" s="383"/>
      <c r="EE423" s="383"/>
      <c r="EF423" s="383"/>
      <c r="EG423" s="383"/>
      <c r="EH423" s="383"/>
      <c r="EI423" s="383"/>
      <c r="EJ423" s="383"/>
      <c r="EK423" s="383"/>
      <c r="EL423" s="383"/>
      <c r="EM423" s="383"/>
      <c r="EN423" s="383"/>
      <c r="EO423" s="383"/>
      <c r="EP423" s="383"/>
      <c r="EQ423" s="383"/>
      <c r="ER423" s="383"/>
      <c r="ES423" s="383"/>
      <c r="ET423" s="383"/>
      <c r="EU423" s="383"/>
      <c r="EV423" s="383"/>
      <c r="EW423" s="383"/>
      <c r="EX423" s="383"/>
      <c r="EY423" s="383"/>
      <c r="EZ423" s="383"/>
      <c r="FA423" s="383"/>
      <c r="FB423" s="383"/>
      <c r="FC423" s="383"/>
      <c r="FD423" s="383"/>
      <c r="FE423" s="383"/>
      <c r="FF423" s="383"/>
      <c r="FG423" s="383"/>
      <c r="FH423" s="383"/>
      <c r="FI423" s="383"/>
      <c r="FJ423" s="383"/>
      <c r="FK423" s="383"/>
      <c r="FL423" s="383"/>
      <c r="FM423" s="383"/>
      <c r="FN423" s="383"/>
      <c r="FO423" s="383"/>
      <c r="FP423" s="383"/>
      <c r="FQ423" s="383"/>
      <c r="FR423" s="383"/>
      <c r="FS423" s="383"/>
      <c r="FT423" s="383"/>
      <c r="FU423" s="383"/>
      <c r="FV423" s="383"/>
      <c r="FW423" s="383"/>
      <c r="FX423" s="383"/>
      <c r="FY423" s="383"/>
      <c r="FZ423" s="383"/>
      <c r="GA423" s="383"/>
      <c r="GB423" s="383"/>
      <c r="GC423" s="383"/>
      <c r="GD423" s="383"/>
      <c r="GE423" s="383"/>
      <c r="GF423" s="383"/>
      <c r="GG423" s="383"/>
      <c r="GH423" s="383"/>
      <c r="GI423" s="383"/>
      <c r="GJ423" s="383"/>
      <c r="GK423" s="383"/>
      <c r="GL423" s="383"/>
      <c r="GM423" s="383"/>
      <c r="GN423" s="383"/>
      <c r="GO423" s="383"/>
      <c r="GP423" s="383"/>
      <c r="GQ423" s="383"/>
      <c r="GR423" s="383"/>
      <c r="GS423" s="383"/>
      <c r="GT423" s="383"/>
      <c r="GU423" s="383"/>
      <c r="GV423" s="383"/>
      <c r="GW423" s="383"/>
      <c r="GX423" s="383"/>
    </row>
    <row r="424" spans="1:206" s="360" customFormat="1" x14ac:dyDescent="0.25">
      <c r="A424" s="354"/>
      <c r="B424" s="506">
        <v>414</v>
      </c>
      <c r="C424" s="55"/>
      <c r="D424" s="55"/>
      <c r="E424" s="507" t="str">
        <f t="shared" si="66"/>
        <v/>
      </c>
      <c r="F424" s="508" t="str">
        <f t="shared" si="72"/>
        <v/>
      </c>
      <c r="H424" s="502"/>
      <c r="I424" s="502"/>
      <c r="J424" s="1"/>
      <c r="K424" s="372"/>
      <c r="L424" s="354"/>
      <c r="M424" s="354"/>
      <c r="N424" s="354"/>
      <c r="O424" s="354"/>
      <c r="P424" s="372"/>
      <c r="Q424" s="490"/>
      <c r="R424" s="490"/>
      <c r="S424" s="490"/>
      <c r="T424" s="490"/>
      <c r="U424" s="490"/>
      <c r="V424" s="372"/>
      <c r="W424" s="372"/>
      <c r="X424" s="372"/>
      <c r="Y424" s="1"/>
      <c r="Z424" s="1"/>
      <c r="AA424" s="1"/>
      <c r="AB424" s="1"/>
      <c r="AC424" s="1"/>
      <c r="AD424" s="491"/>
      <c r="AE424" s="491"/>
      <c r="AF424" s="491"/>
      <c r="AG424" s="491"/>
      <c r="AH424" s="491"/>
      <c r="AI424" s="491"/>
      <c r="AJ424" s="491"/>
      <c r="AK424" s="504"/>
      <c r="AL424" s="504"/>
      <c r="AM424" s="526" t="str">
        <f t="shared" si="76"/>
        <v/>
      </c>
      <c r="AN424" s="504"/>
      <c r="AO424" s="504"/>
      <c r="AP424" s="504"/>
      <c r="AQ424" s="360">
        <v>414</v>
      </c>
      <c r="AR424" s="505" t="str">
        <f t="shared" si="73"/>
        <v/>
      </c>
      <c r="AS424" s="505" t="str">
        <f t="shared" si="74"/>
        <v/>
      </c>
      <c r="AX424" s="497"/>
      <c r="AZ424" s="360">
        <v>414</v>
      </c>
      <c r="BA424" s="360" t="str">
        <f t="shared" si="67"/>
        <v/>
      </c>
      <c r="BB424" s="360" t="str">
        <f t="shared" si="68"/>
        <v/>
      </c>
      <c r="BC424" s="360" t="str">
        <f t="shared" si="69"/>
        <v/>
      </c>
      <c r="BD424" s="360" t="str">
        <f t="shared" si="70"/>
        <v/>
      </c>
      <c r="BE424" s="360" t="str">
        <f t="shared" si="71"/>
        <v/>
      </c>
      <c r="BH424" s="360" t="str">
        <f t="shared" si="75"/>
        <v/>
      </c>
      <c r="CM424" s="475"/>
      <c r="CN424" s="475"/>
      <c r="CO424" s="475"/>
      <c r="CP424" s="475"/>
      <c r="CQ424" s="475"/>
      <c r="CR424" s="475"/>
      <c r="CS424" s="475"/>
      <c r="CT424" s="475"/>
      <c r="CU424" s="475"/>
      <c r="CV424" s="475"/>
      <c r="CW424" s="475"/>
      <c r="CX424" s="475"/>
      <c r="CY424" s="475"/>
      <c r="CZ424" s="383"/>
      <c r="DA424" s="383"/>
      <c r="DB424" s="383"/>
      <c r="DC424" s="383"/>
      <c r="DD424" s="383"/>
      <c r="DE424" s="383"/>
      <c r="DF424" s="383"/>
      <c r="DG424" s="383"/>
      <c r="DH424" s="383"/>
      <c r="DI424" s="383"/>
      <c r="DJ424" s="383"/>
      <c r="DK424" s="383"/>
      <c r="DL424" s="383"/>
      <c r="DM424" s="383"/>
      <c r="DN424" s="383"/>
      <c r="DO424" s="383"/>
      <c r="DP424" s="383"/>
      <c r="DQ424" s="383"/>
      <c r="DR424" s="383"/>
      <c r="DS424" s="383"/>
      <c r="DT424" s="383"/>
      <c r="DU424" s="383"/>
      <c r="DV424" s="383"/>
      <c r="DW424" s="383"/>
      <c r="DX424" s="383"/>
      <c r="DY424" s="383"/>
      <c r="DZ424" s="383"/>
      <c r="EA424" s="383"/>
      <c r="EB424" s="383"/>
      <c r="EC424" s="383"/>
      <c r="ED424" s="383"/>
      <c r="EE424" s="383"/>
      <c r="EF424" s="383"/>
      <c r="EG424" s="383"/>
      <c r="EH424" s="383"/>
      <c r="EI424" s="383"/>
      <c r="EJ424" s="383"/>
      <c r="EK424" s="383"/>
      <c r="EL424" s="383"/>
      <c r="EM424" s="383"/>
      <c r="EN424" s="383"/>
      <c r="EO424" s="383"/>
      <c r="EP424" s="383"/>
      <c r="EQ424" s="383"/>
      <c r="ER424" s="383"/>
      <c r="ES424" s="383"/>
      <c r="ET424" s="383"/>
      <c r="EU424" s="383"/>
      <c r="EV424" s="383"/>
      <c r="EW424" s="383"/>
      <c r="EX424" s="383"/>
      <c r="EY424" s="383"/>
      <c r="EZ424" s="383"/>
      <c r="FA424" s="383"/>
      <c r="FB424" s="383"/>
      <c r="FC424" s="383"/>
      <c r="FD424" s="383"/>
      <c r="FE424" s="383"/>
      <c r="FF424" s="383"/>
      <c r="FG424" s="383"/>
      <c r="FH424" s="383"/>
      <c r="FI424" s="383"/>
      <c r="FJ424" s="383"/>
      <c r="FK424" s="383"/>
      <c r="FL424" s="383"/>
      <c r="FM424" s="383"/>
      <c r="FN424" s="383"/>
      <c r="FO424" s="383"/>
      <c r="FP424" s="383"/>
      <c r="FQ424" s="383"/>
      <c r="FR424" s="383"/>
      <c r="FS424" s="383"/>
      <c r="FT424" s="383"/>
      <c r="FU424" s="383"/>
      <c r="FV424" s="383"/>
      <c r="FW424" s="383"/>
      <c r="FX424" s="383"/>
      <c r="FY424" s="383"/>
      <c r="FZ424" s="383"/>
      <c r="GA424" s="383"/>
      <c r="GB424" s="383"/>
      <c r="GC424" s="383"/>
      <c r="GD424" s="383"/>
      <c r="GE424" s="383"/>
      <c r="GF424" s="383"/>
      <c r="GG424" s="383"/>
      <c r="GH424" s="383"/>
      <c r="GI424" s="383"/>
      <c r="GJ424" s="383"/>
      <c r="GK424" s="383"/>
      <c r="GL424" s="383"/>
      <c r="GM424" s="383"/>
      <c r="GN424" s="383"/>
      <c r="GO424" s="383"/>
      <c r="GP424" s="383"/>
      <c r="GQ424" s="383"/>
      <c r="GR424" s="383"/>
      <c r="GS424" s="383"/>
      <c r="GT424" s="383"/>
      <c r="GU424" s="383"/>
      <c r="GV424" s="383"/>
      <c r="GW424" s="383"/>
      <c r="GX424" s="383"/>
    </row>
    <row r="425" spans="1:206" s="360" customFormat="1" x14ac:dyDescent="0.25">
      <c r="A425" s="354"/>
      <c r="B425" s="506">
        <v>415</v>
      </c>
      <c r="C425" s="55"/>
      <c r="D425" s="55"/>
      <c r="E425" s="507" t="str">
        <f t="shared" si="66"/>
        <v/>
      </c>
      <c r="F425" s="508" t="str">
        <f t="shared" si="72"/>
        <v/>
      </c>
      <c r="H425" s="502"/>
      <c r="I425" s="502"/>
      <c r="J425" s="1"/>
      <c r="K425" s="372"/>
      <c r="L425" s="354"/>
      <c r="M425" s="354"/>
      <c r="N425" s="354"/>
      <c r="O425" s="354"/>
      <c r="P425" s="372"/>
      <c r="Q425" s="490"/>
      <c r="R425" s="490"/>
      <c r="S425" s="490"/>
      <c r="T425" s="490"/>
      <c r="U425" s="490"/>
      <c r="V425" s="372"/>
      <c r="W425" s="372"/>
      <c r="X425" s="372"/>
      <c r="Y425" s="1"/>
      <c r="Z425" s="1"/>
      <c r="AA425" s="1"/>
      <c r="AB425" s="1"/>
      <c r="AC425" s="1"/>
      <c r="AD425" s="491"/>
      <c r="AE425" s="491"/>
      <c r="AF425" s="491"/>
      <c r="AG425" s="491"/>
      <c r="AH425" s="491"/>
      <c r="AI425" s="491"/>
      <c r="AJ425" s="491"/>
      <c r="AK425" s="504"/>
      <c r="AL425" s="504"/>
      <c r="AM425" s="526" t="str">
        <f t="shared" si="76"/>
        <v/>
      </c>
      <c r="AN425" s="504"/>
      <c r="AO425" s="504"/>
      <c r="AP425" s="504"/>
      <c r="AQ425" s="360">
        <v>415</v>
      </c>
      <c r="AR425" s="505" t="str">
        <f t="shared" si="73"/>
        <v/>
      </c>
      <c r="AS425" s="505" t="str">
        <f t="shared" si="74"/>
        <v/>
      </c>
      <c r="AX425" s="497"/>
      <c r="AZ425" s="360">
        <v>415</v>
      </c>
      <c r="BA425" s="360" t="str">
        <f t="shared" si="67"/>
        <v/>
      </c>
      <c r="BB425" s="360" t="str">
        <f t="shared" si="68"/>
        <v/>
      </c>
      <c r="BC425" s="360" t="str">
        <f t="shared" si="69"/>
        <v/>
      </c>
      <c r="BD425" s="360" t="str">
        <f t="shared" si="70"/>
        <v/>
      </c>
      <c r="BE425" s="360" t="str">
        <f t="shared" si="71"/>
        <v/>
      </c>
      <c r="BH425" s="360" t="str">
        <f t="shared" si="75"/>
        <v/>
      </c>
      <c r="CM425" s="475"/>
      <c r="CN425" s="475"/>
      <c r="CO425" s="475"/>
      <c r="CP425" s="475"/>
      <c r="CQ425" s="475"/>
      <c r="CR425" s="475"/>
      <c r="CS425" s="475"/>
      <c r="CT425" s="475"/>
      <c r="CU425" s="475"/>
      <c r="CV425" s="475"/>
      <c r="CW425" s="475"/>
      <c r="CX425" s="475"/>
      <c r="CY425" s="475"/>
      <c r="CZ425" s="383"/>
      <c r="DA425" s="383"/>
      <c r="DB425" s="383"/>
      <c r="DC425" s="383"/>
      <c r="DD425" s="383"/>
      <c r="DE425" s="383"/>
      <c r="DF425" s="383"/>
      <c r="DG425" s="383"/>
      <c r="DH425" s="383"/>
      <c r="DI425" s="383"/>
      <c r="DJ425" s="383"/>
      <c r="DK425" s="383"/>
      <c r="DL425" s="383"/>
      <c r="DM425" s="383"/>
      <c r="DN425" s="383"/>
      <c r="DO425" s="383"/>
      <c r="DP425" s="383"/>
      <c r="DQ425" s="383"/>
      <c r="DR425" s="383"/>
      <c r="DS425" s="383"/>
      <c r="DT425" s="383"/>
      <c r="DU425" s="383"/>
      <c r="DV425" s="383"/>
      <c r="DW425" s="383"/>
      <c r="DX425" s="383"/>
      <c r="DY425" s="383"/>
      <c r="DZ425" s="383"/>
      <c r="EA425" s="383"/>
      <c r="EB425" s="383"/>
      <c r="EC425" s="383"/>
      <c r="ED425" s="383"/>
      <c r="EE425" s="383"/>
      <c r="EF425" s="383"/>
      <c r="EG425" s="383"/>
      <c r="EH425" s="383"/>
      <c r="EI425" s="383"/>
      <c r="EJ425" s="383"/>
      <c r="EK425" s="383"/>
      <c r="EL425" s="383"/>
      <c r="EM425" s="383"/>
      <c r="EN425" s="383"/>
      <c r="EO425" s="383"/>
      <c r="EP425" s="383"/>
      <c r="EQ425" s="383"/>
      <c r="ER425" s="383"/>
      <c r="ES425" s="383"/>
      <c r="ET425" s="383"/>
      <c r="EU425" s="383"/>
      <c r="EV425" s="383"/>
      <c r="EW425" s="383"/>
      <c r="EX425" s="383"/>
      <c r="EY425" s="383"/>
      <c r="EZ425" s="383"/>
      <c r="FA425" s="383"/>
      <c r="FB425" s="383"/>
      <c r="FC425" s="383"/>
      <c r="FD425" s="383"/>
      <c r="FE425" s="383"/>
      <c r="FF425" s="383"/>
      <c r="FG425" s="383"/>
      <c r="FH425" s="383"/>
      <c r="FI425" s="383"/>
      <c r="FJ425" s="383"/>
      <c r="FK425" s="383"/>
      <c r="FL425" s="383"/>
      <c r="FM425" s="383"/>
      <c r="FN425" s="383"/>
      <c r="FO425" s="383"/>
      <c r="FP425" s="383"/>
      <c r="FQ425" s="383"/>
      <c r="FR425" s="383"/>
      <c r="FS425" s="383"/>
      <c r="FT425" s="383"/>
      <c r="FU425" s="383"/>
      <c r="FV425" s="383"/>
      <c r="FW425" s="383"/>
      <c r="FX425" s="383"/>
      <c r="FY425" s="383"/>
      <c r="FZ425" s="383"/>
      <c r="GA425" s="383"/>
      <c r="GB425" s="383"/>
      <c r="GC425" s="383"/>
      <c r="GD425" s="383"/>
      <c r="GE425" s="383"/>
      <c r="GF425" s="383"/>
      <c r="GG425" s="383"/>
      <c r="GH425" s="383"/>
      <c r="GI425" s="383"/>
      <c r="GJ425" s="383"/>
      <c r="GK425" s="383"/>
      <c r="GL425" s="383"/>
      <c r="GM425" s="383"/>
      <c r="GN425" s="383"/>
      <c r="GO425" s="383"/>
      <c r="GP425" s="383"/>
      <c r="GQ425" s="383"/>
      <c r="GR425" s="383"/>
      <c r="GS425" s="383"/>
      <c r="GT425" s="383"/>
      <c r="GU425" s="383"/>
      <c r="GV425" s="383"/>
      <c r="GW425" s="383"/>
      <c r="GX425" s="383"/>
    </row>
    <row r="426" spans="1:206" s="360" customFormat="1" x14ac:dyDescent="0.25">
      <c r="A426" s="354"/>
      <c r="B426" s="506">
        <v>416</v>
      </c>
      <c r="C426" s="55"/>
      <c r="D426" s="55"/>
      <c r="E426" s="507" t="str">
        <f t="shared" si="66"/>
        <v/>
      </c>
      <c r="F426" s="508" t="str">
        <f t="shared" si="72"/>
        <v/>
      </c>
      <c r="H426" s="502"/>
      <c r="I426" s="502"/>
      <c r="J426" s="1"/>
      <c r="K426" s="372"/>
      <c r="L426" s="354"/>
      <c r="M426" s="354"/>
      <c r="N426" s="354"/>
      <c r="O426" s="354"/>
      <c r="P426" s="372"/>
      <c r="Q426" s="490"/>
      <c r="R426" s="490"/>
      <c r="S426" s="490"/>
      <c r="T426" s="490"/>
      <c r="U426" s="490"/>
      <c r="V426" s="372"/>
      <c r="W426" s="372"/>
      <c r="X426" s="372"/>
      <c r="Y426" s="1"/>
      <c r="Z426" s="1"/>
      <c r="AA426" s="1"/>
      <c r="AB426" s="1"/>
      <c r="AC426" s="1"/>
      <c r="AD426" s="491"/>
      <c r="AE426" s="491"/>
      <c r="AF426" s="491"/>
      <c r="AG426" s="491"/>
      <c r="AH426" s="491"/>
      <c r="AI426" s="491"/>
      <c r="AJ426" s="491"/>
      <c r="AK426" s="504"/>
      <c r="AL426" s="504"/>
      <c r="AM426" s="526" t="str">
        <f t="shared" si="76"/>
        <v/>
      </c>
      <c r="AN426" s="504"/>
      <c r="AO426" s="504"/>
      <c r="AP426" s="504"/>
      <c r="AQ426" s="360">
        <v>416</v>
      </c>
      <c r="AR426" s="505" t="str">
        <f t="shared" si="73"/>
        <v/>
      </c>
      <c r="AS426" s="505" t="str">
        <f t="shared" si="74"/>
        <v/>
      </c>
      <c r="AX426" s="497"/>
      <c r="AZ426" s="360">
        <v>416</v>
      </c>
      <c r="BA426" s="360" t="str">
        <f t="shared" si="67"/>
        <v/>
      </c>
      <c r="BB426" s="360" t="str">
        <f t="shared" si="68"/>
        <v/>
      </c>
      <c r="BC426" s="360" t="str">
        <f t="shared" si="69"/>
        <v/>
      </c>
      <c r="BD426" s="360" t="str">
        <f t="shared" si="70"/>
        <v/>
      </c>
      <c r="BE426" s="360" t="str">
        <f t="shared" si="71"/>
        <v/>
      </c>
      <c r="BH426" s="360" t="str">
        <f t="shared" si="75"/>
        <v/>
      </c>
      <c r="CM426" s="475"/>
      <c r="CN426" s="475"/>
      <c r="CO426" s="475"/>
      <c r="CP426" s="475"/>
      <c r="CQ426" s="475"/>
      <c r="CR426" s="475"/>
      <c r="CS426" s="475"/>
      <c r="CT426" s="475"/>
      <c r="CU426" s="475"/>
      <c r="CV426" s="475"/>
      <c r="CW426" s="475"/>
      <c r="CX426" s="475"/>
      <c r="CY426" s="475"/>
      <c r="CZ426" s="383"/>
      <c r="DA426" s="383"/>
      <c r="DB426" s="383"/>
      <c r="DC426" s="383"/>
      <c r="DD426" s="383"/>
      <c r="DE426" s="383"/>
      <c r="DF426" s="383"/>
      <c r="DG426" s="383"/>
      <c r="DH426" s="383"/>
      <c r="DI426" s="383"/>
      <c r="DJ426" s="383"/>
      <c r="DK426" s="383"/>
      <c r="DL426" s="383"/>
      <c r="DM426" s="383"/>
      <c r="DN426" s="383"/>
      <c r="DO426" s="383"/>
      <c r="DP426" s="383"/>
      <c r="DQ426" s="383"/>
      <c r="DR426" s="383"/>
      <c r="DS426" s="383"/>
      <c r="DT426" s="383"/>
      <c r="DU426" s="383"/>
      <c r="DV426" s="383"/>
      <c r="DW426" s="383"/>
      <c r="DX426" s="383"/>
      <c r="DY426" s="383"/>
      <c r="DZ426" s="383"/>
      <c r="EA426" s="383"/>
      <c r="EB426" s="383"/>
      <c r="EC426" s="383"/>
      <c r="ED426" s="383"/>
      <c r="EE426" s="383"/>
      <c r="EF426" s="383"/>
      <c r="EG426" s="383"/>
      <c r="EH426" s="383"/>
      <c r="EI426" s="383"/>
      <c r="EJ426" s="383"/>
      <c r="EK426" s="383"/>
      <c r="EL426" s="383"/>
      <c r="EM426" s="383"/>
      <c r="EN426" s="383"/>
      <c r="EO426" s="383"/>
      <c r="EP426" s="383"/>
      <c r="EQ426" s="383"/>
      <c r="ER426" s="383"/>
      <c r="ES426" s="383"/>
      <c r="ET426" s="383"/>
      <c r="EU426" s="383"/>
      <c r="EV426" s="383"/>
      <c r="EW426" s="383"/>
      <c r="EX426" s="383"/>
      <c r="EY426" s="383"/>
      <c r="EZ426" s="383"/>
      <c r="FA426" s="383"/>
      <c r="FB426" s="383"/>
      <c r="FC426" s="383"/>
      <c r="FD426" s="383"/>
      <c r="FE426" s="383"/>
      <c r="FF426" s="383"/>
      <c r="FG426" s="383"/>
      <c r="FH426" s="383"/>
      <c r="FI426" s="383"/>
      <c r="FJ426" s="383"/>
      <c r="FK426" s="383"/>
      <c r="FL426" s="383"/>
      <c r="FM426" s="383"/>
      <c r="FN426" s="383"/>
      <c r="FO426" s="383"/>
      <c r="FP426" s="383"/>
      <c r="FQ426" s="383"/>
      <c r="FR426" s="383"/>
      <c r="FS426" s="383"/>
      <c r="FT426" s="383"/>
      <c r="FU426" s="383"/>
      <c r="FV426" s="383"/>
      <c r="FW426" s="383"/>
      <c r="FX426" s="383"/>
      <c r="FY426" s="383"/>
      <c r="FZ426" s="383"/>
      <c r="GA426" s="383"/>
      <c r="GB426" s="383"/>
      <c r="GC426" s="383"/>
      <c r="GD426" s="383"/>
      <c r="GE426" s="383"/>
      <c r="GF426" s="383"/>
      <c r="GG426" s="383"/>
      <c r="GH426" s="383"/>
      <c r="GI426" s="383"/>
      <c r="GJ426" s="383"/>
      <c r="GK426" s="383"/>
      <c r="GL426" s="383"/>
      <c r="GM426" s="383"/>
      <c r="GN426" s="383"/>
      <c r="GO426" s="383"/>
      <c r="GP426" s="383"/>
      <c r="GQ426" s="383"/>
      <c r="GR426" s="383"/>
      <c r="GS426" s="383"/>
      <c r="GT426" s="383"/>
      <c r="GU426" s="383"/>
      <c r="GV426" s="383"/>
      <c r="GW426" s="383"/>
      <c r="GX426" s="383"/>
    </row>
    <row r="427" spans="1:206" s="360" customFormat="1" x14ac:dyDescent="0.25">
      <c r="A427" s="354"/>
      <c r="B427" s="506">
        <v>417</v>
      </c>
      <c r="C427" s="55"/>
      <c r="D427" s="55"/>
      <c r="E427" s="507" t="str">
        <f t="shared" si="66"/>
        <v/>
      </c>
      <c r="F427" s="508" t="str">
        <f t="shared" si="72"/>
        <v/>
      </c>
      <c r="H427" s="502"/>
      <c r="I427" s="502"/>
      <c r="J427" s="1"/>
      <c r="K427" s="372"/>
      <c r="L427" s="354"/>
      <c r="M427" s="354"/>
      <c r="N427" s="354"/>
      <c r="O427" s="354"/>
      <c r="P427" s="372"/>
      <c r="Q427" s="490"/>
      <c r="R427" s="490"/>
      <c r="S427" s="490"/>
      <c r="T427" s="490"/>
      <c r="U427" s="490"/>
      <c r="V427" s="372"/>
      <c r="W427" s="372"/>
      <c r="X427" s="372"/>
      <c r="Y427" s="1"/>
      <c r="Z427" s="1"/>
      <c r="AA427" s="1"/>
      <c r="AB427" s="1"/>
      <c r="AC427" s="1"/>
      <c r="AD427" s="491"/>
      <c r="AE427" s="491"/>
      <c r="AF427" s="491"/>
      <c r="AG427" s="491"/>
      <c r="AH427" s="491"/>
      <c r="AI427" s="491"/>
      <c r="AJ427" s="491"/>
      <c r="AK427" s="504"/>
      <c r="AL427" s="504"/>
      <c r="AM427" s="526" t="str">
        <f t="shared" si="76"/>
        <v/>
      </c>
      <c r="AN427" s="504"/>
      <c r="AO427" s="504"/>
      <c r="AP427" s="504"/>
      <c r="AQ427" s="360">
        <v>417</v>
      </c>
      <c r="AR427" s="505" t="str">
        <f t="shared" si="73"/>
        <v/>
      </c>
      <c r="AS427" s="505" t="str">
        <f t="shared" si="74"/>
        <v/>
      </c>
      <c r="AX427" s="497"/>
      <c r="AZ427" s="360">
        <v>417</v>
      </c>
      <c r="BA427" s="360" t="str">
        <f t="shared" si="67"/>
        <v/>
      </c>
      <c r="BB427" s="360" t="str">
        <f t="shared" si="68"/>
        <v/>
      </c>
      <c r="BC427" s="360" t="str">
        <f t="shared" si="69"/>
        <v/>
      </c>
      <c r="BD427" s="360" t="str">
        <f t="shared" si="70"/>
        <v/>
      </c>
      <c r="BE427" s="360" t="str">
        <f t="shared" si="71"/>
        <v/>
      </c>
      <c r="BH427" s="360" t="str">
        <f t="shared" si="75"/>
        <v/>
      </c>
      <c r="CM427" s="475"/>
      <c r="CN427" s="475"/>
      <c r="CO427" s="475"/>
      <c r="CP427" s="475"/>
      <c r="CQ427" s="475"/>
      <c r="CR427" s="475"/>
      <c r="CS427" s="475"/>
      <c r="CT427" s="475"/>
      <c r="CU427" s="475"/>
      <c r="CV427" s="475"/>
      <c r="CW427" s="475"/>
      <c r="CX427" s="475"/>
      <c r="CY427" s="475"/>
      <c r="CZ427" s="383"/>
      <c r="DA427" s="383"/>
      <c r="DB427" s="383"/>
      <c r="DC427" s="383"/>
      <c r="DD427" s="383"/>
      <c r="DE427" s="383"/>
      <c r="DF427" s="383"/>
      <c r="DG427" s="383"/>
      <c r="DH427" s="383"/>
      <c r="DI427" s="383"/>
      <c r="DJ427" s="383"/>
      <c r="DK427" s="383"/>
      <c r="DL427" s="383"/>
      <c r="DM427" s="383"/>
      <c r="DN427" s="383"/>
      <c r="DO427" s="383"/>
      <c r="DP427" s="383"/>
      <c r="DQ427" s="383"/>
      <c r="DR427" s="383"/>
      <c r="DS427" s="383"/>
      <c r="DT427" s="383"/>
      <c r="DU427" s="383"/>
      <c r="DV427" s="383"/>
      <c r="DW427" s="383"/>
      <c r="DX427" s="383"/>
      <c r="DY427" s="383"/>
      <c r="DZ427" s="383"/>
      <c r="EA427" s="383"/>
      <c r="EB427" s="383"/>
      <c r="EC427" s="383"/>
      <c r="ED427" s="383"/>
      <c r="EE427" s="383"/>
      <c r="EF427" s="383"/>
      <c r="EG427" s="383"/>
      <c r="EH427" s="383"/>
      <c r="EI427" s="383"/>
      <c r="EJ427" s="383"/>
      <c r="EK427" s="383"/>
      <c r="EL427" s="383"/>
      <c r="EM427" s="383"/>
      <c r="EN427" s="383"/>
      <c r="EO427" s="383"/>
      <c r="EP427" s="383"/>
      <c r="EQ427" s="383"/>
      <c r="ER427" s="383"/>
      <c r="ES427" s="383"/>
      <c r="ET427" s="383"/>
      <c r="EU427" s="383"/>
      <c r="EV427" s="383"/>
      <c r="EW427" s="383"/>
      <c r="EX427" s="383"/>
      <c r="EY427" s="383"/>
      <c r="EZ427" s="383"/>
      <c r="FA427" s="383"/>
      <c r="FB427" s="383"/>
      <c r="FC427" s="383"/>
      <c r="FD427" s="383"/>
      <c r="FE427" s="383"/>
      <c r="FF427" s="383"/>
      <c r="FG427" s="383"/>
      <c r="FH427" s="383"/>
      <c r="FI427" s="383"/>
      <c r="FJ427" s="383"/>
      <c r="FK427" s="383"/>
      <c r="FL427" s="383"/>
      <c r="FM427" s="383"/>
      <c r="FN427" s="383"/>
      <c r="FO427" s="383"/>
      <c r="FP427" s="383"/>
      <c r="FQ427" s="383"/>
      <c r="FR427" s="383"/>
      <c r="FS427" s="383"/>
      <c r="FT427" s="383"/>
      <c r="FU427" s="383"/>
      <c r="FV427" s="383"/>
      <c r="FW427" s="383"/>
      <c r="FX427" s="383"/>
      <c r="FY427" s="383"/>
      <c r="FZ427" s="383"/>
      <c r="GA427" s="383"/>
      <c r="GB427" s="383"/>
      <c r="GC427" s="383"/>
      <c r="GD427" s="383"/>
      <c r="GE427" s="383"/>
      <c r="GF427" s="383"/>
      <c r="GG427" s="383"/>
      <c r="GH427" s="383"/>
      <c r="GI427" s="383"/>
      <c r="GJ427" s="383"/>
      <c r="GK427" s="383"/>
      <c r="GL427" s="383"/>
      <c r="GM427" s="383"/>
      <c r="GN427" s="383"/>
      <c r="GO427" s="383"/>
      <c r="GP427" s="383"/>
      <c r="GQ427" s="383"/>
      <c r="GR427" s="383"/>
      <c r="GS427" s="383"/>
      <c r="GT427" s="383"/>
      <c r="GU427" s="383"/>
      <c r="GV427" s="383"/>
      <c r="GW427" s="383"/>
      <c r="GX427" s="383"/>
    </row>
    <row r="428" spans="1:206" s="360" customFormat="1" x14ac:dyDescent="0.25">
      <c r="A428" s="354"/>
      <c r="B428" s="506">
        <v>418</v>
      </c>
      <c r="C428" s="55"/>
      <c r="D428" s="55"/>
      <c r="E428" s="507" t="str">
        <f t="shared" si="66"/>
        <v/>
      </c>
      <c r="F428" s="508" t="str">
        <f t="shared" si="72"/>
        <v/>
      </c>
      <c r="H428" s="502"/>
      <c r="I428" s="502"/>
      <c r="J428" s="1"/>
      <c r="K428" s="372"/>
      <c r="L428" s="354"/>
      <c r="M428" s="354"/>
      <c r="N428" s="354"/>
      <c r="O428" s="354"/>
      <c r="P428" s="372"/>
      <c r="Q428" s="490"/>
      <c r="R428" s="490"/>
      <c r="S428" s="490"/>
      <c r="T428" s="490"/>
      <c r="U428" s="490"/>
      <c r="V428" s="372"/>
      <c r="W428" s="372"/>
      <c r="X428" s="372"/>
      <c r="Y428" s="1"/>
      <c r="Z428" s="1"/>
      <c r="AA428" s="1"/>
      <c r="AB428" s="1"/>
      <c r="AC428" s="1"/>
      <c r="AD428" s="491"/>
      <c r="AE428" s="491"/>
      <c r="AF428" s="491"/>
      <c r="AG428" s="491"/>
      <c r="AH428" s="491"/>
      <c r="AI428" s="491"/>
      <c r="AJ428" s="491"/>
      <c r="AK428" s="504"/>
      <c r="AL428" s="504"/>
      <c r="AM428" s="526" t="str">
        <f t="shared" si="76"/>
        <v/>
      </c>
      <c r="AN428" s="504"/>
      <c r="AO428" s="504"/>
      <c r="AP428" s="504"/>
      <c r="AQ428" s="360">
        <v>418</v>
      </c>
      <c r="AR428" s="505" t="str">
        <f t="shared" si="73"/>
        <v/>
      </c>
      <c r="AS428" s="505" t="str">
        <f t="shared" si="74"/>
        <v/>
      </c>
      <c r="AX428" s="497"/>
      <c r="AZ428" s="360">
        <v>418</v>
      </c>
      <c r="BA428" s="360" t="str">
        <f t="shared" si="67"/>
        <v/>
      </c>
      <c r="BB428" s="360" t="str">
        <f t="shared" si="68"/>
        <v/>
      </c>
      <c r="BC428" s="360" t="str">
        <f t="shared" si="69"/>
        <v/>
      </c>
      <c r="BD428" s="360" t="str">
        <f t="shared" si="70"/>
        <v/>
      </c>
      <c r="BE428" s="360" t="str">
        <f t="shared" si="71"/>
        <v/>
      </c>
      <c r="BH428" s="360" t="str">
        <f t="shared" si="75"/>
        <v/>
      </c>
      <c r="CM428" s="475"/>
      <c r="CN428" s="475"/>
      <c r="CO428" s="475"/>
      <c r="CP428" s="475"/>
      <c r="CQ428" s="475"/>
      <c r="CR428" s="475"/>
      <c r="CS428" s="475"/>
      <c r="CT428" s="475"/>
      <c r="CU428" s="475"/>
      <c r="CV428" s="475"/>
      <c r="CW428" s="475"/>
      <c r="CX428" s="475"/>
      <c r="CY428" s="475"/>
      <c r="CZ428" s="383"/>
      <c r="DA428" s="383"/>
      <c r="DB428" s="383"/>
      <c r="DC428" s="383"/>
      <c r="DD428" s="383"/>
      <c r="DE428" s="383"/>
      <c r="DF428" s="383"/>
      <c r="DG428" s="383"/>
      <c r="DH428" s="383"/>
      <c r="DI428" s="383"/>
      <c r="DJ428" s="383"/>
      <c r="DK428" s="383"/>
      <c r="DL428" s="383"/>
      <c r="DM428" s="383"/>
      <c r="DN428" s="383"/>
      <c r="DO428" s="383"/>
      <c r="DP428" s="383"/>
      <c r="DQ428" s="383"/>
      <c r="DR428" s="383"/>
      <c r="DS428" s="383"/>
      <c r="DT428" s="383"/>
      <c r="DU428" s="383"/>
      <c r="DV428" s="383"/>
      <c r="DW428" s="383"/>
      <c r="DX428" s="383"/>
      <c r="DY428" s="383"/>
      <c r="DZ428" s="383"/>
      <c r="EA428" s="383"/>
      <c r="EB428" s="383"/>
      <c r="EC428" s="383"/>
      <c r="ED428" s="383"/>
      <c r="EE428" s="383"/>
      <c r="EF428" s="383"/>
      <c r="EG428" s="383"/>
      <c r="EH428" s="383"/>
      <c r="EI428" s="383"/>
      <c r="EJ428" s="383"/>
      <c r="EK428" s="383"/>
      <c r="EL428" s="383"/>
      <c r="EM428" s="383"/>
      <c r="EN428" s="383"/>
      <c r="EO428" s="383"/>
      <c r="EP428" s="383"/>
      <c r="EQ428" s="383"/>
      <c r="ER428" s="383"/>
      <c r="ES428" s="383"/>
      <c r="ET428" s="383"/>
      <c r="EU428" s="383"/>
      <c r="EV428" s="383"/>
      <c r="EW428" s="383"/>
      <c r="EX428" s="383"/>
      <c r="EY428" s="383"/>
      <c r="EZ428" s="383"/>
      <c r="FA428" s="383"/>
      <c r="FB428" s="383"/>
      <c r="FC428" s="383"/>
      <c r="FD428" s="383"/>
      <c r="FE428" s="383"/>
      <c r="FF428" s="383"/>
      <c r="FG428" s="383"/>
      <c r="FH428" s="383"/>
      <c r="FI428" s="383"/>
      <c r="FJ428" s="383"/>
      <c r="FK428" s="383"/>
      <c r="FL428" s="383"/>
      <c r="FM428" s="383"/>
      <c r="FN428" s="383"/>
      <c r="FO428" s="383"/>
      <c r="FP428" s="383"/>
      <c r="FQ428" s="383"/>
      <c r="FR428" s="383"/>
      <c r="FS428" s="383"/>
      <c r="FT428" s="383"/>
      <c r="FU428" s="383"/>
      <c r="FV428" s="383"/>
      <c r="FW428" s="383"/>
      <c r="FX428" s="383"/>
      <c r="FY428" s="383"/>
      <c r="FZ428" s="383"/>
      <c r="GA428" s="383"/>
      <c r="GB428" s="383"/>
      <c r="GC428" s="383"/>
      <c r="GD428" s="383"/>
      <c r="GE428" s="383"/>
      <c r="GF428" s="383"/>
      <c r="GG428" s="383"/>
      <c r="GH428" s="383"/>
      <c r="GI428" s="383"/>
      <c r="GJ428" s="383"/>
      <c r="GK428" s="383"/>
      <c r="GL428" s="383"/>
      <c r="GM428" s="383"/>
      <c r="GN428" s="383"/>
      <c r="GO428" s="383"/>
      <c r="GP428" s="383"/>
      <c r="GQ428" s="383"/>
      <c r="GR428" s="383"/>
      <c r="GS428" s="383"/>
      <c r="GT428" s="383"/>
      <c r="GU428" s="383"/>
      <c r="GV428" s="383"/>
      <c r="GW428" s="383"/>
      <c r="GX428" s="383"/>
    </row>
    <row r="429" spans="1:206" s="360" customFormat="1" x14ac:dyDescent="0.25">
      <c r="A429" s="354"/>
      <c r="B429" s="506">
        <v>419</v>
      </c>
      <c r="C429" s="55"/>
      <c r="D429" s="55"/>
      <c r="E429" s="507" t="str">
        <f t="shared" si="66"/>
        <v/>
      </c>
      <c r="F429" s="508" t="str">
        <f t="shared" si="72"/>
        <v/>
      </c>
      <c r="H429" s="502"/>
      <c r="I429" s="502"/>
      <c r="J429" s="1"/>
      <c r="K429" s="372"/>
      <c r="L429" s="354"/>
      <c r="M429" s="354"/>
      <c r="N429" s="354"/>
      <c r="O429" s="354"/>
      <c r="P429" s="372"/>
      <c r="Q429" s="490"/>
      <c r="R429" s="490"/>
      <c r="S429" s="490"/>
      <c r="T429" s="490"/>
      <c r="U429" s="490"/>
      <c r="V429" s="372"/>
      <c r="W429" s="372"/>
      <c r="X429" s="372"/>
      <c r="Y429" s="1"/>
      <c r="Z429" s="1"/>
      <c r="AA429" s="1"/>
      <c r="AB429" s="1"/>
      <c r="AC429" s="1"/>
      <c r="AD429" s="491"/>
      <c r="AE429" s="491"/>
      <c r="AF429" s="491"/>
      <c r="AG429" s="491"/>
      <c r="AH429" s="491"/>
      <c r="AI429" s="491"/>
      <c r="AJ429" s="491"/>
      <c r="AK429" s="504"/>
      <c r="AL429" s="504"/>
      <c r="AM429" s="526" t="str">
        <f t="shared" si="76"/>
        <v/>
      </c>
      <c r="AN429" s="504"/>
      <c r="AO429" s="504"/>
      <c r="AP429" s="504"/>
      <c r="AQ429" s="360">
        <v>419</v>
      </c>
      <c r="AR429" s="505" t="str">
        <f t="shared" si="73"/>
        <v/>
      </c>
      <c r="AS429" s="505" t="str">
        <f t="shared" si="74"/>
        <v/>
      </c>
      <c r="AX429" s="497"/>
      <c r="AZ429" s="360">
        <v>419</v>
      </c>
      <c r="BA429" s="360" t="str">
        <f t="shared" si="67"/>
        <v/>
      </c>
      <c r="BB429" s="360" t="str">
        <f t="shared" si="68"/>
        <v/>
      </c>
      <c r="BC429" s="360" t="str">
        <f t="shared" si="69"/>
        <v/>
      </c>
      <c r="BD429" s="360" t="str">
        <f t="shared" si="70"/>
        <v/>
      </c>
      <c r="BE429" s="360" t="str">
        <f t="shared" si="71"/>
        <v/>
      </c>
      <c r="BH429" s="360" t="str">
        <f t="shared" si="75"/>
        <v/>
      </c>
      <c r="CM429" s="475"/>
      <c r="CN429" s="475"/>
      <c r="CO429" s="475"/>
      <c r="CP429" s="475"/>
      <c r="CQ429" s="475"/>
      <c r="CR429" s="475"/>
      <c r="CS429" s="475"/>
      <c r="CT429" s="475"/>
      <c r="CU429" s="475"/>
      <c r="CV429" s="475"/>
      <c r="CW429" s="475"/>
      <c r="CX429" s="475"/>
      <c r="CY429" s="475"/>
      <c r="CZ429" s="383"/>
      <c r="DA429" s="383"/>
      <c r="DB429" s="383"/>
      <c r="DC429" s="383"/>
      <c r="DD429" s="383"/>
      <c r="DE429" s="383"/>
      <c r="DF429" s="383"/>
      <c r="DG429" s="383"/>
      <c r="DH429" s="383"/>
      <c r="DI429" s="383"/>
      <c r="DJ429" s="383"/>
      <c r="DK429" s="383"/>
      <c r="DL429" s="383"/>
      <c r="DM429" s="383"/>
      <c r="DN429" s="383"/>
      <c r="DO429" s="383"/>
      <c r="DP429" s="383"/>
      <c r="DQ429" s="383"/>
      <c r="DR429" s="383"/>
      <c r="DS429" s="383"/>
      <c r="DT429" s="383"/>
      <c r="DU429" s="383"/>
      <c r="DV429" s="383"/>
      <c r="DW429" s="383"/>
      <c r="DX429" s="383"/>
      <c r="DY429" s="383"/>
      <c r="DZ429" s="383"/>
      <c r="EA429" s="383"/>
      <c r="EB429" s="383"/>
      <c r="EC429" s="383"/>
      <c r="ED429" s="383"/>
      <c r="EE429" s="383"/>
      <c r="EF429" s="383"/>
      <c r="EG429" s="383"/>
      <c r="EH429" s="383"/>
      <c r="EI429" s="383"/>
      <c r="EJ429" s="383"/>
      <c r="EK429" s="383"/>
      <c r="EL429" s="383"/>
      <c r="EM429" s="383"/>
      <c r="EN429" s="383"/>
      <c r="EO429" s="383"/>
      <c r="EP429" s="383"/>
      <c r="EQ429" s="383"/>
      <c r="ER429" s="383"/>
      <c r="ES429" s="383"/>
      <c r="ET429" s="383"/>
      <c r="EU429" s="383"/>
      <c r="EV429" s="383"/>
      <c r="EW429" s="383"/>
      <c r="EX429" s="383"/>
      <c r="EY429" s="383"/>
      <c r="EZ429" s="383"/>
      <c r="FA429" s="383"/>
      <c r="FB429" s="383"/>
      <c r="FC429" s="383"/>
      <c r="FD429" s="383"/>
      <c r="FE429" s="383"/>
      <c r="FF429" s="383"/>
      <c r="FG429" s="383"/>
      <c r="FH429" s="383"/>
      <c r="FI429" s="383"/>
      <c r="FJ429" s="383"/>
      <c r="FK429" s="383"/>
      <c r="FL429" s="383"/>
      <c r="FM429" s="383"/>
      <c r="FN429" s="383"/>
      <c r="FO429" s="383"/>
      <c r="FP429" s="383"/>
      <c r="FQ429" s="383"/>
      <c r="FR429" s="383"/>
      <c r="FS429" s="383"/>
      <c r="FT429" s="383"/>
      <c r="FU429" s="383"/>
      <c r="FV429" s="383"/>
      <c r="FW429" s="383"/>
      <c r="FX429" s="383"/>
      <c r="FY429" s="383"/>
      <c r="FZ429" s="383"/>
      <c r="GA429" s="383"/>
      <c r="GB429" s="383"/>
      <c r="GC429" s="383"/>
      <c r="GD429" s="383"/>
      <c r="GE429" s="383"/>
      <c r="GF429" s="383"/>
      <c r="GG429" s="383"/>
      <c r="GH429" s="383"/>
      <c r="GI429" s="383"/>
      <c r="GJ429" s="383"/>
      <c r="GK429" s="383"/>
      <c r="GL429" s="383"/>
      <c r="GM429" s="383"/>
      <c r="GN429" s="383"/>
      <c r="GO429" s="383"/>
      <c r="GP429" s="383"/>
      <c r="GQ429" s="383"/>
      <c r="GR429" s="383"/>
      <c r="GS429" s="383"/>
      <c r="GT429" s="383"/>
      <c r="GU429" s="383"/>
      <c r="GV429" s="383"/>
      <c r="GW429" s="383"/>
      <c r="GX429" s="383"/>
    </row>
    <row r="430" spans="1:206" s="360" customFormat="1" x14ac:dyDescent="0.25">
      <c r="A430" s="354"/>
      <c r="B430" s="506">
        <v>420</v>
      </c>
      <c r="C430" s="55"/>
      <c r="D430" s="55"/>
      <c r="E430" s="507" t="str">
        <f t="shared" si="66"/>
        <v/>
      </c>
      <c r="F430" s="508" t="str">
        <f t="shared" si="72"/>
        <v/>
      </c>
      <c r="H430" s="502"/>
      <c r="I430" s="502"/>
      <c r="J430" s="1"/>
      <c r="K430" s="372"/>
      <c r="L430" s="354"/>
      <c r="M430" s="354"/>
      <c r="N430" s="354"/>
      <c r="O430" s="354"/>
      <c r="P430" s="372"/>
      <c r="Q430" s="490"/>
      <c r="R430" s="490"/>
      <c r="S430" s="490"/>
      <c r="T430" s="490"/>
      <c r="U430" s="490"/>
      <c r="V430" s="372"/>
      <c r="W430" s="372"/>
      <c r="X430" s="372"/>
      <c r="Y430" s="1"/>
      <c r="Z430" s="1"/>
      <c r="AA430" s="1"/>
      <c r="AB430" s="1"/>
      <c r="AC430" s="1"/>
      <c r="AD430" s="491"/>
      <c r="AE430" s="491"/>
      <c r="AF430" s="491"/>
      <c r="AG430" s="491"/>
      <c r="AH430" s="491"/>
      <c r="AI430" s="491"/>
      <c r="AJ430" s="491"/>
      <c r="AK430" s="504"/>
      <c r="AL430" s="504"/>
      <c r="AM430" s="526" t="str">
        <f t="shared" si="76"/>
        <v/>
      </c>
      <c r="AN430" s="504"/>
      <c r="AO430" s="504"/>
      <c r="AP430" s="504"/>
      <c r="AQ430" s="360">
        <v>420</v>
      </c>
      <c r="AR430" s="505" t="str">
        <f t="shared" si="73"/>
        <v/>
      </c>
      <c r="AS430" s="505" t="str">
        <f t="shared" si="74"/>
        <v/>
      </c>
      <c r="AX430" s="497"/>
      <c r="AZ430" s="360">
        <v>420</v>
      </c>
      <c r="BA430" s="360" t="str">
        <f t="shared" si="67"/>
        <v/>
      </c>
      <c r="BB430" s="360" t="str">
        <f t="shared" si="68"/>
        <v/>
      </c>
      <c r="BC430" s="360" t="str">
        <f t="shared" si="69"/>
        <v/>
      </c>
      <c r="BD430" s="360" t="str">
        <f t="shared" si="70"/>
        <v/>
      </c>
      <c r="BE430" s="360" t="str">
        <f t="shared" si="71"/>
        <v/>
      </c>
      <c r="BH430" s="360" t="str">
        <f t="shared" si="75"/>
        <v/>
      </c>
      <c r="CM430" s="475"/>
      <c r="CN430" s="475"/>
      <c r="CO430" s="475"/>
      <c r="CP430" s="475"/>
      <c r="CQ430" s="475"/>
      <c r="CR430" s="475"/>
      <c r="CS430" s="475"/>
      <c r="CT430" s="475"/>
      <c r="CU430" s="475"/>
      <c r="CV430" s="475"/>
      <c r="CW430" s="475"/>
      <c r="CX430" s="475"/>
      <c r="CY430" s="475"/>
      <c r="CZ430" s="383"/>
      <c r="DA430" s="383"/>
      <c r="DB430" s="383"/>
      <c r="DC430" s="383"/>
      <c r="DD430" s="383"/>
      <c r="DE430" s="383"/>
      <c r="DF430" s="383"/>
      <c r="DG430" s="383"/>
      <c r="DH430" s="383"/>
      <c r="DI430" s="383"/>
      <c r="DJ430" s="383"/>
      <c r="DK430" s="383"/>
      <c r="DL430" s="383"/>
      <c r="DM430" s="383"/>
      <c r="DN430" s="383"/>
      <c r="DO430" s="383"/>
      <c r="DP430" s="383"/>
      <c r="DQ430" s="383"/>
      <c r="DR430" s="383"/>
      <c r="DS430" s="383"/>
      <c r="DT430" s="383"/>
      <c r="DU430" s="383"/>
      <c r="DV430" s="383"/>
      <c r="DW430" s="383"/>
      <c r="DX430" s="383"/>
      <c r="DY430" s="383"/>
      <c r="DZ430" s="383"/>
      <c r="EA430" s="383"/>
      <c r="EB430" s="383"/>
      <c r="EC430" s="383"/>
      <c r="ED430" s="383"/>
      <c r="EE430" s="383"/>
      <c r="EF430" s="383"/>
      <c r="EG430" s="383"/>
      <c r="EH430" s="383"/>
      <c r="EI430" s="383"/>
      <c r="EJ430" s="383"/>
      <c r="EK430" s="383"/>
      <c r="EL430" s="383"/>
      <c r="EM430" s="383"/>
      <c r="EN430" s="383"/>
      <c r="EO430" s="383"/>
      <c r="EP430" s="383"/>
      <c r="EQ430" s="383"/>
      <c r="ER430" s="383"/>
      <c r="ES430" s="383"/>
      <c r="ET430" s="383"/>
      <c r="EU430" s="383"/>
      <c r="EV430" s="383"/>
      <c r="EW430" s="383"/>
      <c r="EX430" s="383"/>
      <c r="EY430" s="383"/>
      <c r="EZ430" s="383"/>
      <c r="FA430" s="383"/>
      <c r="FB430" s="383"/>
      <c r="FC430" s="383"/>
      <c r="FD430" s="383"/>
      <c r="FE430" s="383"/>
      <c r="FF430" s="383"/>
      <c r="FG430" s="383"/>
      <c r="FH430" s="383"/>
      <c r="FI430" s="383"/>
      <c r="FJ430" s="383"/>
      <c r="FK430" s="383"/>
      <c r="FL430" s="383"/>
      <c r="FM430" s="383"/>
      <c r="FN430" s="383"/>
      <c r="FO430" s="383"/>
      <c r="FP430" s="383"/>
      <c r="FQ430" s="383"/>
      <c r="FR430" s="383"/>
      <c r="FS430" s="383"/>
      <c r="FT430" s="383"/>
      <c r="FU430" s="383"/>
      <c r="FV430" s="383"/>
      <c r="FW430" s="383"/>
      <c r="FX430" s="383"/>
      <c r="FY430" s="383"/>
      <c r="FZ430" s="383"/>
      <c r="GA430" s="383"/>
      <c r="GB430" s="383"/>
      <c r="GC430" s="383"/>
      <c r="GD430" s="383"/>
      <c r="GE430" s="383"/>
      <c r="GF430" s="383"/>
      <c r="GG430" s="383"/>
      <c r="GH430" s="383"/>
      <c r="GI430" s="383"/>
      <c r="GJ430" s="383"/>
      <c r="GK430" s="383"/>
      <c r="GL430" s="383"/>
      <c r="GM430" s="383"/>
      <c r="GN430" s="383"/>
      <c r="GO430" s="383"/>
      <c r="GP430" s="383"/>
      <c r="GQ430" s="383"/>
      <c r="GR430" s="383"/>
      <c r="GS430" s="383"/>
      <c r="GT430" s="383"/>
      <c r="GU430" s="383"/>
      <c r="GV430" s="383"/>
      <c r="GW430" s="383"/>
      <c r="GX430" s="383"/>
    </row>
    <row r="431" spans="1:206" s="360" customFormat="1" x14ac:dyDescent="0.25">
      <c r="A431" s="354"/>
      <c r="B431" s="506">
        <v>421</v>
      </c>
      <c r="C431" s="55"/>
      <c r="D431" s="55"/>
      <c r="E431" s="507" t="str">
        <f t="shared" si="66"/>
        <v/>
      </c>
      <c r="F431" s="508" t="str">
        <f t="shared" si="72"/>
        <v/>
      </c>
      <c r="H431" s="502"/>
      <c r="I431" s="502"/>
      <c r="J431" s="1"/>
      <c r="K431" s="372"/>
      <c r="L431" s="354"/>
      <c r="M431" s="354"/>
      <c r="N431" s="354"/>
      <c r="O431" s="354"/>
      <c r="P431" s="372"/>
      <c r="Q431" s="490"/>
      <c r="R431" s="490"/>
      <c r="S431" s="490"/>
      <c r="T431" s="490"/>
      <c r="U431" s="490"/>
      <c r="V431" s="372"/>
      <c r="W431" s="372"/>
      <c r="X431" s="372"/>
      <c r="Y431" s="1"/>
      <c r="Z431" s="1"/>
      <c r="AA431" s="1"/>
      <c r="AB431" s="1"/>
      <c r="AC431" s="1"/>
      <c r="AD431" s="491"/>
      <c r="AE431" s="491"/>
      <c r="AF431" s="491"/>
      <c r="AG431" s="491"/>
      <c r="AH431" s="491"/>
      <c r="AI431" s="491"/>
      <c r="AJ431" s="491"/>
      <c r="AK431" s="504"/>
      <c r="AL431" s="504"/>
      <c r="AM431" s="526" t="str">
        <f t="shared" si="76"/>
        <v/>
      </c>
      <c r="AN431" s="504"/>
      <c r="AO431" s="504"/>
      <c r="AP431" s="504"/>
      <c r="AQ431" s="360">
        <v>421</v>
      </c>
      <c r="AR431" s="505" t="str">
        <f t="shared" si="73"/>
        <v/>
      </c>
      <c r="AS431" s="505" t="str">
        <f t="shared" si="74"/>
        <v/>
      </c>
      <c r="AX431" s="497"/>
      <c r="AZ431" s="360">
        <v>421</v>
      </c>
      <c r="BA431" s="360" t="str">
        <f t="shared" si="67"/>
        <v/>
      </c>
      <c r="BB431" s="360" t="str">
        <f t="shared" si="68"/>
        <v/>
      </c>
      <c r="BC431" s="360" t="str">
        <f t="shared" si="69"/>
        <v/>
      </c>
      <c r="BD431" s="360" t="str">
        <f t="shared" si="70"/>
        <v/>
      </c>
      <c r="BE431" s="360" t="str">
        <f t="shared" si="71"/>
        <v/>
      </c>
      <c r="BH431" s="360" t="str">
        <f t="shared" si="75"/>
        <v/>
      </c>
      <c r="CM431" s="475"/>
      <c r="CN431" s="475"/>
      <c r="CO431" s="475"/>
      <c r="CP431" s="475"/>
      <c r="CQ431" s="475"/>
      <c r="CR431" s="475"/>
      <c r="CS431" s="475"/>
      <c r="CT431" s="475"/>
      <c r="CU431" s="475"/>
      <c r="CV431" s="475"/>
      <c r="CW431" s="475"/>
      <c r="CX431" s="475"/>
      <c r="CY431" s="475"/>
      <c r="CZ431" s="383"/>
      <c r="DA431" s="383"/>
      <c r="DB431" s="383"/>
      <c r="DC431" s="383"/>
      <c r="DD431" s="383"/>
      <c r="DE431" s="383"/>
      <c r="DF431" s="383"/>
      <c r="DG431" s="383"/>
      <c r="DH431" s="383"/>
      <c r="DI431" s="383"/>
      <c r="DJ431" s="383"/>
      <c r="DK431" s="383"/>
      <c r="DL431" s="383"/>
      <c r="DM431" s="383"/>
      <c r="DN431" s="383"/>
      <c r="DO431" s="383"/>
      <c r="DP431" s="383"/>
      <c r="DQ431" s="383"/>
      <c r="DR431" s="383"/>
      <c r="DS431" s="383"/>
      <c r="DT431" s="383"/>
      <c r="DU431" s="383"/>
      <c r="DV431" s="383"/>
      <c r="DW431" s="383"/>
      <c r="DX431" s="383"/>
      <c r="DY431" s="383"/>
      <c r="DZ431" s="383"/>
      <c r="EA431" s="383"/>
      <c r="EB431" s="383"/>
      <c r="EC431" s="383"/>
      <c r="ED431" s="383"/>
      <c r="EE431" s="383"/>
      <c r="EF431" s="383"/>
      <c r="EG431" s="383"/>
      <c r="EH431" s="383"/>
      <c r="EI431" s="383"/>
      <c r="EJ431" s="383"/>
      <c r="EK431" s="383"/>
      <c r="EL431" s="383"/>
      <c r="EM431" s="383"/>
      <c r="EN431" s="383"/>
      <c r="EO431" s="383"/>
      <c r="EP431" s="383"/>
      <c r="EQ431" s="383"/>
      <c r="ER431" s="383"/>
      <c r="ES431" s="383"/>
      <c r="ET431" s="383"/>
      <c r="EU431" s="383"/>
      <c r="EV431" s="383"/>
      <c r="EW431" s="383"/>
      <c r="EX431" s="383"/>
      <c r="EY431" s="383"/>
      <c r="EZ431" s="383"/>
      <c r="FA431" s="383"/>
      <c r="FB431" s="383"/>
      <c r="FC431" s="383"/>
      <c r="FD431" s="383"/>
      <c r="FE431" s="383"/>
      <c r="FF431" s="383"/>
      <c r="FG431" s="383"/>
      <c r="FH431" s="383"/>
      <c r="FI431" s="383"/>
      <c r="FJ431" s="383"/>
      <c r="FK431" s="383"/>
      <c r="FL431" s="383"/>
      <c r="FM431" s="383"/>
      <c r="FN431" s="383"/>
      <c r="FO431" s="383"/>
      <c r="FP431" s="383"/>
      <c r="FQ431" s="383"/>
      <c r="FR431" s="383"/>
      <c r="FS431" s="383"/>
      <c r="FT431" s="383"/>
      <c r="FU431" s="383"/>
      <c r="FV431" s="383"/>
      <c r="FW431" s="383"/>
      <c r="FX431" s="383"/>
      <c r="FY431" s="383"/>
      <c r="FZ431" s="383"/>
      <c r="GA431" s="383"/>
      <c r="GB431" s="383"/>
      <c r="GC431" s="383"/>
      <c r="GD431" s="383"/>
      <c r="GE431" s="383"/>
      <c r="GF431" s="383"/>
      <c r="GG431" s="383"/>
      <c r="GH431" s="383"/>
      <c r="GI431" s="383"/>
      <c r="GJ431" s="383"/>
      <c r="GK431" s="383"/>
      <c r="GL431" s="383"/>
      <c r="GM431" s="383"/>
      <c r="GN431" s="383"/>
      <c r="GO431" s="383"/>
      <c r="GP431" s="383"/>
      <c r="GQ431" s="383"/>
      <c r="GR431" s="383"/>
      <c r="GS431" s="383"/>
      <c r="GT431" s="383"/>
      <c r="GU431" s="383"/>
      <c r="GV431" s="383"/>
      <c r="GW431" s="383"/>
      <c r="GX431" s="383"/>
    </row>
    <row r="432" spans="1:206" s="360" customFormat="1" x14ac:dyDescent="0.25">
      <c r="A432" s="354"/>
      <c r="B432" s="506">
        <v>422</v>
      </c>
      <c r="C432" s="55"/>
      <c r="D432" s="55"/>
      <c r="E432" s="507" t="str">
        <f t="shared" si="66"/>
        <v/>
      </c>
      <c r="F432" s="508" t="str">
        <f t="shared" si="72"/>
        <v/>
      </c>
      <c r="H432" s="502"/>
      <c r="I432" s="502"/>
      <c r="J432" s="1"/>
      <c r="K432" s="372"/>
      <c r="L432" s="354"/>
      <c r="M432" s="354"/>
      <c r="N432" s="354"/>
      <c r="O432" s="354"/>
      <c r="P432" s="372"/>
      <c r="Q432" s="490"/>
      <c r="R432" s="490"/>
      <c r="S432" s="490"/>
      <c r="T432" s="490"/>
      <c r="U432" s="490"/>
      <c r="V432" s="372"/>
      <c r="W432" s="372"/>
      <c r="X432" s="372"/>
      <c r="Y432" s="1"/>
      <c r="Z432" s="1"/>
      <c r="AA432" s="1"/>
      <c r="AB432" s="1"/>
      <c r="AC432" s="1"/>
      <c r="AD432" s="491"/>
      <c r="AE432" s="491"/>
      <c r="AF432" s="491"/>
      <c r="AG432" s="491"/>
      <c r="AH432" s="491"/>
      <c r="AI432" s="491"/>
      <c r="AJ432" s="491"/>
      <c r="AK432" s="504"/>
      <c r="AL432" s="504"/>
      <c r="AM432" s="526" t="str">
        <f t="shared" si="76"/>
        <v/>
      </c>
      <c r="AN432" s="504"/>
      <c r="AO432" s="504"/>
      <c r="AP432" s="504"/>
      <c r="AQ432" s="360">
        <v>422</v>
      </c>
      <c r="AR432" s="505" t="str">
        <f t="shared" si="73"/>
        <v/>
      </c>
      <c r="AS432" s="505" t="str">
        <f t="shared" si="74"/>
        <v/>
      </c>
      <c r="AX432" s="497"/>
      <c r="AZ432" s="360">
        <v>422</v>
      </c>
      <c r="BA432" s="360" t="str">
        <f t="shared" si="67"/>
        <v/>
      </c>
      <c r="BB432" s="360" t="str">
        <f t="shared" si="68"/>
        <v/>
      </c>
      <c r="BC432" s="360" t="str">
        <f t="shared" si="69"/>
        <v/>
      </c>
      <c r="BD432" s="360" t="str">
        <f t="shared" si="70"/>
        <v/>
      </c>
      <c r="BE432" s="360" t="str">
        <f t="shared" si="71"/>
        <v/>
      </c>
      <c r="BH432" s="360" t="str">
        <f t="shared" si="75"/>
        <v/>
      </c>
      <c r="CM432" s="475"/>
      <c r="CN432" s="475"/>
      <c r="CO432" s="475"/>
      <c r="CP432" s="475"/>
      <c r="CQ432" s="475"/>
      <c r="CR432" s="475"/>
      <c r="CS432" s="475"/>
      <c r="CT432" s="475"/>
      <c r="CU432" s="475"/>
      <c r="CV432" s="475"/>
      <c r="CW432" s="475"/>
      <c r="CX432" s="475"/>
      <c r="CY432" s="475"/>
      <c r="CZ432" s="383"/>
      <c r="DA432" s="383"/>
      <c r="DB432" s="383"/>
      <c r="DC432" s="383"/>
      <c r="DD432" s="383"/>
      <c r="DE432" s="383"/>
      <c r="DF432" s="383"/>
      <c r="DG432" s="383"/>
      <c r="DH432" s="383"/>
      <c r="DI432" s="383"/>
      <c r="DJ432" s="383"/>
      <c r="DK432" s="383"/>
      <c r="DL432" s="383"/>
      <c r="DM432" s="383"/>
      <c r="DN432" s="383"/>
      <c r="DO432" s="383"/>
      <c r="DP432" s="383"/>
      <c r="DQ432" s="383"/>
      <c r="DR432" s="383"/>
      <c r="DS432" s="383"/>
      <c r="DT432" s="383"/>
      <c r="DU432" s="383"/>
      <c r="DV432" s="383"/>
      <c r="DW432" s="383"/>
      <c r="DX432" s="383"/>
      <c r="DY432" s="383"/>
      <c r="DZ432" s="383"/>
      <c r="EA432" s="383"/>
      <c r="EB432" s="383"/>
      <c r="EC432" s="383"/>
      <c r="ED432" s="383"/>
      <c r="EE432" s="383"/>
      <c r="EF432" s="383"/>
      <c r="EG432" s="383"/>
      <c r="EH432" s="383"/>
      <c r="EI432" s="383"/>
      <c r="EJ432" s="383"/>
      <c r="EK432" s="383"/>
      <c r="EL432" s="383"/>
      <c r="EM432" s="383"/>
      <c r="EN432" s="383"/>
      <c r="EO432" s="383"/>
      <c r="EP432" s="383"/>
      <c r="EQ432" s="383"/>
      <c r="ER432" s="383"/>
      <c r="ES432" s="383"/>
      <c r="ET432" s="383"/>
      <c r="EU432" s="383"/>
      <c r="EV432" s="383"/>
      <c r="EW432" s="383"/>
      <c r="EX432" s="383"/>
      <c r="EY432" s="383"/>
      <c r="EZ432" s="383"/>
      <c r="FA432" s="383"/>
      <c r="FB432" s="383"/>
      <c r="FC432" s="383"/>
      <c r="FD432" s="383"/>
      <c r="FE432" s="383"/>
      <c r="FF432" s="383"/>
      <c r="FG432" s="383"/>
      <c r="FH432" s="383"/>
      <c r="FI432" s="383"/>
      <c r="FJ432" s="383"/>
      <c r="FK432" s="383"/>
      <c r="FL432" s="383"/>
      <c r="FM432" s="383"/>
      <c r="FN432" s="383"/>
      <c r="FO432" s="383"/>
      <c r="FP432" s="383"/>
      <c r="FQ432" s="383"/>
      <c r="FR432" s="383"/>
      <c r="FS432" s="383"/>
      <c r="FT432" s="383"/>
      <c r="FU432" s="383"/>
      <c r="FV432" s="383"/>
      <c r="FW432" s="383"/>
      <c r="FX432" s="383"/>
      <c r="FY432" s="383"/>
      <c r="FZ432" s="383"/>
      <c r="GA432" s="383"/>
      <c r="GB432" s="383"/>
      <c r="GC432" s="383"/>
      <c r="GD432" s="383"/>
      <c r="GE432" s="383"/>
      <c r="GF432" s="383"/>
      <c r="GG432" s="383"/>
      <c r="GH432" s="383"/>
      <c r="GI432" s="383"/>
      <c r="GJ432" s="383"/>
      <c r="GK432" s="383"/>
      <c r="GL432" s="383"/>
      <c r="GM432" s="383"/>
      <c r="GN432" s="383"/>
      <c r="GO432" s="383"/>
      <c r="GP432" s="383"/>
      <c r="GQ432" s="383"/>
      <c r="GR432" s="383"/>
      <c r="GS432" s="383"/>
      <c r="GT432" s="383"/>
      <c r="GU432" s="383"/>
      <c r="GV432" s="383"/>
      <c r="GW432" s="383"/>
      <c r="GX432" s="383"/>
    </row>
    <row r="433" spans="1:206" s="360" customFormat="1" x14ac:dyDescent="0.25">
      <c r="A433" s="354"/>
      <c r="B433" s="506">
        <v>423</v>
      </c>
      <c r="C433" s="55"/>
      <c r="D433" s="55"/>
      <c r="E433" s="507" t="str">
        <f t="shared" si="66"/>
        <v/>
      </c>
      <c r="F433" s="508" t="str">
        <f t="shared" si="72"/>
        <v/>
      </c>
      <c r="H433" s="502"/>
      <c r="I433" s="502"/>
      <c r="J433" s="1"/>
      <c r="K433" s="372"/>
      <c r="L433" s="354"/>
      <c r="M433" s="354"/>
      <c r="N433" s="354"/>
      <c r="O433" s="354"/>
      <c r="P433" s="372"/>
      <c r="Q433" s="490"/>
      <c r="R433" s="490"/>
      <c r="S433" s="490"/>
      <c r="T433" s="490"/>
      <c r="U433" s="490"/>
      <c r="V433" s="372"/>
      <c r="W433" s="372"/>
      <c r="X433" s="372"/>
      <c r="Y433" s="1"/>
      <c r="Z433" s="1"/>
      <c r="AA433" s="1"/>
      <c r="AB433" s="1"/>
      <c r="AC433" s="1"/>
      <c r="AD433" s="491"/>
      <c r="AE433" s="491"/>
      <c r="AF433" s="491"/>
      <c r="AG433" s="491"/>
      <c r="AH433" s="491"/>
      <c r="AI433" s="491"/>
      <c r="AJ433" s="491"/>
      <c r="AK433" s="504"/>
      <c r="AL433" s="504"/>
      <c r="AM433" s="526" t="str">
        <f t="shared" si="76"/>
        <v/>
      </c>
      <c r="AN433" s="504"/>
      <c r="AO433" s="504"/>
      <c r="AP433" s="504"/>
      <c r="AQ433" s="360">
        <v>423</v>
      </c>
      <c r="AR433" s="505" t="str">
        <f t="shared" si="73"/>
        <v/>
      </c>
      <c r="AS433" s="505" t="str">
        <f t="shared" si="74"/>
        <v/>
      </c>
      <c r="AX433" s="497"/>
      <c r="AZ433" s="360">
        <v>423</v>
      </c>
      <c r="BA433" s="360" t="str">
        <f t="shared" si="67"/>
        <v/>
      </c>
      <c r="BB433" s="360" t="str">
        <f t="shared" si="68"/>
        <v/>
      </c>
      <c r="BC433" s="360" t="str">
        <f t="shared" si="69"/>
        <v/>
      </c>
      <c r="BD433" s="360" t="str">
        <f t="shared" si="70"/>
        <v/>
      </c>
      <c r="BE433" s="360" t="str">
        <f t="shared" si="71"/>
        <v/>
      </c>
      <c r="BH433" s="360" t="str">
        <f t="shared" si="75"/>
        <v/>
      </c>
      <c r="CM433" s="475"/>
      <c r="CN433" s="475"/>
      <c r="CO433" s="475"/>
      <c r="CP433" s="475"/>
      <c r="CQ433" s="475"/>
      <c r="CR433" s="475"/>
      <c r="CS433" s="475"/>
      <c r="CT433" s="475"/>
      <c r="CU433" s="475"/>
      <c r="CV433" s="475"/>
      <c r="CW433" s="475"/>
      <c r="CX433" s="475"/>
      <c r="CY433" s="475"/>
      <c r="CZ433" s="383"/>
      <c r="DA433" s="383"/>
      <c r="DB433" s="383"/>
      <c r="DC433" s="383"/>
      <c r="DD433" s="383"/>
      <c r="DE433" s="383"/>
      <c r="DF433" s="383"/>
      <c r="DG433" s="383"/>
      <c r="DH433" s="383"/>
      <c r="DI433" s="383"/>
      <c r="DJ433" s="383"/>
      <c r="DK433" s="383"/>
      <c r="DL433" s="383"/>
      <c r="DM433" s="383"/>
      <c r="DN433" s="383"/>
      <c r="DO433" s="383"/>
      <c r="DP433" s="383"/>
      <c r="DQ433" s="383"/>
      <c r="DR433" s="383"/>
      <c r="DS433" s="383"/>
      <c r="DT433" s="383"/>
      <c r="DU433" s="383"/>
      <c r="DV433" s="383"/>
      <c r="DW433" s="383"/>
      <c r="DX433" s="383"/>
      <c r="DY433" s="383"/>
      <c r="DZ433" s="383"/>
      <c r="EA433" s="383"/>
      <c r="EB433" s="383"/>
      <c r="EC433" s="383"/>
      <c r="ED433" s="383"/>
      <c r="EE433" s="383"/>
      <c r="EF433" s="383"/>
      <c r="EG433" s="383"/>
      <c r="EH433" s="383"/>
      <c r="EI433" s="383"/>
      <c r="EJ433" s="383"/>
      <c r="EK433" s="383"/>
      <c r="EL433" s="383"/>
      <c r="EM433" s="383"/>
      <c r="EN433" s="383"/>
      <c r="EO433" s="383"/>
      <c r="EP433" s="383"/>
      <c r="EQ433" s="383"/>
      <c r="ER433" s="383"/>
      <c r="ES433" s="383"/>
      <c r="ET433" s="383"/>
      <c r="EU433" s="383"/>
      <c r="EV433" s="383"/>
      <c r="EW433" s="383"/>
      <c r="EX433" s="383"/>
      <c r="EY433" s="383"/>
      <c r="EZ433" s="383"/>
      <c r="FA433" s="383"/>
      <c r="FB433" s="383"/>
      <c r="FC433" s="383"/>
      <c r="FD433" s="383"/>
      <c r="FE433" s="383"/>
      <c r="FF433" s="383"/>
      <c r="FG433" s="383"/>
      <c r="FH433" s="383"/>
      <c r="FI433" s="383"/>
      <c r="FJ433" s="383"/>
      <c r="FK433" s="383"/>
      <c r="FL433" s="383"/>
      <c r="FM433" s="383"/>
      <c r="FN433" s="383"/>
      <c r="FO433" s="383"/>
      <c r="FP433" s="383"/>
      <c r="FQ433" s="383"/>
      <c r="FR433" s="383"/>
      <c r="FS433" s="383"/>
      <c r="FT433" s="383"/>
      <c r="FU433" s="383"/>
      <c r="FV433" s="383"/>
      <c r="FW433" s="383"/>
      <c r="FX433" s="383"/>
      <c r="FY433" s="383"/>
      <c r="FZ433" s="383"/>
      <c r="GA433" s="383"/>
      <c r="GB433" s="383"/>
      <c r="GC433" s="383"/>
      <c r="GD433" s="383"/>
      <c r="GE433" s="383"/>
      <c r="GF433" s="383"/>
      <c r="GG433" s="383"/>
      <c r="GH433" s="383"/>
      <c r="GI433" s="383"/>
      <c r="GJ433" s="383"/>
      <c r="GK433" s="383"/>
      <c r="GL433" s="383"/>
      <c r="GM433" s="383"/>
      <c r="GN433" s="383"/>
      <c r="GO433" s="383"/>
      <c r="GP433" s="383"/>
      <c r="GQ433" s="383"/>
      <c r="GR433" s="383"/>
      <c r="GS433" s="383"/>
      <c r="GT433" s="383"/>
      <c r="GU433" s="383"/>
      <c r="GV433" s="383"/>
      <c r="GW433" s="383"/>
      <c r="GX433" s="383"/>
    </row>
    <row r="434" spans="1:206" s="360" customFormat="1" x14ac:dyDescent="0.25">
      <c r="A434" s="354"/>
      <c r="B434" s="506">
        <v>424</v>
      </c>
      <c r="C434" s="55"/>
      <c r="D434" s="55"/>
      <c r="E434" s="507" t="str">
        <f t="shared" si="66"/>
        <v/>
      </c>
      <c r="F434" s="508" t="str">
        <f t="shared" si="72"/>
        <v/>
      </c>
      <c r="H434" s="502"/>
      <c r="I434" s="502"/>
      <c r="J434" s="1"/>
      <c r="K434" s="372"/>
      <c r="L434" s="354"/>
      <c r="M434" s="354"/>
      <c r="N434" s="354"/>
      <c r="O434" s="354"/>
      <c r="P434" s="372"/>
      <c r="Q434" s="490"/>
      <c r="R434" s="490"/>
      <c r="S434" s="490"/>
      <c r="T434" s="490"/>
      <c r="U434" s="490"/>
      <c r="V434" s="372"/>
      <c r="W434" s="372"/>
      <c r="X434" s="372"/>
      <c r="Y434" s="1"/>
      <c r="Z434" s="1"/>
      <c r="AA434" s="1"/>
      <c r="AB434" s="1"/>
      <c r="AC434" s="1"/>
      <c r="AD434" s="491"/>
      <c r="AE434" s="491"/>
      <c r="AF434" s="491"/>
      <c r="AG434" s="491"/>
      <c r="AH434" s="491"/>
      <c r="AI434" s="491"/>
      <c r="AJ434" s="491"/>
      <c r="AK434" s="504"/>
      <c r="AL434" s="504"/>
      <c r="AM434" s="526" t="str">
        <f t="shared" si="76"/>
        <v/>
      </c>
      <c r="AN434" s="504"/>
      <c r="AO434" s="504"/>
      <c r="AP434" s="504"/>
      <c r="AQ434" s="360">
        <v>424</v>
      </c>
      <c r="AR434" s="505" t="str">
        <f t="shared" si="73"/>
        <v/>
      </c>
      <c r="AS434" s="505" t="str">
        <f t="shared" si="74"/>
        <v/>
      </c>
      <c r="AX434" s="497"/>
      <c r="AZ434" s="360">
        <v>424</v>
      </c>
      <c r="BA434" s="360" t="str">
        <f t="shared" si="67"/>
        <v/>
      </c>
      <c r="BB434" s="360" t="str">
        <f t="shared" si="68"/>
        <v/>
      </c>
      <c r="BC434" s="360" t="str">
        <f t="shared" si="69"/>
        <v/>
      </c>
      <c r="BD434" s="360" t="str">
        <f t="shared" si="70"/>
        <v/>
      </c>
      <c r="BE434" s="360" t="str">
        <f t="shared" si="71"/>
        <v/>
      </c>
      <c r="BH434" s="360" t="str">
        <f t="shared" si="75"/>
        <v/>
      </c>
      <c r="CM434" s="475"/>
      <c r="CN434" s="475"/>
      <c r="CO434" s="475"/>
      <c r="CP434" s="475"/>
      <c r="CQ434" s="475"/>
      <c r="CR434" s="475"/>
      <c r="CS434" s="475"/>
      <c r="CT434" s="475"/>
      <c r="CU434" s="475"/>
      <c r="CV434" s="475"/>
      <c r="CW434" s="475"/>
      <c r="CX434" s="475"/>
      <c r="CY434" s="475"/>
      <c r="CZ434" s="383"/>
      <c r="DA434" s="383"/>
      <c r="DB434" s="383"/>
      <c r="DC434" s="383"/>
      <c r="DD434" s="383"/>
      <c r="DE434" s="383"/>
      <c r="DF434" s="383"/>
      <c r="DG434" s="383"/>
      <c r="DH434" s="383"/>
      <c r="DI434" s="383"/>
      <c r="DJ434" s="383"/>
      <c r="DK434" s="383"/>
      <c r="DL434" s="383"/>
      <c r="DM434" s="383"/>
      <c r="DN434" s="383"/>
      <c r="DO434" s="383"/>
      <c r="DP434" s="383"/>
      <c r="DQ434" s="383"/>
      <c r="DR434" s="383"/>
      <c r="DS434" s="383"/>
      <c r="DT434" s="383"/>
      <c r="DU434" s="383"/>
      <c r="DV434" s="383"/>
      <c r="DW434" s="383"/>
      <c r="DX434" s="383"/>
      <c r="DY434" s="383"/>
      <c r="DZ434" s="383"/>
      <c r="EA434" s="383"/>
      <c r="EB434" s="383"/>
      <c r="EC434" s="383"/>
      <c r="ED434" s="383"/>
      <c r="EE434" s="383"/>
      <c r="EF434" s="383"/>
      <c r="EG434" s="383"/>
      <c r="EH434" s="383"/>
      <c r="EI434" s="383"/>
      <c r="EJ434" s="383"/>
      <c r="EK434" s="383"/>
      <c r="EL434" s="383"/>
      <c r="EM434" s="383"/>
      <c r="EN434" s="383"/>
      <c r="EO434" s="383"/>
      <c r="EP434" s="383"/>
      <c r="EQ434" s="383"/>
      <c r="ER434" s="383"/>
      <c r="ES434" s="383"/>
      <c r="ET434" s="383"/>
      <c r="EU434" s="383"/>
      <c r="EV434" s="383"/>
      <c r="EW434" s="383"/>
      <c r="EX434" s="383"/>
      <c r="EY434" s="383"/>
      <c r="EZ434" s="383"/>
      <c r="FA434" s="383"/>
      <c r="FB434" s="383"/>
      <c r="FC434" s="383"/>
      <c r="FD434" s="383"/>
      <c r="FE434" s="383"/>
      <c r="FF434" s="383"/>
      <c r="FG434" s="383"/>
      <c r="FH434" s="383"/>
      <c r="FI434" s="383"/>
      <c r="FJ434" s="383"/>
      <c r="FK434" s="383"/>
      <c r="FL434" s="383"/>
      <c r="FM434" s="383"/>
      <c r="FN434" s="383"/>
      <c r="FO434" s="383"/>
      <c r="FP434" s="383"/>
      <c r="FQ434" s="383"/>
      <c r="FR434" s="383"/>
      <c r="FS434" s="383"/>
      <c r="FT434" s="383"/>
      <c r="FU434" s="383"/>
      <c r="FV434" s="383"/>
      <c r="FW434" s="383"/>
      <c r="FX434" s="383"/>
      <c r="FY434" s="383"/>
      <c r="FZ434" s="383"/>
      <c r="GA434" s="383"/>
      <c r="GB434" s="383"/>
      <c r="GC434" s="383"/>
      <c r="GD434" s="383"/>
      <c r="GE434" s="383"/>
      <c r="GF434" s="383"/>
      <c r="GG434" s="383"/>
      <c r="GH434" s="383"/>
      <c r="GI434" s="383"/>
      <c r="GJ434" s="383"/>
      <c r="GK434" s="383"/>
      <c r="GL434" s="383"/>
      <c r="GM434" s="383"/>
      <c r="GN434" s="383"/>
      <c r="GO434" s="383"/>
      <c r="GP434" s="383"/>
      <c r="GQ434" s="383"/>
      <c r="GR434" s="383"/>
      <c r="GS434" s="383"/>
      <c r="GT434" s="383"/>
      <c r="GU434" s="383"/>
      <c r="GV434" s="383"/>
      <c r="GW434" s="383"/>
      <c r="GX434" s="383"/>
    </row>
    <row r="435" spans="1:206" s="360" customFormat="1" x14ac:dyDescent="0.25">
      <c r="A435" s="354"/>
      <c r="B435" s="506">
        <v>425</v>
      </c>
      <c r="C435" s="55"/>
      <c r="D435" s="55"/>
      <c r="E435" s="507" t="str">
        <f t="shared" si="66"/>
        <v/>
      </c>
      <c r="F435" s="508" t="str">
        <f t="shared" si="72"/>
        <v/>
      </c>
      <c r="H435" s="502"/>
      <c r="I435" s="502"/>
      <c r="J435" s="1"/>
      <c r="K435" s="372"/>
      <c r="L435" s="354"/>
      <c r="M435" s="354"/>
      <c r="N435" s="354"/>
      <c r="O435" s="354"/>
      <c r="P435" s="372"/>
      <c r="Q435" s="490"/>
      <c r="R435" s="490"/>
      <c r="S435" s="490"/>
      <c r="T435" s="490"/>
      <c r="U435" s="490"/>
      <c r="V435" s="372"/>
      <c r="W435" s="372"/>
      <c r="X435" s="372"/>
      <c r="Y435" s="1"/>
      <c r="Z435" s="1"/>
      <c r="AA435" s="1"/>
      <c r="AB435" s="1"/>
      <c r="AC435" s="1"/>
      <c r="AD435" s="491"/>
      <c r="AE435" s="491"/>
      <c r="AF435" s="491"/>
      <c r="AG435" s="491"/>
      <c r="AH435" s="491"/>
      <c r="AI435" s="491"/>
      <c r="AJ435" s="491"/>
      <c r="AK435" s="504"/>
      <c r="AL435" s="504"/>
      <c r="AM435" s="526" t="str">
        <f t="shared" si="76"/>
        <v/>
      </c>
      <c r="AN435" s="504"/>
      <c r="AO435" s="504"/>
      <c r="AP435" s="504"/>
      <c r="AQ435" s="360">
        <v>425</v>
      </c>
      <c r="AR435" s="505" t="str">
        <f t="shared" si="73"/>
        <v/>
      </c>
      <c r="AS435" s="505" t="str">
        <f t="shared" si="74"/>
        <v/>
      </c>
      <c r="AX435" s="497"/>
      <c r="AZ435" s="360">
        <v>425</v>
      </c>
      <c r="BA435" s="360" t="str">
        <f t="shared" si="67"/>
        <v/>
      </c>
      <c r="BB435" s="360" t="str">
        <f t="shared" si="68"/>
        <v/>
      </c>
      <c r="BC435" s="360" t="str">
        <f t="shared" si="69"/>
        <v/>
      </c>
      <c r="BD435" s="360" t="str">
        <f t="shared" si="70"/>
        <v/>
      </c>
      <c r="BE435" s="360" t="str">
        <f t="shared" si="71"/>
        <v/>
      </c>
      <c r="BH435" s="360" t="str">
        <f t="shared" si="75"/>
        <v/>
      </c>
      <c r="CM435" s="475"/>
      <c r="CN435" s="475"/>
      <c r="CO435" s="475"/>
      <c r="CP435" s="475"/>
      <c r="CQ435" s="475"/>
      <c r="CR435" s="475"/>
      <c r="CS435" s="475"/>
      <c r="CT435" s="475"/>
      <c r="CU435" s="475"/>
      <c r="CV435" s="475"/>
      <c r="CW435" s="475"/>
      <c r="CX435" s="475"/>
      <c r="CY435" s="475"/>
      <c r="CZ435" s="383"/>
      <c r="DA435" s="383"/>
      <c r="DB435" s="383"/>
      <c r="DC435" s="383"/>
      <c r="DD435" s="383"/>
      <c r="DE435" s="383"/>
      <c r="DF435" s="383"/>
      <c r="DG435" s="383"/>
      <c r="DH435" s="383"/>
      <c r="DI435" s="383"/>
      <c r="DJ435" s="383"/>
      <c r="DK435" s="383"/>
      <c r="DL435" s="383"/>
      <c r="DM435" s="383"/>
      <c r="DN435" s="383"/>
      <c r="DO435" s="383"/>
      <c r="DP435" s="383"/>
      <c r="DQ435" s="383"/>
      <c r="DR435" s="383"/>
      <c r="DS435" s="383"/>
      <c r="DT435" s="383"/>
      <c r="DU435" s="383"/>
      <c r="DV435" s="383"/>
      <c r="DW435" s="383"/>
      <c r="DX435" s="383"/>
      <c r="DY435" s="383"/>
      <c r="DZ435" s="383"/>
      <c r="EA435" s="383"/>
      <c r="EB435" s="383"/>
      <c r="EC435" s="383"/>
      <c r="ED435" s="383"/>
      <c r="EE435" s="383"/>
      <c r="EF435" s="383"/>
      <c r="EG435" s="383"/>
      <c r="EH435" s="383"/>
      <c r="EI435" s="383"/>
      <c r="EJ435" s="383"/>
      <c r="EK435" s="383"/>
      <c r="EL435" s="383"/>
      <c r="EM435" s="383"/>
      <c r="EN435" s="383"/>
      <c r="EO435" s="383"/>
      <c r="EP435" s="383"/>
      <c r="EQ435" s="383"/>
      <c r="ER435" s="383"/>
      <c r="ES435" s="383"/>
      <c r="ET435" s="383"/>
      <c r="EU435" s="383"/>
      <c r="EV435" s="383"/>
      <c r="EW435" s="383"/>
      <c r="EX435" s="383"/>
      <c r="EY435" s="383"/>
      <c r="EZ435" s="383"/>
      <c r="FA435" s="383"/>
      <c r="FB435" s="383"/>
      <c r="FC435" s="383"/>
      <c r="FD435" s="383"/>
      <c r="FE435" s="383"/>
      <c r="FF435" s="383"/>
      <c r="FG435" s="383"/>
      <c r="FH435" s="383"/>
      <c r="FI435" s="383"/>
      <c r="FJ435" s="383"/>
      <c r="FK435" s="383"/>
      <c r="FL435" s="383"/>
      <c r="FM435" s="383"/>
      <c r="FN435" s="383"/>
      <c r="FO435" s="383"/>
      <c r="FP435" s="383"/>
      <c r="FQ435" s="383"/>
      <c r="FR435" s="383"/>
      <c r="FS435" s="383"/>
      <c r="FT435" s="383"/>
      <c r="FU435" s="383"/>
      <c r="FV435" s="383"/>
      <c r="FW435" s="383"/>
      <c r="FX435" s="383"/>
      <c r="FY435" s="383"/>
      <c r="FZ435" s="383"/>
      <c r="GA435" s="383"/>
      <c r="GB435" s="383"/>
      <c r="GC435" s="383"/>
      <c r="GD435" s="383"/>
      <c r="GE435" s="383"/>
      <c r="GF435" s="383"/>
      <c r="GG435" s="383"/>
      <c r="GH435" s="383"/>
      <c r="GI435" s="383"/>
      <c r="GJ435" s="383"/>
      <c r="GK435" s="383"/>
      <c r="GL435" s="383"/>
      <c r="GM435" s="383"/>
      <c r="GN435" s="383"/>
      <c r="GO435" s="383"/>
      <c r="GP435" s="383"/>
      <c r="GQ435" s="383"/>
      <c r="GR435" s="383"/>
      <c r="GS435" s="383"/>
      <c r="GT435" s="383"/>
      <c r="GU435" s="383"/>
      <c r="GV435" s="383"/>
      <c r="GW435" s="383"/>
      <c r="GX435" s="383"/>
    </row>
    <row r="436" spans="1:206" s="360" customFormat="1" x14ac:dyDescent="0.25">
      <c r="A436" s="354"/>
      <c r="B436" s="506">
        <v>426</v>
      </c>
      <c r="C436" s="55"/>
      <c r="D436" s="55"/>
      <c r="E436" s="507" t="str">
        <f t="shared" si="66"/>
        <v/>
      </c>
      <c r="F436" s="508" t="str">
        <f t="shared" si="72"/>
        <v/>
      </c>
      <c r="H436" s="502"/>
      <c r="I436" s="502"/>
      <c r="J436" s="1"/>
      <c r="K436" s="372"/>
      <c r="L436" s="354"/>
      <c r="M436" s="354"/>
      <c r="N436" s="354"/>
      <c r="O436" s="354"/>
      <c r="P436" s="372"/>
      <c r="Q436" s="490"/>
      <c r="R436" s="490"/>
      <c r="S436" s="490"/>
      <c r="T436" s="490"/>
      <c r="U436" s="490"/>
      <c r="V436" s="372"/>
      <c r="W436" s="372"/>
      <c r="X436" s="372"/>
      <c r="Y436" s="1"/>
      <c r="Z436" s="1"/>
      <c r="AA436" s="1"/>
      <c r="AB436" s="1"/>
      <c r="AC436" s="1"/>
      <c r="AD436" s="491"/>
      <c r="AE436" s="491"/>
      <c r="AF436" s="491"/>
      <c r="AG436" s="491"/>
      <c r="AH436" s="491"/>
      <c r="AI436" s="491"/>
      <c r="AJ436" s="491"/>
      <c r="AK436" s="504"/>
      <c r="AL436" s="504"/>
      <c r="AM436" s="526" t="str">
        <f t="shared" si="76"/>
        <v/>
      </c>
      <c r="AN436" s="504"/>
      <c r="AO436" s="504"/>
      <c r="AP436" s="504"/>
      <c r="AQ436" s="360">
        <v>426</v>
      </c>
      <c r="AR436" s="505" t="str">
        <f t="shared" si="73"/>
        <v/>
      </c>
      <c r="AS436" s="505" t="str">
        <f t="shared" si="74"/>
        <v/>
      </c>
      <c r="AX436" s="497"/>
      <c r="AZ436" s="360">
        <v>426</v>
      </c>
      <c r="BA436" s="360" t="str">
        <f t="shared" si="67"/>
        <v/>
      </c>
      <c r="BB436" s="360" t="str">
        <f t="shared" si="68"/>
        <v/>
      </c>
      <c r="BC436" s="360" t="str">
        <f t="shared" si="69"/>
        <v/>
      </c>
      <c r="BD436" s="360" t="str">
        <f t="shared" si="70"/>
        <v/>
      </c>
      <c r="BE436" s="360" t="str">
        <f t="shared" si="71"/>
        <v/>
      </c>
      <c r="BH436" s="360" t="str">
        <f t="shared" si="75"/>
        <v/>
      </c>
      <c r="CM436" s="475"/>
      <c r="CN436" s="475"/>
      <c r="CO436" s="475"/>
      <c r="CP436" s="475"/>
      <c r="CQ436" s="475"/>
      <c r="CR436" s="475"/>
      <c r="CS436" s="475"/>
      <c r="CT436" s="475"/>
      <c r="CU436" s="475"/>
      <c r="CV436" s="475"/>
      <c r="CW436" s="475"/>
      <c r="CX436" s="475"/>
      <c r="CY436" s="475"/>
      <c r="CZ436" s="383"/>
      <c r="DA436" s="383"/>
      <c r="DB436" s="383"/>
      <c r="DC436" s="383"/>
      <c r="DD436" s="383"/>
      <c r="DE436" s="383"/>
      <c r="DF436" s="383"/>
      <c r="DG436" s="383"/>
      <c r="DH436" s="383"/>
      <c r="DI436" s="383"/>
      <c r="DJ436" s="383"/>
      <c r="DK436" s="383"/>
      <c r="DL436" s="383"/>
      <c r="DM436" s="383"/>
      <c r="DN436" s="383"/>
      <c r="DO436" s="383"/>
      <c r="DP436" s="383"/>
      <c r="DQ436" s="383"/>
      <c r="DR436" s="383"/>
      <c r="DS436" s="383"/>
      <c r="DT436" s="383"/>
      <c r="DU436" s="383"/>
      <c r="DV436" s="383"/>
      <c r="DW436" s="383"/>
      <c r="DX436" s="383"/>
      <c r="DY436" s="383"/>
      <c r="DZ436" s="383"/>
      <c r="EA436" s="383"/>
      <c r="EB436" s="383"/>
      <c r="EC436" s="383"/>
      <c r="ED436" s="383"/>
      <c r="EE436" s="383"/>
      <c r="EF436" s="383"/>
      <c r="EG436" s="383"/>
      <c r="EH436" s="383"/>
      <c r="EI436" s="383"/>
      <c r="EJ436" s="383"/>
      <c r="EK436" s="383"/>
      <c r="EL436" s="383"/>
      <c r="EM436" s="383"/>
      <c r="EN436" s="383"/>
      <c r="EO436" s="383"/>
      <c r="EP436" s="383"/>
      <c r="EQ436" s="383"/>
      <c r="ER436" s="383"/>
      <c r="ES436" s="383"/>
      <c r="ET436" s="383"/>
      <c r="EU436" s="383"/>
      <c r="EV436" s="383"/>
      <c r="EW436" s="383"/>
      <c r="EX436" s="383"/>
      <c r="EY436" s="383"/>
      <c r="EZ436" s="383"/>
      <c r="FA436" s="383"/>
      <c r="FB436" s="383"/>
      <c r="FC436" s="383"/>
      <c r="FD436" s="383"/>
      <c r="FE436" s="383"/>
      <c r="FF436" s="383"/>
      <c r="FG436" s="383"/>
      <c r="FH436" s="383"/>
      <c r="FI436" s="383"/>
      <c r="FJ436" s="383"/>
      <c r="FK436" s="383"/>
      <c r="FL436" s="383"/>
      <c r="FM436" s="383"/>
      <c r="FN436" s="383"/>
      <c r="FO436" s="383"/>
      <c r="FP436" s="383"/>
      <c r="FQ436" s="383"/>
      <c r="FR436" s="383"/>
      <c r="FS436" s="383"/>
      <c r="FT436" s="383"/>
      <c r="FU436" s="383"/>
      <c r="FV436" s="383"/>
      <c r="FW436" s="383"/>
      <c r="FX436" s="383"/>
      <c r="FY436" s="383"/>
      <c r="FZ436" s="383"/>
      <c r="GA436" s="383"/>
      <c r="GB436" s="383"/>
      <c r="GC436" s="383"/>
      <c r="GD436" s="383"/>
      <c r="GE436" s="383"/>
      <c r="GF436" s="383"/>
      <c r="GG436" s="383"/>
      <c r="GH436" s="383"/>
      <c r="GI436" s="383"/>
      <c r="GJ436" s="383"/>
      <c r="GK436" s="383"/>
      <c r="GL436" s="383"/>
      <c r="GM436" s="383"/>
      <c r="GN436" s="383"/>
      <c r="GO436" s="383"/>
      <c r="GP436" s="383"/>
      <c r="GQ436" s="383"/>
      <c r="GR436" s="383"/>
      <c r="GS436" s="383"/>
      <c r="GT436" s="383"/>
      <c r="GU436" s="383"/>
      <c r="GV436" s="383"/>
      <c r="GW436" s="383"/>
      <c r="GX436" s="383"/>
    </row>
    <row r="437" spans="1:206" s="360" customFormat="1" x14ac:dyDescent="0.25">
      <c r="A437" s="354"/>
      <c r="B437" s="506">
        <v>427</v>
      </c>
      <c r="C437" s="55"/>
      <c r="D437" s="55"/>
      <c r="E437" s="507" t="str">
        <f t="shared" si="66"/>
        <v/>
      </c>
      <c r="F437" s="508" t="str">
        <f t="shared" si="72"/>
        <v/>
      </c>
      <c r="H437" s="502"/>
      <c r="I437" s="502"/>
      <c r="J437" s="1"/>
      <c r="K437" s="372"/>
      <c r="L437" s="354"/>
      <c r="M437" s="354"/>
      <c r="N437" s="354"/>
      <c r="O437" s="354"/>
      <c r="P437" s="372"/>
      <c r="Q437" s="490"/>
      <c r="R437" s="490"/>
      <c r="S437" s="490"/>
      <c r="T437" s="490"/>
      <c r="U437" s="490"/>
      <c r="V437" s="372"/>
      <c r="W437" s="372"/>
      <c r="X437" s="372"/>
      <c r="Y437" s="1"/>
      <c r="Z437" s="1"/>
      <c r="AA437" s="1"/>
      <c r="AB437" s="1"/>
      <c r="AC437" s="1"/>
      <c r="AD437" s="491"/>
      <c r="AE437" s="491"/>
      <c r="AF437" s="491"/>
      <c r="AG437" s="491"/>
      <c r="AH437" s="491"/>
      <c r="AI437" s="491"/>
      <c r="AJ437" s="491"/>
      <c r="AK437" s="504"/>
      <c r="AL437" s="504"/>
      <c r="AM437" s="526" t="str">
        <f t="shared" si="76"/>
        <v/>
      </c>
      <c r="AN437" s="504"/>
      <c r="AO437" s="504"/>
      <c r="AP437" s="504"/>
      <c r="AQ437" s="360">
        <v>427</v>
      </c>
      <c r="AR437" s="505" t="str">
        <f t="shared" si="73"/>
        <v/>
      </c>
      <c r="AS437" s="505" t="str">
        <f t="shared" si="74"/>
        <v/>
      </c>
      <c r="AX437" s="497"/>
      <c r="AZ437" s="360">
        <v>427</v>
      </c>
      <c r="BA437" s="360" t="str">
        <f t="shared" si="67"/>
        <v/>
      </c>
      <c r="BB437" s="360" t="str">
        <f t="shared" si="68"/>
        <v/>
      </c>
      <c r="BC437" s="360" t="str">
        <f t="shared" si="69"/>
        <v/>
      </c>
      <c r="BD437" s="360" t="str">
        <f t="shared" si="70"/>
        <v/>
      </c>
      <c r="BE437" s="360" t="str">
        <f t="shared" si="71"/>
        <v/>
      </c>
      <c r="BH437" s="360" t="str">
        <f t="shared" si="75"/>
        <v/>
      </c>
      <c r="CM437" s="475"/>
      <c r="CN437" s="475"/>
      <c r="CO437" s="475"/>
      <c r="CP437" s="475"/>
      <c r="CQ437" s="475"/>
      <c r="CR437" s="475"/>
      <c r="CS437" s="475"/>
      <c r="CT437" s="475"/>
      <c r="CU437" s="475"/>
      <c r="CV437" s="475"/>
      <c r="CW437" s="475"/>
      <c r="CX437" s="475"/>
      <c r="CY437" s="475"/>
      <c r="CZ437" s="383"/>
      <c r="DA437" s="383"/>
      <c r="DB437" s="383"/>
      <c r="DC437" s="383"/>
      <c r="DD437" s="383"/>
      <c r="DE437" s="383"/>
      <c r="DF437" s="383"/>
      <c r="DG437" s="383"/>
      <c r="DH437" s="383"/>
      <c r="DI437" s="383"/>
      <c r="DJ437" s="383"/>
      <c r="DK437" s="383"/>
      <c r="DL437" s="383"/>
      <c r="DM437" s="383"/>
      <c r="DN437" s="383"/>
      <c r="DO437" s="383"/>
      <c r="DP437" s="383"/>
      <c r="DQ437" s="383"/>
      <c r="DR437" s="383"/>
      <c r="DS437" s="383"/>
      <c r="DT437" s="383"/>
      <c r="DU437" s="383"/>
      <c r="DV437" s="383"/>
      <c r="DW437" s="383"/>
      <c r="DX437" s="383"/>
      <c r="DY437" s="383"/>
      <c r="DZ437" s="383"/>
      <c r="EA437" s="383"/>
      <c r="EB437" s="383"/>
      <c r="EC437" s="383"/>
      <c r="ED437" s="383"/>
      <c r="EE437" s="383"/>
      <c r="EF437" s="383"/>
      <c r="EG437" s="383"/>
      <c r="EH437" s="383"/>
      <c r="EI437" s="383"/>
      <c r="EJ437" s="383"/>
      <c r="EK437" s="383"/>
      <c r="EL437" s="383"/>
      <c r="EM437" s="383"/>
      <c r="EN437" s="383"/>
      <c r="EO437" s="383"/>
      <c r="EP437" s="383"/>
      <c r="EQ437" s="383"/>
      <c r="ER437" s="383"/>
      <c r="ES437" s="383"/>
      <c r="ET437" s="383"/>
      <c r="EU437" s="383"/>
      <c r="EV437" s="383"/>
      <c r="EW437" s="383"/>
      <c r="EX437" s="383"/>
      <c r="EY437" s="383"/>
      <c r="EZ437" s="383"/>
      <c r="FA437" s="383"/>
      <c r="FB437" s="383"/>
      <c r="FC437" s="383"/>
      <c r="FD437" s="383"/>
      <c r="FE437" s="383"/>
      <c r="FF437" s="383"/>
      <c r="FG437" s="383"/>
      <c r="FH437" s="383"/>
      <c r="FI437" s="383"/>
      <c r="FJ437" s="383"/>
      <c r="FK437" s="383"/>
      <c r="FL437" s="383"/>
      <c r="FM437" s="383"/>
      <c r="FN437" s="383"/>
      <c r="FO437" s="383"/>
      <c r="FP437" s="383"/>
      <c r="FQ437" s="383"/>
      <c r="FR437" s="383"/>
      <c r="FS437" s="383"/>
      <c r="FT437" s="383"/>
      <c r="FU437" s="383"/>
      <c r="FV437" s="383"/>
      <c r="FW437" s="383"/>
      <c r="FX437" s="383"/>
      <c r="FY437" s="383"/>
      <c r="FZ437" s="383"/>
      <c r="GA437" s="383"/>
      <c r="GB437" s="383"/>
      <c r="GC437" s="383"/>
      <c r="GD437" s="383"/>
      <c r="GE437" s="383"/>
      <c r="GF437" s="383"/>
      <c r="GG437" s="383"/>
      <c r="GH437" s="383"/>
      <c r="GI437" s="383"/>
      <c r="GJ437" s="383"/>
      <c r="GK437" s="383"/>
      <c r="GL437" s="383"/>
      <c r="GM437" s="383"/>
      <c r="GN437" s="383"/>
      <c r="GO437" s="383"/>
      <c r="GP437" s="383"/>
      <c r="GQ437" s="383"/>
      <c r="GR437" s="383"/>
      <c r="GS437" s="383"/>
      <c r="GT437" s="383"/>
      <c r="GU437" s="383"/>
      <c r="GV437" s="383"/>
      <c r="GW437" s="383"/>
      <c r="GX437" s="383"/>
    </row>
    <row r="438" spans="1:206" s="360" customFormat="1" x14ac:dyDescent="0.25">
      <c r="A438" s="354"/>
      <c r="B438" s="506">
        <v>428</v>
      </c>
      <c r="C438" s="55"/>
      <c r="D438" s="55"/>
      <c r="E438" s="507" t="str">
        <f t="shared" si="66"/>
        <v/>
      </c>
      <c r="F438" s="508" t="str">
        <f t="shared" si="72"/>
        <v/>
      </c>
      <c r="H438" s="502"/>
      <c r="I438" s="502"/>
      <c r="J438" s="1"/>
      <c r="K438" s="372"/>
      <c r="L438" s="354"/>
      <c r="M438" s="354"/>
      <c r="N438" s="354"/>
      <c r="O438" s="354"/>
      <c r="P438" s="372"/>
      <c r="Q438" s="490"/>
      <c r="R438" s="490"/>
      <c r="S438" s="490"/>
      <c r="T438" s="490"/>
      <c r="U438" s="490"/>
      <c r="V438" s="372"/>
      <c r="W438" s="372"/>
      <c r="X438" s="372"/>
      <c r="Y438" s="1"/>
      <c r="Z438" s="1"/>
      <c r="AA438" s="1"/>
      <c r="AB438" s="1"/>
      <c r="AC438" s="1"/>
      <c r="AD438" s="491"/>
      <c r="AE438" s="491"/>
      <c r="AF438" s="491"/>
      <c r="AG438" s="491"/>
      <c r="AH438" s="491"/>
      <c r="AI438" s="491"/>
      <c r="AJ438" s="491"/>
      <c r="AK438" s="504"/>
      <c r="AL438" s="504"/>
      <c r="AM438" s="526" t="str">
        <f t="shared" si="76"/>
        <v/>
      </c>
      <c r="AN438" s="504"/>
      <c r="AO438" s="504"/>
      <c r="AP438" s="504"/>
      <c r="AQ438" s="360">
        <v>428</v>
      </c>
      <c r="AR438" s="505" t="str">
        <f t="shared" si="73"/>
        <v/>
      </c>
      <c r="AS438" s="505" t="str">
        <f t="shared" si="74"/>
        <v/>
      </c>
      <c r="AX438" s="497"/>
      <c r="AZ438" s="360">
        <v>428</v>
      </c>
      <c r="BA438" s="360" t="str">
        <f t="shared" si="67"/>
        <v/>
      </c>
      <c r="BB438" s="360" t="str">
        <f t="shared" si="68"/>
        <v/>
      </c>
      <c r="BC438" s="360" t="str">
        <f t="shared" si="69"/>
        <v/>
      </c>
      <c r="BD438" s="360" t="str">
        <f t="shared" si="70"/>
        <v/>
      </c>
      <c r="BE438" s="360" t="str">
        <f t="shared" si="71"/>
        <v/>
      </c>
      <c r="BH438" s="360" t="str">
        <f t="shared" si="75"/>
        <v/>
      </c>
      <c r="CM438" s="475"/>
      <c r="CN438" s="475"/>
      <c r="CO438" s="475"/>
      <c r="CP438" s="475"/>
      <c r="CQ438" s="475"/>
      <c r="CR438" s="475"/>
      <c r="CS438" s="475"/>
      <c r="CT438" s="475"/>
      <c r="CU438" s="475"/>
      <c r="CV438" s="475"/>
      <c r="CW438" s="475"/>
      <c r="CX438" s="475"/>
      <c r="CY438" s="475"/>
      <c r="CZ438" s="383"/>
      <c r="DA438" s="383"/>
      <c r="DB438" s="383"/>
      <c r="DC438" s="383"/>
      <c r="DD438" s="383"/>
      <c r="DE438" s="383"/>
      <c r="DF438" s="383"/>
      <c r="DG438" s="383"/>
      <c r="DH438" s="383"/>
      <c r="DI438" s="383"/>
      <c r="DJ438" s="383"/>
      <c r="DK438" s="383"/>
      <c r="DL438" s="383"/>
      <c r="DM438" s="383"/>
      <c r="DN438" s="383"/>
      <c r="DO438" s="383"/>
      <c r="DP438" s="383"/>
      <c r="DQ438" s="383"/>
      <c r="DR438" s="383"/>
      <c r="DS438" s="383"/>
      <c r="DT438" s="383"/>
      <c r="DU438" s="383"/>
      <c r="DV438" s="383"/>
      <c r="DW438" s="383"/>
      <c r="DX438" s="383"/>
      <c r="DY438" s="383"/>
      <c r="DZ438" s="383"/>
      <c r="EA438" s="383"/>
      <c r="EB438" s="383"/>
      <c r="EC438" s="383"/>
      <c r="ED438" s="383"/>
      <c r="EE438" s="383"/>
      <c r="EF438" s="383"/>
      <c r="EG438" s="383"/>
      <c r="EH438" s="383"/>
      <c r="EI438" s="383"/>
      <c r="EJ438" s="383"/>
      <c r="EK438" s="383"/>
      <c r="EL438" s="383"/>
      <c r="EM438" s="383"/>
      <c r="EN438" s="383"/>
      <c r="EO438" s="383"/>
      <c r="EP438" s="383"/>
      <c r="EQ438" s="383"/>
      <c r="ER438" s="383"/>
      <c r="ES438" s="383"/>
      <c r="ET438" s="383"/>
      <c r="EU438" s="383"/>
      <c r="EV438" s="383"/>
      <c r="EW438" s="383"/>
      <c r="EX438" s="383"/>
      <c r="EY438" s="383"/>
      <c r="EZ438" s="383"/>
      <c r="FA438" s="383"/>
      <c r="FB438" s="383"/>
      <c r="FC438" s="383"/>
      <c r="FD438" s="383"/>
      <c r="FE438" s="383"/>
      <c r="FF438" s="383"/>
      <c r="FG438" s="383"/>
      <c r="FH438" s="383"/>
      <c r="FI438" s="383"/>
      <c r="FJ438" s="383"/>
      <c r="FK438" s="383"/>
      <c r="FL438" s="383"/>
      <c r="FM438" s="383"/>
      <c r="FN438" s="383"/>
      <c r="FO438" s="383"/>
      <c r="FP438" s="383"/>
      <c r="FQ438" s="383"/>
      <c r="FR438" s="383"/>
      <c r="FS438" s="383"/>
      <c r="FT438" s="383"/>
      <c r="FU438" s="383"/>
      <c r="FV438" s="383"/>
      <c r="FW438" s="383"/>
      <c r="FX438" s="383"/>
      <c r="FY438" s="383"/>
      <c r="FZ438" s="383"/>
      <c r="GA438" s="383"/>
      <c r="GB438" s="383"/>
      <c r="GC438" s="383"/>
      <c r="GD438" s="383"/>
      <c r="GE438" s="383"/>
      <c r="GF438" s="383"/>
      <c r="GG438" s="383"/>
      <c r="GH438" s="383"/>
      <c r="GI438" s="383"/>
      <c r="GJ438" s="383"/>
      <c r="GK438" s="383"/>
      <c r="GL438" s="383"/>
      <c r="GM438" s="383"/>
      <c r="GN438" s="383"/>
      <c r="GO438" s="383"/>
      <c r="GP438" s="383"/>
      <c r="GQ438" s="383"/>
      <c r="GR438" s="383"/>
      <c r="GS438" s="383"/>
      <c r="GT438" s="383"/>
      <c r="GU438" s="383"/>
      <c r="GV438" s="383"/>
      <c r="GW438" s="383"/>
      <c r="GX438" s="383"/>
    </row>
    <row r="439" spans="1:206" s="360" customFormat="1" x14ac:dyDescent="0.25">
      <c r="A439" s="354"/>
      <c r="B439" s="506">
        <v>429</v>
      </c>
      <c r="C439" s="55"/>
      <c r="D439" s="55"/>
      <c r="E439" s="507" t="str">
        <f t="shared" si="66"/>
        <v/>
      </c>
      <c r="F439" s="508" t="str">
        <f t="shared" si="72"/>
        <v/>
      </c>
      <c r="H439" s="502"/>
      <c r="I439" s="502"/>
      <c r="J439" s="1"/>
      <c r="K439" s="372"/>
      <c r="L439" s="354"/>
      <c r="M439" s="354"/>
      <c r="N439" s="354"/>
      <c r="O439" s="354"/>
      <c r="P439" s="372"/>
      <c r="Q439" s="490"/>
      <c r="R439" s="490"/>
      <c r="S439" s="490"/>
      <c r="T439" s="490"/>
      <c r="U439" s="490"/>
      <c r="V439" s="372"/>
      <c r="W439" s="372"/>
      <c r="X439" s="372"/>
      <c r="Y439" s="1"/>
      <c r="Z439" s="1"/>
      <c r="AA439" s="1"/>
      <c r="AB439" s="1"/>
      <c r="AC439" s="1"/>
      <c r="AD439" s="491"/>
      <c r="AE439" s="491"/>
      <c r="AF439" s="491"/>
      <c r="AG439" s="491"/>
      <c r="AH439" s="491"/>
      <c r="AI439" s="491"/>
      <c r="AJ439" s="491"/>
      <c r="AK439" s="504"/>
      <c r="AL439" s="504"/>
      <c r="AM439" s="526" t="str">
        <f t="shared" si="76"/>
        <v/>
      </c>
      <c r="AN439" s="504"/>
      <c r="AO439" s="504"/>
      <c r="AP439" s="504"/>
      <c r="AQ439" s="360">
        <v>429</v>
      </c>
      <c r="AR439" s="505" t="str">
        <f t="shared" si="73"/>
        <v/>
      </c>
      <c r="AS439" s="505" t="str">
        <f t="shared" si="74"/>
        <v/>
      </c>
      <c r="AX439" s="497"/>
      <c r="AZ439" s="360">
        <v>429</v>
      </c>
      <c r="BA439" s="360" t="str">
        <f t="shared" si="67"/>
        <v/>
      </c>
      <c r="BB439" s="360" t="str">
        <f t="shared" si="68"/>
        <v/>
      </c>
      <c r="BC439" s="360" t="str">
        <f t="shared" si="69"/>
        <v/>
      </c>
      <c r="BD439" s="360" t="str">
        <f t="shared" si="70"/>
        <v/>
      </c>
      <c r="BE439" s="360" t="str">
        <f t="shared" si="71"/>
        <v/>
      </c>
      <c r="BH439" s="360" t="str">
        <f t="shared" si="75"/>
        <v/>
      </c>
      <c r="CM439" s="475"/>
      <c r="CN439" s="475"/>
      <c r="CO439" s="475"/>
      <c r="CP439" s="475"/>
      <c r="CQ439" s="475"/>
      <c r="CR439" s="475"/>
      <c r="CS439" s="475"/>
      <c r="CT439" s="475"/>
      <c r="CU439" s="475"/>
      <c r="CV439" s="475"/>
      <c r="CW439" s="475"/>
      <c r="CX439" s="475"/>
      <c r="CY439" s="475"/>
      <c r="CZ439" s="383"/>
      <c r="DA439" s="383"/>
      <c r="DB439" s="383"/>
      <c r="DC439" s="383"/>
      <c r="DD439" s="383"/>
      <c r="DE439" s="383"/>
      <c r="DF439" s="383"/>
      <c r="DG439" s="383"/>
      <c r="DH439" s="383"/>
      <c r="DI439" s="383"/>
      <c r="DJ439" s="383"/>
      <c r="DK439" s="383"/>
      <c r="DL439" s="383"/>
      <c r="DM439" s="383"/>
      <c r="DN439" s="383"/>
      <c r="DO439" s="383"/>
      <c r="DP439" s="383"/>
      <c r="DQ439" s="383"/>
      <c r="DR439" s="383"/>
      <c r="DS439" s="383"/>
      <c r="DT439" s="383"/>
      <c r="DU439" s="383"/>
      <c r="DV439" s="383"/>
      <c r="DW439" s="383"/>
      <c r="DX439" s="383"/>
      <c r="DY439" s="383"/>
      <c r="DZ439" s="383"/>
      <c r="EA439" s="383"/>
      <c r="EB439" s="383"/>
      <c r="EC439" s="383"/>
      <c r="ED439" s="383"/>
      <c r="EE439" s="383"/>
      <c r="EF439" s="383"/>
      <c r="EG439" s="383"/>
      <c r="EH439" s="383"/>
      <c r="EI439" s="383"/>
      <c r="EJ439" s="383"/>
      <c r="EK439" s="383"/>
      <c r="EL439" s="383"/>
      <c r="EM439" s="383"/>
      <c r="EN439" s="383"/>
      <c r="EO439" s="383"/>
      <c r="EP439" s="383"/>
      <c r="EQ439" s="383"/>
      <c r="ER439" s="383"/>
      <c r="ES439" s="383"/>
      <c r="ET439" s="383"/>
      <c r="EU439" s="383"/>
      <c r="EV439" s="383"/>
      <c r="EW439" s="383"/>
      <c r="EX439" s="383"/>
      <c r="EY439" s="383"/>
      <c r="EZ439" s="383"/>
      <c r="FA439" s="383"/>
      <c r="FB439" s="383"/>
      <c r="FC439" s="383"/>
      <c r="FD439" s="383"/>
      <c r="FE439" s="383"/>
      <c r="FF439" s="383"/>
      <c r="FG439" s="383"/>
      <c r="FH439" s="383"/>
      <c r="FI439" s="383"/>
      <c r="FJ439" s="383"/>
      <c r="FK439" s="383"/>
      <c r="FL439" s="383"/>
      <c r="FM439" s="383"/>
      <c r="FN439" s="383"/>
      <c r="FO439" s="383"/>
      <c r="FP439" s="383"/>
      <c r="FQ439" s="383"/>
      <c r="FR439" s="383"/>
      <c r="FS439" s="383"/>
      <c r="FT439" s="383"/>
      <c r="FU439" s="383"/>
      <c r="FV439" s="383"/>
      <c r="FW439" s="383"/>
      <c r="FX439" s="383"/>
      <c r="FY439" s="383"/>
      <c r="FZ439" s="383"/>
      <c r="GA439" s="383"/>
      <c r="GB439" s="383"/>
      <c r="GC439" s="383"/>
      <c r="GD439" s="383"/>
      <c r="GE439" s="383"/>
      <c r="GF439" s="383"/>
      <c r="GG439" s="383"/>
      <c r="GH439" s="383"/>
      <c r="GI439" s="383"/>
      <c r="GJ439" s="383"/>
      <c r="GK439" s="383"/>
      <c r="GL439" s="383"/>
      <c r="GM439" s="383"/>
      <c r="GN439" s="383"/>
      <c r="GO439" s="383"/>
      <c r="GP439" s="383"/>
      <c r="GQ439" s="383"/>
      <c r="GR439" s="383"/>
      <c r="GS439" s="383"/>
      <c r="GT439" s="383"/>
      <c r="GU439" s="383"/>
      <c r="GV439" s="383"/>
      <c r="GW439" s="383"/>
      <c r="GX439" s="383"/>
    </row>
    <row r="440" spans="1:206" s="360" customFormat="1" x14ac:dyDescent="0.25">
      <c r="A440" s="354"/>
      <c r="B440" s="506">
        <v>430</v>
      </c>
      <c r="C440" s="55"/>
      <c r="D440" s="55"/>
      <c r="E440" s="507" t="str">
        <f t="shared" si="66"/>
        <v/>
      </c>
      <c r="F440" s="508" t="str">
        <f t="shared" si="72"/>
        <v/>
      </c>
      <c r="H440" s="502"/>
      <c r="I440" s="502"/>
      <c r="J440" s="1"/>
      <c r="K440" s="372"/>
      <c r="L440" s="354"/>
      <c r="M440" s="354"/>
      <c r="N440" s="354"/>
      <c r="O440" s="354"/>
      <c r="P440" s="372"/>
      <c r="Q440" s="490"/>
      <c r="R440" s="490"/>
      <c r="S440" s="490"/>
      <c r="T440" s="490"/>
      <c r="U440" s="490"/>
      <c r="V440" s="372"/>
      <c r="W440" s="372"/>
      <c r="X440" s="372"/>
      <c r="Y440" s="1"/>
      <c r="Z440" s="1"/>
      <c r="AA440" s="1"/>
      <c r="AB440" s="1"/>
      <c r="AC440" s="1"/>
      <c r="AD440" s="491"/>
      <c r="AE440" s="491"/>
      <c r="AF440" s="491"/>
      <c r="AG440" s="491"/>
      <c r="AH440" s="491"/>
      <c r="AI440" s="491"/>
      <c r="AJ440" s="491"/>
      <c r="AK440" s="504"/>
      <c r="AL440" s="504"/>
      <c r="AM440" s="526" t="str">
        <f t="shared" si="76"/>
        <v/>
      </c>
      <c r="AN440" s="504"/>
      <c r="AO440" s="504"/>
      <c r="AP440" s="504"/>
      <c r="AQ440" s="360">
        <v>430</v>
      </c>
      <c r="AR440" s="505" t="str">
        <f t="shared" si="73"/>
        <v/>
      </c>
      <c r="AS440" s="505" t="str">
        <f t="shared" si="74"/>
        <v/>
      </c>
      <c r="AX440" s="497"/>
      <c r="AZ440" s="360">
        <v>430</v>
      </c>
      <c r="BA440" s="360" t="str">
        <f t="shared" si="67"/>
        <v/>
      </c>
      <c r="BB440" s="360" t="str">
        <f t="shared" si="68"/>
        <v/>
      </c>
      <c r="BC440" s="360" t="str">
        <f t="shared" si="69"/>
        <v/>
      </c>
      <c r="BD440" s="360" t="str">
        <f t="shared" si="70"/>
        <v/>
      </c>
      <c r="BE440" s="360" t="str">
        <f t="shared" si="71"/>
        <v/>
      </c>
      <c r="BH440" s="360" t="str">
        <f t="shared" si="75"/>
        <v/>
      </c>
      <c r="CM440" s="475"/>
      <c r="CN440" s="475"/>
      <c r="CO440" s="475"/>
      <c r="CP440" s="475"/>
      <c r="CQ440" s="475"/>
      <c r="CR440" s="475"/>
      <c r="CS440" s="475"/>
      <c r="CT440" s="475"/>
      <c r="CU440" s="475"/>
      <c r="CV440" s="475"/>
      <c r="CW440" s="475"/>
      <c r="CX440" s="475"/>
      <c r="CY440" s="475"/>
      <c r="CZ440" s="383"/>
      <c r="DA440" s="383"/>
      <c r="DB440" s="383"/>
      <c r="DC440" s="383"/>
      <c r="DD440" s="383"/>
      <c r="DE440" s="383"/>
      <c r="DF440" s="383"/>
      <c r="DG440" s="383"/>
      <c r="DH440" s="383"/>
      <c r="DI440" s="383"/>
      <c r="DJ440" s="383"/>
      <c r="DK440" s="383"/>
      <c r="DL440" s="383"/>
      <c r="DM440" s="383"/>
      <c r="DN440" s="383"/>
      <c r="DO440" s="383"/>
      <c r="DP440" s="383"/>
      <c r="DQ440" s="383"/>
      <c r="DR440" s="383"/>
      <c r="DS440" s="383"/>
      <c r="DT440" s="383"/>
      <c r="DU440" s="383"/>
      <c r="DV440" s="383"/>
      <c r="DW440" s="383"/>
      <c r="DX440" s="383"/>
      <c r="DY440" s="383"/>
      <c r="DZ440" s="383"/>
      <c r="EA440" s="383"/>
      <c r="EB440" s="383"/>
      <c r="EC440" s="383"/>
      <c r="ED440" s="383"/>
      <c r="EE440" s="383"/>
      <c r="EF440" s="383"/>
      <c r="EG440" s="383"/>
      <c r="EH440" s="383"/>
      <c r="EI440" s="383"/>
      <c r="EJ440" s="383"/>
      <c r="EK440" s="383"/>
      <c r="EL440" s="383"/>
      <c r="EM440" s="383"/>
      <c r="EN440" s="383"/>
      <c r="EO440" s="383"/>
      <c r="EP440" s="383"/>
      <c r="EQ440" s="383"/>
      <c r="ER440" s="383"/>
      <c r="ES440" s="383"/>
      <c r="ET440" s="383"/>
      <c r="EU440" s="383"/>
      <c r="EV440" s="383"/>
      <c r="EW440" s="383"/>
      <c r="EX440" s="383"/>
      <c r="EY440" s="383"/>
      <c r="EZ440" s="383"/>
      <c r="FA440" s="383"/>
      <c r="FB440" s="383"/>
      <c r="FC440" s="383"/>
      <c r="FD440" s="383"/>
      <c r="FE440" s="383"/>
      <c r="FF440" s="383"/>
      <c r="FG440" s="383"/>
      <c r="FH440" s="383"/>
      <c r="FI440" s="383"/>
      <c r="FJ440" s="383"/>
      <c r="FK440" s="383"/>
      <c r="FL440" s="383"/>
      <c r="FM440" s="383"/>
      <c r="FN440" s="383"/>
      <c r="FO440" s="383"/>
      <c r="FP440" s="383"/>
      <c r="FQ440" s="383"/>
      <c r="FR440" s="383"/>
      <c r="FS440" s="383"/>
      <c r="FT440" s="383"/>
      <c r="FU440" s="383"/>
      <c r="FV440" s="383"/>
      <c r="FW440" s="383"/>
      <c r="FX440" s="383"/>
      <c r="FY440" s="383"/>
      <c r="FZ440" s="383"/>
      <c r="GA440" s="383"/>
      <c r="GB440" s="383"/>
      <c r="GC440" s="383"/>
      <c r="GD440" s="383"/>
      <c r="GE440" s="383"/>
      <c r="GF440" s="383"/>
      <c r="GG440" s="383"/>
      <c r="GH440" s="383"/>
      <c r="GI440" s="383"/>
      <c r="GJ440" s="383"/>
      <c r="GK440" s="383"/>
      <c r="GL440" s="383"/>
      <c r="GM440" s="383"/>
      <c r="GN440" s="383"/>
      <c r="GO440" s="383"/>
      <c r="GP440" s="383"/>
      <c r="GQ440" s="383"/>
      <c r="GR440" s="383"/>
      <c r="GS440" s="383"/>
      <c r="GT440" s="383"/>
      <c r="GU440" s="383"/>
      <c r="GV440" s="383"/>
      <c r="GW440" s="383"/>
      <c r="GX440" s="383"/>
    </row>
    <row r="441" spans="1:206" s="360" customFormat="1" x14ac:dyDescent="0.25">
      <c r="A441" s="354"/>
      <c r="B441" s="506">
        <v>431</v>
      </c>
      <c r="C441" s="55"/>
      <c r="D441" s="55"/>
      <c r="E441" s="507" t="str">
        <f t="shared" si="66"/>
        <v/>
      </c>
      <c r="F441" s="508" t="str">
        <f t="shared" si="72"/>
        <v/>
      </c>
      <c r="H441" s="502"/>
      <c r="I441" s="502"/>
      <c r="J441" s="1"/>
      <c r="K441" s="372"/>
      <c r="L441" s="354"/>
      <c r="M441" s="354"/>
      <c r="N441" s="354"/>
      <c r="O441" s="354"/>
      <c r="P441" s="372"/>
      <c r="Q441" s="490"/>
      <c r="R441" s="490"/>
      <c r="S441" s="490"/>
      <c r="T441" s="490"/>
      <c r="U441" s="490"/>
      <c r="V441" s="372"/>
      <c r="W441" s="372"/>
      <c r="X441" s="372"/>
      <c r="Y441" s="1"/>
      <c r="Z441" s="1"/>
      <c r="AA441" s="1"/>
      <c r="AB441" s="1"/>
      <c r="AC441" s="1"/>
      <c r="AD441" s="491"/>
      <c r="AE441" s="491"/>
      <c r="AF441" s="491"/>
      <c r="AG441" s="491"/>
      <c r="AH441" s="491"/>
      <c r="AI441" s="491"/>
      <c r="AJ441" s="491"/>
      <c r="AK441" s="504"/>
      <c r="AL441" s="504"/>
      <c r="AM441" s="526" t="str">
        <f t="shared" si="76"/>
        <v/>
      </c>
      <c r="AN441" s="504"/>
      <c r="AO441" s="504"/>
      <c r="AP441" s="504"/>
      <c r="AQ441" s="360">
        <v>431</v>
      </c>
      <c r="AR441" s="505" t="str">
        <f t="shared" si="73"/>
        <v/>
      </c>
      <c r="AS441" s="505" t="str">
        <f t="shared" si="74"/>
        <v/>
      </c>
      <c r="AX441" s="497"/>
      <c r="AZ441" s="360">
        <v>431</v>
      </c>
      <c r="BA441" s="360" t="str">
        <f t="shared" si="67"/>
        <v/>
      </c>
      <c r="BB441" s="360" t="str">
        <f t="shared" si="68"/>
        <v/>
      </c>
      <c r="BC441" s="360" t="str">
        <f t="shared" si="69"/>
        <v/>
      </c>
      <c r="BD441" s="360" t="str">
        <f t="shared" si="70"/>
        <v/>
      </c>
      <c r="BE441" s="360" t="str">
        <f t="shared" si="71"/>
        <v/>
      </c>
      <c r="BH441" s="360" t="str">
        <f t="shared" si="75"/>
        <v/>
      </c>
      <c r="CM441" s="475"/>
      <c r="CN441" s="475"/>
      <c r="CO441" s="475"/>
      <c r="CP441" s="475"/>
      <c r="CQ441" s="475"/>
      <c r="CR441" s="475"/>
      <c r="CS441" s="475"/>
      <c r="CT441" s="475"/>
      <c r="CU441" s="475"/>
      <c r="CV441" s="475"/>
      <c r="CW441" s="475"/>
      <c r="CX441" s="475"/>
      <c r="CY441" s="475"/>
      <c r="CZ441" s="383"/>
      <c r="DA441" s="383"/>
      <c r="DB441" s="383"/>
      <c r="DC441" s="383"/>
      <c r="DD441" s="383"/>
      <c r="DE441" s="383"/>
      <c r="DF441" s="383"/>
      <c r="DG441" s="383"/>
      <c r="DH441" s="383"/>
      <c r="DI441" s="383"/>
      <c r="DJ441" s="383"/>
      <c r="DK441" s="383"/>
      <c r="DL441" s="383"/>
      <c r="DM441" s="383"/>
      <c r="DN441" s="383"/>
      <c r="DO441" s="383"/>
      <c r="DP441" s="383"/>
      <c r="DQ441" s="383"/>
      <c r="DR441" s="383"/>
      <c r="DS441" s="383"/>
      <c r="DT441" s="383"/>
      <c r="DU441" s="383"/>
      <c r="DV441" s="383"/>
      <c r="DW441" s="383"/>
      <c r="DX441" s="383"/>
      <c r="DY441" s="383"/>
      <c r="DZ441" s="383"/>
      <c r="EA441" s="383"/>
      <c r="EB441" s="383"/>
      <c r="EC441" s="383"/>
      <c r="ED441" s="383"/>
      <c r="EE441" s="383"/>
      <c r="EF441" s="383"/>
      <c r="EG441" s="383"/>
      <c r="EH441" s="383"/>
      <c r="EI441" s="383"/>
      <c r="EJ441" s="383"/>
      <c r="EK441" s="383"/>
      <c r="EL441" s="383"/>
      <c r="EM441" s="383"/>
      <c r="EN441" s="383"/>
      <c r="EO441" s="383"/>
      <c r="EP441" s="383"/>
      <c r="EQ441" s="383"/>
      <c r="ER441" s="383"/>
      <c r="ES441" s="383"/>
      <c r="ET441" s="383"/>
      <c r="EU441" s="383"/>
      <c r="EV441" s="383"/>
      <c r="EW441" s="383"/>
      <c r="EX441" s="383"/>
      <c r="EY441" s="383"/>
      <c r="EZ441" s="383"/>
      <c r="FA441" s="383"/>
      <c r="FB441" s="383"/>
      <c r="FC441" s="383"/>
      <c r="FD441" s="383"/>
      <c r="FE441" s="383"/>
      <c r="FF441" s="383"/>
      <c r="FG441" s="383"/>
      <c r="FH441" s="383"/>
      <c r="FI441" s="383"/>
      <c r="FJ441" s="383"/>
      <c r="FK441" s="383"/>
      <c r="FL441" s="383"/>
      <c r="FM441" s="383"/>
      <c r="FN441" s="383"/>
      <c r="FO441" s="383"/>
      <c r="FP441" s="383"/>
      <c r="FQ441" s="383"/>
      <c r="FR441" s="383"/>
      <c r="FS441" s="383"/>
      <c r="FT441" s="383"/>
      <c r="FU441" s="383"/>
      <c r="FV441" s="383"/>
      <c r="FW441" s="383"/>
      <c r="FX441" s="383"/>
      <c r="FY441" s="383"/>
      <c r="FZ441" s="383"/>
      <c r="GA441" s="383"/>
      <c r="GB441" s="383"/>
      <c r="GC441" s="383"/>
      <c r="GD441" s="383"/>
      <c r="GE441" s="383"/>
      <c r="GF441" s="383"/>
      <c r="GG441" s="383"/>
      <c r="GH441" s="383"/>
      <c r="GI441" s="383"/>
      <c r="GJ441" s="383"/>
      <c r="GK441" s="383"/>
      <c r="GL441" s="383"/>
      <c r="GM441" s="383"/>
      <c r="GN441" s="383"/>
      <c r="GO441" s="383"/>
      <c r="GP441" s="383"/>
      <c r="GQ441" s="383"/>
      <c r="GR441" s="383"/>
      <c r="GS441" s="383"/>
      <c r="GT441" s="383"/>
      <c r="GU441" s="383"/>
      <c r="GV441" s="383"/>
      <c r="GW441" s="383"/>
      <c r="GX441" s="383"/>
    </row>
    <row r="442" spans="1:206" s="360" customFormat="1" x14ac:dyDescent="0.25">
      <c r="A442" s="354"/>
      <c r="B442" s="506">
        <v>432</v>
      </c>
      <c r="C442" s="55"/>
      <c r="D442" s="55"/>
      <c r="E442" s="507" t="str">
        <f t="shared" si="66"/>
        <v/>
      </c>
      <c r="F442" s="508" t="str">
        <f t="shared" si="72"/>
        <v/>
      </c>
      <c r="H442" s="502"/>
      <c r="I442" s="502"/>
      <c r="J442" s="1"/>
      <c r="K442" s="372"/>
      <c r="L442" s="354"/>
      <c r="M442" s="354"/>
      <c r="N442" s="354"/>
      <c r="O442" s="354"/>
      <c r="P442" s="372"/>
      <c r="Q442" s="490"/>
      <c r="R442" s="490"/>
      <c r="S442" s="490"/>
      <c r="T442" s="490"/>
      <c r="U442" s="490"/>
      <c r="V442" s="372"/>
      <c r="W442" s="372"/>
      <c r="X442" s="372"/>
      <c r="Y442" s="1"/>
      <c r="Z442" s="1"/>
      <c r="AA442" s="1"/>
      <c r="AB442" s="1"/>
      <c r="AC442" s="1"/>
      <c r="AD442" s="491"/>
      <c r="AE442" s="491"/>
      <c r="AF442" s="491"/>
      <c r="AG442" s="491"/>
      <c r="AH442" s="491"/>
      <c r="AI442" s="491"/>
      <c r="AJ442" s="491"/>
      <c r="AK442" s="504"/>
      <c r="AL442" s="504"/>
      <c r="AM442" s="526" t="str">
        <f t="shared" si="76"/>
        <v/>
      </c>
      <c r="AN442" s="504"/>
      <c r="AO442" s="504"/>
      <c r="AP442" s="504"/>
      <c r="AQ442" s="360">
        <v>432</v>
      </c>
      <c r="AR442" s="505" t="str">
        <f t="shared" si="73"/>
        <v/>
      </c>
      <c r="AS442" s="505" t="str">
        <f t="shared" si="74"/>
        <v/>
      </c>
      <c r="AX442" s="497"/>
      <c r="AZ442" s="360">
        <v>432</v>
      </c>
      <c r="BA442" s="360" t="str">
        <f t="shared" si="67"/>
        <v/>
      </c>
      <c r="BB442" s="360" t="str">
        <f t="shared" si="68"/>
        <v/>
      </c>
      <c r="BC442" s="360" t="str">
        <f t="shared" si="69"/>
        <v/>
      </c>
      <c r="BD442" s="360" t="str">
        <f t="shared" si="70"/>
        <v/>
      </c>
      <c r="BE442" s="360" t="str">
        <f t="shared" si="71"/>
        <v/>
      </c>
      <c r="BH442" s="360" t="str">
        <f t="shared" si="75"/>
        <v/>
      </c>
      <c r="CM442" s="475"/>
      <c r="CN442" s="475"/>
      <c r="CO442" s="475"/>
      <c r="CP442" s="475"/>
      <c r="CQ442" s="475"/>
      <c r="CR442" s="475"/>
      <c r="CS442" s="475"/>
      <c r="CT442" s="475"/>
      <c r="CU442" s="475"/>
      <c r="CV442" s="475"/>
      <c r="CW442" s="475"/>
      <c r="CX442" s="475"/>
      <c r="CY442" s="475"/>
      <c r="CZ442" s="383"/>
      <c r="DA442" s="383"/>
      <c r="DB442" s="383"/>
      <c r="DC442" s="383"/>
      <c r="DD442" s="383"/>
      <c r="DE442" s="383"/>
      <c r="DF442" s="383"/>
      <c r="DG442" s="383"/>
      <c r="DH442" s="383"/>
      <c r="DI442" s="383"/>
      <c r="DJ442" s="383"/>
      <c r="DK442" s="383"/>
      <c r="DL442" s="383"/>
      <c r="DM442" s="383"/>
      <c r="DN442" s="383"/>
      <c r="DO442" s="383"/>
      <c r="DP442" s="383"/>
      <c r="DQ442" s="383"/>
      <c r="DR442" s="383"/>
      <c r="DS442" s="383"/>
      <c r="DT442" s="383"/>
      <c r="DU442" s="383"/>
      <c r="DV442" s="383"/>
      <c r="DW442" s="383"/>
      <c r="DX442" s="383"/>
      <c r="DY442" s="383"/>
      <c r="DZ442" s="383"/>
      <c r="EA442" s="383"/>
      <c r="EB442" s="383"/>
      <c r="EC442" s="383"/>
      <c r="ED442" s="383"/>
      <c r="EE442" s="383"/>
      <c r="EF442" s="383"/>
      <c r="EG442" s="383"/>
      <c r="EH442" s="383"/>
      <c r="EI442" s="383"/>
      <c r="EJ442" s="383"/>
      <c r="EK442" s="383"/>
      <c r="EL442" s="383"/>
      <c r="EM442" s="383"/>
      <c r="EN442" s="383"/>
      <c r="EO442" s="383"/>
      <c r="EP442" s="383"/>
      <c r="EQ442" s="383"/>
      <c r="ER442" s="383"/>
      <c r="ES442" s="383"/>
      <c r="ET442" s="383"/>
      <c r="EU442" s="383"/>
      <c r="EV442" s="383"/>
      <c r="EW442" s="383"/>
      <c r="EX442" s="383"/>
      <c r="EY442" s="383"/>
      <c r="EZ442" s="383"/>
      <c r="FA442" s="383"/>
      <c r="FB442" s="383"/>
      <c r="FC442" s="383"/>
      <c r="FD442" s="383"/>
      <c r="FE442" s="383"/>
      <c r="FF442" s="383"/>
      <c r="FG442" s="383"/>
      <c r="FH442" s="383"/>
      <c r="FI442" s="383"/>
      <c r="FJ442" s="383"/>
      <c r="FK442" s="383"/>
      <c r="FL442" s="383"/>
      <c r="FM442" s="383"/>
      <c r="FN442" s="383"/>
      <c r="FO442" s="383"/>
      <c r="FP442" s="383"/>
      <c r="FQ442" s="383"/>
      <c r="FR442" s="383"/>
      <c r="FS442" s="383"/>
      <c r="FT442" s="383"/>
      <c r="FU442" s="383"/>
      <c r="FV442" s="383"/>
      <c r="FW442" s="383"/>
      <c r="FX442" s="383"/>
      <c r="FY442" s="383"/>
      <c r="FZ442" s="383"/>
      <c r="GA442" s="383"/>
      <c r="GB442" s="383"/>
      <c r="GC442" s="383"/>
      <c r="GD442" s="383"/>
      <c r="GE442" s="383"/>
      <c r="GF442" s="383"/>
      <c r="GG442" s="383"/>
      <c r="GH442" s="383"/>
      <c r="GI442" s="383"/>
      <c r="GJ442" s="383"/>
      <c r="GK442" s="383"/>
      <c r="GL442" s="383"/>
      <c r="GM442" s="383"/>
      <c r="GN442" s="383"/>
      <c r="GO442" s="383"/>
      <c r="GP442" s="383"/>
      <c r="GQ442" s="383"/>
      <c r="GR442" s="383"/>
      <c r="GS442" s="383"/>
      <c r="GT442" s="383"/>
      <c r="GU442" s="383"/>
      <c r="GV442" s="383"/>
      <c r="GW442" s="383"/>
      <c r="GX442" s="383"/>
    </row>
    <row r="443" spans="1:206" s="360" customFormat="1" x14ac:dyDescent="0.25">
      <c r="A443" s="354"/>
      <c r="B443" s="506">
        <v>433</v>
      </c>
      <c r="C443" s="55"/>
      <c r="D443" s="55"/>
      <c r="E443" s="507" t="str">
        <f t="shared" si="66"/>
        <v/>
      </c>
      <c r="F443" s="508" t="str">
        <f t="shared" si="72"/>
        <v/>
      </c>
      <c r="H443" s="502"/>
      <c r="I443" s="502"/>
      <c r="J443" s="1"/>
      <c r="K443" s="372"/>
      <c r="L443" s="354"/>
      <c r="M443" s="354"/>
      <c r="N443" s="354"/>
      <c r="O443" s="354"/>
      <c r="P443" s="372"/>
      <c r="Q443" s="490"/>
      <c r="R443" s="490"/>
      <c r="S443" s="490"/>
      <c r="T443" s="490"/>
      <c r="U443" s="490"/>
      <c r="V443" s="372"/>
      <c r="W443" s="372"/>
      <c r="X443" s="372"/>
      <c r="Y443" s="1"/>
      <c r="Z443" s="1"/>
      <c r="AA443" s="1"/>
      <c r="AB443" s="1"/>
      <c r="AC443" s="1"/>
      <c r="AD443" s="491"/>
      <c r="AE443" s="491"/>
      <c r="AF443" s="491"/>
      <c r="AG443" s="491"/>
      <c r="AH443" s="491"/>
      <c r="AI443" s="491"/>
      <c r="AJ443" s="491"/>
      <c r="AK443" s="504"/>
      <c r="AL443" s="504"/>
      <c r="AM443" s="526" t="str">
        <f t="shared" si="76"/>
        <v/>
      </c>
      <c r="AN443" s="504"/>
      <c r="AO443" s="504"/>
      <c r="AP443" s="504"/>
      <c r="AQ443" s="360">
        <v>433</v>
      </c>
      <c r="AR443" s="505" t="str">
        <f t="shared" si="73"/>
        <v/>
      </c>
      <c r="AS443" s="505" t="str">
        <f t="shared" si="74"/>
        <v/>
      </c>
      <c r="AX443" s="497"/>
      <c r="AZ443" s="360">
        <v>433</v>
      </c>
      <c r="BA443" s="360" t="str">
        <f t="shared" si="67"/>
        <v/>
      </c>
      <c r="BB443" s="360" t="str">
        <f t="shared" si="68"/>
        <v/>
      </c>
      <c r="BC443" s="360" t="str">
        <f t="shared" si="69"/>
        <v/>
      </c>
      <c r="BD443" s="360" t="str">
        <f t="shared" si="70"/>
        <v/>
      </c>
      <c r="BE443" s="360" t="str">
        <f t="shared" si="71"/>
        <v/>
      </c>
      <c r="BH443" s="360" t="str">
        <f t="shared" si="75"/>
        <v/>
      </c>
      <c r="CM443" s="475"/>
      <c r="CN443" s="475"/>
      <c r="CO443" s="475"/>
      <c r="CP443" s="475"/>
      <c r="CQ443" s="475"/>
      <c r="CR443" s="475"/>
      <c r="CS443" s="475"/>
      <c r="CT443" s="475"/>
      <c r="CU443" s="475"/>
      <c r="CV443" s="475"/>
      <c r="CW443" s="475"/>
      <c r="CX443" s="475"/>
      <c r="CY443" s="475"/>
      <c r="CZ443" s="383"/>
      <c r="DA443" s="383"/>
      <c r="DB443" s="383"/>
      <c r="DC443" s="383"/>
      <c r="DD443" s="383"/>
      <c r="DE443" s="383"/>
      <c r="DF443" s="383"/>
      <c r="DG443" s="383"/>
      <c r="DH443" s="383"/>
      <c r="DI443" s="383"/>
      <c r="DJ443" s="383"/>
      <c r="DK443" s="383"/>
      <c r="DL443" s="383"/>
      <c r="DM443" s="383"/>
      <c r="DN443" s="383"/>
      <c r="DO443" s="383"/>
      <c r="DP443" s="383"/>
      <c r="DQ443" s="383"/>
      <c r="DR443" s="383"/>
      <c r="DS443" s="383"/>
      <c r="DT443" s="383"/>
      <c r="DU443" s="383"/>
      <c r="DV443" s="383"/>
      <c r="DW443" s="383"/>
      <c r="DX443" s="383"/>
      <c r="DY443" s="383"/>
      <c r="DZ443" s="383"/>
      <c r="EA443" s="383"/>
      <c r="EB443" s="383"/>
      <c r="EC443" s="383"/>
      <c r="ED443" s="383"/>
      <c r="EE443" s="383"/>
      <c r="EF443" s="383"/>
      <c r="EG443" s="383"/>
      <c r="EH443" s="383"/>
      <c r="EI443" s="383"/>
      <c r="EJ443" s="383"/>
      <c r="EK443" s="383"/>
      <c r="EL443" s="383"/>
      <c r="EM443" s="383"/>
      <c r="EN443" s="383"/>
      <c r="EO443" s="383"/>
      <c r="EP443" s="383"/>
      <c r="EQ443" s="383"/>
      <c r="ER443" s="383"/>
      <c r="ES443" s="383"/>
      <c r="ET443" s="383"/>
      <c r="EU443" s="383"/>
      <c r="EV443" s="383"/>
      <c r="EW443" s="383"/>
      <c r="EX443" s="383"/>
      <c r="EY443" s="383"/>
      <c r="EZ443" s="383"/>
      <c r="FA443" s="383"/>
      <c r="FB443" s="383"/>
      <c r="FC443" s="383"/>
      <c r="FD443" s="383"/>
      <c r="FE443" s="383"/>
      <c r="FF443" s="383"/>
      <c r="FG443" s="383"/>
      <c r="FH443" s="383"/>
      <c r="FI443" s="383"/>
      <c r="FJ443" s="383"/>
      <c r="FK443" s="383"/>
      <c r="FL443" s="383"/>
      <c r="FM443" s="383"/>
      <c r="FN443" s="383"/>
      <c r="FO443" s="383"/>
      <c r="FP443" s="383"/>
      <c r="FQ443" s="383"/>
      <c r="FR443" s="383"/>
      <c r="FS443" s="383"/>
      <c r="FT443" s="383"/>
      <c r="FU443" s="383"/>
      <c r="FV443" s="383"/>
      <c r="FW443" s="383"/>
      <c r="FX443" s="383"/>
      <c r="FY443" s="383"/>
      <c r="FZ443" s="383"/>
      <c r="GA443" s="383"/>
      <c r="GB443" s="383"/>
      <c r="GC443" s="383"/>
      <c r="GD443" s="383"/>
      <c r="GE443" s="383"/>
      <c r="GF443" s="383"/>
      <c r="GG443" s="383"/>
      <c r="GH443" s="383"/>
      <c r="GI443" s="383"/>
      <c r="GJ443" s="383"/>
      <c r="GK443" s="383"/>
      <c r="GL443" s="383"/>
      <c r="GM443" s="383"/>
      <c r="GN443" s="383"/>
      <c r="GO443" s="383"/>
      <c r="GP443" s="383"/>
      <c r="GQ443" s="383"/>
      <c r="GR443" s="383"/>
      <c r="GS443" s="383"/>
      <c r="GT443" s="383"/>
      <c r="GU443" s="383"/>
      <c r="GV443" s="383"/>
      <c r="GW443" s="383"/>
      <c r="GX443" s="383"/>
    </row>
    <row r="444" spans="1:206" s="360" customFormat="1" x14ac:dyDescent="0.25">
      <c r="A444" s="354"/>
      <c r="B444" s="506">
        <v>434</v>
      </c>
      <c r="C444" s="55"/>
      <c r="D444" s="55"/>
      <c r="E444" s="507" t="str">
        <f t="shared" si="66"/>
        <v/>
      </c>
      <c r="F444" s="508" t="str">
        <f t="shared" si="72"/>
        <v/>
      </c>
      <c r="H444" s="502"/>
      <c r="I444" s="502"/>
      <c r="J444" s="1"/>
      <c r="K444" s="372"/>
      <c r="L444" s="354"/>
      <c r="M444" s="354"/>
      <c r="N444" s="354"/>
      <c r="O444" s="354"/>
      <c r="P444" s="372"/>
      <c r="Q444" s="490"/>
      <c r="R444" s="490"/>
      <c r="S444" s="490"/>
      <c r="T444" s="490"/>
      <c r="U444" s="490"/>
      <c r="V444" s="372"/>
      <c r="W444" s="372"/>
      <c r="X444" s="372"/>
      <c r="Y444" s="1"/>
      <c r="Z444" s="1"/>
      <c r="AA444" s="1"/>
      <c r="AB444" s="1"/>
      <c r="AC444" s="1"/>
      <c r="AD444" s="491"/>
      <c r="AE444" s="491"/>
      <c r="AF444" s="491"/>
      <c r="AG444" s="491"/>
      <c r="AH444" s="491"/>
      <c r="AI444" s="491"/>
      <c r="AJ444" s="491"/>
      <c r="AK444" s="504"/>
      <c r="AL444" s="504"/>
      <c r="AM444" s="526" t="str">
        <f t="shared" si="76"/>
        <v/>
      </c>
      <c r="AN444" s="504"/>
      <c r="AO444" s="504"/>
      <c r="AP444" s="504"/>
      <c r="AQ444" s="360">
        <v>434</v>
      </c>
      <c r="AR444" s="505" t="str">
        <f t="shared" si="73"/>
        <v/>
      </c>
      <c r="AS444" s="505" t="str">
        <f t="shared" si="74"/>
        <v/>
      </c>
      <c r="AX444" s="497"/>
      <c r="AZ444" s="360">
        <v>434</v>
      </c>
      <c r="BA444" s="360" t="str">
        <f t="shared" si="67"/>
        <v/>
      </c>
      <c r="BB444" s="360" t="str">
        <f t="shared" si="68"/>
        <v/>
      </c>
      <c r="BC444" s="360" t="str">
        <f t="shared" si="69"/>
        <v/>
      </c>
      <c r="BD444" s="360" t="str">
        <f t="shared" si="70"/>
        <v/>
      </c>
      <c r="BE444" s="360" t="str">
        <f t="shared" si="71"/>
        <v/>
      </c>
      <c r="BH444" s="360" t="str">
        <f t="shared" si="75"/>
        <v/>
      </c>
      <c r="CM444" s="475"/>
      <c r="CN444" s="475"/>
      <c r="CO444" s="475"/>
      <c r="CP444" s="475"/>
      <c r="CQ444" s="475"/>
      <c r="CR444" s="475"/>
      <c r="CS444" s="475"/>
      <c r="CT444" s="475"/>
      <c r="CU444" s="475"/>
      <c r="CV444" s="475"/>
      <c r="CW444" s="475"/>
      <c r="CX444" s="475"/>
      <c r="CY444" s="475"/>
      <c r="CZ444" s="383"/>
      <c r="DA444" s="383"/>
      <c r="DB444" s="383"/>
      <c r="DC444" s="383"/>
      <c r="DD444" s="383"/>
      <c r="DE444" s="383"/>
      <c r="DF444" s="383"/>
      <c r="DG444" s="383"/>
      <c r="DH444" s="383"/>
      <c r="DI444" s="383"/>
      <c r="DJ444" s="383"/>
      <c r="DK444" s="383"/>
      <c r="DL444" s="383"/>
      <c r="DM444" s="383"/>
      <c r="DN444" s="383"/>
      <c r="DO444" s="383"/>
      <c r="DP444" s="383"/>
      <c r="DQ444" s="383"/>
      <c r="DR444" s="383"/>
      <c r="DS444" s="383"/>
      <c r="DT444" s="383"/>
      <c r="DU444" s="383"/>
      <c r="DV444" s="383"/>
      <c r="DW444" s="383"/>
      <c r="DX444" s="383"/>
      <c r="DY444" s="383"/>
      <c r="DZ444" s="383"/>
      <c r="EA444" s="383"/>
      <c r="EB444" s="383"/>
      <c r="EC444" s="383"/>
      <c r="ED444" s="383"/>
      <c r="EE444" s="383"/>
      <c r="EF444" s="383"/>
      <c r="EG444" s="383"/>
      <c r="EH444" s="383"/>
      <c r="EI444" s="383"/>
      <c r="EJ444" s="383"/>
      <c r="EK444" s="383"/>
      <c r="EL444" s="383"/>
      <c r="EM444" s="383"/>
      <c r="EN444" s="383"/>
      <c r="EO444" s="383"/>
      <c r="EP444" s="383"/>
      <c r="EQ444" s="383"/>
      <c r="ER444" s="383"/>
      <c r="ES444" s="383"/>
      <c r="ET444" s="383"/>
      <c r="EU444" s="383"/>
      <c r="EV444" s="383"/>
      <c r="EW444" s="383"/>
      <c r="EX444" s="383"/>
      <c r="EY444" s="383"/>
      <c r="EZ444" s="383"/>
      <c r="FA444" s="383"/>
      <c r="FB444" s="383"/>
      <c r="FC444" s="383"/>
      <c r="FD444" s="383"/>
      <c r="FE444" s="383"/>
      <c r="FF444" s="383"/>
      <c r="FG444" s="383"/>
      <c r="FH444" s="383"/>
      <c r="FI444" s="383"/>
      <c r="FJ444" s="383"/>
      <c r="FK444" s="383"/>
      <c r="FL444" s="383"/>
      <c r="FM444" s="383"/>
      <c r="FN444" s="383"/>
      <c r="FO444" s="383"/>
      <c r="FP444" s="383"/>
      <c r="FQ444" s="383"/>
      <c r="FR444" s="383"/>
      <c r="FS444" s="383"/>
      <c r="FT444" s="383"/>
      <c r="FU444" s="383"/>
      <c r="FV444" s="383"/>
      <c r="FW444" s="383"/>
      <c r="FX444" s="383"/>
      <c r="FY444" s="383"/>
      <c r="FZ444" s="383"/>
      <c r="GA444" s="383"/>
      <c r="GB444" s="383"/>
      <c r="GC444" s="383"/>
      <c r="GD444" s="383"/>
      <c r="GE444" s="383"/>
      <c r="GF444" s="383"/>
      <c r="GG444" s="383"/>
      <c r="GH444" s="383"/>
      <c r="GI444" s="383"/>
      <c r="GJ444" s="383"/>
      <c r="GK444" s="383"/>
      <c r="GL444" s="383"/>
      <c r="GM444" s="383"/>
      <c r="GN444" s="383"/>
      <c r="GO444" s="383"/>
      <c r="GP444" s="383"/>
      <c r="GQ444" s="383"/>
      <c r="GR444" s="383"/>
      <c r="GS444" s="383"/>
      <c r="GT444" s="383"/>
      <c r="GU444" s="383"/>
      <c r="GV444" s="383"/>
      <c r="GW444" s="383"/>
      <c r="GX444" s="383"/>
    </row>
    <row r="445" spans="1:206" s="360" customFormat="1" x14ac:dyDescent="0.25">
      <c r="A445" s="354"/>
      <c r="B445" s="506">
        <v>435</v>
      </c>
      <c r="C445" s="55"/>
      <c r="D445" s="55"/>
      <c r="E445" s="507" t="str">
        <f t="shared" si="66"/>
        <v/>
      </c>
      <c r="F445" s="508" t="str">
        <f t="shared" si="72"/>
        <v/>
      </c>
      <c r="H445" s="502"/>
      <c r="I445" s="502"/>
      <c r="J445" s="1"/>
      <c r="K445" s="372"/>
      <c r="L445" s="354"/>
      <c r="M445" s="354"/>
      <c r="N445" s="354"/>
      <c r="O445" s="354"/>
      <c r="P445" s="372"/>
      <c r="Q445" s="490"/>
      <c r="R445" s="490"/>
      <c r="S445" s="490"/>
      <c r="T445" s="490"/>
      <c r="U445" s="490"/>
      <c r="V445" s="372"/>
      <c r="W445" s="372"/>
      <c r="X445" s="372"/>
      <c r="Y445" s="1"/>
      <c r="Z445" s="1"/>
      <c r="AA445" s="1"/>
      <c r="AB445" s="1"/>
      <c r="AC445" s="1"/>
      <c r="AD445" s="491"/>
      <c r="AE445" s="491"/>
      <c r="AF445" s="491"/>
      <c r="AG445" s="491"/>
      <c r="AH445" s="491"/>
      <c r="AI445" s="491"/>
      <c r="AJ445" s="491"/>
      <c r="AK445" s="504"/>
      <c r="AL445" s="504"/>
      <c r="AM445" s="526" t="str">
        <f t="shared" si="76"/>
        <v/>
      </c>
      <c r="AN445" s="504"/>
      <c r="AO445" s="504"/>
      <c r="AP445" s="504"/>
      <c r="AQ445" s="360">
        <v>435</v>
      </c>
      <c r="AR445" s="505" t="str">
        <f t="shared" si="73"/>
        <v/>
      </c>
      <c r="AS445" s="505" t="str">
        <f t="shared" si="74"/>
        <v/>
      </c>
      <c r="AX445" s="497"/>
      <c r="AZ445" s="360">
        <v>435</v>
      </c>
      <c r="BA445" s="360" t="str">
        <f t="shared" si="67"/>
        <v/>
      </c>
      <c r="BB445" s="360" t="str">
        <f t="shared" si="68"/>
        <v/>
      </c>
      <c r="BC445" s="360" t="str">
        <f t="shared" si="69"/>
        <v/>
      </c>
      <c r="BD445" s="360" t="str">
        <f t="shared" si="70"/>
        <v/>
      </c>
      <c r="BE445" s="360" t="str">
        <f t="shared" si="71"/>
        <v/>
      </c>
      <c r="BH445" s="360" t="str">
        <f t="shared" si="75"/>
        <v/>
      </c>
      <c r="CM445" s="475"/>
      <c r="CN445" s="475"/>
      <c r="CO445" s="475"/>
      <c r="CP445" s="475"/>
      <c r="CQ445" s="475"/>
      <c r="CR445" s="475"/>
      <c r="CS445" s="475"/>
      <c r="CT445" s="475"/>
      <c r="CU445" s="475"/>
      <c r="CV445" s="475"/>
      <c r="CW445" s="475"/>
      <c r="CX445" s="475"/>
      <c r="CY445" s="475"/>
      <c r="CZ445" s="383"/>
      <c r="DA445" s="383"/>
      <c r="DB445" s="383"/>
      <c r="DC445" s="383"/>
      <c r="DD445" s="383"/>
      <c r="DE445" s="383"/>
      <c r="DF445" s="383"/>
      <c r="DG445" s="383"/>
      <c r="DH445" s="383"/>
      <c r="DI445" s="383"/>
      <c r="DJ445" s="383"/>
      <c r="DK445" s="383"/>
      <c r="DL445" s="383"/>
      <c r="DM445" s="383"/>
      <c r="DN445" s="383"/>
      <c r="DO445" s="383"/>
      <c r="DP445" s="383"/>
      <c r="DQ445" s="383"/>
      <c r="DR445" s="383"/>
      <c r="DS445" s="383"/>
      <c r="DT445" s="383"/>
      <c r="DU445" s="383"/>
      <c r="DV445" s="383"/>
      <c r="DW445" s="383"/>
      <c r="DX445" s="383"/>
      <c r="DY445" s="383"/>
      <c r="DZ445" s="383"/>
      <c r="EA445" s="383"/>
      <c r="EB445" s="383"/>
      <c r="EC445" s="383"/>
      <c r="ED445" s="383"/>
      <c r="EE445" s="383"/>
      <c r="EF445" s="383"/>
      <c r="EG445" s="383"/>
      <c r="EH445" s="383"/>
      <c r="EI445" s="383"/>
      <c r="EJ445" s="383"/>
      <c r="EK445" s="383"/>
      <c r="EL445" s="383"/>
      <c r="EM445" s="383"/>
      <c r="EN445" s="383"/>
      <c r="EO445" s="383"/>
      <c r="EP445" s="383"/>
      <c r="EQ445" s="383"/>
      <c r="ER445" s="383"/>
      <c r="ES445" s="383"/>
      <c r="ET445" s="383"/>
      <c r="EU445" s="383"/>
      <c r="EV445" s="383"/>
      <c r="EW445" s="383"/>
      <c r="EX445" s="383"/>
      <c r="EY445" s="383"/>
      <c r="EZ445" s="383"/>
      <c r="FA445" s="383"/>
      <c r="FB445" s="383"/>
      <c r="FC445" s="383"/>
      <c r="FD445" s="383"/>
      <c r="FE445" s="383"/>
      <c r="FF445" s="383"/>
      <c r="FG445" s="383"/>
      <c r="FH445" s="383"/>
      <c r="FI445" s="383"/>
      <c r="FJ445" s="383"/>
      <c r="FK445" s="383"/>
      <c r="FL445" s="383"/>
      <c r="FM445" s="383"/>
      <c r="FN445" s="383"/>
      <c r="FO445" s="383"/>
      <c r="FP445" s="383"/>
      <c r="FQ445" s="383"/>
      <c r="FR445" s="383"/>
      <c r="FS445" s="383"/>
      <c r="FT445" s="383"/>
      <c r="FU445" s="383"/>
      <c r="FV445" s="383"/>
      <c r="FW445" s="383"/>
      <c r="FX445" s="383"/>
      <c r="FY445" s="383"/>
      <c r="FZ445" s="383"/>
      <c r="GA445" s="383"/>
      <c r="GB445" s="383"/>
      <c r="GC445" s="383"/>
      <c r="GD445" s="383"/>
      <c r="GE445" s="383"/>
      <c r="GF445" s="383"/>
      <c r="GG445" s="383"/>
      <c r="GH445" s="383"/>
      <c r="GI445" s="383"/>
      <c r="GJ445" s="383"/>
      <c r="GK445" s="383"/>
      <c r="GL445" s="383"/>
      <c r="GM445" s="383"/>
      <c r="GN445" s="383"/>
      <c r="GO445" s="383"/>
      <c r="GP445" s="383"/>
      <c r="GQ445" s="383"/>
      <c r="GR445" s="383"/>
      <c r="GS445" s="383"/>
      <c r="GT445" s="383"/>
      <c r="GU445" s="383"/>
      <c r="GV445" s="383"/>
      <c r="GW445" s="383"/>
      <c r="GX445" s="383"/>
    </row>
    <row r="446" spans="1:206" s="360" customFormat="1" x14ac:dyDescent="0.25">
      <c r="A446" s="354"/>
      <c r="B446" s="506">
        <v>436</v>
      </c>
      <c r="C446" s="55"/>
      <c r="D446" s="55"/>
      <c r="E446" s="507" t="str">
        <f t="shared" si="66"/>
        <v/>
      </c>
      <c r="F446" s="508" t="str">
        <f t="shared" si="72"/>
        <v/>
      </c>
      <c r="H446" s="502"/>
      <c r="I446" s="502"/>
      <c r="J446" s="1"/>
      <c r="K446" s="372"/>
      <c r="L446" s="354"/>
      <c r="M446" s="354"/>
      <c r="N446" s="354"/>
      <c r="O446" s="354"/>
      <c r="P446" s="372"/>
      <c r="Q446" s="490"/>
      <c r="R446" s="490"/>
      <c r="S446" s="490"/>
      <c r="T446" s="490"/>
      <c r="U446" s="490"/>
      <c r="V446" s="372"/>
      <c r="W446" s="372"/>
      <c r="X446" s="372"/>
      <c r="Y446" s="1"/>
      <c r="Z446" s="1"/>
      <c r="AA446" s="1"/>
      <c r="AB446" s="1"/>
      <c r="AC446" s="1"/>
      <c r="AD446" s="491"/>
      <c r="AE446" s="491"/>
      <c r="AF446" s="491"/>
      <c r="AG446" s="491"/>
      <c r="AH446" s="491"/>
      <c r="AI446" s="491"/>
      <c r="AJ446" s="491"/>
      <c r="AK446" s="504"/>
      <c r="AL446" s="504"/>
      <c r="AM446" s="526" t="str">
        <f t="shared" si="76"/>
        <v/>
      </c>
      <c r="AN446" s="504"/>
      <c r="AO446" s="504"/>
      <c r="AP446" s="504"/>
      <c r="AQ446" s="360">
        <v>436</v>
      </c>
      <c r="AR446" s="505" t="str">
        <f t="shared" si="73"/>
        <v/>
      </c>
      <c r="AS446" s="505" t="str">
        <f t="shared" si="74"/>
        <v/>
      </c>
      <c r="AX446" s="497"/>
      <c r="AZ446" s="360">
        <v>436</v>
      </c>
      <c r="BA446" s="360" t="str">
        <f t="shared" si="67"/>
        <v/>
      </c>
      <c r="BB446" s="360" t="str">
        <f t="shared" si="68"/>
        <v/>
      </c>
      <c r="BC446" s="360" t="str">
        <f t="shared" si="69"/>
        <v/>
      </c>
      <c r="BD446" s="360" t="str">
        <f t="shared" si="70"/>
        <v/>
      </c>
      <c r="BE446" s="360" t="str">
        <f t="shared" si="71"/>
        <v/>
      </c>
      <c r="BH446" s="360" t="str">
        <f t="shared" si="75"/>
        <v/>
      </c>
      <c r="CM446" s="475"/>
      <c r="CN446" s="475"/>
      <c r="CO446" s="475"/>
      <c r="CP446" s="475"/>
      <c r="CQ446" s="475"/>
      <c r="CR446" s="475"/>
      <c r="CS446" s="475"/>
      <c r="CT446" s="475"/>
      <c r="CU446" s="475"/>
      <c r="CV446" s="475"/>
      <c r="CW446" s="475"/>
      <c r="CX446" s="475"/>
      <c r="CY446" s="475"/>
      <c r="CZ446" s="383"/>
      <c r="DA446" s="383"/>
      <c r="DB446" s="383"/>
      <c r="DC446" s="383"/>
      <c r="DD446" s="383"/>
      <c r="DE446" s="383"/>
      <c r="DF446" s="383"/>
      <c r="DG446" s="383"/>
      <c r="DH446" s="383"/>
      <c r="DI446" s="383"/>
      <c r="DJ446" s="383"/>
      <c r="DK446" s="383"/>
      <c r="DL446" s="383"/>
      <c r="DM446" s="383"/>
      <c r="DN446" s="383"/>
      <c r="DO446" s="383"/>
      <c r="DP446" s="383"/>
      <c r="DQ446" s="383"/>
      <c r="DR446" s="383"/>
      <c r="DS446" s="383"/>
      <c r="DT446" s="383"/>
      <c r="DU446" s="383"/>
      <c r="DV446" s="383"/>
      <c r="DW446" s="383"/>
      <c r="DX446" s="383"/>
      <c r="DY446" s="383"/>
      <c r="DZ446" s="383"/>
      <c r="EA446" s="383"/>
      <c r="EB446" s="383"/>
      <c r="EC446" s="383"/>
      <c r="ED446" s="383"/>
      <c r="EE446" s="383"/>
      <c r="EF446" s="383"/>
      <c r="EG446" s="383"/>
      <c r="EH446" s="383"/>
      <c r="EI446" s="383"/>
      <c r="EJ446" s="383"/>
      <c r="EK446" s="383"/>
      <c r="EL446" s="383"/>
      <c r="EM446" s="383"/>
      <c r="EN446" s="383"/>
      <c r="EO446" s="383"/>
      <c r="EP446" s="383"/>
      <c r="EQ446" s="383"/>
      <c r="ER446" s="383"/>
      <c r="ES446" s="383"/>
      <c r="ET446" s="383"/>
      <c r="EU446" s="383"/>
      <c r="EV446" s="383"/>
      <c r="EW446" s="383"/>
      <c r="EX446" s="383"/>
      <c r="EY446" s="383"/>
      <c r="EZ446" s="383"/>
      <c r="FA446" s="383"/>
      <c r="FB446" s="383"/>
      <c r="FC446" s="383"/>
      <c r="FD446" s="383"/>
      <c r="FE446" s="383"/>
      <c r="FF446" s="383"/>
      <c r="FG446" s="383"/>
      <c r="FH446" s="383"/>
      <c r="FI446" s="383"/>
      <c r="FJ446" s="383"/>
      <c r="FK446" s="383"/>
      <c r="FL446" s="383"/>
      <c r="FM446" s="383"/>
      <c r="FN446" s="383"/>
      <c r="FO446" s="383"/>
      <c r="FP446" s="383"/>
      <c r="FQ446" s="383"/>
      <c r="FR446" s="383"/>
      <c r="FS446" s="383"/>
      <c r="FT446" s="383"/>
      <c r="FU446" s="383"/>
      <c r="FV446" s="383"/>
      <c r="FW446" s="383"/>
      <c r="FX446" s="383"/>
      <c r="FY446" s="383"/>
      <c r="FZ446" s="383"/>
      <c r="GA446" s="383"/>
      <c r="GB446" s="383"/>
      <c r="GC446" s="383"/>
      <c r="GD446" s="383"/>
      <c r="GE446" s="383"/>
      <c r="GF446" s="383"/>
      <c r="GG446" s="383"/>
      <c r="GH446" s="383"/>
      <c r="GI446" s="383"/>
      <c r="GJ446" s="383"/>
      <c r="GK446" s="383"/>
      <c r="GL446" s="383"/>
      <c r="GM446" s="383"/>
      <c r="GN446" s="383"/>
      <c r="GO446" s="383"/>
      <c r="GP446" s="383"/>
      <c r="GQ446" s="383"/>
      <c r="GR446" s="383"/>
      <c r="GS446" s="383"/>
      <c r="GT446" s="383"/>
      <c r="GU446" s="383"/>
      <c r="GV446" s="383"/>
      <c r="GW446" s="383"/>
      <c r="GX446" s="383"/>
    </row>
    <row r="447" spans="1:206" s="360" customFormat="1" x14ac:dyDescent="0.25">
      <c r="A447" s="354"/>
      <c r="B447" s="506">
        <v>437</v>
      </c>
      <c r="C447" s="55"/>
      <c r="D447" s="55"/>
      <c r="E447" s="507" t="str">
        <f t="shared" si="66"/>
        <v/>
      </c>
      <c r="F447" s="508" t="str">
        <f t="shared" si="72"/>
        <v/>
      </c>
      <c r="H447" s="502"/>
      <c r="I447" s="502"/>
      <c r="J447" s="1"/>
      <c r="K447" s="372"/>
      <c r="L447" s="354"/>
      <c r="M447" s="354"/>
      <c r="N447" s="354"/>
      <c r="O447" s="354"/>
      <c r="P447" s="372"/>
      <c r="Q447" s="490"/>
      <c r="R447" s="490"/>
      <c r="S447" s="490"/>
      <c r="T447" s="490"/>
      <c r="U447" s="490"/>
      <c r="V447" s="372"/>
      <c r="W447" s="372"/>
      <c r="X447" s="372"/>
      <c r="Y447" s="1"/>
      <c r="Z447" s="1"/>
      <c r="AA447" s="1"/>
      <c r="AB447" s="1"/>
      <c r="AC447" s="1"/>
      <c r="AD447" s="491"/>
      <c r="AE447" s="491"/>
      <c r="AF447" s="491"/>
      <c r="AG447" s="491"/>
      <c r="AH447" s="491"/>
      <c r="AI447" s="491"/>
      <c r="AJ447" s="491"/>
      <c r="AK447" s="504"/>
      <c r="AL447" s="504"/>
      <c r="AM447" s="526" t="str">
        <f t="shared" si="76"/>
        <v/>
      </c>
      <c r="AN447" s="504"/>
      <c r="AO447" s="504"/>
      <c r="AP447" s="504"/>
      <c r="AQ447" s="360">
        <v>437</v>
      </c>
      <c r="AR447" s="505" t="str">
        <f t="shared" si="73"/>
        <v/>
      </c>
      <c r="AS447" s="505" t="str">
        <f t="shared" si="74"/>
        <v/>
      </c>
      <c r="AX447" s="497"/>
      <c r="AZ447" s="360">
        <v>437</v>
      </c>
      <c r="BA447" s="360" t="str">
        <f t="shared" si="67"/>
        <v/>
      </c>
      <c r="BB447" s="360" t="str">
        <f t="shared" si="68"/>
        <v/>
      </c>
      <c r="BC447" s="360" t="str">
        <f t="shared" si="69"/>
        <v/>
      </c>
      <c r="BD447" s="360" t="str">
        <f t="shared" si="70"/>
        <v/>
      </c>
      <c r="BE447" s="360" t="str">
        <f t="shared" si="71"/>
        <v/>
      </c>
      <c r="BH447" s="360" t="str">
        <f t="shared" si="75"/>
        <v/>
      </c>
      <c r="CM447" s="475"/>
      <c r="CN447" s="475"/>
      <c r="CO447" s="475"/>
      <c r="CP447" s="475"/>
      <c r="CQ447" s="475"/>
      <c r="CR447" s="475"/>
      <c r="CS447" s="475"/>
      <c r="CT447" s="475"/>
      <c r="CU447" s="475"/>
      <c r="CV447" s="475"/>
      <c r="CW447" s="475"/>
      <c r="CX447" s="475"/>
      <c r="CY447" s="475"/>
      <c r="CZ447" s="383"/>
      <c r="DA447" s="383"/>
      <c r="DB447" s="383"/>
      <c r="DC447" s="383"/>
      <c r="DD447" s="383"/>
      <c r="DE447" s="383"/>
      <c r="DF447" s="383"/>
      <c r="DG447" s="383"/>
      <c r="DH447" s="383"/>
      <c r="DI447" s="383"/>
      <c r="DJ447" s="383"/>
      <c r="DK447" s="383"/>
      <c r="DL447" s="383"/>
      <c r="DM447" s="383"/>
      <c r="DN447" s="383"/>
      <c r="DO447" s="383"/>
      <c r="DP447" s="383"/>
      <c r="DQ447" s="383"/>
      <c r="DR447" s="383"/>
      <c r="DS447" s="383"/>
      <c r="DT447" s="383"/>
      <c r="DU447" s="383"/>
      <c r="DV447" s="383"/>
      <c r="DW447" s="383"/>
      <c r="DX447" s="383"/>
      <c r="DY447" s="383"/>
      <c r="DZ447" s="383"/>
      <c r="EA447" s="383"/>
      <c r="EB447" s="383"/>
      <c r="EC447" s="383"/>
      <c r="ED447" s="383"/>
      <c r="EE447" s="383"/>
      <c r="EF447" s="383"/>
      <c r="EG447" s="383"/>
      <c r="EH447" s="383"/>
      <c r="EI447" s="383"/>
      <c r="EJ447" s="383"/>
      <c r="EK447" s="383"/>
      <c r="EL447" s="383"/>
      <c r="EM447" s="383"/>
      <c r="EN447" s="383"/>
      <c r="EO447" s="383"/>
      <c r="EP447" s="383"/>
      <c r="EQ447" s="383"/>
      <c r="ER447" s="383"/>
      <c r="ES447" s="383"/>
      <c r="ET447" s="383"/>
      <c r="EU447" s="383"/>
      <c r="EV447" s="383"/>
      <c r="EW447" s="383"/>
      <c r="EX447" s="383"/>
      <c r="EY447" s="383"/>
      <c r="EZ447" s="383"/>
      <c r="FA447" s="383"/>
      <c r="FB447" s="383"/>
      <c r="FC447" s="383"/>
      <c r="FD447" s="383"/>
      <c r="FE447" s="383"/>
      <c r="FF447" s="383"/>
      <c r="FG447" s="383"/>
      <c r="FH447" s="383"/>
      <c r="FI447" s="383"/>
      <c r="FJ447" s="383"/>
      <c r="FK447" s="383"/>
      <c r="FL447" s="383"/>
      <c r="FM447" s="383"/>
      <c r="FN447" s="383"/>
      <c r="FO447" s="383"/>
      <c r="FP447" s="383"/>
      <c r="FQ447" s="383"/>
      <c r="FR447" s="383"/>
      <c r="FS447" s="383"/>
      <c r="FT447" s="383"/>
      <c r="FU447" s="383"/>
      <c r="FV447" s="383"/>
      <c r="FW447" s="383"/>
      <c r="FX447" s="383"/>
      <c r="FY447" s="383"/>
      <c r="FZ447" s="383"/>
      <c r="GA447" s="383"/>
      <c r="GB447" s="383"/>
      <c r="GC447" s="383"/>
      <c r="GD447" s="383"/>
      <c r="GE447" s="383"/>
      <c r="GF447" s="383"/>
      <c r="GG447" s="383"/>
      <c r="GH447" s="383"/>
      <c r="GI447" s="383"/>
      <c r="GJ447" s="383"/>
      <c r="GK447" s="383"/>
      <c r="GL447" s="383"/>
      <c r="GM447" s="383"/>
      <c r="GN447" s="383"/>
      <c r="GO447" s="383"/>
      <c r="GP447" s="383"/>
      <c r="GQ447" s="383"/>
      <c r="GR447" s="383"/>
      <c r="GS447" s="383"/>
      <c r="GT447" s="383"/>
      <c r="GU447" s="383"/>
      <c r="GV447" s="383"/>
      <c r="GW447" s="383"/>
      <c r="GX447" s="383"/>
    </row>
    <row r="448" spans="1:206" s="360" customFormat="1" x14ac:dyDescent="0.25">
      <c r="A448" s="354"/>
      <c r="B448" s="506">
        <v>438</v>
      </c>
      <c r="C448" s="55"/>
      <c r="D448" s="55"/>
      <c r="E448" s="507" t="str">
        <f t="shared" si="66"/>
        <v/>
      </c>
      <c r="F448" s="508" t="str">
        <f t="shared" si="72"/>
        <v/>
      </c>
      <c r="H448" s="502"/>
      <c r="I448" s="502"/>
      <c r="J448" s="1"/>
      <c r="K448" s="372"/>
      <c r="L448" s="354"/>
      <c r="M448" s="354"/>
      <c r="N448" s="354"/>
      <c r="O448" s="354"/>
      <c r="P448" s="372"/>
      <c r="Q448" s="490"/>
      <c r="R448" s="490"/>
      <c r="S448" s="490"/>
      <c r="T448" s="490"/>
      <c r="U448" s="490"/>
      <c r="V448" s="372"/>
      <c r="W448" s="372"/>
      <c r="X448" s="372"/>
      <c r="Y448" s="1"/>
      <c r="Z448" s="1"/>
      <c r="AA448" s="1"/>
      <c r="AB448" s="1"/>
      <c r="AC448" s="1"/>
      <c r="AD448" s="491"/>
      <c r="AE448" s="491"/>
      <c r="AF448" s="491"/>
      <c r="AG448" s="491"/>
      <c r="AH448" s="491"/>
      <c r="AI448" s="491"/>
      <c r="AJ448" s="491"/>
      <c r="AK448" s="504"/>
      <c r="AL448" s="504"/>
      <c r="AM448" s="526" t="str">
        <f t="shared" si="76"/>
        <v/>
      </c>
      <c r="AN448" s="504"/>
      <c r="AO448" s="504"/>
      <c r="AP448" s="504"/>
      <c r="AQ448" s="360">
        <v>438</v>
      </c>
      <c r="AR448" s="505" t="str">
        <f t="shared" si="73"/>
        <v/>
      </c>
      <c r="AS448" s="505" t="str">
        <f t="shared" si="74"/>
        <v/>
      </c>
      <c r="AX448" s="497"/>
      <c r="AZ448" s="360">
        <v>438</v>
      </c>
      <c r="BA448" s="360" t="str">
        <f t="shared" si="67"/>
        <v/>
      </c>
      <c r="BB448" s="360" t="str">
        <f t="shared" si="68"/>
        <v/>
      </c>
      <c r="BC448" s="360" t="str">
        <f t="shared" si="69"/>
        <v/>
      </c>
      <c r="BD448" s="360" t="str">
        <f t="shared" si="70"/>
        <v/>
      </c>
      <c r="BE448" s="360" t="str">
        <f t="shared" si="71"/>
        <v/>
      </c>
      <c r="BH448" s="360" t="str">
        <f t="shared" si="75"/>
        <v/>
      </c>
      <c r="CM448" s="475"/>
      <c r="CN448" s="475"/>
      <c r="CO448" s="475"/>
      <c r="CP448" s="475"/>
      <c r="CQ448" s="475"/>
      <c r="CR448" s="475"/>
      <c r="CS448" s="475"/>
      <c r="CT448" s="475"/>
      <c r="CU448" s="475"/>
      <c r="CV448" s="475"/>
      <c r="CW448" s="475"/>
      <c r="CX448" s="475"/>
      <c r="CY448" s="475"/>
      <c r="CZ448" s="383"/>
      <c r="DA448" s="383"/>
      <c r="DB448" s="383"/>
      <c r="DC448" s="383"/>
      <c r="DD448" s="383"/>
      <c r="DE448" s="383"/>
      <c r="DF448" s="383"/>
      <c r="DG448" s="383"/>
      <c r="DH448" s="383"/>
      <c r="DI448" s="383"/>
      <c r="DJ448" s="383"/>
      <c r="DK448" s="383"/>
      <c r="DL448" s="383"/>
      <c r="DM448" s="383"/>
      <c r="DN448" s="383"/>
      <c r="DO448" s="383"/>
      <c r="DP448" s="383"/>
      <c r="DQ448" s="383"/>
      <c r="DR448" s="383"/>
      <c r="DS448" s="383"/>
      <c r="DT448" s="383"/>
      <c r="DU448" s="383"/>
      <c r="DV448" s="383"/>
      <c r="DW448" s="383"/>
      <c r="DX448" s="383"/>
      <c r="DY448" s="383"/>
      <c r="DZ448" s="383"/>
      <c r="EA448" s="383"/>
      <c r="EB448" s="383"/>
      <c r="EC448" s="383"/>
      <c r="ED448" s="383"/>
      <c r="EE448" s="383"/>
      <c r="EF448" s="383"/>
      <c r="EG448" s="383"/>
      <c r="EH448" s="383"/>
      <c r="EI448" s="383"/>
      <c r="EJ448" s="383"/>
      <c r="EK448" s="383"/>
      <c r="EL448" s="383"/>
      <c r="EM448" s="383"/>
      <c r="EN448" s="383"/>
      <c r="EO448" s="383"/>
      <c r="EP448" s="383"/>
      <c r="EQ448" s="383"/>
      <c r="ER448" s="383"/>
      <c r="ES448" s="383"/>
      <c r="ET448" s="383"/>
      <c r="EU448" s="383"/>
      <c r="EV448" s="383"/>
      <c r="EW448" s="383"/>
      <c r="EX448" s="383"/>
      <c r="EY448" s="383"/>
      <c r="EZ448" s="383"/>
      <c r="FA448" s="383"/>
      <c r="FB448" s="383"/>
      <c r="FC448" s="383"/>
      <c r="FD448" s="383"/>
      <c r="FE448" s="383"/>
      <c r="FF448" s="383"/>
      <c r="FG448" s="383"/>
      <c r="FH448" s="383"/>
      <c r="FI448" s="383"/>
      <c r="FJ448" s="383"/>
      <c r="FK448" s="383"/>
      <c r="FL448" s="383"/>
      <c r="FM448" s="383"/>
      <c r="FN448" s="383"/>
      <c r="FO448" s="383"/>
      <c r="FP448" s="383"/>
      <c r="FQ448" s="383"/>
      <c r="FR448" s="383"/>
      <c r="FS448" s="383"/>
      <c r="FT448" s="383"/>
      <c r="FU448" s="383"/>
      <c r="FV448" s="383"/>
      <c r="FW448" s="383"/>
      <c r="FX448" s="383"/>
      <c r="FY448" s="383"/>
      <c r="FZ448" s="383"/>
      <c r="GA448" s="383"/>
      <c r="GB448" s="383"/>
      <c r="GC448" s="383"/>
      <c r="GD448" s="383"/>
      <c r="GE448" s="383"/>
      <c r="GF448" s="383"/>
      <c r="GG448" s="383"/>
      <c r="GH448" s="383"/>
      <c r="GI448" s="383"/>
      <c r="GJ448" s="383"/>
      <c r="GK448" s="383"/>
      <c r="GL448" s="383"/>
      <c r="GM448" s="383"/>
      <c r="GN448" s="383"/>
      <c r="GO448" s="383"/>
      <c r="GP448" s="383"/>
      <c r="GQ448" s="383"/>
      <c r="GR448" s="383"/>
      <c r="GS448" s="383"/>
      <c r="GT448" s="383"/>
      <c r="GU448" s="383"/>
      <c r="GV448" s="383"/>
      <c r="GW448" s="383"/>
      <c r="GX448" s="383"/>
    </row>
    <row r="449" spans="1:206" s="360" customFormat="1" x14ac:dyDescent="0.25">
      <c r="A449" s="354"/>
      <c r="B449" s="506">
        <v>439</v>
      </c>
      <c r="C449" s="55"/>
      <c r="D449" s="55"/>
      <c r="E449" s="507" t="str">
        <f t="shared" si="66"/>
        <v/>
      </c>
      <c r="F449" s="508" t="str">
        <f t="shared" si="72"/>
        <v/>
      </c>
      <c r="H449" s="502"/>
      <c r="I449" s="502"/>
      <c r="J449" s="1"/>
      <c r="K449" s="372"/>
      <c r="L449" s="354"/>
      <c r="M449" s="354"/>
      <c r="N449" s="354"/>
      <c r="O449" s="354"/>
      <c r="P449" s="372"/>
      <c r="Q449" s="490"/>
      <c r="R449" s="490"/>
      <c r="S449" s="490"/>
      <c r="T449" s="490"/>
      <c r="U449" s="490"/>
      <c r="V449" s="372"/>
      <c r="W449" s="372"/>
      <c r="X449" s="372"/>
      <c r="Y449" s="1"/>
      <c r="Z449" s="1"/>
      <c r="AA449" s="1"/>
      <c r="AB449" s="1"/>
      <c r="AC449" s="1"/>
      <c r="AD449" s="491"/>
      <c r="AE449" s="491"/>
      <c r="AF449" s="491"/>
      <c r="AG449" s="491"/>
      <c r="AH449" s="491"/>
      <c r="AI449" s="491"/>
      <c r="AJ449" s="491"/>
      <c r="AK449" s="504"/>
      <c r="AL449" s="504"/>
      <c r="AM449" s="526" t="str">
        <f t="shared" si="76"/>
        <v/>
      </c>
      <c r="AN449" s="504"/>
      <c r="AO449" s="504"/>
      <c r="AP449" s="504"/>
      <c r="AQ449" s="360">
        <v>439</v>
      </c>
      <c r="AR449" s="505" t="str">
        <f t="shared" si="73"/>
        <v/>
      </c>
      <c r="AS449" s="505" t="str">
        <f t="shared" si="74"/>
        <v/>
      </c>
      <c r="AX449" s="497"/>
      <c r="AZ449" s="360">
        <v>439</v>
      </c>
      <c r="BA449" s="360" t="str">
        <f t="shared" si="67"/>
        <v/>
      </c>
      <c r="BB449" s="360" t="str">
        <f t="shared" si="68"/>
        <v/>
      </c>
      <c r="BC449" s="360" t="str">
        <f t="shared" si="69"/>
        <v/>
      </c>
      <c r="BD449" s="360" t="str">
        <f t="shared" si="70"/>
        <v/>
      </c>
      <c r="BE449" s="360" t="str">
        <f t="shared" si="71"/>
        <v/>
      </c>
      <c r="BH449" s="360" t="str">
        <f t="shared" si="75"/>
        <v/>
      </c>
      <c r="CM449" s="475"/>
      <c r="CN449" s="475"/>
      <c r="CO449" s="475"/>
      <c r="CP449" s="475"/>
      <c r="CQ449" s="475"/>
      <c r="CR449" s="475"/>
      <c r="CS449" s="475"/>
      <c r="CT449" s="475"/>
      <c r="CU449" s="475"/>
      <c r="CV449" s="475"/>
      <c r="CW449" s="475"/>
      <c r="CX449" s="475"/>
      <c r="CY449" s="475"/>
      <c r="CZ449" s="383"/>
      <c r="DA449" s="383"/>
      <c r="DB449" s="383"/>
      <c r="DC449" s="383"/>
      <c r="DD449" s="383"/>
      <c r="DE449" s="383"/>
      <c r="DF449" s="383"/>
      <c r="DG449" s="383"/>
      <c r="DH449" s="383"/>
      <c r="DI449" s="383"/>
      <c r="DJ449" s="383"/>
      <c r="DK449" s="383"/>
      <c r="DL449" s="383"/>
      <c r="DM449" s="383"/>
      <c r="DN449" s="383"/>
      <c r="DO449" s="383"/>
      <c r="DP449" s="383"/>
      <c r="DQ449" s="383"/>
      <c r="DR449" s="383"/>
      <c r="DS449" s="383"/>
      <c r="DT449" s="383"/>
      <c r="DU449" s="383"/>
      <c r="DV449" s="383"/>
      <c r="DW449" s="383"/>
      <c r="DX449" s="383"/>
      <c r="DY449" s="383"/>
      <c r="DZ449" s="383"/>
      <c r="EA449" s="383"/>
      <c r="EB449" s="383"/>
      <c r="EC449" s="383"/>
      <c r="ED449" s="383"/>
      <c r="EE449" s="383"/>
      <c r="EF449" s="383"/>
      <c r="EG449" s="383"/>
      <c r="EH449" s="383"/>
      <c r="EI449" s="383"/>
      <c r="EJ449" s="383"/>
      <c r="EK449" s="383"/>
      <c r="EL449" s="383"/>
      <c r="EM449" s="383"/>
      <c r="EN449" s="383"/>
      <c r="EO449" s="383"/>
      <c r="EP449" s="383"/>
      <c r="EQ449" s="383"/>
      <c r="ER449" s="383"/>
      <c r="ES449" s="383"/>
      <c r="ET449" s="383"/>
      <c r="EU449" s="383"/>
      <c r="EV449" s="383"/>
      <c r="EW449" s="383"/>
      <c r="EX449" s="383"/>
      <c r="EY449" s="383"/>
      <c r="EZ449" s="383"/>
      <c r="FA449" s="383"/>
      <c r="FB449" s="383"/>
      <c r="FC449" s="383"/>
      <c r="FD449" s="383"/>
      <c r="FE449" s="383"/>
      <c r="FF449" s="383"/>
      <c r="FG449" s="383"/>
      <c r="FH449" s="383"/>
      <c r="FI449" s="383"/>
      <c r="FJ449" s="383"/>
      <c r="FK449" s="383"/>
      <c r="FL449" s="383"/>
      <c r="FM449" s="383"/>
      <c r="FN449" s="383"/>
      <c r="FO449" s="383"/>
      <c r="FP449" s="383"/>
      <c r="FQ449" s="383"/>
      <c r="FR449" s="383"/>
      <c r="FS449" s="383"/>
      <c r="FT449" s="383"/>
      <c r="FU449" s="383"/>
      <c r="FV449" s="383"/>
      <c r="FW449" s="383"/>
      <c r="FX449" s="383"/>
      <c r="FY449" s="383"/>
      <c r="FZ449" s="383"/>
      <c r="GA449" s="383"/>
      <c r="GB449" s="383"/>
      <c r="GC449" s="383"/>
      <c r="GD449" s="383"/>
      <c r="GE449" s="383"/>
      <c r="GF449" s="383"/>
      <c r="GG449" s="383"/>
      <c r="GH449" s="383"/>
      <c r="GI449" s="383"/>
      <c r="GJ449" s="383"/>
      <c r="GK449" s="383"/>
      <c r="GL449" s="383"/>
      <c r="GM449" s="383"/>
      <c r="GN449" s="383"/>
      <c r="GO449" s="383"/>
      <c r="GP449" s="383"/>
      <c r="GQ449" s="383"/>
      <c r="GR449" s="383"/>
      <c r="GS449" s="383"/>
      <c r="GT449" s="383"/>
      <c r="GU449" s="383"/>
      <c r="GV449" s="383"/>
      <c r="GW449" s="383"/>
      <c r="GX449" s="383"/>
    </row>
    <row r="450" spans="1:206" s="360" customFormat="1" x14ac:dyDescent="0.25">
      <c r="A450" s="354"/>
      <c r="B450" s="506">
        <v>440</v>
      </c>
      <c r="C450" s="55"/>
      <c r="D450" s="55"/>
      <c r="E450" s="507" t="str">
        <f t="shared" si="66"/>
        <v/>
      </c>
      <c r="F450" s="508" t="str">
        <f t="shared" si="72"/>
        <v/>
      </c>
      <c r="H450" s="502"/>
      <c r="I450" s="502"/>
      <c r="J450" s="1"/>
      <c r="K450" s="372"/>
      <c r="L450" s="354"/>
      <c r="M450" s="354"/>
      <c r="N450" s="354"/>
      <c r="O450" s="354"/>
      <c r="P450" s="372"/>
      <c r="Q450" s="490"/>
      <c r="R450" s="490"/>
      <c r="S450" s="490"/>
      <c r="T450" s="490"/>
      <c r="U450" s="490"/>
      <c r="V450" s="372"/>
      <c r="W450" s="372"/>
      <c r="X450" s="372"/>
      <c r="Y450" s="1"/>
      <c r="Z450" s="1"/>
      <c r="AA450" s="1"/>
      <c r="AB450" s="1"/>
      <c r="AC450" s="1"/>
      <c r="AD450" s="491"/>
      <c r="AE450" s="491"/>
      <c r="AF450" s="491"/>
      <c r="AG450" s="491"/>
      <c r="AH450" s="491"/>
      <c r="AI450" s="491"/>
      <c r="AJ450" s="491"/>
      <c r="AK450" s="504"/>
      <c r="AL450" s="504"/>
      <c r="AM450" s="526" t="str">
        <f t="shared" si="76"/>
        <v/>
      </c>
      <c r="AN450" s="504"/>
      <c r="AO450" s="504"/>
      <c r="AP450" s="504"/>
      <c r="AQ450" s="360">
        <v>440</v>
      </c>
      <c r="AR450" s="505" t="str">
        <f t="shared" si="73"/>
        <v/>
      </c>
      <c r="AS450" s="505" t="str">
        <f t="shared" si="74"/>
        <v/>
      </c>
      <c r="AX450" s="497"/>
      <c r="AZ450" s="360">
        <v>440</v>
      </c>
      <c r="BA450" s="360" t="str">
        <f t="shared" si="67"/>
        <v/>
      </c>
      <c r="BB450" s="360" t="str">
        <f t="shared" si="68"/>
        <v/>
      </c>
      <c r="BC450" s="360" t="str">
        <f t="shared" si="69"/>
        <v/>
      </c>
      <c r="BD450" s="360" t="str">
        <f t="shared" si="70"/>
        <v/>
      </c>
      <c r="BE450" s="360" t="str">
        <f t="shared" si="71"/>
        <v/>
      </c>
      <c r="BH450" s="360" t="str">
        <f t="shared" si="75"/>
        <v/>
      </c>
      <c r="CM450" s="475"/>
      <c r="CN450" s="475"/>
      <c r="CO450" s="475"/>
      <c r="CP450" s="475"/>
      <c r="CQ450" s="475"/>
      <c r="CR450" s="475"/>
      <c r="CS450" s="475"/>
      <c r="CT450" s="475"/>
      <c r="CU450" s="475"/>
      <c r="CV450" s="475"/>
      <c r="CW450" s="475"/>
      <c r="CX450" s="475"/>
      <c r="CY450" s="475"/>
      <c r="CZ450" s="383"/>
      <c r="DA450" s="383"/>
      <c r="DB450" s="383"/>
      <c r="DC450" s="383"/>
      <c r="DD450" s="383"/>
      <c r="DE450" s="383"/>
      <c r="DF450" s="383"/>
      <c r="DG450" s="383"/>
      <c r="DH450" s="383"/>
      <c r="DI450" s="383"/>
      <c r="DJ450" s="383"/>
      <c r="DK450" s="383"/>
      <c r="DL450" s="383"/>
      <c r="DM450" s="383"/>
      <c r="DN450" s="383"/>
      <c r="DO450" s="383"/>
      <c r="DP450" s="383"/>
      <c r="DQ450" s="383"/>
      <c r="DR450" s="383"/>
      <c r="DS450" s="383"/>
      <c r="DT450" s="383"/>
      <c r="DU450" s="383"/>
      <c r="DV450" s="383"/>
      <c r="DW450" s="383"/>
      <c r="DX450" s="383"/>
      <c r="DY450" s="383"/>
      <c r="DZ450" s="383"/>
      <c r="EA450" s="383"/>
      <c r="EB450" s="383"/>
      <c r="EC450" s="383"/>
      <c r="ED450" s="383"/>
      <c r="EE450" s="383"/>
      <c r="EF450" s="383"/>
      <c r="EG450" s="383"/>
      <c r="EH450" s="383"/>
      <c r="EI450" s="383"/>
      <c r="EJ450" s="383"/>
      <c r="EK450" s="383"/>
      <c r="EL450" s="383"/>
      <c r="EM450" s="383"/>
      <c r="EN450" s="383"/>
      <c r="EO450" s="383"/>
      <c r="EP450" s="383"/>
      <c r="EQ450" s="383"/>
      <c r="ER450" s="383"/>
      <c r="ES450" s="383"/>
      <c r="ET450" s="383"/>
      <c r="EU450" s="383"/>
      <c r="EV450" s="383"/>
      <c r="EW450" s="383"/>
      <c r="EX450" s="383"/>
      <c r="EY450" s="383"/>
      <c r="EZ450" s="383"/>
      <c r="FA450" s="383"/>
      <c r="FB450" s="383"/>
      <c r="FC450" s="383"/>
      <c r="FD450" s="383"/>
      <c r="FE450" s="383"/>
      <c r="FF450" s="383"/>
      <c r="FG450" s="383"/>
      <c r="FH450" s="383"/>
      <c r="FI450" s="383"/>
      <c r="FJ450" s="383"/>
      <c r="FK450" s="383"/>
      <c r="FL450" s="383"/>
      <c r="FM450" s="383"/>
      <c r="FN450" s="383"/>
      <c r="FO450" s="383"/>
      <c r="FP450" s="383"/>
      <c r="FQ450" s="383"/>
      <c r="FR450" s="383"/>
      <c r="FS450" s="383"/>
      <c r="FT450" s="383"/>
      <c r="FU450" s="383"/>
      <c r="FV450" s="383"/>
      <c r="FW450" s="383"/>
      <c r="FX450" s="383"/>
      <c r="FY450" s="383"/>
      <c r="FZ450" s="383"/>
      <c r="GA450" s="383"/>
      <c r="GB450" s="383"/>
      <c r="GC450" s="383"/>
      <c r="GD450" s="383"/>
      <c r="GE450" s="383"/>
      <c r="GF450" s="383"/>
      <c r="GG450" s="383"/>
      <c r="GH450" s="383"/>
      <c r="GI450" s="383"/>
      <c r="GJ450" s="383"/>
      <c r="GK450" s="383"/>
      <c r="GL450" s="383"/>
      <c r="GM450" s="383"/>
      <c r="GN450" s="383"/>
      <c r="GO450" s="383"/>
      <c r="GP450" s="383"/>
      <c r="GQ450" s="383"/>
      <c r="GR450" s="383"/>
      <c r="GS450" s="383"/>
      <c r="GT450" s="383"/>
      <c r="GU450" s="383"/>
      <c r="GV450" s="383"/>
      <c r="GW450" s="383"/>
      <c r="GX450" s="383"/>
    </row>
    <row r="451" spans="1:206" s="360" customFormat="1" x14ac:dyDescent="0.25">
      <c r="A451" s="354"/>
      <c r="B451" s="506">
        <v>441</v>
      </c>
      <c r="C451" s="55"/>
      <c r="D451" s="55"/>
      <c r="E451" s="507" t="str">
        <f t="shared" si="66"/>
        <v/>
      </c>
      <c r="F451" s="508" t="str">
        <f t="shared" si="72"/>
        <v/>
      </c>
      <c r="H451" s="502"/>
      <c r="I451" s="502"/>
      <c r="J451" s="1"/>
      <c r="K451" s="372"/>
      <c r="L451" s="354"/>
      <c r="M451" s="354"/>
      <c r="N451" s="354"/>
      <c r="O451" s="354"/>
      <c r="P451" s="372"/>
      <c r="Q451" s="490"/>
      <c r="R451" s="490"/>
      <c r="S451" s="490"/>
      <c r="T451" s="490"/>
      <c r="U451" s="490"/>
      <c r="V451" s="372"/>
      <c r="W451" s="372"/>
      <c r="X451" s="372"/>
      <c r="Y451" s="1"/>
      <c r="Z451" s="1"/>
      <c r="AA451" s="1"/>
      <c r="AB451" s="1"/>
      <c r="AC451" s="1"/>
      <c r="AD451" s="491"/>
      <c r="AE451" s="491"/>
      <c r="AF451" s="491"/>
      <c r="AG451" s="491"/>
      <c r="AH451" s="491"/>
      <c r="AI451" s="491"/>
      <c r="AJ451" s="491"/>
      <c r="AK451" s="504"/>
      <c r="AL451" s="504"/>
      <c r="AM451" s="526" t="str">
        <f t="shared" si="76"/>
        <v/>
      </c>
      <c r="AN451" s="504"/>
      <c r="AO451" s="504"/>
      <c r="AP451" s="504"/>
      <c r="AQ451" s="360">
        <v>441</v>
      </c>
      <c r="AR451" s="505" t="str">
        <f t="shared" si="73"/>
        <v/>
      </c>
      <c r="AS451" s="505" t="str">
        <f t="shared" si="74"/>
        <v/>
      </c>
      <c r="AX451" s="497"/>
      <c r="AZ451" s="360">
        <v>441</v>
      </c>
      <c r="BA451" s="360" t="str">
        <f t="shared" si="67"/>
        <v/>
      </c>
      <c r="BB451" s="360" t="str">
        <f t="shared" si="68"/>
        <v/>
      </c>
      <c r="BC451" s="360" t="str">
        <f t="shared" si="69"/>
        <v/>
      </c>
      <c r="BD451" s="360" t="str">
        <f t="shared" si="70"/>
        <v/>
      </c>
      <c r="BE451" s="360" t="str">
        <f t="shared" si="71"/>
        <v/>
      </c>
      <c r="BH451" s="360" t="str">
        <f t="shared" si="75"/>
        <v/>
      </c>
      <c r="CM451" s="475"/>
      <c r="CN451" s="475"/>
      <c r="CO451" s="475"/>
      <c r="CP451" s="475"/>
      <c r="CQ451" s="475"/>
      <c r="CR451" s="475"/>
      <c r="CS451" s="475"/>
      <c r="CT451" s="475"/>
      <c r="CU451" s="475"/>
      <c r="CV451" s="475"/>
      <c r="CW451" s="475"/>
      <c r="CX451" s="475"/>
      <c r="CY451" s="475"/>
      <c r="CZ451" s="383"/>
      <c r="DA451" s="383"/>
      <c r="DB451" s="383"/>
      <c r="DC451" s="383"/>
      <c r="DD451" s="383"/>
      <c r="DE451" s="383"/>
      <c r="DF451" s="383"/>
      <c r="DG451" s="383"/>
      <c r="DH451" s="383"/>
      <c r="DI451" s="383"/>
      <c r="DJ451" s="383"/>
      <c r="DK451" s="383"/>
      <c r="DL451" s="383"/>
      <c r="DM451" s="383"/>
      <c r="DN451" s="383"/>
      <c r="DO451" s="383"/>
      <c r="DP451" s="383"/>
      <c r="DQ451" s="383"/>
      <c r="DR451" s="383"/>
      <c r="DS451" s="383"/>
      <c r="DT451" s="383"/>
      <c r="DU451" s="383"/>
      <c r="DV451" s="383"/>
      <c r="DW451" s="383"/>
      <c r="DX451" s="383"/>
      <c r="DY451" s="383"/>
      <c r="DZ451" s="383"/>
      <c r="EA451" s="383"/>
      <c r="EB451" s="383"/>
      <c r="EC451" s="383"/>
      <c r="ED451" s="383"/>
      <c r="EE451" s="383"/>
      <c r="EF451" s="383"/>
      <c r="EG451" s="383"/>
      <c r="EH451" s="383"/>
      <c r="EI451" s="383"/>
      <c r="EJ451" s="383"/>
      <c r="EK451" s="383"/>
      <c r="EL451" s="383"/>
      <c r="EM451" s="383"/>
      <c r="EN451" s="383"/>
      <c r="EO451" s="383"/>
      <c r="EP451" s="383"/>
      <c r="EQ451" s="383"/>
      <c r="ER451" s="383"/>
      <c r="ES451" s="383"/>
      <c r="ET451" s="383"/>
      <c r="EU451" s="383"/>
      <c r="EV451" s="383"/>
      <c r="EW451" s="383"/>
      <c r="EX451" s="383"/>
      <c r="EY451" s="383"/>
      <c r="EZ451" s="383"/>
      <c r="FA451" s="383"/>
      <c r="FB451" s="383"/>
      <c r="FC451" s="383"/>
      <c r="FD451" s="383"/>
      <c r="FE451" s="383"/>
      <c r="FF451" s="383"/>
      <c r="FG451" s="383"/>
      <c r="FH451" s="383"/>
      <c r="FI451" s="383"/>
      <c r="FJ451" s="383"/>
      <c r="FK451" s="383"/>
      <c r="FL451" s="383"/>
      <c r="FM451" s="383"/>
      <c r="FN451" s="383"/>
      <c r="FO451" s="383"/>
      <c r="FP451" s="383"/>
      <c r="FQ451" s="383"/>
      <c r="FR451" s="383"/>
      <c r="FS451" s="383"/>
      <c r="FT451" s="383"/>
      <c r="FU451" s="383"/>
      <c r="FV451" s="383"/>
      <c r="FW451" s="383"/>
      <c r="FX451" s="383"/>
      <c r="FY451" s="383"/>
      <c r="FZ451" s="383"/>
      <c r="GA451" s="383"/>
      <c r="GB451" s="383"/>
      <c r="GC451" s="383"/>
      <c r="GD451" s="383"/>
      <c r="GE451" s="383"/>
      <c r="GF451" s="383"/>
      <c r="GG451" s="383"/>
      <c r="GH451" s="383"/>
      <c r="GI451" s="383"/>
      <c r="GJ451" s="383"/>
      <c r="GK451" s="383"/>
      <c r="GL451" s="383"/>
      <c r="GM451" s="383"/>
      <c r="GN451" s="383"/>
      <c r="GO451" s="383"/>
      <c r="GP451" s="383"/>
      <c r="GQ451" s="383"/>
      <c r="GR451" s="383"/>
      <c r="GS451" s="383"/>
      <c r="GT451" s="383"/>
      <c r="GU451" s="383"/>
      <c r="GV451" s="383"/>
      <c r="GW451" s="383"/>
      <c r="GX451" s="383"/>
    </row>
    <row r="452" spans="1:206" s="360" customFormat="1" x14ac:dyDescent="0.25">
      <c r="A452" s="354"/>
      <c r="B452" s="506">
        <v>442</v>
      </c>
      <c r="C452" s="55"/>
      <c r="D452" s="55"/>
      <c r="E452" s="507" t="str">
        <f t="shared" si="66"/>
        <v/>
      </c>
      <c r="F452" s="508" t="str">
        <f t="shared" si="72"/>
        <v/>
      </c>
      <c r="H452" s="502"/>
      <c r="I452" s="502"/>
      <c r="J452" s="1"/>
      <c r="K452" s="372"/>
      <c r="L452" s="354"/>
      <c r="M452" s="354"/>
      <c r="N452" s="354"/>
      <c r="O452" s="354"/>
      <c r="P452" s="372"/>
      <c r="Q452" s="490"/>
      <c r="R452" s="490"/>
      <c r="S452" s="490"/>
      <c r="T452" s="490"/>
      <c r="U452" s="490"/>
      <c r="V452" s="372"/>
      <c r="W452" s="372"/>
      <c r="X452" s="372"/>
      <c r="Y452" s="1"/>
      <c r="Z452" s="1"/>
      <c r="AA452" s="1"/>
      <c r="AB452" s="1"/>
      <c r="AC452" s="1"/>
      <c r="AD452" s="491"/>
      <c r="AE452" s="491"/>
      <c r="AF452" s="491"/>
      <c r="AG452" s="491"/>
      <c r="AH452" s="491"/>
      <c r="AI452" s="491"/>
      <c r="AJ452" s="491"/>
      <c r="AK452" s="504"/>
      <c r="AL452" s="504"/>
      <c r="AM452" s="526" t="str">
        <f t="shared" si="76"/>
        <v/>
      </c>
      <c r="AN452" s="504"/>
      <c r="AO452" s="504"/>
      <c r="AP452" s="504"/>
      <c r="AQ452" s="360">
        <v>442</v>
      </c>
      <c r="AR452" s="505" t="str">
        <f t="shared" si="73"/>
        <v/>
      </c>
      <c r="AS452" s="505" t="str">
        <f t="shared" si="74"/>
        <v/>
      </c>
      <c r="AX452" s="497"/>
      <c r="AZ452" s="360">
        <v>442</v>
      </c>
      <c r="BA452" s="360" t="str">
        <f t="shared" si="67"/>
        <v/>
      </c>
      <c r="BB452" s="360" t="str">
        <f t="shared" si="68"/>
        <v/>
      </c>
      <c r="BC452" s="360" t="str">
        <f t="shared" si="69"/>
        <v/>
      </c>
      <c r="BD452" s="360" t="str">
        <f t="shared" si="70"/>
        <v/>
      </c>
      <c r="BE452" s="360" t="str">
        <f t="shared" si="71"/>
        <v/>
      </c>
      <c r="BH452" s="360" t="str">
        <f t="shared" si="75"/>
        <v/>
      </c>
      <c r="CM452" s="475"/>
      <c r="CN452" s="475"/>
      <c r="CO452" s="475"/>
      <c r="CP452" s="475"/>
      <c r="CQ452" s="475"/>
      <c r="CR452" s="475"/>
      <c r="CS452" s="475"/>
      <c r="CT452" s="475"/>
      <c r="CU452" s="475"/>
      <c r="CV452" s="475"/>
      <c r="CW452" s="475"/>
      <c r="CX452" s="475"/>
      <c r="CY452" s="475"/>
      <c r="CZ452" s="383"/>
      <c r="DA452" s="383"/>
      <c r="DB452" s="383"/>
      <c r="DC452" s="383"/>
      <c r="DD452" s="383"/>
      <c r="DE452" s="383"/>
      <c r="DF452" s="383"/>
      <c r="DG452" s="383"/>
      <c r="DH452" s="383"/>
      <c r="DI452" s="383"/>
      <c r="DJ452" s="383"/>
      <c r="DK452" s="383"/>
      <c r="DL452" s="383"/>
      <c r="DM452" s="383"/>
      <c r="DN452" s="383"/>
      <c r="DO452" s="383"/>
      <c r="DP452" s="383"/>
      <c r="DQ452" s="383"/>
      <c r="DR452" s="383"/>
      <c r="DS452" s="383"/>
      <c r="DT452" s="383"/>
      <c r="DU452" s="383"/>
      <c r="DV452" s="383"/>
      <c r="DW452" s="383"/>
      <c r="DX452" s="383"/>
      <c r="DY452" s="383"/>
      <c r="DZ452" s="383"/>
      <c r="EA452" s="383"/>
      <c r="EB452" s="383"/>
      <c r="EC452" s="383"/>
      <c r="ED452" s="383"/>
      <c r="EE452" s="383"/>
      <c r="EF452" s="383"/>
      <c r="EG452" s="383"/>
      <c r="EH452" s="383"/>
      <c r="EI452" s="383"/>
      <c r="EJ452" s="383"/>
      <c r="EK452" s="383"/>
      <c r="EL452" s="383"/>
      <c r="EM452" s="383"/>
      <c r="EN452" s="383"/>
      <c r="EO452" s="383"/>
      <c r="EP452" s="383"/>
      <c r="EQ452" s="383"/>
      <c r="ER452" s="383"/>
      <c r="ES452" s="383"/>
      <c r="ET452" s="383"/>
      <c r="EU452" s="383"/>
      <c r="EV452" s="383"/>
      <c r="EW452" s="383"/>
      <c r="EX452" s="383"/>
      <c r="EY452" s="383"/>
      <c r="EZ452" s="383"/>
      <c r="FA452" s="383"/>
      <c r="FB452" s="383"/>
      <c r="FC452" s="383"/>
      <c r="FD452" s="383"/>
      <c r="FE452" s="383"/>
      <c r="FF452" s="383"/>
      <c r="FG452" s="383"/>
      <c r="FH452" s="383"/>
      <c r="FI452" s="383"/>
      <c r="FJ452" s="383"/>
      <c r="FK452" s="383"/>
      <c r="FL452" s="383"/>
      <c r="FM452" s="383"/>
      <c r="FN452" s="383"/>
      <c r="FO452" s="383"/>
      <c r="FP452" s="383"/>
      <c r="FQ452" s="383"/>
      <c r="FR452" s="383"/>
      <c r="FS452" s="383"/>
      <c r="FT452" s="383"/>
      <c r="FU452" s="383"/>
      <c r="FV452" s="383"/>
      <c r="FW452" s="383"/>
      <c r="FX452" s="383"/>
      <c r="FY452" s="383"/>
      <c r="FZ452" s="383"/>
      <c r="GA452" s="383"/>
      <c r="GB452" s="383"/>
      <c r="GC452" s="383"/>
      <c r="GD452" s="383"/>
      <c r="GE452" s="383"/>
      <c r="GF452" s="383"/>
      <c r="GG452" s="383"/>
      <c r="GH452" s="383"/>
      <c r="GI452" s="383"/>
      <c r="GJ452" s="383"/>
      <c r="GK452" s="383"/>
      <c r="GL452" s="383"/>
      <c r="GM452" s="383"/>
      <c r="GN452" s="383"/>
      <c r="GO452" s="383"/>
      <c r="GP452" s="383"/>
      <c r="GQ452" s="383"/>
      <c r="GR452" s="383"/>
      <c r="GS452" s="383"/>
      <c r="GT452" s="383"/>
      <c r="GU452" s="383"/>
      <c r="GV452" s="383"/>
      <c r="GW452" s="383"/>
      <c r="GX452" s="383"/>
    </row>
    <row r="453" spans="1:206" s="360" customFormat="1" x14ac:dyDescent="0.25">
      <c r="A453" s="354"/>
      <c r="B453" s="506">
        <v>443</v>
      </c>
      <c r="C453" s="55"/>
      <c r="D453" s="55"/>
      <c r="E453" s="507" t="str">
        <f t="shared" si="66"/>
        <v/>
      </c>
      <c r="F453" s="508" t="str">
        <f t="shared" si="72"/>
        <v/>
      </c>
      <c r="H453" s="502"/>
      <c r="I453" s="502"/>
      <c r="J453" s="1"/>
      <c r="K453" s="372"/>
      <c r="L453" s="354"/>
      <c r="M453" s="354"/>
      <c r="N453" s="354"/>
      <c r="O453" s="354"/>
      <c r="P453" s="372"/>
      <c r="Q453" s="490"/>
      <c r="R453" s="490"/>
      <c r="S453" s="490"/>
      <c r="T453" s="490"/>
      <c r="U453" s="490"/>
      <c r="V453" s="372"/>
      <c r="W453" s="372"/>
      <c r="X453" s="372"/>
      <c r="Y453" s="1"/>
      <c r="Z453" s="1"/>
      <c r="AA453" s="1"/>
      <c r="AB453" s="1"/>
      <c r="AC453" s="1"/>
      <c r="AD453" s="491"/>
      <c r="AE453" s="491"/>
      <c r="AF453" s="491"/>
      <c r="AG453" s="491"/>
      <c r="AH453" s="491"/>
      <c r="AI453" s="491"/>
      <c r="AJ453" s="491"/>
      <c r="AK453" s="504"/>
      <c r="AL453" s="504"/>
      <c r="AM453" s="526" t="str">
        <f t="shared" si="76"/>
        <v/>
      </c>
      <c r="AN453" s="504"/>
      <c r="AO453" s="504"/>
      <c r="AP453" s="504"/>
      <c r="AQ453" s="360">
        <v>443</v>
      </c>
      <c r="AR453" s="505" t="str">
        <f t="shared" si="73"/>
        <v/>
      </c>
      <c r="AS453" s="505" t="str">
        <f t="shared" si="74"/>
        <v/>
      </c>
      <c r="AX453" s="497"/>
      <c r="AZ453" s="360">
        <v>443</v>
      </c>
      <c r="BA453" s="360" t="str">
        <f t="shared" si="67"/>
        <v/>
      </c>
      <c r="BB453" s="360" t="str">
        <f t="shared" si="68"/>
        <v/>
      </c>
      <c r="BC453" s="360" t="str">
        <f t="shared" si="69"/>
        <v/>
      </c>
      <c r="BD453" s="360" t="str">
        <f t="shared" si="70"/>
        <v/>
      </c>
      <c r="BE453" s="360" t="str">
        <f t="shared" si="71"/>
        <v/>
      </c>
      <c r="BH453" s="360" t="str">
        <f t="shared" si="75"/>
        <v/>
      </c>
      <c r="CM453" s="475"/>
      <c r="CN453" s="475"/>
      <c r="CO453" s="475"/>
      <c r="CP453" s="475"/>
      <c r="CQ453" s="475"/>
      <c r="CR453" s="475"/>
      <c r="CS453" s="475"/>
      <c r="CT453" s="475"/>
      <c r="CU453" s="475"/>
      <c r="CV453" s="475"/>
      <c r="CW453" s="475"/>
      <c r="CX453" s="475"/>
      <c r="CY453" s="475"/>
      <c r="CZ453" s="383"/>
      <c r="DA453" s="383"/>
      <c r="DB453" s="383"/>
      <c r="DC453" s="383"/>
      <c r="DD453" s="383"/>
      <c r="DE453" s="383"/>
      <c r="DF453" s="383"/>
      <c r="DG453" s="383"/>
      <c r="DH453" s="383"/>
      <c r="DI453" s="383"/>
      <c r="DJ453" s="383"/>
      <c r="DK453" s="383"/>
      <c r="DL453" s="383"/>
      <c r="DM453" s="383"/>
      <c r="DN453" s="383"/>
      <c r="DO453" s="383"/>
      <c r="DP453" s="383"/>
      <c r="DQ453" s="383"/>
      <c r="DR453" s="383"/>
      <c r="DS453" s="383"/>
      <c r="DT453" s="383"/>
      <c r="DU453" s="383"/>
      <c r="DV453" s="383"/>
      <c r="DW453" s="383"/>
      <c r="DX453" s="383"/>
      <c r="DY453" s="383"/>
      <c r="DZ453" s="383"/>
      <c r="EA453" s="383"/>
      <c r="EB453" s="383"/>
      <c r="EC453" s="383"/>
      <c r="ED453" s="383"/>
      <c r="EE453" s="383"/>
      <c r="EF453" s="383"/>
      <c r="EG453" s="383"/>
      <c r="EH453" s="383"/>
      <c r="EI453" s="383"/>
      <c r="EJ453" s="383"/>
      <c r="EK453" s="383"/>
      <c r="EL453" s="383"/>
      <c r="EM453" s="383"/>
      <c r="EN453" s="383"/>
      <c r="EO453" s="383"/>
      <c r="EP453" s="383"/>
      <c r="EQ453" s="383"/>
      <c r="ER453" s="383"/>
      <c r="ES453" s="383"/>
      <c r="ET453" s="383"/>
      <c r="EU453" s="383"/>
      <c r="EV453" s="383"/>
      <c r="EW453" s="383"/>
      <c r="EX453" s="383"/>
      <c r="EY453" s="383"/>
      <c r="EZ453" s="383"/>
      <c r="FA453" s="383"/>
      <c r="FB453" s="383"/>
      <c r="FC453" s="383"/>
      <c r="FD453" s="383"/>
      <c r="FE453" s="383"/>
      <c r="FF453" s="383"/>
      <c r="FG453" s="383"/>
      <c r="FH453" s="383"/>
      <c r="FI453" s="383"/>
      <c r="FJ453" s="383"/>
      <c r="FK453" s="383"/>
      <c r="FL453" s="383"/>
      <c r="FM453" s="383"/>
      <c r="FN453" s="383"/>
      <c r="FO453" s="383"/>
      <c r="FP453" s="383"/>
      <c r="FQ453" s="383"/>
      <c r="FR453" s="383"/>
      <c r="FS453" s="383"/>
      <c r="FT453" s="383"/>
      <c r="FU453" s="383"/>
      <c r="FV453" s="383"/>
      <c r="FW453" s="383"/>
      <c r="FX453" s="383"/>
      <c r="FY453" s="383"/>
      <c r="FZ453" s="383"/>
      <c r="GA453" s="383"/>
      <c r="GB453" s="383"/>
      <c r="GC453" s="383"/>
      <c r="GD453" s="383"/>
      <c r="GE453" s="383"/>
      <c r="GF453" s="383"/>
      <c r="GG453" s="383"/>
      <c r="GH453" s="383"/>
      <c r="GI453" s="383"/>
      <c r="GJ453" s="383"/>
      <c r="GK453" s="383"/>
      <c r="GL453" s="383"/>
      <c r="GM453" s="383"/>
      <c r="GN453" s="383"/>
      <c r="GO453" s="383"/>
      <c r="GP453" s="383"/>
      <c r="GQ453" s="383"/>
      <c r="GR453" s="383"/>
      <c r="GS453" s="383"/>
      <c r="GT453" s="383"/>
      <c r="GU453" s="383"/>
      <c r="GV453" s="383"/>
      <c r="GW453" s="383"/>
      <c r="GX453" s="383"/>
    </row>
    <row r="454" spans="1:206" s="360" customFormat="1" x14ac:dyDescent="0.25">
      <c r="A454" s="354"/>
      <c r="B454" s="506">
        <v>444</v>
      </c>
      <c r="C454" s="55"/>
      <c r="D454" s="55"/>
      <c r="E454" s="507" t="str">
        <f t="shared" si="66"/>
        <v/>
      </c>
      <c r="F454" s="508" t="str">
        <f t="shared" si="72"/>
        <v/>
      </c>
      <c r="H454" s="502"/>
      <c r="I454" s="502"/>
      <c r="J454" s="1"/>
      <c r="K454" s="372"/>
      <c r="L454" s="354"/>
      <c r="M454" s="354"/>
      <c r="N454" s="354"/>
      <c r="O454" s="354"/>
      <c r="P454" s="372"/>
      <c r="Q454" s="490"/>
      <c r="R454" s="490"/>
      <c r="S454" s="490"/>
      <c r="T454" s="490"/>
      <c r="U454" s="490"/>
      <c r="V454" s="372"/>
      <c r="W454" s="372"/>
      <c r="X454" s="372"/>
      <c r="Y454" s="1"/>
      <c r="Z454" s="1"/>
      <c r="AA454" s="1"/>
      <c r="AB454" s="1"/>
      <c r="AC454" s="1"/>
      <c r="AD454" s="491"/>
      <c r="AE454" s="491"/>
      <c r="AF454" s="491"/>
      <c r="AG454" s="491"/>
      <c r="AH454" s="491"/>
      <c r="AI454" s="491"/>
      <c r="AJ454" s="491"/>
      <c r="AK454" s="504"/>
      <c r="AL454" s="504"/>
      <c r="AM454" s="526" t="str">
        <f t="shared" si="76"/>
        <v/>
      </c>
      <c r="AN454" s="504"/>
      <c r="AO454" s="504"/>
      <c r="AP454" s="504"/>
      <c r="AQ454" s="360">
        <v>444</v>
      </c>
      <c r="AR454" s="505" t="str">
        <f t="shared" si="73"/>
        <v/>
      </c>
      <c r="AS454" s="505" t="str">
        <f t="shared" si="74"/>
        <v/>
      </c>
      <c r="AX454" s="497"/>
      <c r="AZ454" s="360">
        <v>444</v>
      </c>
      <c r="BA454" s="360" t="str">
        <f t="shared" si="67"/>
        <v/>
      </c>
      <c r="BB454" s="360" t="str">
        <f t="shared" si="68"/>
        <v/>
      </c>
      <c r="BC454" s="360" t="str">
        <f t="shared" si="69"/>
        <v/>
      </c>
      <c r="BD454" s="360" t="str">
        <f t="shared" si="70"/>
        <v/>
      </c>
      <c r="BE454" s="360" t="str">
        <f t="shared" si="71"/>
        <v/>
      </c>
      <c r="BH454" s="360" t="str">
        <f t="shared" si="75"/>
        <v/>
      </c>
      <c r="CM454" s="475"/>
      <c r="CN454" s="475"/>
      <c r="CO454" s="475"/>
      <c r="CP454" s="475"/>
      <c r="CQ454" s="475"/>
      <c r="CR454" s="475"/>
      <c r="CS454" s="475"/>
      <c r="CT454" s="475"/>
      <c r="CU454" s="475"/>
      <c r="CV454" s="475"/>
      <c r="CW454" s="475"/>
      <c r="CX454" s="475"/>
      <c r="CY454" s="475"/>
      <c r="CZ454" s="383"/>
      <c r="DA454" s="383"/>
      <c r="DB454" s="383"/>
      <c r="DC454" s="383"/>
      <c r="DD454" s="383"/>
      <c r="DE454" s="383"/>
      <c r="DF454" s="383"/>
      <c r="DG454" s="383"/>
      <c r="DH454" s="383"/>
      <c r="DI454" s="383"/>
      <c r="DJ454" s="383"/>
      <c r="DK454" s="383"/>
      <c r="DL454" s="383"/>
      <c r="DM454" s="383"/>
      <c r="DN454" s="383"/>
      <c r="DO454" s="383"/>
      <c r="DP454" s="383"/>
      <c r="DQ454" s="383"/>
      <c r="DR454" s="383"/>
      <c r="DS454" s="383"/>
      <c r="DT454" s="383"/>
      <c r="DU454" s="383"/>
      <c r="DV454" s="383"/>
      <c r="DW454" s="383"/>
      <c r="DX454" s="383"/>
      <c r="DY454" s="383"/>
      <c r="DZ454" s="383"/>
      <c r="EA454" s="383"/>
      <c r="EB454" s="383"/>
      <c r="EC454" s="383"/>
      <c r="ED454" s="383"/>
      <c r="EE454" s="383"/>
      <c r="EF454" s="383"/>
      <c r="EG454" s="383"/>
      <c r="EH454" s="383"/>
      <c r="EI454" s="383"/>
      <c r="EJ454" s="383"/>
      <c r="EK454" s="383"/>
      <c r="EL454" s="383"/>
      <c r="EM454" s="383"/>
      <c r="EN454" s="383"/>
      <c r="EO454" s="383"/>
      <c r="EP454" s="383"/>
      <c r="EQ454" s="383"/>
      <c r="ER454" s="383"/>
      <c r="ES454" s="383"/>
      <c r="ET454" s="383"/>
      <c r="EU454" s="383"/>
      <c r="EV454" s="383"/>
      <c r="EW454" s="383"/>
      <c r="EX454" s="383"/>
      <c r="EY454" s="383"/>
      <c r="EZ454" s="383"/>
      <c r="FA454" s="383"/>
      <c r="FB454" s="383"/>
      <c r="FC454" s="383"/>
      <c r="FD454" s="383"/>
      <c r="FE454" s="383"/>
      <c r="FF454" s="383"/>
      <c r="FG454" s="383"/>
      <c r="FH454" s="383"/>
      <c r="FI454" s="383"/>
      <c r="FJ454" s="383"/>
      <c r="FK454" s="383"/>
      <c r="FL454" s="383"/>
      <c r="FM454" s="383"/>
      <c r="FN454" s="383"/>
      <c r="FO454" s="383"/>
      <c r="FP454" s="383"/>
      <c r="FQ454" s="383"/>
      <c r="FR454" s="383"/>
      <c r="FS454" s="383"/>
      <c r="FT454" s="383"/>
      <c r="FU454" s="383"/>
      <c r="FV454" s="383"/>
      <c r="FW454" s="383"/>
      <c r="FX454" s="383"/>
      <c r="FY454" s="383"/>
      <c r="FZ454" s="383"/>
      <c r="GA454" s="383"/>
      <c r="GB454" s="383"/>
      <c r="GC454" s="383"/>
      <c r="GD454" s="383"/>
      <c r="GE454" s="383"/>
      <c r="GF454" s="383"/>
      <c r="GG454" s="383"/>
      <c r="GH454" s="383"/>
      <c r="GI454" s="383"/>
      <c r="GJ454" s="383"/>
      <c r="GK454" s="383"/>
      <c r="GL454" s="383"/>
      <c r="GM454" s="383"/>
      <c r="GN454" s="383"/>
      <c r="GO454" s="383"/>
      <c r="GP454" s="383"/>
      <c r="GQ454" s="383"/>
      <c r="GR454" s="383"/>
      <c r="GS454" s="383"/>
      <c r="GT454" s="383"/>
      <c r="GU454" s="383"/>
      <c r="GV454" s="383"/>
      <c r="GW454" s="383"/>
      <c r="GX454" s="383"/>
    </row>
    <row r="455" spans="1:206" s="360" customFormat="1" x14ac:dyDescent="0.25">
      <c r="A455" s="354"/>
      <c r="B455" s="506">
        <v>445</v>
      </c>
      <c r="C455" s="55"/>
      <c r="D455" s="55"/>
      <c r="E455" s="507" t="str">
        <f t="shared" si="66"/>
        <v/>
      </c>
      <c r="F455" s="508" t="str">
        <f t="shared" si="72"/>
        <v/>
      </c>
      <c r="H455" s="502"/>
      <c r="I455" s="502"/>
      <c r="J455" s="1"/>
      <c r="K455" s="372"/>
      <c r="L455" s="354"/>
      <c r="M455" s="354"/>
      <c r="N455" s="354"/>
      <c r="O455" s="354"/>
      <c r="P455" s="372"/>
      <c r="Q455" s="490"/>
      <c r="R455" s="490"/>
      <c r="S455" s="490"/>
      <c r="T455" s="490"/>
      <c r="U455" s="490"/>
      <c r="V455" s="372"/>
      <c r="W455" s="372"/>
      <c r="X455" s="372"/>
      <c r="Y455" s="1"/>
      <c r="Z455" s="1"/>
      <c r="AA455" s="1"/>
      <c r="AB455" s="1"/>
      <c r="AC455" s="1"/>
      <c r="AD455" s="491"/>
      <c r="AE455" s="491"/>
      <c r="AF455" s="491"/>
      <c r="AG455" s="491"/>
      <c r="AH455" s="491"/>
      <c r="AI455" s="491"/>
      <c r="AJ455" s="491"/>
      <c r="AK455" s="504"/>
      <c r="AL455" s="504"/>
      <c r="AM455" s="526" t="str">
        <f t="shared" si="76"/>
        <v/>
      </c>
      <c r="AN455" s="504"/>
      <c r="AO455" s="504"/>
      <c r="AP455" s="504"/>
      <c r="AQ455" s="360">
        <v>445</v>
      </c>
      <c r="AR455" s="505" t="str">
        <f t="shared" si="73"/>
        <v/>
      </c>
      <c r="AS455" s="505" t="str">
        <f t="shared" si="74"/>
        <v/>
      </c>
      <c r="AX455" s="497"/>
      <c r="AZ455" s="360">
        <v>445</v>
      </c>
      <c r="BA455" s="360" t="str">
        <f t="shared" si="67"/>
        <v/>
      </c>
      <c r="BB455" s="360" t="str">
        <f t="shared" si="68"/>
        <v/>
      </c>
      <c r="BC455" s="360" t="str">
        <f t="shared" si="69"/>
        <v/>
      </c>
      <c r="BD455" s="360" t="str">
        <f t="shared" si="70"/>
        <v/>
      </c>
      <c r="BE455" s="360" t="str">
        <f t="shared" si="71"/>
        <v/>
      </c>
      <c r="BH455" s="360" t="str">
        <f t="shared" si="75"/>
        <v/>
      </c>
      <c r="CM455" s="475"/>
      <c r="CN455" s="475"/>
      <c r="CO455" s="475"/>
      <c r="CP455" s="475"/>
      <c r="CQ455" s="475"/>
      <c r="CR455" s="475"/>
      <c r="CS455" s="475"/>
      <c r="CT455" s="475"/>
      <c r="CU455" s="475"/>
      <c r="CV455" s="475"/>
      <c r="CW455" s="475"/>
      <c r="CX455" s="475"/>
      <c r="CY455" s="475"/>
      <c r="CZ455" s="383"/>
      <c r="DA455" s="383"/>
      <c r="DB455" s="383"/>
      <c r="DC455" s="383"/>
      <c r="DD455" s="383"/>
      <c r="DE455" s="383"/>
      <c r="DF455" s="383"/>
      <c r="DG455" s="383"/>
      <c r="DH455" s="383"/>
      <c r="DI455" s="383"/>
      <c r="DJ455" s="383"/>
      <c r="DK455" s="383"/>
      <c r="DL455" s="383"/>
      <c r="DM455" s="383"/>
      <c r="DN455" s="383"/>
      <c r="DO455" s="383"/>
      <c r="DP455" s="383"/>
      <c r="DQ455" s="383"/>
      <c r="DR455" s="383"/>
      <c r="DS455" s="383"/>
      <c r="DT455" s="383"/>
      <c r="DU455" s="383"/>
      <c r="DV455" s="383"/>
      <c r="DW455" s="383"/>
      <c r="DX455" s="383"/>
      <c r="DY455" s="383"/>
      <c r="DZ455" s="383"/>
      <c r="EA455" s="383"/>
      <c r="EB455" s="383"/>
      <c r="EC455" s="383"/>
      <c r="ED455" s="383"/>
      <c r="EE455" s="383"/>
      <c r="EF455" s="383"/>
      <c r="EG455" s="383"/>
      <c r="EH455" s="383"/>
      <c r="EI455" s="383"/>
      <c r="EJ455" s="383"/>
      <c r="EK455" s="383"/>
      <c r="EL455" s="383"/>
      <c r="EM455" s="383"/>
      <c r="EN455" s="383"/>
      <c r="EO455" s="383"/>
      <c r="EP455" s="383"/>
      <c r="EQ455" s="383"/>
      <c r="ER455" s="383"/>
      <c r="ES455" s="383"/>
      <c r="ET455" s="383"/>
      <c r="EU455" s="383"/>
      <c r="EV455" s="383"/>
      <c r="EW455" s="383"/>
      <c r="EX455" s="383"/>
      <c r="EY455" s="383"/>
      <c r="EZ455" s="383"/>
      <c r="FA455" s="383"/>
      <c r="FB455" s="383"/>
      <c r="FC455" s="383"/>
      <c r="FD455" s="383"/>
      <c r="FE455" s="383"/>
      <c r="FF455" s="383"/>
      <c r="FG455" s="383"/>
      <c r="FH455" s="383"/>
      <c r="FI455" s="383"/>
      <c r="FJ455" s="383"/>
      <c r="FK455" s="383"/>
      <c r="FL455" s="383"/>
      <c r="FM455" s="383"/>
      <c r="FN455" s="383"/>
      <c r="FO455" s="383"/>
      <c r="FP455" s="383"/>
      <c r="FQ455" s="383"/>
      <c r="FR455" s="383"/>
      <c r="FS455" s="383"/>
      <c r="FT455" s="383"/>
      <c r="FU455" s="383"/>
      <c r="FV455" s="383"/>
      <c r="FW455" s="383"/>
      <c r="FX455" s="383"/>
      <c r="FY455" s="383"/>
      <c r="FZ455" s="383"/>
      <c r="GA455" s="383"/>
      <c r="GB455" s="383"/>
      <c r="GC455" s="383"/>
      <c r="GD455" s="383"/>
      <c r="GE455" s="383"/>
      <c r="GF455" s="383"/>
      <c r="GG455" s="383"/>
      <c r="GH455" s="383"/>
      <c r="GI455" s="383"/>
      <c r="GJ455" s="383"/>
      <c r="GK455" s="383"/>
      <c r="GL455" s="383"/>
      <c r="GM455" s="383"/>
      <c r="GN455" s="383"/>
      <c r="GO455" s="383"/>
      <c r="GP455" s="383"/>
      <c r="GQ455" s="383"/>
      <c r="GR455" s="383"/>
      <c r="GS455" s="383"/>
      <c r="GT455" s="383"/>
      <c r="GU455" s="383"/>
      <c r="GV455" s="383"/>
      <c r="GW455" s="383"/>
      <c r="GX455" s="383"/>
    </row>
    <row r="456" spans="1:206" s="360" customFormat="1" x14ac:dyDescent="0.25">
      <c r="A456" s="354"/>
      <c r="B456" s="506">
        <v>446</v>
      </c>
      <c r="C456" s="55"/>
      <c r="D456" s="55"/>
      <c r="E456" s="507" t="str">
        <f t="shared" si="66"/>
        <v/>
      </c>
      <c r="F456" s="508" t="str">
        <f t="shared" si="72"/>
        <v/>
      </c>
      <c r="H456" s="502"/>
      <c r="I456" s="502"/>
      <c r="J456" s="1"/>
      <c r="K456" s="372"/>
      <c r="L456" s="354"/>
      <c r="M456" s="354"/>
      <c r="N456" s="354"/>
      <c r="O456" s="354"/>
      <c r="P456" s="372"/>
      <c r="Q456" s="490"/>
      <c r="R456" s="490"/>
      <c r="S456" s="490"/>
      <c r="T456" s="490"/>
      <c r="U456" s="490"/>
      <c r="V456" s="372"/>
      <c r="W456" s="372"/>
      <c r="X456" s="372"/>
      <c r="Y456" s="1"/>
      <c r="Z456" s="1"/>
      <c r="AA456" s="1"/>
      <c r="AB456" s="1"/>
      <c r="AC456" s="1"/>
      <c r="AD456" s="491"/>
      <c r="AE456" s="491"/>
      <c r="AF456" s="491"/>
      <c r="AG456" s="491"/>
      <c r="AH456" s="491"/>
      <c r="AI456" s="491"/>
      <c r="AJ456" s="491"/>
      <c r="AK456" s="504"/>
      <c r="AL456" s="504"/>
      <c r="AM456" s="526" t="str">
        <f t="shared" si="76"/>
        <v/>
      </c>
      <c r="AN456" s="504"/>
      <c r="AO456" s="504"/>
      <c r="AP456" s="504"/>
      <c r="AQ456" s="360">
        <v>446</v>
      </c>
      <c r="AR456" s="505" t="str">
        <f t="shared" si="73"/>
        <v/>
      </c>
      <c r="AS456" s="505" t="str">
        <f t="shared" si="74"/>
        <v/>
      </c>
      <c r="AX456" s="497"/>
      <c r="AZ456" s="360">
        <v>446</v>
      </c>
      <c r="BA456" s="360" t="str">
        <f t="shared" si="67"/>
        <v/>
      </c>
      <c r="BB456" s="360" t="str">
        <f t="shared" si="68"/>
        <v/>
      </c>
      <c r="BC456" s="360" t="str">
        <f t="shared" si="69"/>
        <v/>
      </c>
      <c r="BD456" s="360" t="str">
        <f t="shared" si="70"/>
        <v/>
      </c>
      <c r="BE456" s="360" t="str">
        <f t="shared" si="71"/>
        <v/>
      </c>
      <c r="BH456" s="360" t="str">
        <f t="shared" si="75"/>
        <v/>
      </c>
      <c r="CM456" s="475"/>
      <c r="CN456" s="475"/>
      <c r="CO456" s="475"/>
      <c r="CP456" s="475"/>
      <c r="CQ456" s="475"/>
      <c r="CR456" s="475"/>
      <c r="CS456" s="475"/>
      <c r="CT456" s="475"/>
      <c r="CU456" s="475"/>
      <c r="CV456" s="475"/>
      <c r="CW456" s="475"/>
      <c r="CX456" s="475"/>
      <c r="CY456" s="475"/>
      <c r="CZ456" s="383"/>
      <c r="DA456" s="383"/>
      <c r="DB456" s="383"/>
      <c r="DC456" s="383"/>
      <c r="DD456" s="383"/>
      <c r="DE456" s="383"/>
      <c r="DF456" s="383"/>
      <c r="DG456" s="383"/>
      <c r="DH456" s="383"/>
      <c r="DI456" s="383"/>
      <c r="DJ456" s="383"/>
      <c r="DK456" s="383"/>
      <c r="DL456" s="383"/>
      <c r="DM456" s="383"/>
      <c r="DN456" s="383"/>
      <c r="DO456" s="383"/>
      <c r="DP456" s="383"/>
      <c r="DQ456" s="383"/>
      <c r="DR456" s="383"/>
      <c r="DS456" s="383"/>
      <c r="DT456" s="383"/>
      <c r="DU456" s="383"/>
      <c r="DV456" s="383"/>
      <c r="DW456" s="383"/>
      <c r="DX456" s="383"/>
      <c r="DY456" s="383"/>
      <c r="DZ456" s="383"/>
      <c r="EA456" s="383"/>
      <c r="EB456" s="383"/>
      <c r="EC456" s="383"/>
      <c r="ED456" s="383"/>
      <c r="EE456" s="383"/>
      <c r="EF456" s="383"/>
      <c r="EG456" s="383"/>
      <c r="EH456" s="383"/>
      <c r="EI456" s="383"/>
      <c r="EJ456" s="383"/>
      <c r="EK456" s="383"/>
      <c r="EL456" s="383"/>
      <c r="EM456" s="383"/>
      <c r="EN456" s="383"/>
      <c r="EO456" s="383"/>
      <c r="EP456" s="383"/>
      <c r="EQ456" s="383"/>
      <c r="ER456" s="383"/>
      <c r="ES456" s="383"/>
      <c r="ET456" s="383"/>
      <c r="EU456" s="383"/>
      <c r="EV456" s="383"/>
      <c r="EW456" s="383"/>
      <c r="EX456" s="383"/>
      <c r="EY456" s="383"/>
      <c r="EZ456" s="383"/>
      <c r="FA456" s="383"/>
      <c r="FB456" s="383"/>
      <c r="FC456" s="383"/>
      <c r="FD456" s="383"/>
      <c r="FE456" s="383"/>
      <c r="FF456" s="383"/>
      <c r="FG456" s="383"/>
      <c r="FH456" s="383"/>
      <c r="FI456" s="383"/>
      <c r="FJ456" s="383"/>
      <c r="FK456" s="383"/>
      <c r="FL456" s="383"/>
      <c r="FM456" s="383"/>
      <c r="FN456" s="383"/>
      <c r="FO456" s="383"/>
      <c r="FP456" s="383"/>
      <c r="FQ456" s="383"/>
      <c r="FR456" s="383"/>
      <c r="FS456" s="383"/>
      <c r="FT456" s="383"/>
      <c r="FU456" s="383"/>
      <c r="FV456" s="383"/>
      <c r="FW456" s="383"/>
      <c r="FX456" s="383"/>
      <c r="FY456" s="383"/>
      <c r="FZ456" s="383"/>
      <c r="GA456" s="383"/>
      <c r="GB456" s="383"/>
      <c r="GC456" s="383"/>
      <c r="GD456" s="383"/>
      <c r="GE456" s="383"/>
      <c r="GF456" s="383"/>
      <c r="GG456" s="383"/>
      <c r="GH456" s="383"/>
      <c r="GI456" s="383"/>
      <c r="GJ456" s="383"/>
      <c r="GK456" s="383"/>
      <c r="GL456" s="383"/>
      <c r="GM456" s="383"/>
      <c r="GN456" s="383"/>
      <c r="GO456" s="383"/>
      <c r="GP456" s="383"/>
      <c r="GQ456" s="383"/>
      <c r="GR456" s="383"/>
      <c r="GS456" s="383"/>
      <c r="GT456" s="383"/>
      <c r="GU456" s="383"/>
      <c r="GV456" s="383"/>
      <c r="GW456" s="383"/>
      <c r="GX456" s="383"/>
    </row>
    <row r="457" spans="1:206" s="360" customFormat="1" x14ac:dyDescent="0.25">
      <c r="A457" s="354"/>
      <c r="B457" s="506">
        <v>447</v>
      </c>
      <c r="C457" s="55"/>
      <c r="D457" s="55"/>
      <c r="E457" s="507" t="str">
        <f t="shared" si="66"/>
        <v/>
      </c>
      <c r="F457" s="508" t="str">
        <f t="shared" si="72"/>
        <v/>
      </c>
      <c r="H457" s="502"/>
      <c r="I457" s="502"/>
      <c r="J457" s="1"/>
      <c r="K457" s="372"/>
      <c r="L457" s="354"/>
      <c r="M457" s="354"/>
      <c r="N457" s="354"/>
      <c r="O457" s="354"/>
      <c r="P457" s="372"/>
      <c r="Q457" s="490"/>
      <c r="R457" s="490"/>
      <c r="S457" s="490"/>
      <c r="T457" s="490"/>
      <c r="U457" s="490"/>
      <c r="V457" s="372"/>
      <c r="W457" s="372"/>
      <c r="X457" s="372"/>
      <c r="Y457" s="1"/>
      <c r="Z457" s="1"/>
      <c r="AA457" s="1"/>
      <c r="AB457" s="1"/>
      <c r="AC457" s="1"/>
      <c r="AD457" s="491"/>
      <c r="AE457" s="491"/>
      <c r="AF457" s="491"/>
      <c r="AG457" s="491"/>
      <c r="AH457" s="491"/>
      <c r="AI457" s="491"/>
      <c r="AJ457" s="491"/>
      <c r="AK457" s="504"/>
      <c r="AL457" s="504"/>
      <c r="AM457" s="526" t="str">
        <f t="shared" si="76"/>
        <v/>
      </c>
      <c r="AN457" s="504"/>
      <c r="AO457" s="504"/>
      <c r="AP457" s="504"/>
      <c r="AQ457" s="360">
        <v>447</v>
      </c>
      <c r="AR457" s="505" t="str">
        <f t="shared" si="73"/>
        <v/>
      </c>
      <c r="AS457" s="505" t="str">
        <f t="shared" si="74"/>
        <v/>
      </c>
      <c r="AX457" s="497"/>
      <c r="AZ457" s="360">
        <v>447</v>
      </c>
      <c r="BA457" s="360" t="str">
        <f t="shared" si="67"/>
        <v/>
      </c>
      <c r="BB457" s="360" t="str">
        <f t="shared" si="68"/>
        <v/>
      </c>
      <c r="BC457" s="360" t="str">
        <f t="shared" si="69"/>
        <v/>
      </c>
      <c r="BD457" s="360" t="str">
        <f t="shared" si="70"/>
        <v/>
      </c>
      <c r="BE457" s="360" t="str">
        <f t="shared" si="71"/>
        <v/>
      </c>
      <c r="BH457" s="360" t="str">
        <f t="shared" si="75"/>
        <v/>
      </c>
      <c r="CM457" s="475"/>
      <c r="CN457" s="475"/>
      <c r="CO457" s="475"/>
      <c r="CP457" s="475"/>
      <c r="CQ457" s="475"/>
      <c r="CR457" s="475"/>
      <c r="CS457" s="475"/>
      <c r="CT457" s="475"/>
      <c r="CU457" s="475"/>
      <c r="CV457" s="475"/>
      <c r="CW457" s="475"/>
      <c r="CX457" s="475"/>
      <c r="CY457" s="475"/>
      <c r="CZ457" s="383"/>
      <c r="DA457" s="383"/>
      <c r="DB457" s="383"/>
      <c r="DC457" s="383"/>
      <c r="DD457" s="383"/>
      <c r="DE457" s="383"/>
      <c r="DF457" s="383"/>
      <c r="DG457" s="383"/>
      <c r="DH457" s="383"/>
      <c r="DI457" s="383"/>
      <c r="DJ457" s="383"/>
      <c r="DK457" s="383"/>
      <c r="DL457" s="383"/>
      <c r="DM457" s="383"/>
      <c r="DN457" s="383"/>
      <c r="DO457" s="383"/>
      <c r="DP457" s="383"/>
      <c r="DQ457" s="383"/>
      <c r="DR457" s="383"/>
      <c r="DS457" s="383"/>
      <c r="DT457" s="383"/>
      <c r="DU457" s="383"/>
      <c r="DV457" s="383"/>
      <c r="DW457" s="383"/>
      <c r="DX457" s="383"/>
      <c r="DY457" s="383"/>
      <c r="DZ457" s="383"/>
      <c r="EA457" s="383"/>
      <c r="EB457" s="383"/>
      <c r="EC457" s="383"/>
      <c r="ED457" s="383"/>
      <c r="EE457" s="383"/>
      <c r="EF457" s="383"/>
      <c r="EG457" s="383"/>
      <c r="EH457" s="383"/>
      <c r="EI457" s="383"/>
      <c r="EJ457" s="383"/>
      <c r="EK457" s="383"/>
      <c r="EL457" s="383"/>
      <c r="EM457" s="383"/>
      <c r="EN457" s="383"/>
      <c r="EO457" s="383"/>
      <c r="EP457" s="383"/>
      <c r="EQ457" s="383"/>
      <c r="ER457" s="383"/>
      <c r="ES457" s="383"/>
      <c r="ET457" s="383"/>
      <c r="EU457" s="383"/>
      <c r="EV457" s="383"/>
      <c r="EW457" s="383"/>
      <c r="EX457" s="383"/>
      <c r="EY457" s="383"/>
      <c r="EZ457" s="383"/>
      <c r="FA457" s="383"/>
      <c r="FB457" s="383"/>
      <c r="FC457" s="383"/>
      <c r="FD457" s="383"/>
      <c r="FE457" s="383"/>
      <c r="FF457" s="383"/>
      <c r="FG457" s="383"/>
      <c r="FH457" s="383"/>
      <c r="FI457" s="383"/>
      <c r="FJ457" s="383"/>
      <c r="FK457" s="383"/>
      <c r="FL457" s="383"/>
      <c r="FM457" s="383"/>
      <c r="FN457" s="383"/>
      <c r="FO457" s="383"/>
      <c r="FP457" s="383"/>
      <c r="FQ457" s="383"/>
      <c r="FR457" s="383"/>
      <c r="FS457" s="383"/>
      <c r="FT457" s="383"/>
      <c r="FU457" s="383"/>
      <c r="FV457" s="383"/>
      <c r="FW457" s="383"/>
      <c r="FX457" s="383"/>
      <c r="FY457" s="383"/>
      <c r="FZ457" s="383"/>
      <c r="GA457" s="383"/>
      <c r="GB457" s="383"/>
      <c r="GC457" s="383"/>
      <c r="GD457" s="383"/>
      <c r="GE457" s="383"/>
      <c r="GF457" s="383"/>
      <c r="GG457" s="383"/>
      <c r="GH457" s="383"/>
      <c r="GI457" s="383"/>
      <c r="GJ457" s="383"/>
      <c r="GK457" s="383"/>
      <c r="GL457" s="383"/>
      <c r="GM457" s="383"/>
      <c r="GN457" s="383"/>
      <c r="GO457" s="383"/>
      <c r="GP457" s="383"/>
      <c r="GQ457" s="383"/>
      <c r="GR457" s="383"/>
      <c r="GS457" s="383"/>
      <c r="GT457" s="383"/>
      <c r="GU457" s="383"/>
      <c r="GV457" s="383"/>
      <c r="GW457" s="383"/>
      <c r="GX457" s="383"/>
    </row>
    <row r="458" spans="1:206" s="360" customFormat="1" x14ac:dyDescent="0.25">
      <c r="A458" s="354"/>
      <c r="B458" s="506">
        <v>448</v>
      </c>
      <c r="C458" s="55"/>
      <c r="D458" s="55"/>
      <c r="E458" s="507" t="str">
        <f t="shared" si="66"/>
        <v/>
      </c>
      <c r="F458" s="508" t="str">
        <f t="shared" si="72"/>
        <v/>
      </c>
      <c r="H458" s="502"/>
      <c r="I458" s="502"/>
      <c r="J458" s="1"/>
      <c r="K458" s="372"/>
      <c r="L458" s="354"/>
      <c r="M458" s="354"/>
      <c r="N458" s="354"/>
      <c r="O458" s="354"/>
      <c r="P458" s="372"/>
      <c r="Q458" s="490"/>
      <c r="R458" s="490"/>
      <c r="S458" s="490"/>
      <c r="T458" s="490"/>
      <c r="U458" s="490"/>
      <c r="V458" s="372"/>
      <c r="W458" s="372"/>
      <c r="X458" s="372"/>
      <c r="Y458" s="1"/>
      <c r="Z458" s="1"/>
      <c r="AA458" s="1"/>
      <c r="AB458" s="1"/>
      <c r="AC458" s="1"/>
      <c r="AD458" s="491"/>
      <c r="AE458" s="491"/>
      <c r="AF458" s="491"/>
      <c r="AG458" s="491"/>
      <c r="AH458" s="491"/>
      <c r="AI458" s="491"/>
      <c r="AJ458" s="491"/>
      <c r="AK458" s="504"/>
      <c r="AL458" s="504"/>
      <c r="AM458" s="526" t="str">
        <f t="shared" si="76"/>
        <v/>
      </c>
      <c r="AN458" s="504"/>
      <c r="AO458" s="504"/>
      <c r="AP458" s="504"/>
      <c r="AQ458" s="360">
        <v>448</v>
      </c>
      <c r="AR458" s="505" t="str">
        <f t="shared" si="73"/>
        <v/>
      </c>
      <c r="AS458" s="505" t="str">
        <f t="shared" si="74"/>
        <v/>
      </c>
      <c r="AX458" s="497"/>
      <c r="AZ458" s="360">
        <v>448</v>
      </c>
      <c r="BA458" s="360" t="str">
        <f t="shared" si="67"/>
        <v/>
      </c>
      <c r="BB458" s="360" t="str">
        <f t="shared" si="68"/>
        <v/>
      </c>
      <c r="BC458" s="360" t="str">
        <f t="shared" si="69"/>
        <v/>
      </c>
      <c r="BD458" s="360" t="str">
        <f t="shared" si="70"/>
        <v/>
      </c>
      <c r="BE458" s="360" t="str">
        <f t="shared" si="71"/>
        <v/>
      </c>
      <c r="BH458" s="360" t="str">
        <f t="shared" si="75"/>
        <v/>
      </c>
      <c r="CM458" s="475"/>
      <c r="CN458" s="475"/>
      <c r="CO458" s="475"/>
      <c r="CP458" s="475"/>
      <c r="CQ458" s="475"/>
      <c r="CR458" s="475"/>
      <c r="CS458" s="475"/>
      <c r="CT458" s="475"/>
      <c r="CU458" s="475"/>
      <c r="CV458" s="475"/>
      <c r="CW458" s="475"/>
      <c r="CX458" s="475"/>
      <c r="CY458" s="475"/>
      <c r="CZ458" s="383"/>
      <c r="DA458" s="383"/>
      <c r="DB458" s="383"/>
      <c r="DC458" s="383"/>
      <c r="DD458" s="383"/>
      <c r="DE458" s="383"/>
      <c r="DF458" s="383"/>
      <c r="DG458" s="383"/>
      <c r="DH458" s="383"/>
      <c r="DI458" s="383"/>
      <c r="DJ458" s="383"/>
      <c r="DK458" s="383"/>
      <c r="DL458" s="383"/>
      <c r="DM458" s="383"/>
      <c r="DN458" s="383"/>
      <c r="DO458" s="383"/>
      <c r="DP458" s="383"/>
      <c r="DQ458" s="383"/>
      <c r="DR458" s="383"/>
      <c r="DS458" s="383"/>
      <c r="DT458" s="383"/>
      <c r="DU458" s="383"/>
      <c r="DV458" s="383"/>
      <c r="DW458" s="383"/>
      <c r="DX458" s="383"/>
      <c r="DY458" s="383"/>
      <c r="DZ458" s="383"/>
      <c r="EA458" s="383"/>
      <c r="EB458" s="383"/>
      <c r="EC458" s="383"/>
      <c r="ED458" s="383"/>
      <c r="EE458" s="383"/>
      <c r="EF458" s="383"/>
      <c r="EG458" s="383"/>
      <c r="EH458" s="383"/>
      <c r="EI458" s="383"/>
      <c r="EJ458" s="383"/>
      <c r="EK458" s="383"/>
      <c r="EL458" s="383"/>
      <c r="EM458" s="383"/>
      <c r="EN458" s="383"/>
      <c r="EO458" s="383"/>
      <c r="EP458" s="383"/>
      <c r="EQ458" s="383"/>
      <c r="ER458" s="383"/>
      <c r="ES458" s="383"/>
      <c r="ET458" s="383"/>
      <c r="EU458" s="383"/>
      <c r="EV458" s="383"/>
      <c r="EW458" s="383"/>
      <c r="EX458" s="383"/>
      <c r="EY458" s="383"/>
      <c r="EZ458" s="383"/>
      <c r="FA458" s="383"/>
      <c r="FB458" s="383"/>
      <c r="FC458" s="383"/>
      <c r="FD458" s="383"/>
      <c r="FE458" s="383"/>
      <c r="FF458" s="383"/>
      <c r="FG458" s="383"/>
      <c r="FH458" s="383"/>
      <c r="FI458" s="383"/>
      <c r="FJ458" s="383"/>
      <c r="FK458" s="383"/>
      <c r="FL458" s="383"/>
      <c r="FM458" s="383"/>
      <c r="FN458" s="383"/>
      <c r="FO458" s="383"/>
      <c r="FP458" s="383"/>
      <c r="FQ458" s="383"/>
      <c r="FR458" s="383"/>
      <c r="FS458" s="383"/>
      <c r="FT458" s="383"/>
      <c r="FU458" s="383"/>
      <c r="FV458" s="383"/>
      <c r="FW458" s="383"/>
      <c r="FX458" s="383"/>
      <c r="FY458" s="383"/>
      <c r="FZ458" s="383"/>
      <c r="GA458" s="383"/>
      <c r="GB458" s="383"/>
      <c r="GC458" s="383"/>
      <c r="GD458" s="383"/>
      <c r="GE458" s="383"/>
      <c r="GF458" s="383"/>
      <c r="GG458" s="383"/>
      <c r="GH458" s="383"/>
      <c r="GI458" s="383"/>
      <c r="GJ458" s="383"/>
      <c r="GK458" s="383"/>
      <c r="GL458" s="383"/>
      <c r="GM458" s="383"/>
      <c r="GN458" s="383"/>
      <c r="GO458" s="383"/>
      <c r="GP458" s="383"/>
      <c r="GQ458" s="383"/>
      <c r="GR458" s="383"/>
      <c r="GS458" s="383"/>
      <c r="GT458" s="383"/>
      <c r="GU458" s="383"/>
      <c r="GV458" s="383"/>
      <c r="GW458" s="383"/>
      <c r="GX458" s="383"/>
    </row>
    <row r="459" spans="1:206" s="360" customFormat="1" x14ac:dyDescent="0.25">
      <c r="A459" s="354"/>
      <c r="B459" s="506">
        <v>449</v>
      </c>
      <c r="C459" s="55"/>
      <c r="D459" s="55"/>
      <c r="E459" s="507" t="str">
        <f t="shared" ref="E459:E510" si="77">IF(AR459="","",($DV$29+AR459*$DV$30))</f>
        <v/>
      </c>
      <c r="F459" s="508" t="str">
        <f t="shared" si="72"/>
        <v/>
      </c>
      <c r="H459" s="502"/>
      <c r="I459" s="502"/>
      <c r="J459" s="1"/>
      <c r="K459" s="372"/>
      <c r="L459" s="354"/>
      <c r="M459" s="354"/>
      <c r="N459" s="354"/>
      <c r="O459" s="354"/>
      <c r="P459" s="372"/>
      <c r="Q459" s="490"/>
      <c r="R459" s="490"/>
      <c r="S459" s="490"/>
      <c r="T459" s="490"/>
      <c r="U459" s="490"/>
      <c r="V459" s="372"/>
      <c r="W459" s="372"/>
      <c r="X459" s="372"/>
      <c r="Y459" s="1"/>
      <c r="Z459" s="1"/>
      <c r="AA459" s="1"/>
      <c r="AB459" s="1"/>
      <c r="AC459" s="1"/>
      <c r="AD459" s="491"/>
      <c r="AE459" s="491"/>
      <c r="AF459" s="491"/>
      <c r="AG459" s="491"/>
      <c r="AH459" s="491"/>
      <c r="AI459" s="491"/>
      <c r="AJ459" s="491"/>
      <c r="AK459" s="504"/>
      <c r="AL459" s="504"/>
      <c r="AM459" s="526" t="str">
        <f t="shared" si="76"/>
        <v/>
      </c>
      <c r="AN459" s="504"/>
      <c r="AO459" s="504"/>
      <c r="AP459" s="504"/>
      <c r="AQ459" s="360">
        <v>449</v>
      </c>
      <c r="AR459" s="505" t="str">
        <f t="shared" si="73"/>
        <v/>
      </c>
      <c r="AS459" s="505" t="str">
        <f t="shared" si="74"/>
        <v/>
      </c>
      <c r="AX459" s="497"/>
      <c r="AZ459" s="360">
        <v>449</v>
      </c>
      <c r="BA459" s="360" t="str">
        <f t="shared" ref="BA459:BA510" si="78">IF(BH459=1,F459,"")</f>
        <v/>
      </c>
      <c r="BB459" s="360" t="str">
        <f t="shared" ref="BB459:BB510" si="79">IF(BH459=2,F459,"")</f>
        <v/>
      </c>
      <c r="BC459" s="360" t="str">
        <f t="shared" ref="BC459:BC510" si="80">IF(BH459=3,F459,"")</f>
        <v/>
      </c>
      <c r="BD459" s="360" t="str">
        <f t="shared" ref="BD459:BD510" si="81">IF(BH459=4,F459,"")</f>
        <v/>
      </c>
      <c r="BE459" s="360" t="str">
        <f t="shared" ref="BE459:BE510" si="82">IF(BH459=5,F459,"")</f>
        <v/>
      </c>
      <c r="BH459" s="360" t="str">
        <f t="shared" si="75"/>
        <v/>
      </c>
      <c r="CM459" s="475"/>
      <c r="CN459" s="475"/>
      <c r="CO459" s="475"/>
      <c r="CP459" s="475"/>
      <c r="CQ459" s="475"/>
      <c r="CR459" s="475"/>
      <c r="CS459" s="475"/>
      <c r="CT459" s="475"/>
      <c r="CU459" s="475"/>
      <c r="CV459" s="475"/>
      <c r="CW459" s="475"/>
      <c r="CX459" s="475"/>
      <c r="CY459" s="475"/>
      <c r="CZ459" s="383"/>
      <c r="DA459" s="383"/>
      <c r="DB459" s="383"/>
      <c r="DC459" s="383"/>
      <c r="DD459" s="383"/>
      <c r="DE459" s="383"/>
      <c r="DF459" s="383"/>
      <c r="DG459" s="383"/>
      <c r="DH459" s="383"/>
      <c r="DI459" s="383"/>
      <c r="DJ459" s="383"/>
      <c r="DK459" s="383"/>
      <c r="DL459" s="383"/>
      <c r="DM459" s="383"/>
      <c r="DN459" s="383"/>
      <c r="DO459" s="383"/>
      <c r="DP459" s="383"/>
      <c r="DQ459" s="383"/>
      <c r="DR459" s="383"/>
      <c r="DS459" s="383"/>
      <c r="DT459" s="383"/>
      <c r="DU459" s="383"/>
      <c r="DV459" s="383"/>
      <c r="DW459" s="383"/>
      <c r="DX459" s="383"/>
      <c r="DY459" s="383"/>
      <c r="DZ459" s="383"/>
      <c r="EA459" s="383"/>
      <c r="EB459" s="383"/>
      <c r="EC459" s="383"/>
      <c r="ED459" s="383"/>
      <c r="EE459" s="383"/>
      <c r="EF459" s="383"/>
      <c r="EG459" s="383"/>
      <c r="EH459" s="383"/>
      <c r="EI459" s="383"/>
      <c r="EJ459" s="383"/>
      <c r="EK459" s="383"/>
      <c r="EL459" s="383"/>
      <c r="EM459" s="383"/>
      <c r="EN459" s="383"/>
      <c r="EO459" s="383"/>
      <c r="EP459" s="383"/>
      <c r="EQ459" s="383"/>
      <c r="ER459" s="383"/>
      <c r="ES459" s="383"/>
      <c r="ET459" s="383"/>
      <c r="EU459" s="383"/>
      <c r="EV459" s="383"/>
      <c r="EW459" s="383"/>
      <c r="EX459" s="383"/>
      <c r="EY459" s="383"/>
      <c r="EZ459" s="383"/>
      <c r="FA459" s="383"/>
      <c r="FB459" s="383"/>
      <c r="FC459" s="383"/>
      <c r="FD459" s="383"/>
      <c r="FE459" s="383"/>
      <c r="FF459" s="383"/>
      <c r="FG459" s="383"/>
      <c r="FH459" s="383"/>
      <c r="FI459" s="383"/>
      <c r="FJ459" s="383"/>
      <c r="FK459" s="383"/>
      <c r="FL459" s="383"/>
      <c r="FM459" s="383"/>
      <c r="FN459" s="383"/>
      <c r="FO459" s="383"/>
      <c r="FP459" s="383"/>
      <c r="FQ459" s="383"/>
      <c r="FR459" s="383"/>
      <c r="FS459" s="383"/>
      <c r="FT459" s="383"/>
      <c r="FU459" s="383"/>
      <c r="FV459" s="383"/>
      <c r="FW459" s="383"/>
      <c r="FX459" s="383"/>
      <c r="FY459" s="383"/>
      <c r="FZ459" s="383"/>
      <c r="GA459" s="383"/>
      <c r="GB459" s="383"/>
      <c r="GC459" s="383"/>
      <c r="GD459" s="383"/>
      <c r="GE459" s="383"/>
      <c r="GF459" s="383"/>
      <c r="GG459" s="383"/>
      <c r="GH459" s="383"/>
      <c r="GI459" s="383"/>
      <c r="GJ459" s="383"/>
      <c r="GK459" s="383"/>
      <c r="GL459" s="383"/>
      <c r="GM459" s="383"/>
      <c r="GN459" s="383"/>
      <c r="GO459" s="383"/>
      <c r="GP459" s="383"/>
      <c r="GQ459" s="383"/>
      <c r="GR459" s="383"/>
      <c r="GS459" s="383"/>
      <c r="GT459" s="383"/>
      <c r="GU459" s="383"/>
      <c r="GV459" s="383"/>
      <c r="GW459" s="383"/>
      <c r="GX459" s="383"/>
    </row>
    <row r="460" spans="1:206" s="360" customFormat="1" x14ac:dyDescent="0.25">
      <c r="A460" s="354"/>
      <c r="B460" s="506">
        <v>450</v>
      </c>
      <c r="C460" s="55"/>
      <c r="D460" s="55"/>
      <c r="E460" s="507" t="str">
        <f t="shared" si="77"/>
        <v/>
      </c>
      <c r="F460" s="508" t="str">
        <f t="shared" ref="F460:F510" si="83">IF(AR460="","",AS460-E460)</f>
        <v/>
      </c>
      <c r="H460" s="502"/>
      <c r="I460" s="502"/>
      <c r="J460" s="1"/>
      <c r="K460" s="372"/>
      <c r="L460" s="354"/>
      <c r="M460" s="354"/>
      <c r="N460" s="354"/>
      <c r="O460" s="354"/>
      <c r="P460" s="372"/>
      <c r="Q460" s="490"/>
      <c r="R460" s="490"/>
      <c r="S460" s="490"/>
      <c r="T460" s="490"/>
      <c r="U460" s="490"/>
      <c r="V460" s="372"/>
      <c r="W460" s="372"/>
      <c r="X460" s="372"/>
      <c r="Y460" s="1"/>
      <c r="Z460" s="1"/>
      <c r="AA460" s="1"/>
      <c r="AB460" s="1"/>
      <c r="AC460" s="1"/>
      <c r="AD460" s="491"/>
      <c r="AE460" s="491"/>
      <c r="AF460" s="491"/>
      <c r="AG460" s="491"/>
      <c r="AH460" s="491"/>
      <c r="AI460" s="491"/>
      <c r="AJ460" s="491"/>
      <c r="AK460" s="504"/>
      <c r="AL460" s="504"/>
      <c r="AM460" s="526" t="str">
        <f t="shared" si="76"/>
        <v/>
      </c>
      <c r="AN460" s="504"/>
      <c r="AO460" s="504"/>
      <c r="AP460" s="504"/>
      <c r="AQ460" s="360">
        <v>450</v>
      </c>
      <c r="AR460" s="505" t="str">
        <f t="shared" ref="AR460:AR509" si="84">IF(AND(C460&lt;&gt;0,D460&lt;&gt;0),C460,"")</f>
        <v/>
      </c>
      <c r="AS460" s="505" t="str">
        <f t="shared" ref="AS460:AS510" si="85">IF(AND(C460&lt;&gt;0,D460&lt;&gt;0),D460,"")</f>
        <v/>
      </c>
      <c r="AX460" s="497"/>
      <c r="AZ460" s="360">
        <v>450</v>
      </c>
      <c r="BA460" s="360" t="str">
        <f t="shared" si="78"/>
        <v/>
      </c>
      <c r="BB460" s="360" t="str">
        <f t="shared" si="79"/>
        <v/>
      </c>
      <c r="BC460" s="360" t="str">
        <f t="shared" si="80"/>
        <v/>
      </c>
      <c r="BD460" s="360" t="str">
        <f t="shared" si="81"/>
        <v/>
      </c>
      <c r="BE460" s="360" t="str">
        <f t="shared" si="82"/>
        <v/>
      </c>
      <c r="BH460" s="360" t="str">
        <f t="shared" ref="BH460:BH510" si="86">IF(AND(C460&lt;=$BN$10,C460&gt;$BM$10),1,IF(AND(C460&gt;$BN$10,C460&lt;=$BN$11),2,IF(AND(C460&gt;$BN$11,C460&lt;=$BN$12),3,IF(AND(C460&gt;$BN$12,C460&lt;=$BN$13),4,IF(AND(C460&gt;$BN$13,C460&lt;=$BN$14),5,IF(AND(C460&gt;$BN$14,C460&lt;=$BN$15),6,""))))))</f>
        <v/>
      </c>
      <c r="CM460" s="475"/>
      <c r="CN460" s="475"/>
      <c r="CO460" s="475"/>
      <c r="CP460" s="475"/>
      <c r="CQ460" s="475"/>
      <c r="CR460" s="475"/>
      <c r="CS460" s="475"/>
      <c r="CT460" s="475"/>
      <c r="CU460" s="475"/>
      <c r="CV460" s="475"/>
      <c r="CW460" s="475"/>
      <c r="CX460" s="475"/>
      <c r="CY460" s="475"/>
      <c r="CZ460" s="383"/>
      <c r="DA460" s="383"/>
      <c r="DB460" s="383"/>
      <c r="DC460" s="383"/>
      <c r="DD460" s="383"/>
      <c r="DE460" s="383"/>
      <c r="DF460" s="383"/>
      <c r="DG460" s="383"/>
      <c r="DH460" s="383"/>
      <c r="DI460" s="383"/>
      <c r="DJ460" s="383"/>
      <c r="DK460" s="383"/>
      <c r="DL460" s="383"/>
      <c r="DM460" s="383"/>
      <c r="DN460" s="383"/>
      <c r="DO460" s="383"/>
      <c r="DP460" s="383"/>
      <c r="DQ460" s="383"/>
      <c r="DR460" s="383"/>
      <c r="DS460" s="383"/>
      <c r="DT460" s="383"/>
      <c r="DU460" s="383"/>
      <c r="DV460" s="383"/>
      <c r="DW460" s="383"/>
      <c r="DX460" s="383"/>
      <c r="DY460" s="383"/>
      <c r="DZ460" s="383"/>
      <c r="EA460" s="383"/>
      <c r="EB460" s="383"/>
      <c r="EC460" s="383"/>
      <c r="ED460" s="383"/>
      <c r="EE460" s="383"/>
      <c r="EF460" s="383"/>
      <c r="EG460" s="383"/>
      <c r="EH460" s="383"/>
      <c r="EI460" s="383"/>
      <c r="EJ460" s="383"/>
      <c r="EK460" s="383"/>
      <c r="EL460" s="383"/>
      <c r="EM460" s="383"/>
      <c r="EN460" s="383"/>
      <c r="EO460" s="383"/>
      <c r="EP460" s="383"/>
      <c r="EQ460" s="383"/>
      <c r="ER460" s="383"/>
      <c r="ES460" s="383"/>
      <c r="ET460" s="383"/>
      <c r="EU460" s="383"/>
      <c r="EV460" s="383"/>
      <c r="EW460" s="383"/>
      <c r="EX460" s="383"/>
      <c r="EY460" s="383"/>
      <c r="EZ460" s="383"/>
      <c r="FA460" s="383"/>
      <c r="FB460" s="383"/>
      <c r="FC460" s="383"/>
      <c r="FD460" s="383"/>
      <c r="FE460" s="383"/>
      <c r="FF460" s="383"/>
      <c r="FG460" s="383"/>
      <c r="FH460" s="383"/>
      <c r="FI460" s="383"/>
      <c r="FJ460" s="383"/>
      <c r="FK460" s="383"/>
      <c r="FL460" s="383"/>
      <c r="FM460" s="383"/>
      <c r="FN460" s="383"/>
      <c r="FO460" s="383"/>
      <c r="FP460" s="383"/>
      <c r="FQ460" s="383"/>
      <c r="FR460" s="383"/>
      <c r="FS460" s="383"/>
      <c r="FT460" s="383"/>
      <c r="FU460" s="383"/>
      <c r="FV460" s="383"/>
      <c r="FW460" s="383"/>
      <c r="FX460" s="383"/>
      <c r="FY460" s="383"/>
      <c r="FZ460" s="383"/>
      <c r="GA460" s="383"/>
      <c r="GB460" s="383"/>
      <c r="GC460" s="383"/>
      <c r="GD460" s="383"/>
      <c r="GE460" s="383"/>
      <c r="GF460" s="383"/>
      <c r="GG460" s="383"/>
      <c r="GH460" s="383"/>
      <c r="GI460" s="383"/>
      <c r="GJ460" s="383"/>
      <c r="GK460" s="383"/>
      <c r="GL460" s="383"/>
      <c r="GM460" s="383"/>
      <c r="GN460" s="383"/>
      <c r="GO460" s="383"/>
      <c r="GP460" s="383"/>
      <c r="GQ460" s="383"/>
      <c r="GR460" s="383"/>
      <c r="GS460" s="383"/>
      <c r="GT460" s="383"/>
      <c r="GU460" s="383"/>
      <c r="GV460" s="383"/>
      <c r="GW460" s="383"/>
      <c r="GX460" s="383"/>
    </row>
    <row r="461" spans="1:206" s="360" customFormat="1" x14ac:dyDescent="0.25">
      <c r="A461" s="354"/>
      <c r="B461" s="506">
        <v>451</v>
      </c>
      <c r="C461" s="55"/>
      <c r="D461" s="55"/>
      <c r="E461" s="507" t="str">
        <f t="shared" si="77"/>
        <v/>
      </c>
      <c r="F461" s="508" t="str">
        <f t="shared" si="83"/>
        <v/>
      </c>
      <c r="H461" s="502"/>
      <c r="I461" s="502"/>
      <c r="J461" s="1"/>
      <c r="K461" s="372"/>
      <c r="L461" s="354"/>
      <c r="M461" s="354"/>
      <c r="N461" s="354"/>
      <c r="O461" s="354"/>
      <c r="P461" s="372"/>
      <c r="Q461" s="490"/>
      <c r="R461" s="490"/>
      <c r="S461" s="490"/>
      <c r="T461" s="490"/>
      <c r="U461" s="490"/>
      <c r="V461" s="372"/>
      <c r="W461" s="372"/>
      <c r="X461" s="372"/>
      <c r="Y461" s="1"/>
      <c r="Z461" s="1"/>
      <c r="AA461" s="1"/>
      <c r="AB461" s="1"/>
      <c r="AC461" s="1"/>
      <c r="AD461" s="491"/>
      <c r="AE461" s="491"/>
      <c r="AF461" s="491"/>
      <c r="AG461" s="491"/>
      <c r="AH461" s="491"/>
      <c r="AI461" s="491"/>
      <c r="AJ461" s="491"/>
      <c r="AK461" s="504"/>
      <c r="AL461" s="504"/>
      <c r="AM461" s="526" t="str">
        <f t="shared" si="76"/>
        <v/>
      </c>
      <c r="AN461" s="504"/>
      <c r="AO461" s="504"/>
      <c r="AP461" s="504"/>
      <c r="AQ461" s="360">
        <v>451</v>
      </c>
      <c r="AR461" s="505" t="str">
        <f t="shared" si="84"/>
        <v/>
      </c>
      <c r="AS461" s="505" t="str">
        <f t="shared" si="85"/>
        <v/>
      </c>
      <c r="AX461" s="497"/>
      <c r="AZ461" s="360">
        <v>451</v>
      </c>
      <c r="BA461" s="360" t="str">
        <f t="shared" si="78"/>
        <v/>
      </c>
      <c r="BB461" s="360" t="str">
        <f t="shared" si="79"/>
        <v/>
      </c>
      <c r="BC461" s="360" t="str">
        <f t="shared" si="80"/>
        <v/>
      </c>
      <c r="BD461" s="360" t="str">
        <f t="shared" si="81"/>
        <v/>
      </c>
      <c r="BE461" s="360" t="str">
        <f t="shared" si="82"/>
        <v/>
      </c>
      <c r="BH461" s="360" t="str">
        <f t="shared" si="86"/>
        <v/>
      </c>
      <c r="CM461" s="475"/>
      <c r="CN461" s="475"/>
      <c r="CO461" s="475"/>
      <c r="CP461" s="475"/>
      <c r="CQ461" s="475"/>
      <c r="CR461" s="475"/>
      <c r="CS461" s="475"/>
      <c r="CT461" s="475"/>
      <c r="CU461" s="475"/>
      <c r="CV461" s="475"/>
      <c r="CW461" s="475"/>
      <c r="CX461" s="475"/>
      <c r="CY461" s="475"/>
      <c r="CZ461" s="383"/>
      <c r="DA461" s="383"/>
      <c r="DB461" s="383"/>
      <c r="DC461" s="383"/>
      <c r="DD461" s="383"/>
      <c r="DE461" s="383"/>
      <c r="DF461" s="383"/>
      <c r="DG461" s="383"/>
      <c r="DH461" s="383"/>
      <c r="DI461" s="383"/>
      <c r="DJ461" s="383"/>
      <c r="DK461" s="383"/>
      <c r="DL461" s="383"/>
      <c r="DM461" s="383"/>
      <c r="DN461" s="383"/>
      <c r="DO461" s="383"/>
      <c r="DP461" s="383"/>
      <c r="DQ461" s="383"/>
      <c r="DR461" s="383"/>
      <c r="DS461" s="383"/>
      <c r="DT461" s="383"/>
      <c r="DU461" s="383"/>
      <c r="DV461" s="383"/>
      <c r="DW461" s="383"/>
      <c r="DX461" s="383"/>
      <c r="DY461" s="383"/>
      <c r="DZ461" s="383"/>
      <c r="EA461" s="383"/>
      <c r="EB461" s="383"/>
      <c r="EC461" s="383"/>
      <c r="ED461" s="383"/>
      <c r="EE461" s="383"/>
      <c r="EF461" s="383"/>
      <c r="EG461" s="383"/>
      <c r="EH461" s="383"/>
      <c r="EI461" s="383"/>
      <c r="EJ461" s="383"/>
      <c r="EK461" s="383"/>
      <c r="EL461" s="383"/>
      <c r="EM461" s="383"/>
      <c r="EN461" s="383"/>
      <c r="EO461" s="383"/>
      <c r="EP461" s="383"/>
      <c r="EQ461" s="383"/>
      <c r="ER461" s="383"/>
      <c r="ES461" s="383"/>
      <c r="ET461" s="383"/>
      <c r="EU461" s="383"/>
      <c r="EV461" s="383"/>
      <c r="EW461" s="383"/>
      <c r="EX461" s="383"/>
      <c r="EY461" s="383"/>
      <c r="EZ461" s="383"/>
      <c r="FA461" s="383"/>
      <c r="FB461" s="383"/>
      <c r="FC461" s="383"/>
      <c r="FD461" s="383"/>
      <c r="FE461" s="383"/>
      <c r="FF461" s="383"/>
      <c r="FG461" s="383"/>
      <c r="FH461" s="383"/>
      <c r="FI461" s="383"/>
      <c r="FJ461" s="383"/>
      <c r="FK461" s="383"/>
      <c r="FL461" s="383"/>
      <c r="FM461" s="383"/>
      <c r="FN461" s="383"/>
      <c r="FO461" s="383"/>
      <c r="FP461" s="383"/>
      <c r="FQ461" s="383"/>
      <c r="FR461" s="383"/>
      <c r="FS461" s="383"/>
      <c r="FT461" s="383"/>
      <c r="FU461" s="383"/>
      <c r="FV461" s="383"/>
      <c r="FW461" s="383"/>
      <c r="FX461" s="383"/>
      <c r="FY461" s="383"/>
      <c r="FZ461" s="383"/>
      <c r="GA461" s="383"/>
      <c r="GB461" s="383"/>
      <c r="GC461" s="383"/>
      <c r="GD461" s="383"/>
      <c r="GE461" s="383"/>
      <c r="GF461" s="383"/>
      <c r="GG461" s="383"/>
      <c r="GH461" s="383"/>
      <c r="GI461" s="383"/>
      <c r="GJ461" s="383"/>
      <c r="GK461" s="383"/>
      <c r="GL461" s="383"/>
      <c r="GM461" s="383"/>
      <c r="GN461" s="383"/>
      <c r="GO461" s="383"/>
      <c r="GP461" s="383"/>
      <c r="GQ461" s="383"/>
      <c r="GR461" s="383"/>
      <c r="GS461" s="383"/>
      <c r="GT461" s="383"/>
      <c r="GU461" s="383"/>
      <c r="GV461" s="383"/>
      <c r="GW461" s="383"/>
      <c r="GX461" s="383"/>
    </row>
    <row r="462" spans="1:206" s="360" customFormat="1" x14ac:dyDescent="0.25">
      <c r="A462" s="354"/>
      <c r="B462" s="506">
        <v>452</v>
      </c>
      <c r="C462" s="55"/>
      <c r="D462" s="55"/>
      <c r="E462" s="507" t="str">
        <f t="shared" si="77"/>
        <v/>
      </c>
      <c r="F462" s="508" t="str">
        <f t="shared" si="83"/>
        <v/>
      </c>
      <c r="H462" s="502"/>
      <c r="I462" s="502"/>
      <c r="J462" s="1"/>
      <c r="K462" s="372"/>
      <c r="L462" s="354"/>
      <c r="M462" s="354"/>
      <c r="N462" s="354"/>
      <c r="O462" s="354"/>
      <c r="P462" s="372"/>
      <c r="Q462" s="490"/>
      <c r="R462" s="490"/>
      <c r="S462" s="490"/>
      <c r="T462" s="490"/>
      <c r="U462" s="490"/>
      <c r="V462" s="372"/>
      <c r="W462" s="372"/>
      <c r="X462" s="372"/>
      <c r="Y462" s="1"/>
      <c r="Z462" s="1"/>
      <c r="AA462" s="1"/>
      <c r="AB462" s="1"/>
      <c r="AC462" s="1"/>
      <c r="AD462" s="491"/>
      <c r="AE462" s="491"/>
      <c r="AF462" s="491"/>
      <c r="AG462" s="491"/>
      <c r="AH462" s="491"/>
      <c r="AI462" s="491"/>
      <c r="AJ462" s="491"/>
      <c r="AK462" s="504"/>
      <c r="AL462" s="504"/>
      <c r="AM462" s="526" t="str">
        <f t="shared" si="76"/>
        <v/>
      </c>
      <c r="AN462" s="504"/>
      <c r="AO462" s="504"/>
      <c r="AP462" s="504"/>
      <c r="AQ462" s="360">
        <v>452</v>
      </c>
      <c r="AR462" s="505" t="str">
        <f t="shared" si="84"/>
        <v/>
      </c>
      <c r="AS462" s="505" t="str">
        <f t="shared" si="85"/>
        <v/>
      </c>
      <c r="AX462" s="497"/>
      <c r="AZ462" s="360">
        <v>452</v>
      </c>
      <c r="BA462" s="360" t="str">
        <f t="shared" si="78"/>
        <v/>
      </c>
      <c r="BB462" s="360" t="str">
        <f t="shared" si="79"/>
        <v/>
      </c>
      <c r="BC462" s="360" t="str">
        <f t="shared" si="80"/>
        <v/>
      </c>
      <c r="BD462" s="360" t="str">
        <f t="shared" si="81"/>
        <v/>
      </c>
      <c r="BE462" s="360" t="str">
        <f t="shared" si="82"/>
        <v/>
      </c>
      <c r="BH462" s="360" t="str">
        <f t="shared" si="86"/>
        <v/>
      </c>
      <c r="CM462" s="475"/>
      <c r="CN462" s="475"/>
      <c r="CO462" s="475"/>
      <c r="CP462" s="475"/>
      <c r="CQ462" s="475"/>
      <c r="CR462" s="475"/>
      <c r="CS462" s="475"/>
      <c r="CT462" s="475"/>
      <c r="CU462" s="475"/>
      <c r="CV462" s="475"/>
      <c r="CW462" s="475"/>
      <c r="CX462" s="475"/>
      <c r="CY462" s="475"/>
      <c r="CZ462" s="383"/>
      <c r="DA462" s="383"/>
      <c r="DB462" s="383"/>
      <c r="DC462" s="383"/>
      <c r="DD462" s="383"/>
      <c r="DE462" s="383"/>
      <c r="DF462" s="383"/>
      <c r="DG462" s="383"/>
      <c r="DH462" s="383"/>
      <c r="DI462" s="383"/>
      <c r="DJ462" s="383"/>
      <c r="DK462" s="383"/>
      <c r="DL462" s="383"/>
      <c r="DM462" s="383"/>
      <c r="DN462" s="383"/>
      <c r="DO462" s="383"/>
      <c r="DP462" s="383"/>
      <c r="DQ462" s="383"/>
      <c r="DR462" s="383"/>
      <c r="DS462" s="383"/>
      <c r="DT462" s="383"/>
      <c r="DU462" s="383"/>
      <c r="DV462" s="383"/>
      <c r="DW462" s="383"/>
      <c r="DX462" s="383"/>
      <c r="DY462" s="383"/>
      <c r="DZ462" s="383"/>
      <c r="EA462" s="383"/>
      <c r="EB462" s="383"/>
      <c r="EC462" s="383"/>
      <c r="ED462" s="383"/>
      <c r="EE462" s="383"/>
      <c r="EF462" s="383"/>
      <c r="EG462" s="383"/>
      <c r="EH462" s="383"/>
      <c r="EI462" s="383"/>
      <c r="EJ462" s="383"/>
      <c r="EK462" s="383"/>
      <c r="EL462" s="383"/>
      <c r="EM462" s="383"/>
      <c r="EN462" s="383"/>
      <c r="EO462" s="383"/>
      <c r="EP462" s="383"/>
      <c r="EQ462" s="383"/>
      <c r="ER462" s="383"/>
      <c r="ES462" s="383"/>
      <c r="ET462" s="383"/>
      <c r="EU462" s="383"/>
      <c r="EV462" s="383"/>
      <c r="EW462" s="383"/>
      <c r="EX462" s="383"/>
      <c r="EY462" s="383"/>
      <c r="EZ462" s="383"/>
      <c r="FA462" s="383"/>
      <c r="FB462" s="383"/>
      <c r="FC462" s="383"/>
      <c r="FD462" s="383"/>
      <c r="FE462" s="383"/>
      <c r="FF462" s="383"/>
      <c r="FG462" s="383"/>
      <c r="FH462" s="383"/>
      <c r="FI462" s="383"/>
      <c r="FJ462" s="383"/>
      <c r="FK462" s="383"/>
      <c r="FL462" s="383"/>
      <c r="FM462" s="383"/>
      <c r="FN462" s="383"/>
      <c r="FO462" s="383"/>
      <c r="FP462" s="383"/>
      <c r="FQ462" s="383"/>
      <c r="FR462" s="383"/>
      <c r="FS462" s="383"/>
      <c r="FT462" s="383"/>
      <c r="FU462" s="383"/>
      <c r="FV462" s="383"/>
      <c r="FW462" s="383"/>
      <c r="FX462" s="383"/>
      <c r="FY462" s="383"/>
      <c r="FZ462" s="383"/>
      <c r="GA462" s="383"/>
      <c r="GB462" s="383"/>
      <c r="GC462" s="383"/>
      <c r="GD462" s="383"/>
      <c r="GE462" s="383"/>
      <c r="GF462" s="383"/>
      <c r="GG462" s="383"/>
      <c r="GH462" s="383"/>
      <c r="GI462" s="383"/>
      <c r="GJ462" s="383"/>
      <c r="GK462" s="383"/>
      <c r="GL462" s="383"/>
      <c r="GM462" s="383"/>
      <c r="GN462" s="383"/>
      <c r="GO462" s="383"/>
      <c r="GP462" s="383"/>
      <c r="GQ462" s="383"/>
      <c r="GR462" s="383"/>
      <c r="GS462" s="383"/>
      <c r="GT462" s="383"/>
      <c r="GU462" s="383"/>
      <c r="GV462" s="383"/>
      <c r="GW462" s="383"/>
      <c r="GX462" s="383"/>
    </row>
    <row r="463" spans="1:206" s="360" customFormat="1" x14ac:dyDescent="0.25">
      <c r="A463" s="354"/>
      <c r="B463" s="506">
        <v>453</v>
      </c>
      <c r="C463" s="55"/>
      <c r="D463" s="55"/>
      <c r="E463" s="507" t="str">
        <f t="shared" si="77"/>
        <v/>
      </c>
      <c r="F463" s="508" t="str">
        <f t="shared" si="83"/>
        <v/>
      </c>
      <c r="H463" s="502"/>
      <c r="I463" s="502"/>
      <c r="J463" s="1"/>
      <c r="K463" s="372"/>
      <c r="L463" s="354"/>
      <c r="M463" s="354"/>
      <c r="N463" s="354"/>
      <c r="O463" s="354"/>
      <c r="P463" s="372"/>
      <c r="Q463" s="490"/>
      <c r="R463" s="490"/>
      <c r="S463" s="490"/>
      <c r="T463" s="490"/>
      <c r="U463" s="490"/>
      <c r="V463" s="372"/>
      <c r="W463" s="372"/>
      <c r="X463" s="372"/>
      <c r="Y463" s="1"/>
      <c r="Z463" s="1"/>
      <c r="AA463" s="1"/>
      <c r="AB463" s="1"/>
      <c r="AC463" s="1"/>
      <c r="AD463" s="491"/>
      <c r="AE463" s="491"/>
      <c r="AF463" s="491"/>
      <c r="AG463" s="491"/>
      <c r="AH463" s="491"/>
      <c r="AI463" s="491"/>
      <c r="AJ463" s="491"/>
      <c r="AK463" s="504"/>
      <c r="AL463" s="504"/>
      <c r="AM463" s="526" t="str">
        <f t="shared" si="76"/>
        <v/>
      </c>
      <c r="AN463" s="504"/>
      <c r="AO463" s="504"/>
      <c r="AP463" s="504"/>
      <c r="AQ463" s="360">
        <v>453</v>
      </c>
      <c r="AR463" s="505" t="str">
        <f t="shared" si="84"/>
        <v/>
      </c>
      <c r="AS463" s="505" t="str">
        <f t="shared" si="85"/>
        <v/>
      </c>
      <c r="AX463" s="497"/>
      <c r="AZ463" s="360">
        <v>453</v>
      </c>
      <c r="BA463" s="360" t="str">
        <f t="shared" si="78"/>
        <v/>
      </c>
      <c r="BB463" s="360" t="str">
        <f t="shared" si="79"/>
        <v/>
      </c>
      <c r="BC463" s="360" t="str">
        <f t="shared" si="80"/>
        <v/>
      </c>
      <c r="BD463" s="360" t="str">
        <f t="shared" si="81"/>
        <v/>
      </c>
      <c r="BE463" s="360" t="str">
        <f t="shared" si="82"/>
        <v/>
      </c>
      <c r="BH463" s="360" t="str">
        <f t="shared" si="86"/>
        <v/>
      </c>
      <c r="CM463" s="475"/>
      <c r="CN463" s="475"/>
      <c r="CO463" s="475"/>
      <c r="CP463" s="475"/>
      <c r="CQ463" s="475"/>
      <c r="CR463" s="475"/>
      <c r="CS463" s="475"/>
      <c r="CT463" s="475"/>
      <c r="CU463" s="475"/>
      <c r="CV463" s="475"/>
      <c r="CW463" s="475"/>
      <c r="CX463" s="475"/>
      <c r="CY463" s="475"/>
      <c r="CZ463" s="383"/>
      <c r="DA463" s="383"/>
      <c r="DB463" s="383"/>
      <c r="DC463" s="383"/>
      <c r="DD463" s="383"/>
      <c r="DE463" s="383"/>
      <c r="DF463" s="383"/>
      <c r="DG463" s="383"/>
      <c r="DH463" s="383"/>
      <c r="DI463" s="383"/>
      <c r="DJ463" s="383"/>
      <c r="DK463" s="383"/>
      <c r="DL463" s="383"/>
      <c r="DM463" s="383"/>
      <c r="DN463" s="383"/>
      <c r="DO463" s="383"/>
      <c r="DP463" s="383"/>
      <c r="DQ463" s="383"/>
      <c r="DR463" s="383"/>
      <c r="DS463" s="383"/>
      <c r="DT463" s="383"/>
      <c r="DU463" s="383"/>
      <c r="DV463" s="383"/>
      <c r="DW463" s="383"/>
      <c r="DX463" s="383"/>
      <c r="DY463" s="383"/>
      <c r="DZ463" s="383"/>
      <c r="EA463" s="383"/>
      <c r="EB463" s="383"/>
      <c r="EC463" s="383"/>
      <c r="ED463" s="383"/>
      <c r="EE463" s="383"/>
      <c r="EF463" s="383"/>
      <c r="EG463" s="383"/>
      <c r="EH463" s="383"/>
      <c r="EI463" s="383"/>
      <c r="EJ463" s="383"/>
      <c r="EK463" s="383"/>
      <c r="EL463" s="383"/>
      <c r="EM463" s="383"/>
      <c r="EN463" s="383"/>
      <c r="EO463" s="383"/>
      <c r="EP463" s="383"/>
      <c r="EQ463" s="383"/>
      <c r="ER463" s="383"/>
      <c r="ES463" s="383"/>
      <c r="ET463" s="383"/>
      <c r="EU463" s="383"/>
      <c r="EV463" s="383"/>
      <c r="EW463" s="383"/>
      <c r="EX463" s="383"/>
      <c r="EY463" s="383"/>
      <c r="EZ463" s="383"/>
      <c r="FA463" s="383"/>
      <c r="FB463" s="383"/>
      <c r="FC463" s="383"/>
      <c r="FD463" s="383"/>
      <c r="FE463" s="383"/>
      <c r="FF463" s="383"/>
      <c r="FG463" s="383"/>
      <c r="FH463" s="383"/>
      <c r="FI463" s="383"/>
      <c r="FJ463" s="383"/>
      <c r="FK463" s="383"/>
      <c r="FL463" s="383"/>
      <c r="FM463" s="383"/>
      <c r="FN463" s="383"/>
      <c r="FO463" s="383"/>
      <c r="FP463" s="383"/>
      <c r="FQ463" s="383"/>
      <c r="FR463" s="383"/>
      <c r="FS463" s="383"/>
      <c r="FT463" s="383"/>
      <c r="FU463" s="383"/>
      <c r="FV463" s="383"/>
      <c r="FW463" s="383"/>
      <c r="FX463" s="383"/>
      <c r="FY463" s="383"/>
      <c r="FZ463" s="383"/>
      <c r="GA463" s="383"/>
      <c r="GB463" s="383"/>
      <c r="GC463" s="383"/>
      <c r="GD463" s="383"/>
      <c r="GE463" s="383"/>
      <c r="GF463" s="383"/>
      <c r="GG463" s="383"/>
      <c r="GH463" s="383"/>
      <c r="GI463" s="383"/>
      <c r="GJ463" s="383"/>
      <c r="GK463" s="383"/>
      <c r="GL463" s="383"/>
      <c r="GM463" s="383"/>
      <c r="GN463" s="383"/>
      <c r="GO463" s="383"/>
      <c r="GP463" s="383"/>
      <c r="GQ463" s="383"/>
      <c r="GR463" s="383"/>
      <c r="GS463" s="383"/>
      <c r="GT463" s="383"/>
      <c r="GU463" s="383"/>
      <c r="GV463" s="383"/>
      <c r="GW463" s="383"/>
      <c r="GX463" s="383"/>
    </row>
    <row r="464" spans="1:206" s="360" customFormat="1" x14ac:dyDescent="0.25">
      <c r="A464" s="354"/>
      <c r="B464" s="506">
        <v>454</v>
      </c>
      <c r="C464" s="55"/>
      <c r="D464" s="55"/>
      <c r="E464" s="507" t="str">
        <f t="shared" si="77"/>
        <v/>
      </c>
      <c r="F464" s="508" t="str">
        <f t="shared" si="83"/>
        <v/>
      </c>
      <c r="H464" s="502"/>
      <c r="I464" s="502"/>
      <c r="J464" s="1"/>
      <c r="K464" s="372"/>
      <c r="L464" s="354"/>
      <c r="M464" s="354"/>
      <c r="N464" s="354"/>
      <c r="O464" s="354"/>
      <c r="P464" s="372"/>
      <c r="Q464" s="490"/>
      <c r="R464" s="490"/>
      <c r="S464" s="490"/>
      <c r="T464" s="490"/>
      <c r="U464" s="490"/>
      <c r="V464" s="372"/>
      <c r="W464" s="372"/>
      <c r="X464" s="372"/>
      <c r="Y464" s="1"/>
      <c r="Z464" s="1"/>
      <c r="AA464" s="1"/>
      <c r="AB464" s="1"/>
      <c r="AC464" s="1"/>
      <c r="AD464" s="491"/>
      <c r="AE464" s="491"/>
      <c r="AF464" s="491"/>
      <c r="AG464" s="491"/>
      <c r="AH464" s="491"/>
      <c r="AI464" s="491"/>
      <c r="AJ464" s="491"/>
      <c r="AK464" s="504"/>
      <c r="AL464" s="504"/>
      <c r="AM464" s="526" t="str">
        <f t="shared" si="76"/>
        <v/>
      </c>
      <c r="AN464" s="504"/>
      <c r="AO464" s="504"/>
      <c r="AP464" s="504"/>
      <c r="AQ464" s="360">
        <v>454</v>
      </c>
      <c r="AR464" s="505" t="str">
        <f t="shared" si="84"/>
        <v/>
      </c>
      <c r="AS464" s="505" t="str">
        <f t="shared" si="85"/>
        <v/>
      </c>
      <c r="AX464" s="497"/>
      <c r="AZ464" s="360">
        <v>454</v>
      </c>
      <c r="BA464" s="360" t="str">
        <f t="shared" si="78"/>
        <v/>
      </c>
      <c r="BB464" s="360" t="str">
        <f t="shared" si="79"/>
        <v/>
      </c>
      <c r="BC464" s="360" t="str">
        <f t="shared" si="80"/>
        <v/>
      </c>
      <c r="BD464" s="360" t="str">
        <f t="shared" si="81"/>
        <v/>
      </c>
      <c r="BE464" s="360" t="str">
        <f t="shared" si="82"/>
        <v/>
      </c>
      <c r="BH464" s="360" t="str">
        <f t="shared" si="86"/>
        <v/>
      </c>
      <c r="CM464" s="475"/>
      <c r="CN464" s="475"/>
      <c r="CO464" s="475"/>
      <c r="CP464" s="475"/>
      <c r="CQ464" s="475"/>
      <c r="CR464" s="475"/>
      <c r="CS464" s="475"/>
      <c r="CT464" s="475"/>
      <c r="CU464" s="475"/>
      <c r="CV464" s="475"/>
      <c r="CW464" s="475"/>
      <c r="CX464" s="475"/>
      <c r="CY464" s="475"/>
      <c r="CZ464" s="383"/>
      <c r="DA464" s="383"/>
      <c r="DB464" s="383"/>
      <c r="DC464" s="383"/>
      <c r="DD464" s="383"/>
      <c r="DE464" s="383"/>
      <c r="DF464" s="383"/>
      <c r="DG464" s="383"/>
      <c r="DH464" s="383"/>
      <c r="DI464" s="383"/>
      <c r="DJ464" s="383"/>
      <c r="DK464" s="383"/>
      <c r="DL464" s="383"/>
      <c r="DM464" s="383"/>
      <c r="DN464" s="383"/>
      <c r="DO464" s="383"/>
      <c r="DP464" s="383"/>
      <c r="DQ464" s="383"/>
      <c r="DR464" s="383"/>
      <c r="DS464" s="383"/>
      <c r="DT464" s="383"/>
      <c r="DU464" s="383"/>
      <c r="DV464" s="383"/>
      <c r="DW464" s="383"/>
      <c r="DX464" s="383"/>
      <c r="DY464" s="383"/>
      <c r="DZ464" s="383"/>
      <c r="EA464" s="383"/>
      <c r="EB464" s="383"/>
      <c r="EC464" s="383"/>
      <c r="ED464" s="383"/>
      <c r="EE464" s="383"/>
      <c r="EF464" s="383"/>
      <c r="EG464" s="383"/>
      <c r="EH464" s="383"/>
      <c r="EI464" s="383"/>
      <c r="EJ464" s="383"/>
      <c r="EK464" s="383"/>
      <c r="EL464" s="383"/>
      <c r="EM464" s="383"/>
      <c r="EN464" s="383"/>
      <c r="EO464" s="383"/>
      <c r="EP464" s="383"/>
      <c r="EQ464" s="383"/>
      <c r="ER464" s="383"/>
      <c r="ES464" s="383"/>
      <c r="ET464" s="383"/>
      <c r="EU464" s="383"/>
      <c r="EV464" s="383"/>
      <c r="EW464" s="383"/>
      <c r="EX464" s="383"/>
      <c r="EY464" s="383"/>
      <c r="EZ464" s="383"/>
      <c r="FA464" s="383"/>
      <c r="FB464" s="383"/>
      <c r="FC464" s="383"/>
      <c r="FD464" s="383"/>
      <c r="FE464" s="383"/>
      <c r="FF464" s="383"/>
      <c r="FG464" s="383"/>
      <c r="FH464" s="383"/>
      <c r="FI464" s="383"/>
      <c r="FJ464" s="383"/>
      <c r="FK464" s="383"/>
      <c r="FL464" s="383"/>
      <c r="FM464" s="383"/>
      <c r="FN464" s="383"/>
      <c r="FO464" s="383"/>
      <c r="FP464" s="383"/>
      <c r="FQ464" s="383"/>
      <c r="FR464" s="383"/>
      <c r="FS464" s="383"/>
      <c r="FT464" s="383"/>
      <c r="FU464" s="383"/>
      <c r="FV464" s="383"/>
      <c r="FW464" s="383"/>
      <c r="FX464" s="383"/>
      <c r="FY464" s="383"/>
      <c r="FZ464" s="383"/>
      <c r="GA464" s="383"/>
      <c r="GB464" s="383"/>
      <c r="GC464" s="383"/>
      <c r="GD464" s="383"/>
      <c r="GE464" s="383"/>
      <c r="GF464" s="383"/>
      <c r="GG464" s="383"/>
      <c r="GH464" s="383"/>
      <c r="GI464" s="383"/>
      <c r="GJ464" s="383"/>
      <c r="GK464" s="383"/>
      <c r="GL464" s="383"/>
      <c r="GM464" s="383"/>
      <c r="GN464" s="383"/>
      <c r="GO464" s="383"/>
      <c r="GP464" s="383"/>
      <c r="GQ464" s="383"/>
      <c r="GR464" s="383"/>
      <c r="GS464" s="383"/>
      <c r="GT464" s="383"/>
      <c r="GU464" s="383"/>
      <c r="GV464" s="383"/>
      <c r="GW464" s="383"/>
      <c r="GX464" s="383"/>
    </row>
    <row r="465" spans="1:206" s="360" customFormat="1" x14ac:dyDescent="0.25">
      <c r="A465" s="354"/>
      <c r="B465" s="506">
        <v>455</v>
      </c>
      <c r="C465" s="55"/>
      <c r="D465" s="55"/>
      <c r="E465" s="507" t="str">
        <f t="shared" si="77"/>
        <v/>
      </c>
      <c r="F465" s="508" t="str">
        <f t="shared" si="83"/>
        <v/>
      </c>
      <c r="H465" s="502"/>
      <c r="I465" s="502"/>
      <c r="J465" s="1"/>
      <c r="K465" s="372"/>
      <c r="L465" s="354"/>
      <c r="M465" s="354"/>
      <c r="N465" s="354"/>
      <c r="O465" s="354"/>
      <c r="P465" s="372"/>
      <c r="Q465" s="490"/>
      <c r="R465" s="490"/>
      <c r="S465" s="490"/>
      <c r="T465" s="490"/>
      <c r="U465" s="490"/>
      <c r="V465" s="372"/>
      <c r="W465" s="372"/>
      <c r="X465" s="372"/>
      <c r="Y465" s="1"/>
      <c r="Z465" s="1"/>
      <c r="AA465" s="1"/>
      <c r="AB465" s="1"/>
      <c r="AC465" s="1"/>
      <c r="AD465" s="491"/>
      <c r="AE465" s="491"/>
      <c r="AF465" s="491"/>
      <c r="AG465" s="491"/>
      <c r="AH465" s="491"/>
      <c r="AI465" s="491"/>
      <c r="AJ465" s="491"/>
      <c r="AK465" s="504"/>
      <c r="AL465" s="504"/>
      <c r="AM465" s="526" t="str">
        <f t="shared" si="76"/>
        <v/>
      </c>
      <c r="AN465" s="504"/>
      <c r="AO465" s="504"/>
      <c r="AP465" s="504"/>
      <c r="AQ465" s="360">
        <v>455</v>
      </c>
      <c r="AR465" s="505" t="str">
        <f t="shared" si="84"/>
        <v/>
      </c>
      <c r="AS465" s="505" t="str">
        <f t="shared" si="85"/>
        <v/>
      </c>
      <c r="AX465" s="497"/>
      <c r="AZ465" s="360">
        <v>455</v>
      </c>
      <c r="BA465" s="360" t="str">
        <f t="shared" si="78"/>
        <v/>
      </c>
      <c r="BB465" s="360" t="str">
        <f t="shared" si="79"/>
        <v/>
      </c>
      <c r="BC465" s="360" t="str">
        <f t="shared" si="80"/>
        <v/>
      </c>
      <c r="BD465" s="360" t="str">
        <f t="shared" si="81"/>
        <v/>
      </c>
      <c r="BE465" s="360" t="str">
        <f t="shared" si="82"/>
        <v/>
      </c>
      <c r="BH465" s="360" t="str">
        <f t="shared" si="86"/>
        <v/>
      </c>
      <c r="CM465" s="475"/>
      <c r="CN465" s="475"/>
      <c r="CO465" s="475"/>
      <c r="CP465" s="475"/>
      <c r="CQ465" s="475"/>
      <c r="CR465" s="475"/>
      <c r="CS465" s="475"/>
      <c r="CT465" s="475"/>
      <c r="CU465" s="475"/>
      <c r="CV465" s="475"/>
      <c r="CW465" s="475"/>
      <c r="CX465" s="475"/>
      <c r="CY465" s="475"/>
      <c r="CZ465" s="383"/>
      <c r="DA465" s="383"/>
      <c r="DB465" s="383"/>
      <c r="DC465" s="383"/>
      <c r="DD465" s="383"/>
      <c r="DE465" s="383"/>
      <c r="DF465" s="383"/>
      <c r="DG465" s="383"/>
      <c r="DH465" s="383"/>
      <c r="DI465" s="383"/>
      <c r="DJ465" s="383"/>
      <c r="DK465" s="383"/>
      <c r="DL465" s="383"/>
      <c r="DM465" s="383"/>
      <c r="DN465" s="383"/>
      <c r="DO465" s="383"/>
      <c r="DP465" s="383"/>
      <c r="DQ465" s="383"/>
      <c r="DR465" s="383"/>
      <c r="DS465" s="383"/>
      <c r="DT465" s="383"/>
      <c r="DU465" s="383"/>
      <c r="DV465" s="383"/>
      <c r="DW465" s="383"/>
      <c r="DX465" s="383"/>
      <c r="DY465" s="383"/>
      <c r="DZ465" s="383"/>
      <c r="EA465" s="383"/>
      <c r="EB465" s="383"/>
      <c r="EC465" s="383"/>
      <c r="ED465" s="383"/>
      <c r="EE465" s="383"/>
      <c r="EF465" s="383"/>
      <c r="EG465" s="383"/>
      <c r="EH465" s="383"/>
      <c r="EI465" s="383"/>
      <c r="EJ465" s="383"/>
      <c r="EK465" s="383"/>
      <c r="EL465" s="383"/>
      <c r="EM465" s="383"/>
      <c r="EN465" s="383"/>
      <c r="EO465" s="383"/>
      <c r="EP465" s="383"/>
      <c r="EQ465" s="383"/>
      <c r="ER465" s="383"/>
      <c r="ES465" s="383"/>
      <c r="ET465" s="383"/>
      <c r="EU465" s="383"/>
      <c r="EV465" s="383"/>
      <c r="EW465" s="383"/>
      <c r="EX465" s="383"/>
      <c r="EY465" s="383"/>
      <c r="EZ465" s="383"/>
      <c r="FA465" s="383"/>
      <c r="FB465" s="383"/>
      <c r="FC465" s="383"/>
      <c r="FD465" s="383"/>
      <c r="FE465" s="383"/>
      <c r="FF465" s="383"/>
      <c r="FG465" s="383"/>
      <c r="FH465" s="383"/>
      <c r="FI465" s="383"/>
      <c r="FJ465" s="383"/>
      <c r="FK465" s="383"/>
      <c r="FL465" s="383"/>
      <c r="FM465" s="383"/>
      <c r="FN465" s="383"/>
      <c r="FO465" s="383"/>
      <c r="FP465" s="383"/>
      <c r="FQ465" s="383"/>
      <c r="FR465" s="383"/>
      <c r="FS465" s="383"/>
      <c r="FT465" s="383"/>
      <c r="FU465" s="383"/>
      <c r="FV465" s="383"/>
      <c r="FW465" s="383"/>
      <c r="FX465" s="383"/>
      <c r="FY465" s="383"/>
      <c r="FZ465" s="383"/>
      <c r="GA465" s="383"/>
      <c r="GB465" s="383"/>
      <c r="GC465" s="383"/>
      <c r="GD465" s="383"/>
      <c r="GE465" s="383"/>
      <c r="GF465" s="383"/>
      <c r="GG465" s="383"/>
      <c r="GH465" s="383"/>
      <c r="GI465" s="383"/>
      <c r="GJ465" s="383"/>
      <c r="GK465" s="383"/>
      <c r="GL465" s="383"/>
      <c r="GM465" s="383"/>
      <c r="GN465" s="383"/>
      <c r="GO465" s="383"/>
      <c r="GP465" s="383"/>
      <c r="GQ465" s="383"/>
      <c r="GR465" s="383"/>
      <c r="GS465" s="383"/>
      <c r="GT465" s="383"/>
      <c r="GU465" s="383"/>
      <c r="GV465" s="383"/>
      <c r="GW465" s="383"/>
      <c r="GX465" s="383"/>
    </row>
    <row r="466" spans="1:206" s="360" customFormat="1" x14ac:dyDescent="0.25">
      <c r="A466" s="354"/>
      <c r="B466" s="506">
        <v>456</v>
      </c>
      <c r="C466" s="55"/>
      <c r="D466" s="55"/>
      <c r="E466" s="507" t="str">
        <f t="shared" si="77"/>
        <v/>
      </c>
      <c r="F466" s="508" t="str">
        <f t="shared" si="83"/>
        <v/>
      </c>
      <c r="H466" s="502"/>
      <c r="I466" s="502"/>
      <c r="J466" s="1"/>
      <c r="K466" s="372"/>
      <c r="L466" s="354"/>
      <c r="M466" s="354"/>
      <c r="N466" s="354"/>
      <c r="O466" s="354"/>
      <c r="P466" s="372"/>
      <c r="Q466" s="490"/>
      <c r="R466" s="490"/>
      <c r="S466" s="490"/>
      <c r="T466" s="490"/>
      <c r="U466" s="490"/>
      <c r="V466" s="372"/>
      <c r="W466" s="372"/>
      <c r="X466" s="372"/>
      <c r="Y466" s="1"/>
      <c r="Z466" s="1"/>
      <c r="AA466" s="1"/>
      <c r="AB466" s="1"/>
      <c r="AC466" s="1"/>
      <c r="AD466" s="491"/>
      <c r="AE466" s="491"/>
      <c r="AF466" s="491"/>
      <c r="AG466" s="491"/>
      <c r="AH466" s="491"/>
      <c r="AI466" s="491"/>
      <c r="AJ466" s="491"/>
      <c r="AK466" s="504"/>
      <c r="AL466" s="504"/>
      <c r="AM466" s="526" t="str">
        <f t="shared" si="76"/>
        <v/>
      </c>
      <c r="AN466" s="504"/>
      <c r="AO466" s="504"/>
      <c r="AP466" s="504"/>
      <c r="AQ466" s="360">
        <v>456</v>
      </c>
      <c r="AR466" s="505" t="str">
        <f t="shared" si="84"/>
        <v/>
      </c>
      <c r="AS466" s="505" t="str">
        <f t="shared" si="85"/>
        <v/>
      </c>
      <c r="AX466" s="497"/>
      <c r="AZ466" s="360">
        <v>456</v>
      </c>
      <c r="BA466" s="360" t="str">
        <f t="shared" si="78"/>
        <v/>
      </c>
      <c r="BB466" s="360" t="str">
        <f t="shared" si="79"/>
        <v/>
      </c>
      <c r="BC466" s="360" t="str">
        <f t="shared" si="80"/>
        <v/>
      </c>
      <c r="BD466" s="360" t="str">
        <f t="shared" si="81"/>
        <v/>
      </c>
      <c r="BE466" s="360" t="str">
        <f t="shared" si="82"/>
        <v/>
      </c>
      <c r="BH466" s="360" t="str">
        <f t="shared" si="86"/>
        <v/>
      </c>
      <c r="CM466" s="475"/>
      <c r="CN466" s="475"/>
      <c r="CO466" s="475"/>
      <c r="CP466" s="475"/>
      <c r="CQ466" s="475"/>
      <c r="CR466" s="475"/>
      <c r="CS466" s="475"/>
      <c r="CT466" s="475"/>
      <c r="CU466" s="475"/>
      <c r="CV466" s="475"/>
      <c r="CW466" s="475"/>
      <c r="CX466" s="475"/>
      <c r="CY466" s="475"/>
      <c r="CZ466" s="383"/>
      <c r="DA466" s="383"/>
      <c r="DB466" s="383"/>
      <c r="DC466" s="383"/>
      <c r="DD466" s="383"/>
      <c r="DE466" s="383"/>
      <c r="DF466" s="383"/>
      <c r="DG466" s="383"/>
      <c r="DH466" s="383"/>
      <c r="DI466" s="383"/>
      <c r="DJ466" s="383"/>
      <c r="DK466" s="383"/>
      <c r="DL466" s="383"/>
      <c r="DM466" s="383"/>
      <c r="DN466" s="383"/>
      <c r="DO466" s="383"/>
      <c r="DP466" s="383"/>
      <c r="DQ466" s="383"/>
      <c r="DR466" s="383"/>
      <c r="DS466" s="383"/>
      <c r="DT466" s="383"/>
      <c r="DU466" s="383"/>
      <c r="DV466" s="383"/>
      <c r="DW466" s="383"/>
      <c r="DX466" s="383"/>
      <c r="DY466" s="383"/>
      <c r="DZ466" s="383"/>
      <c r="EA466" s="383"/>
      <c r="EB466" s="383"/>
      <c r="EC466" s="383"/>
      <c r="ED466" s="383"/>
      <c r="EE466" s="383"/>
      <c r="EF466" s="383"/>
      <c r="EG466" s="383"/>
      <c r="EH466" s="383"/>
      <c r="EI466" s="383"/>
      <c r="EJ466" s="383"/>
      <c r="EK466" s="383"/>
      <c r="EL466" s="383"/>
      <c r="EM466" s="383"/>
      <c r="EN466" s="383"/>
      <c r="EO466" s="383"/>
      <c r="EP466" s="383"/>
      <c r="EQ466" s="383"/>
      <c r="ER466" s="383"/>
      <c r="ES466" s="383"/>
      <c r="ET466" s="383"/>
      <c r="EU466" s="383"/>
      <c r="EV466" s="383"/>
      <c r="EW466" s="383"/>
      <c r="EX466" s="383"/>
      <c r="EY466" s="383"/>
      <c r="EZ466" s="383"/>
      <c r="FA466" s="383"/>
      <c r="FB466" s="383"/>
      <c r="FC466" s="383"/>
      <c r="FD466" s="383"/>
      <c r="FE466" s="383"/>
      <c r="FF466" s="383"/>
      <c r="FG466" s="383"/>
      <c r="FH466" s="383"/>
      <c r="FI466" s="383"/>
      <c r="FJ466" s="383"/>
      <c r="FK466" s="383"/>
      <c r="FL466" s="383"/>
      <c r="FM466" s="383"/>
      <c r="FN466" s="383"/>
      <c r="FO466" s="383"/>
      <c r="FP466" s="383"/>
      <c r="FQ466" s="383"/>
      <c r="FR466" s="383"/>
      <c r="FS466" s="383"/>
      <c r="FT466" s="383"/>
      <c r="FU466" s="383"/>
      <c r="FV466" s="383"/>
      <c r="FW466" s="383"/>
      <c r="FX466" s="383"/>
      <c r="FY466" s="383"/>
      <c r="FZ466" s="383"/>
      <c r="GA466" s="383"/>
      <c r="GB466" s="383"/>
      <c r="GC466" s="383"/>
      <c r="GD466" s="383"/>
      <c r="GE466" s="383"/>
      <c r="GF466" s="383"/>
      <c r="GG466" s="383"/>
      <c r="GH466" s="383"/>
      <c r="GI466" s="383"/>
      <c r="GJ466" s="383"/>
      <c r="GK466" s="383"/>
      <c r="GL466" s="383"/>
      <c r="GM466" s="383"/>
      <c r="GN466" s="383"/>
      <c r="GO466" s="383"/>
      <c r="GP466" s="383"/>
      <c r="GQ466" s="383"/>
      <c r="GR466" s="383"/>
      <c r="GS466" s="383"/>
      <c r="GT466" s="383"/>
      <c r="GU466" s="383"/>
      <c r="GV466" s="383"/>
      <c r="GW466" s="383"/>
      <c r="GX466" s="383"/>
    </row>
    <row r="467" spans="1:206" s="360" customFormat="1" x14ac:dyDescent="0.25">
      <c r="A467" s="354"/>
      <c r="B467" s="506">
        <v>457</v>
      </c>
      <c r="C467" s="55"/>
      <c r="D467" s="55"/>
      <c r="E467" s="507" t="str">
        <f t="shared" si="77"/>
        <v/>
      </c>
      <c r="F467" s="508" t="str">
        <f t="shared" si="83"/>
        <v/>
      </c>
      <c r="H467" s="502"/>
      <c r="I467" s="502"/>
      <c r="J467" s="1"/>
      <c r="K467" s="372"/>
      <c r="L467" s="354"/>
      <c r="M467" s="354"/>
      <c r="N467" s="354"/>
      <c r="O467" s="354"/>
      <c r="P467" s="372"/>
      <c r="Q467" s="490"/>
      <c r="R467" s="490"/>
      <c r="S467" s="490"/>
      <c r="T467" s="490"/>
      <c r="U467" s="490"/>
      <c r="V467" s="372"/>
      <c r="W467" s="372"/>
      <c r="X467" s="372"/>
      <c r="Y467" s="1"/>
      <c r="Z467" s="1"/>
      <c r="AA467" s="1"/>
      <c r="AB467" s="1"/>
      <c r="AC467" s="1"/>
      <c r="AD467" s="491"/>
      <c r="AE467" s="491"/>
      <c r="AF467" s="491"/>
      <c r="AG467" s="491"/>
      <c r="AH467" s="491"/>
      <c r="AI467" s="491"/>
      <c r="AJ467" s="491"/>
      <c r="AK467" s="504"/>
      <c r="AL467" s="504"/>
      <c r="AM467" s="526" t="str">
        <f t="shared" si="76"/>
        <v/>
      </c>
      <c r="AN467" s="504"/>
      <c r="AO467" s="504"/>
      <c r="AP467" s="504"/>
      <c r="AQ467" s="360">
        <v>457</v>
      </c>
      <c r="AR467" s="505" t="str">
        <f t="shared" si="84"/>
        <v/>
      </c>
      <c r="AS467" s="505" t="str">
        <f t="shared" si="85"/>
        <v/>
      </c>
      <c r="AX467" s="497"/>
      <c r="AZ467" s="360">
        <v>457</v>
      </c>
      <c r="BA467" s="360" t="str">
        <f t="shared" si="78"/>
        <v/>
      </c>
      <c r="BB467" s="360" t="str">
        <f t="shared" si="79"/>
        <v/>
      </c>
      <c r="BC467" s="360" t="str">
        <f t="shared" si="80"/>
        <v/>
      </c>
      <c r="BD467" s="360" t="str">
        <f t="shared" si="81"/>
        <v/>
      </c>
      <c r="BE467" s="360" t="str">
        <f t="shared" si="82"/>
        <v/>
      </c>
      <c r="BH467" s="360" t="str">
        <f t="shared" si="86"/>
        <v/>
      </c>
      <c r="CM467" s="475"/>
      <c r="CN467" s="475"/>
      <c r="CO467" s="475"/>
      <c r="CP467" s="475"/>
      <c r="CQ467" s="475"/>
      <c r="CR467" s="475"/>
      <c r="CS467" s="475"/>
      <c r="CT467" s="475"/>
      <c r="CU467" s="475"/>
      <c r="CV467" s="475"/>
      <c r="CW467" s="475"/>
      <c r="CX467" s="475"/>
      <c r="CY467" s="475"/>
      <c r="CZ467" s="383"/>
      <c r="DA467" s="383"/>
      <c r="DB467" s="383"/>
      <c r="DC467" s="383"/>
      <c r="DD467" s="383"/>
      <c r="DE467" s="383"/>
      <c r="DF467" s="383"/>
      <c r="DG467" s="383"/>
      <c r="DH467" s="383"/>
      <c r="DI467" s="383"/>
      <c r="DJ467" s="383"/>
      <c r="DK467" s="383"/>
      <c r="DL467" s="383"/>
      <c r="DM467" s="383"/>
      <c r="DN467" s="383"/>
      <c r="DO467" s="383"/>
      <c r="DP467" s="383"/>
      <c r="DQ467" s="383"/>
      <c r="DR467" s="383"/>
      <c r="DS467" s="383"/>
      <c r="DT467" s="383"/>
      <c r="DU467" s="383"/>
      <c r="DV467" s="383"/>
      <c r="DW467" s="383"/>
      <c r="DX467" s="383"/>
      <c r="DY467" s="383"/>
      <c r="DZ467" s="383"/>
      <c r="EA467" s="383"/>
      <c r="EB467" s="383"/>
      <c r="EC467" s="383"/>
      <c r="ED467" s="383"/>
      <c r="EE467" s="383"/>
      <c r="EF467" s="383"/>
      <c r="EG467" s="383"/>
      <c r="EH467" s="383"/>
      <c r="EI467" s="383"/>
      <c r="EJ467" s="383"/>
      <c r="EK467" s="383"/>
      <c r="EL467" s="383"/>
      <c r="EM467" s="383"/>
      <c r="EN467" s="383"/>
      <c r="EO467" s="383"/>
      <c r="EP467" s="383"/>
      <c r="EQ467" s="383"/>
      <c r="ER467" s="383"/>
      <c r="ES467" s="383"/>
      <c r="ET467" s="383"/>
      <c r="EU467" s="383"/>
      <c r="EV467" s="383"/>
      <c r="EW467" s="383"/>
      <c r="EX467" s="383"/>
      <c r="EY467" s="383"/>
      <c r="EZ467" s="383"/>
      <c r="FA467" s="383"/>
      <c r="FB467" s="383"/>
      <c r="FC467" s="383"/>
      <c r="FD467" s="383"/>
      <c r="FE467" s="383"/>
      <c r="FF467" s="383"/>
      <c r="FG467" s="383"/>
      <c r="FH467" s="383"/>
      <c r="FI467" s="383"/>
      <c r="FJ467" s="383"/>
      <c r="FK467" s="383"/>
      <c r="FL467" s="383"/>
      <c r="FM467" s="383"/>
      <c r="FN467" s="383"/>
      <c r="FO467" s="383"/>
      <c r="FP467" s="383"/>
      <c r="FQ467" s="383"/>
      <c r="FR467" s="383"/>
      <c r="FS467" s="383"/>
      <c r="FT467" s="383"/>
      <c r="FU467" s="383"/>
      <c r="FV467" s="383"/>
      <c r="FW467" s="383"/>
      <c r="FX467" s="383"/>
      <c r="FY467" s="383"/>
      <c r="FZ467" s="383"/>
      <c r="GA467" s="383"/>
      <c r="GB467" s="383"/>
      <c r="GC467" s="383"/>
      <c r="GD467" s="383"/>
      <c r="GE467" s="383"/>
      <c r="GF467" s="383"/>
      <c r="GG467" s="383"/>
      <c r="GH467" s="383"/>
      <c r="GI467" s="383"/>
      <c r="GJ467" s="383"/>
      <c r="GK467" s="383"/>
      <c r="GL467" s="383"/>
      <c r="GM467" s="383"/>
      <c r="GN467" s="383"/>
      <c r="GO467" s="383"/>
      <c r="GP467" s="383"/>
      <c r="GQ467" s="383"/>
      <c r="GR467" s="383"/>
      <c r="GS467" s="383"/>
      <c r="GT467" s="383"/>
      <c r="GU467" s="383"/>
      <c r="GV467" s="383"/>
      <c r="GW467" s="383"/>
      <c r="GX467" s="383"/>
    </row>
    <row r="468" spans="1:206" s="360" customFormat="1" x14ac:dyDescent="0.25">
      <c r="A468" s="354"/>
      <c r="B468" s="506">
        <v>458</v>
      </c>
      <c r="C468" s="55"/>
      <c r="D468" s="55"/>
      <c r="E468" s="507" t="str">
        <f t="shared" si="77"/>
        <v/>
      </c>
      <c r="F468" s="508" t="str">
        <f t="shared" si="83"/>
        <v/>
      </c>
      <c r="H468" s="502"/>
      <c r="I468" s="502"/>
      <c r="J468" s="1"/>
      <c r="K468" s="372"/>
      <c r="L468" s="354"/>
      <c r="M468" s="354"/>
      <c r="N468" s="354"/>
      <c r="O468" s="354"/>
      <c r="P468" s="372"/>
      <c r="Q468" s="490"/>
      <c r="R468" s="490"/>
      <c r="S468" s="490"/>
      <c r="T468" s="490"/>
      <c r="U468" s="490"/>
      <c r="V468" s="372"/>
      <c r="W468" s="372"/>
      <c r="X468" s="372"/>
      <c r="Y468" s="1"/>
      <c r="Z468" s="1"/>
      <c r="AA468" s="1"/>
      <c r="AB468" s="1"/>
      <c r="AC468" s="1"/>
      <c r="AD468" s="491"/>
      <c r="AE468" s="491"/>
      <c r="AF468" s="491"/>
      <c r="AG468" s="491"/>
      <c r="AH468" s="491"/>
      <c r="AI468" s="491"/>
      <c r="AJ468" s="491"/>
      <c r="AK468" s="504"/>
      <c r="AL468" s="504"/>
      <c r="AM468" s="526" t="str">
        <f t="shared" ref="AM468:AM519" si="87">IF(AR459="","",IF(F459=0,0,(F459/$M$34)))</f>
        <v/>
      </c>
      <c r="AN468" s="504"/>
      <c r="AO468" s="504"/>
      <c r="AP468" s="504"/>
      <c r="AQ468" s="360">
        <v>458</v>
      </c>
      <c r="AR468" s="505" t="str">
        <f t="shared" si="84"/>
        <v/>
      </c>
      <c r="AS468" s="505" t="str">
        <f t="shared" si="85"/>
        <v/>
      </c>
      <c r="AX468" s="497"/>
      <c r="AZ468" s="360">
        <v>458</v>
      </c>
      <c r="BA468" s="360" t="str">
        <f t="shared" si="78"/>
        <v/>
      </c>
      <c r="BB468" s="360" t="str">
        <f t="shared" si="79"/>
        <v/>
      </c>
      <c r="BC468" s="360" t="str">
        <f t="shared" si="80"/>
        <v/>
      </c>
      <c r="BD468" s="360" t="str">
        <f t="shared" si="81"/>
        <v/>
      </c>
      <c r="BE468" s="360" t="str">
        <f t="shared" si="82"/>
        <v/>
      </c>
      <c r="BH468" s="360" t="str">
        <f t="shared" si="86"/>
        <v/>
      </c>
      <c r="CM468" s="475"/>
      <c r="CN468" s="475"/>
      <c r="CO468" s="475"/>
      <c r="CP468" s="475"/>
      <c r="CQ468" s="475"/>
      <c r="CR468" s="475"/>
      <c r="CS468" s="475"/>
      <c r="CT468" s="475"/>
      <c r="CU468" s="475"/>
      <c r="CV468" s="475"/>
      <c r="CW468" s="475"/>
      <c r="CX468" s="475"/>
      <c r="CY468" s="475"/>
      <c r="CZ468" s="383"/>
      <c r="DA468" s="383"/>
      <c r="DB468" s="383"/>
      <c r="DC468" s="383"/>
      <c r="DD468" s="383"/>
      <c r="DE468" s="383"/>
      <c r="DF468" s="383"/>
      <c r="DG468" s="383"/>
      <c r="DH468" s="383"/>
      <c r="DI468" s="383"/>
      <c r="DJ468" s="383"/>
      <c r="DK468" s="383"/>
      <c r="DL468" s="383"/>
      <c r="DM468" s="383"/>
      <c r="DN468" s="383"/>
      <c r="DO468" s="383"/>
      <c r="DP468" s="383"/>
      <c r="DQ468" s="383"/>
      <c r="DR468" s="383"/>
      <c r="DS468" s="383"/>
      <c r="DT468" s="383"/>
      <c r="DU468" s="383"/>
      <c r="DV468" s="383"/>
      <c r="DW468" s="383"/>
      <c r="DX468" s="383"/>
      <c r="DY468" s="383"/>
      <c r="DZ468" s="383"/>
      <c r="EA468" s="383"/>
      <c r="EB468" s="383"/>
      <c r="EC468" s="383"/>
      <c r="ED468" s="383"/>
      <c r="EE468" s="383"/>
      <c r="EF468" s="383"/>
      <c r="EG468" s="383"/>
      <c r="EH468" s="383"/>
      <c r="EI468" s="383"/>
      <c r="EJ468" s="383"/>
      <c r="EK468" s="383"/>
      <c r="EL468" s="383"/>
      <c r="EM468" s="383"/>
      <c r="EN468" s="383"/>
      <c r="EO468" s="383"/>
      <c r="EP468" s="383"/>
      <c r="EQ468" s="383"/>
      <c r="ER468" s="383"/>
      <c r="ES468" s="383"/>
      <c r="ET468" s="383"/>
      <c r="EU468" s="383"/>
      <c r="EV468" s="383"/>
      <c r="EW468" s="383"/>
      <c r="EX468" s="383"/>
      <c r="EY468" s="383"/>
      <c r="EZ468" s="383"/>
      <c r="FA468" s="383"/>
      <c r="FB468" s="383"/>
      <c r="FC468" s="383"/>
      <c r="FD468" s="383"/>
      <c r="FE468" s="383"/>
      <c r="FF468" s="383"/>
      <c r="FG468" s="383"/>
      <c r="FH468" s="383"/>
      <c r="FI468" s="383"/>
      <c r="FJ468" s="383"/>
      <c r="FK468" s="383"/>
      <c r="FL468" s="383"/>
      <c r="FM468" s="383"/>
      <c r="FN468" s="383"/>
      <c r="FO468" s="383"/>
      <c r="FP468" s="383"/>
      <c r="FQ468" s="383"/>
      <c r="FR468" s="383"/>
      <c r="FS468" s="383"/>
      <c r="FT468" s="383"/>
      <c r="FU468" s="383"/>
      <c r="FV468" s="383"/>
      <c r="FW468" s="383"/>
      <c r="FX468" s="383"/>
      <c r="FY468" s="383"/>
      <c r="FZ468" s="383"/>
      <c r="GA468" s="383"/>
      <c r="GB468" s="383"/>
      <c r="GC468" s="383"/>
      <c r="GD468" s="383"/>
      <c r="GE468" s="383"/>
      <c r="GF468" s="383"/>
      <c r="GG468" s="383"/>
      <c r="GH468" s="383"/>
      <c r="GI468" s="383"/>
      <c r="GJ468" s="383"/>
      <c r="GK468" s="383"/>
      <c r="GL468" s="383"/>
      <c r="GM468" s="383"/>
      <c r="GN468" s="383"/>
      <c r="GO468" s="383"/>
      <c r="GP468" s="383"/>
      <c r="GQ468" s="383"/>
      <c r="GR468" s="383"/>
      <c r="GS468" s="383"/>
      <c r="GT468" s="383"/>
      <c r="GU468" s="383"/>
      <c r="GV468" s="383"/>
      <c r="GW468" s="383"/>
      <c r="GX468" s="383"/>
    </row>
    <row r="469" spans="1:206" s="360" customFormat="1" x14ac:dyDescent="0.25">
      <c r="A469" s="354"/>
      <c r="B469" s="506">
        <v>459</v>
      </c>
      <c r="C469" s="55"/>
      <c r="D469" s="55"/>
      <c r="E469" s="507" t="str">
        <f t="shared" si="77"/>
        <v/>
      </c>
      <c r="F469" s="508" t="str">
        <f t="shared" si="83"/>
        <v/>
      </c>
      <c r="H469" s="502"/>
      <c r="I469" s="502"/>
      <c r="J469" s="1"/>
      <c r="K469" s="372"/>
      <c r="L469" s="354"/>
      <c r="M469" s="354"/>
      <c r="N469" s="354"/>
      <c r="O469" s="354"/>
      <c r="P469" s="372"/>
      <c r="Q469" s="490"/>
      <c r="R469" s="490"/>
      <c r="S469" s="490"/>
      <c r="T469" s="490"/>
      <c r="U469" s="490"/>
      <c r="V469" s="372"/>
      <c r="W469" s="372"/>
      <c r="X469" s="372"/>
      <c r="Y469" s="1"/>
      <c r="Z469" s="1"/>
      <c r="AA469" s="1"/>
      <c r="AB469" s="1"/>
      <c r="AC469" s="1"/>
      <c r="AD469" s="491"/>
      <c r="AE469" s="491"/>
      <c r="AF469" s="491"/>
      <c r="AG469" s="491"/>
      <c r="AH469" s="491"/>
      <c r="AI469" s="491"/>
      <c r="AJ469" s="491"/>
      <c r="AK469" s="504"/>
      <c r="AL469" s="504"/>
      <c r="AM469" s="526" t="str">
        <f t="shared" si="87"/>
        <v/>
      </c>
      <c r="AN469" s="504"/>
      <c r="AO469" s="504"/>
      <c r="AP469" s="504"/>
      <c r="AQ469" s="360">
        <v>459</v>
      </c>
      <c r="AR469" s="505" t="str">
        <f t="shared" si="84"/>
        <v/>
      </c>
      <c r="AS469" s="505" t="str">
        <f t="shared" si="85"/>
        <v/>
      </c>
      <c r="AX469" s="497"/>
      <c r="AZ469" s="360">
        <v>459</v>
      </c>
      <c r="BA469" s="360" t="str">
        <f t="shared" si="78"/>
        <v/>
      </c>
      <c r="BB469" s="360" t="str">
        <f t="shared" si="79"/>
        <v/>
      </c>
      <c r="BC469" s="360" t="str">
        <f t="shared" si="80"/>
        <v/>
      </c>
      <c r="BD469" s="360" t="str">
        <f t="shared" si="81"/>
        <v/>
      </c>
      <c r="BE469" s="360" t="str">
        <f t="shared" si="82"/>
        <v/>
      </c>
      <c r="BH469" s="360" t="str">
        <f t="shared" si="86"/>
        <v/>
      </c>
      <c r="CM469" s="475"/>
      <c r="CN469" s="475"/>
      <c r="CO469" s="475"/>
      <c r="CP469" s="475"/>
      <c r="CQ469" s="475"/>
      <c r="CR469" s="475"/>
      <c r="CS469" s="475"/>
      <c r="CT469" s="475"/>
      <c r="CU469" s="475"/>
      <c r="CV469" s="475"/>
      <c r="CW469" s="475"/>
      <c r="CX469" s="475"/>
      <c r="CY469" s="475"/>
      <c r="CZ469" s="383"/>
      <c r="DA469" s="383"/>
      <c r="DB469" s="383"/>
      <c r="DC469" s="383"/>
      <c r="DD469" s="383"/>
      <c r="DE469" s="383"/>
      <c r="DF469" s="383"/>
      <c r="DG469" s="383"/>
      <c r="DH469" s="383"/>
      <c r="DI469" s="383"/>
      <c r="DJ469" s="383"/>
      <c r="DK469" s="383"/>
      <c r="DL469" s="383"/>
      <c r="DM469" s="383"/>
      <c r="DN469" s="383"/>
      <c r="DO469" s="383"/>
      <c r="DP469" s="383"/>
      <c r="DQ469" s="383"/>
      <c r="DR469" s="383"/>
      <c r="DS469" s="383"/>
      <c r="DT469" s="383"/>
      <c r="DU469" s="383"/>
      <c r="DV469" s="383"/>
      <c r="DW469" s="383"/>
      <c r="DX469" s="383"/>
      <c r="DY469" s="383"/>
      <c r="DZ469" s="383"/>
      <c r="EA469" s="383"/>
      <c r="EB469" s="383"/>
      <c r="EC469" s="383"/>
      <c r="ED469" s="383"/>
      <c r="EE469" s="383"/>
      <c r="EF469" s="383"/>
      <c r="EG469" s="383"/>
      <c r="EH469" s="383"/>
      <c r="EI469" s="383"/>
      <c r="EJ469" s="383"/>
      <c r="EK469" s="383"/>
      <c r="EL469" s="383"/>
      <c r="EM469" s="383"/>
      <c r="EN469" s="383"/>
      <c r="EO469" s="383"/>
      <c r="EP469" s="383"/>
      <c r="EQ469" s="383"/>
      <c r="ER469" s="383"/>
      <c r="ES469" s="383"/>
      <c r="ET469" s="383"/>
      <c r="EU469" s="383"/>
      <c r="EV469" s="383"/>
      <c r="EW469" s="383"/>
      <c r="EX469" s="383"/>
      <c r="EY469" s="383"/>
      <c r="EZ469" s="383"/>
      <c r="FA469" s="383"/>
      <c r="FB469" s="383"/>
      <c r="FC469" s="383"/>
      <c r="FD469" s="383"/>
      <c r="FE469" s="383"/>
      <c r="FF469" s="383"/>
      <c r="FG469" s="383"/>
      <c r="FH469" s="383"/>
      <c r="FI469" s="383"/>
      <c r="FJ469" s="383"/>
      <c r="FK469" s="383"/>
      <c r="FL469" s="383"/>
      <c r="FM469" s="383"/>
      <c r="FN469" s="383"/>
      <c r="FO469" s="383"/>
      <c r="FP469" s="383"/>
      <c r="FQ469" s="383"/>
      <c r="FR469" s="383"/>
      <c r="FS469" s="383"/>
      <c r="FT469" s="383"/>
      <c r="FU469" s="383"/>
      <c r="FV469" s="383"/>
      <c r="FW469" s="383"/>
      <c r="FX469" s="383"/>
      <c r="FY469" s="383"/>
      <c r="FZ469" s="383"/>
      <c r="GA469" s="383"/>
      <c r="GB469" s="383"/>
      <c r="GC469" s="383"/>
      <c r="GD469" s="383"/>
      <c r="GE469" s="383"/>
      <c r="GF469" s="383"/>
      <c r="GG469" s="383"/>
      <c r="GH469" s="383"/>
      <c r="GI469" s="383"/>
      <c r="GJ469" s="383"/>
      <c r="GK469" s="383"/>
      <c r="GL469" s="383"/>
      <c r="GM469" s="383"/>
      <c r="GN469" s="383"/>
      <c r="GO469" s="383"/>
      <c r="GP469" s="383"/>
      <c r="GQ469" s="383"/>
      <c r="GR469" s="383"/>
      <c r="GS469" s="383"/>
      <c r="GT469" s="383"/>
      <c r="GU469" s="383"/>
      <c r="GV469" s="383"/>
      <c r="GW469" s="383"/>
      <c r="GX469" s="383"/>
    </row>
    <row r="470" spans="1:206" s="360" customFormat="1" x14ac:dyDescent="0.25">
      <c r="A470" s="354"/>
      <c r="B470" s="506">
        <v>460</v>
      </c>
      <c r="C470" s="55"/>
      <c r="D470" s="55"/>
      <c r="E470" s="507" t="str">
        <f t="shared" si="77"/>
        <v/>
      </c>
      <c r="F470" s="508" t="str">
        <f t="shared" si="83"/>
        <v/>
      </c>
      <c r="H470" s="502"/>
      <c r="I470" s="502"/>
      <c r="J470" s="1"/>
      <c r="K470" s="372"/>
      <c r="L470" s="354"/>
      <c r="M470" s="354"/>
      <c r="N470" s="354"/>
      <c r="O470" s="354"/>
      <c r="P470" s="372"/>
      <c r="Q470" s="490"/>
      <c r="R470" s="490"/>
      <c r="S470" s="490"/>
      <c r="T470" s="490"/>
      <c r="U470" s="490"/>
      <c r="V470" s="372"/>
      <c r="W470" s="372"/>
      <c r="X470" s="372"/>
      <c r="Y470" s="1"/>
      <c r="Z470" s="1"/>
      <c r="AA470" s="1"/>
      <c r="AB470" s="1"/>
      <c r="AC470" s="1"/>
      <c r="AD470" s="491"/>
      <c r="AE470" s="491"/>
      <c r="AF470" s="491"/>
      <c r="AG470" s="491"/>
      <c r="AH470" s="491"/>
      <c r="AI470" s="491"/>
      <c r="AJ470" s="491"/>
      <c r="AK470" s="504"/>
      <c r="AL470" s="504"/>
      <c r="AM470" s="526" t="str">
        <f t="shared" si="87"/>
        <v/>
      </c>
      <c r="AN470" s="504"/>
      <c r="AO470" s="504"/>
      <c r="AP470" s="504"/>
      <c r="AQ470" s="360">
        <v>460</v>
      </c>
      <c r="AR470" s="505" t="str">
        <f t="shared" si="84"/>
        <v/>
      </c>
      <c r="AS470" s="505" t="str">
        <f t="shared" si="85"/>
        <v/>
      </c>
      <c r="AX470" s="497"/>
      <c r="AZ470" s="360">
        <v>460</v>
      </c>
      <c r="BA470" s="360" t="str">
        <f t="shared" si="78"/>
        <v/>
      </c>
      <c r="BB470" s="360" t="str">
        <f t="shared" si="79"/>
        <v/>
      </c>
      <c r="BC470" s="360" t="str">
        <f t="shared" si="80"/>
        <v/>
      </c>
      <c r="BD470" s="360" t="str">
        <f t="shared" si="81"/>
        <v/>
      </c>
      <c r="BE470" s="360" t="str">
        <f t="shared" si="82"/>
        <v/>
      </c>
      <c r="BH470" s="360" t="str">
        <f t="shared" si="86"/>
        <v/>
      </c>
      <c r="CM470" s="475"/>
      <c r="CN470" s="475"/>
      <c r="CO470" s="475"/>
      <c r="CP470" s="475"/>
      <c r="CQ470" s="475"/>
      <c r="CR470" s="475"/>
      <c r="CS470" s="475"/>
      <c r="CT470" s="475"/>
      <c r="CU470" s="475"/>
      <c r="CV470" s="475"/>
      <c r="CW470" s="475"/>
      <c r="CX470" s="475"/>
      <c r="CY470" s="475"/>
      <c r="CZ470" s="383"/>
      <c r="DA470" s="383"/>
      <c r="DB470" s="383"/>
      <c r="DC470" s="383"/>
      <c r="DD470" s="383"/>
      <c r="DE470" s="383"/>
      <c r="DF470" s="383"/>
      <c r="DG470" s="383"/>
      <c r="DH470" s="383"/>
      <c r="DI470" s="383"/>
      <c r="DJ470" s="383"/>
      <c r="DK470" s="383"/>
      <c r="DL470" s="383"/>
      <c r="DM470" s="383"/>
      <c r="DN470" s="383"/>
      <c r="DO470" s="383"/>
      <c r="DP470" s="383"/>
      <c r="DQ470" s="383"/>
      <c r="DR470" s="383"/>
      <c r="DS470" s="383"/>
      <c r="DT470" s="383"/>
      <c r="DU470" s="383"/>
      <c r="DV470" s="383"/>
      <c r="DW470" s="383"/>
      <c r="DX470" s="383"/>
      <c r="DY470" s="383"/>
      <c r="DZ470" s="383"/>
      <c r="EA470" s="383"/>
      <c r="EB470" s="383"/>
      <c r="EC470" s="383"/>
      <c r="ED470" s="383"/>
      <c r="EE470" s="383"/>
      <c r="EF470" s="383"/>
      <c r="EG470" s="383"/>
      <c r="EH470" s="383"/>
      <c r="EI470" s="383"/>
      <c r="EJ470" s="383"/>
      <c r="EK470" s="383"/>
      <c r="EL470" s="383"/>
      <c r="EM470" s="383"/>
      <c r="EN470" s="383"/>
      <c r="EO470" s="383"/>
      <c r="EP470" s="383"/>
      <c r="EQ470" s="383"/>
      <c r="ER470" s="383"/>
      <c r="ES470" s="383"/>
      <c r="ET470" s="383"/>
      <c r="EU470" s="383"/>
      <c r="EV470" s="383"/>
      <c r="EW470" s="383"/>
      <c r="EX470" s="383"/>
      <c r="EY470" s="383"/>
      <c r="EZ470" s="383"/>
      <c r="FA470" s="383"/>
      <c r="FB470" s="383"/>
      <c r="FC470" s="383"/>
      <c r="FD470" s="383"/>
      <c r="FE470" s="383"/>
      <c r="FF470" s="383"/>
      <c r="FG470" s="383"/>
      <c r="FH470" s="383"/>
      <c r="FI470" s="383"/>
      <c r="FJ470" s="383"/>
      <c r="FK470" s="383"/>
      <c r="FL470" s="383"/>
      <c r="FM470" s="383"/>
      <c r="FN470" s="383"/>
      <c r="FO470" s="383"/>
      <c r="FP470" s="383"/>
      <c r="FQ470" s="383"/>
      <c r="FR470" s="383"/>
      <c r="FS470" s="383"/>
      <c r="FT470" s="383"/>
      <c r="FU470" s="383"/>
      <c r="FV470" s="383"/>
      <c r="FW470" s="383"/>
      <c r="FX470" s="383"/>
      <c r="FY470" s="383"/>
      <c r="FZ470" s="383"/>
      <c r="GA470" s="383"/>
      <c r="GB470" s="383"/>
      <c r="GC470" s="383"/>
      <c r="GD470" s="383"/>
      <c r="GE470" s="383"/>
      <c r="GF470" s="383"/>
      <c r="GG470" s="383"/>
      <c r="GH470" s="383"/>
      <c r="GI470" s="383"/>
      <c r="GJ470" s="383"/>
      <c r="GK470" s="383"/>
      <c r="GL470" s="383"/>
      <c r="GM470" s="383"/>
      <c r="GN470" s="383"/>
      <c r="GO470" s="383"/>
      <c r="GP470" s="383"/>
      <c r="GQ470" s="383"/>
      <c r="GR470" s="383"/>
      <c r="GS470" s="383"/>
      <c r="GT470" s="383"/>
      <c r="GU470" s="383"/>
      <c r="GV470" s="383"/>
      <c r="GW470" s="383"/>
      <c r="GX470" s="383"/>
    </row>
    <row r="471" spans="1:206" s="360" customFormat="1" x14ac:dyDescent="0.25">
      <c r="A471" s="354"/>
      <c r="B471" s="506">
        <v>461</v>
      </c>
      <c r="C471" s="55"/>
      <c r="D471" s="55"/>
      <c r="E471" s="507" t="str">
        <f t="shared" si="77"/>
        <v/>
      </c>
      <c r="F471" s="508" t="str">
        <f t="shared" si="83"/>
        <v/>
      </c>
      <c r="H471" s="502"/>
      <c r="I471" s="502"/>
      <c r="J471" s="1"/>
      <c r="K471" s="372"/>
      <c r="L471" s="354"/>
      <c r="M471" s="354"/>
      <c r="N471" s="354"/>
      <c r="O471" s="354"/>
      <c r="P471" s="372"/>
      <c r="Q471" s="490"/>
      <c r="R471" s="490"/>
      <c r="S471" s="490"/>
      <c r="T471" s="490"/>
      <c r="U471" s="490"/>
      <c r="V471" s="372"/>
      <c r="W471" s="372"/>
      <c r="X471" s="372"/>
      <c r="Y471" s="1"/>
      <c r="Z471" s="1"/>
      <c r="AA471" s="1"/>
      <c r="AB471" s="1"/>
      <c r="AC471" s="1"/>
      <c r="AD471" s="491"/>
      <c r="AE471" s="491"/>
      <c r="AF471" s="491"/>
      <c r="AG471" s="491"/>
      <c r="AH471" s="491"/>
      <c r="AI471" s="491"/>
      <c r="AJ471" s="491"/>
      <c r="AK471" s="504"/>
      <c r="AL471" s="504"/>
      <c r="AM471" s="526" t="str">
        <f t="shared" si="87"/>
        <v/>
      </c>
      <c r="AN471" s="504"/>
      <c r="AO471" s="504"/>
      <c r="AP471" s="504"/>
      <c r="AQ471" s="360">
        <v>461</v>
      </c>
      <c r="AR471" s="505" t="str">
        <f t="shared" si="84"/>
        <v/>
      </c>
      <c r="AS471" s="505" t="str">
        <f t="shared" si="85"/>
        <v/>
      </c>
      <c r="AX471" s="497"/>
      <c r="AZ471" s="360">
        <v>461</v>
      </c>
      <c r="BA471" s="360" t="str">
        <f t="shared" si="78"/>
        <v/>
      </c>
      <c r="BB471" s="360" t="str">
        <f t="shared" si="79"/>
        <v/>
      </c>
      <c r="BC471" s="360" t="str">
        <f t="shared" si="80"/>
        <v/>
      </c>
      <c r="BD471" s="360" t="str">
        <f t="shared" si="81"/>
        <v/>
      </c>
      <c r="BE471" s="360" t="str">
        <f t="shared" si="82"/>
        <v/>
      </c>
      <c r="BH471" s="360" t="str">
        <f t="shared" si="86"/>
        <v/>
      </c>
      <c r="CM471" s="475"/>
      <c r="CN471" s="475"/>
      <c r="CO471" s="475"/>
      <c r="CP471" s="475"/>
      <c r="CQ471" s="475"/>
      <c r="CR471" s="475"/>
      <c r="CS471" s="475"/>
      <c r="CT471" s="475"/>
      <c r="CU471" s="475"/>
      <c r="CV471" s="475"/>
      <c r="CW471" s="475"/>
      <c r="CX471" s="475"/>
      <c r="CY471" s="475"/>
      <c r="CZ471" s="383"/>
      <c r="DA471" s="383"/>
      <c r="DB471" s="383"/>
      <c r="DC471" s="383"/>
      <c r="DD471" s="383"/>
      <c r="DE471" s="383"/>
      <c r="DF471" s="383"/>
      <c r="DG471" s="383"/>
      <c r="DH471" s="383"/>
      <c r="DI471" s="383"/>
      <c r="DJ471" s="383"/>
      <c r="DK471" s="383"/>
      <c r="DL471" s="383"/>
      <c r="DM471" s="383"/>
      <c r="DN471" s="383"/>
      <c r="DO471" s="383"/>
      <c r="DP471" s="383"/>
      <c r="DQ471" s="383"/>
      <c r="DR471" s="383"/>
      <c r="DS471" s="383"/>
      <c r="DT471" s="383"/>
      <c r="DU471" s="383"/>
      <c r="DV471" s="383"/>
      <c r="DW471" s="383"/>
      <c r="DX471" s="383"/>
      <c r="DY471" s="383"/>
      <c r="DZ471" s="383"/>
      <c r="EA471" s="383"/>
      <c r="EB471" s="383"/>
      <c r="EC471" s="383"/>
      <c r="ED471" s="383"/>
      <c r="EE471" s="383"/>
      <c r="EF471" s="383"/>
      <c r="EG471" s="383"/>
      <c r="EH471" s="383"/>
      <c r="EI471" s="383"/>
      <c r="EJ471" s="383"/>
      <c r="EK471" s="383"/>
      <c r="EL471" s="383"/>
      <c r="EM471" s="383"/>
      <c r="EN471" s="383"/>
      <c r="EO471" s="383"/>
      <c r="EP471" s="383"/>
      <c r="EQ471" s="383"/>
      <c r="ER471" s="383"/>
      <c r="ES471" s="383"/>
      <c r="ET471" s="383"/>
      <c r="EU471" s="383"/>
      <c r="EV471" s="383"/>
      <c r="EW471" s="383"/>
      <c r="EX471" s="383"/>
      <c r="EY471" s="383"/>
      <c r="EZ471" s="383"/>
      <c r="FA471" s="383"/>
      <c r="FB471" s="383"/>
      <c r="FC471" s="383"/>
      <c r="FD471" s="383"/>
      <c r="FE471" s="383"/>
      <c r="FF471" s="383"/>
      <c r="FG471" s="383"/>
      <c r="FH471" s="383"/>
      <c r="FI471" s="383"/>
      <c r="FJ471" s="383"/>
      <c r="FK471" s="383"/>
      <c r="FL471" s="383"/>
      <c r="FM471" s="383"/>
      <c r="FN471" s="383"/>
      <c r="FO471" s="383"/>
      <c r="FP471" s="383"/>
      <c r="FQ471" s="383"/>
      <c r="FR471" s="383"/>
      <c r="FS471" s="383"/>
      <c r="FT471" s="383"/>
      <c r="FU471" s="383"/>
      <c r="FV471" s="383"/>
      <c r="FW471" s="383"/>
      <c r="FX471" s="383"/>
      <c r="FY471" s="383"/>
      <c r="FZ471" s="383"/>
      <c r="GA471" s="383"/>
      <c r="GB471" s="383"/>
      <c r="GC471" s="383"/>
      <c r="GD471" s="383"/>
      <c r="GE471" s="383"/>
      <c r="GF471" s="383"/>
      <c r="GG471" s="383"/>
      <c r="GH471" s="383"/>
      <c r="GI471" s="383"/>
      <c r="GJ471" s="383"/>
      <c r="GK471" s="383"/>
      <c r="GL471" s="383"/>
      <c r="GM471" s="383"/>
      <c r="GN471" s="383"/>
      <c r="GO471" s="383"/>
      <c r="GP471" s="383"/>
      <c r="GQ471" s="383"/>
      <c r="GR471" s="383"/>
      <c r="GS471" s="383"/>
      <c r="GT471" s="383"/>
      <c r="GU471" s="383"/>
      <c r="GV471" s="383"/>
      <c r="GW471" s="383"/>
      <c r="GX471" s="383"/>
    </row>
    <row r="472" spans="1:206" s="360" customFormat="1" x14ac:dyDescent="0.25">
      <c r="A472" s="354"/>
      <c r="B472" s="506">
        <v>462</v>
      </c>
      <c r="C472" s="55"/>
      <c r="D472" s="55"/>
      <c r="E472" s="507" t="str">
        <f t="shared" si="77"/>
        <v/>
      </c>
      <c r="F472" s="508" t="str">
        <f t="shared" si="83"/>
        <v/>
      </c>
      <c r="H472" s="502"/>
      <c r="I472" s="502"/>
      <c r="J472" s="1"/>
      <c r="K472" s="372"/>
      <c r="L472" s="354"/>
      <c r="M472" s="354"/>
      <c r="N472" s="354"/>
      <c r="O472" s="354"/>
      <c r="P472" s="372"/>
      <c r="Q472" s="490"/>
      <c r="R472" s="490"/>
      <c r="S472" s="490"/>
      <c r="T472" s="490"/>
      <c r="U472" s="490"/>
      <c r="V472" s="372"/>
      <c r="W472" s="372"/>
      <c r="X472" s="372"/>
      <c r="Y472" s="1"/>
      <c r="Z472" s="1"/>
      <c r="AA472" s="1"/>
      <c r="AB472" s="1"/>
      <c r="AC472" s="1"/>
      <c r="AD472" s="491"/>
      <c r="AE472" s="491"/>
      <c r="AF472" s="491"/>
      <c r="AG472" s="491"/>
      <c r="AH472" s="491"/>
      <c r="AI472" s="491"/>
      <c r="AJ472" s="491"/>
      <c r="AK472" s="504"/>
      <c r="AL472" s="504"/>
      <c r="AM472" s="526" t="str">
        <f t="shared" si="87"/>
        <v/>
      </c>
      <c r="AN472" s="504"/>
      <c r="AO472" s="504"/>
      <c r="AP472" s="504"/>
      <c r="AQ472" s="360">
        <v>462</v>
      </c>
      <c r="AR472" s="505" t="str">
        <f t="shared" si="84"/>
        <v/>
      </c>
      <c r="AS472" s="505" t="str">
        <f t="shared" si="85"/>
        <v/>
      </c>
      <c r="AX472" s="497"/>
      <c r="AZ472" s="360">
        <v>462</v>
      </c>
      <c r="BA472" s="360" t="str">
        <f t="shared" si="78"/>
        <v/>
      </c>
      <c r="BB472" s="360" t="str">
        <f t="shared" si="79"/>
        <v/>
      </c>
      <c r="BC472" s="360" t="str">
        <f t="shared" si="80"/>
        <v/>
      </c>
      <c r="BD472" s="360" t="str">
        <f t="shared" si="81"/>
        <v/>
      </c>
      <c r="BE472" s="360" t="str">
        <f t="shared" si="82"/>
        <v/>
      </c>
      <c r="BH472" s="360" t="str">
        <f t="shared" si="86"/>
        <v/>
      </c>
      <c r="CM472" s="475"/>
      <c r="CN472" s="475"/>
      <c r="CO472" s="475"/>
      <c r="CP472" s="475"/>
      <c r="CQ472" s="475"/>
      <c r="CR472" s="475"/>
      <c r="CS472" s="475"/>
      <c r="CT472" s="475"/>
      <c r="CU472" s="475"/>
      <c r="CV472" s="475"/>
      <c r="CW472" s="475"/>
      <c r="CX472" s="475"/>
      <c r="CY472" s="475"/>
      <c r="CZ472" s="383"/>
      <c r="DA472" s="383"/>
      <c r="DB472" s="383"/>
      <c r="DC472" s="383"/>
      <c r="DD472" s="383"/>
      <c r="DE472" s="383"/>
      <c r="DF472" s="383"/>
      <c r="DG472" s="383"/>
      <c r="DH472" s="383"/>
      <c r="DI472" s="383"/>
      <c r="DJ472" s="383"/>
      <c r="DK472" s="383"/>
      <c r="DL472" s="383"/>
      <c r="DM472" s="383"/>
      <c r="DN472" s="383"/>
      <c r="DO472" s="383"/>
      <c r="DP472" s="383"/>
      <c r="DQ472" s="383"/>
      <c r="DR472" s="383"/>
      <c r="DS472" s="383"/>
      <c r="DT472" s="383"/>
      <c r="DU472" s="383"/>
      <c r="DV472" s="383"/>
      <c r="DW472" s="383"/>
      <c r="DX472" s="383"/>
      <c r="DY472" s="383"/>
      <c r="DZ472" s="383"/>
      <c r="EA472" s="383"/>
      <c r="EB472" s="383"/>
      <c r="EC472" s="383"/>
      <c r="ED472" s="383"/>
      <c r="EE472" s="383"/>
      <c r="EF472" s="383"/>
      <c r="EG472" s="383"/>
      <c r="EH472" s="383"/>
      <c r="EI472" s="383"/>
      <c r="EJ472" s="383"/>
      <c r="EK472" s="383"/>
      <c r="EL472" s="383"/>
      <c r="EM472" s="383"/>
      <c r="EN472" s="383"/>
      <c r="EO472" s="383"/>
      <c r="EP472" s="383"/>
      <c r="EQ472" s="383"/>
      <c r="ER472" s="383"/>
      <c r="ES472" s="383"/>
      <c r="ET472" s="383"/>
      <c r="EU472" s="383"/>
      <c r="EV472" s="383"/>
      <c r="EW472" s="383"/>
      <c r="EX472" s="383"/>
      <c r="EY472" s="383"/>
      <c r="EZ472" s="383"/>
      <c r="FA472" s="383"/>
      <c r="FB472" s="383"/>
      <c r="FC472" s="383"/>
      <c r="FD472" s="383"/>
      <c r="FE472" s="383"/>
      <c r="FF472" s="383"/>
      <c r="FG472" s="383"/>
      <c r="FH472" s="383"/>
      <c r="FI472" s="383"/>
      <c r="FJ472" s="383"/>
      <c r="FK472" s="383"/>
      <c r="FL472" s="383"/>
      <c r="FM472" s="383"/>
      <c r="FN472" s="383"/>
      <c r="FO472" s="383"/>
      <c r="FP472" s="383"/>
      <c r="FQ472" s="383"/>
      <c r="FR472" s="383"/>
      <c r="FS472" s="383"/>
      <c r="FT472" s="383"/>
      <c r="FU472" s="383"/>
      <c r="FV472" s="383"/>
      <c r="FW472" s="383"/>
      <c r="FX472" s="383"/>
      <c r="FY472" s="383"/>
      <c r="FZ472" s="383"/>
      <c r="GA472" s="383"/>
      <c r="GB472" s="383"/>
      <c r="GC472" s="383"/>
      <c r="GD472" s="383"/>
      <c r="GE472" s="383"/>
      <c r="GF472" s="383"/>
      <c r="GG472" s="383"/>
      <c r="GH472" s="383"/>
      <c r="GI472" s="383"/>
      <c r="GJ472" s="383"/>
      <c r="GK472" s="383"/>
      <c r="GL472" s="383"/>
      <c r="GM472" s="383"/>
      <c r="GN472" s="383"/>
      <c r="GO472" s="383"/>
      <c r="GP472" s="383"/>
      <c r="GQ472" s="383"/>
      <c r="GR472" s="383"/>
      <c r="GS472" s="383"/>
      <c r="GT472" s="383"/>
      <c r="GU472" s="383"/>
      <c r="GV472" s="383"/>
      <c r="GW472" s="383"/>
      <c r="GX472" s="383"/>
    </row>
    <row r="473" spans="1:206" s="360" customFormat="1" x14ac:dyDescent="0.25">
      <c r="A473" s="354"/>
      <c r="B473" s="506">
        <v>463</v>
      </c>
      <c r="C473" s="55"/>
      <c r="D473" s="55"/>
      <c r="E473" s="507" t="str">
        <f t="shared" si="77"/>
        <v/>
      </c>
      <c r="F473" s="508" t="str">
        <f t="shared" si="83"/>
        <v/>
      </c>
      <c r="H473" s="502"/>
      <c r="I473" s="502"/>
      <c r="J473" s="1"/>
      <c r="K473" s="372"/>
      <c r="L473" s="354"/>
      <c r="M473" s="354"/>
      <c r="N473" s="354"/>
      <c r="O473" s="354"/>
      <c r="P473" s="372"/>
      <c r="Q473" s="490"/>
      <c r="R473" s="490"/>
      <c r="S473" s="490"/>
      <c r="T473" s="490"/>
      <c r="U473" s="490"/>
      <c r="V473" s="372"/>
      <c r="W473" s="372"/>
      <c r="X473" s="372"/>
      <c r="Y473" s="1"/>
      <c r="Z473" s="1"/>
      <c r="AA473" s="1"/>
      <c r="AB473" s="1"/>
      <c r="AC473" s="1"/>
      <c r="AD473" s="491"/>
      <c r="AE473" s="491"/>
      <c r="AF473" s="491"/>
      <c r="AG473" s="491"/>
      <c r="AH473" s="491"/>
      <c r="AI473" s="491"/>
      <c r="AJ473" s="491"/>
      <c r="AK473" s="504"/>
      <c r="AL473" s="504"/>
      <c r="AM473" s="526" t="str">
        <f t="shared" si="87"/>
        <v/>
      </c>
      <c r="AN473" s="504"/>
      <c r="AO473" s="504"/>
      <c r="AP473" s="504"/>
      <c r="AQ473" s="360">
        <v>463</v>
      </c>
      <c r="AR473" s="505" t="str">
        <f t="shared" si="84"/>
        <v/>
      </c>
      <c r="AS473" s="505" t="str">
        <f t="shared" si="85"/>
        <v/>
      </c>
      <c r="AX473" s="497"/>
      <c r="AZ473" s="360">
        <v>463</v>
      </c>
      <c r="BA473" s="360" t="str">
        <f t="shared" si="78"/>
        <v/>
      </c>
      <c r="BB473" s="360" t="str">
        <f t="shared" si="79"/>
        <v/>
      </c>
      <c r="BC473" s="360" t="str">
        <f t="shared" si="80"/>
        <v/>
      </c>
      <c r="BD473" s="360" t="str">
        <f t="shared" si="81"/>
        <v/>
      </c>
      <c r="BE473" s="360" t="str">
        <f t="shared" si="82"/>
        <v/>
      </c>
      <c r="BH473" s="360" t="str">
        <f t="shared" si="86"/>
        <v/>
      </c>
      <c r="CM473" s="475"/>
      <c r="CN473" s="475"/>
      <c r="CO473" s="475"/>
      <c r="CP473" s="475"/>
      <c r="CQ473" s="475"/>
      <c r="CR473" s="475"/>
      <c r="CS473" s="475"/>
      <c r="CT473" s="475"/>
      <c r="CU473" s="475"/>
      <c r="CV473" s="475"/>
      <c r="CW473" s="475"/>
      <c r="CX473" s="475"/>
      <c r="CY473" s="475"/>
      <c r="CZ473" s="383"/>
      <c r="DA473" s="383"/>
      <c r="DB473" s="383"/>
      <c r="DC473" s="383"/>
      <c r="DD473" s="383"/>
      <c r="DE473" s="383"/>
      <c r="DF473" s="383"/>
      <c r="DG473" s="383"/>
      <c r="DH473" s="383"/>
      <c r="DI473" s="383"/>
      <c r="DJ473" s="383"/>
      <c r="DK473" s="383"/>
      <c r="DL473" s="383"/>
      <c r="DM473" s="383"/>
      <c r="DN473" s="383"/>
      <c r="DO473" s="383"/>
      <c r="DP473" s="383"/>
      <c r="DQ473" s="383"/>
      <c r="DR473" s="383"/>
      <c r="DS473" s="383"/>
      <c r="DT473" s="383"/>
      <c r="DU473" s="383"/>
      <c r="DV473" s="383"/>
      <c r="DW473" s="383"/>
      <c r="DX473" s="383"/>
      <c r="DY473" s="383"/>
      <c r="DZ473" s="383"/>
      <c r="EA473" s="383"/>
      <c r="EB473" s="383"/>
      <c r="EC473" s="383"/>
      <c r="ED473" s="383"/>
      <c r="EE473" s="383"/>
      <c r="EF473" s="383"/>
      <c r="EG473" s="383"/>
      <c r="EH473" s="383"/>
      <c r="EI473" s="383"/>
      <c r="EJ473" s="383"/>
      <c r="EK473" s="383"/>
      <c r="EL473" s="383"/>
      <c r="EM473" s="383"/>
      <c r="EN473" s="383"/>
      <c r="EO473" s="383"/>
      <c r="EP473" s="383"/>
      <c r="EQ473" s="383"/>
      <c r="ER473" s="383"/>
      <c r="ES473" s="383"/>
      <c r="ET473" s="383"/>
      <c r="EU473" s="383"/>
      <c r="EV473" s="383"/>
      <c r="EW473" s="383"/>
      <c r="EX473" s="383"/>
      <c r="EY473" s="383"/>
      <c r="EZ473" s="383"/>
      <c r="FA473" s="383"/>
      <c r="FB473" s="383"/>
      <c r="FC473" s="383"/>
      <c r="FD473" s="383"/>
      <c r="FE473" s="383"/>
      <c r="FF473" s="383"/>
      <c r="FG473" s="383"/>
      <c r="FH473" s="383"/>
      <c r="FI473" s="383"/>
      <c r="FJ473" s="383"/>
      <c r="FK473" s="383"/>
      <c r="FL473" s="383"/>
      <c r="FM473" s="383"/>
      <c r="FN473" s="383"/>
      <c r="FO473" s="383"/>
      <c r="FP473" s="383"/>
      <c r="FQ473" s="383"/>
      <c r="FR473" s="383"/>
      <c r="FS473" s="383"/>
      <c r="FT473" s="383"/>
      <c r="FU473" s="383"/>
      <c r="FV473" s="383"/>
      <c r="FW473" s="383"/>
      <c r="FX473" s="383"/>
      <c r="FY473" s="383"/>
      <c r="FZ473" s="383"/>
      <c r="GA473" s="383"/>
      <c r="GB473" s="383"/>
      <c r="GC473" s="383"/>
      <c r="GD473" s="383"/>
      <c r="GE473" s="383"/>
      <c r="GF473" s="383"/>
      <c r="GG473" s="383"/>
      <c r="GH473" s="383"/>
      <c r="GI473" s="383"/>
      <c r="GJ473" s="383"/>
      <c r="GK473" s="383"/>
      <c r="GL473" s="383"/>
      <c r="GM473" s="383"/>
      <c r="GN473" s="383"/>
      <c r="GO473" s="383"/>
      <c r="GP473" s="383"/>
      <c r="GQ473" s="383"/>
      <c r="GR473" s="383"/>
      <c r="GS473" s="383"/>
      <c r="GT473" s="383"/>
      <c r="GU473" s="383"/>
      <c r="GV473" s="383"/>
      <c r="GW473" s="383"/>
      <c r="GX473" s="383"/>
    </row>
    <row r="474" spans="1:206" s="360" customFormat="1" x14ac:dyDescent="0.25">
      <c r="A474" s="354"/>
      <c r="B474" s="506">
        <v>464</v>
      </c>
      <c r="C474" s="55"/>
      <c r="D474" s="55"/>
      <c r="E474" s="507" t="str">
        <f t="shared" si="77"/>
        <v/>
      </c>
      <c r="F474" s="508" t="str">
        <f t="shared" si="83"/>
        <v/>
      </c>
      <c r="H474" s="502"/>
      <c r="I474" s="502"/>
      <c r="J474" s="1"/>
      <c r="K474" s="372"/>
      <c r="L474" s="354"/>
      <c r="M474" s="354"/>
      <c r="N474" s="354"/>
      <c r="O474" s="354"/>
      <c r="P474" s="372"/>
      <c r="Q474" s="490"/>
      <c r="R474" s="490"/>
      <c r="S474" s="490"/>
      <c r="T474" s="490"/>
      <c r="U474" s="490"/>
      <c r="V474" s="372"/>
      <c r="W474" s="372"/>
      <c r="X474" s="372"/>
      <c r="Y474" s="1"/>
      <c r="Z474" s="1"/>
      <c r="AA474" s="1"/>
      <c r="AB474" s="1"/>
      <c r="AC474" s="1"/>
      <c r="AD474" s="491"/>
      <c r="AE474" s="491"/>
      <c r="AF474" s="491"/>
      <c r="AG474" s="491"/>
      <c r="AH474" s="491"/>
      <c r="AI474" s="491"/>
      <c r="AJ474" s="491"/>
      <c r="AK474" s="504"/>
      <c r="AL474" s="504"/>
      <c r="AM474" s="526" t="str">
        <f t="shared" si="87"/>
        <v/>
      </c>
      <c r="AN474" s="504"/>
      <c r="AO474" s="504"/>
      <c r="AP474" s="504"/>
      <c r="AQ474" s="360">
        <v>464</v>
      </c>
      <c r="AR474" s="505" t="str">
        <f t="shared" si="84"/>
        <v/>
      </c>
      <c r="AS474" s="505" t="str">
        <f t="shared" si="85"/>
        <v/>
      </c>
      <c r="AX474" s="497"/>
      <c r="AZ474" s="360">
        <v>464</v>
      </c>
      <c r="BA474" s="360" t="str">
        <f t="shared" si="78"/>
        <v/>
      </c>
      <c r="BB474" s="360" t="str">
        <f t="shared" si="79"/>
        <v/>
      </c>
      <c r="BC474" s="360" t="str">
        <f t="shared" si="80"/>
        <v/>
      </c>
      <c r="BD474" s="360" t="str">
        <f t="shared" si="81"/>
        <v/>
      </c>
      <c r="BE474" s="360" t="str">
        <f t="shared" si="82"/>
        <v/>
      </c>
      <c r="BH474" s="360" t="str">
        <f t="shared" si="86"/>
        <v/>
      </c>
      <c r="CM474" s="475"/>
      <c r="CN474" s="475"/>
      <c r="CO474" s="475"/>
      <c r="CP474" s="475"/>
      <c r="CQ474" s="475"/>
      <c r="CR474" s="475"/>
      <c r="CS474" s="475"/>
      <c r="CT474" s="475"/>
      <c r="CU474" s="475"/>
      <c r="CV474" s="475"/>
      <c r="CW474" s="475"/>
      <c r="CX474" s="475"/>
      <c r="CY474" s="475"/>
      <c r="CZ474" s="383"/>
      <c r="DA474" s="383"/>
      <c r="DB474" s="383"/>
      <c r="DC474" s="383"/>
      <c r="DD474" s="383"/>
      <c r="DE474" s="383"/>
      <c r="DF474" s="383"/>
      <c r="DG474" s="383"/>
      <c r="DH474" s="383"/>
      <c r="DI474" s="383"/>
      <c r="DJ474" s="383"/>
      <c r="DK474" s="383"/>
      <c r="DL474" s="383"/>
      <c r="DM474" s="383"/>
      <c r="DN474" s="383"/>
      <c r="DO474" s="383"/>
      <c r="DP474" s="383"/>
      <c r="DQ474" s="383"/>
      <c r="DR474" s="383"/>
      <c r="DS474" s="383"/>
      <c r="DT474" s="383"/>
      <c r="DU474" s="383"/>
      <c r="DV474" s="383"/>
      <c r="DW474" s="383"/>
      <c r="DX474" s="383"/>
      <c r="DY474" s="383"/>
      <c r="DZ474" s="383"/>
      <c r="EA474" s="383"/>
      <c r="EB474" s="383"/>
      <c r="EC474" s="383"/>
      <c r="ED474" s="383"/>
      <c r="EE474" s="383"/>
      <c r="EF474" s="383"/>
      <c r="EG474" s="383"/>
      <c r="EH474" s="383"/>
      <c r="EI474" s="383"/>
      <c r="EJ474" s="383"/>
      <c r="EK474" s="383"/>
      <c r="EL474" s="383"/>
      <c r="EM474" s="383"/>
      <c r="EN474" s="383"/>
      <c r="EO474" s="383"/>
      <c r="EP474" s="383"/>
      <c r="EQ474" s="383"/>
      <c r="ER474" s="383"/>
      <c r="ES474" s="383"/>
      <c r="ET474" s="383"/>
      <c r="EU474" s="383"/>
      <c r="EV474" s="383"/>
      <c r="EW474" s="383"/>
      <c r="EX474" s="383"/>
      <c r="EY474" s="383"/>
      <c r="EZ474" s="383"/>
      <c r="FA474" s="383"/>
      <c r="FB474" s="383"/>
      <c r="FC474" s="383"/>
      <c r="FD474" s="383"/>
      <c r="FE474" s="383"/>
      <c r="FF474" s="383"/>
      <c r="FG474" s="383"/>
      <c r="FH474" s="383"/>
      <c r="FI474" s="383"/>
      <c r="FJ474" s="383"/>
      <c r="FK474" s="383"/>
      <c r="FL474" s="383"/>
      <c r="FM474" s="383"/>
      <c r="FN474" s="383"/>
      <c r="FO474" s="383"/>
      <c r="FP474" s="383"/>
      <c r="FQ474" s="383"/>
      <c r="FR474" s="383"/>
      <c r="FS474" s="383"/>
      <c r="FT474" s="383"/>
      <c r="FU474" s="383"/>
      <c r="FV474" s="383"/>
      <c r="FW474" s="383"/>
      <c r="FX474" s="383"/>
      <c r="FY474" s="383"/>
      <c r="FZ474" s="383"/>
      <c r="GA474" s="383"/>
      <c r="GB474" s="383"/>
      <c r="GC474" s="383"/>
      <c r="GD474" s="383"/>
      <c r="GE474" s="383"/>
      <c r="GF474" s="383"/>
      <c r="GG474" s="383"/>
      <c r="GH474" s="383"/>
      <c r="GI474" s="383"/>
      <c r="GJ474" s="383"/>
      <c r="GK474" s="383"/>
      <c r="GL474" s="383"/>
      <c r="GM474" s="383"/>
      <c r="GN474" s="383"/>
      <c r="GO474" s="383"/>
      <c r="GP474" s="383"/>
      <c r="GQ474" s="383"/>
      <c r="GR474" s="383"/>
      <c r="GS474" s="383"/>
      <c r="GT474" s="383"/>
      <c r="GU474" s="383"/>
      <c r="GV474" s="383"/>
      <c r="GW474" s="383"/>
      <c r="GX474" s="383"/>
    </row>
    <row r="475" spans="1:206" s="360" customFormat="1" x14ac:dyDescent="0.25">
      <c r="A475" s="354"/>
      <c r="B475" s="506">
        <v>465</v>
      </c>
      <c r="C475" s="55"/>
      <c r="D475" s="55"/>
      <c r="E475" s="507" t="str">
        <f t="shared" si="77"/>
        <v/>
      </c>
      <c r="F475" s="508" t="str">
        <f t="shared" si="83"/>
        <v/>
      </c>
      <c r="H475" s="502"/>
      <c r="I475" s="502"/>
      <c r="J475" s="1"/>
      <c r="K475" s="372"/>
      <c r="L475" s="354"/>
      <c r="M475" s="354"/>
      <c r="N475" s="354"/>
      <c r="O475" s="354"/>
      <c r="P475" s="372"/>
      <c r="Q475" s="490"/>
      <c r="R475" s="490"/>
      <c r="S475" s="490"/>
      <c r="T475" s="490"/>
      <c r="U475" s="490"/>
      <c r="V475" s="372"/>
      <c r="W475" s="372"/>
      <c r="X475" s="372"/>
      <c r="Y475" s="1"/>
      <c r="Z475" s="1"/>
      <c r="AA475" s="1"/>
      <c r="AB475" s="1"/>
      <c r="AC475" s="1"/>
      <c r="AD475" s="491"/>
      <c r="AE475" s="491"/>
      <c r="AF475" s="491"/>
      <c r="AG475" s="491"/>
      <c r="AH475" s="491"/>
      <c r="AI475" s="491"/>
      <c r="AJ475" s="491"/>
      <c r="AK475" s="504"/>
      <c r="AL475" s="504"/>
      <c r="AM475" s="526" t="str">
        <f t="shared" si="87"/>
        <v/>
      </c>
      <c r="AN475" s="504"/>
      <c r="AO475" s="504"/>
      <c r="AP475" s="504"/>
      <c r="AQ475" s="360">
        <v>465</v>
      </c>
      <c r="AR475" s="505" t="str">
        <f t="shared" si="84"/>
        <v/>
      </c>
      <c r="AS475" s="505" t="str">
        <f t="shared" si="85"/>
        <v/>
      </c>
      <c r="AX475" s="497"/>
      <c r="AZ475" s="360">
        <v>465</v>
      </c>
      <c r="BA475" s="360" t="str">
        <f t="shared" si="78"/>
        <v/>
      </c>
      <c r="BB475" s="360" t="str">
        <f t="shared" si="79"/>
        <v/>
      </c>
      <c r="BC475" s="360" t="str">
        <f t="shared" si="80"/>
        <v/>
      </c>
      <c r="BD475" s="360" t="str">
        <f t="shared" si="81"/>
        <v/>
      </c>
      <c r="BE475" s="360" t="str">
        <f t="shared" si="82"/>
        <v/>
      </c>
      <c r="BH475" s="360" t="str">
        <f t="shared" si="86"/>
        <v/>
      </c>
      <c r="CM475" s="475"/>
      <c r="CN475" s="475"/>
      <c r="CO475" s="475"/>
      <c r="CP475" s="475"/>
      <c r="CQ475" s="475"/>
      <c r="CR475" s="475"/>
      <c r="CS475" s="475"/>
      <c r="CT475" s="475"/>
      <c r="CU475" s="475"/>
      <c r="CV475" s="475"/>
      <c r="CW475" s="475"/>
      <c r="CX475" s="475"/>
      <c r="CY475" s="475"/>
      <c r="CZ475" s="383"/>
      <c r="DA475" s="383"/>
      <c r="DB475" s="383"/>
      <c r="DC475" s="383"/>
      <c r="DD475" s="383"/>
      <c r="DE475" s="383"/>
      <c r="DF475" s="383"/>
      <c r="DG475" s="383"/>
      <c r="DH475" s="383"/>
      <c r="DI475" s="383"/>
      <c r="DJ475" s="383"/>
      <c r="DK475" s="383"/>
      <c r="DL475" s="383"/>
      <c r="DM475" s="383"/>
      <c r="DN475" s="383"/>
      <c r="DO475" s="383"/>
      <c r="DP475" s="383"/>
      <c r="DQ475" s="383"/>
      <c r="DR475" s="383"/>
      <c r="DS475" s="383"/>
      <c r="DT475" s="383"/>
      <c r="DU475" s="383"/>
      <c r="DV475" s="383"/>
      <c r="DW475" s="383"/>
      <c r="DX475" s="383"/>
      <c r="DY475" s="383"/>
      <c r="DZ475" s="383"/>
      <c r="EA475" s="383"/>
      <c r="EB475" s="383"/>
      <c r="EC475" s="383"/>
      <c r="ED475" s="383"/>
      <c r="EE475" s="383"/>
      <c r="EF475" s="383"/>
      <c r="EG475" s="383"/>
      <c r="EH475" s="383"/>
      <c r="EI475" s="383"/>
      <c r="EJ475" s="383"/>
      <c r="EK475" s="383"/>
      <c r="EL475" s="383"/>
      <c r="EM475" s="383"/>
      <c r="EN475" s="383"/>
      <c r="EO475" s="383"/>
      <c r="EP475" s="383"/>
      <c r="EQ475" s="383"/>
      <c r="ER475" s="383"/>
      <c r="ES475" s="383"/>
      <c r="ET475" s="383"/>
      <c r="EU475" s="383"/>
      <c r="EV475" s="383"/>
      <c r="EW475" s="383"/>
      <c r="EX475" s="383"/>
      <c r="EY475" s="383"/>
      <c r="EZ475" s="383"/>
      <c r="FA475" s="383"/>
      <c r="FB475" s="383"/>
      <c r="FC475" s="383"/>
      <c r="FD475" s="383"/>
      <c r="FE475" s="383"/>
      <c r="FF475" s="383"/>
      <c r="FG475" s="383"/>
      <c r="FH475" s="383"/>
      <c r="FI475" s="383"/>
      <c r="FJ475" s="383"/>
      <c r="FK475" s="383"/>
      <c r="FL475" s="383"/>
      <c r="FM475" s="383"/>
      <c r="FN475" s="383"/>
      <c r="FO475" s="383"/>
      <c r="FP475" s="383"/>
      <c r="FQ475" s="383"/>
      <c r="FR475" s="383"/>
      <c r="FS475" s="383"/>
      <c r="FT475" s="383"/>
      <c r="FU475" s="383"/>
      <c r="FV475" s="383"/>
      <c r="FW475" s="383"/>
      <c r="FX475" s="383"/>
      <c r="FY475" s="383"/>
      <c r="FZ475" s="383"/>
      <c r="GA475" s="383"/>
      <c r="GB475" s="383"/>
      <c r="GC475" s="383"/>
      <c r="GD475" s="383"/>
      <c r="GE475" s="383"/>
      <c r="GF475" s="383"/>
      <c r="GG475" s="383"/>
      <c r="GH475" s="383"/>
      <c r="GI475" s="383"/>
      <c r="GJ475" s="383"/>
      <c r="GK475" s="383"/>
      <c r="GL475" s="383"/>
      <c r="GM475" s="383"/>
      <c r="GN475" s="383"/>
      <c r="GO475" s="383"/>
      <c r="GP475" s="383"/>
      <c r="GQ475" s="383"/>
      <c r="GR475" s="383"/>
      <c r="GS475" s="383"/>
      <c r="GT475" s="383"/>
      <c r="GU475" s="383"/>
      <c r="GV475" s="383"/>
      <c r="GW475" s="383"/>
      <c r="GX475" s="383"/>
    </row>
    <row r="476" spans="1:206" s="360" customFormat="1" x14ac:dyDescent="0.25">
      <c r="A476" s="354"/>
      <c r="B476" s="506">
        <v>466</v>
      </c>
      <c r="C476" s="55"/>
      <c r="D476" s="55"/>
      <c r="E476" s="507" t="str">
        <f t="shared" si="77"/>
        <v/>
      </c>
      <c r="F476" s="508" t="str">
        <f t="shared" si="83"/>
        <v/>
      </c>
      <c r="H476" s="502"/>
      <c r="I476" s="502"/>
      <c r="J476" s="1"/>
      <c r="K476" s="372"/>
      <c r="L476" s="354"/>
      <c r="M476" s="354"/>
      <c r="N476" s="354"/>
      <c r="O476" s="354"/>
      <c r="P476" s="372"/>
      <c r="Q476" s="490"/>
      <c r="R476" s="490"/>
      <c r="S476" s="490"/>
      <c r="T476" s="490"/>
      <c r="U476" s="490"/>
      <c r="V476" s="372"/>
      <c r="W476" s="372"/>
      <c r="X476" s="372"/>
      <c r="Y476" s="1"/>
      <c r="Z476" s="1"/>
      <c r="AA476" s="1"/>
      <c r="AB476" s="1"/>
      <c r="AC476" s="1"/>
      <c r="AD476" s="491"/>
      <c r="AE476" s="491"/>
      <c r="AF476" s="491"/>
      <c r="AG476" s="491"/>
      <c r="AH476" s="491"/>
      <c r="AI476" s="491"/>
      <c r="AJ476" s="491"/>
      <c r="AK476" s="504"/>
      <c r="AL476" s="504"/>
      <c r="AM476" s="526" t="str">
        <f t="shared" si="87"/>
        <v/>
      </c>
      <c r="AN476" s="504"/>
      <c r="AO476" s="504"/>
      <c r="AP476" s="504"/>
      <c r="AQ476" s="360">
        <v>466</v>
      </c>
      <c r="AR476" s="505" t="str">
        <f t="shared" si="84"/>
        <v/>
      </c>
      <c r="AS476" s="505" t="str">
        <f t="shared" si="85"/>
        <v/>
      </c>
      <c r="AX476" s="497"/>
      <c r="AZ476" s="360">
        <v>466</v>
      </c>
      <c r="BA476" s="360" t="str">
        <f t="shared" si="78"/>
        <v/>
      </c>
      <c r="BB476" s="360" t="str">
        <f t="shared" si="79"/>
        <v/>
      </c>
      <c r="BC476" s="360" t="str">
        <f t="shared" si="80"/>
        <v/>
      </c>
      <c r="BD476" s="360" t="str">
        <f t="shared" si="81"/>
        <v/>
      </c>
      <c r="BE476" s="360" t="str">
        <f t="shared" si="82"/>
        <v/>
      </c>
      <c r="BH476" s="360" t="str">
        <f t="shared" si="86"/>
        <v/>
      </c>
      <c r="CM476" s="475"/>
      <c r="CN476" s="475"/>
      <c r="CO476" s="475"/>
      <c r="CP476" s="475"/>
      <c r="CQ476" s="475"/>
      <c r="CR476" s="475"/>
      <c r="CS476" s="475"/>
      <c r="CT476" s="475"/>
      <c r="CU476" s="475"/>
      <c r="CV476" s="475"/>
      <c r="CW476" s="475"/>
      <c r="CX476" s="475"/>
      <c r="CY476" s="475"/>
      <c r="CZ476" s="383"/>
      <c r="DA476" s="383"/>
      <c r="DB476" s="383"/>
      <c r="DC476" s="383"/>
      <c r="DD476" s="383"/>
      <c r="DE476" s="383"/>
      <c r="DF476" s="383"/>
      <c r="DG476" s="383"/>
      <c r="DH476" s="383"/>
      <c r="DI476" s="383"/>
      <c r="DJ476" s="383"/>
      <c r="DK476" s="383"/>
      <c r="DL476" s="383"/>
      <c r="DM476" s="383"/>
      <c r="DN476" s="383"/>
      <c r="DO476" s="383"/>
      <c r="DP476" s="383"/>
      <c r="DQ476" s="383"/>
      <c r="DR476" s="383"/>
      <c r="DS476" s="383"/>
      <c r="DT476" s="383"/>
      <c r="DU476" s="383"/>
      <c r="DV476" s="383"/>
      <c r="DW476" s="383"/>
      <c r="DX476" s="383"/>
      <c r="DY476" s="383"/>
      <c r="DZ476" s="383"/>
      <c r="EA476" s="383"/>
      <c r="EB476" s="383"/>
      <c r="EC476" s="383"/>
      <c r="ED476" s="383"/>
      <c r="EE476" s="383"/>
      <c r="EF476" s="383"/>
      <c r="EG476" s="383"/>
      <c r="EH476" s="383"/>
      <c r="EI476" s="383"/>
      <c r="EJ476" s="383"/>
      <c r="EK476" s="383"/>
      <c r="EL476" s="383"/>
      <c r="EM476" s="383"/>
      <c r="EN476" s="383"/>
      <c r="EO476" s="383"/>
      <c r="EP476" s="383"/>
      <c r="EQ476" s="383"/>
      <c r="ER476" s="383"/>
      <c r="ES476" s="383"/>
      <c r="ET476" s="383"/>
      <c r="EU476" s="383"/>
      <c r="EV476" s="383"/>
      <c r="EW476" s="383"/>
      <c r="EX476" s="383"/>
      <c r="EY476" s="383"/>
      <c r="EZ476" s="383"/>
      <c r="FA476" s="383"/>
      <c r="FB476" s="383"/>
      <c r="FC476" s="383"/>
      <c r="FD476" s="383"/>
      <c r="FE476" s="383"/>
      <c r="FF476" s="383"/>
      <c r="FG476" s="383"/>
      <c r="FH476" s="383"/>
      <c r="FI476" s="383"/>
      <c r="FJ476" s="383"/>
      <c r="FK476" s="383"/>
      <c r="FL476" s="383"/>
      <c r="FM476" s="383"/>
      <c r="FN476" s="383"/>
      <c r="FO476" s="383"/>
      <c r="FP476" s="383"/>
      <c r="FQ476" s="383"/>
      <c r="FR476" s="383"/>
      <c r="FS476" s="383"/>
      <c r="FT476" s="383"/>
      <c r="FU476" s="383"/>
      <c r="FV476" s="383"/>
      <c r="FW476" s="383"/>
      <c r="FX476" s="383"/>
      <c r="FY476" s="383"/>
      <c r="FZ476" s="383"/>
      <c r="GA476" s="383"/>
      <c r="GB476" s="383"/>
      <c r="GC476" s="383"/>
      <c r="GD476" s="383"/>
      <c r="GE476" s="383"/>
      <c r="GF476" s="383"/>
      <c r="GG476" s="383"/>
      <c r="GH476" s="383"/>
      <c r="GI476" s="383"/>
      <c r="GJ476" s="383"/>
      <c r="GK476" s="383"/>
      <c r="GL476" s="383"/>
      <c r="GM476" s="383"/>
      <c r="GN476" s="383"/>
      <c r="GO476" s="383"/>
      <c r="GP476" s="383"/>
      <c r="GQ476" s="383"/>
      <c r="GR476" s="383"/>
      <c r="GS476" s="383"/>
      <c r="GT476" s="383"/>
      <c r="GU476" s="383"/>
      <c r="GV476" s="383"/>
      <c r="GW476" s="383"/>
      <c r="GX476" s="383"/>
    </row>
    <row r="477" spans="1:206" s="360" customFormat="1" x14ac:dyDescent="0.25">
      <c r="A477" s="354"/>
      <c r="B477" s="506">
        <v>467</v>
      </c>
      <c r="C477" s="55"/>
      <c r="D477" s="55"/>
      <c r="E477" s="507" t="str">
        <f t="shared" si="77"/>
        <v/>
      </c>
      <c r="F477" s="508" t="str">
        <f t="shared" si="83"/>
        <v/>
      </c>
      <c r="H477" s="502"/>
      <c r="I477" s="502"/>
      <c r="J477" s="1"/>
      <c r="K477" s="372"/>
      <c r="L477" s="354"/>
      <c r="M477" s="354"/>
      <c r="N477" s="354"/>
      <c r="O477" s="354"/>
      <c r="P477" s="372"/>
      <c r="Q477" s="490"/>
      <c r="R477" s="490"/>
      <c r="S477" s="490"/>
      <c r="T477" s="490"/>
      <c r="U477" s="490"/>
      <c r="V477" s="372"/>
      <c r="W477" s="372"/>
      <c r="X477" s="372"/>
      <c r="Y477" s="1"/>
      <c r="Z477" s="1"/>
      <c r="AA477" s="1"/>
      <c r="AB477" s="1"/>
      <c r="AC477" s="1"/>
      <c r="AD477" s="491"/>
      <c r="AE477" s="491"/>
      <c r="AF477" s="491"/>
      <c r="AG477" s="491"/>
      <c r="AH477" s="491"/>
      <c r="AI477" s="491"/>
      <c r="AJ477" s="491"/>
      <c r="AK477" s="504"/>
      <c r="AL477" s="504"/>
      <c r="AM477" s="526" t="str">
        <f t="shared" si="87"/>
        <v/>
      </c>
      <c r="AN477" s="504"/>
      <c r="AO477" s="504"/>
      <c r="AP477" s="504"/>
      <c r="AQ477" s="360">
        <v>467</v>
      </c>
      <c r="AR477" s="505" t="str">
        <f t="shared" si="84"/>
        <v/>
      </c>
      <c r="AS477" s="505" t="str">
        <f t="shared" si="85"/>
        <v/>
      </c>
      <c r="AX477" s="497"/>
      <c r="AZ477" s="360">
        <v>467</v>
      </c>
      <c r="BA477" s="360" t="str">
        <f t="shared" si="78"/>
        <v/>
      </c>
      <c r="BB477" s="360" t="str">
        <f t="shared" si="79"/>
        <v/>
      </c>
      <c r="BC477" s="360" t="str">
        <f t="shared" si="80"/>
        <v/>
      </c>
      <c r="BD477" s="360" t="str">
        <f t="shared" si="81"/>
        <v/>
      </c>
      <c r="BE477" s="360" t="str">
        <f t="shared" si="82"/>
        <v/>
      </c>
      <c r="BH477" s="360" t="str">
        <f t="shared" si="86"/>
        <v/>
      </c>
      <c r="CM477" s="475"/>
      <c r="CN477" s="475"/>
      <c r="CO477" s="475"/>
      <c r="CP477" s="475"/>
      <c r="CQ477" s="475"/>
      <c r="CR477" s="475"/>
      <c r="CS477" s="475"/>
      <c r="CT477" s="475"/>
      <c r="CU477" s="475"/>
      <c r="CV477" s="475"/>
      <c r="CW477" s="475"/>
      <c r="CX477" s="475"/>
      <c r="CY477" s="475"/>
      <c r="CZ477" s="383"/>
      <c r="DA477" s="383"/>
      <c r="DB477" s="383"/>
      <c r="DC477" s="383"/>
      <c r="DD477" s="383"/>
      <c r="DE477" s="383"/>
      <c r="DF477" s="383"/>
      <c r="DG477" s="383"/>
      <c r="DH477" s="383"/>
      <c r="DI477" s="383"/>
      <c r="DJ477" s="383"/>
      <c r="DK477" s="383"/>
      <c r="DL477" s="383"/>
      <c r="DM477" s="383"/>
      <c r="DN477" s="383"/>
      <c r="DO477" s="383"/>
      <c r="DP477" s="383"/>
      <c r="DQ477" s="383"/>
      <c r="DR477" s="383"/>
      <c r="DS477" s="383"/>
      <c r="DT477" s="383"/>
      <c r="DU477" s="383"/>
      <c r="DV477" s="383"/>
      <c r="DW477" s="383"/>
      <c r="DX477" s="383"/>
      <c r="DY477" s="383"/>
      <c r="DZ477" s="383"/>
      <c r="EA477" s="383"/>
      <c r="EB477" s="383"/>
      <c r="EC477" s="383"/>
      <c r="ED477" s="383"/>
      <c r="EE477" s="383"/>
      <c r="EF477" s="383"/>
      <c r="EG477" s="383"/>
      <c r="EH477" s="383"/>
      <c r="EI477" s="383"/>
      <c r="EJ477" s="383"/>
      <c r="EK477" s="383"/>
      <c r="EL477" s="383"/>
      <c r="EM477" s="383"/>
      <c r="EN477" s="383"/>
      <c r="EO477" s="383"/>
      <c r="EP477" s="383"/>
      <c r="EQ477" s="383"/>
      <c r="ER477" s="383"/>
      <c r="ES477" s="383"/>
      <c r="ET477" s="383"/>
      <c r="EU477" s="383"/>
      <c r="EV477" s="383"/>
      <c r="EW477" s="383"/>
      <c r="EX477" s="383"/>
      <c r="EY477" s="383"/>
      <c r="EZ477" s="383"/>
      <c r="FA477" s="383"/>
      <c r="FB477" s="383"/>
      <c r="FC477" s="383"/>
      <c r="FD477" s="383"/>
      <c r="FE477" s="383"/>
      <c r="FF477" s="383"/>
      <c r="FG477" s="383"/>
      <c r="FH477" s="383"/>
      <c r="FI477" s="383"/>
      <c r="FJ477" s="383"/>
      <c r="FK477" s="383"/>
      <c r="FL477" s="383"/>
      <c r="FM477" s="383"/>
      <c r="FN477" s="383"/>
      <c r="FO477" s="383"/>
      <c r="FP477" s="383"/>
      <c r="FQ477" s="383"/>
      <c r="FR477" s="383"/>
      <c r="FS477" s="383"/>
      <c r="FT477" s="383"/>
      <c r="FU477" s="383"/>
      <c r="FV477" s="383"/>
      <c r="FW477" s="383"/>
      <c r="FX477" s="383"/>
      <c r="FY477" s="383"/>
      <c r="FZ477" s="383"/>
      <c r="GA477" s="383"/>
      <c r="GB477" s="383"/>
      <c r="GC477" s="383"/>
      <c r="GD477" s="383"/>
      <c r="GE477" s="383"/>
      <c r="GF477" s="383"/>
      <c r="GG477" s="383"/>
      <c r="GH477" s="383"/>
      <c r="GI477" s="383"/>
      <c r="GJ477" s="383"/>
      <c r="GK477" s="383"/>
      <c r="GL477" s="383"/>
      <c r="GM477" s="383"/>
      <c r="GN477" s="383"/>
      <c r="GO477" s="383"/>
      <c r="GP477" s="383"/>
      <c r="GQ477" s="383"/>
      <c r="GR477" s="383"/>
      <c r="GS477" s="383"/>
      <c r="GT477" s="383"/>
      <c r="GU477" s="383"/>
      <c r="GV477" s="383"/>
      <c r="GW477" s="383"/>
      <c r="GX477" s="383"/>
    </row>
    <row r="478" spans="1:206" s="360" customFormat="1" x14ac:dyDescent="0.25">
      <c r="A478" s="354"/>
      <c r="B478" s="506">
        <v>468</v>
      </c>
      <c r="C478" s="55"/>
      <c r="D478" s="55"/>
      <c r="E478" s="507" t="str">
        <f t="shared" si="77"/>
        <v/>
      </c>
      <c r="F478" s="508" t="str">
        <f t="shared" si="83"/>
        <v/>
      </c>
      <c r="H478" s="502"/>
      <c r="I478" s="502"/>
      <c r="J478" s="1"/>
      <c r="K478" s="372"/>
      <c r="L478" s="354"/>
      <c r="M478" s="354"/>
      <c r="N478" s="354"/>
      <c r="O478" s="354"/>
      <c r="P478" s="372"/>
      <c r="Q478" s="490"/>
      <c r="R478" s="490"/>
      <c r="S478" s="490"/>
      <c r="T478" s="490"/>
      <c r="U478" s="490"/>
      <c r="V478" s="372"/>
      <c r="W478" s="372"/>
      <c r="X478" s="372"/>
      <c r="Y478" s="1"/>
      <c r="Z478" s="1"/>
      <c r="AA478" s="1"/>
      <c r="AB478" s="1"/>
      <c r="AC478" s="1"/>
      <c r="AD478" s="491"/>
      <c r="AE478" s="491"/>
      <c r="AF478" s="491"/>
      <c r="AG478" s="491"/>
      <c r="AH478" s="491"/>
      <c r="AI478" s="491"/>
      <c r="AJ478" s="491"/>
      <c r="AK478" s="504"/>
      <c r="AL478" s="504"/>
      <c r="AM478" s="526" t="str">
        <f t="shared" si="87"/>
        <v/>
      </c>
      <c r="AN478" s="504"/>
      <c r="AO478" s="504"/>
      <c r="AP478" s="504"/>
      <c r="AQ478" s="360">
        <v>468</v>
      </c>
      <c r="AR478" s="505" t="str">
        <f t="shared" si="84"/>
        <v/>
      </c>
      <c r="AS478" s="505" t="str">
        <f t="shared" si="85"/>
        <v/>
      </c>
      <c r="AX478" s="497"/>
      <c r="AZ478" s="360">
        <v>468</v>
      </c>
      <c r="BA478" s="360" t="str">
        <f t="shared" si="78"/>
        <v/>
      </c>
      <c r="BB478" s="360" t="str">
        <f t="shared" si="79"/>
        <v/>
      </c>
      <c r="BC478" s="360" t="str">
        <f t="shared" si="80"/>
        <v/>
      </c>
      <c r="BD478" s="360" t="str">
        <f t="shared" si="81"/>
        <v/>
      </c>
      <c r="BE478" s="360" t="str">
        <f t="shared" si="82"/>
        <v/>
      </c>
      <c r="BH478" s="360" t="str">
        <f t="shared" si="86"/>
        <v/>
      </c>
      <c r="CM478" s="475"/>
      <c r="CN478" s="475"/>
      <c r="CO478" s="475"/>
      <c r="CP478" s="475"/>
      <c r="CQ478" s="475"/>
      <c r="CR478" s="475"/>
      <c r="CS478" s="475"/>
      <c r="CT478" s="475"/>
      <c r="CU478" s="475"/>
      <c r="CV478" s="475"/>
      <c r="CW478" s="475"/>
      <c r="CX478" s="475"/>
      <c r="CY478" s="475"/>
      <c r="CZ478" s="383"/>
      <c r="DA478" s="383"/>
      <c r="DB478" s="383"/>
      <c r="DC478" s="383"/>
      <c r="DD478" s="383"/>
      <c r="DE478" s="383"/>
      <c r="DF478" s="383"/>
      <c r="DG478" s="383"/>
      <c r="DH478" s="383"/>
      <c r="DI478" s="383"/>
      <c r="DJ478" s="383"/>
      <c r="DK478" s="383"/>
      <c r="DL478" s="383"/>
      <c r="DM478" s="383"/>
      <c r="DN478" s="383"/>
      <c r="DO478" s="383"/>
      <c r="DP478" s="383"/>
      <c r="DQ478" s="383"/>
      <c r="DR478" s="383"/>
      <c r="DS478" s="383"/>
      <c r="DT478" s="383"/>
      <c r="DU478" s="383"/>
      <c r="DV478" s="383"/>
      <c r="DW478" s="383"/>
      <c r="DX478" s="383"/>
      <c r="DY478" s="383"/>
      <c r="DZ478" s="383"/>
      <c r="EA478" s="383"/>
      <c r="EB478" s="383"/>
      <c r="EC478" s="383"/>
      <c r="ED478" s="383"/>
      <c r="EE478" s="383"/>
      <c r="EF478" s="383"/>
      <c r="EG478" s="383"/>
      <c r="EH478" s="383"/>
      <c r="EI478" s="383"/>
      <c r="EJ478" s="383"/>
      <c r="EK478" s="383"/>
      <c r="EL478" s="383"/>
      <c r="EM478" s="383"/>
      <c r="EN478" s="383"/>
      <c r="EO478" s="383"/>
      <c r="EP478" s="383"/>
      <c r="EQ478" s="383"/>
      <c r="ER478" s="383"/>
      <c r="ES478" s="383"/>
      <c r="ET478" s="383"/>
      <c r="EU478" s="383"/>
      <c r="EV478" s="383"/>
      <c r="EW478" s="383"/>
      <c r="EX478" s="383"/>
      <c r="EY478" s="383"/>
      <c r="EZ478" s="383"/>
      <c r="FA478" s="383"/>
      <c r="FB478" s="383"/>
      <c r="FC478" s="383"/>
      <c r="FD478" s="383"/>
      <c r="FE478" s="383"/>
      <c r="FF478" s="383"/>
      <c r="FG478" s="383"/>
      <c r="FH478" s="383"/>
      <c r="FI478" s="383"/>
      <c r="FJ478" s="383"/>
      <c r="FK478" s="383"/>
      <c r="FL478" s="383"/>
      <c r="FM478" s="383"/>
      <c r="FN478" s="383"/>
      <c r="FO478" s="383"/>
      <c r="FP478" s="383"/>
      <c r="FQ478" s="383"/>
      <c r="FR478" s="383"/>
      <c r="FS478" s="383"/>
      <c r="FT478" s="383"/>
      <c r="FU478" s="383"/>
      <c r="FV478" s="383"/>
      <c r="FW478" s="383"/>
      <c r="FX478" s="383"/>
      <c r="FY478" s="383"/>
      <c r="FZ478" s="383"/>
      <c r="GA478" s="383"/>
      <c r="GB478" s="383"/>
      <c r="GC478" s="383"/>
      <c r="GD478" s="383"/>
      <c r="GE478" s="383"/>
      <c r="GF478" s="383"/>
      <c r="GG478" s="383"/>
      <c r="GH478" s="383"/>
      <c r="GI478" s="383"/>
      <c r="GJ478" s="383"/>
      <c r="GK478" s="383"/>
      <c r="GL478" s="383"/>
      <c r="GM478" s="383"/>
      <c r="GN478" s="383"/>
      <c r="GO478" s="383"/>
      <c r="GP478" s="383"/>
      <c r="GQ478" s="383"/>
      <c r="GR478" s="383"/>
      <c r="GS478" s="383"/>
      <c r="GT478" s="383"/>
      <c r="GU478" s="383"/>
      <c r="GV478" s="383"/>
      <c r="GW478" s="383"/>
      <c r="GX478" s="383"/>
    </row>
    <row r="479" spans="1:206" s="360" customFormat="1" x14ac:dyDescent="0.25">
      <c r="A479" s="354"/>
      <c r="B479" s="506">
        <v>469</v>
      </c>
      <c r="C479" s="55"/>
      <c r="D479" s="55"/>
      <c r="E479" s="507" t="str">
        <f t="shared" si="77"/>
        <v/>
      </c>
      <c r="F479" s="508" t="str">
        <f t="shared" si="83"/>
        <v/>
      </c>
      <c r="H479" s="502"/>
      <c r="I479" s="502"/>
      <c r="J479" s="1"/>
      <c r="K479" s="372"/>
      <c r="L479" s="354"/>
      <c r="M479" s="354"/>
      <c r="N479" s="354"/>
      <c r="O479" s="354"/>
      <c r="P479" s="372"/>
      <c r="Q479" s="490"/>
      <c r="R479" s="490"/>
      <c r="S479" s="490"/>
      <c r="T479" s="490"/>
      <c r="U479" s="490"/>
      <c r="V479" s="372"/>
      <c r="W479" s="372"/>
      <c r="X479" s="372"/>
      <c r="Y479" s="1"/>
      <c r="Z479" s="1"/>
      <c r="AA479" s="1"/>
      <c r="AB479" s="1"/>
      <c r="AC479" s="1"/>
      <c r="AD479" s="491"/>
      <c r="AE479" s="491"/>
      <c r="AF479" s="491"/>
      <c r="AG479" s="491"/>
      <c r="AH479" s="491"/>
      <c r="AI479" s="491"/>
      <c r="AJ479" s="491"/>
      <c r="AK479" s="504"/>
      <c r="AL479" s="504"/>
      <c r="AM479" s="526" t="str">
        <f t="shared" si="87"/>
        <v/>
      </c>
      <c r="AN479" s="504"/>
      <c r="AO479" s="504"/>
      <c r="AP479" s="504"/>
      <c r="AQ479" s="360">
        <v>469</v>
      </c>
      <c r="AR479" s="505" t="str">
        <f t="shared" si="84"/>
        <v/>
      </c>
      <c r="AS479" s="505" t="str">
        <f t="shared" si="85"/>
        <v/>
      </c>
      <c r="AX479" s="497"/>
      <c r="AZ479" s="360">
        <v>469</v>
      </c>
      <c r="BA479" s="360" t="str">
        <f t="shared" si="78"/>
        <v/>
      </c>
      <c r="BB479" s="360" t="str">
        <f t="shared" si="79"/>
        <v/>
      </c>
      <c r="BC479" s="360" t="str">
        <f t="shared" si="80"/>
        <v/>
      </c>
      <c r="BD479" s="360" t="str">
        <f t="shared" si="81"/>
        <v/>
      </c>
      <c r="BE479" s="360" t="str">
        <f t="shared" si="82"/>
        <v/>
      </c>
      <c r="BH479" s="360" t="str">
        <f t="shared" si="86"/>
        <v/>
      </c>
      <c r="CM479" s="475"/>
      <c r="CN479" s="475"/>
      <c r="CO479" s="475"/>
      <c r="CP479" s="475"/>
      <c r="CQ479" s="475"/>
      <c r="CR479" s="475"/>
      <c r="CS479" s="475"/>
      <c r="CT479" s="475"/>
      <c r="CU479" s="475"/>
      <c r="CV479" s="475"/>
      <c r="CW479" s="475"/>
      <c r="CX479" s="475"/>
      <c r="CY479" s="475"/>
      <c r="CZ479" s="383"/>
      <c r="DA479" s="383"/>
      <c r="DB479" s="383"/>
      <c r="DC479" s="383"/>
      <c r="DD479" s="383"/>
      <c r="DE479" s="383"/>
      <c r="DF479" s="383"/>
      <c r="DG479" s="383"/>
      <c r="DH479" s="383"/>
      <c r="DI479" s="383"/>
      <c r="DJ479" s="383"/>
      <c r="DK479" s="383"/>
      <c r="DL479" s="383"/>
      <c r="DM479" s="383"/>
      <c r="DN479" s="383"/>
      <c r="DO479" s="383"/>
      <c r="DP479" s="383"/>
      <c r="DQ479" s="383"/>
      <c r="DR479" s="383"/>
      <c r="DS479" s="383"/>
      <c r="DT479" s="383"/>
      <c r="DU479" s="383"/>
      <c r="DV479" s="383"/>
      <c r="DW479" s="383"/>
      <c r="DX479" s="383"/>
      <c r="DY479" s="383"/>
      <c r="DZ479" s="383"/>
      <c r="EA479" s="383"/>
      <c r="EB479" s="383"/>
      <c r="EC479" s="383"/>
      <c r="ED479" s="383"/>
      <c r="EE479" s="383"/>
      <c r="EF479" s="383"/>
      <c r="EG479" s="383"/>
      <c r="EH479" s="383"/>
      <c r="EI479" s="383"/>
      <c r="EJ479" s="383"/>
      <c r="EK479" s="383"/>
      <c r="EL479" s="383"/>
      <c r="EM479" s="383"/>
      <c r="EN479" s="383"/>
      <c r="EO479" s="383"/>
      <c r="EP479" s="383"/>
      <c r="EQ479" s="383"/>
      <c r="ER479" s="383"/>
      <c r="ES479" s="383"/>
      <c r="ET479" s="383"/>
      <c r="EU479" s="383"/>
      <c r="EV479" s="383"/>
      <c r="EW479" s="383"/>
      <c r="EX479" s="383"/>
      <c r="EY479" s="383"/>
      <c r="EZ479" s="383"/>
      <c r="FA479" s="383"/>
      <c r="FB479" s="383"/>
      <c r="FC479" s="383"/>
      <c r="FD479" s="383"/>
      <c r="FE479" s="383"/>
      <c r="FF479" s="383"/>
      <c r="FG479" s="383"/>
      <c r="FH479" s="383"/>
      <c r="FI479" s="383"/>
      <c r="FJ479" s="383"/>
      <c r="FK479" s="383"/>
      <c r="FL479" s="383"/>
      <c r="FM479" s="383"/>
      <c r="FN479" s="383"/>
      <c r="FO479" s="383"/>
      <c r="FP479" s="383"/>
      <c r="FQ479" s="383"/>
      <c r="FR479" s="383"/>
      <c r="FS479" s="383"/>
      <c r="FT479" s="383"/>
      <c r="FU479" s="383"/>
      <c r="FV479" s="383"/>
      <c r="FW479" s="383"/>
      <c r="FX479" s="383"/>
      <c r="FY479" s="383"/>
      <c r="FZ479" s="383"/>
      <c r="GA479" s="383"/>
      <c r="GB479" s="383"/>
      <c r="GC479" s="383"/>
      <c r="GD479" s="383"/>
      <c r="GE479" s="383"/>
      <c r="GF479" s="383"/>
      <c r="GG479" s="383"/>
      <c r="GH479" s="383"/>
      <c r="GI479" s="383"/>
      <c r="GJ479" s="383"/>
      <c r="GK479" s="383"/>
      <c r="GL479" s="383"/>
      <c r="GM479" s="383"/>
      <c r="GN479" s="383"/>
      <c r="GO479" s="383"/>
      <c r="GP479" s="383"/>
      <c r="GQ479" s="383"/>
      <c r="GR479" s="383"/>
      <c r="GS479" s="383"/>
      <c r="GT479" s="383"/>
      <c r="GU479" s="383"/>
      <c r="GV479" s="383"/>
      <c r="GW479" s="383"/>
      <c r="GX479" s="383"/>
    </row>
    <row r="480" spans="1:206" s="360" customFormat="1" x14ac:dyDescent="0.25">
      <c r="A480" s="354"/>
      <c r="B480" s="506">
        <v>470</v>
      </c>
      <c r="C480" s="55"/>
      <c r="D480" s="55"/>
      <c r="E480" s="507" t="str">
        <f t="shared" si="77"/>
        <v/>
      </c>
      <c r="F480" s="508" t="str">
        <f t="shared" si="83"/>
        <v/>
      </c>
      <c r="H480" s="502"/>
      <c r="I480" s="502"/>
      <c r="J480" s="1"/>
      <c r="K480" s="372"/>
      <c r="L480" s="354"/>
      <c r="M480" s="354"/>
      <c r="N480" s="354"/>
      <c r="O480" s="354"/>
      <c r="P480" s="372"/>
      <c r="Q480" s="490"/>
      <c r="R480" s="490"/>
      <c r="S480" s="490"/>
      <c r="T480" s="490"/>
      <c r="U480" s="490"/>
      <c r="V480" s="372"/>
      <c r="W480" s="372"/>
      <c r="X480" s="372"/>
      <c r="Y480" s="1"/>
      <c r="Z480" s="1"/>
      <c r="AA480" s="1"/>
      <c r="AB480" s="1"/>
      <c r="AC480" s="1"/>
      <c r="AD480" s="491"/>
      <c r="AE480" s="491"/>
      <c r="AF480" s="491"/>
      <c r="AG480" s="491"/>
      <c r="AH480" s="491"/>
      <c r="AI480" s="491"/>
      <c r="AJ480" s="491"/>
      <c r="AK480" s="504"/>
      <c r="AL480" s="504"/>
      <c r="AM480" s="526" t="str">
        <f t="shared" si="87"/>
        <v/>
      </c>
      <c r="AN480" s="504"/>
      <c r="AO480" s="504"/>
      <c r="AP480" s="504"/>
      <c r="AQ480" s="360">
        <v>470</v>
      </c>
      <c r="AR480" s="505" t="str">
        <f t="shared" si="84"/>
        <v/>
      </c>
      <c r="AS480" s="505" t="str">
        <f t="shared" si="85"/>
        <v/>
      </c>
      <c r="AX480" s="497"/>
      <c r="AZ480" s="360">
        <v>470</v>
      </c>
      <c r="BA480" s="360" t="str">
        <f t="shared" si="78"/>
        <v/>
      </c>
      <c r="BB480" s="360" t="str">
        <f t="shared" si="79"/>
        <v/>
      </c>
      <c r="BC480" s="360" t="str">
        <f t="shared" si="80"/>
        <v/>
      </c>
      <c r="BD480" s="360" t="str">
        <f t="shared" si="81"/>
        <v/>
      </c>
      <c r="BE480" s="360" t="str">
        <f t="shared" si="82"/>
        <v/>
      </c>
      <c r="BH480" s="360" t="str">
        <f t="shared" si="86"/>
        <v/>
      </c>
      <c r="CM480" s="475"/>
      <c r="CN480" s="475"/>
      <c r="CO480" s="475"/>
      <c r="CP480" s="475"/>
      <c r="CQ480" s="475"/>
      <c r="CR480" s="475"/>
      <c r="CS480" s="475"/>
      <c r="CT480" s="475"/>
      <c r="CU480" s="475"/>
      <c r="CV480" s="475"/>
      <c r="CW480" s="475"/>
      <c r="CX480" s="475"/>
      <c r="CY480" s="475"/>
      <c r="CZ480" s="383"/>
      <c r="DA480" s="383"/>
      <c r="DB480" s="383"/>
      <c r="DC480" s="383"/>
      <c r="DD480" s="383"/>
      <c r="DE480" s="383"/>
      <c r="DF480" s="383"/>
      <c r="DG480" s="383"/>
      <c r="DH480" s="383"/>
      <c r="DI480" s="383"/>
      <c r="DJ480" s="383"/>
      <c r="DK480" s="383"/>
      <c r="DL480" s="383"/>
      <c r="DM480" s="383"/>
      <c r="DN480" s="383"/>
      <c r="DO480" s="383"/>
      <c r="DP480" s="383"/>
      <c r="DQ480" s="383"/>
      <c r="DR480" s="383"/>
      <c r="DS480" s="383"/>
      <c r="DT480" s="383"/>
      <c r="DU480" s="383"/>
      <c r="DV480" s="383"/>
      <c r="DW480" s="383"/>
      <c r="DX480" s="383"/>
      <c r="DY480" s="383"/>
      <c r="DZ480" s="383"/>
      <c r="EA480" s="383"/>
      <c r="EB480" s="383"/>
      <c r="EC480" s="383"/>
      <c r="ED480" s="383"/>
      <c r="EE480" s="383"/>
      <c r="EF480" s="383"/>
      <c r="EG480" s="383"/>
      <c r="EH480" s="383"/>
      <c r="EI480" s="383"/>
      <c r="EJ480" s="383"/>
      <c r="EK480" s="383"/>
      <c r="EL480" s="383"/>
      <c r="EM480" s="383"/>
      <c r="EN480" s="383"/>
      <c r="EO480" s="383"/>
      <c r="EP480" s="383"/>
      <c r="EQ480" s="383"/>
      <c r="ER480" s="383"/>
      <c r="ES480" s="383"/>
      <c r="ET480" s="383"/>
      <c r="EU480" s="383"/>
      <c r="EV480" s="383"/>
      <c r="EW480" s="383"/>
      <c r="EX480" s="383"/>
      <c r="EY480" s="383"/>
      <c r="EZ480" s="383"/>
      <c r="FA480" s="383"/>
      <c r="FB480" s="383"/>
      <c r="FC480" s="383"/>
      <c r="FD480" s="383"/>
      <c r="FE480" s="383"/>
      <c r="FF480" s="383"/>
      <c r="FG480" s="383"/>
      <c r="FH480" s="383"/>
      <c r="FI480" s="383"/>
      <c r="FJ480" s="383"/>
      <c r="FK480" s="383"/>
      <c r="FL480" s="383"/>
      <c r="FM480" s="383"/>
      <c r="FN480" s="383"/>
      <c r="FO480" s="383"/>
      <c r="FP480" s="383"/>
      <c r="FQ480" s="383"/>
      <c r="FR480" s="383"/>
      <c r="FS480" s="383"/>
      <c r="FT480" s="383"/>
      <c r="FU480" s="383"/>
      <c r="FV480" s="383"/>
      <c r="FW480" s="383"/>
      <c r="FX480" s="383"/>
      <c r="FY480" s="383"/>
      <c r="FZ480" s="383"/>
      <c r="GA480" s="383"/>
      <c r="GB480" s="383"/>
      <c r="GC480" s="383"/>
      <c r="GD480" s="383"/>
      <c r="GE480" s="383"/>
      <c r="GF480" s="383"/>
      <c r="GG480" s="383"/>
      <c r="GH480" s="383"/>
      <c r="GI480" s="383"/>
      <c r="GJ480" s="383"/>
      <c r="GK480" s="383"/>
      <c r="GL480" s="383"/>
      <c r="GM480" s="383"/>
      <c r="GN480" s="383"/>
      <c r="GO480" s="383"/>
      <c r="GP480" s="383"/>
      <c r="GQ480" s="383"/>
      <c r="GR480" s="383"/>
      <c r="GS480" s="383"/>
      <c r="GT480" s="383"/>
      <c r="GU480" s="383"/>
      <c r="GV480" s="383"/>
      <c r="GW480" s="383"/>
      <c r="GX480" s="383"/>
    </row>
    <row r="481" spans="1:206" s="360" customFormat="1" x14ac:dyDescent="0.25">
      <c r="A481" s="354"/>
      <c r="B481" s="506">
        <v>471</v>
      </c>
      <c r="C481" s="55"/>
      <c r="D481" s="55"/>
      <c r="E481" s="507" t="str">
        <f t="shared" si="77"/>
        <v/>
      </c>
      <c r="F481" s="508" t="str">
        <f t="shared" si="83"/>
        <v/>
      </c>
      <c r="H481" s="502"/>
      <c r="I481" s="502"/>
      <c r="J481" s="1"/>
      <c r="K481" s="372"/>
      <c r="L481" s="354"/>
      <c r="M481" s="354"/>
      <c r="N481" s="354"/>
      <c r="O481" s="354"/>
      <c r="P481" s="372"/>
      <c r="Q481" s="490"/>
      <c r="R481" s="490"/>
      <c r="S481" s="490"/>
      <c r="T481" s="490"/>
      <c r="U481" s="490"/>
      <c r="V481" s="372"/>
      <c r="W481" s="372"/>
      <c r="X481" s="372"/>
      <c r="Y481" s="1"/>
      <c r="Z481" s="1"/>
      <c r="AA481" s="1"/>
      <c r="AB481" s="1"/>
      <c r="AC481" s="1"/>
      <c r="AD481" s="491"/>
      <c r="AE481" s="491"/>
      <c r="AF481" s="491"/>
      <c r="AG481" s="491"/>
      <c r="AH481" s="491"/>
      <c r="AI481" s="491"/>
      <c r="AJ481" s="491"/>
      <c r="AK481" s="504"/>
      <c r="AL481" s="504"/>
      <c r="AM481" s="526" t="str">
        <f t="shared" si="87"/>
        <v/>
      </c>
      <c r="AN481" s="504"/>
      <c r="AO481" s="504"/>
      <c r="AP481" s="504"/>
      <c r="AQ481" s="360">
        <v>471</v>
      </c>
      <c r="AR481" s="505" t="str">
        <f t="shared" si="84"/>
        <v/>
      </c>
      <c r="AS481" s="505" t="str">
        <f t="shared" si="85"/>
        <v/>
      </c>
      <c r="AX481" s="497"/>
      <c r="AZ481" s="360">
        <v>471</v>
      </c>
      <c r="BA481" s="360" t="str">
        <f t="shared" si="78"/>
        <v/>
      </c>
      <c r="BB481" s="360" t="str">
        <f t="shared" si="79"/>
        <v/>
      </c>
      <c r="BC481" s="360" t="str">
        <f t="shared" si="80"/>
        <v/>
      </c>
      <c r="BD481" s="360" t="str">
        <f t="shared" si="81"/>
        <v/>
      </c>
      <c r="BE481" s="360" t="str">
        <f t="shared" si="82"/>
        <v/>
      </c>
      <c r="BH481" s="360" t="str">
        <f t="shared" si="86"/>
        <v/>
      </c>
      <c r="CM481" s="475"/>
      <c r="CN481" s="475"/>
      <c r="CO481" s="475"/>
      <c r="CP481" s="475"/>
      <c r="CQ481" s="475"/>
      <c r="CR481" s="475"/>
      <c r="CS481" s="475"/>
      <c r="CT481" s="475"/>
      <c r="CU481" s="475"/>
      <c r="CV481" s="475"/>
      <c r="CW481" s="475"/>
      <c r="CX481" s="475"/>
      <c r="CY481" s="475"/>
      <c r="CZ481" s="383"/>
      <c r="DA481" s="383"/>
      <c r="DB481" s="383"/>
      <c r="DC481" s="383"/>
      <c r="DD481" s="383"/>
      <c r="DE481" s="383"/>
      <c r="DF481" s="383"/>
      <c r="DG481" s="383"/>
      <c r="DH481" s="383"/>
      <c r="DI481" s="383"/>
      <c r="DJ481" s="383"/>
      <c r="DK481" s="383"/>
      <c r="DL481" s="383"/>
      <c r="DM481" s="383"/>
      <c r="DN481" s="383"/>
      <c r="DO481" s="383"/>
      <c r="DP481" s="383"/>
      <c r="DQ481" s="383"/>
      <c r="DR481" s="383"/>
      <c r="DS481" s="383"/>
      <c r="DT481" s="383"/>
      <c r="DU481" s="383"/>
      <c r="DV481" s="383"/>
      <c r="DW481" s="383"/>
      <c r="DX481" s="383"/>
      <c r="DY481" s="383"/>
      <c r="DZ481" s="383"/>
      <c r="EA481" s="383"/>
      <c r="EB481" s="383"/>
      <c r="EC481" s="383"/>
      <c r="ED481" s="383"/>
      <c r="EE481" s="383"/>
      <c r="EF481" s="383"/>
      <c r="EG481" s="383"/>
      <c r="EH481" s="383"/>
      <c r="EI481" s="383"/>
      <c r="EJ481" s="383"/>
      <c r="EK481" s="383"/>
      <c r="EL481" s="383"/>
      <c r="EM481" s="383"/>
      <c r="EN481" s="383"/>
      <c r="EO481" s="383"/>
      <c r="EP481" s="383"/>
      <c r="EQ481" s="383"/>
      <c r="ER481" s="383"/>
      <c r="ES481" s="383"/>
      <c r="ET481" s="383"/>
      <c r="EU481" s="383"/>
      <c r="EV481" s="383"/>
      <c r="EW481" s="383"/>
      <c r="EX481" s="383"/>
      <c r="EY481" s="383"/>
      <c r="EZ481" s="383"/>
      <c r="FA481" s="383"/>
      <c r="FB481" s="383"/>
      <c r="FC481" s="383"/>
      <c r="FD481" s="383"/>
      <c r="FE481" s="383"/>
      <c r="FF481" s="383"/>
      <c r="FG481" s="383"/>
      <c r="FH481" s="383"/>
      <c r="FI481" s="383"/>
      <c r="FJ481" s="383"/>
      <c r="FK481" s="383"/>
      <c r="FL481" s="383"/>
      <c r="FM481" s="383"/>
      <c r="FN481" s="383"/>
      <c r="FO481" s="383"/>
      <c r="FP481" s="383"/>
      <c r="FQ481" s="383"/>
      <c r="FR481" s="383"/>
      <c r="FS481" s="383"/>
      <c r="FT481" s="383"/>
      <c r="FU481" s="383"/>
      <c r="FV481" s="383"/>
      <c r="FW481" s="383"/>
      <c r="FX481" s="383"/>
      <c r="FY481" s="383"/>
      <c r="FZ481" s="383"/>
      <c r="GA481" s="383"/>
      <c r="GB481" s="383"/>
      <c r="GC481" s="383"/>
      <c r="GD481" s="383"/>
      <c r="GE481" s="383"/>
      <c r="GF481" s="383"/>
      <c r="GG481" s="383"/>
      <c r="GH481" s="383"/>
      <c r="GI481" s="383"/>
      <c r="GJ481" s="383"/>
      <c r="GK481" s="383"/>
      <c r="GL481" s="383"/>
      <c r="GM481" s="383"/>
      <c r="GN481" s="383"/>
      <c r="GO481" s="383"/>
      <c r="GP481" s="383"/>
      <c r="GQ481" s="383"/>
      <c r="GR481" s="383"/>
      <c r="GS481" s="383"/>
      <c r="GT481" s="383"/>
      <c r="GU481" s="383"/>
      <c r="GV481" s="383"/>
      <c r="GW481" s="383"/>
      <c r="GX481" s="383"/>
    </row>
    <row r="482" spans="1:206" s="360" customFormat="1" x14ac:dyDescent="0.25">
      <c r="A482" s="354"/>
      <c r="B482" s="506">
        <v>472</v>
      </c>
      <c r="C482" s="55"/>
      <c r="D482" s="55"/>
      <c r="E482" s="507" t="str">
        <f t="shared" si="77"/>
        <v/>
      </c>
      <c r="F482" s="508" t="str">
        <f t="shared" si="83"/>
        <v/>
      </c>
      <c r="H482" s="502"/>
      <c r="I482" s="502"/>
      <c r="J482" s="1"/>
      <c r="K482" s="372"/>
      <c r="L482" s="354"/>
      <c r="M482" s="354"/>
      <c r="N482" s="354"/>
      <c r="O482" s="354"/>
      <c r="P482" s="372"/>
      <c r="Q482" s="490"/>
      <c r="R482" s="490"/>
      <c r="S482" s="490"/>
      <c r="T482" s="490"/>
      <c r="U482" s="490"/>
      <c r="V482" s="372"/>
      <c r="W482" s="372"/>
      <c r="X482" s="372"/>
      <c r="Y482" s="1"/>
      <c r="Z482" s="1"/>
      <c r="AA482" s="1"/>
      <c r="AB482" s="1"/>
      <c r="AC482" s="1"/>
      <c r="AD482" s="491"/>
      <c r="AE482" s="491"/>
      <c r="AF482" s="491"/>
      <c r="AG482" s="491"/>
      <c r="AH482" s="491"/>
      <c r="AI482" s="491"/>
      <c r="AJ482" s="491"/>
      <c r="AK482" s="504"/>
      <c r="AL482" s="504"/>
      <c r="AM482" s="526" t="str">
        <f t="shared" si="87"/>
        <v/>
      </c>
      <c r="AN482" s="504"/>
      <c r="AO482" s="504"/>
      <c r="AP482" s="504"/>
      <c r="AQ482" s="360">
        <v>472</v>
      </c>
      <c r="AR482" s="505" t="str">
        <f t="shared" si="84"/>
        <v/>
      </c>
      <c r="AS482" s="505" t="str">
        <f t="shared" si="85"/>
        <v/>
      </c>
      <c r="AX482" s="497"/>
      <c r="AZ482" s="360">
        <v>472</v>
      </c>
      <c r="BA482" s="360" t="str">
        <f t="shared" si="78"/>
        <v/>
      </c>
      <c r="BB482" s="360" t="str">
        <f t="shared" si="79"/>
        <v/>
      </c>
      <c r="BC482" s="360" t="str">
        <f t="shared" si="80"/>
        <v/>
      </c>
      <c r="BD482" s="360" t="str">
        <f t="shared" si="81"/>
        <v/>
      </c>
      <c r="BE482" s="360" t="str">
        <f t="shared" si="82"/>
        <v/>
      </c>
      <c r="BH482" s="360" t="str">
        <f t="shared" si="86"/>
        <v/>
      </c>
      <c r="CM482" s="475"/>
      <c r="CN482" s="475"/>
      <c r="CO482" s="475"/>
      <c r="CP482" s="475"/>
      <c r="CQ482" s="475"/>
      <c r="CR482" s="475"/>
      <c r="CS482" s="475"/>
      <c r="CT482" s="475"/>
      <c r="CU482" s="475"/>
      <c r="CV482" s="475"/>
      <c r="CW482" s="475"/>
      <c r="CX482" s="475"/>
      <c r="CY482" s="475"/>
      <c r="CZ482" s="383"/>
      <c r="DA482" s="383"/>
      <c r="DB482" s="383"/>
      <c r="DC482" s="383"/>
      <c r="DD482" s="383"/>
      <c r="DE482" s="383"/>
      <c r="DF482" s="383"/>
      <c r="DG482" s="383"/>
      <c r="DH482" s="383"/>
      <c r="DI482" s="383"/>
      <c r="DJ482" s="383"/>
      <c r="DK482" s="383"/>
      <c r="DL482" s="383"/>
      <c r="DM482" s="383"/>
      <c r="DN482" s="383"/>
      <c r="DO482" s="383"/>
      <c r="DP482" s="383"/>
      <c r="DQ482" s="383"/>
      <c r="DR482" s="383"/>
      <c r="DS482" s="383"/>
      <c r="DT482" s="383"/>
      <c r="DU482" s="383"/>
      <c r="DV482" s="383"/>
      <c r="DW482" s="383"/>
      <c r="DX482" s="383"/>
      <c r="DY482" s="383"/>
      <c r="DZ482" s="383"/>
      <c r="EA482" s="383"/>
      <c r="EB482" s="383"/>
      <c r="EC482" s="383"/>
      <c r="ED482" s="383"/>
      <c r="EE482" s="383"/>
      <c r="EF482" s="383"/>
      <c r="EG482" s="383"/>
      <c r="EH482" s="383"/>
      <c r="EI482" s="383"/>
      <c r="EJ482" s="383"/>
      <c r="EK482" s="383"/>
      <c r="EL482" s="383"/>
      <c r="EM482" s="383"/>
      <c r="EN482" s="383"/>
      <c r="EO482" s="383"/>
      <c r="EP482" s="383"/>
      <c r="EQ482" s="383"/>
      <c r="ER482" s="383"/>
      <c r="ES482" s="383"/>
      <c r="ET482" s="383"/>
      <c r="EU482" s="383"/>
      <c r="EV482" s="383"/>
      <c r="EW482" s="383"/>
      <c r="EX482" s="383"/>
      <c r="EY482" s="383"/>
      <c r="EZ482" s="383"/>
      <c r="FA482" s="383"/>
      <c r="FB482" s="383"/>
      <c r="FC482" s="383"/>
      <c r="FD482" s="383"/>
      <c r="FE482" s="383"/>
      <c r="FF482" s="383"/>
      <c r="FG482" s="383"/>
      <c r="FH482" s="383"/>
      <c r="FI482" s="383"/>
      <c r="FJ482" s="383"/>
      <c r="FK482" s="383"/>
      <c r="FL482" s="383"/>
      <c r="FM482" s="383"/>
      <c r="FN482" s="383"/>
      <c r="FO482" s="383"/>
      <c r="FP482" s="383"/>
      <c r="FQ482" s="383"/>
      <c r="FR482" s="383"/>
      <c r="FS482" s="383"/>
      <c r="FT482" s="383"/>
      <c r="FU482" s="383"/>
      <c r="FV482" s="383"/>
      <c r="FW482" s="383"/>
      <c r="FX482" s="383"/>
      <c r="FY482" s="383"/>
      <c r="FZ482" s="383"/>
      <c r="GA482" s="383"/>
      <c r="GB482" s="383"/>
      <c r="GC482" s="383"/>
      <c r="GD482" s="383"/>
      <c r="GE482" s="383"/>
      <c r="GF482" s="383"/>
      <c r="GG482" s="383"/>
      <c r="GH482" s="383"/>
      <c r="GI482" s="383"/>
      <c r="GJ482" s="383"/>
      <c r="GK482" s="383"/>
      <c r="GL482" s="383"/>
      <c r="GM482" s="383"/>
      <c r="GN482" s="383"/>
      <c r="GO482" s="383"/>
      <c r="GP482" s="383"/>
      <c r="GQ482" s="383"/>
      <c r="GR482" s="383"/>
      <c r="GS482" s="383"/>
      <c r="GT482" s="383"/>
      <c r="GU482" s="383"/>
      <c r="GV482" s="383"/>
      <c r="GW482" s="383"/>
      <c r="GX482" s="383"/>
    </row>
    <row r="483" spans="1:206" s="360" customFormat="1" x14ac:dyDescent="0.25">
      <c r="A483" s="354"/>
      <c r="B483" s="506">
        <v>473</v>
      </c>
      <c r="C483" s="55"/>
      <c r="D483" s="55"/>
      <c r="E483" s="507" t="str">
        <f t="shared" si="77"/>
        <v/>
      </c>
      <c r="F483" s="508" t="str">
        <f t="shared" si="83"/>
        <v/>
      </c>
      <c r="H483" s="502"/>
      <c r="I483" s="502"/>
      <c r="J483" s="1"/>
      <c r="K483" s="372"/>
      <c r="L483" s="354"/>
      <c r="M483" s="354"/>
      <c r="N483" s="354"/>
      <c r="O483" s="354"/>
      <c r="P483" s="372"/>
      <c r="Q483" s="490"/>
      <c r="R483" s="490"/>
      <c r="S483" s="490"/>
      <c r="T483" s="490"/>
      <c r="U483" s="490"/>
      <c r="V483" s="372"/>
      <c r="W483" s="372"/>
      <c r="X483" s="372"/>
      <c r="Y483" s="1"/>
      <c r="Z483" s="1"/>
      <c r="AA483" s="1"/>
      <c r="AB483" s="1"/>
      <c r="AC483" s="1"/>
      <c r="AD483" s="491"/>
      <c r="AE483" s="491"/>
      <c r="AF483" s="491"/>
      <c r="AG483" s="491"/>
      <c r="AH483" s="491"/>
      <c r="AI483" s="491"/>
      <c r="AJ483" s="491"/>
      <c r="AK483" s="504"/>
      <c r="AL483" s="504"/>
      <c r="AM483" s="526" t="str">
        <f t="shared" si="87"/>
        <v/>
      </c>
      <c r="AN483" s="504"/>
      <c r="AO483" s="504"/>
      <c r="AP483" s="504"/>
      <c r="AQ483" s="360">
        <v>473</v>
      </c>
      <c r="AR483" s="505" t="str">
        <f t="shared" si="84"/>
        <v/>
      </c>
      <c r="AS483" s="505" t="str">
        <f t="shared" si="85"/>
        <v/>
      </c>
      <c r="AX483" s="497"/>
      <c r="AZ483" s="360">
        <v>473</v>
      </c>
      <c r="BA483" s="360" t="str">
        <f t="shared" si="78"/>
        <v/>
      </c>
      <c r="BB483" s="360" t="str">
        <f t="shared" si="79"/>
        <v/>
      </c>
      <c r="BC483" s="360" t="str">
        <f t="shared" si="80"/>
        <v/>
      </c>
      <c r="BD483" s="360" t="str">
        <f t="shared" si="81"/>
        <v/>
      </c>
      <c r="BE483" s="360" t="str">
        <f t="shared" si="82"/>
        <v/>
      </c>
      <c r="BH483" s="360" t="str">
        <f t="shared" si="86"/>
        <v/>
      </c>
      <c r="CM483" s="475"/>
      <c r="CN483" s="475"/>
      <c r="CO483" s="475"/>
      <c r="CP483" s="475"/>
      <c r="CQ483" s="475"/>
      <c r="CR483" s="475"/>
      <c r="CS483" s="475"/>
      <c r="CT483" s="475"/>
      <c r="CU483" s="475"/>
      <c r="CV483" s="475"/>
      <c r="CW483" s="475"/>
      <c r="CX483" s="475"/>
      <c r="CY483" s="475"/>
      <c r="CZ483" s="383"/>
      <c r="DA483" s="383"/>
      <c r="DB483" s="383"/>
      <c r="DC483" s="383"/>
      <c r="DD483" s="383"/>
      <c r="DE483" s="383"/>
      <c r="DF483" s="383"/>
      <c r="DG483" s="383"/>
      <c r="DH483" s="383"/>
      <c r="DI483" s="383"/>
      <c r="DJ483" s="383"/>
      <c r="DK483" s="383"/>
      <c r="DL483" s="383"/>
      <c r="DM483" s="383"/>
      <c r="DN483" s="383"/>
      <c r="DO483" s="383"/>
      <c r="DP483" s="383"/>
      <c r="DQ483" s="383"/>
      <c r="DR483" s="383"/>
      <c r="DS483" s="383"/>
      <c r="DT483" s="383"/>
      <c r="DU483" s="383"/>
      <c r="DV483" s="383"/>
      <c r="DW483" s="383"/>
      <c r="DX483" s="383"/>
      <c r="DY483" s="383"/>
      <c r="DZ483" s="383"/>
      <c r="EA483" s="383"/>
      <c r="EB483" s="383"/>
      <c r="EC483" s="383"/>
      <c r="ED483" s="383"/>
      <c r="EE483" s="383"/>
      <c r="EF483" s="383"/>
      <c r="EG483" s="383"/>
      <c r="EH483" s="383"/>
      <c r="EI483" s="383"/>
      <c r="EJ483" s="383"/>
      <c r="EK483" s="383"/>
      <c r="EL483" s="383"/>
      <c r="EM483" s="383"/>
      <c r="EN483" s="383"/>
      <c r="EO483" s="383"/>
      <c r="EP483" s="383"/>
      <c r="EQ483" s="383"/>
      <c r="ER483" s="383"/>
      <c r="ES483" s="383"/>
      <c r="ET483" s="383"/>
      <c r="EU483" s="383"/>
      <c r="EV483" s="383"/>
      <c r="EW483" s="383"/>
      <c r="EX483" s="383"/>
      <c r="EY483" s="383"/>
      <c r="EZ483" s="383"/>
      <c r="FA483" s="383"/>
      <c r="FB483" s="383"/>
      <c r="FC483" s="383"/>
      <c r="FD483" s="383"/>
      <c r="FE483" s="383"/>
      <c r="FF483" s="383"/>
      <c r="FG483" s="383"/>
      <c r="FH483" s="383"/>
      <c r="FI483" s="383"/>
      <c r="FJ483" s="383"/>
      <c r="FK483" s="383"/>
      <c r="FL483" s="383"/>
      <c r="FM483" s="383"/>
      <c r="FN483" s="383"/>
      <c r="FO483" s="383"/>
      <c r="FP483" s="383"/>
      <c r="FQ483" s="383"/>
      <c r="FR483" s="383"/>
      <c r="FS483" s="383"/>
      <c r="FT483" s="383"/>
      <c r="FU483" s="383"/>
      <c r="FV483" s="383"/>
      <c r="FW483" s="383"/>
      <c r="FX483" s="383"/>
      <c r="FY483" s="383"/>
      <c r="FZ483" s="383"/>
      <c r="GA483" s="383"/>
      <c r="GB483" s="383"/>
      <c r="GC483" s="383"/>
      <c r="GD483" s="383"/>
      <c r="GE483" s="383"/>
      <c r="GF483" s="383"/>
      <c r="GG483" s="383"/>
      <c r="GH483" s="383"/>
      <c r="GI483" s="383"/>
      <c r="GJ483" s="383"/>
      <c r="GK483" s="383"/>
      <c r="GL483" s="383"/>
      <c r="GM483" s="383"/>
      <c r="GN483" s="383"/>
      <c r="GO483" s="383"/>
      <c r="GP483" s="383"/>
      <c r="GQ483" s="383"/>
      <c r="GR483" s="383"/>
      <c r="GS483" s="383"/>
      <c r="GT483" s="383"/>
      <c r="GU483" s="383"/>
      <c r="GV483" s="383"/>
      <c r="GW483" s="383"/>
      <c r="GX483" s="383"/>
    </row>
    <row r="484" spans="1:206" s="360" customFormat="1" x14ac:dyDescent="0.25">
      <c r="A484" s="354"/>
      <c r="B484" s="506">
        <v>474</v>
      </c>
      <c r="C484" s="55"/>
      <c r="D484" s="55"/>
      <c r="E484" s="507" t="str">
        <f t="shared" si="77"/>
        <v/>
      </c>
      <c r="F484" s="508" t="str">
        <f t="shared" si="83"/>
        <v/>
      </c>
      <c r="H484" s="502"/>
      <c r="I484" s="502"/>
      <c r="J484" s="1"/>
      <c r="K484" s="372"/>
      <c r="L484" s="354"/>
      <c r="M484" s="354"/>
      <c r="N484" s="354"/>
      <c r="O484" s="354"/>
      <c r="P484" s="372"/>
      <c r="Q484" s="490"/>
      <c r="R484" s="490"/>
      <c r="S484" s="490"/>
      <c r="T484" s="490"/>
      <c r="U484" s="490"/>
      <c r="V484" s="372"/>
      <c r="W484" s="372"/>
      <c r="X484" s="372"/>
      <c r="Y484" s="1"/>
      <c r="Z484" s="1"/>
      <c r="AA484" s="1"/>
      <c r="AB484" s="1"/>
      <c r="AC484" s="1"/>
      <c r="AD484" s="491"/>
      <c r="AE484" s="491"/>
      <c r="AF484" s="491"/>
      <c r="AG484" s="491"/>
      <c r="AH484" s="491"/>
      <c r="AI484" s="491"/>
      <c r="AJ484" s="491"/>
      <c r="AK484" s="504"/>
      <c r="AL484" s="504"/>
      <c r="AM484" s="526" t="str">
        <f t="shared" si="87"/>
        <v/>
      </c>
      <c r="AN484" s="504"/>
      <c r="AO484" s="504"/>
      <c r="AP484" s="504"/>
      <c r="AQ484" s="360">
        <v>474</v>
      </c>
      <c r="AR484" s="505" t="str">
        <f t="shared" si="84"/>
        <v/>
      </c>
      <c r="AS484" s="505" t="str">
        <f t="shared" si="85"/>
        <v/>
      </c>
      <c r="AX484" s="497"/>
      <c r="AZ484" s="360">
        <v>474</v>
      </c>
      <c r="BA484" s="360" t="str">
        <f t="shared" si="78"/>
        <v/>
      </c>
      <c r="BB484" s="360" t="str">
        <f t="shared" si="79"/>
        <v/>
      </c>
      <c r="BC484" s="360" t="str">
        <f t="shared" si="80"/>
        <v/>
      </c>
      <c r="BD484" s="360" t="str">
        <f t="shared" si="81"/>
        <v/>
      </c>
      <c r="BE484" s="360" t="str">
        <f t="shared" si="82"/>
        <v/>
      </c>
      <c r="BH484" s="360" t="str">
        <f t="shared" si="86"/>
        <v/>
      </c>
      <c r="CM484" s="475"/>
      <c r="CN484" s="475"/>
      <c r="CO484" s="475"/>
      <c r="CP484" s="475"/>
      <c r="CQ484" s="475"/>
      <c r="CR484" s="475"/>
      <c r="CS484" s="475"/>
      <c r="CT484" s="475"/>
      <c r="CU484" s="475"/>
      <c r="CV484" s="475"/>
      <c r="CW484" s="475"/>
      <c r="CX484" s="475"/>
      <c r="CY484" s="475"/>
      <c r="CZ484" s="383"/>
      <c r="DA484" s="383"/>
      <c r="DB484" s="383"/>
      <c r="DC484" s="383"/>
      <c r="DD484" s="383"/>
      <c r="DE484" s="383"/>
      <c r="DF484" s="383"/>
      <c r="DG484" s="383"/>
      <c r="DH484" s="383"/>
      <c r="DI484" s="383"/>
      <c r="DJ484" s="383"/>
      <c r="DK484" s="383"/>
      <c r="DL484" s="383"/>
      <c r="DM484" s="383"/>
      <c r="DN484" s="383"/>
      <c r="DO484" s="383"/>
      <c r="DP484" s="383"/>
      <c r="DQ484" s="383"/>
      <c r="DR484" s="383"/>
      <c r="DS484" s="383"/>
      <c r="DT484" s="383"/>
      <c r="DU484" s="383"/>
      <c r="DV484" s="383"/>
      <c r="DW484" s="383"/>
      <c r="DX484" s="383"/>
      <c r="DY484" s="383"/>
      <c r="DZ484" s="383"/>
      <c r="EA484" s="383"/>
      <c r="EB484" s="383"/>
      <c r="EC484" s="383"/>
      <c r="ED484" s="383"/>
      <c r="EE484" s="383"/>
      <c r="EF484" s="383"/>
      <c r="EG484" s="383"/>
      <c r="EH484" s="383"/>
      <c r="EI484" s="383"/>
      <c r="EJ484" s="383"/>
      <c r="EK484" s="383"/>
      <c r="EL484" s="383"/>
      <c r="EM484" s="383"/>
      <c r="EN484" s="383"/>
      <c r="EO484" s="383"/>
      <c r="EP484" s="383"/>
      <c r="EQ484" s="383"/>
      <c r="ER484" s="383"/>
      <c r="ES484" s="383"/>
      <c r="ET484" s="383"/>
      <c r="EU484" s="383"/>
      <c r="EV484" s="383"/>
      <c r="EW484" s="383"/>
      <c r="EX484" s="383"/>
      <c r="EY484" s="383"/>
      <c r="EZ484" s="383"/>
      <c r="FA484" s="383"/>
      <c r="FB484" s="383"/>
      <c r="FC484" s="383"/>
      <c r="FD484" s="383"/>
      <c r="FE484" s="383"/>
      <c r="FF484" s="383"/>
      <c r="FG484" s="383"/>
      <c r="FH484" s="383"/>
      <c r="FI484" s="383"/>
      <c r="FJ484" s="383"/>
      <c r="FK484" s="383"/>
      <c r="FL484" s="383"/>
      <c r="FM484" s="383"/>
      <c r="FN484" s="383"/>
      <c r="FO484" s="383"/>
      <c r="FP484" s="383"/>
      <c r="FQ484" s="383"/>
      <c r="FR484" s="383"/>
      <c r="FS484" s="383"/>
      <c r="FT484" s="383"/>
      <c r="FU484" s="383"/>
      <c r="FV484" s="383"/>
      <c r="FW484" s="383"/>
      <c r="FX484" s="383"/>
      <c r="FY484" s="383"/>
      <c r="FZ484" s="383"/>
      <c r="GA484" s="383"/>
      <c r="GB484" s="383"/>
      <c r="GC484" s="383"/>
      <c r="GD484" s="383"/>
      <c r="GE484" s="383"/>
      <c r="GF484" s="383"/>
      <c r="GG484" s="383"/>
      <c r="GH484" s="383"/>
      <c r="GI484" s="383"/>
      <c r="GJ484" s="383"/>
      <c r="GK484" s="383"/>
      <c r="GL484" s="383"/>
      <c r="GM484" s="383"/>
      <c r="GN484" s="383"/>
      <c r="GO484" s="383"/>
      <c r="GP484" s="383"/>
      <c r="GQ484" s="383"/>
      <c r="GR484" s="383"/>
      <c r="GS484" s="383"/>
      <c r="GT484" s="383"/>
      <c r="GU484" s="383"/>
      <c r="GV484" s="383"/>
      <c r="GW484" s="383"/>
      <c r="GX484" s="383"/>
    </row>
    <row r="485" spans="1:206" s="360" customFormat="1" x14ac:dyDescent="0.25">
      <c r="A485" s="354"/>
      <c r="B485" s="506">
        <v>475</v>
      </c>
      <c r="C485" s="55"/>
      <c r="D485" s="55"/>
      <c r="E485" s="507" t="str">
        <f t="shared" si="77"/>
        <v/>
      </c>
      <c r="F485" s="508" t="str">
        <f t="shared" si="83"/>
        <v/>
      </c>
      <c r="H485" s="502"/>
      <c r="I485" s="502"/>
      <c r="J485" s="1"/>
      <c r="K485" s="372"/>
      <c r="L485" s="354"/>
      <c r="M485" s="354"/>
      <c r="N485" s="354"/>
      <c r="O485" s="354"/>
      <c r="P485" s="372"/>
      <c r="Q485" s="490"/>
      <c r="R485" s="490"/>
      <c r="S485" s="490"/>
      <c r="T485" s="490"/>
      <c r="U485" s="490"/>
      <c r="V485" s="372"/>
      <c r="W485" s="372"/>
      <c r="X485" s="372"/>
      <c r="Y485" s="1"/>
      <c r="Z485" s="1"/>
      <c r="AA485" s="1"/>
      <c r="AB485" s="1"/>
      <c r="AC485" s="1"/>
      <c r="AD485" s="491"/>
      <c r="AE485" s="491"/>
      <c r="AF485" s="491"/>
      <c r="AG485" s="491"/>
      <c r="AH485" s="491"/>
      <c r="AI485" s="491"/>
      <c r="AJ485" s="491"/>
      <c r="AK485" s="504"/>
      <c r="AL485" s="504"/>
      <c r="AM485" s="526" t="str">
        <f t="shared" si="87"/>
        <v/>
      </c>
      <c r="AN485" s="504"/>
      <c r="AO485" s="504"/>
      <c r="AP485" s="504"/>
      <c r="AQ485" s="360">
        <v>475</v>
      </c>
      <c r="AR485" s="505" t="str">
        <f t="shared" si="84"/>
        <v/>
      </c>
      <c r="AS485" s="505" t="str">
        <f t="shared" si="85"/>
        <v/>
      </c>
      <c r="AX485" s="497"/>
      <c r="AZ485" s="360">
        <v>475</v>
      </c>
      <c r="BA485" s="360" t="str">
        <f t="shared" si="78"/>
        <v/>
      </c>
      <c r="BB485" s="360" t="str">
        <f t="shared" si="79"/>
        <v/>
      </c>
      <c r="BC485" s="360" t="str">
        <f t="shared" si="80"/>
        <v/>
      </c>
      <c r="BD485" s="360" t="str">
        <f t="shared" si="81"/>
        <v/>
      </c>
      <c r="BE485" s="360" t="str">
        <f t="shared" si="82"/>
        <v/>
      </c>
      <c r="BH485" s="360" t="str">
        <f t="shared" si="86"/>
        <v/>
      </c>
      <c r="CM485" s="475"/>
      <c r="CN485" s="475"/>
      <c r="CO485" s="475"/>
      <c r="CP485" s="475"/>
      <c r="CQ485" s="475"/>
      <c r="CR485" s="475"/>
      <c r="CS485" s="475"/>
      <c r="CT485" s="475"/>
      <c r="CU485" s="475"/>
      <c r="CV485" s="475"/>
      <c r="CW485" s="475"/>
      <c r="CX485" s="475"/>
      <c r="CY485" s="475"/>
      <c r="CZ485" s="383"/>
      <c r="DA485" s="383"/>
      <c r="DB485" s="383"/>
      <c r="DC485" s="383"/>
      <c r="DD485" s="383"/>
      <c r="DE485" s="383"/>
      <c r="DF485" s="383"/>
      <c r="DG485" s="383"/>
      <c r="DH485" s="383"/>
      <c r="DI485" s="383"/>
      <c r="DJ485" s="383"/>
      <c r="DK485" s="383"/>
      <c r="DL485" s="383"/>
      <c r="DM485" s="383"/>
      <c r="DN485" s="383"/>
      <c r="DO485" s="383"/>
      <c r="DP485" s="383"/>
      <c r="DQ485" s="383"/>
      <c r="DR485" s="383"/>
      <c r="DS485" s="383"/>
      <c r="DT485" s="383"/>
      <c r="DU485" s="383"/>
      <c r="DV485" s="383"/>
      <c r="DW485" s="383"/>
      <c r="DX485" s="383"/>
      <c r="DY485" s="383"/>
      <c r="DZ485" s="383"/>
      <c r="EA485" s="383"/>
      <c r="EB485" s="383"/>
      <c r="EC485" s="383"/>
      <c r="ED485" s="383"/>
      <c r="EE485" s="383"/>
      <c r="EF485" s="383"/>
      <c r="EG485" s="383"/>
      <c r="EH485" s="383"/>
      <c r="EI485" s="383"/>
      <c r="EJ485" s="383"/>
      <c r="EK485" s="383"/>
      <c r="EL485" s="383"/>
      <c r="EM485" s="383"/>
      <c r="EN485" s="383"/>
      <c r="EO485" s="383"/>
      <c r="EP485" s="383"/>
      <c r="EQ485" s="383"/>
      <c r="ER485" s="383"/>
      <c r="ES485" s="383"/>
      <c r="ET485" s="383"/>
      <c r="EU485" s="383"/>
      <c r="EV485" s="383"/>
      <c r="EW485" s="383"/>
      <c r="EX485" s="383"/>
      <c r="EY485" s="383"/>
      <c r="EZ485" s="383"/>
      <c r="FA485" s="383"/>
      <c r="FB485" s="383"/>
      <c r="FC485" s="383"/>
      <c r="FD485" s="383"/>
      <c r="FE485" s="383"/>
      <c r="FF485" s="383"/>
      <c r="FG485" s="383"/>
      <c r="FH485" s="383"/>
      <c r="FI485" s="383"/>
      <c r="FJ485" s="383"/>
      <c r="FK485" s="383"/>
      <c r="FL485" s="383"/>
      <c r="FM485" s="383"/>
      <c r="FN485" s="383"/>
      <c r="FO485" s="383"/>
      <c r="FP485" s="383"/>
      <c r="FQ485" s="383"/>
      <c r="FR485" s="383"/>
      <c r="FS485" s="383"/>
      <c r="FT485" s="383"/>
      <c r="FU485" s="383"/>
      <c r="FV485" s="383"/>
      <c r="FW485" s="383"/>
      <c r="FX485" s="383"/>
      <c r="FY485" s="383"/>
      <c r="FZ485" s="383"/>
      <c r="GA485" s="383"/>
      <c r="GB485" s="383"/>
      <c r="GC485" s="383"/>
      <c r="GD485" s="383"/>
      <c r="GE485" s="383"/>
      <c r="GF485" s="383"/>
      <c r="GG485" s="383"/>
      <c r="GH485" s="383"/>
      <c r="GI485" s="383"/>
      <c r="GJ485" s="383"/>
      <c r="GK485" s="383"/>
      <c r="GL485" s="383"/>
      <c r="GM485" s="383"/>
      <c r="GN485" s="383"/>
      <c r="GO485" s="383"/>
      <c r="GP485" s="383"/>
      <c r="GQ485" s="383"/>
      <c r="GR485" s="383"/>
      <c r="GS485" s="383"/>
      <c r="GT485" s="383"/>
      <c r="GU485" s="383"/>
      <c r="GV485" s="383"/>
      <c r="GW485" s="383"/>
      <c r="GX485" s="383"/>
    </row>
    <row r="486" spans="1:206" s="360" customFormat="1" x14ac:dyDescent="0.25">
      <c r="A486" s="354"/>
      <c r="B486" s="506">
        <v>476</v>
      </c>
      <c r="C486" s="55"/>
      <c r="D486" s="55"/>
      <c r="E486" s="507" t="str">
        <f t="shared" si="77"/>
        <v/>
      </c>
      <c r="F486" s="508" t="str">
        <f t="shared" si="83"/>
        <v/>
      </c>
      <c r="H486" s="502"/>
      <c r="I486" s="502"/>
      <c r="J486" s="1"/>
      <c r="K486" s="372"/>
      <c r="L486" s="354"/>
      <c r="M486" s="354"/>
      <c r="N486" s="354"/>
      <c r="O486" s="354"/>
      <c r="P486" s="372"/>
      <c r="Q486" s="490"/>
      <c r="R486" s="490"/>
      <c r="S486" s="490"/>
      <c r="T486" s="490"/>
      <c r="U486" s="490"/>
      <c r="V486" s="372"/>
      <c r="W486" s="372"/>
      <c r="X486" s="372"/>
      <c r="Y486" s="1"/>
      <c r="Z486" s="1"/>
      <c r="AA486" s="1"/>
      <c r="AB486" s="1"/>
      <c r="AC486" s="1"/>
      <c r="AD486" s="491"/>
      <c r="AE486" s="491"/>
      <c r="AF486" s="491"/>
      <c r="AG486" s="491"/>
      <c r="AH486" s="491"/>
      <c r="AI486" s="491"/>
      <c r="AJ486" s="491"/>
      <c r="AK486" s="504"/>
      <c r="AL486" s="504"/>
      <c r="AM486" s="526" t="str">
        <f t="shared" si="87"/>
        <v/>
      </c>
      <c r="AN486" s="504"/>
      <c r="AO486" s="504"/>
      <c r="AP486" s="504"/>
      <c r="AQ486" s="360">
        <v>476</v>
      </c>
      <c r="AR486" s="505" t="str">
        <f t="shared" si="84"/>
        <v/>
      </c>
      <c r="AS486" s="505" t="str">
        <f t="shared" si="85"/>
        <v/>
      </c>
      <c r="AX486" s="497"/>
      <c r="AZ486" s="360">
        <v>476</v>
      </c>
      <c r="BA486" s="360" t="str">
        <f t="shared" si="78"/>
        <v/>
      </c>
      <c r="BB486" s="360" t="str">
        <f t="shared" si="79"/>
        <v/>
      </c>
      <c r="BC486" s="360" t="str">
        <f t="shared" si="80"/>
        <v/>
      </c>
      <c r="BD486" s="360" t="str">
        <f t="shared" si="81"/>
        <v/>
      </c>
      <c r="BE486" s="360" t="str">
        <f t="shared" si="82"/>
        <v/>
      </c>
      <c r="BH486" s="360" t="str">
        <f t="shared" si="86"/>
        <v/>
      </c>
      <c r="CM486" s="475"/>
      <c r="CN486" s="475"/>
      <c r="CO486" s="475"/>
      <c r="CP486" s="475"/>
      <c r="CQ486" s="475"/>
      <c r="CR486" s="475"/>
      <c r="CS486" s="475"/>
      <c r="CT486" s="475"/>
      <c r="CU486" s="475"/>
      <c r="CV486" s="475"/>
      <c r="CW486" s="475"/>
      <c r="CX486" s="475"/>
      <c r="CY486" s="475"/>
      <c r="CZ486" s="383"/>
      <c r="DA486" s="383"/>
      <c r="DB486" s="383"/>
      <c r="DC486" s="383"/>
      <c r="DD486" s="383"/>
      <c r="DE486" s="383"/>
      <c r="DF486" s="383"/>
      <c r="DG486" s="383"/>
      <c r="DH486" s="383"/>
      <c r="DI486" s="383"/>
      <c r="DJ486" s="383"/>
      <c r="DK486" s="383"/>
      <c r="DL486" s="383"/>
      <c r="DM486" s="383"/>
      <c r="DN486" s="383"/>
      <c r="DO486" s="383"/>
      <c r="DP486" s="383"/>
      <c r="DQ486" s="383"/>
      <c r="DR486" s="383"/>
      <c r="DS486" s="383"/>
      <c r="DT486" s="383"/>
      <c r="DU486" s="383"/>
      <c r="DV486" s="383"/>
      <c r="DW486" s="383"/>
      <c r="DX486" s="383"/>
      <c r="DY486" s="383"/>
      <c r="DZ486" s="383"/>
      <c r="EA486" s="383"/>
      <c r="EB486" s="383"/>
      <c r="EC486" s="383"/>
      <c r="ED486" s="383"/>
      <c r="EE486" s="383"/>
      <c r="EF486" s="383"/>
      <c r="EG486" s="383"/>
      <c r="EH486" s="383"/>
      <c r="EI486" s="383"/>
      <c r="EJ486" s="383"/>
      <c r="EK486" s="383"/>
      <c r="EL486" s="383"/>
      <c r="EM486" s="383"/>
      <c r="EN486" s="383"/>
      <c r="EO486" s="383"/>
      <c r="EP486" s="383"/>
      <c r="EQ486" s="383"/>
      <c r="ER486" s="383"/>
      <c r="ES486" s="383"/>
      <c r="ET486" s="383"/>
      <c r="EU486" s="383"/>
      <c r="EV486" s="383"/>
      <c r="EW486" s="383"/>
      <c r="EX486" s="383"/>
      <c r="EY486" s="383"/>
      <c r="EZ486" s="383"/>
      <c r="FA486" s="383"/>
      <c r="FB486" s="383"/>
      <c r="FC486" s="383"/>
      <c r="FD486" s="383"/>
      <c r="FE486" s="383"/>
      <c r="FF486" s="383"/>
      <c r="FG486" s="383"/>
      <c r="FH486" s="383"/>
      <c r="FI486" s="383"/>
      <c r="FJ486" s="383"/>
      <c r="FK486" s="383"/>
      <c r="FL486" s="383"/>
      <c r="FM486" s="383"/>
      <c r="FN486" s="383"/>
      <c r="FO486" s="383"/>
      <c r="FP486" s="383"/>
      <c r="FQ486" s="383"/>
      <c r="FR486" s="383"/>
      <c r="FS486" s="383"/>
      <c r="FT486" s="383"/>
      <c r="FU486" s="383"/>
      <c r="FV486" s="383"/>
      <c r="FW486" s="383"/>
      <c r="FX486" s="383"/>
      <c r="FY486" s="383"/>
      <c r="FZ486" s="383"/>
      <c r="GA486" s="383"/>
      <c r="GB486" s="383"/>
      <c r="GC486" s="383"/>
      <c r="GD486" s="383"/>
      <c r="GE486" s="383"/>
      <c r="GF486" s="383"/>
      <c r="GG486" s="383"/>
      <c r="GH486" s="383"/>
      <c r="GI486" s="383"/>
      <c r="GJ486" s="383"/>
      <c r="GK486" s="383"/>
      <c r="GL486" s="383"/>
      <c r="GM486" s="383"/>
      <c r="GN486" s="383"/>
      <c r="GO486" s="383"/>
      <c r="GP486" s="383"/>
      <c r="GQ486" s="383"/>
      <c r="GR486" s="383"/>
      <c r="GS486" s="383"/>
      <c r="GT486" s="383"/>
      <c r="GU486" s="383"/>
      <c r="GV486" s="383"/>
      <c r="GW486" s="383"/>
      <c r="GX486" s="383"/>
    </row>
    <row r="487" spans="1:206" s="360" customFormat="1" x14ac:dyDescent="0.25">
      <c r="A487" s="354"/>
      <c r="B487" s="506">
        <v>477</v>
      </c>
      <c r="C487" s="55"/>
      <c r="D487" s="55"/>
      <c r="E487" s="507" t="str">
        <f t="shared" si="77"/>
        <v/>
      </c>
      <c r="F487" s="508" t="str">
        <f t="shared" si="83"/>
        <v/>
      </c>
      <c r="H487" s="502"/>
      <c r="I487" s="502"/>
      <c r="J487" s="1"/>
      <c r="K487" s="372"/>
      <c r="L487" s="354"/>
      <c r="M487" s="354"/>
      <c r="N487" s="354"/>
      <c r="O487" s="354"/>
      <c r="P487" s="372"/>
      <c r="Q487" s="490"/>
      <c r="R487" s="490"/>
      <c r="S487" s="490"/>
      <c r="T487" s="490"/>
      <c r="U487" s="490"/>
      <c r="V487" s="372"/>
      <c r="W487" s="372"/>
      <c r="X487" s="372"/>
      <c r="Y487" s="1"/>
      <c r="Z487" s="1"/>
      <c r="AA487" s="1"/>
      <c r="AB487" s="1"/>
      <c r="AC487" s="1"/>
      <c r="AD487" s="491"/>
      <c r="AE487" s="491"/>
      <c r="AF487" s="491"/>
      <c r="AG487" s="491"/>
      <c r="AH487" s="491"/>
      <c r="AI487" s="491"/>
      <c r="AJ487" s="491"/>
      <c r="AK487" s="504"/>
      <c r="AL487" s="504"/>
      <c r="AM487" s="526" t="str">
        <f t="shared" si="87"/>
        <v/>
      </c>
      <c r="AN487" s="504"/>
      <c r="AO487" s="504"/>
      <c r="AP487" s="504"/>
      <c r="AQ487" s="360">
        <v>477</v>
      </c>
      <c r="AR487" s="505" t="str">
        <f t="shared" si="84"/>
        <v/>
      </c>
      <c r="AS487" s="505" t="str">
        <f t="shared" si="85"/>
        <v/>
      </c>
      <c r="AX487" s="497"/>
      <c r="AZ487" s="360">
        <v>477</v>
      </c>
      <c r="BA487" s="360" t="str">
        <f t="shared" si="78"/>
        <v/>
      </c>
      <c r="BB487" s="360" t="str">
        <f t="shared" si="79"/>
        <v/>
      </c>
      <c r="BC487" s="360" t="str">
        <f t="shared" si="80"/>
        <v/>
      </c>
      <c r="BD487" s="360" t="str">
        <f t="shared" si="81"/>
        <v/>
      </c>
      <c r="BE487" s="360" t="str">
        <f t="shared" si="82"/>
        <v/>
      </c>
      <c r="BH487" s="360" t="str">
        <f t="shared" si="86"/>
        <v/>
      </c>
      <c r="CM487" s="475"/>
      <c r="CN487" s="475"/>
      <c r="CO487" s="475"/>
      <c r="CP487" s="475"/>
      <c r="CQ487" s="475"/>
      <c r="CR487" s="475"/>
      <c r="CS487" s="475"/>
      <c r="CT487" s="475"/>
      <c r="CU487" s="475"/>
      <c r="CV487" s="475"/>
      <c r="CW487" s="475"/>
      <c r="CX487" s="475"/>
      <c r="CY487" s="475"/>
      <c r="CZ487" s="383"/>
      <c r="DA487" s="383"/>
      <c r="DB487" s="383"/>
      <c r="DC487" s="383"/>
      <c r="DD487" s="383"/>
      <c r="DE487" s="383"/>
      <c r="DF487" s="383"/>
      <c r="DG487" s="383"/>
      <c r="DH487" s="383"/>
      <c r="DI487" s="383"/>
      <c r="DJ487" s="383"/>
      <c r="DK487" s="383"/>
      <c r="DL487" s="383"/>
      <c r="DM487" s="383"/>
      <c r="DN487" s="383"/>
      <c r="DO487" s="383"/>
      <c r="DP487" s="383"/>
      <c r="DQ487" s="383"/>
      <c r="DR487" s="383"/>
      <c r="DS487" s="383"/>
      <c r="DT487" s="383"/>
      <c r="DU487" s="383"/>
      <c r="DV487" s="383"/>
      <c r="DW487" s="383"/>
      <c r="DX487" s="383"/>
      <c r="DY487" s="383"/>
      <c r="DZ487" s="383"/>
      <c r="EA487" s="383"/>
      <c r="EB487" s="383"/>
      <c r="EC487" s="383"/>
      <c r="ED487" s="383"/>
      <c r="EE487" s="383"/>
      <c r="EF487" s="383"/>
      <c r="EG487" s="383"/>
      <c r="EH487" s="383"/>
      <c r="EI487" s="383"/>
      <c r="EJ487" s="383"/>
      <c r="EK487" s="383"/>
      <c r="EL487" s="383"/>
      <c r="EM487" s="383"/>
      <c r="EN487" s="383"/>
      <c r="EO487" s="383"/>
      <c r="EP487" s="383"/>
      <c r="EQ487" s="383"/>
      <c r="ER487" s="383"/>
      <c r="ES487" s="383"/>
      <c r="ET487" s="383"/>
      <c r="EU487" s="383"/>
      <c r="EV487" s="383"/>
      <c r="EW487" s="383"/>
      <c r="EX487" s="383"/>
      <c r="EY487" s="383"/>
      <c r="EZ487" s="383"/>
      <c r="FA487" s="383"/>
      <c r="FB487" s="383"/>
      <c r="FC487" s="383"/>
      <c r="FD487" s="383"/>
      <c r="FE487" s="383"/>
      <c r="FF487" s="383"/>
      <c r="FG487" s="383"/>
      <c r="FH487" s="383"/>
      <c r="FI487" s="383"/>
      <c r="FJ487" s="383"/>
      <c r="FK487" s="383"/>
      <c r="FL487" s="383"/>
      <c r="FM487" s="383"/>
      <c r="FN487" s="383"/>
      <c r="FO487" s="383"/>
      <c r="FP487" s="383"/>
      <c r="FQ487" s="383"/>
      <c r="FR487" s="383"/>
      <c r="FS487" s="383"/>
      <c r="FT487" s="383"/>
      <c r="FU487" s="383"/>
      <c r="FV487" s="383"/>
      <c r="FW487" s="383"/>
      <c r="FX487" s="383"/>
      <c r="FY487" s="383"/>
      <c r="FZ487" s="383"/>
      <c r="GA487" s="383"/>
      <c r="GB487" s="383"/>
      <c r="GC487" s="383"/>
      <c r="GD487" s="383"/>
      <c r="GE487" s="383"/>
      <c r="GF487" s="383"/>
      <c r="GG487" s="383"/>
      <c r="GH487" s="383"/>
      <c r="GI487" s="383"/>
      <c r="GJ487" s="383"/>
      <c r="GK487" s="383"/>
      <c r="GL487" s="383"/>
      <c r="GM487" s="383"/>
      <c r="GN487" s="383"/>
      <c r="GO487" s="383"/>
      <c r="GP487" s="383"/>
      <c r="GQ487" s="383"/>
      <c r="GR487" s="383"/>
      <c r="GS487" s="383"/>
      <c r="GT487" s="383"/>
      <c r="GU487" s="383"/>
      <c r="GV487" s="383"/>
      <c r="GW487" s="383"/>
      <c r="GX487" s="383"/>
    </row>
    <row r="488" spans="1:206" s="360" customFormat="1" x14ac:dyDescent="0.25">
      <c r="A488" s="354"/>
      <c r="B488" s="506">
        <v>478</v>
      </c>
      <c r="C488" s="55"/>
      <c r="D488" s="55"/>
      <c r="E488" s="507" t="str">
        <f t="shared" si="77"/>
        <v/>
      </c>
      <c r="F488" s="508" t="str">
        <f t="shared" si="83"/>
        <v/>
      </c>
      <c r="H488" s="502"/>
      <c r="I488" s="502"/>
      <c r="J488" s="1"/>
      <c r="K488" s="372"/>
      <c r="L488" s="354"/>
      <c r="M488" s="354"/>
      <c r="N488" s="354"/>
      <c r="O488" s="354"/>
      <c r="P488" s="372"/>
      <c r="Q488" s="490"/>
      <c r="R488" s="490"/>
      <c r="S488" s="490"/>
      <c r="T488" s="490"/>
      <c r="U488" s="490"/>
      <c r="V488" s="372"/>
      <c r="W488" s="372"/>
      <c r="X488" s="372"/>
      <c r="Y488" s="1"/>
      <c r="Z488" s="1"/>
      <c r="AA488" s="1"/>
      <c r="AB488" s="1"/>
      <c r="AC488" s="1"/>
      <c r="AD488" s="491"/>
      <c r="AE488" s="491"/>
      <c r="AF488" s="491"/>
      <c r="AG488" s="491"/>
      <c r="AH488" s="491"/>
      <c r="AI488" s="491"/>
      <c r="AJ488" s="491"/>
      <c r="AK488" s="504"/>
      <c r="AL488" s="504"/>
      <c r="AM488" s="526" t="str">
        <f t="shared" si="87"/>
        <v/>
      </c>
      <c r="AN488" s="504"/>
      <c r="AO488" s="504"/>
      <c r="AP488" s="504"/>
      <c r="AQ488" s="360">
        <v>478</v>
      </c>
      <c r="AR488" s="505" t="str">
        <f t="shared" si="84"/>
        <v/>
      </c>
      <c r="AS488" s="505" t="str">
        <f t="shared" si="85"/>
        <v/>
      </c>
      <c r="AX488" s="497"/>
      <c r="AZ488" s="360">
        <v>478</v>
      </c>
      <c r="BA488" s="360" t="str">
        <f t="shared" si="78"/>
        <v/>
      </c>
      <c r="BB488" s="360" t="str">
        <f t="shared" si="79"/>
        <v/>
      </c>
      <c r="BC488" s="360" t="str">
        <f t="shared" si="80"/>
        <v/>
      </c>
      <c r="BD488" s="360" t="str">
        <f t="shared" si="81"/>
        <v/>
      </c>
      <c r="BE488" s="360" t="str">
        <f t="shared" si="82"/>
        <v/>
      </c>
      <c r="BH488" s="360" t="str">
        <f t="shared" si="86"/>
        <v/>
      </c>
      <c r="CM488" s="475"/>
      <c r="CN488" s="475"/>
      <c r="CO488" s="475"/>
      <c r="CP488" s="475"/>
      <c r="CQ488" s="475"/>
      <c r="CR488" s="475"/>
      <c r="CS488" s="475"/>
      <c r="CT488" s="475"/>
      <c r="CU488" s="475"/>
      <c r="CV488" s="475"/>
      <c r="CW488" s="475"/>
      <c r="CX488" s="475"/>
      <c r="CY488" s="475"/>
      <c r="CZ488" s="383"/>
      <c r="DA488" s="383"/>
      <c r="DB488" s="383"/>
      <c r="DC488" s="383"/>
      <c r="DD488" s="383"/>
      <c r="DE488" s="383"/>
      <c r="DF488" s="383"/>
      <c r="DG488" s="383"/>
      <c r="DH488" s="383"/>
      <c r="DI488" s="383"/>
      <c r="DJ488" s="383"/>
      <c r="DK488" s="383"/>
      <c r="DL488" s="383"/>
      <c r="DM488" s="383"/>
      <c r="DN488" s="383"/>
      <c r="DO488" s="383"/>
      <c r="DP488" s="383"/>
      <c r="DQ488" s="383"/>
      <c r="DR488" s="383"/>
      <c r="DS488" s="383"/>
      <c r="DT488" s="383"/>
      <c r="DU488" s="383"/>
      <c r="DV488" s="383"/>
      <c r="DW488" s="383"/>
      <c r="DX488" s="383"/>
      <c r="DY488" s="383"/>
      <c r="DZ488" s="383"/>
      <c r="EA488" s="383"/>
      <c r="EB488" s="383"/>
      <c r="EC488" s="383"/>
      <c r="ED488" s="383"/>
      <c r="EE488" s="383"/>
      <c r="EF488" s="383"/>
      <c r="EG488" s="383"/>
      <c r="EH488" s="383"/>
      <c r="EI488" s="383"/>
      <c r="EJ488" s="383"/>
      <c r="EK488" s="383"/>
      <c r="EL488" s="383"/>
      <c r="EM488" s="383"/>
      <c r="EN488" s="383"/>
      <c r="EO488" s="383"/>
      <c r="EP488" s="383"/>
      <c r="EQ488" s="383"/>
      <c r="ER488" s="383"/>
      <c r="ES488" s="383"/>
      <c r="ET488" s="383"/>
      <c r="EU488" s="383"/>
      <c r="EV488" s="383"/>
      <c r="EW488" s="383"/>
      <c r="EX488" s="383"/>
      <c r="EY488" s="383"/>
      <c r="EZ488" s="383"/>
      <c r="FA488" s="383"/>
      <c r="FB488" s="383"/>
      <c r="FC488" s="383"/>
      <c r="FD488" s="383"/>
      <c r="FE488" s="383"/>
      <c r="FF488" s="383"/>
      <c r="FG488" s="383"/>
      <c r="FH488" s="383"/>
      <c r="FI488" s="383"/>
      <c r="FJ488" s="383"/>
      <c r="FK488" s="383"/>
      <c r="FL488" s="383"/>
      <c r="FM488" s="383"/>
      <c r="FN488" s="383"/>
      <c r="FO488" s="383"/>
      <c r="FP488" s="383"/>
      <c r="FQ488" s="383"/>
      <c r="FR488" s="383"/>
      <c r="FS488" s="383"/>
      <c r="FT488" s="383"/>
      <c r="FU488" s="383"/>
      <c r="FV488" s="383"/>
      <c r="FW488" s="383"/>
      <c r="FX488" s="383"/>
      <c r="FY488" s="383"/>
      <c r="FZ488" s="383"/>
      <c r="GA488" s="383"/>
      <c r="GB488" s="383"/>
      <c r="GC488" s="383"/>
      <c r="GD488" s="383"/>
      <c r="GE488" s="383"/>
      <c r="GF488" s="383"/>
      <c r="GG488" s="383"/>
      <c r="GH488" s="383"/>
      <c r="GI488" s="383"/>
      <c r="GJ488" s="383"/>
      <c r="GK488" s="383"/>
      <c r="GL488" s="383"/>
      <c r="GM488" s="383"/>
      <c r="GN488" s="383"/>
      <c r="GO488" s="383"/>
      <c r="GP488" s="383"/>
      <c r="GQ488" s="383"/>
      <c r="GR488" s="383"/>
      <c r="GS488" s="383"/>
      <c r="GT488" s="383"/>
      <c r="GU488" s="383"/>
      <c r="GV488" s="383"/>
      <c r="GW488" s="383"/>
      <c r="GX488" s="383"/>
    </row>
    <row r="489" spans="1:206" s="360" customFormat="1" x14ac:dyDescent="0.25">
      <c r="A489" s="354"/>
      <c r="B489" s="506">
        <v>479</v>
      </c>
      <c r="C489" s="55"/>
      <c r="D489" s="55"/>
      <c r="E489" s="507" t="str">
        <f t="shared" si="77"/>
        <v/>
      </c>
      <c r="F489" s="508" t="str">
        <f t="shared" si="83"/>
        <v/>
      </c>
      <c r="H489" s="502"/>
      <c r="I489" s="502"/>
      <c r="J489" s="1"/>
      <c r="K489" s="372"/>
      <c r="L489" s="354"/>
      <c r="M489" s="354"/>
      <c r="N489" s="354"/>
      <c r="O489" s="354"/>
      <c r="P489" s="372"/>
      <c r="Q489" s="490"/>
      <c r="R489" s="490"/>
      <c r="S489" s="490"/>
      <c r="T489" s="490"/>
      <c r="U489" s="490"/>
      <c r="V489" s="372"/>
      <c r="W489" s="372"/>
      <c r="X489" s="372"/>
      <c r="Y489" s="1"/>
      <c r="Z489" s="1"/>
      <c r="AA489" s="1"/>
      <c r="AB489" s="1"/>
      <c r="AC489" s="1"/>
      <c r="AD489" s="491"/>
      <c r="AE489" s="491"/>
      <c r="AF489" s="491"/>
      <c r="AG489" s="491"/>
      <c r="AH489" s="491"/>
      <c r="AI489" s="491"/>
      <c r="AJ489" s="491"/>
      <c r="AK489" s="504"/>
      <c r="AL489" s="504"/>
      <c r="AM489" s="526" t="str">
        <f t="shared" si="87"/>
        <v/>
      </c>
      <c r="AN489" s="504"/>
      <c r="AO489" s="504"/>
      <c r="AP489" s="504"/>
      <c r="AQ489" s="360">
        <v>479</v>
      </c>
      <c r="AR489" s="505" t="str">
        <f t="shared" si="84"/>
        <v/>
      </c>
      <c r="AS489" s="505" t="str">
        <f t="shared" si="85"/>
        <v/>
      </c>
      <c r="AX489" s="497"/>
      <c r="AZ489" s="360">
        <v>479</v>
      </c>
      <c r="BA489" s="360" t="str">
        <f t="shared" si="78"/>
        <v/>
      </c>
      <c r="BB489" s="360" t="str">
        <f t="shared" si="79"/>
        <v/>
      </c>
      <c r="BC489" s="360" t="str">
        <f t="shared" si="80"/>
        <v/>
      </c>
      <c r="BD489" s="360" t="str">
        <f t="shared" si="81"/>
        <v/>
      </c>
      <c r="BE489" s="360" t="str">
        <f t="shared" si="82"/>
        <v/>
      </c>
      <c r="BH489" s="360" t="str">
        <f t="shared" si="86"/>
        <v/>
      </c>
      <c r="CM489" s="475"/>
      <c r="CN489" s="475"/>
      <c r="CO489" s="475"/>
      <c r="CP489" s="475"/>
      <c r="CQ489" s="475"/>
      <c r="CR489" s="475"/>
      <c r="CS489" s="475"/>
      <c r="CT489" s="475"/>
      <c r="CU489" s="475"/>
      <c r="CV489" s="475"/>
      <c r="CW489" s="475"/>
      <c r="CX489" s="475"/>
      <c r="CY489" s="475"/>
      <c r="CZ489" s="383"/>
      <c r="DA489" s="383"/>
      <c r="DB489" s="383"/>
      <c r="DC489" s="383"/>
      <c r="DD489" s="383"/>
      <c r="DE489" s="383"/>
      <c r="DF489" s="383"/>
      <c r="DG489" s="383"/>
      <c r="DH489" s="383"/>
      <c r="DI489" s="383"/>
      <c r="DJ489" s="383"/>
      <c r="DK489" s="383"/>
      <c r="DL489" s="383"/>
      <c r="DM489" s="383"/>
      <c r="DN489" s="383"/>
      <c r="DO489" s="383"/>
      <c r="DP489" s="383"/>
      <c r="DQ489" s="383"/>
      <c r="DR489" s="383"/>
      <c r="DS489" s="383"/>
      <c r="DT489" s="383"/>
      <c r="DU489" s="383"/>
      <c r="DV489" s="383"/>
      <c r="DW489" s="383"/>
      <c r="DX489" s="383"/>
      <c r="DY489" s="383"/>
      <c r="DZ489" s="383"/>
      <c r="EA489" s="383"/>
      <c r="EB489" s="383"/>
      <c r="EC489" s="383"/>
      <c r="ED489" s="383"/>
      <c r="EE489" s="383"/>
      <c r="EF489" s="383"/>
      <c r="EG489" s="383"/>
      <c r="EH489" s="383"/>
      <c r="EI489" s="383"/>
      <c r="EJ489" s="383"/>
      <c r="EK489" s="383"/>
      <c r="EL489" s="383"/>
      <c r="EM489" s="383"/>
      <c r="EN489" s="383"/>
      <c r="EO489" s="383"/>
      <c r="EP489" s="383"/>
      <c r="EQ489" s="383"/>
      <c r="ER489" s="383"/>
      <c r="ES489" s="383"/>
      <c r="ET489" s="383"/>
      <c r="EU489" s="383"/>
      <c r="EV489" s="383"/>
      <c r="EW489" s="383"/>
      <c r="EX489" s="383"/>
      <c r="EY489" s="383"/>
      <c r="EZ489" s="383"/>
      <c r="FA489" s="383"/>
      <c r="FB489" s="383"/>
      <c r="FC489" s="383"/>
      <c r="FD489" s="383"/>
      <c r="FE489" s="383"/>
      <c r="FF489" s="383"/>
      <c r="FG489" s="383"/>
      <c r="FH489" s="383"/>
      <c r="FI489" s="383"/>
      <c r="FJ489" s="383"/>
      <c r="FK489" s="383"/>
      <c r="FL489" s="383"/>
      <c r="FM489" s="383"/>
      <c r="FN489" s="383"/>
      <c r="FO489" s="383"/>
      <c r="FP489" s="383"/>
      <c r="FQ489" s="383"/>
      <c r="FR489" s="383"/>
      <c r="FS489" s="383"/>
      <c r="FT489" s="383"/>
      <c r="FU489" s="383"/>
      <c r="FV489" s="383"/>
      <c r="FW489" s="383"/>
      <c r="FX489" s="383"/>
      <c r="FY489" s="383"/>
      <c r="FZ489" s="383"/>
      <c r="GA489" s="383"/>
      <c r="GB489" s="383"/>
      <c r="GC489" s="383"/>
      <c r="GD489" s="383"/>
      <c r="GE489" s="383"/>
      <c r="GF489" s="383"/>
      <c r="GG489" s="383"/>
      <c r="GH489" s="383"/>
      <c r="GI489" s="383"/>
      <c r="GJ489" s="383"/>
      <c r="GK489" s="383"/>
      <c r="GL489" s="383"/>
      <c r="GM489" s="383"/>
      <c r="GN489" s="383"/>
      <c r="GO489" s="383"/>
      <c r="GP489" s="383"/>
      <c r="GQ489" s="383"/>
      <c r="GR489" s="383"/>
      <c r="GS489" s="383"/>
      <c r="GT489" s="383"/>
      <c r="GU489" s="383"/>
      <c r="GV489" s="383"/>
      <c r="GW489" s="383"/>
      <c r="GX489" s="383"/>
    </row>
    <row r="490" spans="1:206" s="360" customFormat="1" x14ac:dyDescent="0.25">
      <c r="A490" s="354"/>
      <c r="B490" s="506">
        <v>480</v>
      </c>
      <c r="C490" s="55"/>
      <c r="D490" s="55"/>
      <c r="E490" s="507" t="str">
        <f t="shared" si="77"/>
        <v/>
      </c>
      <c r="F490" s="508" t="str">
        <f t="shared" si="83"/>
        <v/>
      </c>
      <c r="H490" s="502"/>
      <c r="I490" s="502"/>
      <c r="J490" s="1"/>
      <c r="K490" s="372"/>
      <c r="L490" s="354"/>
      <c r="M490" s="354"/>
      <c r="N490" s="354"/>
      <c r="O490" s="354"/>
      <c r="P490" s="372"/>
      <c r="Q490" s="490"/>
      <c r="R490" s="490"/>
      <c r="S490" s="490"/>
      <c r="T490" s="490"/>
      <c r="U490" s="490"/>
      <c r="V490" s="372"/>
      <c r="W490" s="372"/>
      <c r="X490" s="372"/>
      <c r="Y490" s="1"/>
      <c r="Z490" s="1"/>
      <c r="AA490" s="1"/>
      <c r="AB490" s="1"/>
      <c r="AC490" s="1"/>
      <c r="AD490" s="491"/>
      <c r="AE490" s="491"/>
      <c r="AF490" s="491"/>
      <c r="AG490" s="491"/>
      <c r="AH490" s="491"/>
      <c r="AI490" s="491"/>
      <c r="AJ490" s="491"/>
      <c r="AK490" s="504"/>
      <c r="AL490" s="504"/>
      <c r="AM490" s="526" t="str">
        <f t="shared" si="87"/>
        <v/>
      </c>
      <c r="AN490" s="504"/>
      <c r="AO490" s="504"/>
      <c r="AP490" s="504"/>
      <c r="AQ490" s="360">
        <v>480</v>
      </c>
      <c r="AR490" s="505" t="str">
        <f t="shared" si="84"/>
        <v/>
      </c>
      <c r="AS490" s="505" t="str">
        <f t="shared" si="85"/>
        <v/>
      </c>
      <c r="AX490" s="497"/>
      <c r="AZ490" s="360">
        <v>480</v>
      </c>
      <c r="BA490" s="360" t="str">
        <f t="shared" si="78"/>
        <v/>
      </c>
      <c r="BB490" s="360" t="str">
        <f t="shared" si="79"/>
        <v/>
      </c>
      <c r="BC490" s="360" t="str">
        <f t="shared" si="80"/>
        <v/>
      </c>
      <c r="BD490" s="360" t="str">
        <f t="shared" si="81"/>
        <v/>
      </c>
      <c r="BE490" s="360" t="str">
        <f t="shared" si="82"/>
        <v/>
      </c>
      <c r="BH490" s="360" t="str">
        <f t="shared" si="86"/>
        <v/>
      </c>
      <c r="CM490" s="475"/>
      <c r="CN490" s="475"/>
      <c r="CO490" s="475"/>
      <c r="CP490" s="475"/>
      <c r="CQ490" s="475"/>
      <c r="CR490" s="475"/>
      <c r="CS490" s="475"/>
      <c r="CT490" s="475"/>
      <c r="CU490" s="475"/>
      <c r="CV490" s="475"/>
      <c r="CW490" s="475"/>
      <c r="CX490" s="475"/>
      <c r="CY490" s="475"/>
      <c r="CZ490" s="383"/>
      <c r="DA490" s="383"/>
      <c r="DB490" s="383"/>
      <c r="DC490" s="383"/>
      <c r="DD490" s="383"/>
      <c r="DE490" s="383"/>
      <c r="DF490" s="383"/>
      <c r="DG490" s="383"/>
      <c r="DH490" s="383"/>
      <c r="DI490" s="383"/>
      <c r="DJ490" s="383"/>
      <c r="DK490" s="383"/>
      <c r="DL490" s="383"/>
      <c r="DM490" s="383"/>
      <c r="DN490" s="383"/>
      <c r="DO490" s="383"/>
      <c r="DP490" s="383"/>
      <c r="DQ490" s="383"/>
      <c r="DR490" s="383"/>
      <c r="DS490" s="383"/>
      <c r="DT490" s="383"/>
      <c r="DU490" s="383"/>
      <c r="DV490" s="383"/>
      <c r="DW490" s="383"/>
      <c r="DX490" s="383"/>
      <c r="DY490" s="383"/>
      <c r="DZ490" s="383"/>
      <c r="EA490" s="383"/>
      <c r="EB490" s="383"/>
      <c r="EC490" s="383"/>
      <c r="ED490" s="383"/>
      <c r="EE490" s="383"/>
      <c r="EF490" s="383"/>
      <c r="EG490" s="383"/>
      <c r="EH490" s="383"/>
      <c r="EI490" s="383"/>
      <c r="EJ490" s="383"/>
      <c r="EK490" s="383"/>
      <c r="EL490" s="383"/>
      <c r="EM490" s="383"/>
      <c r="EN490" s="383"/>
      <c r="EO490" s="383"/>
      <c r="EP490" s="383"/>
      <c r="EQ490" s="383"/>
      <c r="ER490" s="383"/>
      <c r="ES490" s="383"/>
      <c r="ET490" s="383"/>
      <c r="EU490" s="383"/>
      <c r="EV490" s="383"/>
      <c r="EW490" s="383"/>
      <c r="EX490" s="383"/>
      <c r="EY490" s="383"/>
      <c r="EZ490" s="383"/>
      <c r="FA490" s="383"/>
      <c r="FB490" s="383"/>
      <c r="FC490" s="383"/>
      <c r="FD490" s="383"/>
      <c r="FE490" s="383"/>
      <c r="FF490" s="383"/>
      <c r="FG490" s="383"/>
      <c r="FH490" s="383"/>
      <c r="FI490" s="383"/>
      <c r="FJ490" s="383"/>
      <c r="FK490" s="383"/>
      <c r="FL490" s="383"/>
      <c r="FM490" s="383"/>
      <c r="FN490" s="383"/>
      <c r="FO490" s="383"/>
      <c r="FP490" s="383"/>
      <c r="FQ490" s="383"/>
      <c r="FR490" s="383"/>
      <c r="FS490" s="383"/>
      <c r="FT490" s="383"/>
      <c r="FU490" s="383"/>
      <c r="FV490" s="383"/>
      <c r="FW490" s="383"/>
      <c r="FX490" s="383"/>
      <c r="FY490" s="383"/>
      <c r="FZ490" s="383"/>
      <c r="GA490" s="383"/>
      <c r="GB490" s="383"/>
      <c r="GC490" s="383"/>
      <c r="GD490" s="383"/>
      <c r="GE490" s="383"/>
      <c r="GF490" s="383"/>
      <c r="GG490" s="383"/>
      <c r="GH490" s="383"/>
      <c r="GI490" s="383"/>
      <c r="GJ490" s="383"/>
      <c r="GK490" s="383"/>
      <c r="GL490" s="383"/>
      <c r="GM490" s="383"/>
      <c r="GN490" s="383"/>
      <c r="GO490" s="383"/>
      <c r="GP490" s="383"/>
      <c r="GQ490" s="383"/>
      <c r="GR490" s="383"/>
      <c r="GS490" s="383"/>
      <c r="GT490" s="383"/>
      <c r="GU490" s="383"/>
      <c r="GV490" s="383"/>
      <c r="GW490" s="383"/>
      <c r="GX490" s="383"/>
    </row>
    <row r="491" spans="1:206" s="360" customFormat="1" x14ac:dyDescent="0.25">
      <c r="A491" s="354"/>
      <c r="B491" s="506">
        <v>481</v>
      </c>
      <c r="C491" s="55"/>
      <c r="D491" s="55"/>
      <c r="E491" s="507" t="str">
        <f t="shared" si="77"/>
        <v/>
      </c>
      <c r="F491" s="508" t="str">
        <f t="shared" si="83"/>
        <v/>
      </c>
      <c r="H491" s="502"/>
      <c r="I491" s="502"/>
      <c r="J491" s="1"/>
      <c r="K491" s="372"/>
      <c r="L491" s="354"/>
      <c r="M491" s="354"/>
      <c r="N491" s="354"/>
      <c r="O491" s="354"/>
      <c r="P491" s="372"/>
      <c r="Q491" s="490"/>
      <c r="R491" s="490"/>
      <c r="S491" s="490"/>
      <c r="T491" s="490"/>
      <c r="U491" s="490"/>
      <c r="V491" s="372"/>
      <c r="W491" s="372"/>
      <c r="X491" s="372"/>
      <c r="Y491" s="1"/>
      <c r="Z491" s="1"/>
      <c r="AA491" s="1"/>
      <c r="AB491" s="1"/>
      <c r="AC491" s="1"/>
      <c r="AD491" s="491"/>
      <c r="AE491" s="491"/>
      <c r="AF491" s="491"/>
      <c r="AG491" s="491"/>
      <c r="AH491" s="491"/>
      <c r="AI491" s="491"/>
      <c r="AJ491" s="491"/>
      <c r="AK491" s="504"/>
      <c r="AL491" s="504"/>
      <c r="AM491" s="526" t="str">
        <f t="shared" si="87"/>
        <v/>
      </c>
      <c r="AN491" s="504"/>
      <c r="AO491" s="504"/>
      <c r="AP491" s="504"/>
      <c r="AQ491" s="360">
        <v>481</v>
      </c>
      <c r="AR491" s="505" t="str">
        <f t="shared" si="84"/>
        <v/>
      </c>
      <c r="AS491" s="505" t="str">
        <f t="shared" si="85"/>
        <v/>
      </c>
      <c r="AX491" s="497"/>
      <c r="AZ491" s="360">
        <v>481</v>
      </c>
      <c r="BA491" s="360" t="str">
        <f t="shared" si="78"/>
        <v/>
      </c>
      <c r="BB491" s="360" t="str">
        <f t="shared" si="79"/>
        <v/>
      </c>
      <c r="BC491" s="360" t="str">
        <f t="shared" si="80"/>
        <v/>
      </c>
      <c r="BD491" s="360" t="str">
        <f t="shared" si="81"/>
        <v/>
      </c>
      <c r="BE491" s="360" t="str">
        <f t="shared" si="82"/>
        <v/>
      </c>
      <c r="BH491" s="360" t="str">
        <f t="shared" si="86"/>
        <v/>
      </c>
      <c r="CM491" s="475"/>
      <c r="CN491" s="475"/>
      <c r="CO491" s="475"/>
      <c r="CP491" s="475"/>
      <c r="CQ491" s="475"/>
      <c r="CR491" s="475"/>
      <c r="CS491" s="475"/>
      <c r="CT491" s="475"/>
      <c r="CU491" s="475"/>
      <c r="CV491" s="475"/>
      <c r="CW491" s="475"/>
      <c r="CX491" s="475"/>
      <c r="CY491" s="475"/>
      <c r="CZ491" s="383"/>
      <c r="DA491" s="383"/>
      <c r="DB491" s="383"/>
      <c r="DC491" s="383"/>
      <c r="DD491" s="383"/>
      <c r="DE491" s="383"/>
      <c r="DF491" s="383"/>
      <c r="DG491" s="383"/>
      <c r="DH491" s="383"/>
      <c r="DI491" s="383"/>
      <c r="DJ491" s="383"/>
      <c r="DK491" s="383"/>
      <c r="DL491" s="383"/>
      <c r="DM491" s="383"/>
      <c r="DN491" s="383"/>
      <c r="DO491" s="383"/>
      <c r="DP491" s="383"/>
      <c r="DQ491" s="383"/>
      <c r="DR491" s="383"/>
      <c r="DS491" s="383"/>
      <c r="DT491" s="383"/>
      <c r="DU491" s="383"/>
      <c r="DV491" s="383"/>
      <c r="DW491" s="383"/>
      <c r="DX491" s="383"/>
      <c r="DY491" s="383"/>
      <c r="DZ491" s="383"/>
      <c r="EA491" s="383"/>
      <c r="EB491" s="383"/>
      <c r="EC491" s="383"/>
      <c r="ED491" s="383"/>
      <c r="EE491" s="383"/>
      <c r="EF491" s="383"/>
      <c r="EG491" s="383"/>
      <c r="EH491" s="383"/>
      <c r="EI491" s="383"/>
      <c r="EJ491" s="383"/>
      <c r="EK491" s="383"/>
      <c r="EL491" s="383"/>
      <c r="EM491" s="383"/>
      <c r="EN491" s="383"/>
      <c r="EO491" s="383"/>
      <c r="EP491" s="383"/>
      <c r="EQ491" s="383"/>
      <c r="ER491" s="383"/>
      <c r="ES491" s="383"/>
      <c r="ET491" s="383"/>
      <c r="EU491" s="383"/>
      <c r="EV491" s="383"/>
      <c r="EW491" s="383"/>
      <c r="EX491" s="383"/>
      <c r="EY491" s="383"/>
      <c r="EZ491" s="383"/>
      <c r="FA491" s="383"/>
      <c r="FB491" s="383"/>
      <c r="FC491" s="383"/>
      <c r="FD491" s="383"/>
      <c r="FE491" s="383"/>
      <c r="FF491" s="383"/>
      <c r="FG491" s="383"/>
      <c r="FH491" s="383"/>
      <c r="FI491" s="383"/>
      <c r="FJ491" s="383"/>
      <c r="FK491" s="383"/>
      <c r="FL491" s="383"/>
      <c r="FM491" s="383"/>
      <c r="FN491" s="383"/>
      <c r="FO491" s="383"/>
      <c r="FP491" s="383"/>
      <c r="FQ491" s="383"/>
      <c r="FR491" s="383"/>
      <c r="FS491" s="383"/>
      <c r="FT491" s="383"/>
      <c r="FU491" s="383"/>
      <c r="FV491" s="383"/>
      <c r="FW491" s="383"/>
      <c r="FX491" s="383"/>
      <c r="FY491" s="383"/>
      <c r="FZ491" s="383"/>
      <c r="GA491" s="383"/>
      <c r="GB491" s="383"/>
      <c r="GC491" s="383"/>
      <c r="GD491" s="383"/>
      <c r="GE491" s="383"/>
      <c r="GF491" s="383"/>
      <c r="GG491" s="383"/>
      <c r="GH491" s="383"/>
      <c r="GI491" s="383"/>
      <c r="GJ491" s="383"/>
      <c r="GK491" s="383"/>
      <c r="GL491" s="383"/>
      <c r="GM491" s="383"/>
      <c r="GN491" s="383"/>
      <c r="GO491" s="383"/>
      <c r="GP491" s="383"/>
      <c r="GQ491" s="383"/>
      <c r="GR491" s="383"/>
      <c r="GS491" s="383"/>
      <c r="GT491" s="383"/>
      <c r="GU491" s="383"/>
      <c r="GV491" s="383"/>
      <c r="GW491" s="383"/>
      <c r="GX491" s="383"/>
    </row>
    <row r="492" spans="1:206" s="360" customFormat="1" x14ac:dyDescent="0.25">
      <c r="A492" s="354"/>
      <c r="B492" s="506">
        <v>482</v>
      </c>
      <c r="C492" s="55"/>
      <c r="D492" s="55"/>
      <c r="E492" s="507" t="str">
        <f t="shared" si="77"/>
        <v/>
      </c>
      <c r="F492" s="508" t="str">
        <f t="shared" si="83"/>
        <v/>
      </c>
      <c r="H492" s="502"/>
      <c r="I492" s="502"/>
      <c r="J492" s="1"/>
      <c r="K492" s="372"/>
      <c r="L492" s="354"/>
      <c r="M492" s="354"/>
      <c r="N492" s="354"/>
      <c r="O492" s="354"/>
      <c r="P492" s="372"/>
      <c r="Q492" s="490"/>
      <c r="R492" s="490"/>
      <c r="S492" s="490"/>
      <c r="T492" s="490"/>
      <c r="U492" s="490"/>
      <c r="V492" s="372"/>
      <c r="W492" s="372"/>
      <c r="X492" s="372"/>
      <c r="Y492" s="1"/>
      <c r="Z492" s="1"/>
      <c r="AA492" s="1"/>
      <c r="AB492" s="1"/>
      <c r="AC492" s="1"/>
      <c r="AD492" s="491"/>
      <c r="AE492" s="491"/>
      <c r="AF492" s="491"/>
      <c r="AG492" s="491"/>
      <c r="AH492" s="491"/>
      <c r="AI492" s="491"/>
      <c r="AJ492" s="491"/>
      <c r="AK492" s="504"/>
      <c r="AL492" s="504"/>
      <c r="AM492" s="526" t="str">
        <f t="shared" si="87"/>
        <v/>
      </c>
      <c r="AN492" s="504"/>
      <c r="AO492" s="504"/>
      <c r="AP492" s="504"/>
      <c r="AQ492" s="360">
        <v>482</v>
      </c>
      <c r="AR492" s="505" t="str">
        <f t="shared" si="84"/>
        <v/>
      </c>
      <c r="AS492" s="505" t="str">
        <f t="shared" si="85"/>
        <v/>
      </c>
      <c r="AX492" s="497"/>
      <c r="AZ492" s="360">
        <v>482</v>
      </c>
      <c r="BA492" s="360" t="str">
        <f t="shared" si="78"/>
        <v/>
      </c>
      <c r="BB492" s="360" t="str">
        <f t="shared" si="79"/>
        <v/>
      </c>
      <c r="BC492" s="360" t="str">
        <f t="shared" si="80"/>
        <v/>
      </c>
      <c r="BD492" s="360" t="str">
        <f t="shared" si="81"/>
        <v/>
      </c>
      <c r="BE492" s="360" t="str">
        <f t="shared" si="82"/>
        <v/>
      </c>
      <c r="BH492" s="360" t="str">
        <f t="shared" si="86"/>
        <v/>
      </c>
      <c r="CM492" s="475"/>
      <c r="CN492" s="475"/>
      <c r="CO492" s="475"/>
      <c r="CP492" s="475"/>
      <c r="CQ492" s="475"/>
      <c r="CR492" s="475"/>
      <c r="CS492" s="475"/>
      <c r="CT492" s="475"/>
      <c r="CU492" s="475"/>
      <c r="CV492" s="475"/>
      <c r="CW492" s="475"/>
      <c r="CX492" s="475"/>
      <c r="CY492" s="475"/>
      <c r="CZ492" s="383"/>
      <c r="DA492" s="383"/>
      <c r="DB492" s="383"/>
      <c r="DC492" s="383"/>
      <c r="DD492" s="383"/>
      <c r="DE492" s="383"/>
      <c r="DF492" s="383"/>
      <c r="DG492" s="383"/>
      <c r="DH492" s="383"/>
      <c r="DI492" s="383"/>
      <c r="DJ492" s="383"/>
      <c r="DK492" s="383"/>
      <c r="DL492" s="383"/>
      <c r="DM492" s="383"/>
      <c r="DN492" s="383"/>
      <c r="DO492" s="383"/>
      <c r="DP492" s="383"/>
      <c r="DQ492" s="383"/>
      <c r="DR492" s="383"/>
      <c r="DS492" s="383"/>
      <c r="DT492" s="383"/>
      <c r="DU492" s="383"/>
      <c r="DV492" s="383"/>
      <c r="DW492" s="383"/>
      <c r="DX492" s="383"/>
      <c r="DY492" s="383"/>
      <c r="DZ492" s="383"/>
      <c r="EA492" s="383"/>
      <c r="EB492" s="383"/>
      <c r="EC492" s="383"/>
      <c r="ED492" s="383"/>
      <c r="EE492" s="383"/>
      <c r="EF492" s="383"/>
      <c r="EG492" s="383"/>
      <c r="EH492" s="383"/>
      <c r="EI492" s="383"/>
      <c r="EJ492" s="383"/>
      <c r="EK492" s="383"/>
      <c r="EL492" s="383"/>
      <c r="EM492" s="383"/>
      <c r="EN492" s="383"/>
      <c r="EO492" s="383"/>
      <c r="EP492" s="383"/>
      <c r="EQ492" s="383"/>
      <c r="ER492" s="383"/>
      <c r="ES492" s="383"/>
      <c r="ET492" s="383"/>
      <c r="EU492" s="383"/>
      <c r="EV492" s="383"/>
      <c r="EW492" s="383"/>
      <c r="EX492" s="383"/>
      <c r="EY492" s="383"/>
      <c r="EZ492" s="383"/>
      <c r="FA492" s="383"/>
      <c r="FB492" s="383"/>
      <c r="FC492" s="383"/>
      <c r="FD492" s="383"/>
      <c r="FE492" s="383"/>
      <c r="FF492" s="383"/>
      <c r="FG492" s="383"/>
      <c r="FH492" s="383"/>
      <c r="FI492" s="383"/>
      <c r="FJ492" s="383"/>
      <c r="FK492" s="383"/>
      <c r="FL492" s="383"/>
      <c r="FM492" s="383"/>
      <c r="FN492" s="383"/>
      <c r="FO492" s="383"/>
      <c r="FP492" s="383"/>
      <c r="FQ492" s="383"/>
      <c r="FR492" s="383"/>
      <c r="FS492" s="383"/>
      <c r="FT492" s="383"/>
      <c r="FU492" s="383"/>
      <c r="FV492" s="383"/>
      <c r="FW492" s="383"/>
      <c r="FX492" s="383"/>
      <c r="FY492" s="383"/>
      <c r="FZ492" s="383"/>
      <c r="GA492" s="383"/>
      <c r="GB492" s="383"/>
      <c r="GC492" s="383"/>
      <c r="GD492" s="383"/>
      <c r="GE492" s="383"/>
      <c r="GF492" s="383"/>
      <c r="GG492" s="383"/>
      <c r="GH492" s="383"/>
      <c r="GI492" s="383"/>
      <c r="GJ492" s="383"/>
      <c r="GK492" s="383"/>
      <c r="GL492" s="383"/>
      <c r="GM492" s="383"/>
      <c r="GN492" s="383"/>
      <c r="GO492" s="383"/>
      <c r="GP492" s="383"/>
      <c r="GQ492" s="383"/>
      <c r="GR492" s="383"/>
      <c r="GS492" s="383"/>
      <c r="GT492" s="383"/>
      <c r="GU492" s="383"/>
      <c r="GV492" s="383"/>
      <c r="GW492" s="383"/>
      <c r="GX492" s="383"/>
    </row>
    <row r="493" spans="1:206" s="360" customFormat="1" x14ac:dyDescent="0.25">
      <c r="A493" s="354"/>
      <c r="B493" s="506">
        <v>483</v>
      </c>
      <c r="C493" s="55"/>
      <c r="D493" s="55"/>
      <c r="E493" s="507" t="str">
        <f t="shared" si="77"/>
        <v/>
      </c>
      <c r="F493" s="508" t="str">
        <f t="shared" si="83"/>
        <v/>
      </c>
      <c r="H493" s="502"/>
      <c r="I493" s="502"/>
      <c r="J493" s="1"/>
      <c r="K493" s="372"/>
      <c r="L493" s="354"/>
      <c r="M493" s="354"/>
      <c r="N493" s="354"/>
      <c r="O493" s="354"/>
      <c r="P493" s="372"/>
      <c r="Q493" s="490"/>
      <c r="R493" s="490"/>
      <c r="S493" s="490"/>
      <c r="T493" s="490"/>
      <c r="U493" s="490"/>
      <c r="V493" s="372"/>
      <c r="W493" s="372"/>
      <c r="X493" s="372"/>
      <c r="Y493" s="1"/>
      <c r="Z493" s="1"/>
      <c r="AA493" s="1"/>
      <c r="AB493" s="1"/>
      <c r="AC493" s="1"/>
      <c r="AD493" s="491"/>
      <c r="AE493" s="491"/>
      <c r="AF493" s="491"/>
      <c r="AG493" s="491"/>
      <c r="AH493" s="491"/>
      <c r="AI493" s="491"/>
      <c r="AJ493" s="491"/>
      <c r="AK493" s="504"/>
      <c r="AL493" s="504"/>
      <c r="AM493" s="526" t="str">
        <f t="shared" si="87"/>
        <v/>
      </c>
      <c r="AN493" s="504"/>
      <c r="AO493" s="504"/>
      <c r="AP493" s="504"/>
      <c r="AQ493" s="360">
        <v>483</v>
      </c>
      <c r="AR493" s="505" t="str">
        <f t="shared" si="84"/>
        <v/>
      </c>
      <c r="AS493" s="505" t="str">
        <f t="shared" si="85"/>
        <v/>
      </c>
      <c r="AX493" s="497"/>
      <c r="AZ493" s="360">
        <v>483</v>
      </c>
      <c r="BA493" s="360" t="str">
        <f t="shared" si="78"/>
        <v/>
      </c>
      <c r="BB493" s="360" t="str">
        <f t="shared" si="79"/>
        <v/>
      </c>
      <c r="BC493" s="360" t="str">
        <f t="shared" si="80"/>
        <v/>
      </c>
      <c r="BD493" s="360" t="str">
        <f t="shared" si="81"/>
        <v/>
      </c>
      <c r="BE493" s="360" t="str">
        <f t="shared" si="82"/>
        <v/>
      </c>
      <c r="BH493" s="360" t="str">
        <f t="shared" si="86"/>
        <v/>
      </c>
      <c r="CM493" s="475"/>
      <c r="CN493" s="475"/>
      <c r="CO493" s="475"/>
      <c r="CP493" s="475"/>
      <c r="CQ493" s="475"/>
      <c r="CR493" s="475"/>
      <c r="CS493" s="475"/>
      <c r="CT493" s="475"/>
      <c r="CU493" s="475"/>
      <c r="CV493" s="475"/>
      <c r="CW493" s="475"/>
      <c r="CX493" s="475"/>
      <c r="CY493" s="475"/>
      <c r="CZ493" s="383"/>
      <c r="DA493" s="383"/>
      <c r="DB493" s="383"/>
      <c r="DC493" s="383"/>
      <c r="DD493" s="383"/>
      <c r="DE493" s="383"/>
      <c r="DF493" s="383"/>
      <c r="DG493" s="383"/>
      <c r="DH493" s="383"/>
      <c r="DI493" s="383"/>
      <c r="DJ493" s="383"/>
      <c r="DK493" s="383"/>
      <c r="DL493" s="383"/>
      <c r="DM493" s="383"/>
      <c r="DN493" s="383"/>
      <c r="DO493" s="383"/>
      <c r="DP493" s="383"/>
      <c r="DQ493" s="383"/>
      <c r="DR493" s="383"/>
      <c r="DS493" s="383"/>
      <c r="DT493" s="383"/>
      <c r="DU493" s="383"/>
      <c r="DV493" s="383"/>
      <c r="DW493" s="383"/>
      <c r="DX493" s="383"/>
      <c r="DY493" s="383"/>
      <c r="DZ493" s="383"/>
      <c r="EA493" s="383"/>
      <c r="EB493" s="383"/>
      <c r="EC493" s="383"/>
      <c r="ED493" s="383"/>
      <c r="EE493" s="383"/>
      <c r="EF493" s="383"/>
      <c r="EG493" s="383"/>
      <c r="EH493" s="383"/>
      <c r="EI493" s="383"/>
      <c r="EJ493" s="383"/>
      <c r="EK493" s="383"/>
      <c r="EL493" s="383"/>
      <c r="EM493" s="383"/>
      <c r="EN493" s="383"/>
      <c r="EO493" s="383"/>
      <c r="EP493" s="383"/>
      <c r="EQ493" s="383"/>
      <c r="ER493" s="383"/>
      <c r="ES493" s="383"/>
      <c r="ET493" s="383"/>
      <c r="EU493" s="383"/>
      <c r="EV493" s="383"/>
      <c r="EW493" s="383"/>
      <c r="EX493" s="383"/>
      <c r="EY493" s="383"/>
      <c r="EZ493" s="383"/>
      <c r="FA493" s="383"/>
      <c r="FB493" s="383"/>
      <c r="FC493" s="383"/>
      <c r="FD493" s="383"/>
      <c r="FE493" s="383"/>
      <c r="FF493" s="383"/>
      <c r="FG493" s="383"/>
      <c r="FH493" s="383"/>
      <c r="FI493" s="383"/>
      <c r="FJ493" s="383"/>
      <c r="FK493" s="383"/>
      <c r="FL493" s="383"/>
      <c r="FM493" s="383"/>
      <c r="FN493" s="383"/>
      <c r="FO493" s="383"/>
      <c r="FP493" s="383"/>
      <c r="FQ493" s="383"/>
      <c r="FR493" s="383"/>
      <c r="FS493" s="383"/>
      <c r="FT493" s="383"/>
      <c r="FU493" s="383"/>
      <c r="FV493" s="383"/>
      <c r="FW493" s="383"/>
      <c r="FX493" s="383"/>
      <c r="FY493" s="383"/>
      <c r="FZ493" s="383"/>
      <c r="GA493" s="383"/>
      <c r="GB493" s="383"/>
      <c r="GC493" s="383"/>
      <c r="GD493" s="383"/>
      <c r="GE493" s="383"/>
      <c r="GF493" s="383"/>
      <c r="GG493" s="383"/>
      <c r="GH493" s="383"/>
      <c r="GI493" s="383"/>
      <c r="GJ493" s="383"/>
      <c r="GK493" s="383"/>
      <c r="GL493" s="383"/>
      <c r="GM493" s="383"/>
      <c r="GN493" s="383"/>
      <c r="GO493" s="383"/>
      <c r="GP493" s="383"/>
      <c r="GQ493" s="383"/>
      <c r="GR493" s="383"/>
      <c r="GS493" s="383"/>
      <c r="GT493" s="383"/>
      <c r="GU493" s="383"/>
      <c r="GV493" s="383"/>
      <c r="GW493" s="383"/>
      <c r="GX493" s="383"/>
    </row>
    <row r="494" spans="1:206" s="360" customFormat="1" x14ac:dyDescent="0.25">
      <c r="A494" s="354"/>
      <c r="B494" s="506">
        <v>484</v>
      </c>
      <c r="C494" s="55"/>
      <c r="D494" s="55"/>
      <c r="E494" s="507" t="str">
        <f t="shared" si="77"/>
        <v/>
      </c>
      <c r="F494" s="508" t="str">
        <f t="shared" si="83"/>
        <v/>
      </c>
      <c r="H494" s="502"/>
      <c r="I494" s="502"/>
      <c r="J494" s="1"/>
      <c r="K494" s="372"/>
      <c r="L494" s="354"/>
      <c r="M494" s="354"/>
      <c r="N494" s="354"/>
      <c r="O494" s="354"/>
      <c r="P494" s="372"/>
      <c r="Q494" s="490"/>
      <c r="R494" s="490"/>
      <c r="S494" s="490"/>
      <c r="T494" s="490"/>
      <c r="U494" s="490"/>
      <c r="V494" s="372"/>
      <c r="W494" s="372"/>
      <c r="X494" s="372"/>
      <c r="Y494" s="1"/>
      <c r="Z494" s="1"/>
      <c r="AA494" s="1"/>
      <c r="AB494" s="1"/>
      <c r="AC494" s="1"/>
      <c r="AD494" s="491"/>
      <c r="AE494" s="491"/>
      <c r="AF494" s="491"/>
      <c r="AG494" s="491"/>
      <c r="AH494" s="491"/>
      <c r="AI494" s="491"/>
      <c r="AJ494" s="491"/>
      <c r="AK494" s="504"/>
      <c r="AL494" s="504"/>
      <c r="AM494" s="526" t="str">
        <f t="shared" si="87"/>
        <v/>
      </c>
      <c r="AN494" s="504"/>
      <c r="AO494" s="504"/>
      <c r="AP494" s="504"/>
      <c r="AQ494" s="360">
        <v>484</v>
      </c>
      <c r="AR494" s="505" t="str">
        <f t="shared" si="84"/>
        <v/>
      </c>
      <c r="AS494" s="505" t="str">
        <f t="shared" si="85"/>
        <v/>
      </c>
      <c r="AX494" s="497"/>
      <c r="AZ494" s="360">
        <v>484</v>
      </c>
      <c r="BA494" s="360" t="str">
        <f t="shared" si="78"/>
        <v/>
      </c>
      <c r="BB494" s="360" t="str">
        <f t="shared" si="79"/>
        <v/>
      </c>
      <c r="BC494" s="360" t="str">
        <f t="shared" si="80"/>
        <v/>
      </c>
      <c r="BD494" s="360" t="str">
        <f t="shared" si="81"/>
        <v/>
      </c>
      <c r="BE494" s="360" t="str">
        <f t="shared" si="82"/>
        <v/>
      </c>
      <c r="BH494" s="360" t="str">
        <f t="shared" si="86"/>
        <v/>
      </c>
      <c r="CM494" s="475"/>
      <c r="CN494" s="475"/>
      <c r="CO494" s="475"/>
      <c r="CP494" s="475"/>
      <c r="CQ494" s="475"/>
      <c r="CR494" s="475"/>
      <c r="CS494" s="475"/>
      <c r="CT494" s="475"/>
      <c r="CU494" s="475"/>
      <c r="CV494" s="475"/>
      <c r="CW494" s="475"/>
      <c r="CX494" s="475"/>
      <c r="CY494" s="475"/>
      <c r="CZ494" s="383"/>
      <c r="DA494" s="383"/>
      <c r="DB494" s="383"/>
      <c r="DC494" s="383"/>
      <c r="DD494" s="383"/>
      <c r="DE494" s="383"/>
      <c r="DF494" s="383"/>
      <c r="DG494" s="383"/>
      <c r="DH494" s="383"/>
      <c r="DI494" s="383"/>
      <c r="DJ494" s="383"/>
      <c r="DK494" s="383"/>
      <c r="DL494" s="383"/>
      <c r="DM494" s="383"/>
      <c r="DN494" s="383"/>
      <c r="DO494" s="383"/>
      <c r="DP494" s="383"/>
      <c r="DQ494" s="383"/>
      <c r="DR494" s="383"/>
      <c r="DS494" s="383"/>
      <c r="DT494" s="383"/>
      <c r="DU494" s="383"/>
      <c r="DV494" s="383"/>
      <c r="DW494" s="383"/>
      <c r="DX494" s="383"/>
      <c r="DY494" s="383"/>
      <c r="DZ494" s="383"/>
      <c r="EA494" s="383"/>
      <c r="EB494" s="383"/>
      <c r="EC494" s="383"/>
      <c r="ED494" s="383"/>
      <c r="EE494" s="383"/>
      <c r="EF494" s="383"/>
      <c r="EG494" s="383"/>
      <c r="EH494" s="383"/>
      <c r="EI494" s="383"/>
      <c r="EJ494" s="383"/>
      <c r="EK494" s="383"/>
      <c r="EL494" s="383"/>
      <c r="EM494" s="383"/>
      <c r="EN494" s="383"/>
      <c r="EO494" s="383"/>
      <c r="EP494" s="383"/>
      <c r="EQ494" s="383"/>
      <c r="ER494" s="383"/>
      <c r="ES494" s="383"/>
      <c r="ET494" s="383"/>
      <c r="EU494" s="383"/>
      <c r="EV494" s="383"/>
      <c r="EW494" s="383"/>
      <c r="EX494" s="383"/>
      <c r="EY494" s="383"/>
      <c r="EZ494" s="383"/>
      <c r="FA494" s="383"/>
      <c r="FB494" s="383"/>
      <c r="FC494" s="383"/>
      <c r="FD494" s="383"/>
      <c r="FE494" s="383"/>
      <c r="FF494" s="383"/>
      <c r="FG494" s="383"/>
      <c r="FH494" s="383"/>
      <c r="FI494" s="383"/>
      <c r="FJ494" s="383"/>
      <c r="FK494" s="383"/>
      <c r="FL494" s="383"/>
      <c r="FM494" s="383"/>
      <c r="FN494" s="383"/>
      <c r="FO494" s="383"/>
      <c r="FP494" s="383"/>
      <c r="FQ494" s="383"/>
      <c r="FR494" s="383"/>
      <c r="FS494" s="383"/>
      <c r="FT494" s="383"/>
      <c r="FU494" s="383"/>
      <c r="FV494" s="383"/>
      <c r="FW494" s="383"/>
      <c r="FX494" s="383"/>
      <c r="FY494" s="383"/>
      <c r="FZ494" s="383"/>
      <c r="GA494" s="383"/>
      <c r="GB494" s="383"/>
      <c r="GC494" s="383"/>
      <c r="GD494" s="383"/>
      <c r="GE494" s="383"/>
      <c r="GF494" s="383"/>
      <c r="GG494" s="383"/>
      <c r="GH494" s="383"/>
      <c r="GI494" s="383"/>
      <c r="GJ494" s="383"/>
      <c r="GK494" s="383"/>
      <c r="GL494" s="383"/>
      <c r="GM494" s="383"/>
      <c r="GN494" s="383"/>
      <c r="GO494" s="383"/>
      <c r="GP494" s="383"/>
      <c r="GQ494" s="383"/>
      <c r="GR494" s="383"/>
      <c r="GS494" s="383"/>
      <c r="GT494" s="383"/>
      <c r="GU494" s="383"/>
      <c r="GV494" s="383"/>
      <c r="GW494" s="383"/>
      <c r="GX494" s="383"/>
    </row>
    <row r="495" spans="1:206" s="360" customFormat="1" x14ac:dyDescent="0.25">
      <c r="A495" s="354"/>
      <c r="B495" s="506">
        <v>485</v>
      </c>
      <c r="C495" s="55"/>
      <c r="D495" s="55"/>
      <c r="E495" s="507" t="str">
        <f t="shared" si="77"/>
        <v/>
      </c>
      <c r="F495" s="508" t="str">
        <f t="shared" si="83"/>
        <v/>
      </c>
      <c r="H495" s="502"/>
      <c r="I495" s="502"/>
      <c r="J495" s="1"/>
      <c r="K495" s="372"/>
      <c r="L495" s="354"/>
      <c r="M495" s="354"/>
      <c r="N495" s="354"/>
      <c r="O495" s="354"/>
      <c r="P495" s="372"/>
      <c r="Q495" s="490"/>
      <c r="R495" s="490"/>
      <c r="S495" s="490"/>
      <c r="T495" s="490"/>
      <c r="U495" s="490"/>
      <c r="V495" s="372"/>
      <c r="W495" s="372"/>
      <c r="X495" s="372"/>
      <c r="Y495" s="1"/>
      <c r="Z495" s="1"/>
      <c r="AA495" s="1"/>
      <c r="AB495" s="1"/>
      <c r="AC495" s="1"/>
      <c r="AD495" s="491"/>
      <c r="AE495" s="491"/>
      <c r="AF495" s="491"/>
      <c r="AG495" s="491"/>
      <c r="AH495" s="491"/>
      <c r="AI495" s="491"/>
      <c r="AJ495" s="491"/>
      <c r="AK495" s="504"/>
      <c r="AL495" s="504"/>
      <c r="AM495" s="526" t="str">
        <f t="shared" si="87"/>
        <v/>
      </c>
      <c r="AN495" s="504"/>
      <c r="AO495" s="504"/>
      <c r="AP495" s="504"/>
      <c r="AQ495" s="360">
        <v>485</v>
      </c>
      <c r="AR495" s="505" t="str">
        <f t="shared" si="84"/>
        <v/>
      </c>
      <c r="AS495" s="505" t="str">
        <f t="shared" si="85"/>
        <v/>
      </c>
      <c r="AX495" s="497"/>
      <c r="AZ495" s="360">
        <v>485</v>
      </c>
      <c r="BA495" s="360" t="str">
        <f t="shared" si="78"/>
        <v/>
      </c>
      <c r="BB495" s="360" t="str">
        <f t="shared" si="79"/>
        <v/>
      </c>
      <c r="BC495" s="360" t="str">
        <f t="shared" si="80"/>
        <v/>
      </c>
      <c r="BD495" s="360" t="str">
        <f t="shared" si="81"/>
        <v/>
      </c>
      <c r="BE495" s="360" t="str">
        <f t="shared" si="82"/>
        <v/>
      </c>
      <c r="BH495" s="360" t="str">
        <f t="shared" si="86"/>
        <v/>
      </c>
      <c r="CM495" s="475"/>
      <c r="CN495" s="475"/>
      <c r="CO495" s="475"/>
      <c r="CP495" s="475"/>
      <c r="CQ495" s="475"/>
      <c r="CR495" s="475"/>
      <c r="CS495" s="475"/>
      <c r="CT495" s="475"/>
      <c r="CU495" s="475"/>
      <c r="CV495" s="475"/>
      <c r="CW495" s="475"/>
      <c r="CX495" s="475"/>
      <c r="CY495" s="475"/>
      <c r="CZ495" s="383"/>
      <c r="DA495" s="383"/>
      <c r="DB495" s="383"/>
      <c r="DC495" s="383"/>
      <c r="DD495" s="383"/>
      <c r="DE495" s="383"/>
      <c r="DF495" s="383"/>
      <c r="DG495" s="383"/>
      <c r="DH495" s="383"/>
      <c r="DI495" s="383"/>
      <c r="DJ495" s="383"/>
      <c r="DK495" s="383"/>
      <c r="DL495" s="383"/>
      <c r="DM495" s="383"/>
      <c r="DN495" s="383"/>
      <c r="DO495" s="383"/>
      <c r="DP495" s="383"/>
      <c r="DQ495" s="383"/>
      <c r="DR495" s="383"/>
      <c r="DS495" s="383"/>
      <c r="DT495" s="383"/>
      <c r="DU495" s="383"/>
      <c r="DV495" s="383"/>
      <c r="DW495" s="383"/>
      <c r="DX495" s="383"/>
      <c r="DY495" s="383"/>
      <c r="DZ495" s="383"/>
      <c r="EA495" s="383"/>
      <c r="EB495" s="383"/>
      <c r="EC495" s="383"/>
      <c r="ED495" s="383"/>
      <c r="EE495" s="383"/>
      <c r="EF495" s="383"/>
      <c r="EG495" s="383"/>
      <c r="EH495" s="383"/>
      <c r="EI495" s="383"/>
      <c r="EJ495" s="383"/>
      <c r="EK495" s="383"/>
      <c r="EL495" s="383"/>
      <c r="EM495" s="383"/>
      <c r="EN495" s="383"/>
      <c r="EO495" s="383"/>
      <c r="EP495" s="383"/>
      <c r="EQ495" s="383"/>
      <c r="ER495" s="383"/>
      <c r="ES495" s="383"/>
      <c r="ET495" s="383"/>
      <c r="EU495" s="383"/>
      <c r="EV495" s="383"/>
      <c r="EW495" s="383"/>
      <c r="EX495" s="383"/>
      <c r="EY495" s="383"/>
      <c r="EZ495" s="383"/>
      <c r="FA495" s="383"/>
      <c r="FB495" s="383"/>
      <c r="FC495" s="383"/>
      <c r="FD495" s="383"/>
      <c r="FE495" s="383"/>
      <c r="FF495" s="383"/>
      <c r="FG495" s="383"/>
      <c r="FH495" s="383"/>
      <c r="FI495" s="383"/>
      <c r="FJ495" s="383"/>
      <c r="FK495" s="383"/>
      <c r="FL495" s="383"/>
      <c r="FM495" s="383"/>
      <c r="FN495" s="383"/>
      <c r="FO495" s="383"/>
      <c r="FP495" s="383"/>
      <c r="FQ495" s="383"/>
      <c r="FR495" s="383"/>
      <c r="FS495" s="383"/>
      <c r="FT495" s="383"/>
      <c r="FU495" s="383"/>
      <c r="FV495" s="383"/>
      <c r="FW495" s="383"/>
      <c r="FX495" s="383"/>
      <c r="FY495" s="383"/>
      <c r="FZ495" s="383"/>
      <c r="GA495" s="383"/>
      <c r="GB495" s="383"/>
      <c r="GC495" s="383"/>
      <c r="GD495" s="383"/>
      <c r="GE495" s="383"/>
      <c r="GF495" s="383"/>
      <c r="GG495" s="383"/>
      <c r="GH495" s="383"/>
      <c r="GI495" s="383"/>
      <c r="GJ495" s="383"/>
      <c r="GK495" s="383"/>
      <c r="GL495" s="383"/>
      <c r="GM495" s="383"/>
      <c r="GN495" s="383"/>
      <c r="GO495" s="383"/>
      <c r="GP495" s="383"/>
      <c r="GQ495" s="383"/>
      <c r="GR495" s="383"/>
      <c r="GS495" s="383"/>
      <c r="GT495" s="383"/>
      <c r="GU495" s="383"/>
      <c r="GV495" s="383"/>
      <c r="GW495" s="383"/>
      <c r="GX495" s="383"/>
    </row>
    <row r="496" spans="1:206" s="360" customFormat="1" x14ac:dyDescent="0.25">
      <c r="A496" s="354"/>
      <c r="B496" s="506">
        <v>486</v>
      </c>
      <c r="C496" s="55"/>
      <c r="D496" s="55"/>
      <c r="E496" s="507" t="str">
        <f t="shared" si="77"/>
        <v/>
      </c>
      <c r="F496" s="508" t="str">
        <f t="shared" si="83"/>
        <v/>
      </c>
      <c r="H496" s="502"/>
      <c r="I496" s="502"/>
      <c r="J496" s="1"/>
      <c r="K496" s="372"/>
      <c r="L496" s="354"/>
      <c r="M496" s="354"/>
      <c r="N496" s="354"/>
      <c r="O496" s="354"/>
      <c r="P496" s="372"/>
      <c r="Q496" s="490"/>
      <c r="R496" s="490"/>
      <c r="S496" s="490"/>
      <c r="T496" s="490"/>
      <c r="U496" s="490"/>
      <c r="V496" s="372"/>
      <c r="W496" s="372"/>
      <c r="X496" s="372"/>
      <c r="Y496" s="1"/>
      <c r="Z496" s="1"/>
      <c r="AA496" s="1"/>
      <c r="AB496" s="1"/>
      <c r="AC496" s="1"/>
      <c r="AD496" s="491"/>
      <c r="AE496" s="491"/>
      <c r="AF496" s="491"/>
      <c r="AG496" s="491"/>
      <c r="AH496" s="491"/>
      <c r="AI496" s="491"/>
      <c r="AJ496" s="491"/>
      <c r="AK496" s="504"/>
      <c r="AL496" s="504"/>
      <c r="AM496" s="526" t="str">
        <f t="shared" si="87"/>
        <v/>
      </c>
      <c r="AN496" s="504"/>
      <c r="AO496" s="504"/>
      <c r="AP496" s="504"/>
      <c r="AQ496" s="360">
        <v>486</v>
      </c>
      <c r="AR496" s="505" t="str">
        <f t="shared" si="84"/>
        <v/>
      </c>
      <c r="AS496" s="505" t="str">
        <f t="shared" si="85"/>
        <v/>
      </c>
      <c r="AX496" s="497"/>
      <c r="AZ496" s="360">
        <v>486</v>
      </c>
      <c r="BA496" s="360" t="str">
        <f t="shared" si="78"/>
        <v/>
      </c>
      <c r="BB496" s="360" t="str">
        <f t="shared" si="79"/>
        <v/>
      </c>
      <c r="BC496" s="360" t="str">
        <f t="shared" si="80"/>
        <v/>
      </c>
      <c r="BD496" s="360" t="str">
        <f t="shared" si="81"/>
        <v/>
      </c>
      <c r="BE496" s="360" t="str">
        <f t="shared" si="82"/>
        <v/>
      </c>
      <c r="BH496" s="360" t="str">
        <f t="shared" si="86"/>
        <v/>
      </c>
      <c r="CM496" s="475"/>
      <c r="CN496" s="475"/>
      <c r="CO496" s="475"/>
      <c r="CP496" s="475"/>
      <c r="CQ496" s="475"/>
      <c r="CR496" s="475"/>
      <c r="CS496" s="475"/>
      <c r="CT496" s="475"/>
      <c r="CU496" s="475"/>
      <c r="CV496" s="475"/>
      <c r="CW496" s="475"/>
      <c r="CX496" s="475"/>
      <c r="CY496" s="475"/>
      <c r="CZ496" s="383"/>
      <c r="DA496" s="383"/>
      <c r="DB496" s="383"/>
      <c r="DC496" s="383"/>
      <c r="DD496" s="383"/>
      <c r="DE496" s="383"/>
      <c r="DF496" s="383"/>
      <c r="DG496" s="383"/>
      <c r="DH496" s="383"/>
      <c r="DI496" s="383"/>
      <c r="DJ496" s="383"/>
      <c r="DK496" s="383"/>
      <c r="DL496" s="383"/>
      <c r="DM496" s="383"/>
      <c r="DN496" s="383"/>
      <c r="DO496" s="383"/>
      <c r="DP496" s="383"/>
      <c r="DQ496" s="383"/>
      <c r="DR496" s="383"/>
      <c r="DS496" s="383"/>
      <c r="DT496" s="383"/>
      <c r="DU496" s="383"/>
      <c r="DV496" s="383"/>
      <c r="DW496" s="383"/>
      <c r="DX496" s="383"/>
      <c r="DY496" s="383"/>
      <c r="DZ496" s="383"/>
      <c r="EA496" s="383"/>
      <c r="EB496" s="383"/>
      <c r="EC496" s="383"/>
      <c r="ED496" s="383"/>
      <c r="EE496" s="383"/>
      <c r="EF496" s="383"/>
      <c r="EG496" s="383"/>
      <c r="EH496" s="383"/>
      <c r="EI496" s="383"/>
      <c r="EJ496" s="383"/>
      <c r="EK496" s="383"/>
      <c r="EL496" s="383"/>
      <c r="EM496" s="383"/>
      <c r="EN496" s="383"/>
      <c r="EO496" s="383"/>
      <c r="EP496" s="383"/>
      <c r="EQ496" s="383"/>
      <c r="ER496" s="383"/>
      <c r="ES496" s="383"/>
      <c r="ET496" s="383"/>
      <c r="EU496" s="383"/>
      <c r="EV496" s="383"/>
      <c r="EW496" s="383"/>
      <c r="EX496" s="383"/>
      <c r="EY496" s="383"/>
      <c r="EZ496" s="383"/>
      <c r="FA496" s="383"/>
      <c r="FB496" s="383"/>
      <c r="FC496" s="383"/>
      <c r="FD496" s="383"/>
      <c r="FE496" s="383"/>
      <c r="FF496" s="383"/>
      <c r="FG496" s="383"/>
      <c r="FH496" s="383"/>
      <c r="FI496" s="383"/>
      <c r="FJ496" s="383"/>
      <c r="FK496" s="383"/>
      <c r="FL496" s="383"/>
      <c r="FM496" s="383"/>
      <c r="FN496" s="383"/>
      <c r="FO496" s="383"/>
      <c r="FP496" s="383"/>
      <c r="FQ496" s="383"/>
      <c r="FR496" s="383"/>
      <c r="FS496" s="383"/>
      <c r="FT496" s="383"/>
      <c r="FU496" s="383"/>
      <c r="FV496" s="383"/>
      <c r="FW496" s="383"/>
      <c r="FX496" s="383"/>
      <c r="FY496" s="383"/>
      <c r="FZ496" s="383"/>
      <c r="GA496" s="383"/>
      <c r="GB496" s="383"/>
      <c r="GC496" s="383"/>
      <c r="GD496" s="383"/>
      <c r="GE496" s="383"/>
      <c r="GF496" s="383"/>
      <c r="GG496" s="383"/>
      <c r="GH496" s="383"/>
      <c r="GI496" s="383"/>
      <c r="GJ496" s="383"/>
      <c r="GK496" s="383"/>
      <c r="GL496" s="383"/>
      <c r="GM496" s="383"/>
      <c r="GN496" s="383"/>
      <c r="GO496" s="383"/>
      <c r="GP496" s="383"/>
      <c r="GQ496" s="383"/>
      <c r="GR496" s="383"/>
      <c r="GS496" s="383"/>
      <c r="GT496" s="383"/>
      <c r="GU496" s="383"/>
      <c r="GV496" s="383"/>
      <c r="GW496" s="383"/>
      <c r="GX496" s="383"/>
    </row>
    <row r="497" spans="1:206" s="360" customFormat="1" x14ac:dyDescent="0.25">
      <c r="A497" s="354"/>
      <c r="B497" s="506">
        <v>487</v>
      </c>
      <c r="C497" s="55"/>
      <c r="D497" s="55"/>
      <c r="E497" s="507" t="str">
        <f t="shared" si="77"/>
        <v/>
      </c>
      <c r="F497" s="508" t="str">
        <f t="shared" si="83"/>
        <v/>
      </c>
      <c r="H497" s="502"/>
      <c r="I497" s="502"/>
      <c r="J497" s="1"/>
      <c r="K497" s="372"/>
      <c r="L497" s="354"/>
      <c r="M497" s="354"/>
      <c r="N497" s="354"/>
      <c r="O497" s="354"/>
      <c r="P497" s="372"/>
      <c r="Q497" s="490"/>
      <c r="R497" s="490"/>
      <c r="S497" s="490"/>
      <c r="T497" s="490"/>
      <c r="U497" s="490"/>
      <c r="V497" s="372"/>
      <c r="W497" s="372"/>
      <c r="X497" s="372"/>
      <c r="Y497" s="1"/>
      <c r="Z497" s="1"/>
      <c r="AA497" s="1"/>
      <c r="AB497" s="1"/>
      <c r="AC497" s="1"/>
      <c r="AD497" s="491"/>
      <c r="AE497" s="491"/>
      <c r="AF497" s="491"/>
      <c r="AG497" s="491"/>
      <c r="AH497" s="491"/>
      <c r="AI497" s="491"/>
      <c r="AJ497" s="491"/>
      <c r="AK497" s="504"/>
      <c r="AL497" s="504"/>
      <c r="AM497" s="526" t="str">
        <f t="shared" si="87"/>
        <v/>
      </c>
      <c r="AN497" s="504"/>
      <c r="AO497" s="504"/>
      <c r="AP497" s="504"/>
      <c r="AQ497" s="360">
        <v>487</v>
      </c>
      <c r="AR497" s="505" t="str">
        <f t="shared" si="84"/>
        <v/>
      </c>
      <c r="AS497" s="505" t="str">
        <f t="shared" si="85"/>
        <v/>
      </c>
      <c r="AX497" s="497"/>
      <c r="AZ497" s="360">
        <v>487</v>
      </c>
      <c r="BA497" s="360" t="str">
        <f t="shared" si="78"/>
        <v/>
      </c>
      <c r="BB497" s="360" t="str">
        <f t="shared" si="79"/>
        <v/>
      </c>
      <c r="BC497" s="360" t="str">
        <f t="shared" si="80"/>
        <v/>
      </c>
      <c r="BD497" s="360" t="str">
        <f t="shared" si="81"/>
        <v/>
      </c>
      <c r="BE497" s="360" t="str">
        <f t="shared" si="82"/>
        <v/>
      </c>
      <c r="BH497" s="360" t="str">
        <f t="shared" si="86"/>
        <v/>
      </c>
      <c r="CM497" s="475"/>
      <c r="CN497" s="475"/>
      <c r="CO497" s="475"/>
      <c r="CP497" s="475"/>
      <c r="CQ497" s="475"/>
      <c r="CR497" s="475"/>
      <c r="CS497" s="475"/>
      <c r="CT497" s="475"/>
      <c r="CU497" s="475"/>
      <c r="CV497" s="475"/>
      <c r="CW497" s="475"/>
      <c r="CX497" s="475"/>
      <c r="CY497" s="475"/>
      <c r="CZ497" s="383"/>
      <c r="DA497" s="383"/>
      <c r="DB497" s="383"/>
      <c r="DC497" s="383"/>
      <c r="DD497" s="383"/>
      <c r="DE497" s="383"/>
      <c r="DF497" s="383"/>
      <c r="DG497" s="383"/>
      <c r="DH497" s="383"/>
      <c r="DI497" s="383"/>
      <c r="DJ497" s="383"/>
      <c r="DK497" s="383"/>
      <c r="DL497" s="383"/>
      <c r="DM497" s="383"/>
      <c r="DN497" s="383"/>
      <c r="DO497" s="383"/>
      <c r="DP497" s="383"/>
      <c r="DQ497" s="383"/>
      <c r="DR497" s="383"/>
      <c r="DS497" s="383"/>
      <c r="DT497" s="383"/>
      <c r="DU497" s="383"/>
      <c r="DV497" s="383"/>
      <c r="DW497" s="383"/>
      <c r="DX497" s="383"/>
      <c r="DY497" s="383"/>
      <c r="DZ497" s="383"/>
      <c r="EA497" s="383"/>
      <c r="EB497" s="383"/>
      <c r="EC497" s="383"/>
      <c r="ED497" s="383"/>
      <c r="EE497" s="383"/>
      <c r="EF497" s="383"/>
      <c r="EG497" s="383"/>
      <c r="EH497" s="383"/>
      <c r="EI497" s="383"/>
      <c r="EJ497" s="383"/>
      <c r="EK497" s="383"/>
      <c r="EL497" s="383"/>
      <c r="EM497" s="383"/>
      <c r="EN497" s="383"/>
      <c r="EO497" s="383"/>
      <c r="EP497" s="383"/>
      <c r="EQ497" s="383"/>
      <c r="ER497" s="383"/>
      <c r="ES497" s="383"/>
      <c r="ET497" s="383"/>
      <c r="EU497" s="383"/>
      <c r="EV497" s="383"/>
      <c r="EW497" s="383"/>
      <c r="EX497" s="383"/>
      <c r="EY497" s="383"/>
      <c r="EZ497" s="383"/>
      <c r="FA497" s="383"/>
      <c r="FB497" s="383"/>
      <c r="FC497" s="383"/>
      <c r="FD497" s="383"/>
      <c r="FE497" s="383"/>
      <c r="FF497" s="383"/>
      <c r="FG497" s="383"/>
      <c r="FH497" s="383"/>
      <c r="FI497" s="383"/>
      <c r="FJ497" s="383"/>
      <c r="FK497" s="383"/>
      <c r="FL497" s="383"/>
      <c r="FM497" s="383"/>
      <c r="FN497" s="383"/>
      <c r="FO497" s="383"/>
      <c r="FP497" s="383"/>
      <c r="FQ497" s="383"/>
      <c r="FR497" s="383"/>
      <c r="FS497" s="383"/>
      <c r="FT497" s="383"/>
      <c r="FU497" s="383"/>
      <c r="FV497" s="383"/>
      <c r="FW497" s="383"/>
      <c r="FX497" s="383"/>
      <c r="FY497" s="383"/>
      <c r="FZ497" s="383"/>
      <c r="GA497" s="383"/>
      <c r="GB497" s="383"/>
      <c r="GC497" s="383"/>
      <c r="GD497" s="383"/>
      <c r="GE497" s="383"/>
      <c r="GF497" s="383"/>
      <c r="GG497" s="383"/>
      <c r="GH497" s="383"/>
      <c r="GI497" s="383"/>
      <c r="GJ497" s="383"/>
      <c r="GK497" s="383"/>
      <c r="GL497" s="383"/>
      <c r="GM497" s="383"/>
      <c r="GN497" s="383"/>
      <c r="GO497" s="383"/>
      <c r="GP497" s="383"/>
      <c r="GQ497" s="383"/>
      <c r="GR497" s="383"/>
      <c r="GS497" s="383"/>
      <c r="GT497" s="383"/>
      <c r="GU497" s="383"/>
      <c r="GV497" s="383"/>
      <c r="GW497" s="383"/>
      <c r="GX497" s="383"/>
    </row>
    <row r="498" spans="1:206" s="360" customFormat="1" x14ac:dyDescent="0.25">
      <c r="A498" s="354"/>
      <c r="B498" s="506">
        <v>488</v>
      </c>
      <c r="C498" s="55"/>
      <c r="D498" s="55"/>
      <c r="E498" s="507" t="str">
        <f t="shared" si="77"/>
        <v/>
      </c>
      <c r="F498" s="508" t="str">
        <f t="shared" si="83"/>
        <v/>
      </c>
      <c r="H498" s="502"/>
      <c r="I498" s="502"/>
      <c r="J498" s="1"/>
      <c r="K498" s="372"/>
      <c r="L498" s="354"/>
      <c r="M498" s="354"/>
      <c r="N498" s="354"/>
      <c r="O498" s="354"/>
      <c r="P498" s="372"/>
      <c r="Q498" s="490"/>
      <c r="R498" s="490"/>
      <c r="S498" s="490"/>
      <c r="T498" s="490"/>
      <c r="U498" s="490"/>
      <c r="V498" s="372"/>
      <c r="W498" s="372"/>
      <c r="X498" s="372"/>
      <c r="Y498" s="1"/>
      <c r="Z498" s="1"/>
      <c r="AA498" s="1"/>
      <c r="AB498" s="1"/>
      <c r="AC498" s="1"/>
      <c r="AD498" s="491"/>
      <c r="AE498" s="491"/>
      <c r="AF498" s="491"/>
      <c r="AG498" s="491"/>
      <c r="AH498" s="491"/>
      <c r="AI498" s="491"/>
      <c r="AJ498" s="491"/>
      <c r="AK498" s="504"/>
      <c r="AL498" s="504"/>
      <c r="AM498" s="526" t="str">
        <f t="shared" si="87"/>
        <v/>
      </c>
      <c r="AN498" s="504"/>
      <c r="AO498" s="504"/>
      <c r="AP498" s="504"/>
      <c r="AQ498" s="360">
        <v>488</v>
      </c>
      <c r="AR498" s="505" t="str">
        <f t="shared" si="84"/>
        <v/>
      </c>
      <c r="AS498" s="505" t="str">
        <f t="shared" si="85"/>
        <v/>
      </c>
      <c r="AX498" s="497"/>
      <c r="AZ498" s="360">
        <v>488</v>
      </c>
      <c r="BA498" s="360" t="str">
        <f t="shared" si="78"/>
        <v/>
      </c>
      <c r="BB498" s="360" t="str">
        <f t="shared" si="79"/>
        <v/>
      </c>
      <c r="BC498" s="360" t="str">
        <f t="shared" si="80"/>
        <v/>
      </c>
      <c r="BD498" s="360" t="str">
        <f t="shared" si="81"/>
        <v/>
      </c>
      <c r="BE498" s="360" t="str">
        <f t="shared" si="82"/>
        <v/>
      </c>
      <c r="BH498" s="360" t="str">
        <f t="shared" si="86"/>
        <v/>
      </c>
      <c r="CM498" s="475"/>
      <c r="CN498" s="475"/>
      <c r="CO498" s="475"/>
      <c r="CP498" s="475"/>
      <c r="CQ498" s="475"/>
      <c r="CR498" s="475"/>
      <c r="CS498" s="475"/>
      <c r="CT498" s="475"/>
      <c r="CU498" s="475"/>
      <c r="CV498" s="475"/>
      <c r="CW498" s="475"/>
      <c r="CX498" s="475"/>
      <c r="CY498" s="475"/>
      <c r="CZ498" s="383"/>
      <c r="DA498" s="383"/>
      <c r="DB498" s="383"/>
      <c r="DC498" s="383"/>
      <c r="DD498" s="383"/>
      <c r="DE498" s="383"/>
      <c r="DF498" s="383"/>
      <c r="DG498" s="383"/>
      <c r="DH498" s="383"/>
      <c r="DI498" s="383"/>
      <c r="DJ498" s="383"/>
      <c r="DK498" s="383"/>
      <c r="DL498" s="383"/>
      <c r="DM498" s="383"/>
      <c r="DN498" s="383"/>
      <c r="DO498" s="383"/>
      <c r="DP498" s="383"/>
      <c r="DQ498" s="383"/>
      <c r="DR498" s="383"/>
      <c r="DS498" s="383"/>
      <c r="DT498" s="383"/>
      <c r="DU498" s="383"/>
      <c r="DV498" s="383"/>
      <c r="DW498" s="383"/>
      <c r="DX498" s="383"/>
      <c r="DY498" s="383"/>
      <c r="DZ498" s="383"/>
      <c r="EA498" s="383"/>
      <c r="EB498" s="383"/>
      <c r="EC498" s="383"/>
      <c r="ED498" s="383"/>
      <c r="EE498" s="383"/>
      <c r="EF498" s="383"/>
      <c r="EG498" s="383"/>
      <c r="EH498" s="383"/>
      <c r="EI498" s="383"/>
      <c r="EJ498" s="383"/>
      <c r="EK498" s="383"/>
      <c r="EL498" s="383"/>
      <c r="EM498" s="383"/>
      <c r="EN498" s="383"/>
      <c r="EO498" s="383"/>
      <c r="EP498" s="383"/>
      <c r="EQ498" s="383"/>
      <c r="ER498" s="383"/>
      <c r="ES498" s="383"/>
      <c r="ET498" s="383"/>
      <c r="EU498" s="383"/>
      <c r="EV498" s="383"/>
      <c r="EW498" s="383"/>
      <c r="EX498" s="383"/>
      <c r="EY498" s="383"/>
      <c r="EZ498" s="383"/>
      <c r="FA498" s="383"/>
      <c r="FB498" s="383"/>
      <c r="FC498" s="383"/>
      <c r="FD498" s="383"/>
      <c r="FE498" s="383"/>
      <c r="FF498" s="383"/>
      <c r="FG498" s="383"/>
      <c r="FH498" s="383"/>
      <c r="FI498" s="383"/>
      <c r="FJ498" s="383"/>
      <c r="FK498" s="383"/>
      <c r="FL498" s="383"/>
      <c r="FM498" s="383"/>
      <c r="FN498" s="383"/>
      <c r="FO498" s="383"/>
      <c r="FP498" s="383"/>
      <c r="FQ498" s="383"/>
      <c r="FR498" s="383"/>
      <c r="FS498" s="383"/>
      <c r="FT498" s="383"/>
      <c r="FU498" s="383"/>
      <c r="FV498" s="383"/>
      <c r="FW498" s="383"/>
      <c r="FX498" s="383"/>
      <c r="FY498" s="383"/>
      <c r="FZ498" s="383"/>
      <c r="GA498" s="383"/>
      <c r="GB498" s="383"/>
      <c r="GC498" s="383"/>
      <c r="GD498" s="383"/>
      <c r="GE498" s="383"/>
      <c r="GF498" s="383"/>
      <c r="GG498" s="383"/>
      <c r="GH498" s="383"/>
      <c r="GI498" s="383"/>
      <c r="GJ498" s="383"/>
      <c r="GK498" s="383"/>
      <c r="GL498" s="383"/>
      <c r="GM498" s="383"/>
      <c r="GN498" s="383"/>
      <c r="GO498" s="383"/>
      <c r="GP498" s="383"/>
      <c r="GQ498" s="383"/>
      <c r="GR498" s="383"/>
      <c r="GS498" s="383"/>
      <c r="GT498" s="383"/>
      <c r="GU498" s="383"/>
      <c r="GV498" s="383"/>
      <c r="GW498" s="383"/>
      <c r="GX498" s="383"/>
    </row>
    <row r="499" spans="1:206" s="360" customFormat="1" x14ac:dyDescent="0.25">
      <c r="A499" s="354"/>
      <c r="B499" s="506">
        <v>489</v>
      </c>
      <c r="C499" s="55"/>
      <c r="D499" s="55"/>
      <c r="E499" s="507" t="str">
        <f t="shared" si="77"/>
        <v/>
      </c>
      <c r="F499" s="508" t="str">
        <f t="shared" si="83"/>
        <v/>
      </c>
      <c r="H499" s="502"/>
      <c r="I499" s="502"/>
      <c r="J499" s="1"/>
      <c r="K499" s="372"/>
      <c r="L499" s="354"/>
      <c r="M499" s="354"/>
      <c r="N499" s="354"/>
      <c r="O499" s="354"/>
      <c r="P499" s="372"/>
      <c r="Q499" s="490"/>
      <c r="R499" s="490"/>
      <c r="S499" s="490"/>
      <c r="T499" s="490"/>
      <c r="U499" s="490"/>
      <c r="V499" s="372"/>
      <c r="W499" s="372"/>
      <c r="X499" s="372"/>
      <c r="Y499" s="1"/>
      <c r="Z499" s="1"/>
      <c r="AA499" s="1"/>
      <c r="AB499" s="1"/>
      <c r="AC499" s="1"/>
      <c r="AD499" s="491"/>
      <c r="AE499" s="491"/>
      <c r="AF499" s="491"/>
      <c r="AG499" s="491"/>
      <c r="AH499" s="491"/>
      <c r="AI499" s="491"/>
      <c r="AJ499" s="491"/>
      <c r="AK499" s="504"/>
      <c r="AL499" s="504"/>
      <c r="AM499" s="526" t="str">
        <f t="shared" si="87"/>
        <v/>
      </c>
      <c r="AN499" s="504"/>
      <c r="AO499" s="504"/>
      <c r="AP499" s="504"/>
      <c r="AQ499" s="360">
        <v>489</v>
      </c>
      <c r="AR499" s="505" t="str">
        <f t="shared" si="84"/>
        <v/>
      </c>
      <c r="AS499" s="505" t="str">
        <f t="shared" si="85"/>
        <v/>
      </c>
      <c r="AX499" s="497"/>
      <c r="AZ499" s="360">
        <v>489</v>
      </c>
      <c r="BA499" s="360" t="str">
        <f t="shared" si="78"/>
        <v/>
      </c>
      <c r="BB499" s="360" t="str">
        <f t="shared" si="79"/>
        <v/>
      </c>
      <c r="BC499" s="360" t="str">
        <f t="shared" si="80"/>
        <v/>
      </c>
      <c r="BD499" s="360" t="str">
        <f t="shared" si="81"/>
        <v/>
      </c>
      <c r="BE499" s="360" t="str">
        <f t="shared" si="82"/>
        <v/>
      </c>
      <c r="BH499" s="360" t="str">
        <f t="shared" si="86"/>
        <v/>
      </c>
      <c r="CM499" s="475"/>
      <c r="CN499" s="475"/>
      <c r="CO499" s="475"/>
      <c r="CP499" s="475"/>
      <c r="CQ499" s="475"/>
      <c r="CR499" s="475"/>
      <c r="CS499" s="475"/>
      <c r="CT499" s="475"/>
      <c r="CU499" s="475"/>
      <c r="CV499" s="475"/>
      <c r="CW499" s="475"/>
      <c r="CX499" s="475"/>
      <c r="CY499" s="475"/>
      <c r="CZ499" s="383"/>
      <c r="DA499" s="383"/>
      <c r="DB499" s="383"/>
      <c r="DC499" s="383"/>
      <c r="DD499" s="383"/>
      <c r="DE499" s="383"/>
      <c r="DF499" s="383"/>
      <c r="DG499" s="383"/>
      <c r="DH499" s="383"/>
      <c r="DI499" s="383"/>
      <c r="DJ499" s="383"/>
      <c r="DK499" s="383"/>
      <c r="DL499" s="383"/>
      <c r="DM499" s="383"/>
      <c r="DN499" s="383"/>
      <c r="DO499" s="383"/>
      <c r="DP499" s="383"/>
      <c r="DQ499" s="383"/>
      <c r="DR499" s="383"/>
      <c r="DS499" s="383"/>
      <c r="DT499" s="383"/>
      <c r="DU499" s="383"/>
      <c r="DV499" s="383"/>
      <c r="DW499" s="383"/>
      <c r="DX499" s="383"/>
      <c r="DY499" s="383"/>
      <c r="DZ499" s="383"/>
      <c r="EA499" s="383"/>
      <c r="EB499" s="383"/>
      <c r="EC499" s="383"/>
      <c r="ED499" s="383"/>
      <c r="EE499" s="383"/>
      <c r="EF499" s="383"/>
      <c r="EG499" s="383"/>
      <c r="EH499" s="383"/>
      <c r="EI499" s="383"/>
      <c r="EJ499" s="383"/>
      <c r="EK499" s="383"/>
      <c r="EL499" s="383"/>
      <c r="EM499" s="383"/>
      <c r="EN499" s="383"/>
      <c r="EO499" s="383"/>
      <c r="EP499" s="383"/>
      <c r="EQ499" s="383"/>
      <c r="ER499" s="383"/>
      <c r="ES499" s="383"/>
      <c r="ET499" s="383"/>
      <c r="EU499" s="383"/>
      <c r="EV499" s="383"/>
      <c r="EW499" s="383"/>
      <c r="EX499" s="383"/>
      <c r="EY499" s="383"/>
      <c r="EZ499" s="383"/>
      <c r="FA499" s="383"/>
      <c r="FB499" s="383"/>
      <c r="FC499" s="383"/>
      <c r="FD499" s="383"/>
      <c r="FE499" s="383"/>
      <c r="FF499" s="383"/>
      <c r="FG499" s="383"/>
      <c r="FH499" s="383"/>
      <c r="FI499" s="383"/>
      <c r="FJ499" s="383"/>
      <c r="FK499" s="383"/>
      <c r="FL499" s="383"/>
      <c r="FM499" s="383"/>
      <c r="FN499" s="383"/>
      <c r="FO499" s="383"/>
      <c r="FP499" s="383"/>
      <c r="FQ499" s="383"/>
      <c r="FR499" s="383"/>
      <c r="FS499" s="383"/>
      <c r="FT499" s="383"/>
      <c r="FU499" s="383"/>
      <c r="FV499" s="383"/>
      <c r="FW499" s="383"/>
      <c r="FX499" s="383"/>
      <c r="FY499" s="383"/>
      <c r="FZ499" s="383"/>
      <c r="GA499" s="383"/>
      <c r="GB499" s="383"/>
      <c r="GC499" s="383"/>
      <c r="GD499" s="383"/>
      <c r="GE499" s="383"/>
      <c r="GF499" s="383"/>
      <c r="GG499" s="383"/>
      <c r="GH499" s="383"/>
      <c r="GI499" s="383"/>
      <c r="GJ499" s="383"/>
      <c r="GK499" s="383"/>
      <c r="GL499" s="383"/>
      <c r="GM499" s="383"/>
      <c r="GN499" s="383"/>
      <c r="GO499" s="383"/>
      <c r="GP499" s="383"/>
      <c r="GQ499" s="383"/>
      <c r="GR499" s="383"/>
      <c r="GS499" s="383"/>
      <c r="GT499" s="383"/>
      <c r="GU499" s="383"/>
      <c r="GV499" s="383"/>
      <c r="GW499" s="383"/>
      <c r="GX499" s="383"/>
    </row>
    <row r="500" spans="1:206" s="360" customFormat="1" x14ac:dyDescent="0.25">
      <c r="A500" s="354"/>
      <c r="B500" s="506">
        <v>490</v>
      </c>
      <c r="C500" s="55"/>
      <c r="D500" s="55"/>
      <c r="E500" s="507" t="str">
        <f t="shared" si="77"/>
        <v/>
      </c>
      <c r="F500" s="508" t="str">
        <f t="shared" si="83"/>
        <v/>
      </c>
      <c r="H500" s="502"/>
      <c r="I500" s="502"/>
      <c r="J500" s="1"/>
      <c r="K500" s="372"/>
      <c r="L500" s="354"/>
      <c r="M500" s="354"/>
      <c r="N500" s="354"/>
      <c r="O500" s="354"/>
      <c r="P500" s="372"/>
      <c r="Q500" s="490"/>
      <c r="R500" s="490"/>
      <c r="S500" s="490"/>
      <c r="T500" s="490"/>
      <c r="U500" s="490"/>
      <c r="V500" s="372"/>
      <c r="W500" s="372"/>
      <c r="X500" s="372"/>
      <c r="Y500" s="1"/>
      <c r="Z500" s="1"/>
      <c r="AA500" s="1"/>
      <c r="AB500" s="1"/>
      <c r="AC500" s="1"/>
      <c r="AD500" s="491"/>
      <c r="AE500" s="491"/>
      <c r="AF500" s="491"/>
      <c r="AG500" s="491"/>
      <c r="AH500" s="491"/>
      <c r="AI500" s="491"/>
      <c r="AJ500" s="491"/>
      <c r="AK500" s="504"/>
      <c r="AL500" s="504"/>
      <c r="AM500" s="526" t="str">
        <f t="shared" si="87"/>
        <v/>
      </c>
      <c r="AN500" s="504"/>
      <c r="AO500" s="504"/>
      <c r="AP500" s="504"/>
      <c r="AQ500" s="360">
        <v>490</v>
      </c>
      <c r="AR500" s="505" t="str">
        <f t="shared" si="84"/>
        <v/>
      </c>
      <c r="AS500" s="505" t="str">
        <f t="shared" si="85"/>
        <v/>
      </c>
      <c r="AX500" s="497"/>
      <c r="AZ500" s="360">
        <v>490</v>
      </c>
      <c r="BA500" s="360" t="str">
        <f t="shared" si="78"/>
        <v/>
      </c>
      <c r="BB500" s="360" t="str">
        <f t="shared" si="79"/>
        <v/>
      </c>
      <c r="BC500" s="360" t="str">
        <f t="shared" si="80"/>
        <v/>
      </c>
      <c r="BD500" s="360" t="str">
        <f t="shared" si="81"/>
        <v/>
      </c>
      <c r="BE500" s="360" t="str">
        <f t="shared" si="82"/>
        <v/>
      </c>
      <c r="BH500" s="360" t="str">
        <f t="shared" si="86"/>
        <v/>
      </c>
      <c r="CM500" s="475"/>
      <c r="CN500" s="475"/>
      <c r="CO500" s="475"/>
      <c r="CP500" s="475"/>
      <c r="CQ500" s="475"/>
      <c r="CR500" s="475"/>
      <c r="CS500" s="475"/>
      <c r="CT500" s="475"/>
      <c r="CU500" s="475"/>
      <c r="CV500" s="475"/>
      <c r="CW500" s="475"/>
      <c r="CX500" s="475"/>
      <c r="CY500" s="475"/>
      <c r="CZ500" s="383"/>
      <c r="DA500" s="383"/>
      <c r="DB500" s="383"/>
      <c r="DC500" s="383"/>
      <c r="DD500" s="383"/>
      <c r="DE500" s="383"/>
      <c r="DF500" s="383"/>
      <c r="DG500" s="383"/>
      <c r="DH500" s="383"/>
      <c r="DI500" s="383"/>
      <c r="DJ500" s="383"/>
      <c r="DK500" s="383"/>
      <c r="DL500" s="383"/>
      <c r="DM500" s="383"/>
      <c r="DN500" s="383"/>
      <c r="DO500" s="383"/>
      <c r="DP500" s="383"/>
      <c r="DQ500" s="383"/>
      <c r="DR500" s="383"/>
      <c r="DS500" s="383"/>
      <c r="DT500" s="383"/>
      <c r="DU500" s="383"/>
      <c r="DV500" s="383"/>
      <c r="DW500" s="383"/>
      <c r="DX500" s="383"/>
      <c r="DY500" s="383"/>
      <c r="DZ500" s="383"/>
      <c r="EA500" s="383"/>
      <c r="EB500" s="383"/>
      <c r="EC500" s="383"/>
      <c r="ED500" s="383"/>
      <c r="EE500" s="383"/>
      <c r="EF500" s="383"/>
      <c r="EG500" s="383"/>
      <c r="EH500" s="383"/>
      <c r="EI500" s="383"/>
      <c r="EJ500" s="383"/>
      <c r="EK500" s="383"/>
      <c r="EL500" s="383"/>
      <c r="EM500" s="383"/>
      <c r="EN500" s="383"/>
      <c r="EO500" s="383"/>
      <c r="EP500" s="383"/>
      <c r="EQ500" s="383"/>
      <c r="ER500" s="383"/>
      <c r="ES500" s="383"/>
      <c r="ET500" s="383"/>
      <c r="EU500" s="383"/>
      <c r="EV500" s="383"/>
      <c r="EW500" s="383"/>
      <c r="EX500" s="383"/>
      <c r="EY500" s="383"/>
      <c r="EZ500" s="383"/>
      <c r="FA500" s="383"/>
      <c r="FB500" s="383"/>
      <c r="FC500" s="383"/>
      <c r="FD500" s="383"/>
      <c r="FE500" s="383"/>
      <c r="FF500" s="383"/>
      <c r="FG500" s="383"/>
      <c r="FH500" s="383"/>
      <c r="FI500" s="383"/>
      <c r="FJ500" s="383"/>
      <c r="FK500" s="383"/>
      <c r="FL500" s="383"/>
      <c r="FM500" s="383"/>
      <c r="FN500" s="383"/>
      <c r="FO500" s="383"/>
      <c r="FP500" s="383"/>
      <c r="FQ500" s="383"/>
      <c r="FR500" s="383"/>
      <c r="FS500" s="383"/>
      <c r="FT500" s="383"/>
      <c r="FU500" s="383"/>
      <c r="FV500" s="383"/>
      <c r="FW500" s="383"/>
      <c r="FX500" s="383"/>
      <c r="FY500" s="383"/>
      <c r="FZ500" s="383"/>
      <c r="GA500" s="383"/>
      <c r="GB500" s="383"/>
      <c r="GC500" s="383"/>
      <c r="GD500" s="383"/>
      <c r="GE500" s="383"/>
      <c r="GF500" s="383"/>
      <c r="GG500" s="383"/>
      <c r="GH500" s="383"/>
      <c r="GI500" s="383"/>
      <c r="GJ500" s="383"/>
      <c r="GK500" s="383"/>
      <c r="GL500" s="383"/>
      <c r="GM500" s="383"/>
      <c r="GN500" s="383"/>
      <c r="GO500" s="383"/>
      <c r="GP500" s="383"/>
      <c r="GQ500" s="383"/>
      <c r="GR500" s="383"/>
      <c r="GS500" s="383"/>
      <c r="GT500" s="383"/>
      <c r="GU500" s="383"/>
      <c r="GV500" s="383"/>
      <c r="GW500" s="383"/>
      <c r="GX500" s="383"/>
    </row>
    <row r="501" spans="1:206" s="360" customFormat="1" x14ac:dyDescent="0.25">
      <c r="A501" s="354"/>
      <c r="B501" s="506">
        <v>491</v>
      </c>
      <c r="C501" s="55"/>
      <c r="D501" s="55"/>
      <c r="E501" s="507" t="str">
        <f t="shared" si="77"/>
        <v/>
      </c>
      <c r="F501" s="508" t="str">
        <f t="shared" si="83"/>
        <v/>
      </c>
      <c r="H501" s="502"/>
      <c r="I501" s="502"/>
      <c r="J501" s="1"/>
      <c r="K501" s="372"/>
      <c r="L501" s="354"/>
      <c r="M501" s="354"/>
      <c r="N501" s="354"/>
      <c r="O501" s="354"/>
      <c r="P501" s="372"/>
      <c r="Q501" s="490"/>
      <c r="R501" s="490"/>
      <c r="S501" s="490"/>
      <c r="T501" s="490"/>
      <c r="U501" s="490"/>
      <c r="V501" s="372"/>
      <c r="W501" s="372"/>
      <c r="X501" s="372"/>
      <c r="Y501" s="1"/>
      <c r="Z501" s="1"/>
      <c r="AA501" s="1"/>
      <c r="AB501" s="1"/>
      <c r="AC501" s="1"/>
      <c r="AD501" s="491"/>
      <c r="AE501" s="491"/>
      <c r="AF501" s="491"/>
      <c r="AG501" s="491"/>
      <c r="AH501" s="491"/>
      <c r="AI501" s="491"/>
      <c r="AJ501" s="491"/>
      <c r="AK501" s="504"/>
      <c r="AL501" s="504"/>
      <c r="AM501" s="526" t="str">
        <f t="shared" si="87"/>
        <v/>
      </c>
      <c r="AN501" s="504"/>
      <c r="AO501" s="504"/>
      <c r="AP501" s="504"/>
      <c r="AQ501" s="360">
        <v>491</v>
      </c>
      <c r="AR501" s="505" t="str">
        <f t="shared" si="84"/>
        <v/>
      </c>
      <c r="AS501" s="505" t="str">
        <f t="shared" si="85"/>
        <v/>
      </c>
      <c r="AX501" s="497"/>
      <c r="AZ501" s="360">
        <v>491</v>
      </c>
      <c r="BA501" s="360" t="str">
        <f t="shared" si="78"/>
        <v/>
      </c>
      <c r="BB501" s="360" t="str">
        <f t="shared" si="79"/>
        <v/>
      </c>
      <c r="BC501" s="360" t="str">
        <f t="shared" si="80"/>
        <v/>
      </c>
      <c r="BD501" s="360" t="str">
        <f t="shared" si="81"/>
        <v/>
      </c>
      <c r="BE501" s="360" t="str">
        <f t="shared" si="82"/>
        <v/>
      </c>
      <c r="BH501" s="360" t="str">
        <f t="shared" si="86"/>
        <v/>
      </c>
      <c r="CM501" s="475"/>
      <c r="CN501" s="475"/>
      <c r="CO501" s="475"/>
      <c r="CP501" s="475"/>
      <c r="CQ501" s="475"/>
      <c r="CR501" s="475"/>
      <c r="CS501" s="475"/>
      <c r="CT501" s="475"/>
      <c r="CU501" s="475"/>
      <c r="CV501" s="475"/>
      <c r="CW501" s="475"/>
      <c r="CX501" s="475"/>
      <c r="CY501" s="475"/>
      <c r="CZ501" s="383"/>
      <c r="DA501" s="383"/>
      <c r="DB501" s="383"/>
      <c r="DC501" s="383"/>
      <c r="DD501" s="383"/>
      <c r="DE501" s="383"/>
      <c r="DF501" s="383"/>
      <c r="DG501" s="383"/>
      <c r="DH501" s="383"/>
      <c r="DI501" s="383"/>
      <c r="DJ501" s="383"/>
      <c r="DK501" s="383"/>
      <c r="DL501" s="383"/>
      <c r="DM501" s="383"/>
      <c r="DN501" s="383"/>
      <c r="DO501" s="383"/>
      <c r="DP501" s="383"/>
      <c r="DQ501" s="383"/>
      <c r="DR501" s="383"/>
      <c r="DS501" s="383"/>
      <c r="DT501" s="383"/>
      <c r="DU501" s="383"/>
      <c r="DV501" s="383"/>
      <c r="DW501" s="383"/>
      <c r="DX501" s="383"/>
      <c r="DY501" s="383"/>
      <c r="DZ501" s="383"/>
      <c r="EA501" s="383"/>
      <c r="EB501" s="383"/>
      <c r="EC501" s="383"/>
      <c r="ED501" s="383"/>
      <c r="EE501" s="383"/>
      <c r="EF501" s="383"/>
      <c r="EG501" s="383"/>
      <c r="EH501" s="383"/>
      <c r="EI501" s="383"/>
      <c r="EJ501" s="383"/>
      <c r="EK501" s="383"/>
      <c r="EL501" s="383"/>
      <c r="EM501" s="383"/>
      <c r="EN501" s="383"/>
      <c r="EO501" s="383"/>
      <c r="EP501" s="383"/>
      <c r="EQ501" s="383"/>
      <c r="ER501" s="383"/>
      <c r="ES501" s="383"/>
      <c r="ET501" s="383"/>
      <c r="EU501" s="383"/>
      <c r="EV501" s="383"/>
      <c r="EW501" s="383"/>
      <c r="EX501" s="383"/>
      <c r="EY501" s="383"/>
      <c r="EZ501" s="383"/>
      <c r="FA501" s="383"/>
      <c r="FB501" s="383"/>
      <c r="FC501" s="383"/>
      <c r="FD501" s="383"/>
      <c r="FE501" s="383"/>
      <c r="FF501" s="383"/>
      <c r="FG501" s="383"/>
      <c r="FH501" s="383"/>
      <c r="FI501" s="383"/>
      <c r="FJ501" s="383"/>
      <c r="FK501" s="383"/>
      <c r="FL501" s="383"/>
      <c r="FM501" s="383"/>
      <c r="FN501" s="383"/>
      <c r="FO501" s="383"/>
      <c r="FP501" s="383"/>
      <c r="FQ501" s="383"/>
      <c r="FR501" s="383"/>
      <c r="FS501" s="383"/>
      <c r="FT501" s="383"/>
      <c r="FU501" s="383"/>
      <c r="FV501" s="383"/>
      <c r="FW501" s="383"/>
      <c r="FX501" s="383"/>
      <c r="FY501" s="383"/>
      <c r="FZ501" s="383"/>
      <c r="GA501" s="383"/>
      <c r="GB501" s="383"/>
      <c r="GC501" s="383"/>
      <c r="GD501" s="383"/>
      <c r="GE501" s="383"/>
      <c r="GF501" s="383"/>
      <c r="GG501" s="383"/>
      <c r="GH501" s="383"/>
      <c r="GI501" s="383"/>
      <c r="GJ501" s="383"/>
      <c r="GK501" s="383"/>
      <c r="GL501" s="383"/>
      <c r="GM501" s="383"/>
      <c r="GN501" s="383"/>
      <c r="GO501" s="383"/>
      <c r="GP501" s="383"/>
      <c r="GQ501" s="383"/>
      <c r="GR501" s="383"/>
      <c r="GS501" s="383"/>
      <c r="GT501" s="383"/>
      <c r="GU501" s="383"/>
      <c r="GV501" s="383"/>
      <c r="GW501" s="383"/>
      <c r="GX501" s="383"/>
    </row>
    <row r="502" spans="1:206" s="360" customFormat="1" x14ac:dyDescent="0.25">
      <c r="A502" s="354"/>
      <c r="B502" s="506">
        <v>492</v>
      </c>
      <c r="C502" s="55"/>
      <c r="D502" s="55"/>
      <c r="E502" s="507" t="str">
        <f t="shared" si="77"/>
        <v/>
      </c>
      <c r="F502" s="508" t="str">
        <f t="shared" si="83"/>
        <v/>
      </c>
      <c r="H502" s="502"/>
      <c r="I502" s="502"/>
      <c r="J502" s="1"/>
      <c r="K502" s="372"/>
      <c r="L502" s="354"/>
      <c r="M502" s="354"/>
      <c r="N502" s="354"/>
      <c r="O502" s="354"/>
      <c r="P502" s="372"/>
      <c r="Q502" s="490"/>
      <c r="R502" s="490"/>
      <c r="S502" s="490"/>
      <c r="T502" s="490"/>
      <c r="U502" s="490"/>
      <c r="V502" s="372"/>
      <c r="W502" s="372"/>
      <c r="X502" s="372"/>
      <c r="Y502" s="1"/>
      <c r="Z502" s="1"/>
      <c r="AA502" s="1"/>
      <c r="AB502" s="1"/>
      <c r="AC502" s="1"/>
      <c r="AD502" s="491"/>
      <c r="AE502" s="491"/>
      <c r="AF502" s="491"/>
      <c r="AG502" s="491"/>
      <c r="AH502" s="491"/>
      <c r="AI502" s="491"/>
      <c r="AJ502" s="491"/>
      <c r="AK502" s="504"/>
      <c r="AL502" s="504"/>
      <c r="AM502" s="526" t="str">
        <f t="shared" si="87"/>
        <v/>
      </c>
      <c r="AN502" s="504"/>
      <c r="AO502" s="504"/>
      <c r="AP502" s="504"/>
      <c r="AQ502" s="360">
        <v>492</v>
      </c>
      <c r="AR502" s="505" t="str">
        <f t="shared" si="84"/>
        <v/>
      </c>
      <c r="AS502" s="505" t="str">
        <f t="shared" si="85"/>
        <v/>
      </c>
      <c r="AX502" s="497"/>
      <c r="AZ502" s="360">
        <v>492</v>
      </c>
      <c r="BA502" s="360" t="str">
        <f t="shared" si="78"/>
        <v/>
      </c>
      <c r="BB502" s="360" t="str">
        <f t="shared" si="79"/>
        <v/>
      </c>
      <c r="BC502" s="360" t="str">
        <f t="shared" si="80"/>
        <v/>
      </c>
      <c r="BD502" s="360" t="str">
        <f t="shared" si="81"/>
        <v/>
      </c>
      <c r="BE502" s="360" t="str">
        <f t="shared" si="82"/>
        <v/>
      </c>
      <c r="BH502" s="360" t="str">
        <f t="shared" si="86"/>
        <v/>
      </c>
      <c r="CM502" s="475"/>
      <c r="CN502" s="475"/>
      <c r="CO502" s="475"/>
      <c r="CP502" s="475"/>
      <c r="CQ502" s="475"/>
      <c r="CR502" s="475"/>
      <c r="CS502" s="475"/>
      <c r="CT502" s="475"/>
      <c r="CU502" s="475"/>
      <c r="CV502" s="475"/>
      <c r="CW502" s="475"/>
      <c r="CX502" s="475"/>
      <c r="CY502" s="475"/>
      <c r="CZ502" s="383"/>
      <c r="DA502" s="383"/>
      <c r="DB502" s="383"/>
      <c r="DC502" s="383"/>
      <c r="DD502" s="383"/>
      <c r="DE502" s="383"/>
      <c r="DF502" s="383"/>
      <c r="DG502" s="383"/>
      <c r="DH502" s="383"/>
      <c r="DI502" s="383"/>
      <c r="DJ502" s="383"/>
      <c r="DK502" s="383"/>
      <c r="DL502" s="383"/>
      <c r="DM502" s="383"/>
      <c r="DN502" s="383"/>
      <c r="DO502" s="383"/>
      <c r="DP502" s="383"/>
      <c r="DQ502" s="383"/>
      <c r="DR502" s="383"/>
      <c r="DS502" s="383"/>
      <c r="DT502" s="383"/>
      <c r="DU502" s="383"/>
      <c r="DV502" s="383"/>
      <c r="DW502" s="383"/>
      <c r="DX502" s="383"/>
      <c r="DY502" s="383"/>
      <c r="DZ502" s="383"/>
      <c r="EA502" s="383"/>
      <c r="EB502" s="383"/>
      <c r="EC502" s="383"/>
      <c r="ED502" s="383"/>
      <c r="EE502" s="383"/>
      <c r="EF502" s="383"/>
      <c r="EG502" s="383"/>
      <c r="EH502" s="383"/>
      <c r="EI502" s="383"/>
      <c r="EJ502" s="383"/>
      <c r="EK502" s="383"/>
      <c r="EL502" s="383"/>
      <c r="EM502" s="383"/>
      <c r="EN502" s="383"/>
      <c r="EO502" s="383"/>
      <c r="EP502" s="383"/>
      <c r="EQ502" s="383"/>
      <c r="ER502" s="383"/>
      <c r="ES502" s="383"/>
      <c r="ET502" s="383"/>
      <c r="EU502" s="383"/>
      <c r="EV502" s="383"/>
      <c r="EW502" s="383"/>
      <c r="EX502" s="383"/>
      <c r="EY502" s="383"/>
      <c r="EZ502" s="383"/>
      <c r="FA502" s="383"/>
      <c r="FB502" s="383"/>
      <c r="FC502" s="383"/>
      <c r="FD502" s="383"/>
      <c r="FE502" s="383"/>
      <c r="FF502" s="383"/>
      <c r="FG502" s="383"/>
      <c r="FH502" s="383"/>
      <c r="FI502" s="383"/>
      <c r="FJ502" s="383"/>
      <c r="FK502" s="383"/>
      <c r="FL502" s="383"/>
      <c r="FM502" s="383"/>
      <c r="FN502" s="383"/>
      <c r="FO502" s="383"/>
      <c r="FP502" s="383"/>
      <c r="FQ502" s="383"/>
      <c r="FR502" s="383"/>
      <c r="FS502" s="383"/>
      <c r="FT502" s="383"/>
      <c r="FU502" s="383"/>
      <c r="FV502" s="383"/>
      <c r="FW502" s="383"/>
      <c r="FX502" s="383"/>
      <c r="FY502" s="383"/>
      <c r="FZ502" s="383"/>
      <c r="GA502" s="383"/>
      <c r="GB502" s="383"/>
      <c r="GC502" s="383"/>
      <c r="GD502" s="383"/>
      <c r="GE502" s="383"/>
      <c r="GF502" s="383"/>
      <c r="GG502" s="383"/>
      <c r="GH502" s="383"/>
      <c r="GI502" s="383"/>
      <c r="GJ502" s="383"/>
      <c r="GK502" s="383"/>
      <c r="GL502" s="383"/>
      <c r="GM502" s="383"/>
      <c r="GN502" s="383"/>
      <c r="GO502" s="383"/>
      <c r="GP502" s="383"/>
      <c r="GQ502" s="383"/>
      <c r="GR502" s="383"/>
      <c r="GS502" s="383"/>
      <c r="GT502" s="383"/>
      <c r="GU502" s="383"/>
      <c r="GV502" s="383"/>
      <c r="GW502" s="383"/>
      <c r="GX502" s="383"/>
    </row>
    <row r="503" spans="1:206" s="360" customFormat="1" x14ac:dyDescent="0.25">
      <c r="A503" s="354"/>
      <c r="B503" s="506">
        <v>493</v>
      </c>
      <c r="C503" s="55"/>
      <c r="D503" s="55"/>
      <c r="E503" s="507" t="str">
        <f t="shared" si="77"/>
        <v/>
      </c>
      <c r="F503" s="508" t="str">
        <f t="shared" si="83"/>
        <v/>
      </c>
      <c r="H503" s="502"/>
      <c r="I503" s="502"/>
      <c r="J503" s="1"/>
      <c r="K503" s="372"/>
      <c r="L503" s="354"/>
      <c r="M503" s="354"/>
      <c r="N503" s="354"/>
      <c r="O503" s="354"/>
      <c r="P503" s="372"/>
      <c r="Q503" s="490"/>
      <c r="R503" s="490"/>
      <c r="S503" s="490"/>
      <c r="T503" s="490"/>
      <c r="U503" s="490"/>
      <c r="V503" s="372"/>
      <c r="W503" s="372"/>
      <c r="X503" s="372"/>
      <c r="Y503" s="1"/>
      <c r="Z503" s="1"/>
      <c r="AA503" s="1"/>
      <c r="AB503" s="1"/>
      <c r="AC503" s="1"/>
      <c r="AD503" s="491"/>
      <c r="AE503" s="491"/>
      <c r="AF503" s="491"/>
      <c r="AG503" s="491"/>
      <c r="AH503" s="491"/>
      <c r="AI503" s="491"/>
      <c r="AJ503" s="491"/>
      <c r="AK503" s="504"/>
      <c r="AL503" s="504"/>
      <c r="AM503" s="526" t="str">
        <f t="shared" si="87"/>
        <v/>
      </c>
      <c r="AN503" s="504"/>
      <c r="AO503" s="504"/>
      <c r="AP503" s="504"/>
      <c r="AQ503" s="360">
        <v>493</v>
      </c>
      <c r="AR503" s="505" t="str">
        <f t="shared" si="84"/>
        <v/>
      </c>
      <c r="AS503" s="505" t="str">
        <f t="shared" si="85"/>
        <v/>
      </c>
      <c r="AX503" s="497"/>
      <c r="AZ503" s="360">
        <v>493</v>
      </c>
      <c r="BA503" s="360" t="str">
        <f t="shared" si="78"/>
        <v/>
      </c>
      <c r="BB503" s="360" t="str">
        <f t="shared" si="79"/>
        <v/>
      </c>
      <c r="BC503" s="360" t="str">
        <f t="shared" si="80"/>
        <v/>
      </c>
      <c r="BD503" s="360" t="str">
        <f t="shared" si="81"/>
        <v/>
      </c>
      <c r="BE503" s="360" t="str">
        <f t="shared" si="82"/>
        <v/>
      </c>
      <c r="BH503" s="360" t="str">
        <f t="shared" si="86"/>
        <v/>
      </c>
      <c r="CM503" s="475"/>
      <c r="CN503" s="475"/>
      <c r="CO503" s="475"/>
      <c r="CP503" s="475"/>
      <c r="CQ503" s="475"/>
      <c r="CR503" s="475"/>
      <c r="CS503" s="475"/>
      <c r="CT503" s="475"/>
      <c r="CU503" s="475"/>
      <c r="CV503" s="475"/>
      <c r="CW503" s="475"/>
      <c r="CX503" s="475"/>
      <c r="CY503" s="475"/>
      <c r="CZ503" s="383"/>
      <c r="DA503" s="383"/>
      <c r="DB503" s="383"/>
      <c r="DC503" s="383"/>
      <c r="DD503" s="383"/>
      <c r="DE503" s="383"/>
      <c r="DF503" s="383"/>
      <c r="DG503" s="383"/>
      <c r="DH503" s="383"/>
      <c r="DI503" s="383"/>
      <c r="DJ503" s="383"/>
      <c r="DK503" s="383"/>
      <c r="DL503" s="383"/>
      <c r="DM503" s="383"/>
      <c r="DN503" s="383"/>
      <c r="DO503" s="383"/>
      <c r="DP503" s="383"/>
      <c r="DQ503" s="383"/>
      <c r="DR503" s="383"/>
      <c r="DS503" s="383"/>
      <c r="DT503" s="383"/>
      <c r="DU503" s="383"/>
      <c r="DV503" s="383"/>
      <c r="DW503" s="383"/>
      <c r="DX503" s="383"/>
      <c r="DY503" s="383"/>
      <c r="DZ503" s="383"/>
      <c r="EA503" s="383"/>
      <c r="EB503" s="383"/>
      <c r="EC503" s="383"/>
      <c r="ED503" s="383"/>
      <c r="EE503" s="383"/>
      <c r="EF503" s="383"/>
      <c r="EG503" s="383"/>
      <c r="EH503" s="383"/>
      <c r="EI503" s="383"/>
      <c r="EJ503" s="383"/>
      <c r="EK503" s="383"/>
      <c r="EL503" s="383"/>
      <c r="EM503" s="383"/>
      <c r="EN503" s="383"/>
      <c r="EO503" s="383"/>
      <c r="EP503" s="383"/>
      <c r="EQ503" s="383"/>
      <c r="ER503" s="383"/>
      <c r="ES503" s="383"/>
      <c r="ET503" s="383"/>
      <c r="EU503" s="383"/>
      <c r="EV503" s="383"/>
      <c r="EW503" s="383"/>
      <c r="EX503" s="383"/>
      <c r="EY503" s="383"/>
      <c r="EZ503" s="383"/>
      <c r="FA503" s="383"/>
      <c r="FB503" s="383"/>
      <c r="FC503" s="383"/>
      <c r="FD503" s="383"/>
      <c r="FE503" s="383"/>
      <c r="FF503" s="383"/>
      <c r="FG503" s="383"/>
      <c r="FH503" s="383"/>
      <c r="FI503" s="383"/>
      <c r="FJ503" s="383"/>
      <c r="FK503" s="383"/>
      <c r="FL503" s="383"/>
      <c r="FM503" s="383"/>
      <c r="FN503" s="383"/>
      <c r="FO503" s="383"/>
      <c r="FP503" s="383"/>
      <c r="FQ503" s="383"/>
      <c r="FR503" s="383"/>
      <c r="FS503" s="383"/>
      <c r="FT503" s="383"/>
      <c r="FU503" s="383"/>
      <c r="FV503" s="383"/>
      <c r="FW503" s="383"/>
      <c r="FX503" s="383"/>
      <c r="FY503" s="383"/>
      <c r="FZ503" s="383"/>
      <c r="GA503" s="383"/>
      <c r="GB503" s="383"/>
      <c r="GC503" s="383"/>
      <c r="GD503" s="383"/>
      <c r="GE503" s="383"/>
      <c r="GF503" s="383"/>
      <c r="GG503" s="383"/>
      <c r="GH503" s="383"/>
      <c r="GI503" s="383"/>
      <c r="GJ503" s="383"/>
      <c r="GK503" s="383"/>
      <c r="GL503" s="383"/>
      <c r="GM503" s="383"/>
      <c r="GN503" s="383"/>
      <c r="GO503" s="383"/>
      <c r="GP503" s="383"/>
      <c r="GQ503" s="383"/>
      <c r="GR503" s="383"/>
      <c r="GS503" s="383"/>
      <c r="GT503" s="383"/>
      <c r="GU503" s="383"/>
      <c r="GV503" s="383"/>
      <c r="GW503" s="383"/>
      <c r="GX503" s="383"/>
    </row>
    <row r="504" spans="1:206" s="360" customFormat="1" x14ac:dyDescent="0.25">
      <c r="A504" s="354"/>
      <c r="B504" s="506">
        <v>494</v>
      </c>
      <c r="C504" s="55"/>
      <c r="D504" s="55"/>
      <c r="E504" s="507" t="str">
        <f t="shared" si="77"/>
        <v/>
      </c>
      <c r="F504" s="508" t="str">
        <f t="shared" si="83"/>
        <v/>
      </c>
      <c r="H504" s="502"/>
      <c r="I504" s="502"/>
      <c r="J504" s="1"/>
      <c r="K504" s="372"/>
      <c r="L504" s="354"/>
      <c r="M504" s="354"/>
      <c r="N504" s="354"/>
      <c r="O504" s="354"/>
      <c r="P504" s="372"/>
      <c r="Q504" s="490"/>
      <c r="R504" s="490"/>
      <c r="S504" s="490"/>
      <c r="T504" s="490"/>
      <c r="U504" s="490"/>
      <c r="V504" s="372"/>
      <c r="W504" s="372"/>
      <c r="X504" s="372"/>
      <c r="Y504" s="1"/>
      <c r="Z504" s="1"/>
      <c r="AA504" s="1"/>
      <c r="AB504" s="1"/>
      <c r="AC504" s="1"/>
      <c r="AD504" s="491"/>
      <c r="AE504" s="491"/>
      <c r="AF504" s="491"/>
      <c r="AG504" s="491"/>
      <c r="AH504" s="491"/>
      <c r="AI504" s="491"/>
      <c r="AJ504" s="491"/>
      <c r="AK504" s="504"/>
      <c r="AL504" s="504"/>
      <c r="AM504" s="526" t="str">
        <f t="shared" si="87"/>
        <v/>
      </c>
      <c r="AN504" s="504"/>
      <c r="AO504" s="504"/>
      <c r="AP504" s="504"/>
      <c r="AQ504" s="360">
        <v>494</v>
      </c>
      <c r="AR504" s="505" t="str">
        <f t="shared" si="84"/>
        <v/>
      </c>
      <c r="AS504" s="505" t="str">
        <f t="shared" si="85"/>
        <v/>
      </c>
      <c r="AX504" s="497"/>
      <c r="AZ504" s="360">
        <v>494</v>
      </c>
      <c r="BA504" s="360" t="str">
        <f t="shared" si="78"/>
        <v/>
      </c>
      <c r="BB504" s="360" t="str">
        <f t="shared" si="79"/>
        <v/>
      </c>
      <c r="BC504" s="360" t="str">
        <f t="shared" si="80"/>
        <v/>
      </c>
      <c r="BD504" s="360" t="str">
        <f t="shared" si="81"/>
        <v/>
      </c>
      <c r="BE504" s="360" t="str">
        <f t="shared" si="82"/>
        <v/>
      </c>
      <c r="BH504" s="360" t="str">
        <f t="shared" si="86"/>
        <v/>
      </c>
      <c r="CM504" s="475"/>
      <c r="CN504" s="475"/>
      <c r="CO504" s="475"/>
      <c r="CP504" s="475"/>
      <c r="CQ504" s="475"/>
      <c r="CR504" s="475"/>
      <c r="CS504" s="475"/>
      <c r="CT504" s="475"/>
      <c r="CU504" s="475"/>
      <c r="CV504" s="475"/>
      <c r="CW504" s="475"/>
      <c r="CX504" s="475"/>
      <c r="CY504" s="475"/>
      <c r="CZ504" s="383"/>
      <c r="DA504" s="383"/>
      <c r="DB504" s="383"/>
      <c r="DC504" s="383"/>
      <c r="DD504" s="383"/>
      <c r="DE504" s="383"/>
      <c r="DF504" s="383"/>
      <c r="DG504" s="383"/>
      <c r="DH504" s="383"/>
      <c r="DI504" s="383"/>
      <c r="DJ504" s="383"/>
      <c r="DK504" s="383"/>
      <c r="DL504" s="383"/>
      <c r="DM504" s="383"/>
      <c r="DN504" s="383"/>
      <c r="DO504" s="383"/>
      <c r="DP504" s="383"/>
      <c r="DQ504" s="383"/>
      <c r="DR504" s="383"/>
      <c r="DS504" s="383"/>
      <c r="DT504" s="383"/>
      <c r="DU504" s="383"/>
      <c r="DV504" s="383"/>
      <c r="DW504" s="383"/>
      <c r="DX504" s="383"/>
      <c r="DY504" s="383"/>
      <c r="DZ504" s="383"/>
      <c r="EA504" s="383"/>
      <c r="EB504" s="383"/>
      <c r="EC504" s="383"/>
      <c r="ED504" s="383"/>
      <c r="EE504" s="383"/>
      <c r="EF504" s="383"/>
      <c r="EG504" s="383"/>
      <c r="EH504" s="383"/>
      <c r="EI504" s="383"/>
      <c r="EJ504" s="383"/>
      <c r="EK504" s="383"/>
      <c r="EL504" s="383"/>
      <c r="EM504" s="383"/>
      <c r="EN504" s="383"/>
      <c r="EO504" s="383"/>
      <c r="EP504" s="383"/>
      <c r="EQ504" s="383"/>
      <c r="ER504" s="383"/>
      <c r="ES504" s="383"/>
      <c r="ET504" s="383"/>
      <c r="EU504" s="383"/>
      <c r="EV504" s="383"/>
      <c r="EW504" s="383"/>
      <c r="EX504" s="383"/>
      <c r="EY504" s="383"/>
      <c r="EZ504" s="383"/>
      <c r="FA504" s="383"/>
      <c r="FB504" s="383"/>
      <c r="FC504" s="383"/>
      <c r="FD504" s="383"/>
      <c r="FE504" s="383"/>
      <c r="FF504" s="383"/>
      <c r="FG504" s="383"/>
      <c r="FH504" s="383"/>
      <c r="FI504" s="383"/>
      <c r="FJ504" s="383"/>
      <c r="FK504" s="383"/>
      <c r="FL504" s="383"/>
      <c r="FM504" s="383"/>
      <c r="FN504" s="383"/>
      <c r="FO504" s="383"/>
      <c r="FP504" s="383"/>
      <c r="FQ504" s="383"/>
      <c r="FR504" s="383"/>
      <c r="FS504" s="383"/>
      <c r="FT504" s="383"/>
      <c r="FU504" s="383"/>
      <c r="FV504" s="383"/>
      <c r="FW504" s="383"/>
      <c r="FX504" s="383"/>
      <c r="FY504" s="383"/>
      <c r="FZ504" s="383"/>
      <c r="GA504" s="383"/>
      <c r="GB504" s="383"/>
      <c r="GC504" s="383"/>
      <c r="GD504" s="383"/>
      <c r="GE504" s="383"/>
      <c r="GF504" s="383"/>
      <c r="GG504" s="383"/>
      <c r="GH504" s="383"/>
      <c r="GI504" s="383"/>
      <c r="GJ504" s="383"/>
      <c r="GK504" s="383"/>
      <c r="GL504" s="383"/>
      <c r="GM504" s="383"/>
      <c r="GN504" s="383"/>
      <c r="GO504" s="383"/>
      <c r="GP504" s="383"/>
      <c r="GQ504" s="383"/>
      <c r="GR504" s="383"/>
      <c r="GS504" s="383"/>
      <c r="GT504" s="383"/>
      <c r="GU504" s="383"/>
      <c r="GV504" s="383"/>
      <c r="GW504" s="383"/>
      <c r="GX504" s="383"/>
    </row>
    <row r="505" spans="1:206" s="360" customFormat="1" x14ac:dyDescent="0.25">
      <c r="A505" s="354"/>
      <c r="B505" s="506">
        <v>495</v>
      </c>
      <c r="C505" s="55"/>
      <c r="D505" s="55"/>
      <c r="E505" s="507" t="str">
        <f t="shared" si="77"/>
        <v/>
      </c>
      <c r="F505" s="508" t="str">
        <f t="shared" si="83"/>
        <v/>
      </c>
      <c r="H505" s="502"/>
      <c r="I505" s="502"/>
      <c r="J505" s="1"/>
      <c r="K505" s="372"/>
      <c r="L505" s="354"/>
      <c r="M505" s="354"/>
      <c r="N505" s="354"/>
      <c r="O505" s="354"/>
      <c r="P505" s="372"/>
      <c r="Q505" s="490"/>
      <c r="R505" s="490"/>
      <c r="S505" s="490"/>
      <c r="T505" s="490"/>
      <c r="U505" s="490"/>
      <c r="V505" s="372"/>
      <c r="W505" s="372"/>
      <c r="X505" s="372"/>
      <c r="Y505" s="1"/>
      <c r="Z505" s="1"/>
      <c r="AA505" s="1"/>
      <c r="AB505" s="1"/>
      <c r="AC505" s="1"/>
      <c r="AD505" s="491"/>
      <c r="AE505" s="491"/>
      <c r="AF505" s="491"/>
      <c r="AG505" s="491"/>
      <c r="AH505" s="491"/>
      <c r="AI505" s="491"/>
      <c r="AJ505" s="491"/>
      <c r="AK505" s="504"/>
      <c r="AL505" s="504"/>
      <c r="AM505" s="526" t="str">
        <f t="shared" si="87"/>
        <v/>
      </c>
      <c r="AN505" s="504"/>
      <c r="AO505" s="504"/>
      <c r="AP505" s="504"/>
      <c r="AQ505" s="360">
        <v>495</v>
      </c>
      <c r="AR505" s="505" t="str">
        <f t="shared" si="84"/>
        <v/>
      </c>
      <c r="AS505" s="505" t="str">
        <f t="shared" si="85"/>
        <v/>
      </c>
      <c r="AX505" s="497"/>
      <c r="AZ505" s="360">
        <v>495</v>
      </c>
      <c r="BA505" s="360" t="str">
        <f t="shared" si="78"/>
        <v/>
      </c>
      <c r="BB505" s="360" t="str">
        <f t="shared" si="79"/>
        <v/>
      </c>
      <c r="BC505" s="360" t="str">
        <f t="shared" si="80"/>
        <v/>
      </c>
      <c r="BD505" s="360" t="str">
        <f t="shared" si="81"/>
        <v/>
      </c>
      <c r="BE505" s="360" t="str">
        <f t="shared" si="82"/>
        <v/>
      </c>
      <c r="BH505" s="360" t="str">
        <f t="shared" si="86"/>
        <v/>
      </c>
      <c r="CM505" s="475"/>
      <c r="CN505" s="475"/>
      <c r="CO505" s="475"/>
      <c r="CP505" s="475"/>
      <c r="CQ505" s="475"/>
      <c r="CR505" s="475"/>
      <c r="CS505" s="475"/>
      <c r="CT505" s="475"/>
      <c r="CU505" s="475"/>
      <c r="CV505" s="475"/>
      <c r="CW505" s="475"/>
      <c r="CX505" s="475"/>
      <c r="CY505" s="475"/>
      <c r="CZ505" s="383"/>
      <c r="DA505" s="383"/>
      <c r="DB505" s="383"/>
      <c r="DC505" s="383"/>
      <c r="DD505" s="383"/>
      <c r="DE505" s="383"/>
      <c r="DF505" s="383"/>
      <c r="DG505" s="383"/>
      <c r="DH505" s="383"/>
      <c r="DI505" s="383"/>
      <c r="DJ505" s="383"/>
      <c r="DK505" s="383"/>
      <c r="DL505" s="383"/>
      <c r="DM505" s="383"/>
      <c r="DN505" s="383"/>
      <c r="DO505" s="383"/>
      <c r="DP505" s="383"/>
      <c r="DQ505" s="383"/>
      <c r="DR505" s="383"/>
      <c r="DS505" s="383"/>
      <c r="DT505" s="383"/>
      <c r="DU505" s="383"/>
      <c r="DV505" s="383"/>
      <c r="DW505" s="383"/>
      <c r="DX505" s="383"/>
      <c r="DY505" s="383"/>
      <c r="DZ505" s="383"/>
      <c r="EA505" s="383"/>
      <c r="EB505" s="383"/>
      <c r="EC505" s="383"/>
      <c r="ED505" s="383"/>
      <c r="EE505" s="383"/>
      <c r="EF505" s="383"/>
      <c r="EG505" s="383"/>
      <c r="EH505" s="383"/>
      <c r="EI505" s="383"/>
      <c r="EJ505" s="383"/>
      <c r="EK505" s="383"/>
      <c r="EL505" s="383"/>
      <c r="EM505" s="383"/>
      <c r="EN505" s="383"/>
      <c r="EO505" s="383"/>
      <c r="EP505" s="383"/>
      <c r="EQ505" s="383"/>
      <c r="ER505" s="383"/>
      <c r="ES505" s="383"/>
      <c r="ET505" s="383"/>
      <c r="EU505" s="383"/>
      <c r="EV505" s="383"/>
      <c r="EW505" s="383"/>
      <c r="EX505" s="383"/>
      <c r="EY505" s="383"/>
      <c r="EZ505" s="383"/>
      <c r="FA505" s="383"/>
      <c r="FB505" s="383"/>
      <c r="FC505" s="383"/>
      <c r="FD505" s="383"/>
      <c r="FE505" s="383"/>
      <c r="FF505" s="383"/>
      <c r="FG505" s="383"/>
      <c r="FH505" s="383"/>
      <c r="FI505" s="383"/>
      <c r="FJ505" s="383"/>
      <c r="FK505" s="383"/>
      <c r="FL505" s="383"/>
      <c r="FM505" s="383"/>
      <c r="FN505" s="383"/>
      <c r="FO505" s="383"/>
      <c r="FP505" s="383"/>
      <c r="FQ505" s="383"/>
      <c r="FR505" s="383"/>
      <c r="FS505" s="383"/>
      <c r="FT505" s="383"/>
      <c r="FU505" s="383"/>
      <c r="FV505" s="383"/>
      <c r="FW505" s="383"/>
      <c r="FX505" s="383"/>
      <c r="FY505" s="383"/>
      <c r="FZ505" s="383"/>
      <c r="GA505" s="383"/>
      <c r="GB505" s="383"/>
      <c r="GC505" s="383"/>
      <c r="GD505" s="383"/>
      <c r="GE505" s="383"/>
      <c r="GF505" s="383"/>
      <c r="GG505" s="383"/>
      <c r="GH505" s="383"/>
      <c r="GI505" s="383"/>
      <c r="GJ505" s="383"/>
      <c r="GK505" s="383"/>
      <c r="GL505" s="383"/>
      <c r="GM505" s="383"/>
      <c r="GN505" s="383"/>
      <c r="GO505" s="383"/>
      <c r="GP505" s="383"/>
      <c r="GQ505" s="383"/>
      <c r="GR505" s="383"/>
      <c r="GS505" s="383"/>
      <c r="GT505" s="383"/>
      <c r="GU505" s="383"/>
      <c r="GV505" s="383"/>
      <c r="GW505" s="383"/>
      <c r="GX505" s="383"/>
    </row>
    <row r="506" spans="1:206" s="360" customFormat="1" x14ac:dyDescent="0.25">
      <c r="A506" s="354"/>
      <c r="B506" s="506">
        <v>496</v>
      </c>
      <c r="C506" s="55"/>
      <c r="D506" s="55"/>
      <c r="E506" s="507" t="str">
        <f t="shared" si="77"/>
        <v/>
      </c>
      <c r="F506" s="508" t="str">
        <f t="shared" si="83"/>
        <v/>
      </c>
      <c r="H506" s="502"/>
      <c r="I506" s="502"/>
      <c r="J506" s="1"/>
      <c r="K506" s="372"/>
      <c r="L506" s="354"/>
      <c r="M506" s="354"/>
      <c r="N506" s="354"/>
      <c r="O506" s="354"/>
      <c r="P506" s="372"/>
      <c r="Q506" s="490"/>
      <c r="R506" s="490"/>
      <c r="S506" s="490"/>
      <c r="T506" s="490"/>
      <c r="U506" s="490"/>
      <c r="V506" s="372"/>
      <c r="W506" s="372"/>
      <c r="X506" s="372"/>
      <c r="Y506" s="1"/>
      <c r="Z506" s="1"/>
      <c r="AA506" s="1"/>
      <c r="AB506" s="1"/>
      <c r="AC506" s="1"/>
      <c r="AD506" s="491"/>
      <c r="AE506" s="491"/>
      <c r="AF506" s="491"/>
      <c r="AG506" s="491"/>
      <c r="AH506" s="491"/>
      <c r="AI506" s="491"/>
      <c r="AJ506" s="491"/>
      <c r="AK506" s="504"/>
      <c r="AL506" s="504"/>
      <c r="AM506" s="526" t="str">
        <f t="shared" si="87"/>
        <v/>
      </c>
      <c r="AN506" s="504"/>
      <c r="AO506" s="504"/>
      <c r="AP506" s="504"/>
      <c r="AQ506" s="360">
        <v>496</v>
      </c>
      <c r="AR506" s="505" t="str">
        <f t="shared" si="84"/>
        <v/>
      </c>
      <c r="AS506" s="505" t="str">
        <f t="shared" si="85"/>
        <v/>
      </c>
      <c r="AX506" s="497"/>
      <c r="AZ506" s="360">
        <v>496</v>
      </c>
      <c r="BA506" s="360" t="str">
        <f t="shared" si="78"/>
        <v/>
      </c>
      <c r="BB506" s="360" t="str">
        <f t="shared" si="79"/>
        <v/>
      </c>
      <c r="BC506" s="360" t="str">
        <f t="shared" si="80"/>
        <v/>
      </c>
      <c r="BD506" s="360" t="str">
        <f t="shared" si="81"/>
        <v/>
      </c>
      <c r="BE506" s="360" t="str">
        <f t="shared" si="82"/>
        <v/>
      </c>
      <c r="BH506" s="360" t="str">
        <f t="shared" si="86"/>
        <v/>
      </c>
      <c r="CM506" s="475"/>
      <c r="CN506" s="475"/>
      <c r="CO506" s="475"/>
      <c r="CP506" s="475"/>
      <c r="CQ506" s="475"/>
      <c r="CR506" s="475"/>
      <c r="CS506" s="475"/>
      <c r="CT506" s="475"/>
      <c r="CU506" s="475"/>
      <c r="CV506" s="475"/>
      <c r="CW506" s="475"/>
      <c r="CX506" s="475"/>
      <c r="CY506" s="475"/>
      <c r="CZ506" s="383"/>
      <c r="DA506" s="383"/>
      <c r="DB506" s="383"/>
      <c r="DC506" s="383"/>
      <c r="DD506" s="383"/>
      <c r="DE506" s="383"/>
      <c r="DF506" s="383"/>
      <c r="DG506" s="383"/>
      <c r="DH506" s="383"/>
      <c r="DI506" s="383"/>
      <c r="DJ506" s="383"/>
      <c r="DK506" s="383"/>
      <c r="DL506" s="383"/>
      <c r="DM506" s="383"/>
      <c r="DN506" s="383"/>
      <c r="DO506" s="383"/>
      <c r="DP506" s="383"/>
      <c r="DQ506" s="383"/>
      <c r="DR506" s="383"/>
      <c r="DS506" s="383"/>
      <c r="DT506" s="383"/>
      <c r="DU506" s="383"/>
      <c r="DV506" s="383"/>
      <c r="DW506" s="383"/>
      <c r="DX506" s="383"/>
      <c r="DY506" s="383"/>
      <c r="DZ506" s="383"/>
      <c r="EA506" s="383"/>
      <c r="EB506" s="383"/>
      <c r="EC506" s="383"/>
      <c r="ED506" s="383"/>
      <c r="EE506" s="383"/>
      <c r="EF506" s="383"/>
      <c r="EG506" s="383"/>
      <c r="EH506" s="383"/>
      <c r="EI506" s="383"/>
      <c r="EJ506" s="383"/>
      <c r="EK506" s="383"/>
      <c r="EL506" s="383"/>
      <c r="EM506" s="383"/>
      <c r="EN506" s="383"/>
      <c r="EO506" s="383"/>
      <c r="EP506" s="383"/>
      <c r="EQ506" s="383"/>
      <c r="ER506" s="383"/>
      <c r="ES506" s="383"/>
      <c r="ET506" s="383"/>
      <c r="EU506" s="383"/>
      <c r="EV506" s="383"/>
      <c r="EW506" s="383"/>
      <c r="EX506" s="383"/>
      <c r="EY506" s="383"/>
      <c r="EZ506" s="383"/>
      <c r="FA506" s="383"/>
      <c r="FB506" s="383"/>
      <c r="FC506" s="383"/>
      <c r="FD506" s="383"/>
      <c r="FE506" s="383"/>
      <c r="FF506" s="383"/>
      <c r="FG506" s="383"/>
      <c r="FH506" s="383"/>
      <c r="FI506" s="383"/>
      <c r="FJ506" s="383"/>
      <c r="FK506" s="383"/>
      <c r="FL506" s="383"/>
      <c r="FM506" s="383"/>
      <c r="FN506" s="383"/>
      <c r="FO506" s="383"/>
      <c r="FP506" s="383"/>
      <c r="FQ506" s="383"/>
      <c r="FR506" s="383"/>
      <c r="FS506" s="383"/>
      <c r="FT506" s="383"/>
      <c r="FU506" s="383"/>
      <c r="FV506" s="383"/>
      <c r="FW506" s="383"/>
      <c r="FX506" s="383"/>
      <c r="FY506" s="383"/>
      <c r="FZ506" s="383"/>
      <c r="GA506" s="383"/>
      <c r="GB506" s="383"/>
      <c r="GC506" s="383"/>
      <c r="GD506" s="383"/>
      <c r="GE506" s="383"/>
      <c r="GF506" s="383"/>
      <c r="GG506" s="383"/>
      <c r="GH506" s="383"/>
      <c r="GI506" s="383"/>
      <c r="GJ506" s="383"/>
      <c r="GK506" s="383"/>
      <c r="GL506" s="383"/>
      <c r="GM506" s="383"/>
      <c r="GN506" s="383"/>
      <c r="GO506" s="383"/>
      <c r="GP506" s="383"/>
      <c r="GQ506" s="383"/>
      <c r="GR506" s="383"/>
      <c r="GS506" s="383"/>
      <c r="GT506" s="383"/>
      <c r="GU506" s="383"/>
      <c r="GV506" s="383"/>
      <c r="GW506" s="383"/>
      <c r="GX506" s="383"/>
    </row>
    <row r="507" spans="1:206" s="360" customFormat="1" x14ac:dyDescent="0.25">
      <c r="A507" s="354"/>
      <c r="B507" s="506">
        <v>497</v>
      </c>
      <c r="C507" s="55"/>
      <c r="D507" s="55"/>
      <c r="E507" s="507" t="str">
        <f t="shared" si="77"/>
        <v/>
      </c>
      <c r="F507" s="508" t="str">
        <f t="shared" si="83"/>
        <v/>
      </c>
      <c r="H507" s="502"/>
      <c r="I507" s="502"/>
      <c r="J507" s="1"/>
      <c r="K507" s="372"/>
      <c r="L507" s="354"/>
      <c r="M507" s="354"/>
      <c r="N507" s="354"/>
      <c r="O507" s="354"/>
      <c r="P507" s="372"/>
      <c r="Q507" s="490"/>
      <c r="R507" s="490"/>
      <c r="S507" s="490"/>
      <c r="T507" s="490"/>
      <c r="U507" s="490"/>
      <c r="V507" s="372"/>
      <c r="W507" s="372"/>
      <c r="X507" s="372"/>
      <c r="Y507" s="1"/>
      <c r="Z507" s="1"/>
      <c r="AA507" s="1"/>
      <c r="AB507" s="1"/>
      <c r="AC507" s="1"/>
      <c r="AD507" s="491"/>
      <c r="AE507" s="491"/>
      <c r="AF507" s="491"/>
      <c r="AG507" s="491"/>
      <c r="AH507" s="491"/>
      <c r="AI507" s="491"/>
      <c r="AJ507" s="491"/>
      <c r="AK507" s="504"/>
      <c r="AL507" s="504"/>
      <c r="AM507" s="526" t="str">
        <f t="shared" si="87"/>
        <v/>
      </c>
      <c r="AN507" s="504"/>
      <c r="AO507" s="504"/>
      <c r="AP507" s="504"/>
      <c r="AQ507" s="360">
        <v>497</v>
      </c>
      <c r="AR507" s="505" t="str">
        <f t="shared" si="84"/>
        <v/>
      </c>
      <c r="AS507" s="505" t="str">
        <f t="shared" si="85"/>
        <v/>
      </c>
      <c r="AX507" s="497"/>
      <c r="AZ507" s="360">
        <v>497</v>
      </c>
      <c r="BA507" s="360" t="str">
        <f t="shared" si="78"/>
        <v/>
      </c>
      <c r="BB507" s="360" t="str">
        <f t="shared" si="79"/>
        <v/>
      </c>
      <c r="BC507" s="360" t="str">
        <f t="shared" si="80"/>
        <v/>
      </c>
      <c r="BD507" s="360" t="str">
        <f t="shared" si="81"/>
        <v/>
      </c>
      <c r="BE507" s="360" t="str">
        <f t="shared" si="82"/>
        <v/>
      </c>
      <c r="BH507" s="360" t="str">
        <f t="shared" si="86"/>
        <v/>
      </c>
      <c r="CM507" s="475"/>
      <c r="CN507" s="475"/>
      <c r="CO507" s="475"/>
      <c r="CP507" s="475"/>
      <c r="CQ507" s="475"/>
      <c r="CR507" s="475"/>
      <c r="CS507" s="475"/>
      <c r="CT507" s="475"/>
      <c r="CU507" s="475"/>
      <c r="CV507" s="475"/>
      <c r="CW507" s="475"/>
      <c r="CX507" s="475"/>
      <c r="CY507" s="475"/>
      <c r="CZ507" s="383"/>
      <c r="DA507" s="383"/>
      <c r="DB507" s="383"/>
      <c r="DC507" s="383"/>
      <c r="DD507" s="383"/>
      <c r="DE507" s="383"/>
      <c r="DF507" s="383"/>
      <c r="DG507" s="383"/>
      <c r="DH507" s="383"/>
      <c r="DI507" s="383"/>
      <c r="DJ507" s="383"/>
      <c r="DK507" s="383"/>
      <c r="DL507" s="383"/>
      <c r="DM507" s="383"/>
      <c r="DN507" s="383"/>
      <c r="DO507" s="383"/>
      <c r="DP507" s="383"/>
      <c r="DQ507" s="383"/>
      <c r="DR507" s="383"/>
      <c r="DS507" s="383"/>
      <c r="DT507" s="383"/>
      <c r="DU507" s="383"/>
      <c r="DV507" s="383"/>
      <c r="DW507" s="383"/>
      <c r="DX507" s="383"/>
      <c r="DY507" s="383"/>
      <c r="DZ507" s="383"/>
      <c r="EA507" s="383"/>
      <c r="EB507" s="383"/>
      <c r="EC507" s="383"/>
      <c r="ED507" s="383"/>
      <c r="EE507" s="383"/>
      <c r="EF507" s="383"/>
      <c r="EG507" s="383"/>
      <c r="EH507" s="383"/>
      <c r="EI507" s="383"/>
      <c r="EJ507" s="383"/>
      <c r="EK507" s="383"/>
      <c r="EL507" s="383"/>
      <c r="EM507" s="383"/>
      <c r="EN507" s="383"/>
      <c r="EO507" s="383"/>
      <c r="EP507" s="383"/>
      <c r="EQ507" s="383"/>
      <c r="ER507" s="383"/>
      <c r="ES507" s="383"/>
      <c r="ET507" s="383"/>
      <c r="EU507" s="383"/>
      <c r="EV507" s="383"/>
      <c r="EW507" s="383"/>
      <c r="EX507" s="383"/>
      <c r="EY507" s="383"/>
      <c r="EZ507" s="383"/>
      <c r="FA507" s="383"/>
      <c r="FB507" s="383"/>
      <c r="FC507" s="383"/>
      <c r="FD507" s="383"/>
      <c r="FE507" s="383"/>
      <c r="FF507" s="383"/>
      <c r="FG507" s="383"/>
      <c r="FH507" s="383"/>
      <c r="FI507" s="383"/>
      <c r="FJ507" s="383"/>
      <c r="FK507" s="383"/>
      <c r="FL507" s="383"/>
      <c r="FM507" s="383"/>
      <c r="FN507" s="383"/>
      <c r="FO507" s="383"/>
      <c r="FP507" s="383"/>
      <c r="FQ507" s="383"/>
      <c r="FR507" s="383"/>
      <c r="FS507" s="383"/>
      <c r="FT507" s="383"/>
      <c r="FU507" s="383"/>
      <c r="FV507" s="383"/>
      <c r="FW507" s="383"/>
      <c r="FX507" s="383"/>
      <c r="FY507" s="383"/>
      <c r="FZ507" s="383"/>
      <c r="GA507" s="383"/>
      <c r="GB507" s="383"/>
      <c r="GC507" s="383"/>
      <c r="GD507" s="383"/>
      <c r="GE507" s="383"/>
      <c r="GF507" s="383"/>
      <c r="GG507" s="383"/>
      <c r="GH507" s="383"/>
      <c r="GI507" s="383"/>
      <c r="GJ507" s="383"/>
      <c r="GK507" s="383"/>
      <c r="GL507" s="383"/>
      <c r="GM507" s="383"/>
      <c r="GN507" s="383"/>
      <c r="GO507" s="383"/>
      <c r="GP507" s="383"/>
      <c r="GQ507" s="383"/>
      <c r="GR507" s="383"/>
      <c r="GS507" s="383"/>
      <c r="GT507" s="383"/>
      <c r="GU507" s="383"/>
      <c r="GV507" s="383"/>
      <c r="GW507" s="383"/>
      <c r="GX507" s="383"/>
    </row>
    <row r="508" spans="1:206" s="360" customFormat="1" x14ac:dyDescent="0.25">
      <c r="A508" s="354"/>
      <c r="B508" s="506">
        <v>498</v>
      </c>
      <c r="C508" s="55"/>
      <c r="D508" s="55"/>
      <c r="E508" s="507" t="str">
        <f t="shared" si="77"/>
        <v/>
      </c>
      <c r="F508" s="508" t="str">
        <f t="shared" si="83"/>
        <v/>
      </c>
      <c r="H508" s="502"/>
      <c r="I508" s="502"/>
      <c r="J508" s="1"/>
      <c r="K508" s="372"/>
      <c r="L508" s="354"/>
      <c r="M508" s="354"/>
      <c r="N508" s="354"/>
      <c r="O508" s="354"/>
      <c r="P508" s="372"/>
      <c r="Q508" s="490"/>
      <c r="R508" s="490"/>
      <c r="S508" s="490"/>
      <c r="T508" s="490"/>
      <c r="U508" s="490"/>
      <c r="V508" s="372"/>
      <c r="W508" s="372"/>
      <c r="X508" s="372"/>
      <c r="Y508" s="1"/>
      <c r="Z508" s="1"/>
      <c r="AA508" s="1"/>
      <c r="AB508" s="1"/>
      <c r="AC508" s="1"/>
      <c r="AD508" s="491"/>
      <c r="AE508" s="491"/>
      <c r="AF508" s="491"/>
      <c r="AG508" s="491"/>
      <c r="AH508" s="491"/>
      <c r="AI508" s="491"/>
      <c r="AJ508" s="491"/>
      <c r="AK508" s="504"/>
      <c r="AL508" s="504"/>
      <c r="AM508" s="526" t="str">
        <f t="shared" si="87"/>
        <v/>
      </c>
      <c r="AN508" s="504"/>
      <c r="AO508" s="504"/>
      <c r="AP508" s="504"/>
      <c r="AQ508" s="360">
        <v>498</v>
      </c>
      <c r="AR508" s="505" t="str">
        <f t="shared" si="84"/>
        <v/>
      </c>
      <c r="AS508" s="505" t="str">
        <f t="shared" si="85"/>
        <v/>
      </c>
      <c r="AX508" s="497"/>
      <c r="AZ508" s="360">
        <v>498</v>
      </c>
      <c r="BA508" s="360" t="str">
        <f t="shared" si="78"/>
        <v/>
      </c>
      <c r="BB508" s="360" t="str">
        <f t="shared" si="79"/>
        <v/>
      </c>
      <c r="BC508" s="360" t="str">
        <f t="shared" si="80"/>
        <v/>
      </c>
      <c r="BD508" s="360" t="str">
        <f t="shared" si="81"/>
        <v/>
      </c>
      <c r="BE508" s="360" t="str">
        <f t="shared" si="82"/>
        <v/>
      </c>
      <c r="BH508" s="360" t="str">
        <f t="shared" si="86"/>
        <v/>
      </c>
      <c r="CM508" s="475"/>
      <c r="CN508" s="475"/>
      <c r="CO508" s="475"/>
      <c r="CP508" s="475"/>
      <c r="CQ508" s="475"/>
      <c r="CR508" s="475"/>
      <c r="CS508" s="475"/>
      <c r="CT508" s="475"/>
      <c r="CU508" s="475"/>
      <c r="CV508" s="475"/>
      <c r="CW508" s="475"/>
      <c r="CX508" s="475"/>
      <c r="CY508" s="475"/>
      <c r="CZ508" s="383"/>
      <c r="DA508" s="383"/>
      <c r="DB508" s="383"/>
      <c r="DC508" s="383"/>
      <c r="DD508" s="383"/>
      <c r="DE508" s="383"/>
      <c r="DF508" s="383"/>
      <c r="DG508" s="383"/>
      <c r="DH508" s="383"/>
      <c r="DI508" s="383"/>
      <c r="DJ508" s="383"/>
      <c r="DK508" s="383"/>
      <c r="DL508" s="383"/>
      <c r="DM508" s="383"/>
      <c r="DN508" s="383"/>
      <c r="DO508" s="383"/>
      <c r="DP508" s="383"/>
      <c r="DQ508" s="383"/>
      <c r="DR508" s="383"/>
      <c r="DS508" s="383"/>
      <c r="DT508" s="383"/>
      <c r="DU508" s="383"/>
      <c r="DV508" s="383"/>
      <c r="DW508" s="383"/>
      <c r="DX508" s="383"/>
      <c r="DY508" s="383"/>
      <c r="DZ508" s="383"/>
      <c r="EA508" s="383"/>
      <c r="EB508" s="383"/>
      <c r="EC508" s="383"/>
      <c r="ED508" s="383"/>
      <c r="EE508" s="383"/>
      <c r="EF508" s="383"/>
      <c r="EG508" s="383"/>
      <c r="EH508" s="383"/>
      <c r="EI508" s="383"/>
      <c r="EJ508" s="383"/>
      <c r="EK508" s="383"/>
      <c r="EL508" s="383"/>
      <c r="EM508" s="383"/>
      <c r="EN508" s="383"/>
      <c r="EO508" s="383"/>
      <c r="EP508" s="383"/>
      <c r="EQ508" s="383"/>
      <c r="ER508" s="383"/>
      <c r="ES508" s="383"/>
      <c r="ET508" s="383"/>
      <c r="EU508" s="383"/>
      <c r="EV508" s="383"/>
      <c r="EW508" s="383"/>
      <c r="EX508" s="383"/>
      <c r="EY508" s="383"/>
      <c r="EZ508" s="383"/>
      <c r="FA508" s="383"/>
      <c r="FB508" s="383"/>
      <c r="FC508" s="383"/>
      <c r="FD508" s="383"/>
      <c r="FE508" s="383"/>
      <c r="FF508" s="383"/>
      <c r="FG508" s="383"/>
      <c r="FH508" s="383"/>
      <c r="FI508" s="383"/>
      <c r="FJ508" s="383"/>
      <c r="FK508" s="383"/>
      <c r="FL508" s="383"/>
      <c r="FM508" s="383"/>
      <c r="FN508" s="383"/>
      <c r="FO508" s="383"/>
      <c r="FP508" s="383"/>
      <c r="FQ508" s="383"/>
      <c r="FR508" s="383"/>
      <c r="FS508" s="383"/>
      <c r="FT508" s="383"/>
      <c r="FU508" s="383"/>
      <c r="FV508" s="383"/>
      <c r="FW508" s="383"/>
      <c r="FX508" s="383"/>
      <c r="FY508" s="383"/>
      <c r="FZ508" s="383"/>
      <c r="GA508" s="383"/>
      <c r="GB508" s="383"/>
      <c r="GC508" s="383"/>
      <c r="GD508" s="383"/>
      <c r="GE508" s="383"/>
      <c r="GF508" s="383"/>
      <c r="GG508" s="383"/>
      <c r="GH508" s="383"/>
      <c r="GI508" s="383"/>
      <c r="GJ508" s="383"/>
      <c r="GK508" s="383"/>
      <c r="GL508" s="383"/>
      <c r="GM508" s="383"/>
      <c r="GN508" s="383"/>
      <c r="GO508" s="383"/>
      <c r="GP508" s="383"/>
      <c r="GQ508" s="383"/>
      <c r="GR508" s="383"/>
      <c r="GS508" s="383"/>
      <c r="GT508" s="383"/>
      <c r="GU508" s="383"/>
      <c r="GV508" s="383"/>
      <c r="GW508" s="383"/>
      <c r="GX508" s="383"/>
    </row>
    <row r="509" spans="1:206" s="360" customFormat="1" x14ac:dyDescent="0.25">
      <c r="A509" s="354"/>
      <c r="B509" s="506">
        <v>499</v>
      </c>
      <c r="C509" s="55"/>
      <c r="D509" s="55"/>
      <c r="E509" s="507" t="str">
        <f t="shared" si="77"/>
        <v/>
      </c>
      <c r="F509" s="508" t="str">
        <f t="shared" si="83"/>
        <v/>
      </c>
      <c r="H509" s="502"/>
      <c r="I509" s="502"/>
      <c r="J509" s="1"/>
      <c r="K509" s="372"/>
      <c r="L509" s="354"/>
      <c r="M509" s="354"/>
      <c r="N509" s="354"/>
      <c r="O509" s="354"/>
      <c r="P509" s="372"/>
      <c r="Q509" s="490"/>
      <c r="R509" s="490"/>
      <c r="S509" s="490"/>
      <c r="T509" s="490"/>
      <c r="U509" s="490"/>
      <c r="V509" s="372"/>
      <c r="W509" s="372"/>
      <c r="X509" s="372"/>
      <c r="Y509" s="1"/>
      <c r="Z509" s="1"/>
      <c r="AA509" s="1"/>
      <c r="AB509" s="1"/>
      <c r="AC509" s="1"/>
      <c r="AD509" s="491"/>
      <c r="AE509" s="491"/>
      <c r="AF509" s="491"/>
      <c r="AG509" s="491"/>
      <c r="AH509" s="491"/>
      <c r="AI509" s="491"/>
      <c r="AJ509" s="491"/>
      <c r="AK509" s="504"/>
      <c r="AL509" s="504"/>
      <c r="AM509" s="526" t="str">
        <f t="shared" si="87"/>
        <v/>
      </c>
      <c r="AN509" s="504"/>
      <c r="AO509" s="504"/>
      <c r="AP509" s="504"/>
      <c r="AQ509" s="360">
        <v>499</v>
      </c>
      <c r="AR509" s="505" t="str">
        <f t="shared" si="84"/>
        <v/>
      </c>
      <c r="AS509" s="505" t="str">
        <f t="shared" si="85"/>
        <v/>
      </c>
      <c r="AX509" s="497"/>
      <c r="AZ509" s="360">
        <v>499</v>
      </c>
      <c r="BA509" s="360" t="str">
        <f t="shared" si="78"/>
        <v/>
      </c>
      <c r="BB509" s="360" t="str">
        <f t="shared" si="79"/>
        <v/>
      </c>
      <c r="BC509" s="360" t="str">
        <f t="shared" si="80"/>
        <v/>
      </c>
      <c r="BD509" s="360" t="str">
        <f t="shared" si="81"/>
        <v/>
      </c>
      <c r="BE509" s="360" t="str">
        <f t="shared" si="82"/>
        <v/>
      </c>
      <c r="BH509" s="360" t="str">
        <f t="shared" si="86"/>
        <v/>
      </c>
      <c r="CM509" s="475"/>
      <c r="CN509" s="475"/>
      <c r="CO509" s="475"/>
      <c r="CP509" s="475"/>
      <c r="CQ509" s="475"/>
      <c r="CR509" s="475"/>
      <c r="CS509" s="475"/>
      <c r="CT509" s="475"/>
      <c r="CU509" s="475"/>
      <c r="CV509" s="475"/>
      <c r="CW509" s="475"/>
      <c r="CX509" s="475"/>
      <c r="CY509" s="475"/>
      <c r="CZ509" s="383"/>
      <c r="DA509" s="383"/>
      <c r="DB509" s="383"/>
      <c r="DC509" s="383"/>
      <c r="DD509" s="383"/>
      <c r="DE509" s="383"/>
      <c r="DF509" s="383"/>
      <c r="DG509" s="383"/>
      <c r="DH509" s="383"/>
      <c r="DI509" s="383"/>
      <c r="DJ509" s="383"/>
      <c r="DK509" s="383"/>
      <c r="DL509" s="383"/>
      <c r="DM509" s="383"/>
      <c r="DN509" s="383"/>
      <c r="DO509" s="383"/>
      <c r="DP509" s="383"/>
      <c r="DQ509" s="383"/>
      <c r="DR509" s="383"/>
      <c r="DS509" s="383"/>
      <c r="DT509" s="383"/>
      <c r="DU509" s="383"/>
      <c r="DV509" s="383"/>
      <c r="DW509" s="383"/>
      <c r="DX509" s="383"/>
      <c r="DY509" s="383"/>
      <c r="DZ509" s="383"/>
      <c r="EA509" s="383"/>
      <c r="EB509" s="383"/>
      <c r="EC509" s="383"/>
      <c r="ED509" s="383"/>
      <c r="EE509" s="383"/>
      <c r="EF509" s="383"/>
      <c r="EG509" s="383"/>
      <c r="EH509" s="383"/>
      <c r="EI509" s="383"/>
      <c r="EJ509" s="383"/>
      <c r="EK509" s="383"/>
      <c r="EL509" s="383"/>
      <c r="EM509" s="383"/>
      <c r="EN509" s="383"/>
      <c r="EO509" s="383"/>
      <c r="EP509" s="383"/>
      <c r="EQ509" s="383"/>
      <c r="ER509" s="383"/>
      <c r="ES509" s="383"/>
      <c r="ET509" s="383"/>
      <c r="EU509" s="383"/>
      <c r="EV509" s="383"/>
      <c r="EW509" s="383"/>
      <c r="EX509" s="383"/>
      <c r="EY509" s="383"/>
      <c r="EZ509" s="383"/>
      <c r="FA509" s="383"/>
      <c r="FB509" s="383"/>
      <c r="FC509" s="383"/>
      <c r="FD509" s="383"/>
      <c r="FE509" s="383"/>
      <c r="FF509" s="383"/>
      <c r="FG509" s="383"/>
      <c r="FH509" s="383"/>
      <c r="FI509" s="383"/>
      <c r="FJ509" s="383"/>
      <c r="FK509" s="383"/>
      <c r="FL509" s="383"/>
      <c r="FM509" s="383"/>
      <c r="FN509" s="383"/>
      <c r="FO509" s="383"/>
      <c r="FP509" s="383"/>
      <c r="FQ509" s="383"/>
      <c r="FR509" s="383"/>
      <c r="FS509" s="383"/>
      <c r="FT509" s="383"/>
      <c r="FU509" s="383"/>
      <c r="FV509" s="383"/>
      <c r="FW509" s="383"/>
      <c r="FX509" s="383"/>
      <c r="FY509" s="383"/>
      <c r="FZ509" s="383"/>
      <c r="GA509" s="383"/>
      <c r="GB509" s="383"/>
      <c r="GC509" s="383"/>
      <c r="GD509" s="383"/>
      <c r="GE509" s="383"/>
      <c r="GF509" s="383"/>
      <c r="GG509" s="383"/>
      <c r="GH509" s="383"/>
      <c r="GI509" s="383"/>
      <c r="GJ509" s="383"/>
      <c r="GK509" s="383"/>
      <c r="GL509" s="383"/>
      <c r="GM509" s="383"/>
      <c r="GN509" s="383"/>
      <c r="GO509" s="383"/>
      <c r="GP509" s="383"/>
      <c r="GQ509" s="383"/>
      <c r="GR509" s="383"/>
      <c r="GS509" s="383"/>
      <c r="GT509" s="383"/>
      <c r="GU509" s="383"/>
      <c r="GV509" s="383"/>
      <c r="GW509" s="383"/>
      <c r="GX509" s="383"/>
    </row>
    <row r="510" spans="1:206" s="360" customFormat="1" x14ac:dyDescent="0.25">
      <c r="A510" s="354"/>
      <c r="B510" s="506">
        <v>500</v>
      </c>
      <c r="C510" s="55"/>
      <c r="D510" s="55"/>
      <c r="E510" s="507" t="str">
        <f t="shared" si="77"/>
        <v/>
      </c>
      <c r="F510" s="508" t="str">
        <f t="shared" si="83"/>
        <v/>
      </c>
      <c r="H510" s="502"/>
      <c r="I510" s="502"/>
      <c r="J510" s="1"/>
      <c r="K510" s="372"/>
      <c r="L510" s="354"/>
      <c r="M510" s="354"/>
      <c r="N510" s="354"/>
      <c r="O510" s="354"/>
      <c r="P510" s="372"/>
      <c r="Q510" s="490"/>
      <c r="R510" s="490"/>
      <c r="S510" s="490"/>
      <c r="T510" s="490"/>
      <c r="U510" s="490"/>
      <c r="V510" s="372"/>
      <c r="W510" s="372"/>
      <c r="X510" s="372"/>
      <c r="Y510" s="1"/>
      <c r="Z510" s="1"/>
      <c r="AA510" s="1"/>
      <c r="AB510" s="1"/>
      <c r="AC510" s="1"/>
      <c r="AD510" s="491"/>
      <c r="AE510" s="491"/>
      <c r="AF510" s="491"/>
      <c r="AG510" s="491"/>
      <c r="AH510" s="491"/>
      <c r="AI510" s="491"/>
      <c r="AJ510" s="491"/>
      <c r="AK510" s="504"/>
      <c r="AL510" s="504"/>
      <c r="AM510" s="526" t="str">
        <f t="shared" si="87"/>
        <v/>
      </c>
      <c r="AN510" s="504"/>
      <c r="AO510" s="504"/>
      <c r="AP510" s="504"/>
      <c r="AQ510" s="360">
        <v>500</v>
      </c>
      <c r="AR510" s="505" t="str">
        <f>IF(AND(C510&lt;&gt;0,D510&lt;&gt;0),C510,"")</f>
        <v/>
      </c>
      <c r="AS510" s="505" t="str">
        <f t="shared" si="85"/>
        <v/>
      </c>
      <c r="AX510" s="497"/>
      <c r="AZ510" s="360">
        <v>500</v>
      </c>
      <c r="BA510" s="360" t="str">
        <f t="shared" si="78"/>
        <v/>
      </c>
      <c r="BB510" s="360" t="str">
        <f t="shared" si="79"/>
        <v/>
      </c>
      <c r="BC510" s="360" t="str">
        <f t="shared" si="80"/>
        <v/>
      </c>
      <c r="BD510" s="360" t="str">
        <f t="shared" si="81"/>
        <v/>
      </c>
      <c r="BE510" s="360" t="str">
        <f t="shared" si="82"/>
        <v/>
      </c>
      <c r="BH510" s="360" t="str">
        <f t="shared" si="86"/>
        <v/>
      </c>
      <c r="CM510" s="475"/>
      <c r="CN510" s="475"/>
      <c r="CO510" s="475"/>
      <c r="CP510" s="475"/>
      <c r="CQ510" s="475"/>
      <c r="CR510" s="475"/>
      <c r="CS510" s="475"/>
      <c r="CT510" s="475"/>
      <c r="CU510" s="475"/>
      <c r="CV510" s="475"/>
      <c r="CW510" s="475"/>
      <c r="CX510" s="475"/>
      <c r="CY510" s="475"/>
      <c r="CZ510" s="383"/>
      <c r="DA510" s="383"/>
      <c r="DB510" s="383"/>
      <c r="DC510" s="383"/>
      <c r="DD510" s="383"/>
      <c r="DE510" s="383"/>
      <c r="DF510" s="383"/>
      <c r="DG510" s="383"/>
      <c r="DH510" s="383"/>
      <c r="DI510" s="383"/>
      <c r="DJ510" s="383"/>
      <c r="DK510" s="383"/>
      <c r="DL510" s="383"/>
      <c r="DM510" s="383"/>
      <c r="DN510" s="383"/>
      <c r="DO510" s="383"/>
      <c r="DP510" s="383"/>
      <c r="DQ510" s="383"/>
      <c r="DR510" s="383"/>
      <c r="DS510" s="383"/>
      <c r="DT510" s="383"/>
      <c r="DU510" s="383"/>
      <c r="DV510" s="383"/>
      <c r="DW510" s="383"/>
      <c r="DX510" s="383"/>
      <c r="DY510" s="383"/>
      <c r="DZ510" s="383"/>
      <c r="EA510" s="383"/>
      <c r="EB510" s="383"/>
      <c r="EC510" s="383"/>
      <c r="ED510" s="383"/>
      <c r="EE510" s="383"/>
      <c r="EF510" s="383"/>
      <c r="EG510" s="383"/>
      <c r="EH510" s="383"/>
      <c r="EI510" s="383"/>
      <c r="EJ510" s="383"/>
      <c r="EK510" s="383"/>
      <c r="EL510" s="383"/>
      <c r="EM510" s="383"/>
      <c r="EN510" s="383"/>
      <c r="EO510" s="383"/>
      <c r="EP510" s="383"/>
      <c r="EQ510" s="383"/>
      <c r="ER510" s="383"/>
      <c r="ES510" s="383"/>
      <c r="ET510" s="383"/>
      <c r="EU510" s="383"/>
      <c r="EV510" s="383"/>
      <c r="EW510" s="383"/>
      <c r="EX510" s="383"/>
      <c r="EY510" s="383"/>
      <c r="EZ510" s="383"/>
      <c r="FA510" s="383"/>
      <c r="FB510" s="383"/>
      <c r="FC510" s="383"/>
      <c r="FD510" s="383"/>
      <c r="FE510" s="383"/>
      <c r="FF510" s="383"/>
      <c r="FG510" s="383"/>
      <c r="FH510" s="383"/>
      <c r="FI510" s="383"/>
      <c r="FJ510" s="383"/>
      <c r="FK510" s="383"/>
      <c r="FL510" s="383"/>
      <c r="FM510" s="383"/>
      <c r="FN510" s="383"/>
      <c r="FO510" s="383"/>
      <c r="FP510" s="383"/>
      <c r="FQ510" s="383"/>
      <c r="FR510" s="383"/>
      <c r="FS510" s="383"/>
      <c r="FT510" s="383"/>
      <c r="FU510" s="383"/>
      <c r="FV510" s="383"/>
      <c r="FW510" s="383"/>
      <c r="FX510" s="383"/>
      <c r="FY510" s="383"/>
      <c r="FZ510" s="383"/>
      <c r="GA510" s="383"/>
      <c r="GB510" s="383"/>
      <c r="GC510" s="383"/>
      <c r="GD510" s="383"/>
      <c r="GE510" s="383"/>
      <c r="GF510" s="383"/>
      <c r="GG510" s="383"/>
      <c r="GH510" s="383"/>
      <c r="GI510" s="383"/>
      <c r="GJ510" s="383"/>
      <c r="GK510" s="383"/>
      <c r="GL510" s="383"/>
      <c r="GM510" s="383"/>
      <c r="GN510" s="383"/>
      <c r="GO510" s="383"/>
      <c r="GP510" s="383"/>
      <c r="GQ510" s="383"/>
      <c r="GR510" s="383"/>
      <c r="GS510" s="383"/>
      <c r="GT510" s="383"/>
      <c r="GU510" s="383"/>
      <c r="GV510" s="383"/>
      <c r="GW510" s="383"/>
      <c r="GX510" s="383"/>
    </row>
    <row r="511" spans="1:206" s="360" customFormat="1" x14ac:dyDescent="0.25">
      <c r="A511" s="354"/>
      <c r="B511" s="354"/>
      <c r="C511"/>
      <c r="D511"/>
      <c r="E511" s="523"/>
      <c r="F511" s="354"/>
      <c r="H511" s="372"/>
      <c r="I511" s="502"/>
      <c r="J511" s="1"/>
      <c r="K511" s="372"/>
      <c r="L511" s="354"/>
      <c r="M511" s="354"/>
      <c r="N511" s="354"/>
      <c r="O511" s="354"/>
      <c r="P511" s="372"/>
      <c r="Q511" s="490"/>
      <c r="R511" s="490"/>
      <c r="S511" s="490"/>
      <c r="T511" s="490"/>
      <c r="U511" s="490"/>
      <c r="V511" s="372"/>
      <c r="W511" s="372"/>
      <c r="X511" s="372"/>
      <c r="Y511" s="1"/>
      <c r="Z511" s="1"/>
      <c r="AA511" s="1"/>
      <c r="AB511" s="1"/>
      <c r="AC511" s="1"/>
      <c r="AD511" s="491"/>
      <c r="AE511" s="491"/>
      <c r="AF511" s="491"/>
      <c r="AG511" s="491"/>
      <c r="AH511" s="491"/>
      <c r="AI511" s="491"/>
      <c r="AJ511" s="491"/>
      <c r="AK511" s="504"/>
      <c r="AL511" s="504"/>
      <c r="AM511" s="526" t="str">
        <f t="shared" si="87"/>
        <v/>
      </c>
      <c r="AN511" s="504"/>
      <c r="AO511" s="504"/>
      <c r="AP511" s="504"/>
      <c r="CM511" s="475"/>
      <c r="CN511" s="475"/>
      <c r="CO511" s="475"/>
      <c r="CP511" s="475"/>
      <c r="CQ511" s="475"/>
      <c r="CR511" s="475"/>
      <c r="CS511" s="475"/>
      <c r="CT511" s="475"/>
      <c r="CU511" s="475"/>
      <c r="CV511" s="475"/>
      <c r="CW511" s="475"/>
      <c r="CX511" s="475"/>
      <c r="CY511" s="475"/>
      <c r="CZ511" s="383"/>
      <c r="DA511" s="383"/>
      <c r="DB511" s="383"/>
      <c r="DC511" s="383"/>
      <c r="DD511" s="383"/>
      <c r="DE511" s="383"/>
      <c r="DF511" s="383"/>
      <c r="DG511" s="383"/>
      <c r="DH511" s="383"/>
      <c r="DI511" s="383"/>
      <c r="DJ511" s="383"/>
      <c r="DK511" s="383"/>
      <c r="DL511" s="383"/>
      <c r="DM511" s="383"/>
      <c r="DN511" s="383"/>
      <c r="DO511" s="383"/>
      <c r="DP511" s="383"/>
      <c r="DQ511" s="383"/>
      <c r="DR511" s="383"/>
      <c r="DS511" s="383"/>
      <c r="DT511" s="383"/>
      <c r="DU511" s="383"/>
      <c r="DV511" s="383"/>
      <c r="DW511" s="383"/>
      <c r="DX511" s="383"/>
      <c r="DY511" s="383"/>
      <c r="DZ511" s="383"/>
      <c r="EA511" s="383"/>
      <c r="EB511" s="383"/>
      <c r="EC511" s="383"/>
      <c r="ED511" s="383"/>
      <c r="EE511" s="383"/>
      <c r="EF511" s="383"/>
      <c r="EG511" s="383"/>
      <c r="EH511" s="383"/>
      <c r="EI511" s="383"/>
      <c r="EJ511" s="383"/>
      <c r="EK511" s="383"/>
      <c r="EL511" s="383"/>
      <c r="EM511" s="383"/>
      <c r="EN511" s="383"/>
      <c r="EO511" s="383"/>
      <c r="EP511" s="383"/>
      <c r="EQ511" s="383"/>
      <c r="ER511" s="383"/>
      <c r="ES511" s="383"/>
      <c r="ET511" s="383"/>
      <c r="EU511" s="383"/>
      <c r="EV511" s="383"/>
      <c r="EW511" s="383"/>
      <c r="EX511" s="383"/>
      <c r="EY511" s="383"/>
      <c r="EZ511" s="383"/>
      <c r="FA511" s="383"/>
      <c r="FB511" s="383"/>
      <c r="FC511" s="383"/>
      <c r="FD511" s="383"/>
      <c r="FE511" s="383"/>
      <c r="FF511" s="383"/>
      <c r="FG511" s="383"/>
      <c r="FH511" s="383"/>
      <c r="FI511" s="383"/>
      <c r="FJ511" s="383"/>
      <c r="FK511" s="383"/>
      <c r="FL511" s="383"/>
      <c r="FM511" s="383"/>
      <c r="FN511" s="383"/>
      <c r="FO511" s="383"/>
      <c r="FP511" s="383"/>
      <c r="FQ511" s="383"/>
      <c r="FR511" s="383"/>
      <c r="FS511" s="383"/>
      <c r="FT511" s="383"/>
      <c r="FU511" s="383"/>
      <c r="FV511" s="383"/>
      <c r="FW511" s="383"/>
      <c r="FX511" s="383"/>
      <c r="FY511" s="383"/>
      <c r="FZ511" s="383"/>
      <c r="GA511" s="383"/>
      <c r="GB511" s="383"/>
      <c r="GC511" s="383"/>
      <c r="GD511" s="383"/>
      <c r="GE511" s="383"/>
      <c r="GF511" s="383"/>
      <c r="GG511" s="383"/>
      <c r="GH511" s="383"/>
      <c r="GI511" s="383"/>
      <c r="GJ511" s="383"/>
      <c r="GK511" s="383"/>
      <c r="GL511" s="383"/>
      <c r="GM511" s="383"/>
      <c r="GN511" s="383"/>
      <c r="GO511" s="383"/>
      <c r="GP511" s="383"/>
      <c r="GQ511" s="383"/>
      <c r="GR511" s="383"/>
      <c r="GS511" s="383"/>
      <c r="GT511" s="383"/>
      <c r="GU511" s="383"/>
      <c r="GV511" s="383"/>
      <c r="GW511" s="383"/>
      <c r="GX511" s="383"/>
    </row>
    <row r="512" spans="1:206" s="360" customFormat="1" x14ac:dyDescent="0.25">
      <c r="A512" s="354"/>
      <c r="B512" s="354"/>
      <c r="C512"/>
      <c r="D512"/>
      <c r="E512" s="523"/>
      <c r="F512" s="354"/>
      <c r="G512" s="354"/>
      <c r="H512" s="372"/>
      <c r="I512" s="502"/>
      <c r="J512" s="1"/>
      <c r="K512" s="372"/>
      <c r="L512" s="354"/>
      <c r="M512" s="354"/>
      <c r="N512" s="354"/>
      <c r="O512" s="354"/>
      <c r="P512" s="372"/>
      <c r="Q512" s="490"/>
      <c r="R512" s="490"/>
      <c r="S512" s="490"/>
      <c r="T512" s="490"/>
      <c r="U512" s="490"/>
      <c r="V512" s="372"/>
      <c r="W512" s="372"/>
      <c r="X512" s="372"/>
      <c r="Y512" s="1"/>
      <c r="Z512" s="1"/>
      <c r="AA512" s="1"/>
      <c r="AB512" s="1"/>
      <c r="AC512" s="1"/>
      <c r="AD512" s="491"/>
      <c r="AE512" s="491"/>
      <c r="AF512" s="491"/>
      <c r="AG512" s="491"/>
      <c r="AH512" s="491"/>
      <c r="AI512" s="491"/>
      <c r="AJ512" s="491"/>
      <c r="AK512" s="504"/>
      <c r="AL512" s="504"/>
      <c r="AM512" s="526" t="str">
        <f t="shared" si="87"/>
        <v/>
      </c>
      <c r="AN512" s="504"/>
      <c r="AO512" s="504"/>
      <c r="AP512" s="504"/>
      <c r="CM512" s="475"/>
      <c r="CN512" s="475"/>
      <c r="CO512" s="475"/>
      <c r="CP512" s="475"/>
      <c r="CQ512" s="475"/>
      <c r="CR512" s="475"/>
      <c r="CS512" s="475"/>
      <c r="CT512" s="475"/>
      <c r="CU512" s="475"/>
      <c r="CV512" s="475"/>
      <c r="CW512" s="475"/>
      <c r="CX512" s="475"/>
      <c r="CY512" s="475"/>
      <c r="CZ512" s="383"/>
      <c r="DA512" s="383"/>
      <c r="DB512" s="383"/>
      <c r="DC512" s="383"/>
      <c r="DD512" s="383"/>
      <c r="DE512" s="383"/>
      <c r="DF512" s="383"/>
      <c r="DG512" s="383"/>
      <c r="DH512" s="383"/>
      <c r="DI512" s="383"/>
      <c r="DJ512" s="383"/>
      <c r="DK512" s="383"/>
      <c r="DL512" s="383"/>
      <c r="DM512" s="383"/>
      <c r="DN512" s="383"/>
      <c r="DO512" s="383"/>
      <c r="DP512" s="383"/>
      <c r="DQ512" s="383"/>
      <c r="DR512" s="383"/>
      <c r="DS512" s="383"/>
      <c r="DT512" s="383"/>
      <c r="DU512" s="383"/>
      <c r="DV512" s="383"/>
      <c r="DW512" s="383"/>
      <c r="DX512" s="383"/>
      <c r="DY512" s="383"/>
      <c r="DZ512" s="383"/>
      <c r="EA512" s="383"/>
      <c r="EB512" s="383"/>
      <c r="EC512" s="383"/>
      <c r="ED512" s="383"/>
      <c r="EE512" s="383"/>
      <c r="EF512" s="383"/>
      <c r="EG512" s="383"/>
      <c r="EH512" s="383"/>
      <c r="EI512" s="383"/>
      <c r="EJ512" s="383"/>
      <c r="EK512" s="383"/>
      <c r="EL512" s="383"/>
      <c r="EM512" s="383"/>
      <c r="EN512" s="383"/>
      <c r="EO512" s="383"/>
      <c r="EP512" s="383"/>
      <c r="EQ512" s="383"/>
      <c r="ER512" s="383"/>
      <c r="ES512" s="383"/>
      <c r="ET512" s="383"/>
      <c r="EU512" s="383"/>
      <c r="EV512" s="383"/>
      <c r="EW512" s="383"/>
      <c r="EX512" s="383"/>
      <c r="EY512" s="383"/>
      <c r="EZ512" s="383"/>
      <c r="FA512" s="383"/>
      <c r="FB512" s="383"/>
      <c r="FC512" s="383"/>
      <c r="FD512" s="383"/>
      <c r="FE512" s="383"/>
      <c r="FF512" s="383"/>
      <c r="FG512" s="383"/>
      <c r="FH512" s="383"/>
      <c r="FI512" s="383"/>
      <c r="FJ512" s="383"/>
      <c r="FK512" s="383"/>
      <c r="FL512" s="383"/>
      <c r="FM512" s="383"/>
      <c r="FN512" s="383"/>
      <c r="FO512" s="383"/>
      <c r="FP512" s="383"/>
      <c r="FQ512" s="383"/>
      <c r="FR512" s="383"/>
      <c r="FS512" s="383"/>
      <c r="FT512" s="383"/>
      <c r="FU512" s="383"/>
      <c r="FV512" s="383"/>
      <c r="FW512" s="383"/>
      <c r="FX512" s="383"/>
      <c r="FY512" s="383"/>
      <c r="FZ512" s="383"/>
      <c r="GA512" s="383"/>
      <c r="GB512" s="383"/>
      <c r="GC512" s="383"/>
      <c r="GD512" s="383"/>
      <c r="GE512" s="383"/>
      <c r="GF512" s="383"/>
      <c r="GG512" s="383"/>
      <c r="GH512" s="383"/>
      <c r="GI512" s="383"/>
      <c r="GJ512" s="383"/>
      <c r="GK512" s="383"/>
      <c r="GL512" s="383"/>
      <c r="GM512" s="383"/>
      <c r="GN512" s="383"/>
      <c r="GO512" s="383"/>
      <c r="GP512" s="383"/>
      <c r="GQ512" s="383"/>
      <c r="GR512" s="383"/>
      <c r="GS512" s="383"/>
      <c r="GT512" s="383"/>
      <c r="GU512" s="383"/>
      <c r="GV512" s="383"/>
      <c r="GW512" s="383"/>
      <c r="GX512" s="383"/>
    </row>
    <row r="513" spans="1:206" s="360" customFormat="1" x14ac:dyDescent="0.25">
      <c r="A513" s="354"/>
      <c r="B513" s="354"/>
      <c r="C513"/>
      <c r="D513"/>
      <c r="E513" s="523"/>
      <c r="F513" s="354"/>
      <c r="G513" s="354"/>
      <c r="H513" s="372"/>
      <c r="I513" s="502"/>
      <c r="J513" s="1"/>
      <c r="K513" s="372"/>
      <c r="L513" s="354"/>
      <c r="M513" s="354"/>
      <c r="N513" s="354"/>
      <c r="O513" s="354"/>
      <c r="P513" s="372"/>
      <c r="Q513" s="490"/>
      <c r="R513" s="490"/>
      <c r="S513" s="490"/>
      <c r="T513" s="490"/>
      <c r="U513" s="490"/>
      <c r="V513" s="372"/>
      <c r="W513" s="372"/>
      <c r="X513" s="372"/>
      <c r="Y513" s="1"/>
      <c r="Z513" s="1"/>
      <c r="AA513" s="1"/>
      <c r="AB513" s="1"/>
      <c r="AC513" s="1"/>
      <c r="AD513" s="491"/>
      <c r="AE513" s="491"/>
      <c r="AF513" s="491"/>
      <c r="AG513" s="491"/>
      <c r="AH513" s="491"/>
      <c r="AI513" s="491"/>
      <c r="AJ513" s="491"/>
      <c r="AK513" s="504"/>
      <c r="AL513" s="504"/>
      <c r="AM513" s="526" t="str">
        <f t="shared" si="87"/>
        <v/>
      </c>
      <c r="AN513" s="504"/>
      <c r="AO513" s="504"/>
      <c r="AP513" s="504"/>
      <c r="CM513" s="475"/>
      <c r="CN513" s="475"/>
      <c r="CO513" s="475"/>
      <c r="CP513" s="475"/>
      <c r="CQ513" s="475"/>
      <c r="CR513" s="475"/>
      <c r="CS513" s="475"/>
      <c r="CT513" s="475"/>
      <c r="CU513" s="475"/>
      <c r="CV513" s="475"/>
      <c r="CW513" s="475"/>
      <c r="CX513" s="475"/>
      <c r="CY513" s="475"/>
      <c r="CZ513" s="383"/>
      <c r="DA513" s="383"/>
      <c r="DB513" s="383"/>
      <c r="DC513" s="383"/>
      <c r="DD513" s="383"/>
      <c r="DE513" s="383"/>
      <c r="DF513" s="383"/>
      <c r="DG513" s="383"/>
      <c r="DH513" s="383"/>
      <c r="DI513" s="383"/>
      <c r="DJ513" s="383"/>
      <c r="DK513" s="383"/>
      <c r="DL513" s="383"/>
      <c r="DM513" s="383"/>
      <c r="DN513" s="383"/>
      <c r="DO513" s="383"/>
      <c r="DP513" s="383"/>
      <c r="DQ513" s="383"/>
      <c r="DR513" s="383"/>
      <c r="DS513" s="383"/>
      <c r="DT513" s="383"/>
      <c r="DU513" s="383"/>
      <c r="DV513" s="383"/>
      <c r="DW513" s="383"/>
      <c r="DX513" s="383"/>
      <c r="DY513" s="383"/>
      <c r="DZ513" s="383"/>
      <c r="EA513" s="383"/>
      <c r="EB513" s="383"/>
      <c r="EC513" s="383"/>
      <c r="ED513" s="383"/>
      <c r="EE513" s="383"/>
      <c r="EF513" s="383"/>
      <c r="EG513" s="383"/>
      <c r="EH513" s="383"/>
      <c r="EI513" s="383"/>
      <c r="EJ513" s="383"/>
      <c r="EK513" s="383"/>
      <c r="EL513" s="383"/>
      <c r="EM513" s="383"/>
      <c r="EN513" s="383"/>
      <c r="EO513" s="383"/>
      <c r="EP513" s="383"/>
      <c r="EQ513" s="383"/>
      <c r="ER513" s="383"/>
      <c r="ES513" s="383"/>
      <c r="ET513" s="383"/>
      <c r="EU513" s="383"/>
      <c r="EV513" s="383"/>
      <c r="EW513" s="383"/>
      <c r="EX513" s="383"/>
      <c r="EY513" s="383"/>
      <c r="EZ513" s="383"/>
      <c r="FA513" s="383"/>
      <c r="FB513" s="383"/>
      <c r="FC513" s="383"/>
      <c r="FD513" s="383"/>
      <c r="FE513" s="383"/>
      <c r="FF513" s="383"/>
      <c r="FG513" s="383"/>
      <c r="FH513" s="383"/>
      <c r="FI513" s="383"/>
      <c r="FJ513" s="383"/>
      <c r="FK513" s="383"/>
      <c r="FL513" s="383"/>
      <c r="FM513" s="383"/>
      <c r="FN513" s="383"/>
      <c r="FO513" s="383"/>
      <c r="FP513" s="383"/>
      <c r="FQ513" s="383"/>
      <c r="FR513" s="383"/>
      <c r="FS513" s="383"/>
      <c r="FT513" s="383"/>
      <c r="FU513" s="383"/>
      <c r="FV513" s="383"/>
      <c r="FW513" s="383"/>
      <c r="FX513" s="383"/>
      <c r="FY513" s="383"/>
      <c r="FZ513" s="383"/>
      <c r="GA513" s="383"/>
      <c r="GB513" s="383"/>
      <c r="GC513" s="383"/>
      <c r="GD513" s="383"/>
      <c r="GE513" s="383"/>
      <c r="GF513" s="383"/>
      <c r="GG513" s="383"/>
      <c r="GH513" s="383"/>
      <c r="GI513" s="383"/>
      <c r="GJ513" s="383"/>
      <c r="GK513" s="383"/>
      <c r="GL513" s="383"/>
      <c r="GM513" s="383"/>
      <c r="GN513" s="383"/>
      <c r="GO513" s="383"/>
      <c r="GP513" s="383"/>
      <c r="GQ513" s="383"/>
      <c r="GR513" s="383"/>
      <c r="GS513" s="383"/>
      <c r="GT513" s="383"/>
      <c r="GU513" s="383"/>
      <c r="GV513" s="383"/>
      <c r="GW513" s="383"/>
      <c r="GX513" s="383"/>
    </row>
    <row r="514" spans="1:206" s="360" customFormat="1" x14ac:dyDescent="0.25">
      <c r="A514" s="354"/>
      <c r="B514" s="354"/>
      <c r="C514"/>
      <c r="D514"/>
      <c r="E514" s="523"/>
      <c r="F514" s="354"/>
      <c r="G514" s="354"/>
      <c r="H514" s="372"/>
      <c r="I514" s="502"/>
      <c r="J514" s="1"/>
      <c r="K514" s="372"/>
      <c r="L514" s="354"/>
      <c r="M514" s="354"/>
      <c r="N514" s="354"/>
      <c r="O514" s="354"/>
      <c r="P514" s="372"/>
      <c r="Q514" s="490"/>
      <c r="R514" s="490"/>
      <c r="S514" s="490"/>
      <c r="T514" s="490"/>
      <c r="U514" s="490"/>
      <c r="V514" s="372"/>
      <c r="W514" s="372"/>
      <c r="X514" s="372"/>
      <c r="Y514" s="1"/>
      <c r="Z514" s="1"/>
      <c r="AA514" s="1"/>
      <c r="AB514" s="1"/>
      <c r="AC514" s="1"/>
      <c r="AD514" s="491"/>
      <c r="AE514" s="491"/>
      <c r="AF514" s="491"/>
      <c r="AG514" s="491"/>
      <c r="AH514" s="491"/>
      <c r="AI514" s="491"/>
      <c r="AJ514" s="491"/>
      <c r="AK514" s="504"/>
      <c r="AL514" s="504"/>
      <c r="AM514" s="526" t="str">
        <f t="shared" si="87"/>
        <v/>
      </c>
      <c r="AN514" s="504"/>
      <c r="AO514" s="504"/>
      <c r="AP514" s="504"/>
      <c r="CM514" s="475"/>
      <c r="CN514" s="475"/>
      <c r="CO514" s="475"/>
      <c r="CP514" s="475"/>
      <c r="CQ514" s="475"/>
      <c r="CR514" s="475"/>
      <c r="CS514" s="475"/>
      <c r="CT514" s="475"/>
      <c r="CU514" s="475"/>
      <c r="CV514" s="475"/>
      <c r="CW514" s="475"/>
      <c r="CX514" s="475"/>
      <c r="CY514" s="475"/>
      <c r="CZ514" s="383"/>
      <c r="DA514" s="383"/>
      <c r="DB514" s="383"/>
      <c r="DC514" s="383"/>
      <c r="DD514" s="383"/>
      <c r="DE514" s="383"/>
      <c r="DF514" s="383"/>
      <c r="DG514" s="383"/>
      <c r="DH514" s="383"/>
      <c r="DI514" s="383"/>
      <c r="DJ514" s="383"/>
      <c r="DK514" s="383"/>
      <c r="DL514" s="383"/>
      <c r="DM514" s="383"/>
      <c r="DN514" s="383"/>
      <c r="DO514" s="383"/>
      <c r="DP514" s="383"/>
      <c r="DQ514" s="383"/>
      <c r="DR514" s="383"/>
      <c r="DS514" s="383"/>
      <c r="DT514" s="383"/>
      <c r="DU514" s="383"/>
      <c r="DV514" s="383"/>
      <c r="DW514" s="383"/>
      <c r="DX514" s="383"/>
      <c r="DY514" s="383"/>
      <c r="DZ514" s="383"/>
      <c r="EA514" s="383"/>
      <c r="EB514" s="383"/>
      <c r="EC514" s="383"/>
      <c r="ED514" s="383"/>
      <c r="EE514" s="383"/>
      <c r="EF514" s="383"/>
      <c r="EG514" s="383"/>
      <c r="EH514" s="383"/>
      <c r="EI514" s="383"/>
      <c r="EJ514" s="383"/>
      <c r="EK514" s="383"/>
      <c r="EL514" s="383"/>
      <c r="EM514" s="383"/>
      <c r="EN514" s="383"/>
      <c r="EO514" s="383"/>
      <c r="EP514" s="383"/>
      <c r="EQ514" s="383"/>
      <c r="ER514" s="383"/>
      <c r="ES514" s="383"/>
      <c r="ET514" s="383"/>
      <c r="EU514" s="383"/>
      <c r="EV514" s="383"/>
      <c r="EW514" s="383"/>
      <c r="EX514" s="383"/>
      <c r="EY514" s="383"/>
      <c r="EZ514" s="383"/>
      <c r="FA514" s="383"/>
      <c r="FB514" s="383"/>
      <c r="FC514" s="383"/>
      <c r="FD514" s="383"/>
      <c r="FE514" s="383"/>
      <c r="FF514" s="383"/>
      <c r="FG514" s="383"/>
      <c r="FH514" s="383"/>
      <c r="FI514" s="383"/>
      <c r="FJ514" s="383"/>
      <c r="FK514" s="383"/>
      <c r="FL514" s="383"/>
      <c r="FM514" s="383"/>
      <c r="FN514" s="383"/>
      <c r="FO514" s="383"/>
      <c r="FP514" s="383"/>
      <c r="FQ514" s="383"/>
      <c r="FR514" s="383"/>
      <c r="FS514" s="383"/>
      <c r="FT514" s="383"/>
      <c r="FU514" s="383"/>
      <c r="FV514" s="383"/>
      <c r="FW514" s="383"/>
      <c r="FX514" s="383"/>
      <c r="FY514" s="383"/>
      <c r="FZ514" s="383"/>
      <c r="GA514" s="383"/>
      <c r="GB514" s="383"/>
      <c r="GC514" s="383"/>
      <c r="GD514" s="383"/>
      <c r="GE514" s="383"/>
      <c r="GF514" s="383"/>
      <c r="GG514" s="383"/>
      <c r="GH514" s="383"/>
      <c r="GI514" s="383"/>
      <c r="GJ514" s="383"/>
      <c r="GK514" s="383"/>
      <c r="GL514" s="383"/>
      <c r="GM514" s="383"/>
      <c r="GN514" s="383"/>
      <c r="GO514" s="383"/>
      <c r="GP514" s="383"/>
      <c r="GQ514" s="383"/>
      <c r="GR514" s="383"/>
      <c r="GS514" s="383"/>
      <c r="GT514" s="383"/>
      <c r="GU514" s="383"/>
      <c r="GV514" s="383"/>
      <c r="GW514" s="383"/>
      <c r="GX514" s="383"/>
    </row>
    <row r="515" spans="1:206" s="360" customFormat="1" x14ac:dyDescent="0.25">
      <c r="A515" s="354"/>
      <c r="B515" s="354"/>
      <c r="C515"/>
      <c r="D515"/>
      <c r="E515" s="523"/>
      <c r="F515" s="354"/>
      <c r="G515" s="354"/>
      <c r="H515" s="372"/>
      <c r="I515" s="372"/>
      <c r="J515" s="1"/>
      <c r="K515" s="372"/>
      <c r="L515" s="354"/>
      <c r="M515" s="354"/>
      <c r="N515" s="354"/>
      <c r="O515" s="354"/>
      <c r="P515" s="372"/>
      <c r="Q515" s="490"/>
      <c r="R515" s="490"/>
      <c r="S515" s="490"/>
      <c r="T515" s="490"/>
      <c r="U515" s="490"/>
      <c r="V515" s="372"/>
      <c r="W515" s="372"/>
      <c r="X515" s="372"/>
      <c r="Y515" s="1"/>
      <c r="Z515" s="1"/>
      <c r="AA515" s="1"/>
      <c r="AB515" s="1"/>
      <c r="AC515" s="1"/>
      <c r="AD515" s="491"/>
      <c r="AE515" s="491"/>
      <c r="AF515" s="491"/>
      <c r="AG515" s="491"/>
      <c r="AH515" s="491"/>
      <c r="AI515" s="491"/>
      <c r="AJ515" s="491"/>
      <c r="AK515" s="504"/>
      <c r="AL515" s="504"/>
      <c r="AM515" s="526" t="str">
        <f t="shared" si="87"/>
        <v/>
      </c>
      <c r="AN515" s="504"/>
      <c r="AO515" s="504"/>
      <c r="AP515" s="504"/>
      <c r="CM515" s="475"/>
      <c r="CN515" s="475"/>
      <c r="CO515" s="475"/>
      <c r="CP515" s="475"/>
      <c r="CQ515" s="475"/>
      <c r="CR515" s="475"/>
      <c r="CS515" s="475"/>
      <c r="CT515" s="475"/>
      <c r="CU515" s="475"/>
      <c r="CV515" s="475"/>
      <c r="CW515" s="475"/>
      <c r="CX515" s="475"/>
      <c r="CY515" s="475"/>
      <c r="CZ515" s="383"/>
      <c r="DA515" s="383"/>
      <c r="DB515" s="383"/>
      <c r="DC515" s="383"/>
      <c r="DD515" s="383"/>
      <c r="DE515" s="383"/>
      <c r="DF515" s="383"/>
      <c r="DG515" s="383"/>
      <c r="DH515" s="383"/>
      <c r="DI515" s="383"/>
      <c r="DJ515" s="383"/>
      <c r="DK515" s="383"/>
      <c r="DL515" s="383"/>
      <c r="DM515" s="383"/>
      <c r="DN515" s="383"/>
      <c r="DO515" s="383"/>
      <c r="DP515" s="383"/>
      <c r="DQ515" s="383"/>
      <c r="DR515" s="383"/>
      <c r="DS515" s="383"/>
      <c r="DT515" s="383"/>
      <c r="DU515" s="383"/>
      <c r="DV515" s="383"/>
      <c r="DW515" s="383"/>
      <c r="DX515" s="383"/>
      <c r="DY515" s="383"/>
      <c r="DZ515" s="383"/>
      <c r="EA515" s="383"/>
      <c r="EB515" s="383"/>
      <c r="EC515" s="383"/>
      <c r="ED515" s="383"/>
      <c r="EE515" s="383"/>
      <c r="EF515" s="383"/>
      <c r="EG515" s="383"/>
      <c r="EH515" s="383"/>
      <c r="EI515" s="383"/>
      <c r="EJ515" s="383"/>
      <c r="EK515" s="383"/>
      <c r="EL515" s="383"/>
      <c r="EM515" s="383"/>
      <c r="EN515" s="383"/>
      <c r="EO515" s="383"/>
      <c r="EP515" s="383"/>
      <c r="EQ515" s="383"/>
      <c r="ER515" s="383"/>
      <c r="ES515" s="383"/>
      <c r="ET515" s="383"/>
      <c r="EU515" s="383"/>
      <c r="EV515" s="383"/>
      <c r="EW515" s="383"/>
      <c r="EX515" s="383"/>
      <c r="EY515" s="383"/>
      <c r="EZ515" s="383"/>
      <c r="FA515" s="383"/>
      <c r="FB515" s="383"/>
      <c r="FC515" s="383"/>
      <c r="FD515" s="383"/>
      <c r="FE515" s="383"/>
      <c r="FF515" s="383"/>
      <c r="FG515" s="383"/>
      <c r="FH515" s="383"/>
      <c r="FI515" s="383"/>
      <c r="FJ515" s="383"/>
      <c r="FK515" s="383"/>
      <c r="FL515" s="383"/>
      <c r="FM515" s="383"/>
      <c r="FN515" s="383"/>
      <c r="FO515" s="383"/>
      <c r="FP515" s="383"/>
      <c r="FQ515" s="383"/>
      <c r="FR515" s="383"/>
      <c r="FS515" s="383"/>
      <c r="FT515" s="383"/>
      <c r="FU515" s="383"/>
      <c r="FV515" s="383"/>
      <c r="FW515" s="383"/>
      <c r="FX515" s="383"/>
      <c r="FY515" s="383"/>
      <c r="FZ515" s="383"/>
      <c r="GA515" s="383"/>
      <c r="GB515" s="383"/>
      <c r="GC515" s="383"/>
      <c r="GD515" s="383"/>
      <c r="GE515" s="383"/>
      <c r="GF515" s="383"/>
      <c r="GG515" s="383"/>
      <c r="GH515" s="383"/>
      <c r="GI515" s="383"/>
      <c r="GJ515" s="383"/>
      <c r="GK515" s="383"/>
      <c r="GL515" s="383"/>
      <c r="GM515" s="383"/>
      <c r="GN515" s="383"/>
      <c r="GO515" s="383"/>
      <c r="GP515" s="383"/>
      <c r="GQ515" s="383"/>
      <c r="GR515" s="383"/>
      <c r="GS515" s="383"/>
      <c r="GT515" s="383"/>
      <c r="GU515" s="383"/>
      <c r="GV515" s="383"/>
      <c r="GW515" s="383"/>
      <c r="GX515" s="383"/>
    </row>
    <row r="516" spans="1:206" s="491" customFormat="1" x14ac:dyDescent="0.25">
      <c r="A516" s="354"/>
      <c r="B516" s="354"/>
      <c r="C516"/>
      <c r="D516"/>
      <c r="E516" s="523"/>
      <c r="F516" s="354"/>
      <c r="G516" s="354"/>
      <c r="H516" s="372"/>
      <c r="I516" s="372"/>
      <c r="J516" s="1"/>
      <c r="K516" s="372"/>
      <c r="L516" s="354"/>
      <c r="M516" s="354"/>
      <c r="N516" s="354"/>
      <c r="O516" s="354"/>
      <c r="P516" s="372"/>
      <c r="Q516" s="490"/>
      <c r="R516" s="490"/>
      <c r="S516" s="490"/>
      <c r="T516" s="490"/>
      <c r="U516" s="490"/>
      <c r="V516" s="372"/>
      <c r="W516" s="372"/>
      <c r="X516" s="372"/>
      <c r="Y516" s="1"/>
      <c r="Z516" s="1"/>
      <c r="AA516" s="1"/>
      <c r="AB516" s="1"/>
      <c r="AC516" s="1"/>
      <c r="AK516" s="504"/>
      <c r="AL516" s="504"/>
      <c r="AM516" s="526" t="str">
        <f t="shared" si="87"/>
        <v/>
      </c>
      <c r="AN516" s="504"/>
      <c r="AO516" s="504"/>
      <c r="AP516" s="504"/>
      <c r="AQ516" s="360"/>
      <c r="AR516" s="360"/>
      <c r="AS516" s="360"/>
      <c r="AT516" s="360"/>
      <c r="AU516" s="360"/>
      <c r="AV516" s="360"/>
      <c r="AW516" s="360"/>
      <c r="AX516" s="360"/>
      <c r="AY516" s="360"/>
      <c r="AZ516" s="360"/>
      <c r="BA516" s="360"/>
      <c r="BB516" s="360"/>
      <c r="BC516" s="360"/>
      <c r="BD516" s="360"/>
      <c r="BE516" s="360"/>
      <c r="BF516" s="360"/>
      <c r="BG516" s="360"/>
      <c r="BH516" s="360"/>
      <c r="BI516" s="360"/>
      <c r="BJ516" s="360"/>
      <c r="BK516" s="360"/>
      <c r="BL516" s="360"/>
      <c r="BM516" s="360"/>
      <c r="BN516" s="360"/>
      <c r="BO516" s="360"/>
      <c r="BP516" s="360"/>
      <c r="BQ516" s="360"/>
      <c r="BR516" s="360"/>
      <c r="BS516" s="360"/>
      <c r="BT516" s="360"/>
      <c r="BU516" s="360"/>
      <c r="BV516" s="360"/>
      <c r="BW516" s="360"/>
      <c r="BX516" s="360"/>
      <c r="BY516" s="360"/>
      <c r="BZ516" s="360"/>
      <c r="CA516" s="360"/>
      <c r="CB516" s="360"/>
      <c r="CC516" s="360"/>
      <c r="CD516" s="360"/>
      <c r="CE516" s="360"/>
      <c r="CF516" s="360"/>
      <c r="CG516" s="360"/>
      <c r="CH516" s="360"/>
      <c r="CI516" s="360"/>
      <c r="CJ516" s="360"/>
      <c r="CK516" s="360"/>
      <c r="CL516" s="360"/>
      <c r="CM516" s="475"/>
      <c r="CN516" s="475"/>
      <c r="CO516" s="475"/>
      <c r="CP516" s="475"/>
      <c r="CQ516" s="475"/>
      <c r="CR516" s="475"/>
      <c r="CS516" s="475"/>
      <c r="CT516" s="475"/>
      <c r="CU516" s="475"/>
      <c r="CV516" s="475"/>
      <c r="CW516" s="475"/>
      <c r="CX516" s="475"/>
      <c r="CY516" s="475"/>
      <c r="CZ516" s="383"/>
      <c r="DA516" s="383"/>
      <c r="DB516" s="383"/>
      <c r="DC516" s="383"/>
      <c r="DD516" s="383"/>
      <c r="DE516" s="383"/>
      <c r="DF516" s="383"/>
      <c r="DG516" s="383"/>
      <c r="DH516" s="383"/>
      <c r="DI516" s="383"/>
      <c r="DJ516" s="383"/>
      <c r="DK516" s="383"/>
      <c r="DL516" s="383"/>
      <c r="DM516" s="383"/>
      <c r="DN516" s="383"/>
      <c r="DO516" s="383"/>
      <c r="DP516" s="383"/>
      <c r="DQ516" s="383"/>
      <c r="DR516" s="383"/>
      <c r="DS516" s="383"/>
      <c r="DT516" s="383"/>
      <c r="DU516" s="383"/>
      <c r="DV516" s="383"/>
      <c r="DW516" s="383"/>
      <c r="DX516" s="383"/>
      <c r="DY516" s="383"/>
      <c r="DZ516" s="383"/>
      <c r="EA516" s="383"/>
      <c r="EB516" s="383"/>
      <c r="EC516" s="383"/>
      <c r="ED516" s="383"/>
      <c r="EE516" s="383"/>
      <c r="EF516" s="383"/>
      <c r="EG516" s="383"/>
      <c r="EH516" s="383"/>
      <c r="EI516" s="383"/>
      <c r="EJ516" s="383"/>
      <c r="EK516" s="383"/>
      <c r="EL516" s="383"/>
      <c r="EM516" s="383"/>
      <c r="EN516" s="383"/>
      <c r="EO516" s="383"/>
      <c r="EP516" s="383"/>
      <c r="EQ516" s="383"/>
      <c r="ER516" s="383"/>
      <c r="ES516" s="383"/>
      <c r="ET516" s="383"/>
      <c r="EU516" s="383"/>
      <c r="EV516" s="383"/>
      <c r="EW516" s="383"/>
      <c r="EX516" s="383"/>
      <c r="EY516" s="383"/>
      <c r="EZ516" s="383"/>
      <c r="FA516" s="383"/>
      <c r="FB516" s="383"/>
      <c r="FC516" s="383"/>
      <c r="FD516" s="383"/>
      <c r="FE516" s="383"/>
      <c r="FF516" s="383"/>
      <c r="FG516" s="383"/>
      <c r="FH516" s="383"/>
      <c r="FI516" s="383"/>
      <c r="FJ516" s="383"/>
      <c r="FK516" s="383"/>
      <c r="FL516" s="383"/>
      <c r="FM516" s="383"/>
      <c r="FN516" s="383"/>
      <c r="FO516" s="383"/>
      <c r="FP516" s="383"/>
      <c r="FQ516" s="383"/>
      <c r="FR516" s="383"/>
      <c r="FS516" s="383"/>
      <c r="FT516" s="383"/>
      <c r="FU516" s="383"/>
      <c r="FV516" s="383"/>
      <c r="FW516" s="383"/>
      <c r="FX516" s="383"/>
      <c r="FY516" s="383"/>
      <c r="FZ516" s="383"/>
      <c r="GA516" s="383"/>
      <c r="GB516" s="383"/>
      <c r="GC516" s="383"/>
      <c r="GD516" s="383"/>
      <c r="GE516" s="383"/>
      <c r="GF516" s="383"/>
      <c r="GG516" s="383"/>
      <c r="GH516" s="383"/>
      <c r="GI516" s="383"/>
      <c r="GJ516" s="383"/>
      <c r="GK516" s="383"/>
      <c r="GL516" s="383"/>
      <c r="GM516" s="383"/>
      <c r="GN516" s="383"/>
      <c r="GO516" s="383"/>
      <c r="GP516" s="383"/>
      <c r="GQ516" s="383"/>
      <c r="GR516" s="383"/>
      <c r="GS516" s="383"/>
      <c r="GT516" s="383"/>
      <c r="GU516" s="383"/>
      <c r="GV516" s="383"/>
      <c r="GW516" s="383"/>
      <c r="GX516" s="383"/>
    </row>
    <row r="517" spans="1:206" s="491" customFormat="1" x14ac:dyDescent="0.25">
      <c r="A517" s="354"/>
      <c r="B517" s="354"/>
      <c r="C517"/>
      <c r="D517"/>
      <c r="E517" s="523"/>
      <c r="F517" s="354"/>
      <c r="G517" s="354"/>
      <c r="H517" s="372"/>
      <c r="I517" s="372"/>
      <c r="J517" s="1"/>
      <c r="K517" s="372"/>
      <c r="L517" s="354"/>
      <c r="M517" s="354"/>
      <c r="N517" s="354"/>
      <c r="O517" s="354"/>
      <c r="P517" s="372"/>
      <c r="Q517" s="490"/>
      <c r="R517" s="490"/>
      <c r="S517" s="490"/>
      <c r="T517" s="490"/>
      <c r="U517" s="490"/>
      <c r="V517" s="372"/>
      <c r="W517" s="372"/>
      <c r="X517" s="372"/>
      <c r="Y517" s="1"/>
      <c r="Z517" s="1"/>
      <c r="AA517" s="1"/>
      <c r="AB517" s="1"/>
      <c r="AC517" s="1"/>
      <c r="AK517" s="504"/>
      <c r="AL517" s="504"/>
      <c r="AM517" s="526" t="str">
        <f t="shared" si="87"/>
        <v/>
      </c>
      <c r="AN517" s="504"/>
      <c r="AO517" s="504"/>
      <c r="AP517" s="504"/>
      <c r="AQ517" s="360"/>
      <c r="AR517" s="360"/>
      <c r="AS517" s="360"/>
      <c r="AT517" s="360"/>
      <c r="AU517" s="360"/>
      <c r="AV517" s="360"/>
      <c r="AW517" s="360"/>
      <c r="AX517" s="360"/>
      <c r="AY517" s="360"/>
      <c r="AZ517" s="360"/>
      <c r="BA517" s="360"/>
      <c r="BB517" s="360"/>
      <c r="BC517" s="360"/>
      <c r="BD517" s="360"/>
      <c r="BE517" s="360"/>
      <c r="BF517" s="360"/>
      <c r="BG517" s="360"/>
      <c r="BH517" s="360"/>
      <c r="BI517" s="360"/>
      <c r="BJ517" s="360"/>
      <c r="BK517" s="360"/>
      <c r="BL517" s="360"/>
      <c r="BM517" s="360"/>
      <c r="BN517" s="360"/>
      <c r="BO517" s="360"/>
      <c r="BP517" s="360"/>
      <c r="BQ517" s="360"/>
      <c r="BR517" s="360"/>
      <c r="BS517" s="360"/>
      <c r="BT517" s="360"/>
      <c r="BU517" s="360"/>
      <c r="BV517" s="360"/>
      <c r="BW517" s="360"/>
      <c r="BX517" s="360"/>
      <c r="BY517" s="360"/>
      <c r="BZ517" s="360"/>
      <c r="CA517" s="360"/>
      <c r="CB517" s="360"/>
      <c r="CC517" s="360"/>
      <c r="CD517" s="360"/>
      <c r="CE517" s="360"/>
      <c r="CF517" s="360"/>
      <c r="CG517" s="360"/>
      <c r="CH517" s="360"/>
      <c r="CI517" s="360"/>
      <c r="CJ517" s="360"/>
      <c r="CK517" s="360"/>
      <c r="CL517" s="360"/>
      <c r="CM517" s="475"/>
      <c r="CN517" s="475"/>
      <c r="CO517" s="475"/>
      <c r="CP517" s="475"/>
      <c r="CQ517" s="475"/>
      <c r="CR517" s="475"/>
      <c r="CS517" s="475"/>
      <c r="CT517" s="475"/>
      <c r="CU517" s="475"/>
      <c r="CV517" s="475"/>
      <c r="CW517" s="475"/>
      <c r="CX517" s="475"/>
      <c r="CY517" s="475"/>
      <c r="CZ517" s="383"/>
      <c r="DA517" s="383"/>
      <c r="DB517" s="383"/>
      <c r="DC517" s="383"/>
      <c r="DD517" s="383"/>
      <c r="DE517" s="383"/>
      <c r="DF517" s="383"/>
      <c r="DG517" s="383"/>
      <c r="DH517" s="383"/>
      <c r="DI517" s="383"/>
      <c r="DJ517" s="383"/>
      <c r="DK517" s="383"/>
      <c r="DL517" s="383"/>
      <c r="DM517" s="383"/>
      <c r="DN517" s="383"/>
      <c r="DO517" s="383"/>
      <c r="DP517" s="383"/>
      <c r="DQ517" s="383"/>
      <c r="DR517" s="383"/>
      <c r="DS517" s="383"/>
      <c r="DT517" s="383"/>
      <c r="DU517" s="383"/>
      <c r="DV517" s="383"/>
      <c r="DW517" s="383"/>
      <c r="DX517" s="383"/>
      <c r="DY517" s="383"/>
      <c r="DZ517" s="383"/>
      <c r="EA517" s="383"/>
      <c r="EB517" s="383"/>
      <c r="EC517" s="383"/>
      <c r="ED517" s="383"/>
      <c r="EE517" s="383"/>
      <c r="EF517" s="383"/>
      <c r="EG517" s="383"/>
      <c r="EH517" s="383"/>
      <c r="EI517" s="383"/>
      <c r="EJ517" s="383"/>
      <c r="EK517" s="383"/>
      <c r="EL517" s="383"/>
      <c r="EM517" s="383"/>
      <c r="EN517" s="383"/>
      <c r="EO517" s="383"/>
      <c r="EP517" s="383"/>
      <c r="EQ517" s="383"/>
      <c r="ER517" s="383"/>
      <c r="ES517" s="383"/>
      <c r="ET517" s="383"/>
      <c r="EU517" s="383"/>
      <c r="EV517" s="383"/>
      <c r="EW517" s="383"/>
      <c r="EX517" s="383"/>
      <c r="EY517" s="383"/>
      <c r="EZ517" s="383"/>
      <c r="FA517" s="383"/>
      <c r="FB517" s="383"/>
      <c r="FC517" s="383"/>
      <c r="FD517" s="383"/>
      <c r="FE517" s="383"/>
      <c r="FF517" s="383"/>
      <c r="FG517" s="383"/>
      <c r="FH517" s="383"/>
      <c r="FI517" s="383"/>
      <c r="FJ517" s="383"/>
      <c r="FK517" s="383"/>
      <c r="FL517" s="383"/>
      <c r="FM517" s="383"/>
      <c r="FN517" s="383"/>
      <c r="FO517" s="383"/>
      <c r="FP517" s="383"/>
      <c r="FQ517" s="383"/>
      <c r="FR517" s="383"/>
      <c r="FS517" s="383"/>
      <c r="FT517" s="383"/>
      <c r="FU517" s="383"/>
      <c r="FV517" s="383"/>
      <c r="FW517" s="383"/>
      <c r="FX517" s="383"/>
      <c r="FY517" s="383"/>
      <c r="FZ517" s="383"/>
      <c r="GA517" s="383"/>
      <c r="GB517" s="383"/>
      <c r="GC517" s="383"/>
      <c r="GD517" s="383"/>
      <c r="GE517" s="383"/>
      <c r="GF517" s="383"/>
      <c r="GG517" s="383"/>
      <c r="GH517" s="383"/>
      <c r="GI517" s="383"/>
      <c r="GJ517" s="383"/>
      <c r="GK517" s="383"/>
      <c r="GL517" s="383"/>
      <c r="GM517" s="383"/>
      <c r="GN517" s="383"/>
      <c r="GO517" s="383"/>
      <c r="GP517" s="383"/>
      <c r="GQ517" s="383"/>
      <c r="GR517" s="383"/>
      <c r="GS517" s="383"/>
      <c r="GT517" s="383"/>
      <c r="GU517" s="383"/>
      <c r="GV517" s="383"/>
      <c r="GW517" s="383"/>
      <c r="GX517" s="383"/>
    </row>
    <row r="518" spans="1:206" s="491" customFormat="1" x14ac:dyDescent="0.25">
      <c r="A518" s="354"/>
      <c r="B518" s="354"/>
      <c r="C518"/>
      <c r="D518"/>
      <c r="E518" s="523"/>
      <c r="F518" s="354"/>
      <c r="G518" s="354"/>
      <c r="H518" s="372"/>
      <c r="I518" s="372"/>
      <c r="J518" s="1"/>
      <c r="K518" s="372"/>
      <c r="L518" s="354"/>
      <c r="M518" s="354"/>
      <c r="N518" s="354"/>
      <c r="O518" s="354"/>
      <c r="P518" s="372"/>
      <c r="Q518" s="490"/>
      <c r="R518" s="490"/>
      <c r="S518" s="490"/>
      <c r="T518" s="490"/>
      <c r="U518" s="490"/>
      <c r="V518" s="372"/>
      <c r="W518" s="372"/>
      <c r="X518" s="372"/>
      <c r="Y518" s="1"/>
      <c r="Z518" s="1"/>
      <c r="AA518" s="1"/>
      <c r="AB518" s="1"/>
      <c r="AC518" s="1"/>
      <c r="AK518" s="504"/>
      <c r="AL518" s="504"/>
      <c r="AM518" s="526" t="str">
        <f t="shared" si="87"/>
        <v/>
      </c>
      <c r="AN518" s="504"/>
      <c r="AO518" s="504"/>
      <c r="AP518" s="504"/>
      <c r="AQ518" s="360"/>
      <c r="AR518" s="360"/>
      <c r="AS518" s="360"/>
      <c r="AT518" s="360"/>
      <c r="AU518" s="360"/>
      <c r="AV518" s="360"/>
      <c r="AW518" s="360"/>
      <c r="AX518" s="360"/>
      <c r="AY518" s="360"/>
      <c r="AZ518" s="360"/>
      <c r="BA518" s="360"/>
      <c r="BB518" s="360"/>
      <c r="BC518" s="360"/>
      <c r="BD518" s="360"/>
      <c r="BE518" s="360"/>
      <c r="BF518" s="360"/>
      <c r="BG518" s="360"/>
      <c r="BH518" s="360"/>
      <c r="BI518" s="360"/>
      <c r="BJ518" s="360"/>
      <c r="BK518" s="360"/>
      <c r="BL518" s="360"/>
      <c r="BM518" s="360"/>
      <c r="BN518" s="360"/>
      <c r="BO518" s="360"/>
      <c r="BP518" s="360"/>
      <c r="BQ518" s="360"/>
      <c r="BR518" s="360"/>
      <c r="BS518" s="360"/>
      <c r="BT518" s="360"/>
      <c r="BU518" s="360"/>
      <c r="BV518" s="360"/>
      <c r="BW518" s="360"/>
      <c r="BX518" s="360"/>
      <c r="BY518" s="360"/>
      <c r="BZ518" s="360"/>
      <c r="CA518" s="360"/>
      <c r="CB518" s="360"/>
      <c r="CC518" s="360"/>
      <c r="CD518" s="360"/>
      <c r="CE518" s="360"/>
      <c r="CF518" s="360"/>
      <c r="CG518" s="360"/>
      <c r="CH518" s="360"/>
      <c r="CI518" s="360"/>
      <c r="CJ518" s="360"/>
      <c r="CK518" s="360"/>
      <c r="CL518" s="360"/>
      <c r="CM518" s="475"/>
      <c r="CN518" s="475"/>
      <c r="CO518" s="475"/>
      <c r="CP518" s="475"/>
      <c r="CQ518" s="475"/>
      <c r="CR518" s="475"/>
      <c r="CS518" s="475"/>
      <c r="CT518" s="475"/>
      <c r="CU518" s="475"/>
      <c r="CV518" s="475"/>
      <c r="CW518" s="475"/>
      <c r="CX518" s="475"/>
      <c r="CY518" s="475"/>
      <c r="CZ518" s="383"/>
      <c r="DA518" s="383"/>
      <c r="DB518" s="383"/>
      <c r="DC518" s="383"/>
      <c r="DD518" s="383"/>
      <c r="DE518" s="383"/>
      <c r="DF518" s="383"/>
      <c r="DG518" s="383"/>
      <c r="DH518" s="383"/>
      <c r="DI518" s="383"/>
      <c r="DJ518" s="383"/>
      <c r="DK518" s="383"/>
      <c r="DL518" s="383"/>
      <c r="DM518" s="383"/>
      <c r="DN518" s="383"/>
      <c r="DO518" s="383"/>
      <c r="DP518" s="383"/>
      <c r="DQ518" s="383"/>
      <c r="DR518" s="383"/>
      <c r="DS518" s="383"/>
      <c r="DT518" s="383"/>
      <c r="DU518" s="383"/>
      <c r="DV518" s="383"/>
      <c r="DW518" s="383"/>
      <c r="DX518" s="383"/>
      <c r="DY518" s="383"/>
      <c r="DZ518" s="383"/>
      <c r="EA518" s="383"/>
      <c r="EB518" s="383"/>
      <c r="EC518" s="383"/>
      <c r="ED518" s="383"/>
      <c r="EE518" s="383"/>
      <c r="EF518" s="383"/>
      <c r="EG518" s="383"/>
      <c r="EH518" s="383"/>
      <c r="EI518" s="383"/>
      <c r="EJ518" s="383"/>
      <c r="EK518" s="383"/>
      <c r="EL518" s="383"/>
      <c r="EM518" s="383"/>
      <c r="EN518" s="383"/>
      <c r="EO518" s="383"/>
      <c r="EP518" s="383"/>
      <c r="EQ518" s="383"/>
      <c r="ER518" s="383"/>
      <c r="ES518" s="383"/>
      <c r="ET518" s="383"/>
      <c r="EU518" s="383"/>
      <c r="EV518" s="383"/>
      <c r="EW518" s="383"/>
      <c r="EX518" s="383"/>
      <c r="EY518" s="383"/>
      <c r="EZ518" s="383"/>
      <c r="FA518" s="383"/>
      <c r="FB518" s="383"/>
      <c r="FC518" s="383"/>
      <c r="FD518" s="383"/>
      <c r="FE518" s="383"/>
      <c r="FF518" s="383"/>
      <c r="FG518" s="383"/>
      <c r="FH518" s="383"/>
      <c r="FI518" s="383"/>
      <c r="FJ518" s="383"/>
      <c r="FK518" s="383"/>
      <c r="FL518" s="383"/>
      <c r="FM518" s="383"/>
      <c r="FN518" s="383"/>
      <c r="FO518" s="383"/>
      <c r="FP518" s="383"/>
      <c r="FQ518" s="383"/>
      <c r="FR518" s="383"/>
      <c r="FS518" s="383"/>
      <c r="FT518" s="383"/>
      <c r="FU518" s="383"/>
      <c r="FV518" s="383"/>
      <c r="FW518" s="383"/>
      <c r="FX518" s="383"/>
      <c r="FY518" s="383"/>
      <c r="FZ518" s="383"/>
      <c r="GA518" s="383"/>
      <c r="GB518" s="383"/>
      <c r="GC518" s="383"/>
      <c r="GD518" s="383"/>
      <c r="GE518" s="383"/>
      <c r="GF518" s="383"/>
      <c r="GG518" s="383"/>
      <c r="GH518" s="383"/>
      <c r="GI518" s="383"/>
      <c r="GJ518" s="383"/>
      <c r="GK518" s="383"/>
      <c r="GL518" s="383"/>
      <c r="GM518" s="383"/>
      <c r="GN518" s="383"/>
      <c r="GO518" s="383"/>
      <c r="GP518" s="383"/>
      <c r="GQ518" s="383"/>
      <c r="GR518" s="383"/>
      <c r="GS518" s="383"/>
      <c r="GT518" s="383"/>
      <c r="GU518" s="383"/>
      <c r="GV518" s="383"/>
      <c r="GW518" s="383"/>
      <c r="GX518" s="383"/>
    </row>
    <row r="519" spans="1:206" s="491" customFormat="1" x14ac:dyDescent="0.25">
      <c r="A519" s="354"/>
      <c r="B519" s="354"/>
      <c r="C519"/>
      <c r="D519"/>
      <c r="E519" s="523"/>
      <c r="F519" s="354"/>
      <c r="G519" s="354"/>
      <c r="H519" s="372"/>
      <c r="I519" s="372"/>
      <c r="J519" s="1"/>
      <c r="K519" s="372"/>
      <c r="L519" s="354"/>
      <c r="M519" s="354"/>
      <c r="N519" s="354"/>
      <c r="O519" s="354"/>
      <c r="P519" s="372"/>
      <c r="Q519" s="490"/>
      <c r="R519" s="490"/>
      <c r="S519" s="490"/>
      <c r="T519" s="490"/>
      <c r="U519" s="490"/>
      <c r="V519" s="372"/>
      <c r="W519" s="372"/>
      <c r="X519" s="372"/>
      <c r="Y519" s="1"/>
      <c r="Z519" s="1"/>
      <c r="AA519" s="1"/>
      <c r="AB519" s="1"/>
      <c r="AC519" s="1"/>
      <c r="AK519" s="504"/>
      <c r="AL519" s="504"/>
      <c r="AM519" s="526" t="str">
        <f t="shared" si="87"/>
        <v/>
      </c>
      <c r="AN519" s="504"/>
      <c r="AO519" s="504"/>
      <c r="AP519" s="504"/>
      <c r="AQ519" s="360"/>
      <c r="AR519" s="360"/>
      <c r="AS519" s="360"/>
      <c r="AT519" s="360"/>
      <c r="AU519" s="360"/>
      <c r="AV519" s="360"/>
      <c r="AW519" s="360"/>
      <c r="AX519" s="360"/>
      <c r="AY519" s="360"/>
      <c r="AZ519" s="360"/>
      <c r="BA519" s="360"/>
      <c r="BB519" s="360"/>
      <c r="BC519" s="360"/>
      <c r="BD519" s="360"/>
      <c r="BE519" s="360"/>
      <c r="BF519" s="360"/>
      <c r="BG519" s="360"/>
      <c r="BH519" s="360"/>
      <c r="BI519" s="360"/>
      <c r="BJ519" s="360"/>
      <c r="BK519" s="360"/>
      <c r="BL519" s="360"/>
      <c r="BM519" s="360"/>
      <c r="BN519" s="360"/>
      <c r="BO519" s="360"/>
      <c r="BP519" s="360"/>
      <c r="BQ519" s="360"/>
      <c r="BR519" s="360"/>
      <c r="BS519" s="360"/>
      <c r="BT519" s="360"/>
      <c r="BU519" s="360"/>
      <c r="BV519" s="360"/>
      <c r="BW519" s="360"/>
      <c r="BX519" s="360"/>
      <c r="BY519" s="360"/>
      <c r="BZ519" s="360"/>
      <c r="CA519" s="360"/>
      <c r="CB519" s="360"/>
      <c r="CC519" s="360"/>
      <c r="CD519" s="360"/>
      <c r="CE519" s="360"/>
      <c r="CF519" s="360"/>
      <c r="CG519" s="360"/>
      <c r="CH519" s="360"/>
      <c r="CI519" s="360"/>
      <c r="CJ519" s="360"/>
      <c r="CK519" s="360"/>
      <c r="CL519" s="360"/>
      <c r="CM519" s="475"/>
      <c r="CN519" s="475"/>
      <c r="CO519" s="475"/>
      <c r="CP519" s="475"/>
      <c r="CQ519" s="475"/>
      <c r="CR519" s="475"/>
      <c r="CS519" s="475"/>
      <c r="CT519" s="475"/>
      <c r="CU519" s="475"/>
      <c r="CV519" s="475"/>
      <c r="CW519" s="475"/>
      <c r="CX519" s="475"/>
      <c r="CY519" s="475"/>
      <c r="CZ519" s="383"/>
      <c r="DA519" s="383"/>
      <c r="DB519" s="383"/>
      <c r="DC519" s="383"/>
      <c r="DD519" s="383"/>
      <c r="DE519" s="383"/>
      <c r="DF519" s="383"/>
      <c r="DG519" s="383"/>
      <c r="DH519" s="383"/>
      <c r="DI519" s="383"/>
      <c r="DJ519" s="383"/>
      <c r="DK519" s="383"/>
      <c r="DL519" s="383"/>
      <c r="DM519" s="383"/>
      <c r="DN519" s="383"/>
      <c r="DO519" s="383"/>
      <c r="DP519" s="383"/>
      <c r="DQ519" s="383"/>
      <c r="DR519" s="383"/>
      <c r="DS519" s="383"/>
      <c r="DT519" s="383"/>
      <c r="DU519" s="383"/>
      <c r="DV519" s="383"/>
      <c r="DW519" s="383"/>
      <c r="DX519" s="383"/>
      <c r="DY519" s="383"/>
      <c r="DZ519" s="383"/>
      <c r="EA519" s="383"/>
      <c r="EB519" s="383"/>
      <c r="EC519" s="383"/>
      <c r="ED519" s="383"/>
      <c r="EE519" s="383"/>
      <c r="EF519" s="383"/>
      <c r="EG519" s="383"/>
      <c r="EH519" s="383"/>
      <c r="EI519" s="383"/>
      <c r="EJ519" s="383"/>
      <c r="EK519" s="383"/>
      <c r="EL519" s="383"/>
      <c r="EM519" s="383"/>
      <c r="EN519" s="383"/>
      <c r="EO519" s="383"/>
      <c r="EP519" s="383"/>
      <c r="EQ519" s="383"/>
      <c r="ER519" s="383"/>
      <c r="ES519" s="383"/>
      <c r="ET519" s="383"/>
      <c r="EU519" s="383"/>
      <c r="EV519" s="383"/>
      <c r="EW519" s="383"/>
      <c r="EX519" s="383"/>
      <c r="EY519" s="383"/>
      <c r="EZ519" s="383"/>
      <c r="FA519" s="383"/>
      <c r="FB519" s="383"/>
      <c r="FC519" s="383"/>
      <c r="FD519" s="383"/>
      <c r="FE519" s="383"/>
      <c r="FF519" s="383"/>
      <c r="FG519" s="383"/>
      <c r="FH519" s="383"/>
      <c r="FI519" s="383"/>
      <c r="FJ519" s="383"/>
      <c r="FK519" s="383"/>
      <c r="FL519" s="383"/>
      <c r="FM519" s="383"/>
      <c r="FN519" s="383"/>
      <c r="FO519" s="383"/>
      <c r="FP519" s="383"/>
      <c r="FQ519" s="383"/>
      <c r="FR519" s="383"/>
      <c r="FS519" s="383"/>
      <c r="FT519" s="383"/>
      <c r="FU519" s="383"/>
      <c r="FV519" s="383"/>
      <c r="FW519" s="383"/>
      <c r="FX519" s="383"/>
      <c r="FY519" s="383"/>
      <c r="FZ519" s="383"/>
      <c r="GA519" s="383"/>
      <c r="GB519" s="383"/>
      <c r="GC519" s="383"/>
      <c r="GD519" s="383"/>
      <c r="GE519" s="383"/>
      <c r="GF519" s="383"/>
      <c r="GG519" s="383"/>
      <c r="GH519" s="383"/>
      <c r="GI519" s="383"/>
      <c r="GJ519" s="383"/>
      <c r="GK519" s="383"/>
      <c r="GL519" s="383"/>
      <c r="GM519" s="383"/>
      <c r="GN519" s="383"/>
      <c r="GO519" s="383"/>
      <c r="GP519" s="383"/>
      <c r="GQ519" s="383"/>
      <c r="GR519" s="383"/>
      <c r="GS519" s="383"/>
      <c r="GT519" s="383"/>
      <c r="GU519" s="383"/>
      <c r="GV519" s="383"/>
      <c r="GW519" s="383"/>
      <c r="GX519" s="383"/>
    </row>
    <row r="520" spans="1:206" s="491" customFormat="1" x14ac:dyDescent="0.25">
      <c r="A520" s="354"/>
      <c r="B520" s="354"/>
      <c r="C520"/>
      <c r="D520"/>
      <c r="E520" s="523"/>
      <c r="F520" s="354"/>
      <c r="G520" s="354"/>
      <c r="H520" s="372"/>
      <c r="I520" s="372"/>
      <c r="J520" s="1"/>
      <c r="K520" s="372"/>
      <c r="L520" s="354"/>
      <c r="M520" s="354"/>
      <c r="N520" s="354"/>
      <c r="O520" s="354"/>
      <c r="P520" s="372"/>
      <c r="Q520" s="490"/>
      <c r="R520" s="490"/>
      <c r="S520" s="490"/>
      <c r="T520" s="490"/>
      <c r="U520" s="490"/>
      <c r="V520" s="372"/>
      <c r="W520" s="372"/>
      <c r="X520" s="372"/>
      <c r="Y520" s="1"/>
      <c r="Z520" s="1"/>
      <c r="AA520" s="1"/>
      <c r="AB520" s="1"/>
      <c r="AC520" s="1"/>
      <c r="AK520" s="504"/>
      <c r="AL520" s="504"/>
      <c r="AM520" s="360"/>
      <c r="AN520" s="504"/>
      <c r="AO520" s="504"/>
      <c r="AP520" s="504"/>
      <c r="AQ520" s="360"/>
      <c r="AR520" s="360"/>
      <c r="AS520" s="360"/>
      <c r="AT520" s="360"/>
      <c r="AU520" s="360"/>
      <c r="AV520" s="360"/>
      <c r="AW520" s="360"/>
      <c r="AX520" s="360"/>
      <c r="AY520" s="360"/>
      <c r="AZ520" s="360"/>
      <c r="BA520" s="360"/>
      <c r="BB520" s="360"/>
      <c r="BC520" s="360"/>
      <c r="BD520" s="360"/>
      <c r="BE520" s="360"/>
      <c r="BF520" s="360"/>
      <c r="BG520" s="360"/>
      <c r="BH520" s="360"/>
      <c r="BI520" s="360"/>
      <c r="BJ520" s="360"/>
      <c r="BK520" s="360"/>
      <c r="BL520" s="360"/>
      <c r="BM520" s="360"/>
      <c r="BN520" s="360"/>
      <c r="BO520" s="360"/>
      <c r="BP520" s="360"/>
      <c r="BQ520" s="360"/>
      <c r="BR520" s="360"/>
      <c r="BS520" s="360"/>
      <c r="BT520" s="360"/>
      <c r="BU520" s="360"/>
      <c r="BV520" s="360"/>
      <c r="BW520" s="360"/>
      <c r="BX520" s="360"/>
      <c r="BY520" s="360"/>
      <c r="BZ520" s="360"/>
      <c r="CA520" s="360"/>
      <c r="CB520" s="360"/>
      <c r="CC520" s="360"/>
      <c r="CD520" s="360"/>
      <c r="CE520" s="360"/>
      <c r="CF520" s="360"/>
      <c r="CG520" s="360"/>
      <c r="CH520" s="360"/>
      <c r="CI520" s="360"/>
      <c r="CJ520" s="360"/>
      <c r="CK520" s="360"/>
      <c r="CL520" s="360"/>
      <c r="CM520" s="475"/>
      <c r="CN520" s="475"/>
      <c r="CO520" s="475"/>
      <c r="CP520" s="475"/>
      <c r="CQ520" s="475"/>
      <c r="CR520" s="475"/>
      <c r="CS520" s="475"/>
      <c r="CT520" s="475"/>
      <c r="CU520" s="475"/>
      <c r="CV520" s="475"/>
      <c r="CW520" s="475"/>
      <c r="CX520" s="475"/>
      <c r="CY520" s="475"/>
      <c r="CZ520" s="383"/>
      <c r="DA520" s="383"/>
      <c r="DB520" s="383"/>
      <c r="DC520" s="383"/>
      <c r="DD520" s="383"/>
      <c r="DE520" s="383"/>
      <c r="DF520" s="383"/>
      <c r="DG520" s="383"/>
      <c r="DH520" s="383"/>
      <c r="DI520" s="383"/>
      <c r="DJ520" s="383"/>
      <c r="DK520" s="383"/>
      <c r="DL520" s="383"/>
      <c r="DM520" s="383"/>
      <c r="DN520" s="383"/>
      <c r="DO520" s="383"/>
      <c r="DP520" s="383"/>
      <c r="DQ520" s="383"/>
      <c r="DR520" s="383"/>
      <c r="DS520" s="383"/>
      <c r="DT520" s="383"/>
      <c r="DU520" s="383"/>
      <c r="DV520" s="383"/>
      <c r="DW520" s="383"/>
      <c r="DX520" s="383"/>
      <c r="DY520" s="383"/>
      <c r="DZ520" s="383"/>
      <c r="EA520" s="383"/>
      <c r="EB520" s="383"/>
      <c r="EC520" s="383"/>
      <c r="ED520" s="383"/>
      <c r="EE520" s="383"/>
      <c r="EF520" s="383"/>
      <c r="EG520" s="383"/>
      <c r="EH520" s="383"/>
      <c r="EI520" s="383"/>
      <c r="EJ520" s="383"/>
      <c r="EK520" s="383"/>
      <c r="EL520" s="383"/>
      <c r="EM520" s="383"/>
      <c r="EN520" s="383"/>
      <c r="EO520" s="383"/>
      <c r="EP520" s="383"/>
      <c r="EQ520" s="383"/>
      <c r="ER520" s="383"/>
      <c r="ES520" s="383"/>
      <c r="ET520" s="383"/>
      <c r="EU520" s="383"/>
      <c r="EV520" s="383"/>
      <c r="EW520" s="383"/>
      <c r="EX520" s="383"/>
      <c r="EY520" s="383"/>
      <c r="EZ520" s="383"/>
      <c r="FA520" s="383"/>
      <c r="FB520" s="383"/>
      <c r="FC520" s="383"/>
      <c r="FD520" s="383"/>
      <c r="FE520" s="383"/>
      <c r="FF520" s="383"/>
      <c r="FG520" s="383"/>
      <c r="FH520" s="383"/>
      <c r="FI520" s="383"/>
      <c r="FJ520" s="383"/>
      <c r="FK520" s="383"/>
      <c r="FL520" s="383"/>
      <c r="FM520" s="383"/>
      <c r="FN520" s="383"/>
      <c r="FO520" s="383"/>
      <c r="FP520" s="383"/>
      <c r="FQ520" s="383"/>
      <c r="FR520" s="383"/>
      <c r="FS520" s="383"/>
      <c r="FT520" s="383"/>
      <c r="FU520" s="383"/>
      <c r="FV520" s="383"/>
      <c r="FW520" s="383"/>
      <c r="FX520" s="383"/>
      <c r="FY520" s="383"/>
      <c r="FZ520" s="383"/>
      <c r="GA520" s="383"/>
      <c r="GB520" s="383"/>
      <c r="GC520" s="383"/>
      <c r="GD520" s="383"/>
      <c r="GE520" s="383"/>
      <c r="GF520" s="383"/>
      <c r="GG520" s="383"/>
      <c r="GH520" s="383"/>
      <c r="GI520" s="383"/>
      <c r="GJ520" s="383"/>
      <c r="GK520" s="383"/>
      <c r="GL520" s="383"/>
      <c r="GM520" s="383"/>
      <c r="GN520" s="383"/>
      <c r="GO520" s="383"/>
      <c r="GP520" s="383"/>
      <c r="GQ520" s="383"/>
      <c r="GR520" s="383"/>
      <c r="GS520" s="383"/>
      <c r="GT520" s="383"/>
      <c r="GU520" s="383"/>
      <c r="GV520" s="383"/>
      <c r="GW520" s="383"/>
      <c r="GX520" s="383"/>
    </row>
    <row r="521" spans="1:206" s="491" customFormat="1" x14ac:dyDescent="0.25">
      <c r="A521" s="354"/>
      <c r="B521" s="354"/>
      <c r="C521"/>
      <c r="D521"/>
      <c r="E521" s="523"/>
      <c r="F521" s="354"/>
      <c r="G521" s="354"/>
      <c r="H521" s="372"/>
      <c r="I521" s="372"/>
      <c r="J521" s="1"/>
      <c r="K521" s="372"/>
      <c r="L521" s="354"/>
      <c r="M521" s="354"/>
      <c r="N521" s="354"/>
      <c r="O521" s="354"/>
      <c r="P521" s="372"/>
      <c r="Q521" s="490"/>
      <c r="R521" s="490"/>
      <c r="S521" s="490"/>
      <c r="T521" s="490"/>
      <c r="U521" s="490"/>
      <c r="V521" s="372"/>
      <c r="W521" s="372"/>
      <c r="X521" s="372"/>
      <c r="Y521" s="1"/>
      <c r="Z521" s="1"/>
      <c r="AA521" s="1"/>
      <c r="AB521" s="1"/>
      <c r="AC521" s="1"/>
      <c r="AK521" s="504"/>
      <c r="AL521" s="504"/>
      <c r="AM521" s="504"/>
      <c r="AN521" s="504"/>
      <c r="AO521" s="504"/>
      <c r="AP521" s="504"/>
      <c r="AQ521" s="360"/>
      <c r="AR521" s="360"/>
      <c r="AS521" s="360"/>
      <c r="AT521" s="360"/>
      <c r="AU521" s="360"/>
      <c r="AV521" s="360"/>
      <c r="AW521" s="360"/>
      <c r="AX521" s="360"/>
      <c r="AY521" s="360"/>
      <c r="AZ521" s="360"/>
      <c r="BA521" s="360"/>
      <c r="BB521" s="360"/>
      <c r="BC521" s="360"/>
      <c r="BD521" s="360"/>
      <c r="BE521" s="360"/>
      <c r="BF521" s="360"/>
      <c r="BG521" s="360"/>
      <c r="BH521" s="360"/>
      <c r="BI521" s="360"/>
      <c r="BJ521" s="360"/>
      <c r="BK521" s="360"/>
      <c r="BL521" s="360"/>
      <c r="BM521" s="360"/>
      <c r="BN521" s="360"/>
      <c r="BO521" s="360"/>
      <c r="BP521" s="360"/>
      <c r="BQ521" s="360"/>
      <c r="BR521" s="360"/>
      <c r="BS521" s="360"/>
      <c r="BT521" s="360"/>
      <c r="BU521" s="360"/>
      <c r="BV521" s="360"/>
      <c r="BW521" s="360"/>
      <c r="BX521" s="360"/>
      <c r="BY521" s="360"/>
      <c r="BZ521" s="360"/>
      <c r="CA521" s="360"/>
      <c r="CB521" s="360"/>
      <c r="CC521" s="360"/>
      <c r="CD521" s="360"/>
      <c r="CE521" s="360"/>
      <c r="CF521" s="360"/>
      <c r="CG521" s="360"/>
      <c r="CH521" s="360"/>
      <c r="CI521" s="360"/>
      <c r="CJ521" s="360"/>
      <c r="CK521" s="360"/>
      <c r="CL521" s="360"/>
      <c r="CM521" s="475"/>
      <c r="CN521" s="475"/>
      <c r="CO521" s="475"/>
      <c r="CP521" s="475"/>
      <c r="CQ521" s="475"/>
      <c r="CR521" s="475"/>
      <c r="CS521" s="475"/>
      <c r="CT521" s="475"/>
      <c r="CU521" s="475"/>
      <c r="CV521" s="475"/>
      <c r="CW521" s="475"/>
      <c r="CX521" s="475"/>
      <c r="CY521" s="475"/>
      <c r="CZ521" s="383"/>
      <c r="DA521" s="383"/>
      <c r="DB521" s="383"/>
      <c r="DC521" s="383"/>
      <c r="DD521" s="383"/>
      <c r="DE521" s="383"/>
      <c r="DF521" s="383"/>
      <c r="DG521" s="383"/>
      <c r="DH521" s="383"/>
      <c r="DI521" s="383"/>
      <c r="DJ521" s="383"/>
      <c r="DK521" s="383"/>
      <c r="DL521" s="383"/>
      <c r="DM521" s="383"/>
      <c r="DN521" s="383"/>
      <c r="DO521" s="383"/>
      <c r="DP521" s="383"/>
      <c r="DQ521" s="383"/>
      <c r="DR521" s="383"/>
      <c r="DS521" s="383"/>
      <c r="DT521" s="383"/>
      <c r="DU521" s="383"/>
      <c r="DV521" s="383"/>
      <c r="DW521" s="383"/>
      <c r="DX521" s="383"/>
      <c r="DY521" s="383"/>
      <c r="DZ521" s="383"/>
      <c r="EA521" s="383"/>
      <c r="EB521" s="383"/>
      <c r="EC521" s="383"/>
      <c r="ED521" s="383"/>
      <c r="EE521" s="383"/>
      <c r="EF521" s="383"/>
      <c r="EG521" s="383"/>
      <c r="EH521" s="383"/>
      <c r="EI521" s="383"/>
      <c r="EJ521" s="383"/>
      <c r="EK521" s="383"/>
      <c r="EL521" s="383"/>
      <c r="EM521" s="383"/>
      <c r="EN521" s="383"/>
      <c r="EO521" s="383"/>
      <c r="EP521" s="383"/>
      <c r="EQ521" s="383"/>
      <c r="ER521" s="383"/>
      <c r="ES521" s="383"/>
      <c r="ET521" s="383"/>
      <c r="EU521" s="383"/>
      <c r="EV521" s="383"/>
      <c r="EW521" s="383"/>
      <c r="EX521" s="383"/>
      <c r="EY521" s="383"/>
      <c r="EZ521" s="383"/>
      <c r="FA521" s="383"/>
      <c r="FB521" s="383"/>
      <c r="FC521" s="383"/>
      <c r="FD521" s="383"/>
      <c r="FE521" s="383"/>
      <c r="FF521" s="383"/>
      <c r="FG521" s="383"/>
      <c r="FH521" s="383"/>
      <c r="FI521" s="383"/>
      <c r="FJ521" s="383"/>
      <c r="FK521" s="383"/>
      <c r="FL521" s="383"/>
      <c r="FM521" s="383"/>
      <c r="FN521" s="383"/>
      <c r="FO521" s="383"/>
      <c r="FP521" s="383"/>
      <c r="FQ521" s="383"/>
      <c r="FR521" s="383"/>
      <c r="FS521" s="383"/>
      <c r="FT521" s="383"/>
      <c r="FU521" s="383"/>
      <c r="FV521" s="383"/>
      <c r="FW521" s="383"/>
      <c r="FX521" s="383"/>
      <c r="FY521" s="383"/>
      <c r="FZ521" s="383"/>
      <c r="GA521" s="383"/>
      <c r="GB521" s="383"/>
      <c r="GC521" s="383"/>
      <c r="GD521" s="383"/>
      <c r="GE521" s="383"/>
      <c r="GF521" s="383"/>
      <c r="GG521" s="383"/>
      <c r="GH521" s="383"/>
      <c r="GI521" s="383"/>
      <c r="GJ521" s="383"/>
      <c r="GK521" s="383"/>
      <c r="GL521" s="383"/>
      <c r="GM521" s="383"/>
      <c r="GN521" s="383"/>
      <c r="GO521" s="383"/>
      <c r="GP521" s="383"/>
      <c r="GQ521" s="383"/>
      <c r="GR521" s="383"/>
      <c r="GS521" s="383"/>
      <c r="GT521" s="383"/>
      <c r="GU521" s="383"/>
      <c r="GV521" s="383"/>
      <c r="GW521" s="383"/>
      <c r="GX521" s="383"/>
    </row>
    <row r="522" spans="1:206" s="491" customFormat="1" x14ac:dyDescent="0.25">
      <c r="A522" s="354"/>
      <c r="B522" s="354"/>
      <c r="C522"/>
      <c r="D522"/>
      <c r="E522" s="523"/>
      <c r="F522" s="354"/>
      <c r="G522" s="354"/>
      <c r="H522" s="372"/>
      <c r="I522" s="372"/>
      <c r="J522" s="1"/>
      <c r="K522" s="372"/>
      <c r="L522" s="354"/>
      <c r="M522" s="354"/>
      <c r="N522" s="354"/>
      <c r="O522" s="354"/>
      <c r="P522" s="372"/>
      <c r="Q522" s="490"/>
      <c r="R522" s="490"/>
      <c r="S522" s="490"/>
      <c r="T522" s="490"/>
      <c r="U522" s="490"/>
      <c r="V522" s="372"/>
      <c r="W522" s="372"/>
      <c r="X522" s="372"/>
      <c r="Y522" s="1"/>
      <c r="Z522" s="1"/>
      <c r="AA522" s="1"/>
      <c r="AB522" s="1"/>
      <c r="AC522" s="1"/>
      <c r="AK522" s="504"/>
      <c r="AL522" s="504"/>
      <c r="AM522" s="504"/>
      <c r="AN522" s="504"/>
      <c r="AO522" s="504"/>
      <c r="AP522" s="504"/>
      <c r="AQ522" s="360"/>
      <c r="AR522" s="360"/>
      <c r="AS522" s="360"/>
      <c r="AT522" s="360"/>
      <c r="AU522" s="360"/>
      <c r="AV522" s="360"/>
      <c r="AW522" s="360"/>
      <c r="AX522" s="360"/>
      <c r="AY522" s="360"/>
      <c r="AZ522" s="360"/>
      <c r="BA522" s="360"/>
      <c r="BB522" s="360"/>
      <c r="BC522" s="360"/>
      <c r="BD522" s="360"/>
      <c r="BE522" s="360"/>
      <c r="BF522" s="360"/>
      <c r="BG522" s="360"/>
      <c r="BH522" s="360"/>
      <c r="BI522" s="360"/>
      <c r="BJ522" s="360"/>
      <c r="BK522" s="360"/>
      <c r="BL522" s="360"/>
      <c r="BM522" s="360"/>
      <c r="BN522" s="360"/>
      <c r="BO522" s="360"/>
      <c r="BP522" s="360"/>
      <c r="BQ522" s="360"/>
      <c r="BR522" s="360"/>
      <c r="BS522" s="360"/>
      <c r="BT522" s="360"/>
      <c r="BU522" s="360"/>
      <c r="BV522" s="360"/>
      <c r="BW522" s="360"/>
      <c r="BX522" s="360"/>
      <c r="BY522" s="360"/>
      <c r="BZ522" s="360"/>
      <c r="CA522" s="360"/>
      <c r="CB522" s="360"/>
      <c r="CC522" s="360"/>
      <c r="CD522" s="360"/>
      <c r="CE522" s="360"/>
      <c r="CF522" s="360"/>
      <c r="CG522" s="360"/>
      <c r="CH522" s="360"/>
      <c r="CI522" s="360"/>
      <c r="CJ522" s="360"/>
      <c r="CK522" s="360"/>
      <c r="CL522" s="360"/>
      <c r="CM522" s="475"/>
      <c r="CN522" s="475"/>
      <c r="CO522" s="475"/>
      <c r="CP522" s="475"/>
      <c r="CQ522" s="475"/>
      <c r="CR522" s="475"/>
      <c r="CS522" s="475"/>
      <c r="CT522" s="475"/>
      <c r="CU522" s="475"/>
      <c r="CV522" s="475"/>
      <c r="CW522" s="475"/>
      <c r="CX522" s="475"/>
      <c r="CY522" s="475"/>
      <c r="CZ522" s="383"/>
      <c r="DA522" s="383"/>
      <c r="DB522" s="383"/>
      <c r="DC522" s="383"/>
      <c r="DD522" s="383"/>
      <c r="DE522" s="383"/>
      <c r="DF522" s="383"/>
      <c r="DG522" s="383"/>
      <c r="DH522" s="383"/>
      <c r="DI522" s="383"/>
      <c r="DJ522" s="383"/>
      <c r="DK522" s="383"/>
      <c r="DL522" s="383"/>
      <c r="DM522" s="383"/>
      <c r="DN522" s="383"/>
      <c r="DO522" s="383"/>
      <c r="DP522" s="383"/>
      <c r="DQ522" s="383"/>
      <c r="DR522" s="383"/>
      <c r="DS522" s="383"/>
      <c r="DT522" s="383"/>
      <c r="DU522" s="383"/>
      <c r="DV522" s="383"/>
      <c r="DW522" s="383"/>
      <c r="DX522" s="383"/>
      <c r="DY522" s="383"/>
      <c r="DZ522" s="383"/>
      <c r="EA522" s="383"/>
      <c r="EB522" s="383"/>
      <c r="EC522" s="383"/>
      <c r="ED522" s="383"/>
      <c r="EE522" s="383"/>
      <c r="EF522" s="383"/>
      <c r="EG522" s="383"/>
      <c r="EH522" s="383"/>
      <c r="EI522" s="383"/>
      <c r="EJ522" s="383"/>
      <c r="EK522" s="383"/>
      <c r="EL522" s="383"/>
      <c r="EM522" s="383"/>
      <c r="EN522" s="383"/>
      <c r="EO522" s="383"/>
      <c r="EP522" s="383"/>
      <c r="EQ522" s="383"/>
      <c r="ER522" s="383"/>
      <c r="ES522" s="383"/>
      <c r="ET522" s="383"/>
      <c r="EU522" s="383"/>
      <c r="EV522" s="383"/>
      <c r="EW522" s="383"/>
      <c r="EX522" s="383"/>
      <c r="EY522" s="383"/>
      <c r="EZ522" s="383"/>
      <c r="FA522" s="383"/>
      <c r="FB522" s="383"/>
      <c r="FC522" s="383"/>
      <c r="FD522" s="383"/>
      <c r="FE522" s="383"/>
      <c r="FF522" s="383"/>
      <c r="FG522" s="383"/>
      <c r="FH522" s="383"/>
      <c r="FI522" s="383"/>
      <c r="FJ522" s="383"/>
      <c r="FK522" s="383"/>
      <c r="FL522" s="383"/>
      <c r="FM522" s="383"/>
      <c r="FN522" s="383"/>
      <c r="FO522" s="383"/>
      <c r="FP522" s="383"/>
      <c r="FQ522" s="383"/>
      <c r="FR522" s="383"/>
      <c r="FS522" s="383"/>
      <c r="FT522" s="383"/>
      <c r="FU522" s="383"/>
      <c r="FV522" s="383"/>
      <c r="FW522" s="383"/>
      <c r="FX522" s="383"/>
      <c r="FY522" s="383"/>
      <c r="FZ522" s="383"/>
      <c r="GA522" s="383"/>
      <c r="GB522" s="383"/>
      <c r="GC522" s="383"/>
      <c r="GD522" s="383"/>
      <c r="GE522" s="383"/>
      <c r="GF522" s="383"/>
      <c r="GG522" s="383"/>
      <c r="GH522" s="383"/>
      <c r="GI522" s="383"/>
      <c r="GJ522" s="383"/>
      <c r="GK522" s="383"/>
      <c r="GL522" s="383"/>
      <c r="GM522" s="383"/>
      <c r="GN522" s="383"/>
      <c r="GO522" s="383"/>
      <c r="GP522" s="383"/>
      <c r="GQ522" s="383"/>
      <c r="GR522" s="383"/>
      <c r="GS522" s="383"/>
      <c r="GT522" s="383"/>
      <c r="GU522" s="383"/>
      <c r="GV522" s="383"/>
      <c r="GW522" s="383"/>
      <c r="GX522" s="383"/>
    </row>
    <row r="523" spans="1:206" s="491" customFormat="1" x14ac:dyDescent="0.25">
      <c r="A523" s="354"/>
      <c r="B523" s="354"/>
      <c r="C523"/>
      <c r="D523"/>
      <c r="E523" s="523"/>
      <c r="F523" s="354"/>
      <c r="G523" s="354"/>
      <c r="H523" s="372"/>
      <c r="I523" s="372"/>
      <c r="J523" s="1"/>
      <c r="K523" s="372"/>
      <c r="L523" s="354"/>
      <c r="M523" s="354"/>
      <c r="N523" s="354"/>
      <c r="O523" s="354"/>
      <c r="P523" s="372"/>
      <c r="Q523" s="490"/>
      <c r="R523" s="490"/>
      <c r="S523" s="490"/>
      <c r="T523" s="490"/>
      <c r="U523" s="490"/>
      <c r="V523" s="372"/>
      <c r="W523" s="372"/>
      <c r="X523" s="372"/>
      <c r="Y523" s="1"/>
      <c r="Z523" s="1"/>
      <c r="AA523" s="1"/>
      <c r="AB523" s="1"/>
      <c r="AC523" s="1"/>
      <c r="AK523" s="504"/>
      <c r="AL523" s="504"/>
      <c r="AM523" s="504"/>
      <c r="AN523" s="504"/>
      <c r="AO523" s="504"/>
      <c r="AP523" s="504"/>
      <c r="AQ523" s="360"/>
      <c r="AR523" s="360"/>
      <c r="AS523" s="360"/>
      <c r="AT523" s="360"/>
      <c r="AU523" s="360"/>
      <c r="AV523" s="360"/>
      <c r="AW523" s="360"/>
      <c r="AX523" s="360"/>
      <c r="AY523" s="360"/>
      <c r="AZ523" s="360"/>
      <c r="BA523" s="360"/>
      <c r="BB523" s="360"/>
      <c r="BC523" s="360"/>
      <c r="BD523" s="360"/>
      <c r="BE523" s="360"/>
      <c r="BF523" s="360"/>
      <c r="BG523" s="360"/>
      <c r="BH523" s="360"/>
      <c r="BI523" s="360"/>
      <c r="BJ523" s="360"/>
      <c r="BK523" s="360"/>
      <c r="BL523" s="360"/>
      <c r="BM523" s="360"/>
      <c r="BN523" s="360"/>
      <c r="BO523" s="360"/>
      <c r="BP523" s="360"/>
      <c r="BQ523" s="360"/>
      <c r="BR523" s="360"/>
      <c r="BS523" s="360"/>
      <c r="BT523" s="360"/>
      <c r="BU523" s="360"/>
      <c r="BV523" s="360"/>
      <c r="BW523" s="360"/>
      <c r="BX523" s="360"/>
      <c r="BY523" s="360"/>
      <c r="BZ523" s="360"/>
      <c r="CA523" s="360"/>
      <c r="CB523" s="360"/>
      <c r="CC523" s="360"/>
      <c r="CD523" s="360"/>
      <c r="CE523" s="360"/>
      <c r="CF523" s="360"/>
      <c r="CG523" s="360"/>
      <c r="CH523" s="360"/>
      <c r="CI523" s="360"/>
      <c r="CJ523" s="360"/>
      <c r="CK523" s="360"/>
      <c r="CL523" s="360"/>
      <c r="CM523" s="475"/>
      <c r="CN523" s="475"/>
      <c r="CO523" s="475"/>
      <c r="CP523" s="475"/>
      <c r="CQ523" s="475"/>
      <c r="CR523" s="475"/>
      <c r="CS523" s="475"/>
      <c r="CT523" s="475"/>
      <c r="CU523" s="475"/>
      <c r="CV523" s="475"/>
      <c r="CW523" s="475"/>
      <c r="CX523" s="475"/>
      <c r="CY523" s="475"/>
      <c r="CZ523" s="383"/>
      <c r="DA523" s="383"/>
      <c r="DB523" s="383"/>
      <c r="DC523" s="383"/>
      <c r="DD523" s="383"/>
      <c r="DE523" s="383"/>
      <c r="DF523" s="383"/>
      <c r="DG523" s="383"/>
      <c r="DH523" s="383"/>
      <c r="DI523" s="383"/>
      <c r="DJ523" s="383"/>
      <c r="DK523" s="383"/>
      <c r="DL523" s="383"/>
      <c r="DM523" s="383"/>
      <c r="DN523" s="383"/>
      <c r="DO523" s="383"/>
      <c r="DP523" s="383"/>
      <c r="DQ523" s="383"/>
      <c r="DR523" s="383"/>
      <c r="DS523" s="383"/>
      <c r="DT523" s="383"/>
      <c r="DU523" s="383"/>
      <c r="DV523" s="383"/>
      <c r="DW523" s="383"/>
      <c r="DX523" s="383"/>
      <c r="DY523" s="383"/>
      <c r="DZ523" s="383"/>
      <c r="EA523" s="383"/>
      <c r="EB523" s="383"/>
      <c r="EC523" s="383"/>
      <c r="ED523" s="383"/>
      <c r="EE523" s="383"/>
      <c r="EF523" s="383"/>
      <c r="EG523" s="383"/>
      <c r="EH523" s="383"/>
      <c r="EI523" s="383"/>
      <c r="EJ523" s="383"/>
      <c r="EK523" s="383"/>
      <c r="EL523" s="383"/>
      <c r="EM523" s="383"/>
      <c r="EN523" s="383"/>
      <c r="EO523" s="383"/>
      <c r="EP523" s="383"/>
      <c r="EQ523" s="383"/>
      <c r="ER523" s="383"/>
      <c r="ES523" s="383"/>
      <c r="ET523" s="383"/>
      <c r="EU523" s="383"/>
      <c r="EV523" s="383"/>
      <c r="EW523" s="383"/>
      <c r="EX523" s="383"/>
      <c r="EY523" s="383"/>
      <c r="EZ523" s="383"/>
      <c r="FA523" s="383"/>
      <c r="FB523" s="383"/>
      <c r="FC523" s="383"/>
      <c r="FD523" s="383"/>
      <c r="FE523" s="383"/>
      <c r="FF523" s="383"/>
      <c r="FG523" s="383"/>
      <c r="FH523" s="383"/>
      <c r="FI523" s="383"/>
      <c r="FJ523" s="383"/>
      <c r="FK523" s="383"/>
      <c r="FL523" s="383"/>
      <c r="FM523" s="383"/>
      <c r="FN523" s="383"/>
      <c r="FO523" s="383"/>
      <c r="FP523" s="383"/>
      <c r="FQ523" s="383"/>
      <c r="FR523" s="383"/>
      <c r="FS523" s="383"/>
      <c r="FT523" s="383"/>
      <c r="FU523" s="383"/>
      <c r="FV523" s="383"/>
      <c r="FW523" s="383"/>
      <c r="FX523" s="383"/>
      <c r="FY523" s="383"/>
      <c r="FZ523" s="383"/>
      <c r="GA523" s="383"/>
      <c r="GB523" s="383"/>
      <c r="GC523" s="383"/>
      <c r="GD523" s="383"/>
      <c r="GE523" s="383"/>
      <c r="GF523" s="383"/>
      <c r="GG523" s="383"/>
      <c r="GH523" s="383"/>
      <c r="GI523" s="383"/>
      <c r="GJ523" s="383"/>
      <c r="GK523" s="383"/>
      <c r="GL523" s="383"/>
      <c r="GM523" s="383"/>
      <c r="GN523" s="383"/>
      <c r="GO523" s="383"/>
      <c r="GP523" s="383"/>
      <c r="GQ523" s="383"/>
      <c r="GR523" s="383"/>
      <c r="GS523" s="383"/>
      <c r="GT523" s="383"/>
      <c r="GU523" s="383"/>
      <c r="GV523" s="383"/>
      <c r="GW523" s="383"/>
      <c r="GX523" s="383"/>
    </row>
    <row r="524" spans="1:206" s="491" customFormat="1" x14ac:dyDescent="0.25">
      <c r="A524" s="354"/>
      <c r="B524" s="354"/>
      <c r="C524"/>
      <c r="D524"/>
      <c r="E524" s="523"/>
      <c r="F524" s="354"/>
      <c r="G524" s="354"/>
      <c r="H524" s="372"/>
      <c r="I524" s="372"/>
      <c r="J524" s="1"/>
      <c r="K524" s="372"/>
      <c r="L524" s="354"/>
      <c r="M524" s="354"/>
      <c r="N524" s="354"/>
      <c r="O524" s="354"/>
      <c r="P524" s="372"/>
      <c r="Q524" s="490"/>
      <c r="R524" s="490"/>
      <c r="S524" s="490"/>
      <c r="T524" s="490"/>
      <c r="U524" s="490"/>
      <c r="V524" s="372"/>
      <c r="W524" s="372"/>
      <c r="X524" s="372"/>
      <c r="Y524" s="1"/>
      <c r="Z524" s="1"/>
      <c r="AA524" s="1"/>
      <c r="AB524" s="1"/>
      <c r="AC524" s="1"/>
      <c r="AK524" s="504"/>
      <c r="AL524" s="504"/>
      <c r="AM524" s="504"/>
      <c r="AN524" s="504"/>
      <c r="AO524" s="504"/>
      <c r="AP524" s="504"/>
      <c r="AQ524" s="360"/>
      <c r="AR524" s="360"/>
      <c r="AS524" s="360"/>
      <c r="AT524" s="360"/>
      <c r="AU524" s="360"/>
      <c r="AV524" s="360"/>
      <c r="AW524" s="360"/>
      <c r="AX524" s="360"/>
      <c r="AY524" s="360"/>
      <c r="AZ524" s="360"/>
      <c r="BA524" s="360"/>
      <c r="BB524" s="360"/>
      <c r="BC524" s="360"/>
      <c r="BD524" s="360"/>
      <c r="BE524" s="360"/>
      <c r="BF524" s="360"/>
      <c r="BG524" s="360"/>
      <c r="BH524" s="360"/>
      <c r="BI524" s="360"/>
      <c r="BJ524" s="360"/>
      <c r="BK524" s="360"/>
      <c r="BL524" s="360"/>
      <c r="BM524" s="360"/>
      <c r="BN524" s="360"/>
      <c r="BO524" s="360"/>
      <c r="BP524" s="360"/>
      <c r="BQ524" s="360"/>
      <c r="BR524" s="360"/>
      <c r="BS524" s="360"/>
      <c r="BT524" s="360"/>
      <c r="BU524" s="360"/>
      <c r="BV524" s="360"/>
      <c r="BW524" s="360"/>
      <c r="BX524" s="360"/>
      <c r="BY524" s="360"/>
      <c r="BZ524" s="360"/>
      <c r="CA524" s="360"/>
      <c r="CB524" s="360"/>
      <c r="CC524" s="360"/>
      <c r="CD524" s="360"/>
      <c r="CE524" s="360"/>
      <c r="CF524" s="360"/>
      <c r="CG524" s="360"/>
      <c r="CH524" s="360"/>
      <c r="CI524" s="360"/>
      <c r="CJ524" s="360"/>
      <c r="CK524" s="360"/>
      <c r="CL524" s="360"/>
      <c r="CM524" s="475"/>
      <c r="CN524" s="475"/>
      <c r="CO524" s="475"/>
      <c r="CP524" s="475"/>
      <c r="CQ524" s="475"/>
      <c r="CR524" s="475"/>
      <c r="CS524" s="475"/>
      <c r="CT524" s="475"/>
      <c r="CU524" s="475"/>
      <c r="CV524" s="475"/>
      <c r="CW524" s="475"/>
      <c r="CX524" s="475"/>
      <c r="CY524" s="475"/>
      <c r="CZ524" s="383"/>
      <c r="DA524" s="383"/>
      <c r="DB524" s="383"/>
      <c r="DC524" s="383"/>
      <c r="DD524" s="383"/>
      <c r="DE524" s="383"/>
      <c r="DF524" s="383"/>
      <c r="DG524" s="383"/>
      <c r="DH524" s="383"/>
      <c r="DI524" s="383"/>
      <c r="DJ524" s="383"/>
      <c r="DK524" s="383"/>
      <c r="DL524" s="383"/>
      <c r="DM524" s="383"/>
      <c r="DN524" s="383"/>
      <c r="DO524" s="383"/>
      <c r="DP524" s="383"/>
      <c r="DQ524" s="383"/>
      <c r="DR524" s="383"/>
      <c r="DS524" s="383"/>
      <c r="DT524" s="383"/>
      <c r="DU524" s="383"/>
      <c r="DV524" s="383"/>
      <c r="DW524" s="383"/>
      <c r="DX524" s="383"/>
      <c r="DY524" s="383"/>
      <c r="DZ524" s="383"/>
      <c r="EA524" s="383"/>
      <c r="EB524" s="383"/>
      <c r="EC524" s="383"/>
      <c r="ED524" s="383"/>
      <c r="EE524" s="383"/>
      <c r="EF524" s="383"/>
      <c r="EG524" s="383"/>
      <c r="EH524" s="383"/>
      <c r="EI524" s="383"/>
      <c r="EJ524" s="383"/>
      <c r="EK524" s="383"/>
      <c r="EL524" s="383"/>
      <c r="EM524" s="383"/>
      <c r="EN524" s="383"/>
      <c r="EO524" s="383"/>
      <c r="EP524" s="383"/>
      <c r="EQ524" s="383"/>
      <c r="ER524" s="383"/>
      <c r="ES524" s="383"/>
      <c r="ET524" s="383"/>
      <c r="EU524" s="383"/>
      <c r="EV524" s="383"/>
      <c r="EW524" s="383"/>
      <c r="EX524" s="383"/>
      <c r="EY524" s="383"/>
      <c r="EZ524" s="383"/>
      <c r="FA524" s="383"/>
      <c r="FB524" s="383"/>
      <c r="FC524" s="383"/>
      <c r="FD524" s="383"/>
      <c r="FE524" s="383"/>
      <c r="FF524" s="383"/>
      <c r="FG524" s="383"/>
      <c r="FH524" s="383"/>
      <c r="FI524" s="383"/>
      <c r="FJ524" s="383"/>
      <c r="FK524" s="383"/>
      <c r="FL524" s="383"/>
      <c r="FM524" s="383"/>
      <c r="FN524" s="383"/>
      <c r="FO524" s="383"/>
      <c r="FP524" s="383"/>
      <c r="FQ524" s="383"/>
      <c r="FR524" s="383"/>
      <c r="FS524" s="383"/>
      <c r="FT524" s="383"/>
      <c r="FU524" s="383"/>
      <c r="FV524" s="383"/>
      <c r="FW524" s="383"/>
      <c r="FX524" s="383"/>
      <c r="FY524" s="383"/>
      <c r="FZ524" s="383"/>
      <c r="GA524" s="383"/>
      <c r="GB524" s="383"/>
      <c r="GC524" s="383"/>
      <c r="GD524" s="383"/>
      <c r="GE524" s="383"/>
      <c r="GF524" s="383"/>
      <c r="GG524" s="383"/>
      <c r="GH524" s="383"/>
      <c r="GI524" s="383"/>
      <c r="GJ524" s="383"/>
      <c r="GK524" s="383"/>
      <c r="GL524" s="383"/>
      <c r="GM524" s="383"/>
      <c r="GN524" s="383"/>
      <c r="GO524" s="383"/>
      <c r="GP524" s="383"/>
      <c r="GQ524" s="383"/>
      <c r="GR524" s="383"/>
      <c r="GS524" s="383"/>
      <c r="GT524" s="383"/>
      <c r="GU524" s="383"/>
      <c r="GV524" s="383"/>
      <c r="GW524" s="383"/>
      <c r="GX524" s="383"/>
    </row>
    <row r="525" spans="1:206" s="491" customFormat="1" x14ac:dyDescent="0.25">
      <c r="A525" s="354"/>
      <c r="B525" s="354"/>
      <c r="C525"/>
      <c r="D525"/>
      <c r="E525" s="523"/>
      <c r="F525" s="354"/>
      <c r="G525" s="354"/>
      <c r="H525" s="372"/>
      <c r="I525" s="372"/>
      <c r="J525" s="1"/>
      <c r="K525" s="372"/>
      <c r="L525" s="354"/>
      <c r="M525" s="354"/>
      <c r="N525" s="354"/>
      <c r="O525" s="354"/>
      <c r="P525" s="372"/>
      <c r="Q525" s="490"/>
      <c r="R525" s="490"/>
      <c r="S525" s="490"/>
      <c r="T525" s="490"/>
      <c r="U525" s="490"/>
      <c r="V525" s="372"/>
      <c r="W525" s="372"/>
      <c r="X525" s="372"/>
      <c r="Y525" s="1"/>
      <c r="Z525" s="1"/>
      <c r="AA525" s="1"/>
      <c r="AB525" s="1"/>
      <c r="AC525" s="1"/>
      <c r="AK525" s="504"/>
      <c r="AL525" s="504"/>
      <c r="AM525" s="504"/>
      <c r="AN525" s="504"/>
      <c r="AO525" s="504"/>
      <c r="AP525" s="504"/>
      <c r="AQ525" s="360"/>
      <c r="AR525" s="360"/>
      <c r="AS525" s="360"/>
      <c r="AT525" s="360"/>
      <c r="AU525" s="360"/>
      <c r="AV525" s="360"/>
      <c r="AW525" s="360"/>
      <c r="AX525" s="360"/>
      <c r="AY525" s="360"/>
      <c r="AZ525" s="360"/>
      <c r="BA525" s="360"/>
      <c r="BB525" s="360"/>
      <c r="BC525" s="360"/>
      <c r="BD525" s="360"/>
      <c r="BE525" s="360"/>
      <c r="BF525" s="360"/>
      <c r="BG525" s="360"/>
      <c r="BH525" s="360"/>
      <c r="BI525" s="360"/>
      <c r="BJ525" s="360"/>
      <c r="BK525" s="360"/>
      <c r="BL525" s="360"/>
      <c r="BM525" s="360"/>
      <c r="BN525" s="360"/>
      <c r="BO525" s="360"/>
      <c r="BP525" s="360"/>
      <c r="BQ525" s="360"/>
      <c r="BR525" s="360"/>
      <c r="BS525" s="360"/>
      <c r="BT525" s="360"/>
      <c r="BU525" s="360"/>
      <c r="BV525" s="360"/>
      <c r="BW525" s="360"/>
      <c r="BX525" s="360"/>
      <c r="BY525" s="360"/>
      <c r="BZ525" s="360"/>
      <c r="CA525" s="360"/>
      <c r="CB525" s="360"/>
      <c r="CC525" s="360"/>
      <c r="CD525" s="360"/>
      <c r="CE525" s="360"/>
      <c r="CF525" s="360"/>
      <c r="CG525" s="360"/>
      <c r="CH525" s="360"/>
      <c r="CI525" s="360"/>
      <c r="CJ525" s="360"/>
      <c r="CK525" s="360"/>
      <c r="CL525" s="360"/>
      <c r="CM525" s="475"/>
      <c r="CN525" s="475"/>
      <c r="CO525" s="475"/>
      <c r="CP525" s="475"/>
      <c r="CQ525" s="475"/>
      <c r="CR525" s="475"/>
      <c r="CS525" s="475"/>
      <c r="CT525" s="475"/>
      <c r="CU525" s="475"/>
      <c r="CV525" s="475"/>
      <c r="CW525" s="475"/>
      <c r="CX525" s="475"/>
      <c r="CY525" s="475"/>
      <c r="CZ525" s="383"/>
      <c r="DA525" s="383"/>
      <c r="DB525" s="383"/>
      <c r="DC525" s="383"/>
      <c r="DD525" s="383"/>
      <c r="DE525" s="383"/>
      <c r="DF525" s="383"/>
      <c r="DG525" s="383"/>
      <c r="DH525" s="383"/>
      <c r="DI525" s="383"/>
      <c r="DJ525" s="383"/>
      <c r="DK525" s="383"/>
      <c r="DL525" s="383"/>
      <c r="DM525" s="383"/>
      <c r="DN525" s="383"/>
      <c r="DO525" s="383"/>
      <c r="DP525" s="383"/>
      <c r="DQ525" s="383"/>
      <c r="DR525" s="383"/>
      <c r="DS525" s="383"/>
      <c r="DT525" s="383"/>
      <c r="DU525" s="383"/>
      <c r="DV525" s="383"/>
      <c r="DW525" s="383"/>
      <c r="DX525" s="383"/>
      <c r="DY525" s="383"/>
      <c r="DZ525" s="383"/>
      <c r="EA525" s="383"/>
      <c r="EB525" s="383"/>
      <c r="EC525" s="383"/>
      <c r="ED525" s="383"/>
      <c r="EE525" s="383"/>
      <c r="EF525" s="383"/>
      <c r="EG525" s="383"/>
      <c r="EH525" s="383"/>
      <c r="EI525" s="383"/>
      <c r="EJ525" s="383"/>
      <c r="EK525" s="383"/>
      <c r="EL525" s="383"/>
      <c r="EM525" s="383"/>
      <c r="EN525" s="383"/>
      <c r="EO525" s="383"/>
      <c r="EP525" s="383"/>
      <c r="EQ525" s="383"/>
      <c r="ER525" s="383"/>
      <c r="ES525" s="383"/>
      <c r="ET525" s="383"/>
      <c r="EU525" s="383"/>
      <c r="EV525" s="383"/>
      <c r="EW525" s="383"/>
      <c r="EX525" s="383"/>
      <c r="EY525" s="383"/>
      <c r="EZ525" s="383"/>
      <c r="FA525" s="383"/>
      <c r="FB525" s="383"/>
      <c r="FC525" s="383"/>
      <c r="FD525" s="383"/>
      <c r="FE525" s="383"/>
      <c r="FF525" s="383"/>
      <c r="FG525" s="383"/>
      <c r="FH525" s="383"/>
      <c r="FI525" s="383"/>
      <c r="FJ525" s="383"/>
      <c r="FK525" s="383"/>
      <c r="FL525" s="383"/>
      <c r="FM525" s="383"/>
      <c r="FN525" s="383"/>
      <c r="FO525" s="383"/>
      <c r="FP525" s="383"/>
      <c r="FQ525" s="383"/>
      <c r="FR525" s="383"/>
      <c r="FS525" s="383"/>
      <c r="FT525" s="383"/>
      <c r="FU525" s="383"/>
      <c r="FV525" s="383"/>
      <c r="FW525" s="383"/>
      <c r="FX525" s="383"/>
      <c r="FY525" s="383"/>
      <c r="FZ525" s="383"/>
      <c r="GA525" s="383"/>
      <c r="GB525" s="383"/>
      <c r="GC525" s="383"/>
      <c r="GD525" s="383"/>
      <c r="GE525" s="383"/>
      <c r="GF525" s="383"/>
      <c r="GG525" s="383"/>
      <c r="GH525" s="383"/>
      <c r="GI525" s="383"/>
      <c r="GJ525" s="383"/>
      <c r="GK525" s="383"/>
      <c r="GL525" s="383"/>
      <c r="GM525" s="383"/>
      <c r="GN525" s="383"/>
      <c r="GO525" s="383"/>
      <c r="GP525" s="383"/>
      <c r="GQ525" s="383"/>
      <c r="GR525" s="383"/>
      <c r="GS525" s="383"/>
      <c r="GT525" s="383"/>
      <c r="GU525" s="383"/>
      <c r="GV525" s="383"/>
      <c r="GW525" s="383"/>
      <c r="GX525" s="383"/>
    </row>
    <row r="526" spans="1:206" s="491" customFormat="1" x14ac:dyDescent="0.25">
      <c r="A526" s="354"/>
      <c r="B526" s="354"/>
      <c r="C526"/>
      <c r="D526"/>
      <c r="E526" s="523"/>
      <c r="F526" s="354"/>
      <c r="G526" s="354"/>
      <c r="H526" s="372"/>
      <c r="I526" s="372"/>
      <c r="J526" s="1"/>
      <c r="K526" s="372"/>
      <c r="L526" s="354"/>
      <c r="M526" s="354"/>
      <c r="N526" s="354"/>
      <c r="O526" s="354"/>
      <c r="P526" s="372"/>
      <c r="Q526" s="490"/>
      <c r="R526" s="490"/>
      <c r="S526" s="490"/>
      <c r="T526" s="490"/>
      <c r="U526" s="490"/>
      <c r="V526" s="372"/>
      <c r="W526" s="372"/>
      <c r="X526" s="372"/>
      <c r="Y526" s="1"/>
      <c r="Z526" s="1"/>
      <c r="AA526" s="1"/>
      <c r="AB526" s="1"/>
      <c r="AC526" s="1"/>
      <c r="AK526" s="504"/>
      <c r="AL526" s="504"/>
      <c r="AM526" s="504"/>
      <c r="AN526" s="504"/>
      <c r="AO526" s="504"/>
      <c r="AP526" s="504"/>
      <c r="AQ526" s="360"/>
      <c r="AR526" s="360"/>
      <c r="AS526" s="360"/>
      <c r="AT526" s="360"/>
      <c r="AU526" s="360"/>
      <c r="AV526" s="360"/>
      <c r="AW526" s="360"/>
      <c r="AX526" s="360"/>
      <c r="AY526" s="360"/>
      <c r="AZ526" s="360"/>
      <c r="BA526" s="360"/>
      <c r="BB526" s="360"/>
      <c r="BC526" s="360"/>
      <c r="BD526" s="360"/>
      <c r="BE526" s="360"/>
      <c r="BF526" s="360"/>
      <c r="BG526" s="360"/>
      <c r="BH526" s="360"/>
      <c r="BI526" s="360"/>
      <c r="BJ526" s="360"/>
      <c r="BK526" s="360"/>
      <c r="BL526" s="360"/>
      <c r="BM526" s="360"/>
      <c r="BN526" s="360"/>
      <c r="BO526" s="360"/>
      <c r="BP526" s="360"/>
      <c r="BQ526" s="360"/>
      <c r="BR526" s="360"/>
      <c r="BS526" s="360"/>
      <c r="BT526" s="360"/>
      <c r="BU526" s="360"/>
      <c r="BV526" s="360"/>
      <c r="BW526" s="360"/>
      <c r="BX526" s="360"/>
      <c r="BY526" s="360"/>
      <c r="BZ526" s="360"/>
      <c r="CA526" s="360"/>
      <c r="CB526" s="360"/>
      <c r="CC526" s="360"/>
      <c r="CD526" s="360"/>
      <c r="CE526" s="360"/>
      <c r="CF526" s="360"/>
      <c r="CG526" s="360"/>
      <c r="CH526" s="360"/>
      <c r="CI526" s="360"/>
      <c r="CJ526" s="360"/>
      <c r="CK526" s="360"/>
      <c r="CL526" s="360"/>
      <c r="CM526" s="475"/>
      <c r="CN526" s="475"/>
      <c r="CO526" s="475"/>
      <c r="CP526" s="475"/>
      <c r="CQ526" s="475"/>
      <c r="CR526" s="475"/>
      <c r="CS526" s="475"/>
      <c r="CT526" s="475"/>
      <c r="CU526" s="475"/>
      <c r="CV526" s="475"/>
      <c r="CW526" s="475"/>
      <c r="CX526" s="475"/>
      <c r="CY526" s="475"/>
      <c r="CZ526" s="383"/>
      <c r="DA526" s="383"/>
      <c r="DB526" s="383"/>
      <c r="DC526" s="383"/>
      <c r="DD526" s="383"/>
      <c r="DE526" s="383"/>
      <c r="DF526" s="383"/>
      <c r="DG526" s="383"/>
      <c r="DH526" s="383"/>
      <c r="DI526" s="383"/>
      <c r="DJ526" s="383"/>
      <c r="DK526" s="383"/>
      <c r="DL526" s="383"/>
      <c r="DM526" s="383"/>
      <c r="DN526" s="383"/>
      <c r="DO526" s="383"/>
      <c r="DP526" s="383"/>
      <c r="DQ526" s="383"/>
      <c r="DR526" s="383"/>
      <c r="DS526" s="383"/>
      <c r="DT526" s="383"/>
      <c r="DU526" s="383"/>
      <c r="DV526" s="383"/>
      <c r="DW526" s="383"/>
      <c r="DX526" s="383"/>
      <c r="DY526" s="383"/>
      <c r="DZ526" s="383"/>
      <c r="EA526" s="383"/>
      <c r="EB526" s="383"/>
      <c r="EC526" s="383"/>
      <c r="ED526" s="383"/>
      <c r="EE526" s="383"/>
      <c r="EF526" s="383"/>
      <c r="EG526" s="383"/>
      <c r="EH526" s="383"/>
      <c r="EI526" s="383"/>
      <c r="EJ526" s="383"/>
      <c r="EK526" s="383"/>
      <c r="EL526" s="383"/>
      <c r="EM526" s="383"/>
      <c r="EN526" s="383"/>
      <c r="EO526" s="383"/>
      <c r="EP526" s="383"/>
      <c r="EQ526" s="383"/>
      <c r="ER526" s="383"/>
      <c r="ES526" s="383"/>
      <c r="ET526" s="383"/>
      <c r="EU526" s="383"/>
      <c r="EV526" s="383"/>
      <c r="EW526" s="383"/>
      <c r="EX526" s="383"/>
      <c r="EY526" s="383"/>
      <c r="EZ526" s="383"/>
      <c r="FA526" s="383"/>
      <c r="FB526" s="383"/>
      <c r="FC526" s="383"/>
      <c r="FD526" s="383"/>
      <c r="FE526" s="383"/>
      <c r="FF526" s="383"/>
      <c r="FG526" s="383"/>
      <c r="FH526" s="383"/>
      <c r="FI526" s="383"/>
      <c r="FJ526" s="383"/>
      <c r="FK526" s="383"/>
      <c r="FL526" s="383"/>
      <c r="FM526" s="383"/>
      <c r="FN526" s="383"/>
      <c r="FO526" s="383"/>
      <c r="FP526" s="383"/>
      <c r="FQ526" s="383"/>
      <c r="FR526" s="383"/>
      <c r="FS526" s="383"/>
      <c r="FT526" s="383"/>
      <c r="FU526" s="383"/>
      <c r="FV526" s="383"/>
      <c r="FW526" s="383"/>
      <c r="FX526" s="383"/>
      <c r="FY526" s="383"/>
      <c r="FZ526" s="383"/>
      <c r="GA526" s="383"/>
      <c r="GB526" s="383"/>
      <c r="GC526" s="383"/>
      <c r="GD526" s="383"/>
      <c r="GE526" s="383"/>
      <c r="GF526" s="383"/>
      <c r="GG526" s="383"/>
      <c r="GH526" s="383"/>
      <c r="GI526" s="383"/>
      <c r="GJ526" s="383"/>
      <c r="GK526" s="383"/>
      <c r="GL526" s="383"/>
      <c r="GM526" s="383"/>
      <c r="GN526" s="383"/>
      <c r="GO526" s="383"/>
      <c r="GP526" s="383"/>
      <c r="GQ526" s="383"/>
      <c r="GR526" s="383"/>
      <c r="GS526" s="383"/>
      <c r="GT526" s="383"/>
      <c r="GU526" s="383"/>
      <c r="GV526" s="383"/>
      <c r="GW526" s="383"/>
      <c r="GX526" s="383"/>
    </row>
    <row r="527" spans="1:206" s="491" customFormat="1" x14ac:dyDescent="0.25">
      <c r="A527" s="354"/>
      <c r="B527" s="354"/>
      <c r="C527"/>
      <c r="D527"/>
      <c r="E527" s="523"/>
      <c r="F527" s="354"/>
      <c r="G527" s="354"/>
      <c r="H527" s="372"/>
      <c r="I527" s="372"/>
      <c r="J527" s="1"/>
      <c r="K527" s="372"/>
      <c r="L527" s="354"/>
      <c r="M527" s="354"/>
      <c r="N527" s="354"/>
      <c r="O527" s="354"/>
      <c r="P527" s="372"/>
      <c r="Q527" s="490"/>
      <c r="R527" s="490"/>
      <c r="S527" s="490"/>
      <c r="T527" s="490"/>
      <c r="U527" s="490"/>
      <c r="V527" s="372"/>
      <c r="W527" s="372"/>
      <c r="X527" s="372"/>
      <c r="Y527" s="1"/>
      <c r="Z527" s="1"/>
      <c r="AA527" s="1"/>
      <c r="AB527" s="1"/>
      <c r="AC527" s="1"/>
      <c r="AK527" s="504"/>
      <c r="AL527" s="504"/>
      <c r="AM527" s="504"/>
      <c r="AN527" s="504"/>
      <c r="AO527" s="504"/>
      <c r="AP527" s="504"/>
      <c r="AQ527" s="360"/>
      <c r="AR527" s="360"/>
      <c r="AS527" s="360"/>
      <c r="AT527" s="360"/>
      <c r="AU527" s="360"/>
      <c r="AV527" s="360"/>
      <c r="AW527" s="360"/>
      <c r="AX527" s="360"/>
      <c r="AY527" s="360"/>
      <c r="AZ527" s="360"/>
      <c r="BA527" s="360"/>
      <c r="BB527" s="360"/>
      <c r="BC527" s="360"/>
      <c r="BD527" s="360"/>
      <c r="BE527" s="360"/>
      <c r="BF527" s="360"/>
      <c r="BG527" s="360"/>
      <c r="BH527" s="360"/>
      <c r="BI527" s="360"/>
      <c r="BJ527" s="360"/>
      <c r="BK527" s="360"/>
      <c r="BL527" s="360"/>
      <c r="BM527" s="360"/>
      <c r="BN527" s="360"/>
      <c r="BO527" s="360"/>
      <c r="BP527" s="360"/>
      <c r="BQ527" s="360"/>
      <c r="BR527" s="360"/>
      <c r="BS527" s="360"/>
      <c r="BT527" s="360"/>
      <c r="BU527" s="360"/>
      <c r="BV527" s="360"/>
      <c r="BW527" s="360"/>
      <c r="BX527" s="360"/>
      <c r="BY527" s="360"/>
      <c r="BZ527" s="360"/>
      <c r="CA527" s="360"/>
      <c r="CB527" s="360"/>
      <c r="CC527" s="360"/>
      <c r="CD527" s="360"/>
      <c r="CE527" s="360"/>
      <c r="CF527" s="360"/>
      <c r="CG527" s="360"/>
      <c r="CH527" s="360"/>
      <c r="CI527" s="360"/>
      <c r="CJ527" s="360"/>
      <c r="CK527" s="360"/>
      <c r="CL527" s="360"/>
      <c r="CM527" s="475"/>
      <c r="CN527" s="475"/>
      <c r="CO527" s="475"/>
      <c r="CP527" s="475"/>
      <c r="CQ527" s="475"/>
      <c r="CR527" s="475"/>
      <c r="CS527" s="475"/>
      <c r="CT527" s="475"/>
      <c r="CU527" s="475"/>
      <c r="CV527" s="475"/>
      <c r="CW527" s="475"/>
      <c r="CX527" s="475"/>
      <c r="CY527" s="475"/>
      <c r="CZ527" s="383"/>
      <c r="DA527" s="383"/>
      <c r="DB527" s="383"/>
      <c r="DC527" s="383"/>
      <c r="DD527" s="383"/>
      <c r="DE527" s="383"/>
      <c r="DF527" s="383"/>
      <c r="DG527" s="383"/>
      <c r="DH527" s="383"/>
      <c r="DI527" s="383"/>
      <c r="DJ527" s="383"/>
      <c r="DK527" s="383"/>
      <c r="DL527" s="383"/>
      <c r="DM527" s="383"/>
      <c r="DN527" s="383"/>
      <c r="DO527" s="383"/>
      <c r="DP527" s="383"/>
      <c r="DQ527" s="383"/>
      <c r="DR527" s="383"/>
      <c r="DS527" s="383"/>
      <c r="DT527" s="383"/>
      <c r="DU527" s="383"/>
      <c r="DV527" s="383"/>
      <c r="DW527" s="383"/>
      <c r="DX527" s="383"/>
      <c r="DY527" s="383"/>
      <c r="DZ527" s="383"/>
      <c r="EA527" s="383"/>
      <c r="EB527" s="383"/>
      <c r="EC527" s="383"/>
      <c r="ED527" s="383"/>
      <c r="EE527" s="383"/>
      <c r="EF527" s="383"/>
      <c r="EG527" s="383"/>
      <c r="EH527" s="383"/>
      <c r="EI527" s="383"/>
      <c r="EJ527" s="383"/>
      <c r="EK527" s="383"/>
      <c r="EL527" s="383"/>
      <c r="EM527" s="383"/>
      <c r="EN527" s="383"/>
      <c r="EO527" s="383"/>
      <c r="EP527" s="383"/>
      <c r="EQ527" s="383"/>
      <c r="ER527" s="383"/>
      <c r="ES527" s="383"/>
      <c r="ET527" s="383"/>
      <c r="EU527" s="383"/>
      <c r="EV527" s="383"/>
      <c r="EW527" s="383"/>
      <c r="EX527" s="383"/>
      <c r="EY527" s="383"/>
      <c r="EZ527" s="383"/>
      <c r="FA527" s="383"/>
      <c r="FB527" s="383"/>
      <c r="FC527" s="383"/>
      <c r="FD527" s="383"/>
      <c r="FE527" s="383"/>
      <c r="FF527" s="383"/>
      <c r="FG527" s="383"/>
      <c r="FH527" s="383"/>
      <c r="FI527" s="383"/>
      <c r="FJ527" s="383"/>
      <c r="FK527" s="383"/>
      <c r="FL527" s="383"/>
      <c r="FM527" s="383"/>
      <c r="FN527" s="383"/>
      <c r="FO527" s="383"/>
      <c r="FP527" s="383"/>
      <c r="FQ527" s="383"/>
      <c r="FR527" s="383"/>
      <c r="FS527" s="383"/>
      <c r="FT527" s="383"/>
      <c r="FU527" s="383"/>
      <c r="FV527" s="383"/>
      <c r="FW527" s="383"/>
      <c r="FX527" s="383"/>
      <c r="FY527" s="383"/>
      <c r="FZ527" s="383"/>
      <c r="GA527" s="383"/>
      <c r="GB527" s="383"/>
      <c r="GC527" s="383"/>
      <c r="GD527" s="383"/>
      <c r="GE527" s="383"/>
      <c r="GF527" s="383"/>
      <c r="GG527" s="383"/>
      <c r="GH527" s="383"/>
      <c r="GI527" s="383"/>
      <c r="GJ527" s="383"/>
      <c r="GK527" s="383"/>
      <c r="GL527" s="383"/>
      <c r="GM527" s="383"/>
      <c r="GN527" s="383"/>
      <c r="GO527" s="383"/>
      <c r="GP527" s="383"/>
      <c r="GQ527" s="383"/>
      <c r="GR527" s="383"/>
      <c r="GS527" s="383"/>
      <c r="GT527" s="383"/>
      <c r="GU527" s="383"/>
      <c r="GV527" s="383"/>
      <c r="GW527" s="383"/>
      <c r="GX527" s="383"/>
    </row>
    <row r="528" spans="1:206" s="491" customFormat="1" x14ac:dyDescent="0.25">
      <c r="A528" s="354"/>
      <c r="B528" s="354"/>
      <c r="C528"/>
      <c r="D528"/>
      <c r="E528" s="523"/>
      <c r="F528" s="354"/>
      <c r="G528" s="354"/>
      <c r="H528" s="372"/>
      <c r="I528" s="372"/>
      <c r="J528" s="1"/>
      <c r="K528" s="372"/>
      <c r="L528" s="354"/>
      <c r="M528" s="354"/>
      <c r="N528" s="354"/>
      <c r="O528" s="354"/>
      <c r="P528" s="372"/>
      <c r="Q528" s="490"/>
      <c r="R528" s="490"/>
      <c r="S528" s="490"/>
      <c r="T528" s="490"/>
      <c r="U528" s="490"/>
      <c r="V528" s="372"/>
      <c r="W528" s="372"/>
      <c r="X528" s="372"/>
      <c r="Y528" s="1"/>
      <c r="Z528" s="1"/>
      <c r="AA528" s="1"/>
      <c r="AB528" s="1"/>
      <c r="AC528" s="1"/>
      <c r="AK528" s="504"/>
      <c r="AL528" s="504"/>
      <c r="AM528" s="504"/>
      <c r="AN528" s="504"/>
      <c r="AO528" s="504"/>
      <c r="AP528" s="504"/>
      <c r="AQ528" s="360"/>
      <c r="AR528" s="360"/>
      <c r="AS528" s="360"/>
      <c r="AT528" s="360"/>
      <c r="AU528" s="360"/>
      <c r="AV528" s="360"/>
      <c r="AW528" s="360"/>
      <c r="AX528" s="360"/>
      <c r="AY528" s="360"/>
      <c r="AZ528" s="360"/>
      <c r="BA528" s="360"/>
      <c r="BB528" s="360"/>
      <c r="BC528" s="360"/>
      <c r="BD528" s="360"/>
      <c r="BE528" s="360"/>
      <c r="BF528" s="360"/>
      <c r="BG528" s="360"/>
      <c r="BH528" s="360"/>
      <c r="BI528" s="360"/>
      <c r="BJ528" s="360"/>
      <c r="BK528" s="360"/>
      <c r="BL528" s="360"/>
      <c r="BM528" s="360"/>
      <c r="BN528" s="360"/>
      <c r="BO528" s="360"/>
      <c r="BP528" s="360"/>
      <c r="BQ528" s="360"/>
      <c r="BR528" s="360"/>
      <c r="BS528" s="360"/>
      <c r="BT528" s="360"/>
      <c r="BU528" s="360"/>
      <c r="BV528" s="360"/>
      <c r="BW528" s="360"/>
      <c r="BX528" s="360"/>
      <c r="BY528" s="360"/>
      <c r="BZ528" s="360"/>
      <c r="CA528" s="360"/>
      <c r="CB528" s="360"/>
      <c r="CC528" s="360"/>
      <c r="CD528" s="360"/>
      <c r="CE528" s="360"/>
      <c r="CF528" s="360"/>
      <c r="CG528" s="360"/>
      <c r="CH528" s="360"/>
      <c r="CI528" s="360"/>
      <c r="CJ528" s="360"/>
      <c r="CK528" s="360"/>
      <c r="CL528" s="360"/>
      <c r="CM528" s="475"/>
      <c r="CN528" s="475"/>
      <c r="CO528" s="475"/>
      <c r="CP528" s="475"/>
      <c r="CQ528" s="475"/>
      <c r="CR528" s="475"/>
      <c r="CS528" s="475"/>
      <c r="CT528" s="475"/>
      <c r="CU528" s="475"/>
      <c r="CV528" s="475"/>
      <c r="CW528" s="475"/>
      <c r="CX528" s="475"/>
      <c r="CY528" s="475"/>
      <c r="CZ528" s="383"/>
      <c r="DA528" s="383"/>
      <c r="DB528" s="383"/>
      <c r="DC528" s="383"/>
      <c r="DD528" s="383"/>
      <c r="DE528" s="383"/>
      <c r="DF528" s="383"/>
      <c r="DG528" s="383"/>
      <c r="DH528" s="383"/>
      <c r="DI528" s="383"/>
      <c r="DJ528" s="383"/>
      <c r="DK528" s="383"/>
      <c r="DL528" s="383"/>
      <c r="DM528" s="383"/>
      <c r="DN528" s="383"/>
      <c r="DO528" s="383"/>
      <c r="DP528" s="383"/>
      <c r="DQ528" s="383"/>
      <c r="DR528" s="383"/>
      <c r="DS528" s="383"/>
      <c r="DT528" s="383"/>
      <c r="DU528" s="383"/>
      <c r="DV528" s="383"/>
      <c r="DW528" s="383"/>
      <c r="DX528" s="383"/>
      <c r="DY528" s="383"/>
      <c r="DZ528" s="383"/>
      <c r="EA528" s="383"/>
      <c r="EB528" s="383"/>
      <c r="EC528" s="383"/>
      <c r="ED528" s="383"/>
      <c r="EE528" s="383"/>
      <c r="EF528" s="383"/>
      <c r="EG528" s="383"/>
      <c r="EH528" s="383"/>
      <c r="EI528" s="383"/>
      <c r="EJ528" s="383"/>
      <c r="EK528" s="383"/>
      <c r="EL528" s="383"/>
      <c r="EM528" s="383"/>
      <c r="EN528" s="383"/>
      <c r="EO528" s="383"/>
      <c r="EP528" s="383"/>
      <c r="EQ528" s="383"/>
      <c r="ER528" s="383"/>
      <c r="ES528" s="383"/>
      <c r="ET528" s="383"/>
      <c r="EU528" s="383"/>
      <c r="EV528" s="383"/>
      <c r="EW528" s="383"/>
      <c r="EX528" s="383"/>
      <c r="EY528" s="383"/>
      <c r="EZ528" s="383"/>
      <c r="FA528" s="383"/>
      <c r="FB528" s="383"/>
      <c r="FC528" s="383"/>
      <c r="FD528" s="383"/>
      <c r="FE528" s="383"/>
      <c r="FF528" s="383"/>
      <c r="FG528" s="383"/>
      <c r="FH528" s="383"/>
      <c r="FI528" s="383"/>
      <c r="FJ528" s="383"/>
      <c r="FK528" s="383"/>
      <c r="FL528" s="383"/>
      <c r="FM528" s="383"/>
      <c r="FN528" s="383"/>
      <c r="FO528" s="383"/>
      <c r="FP528" s="383"/>
      <c r="FQ528" s="383"/>
      <c r="FR528" s="383"/>
      <c r="FS528" s="383"/>
      <c r="FT528" s="383"/>
      <c r="FU528" s="383"/>
      <c r="FV528" s="383"/>
      <c r="FW528" s="383"/>
      <c r="FX528" s="383"/>
      <c r="FY528" s="383"/>
      <c r="FZ528" s="383"/>
      <c r="GA528" s="383"/>
      <c r="GB528" s="383"/>
      <c r="GC528" s="383"/>
      <c r="GD528" s="383"/>
      <c r="GE528" s="383"/>
      <c r="GF528" s="383"/>
      <c r="GG528" s="383"/>
      <c r="GH528" s="383"/>
      <c r="GI528" s="383"/>
      <c r="GJ528" s="383"/>
      <c r="GK528" s="383"/>
      <c r="GL528" s="383"/>
      <c r="GM528" s="383"/>
      <c r="GN528" s="383"/>
      <c r="GO528" s="383"/>
      <c r="GP528" s="383"/>
      <c r="GQ528" s="383"/>
      <c r="GR528" s="383"/>
      <c r="GS528" s="383"/>
      <c r="GT528" s="383"/>
      <c r="GU528" s="383"/>
      <c r="GV528" s="383"/>
      <c r="GW528" s="383"/>
      <c r="GX528" s="383"/>
    </row>
    <row r="529" spans="1:206" s="491" customFormat="1" x14ac:dyDescent="0.25">
      <c r="A529" s="354"/>
      <c r="B529" s="354"/>
      <c r="C529"/>
      <c r="D529"/>
      <c r="E529" s="523"/>
      <c r="F529" s="354"/>
      <c r="G529" s="354"/>
      <c r="H529" s="372"/>
      <c r="I529" s="372"/>
      <c r="J529" s="1"/>
      <c r="K529" s="372"/>
      <c r="L529" s="354"/>
      <c r="M529" s="354"/>
      <c r="N529" s="354"/>
      <c r="O529" s="354"/>
      <c r="P529" s="372"/>
      <c r="Q529" s="490"/>
      <c r="R529" s="490"/>
      <c r="S529" s="490"/>
      <c r="T529" s="490"/>
      <c r="U529" s="490"/>
      <c r="V529" s="372"/>
      <c r="W529" s="372"/>
      <c r="X529" s="372"/>
      <c r="Y529" s="1"/>
      <c r="Z529" s="1"/>
      <c r="AA529" s="1"/>
      <c r="AB529" s="1"/>
      <c r="AC529" s="1"/>
      <c r="AK529" s="504"/>
      <c r="AL529" s="504"/>
      <c r="AM529" s="504"/>
      <c r="AN529" s="504"/>
      <c r="AO529" s="504"/>
      <c r="AP529" s="504"/>
      <c r="AQ529" s="360"/>
      <c r="AR529" s="360"/>
      <c r="AS529" s="360"/>
      <c r="AT529" s="360"/>
      <c r="AU529" s="360"/>
      <c r="AV529" s="360"/>
      <c r="AW529" s="360"/>
      <c r="AX529" s="360"/>
      <c r="AY529" s="360"/>
      <c r="AZ529" s="360"/>
      <c r="BA529" s="360"/>
      <c r="BB529" s="360"/>
      <c r="BC529" s="360"/>
      <c r="BD529" s="360"/>
      <c r="BE529" s="360"/>
      <c r="BF529" s="360"/>
      <c r="BG529" s="360"/>
      <c r="BH529" s="360"/>
      <c r="BI529" s="360"/>
      <c r="BJ529" s="360"/>
      <c r="BK529" s="360"/>
      <c r="BL529" s="360"/>
      <c r="BM529" s="360"/>
      <c r="BN529" s="360"/>
      <c r="BO529" s="360"/>
      <c r="BP529" s="360"/>
      <c r="BQ529" s="360"/>
      <c r="BR529" s="360"/>
      <c r="BS529" s="360"/>
      <c r="BT529" s="360"/>
      <c r="BU529" s="360"/>
      <c r="BV529" s="360"/>
      <c r="BW529" s="360"/>
      <c r="BX529" s="360"/>
      <c r="BY529" s="360"/>
      <c r="BZ529" s="360"/>
      <c r="CA529" s="360"/>
      <c r="CB529" s="360"/>
      <c r="CC529" s="360"/>
      <c r="CD529" s="360"/>
      <c r="CE529" s="360"/>
      <c r="CF529" s="360"/>
      <c r="CG529" s="360"/>
      <c r="CH529" s="360"/>
      <c r="CI529" s="360"/>
      <c r="CJ529" s="360"/>
      <c r="CK529" s="360"/>
      <c r="CL529" s="360"/>
      <c r="CM529" s="475"/>
      <c r="CN529" s="475"/>
      <c r="CO529" s="475"/>
      <c r="CP529" s="475"/>
      <c r="CQ529" s="475"/>
      <c r="CR529" s="475"/>
      <c r="CS529" s="475"/>
      <c r="CT529" s="475"/>
      <c r="CU529" s="475"/>
      <c r="CV529" s="475"/>
      <c r="CW529" s="475"/>
      <c r="CX529" s="475"/>
      <c r="CY529" s="475"/>
      <c r="CZ529" s="383"/>
      <c r="DA529" s="383"/>
      <c r="DB529" s="383"/>
      <c r="DC529" s="383"/>
      <c r="DD529" s="383"/>
      <c r="DE529" s="383"/>
      <c r="DF529" s="383"/>
      <c r="DG529" s="383"/>
      <c r="DH529" s="383"/>
      <c r="DI529" s="383"/>
      <c r="DJ529" s="383"/>
      <c r="DK529" s="383"/>
      <c r="DL529" s="383"/>
      <c r="DM529" s="383"/>
      <c r="DN529" s="383"/>
      <c r="DO529" s="383"/>
      <c r="DP529" s="383"/>
      <c r="DQ529" s="383"/>
      <c r="DR529" s="383"/>
      <c r="DS529" s="383"/>
      <c r="DT529" s="383"/>
      <c r="DU529" s="383"/>
      <c r="DV529" s="383"/>
      <c r="DW529" s="383"/>
      <c r="DX529" s="383"/>
      <c r="DY529" s="383"/>
      <c r="DZ529" s="383"/>
      <c r="EA529" s="383"/>
      <c r="EB529" s="383"/>
      <c r="EC529" s="383"/>
      <c r="ED529" s="383"/>
      <c r="EE529" s="383"/>
      <c r="EF529" s="383"/>
      <c r="EG529" s="383"/>
      <c r="EH529" s="383"/>
      <c r="EI529" s="383"/>
      <c r="EJ529" s="383"/>
      <c r="EK529" s="383"/>
      <c r="EL529" s="383"/>
      <c r="EM529" s="383"/>
      <c r="EN529" s="383"/>
      <c r="EO529" s="383"/>
      <c r="EP529" s="383"/>
      <c r="EQ529" s="383"/>
      <c r="ER529" s="383"/>
      <c r="ES529" s="383"/>
      <c r="ET529" s="383"/>
      <c r="EU529" s="383"/>
      <c r="EV529" s="383"/>
      <c r="EW529" s="383"/>
      <c r="EX529" s="383"/>
      <c r="EY529" s="383"/>
      <c r="EZ529" s="383"/>
      <c r="FA529" s="383"/>
      <c r="FB529" s="383"/>
      <c r="FC529" s="383"/>
      <c r="FD529" s="383"/>
      <c r="FE529" s="383"/>
      <c r="FF529" s="383"/>
      <c r="FG529" s="383"/>
      <c r="FH529" s="383"/>
      <c r="FI529" s="383"/>
      <c r="FJ529" s="383"/>
      <c r="FK529" s="383"/>
      <c r="FL529" s="383"/>
      <c r="FM529" s="383"/>
      <c r="FN529" s="383"/>
      <c r="FO529" s="383"/>
      <c r="FP529" s="383"/>
      <c r="FQ529" s="383"/>
      <c r="FR529" s="383"/>
      <c r="FS529" s="383"/>
      <c r="FT529" s="383"/>
      <c r="FU529" s="383"/>
      <c r="FV529" s="383"/>
      <c r="FW529" s="383"/>
      <c r="FX529" s="383"/>
      <c r="FY529" s="383"/>
      <c r="FZ529" s="383"/>
      <c r="GA529" s="383"/>
      <c r="GB529" s="383"/>
      <c r="GC529" s="383"/>
      <c r="GD529" s="383"/>
      <c r="GE529" s="383"/>
      <c r="GF529" s="383"/>
      <c r="GG529" s="383"/>
      <c r="GH529" s="383"/>
      <c r="GI529" s="383"/>
      <c r="GJ529" s="383"/>
      <c r="GK529" s="383"/>
      <c r="GL529" s="383"/>
      <c r="GM529" s="383"/>
      <c r="GN529" s="383"/>
      <c r="GO529" s="383"/>
      <c r="GP529" s="383"/>
      <c r="GQ529" s="383"/>
      <c r="GR529" s="383"/>
      <c r="GS529" s="383"/>
      <c r="GT529" s="383"/>
      <c r="GU529" s="383"/>
      <c r="GV529" s="383"/>
      <c r="GW529" s="383"/>
      <c r="GX529" s="383"/>
    </row>
    <row r="530" spans="1:206" s="491" customFormat="1" x14ac:dyDescent="0.25">
      <c r="A530" s="354"/>
      <c r="B530" s="354"/>
      <c r="C530"/>
      <c r="D530"/>
      <c r="E530" s="523"/>
      <c r="F530" s="354"/>
      <c r="G530" s="354"/>
      <c r="H530" s="372"/>
      <c r="I530" s="372"/>
      <c r="J530" s="1"/>
      <c r="K530" s="372"/>
      <c r="L530" s="354"/>
      <c r="M530" s="354"/>
      <c r="N530" s="354"/>
      <c r="O530" s="354"/>
      <c r="P530" s="372"/>
      <c r="Q530" s="490"/>
      <c r="R530" s="490"/>
      <c r="S530" s="490"/>
      <c r="T530" s="490"/>
      <c r="U530" s="490"/>
      <c r="V530" s="372"/>
      <c r="W530" s="372"/>
      <c r="X530" s="372"/>
      <c r="Y530" s="1"/>
      <c r="Z530" s="1"/>
      <c r="AA530" s="1"/>
      <c r="AB530" s="1"/>
      <c r="AC530" s="1"/>
      <c r="AK530" s="504"/>
      <c r="AL530" s="504"/>
      <c r="AM530" s="504"/>
      <c r="AN530" s="504"/>
      <c r="AO530" s="504"/>
      <c r="AP530" s="504"/>
      <c r="AQ530" s="360"/>
      <c r="AR530" s="360"/>
      <c r="AS530" s="360"/>
      <c r="AT530" s="360"/>
      <c r="AU530" s="360"/>
      <c r="AV530" s="360"/>
      <c r="AW530" s="360"/>
      <c r="AX530" s="360"/>
      <c r="AY530" s="360"/>
      <c r="AZ530" s="360"/>
      <c r="BA530" s="360"/>
      <c r="BB530" s="360"/>
      <c r="BC530" s="360"/>
      <c r="BD530" s="360"/>
      <c r="BE530" s="360"/>
      <c r="BF530" s="360"/>
      <c r="BG530" s="360"/>
      <c r="BH530" s="360"/>
      <c r="BI530" s="360"/>
      <c r="BJ530" s="360"/>
      <c r="BK530" s="360"/>
      <c r="BL530" s="360"/>
      <c r="BM530" s="360"/>
      <c r="BN530" s="360"/>
      <c r="BO530" s="360"/>
      <c r="BP530" s="360"/>
      <c r="BQ530" s="360"/>
      <c r="BR530" s="360"/>
      <c r="BS530" s="360"/>
      <c r="BT530" s="360"/>
      <c r="BU530" s="360"/>
      <c r="BV530" s="360"/>
      <c r="BW530" s="360"/>
      <c r="BX530" s="360"/>
      <c r="BY530" s="360"/>
      <c r="BZ530" s="360"/>
      <c r="CA530" s="360"/>
      <c r="CB530" s="360"/>
      <c r="CC530" s="360"/>
      <c r="CD530" s="360"/>
      <c r="CE530" s="360"/>
      <c r="CF530" s="360"/>
      <c r="CG530" s="360"/>
      <c r="CH530" s="360"/>
      <c r="CI530" s="360"/>
      <c r="CJ530" s="360"/>
      <c r="CK530" s="360"/>
      <c r="CL530" s="360"/>
      <c r="CM530" s="475"/>
      <c r="CN530" s="475"/>
      <c r="CO530" s="475"/>
      <c r="CP530" s="475"/>
      <c r="CQ530" s="475"/>
      <c r="CR530" s="475"/>
      <c r="CS530" s="475"/>
      <c r="CT530" s="475"/>
      <c r="CU530" s="475"/>
      <c r="CV530" s="475"/>
      <c r="CW530" s="475"/>
      <c r="CX530" s="475"/>
      <c r="CY530" s="475"/>
      <c r="CZ530" s="383"/>
      <c r="DA530" s="383"/>
      <c r="DB530" s="383"/>
      <c r="DC530" s="383"/>
      <c r="DD530" s="383"/>
      <c r="DE530" s="383"/>
      <c r="DF530" s="383"/>
      <c r="DG530" s="383"/>
      <c r="DH530" s="383"/>
      <c r="DI530" s="383"/>
      <c r="DJ530" s="383"/>
      <c r="DK530" s="383"/>
      <c r="DL530" s="383"/>
      <c r="DM530" s="383"/>
      <c r="DN530" s="383"/>
      <c r="DO530" s="383"/>
      <c r="DP530" s="383"/>
      <c r="DQ530" s="383"/>
      <c r="DR530" s="383"/>
      <c r="DS530" s="383"/>
      <c r="DT530" s="383"/>
      <c r="DU530" s="383"/>
      <c r="DV530" s="383"/>
      <c r="DW530" s="383"/>
      <c r="DX530" s="383"/>
      <c r="DY530" s="383"/>
      <c r="DZ530" s="383"/>
      <c r="EA530" s="383"/>
      <c r="EB530" s="383"/>
      <c r="EC530" s="383"/>
      <c r="ED530" s="383"/>
      <c r="EE530" s="383"/>
      <c r="EF530" s="383"/>
      <c r="EG530" s="383"/>
      <c r="EH530" s="383"/>
      <c r="EI530" s="383"/>
      <c r="EJ530" s="383"/>
      <c r="EK530" s="383"/>
      <c r="EL530" s="383"/>
      <c r="EM530" s="383"/>
      <c r="EN530" s="383"/>
      <c r="EO530" s="383"/>
      <c r="EP530" s="383"/>
      <c r="EQ530" s="383"/>
      <c r="ER530" s="383"/>
      <c r="ES530" s="383"/>
      <c r="ET530" s="383"/>
      <c r="EU530" s="383"/>
      <c r="EV530" s="383"/>
      <c r="EW530" s="383"/>
      <c r="EX530" s="383"/>
      <c r="EY530" s="383"/>
      <c r="EZ530" s="383"/>
      <c r="FA530" s="383"/>
      <c r="FB530" s="383"/>
      <c r="FC530" s="383"/>
      <c r="FD530" s="383"/>
      <c r="FE530" s="383"/>
      <c r="FF530" s="383"/>
      <c r="FG530" s="383"/>
      <c r="FH530" s="383"/>
      <c r="FI530" s="383"/>
      <c r="FJ530" s="383"/>
      <c r="FK530" s="383"/>
      <c r="FL530" s="383"/>
      <c r="FM530" s="383"/>
      <c r="FN530" s="383"/>
      <c r="FO530" s="383"/>
      <c r="FP530" s="383"/>
      <c r="FQ530" s="383"/>
      <c r="FR530" s="383"/>
      <c r="FS530" s="383"/>
      <c r="FT530" s="383"/>
      <c r="FU530" s="383"/>
      <c r="FV530" s="383"/>
      <c r="FW530" s="383"/>
      <c r="FX530" s="383"/>
      <c r="FY530" s="383"/>
      <c r="FZ530" s="383"/>
      <c r="GA530" s="383"/>
      <c r="GB530" s="383"/>
      <c r="GC530" s="383"/>
      <c r="GD530" s="383"/>
      <c r="GE530" s="383"/>
      <c r="GF530" s="383"/>
      <c r="GG530" s="383"/>
      <c r="GH530" s="383"/>
      <c r="GI530" s="383"/>
      <c r="GJ530" s="383"/>
      <c r="GK530" s="383"/>
      <c r="GL530" s="383"/>
      <c r="GM530" s="383"/>
      <c r="GN530" s="383"/>
      <c r="GO530" s="383"/>
      <c r="GP530" s="383"/>
      <c r="GQ530" s="383"/>
      <c r="GR530" s="383"/>
      <c r="GS530" s="383"/>
      <c r="GT530" s="383"/>
      <c r="GU530" s="383"/>
      <c r="GV530" s="383"/>
      <c r="GW530" s="383"/>
      <c r="GX530" s="383"/>
    </row>
    <row r="531" spans="1:206" s="491" customFormat="1" x14ac:dyDescent="0.25">
      <c r="A531" s="354"/>
      <c r="B531" s="354"/>
      <c r="C531"/>
      <c r="D531"/>
      <c r="E531" s="523"/>
      <c r="F531" s="354"/>
      <c r="G531" s="354"/>
      <c r="H531" s="372"/>
      <c r="I531" s="372"/>
      <c r="J531" s="1"/>
      <c r="K531" s="372"/>
      <c r="L531" s="354"/>
      <c r="M531" s="354"/>
      <c r="N531" s="354"/>
      <c r="O531" s="354"/>
      <c r="P531" s="372"/>
      <c r="Q531" s="490"/>
      <c r="R531" s="490"/>
      <c r="S531" s="490"/>
      <c r="T531" s="490"/>
      <c r="U531" s="490"/>
      <c r="V531" s="372"/>
      <c r="W531" s="372"/>
      <c r="X531" s="372"/>
      <c r="Y531" s="1"/>
      <c r="Z531" s="1"/>
      <c r="AA531" s="1"/>
      <c r="AB531" s="1"/>
      <c r="AC531" s="1"/>
      <c r="AK531" s="504"/>
      <c r="AL531" s="504"/>
      <c r="AM531" s="504"/>
      <c r="AN531" s="504"/>
      <c r="AO531" s="504"/>
      <c r="AP531" s="504"/>
      <c r="AQ531" s="360"/>
      <c r="AR531" s="360"/>
      <c r="AS531" s="360"/>
      <c r="AT531" s="360"/>
      <c r="AU531" s="360"/>
      <c r="AV531" s="360"/>
      <c r="AW531" s="360"/>
      <c r="AX531" s="360"/>
      <c r="AY531" s="360"/>
      <c r="AZ531" s="360"/>
      <c r="BA531" s="360"/>
      <c r="BB531" s="360"/>
      <c r="BC531" s="360"/>
      <c r="BD531" s="360"/>
      <c r="BE531" s="360"/>
      <c r="BF531" s="360"/>
      <c r="BG531" s="360"/>
      <c r="BH531" s="360"/>
      <c r="BI531" s="360"/>
      <c r="BJ531" s="360"/>
      <c r="BK531" s="360"/>
      <c r="BL531" s="360"/>
      <c r="BM531" s="360"/>
      <c r="BN531" s="360"/>
      <c r="BO531" s="360"/>
      <c r="BP531" s="360"/>
      <c r="BQ531" s="360"/>
      <c r="BR531" s="360"/>
      <c r="BS531" s="360"/>
      <c r="BT531" s="360"/>
      <c r="BU531" s="360"/>
      <c r="BV531" s="360"/>
      <c r="BW531" s="360"/>
      <c r="BX531" s="360"/>
      <c r="BY531" s="360"/>
      <c r="BZ531" s="360"/>
      <c r="CA531" s="360"/>
      <c r="CB531" s="360"/>
      <c r="CC531" s="360"/>
      <c r="CD531" s="360"/>
      <c r="CE531" s="360"/>
      <c r="CF531" s="360"/>
      <c r="CG531" s="360"/>
      <c r="CH531" s="360"/>
      <c r="CI531" s="360"/>
      <c r="CJ531" s="360"/>
      <c r="CK531" s="360"/>
      <c r="CL531" s="360"/>
      <c r="CM531" s="475"/>
      <c r="CN531" s="475"/>
      <c r="CO531" s="475"/>
      <c r="CP531" s="475"/>
      <c r="CQ531" s="475"/>
      <c r="CR531" s="475"/>
      <c r="CS531" s="475"/>
      <c r="CT531" s="475"/>
      <c r="CU531" s="475"/>
      <c r="CV531" s="475"/>
      <c r="CW531" s="475"/>
      <c r="CX531" s="475"/>
      <c r="CY531" s="475"/>
      <c r="CZ531" s="383"/>
      <c r="DA531" s="383"/>
      <c r="DB531" s="383"/>
      <c r="DC531" s="383"/>
      <c r="DD531" s="383"/>
      <c r="DE531" s="383"/>
      <c r="DF531" s="383"/>
      <c r="DG531" s="383"/>
      <c r="DH531" s="383"/>
      <c r="DI531" s="383"/>
      <c r="DJ531" s="383"/>
      <c r="DK531" s="383"/>
      <c r="DL531" s="383"/>
      <c r="DM531" s="383"/>
      <c r="DN531" s="383"/>
      <c r="DO531" s="383"/>
      <c r="DP531" s="383"/>
      <c r="DQ531" s="383"/>
      <c r="DR531" s="383"/>
      <c r="DS531" s="383"/>
      <c r="DT531" s="383"/>
      <c r="DU531" s="383"/>
      <c r="DV531" s="383"/>
      <c r="DW531" s="383"/>
      <c r="DX531" s="383"/>
      <c r="DY531" s="383"/>
      <c r="DZ531" s="383"/>
      <c r="EA531" s="383"/>
      <c r="EB531" s="383"/>
      <c r="EC531" s="383"/>
      <c r="ED531" s="383"/>
      <c r="EE531" s="383"/>
      <c r="EF531" s="383"/>
      <c r="EG531" s="383"/>
      <c r="EH531" s="383"/>
      <c r="EI531" s="383"/>
      <c r="EJ531" s="383"/>
      <c r="EK531" s="383"/>
      <c r="EL531" s="383"/>
      <c r="EM531" s="383"/>
      <c r="EN531" s="383"/>
      <c r="EO531" s="383"/>
      <c r="EP531" s="383"/>
      <c r="EQ531" s="383"/>
      <c r="ER531" s="383"/>
      <c r="ES531" s="383"/>
      <c r="ET531" s="383"/>
      <c r="EU531" s="383"/>
      <c r="EV531" s="383"/>
      <c r="EW531" s="383"/>
      <c r="EX531" s="383"/>
      <c r="EY531" s="383"/>
      <c r="EZ531" s="383"/>
      <c r="FA531" s="383"/>
      <c r="FB531" s="383"/>
      <c r="FC531" s="383"/>
      <c r="FD531" s="383"/>
      <c r="FE531" s="383"/>
      <c r="FF531" s="383"/>
      <c r="FG531" s="383"/>
      <c r="FH531" s="383"/>
      <c r="FI531" s="383"/>
      <c r="FJ531" s="383"/>
      <c r="FK531" s="383"/>
      <c r="FL531" s="383"/>
      <c r="FM531" s="383"/>
      <c r="FN531" s="383"/>
      <c r="FO531" s="383"/>
      <c r="FP531" s="383"/>
      <c r="FQ531" s="383"/>
      <c r="FR531" s="383"/>
      <c r="FS531" s="383"/>
      <c r="FT531" s="383"/>
      <c r="FU531" s="383"/>
      <c r="FV531" s="383"/>
      <c r="FW531" s="383"/>
      <c r="FX531" s="383"/>
      <c r="FY531" s="383"/>
      <c r="FZ531" s="383"/>
      <c r="GA531" s="383"/>
      <c r="GB531" s="383"/>
      <c r="GC531" s="383"/>
      <c r="GD531" s="383"/>
      <c r="GE531" s="383"/>
      <c r="GF531" s="383"/>
      <c r="GG531" s="383"/>
      <c r="GH531" s="383"/>
      <c r="GI531" s="383"/>
      <c r="GJ531" s="383"/>
      <c r="GK531" s="383"/>
      <c r="GL531" s="383"/>
      <c r="GM531" s="383"/>
      <c r="GN531" s="383"/>
      <c r="GO531" s="383"/>
      <c r="GP531" s="383"/>
      <c r="GQ531" s="383"/>
      <c r="GR531" s="383"/>
      <c r="GS531" s="383"/>
      <c r="GT531" s="383"/>
      <c r="GU531" s="383"/>
      <c r="GV531" s="383"/>
      <c r="GW531" s="383"/>
      <c r="GX531" s="383"/>
    </row>
    <row r="532" spans="1:206" s="491" customFormat="1" x14ac:dyDescent="0.25">
      <c r="A532" s="354"/>
      <c r="B532" s="354"/>
      <c r="C532"/>
      <c r="D532"/>
      <c r="E532" s="523"/>
      <c r="F532" s="354"/>
      <c r="G532" s="354"/>
      <c r="H532" s="372"/>
      <c r="I532" s="372"/>
      <c r="J532" s="1"/>
      <c r="K532" s="372"/>
      <c r="L532" s="354"/>
      <c r="M532" s="354"/>
      <c r="N532" s="354"/>
      <c r="O532" s="354"/>
      <c r="P532" s="372"/>
      <c r="Q532" s="490"/>
      <c r="R532" s="490"/>
      <c r="S532" s="490"/>
      <c r="T532" s="490"/>
      <c r="U532" s="490"/>
      <c r="V532" s="372"/>
      <c r="W532" s="372"/>
      <c r="X532" s="372"/>
      <c r="Y532" s="1"/>
      <c r="Z532" s="1"/>
      <c r="AA532" s="1"/>
      <c r="AB532" s="1"/>
      <c r="AC532" s="1"/>
      <c r="AK532" s="504"/>
      <c r="AL532" s="504"/>
      <c r="AM532" s="504"/>
      <c r="AN532" s="504"/>
      <c r="AO532" s="504"/>
      <c r="AP532" s="504"/>
      <c r="AQ532" s="360"/>
      <c r="AR532" s="360"/>
      <c r="AS532" s="360"/>
      <c r="AT532" s="360"/>
      <c r="AU532" s="360"/>
      <c r="AV532" s="360"/>
      <c r="AW532" s="360"/>
      <c r="AX532" s="360"/>
      <c r="AY532" s="360"/>
      <c r="AZ532" s="360"/>
      <c r="BA532" s="360"/>
      <c r="BB532" s="360"/>
      <c r="BC532" s="360"/>
      <c r="BD532" s="360"/>
      <c r="BE532" s="360"/>
      <c r="BF532" s="360"/>
      <c r="BG532" s="360"/>
      <c r="BH532" s="360"/>
      <c r="BI532" s="360"/>
      <c r="BJ532" s="360"/>
      <c r="BK532" s="360"/>
      <c r="BL532" s="360"/>
      <c r="BM532" s="360"/>
      <c r="BN532" s="360"/>
      <c r="BO532" s="360"/>
      <c r="BP532" s="360"/>
      <c r="BQ532" s="360"/>
      <c r="BR532" s="360"/>
      <c r="BS532" s="360"/>
      <c r="BT532" s="360"/>
      <c r="BU532" s="360"/>
      <c r="BV532" s="360"/>
      <c r="BW532" s="360"/>
      <c r="BX532" s="360"/>
      <c r="BY532" s="360"/>
      <c r="BZ532" s="360"/>
      <c r="CA532" s="360"/>
      <c r="CB532" s="360"/>
      <c r="CC532" s="360"/>
      <c r="CD532" s="360"/>
      <c r="CE532" s="360"/>
      <c r="CF532" s="360"/>
      <c r="CG532" s="360"/>
      <c r="CH532" s="360"/>
      <c r="CI532" s="360"/>
      <c r="CJ532" s="360"/>
      <c r="CK532" s="360"/>
      <c r="CL532" s="360"/>
      <c r="CM532" s="475"/>
      <c r="CN532" s="475"/>
      <c r="CO532" s="475"/>
      <c r="CP532" s="475"/>
      <c r="CQ532" s="475"/>
      <c r="CR532" s="475"/>
      <c r="CS532" s="475"/>
      <c r="CT532" s="475"/>
      <c r="CU532" s="475"/>
      <c r="CV532" s="475"/>
      <c r="CW532" s="475"/>
      <c r="CX532" s="475"/>
      <c r="CY532" s="475"/>
      <c r="CZ532" s="383"/>
      <c r="DA532" s="383"/>
      <c r="DB532" s="383"/>
      <c r="DC532" s="383"/>
      <c r="DD532" s="383"/>
      <c r="DE532" s="383"/>
      <c r="DF532" s="383"/>
      <c r="DG532" s="383"/>
      <c r="DH532" s="383"/>
      <c r="DI532" s="383"/>
      <c r="DJ532" s="383"/>
      <c r="DK532" s="383"/>
      <c r="DL532" s="383"/>
      <c r="DM532" s="383"/>
      <c r="DN532" s="383"/>
      <c r="DO532" s="383"/>
      <c r="DP532" s="383"/>
      <c r="DQ532" s="383"/>
      <c r="DR532" s="383"/>
      <c r="DS532" s="383"/>
      <c r="DT532" s="383"/>
      <c r="DU532" s="383"/>
      <c r="DV532" s="383"/>
      <c r="DW532" s="383"/>
      <c r="DX532" s="383"/>
      <c r="DY532" s="383"/>
      <c r="DZ532" s="383"/>
      <c r="EA532" s="383"/>
      <c r="EB532" s="383"/>
      <c r="EC532" s="383"/>
      <c r="ED532" s="383"/>
      <c r="EE532" s="383"/>
      <c r="EF532" s="383"/>
      <c r="EG532" s="383"/>
      <c r="EH532" s="383"/>
      <c r="EI532" s="383"/>
      <c r="EJ532" s="383"/>
      <c r="EK532" s="383"/>
      <c r="EL532" s="383"/>
      <c r="EM532" s="383"/>
      <c r="EN532" s="383"/>
      <c r="EO532" s="383"/>
      <c r="EP532" s="383"/>
      <c r="EQ532" s="383"/>
      <c r="ER532" s="383"/>
      <c r="ES532" s="383"/>
      <c r="ET532" s="383"/>
      <c r="EU532" s="383"/>
      <c r="EV532" s="383"/>
      <c r="EW532" s="383"/>
      <c r="EX532" s="383"/>
      <c r="EY532" s="383"/>
      <c r="EZ532" s="383"/>
      <c r="FA532" s="383"/>
      <c r="FB532" s="383"/>
      <c r="FC532" s="383"/>
      <c r="FD532" s="383"/>
      <c r="FE532" s="383"/>
      <c r="FF532" s="383"/>
      <c r="FG532" s="383"/>
      <c r="FH532" s="383"/>
      <c r="FI532" s="383"/>
      <c r="FJ532" s="383"/>
      <c r="FK532" s="383"/>
      <c r="FL532" s="383"/>
      <c r="FM532" s="383"/>
      <c r="FN532" s="383"/>
      <c r="FO532" s="383"/>
      <c r="FP532" s="383"/>
      <c r="FQ532" s="383"/>
      <c r="FR532" s="383"/>
      <c r="FS532" s="383"/>
      <c r="FT532" s="383"/>
      <c r="FU532" s="383"/>
      <c r="FV532" s="383"/>
      <c r="FW532" s="383"/>
      <c r="FX532" s="383"/>
      <c r="FY532" s="383"/>
      <c r="FZ532" s="383"/>
      <c r="GA532" s="383"/>
      <c r="GB532" s="383"/>
      <c r="GC532" s="383"/>
      <c r="GD532" s="383"/>
      <c r="GE532" s="383"/>
      <c r="GF532" s="383"/>
      <c r="GG532" s="383"/>
      <c r="GH532" s="383"/>
      <c r="GI532" s="383"/>
      <c r="GJ532" s="383"/>
      <c r="GK532" s="383"/>
      <c r="GL532" s="383"/>
      <c r="GM532" s="383"/>
      <c r="GN532" s="383"/>
      <c r="GO532" s="383"/>
      <c r="GP532" s="383"/>
      <c r="GQ532" s="383"/>
      <c r="GR532" s="383"/>
      <c r="GS532" s="383"/>
      <c r="GT532" s="383"/>
      <c r="GU532" s="383"/>
      <c r="GV532" s="383"/>
      <c r="GW532" s="383"/>
      <c r="GX532" s="383"/>
    </row>
    <row r="533" spans="1:206" s="491" customFormat="1" x14ac:dyDescent="0.25">
      <c r="A533" s="354"/>
      <c r="B533" s="354"/>
      <c r="C533"/>
      <c r="D533"/>
      <c r="E533" s="523"/>
      <c r="F533" s="354"/>
      <c r="G533" s="354"/>
      <c r="H533" s="372"/>
      <c r="I533" s="372"/>
      <c r="J533" s="1"/>
      <c r="K533" s="372"/>
      <c r="L533" s="354"/>
      <c r="M533" s="354"/>
      <c r="N533" s="354"/>
      <c r="O533" s="354"/>
      <c r="P533" s="372"/>
      <c r="Q533" s="490"/>
      <c r="R533" s="490"/>
      <c r="S533" s="490"/>
      <c r="T533" s="490"/>
      <c r="U533" s="490"/>
      <c r="V533" s="372"/>
      <c r="W533" s="372"/>
      <c r="X533" s="372"/>
      <c r="Y533" s="1"/>
      <c r="Z533" s="1"/>
      <c r="AA533" s="1"/>
      <c r="AB533" s="1"/>
      <c r="AC533" s="1"/>
      <c r="AK533" s="504"/>
      <c r="AL533" s="504"/>
      <c r="AM533" s="504"/>
      <c r="AN533" s="504"/>
      <c r="AO533" s="504"/>
      <c r="AP533" s="504"/>
      <c r="AQ533" s="360"/>
      <c r="AR533" s="360"/>
      <c r="AS533" s="360"/>
      <c r="AT533" s="360"/>
      <c r="AU533" s="360"/>
      <c r="AV533" s="360"/>
      <c r="AW533" s="360"/>
      <c r="AX533" s="360"/>
      <c r="AY533" s="360"/>
      <c r="AZ533" s="360"/>
      <c r="BA533" s="360"/>
      <c r="BB533" s="360"/>
      <c r="BC533" s="360"/>
      <c r="BD533" s="360"/>
      <c r="BE533" s="360"/>
      <c r="BF533" s="360"/>
      <c r="BG533" s="360"/>
      <c r="BH533" s="360"/>
      <c r="BI533" s="360"/>
      <c r="BJ533" s="360"/>
      <c r="BK533" s="360"/>
      <c r="BL533" s="360"/>
      <c r="BM533" s="360"/>
      <c r="BN533" s="360"/>
      <c r="BO533" s="360"/>
      <c r="BP533" s="360"/>
      <c r="BQ533" s="360"/>
      <c r="BR533" s="360"/>
      <c r="BS533" s="360"/>
      <c r="BT533" s="360"/>
      <c r="BU533" s="360"/>
      <c r="BV533" s="360"/>
      <c r="BW533" s="360"/>
      <c r="BX533" s="360"/>
      <c r="BY533" s="360"/>
      <c r="BZ533" s="360"/>
      <c r="CA533" s="360"/>
      <c r="CB533" s="360"/>
      <c r="CC533" s="360"/>
      <c r="CD533" s="360"/>
      <c r="CE533" s="360"/>
      <c r="CF533" s="360"/>
      <c r="CG533" s="360"/>
      <c r="CH533" s="360"/>
      <c r="CI533" s="360"/>
      <c r="CJ533" s="360"/>
      <c r="CK533" s="360"/>
      <c r="CL533" s="360"/>
      <c r="CM533" s="475"/>
      <c r="CN533" s="475"/>
      <c r="CO533" s="475"/>
      <c r="CP533" s="475"/>
      <c r="CQ533" s="475"/>
      <c r="CR533" s="475"/>
      <c r="CS533" s="475"/>
      <c r="CT533" s="475"/>
      <c r="CU533" s="475"/>
      <c r="CV533" s="475"/>
      <c r="CW533" s="475"/>
      <c r="CX533" s="475"/>
      <c r="CY533" s="475"/>
      <c r="CZ533" s="383"/>
      <c r="DA533" s="383"/>
      <c r="DB533" s="383"/>
      <c r="DC533" s="383"/>
      <c r="DD533" s="383"/>
      <c r="DE533" s="383"/>
      <c r="DF533" s="383"/>
      <c r="DG533" s="383"/>
      <c r="DH533" s="383"/>
      <c r="DI533" s="383"/>
      <c r="DJ533" s="383"/>
      <c r="DK533" s="383"/>
      <c r="DL533" s="383"/>
      <c r="DM533" s="383"/>
      <c r="DN533" s="383"/>
      <c r="DO533" s="383"/>
      <c r="DP533" s="383"/>
      <c r="DQ533" s="383"/>
      <c r="DR533" s="383"/>
      <c r="DS533" s="383"/>
      <c r="DT533" s="383"/>
      <c r="DU533" s="383"/>
      <c r="DV533" s="383"/>
      <c r="DW533" s="383"/>
      <c r="DX533" s="383"/>
      <c r="DY533" s="383"/>
      <c r="DZ533" s="383"/>
      <c r="EA533" s="383"/>
      <c r="EB533" s="383"/>
      <c r="EC533" s="383"/>
      <c r="ED533" s="383"/>
      <c r="EE533" s="383"/>
      <c r="EF533" s="383"/>
      <c r="EG533" s="383"/>
      <c r="EH533" s="383"/>
      <c r="EI533" s="383"/>
      <c r="EJ533" s="383"/>
      <c r="EK533" s="383"/>
      <c r="EL533" s="383"/>
      <c r="EM533" s="383"/>
      <c r="EN533" s="383"/>
      <c r="EO533" s="383"/>
      <c r="EP533" s="383"/>
      <c r="EQ533" s="383"/>
      <c r="ER533" s="383"/>
      <c r="ES533" s="383"/>
      <c r="ET533" s="383"/>
      <c r="EU533" s="383"/>
      <c r="EV533" s="383"/>
      <c r="EW533" s="383"/>
      <c r="EX533" s="383"/>
      <c r="EY533" s="383"/>
      <c r="EZ533" s="383"/>
      <c r="FA533" s="383"/>
      <c r="FB533" s="383"/>
      <c r="FC533" s="383"/>
      <c r="FD533" s="383"/>
      <c r="FE533" s="383"/>
      <c r="FF533" s="383"/>
      <c r="FG533" s="383"/>
      <c r="FH533" s="383"/>
      <c r="FI533" s="383"/>
      <c r="FJ533" s="383"/>
      <c r="FK533" s="383"/>
      <c r="FL533" s="383"/>
      <c r="FM533" s="383"/>
      <c r="FN533" s="383"/>
      <c r="FO533" s="383"/>
      <c r="FP533" s="383"/>
      <c r="FQ533" s="383"/>
      <c r="FR533" s="383"/>
      <c r="FS533" s="383"/>
      <c r="FT533" s="383"/>
      <c r="FU533" s="383"/>
      <c r="FV533" s="383"/>
      <c r="FW533" s="383"/>
      <c r="FX533" s="383"/>
      <c r="FY533" s="383"/>
      <c r="FZ533" s="383"/>
      <c r="GA533" s="383"/>
      <c r="GB533" s="383"/>
      <c r="GC533" s="383"/>
      <c r="GD533" s="383"/>
      <c r="GE533" s="383"/>
      <c r="GF533" s="383"/>
      <c r="GG533" s="383"/>
      <c r="GH533" s="383"/>
      <c r="GI533" s="383"/>
      <c r="GJ533" s="383"/>
      <c r="GK533" s="383"/>
      <c r="GL533" s="383"/>
      <c r="GM533" s="383"/>
      <c r="GN533" s="383"/>
      <c r="GO533" s="383"/>
      <c r="GP533" s="383"/>
      <c r="GQ533" s="383"/>
      <c r="GR533" s="383"/>
      <c r="GS533" s="383"/>
      <c r="GT533" s="383"/>
      <c r="GU533" s="383"/>
      <c r="GV533" s="383"/>
      <c r="GW533" s="383"/>
      <c r="GX533" s="383"/>
    </row>
    <row r="534" spans="1:206" s="491" customFormat="1" x14ac:dyDescent="0.25">
      <c r="A534" s="354"/>
      <c r="B534" s="354"/>
      <c r="C534"/>
      <c r="D534"/>
      <c r="E534" s="523"/>
      <c r="F534" s="354"/>
      <c r="G534" s="354"/>
      <c r="H534" s="372"/>
      <c r="I534" s="372"/>
      <c r="J534" s="1"/>
      <c r="K534" s="372"/>
      <c r="L534" s="354"/>
      <c r="M534" s="354"/>
      <c r="N534" s="354"/>
      <c r="O534" s="354"/>
      <c r="P534" s="372"/>
      <c r="Q534" s="490"/>
      <c r="R534" s="490"/>
      <c r="S534" s="490"/>
      <c r="T534" s="490"/>
      <c r="U534" s="490"/>
      <c r="V534" s="372"/>
      <c r="W534" s="372"/>
      <c r="X534" s="372"/>
      <c r="Y534" s="1"/>
      <c r="Z534" s="1"/>
      <c r="AA534" s="1"/>
      <c r="AB534" s="1"/>
      <c r="AC534" s="1"/>
      <c r="AK534" s="504"/>
      <c r="AL534" s="504"/>
      <c r="AM534" s="504"/>
      <c r="AN534" s="504"/>
      <c r="AO534" s="504"/>
      <c r="AP534" s="504"/>
      <c r="AQ534" s="360"/>
      <c r="AR534" s="360"/>
      <c r="AS534" s="360"/>
      <c r="AT534" s="360"/>
      <c r="AU534" s="360"/>
      <c r="AV534" s="360"/>
      <c r="AW534" s="360"/>
      <c r="AX534" s="360"/>
      <c r="AY534" s="360"/>
      <c r="AZ534" s="360"/>
      <c r="BA534" s="360"/>
      <c r="BB534" s="360"/>
      <c r="BC534" s="360"/>
      <c r="BD534" s="360"/>
      <c r="BE534" s="360"/>
      <c r="BF534" s="360"/>
      <c r="BG534" s="360"/>
      <c r="BH534" s="360"/>
      <c r="BI534" s="360"/>
      <c r="BJ534" s="360"/>
      <c r="BK534" s="360"/>
      <c r="BL534" s="360"/>
      <c r="BM534" s="360"/>
      <c r="BN534" s="360"/>
      <c r="BO534" s="360"/>
      <c r="BP534" s="360"/>
      <c r="BQ534" s="360"/>
      <c r="BR534" s="360"/>
      <c r="BS534" s="360"/>
      <c r="BT534" s="360"/>
      <c r="BU534" s="360"/>
      <c r="BV534" s="360"/>
      <c r="BW534" s="360"/>
      <c r="BX534" s="360"/>
      <c r="BY534" s="360"/>
      <c r="BZ534" s="360"/>
      <c r="CA534" s="360"/>
      <c r="CB534" s="360"/>
      <c r="CC534" s="360"/>
      <c r="CD534" s="360"/>
      <c r="CE534" s="360"/>
      <c r="CF534" s="360"/>
      <c r="CG534" s="360"/>
      <c r="CH534" s="360"/>
      <c r="CI534" s="360"/>
      <c r="CJ534" s="360"/>
      <c r="CK534" s="360"/>
      <c r="CL534" s="360"/>
      <c r="CM534" s="475"/>
      <c r="CN534" s="475"/>
      <c r="CO534" s="475"/>
      <c r="CP534" s="475"/>
      <c r="CQ534" s="475"/>
      <c r="CR534" s="475"/>
      <c r="CS534" s="475"/>
      <c r="CT534" s="475"/>
      <c r="CU534" s="475"/>
      <c r="CV534" s="475"/>
      <c r="CW534" s="475"/>
      <c r="CX534" s="475"/>
      <c r="CY534" s="475"/>
      <c r="CZ534" s="383"/>
      <c r="DA534" s="383"/>
      <c r="DB534" s="383"/>
      <c r="DC534" s="383"/>
      <c r="DD534" s="383"/>
      <c r="DE534" s="383"/>
      <c r="DF534" s="383"/>
      <c r="DG534" s="383"/>
      <c r="DH534" s="383"/>
      <c r="DI534" s="383"/>
      <c r="DJ534" s="383"/>
      <c r="DK534" s="383"/>
      <c r="DL534" s="383"/>
      <c r="DM534" s="383"/>
      <c r="DN534" s="383"/>
      <c r="DO534" s="383"/>
      <c r="DP534" s="383"/>
      <c r="DQ534" s="383"/>
      <c r="DR534" s="383"/>
      <c r="DS534" s="383"/>
      <c r="DT534" s="383"/>
      <c r="DU534" s="383"/>
      <c r="DV534" s="383"/>
      <c r="DW534" s="383"/>
      <c r="DX534" s="383"/>
      <c r="DY534" s="383"/>
      <c r="DZ534" s="383"/>
      <c r="EA534" s="383"/>
      <c r="EB534" s="383"/>
      <c r="EC534" s="383"/>
      <c r="ED534" s="383"/>
      <c r="EE534" s="383"/>
      <c r="EF534" s="383"/>
      <c r="EG534" s="383"/>
      <c r="EH534" s="383"/>
      <c r="EI534" s="383"/>
      <c r="EJ534" s="383"/>
      <c r="EK534" s="383"/>
      <c r="EL534" s="383"/>
      <c r="EM534" s="383"/>
      <c r="EN534" s="383"/>
      <c r="EO534" s="383"/>
      <c r="EP534" s="383"/>
      <c r="EQ534" s="383"/>
      <c r="ER534" s="383"/>
      <c r="ES534" s="383"/>
      <c r="ET534" s="383"/>
      <c r="EU534" s="383"/>
      <c r="EV534" s="383"/>
      <c r="EW534" s="383"/>
      <c r="EX534" s="383"/>
      <c r="EY534" s="383"/>
      <c r="EZ534" s="383"/>
      <c r="FA534" s="383"/>
      <c r="FB534" s="383"/>
      <c r="FC534" s="383"/>
      <c r="FD534" s="383"/>
      <c r="FE534" s="383"/>
      <c r="FF534" s="383"/>
      <c r="FG534" s="383"/>
      <c r="FH534" s="383"/>
      <c r="FI534" s="383"/>
      <c r="FJ534" s="383"/>
      <c r="FK534" s="383"/>
      <c r="FL534" s="383"/>
      <c r="FM534" s="383"/>
      <c r="FN534" s="383"/>
      <c r="FO534" s="383"/>
      <c r="FP534" s="383"/>
      <c r="FQ534" s="383"/>
      <c r="FR534" s="383"/>
      <c r="FS534" s="383"/>
      <c r="FT534" s="383"/>
      <c r="FU534" s="383"/>
      <c r="FV534" s="383"/>
      <c r="FW534" s="383"/>
      <c r="FX534" s="383"/>
      <c r="FY534" s="383"/>
      <c r="FZ534" s="383"/>
      <c r="GA534" s="383"/>
      <c r="GB534" s="383"/>
      <c r="GC534" s="383"/>
      <c r="GD534" s="383"/>
      <c r="GE534" s="383"/>
      <c r="GF534" s="383"/>
      <c r="GG534" s="383"/>
      <c r="GH534" s="383"/>
      <c r="GI534" s="383"/>
      <c r="GJ534" s="383"/>
      <c r="GK534" s="383"/>
      <c r="GL534" s="383"/>
      <c r="GM534" s="383"/>
      <c r="GN534" s="383"/>
      <c r="GO534" s="383"/>
      <c r="GP534" s="383"/>
      <c r="GQ534" s="383"/>
      <c r="GR534" s="383"/>
      <c r="GS534" s="383"/>
      <c r="GT534" s="383"/>
      <c r="GU534" s="383"/>
      <c r="GV534" s="383"/>
      <c r="GW534" s="383"/>
      <c r="GX534" s="383"/>
    </row>
    <row r="535" spans="1:206" s="491" customFormat="1" x14ac:dyDescent="0.25">
      <c r="A535" s="354"/>
      <c r="B535" s="354"/>
      <c r="C535"/>
      <c r="D535"/>
      <c r="E535" s="523"/>
      <c r="F535" s="354"/>
      <c r="G535" s="354"/>
      <c r="H535" s="372"/>
      <c r="I535" s="372"/>
      <c r="J535" s="1"/>
      <c r="K535" s="372"/>
      <c r="L535" s="354"/>
      <c r="M535" s="354"/>
      <c r="N535" s="354"/>
      <c r="O535" s="354"/>
      <c r="P535" s="372"/>
      <c r="Q535" s="490"/>
      <c r="R535" s="490"/>
      <c r="S535" s="490"/>
      <c r="T535" s="490"/>
      <c r="U535" s="490"/>
      <c r="V535" s="372"/>
      <c r="W535" s="372"/>
      <c r="X535" s="372"/>
      <c r="Y535" s="1"/>
      <c r="Z535" s="1"/>
      <c r="AA535" s="1"/>
      <c r="AB535" s="1"/>
      <c r="AC535" s="1"/>
      <c r="AK535" s="504"/>
      <c r="AL535" s="504"/>
      <c r="AM535" s="504"/>
      <c r="AN535" s="504"/>
      <c r="AO535" s="504"/>
      <c r="AP535" s="504"/>
      <c r="AQ535" s="360"/>
      <c r="AR535" s="360"/>
      <c r="AS535" s="360"/>
      <c r="AT535" s="360"/>
      <c r="AU535" s="360"/>
      <c r="AV535" s="360"/>
      <c r="AW535" s="360"/>
      <c r="AX535" s="360"/>
      <c r="AY535" s="360"/>
      <c r="AZ535" s="360"/>
      <c r="BA535" s="360"/>
      <c r="BB535" s="360"/>
      <c r="BC535" s="360"/>
      <c r="BD535" s="360"/>
      <c r="BE535" s="360"/>
      <c r="BF535" s="360"/>
      <c r="BG535" s="360"/>
      <c r="BH535" s="360"/>
      <c r="BI535" s="360"/>
      <c r="BJ535" s="360"/>
      <c r="BK535" s="360"/>
      <c r="BL535" s="360"/>
      <c r="BM535" s="360"/>
      <c r="BN535" s="360"/>
      <c r="BO535" s="360"/>
      <c r="BP535" s="360"/>
      <c r="BQ535" s="360"/>
      <c r="BR535" s="360"/>
      <c r="BS535" s="360"/>
      <c r="BT535" s="360"/>
      <c r="BU535" s="360"/>
      <c r="BV535" s="360"/>
      <c r="BW535" s="360"/>
      <c r="BX535" s="360"/>
      <c r="BY535" s="360"/>
      <c r="BZ535" s="360"/>
      <c r="CA535" s="360"/>
      <c r="CB535" s="360"/>
      <c r="CC535" s="360"/>
      <c r="CD535" s="360"/>
      <c r="CE535" s="360"/>
      <c r="CF535" s="360"/>
      <c r="CG535" s="360"/>
      <c r="CH535" s="360"/>
      <c r="CI535" s="360"/>
      <c r="CJ535" s="360"/>
      <c r="CK535" s="360"/>
      <c r="CL535" s="360"/>
      <c r="CM535" s="475"/>
      <c r="CN535" s="475"/>
      <c r="CO535" s="475"/>
      <c r="CP535" s="475"/>
      <c r="CQ535" s="475"/>
      <c r="CR535" s="475"/>
      <c r="CS535" s="475"/>
      <c r="CT535" s="475"/>
      <c r="CU535" s="475"/>
      <c r="CV535" s="475"/>
      <c r="CW535" s="475"/>
      <c r="CX535" s="475"/>
      <c r="CY535" s="475"/>
      <c r="CZ535" s="383"/>
      <c r="DA535" s="383"/>
      <c r="DB535" s="383"/>
      <c r="DC535" s="383"/>
      <c r="DD535" s="383"/>
      <c r="DE535" s="383"/>
      <c r="DF535" s="383"/>
      <c r="DG535" s="383"/>
      <c r="DH535" s="383"/>
      <c r="DI535" s="383"/>
      <c r="DJ535" s="383"/>
      <c r="DK535" s="383"/>
      <c r="DL535" s="383"/>
      <c r="DM535" s="383"/>
      <c r="DN535" s="383"/>
      <c r="DO535" s="383"/>
      <c r="DP535" s="383"/>
      <c r="DQ535" s="383"/>
      <c r="DR535" s="383"/>
      <c r="DS535" s="383"/>
      <c r="DT535" s="383"/>
      <c r="DU535" s="383"/>
      <c r="DV535" s="383"/>
      <c r="DW535" s="383"/>
      <c r="DX535" s="383"/>
      <c r="DY535" s="383"/>
      <c r="DZ535" s="383"/>
      <c r="EA535" s="383"/>
      <c r="EB535" s="383"/>
      <c r="EC535" s="383"/>
      <c r="ED535" s="383"/>
      <c r="EE535" s="383"/>
      <c r="EF535" s="383"/>
      <c r="EG535" s="383"/>
      <c r="EH535" s="383"/>
      <c r="EI535" s="383"/>
      <c r="EJ535" s="383"/>
      <c r="EK535" s="383"/>
      <c r="EL535" s="383"/>
      <c r="EM535" s="383"/>
      <c r="EN535" s="383"/>
      <c r="EO535" s="383"/>
      <c r="EP535" s="383"/>
      <c r="EQ535" s="383"/>
      <c r="ER535" s="383"/>
      <c r="ES535" s="383"/>
      <c r="ET535" s="383"/>
      <c r="EU535" s="383"/>
      <c r="EV535" s="383"/>
      <c r="EW535" s="383"/>
      <c r="EX535" s="383"/>
      <c r="EY535" s="383"/>
      <c r="EZ535" s="383"/>
      <c r="FA535" s="383"/>
      <c r="FB535" s="383"/>
      <c r="FC535" s="383"/>
      <c r="FD535" s="383"/>
      <c r="FE535" s="383"/>
      <c r="FF535" s="383"/>
      <c r="FG535" s="383"/>
      <c r="FH535" s="383"/>
      <c r="FI535" s="383"/>
      <c r="FJ535" s="383"/>
      <c r="FK535" s="383"/>
      <c r="FL535" s="383"/>
      <c r="FM535" s="383"/>
      <c r="FN535" s="383"/>
      <c r="FO535" s="383"/>
      <c r="FP535" s="383"/>
      <c r="FQ535" s="383"/>
      <c r="FR535" s="383"/>
      <c r="FS535" s="383"/>
      <c r="FT535" s="383"/>
      <c r="FU535" s="383"/>
      <c r="FV535" s="383"/>
      <c r="FW535" s="383"/>
      <c r="FX535" s="383"/>
      <c r="FY535" s="383"/>
      <c r="FZ535" s="383"/>
      <c r="GA535" s="383"/>
      <c r="GB535" s="383"/>
      <c r="GC535" s="383"/>
      <c r="GD535" s="383"/>
      <c r="GE535" s="383"/>
      <c r="GF535" s="383"/>
      <c r="GG535" s="383"/>
      <c r="GH535" s="383"/>
      <c r="GI535" s="383"/>
      <c r="GJ535" s="383"/>
      <c r="GK535" s="383"/>
      <c r="GL535" s="383"/>
      <c r="GM535" s="383"/>
      <c r="GN535" s="383"/>
      <c r="GO535" s="383"/>
      <c r="GP535" s="383"/>
      <c r="GQ535" s="383"/>
      <c r="GR535" s="383"/>
      <c r="GS535" s="383"/>
      <c r="GT535" s="383"/>
      <c r="GU535" s="383"/>
      <c r="GV535" s="383"/>
      <c r="GW535" s="383"/>
      <c r="GX535" s="383"/>
    </row>
    <row r="536" spans="1:206" s="491" customFormat="1" x14ac:dyDescent="0.25">
      <c r="A536" s="354"/>
      <c r="B536" s="354"/>
      <c r="C536"/>
      <c r="D536"/>
      <c r="E536" s="523"/>
      <c r="F536" s="354"/>
      <c r="G536" s="354"/>
      <c r="H536" s="372"/>
      <c r="I536" s="372"/>
      <c r="J536" s="1"/>
      <c r="K536" s="372"/>
      <c r="L536" s="354"/>
      <c r="M536" s="354"/>
      <c r="N536" s="354"/>
      <c r="O536" s="354"/>
      <c r="P536" s="372"/>
      <c r="Q536" s="490"/>
      <c r="R536" s="490"/>
      <c r="S536" s="490"/>
      <c r="T536" s="490"/>
      <c r="U536" s="490"/>
      <c r="V536" s="372"/>
      <c r="W536" s="372"/>
      <c r="X536" s="372"/>
      <c r="Y536" s="1"/>
      <c r="Z536" s="1"/>
      <c r="AA536" s="1"/>
      <c r="AB536" s="1"/>
      <c r="AC536" s="1"/>
      <c r="AK536" s="504"/>
      <c r="AL536" s="504"/>
      <c r="AM536" s="504"/>
      <c r="AN536" s="504"/>
      <c r="AO536" s="504"/>
      <c r="AP536" s="504"/>
      <c r="AQ536" s="360"/>
      <c r="AR536" s="360"/>
      <c r="AS536" s="360"/>
      <c r="AT536" s="360"/>
      <c r="AU536" s="360"/>
      <c r="AV536" s="360"/>
      <c r="AW536" s="360"/>
      <c r="AX536" s="360"/>
      <c r="AY536" s="360"/>
      <c r="AZ536" s="360"/>
      <c r="BA536" s="360"/>
      <c r="BB536" s="360"/>
      <c r="BC536" s="360"/>
      <c r="BD536" s="360"/>
      <c r="BE536" s="360"/>
      <c r="BF536" s="360"/>
      <c r="BG536" s="360"/>
      <c r="BH536" s="360"/>
      <c r="BI536" s="360"/>
      <c r="BJ536" s="360"/>
      <c r="BK536" s="360"/>
      <c r="BL536" s="360"/>
      <c r="BM536" s="360"/>
      <c r="BN536" s="360"/>
      <c r="BO536" s="360"/>
      <c r="BP536" s="360"/>
      <c r="BQ536" s="360"/>
      <c r="BR536" s="360"/>
      <c r="BS536" s="360"/>
      <c r="BT536" s="360"/>
      <c r="BU536" s="360"/>
      <c r="BV536" s="360"/>
      <c r="BW536" s="360"/>
      <c r="BX536" s="360"/>
      <c r="BY536" s="360"/>
      <c r="BZ536" s="360"/>
      <c r="CA536" s="360"/>
      <c r="CB536" s="360"/>
      <c r="CC536" s="360"/>
      <c r="CD536" s="360"/>
      <c r="CE536" s="360"/>
      <c r="CF536" s="360"/>
      <c r="CG536" s="360"/>
      <c r="CH536" s="360"/>
      <c r="CI536" s="360"/>
      <c r="CJ536" s="360"/>
      <c r="CK536" s="360"/>
      <c r="CL536" s="360"/>
      <c r="CM536" s="475"/>
      <c r="CN536" s="475"/>
      <c r="CO536" s="475"/>
      <c r="CP536" s="475"/>
      <c r="CQ536" s="475"/>
      <c r="CR536" s="475"/>
      <c r="CS536" s="475"/>
      <c r="CT536" s="475"/>
      <c r="CU536" s="475"/>
      <c r="CV536" s="475"/>
      <c r="CW536" s="475"/>
      <c r="CX536" s="475"/>
      <c r="CY536" s="475"/>
      <c r="CZ536" s="383"/>
      <c r="DA536" s="383"/>
      <c r="DB536" s="383"/>
      <c r="DC536" s="383"/>
      <c r="DD536" s="383"/>
      <c r="DE536" s="383"/>
      <c r="DF536" s="383"/>
      <c r="DG536" s="383"/>
      <c r="DH536" s="383"/>
      <c r="DI536" s="383"/>
      <c r="DJ536" s="383"/>
      <c r="DK536" s="383"/>
      <c r="DL536" s="383"/>
      <c r="DM536" s="383"/>
      <c r="DN536" s="383"/>
      <c r="DO536" s="383"/>
      <c r="DP536" s="383"/>
      <c r="DQ536" s="383"/>
      <c r="DR536" s="383"/>
      <c r="DS536" s="383"/>
      <c r="DT536" s="383"/>
      <c r="DU536" s="383"/>
      <c r="DV536" s="383"/>
      <c r="DW536" s="383"/>
      <c r="DX536" s="383"/>
      <c r="DY536" s="383"/>
      <c r="DZ536" s="383"/>
      <c r="EA536" s="383"/>
      <c r="EB536" s="383"/>
      <c r="EC536" s="383"/>
      <c r="ED536" s="383"/>
      <c r="EE536" s="383"/>
      <c r="EF536" s="383"/>
      <c r="EG536" s="383"/>
      <c r="EH536" s="383"/>
      <c r="EI536" s="383"/>
      <c r="EJ536" s="383"/>
      <c r="EK536" s="383"/>
      <c r="EL536" s="383"/>
      <c r="EM536" s="383"/>
      <c r="EN536" s="383"/>
      <c r="EO536" s="383"/>
      <c r="EP536" s="383"/>
      <c r="EQ536" s="383"/>
      <c r="ER536" s="383"/>
      <c r="ES536" s="383"/>
      <c r="ET536" s="383"/>
      <c r="EU536" s="383"/>
      <c r="EV536" s="383"/>
      <c r="EW536" s="383"/>
      <c r="EX536" s="383"/>
      <c r="EY536" s="383"/>
      <c r="EZ536" s="383"/>
      <c r="FA536" s="383"/>
      <c r="FB536" s="383"/>
      <c r="FC536" s="383"/>
      <c r="FD536" s="383"/>
      <c r="FE536" s="383"/>
      <c r="FF536" s="383"/>
      <c r="FG536" s="383"/>
      <c r="FH536" s="383"/>
      <c r="FI536" s="383"/>
      <c r="FJ536" s="383"/>
      <c r="FK536" s="383"/>
      <c r="FL536" s="383"/>
      <c r="FM536" s="383"/>
      <c r="FN536" s="383"/>
      <c r="FO536" s="383"/>
      <c r="FP536" s="383"/>
      <c r="FQ536" s="383"/>
      <c r="FR536" s="383"/>
      <c r="FS536" s="383"/>
      <c r="FT536" s="383"/>
      <c r="FU536" s="383"/>
      <c r="FV536" s="383"/>
      <c r="FW536" s="383"/>
      <c r="FX536" s="383"/>
      <c r="FY536" s="383"/>
      <c r="FZ536" s="383"/>
      <c r="GA536" s="383"/>
      <c r="GB536" s="383"/>
      <c r="GC536" s="383"/>
      <c r="GD536" s="383"/>
      <c r="GE536" s="383"/>
      <c r="GF536" s="383"/>
      <c r="GG536" s="383"/>
      <c r="GH536" s="383"/>
      <c r="GI536" s="383"/>
      <c r="GJ536" s="383"/>
      <c r="GK536" s="383"/>
      <c r="GL536" s="383"/>
      <c r="GM536" s="383"/>
      <c r="GN536" s="383"/>
      <c r="GO536" s="383"/>
      <c r="GP536" s="383"/>
      <c r="GQ536" s="383"/>
      <c r="GR536" s="383"/>
      <c r="GS536" s="383"/>
      <c r="GT536" s="383"/>
      <c r="GU536" s="383"/>
      <c r="GV536" s="383"/>
      <c r="GW536" s="383"/>
      <c r="GX536" s="383"/>
    </row>
    <row r="537" spans="1:206" s="491" customFormat="1" x14ac:dyDescent="0.25">
      <c r="A537" s="354"/>
      <c r="B537" s="354"/>
      <c r="C537"/>
      <c r="D537"/>
      <c r="E537" s="523"/>
      <c r="F537" s="354"/>
      <c r="G537" s="354"/>
      <c r="H537" s="372"/>
      <c r="I537" s="372"/>
      <c r="J537" s="1"/>
      <c r="K537" s="372"/>
      <c r="L537" s="354"/>
      <c r="M537" s="354"/>
      <c r="N537" s="354"/>
      <c r="O537" s="354"/>
      <c r="P537" s="372"/>
      <c r="Q537" s="490"/>
      <c r="R537" s="490"/>
      <c r="S537" s="490"/>
      <c r="T537" s="490"/>
      <c r="U537" s="490"/>
      <c r="V537" s="372"/>
      <c r="W537" s="372"/>
      <c r="X537" s="372"/>
      <c r="Y537" s="1"/>
      <c r="Z537" s="1"/>
      <c r="AA537" s="1"/>
      <c r="AB537" s="1"/>
      <c r="AC537" s="1"/>
      <c r="AK537" s="504"/>
      <c r="AL537" s="504"/>
      <c r="AM537" s="504"/>
      <c r="AN537" s="504"/>
      <c r="AO537" s="504"/>
      <c r="AP537" s="504"/>
      <c r="AQ537" s="360"/>
      <c r="AR537" s="360"/>
      <c r="AS537" s="360"/>
      <c r="AT537" s="360"/>
      <c r="AU537" s="360"/>
      <c r="AV537" s="360"/>
      <c r="AW537" s="360"/>
      <c r="AX537" s="360"/>
      <c r="AY537" s="360"/>
      <c r="AZ537" s="360"/>
      <c r="BA537" s="360"/>
      <c r="BB537" s="360"/>
      <c r="BC537" s="360"/>
      <c r="BD537" s="360"/>
      <c r="BE537" s="360"/>
      <c r="BF537" s="360"/>
      <c r="BG537" s="360"/>
      <c r="BH537" s="360"/>
      <c r="BI537" s="360"/>
      <c r="BJ537" s="360"/>
      <c r="BK537" s="360"/>
      <c r="BL537" s="360"/>
      <c r="BM537" s="360"/>
      <c r="BN537" s="360"/>
      <c r="BO537" s="360"/>
      <c r="BP537" s="360"/>
      <c r="BQ537" s="360"/>
      <c r="BR537" s="360"/>
      <c r="BS537" s="360"/>
      <c r="BT537" s="360"/>
      <c r="BU537" s="360"/>
      <c r="BV537" s="360"/>
      <c r="BW537" s="360"/>
      <c r="BX537" s="360"/>
      <c r="BY537" s="360"/>
      <c r="BZ537" s="360"/>
      <c r="CA537" s="360"/>
      <c r="CB537" s="360"/>
      <c r="CC537" s="360"/>
      <c r="CD537" s="360"/>
      <c r="CE537" s="360"/>
      <c r="CF537" s="360"/>
      <c r="CG537" s="360"/>
      <c r="CH537" s="360"/>
      <c r="CI537" s="360"/>
      <c r="CJ537" s="360"/>
      <c r="CK537" s="360"/>
      <c r="CL537" s="360"/>
      <c r="CM537" s="475"/>
      <c r="CN537" s="475"/>
      <c r="CO537" s="475"/>
      <c r="CP537" s="475"/>
      <c r="CQ537" s="475"/>
      <c r="CR537" s="475"/>
      <c r="CS537" s="475"/>
      <c r="CT537" s="475"/>
      <c r="CU537" s="475"/>
      <c r="CV537" s="475"/>
      <c r="CW537" s="475"/>
      <c r="CX537" s="475"/>
      <c r="CY537" s="475"/>
      <c r="CZ537" s="383"/>
      <c r="DA537" s="383"/>
      <c r="DB537" s="383"/>
      <c r="DC537" s="383"/>
      <c r="DD537" s="383"/>
      <c r="DE537" s="383"/>
      <c r="DF537" s="383"/>
      <c r="DG537" s="383"/>
      <c r="DH537" s="383"/>
      <c r="DI537" s="383"/>
      <c r="DJ537" s="383"/>
      <c r="DK537" s="383"/>
      <c r="DL537" s="383"/>
      <c r="DM537" s="383"/>
      <c r="DN537" s="383"/>
      <c r="DO537" s="383"/>
      <c r="DP537" s="383"/>
      <c r="DQ537" s="383"/>
      <c r="DR537" s="383"/>
      <c r="DS537" s="383"/>
      <c r="DT537" s="383"/>
      <c r="DU537" s="383"/>
      <c r="DV537" s="383"/>
      <c r="DW537" s="383"/>
      <c r="DX537" s="383"/>
      <c r="DY537" s="383"/>
      <c r="DZ537" s="383"/>
      <c r="EA537" s="383"/>
      <c r="EB537" s="383"/>
      <c r="EC537" s="383"/>
      <c r="ED537" s="383"/>
      <c r="EE537" s="383"/>
      <c r="EF537" s="383"/>
      <c r="EG537" s="383"/>
      <c r="EH537" s="383"/>
      <c r="EI537" s="383"/>
      <c r="EJ537" s="383"/>
      <c r="EK537" s="383"/>
      <c r="EL537" s="383"/>
      <c r="EM537" s="383"/>
      <c r="EN537" s="383"/>
      <c r="EO537" s="383"/>
      <c r="EP537" s="383"/>
      <c r="EQ537" s="383"/>
      <c r="ER537" s="383"/>
      <c r="ES537" s="383"/>
      <c r="ET537" s="383"/>
      <c r="EU537" s="383"/>
      <c r="EV537" s="383"/>
      <c r="EW537" s="383"/>
      <c r="EX537" s="383"/>
      <c r="EY537" s="383"/>
      <c r="EZ537" s="383"/>
      <c r="FA537" s="383"/>
      <c r="FB537" s="383"/>
      <c r="FC537" s="383"/>
      <c r="FD537" s="383"/>
      <c r="FE537" s="383"/>
      <c r="FF537" s="383"/>
      <c r="FG537" s="383"/>
      <c r="FH537" s="383"/>
      <c r="FI537" s="383"/>
      <c r="FJ537" s="383"/>
      <c r="FK537" s="383"/>
      <c r="FL537" s="383"/>
      <c r="FM537" s="383"/>
      <c r="FN537" s="383"/>
      <c r="FO537" s="383"/>
      <c r="FP537" s="383"/>
      <c r="FQ537" s="383"/>
      <c r="FR537" s="383"/>
      <c r="FS537" s="383"/>
      <c r="FT537" s="383"/>
      <c r="FU537" s="383"/>
      <c r="FV537" s="383"/>
      <c r="FW537" s="383"/>
      <c r="FX537" s="383"/>
      <c r="FY537" s="383"/>
      <c r="FZ537" s="383"/>
      <c r="GA537" s="383"/>
      <c r="GB537" s="383"/>
      <c r="GC537" s="383"/>
      <c r="GD537" s="383"/>
      <c r="GE537" s="383"/>
      <c r="GF537" s="383"/>
      <c r="GG537" s="383"/>
      <c r="GH537" s="383"/>
      <c r="GI537" s="383"/>
      <c r="GJ537" s="383"/>
      <c r="GK537" s="383"/>
      <c r="GL537" s="383"/>
      <c r="GM537" s="383"/>
      <c r="GN537" s="383"/>
      <c r="GO537" s="383"/>
      <c r="GP537" s="383"/>
      <c r="GQ537" s="383"/>
      <c r="GR537" s="383"/>
      <c r="GS537" s="383"/>
      <c r="GT537" s="383"/>
      <c r="GU537" s="383"/>
      <c r="GV537" s="383"/>
      <c r="GW537" s="383"/>
      <c r="GX537" s="383"/>
    </row>
    <row r="538" spans="1:206" s="491" customFormat="1" x14ac:dyDescent="0.25">
      <c r="A538" s="354"/>
      <c r="B538" s="354"/>
      <c r="C538"/>
      <c r="D538"/>
      <c r="E538" s="523"/>
      <c r="F538" s="354"/>
      <c r="G538" s="354"/>
      <c r="H538" s="372"/>
      <c r="I538" s="372"/>
      <c r="J538" s="1"/>
      <c r="K538" s="372"/>
      <c r="L538" s="354"/>
      <c r="M538" s="354"/>
      <c r="N538" s="354"/>
      <c r="O538" s="354"/>
      <c r="P538" s="372"/>
      <c r="Q538" s="490"/>
      <c r="R538" s="490"/>
      <c r="S538" s="490"/>
      <c r="T538" s="490"/>
      <c r="U538" s="490"/>
      <c r="V538" s="372"/>
      <c r="W538" s="372"/>
      <c r="X538" s="372"/>
      <c r="Y538" s="1"/>
      <c r="Z538" s="1"/>
      <c r="AA538" s="1"/>
      <c r="AB538" s="1"/>
      <c r="AC538" s="1"/>
      <c r="AK538" s="504"/>
      <c r="AL538" s="504"/>
      <c r="AM538" s="504"/>
      <c r="AN538" s="504"/>
      <c r="AO538" s="504"/>
      <c r="AP538" s="504"/>
      <c r="AQ538" s="360"/>
      <c r="AR538" s="360"/>
      <c r="AS538" s="360"/>
      <c r="AT538" s="360"/>
      <c r="AU538" s="360"/>
      <c r="AV538" s="360"/>
      <c r="AW538" s="360"/>
      <c r="AX538" s="360"/>
      <c r="AY538" s="360"/>
      <c r="AZ538" s="360"/>
      <c r="BA538" s="360"/>
      <c r="BB538" s="360"/>
      <c r="BC538" s="360"/>
      <c r="BD538" s="360"/>
      <c r="BE538" s="360"/>
      <c r="BF538" s="360"/>
      <c r="BG538" s="360"/>
      <c r="BH538" s="360"/>
      <c r="BI538" s="360"/>
      <c r="BJ538" s="360"/>
      <c r="BK538" s="360"/>
      <c r="BL538" s="360"/>
      <c r="BM538" s="360"/>
      <c r="BN538" s="360"/>
      <c r="BO538" s="360"/>
      <c r="BP538" s="360"/>
      <c r="BQ538" s="360"/>
      <c r="BR538" s="360"/>
      <c r="BS538" s="360"/>
      <c r="BT538" s="360"/>
      <c r="BU538" s="360"/>
      <c r="BV538" s="360"/>
      <c r="BW538" s="360"/>
      <c r="BX538" s="360"/>
      <c r="BY538" s="360"/>
      <c r="BZ538" s="360"/>
      <c r="CA538" s="360"/>
      <c r="CB538" s="360"/>
      <c r="CC538" s="360"/>
      <c r="CD538" s="360"/>
      <c r="CE538" s="360"/>
      <c r="CF538" s="360"/>
      <c r="CG538" s="360"/>
      <c r="CH538" s="360"/>
      <c r="CI538" s="360"/>
      <c r="CJ538" s="360"/>
      <c r="CK538" s="360"/>
      <c r="CL538" s="360"/>
      <c r="CM538" s="475"/>
      <c r="CN538" s="475"/>
      <c r="CO538" s="475"/>
      <c r="CP538" s="475"/>
      <c r="CQ538" s="475"/>
      <c r="CR538" s="475"/>
      <c r="CS538" s="475"/>
      <c r="CT538" s="475"/>
      <c r="CU538" s="475"/>
      <c r="CV538" s="475"/>
      <c r="CW538" s="475"/>
      <c r="CX538" s="475"/>
      <c r="CY538" s="475"/>
      <c r="CZ538" s="383"/>
      <c r="DA538" s="383"/>
      <c r="DB538" s="383"/>
      <c r="DC538" s="383"/>
      <c r="DD538" s="383"/>
      <c r="DE538" s="383"/>
      <c r="DF538" s="383"/>
      <c r="DG538" s="383"/>
      <c r="DH538" s="383"/>
      <c r="DI538" s="383"/>
      <c r="DJ538" s="383"/>
      <c r="DK538" s="383"/>
      <c r="DL538" s="383"/>
      <c r="DM538" s="383"/>
      <c r="DN538" s="383"/>
      <c r="DO538" s="383"/>
      <c r="DP538" s="383"/>
      <c r="DQ538" s="383"/>
      <c r="DR538" s="383"/>
      <c r="DS538" s="383"/>
      <c r="DT538" s="383"/>
      <c r="DU538" s="383"/>
      <c r="DV538" s="383"/>
      <c r="DW538" s="383"/>
      <c r="DX538" s="383"/>
      <c r="DY538" s="383"/>
      <c r="DZ538" s="383"/>
      <c r="EA538" s="383"/>
      <c r="EB538" s="383"/>
      <c r="EC538" s="383"/>
      <c r="ED538" s="383"/>
      <c r="EE538" s="383"/>
      <c r="EF538" s="383"/>
      <c r="EG538" s="383"/>
      <c r="EH538" s="383"/>
      <c r="EI538" s="383"/>
      <c r="EJ538" s="383"/>
      <c r="EK538" s="383"/>
      <c r="EL538" s="383"/>
      <c r="EM538" s="383"/>
      <c r="EN538" s="383"/>
      <c r="EO538" s="383"/>
      <c r="EP538" s="383"/>
      <c r="EQ538" s="383"/>
      <c r="ER538" s="383"/>
      <c r="ES538" s="383"/>
      <c r="ET538" s="383"/>
      <c r="EU538" s="383"/>
      <c r="EV538" s="383"/>
      <c r="EW538" s="383"/>
      <c r="EX538" s="383"/>
      <c r="EY538" s="383"/>
      <c r="EZ538" s="383"/>
      <c r="FA538" s="383"/>
      <c r="FB538" s="383"/>
      <c r="FC538" s="383"/>
      <c r="FD538" s="383"/>
      <c r="FE538" s="383"/>
      <c r="FF538" s="383"/>
      <c r="FG538" s="383"/>
      <c r="FH538" s="383"/>
      <c r="FI538" s="383"/>
      <c r="FJ538" s="383"/>
      <c r="FK538" s="383"/>
      <c r="FL538" s="383"/>
      <c r="FM538" s="383"/>
      <c r="FN538" s="383"/>
      <c r="FO538" s="383"/>
      <c r="FP538" s="383"/>
      <c r="FQ538" s="383"/>
      <c r="FR538" s="383"/>
      <c r="FS538" s="383"/>
      <c r="FT538" s="383"/>
      <c r="FU538" s="383"/>
      <c r="FV538" s="383"/>
      <c r="FW538" s="383"/>
      <c r="FX538" s="383"/>
      <c r="FY538" s="383"/>
      <c r="FZ538" s="383"/>
      <c r="GA538" s="383"/>
      <c r="GB538" s="383"/>
      <c r="GC538" s="383"/>
      <c r="GD538" s="383"/>
      <c r="GE538" s="383"/>
      <c r="GF538" s="383"/>
      <c r="GG538" s="383"/>
      <c r="GH538" s="383"/>
      <c r="GI538" s="383"/>
      <c r="GJ538" s="383"/>
      <c r="GK538" s="383"/>
      <c r="GL538" s="383"/>
      <c r="GM538" s="383"/>
      <c r="GN538" s="383"/>
      <c r="GO538" s="383"/>
      <c r="GP538" s="383"/>
      <c r="GQ538" s="383"/>
      <c r="GR538" s="383"/>
      <c r="GS538" s="383"/>
      <c r="GT538" s="383"/>
      <c r="GU538" s="383"/>
      <c r="GV538" s="383"/>
      <c r="GW538" s="383"/>
      <c r="GX538" s="383"/>
    </row>
    <row r="539" spans="1:206" s="491" customFormat="1" x14ac:dyDescent="0.25">
      <c r="A539" s="354"/>
      <c r="B539" s="354"/>
      <c r="C539"/>
      <c r="D539"/>
      <c r="E539" s="523"/>
      <c r="F539" s="354"/>
      <c r="G539" s="354"/>
      <c r="H539" s="372"/>
      <c r="I539" s="372"/>
      <c r="J539" s="1"/>
      <c r="K539" s="372"/>
      <c r="L539" s="354"/>
      <c r="M539" s="354"/>
      <c r="N539" s="354"/>
      <c r="O539" s="354"/>
      <c r="P539" s="372"/>
      <c r="Q539" s="490"/>
      <c r="R539" s="490"/>
      <c r="S539" s="490"/>
      <c r="T539" s="490"/>
      <c r="U539" s="490"/>
      <c r="V539" s="372"/>
      <c r="W539" s="372"/>
      <c r="X539" s="372"/>
      <c r="Y539" s="1"/>
      <c r="Z539" s="1"/>
      <c r="AA539" s="1"/>
      <c r="AB539" s="1"/>
      <c r="AC539" s="1"/>
      <c r="AK539" s="504"/>
      <c r="AL539" s="504"/>
      <c r="AM539" s="504"/>
      <c r="AN539" s="504"/>
      <c r="AO539" s="504"/>
      <c r="AP539" s="504"/>
      <c r="AQ539" s="360"/>
      <c r="AR539" s="360"/>
      <c r="AS539" s="360"/>
      <c r="AT539" s="360"/>
      <c r="AU539" s="360"/>
      <c r="AV539" s="360"/>
      <c r="AW539" s="360"/>
      <c r="AX539" s="360"/>
      <c r="AY539" s="360"/>
      <c r="AZ539" s="360"/>
      <c r="BA539" s="360"/>
      <c r="BB539" s="360"/>
      <c r="BC539" s="360"/>
      <c r="BD539" s="360"/>
      <c r="BE539" s="360"/>
      <c r="BF539" s="360"/>
      <c r="BG539" s="360"/>
      <c r="BH539" s="360"/>
      <c r="BI539" s="360"/>
      <c r="BJ539" s="360"/>
      <c r="BK539" s="360"/>
      <c r="BL539" s="360"/>
      <c r="BM539" s="360"/>
      <c r="BN539" s="360"/>
      <c r="BO539" s="360"/>
      <c r="BP539" s="360"/>
      <c r="BQ539" s="360"/>
      <c r="BR539" s="360"/>
      <c r="BS539" s="360"/>
      <c r="BT539" s="360"/>
      <c r="BU539" s="360"/>
      <c r="BV539" s="360"/>
      <c r="BW539" s="360"/>
      <c r="BX539" s="360"/>
      <c r="BY539" s="360"/>
      <c r="BZ539" s="360"/>
      <c r="CA539" s="360"/>
      <c r="CB539" s="360"/>
      <c r="CC539" s="360"/>
      <c r="CD539" s="360"/>
      <c r="CE539" s="360"/>
      <c r="CF539" s="360"/>
      <c r="CG539" s="360"/>
      <c r="CH539" s="360"/>
      <c r="CI539" s="360"/>
      <c r="CJ539" s="360"/>
      <c r="CK539" s="360"/>
      <c r="CL539" s="360"/>
      <c r="CM539" s="475"/>
      <c r="CN539" s="475"/>
      <c r="CO539" s="475"/>
      <c r="CP539" s="475"/>
      <c r="CQ539" s="475"/>
      <c r="CR539" s="475"/>
      <c r="CS539" s="475"/>
      <c r="CT539" s="475"/>
      <c r="CU539" s="475"/>
      <c r="CV539" s="475"/>
      <c r="CW539" s="475"/>
      <c r="CX539" s="475"/>
      <c r="CY539" s="475"/>
      <c r="CZ539" s="383"/>
      <c r="DA539" s="383"/>
      <c r="DB539" s="383"/>
      <c r="DC539" s="383"/>
      <c r="DD539" s="383"/>
      <c r="DE539" s="383"/>
      <c r="DF539" s="383"/>
      <c r="DG539" s="383"/>
      <c r="DH539" s="383"/>
      <c r="DI539" s="383"/>
      <c r="DJ539" s="383"/>
      <c r="DK539" s="383"/>
      <c r="DL539" s="383"/>
      <c r="DM539" s="383"/>
      <c r="DN539" s="383"/>
      <c r="DO539" s="383"/>
      <c r="DP539" s="383"/>
      <c r="DQ539" s="383"/>
      <c r="DR539" s="383"/>
      <c r="DS539" s="383"/>
      <c r="DT539" s="383"/>
      <c r="DU539" s="383"/>
      <c r="DV539" s="383"/>
      <c r="DW539" s="383"/>
      <c r="DX539" s="383"/>
      <c r="DY539" s="383"/>
      <c r="DZ539" s="383"/>
      <c r="EA539" s="383"/>
      <c r="EB539" s="383"/>
      <c r="EC539" s="383"/>
      <c r="ED539" s="383"/>
      <c r="EE539" s="383"/>
      <c r="EF539" s="383"/>
      <c r="EG539" s="383"/>
      <c r="EH539" s="383"/>
      <c r="EI539" s="383"/>
      <c r="EJ539" s="383"/>
      <c r="EK539" s="383"/>
      <c r="EL539" s="383"/>
      <c r="EM539" s="383"/>
      <c r="EN539" s="383"/>
      <c r="EO539" s="383"/>
      <c r="EP539" s="383"/>
      <c r="EQ539" s="383"/>
      <c r="ER539" s="383"/>
      <c r="ES539" s="383"/>
      <c r="ET539" s="383"/>
      <c r="EU539" s="383"/>
      <c r="EV539" s="383"/>
      <c r="EW539" s="383"/>
      <c r="EX539" s="383"/>
      <c r="EY539" s="383"/>
      <c r="EZ539" s="383"/>
      <c r="FA539" s="383"/>
      <c r="FB539" s="383"/>
      <c r="FC539" s="383"/>
      <c r="FD539" s="383"/>
      <c r="FE539" s="383"/>
      <c r="FF539" s="383"/>
      <c r="FG539" s="383"/>
      <c r="FH539" s="383"/>
      <c r="FI539" s="383"/>
      <c r="FJ539" s="383"/>
      <c r="FK539" s="383"/>
      <c r="FL539" s="383"/>
      <c r="FM539" s="383"/>
      <c r="FN539" s="383"/>
      <c r="FO539" s="383"/>
      <c r="FP539" s="383"/>
      <c r="FQ539" s="383"/>
      <c r="FR539" s="383"/>
      <c r="FS539" s="383"/>
      <c r="FT539" s="383"/>
      <c r="FU539" s="383"/>
      <c r="FV539" s="383"/>
      <c r="FW539" s="383"/>
      <c r="FX539" s="383"/>
      <c r="FY539" s="383"/>
      <c r="FZ539" s="383"/>
      <c r="GA539" s="383"/>
      <c r="GB539" s="383"/>
      <c r="GC539" s="383"/>
      <c r="GD539" s="383"/>
      <c r="GE539" s="383"/>
      <c r="GF539" s="383"/>
      <c r="GG539" s="383"/>
      <c r="GH539" s="383"/>
      <c r="GI539" s="383"/>
      <c r="GJ539" s="383"/>
      <c r="GK539" s="383"/>
      <c r="GL539" s="383"/>
      <c r="GM539" s="383"/>
      <c r="GN539" s="383"/>
      <c r="GO539" s="383"/>
      <c r="GP539" s="383"/>
      <c r="GQ539" s="383"/>
      <c r="GR539" s="383"/>
      <c r="GS539" s="383"/>
      <c r="GT539" s="383"/>
      <c r="GU539" s="383"/>
      <c r="GV539" s="383"/>
      <c r="GW539" s="383"/>
      <c r="GX539" s="383"/>
    </row>
    <row r="540" spans="1:206" s="491" customFormat="1" x14ac:dyDescent="0.25">
      <c r="A540" s="354"/>
      <c r="B540" s="354"/>
      <c r="C540"/>
      <c r="D540"/>
      <c r="E540" s="523"/>
      <c r="F540" s="354"/>
      <c r="G540" s="354"/>
      <c r="H540" s="372"/>
      <c r="I540" s="372"/>
      <c r="J540" s="1"/>
      <c r="K540" s="372"/>
      <c r="L540" s="354"/>
      <c r="M540" s="354"/>
      <c r="N540" s="354"/>
      <c r="O540" s="354"/>
      <c r="P540" s="372"/>
      <c r="Q540" s="490"/>
      <c r="R540" s="490"/>
      <c r="S540" s="490"/>
      <c r="T540" s="490"/>
      <c r="U540" s="490"/>
      <c r="V540" s="372"/>
      <c r="W540" s="372"/>
      <c r="X540" s="372"/>
      <c r="Y540" s="1"/>
      <c r="Z540" s="1"/>
      <c r="AA540" s="1"/>
      <c r="AB540" s="1"/>
      <c r="AC540" s="1"/>
      <c r="AK540" s="504"/>
      <c r="AL540" s="504"/>
      <c r="AM540" s="504"/>
      <c r="AN540" s="504"/>
      <c r="AO540" s="504"/>
      <c r="AP540" s="504"/>
      <c r="AQ540" s="360"/>
      <c r="AR540" s="360"/>
      <c r="AS540" s="360"/>
      <c r="AT540" s="360"/>
      <c r="AU540" s="360"/>
      <c r="AV540" s="360"/>
      <c r="AW540" s="360"/>
      <c r="AX540" s="360"/>
      <c r="AY540" s="360"/>
      <c r="AZ540" s="360"/>
      <c r="BA540" s="360"/>
      <c r="BB540" s="360"/>
      <c r="BC540" s="360"/>
      <c r="BD540" s="360"/>
      <c r="BE540" s="360"/>
      <c r="BF540" s="360"/>
      <c r="BG540" s="360"/>
      <c r="BH540" s="360"/>
      <c r="BI540" s="360"/>
      <c r="BJ540" s="360"/>
      <c r="BK540" s="360"/>
      <c r="BL540" s="360"/>
      <c r="BM540" s="360"/>
      <c r="BN540" s="360"/>
      <c r="BO540" s="360"/>
      <c r="BP540" s="360"/>
      <c r="BQ540" s="360"/>
      <c r="BR540" s="360"/>
      <c r="BS540" s="360"/>
      <c r="BT540" s="360"/>
      <c r="BU540" s="360"/>
      <c r="BV540" s="360"/>
      <c r="BW540" s="360"/>
      <c r="BX540" s="360"/>
      <c r="BY540" s="360"/>
      <c r="BZ540" s="360"/>
      <c r="CA540" s="360"/>
      <c r="CB540" s="360"/>
      <c r="CC540" s="360"/>
      <c r="CD540" s="360"/>
      <c r="CE540" s="360"/>
      <c r="CF540" s="360"/>
      <c r="CG540" s="360"/>
      <c r="CH540" s="360"/>
      <c r="CI540" s="360"/>
      <c r="CJ540" s="360"/>
      <c r="CK540" s="360"/>
      <c r="CL540" s="360"/>
      <c r="CM540" s="475"/>
      <c r="CN540" s="475"/>
      <c r="CO540" s="475"/>
      <c r="CP540" s="475"/>
      <c r="CQ540" s="475"/>
      <c r="CR540" s="475"/>
      <c r="CS540" s="475"/>
      <c r="CT540" s="475"/>
      <c r="CU540" s="475"/>
      <c r="CV540" s="475"/>
      <c r="CW540" s="475"/>
      <c r="CX540" s="475"/>
      <c r="CY540" s="475"/>
      <c r="CZ540" s="383"/>
      <c r="DA540" s="383"/>
      <c r="DB540" s="383"/>
      <c r="DC540" s="383"/>
      <c r="DD540" s="383"/>
      <c r="DE540" s="383"/>
      <c r="DF540" s="383"/>
      <c r="DG540" s="383"/>
      <c r="DH540" s="383"/>
      <c r="DI540" s="383"/>
      <c r="DJ540" s="383"/>
      <c r="DK540" s="383"/>
      <c r="DL540" s="383"/>
      <c r="DM540" s="383"/>
      <c r="DN540" s="383"/>
      <c r="DO540" s="383"/>
      <c r="DP540" s="383"/>
      <c r="DQ540" s="383"/>
      <c r="DR540" s="383"/>
      <c r="DS540" s="383"/>
      <c r="DT540" s="383"/>
      <c r="DU540" s="383"/>
      <c r="DV540" s="383"/>
      <c r="DW540" s="383"/>
      <c r="DX540" s="383"/>
      <c r="DY540" s="383"/>
      <c r="DZ540" s="383"/>
      <c r="EA540" s="383"/>
      <c r="EB540" s="383"/>
      <c r="EC540" s="383"/>
      <c r="ED540" s="383"/>
      <c r="EE540" s="383"/>
      <c r="EF540" s="383"/>
      <c r="EG540" s="383"/>
      <c r="EH540" s="383"/>
      <c r="EI540" s="383"/>
      <c r="EJ540" s="383"/>
      <c r="EK540" s="383"/>
      <c r="EL540" s="383"/>
      <c r="EM540" s="383"/>
      <c r="EN540" s="383"/>
      <c r="EO540" s="383"/>
      <c r="EP540" s="383"/>
      <c r="EQ540" s="383"/>
      <c r="ER540" s="383"/>
      <c r="ES540" s="383"/>
      <c r="ET540" s="383"/>
      <c r="EU540" s="383"/>
      <c r="EV540" s="383"/>
      <c r="EW540" s="383"/>
      <c r="EX540" s="383"/>
      <c r="EY540" s="383"/>
      <c r="EZ540" s="383"/>
      <c r="FA540" s="383"/>
      <c r="FB540" s="383"/>
      <c r="FC540" s="383"/>
      <c r="FD540" s="383"/>
      <c r="FE540" s="383"/>
      <c r="FF540" s="383"/>
      <c r="FG540" s="383"/>
      <c r="FH540" s="383"/>
      <c r="FI540" s="383"/>
      <c r="FJ540" s="383"/>
      <c r="FK540" s="383"/>
      <c r="FL540" s="383"/>
      <c r="FM540" s="383"/>
      <c r="FN540" s="383"/>
      <c r="FO540" s="383"/>
      <c r="FP540" s="383"/>
      <c r="FQ540" s="383"/>
      <c r="FR540" s="383"/>
      <c r="FS540" s="383"/>
      <c r="FT540" s="383"/>
      <c r="FU540" s="383"/>
      <c r="FV540" s="383"/>
      <c r="FW540" s="383"/>
      <c r="FX540" s="383"/>
      <c r="FY540" s="383"/>
      <c r="FZ540" s="383"/>
      <c r="GA540" s="383"/>
      <c r="GB540" s="383"/>
      <c r="GC540" s="383"/>
      <c r="GD540" s="383"/>
      <c r="GE540" s="383"/>
      <c r="GF540" s="383"/>
      <c r="GG540" s="383"/>
      <c r="GH540" s="383"/>
      <c r="GI540" s="383"/>
      <c r="GJ540" s="383"/>
      <c r="GK540" s="383"/>
      <c r="GL540" s="383"/>
      <c r="GM540" s="383"/>
      <c r="GN540" s="383"/>
      <c r="GO540" s="383"/>
      <c r="GP540" s="383"/>
      <c r="GQ540" s="383"/>
      <c r="GR540" s="383"/>
      <c r="GS540" s="383"/>
      <c r="GT540" s="383"/>
      <c r="GU540" s="383"/>
      <c r="GV540" s="383"/>
      <c r="GW540" s="383"/>
      <c r="GX540" s="383"/>
    </row>
    <row r="541" spans="1:206" s="491" customFormat="1" x14ac:dyDescent="0.25">
      <c r="A541" s="354"/>
      <c r="B541" s="354"/>
      <c r="C541"/>
      <c r="D541"/>
      <c r="E541" s="523"/>
      <c r="F541" s="354"/>
      <c r="G541" s="354"/>
      <c r="H541" s="372"/>
      <c r="I541" s="372"/>
      <c r="J541" s="1"/>
      <c r="K541" s="372"/>
      <c r="L541" s="354"/>
      <c r="M541" s="354"/>
      <c r="N541" s="354"/>
      <c r="O541" s="354"/>
      <c r="P541" s="372"/>
      <c r="Q541" s="490"/>
      <c r="R541" s="490"/>
      <c r="S541" s="490"/>
      <c r="T541" s="490"/>
      <c r="U541" s="490"/>
      <c r="V541" s="372"/>
      <c r="W541" s="372"/>
      <c r="X541" s="372"/>
      <c r="Y541" s="1"/>
      <c r="Z541" s="1"/>
      <c r="AA541" s="1"/>
      <c r="AB541" s="1"/>
      <c r="AC541" s="1"/>
      <c r="AK541" s="504"/>
      <c r="AL541" s="504"/>
      <c r="AM541" s="504"/>
      <c r="AN541" s="504"/>
      <c r="AO541" s="504"/>
      <c r="AP541" s="504"/>
      <c r="AQ541" s="360"/>
      <c r="AR541" s="360"/>
      <c r="AS541" s="360"/>
      <c r="AT541" s="360"/>
      <c r="AU541" s="360"/>
      <c r="AV541" s="360"/>
      <c r="AW541" s="360"/>
      <c r="AX541" s="360"/>
      <c r="AY541" s="360"/>
      <c r="AZ541" s="360"/>
      <c r="BA541" s="360"/>
      <c r="BB541" s="360"/>
      <c r="BC541" s="360"/>
      <c r="BD541" s="360"/>
      <c r="BE541" s="360"/>
      <c r="BF541" s="360"/>
      <c r="BG541" s="360"/>
      <c r="BH541" s="360"/>
      <c r="BI541" s="360"/>
      <c r="BJ541" s="360"/>
      <c r="BK541" s="360"/>
      <c r="BL541" s="360"/>
      <c r="BM541" s="360"/>
      <c r="BN541" s="360"/>
      <c r="BO541" s="360"/>
      <c r="BP541" s="360"/>
      <c r="BQ541" s="360"/>
      <c r="BR541" s="360"/>
      <c r="BS541" s="360"/>
      <c r="BT541" s="360"/>
      <c r="BU541" s="360"/>
      <c r="BV541" s="360"/>
      <c r="BW541" s="360"/>
      <c r="BX541" s="360"/>
      <c r="BY541" s="360"/>
      <c r="BZ541" s="360"/>
      <c r="CA541" s="360"/>
      <c r="CB541" s="360"/>
      <c r="CC541" s="360"/>
      <c r="CD541" s="360"/>
      <c r="CE541" s="360"/>
      <c r="CF541" s="360"/>
      <c r="CG541" s="360"/>
      <c r="CH541" s="360"/>
      <c r="CI541" s="360"/>
      <c r="CJ541" s="360"/>
      <c r="CK541" s="360"/>
      <c r="CL541" s="360"/>
      <c r="CM541" s="475"/>
      <c r="CN541" s="475"/>
      <c r="CO541" s="475"/>
      <c r="CP541" s="475"/>
      <c r="CQ541" s="475"/>
      <c r="CR541" s="475"/>
      <c r="CS541" s="475"/>
      <c r="CT541" s="475"/>
      <c r="CU541" s="475"/>
      <c r="CV541" s="475"/>
      <c r="CW541" s="475"/>
      <c r="CX541" s="475"/>
      <c r="CY541" s="475"/>
      <c r="CZ541" s="383"/>
      <c r="DA541" s="383"/>
      <c r="DB541" s="383"/>
      <c r="DC541" s="383"/>
      <c r="DD541" s="383"/>
      <c r="DE541" s="383"/>
      <c r="DF541" s="383"/>
      <c r="DG541" s="383"/>
      <c r="DH541" s="383"/>
      <c r="DI541" s="383"/>
      <c r="DJ541" s="383"/>
      <c r="DK541" s="383"/>
      <c r="DL541" s="383"/>
      <c r="DM541" s="383"/>
      <c r="DN541" s="383"/>
      <c r="DO541" s="383"/>
      <c r="DP541" s="383"/>
      <c r="DQ541" s="383"/>
      <c r="DR541" s="383"/>
      <c r="DS541" s="383"/>
      <c r="DT541" s="383"/>
      <c r="DU541" s="383"/>
      <c r="DV541" s="383"/>
      <c r="DW541" s="383"/>
      <c r="DX541" s="383"/>
      <c r="DY541" s="383"/>
      <c r="DZ541" s="383"/>
      <c r="EA541" s="383"/>
      <c r="EB541" s="383"/>
      <c r="EC541" s="383"/>
      <c r="ED541" s="383"/>
      <c r="EE541" s="383"/>
      <c r="EF541" s="383"/>
      <c r="EG541" s="383"/>
      <c r="EH541" s="383"/>
      <c r="EI541" s="383"/>
      <c r="EJ541" s="383"/>
      <c r="EK541" s="383"/>
      <c r="EL541" s="383"/>
      <c r="EM541" s="383"/>
      <c r="EN541" s="383"/>
      <c r="EO541" s="383"/>
      <c r="EP541" s="383"/>
      <c r="EQ541" s="383"/>
      <c r="ER541" s="383"/>
      <c r="ES541" s="383"/>
      <c r="ET541" s="383"/>
      <c r="EU541" s="383"/>
      <c r="EV541" s="383"/>
      <c r="EW541" s="383"/>
      <c r="EX541" s="383"/>
      <c r="EY541" s="383"/>
      <c r="EZ541" s="383"/>
      <c r="FA541" s="383"/>
      <c r="FB541" s="383"/>
      <c r="FC541" s="383"/>
      <c r="FD541" s="383"/>
      <c r="FE541" s="383"/>
      <c r="FF541" s="383"/>
      <c r="FG541" s="383"/>
      <c r="FH541" s="383"/>
      <c r="FI541" s="383"/>
      <c r="FJ541" s="383"/>
      <c r="FK541" s="383"/>
      <c r="FL541" s="383"/>
      <c r="FM541" s="383"/>
      <c r="FN541" s="383"/>
      <c r="FO541" s="383"/>
      <c r="FP541" s="383"/>
      <c r="FQ541" s="383"/>
      <c r="FR541" s="383"/>
      <c r="FS541" s="383"/>
      <c r="FT541" s="383"/>
      <c r="FU541" s="383"/>
      <c r="FV541" s="383"/>
      <c r="FW541" s="383"/>
      <c r="FX541" s="383"/>
      <c r="FY541" s="383"/>
      <c r="FZ541" s="383"/>
      <c r="GA541" s="383"/>
      <c r="GB541" s="383"/>
      <c r="GC541" s="383"/>
      <c r="GD541" s="383"/>
      <c r="GE541" s="383"/>
      <c r="GF541" s="383"/>
      <c r="GG541" s="383"/>
      <c r="GH541" s="383"/>
      <c r="GI541" s="383"/>
      <c r="GJ541" s="383"/>
      <c r="GK541" s="383"/>
      <c r="GL541" s="383"/>
      <c r="GM541" s="383"/>
      <c r="GN541" s="383"/>
      <c r="GO541" s="383"/>
      <c r="GP541" s="383"/>
      <c r="GQ541" s="383"/>
      <c r="GR541" s="383"/>
      <c r="GS541" s="383"/>
      <c r="GT541" s="383"/>
      <c r="GU541" s="383"/>
      <c r="GV541" s="383"/>
      <c r="GW541" s="383"/>
      <c r="GX541" s="383"/>
    </row>
    <row r="542" spans="1:206" s="491" customFormat="1" x14ac:dyDescent="0.25">
      <c r="A542" s="354"/>
      <c r="B542" s="354"/>
      <c r="C542"/>
      <c r="D542"/>
      <c r="E542" s="523"/>
      <c r="F542" s="354"/>
      <c r="G542" s="354"/>
      <c r="H542" s="372"/>
      <c r="I542" s="372"/>
      <c r="J542" s="1"/>
      <c r="K542" s="372"/>
      <c r="L542" s="354"/>
      <c r="M542" s="354"/>
      <c r="N542" s="354"/>
      <c r="O542" s="354"/>
      <c r="P542" s="372"/>
      <c r="Q542" s="490"/>
      <c r="R542" s="490"/>
      <c r="S542" s="490"/>
      <c r="T542" s="490"/>
      <c r="U542" s="490"/>
      <c r="V542" s="372"/>
      <c r="W542" s="372"/>
      <c r="X542" s="372"/>
      <c r="Y542" s="1"/>
      <c r="Z542" s="1"/>
      <c r="AA542" s="1"/>
      <c r="AB542" s="1"/>
      <c r="AC542" s="1"/>
      <c r="AK542" s="504"/>
      <c r="AL542" s="504"/>
      <c r="AM542" s="504"/>
      <c r="AN542" s="504"/>
      <c r="AO542" s="504"/>
      <c r="AP542" s="504"/>
      <c r="AQ542" s="360"/>
      <c r="AR542" s="360"/>
      <c r="AS542" s="360"/>
      <c r="AT542" s="360"/>
      <c r="AU542" s="360"/>
      <c r="AV542" s="360"/>
      <c r="AW542" s="360"/>
      <c r="AX542" s="360"/>
      <c r="AY542" s="360"/>
      <c r="AZ542" s="360"/>
      <c r="BA542" s="360"/>
      <c r="BB542" s="360"/>
      <c r="BC542" s="360"/>
      <c r="BD542" s="360"/>
      <c r="BE542" s="360"/>
      <c r="BF542" s="360"/>
      <c r="BG542" s="360"/>
      <c r="BH542" s="360"/>
      <c r="BI542" s="360"/>
      <c r="BJ542" s="360"/>
      <c r="BK542" s="360"/>
      <c r="BL542" s="360"/>
      <c r="BM542" s="360"/>
      <c r="BN542" s="360"/>
      <c r="BO542" s="360"/>
      <c r="BP542" s="360"/>
      <c r="BQ542" s="360"/>
      <c r="BR542" s="360"/>
      <c r="BS542" s="360"/>
      <c r="BT542" s="360"/>
      <c r="BU542" s="360"/>
      <c r="BV542" s="360"/>
      <c r="BW542" s="360"/>
      <c r="BX542" s="360"/>
      <c r="BY542" s="360"/>
      <c r="BZ542" s="360"/>
      <c r="CA542" s="360"/>
      <c r="CB542" s="360"/>
      <c r="CC542" s="360"/>
      <c r="CD542" s="360"/>
      <c r="CE542" s="360"/>
      <c r="CF542" s="360"/>
      <c r="CG542" s="360"/>
      <c r="CH542" s="360"/>
      <c r="CI542" s="360"/>
      <c r="CJ542" s="360"/>
      <c r="CK542" s="360"/>
      <c r="CL542" s="360"/>
      <c r="CM542" s="475"/>
      <c r="CN542" s="475"/>
      <c r="CO542" s="475"/>
      <c r="CP542" s="475"/>
      <c r="CQ542" s="475"/>
      <c r="CR542" s="475"/>
      <c r="CS542" s="475"/>
      <c r="CT542" s="475"/>
      <c r="CU542" s="475"/>
      <c r="CV542" s="475"/>
      <c r="CW542" s="475"/>
      <c r="CX542" s="475"/>
      <c r="CY542" s="475"/>
      <c r="CZ542" s="383"/>
      <c r="DA542" s="383"/>
      <c r="DB542" s="383"/>
      <c r="DC542" s="383"/>
      <c r="DD542" s="383"/>
      <c r="DE542" s="383"/>
      <c r="DF542" s="383"/>
      <c r="DG542" s="383"/>
      <c r="DH542" s="383"/>
      <c r="DI542" s="383"/>
      <c r="DJ542" s="383"/>
      <c r="DK542" s="383"/>
      <c r="DL542" s="383"/>
      <c r="DM542" s="383"/>
      <c r="DN542" s="383"/>
      <c r="DO542" s="383"/>
      <c r="DP542" s="383"/>
      <c r="DQ542" s="383"/>
      <c r="DR542" s="383"/>
      <c r="DS542" s="383"/>
      <c r="DT542" s="383"/>
      <c r="DU542" s="383"/>
      <c r="DV542" s="383"/>
      <c r="DW542" s="383"/>
      <c r="DX542" s="383"/>
      <c r="DY542" s="383"/>
      <c r="DZ542" s="383"/>
      <c r="EA542" s="383"/>
      <c r="EB542" s="383"/>
      <c r="EC542" s="383"/>
      <c r="ED542" s="383"/>
      <c r="EE542" s="383"/>
      <c r="EF542" s="383"/>
      <c r="EG542" s="383"/>
      <c r="EH542" s="383"/>
      <c r="EI542" s="383"/>
      <c r="EJ542" s="383"/>
      <c r="EK542" s="383"/>
      <c r="EL542" s="383"/>
      <c r="EM542" s="383"/>
      <c r="EN542" s="383"/>
      <c r="EO542" s="383"/>
      <c r="EP542" s="383"/>
      <c r="EQ542" s="383"/>
      <c r="ER542" s="383"/>
      <c r="ES542" s="383"/>
      <c r="ET542" s="383"/>
      <c r="EU542" s="383"/>
      <c r="EV542" s="383"/>
      <c r="EW542" s="383"/>
      <c r="EX542" s="383"/>
      <c r="EY542" s="383"/>
      <c r="EZ542" s="383"/>
      <c r="FA542" s="383"/>
      <c r="FB542" s="383"/>
      <c r="FC542" s="383"/>
      <c r="FD542" s="383"/>
      <c r="FE542" s="383"/>
      <c r="FF542" s="383"/>
      <c r="FG542" s="383"/>
      <c r="FH542" s="383"/>
      <c r="FI542" s="383"/>
      <c r="FJ542" s="383"/>
      <c r="FK542" s="383"/>
      <c r="FL542" s="383"/>
      <c r="FM542" s="383"/>
      <c r="FN542" s="383"/>
      <c r="FO542" s="383"/>
      <c r="FP542" s="383"/>
      <c r="FQ542" s="383"/>
      <c r="FR542" s="383"/>
      <c r="FS542" s="383"/>
      <c r="FT542" s="383"/>
      <c r="FU542" s="383"/>
      <c r="FV542" s="383"/>
      <c r="FW542" s="383"/>
      <c r="FX542" s="383"/>
      <c r="FY542" s="383"/>
      <c r="FZ542" s="383"/>
      <c r="GA542" s="383"/>
      <c r="GB542" s="383"/>
      <c r="GC542" s="383"/>
      <c r="GD542" s="383"/>
      <c r="GE542" s="383"/>
      <c r="GF542" s="383"/>
      <c r="GG542" s="383"/>
      <c r="GH542" s="383"/>
      <c r="GI542" s="383"/>
      <c r="GJ542" s="383"/>
      <c r="GK542" s="383"/>
      <c r="GL542" s="383"/>
      <c r="GM542" s="383"/>
      <c r="GN542" s="383"/>
      <c r="GO542" s="383"/>
      <c r="GP542" s="383"/>
      <c r="GQ542" s="383"/>
      <c r="GR542" s="383"/>
      <c r="GS542" s="383"/>
      <c r="GT542" s="383"/>
      <c r="GU542" s="383"/>
      <c r="GV542" s="383"/>
      <c r="GW542" s="383"/>
      <c r="GX542" s="383"/>
    </row>
    <row r="543" spans="1:206" s="491" customFormat="1" x14ac:dyDescent="0.25">
      <c r="A543" s="354"/>
      <c r="B543" s="354"/>
      <c r="C543"/>
      <c r="D543"/>
      <c r="E543" s="523"/>
      <c r="F543" s="354"/>
      <c r="G543" s="354"/>
      <c r="H543" s="372"/>
      <c r="I543" s="372"/>
      <c r="J543" s="1"/>
      <c r="K543" s="372"/>
      <c r="L543" s="354"/>
      <c r="M543" s="354"/>
      <c r="N543" s="354"/>
      <c r="O543" s="354"/>
      <c r="P543" s="372"/>
      <c r="Q543" s="490"/>
      <c r="R543" s="490"/>
      <c r="S543" s="490"/>
      <c r="T543" s="490"/>
      <c r="U543" s="490"/>
      <c r="V543" s="372"/>
      <c r="W543" s="372"/>
      <c r="X543" s="372"/>
      <c r="Y543" s="1"/>
      <c r="Z543" s="1"/>
      <c r="AA543" s="1"/>
      <c r="AB543" s="1"/>
      <c r="AC543" s="1"/>
      <c r="AK543" s="504"/>
      <c r="AL543" s="504"/>
      <c r="AM543" s="504"/>
      <c r="AN543" s="504"/>
      <c r="AO543" s="504"/>
      <c r="AP543" s="504"/>
      <c r="AQ543" s="360"/>
      <c r="AR543" s="360"/>
      <c r="AS543" s="360"/>
      <c r="AT543" s="360"/>
      <c r="AU543" s="360"/>
      <c r="AV543" s="360"/>
      <c r="AW543" s="360"/>
      <c r="AX543" s="360"/>
      <c r="AY543" s="360"/>
      <c r="AZ543" s="360"/>
      <c r="BA543" s="360"/>
      <c r="BB543" s="360"/>
      <c r="BC543" s="360"/>
      <c r="BD543" s="360"/>
      <c r="BE543" s="360"/>
      <c r="BF543" s="360"/>
      <c r="BG543" s="360"/>
      <c r="BH543" s="360"/>
      <c r="BI543" s="360"/>
      <c r="BJ543" s="360"/>
      <c r="BK543" s="360"/>
      <c r="BL543" s="360"/>
      <c r="BM543" s="360"/>
      <c r="BN543" s="360"/>
      <c r="BO543" s="360"/>
      <c r="BP543" s="360"/>
      <c r="BQ543" s="360"/>
      <c r="BR543" s="360"/>
      <c r="BS543" s="360"/>
      <c r="BT543" s="360"/>
      <c r="BU543" s="360"/>
      <c r="BV543" s="360"/>
      <c r="BW543" s="360"/>
      <c r="BX543" s="360"/>
      <c r="BY543" s="360"/>
      <c r="BZ543" s="360"/>
      <c r="CA543" s="360"/>
      <c r="CB543" s="360"/>
      <c r="CC543" s="360"/>
      <c r="CD543" s="360"/>
      <c r="CE543" s="360"/>
      <c r="CF543" s="360"/>
      <c r="CG543" s="360"/>
      <c r="CH543" s="360"/>
      <c r="CI543" s="360"/>
      <c r="CJ543" s="360"/>
      <c r="CK543" s="360"/>
      <c r="CL543" s="360"/>
      <c r="CM543" s="475"/>
      <c r="CN543" s="475"/>
      <c r="CO543" s="475"/>
      <c r="CP543" s="475"/>
      <c r="CQ543" s="475"/>
      <c r="CR543" s="475"/>
      <c r="CS543" s="475"/>
      <c r="CT543" s="475"/>
      <c r="CU543" s="475"/>
      <c r="CV543" s="475"/>
      <c r="CW543" s="475"/>
      <c r="CX543" s="475"/>
      <c r="CY543" s="475"/>
      <c r="CZ543" s="383"/>
      <c r="DA543" s="383"/>
      <c r="DB543" s="383"/>
      <c r="DC543" s="383"/>
      <c r="DD543" s="383"/>
      <c r="DE543" s="383"/>
      <c r="DF543" s="383"/>
      <c r="DG543" s="383"/>
      <c r="DH543" s="383"/>
      <c r="DI543" s="383"/>
      <c r="DJ543" s="383"/>
      <c r="DK543" s="383"/>
      <c r="DL543" s="383"/>
      <c r="DM543" s="383"/>
      <c r="DN543" s="383"/>
      <c r="DO543" s="383"/>
      <c r="DP543" s="383"/>
      <c r="DQ543" s="383"/>
      <c r="DR543" s="383"/>
      <c r="DS543" s="383"/>
      <c r="DT543" s="383"/>
      <c r="DU543" s="383"/>
      <c r="DV543" s="383"/>
      <c r="DW543" s="383"/>
      <c r="DX543" s="383"/>
      <c r="DY543" s="383"/>
      <c r="DZ543" s="383"/>
      <c r="EA543" s="383"/>
      <c r="EB543" s="383"/>
      <c r="EC543" s="383"/>
      <c r="ED543" s="383"/>
      <c r="EE543" s="383"/>
      <c r="EF543" s="383"/>
      <c r="EG543" s="383"/>
      <c r="EH543" s="383"/>
      <c r="EI543" s="383"/>
      <c r="EJ543" s="383"/>
      <c r="EK543" s="383"/>
      <c r="EL543" s="383"/>
      <c r="EM543" s="383"/>
      <c r="EN543" s="383"/>
      <c r="EO543" s="383"/>
      <c r="EP543" s="383"/>
      <c r="EQ543" s="383"/>
      <c r="ER543" s="383"/>
      <c r="ES543" s="383"/>
      <c r="ET543" s="383"/>
      <c r="EU543" s="383"/>
      <c r="EV543" s="383"/>
      <c r="EW543" s="383"/>
      <c r="EX543" s="383"/>
      <c r="EY543" s="383"/>
      <c r="EZ543" s="383"/>
      <c r="FA543" s="383"/>
      <c r="FB543" s="383"/>
      <c r="FC543" s="383"/>
      <c r="FD543" s="383"/>
      <c r="FE543" s="383"/>
      <c r="FF543" s="383"/>
      <c r="FG543" s="383"/>
      <c r="FH543" s="383"/>
      <c r="FI543" s="383"/>
      <c r="FJ543" s="383"/>
      <c r="FK543" s="383"/>
      <c r="FL543" s="383"/>
      <c r="FM543" s="383"/>
      <c r="FN543" s="383"/>
      <c r="FO543" s="383"/>
      <c r="FP543" s="383"/>
      <c r="FQ543" s="383"/>
      <c r="FR543" s="383"/>
      <c r="FS543" s="383"/>
      <c r="FT543" s="383"/>
      <c r="FU543" s="383"/>
      <c r="FV543" s="383"/>
      <c r="FW543" s="383"/>
      <c r="FX543" s="383"/>
      <c r="FY543" s="383"/>
      <c r="FZ543" s="383"/>
      <c r="GA543" s="383"/>
      <c r="GB543" s="383"/>
      <c r="GC543" s="383"/>
      <c r="GD543" s="383"/>
      <c r="GE543" s="383"/>
      <c r="GF543" s="383"/>
      <c r="GG543" s="383"/>
      <c r="GH543" s="383"/>
      <c r="GI543" s="383"/>
      <c r="GJ543" s="383"/>
      <c r="GK543" s="383"/>
      <c r="GL543" s="383"/>
      <c r="GM543" s="383"/>
      <c r="GN543" s="383"/>
      <c r="GO543" s="383"/>
      <c r="GP543" s="383"/>
      <c r="GQ543" s="383"/>
      <c r="GR543" s="383"/>
      <c r="GS543" s="383"/>
      <c r="GT543" s="383"/>
      <c r="GU543" s="383"/>
      <c r="GV543" s="383"/>
      <c r="GW543" s="383"/>
      <c r="GX543" s="383"/>
    </row>
    <row r="544" spans="1:206" s="491" customFormat="1" x14ac:dyDescent="0.25">
      <c r="A544" s="354"/>
      <c r="B544" s="354"/>
      <c r="C544"/>
      <c r="D544"/>
      <c r="E544" s="523"/>
      <c r="F544" s="354"/>
      <c r="G544" s="354"/>
      <c r="H544" s="372"/>
      <c r="I544" s="372"/>
      <c r="J544" s="1"/>
      <c r="K544" s="372"/>
      <c r="L544" s="354"/>
      <c r="M544" s="354"/>
      <c r="N544" s="354"/>
      <c r="O544" s="354"/>
      <c r="P544" s="372"/>
      <c r="Q544" s="490"/>
      <c r="R544" s="490"/>
      <c r="S544" s="490"/>
      <c r="T544" s="490"/>
      <c r="U544" s="490"/>
      <c r="V544" s="372"/>
      <c r="W544" s="372"/>
      <c r="X544" s="372"/>
      <c r="Y544" s="1"/>
      <c r="Z544" s="1"/>
      <c r="AA544" s="1"/>
      <c r="AB544" s="1"/>
      <c r="AC544" s="1"/>
      <c r="AK544" s="504"/>
      <c r="AL544" s="504"/>
      <c r="AM544" s="504"/>
      <c r="AN544" s="504"/>
      <c r="AO544" s="504"/>
      <c r="AP544" s="504"/>
      <c r="AQ544" s="360"/>
      <c r="AR544" s="360"/>
      <c r="AS544" s="360"/>
      <c r="AT544" s="360"/>
      <c r="AU544" s="360"/>
      <c r="AV544" s="360"/>
      <c r="AW544" s="360"/>
      <c r="AX544" s="360"/>
      <c r="AY544" s="360"/>
      <c r="AZ544" s="360"/>
      <c r="BA544" s="360"/>
      <c r="BB544" s="360"/>
      <c r="BC544" s="360"/>
      <c r="BD544" s="360"/>
      <c r="BE544" s="360"/>
      <c r="BF544" s="360"/>
      <c r="BG544" s="360"/>
      <c r="BH544" s="360"/>
      <c r="BI544" s="360"/>
      <c r="BJ544" s="360"/>
      <c r="BK544" s="360"/>
      <c r="BL544" s="360"/>
      <c r="BM544" s="360"/>
      <c r="BN544" s="360"/>
      <c r="BO544" s="360"/>
      <c r="BP544" s="360"/>
      <c r="BQ544" s="360"/>
      <c r="BR544" s="360"/>
      <c r="BS544" s="360"/>
      <c r="BT544" s="360"/>
      <c r="BU544" s="360"/>
      <c r="BV544" s="360"/>
      <c r="BW544" s="360"/>
      <c r="BX544" s="360"/>
      <c r="BY544" s="360"/>
      <c r="BZ544" s="360"/>
      <c r="CA544" s="360"/>
      <c r="CB544" s="360"/>
      <c r="CC544" s="360"/>
      <c r="CD544" s="360"/>
      <c r="CE544" s="360"/>
      <c r="CF544" s="360"/>
      <c r="CG544" s="360"/>
      <c r="CH544" s="360"/>
      <c r="CI544" s="360"/>
      <c r="CJ544" s="360"/>
      <c r="CK544" s="360"/>
      <c r="CL544" s="360"/>
      <c r="CM544" s="475"/>
      <c r="CN544" s="475"/>
      <c r="CO544" s="475"/>
      <c r="CP544" s="475"/>
      <c r="CQ544" s="475"/>
      <c r="CR544" s="475"/>
      <c r="CS544" s="475"/>
      <c r="CT544" s="475"/>
      <c r="CU544" s="475"/>
      <c r="CV544" s="475"/>
      <c r="CW544" s="475"/>
      <c r="CX544" s="475"/>
      <c r="CY544" s="475"/>
      <c r="CZ544" s="383"/>
      <c r="DA544" s="383"/>
      <c r="DB544" s="383"/>
      <c r="DC544" s="383"/>
      <c r="DD544" s="383"/>
      <c r="DE544" s="383"/>
      <c r="DF544" s="383"/>
      <c r="DG544" s="383"/>
      <c r="DH544" s="383"/>
      <c r="DI544" s="383"/>
      <c r="DJ544" s="383"/>
      <c r="DK544" s="383"/>
      <c r="DL544" s="383"/>
      <c r="DM544" s="383"/>
      <c r="DN544" s="383"/>
      <c r="DO544" s="383"/>
      <c r="DP544" s="383"/>
      <c r="DQ544" s="383"/>
      <c r="DR544" s="383"/>
      <c r="DS544" s="383"/>
      <c r="DT544" s="383"/>
      <c r="DU544" s="383"/>
      <c r="DV544" s="383"/>
      <c r="DW544" s="383"/>
      <c r="DX544" s="383"/>
      <c r="DY544" s="383"/>
      <c r="DZ544" s="383"/>
      <c r="EA544" s="383"/>
      <c r="EB544" s="383"/>
      <c r="EC544" s="383"/>
      <c r="ED544" s="383"/>
      <c r="EE544" s="383"/>
      <c r="EF544" s="383"/>
      <c r="EG544" s="383"/>
      <c r="EH544" s="383"/>
      <c r="EI544" s="383"/>
      <c r="EJ544" s="383"/>
      <c r="EK544" s="383"/>
      <c r="EL544" s="383"/>
      <c r="EM544" s="383"/>
      <c r="EN544" s="383"/>
      <c r="EO544" s="383"/>
      <c r="EP544" s="383"/>
      <c r="EQ544" s="383"/>
      <c r="ER544" s="383"/>
      <c r="ES544" s="383"/>
      <c r="ET544" s="383"/>
      <c r="EU544" s="383"/>
      <c r="EV544" s="383"/>
      <c r="EW544" s="383"/>
      <c r="EX544" s="383"/>
      <c r="EY544" s="383"/>
      <c r="EZ544" s="383"/>
      <c r="FA544" s="383"/>
      <c r="FB544" s="383"/>
      <c r="FC544" s="383"/>
      <c r="FD544" s="383"/>
      <c r="FE544" s="383"/>
      <c r="FF544" s="383"/>
      <c r="FG544" s="383"/>
      <c r="FH544" s="383"/>
      <c r="FI544" s="383"/>
      <c r="FJ544" s="383"/>
      <c r="FK544" s="383"/>
      <c r="FL544" s="383"/>
      <c r="FM544" s="383"/>
      <c r="FN544" s="383"/>
      <c r="FO544" s="383"/>
      <c r="FP544" s="383"/>
      <c r="FQ544" s="383"/>
      <c r="FR544" s="383"/>
      <c r="FS544" s="383"/>
      <c r="FT544" s="383"/>
      <c r="FU544" s="383"/>
      <c r="FV544" s="383"/>
      <c r="FW544" s="383"/>
      <c r="FX544" s="383"/>
      <c r="FY544" s="383"/>
      <c r="FZ544" s="383"/>
      <c r="GA544" s="383"/>
      <c r="GB544" s="383"/>
      <c r="GC544" s="383"/>
      <c r="GD544" s="383"/>
      <c r="GE544" s="383"/>
      <c r="GF544" s="383"/>
      <c r="GG544" s="383"/>
      <c r="GH544" s="383"/>
      <c r="GI544" s="383"/>
      <c r="GJ544" s="383"/>
      <c r="GK544" s="383"/>
      <c r="GL544" s="383"/>
      <c r="GM544" s="383"/>
      <c r="GN544" s="383"/>
      <c r="GO544" s="383"/>
      <c r="GP544" s="383"/>
      <c r="GQ544" s="383"/>
      <c r="GR544" s="383"/>
      <c r="GS544" s="383"/>
      <c r="GT544" s="383"/>
      <c r="GU544" s="383"/>
      <c r="GV544" s="383"/>
      <c r="GW544" s="383"/>
      <c r="GX544" s="383"/>
    </row>
    <row r="545" spans="1:206" s="491" customFormat="1" x14ac:dyDescent="0.25">
      <c r="A545" s="354"/>
      <c r="B545" s="354"/>
      <c r="C545"/>
      <c r="D545"/>
      <c r="E545" s="523"/>
      <c r="F545" s="354"/>
      <c r="G545" s="354"/>
      <c r="H545" s="372"/>
      <c r="I545" s="372"/>
      <c r="J545" s="1"/>
      <c r="K545" s="372"/>
      <c r="L545" s="354"/>
      <c r="M545" s="354"/>
      <c r="N545" s="354"/>
      <c r="O545" s="354"/>
      <c r="P545" s="372"/>
      <c r="Q545" s="490"/>
      <c r="R545" s="490"/>
      <c r="S545" s="490"/>
      <c r="T545" s="490"/>
      <c r="U545" s="490"/>
      <c r="V545" s="372"/>
      <c r="W545" s="372"/>
      <c r="X545" s="372"/>
      <c r="Y545" s="1"/>
      <c r="Z545" s="1"/>
      <c r="AA545" s="1"/>
      <c r="AB545" s="1"/>
      <c r="AC545" s="1"/>
      <c r="AK545" s="504"/>
      <c r="AL545" s="504"/>
      <c r="AM545" s="504"/>
      <c r="AN545" s="504"/>
      <c r="AO545" s="504"/>
      <c r="AP545" s="504"/>
      <c r="AQ545" s="360"/>
      <c r="AR545" s="360"/>
      <c r="AS545" s="360"/>
      <c r="AT545" s="360"/>
      <c r="AU545" s="360"/>
      <c r="AV545" s="360"/>
      <c r="AW545" s="360"/>
      <c r="AX545" s="360"/>
      <c r="AY545" s="360"/>
      <c r="AZ545" s="360"/>
      <c r="BA545" s="360"/>
      <c r="BB545" s="360"/>
      <c r="BC545" s="360"/>
      <c r="BD545" s="360"/>
      <c r="BE545" s="360"/>
      <c r="BF545" s="360"/>
      <c r="BG545" s="360"/>
      <c r="BH545" s="360"/>
      <c r="BI545" s="360"/>
      <c r="BJ545" s="360"/>
      <c r="BK545" s="360"/>
      <c r="BL545" s="360"/>
      <c r="BM545" s="360"/>
      <c r="BN545" s="360"/>
      <c r="BO545" s="360"/>
      <c r="BP545" s="360"/>
      <c r="BQ545" s="360"/>
      <c r="BR545" s="360"/>
      <c r="BS545" s="360"/>
      <c r="BT545" s="360"/>
      <c r="BU545" s="360"/>
      <c r="BV545" s="360"/>
      <c r="BW545" s="360"/>
      <c r="BX545" s="360"/>
      <c r="BY545" s="360"/>
      <c r="BZ545" s="360"/>
      <c r="CA545" s="360"/>
      <c r="CB545" s="360"/>
      <c r="CC545" s="360"/>
      <c r="CD545" s="360"/>
      <c r="CE545" s="360"/>
      <c r="CF545" s="360"/>
      <c r="CG545" s="360"/>
      <c r="CH545" s="360"/>
      <c r="CI545" s="360"/>
      <c r="CJ545" s="360"/>
      <c r="CK545" s="360"/>
      <c r="CL545" s="360"/>
      <c r="CM545" s="475"/>
      <c r="CN545" s="475"/>
      <c r="CO545" s="475"/>
      <c r="CP545" s="475"/>
      <c r="CQ545" s="475"/>
      <c r="CR545" s="475"/>
      <c r="CS545" s="475"/>
      <c r="CT545" s="475"/>
      <c r="CU545" s="475"/>
      <c r="CV545" s="475"/>
      <c r="CW545" s="475"/>
      <c r="CX545" s="475"/>
      <c r="CY545" s="475"/>
      <c r="CZ545" s="383"/>
      <c r="DA545" s="383"/>
      <c r="DB545" s="383"/>
      <c r="DC545" s="383"/>
      <c r="DD545" s="383"/>
      <c r="DE545" s="383"/>
      <c r="DF545" s="383"/>
      <c r="DG545" s="383"/>
      <c r="DH545" s="383"/>
      <c r="DI545" s="383"/>
      <c r="DJ545" s="383"/>
      <c r="DK545" s="383"/>
      <c r="DL545" s="383"/>
      <c r="DM545" s="383"/>
      <c r="DN545" s="383"/>
      <c r="DO545" s="383"/>
      <c r="DP545" s="383"/>
      <c r="DQ545" s="383"/>
      <c r="DR545" s="383"/>
      <c r="DS545" s="383"/>
      <c r="DT545" s="383"/>
      <c r="DU545" s="383"/>
      <c r="DV545" s="383"/>
      <c r="DW545" s="383"/>
      <c r="DX545" s="383"/>
      <c r="DY545" s="383"/>
      <c r="DZ545" s="383"/>
      <c r="EA545" s="383"/>
      <c r="EB545" s="383"/>
      <c r="EC545" s="383"/>
      <c r="ED545" s="383"/>
      <c r="EE545" s="383"/>
      <c r="EF545" s="383"/>
      <c r="EG545" s="383"/>
      <c r="EH545" s="383"/>
      <c r="EI545" s="383"/>
      <c r="EJ545" s="383"/>
      <c r="EK545" s="383"/>
      <c r="EL545" s="383"/>
      <c r="EM545" s="383"/>
      <c r="EN545" s="383"/>
      <c r="EO545" s="383"/>
      <c r="EP545" s="383"/>
      <c r="EQ545" s="383"/>
      <c r="ER545" s="383"/>
      <c r="ES545" s="383"/>
      <c r="ET545" s="383"/>
      <c r="EU545" s="383"/>
      <c r="EV545" s="383"/>
      <c r="EW545" s="383"/>
      <c r="EX545" s="383"/>
      <c r="EY545" s="383"/>
      <c r="EZ545" s="383"/>
      <c r="FA545" s="383"/>
      <c r="FB545" s="383"/>
      <c r="FC545" s="383"/>
      <c r="FD545" s="383"/>
      <c r="FE545" s="383"/>
      <c r="FF545" s="383"/>
      <c r="FG545" s="383"/>
      <c r="FH545" s="383"/>
      <c r="FI545" s="383"/>
      <c r="FJ545" s="383"/>
      <c r="FK545" s="383"/>
      <c r="FL545" s="383"/>
      <c r="FM545" s="383"/>
      <c r="FN545" s="383"/>
      <c r="FO545" s="383"/>
      <c r="FP545" s="383"/>
      <c r="FQ545" s="383"/>
      <c r="FR545" s="383"/>
      <c r="FS545" s="383"/>
      <c r="FT545" s="383"/>
      <c r="FU545" s="383"/>
      <c r="FV545" s="383"/>
      <c r="FW545" s="383"/>
      <c r="FX545" s="383"/>
      <c r="FY545" s="383"/>
      <c r="FZ545" s="383"/>
      <c r="GA545" s="383"/>
      <c r="GB545" s="383"/>
      <c r="GC545" s="383"/>
      <c r="GD545" s="383"/>
      <c r="GE545" s="383"/>
      <c r="GF545" s="383"/>
      <c r="GG545" s="383"/>
      <c r="GH545" s="383"/>
      <c r="GI545" s="383"/>
      <c r="GJ545" s="383"/>
      <c r="GK545" s="383"/>
      <c r="GL545" s="383"/>
      <c r="GM545" s="383"/>
      <c r="GN545" s="383"/>
      <c r="GO545" s="383"/>
      <c r="GP545" s="383"/>
      <c r="GQ545" s="383"/>
      <c r="GR545" s="383"/>
      <c r="GS545" s="383"/>
      <c r="GT545" s="383"/>
      <c r="GU545" s="383"/>
      <c r="GV545" s="383"/>
      <c r="GW545" s="383"/>
      <c r="GX545" s="383"/>
    </row>
    <row r="546" spans="1:206" s="491" customFormat="1" x14ac:dyDescent="0.25">
      <c r="A546" s="354"/>
      <c r="B546" s="354"/>
      <c r="C546"/>
      <c r="D546"/>
      <c r="E546" s="523"/>
      <c r="F546" s="354"/>
      <c r="G546" s="354"/>
      <c r="H546" s="372"/>
      <c r="I546" s="372"/>
      <c r="J546" s="1"/>
      <c r="K546" s="372"/>
      <c r="L546" s="354"/>
      <c r="M546" s="354"/>
      <c r="N546" s="354"/>
      <c r="O546" s="354"/>
      <c r="P546" s="372"/>
      <c r="Q546" s="490"/>
      <c r="R546" s="490"/>
      <c r="S546" s="490"/>
      <c r="T546" s="490"/>
      <c r="U546" s="490"/>
      <c r="V546" s="372"/>
      <c r="W546" s="372"/>
      <c r="X546" s="372"/>
      <c r="Y546" s="1"/>
      <c r="Z546" s="1"/>
      <c r="AA546" s="1"/>
      <c r="AB546" s="1"/>
      <c r="AC546" s="1"/>
      <c r="AK546" s="504"/>
      <c r="AL546" s="504"/>
      <c r="AM546" s="504"/>
      <c r="AN546" s="504"/>
      <c r="AO546" s="504"/>
      <c r="AP546" s="504"/>
      <c r="AQ546" s="360"/>
      <c r="AR546" s="360"/>
      <c r="AS546" s="360"/>
      <c r="AT546" s="360"/>
      <c r="AU546" s="360"/>
      <c r="AV546" s="360"/>
      <c r="AW546" s="360"/>
      <c r="AX546" s="360"/>
      <c r="AY546" s="360"/>
      <c r="AZ546" s="360"/>
      <c r="BA546" s="360"/>
      <c r="BB546" s="360"/>
      <c r="BC546" s="360"/>
      <c r="BD546" s="360"/>
      <c r="BE546" s="360"/>
      <c r="BF546" s="360"/>
      <c r="BG546" s="360"/>
      <c r="BH546" s="360"/>
      <c r="BI546" s="360"/>
      <c r="BJ546" s="360"/>
      <c r="BK546" s="360"/>
      <c r="BL546" s="360"/>
      <c r="BM546" s="360"/>
      <c r="BN546" s="360"/>
      <c r="BO546" s="360"/>
      <c r="BP546" s="360"/>
      <c r="BQ546" s="360"/>
      <c r="BR546" s="360"/>
      <c r="BS546" s="360"/>
      <c r="BT546" s="360"/>
      <c r="BU546" s="360"/>
      <c r="BV546" s="360"/>
      <c r="BW546" s="360"/>
      <c r="BX546" s="360"/>
      <c r="BY546" s="360"/>
      <c r="BZ546" s="360"/>
      <c r="CA546" s="360"/>
      <c r="CB546" s="360"/>
      <c r="CC546" s="360"/>
      <c r="CD546" s="360"/>
      <c r="CE546" s="360"/>
      <c r="CF546" s="360"/>
      <c r="CG546" s="360"/>
      <c r="CH546" s="360"/>
      <c r="CI546" s="360"/>
      <c r="CJ546" s="360"/>
      <c r="CK546" s="360"/>
      <c r="CL546" s="360"/>
      <c r="CM546" s="475"/>
      <c r="CN546" s="475"/>
      <c r="CO546" s="475"/>
      <c r="CP546" s="475"/>
      <c r="CQ546" s="475"/>
      <c r="CR546" s="475"/>
      <c r="CS546" s="475"/>
      <c r="CT546" s="475"/>
      <c r="CU546" s="475"/>
      <c r="CV546" s="475"/>
      <c r="CW546" s="475"/>
      <c r="CX546" s="475"/>
      <c r="CY546" s="475"/>
      <c r="CZ546" s="383"/>
      <c r="DA546" s="383"/>
      <c r="DB546" s="383"/>
      <c r="DC546" s="383"/>
      <c r="DD546" s="383"/>
      <c r="DE546" s="383"/>
      <c r="DF546" s="383"/>
      <c r="DG546" s="383"/>
      <c r="DH546" s="383"/>
      <c r="DI546" s="383"/>
      <c r="DJ546" s="383"/>
      <c r="DK546" s="383"/>
      <c r="DL546" s="383"/>
      <c r="DM546" s="383"/>
      <c r="DN546" s="383"/>
      <c r="DO546" s="383"/>
      <c r="DP546" s="383"/>
      <c r="DQ546" s="383"/>
      <c r="DR546" s="383"/>
      <c r="DS546" s="383"/>
      <c r="DT546" s="383"/>
      <c r="DU546" s="383"/>
      <c r="DV546" s="383"/>
      <c r="DW546" s="383"/>
      <c r="DX546" s="383"/>
      <c r="DY546" s="383"/>
      <c r="DZ546" s="383"/>
      <c r="EA546" s="383"/>
      <c r="EB546" s="383"/>
      <c r="EC546" s="383"/>
      <c r="ED546" s="383"/>
      <c r="EE546" s="383"/>
      <c r="EF546" s="383"/>
      <c r="EG546" s="383"/>
      <c r="EH546" s="383"/>
      <c r="EI546" s="383"/>
      <c r="EJ546" s="383"/>
      <c r="EK546" s="383"/>
      <c r="EL546" s="383"/>
      <c r="EM546" s="383"/>
      <c r="EN546" s="383"/>
      <c r="EO546" s="383"/>
      <c r="EP546" s="383"/>
      <c r="EQ546" s="383"/>
      <c r="ER546" s="383"/>
      <c r="ES546" s="383"/>
      <c r="ET546" s="383"/>
      <c r="EU546" s="383"/>
      <c r="EV546" s="383"/>
      <c r="EW546" s="383"/>
      <c r="EX546" s="383"/>
      <c r="EY546" s="383"/>
      <c r="EZ546" s="383"/>
      <c r="FA546" s="383"/>
      <c r="FB546" s="383"/>
      <c r="FC546" s="383"/>
      <c r="FD546" s="383"/>
      <c r="FE546" s="383"/>
      <c r="FF546" s="383"/>
      <c r="FG546" s="383"/>
      <c r="FH546" s="383"/>
      <c r="FI546" s="383"/>
      <c r="FJ546" s="383"/>
      <c r="FK546" s="383"/>
      <c r="FL546" s="383"/>
      <c r="FM546" s="383"/>
      <c r="FN546" s="383"/>
      <c r="FO546" s="383"/>
      <c r="FP546" s="383"/>
      <c r="FQ546" s="383"/>
      <c r="FR546" s="383"/>
      <c r="FS546" s="383"/>
      <c r="FT546" s="383"/>
      <c r="FU546" s="383"/>
      <c r="FV546" s="383"/>
      <c r="FW546" s="383"/>
      <c r="FX546" s="383"/>
      <c r="FY546" s="383"/>
      <c r="FZ546" s="383"/>
      <c r="GA546" s="383"/>
      <c r="GB546" s="383"/>
      <c r="GC546" s="383"/>
      <c r="GD546" s="383"/>
      <c r="GE546" s="383"/>
      <c r="GF546" s="383"/>
      <c r="GG546" s="383"/>
      <c r="GH546" s="383"/>
      <c r="GI546" s="383"/>
      <c r="GJ546" s="383"/>
      <c r="GK546" s="383"/>
      <c r="GL546" s="383"/>
      <c r="GM546" s="383"/>
      <c r="GN546" s="383"/>
      <c r="GO546" s="383"/>
      <c r="GP546" s="383"/>
      <c r="GQ546" s="383"/>
      <c r="GR546" s="383"/>
      <c r="GS546" s="383"/>
      <c r="GT546" s="383"/>
      <c r="GU546" s="383"/>
      <c r="GV546" s="383"/>
      <c r="GW546" s="383"/>
      <c r="GX546" s="383"/>
    </row>
    <row r="547" spans="1:206" s="491" customFormat="1" x14ac:dyDescent="0.25">
      <c r="A547" s="354"/>
      <c r="B547" s="354"/>
      <c r="C547"/>
      <c r="D547"/>
      <c r="E547" s="523"/>
      <c r="F547" s="354"/>
      <c r="G547" s="354"/>
      <c r="H547" s="372"/>
      <c r="I547" s="372"/>
      <c r="J547" s="1"/>
      <c r="K547" s="372"/>
      <c r="L547" s="354"/>
      <c r="M547" s="354"/>
      <c r="N547" s="354"/>
      <c r="O547" s="354"/>
      <c r="P547" s="372"/>
      <c r="Q547" s="490"/>
      <c r="R547" s="490"/>
      <c r="S547" s="490"/>
      <c r="T547" s="490"/>
      <c r="U547" s="490"/>
      <c r="V547" s="372"/>
      <c r="W547" s="372"/>
      <c r="X547" s="372"/>
      <c r="Y547" s="1"/>
      <c r="Z547" s="1"/>
      <c r="AA547" s="1"/>
      <c r="AB547" s="1"/>
      <c r="AC547" s="1"/>
      <c r="AK547" s="504"/>
      <c r="AL547" s="504"/>
      <c r="AM547" s="504"/>
      <c r="AN547" s="504"/>
      <c r="AO547" s="504"/>
      <c r="AP547" s="504"/>
      <c r="AQ547" s="360"/>
      <c r="AR547" s="360"/>
      <c r="AS547" s="360"/>
      <c r="AT547" s="360"/>
      <c r="AU547" s="360"/>
      <c r="AV547" s="360"/>
      <c r="AW547" s="360"/>
      <c r="AX547" s="360"/>
      <c r="AY547" s="360"/>
      <c r="AZ547" s="360"/>
      <c r="BA547" s="360"/>
      <c r="BB547" s="360"/>
      <c r="BC547" s="360"/>
      <c r="BD547" s="360"/>
      <c r="BE547" s="360"/>
      <c r="BF547" s="360"/>
      <c r="BG547" s="360"/>
      <c r="BH547" s="360"/>
      <c r="BI547" s="360"/>
      <c r="BJ547" s="360"/>
      <c r="BK547" s="360"/>
      <c r="BL547" s="360"/>
      <c r="BM547" s="360"/>
      <c r="BN547" s="360"/>
      <c r="BO547" s="360"/>
      <c r="BP547" s="360"/>
      <c r="BQ547" s="360"/>
      <c r="BR547" s="360"/>
      <c r="BS547" s="360"/>
      <c r="BT547" s="360"/>
      <c r="BU547" s="360"/>
      <c r="BV547" s="360"/>
      <c r="BW547" s="360"/>
      <c r="BX547" s="360"/>
      <c r="BY547" s="360"/>
      <c r="BZ547" s="360"/>
      <c r="CA547" s="360"/>
      <c r="CB547" s="360"/>
      <c r="CC547" s="360"/>
      <c r="CD547" s="360"/>
      <c r="CE547" s="360"/>
      <c r="CF547" s="360"/>
      <c r="CG547" s="360"/>
      <c r="CH547" s="360"/>
      <c r="CI547" s="360"/>
      <c r="CJ547" s="360"/>
      <c r="CK547" s="360"/>
      <c r="CL547" s="360"/>
      <c r="CM547" s="475"/>
      <c r="CN547" s="475"/>
      <c r="CO547" s="475"/>
      <c r="CP547" s="475"/>
      <c r="CQ547" s="475"/>
      <c r="CR547" s="475"/>
      <c r="CS547" s="475"/>
      <c r="CT547" s="475"/>
      <c r="CU547" s="475"/>
      <c r="CV547" s="475"/>
      <c r="CW547" s="475"/>
      <c r="CX547" s="475"/>
      <c r="CY547" s="475"/>
      <c r="CZ547" s="383"/>
      <c r="DA547" s="383"/>
      <c r="DB547" s="383"/>
      <c r="DC547" s="383"/>
      <c r="DD547" s="383"/>
      <c r="DE547" s="383"/>
      <c r="DF547" s="383"/>
      <c r="DG547" s="383"/>
      <c r="DH547" s="383"/>
      <c r="DI547" s="383"/>
      <c r="DJ547" s="383"/>
      <c r="DK547" s="383"/>
      <c r="DL547" s="383"/>
      <c r="DM547" s="383"/>
      <c r="DN547" s="383"/>
      <c r="DO547" s="383"/>
      <c r="DP547" s="383"/>
      <c r="DQ547" s="383"/>
      <c r="DR547" s="383"/>
      <c r="DS547" s="383"/>
      <c r="DT547" s="383"/>
      <c r="DU547" s="383"/>
      <c r="DV547" s="383"/>
      <c r="DW547" s="383"/>
      <c r="DX547" s="383"/>
      <c r="DY547" s="383"/>
      <c r="DZ547" s="383"/>
      <c r="EA547" s="383"/>
      <c r="EB547" s="383"/>
      <c r="EC547" s="383"/>
      <c r="ED547" s="383"/>
      <c r="EE547" s="383"/>
      <c r="EF547" s="383"/>
      <c r="EG547" s="383"/>
      <c r="EH547" s="383"/>
      <c r="EI547" s="383"/>
      <c r="EJ547" s="383"/>
      <c r="EK547" s="383"/>
      <c r="EL547" s="383"/>
      <c r="EM547" s="383"/>
      <c r="EN547" s="383"/>
      <c r="EO547" s="383"/>
      <c r="EP547" s="383"/>
      <c r="EQ547" s="383"/>
      <c r="ER547" s="383"/>
      <c r="ES547" s="383"/>
      <c r="ET547" s="383"/>
      <c r="EU547" s="383"/>
      <c r="EV547" s="383"/>
      <c r="EW547" s="383"/>
      <c r="EX547" s="383"/>
      <c r="EY547" s="383"/>
      <c r="EZ547" s="383"/>
      <c r="FA547" s="383"/>
      <c r="FB547" s="383"/>
      <c r="FC547" s="383"/>
      <c r="FD547" s="383"/>
      <c r="FE547" s="383"/>
      <c r="FF547" s="383"/>
      <c r="FG547" s="383"/>
      <c r="FH547" s="383"/>
      <c r="FI547" s="383"/>
      <c r="FJ547" s="383"/>
      <c r="FK547" s="383"/>
      <c r="FL547" s="383"/>
      <c r="FM547" s="383"/>
      <c r="FN547" s="383"/>
      <c r="FO547" s="383"/>
      <c r="FP547" s="383"/>
      <c r="FQ547" s="383"/>
      <c r="FR547" s="383"/>
      <c r="FS547" s="383"/>
      <c r="FT547" s="383"/>
      <c r="FU547" s="383"/>
      <c r="FV547" s="383"/>
      <c r="FW547" s="383"/>
      <c r="FX547" s="383"/>
      <c r="FY547" s="383"/>
      <c r="FZ547" s="383"/>
      <c r="GA547" s="383"/>
      <c r="GB547" s="383"/>
      <c r="GC547" s="383"/>
      <c r="GD547" s="383"/>
      <c r="GE547" s="383"/>
      <c r="GF547" s="383"/>
      <c r="GG547" s="383"/>
      <c r="GH547" s="383"/>
      <c r="GI547" s="383"/>
      <c r="GJ547" s="383"/>
      <c r="GK547" s="383"/>
      <c r="GL547" s="383"/>
      <c r="GM547" s="383"/>
      <c r="GN547" s="383"/>
      <c r="GO547" s="383"/>
      <c r="GP547" s="383"/>
      <c r="GQ547" s="383"/>
      <c r="GR547" s="383"/>
      <c r="GS547" s="383"/>
      <c r="GT547" s="383"/>
      <c r="GU547" s="383"/>
      <c r="GV547" s="383"/>
      <c r="GW547" s="383"/>
      <c r="GX547" s="383"/>
    </row>
    <row r="548" spans="1:206" s="491" customFormat="1" x14ac:dyDescent="0.25">
      <c r="A548" s="354"/>
      <c r="B548" s="354"/>
      <c r="C548"/>
      <c r="D548"/>
      <c r="E548" s="523"/>
      <c r="F548" s="354"/>
      <c r="G548" s="354"/>
      <c r="H548" s="372"/>
      <c r="I548" s="372"/>
      <c r="J548" s="1"/>
      <c r="K548" s="372"/>
      <c r="L548" s="354"/>
      <c r="M548" s="354"/>
      <c r="N548" s="354"/>
      <c r="O548" s="354"/>
      <c r="P548" s="372"/>
      <c r="Q548" s="490"/>
      <c r="R548" s="490"/>
      <c r="S548" s="490"/>
      <c r="T548" s="490"/>
      <c r="U548" s="490"/>
      <c r="V548" s="372"/>
      <c r="W548" s="372"/>
      <c r="X548" s="372"/>
      <c r="Y548" s="1"/>
      <c r="Z548" s="1"/>
      <c r="AA548" s="1"/>
      <c r="AB548" s="1"/>
      <c r="AC548" s="1"/>
      <c r="AK548" s="504"/>
      <c r="AL548" s="504"/>
      <c r="AM548" s="504"/>
      <c r="AN548" s="504"/>
      <c r="AO548" s="504"/>
      <c r="AP548" s="504"/>
      <c r="AQ548" s="360"/>
      <c r="AR548" s="360"/>
      <c r="AS548" s="360"/>
      <c r="AT548" s="360"/>
      <c r="AU548" s="360"/>
      <c r="AV548" s="360"/>
      <c r="AW548" s="360"/>
      <c r="AX548" s="360"/>
      <c r="AY548" s="360"/>
      <c r="AZ548" s="360"/>
      <c r="BA548" s="360"/>
      <c r="BB548" s="360"/>
      <c r="BC548" s="360"/>
      <c r="BD548" s="360"/>
      <c r="BE548" s="360"/>
      <c r="BF548" s="360"/>
      <c r="BG548" s="360"/>
      <c r="BH548" s="360"/>
      <c r="BI548" s="360"/>
      <c r="BJ548" s="360"/>
      <c r="BK548" s="360"/>
      <c r="BL548" s="360"/>
      <c r="BM548" s="360"/>
      <c r="BN548" s="360"/>
      <c r="BO548" s="360"/>
      <c r="BP548" s="360"/>
      <c r="BQ548" s="360"/>
      <c r="BR548" s="360"/>
      <c r="BS548" s="360"/>
      <c r="BT548" s="360"/>
      <c r="BU548" s="360"/>
      <c r="BV548" s="360"/>
      <c r="BW548" s="360"/>
      <c r="BX548" s="360"/>
      <c r="BY548" s="360"/>
      <c r="BZ548" s="360"/>
      <c r="CA548" s="360"/>
      <c r="CB548" s="360"/>
      <c r="CC548" s="360"/>
      <c r="CD548" s="360"/>
      <c r="CE548" s="360"/>
      <c r="CF548" s="360"/>
      <c r="CG548" s="360"/>
      <c r="CH548" s="360"/>
      <c r="CI548" s="360"/>
      <c r="CJ548" s="360"/>
      <c r="CK548" s="360"/>
      <c r="CL548" s="360"/>
      <c r="CM548" s="475"/>
      <c r="CN548" s="475"/>
      <c r="CO548" s="475"/>
      <c r="CP548" s="475"/>
      <c r="CQ548" s="475"/>
      <c r="CR548" s="475"/>
      <c r="CS548" s="475"/>
      <c r="CT548" s="475"/>
      <c r="CU548" s="475"/>
      <c r="CV548" s="475"/>
      <c r="CW548" s="475"/>
      <c r="CX548" s="475"/>
      <c r="CY548" s="475"/>
      <c r="CZ548" s="383"/>
      <c r="DA548" s="383"/>
      <c r="DB548" s="383"/>
      <c r="DC548" s="383"/>
      <c r="DD548" s="383"/>
      <c r="DE548" s="383"/>
      <c r="DF548" s="383"/>
      <c r="DG548" s="383"/>
      <c r="DH548" s="383"/>
      <c r="DI548" s="383"/>
      <c r="DJ548" s="383"/>
      <c r="DK548" s="383"/>
      <c r="DL548" s="383"/>
      <c r="DM548" s="383"/>
      <c r="DN548" s="383"/>
      <c r="DO548" s="383"/>
      <c r="DP548" s="383"/>
      <c r="DQ548" s="383"/>
      <c r="DR548" s="383"/>
      <c r="DS548" s="383"/>
      <c r="DT548" s="383"/>
      <c r="DU548" s="383"/>
      <c r="DV548" s="383"/>
      <c r="DW548" s="383"/>
      <c r="DX548" s="383"/>
      <c r="DY548" s="383"/>
      <c r="DZ548" s="383"/>
      <c r="EA548" s="383"/>
      <c r="EB548" s="383"/>
      <c r="EC548" s="383"/>
      <c r="ED548" s="383"/>
      <c r="EE548" s="383"/>
      <c r="EF548" s="383"/>
      <c r="EG548" s="383"/>
      <c r="EH548" s="383"/>
      <c r="EI548" s="383"/>
      <c r="EJ548" s="383"/>
      <c r="EK548" s="383"/>
      <c r="EL548" s="383"/>
      <c r="EM548" s="383"/>
      <c r="EN548" s="383"/>
      <c r="EO548" s="383"/>
      <c r="EP548" s="383"/>
      <c r="EQ548" s="383"/>
      <c r="ER548" s="383"/>
      <c r="ES548" s="383"/>
      <c r="ET548" s="383"/>
      <c r="EU548" s="383"/>
      <c r="EV548" s="383"/>
      <c r="EW548" s="383"/>
      <c r="EX548" s="383"/>
      <c r="EY548" s="383"/>
      <c r="EZ548" s="383"/>
      <c r="FA548" s="383"/>
      <c r="FB548" s="383"/>
      <c r="FC548" s="383"/>
      <c r="FD548" s="383"/>
      <c r="FE548" s="383"/>
      <c r="FF548" s="383"/>
      <c r="FG548" s="383"/>
      <c r="FH548" s="383"/>
      <c r="FI548" s="383"/>
      <c r="FJ548" s="383"/>
      <c r="FK548" s="383"/>
      <c r="FL548" s="383"/>
      <c r="FM548" s="383"/>
      <c r="FN548" s="383"/>
      <c r="FO548" s="383"/>
      <c r="FP548" s="383"/>
      <c r="FQ548" s="383"/>
      <c r="FR548" s="383"/>
      <c r="FS548" s="383"/>
      <c r="FT548" s="383"/>
      <c r="FU548" s="383"/>
      <c r="FV548" s="383"/>
      <c r="FW548" s="383"/>
      <c r="FX548" s="383"/>
      <c r="FY548" s="383"/>
      <c r="FZ548" s="383"/>
      <c r="GA548" s="383"/>
      <c r="GB548" s="383"/>
      <c r="GC548" s="383"/>
      <c r="GD548" s="383"/>
      <c r="GE548" s="383"/>
      <c r="GF548" s="383"/>
      <c r="GG548" s="383"/>
      <c r="GH548" s="383"/>
      <c r="GI548" s="383"/>
      <c r="GJ548" s="383"/>
      <c r="GK548" s="383"/>
      <c r="GL548" s="383"/>
      <c r="GM548" s="383"/>
      <c r="GN548" s="383"/>
      <c r="GO548" s="383"/>
      <c r="GP548" s="383"/>
      <c r="GQ548" s="383"/>
      <c r="GR548" s="383"/>
      <c r="GS548" s="383"/>
      <c r="GT548" s="383"/>
      <c r="GU548" s="383"/>
      <c r="GV548" s="383"/>
      <c r="GW548" s="383"/>
      <c r="GX548" s="383"/>
    </row>
    <row r="549" spans="1:206" s="491" customFormat="1" x14ac:dyDescent="0.25">
      <c r="A549" s="354"/>
      <c r="B549" s="354"/>
      <c r="C549"/>
      <c r="D549"/>
      <c r="E549" s="523"/>
      <c r="F549" s="354"/>
      <c r="G549" s="354"/>
      <c r="H549" s="372"/>
      <c r="I549" s="372"/>
      <c r="J549" s="1"/>
      <c r="K549" s="372"/>
      <c r="L549" s="354"/>
      <c r="M549" s="354"/>
      <c r="N549" s="354"/>
      <c r="O549" s="354"/>
      <c r="P549" s="372"/>
      <c r="Q549" s="490"/>
      <c r="R549" s="490"/>
      <c r="S549" s="490"/>
      <c r="T549" s="490"/>
      <c r="U549" s="490"/>
      <c r="V549" s="372"/>
      <c r="W549" s="372"/>
      <c r="X549" s="372"/>
      <c r="Y549" s="1"/>
      <c r="Z549" s="1"/>
      <c r="AA549" s="1"/>
      <c r="AB549" s="1"/>
      <c r="AC549" s="1"/>
      <c r="AK549" s="504"/>
      <c r="AL549" s="504"/>
      <c r="AM549" s="504"/>
      <c r="AN549" s="504"/>
      <c r="AO549" s="504"/>
      <c r="AP549" s="504"/>
      <c r="AQ549" s="360"/>
      <c r="AR549" s="360"/>
      <c r="AS549" s="360"/>
      <c r="AT549" s="360"/>
      <c r="AU549" s="360"/>
      <c r="AV549" s="360"/>
      <c r="AW549" s="360"/>
      <c r="AX549" s="360"/>
      <c r="AY549" s="360"/>
      <c r="AZ549" s="360"/>
      <c r="BA549" s="360"/>
      <c r="BB549" s="360"/>
      <c r="BC549" s="360"/>
      <c r="BD549" s="360"/>
      <c r="BE549" s="360"/>
      <c r="BF549" s="360"/>
      <c r="BG549" s="360"/>
      <c r="BH549" s="360"/>
      <c r="BI549" s="360"/>
      <c r="BJ549" s="360"/>
      <c r="BK549" s="360"/>
      <c r="BL549" s="360"/>
      <c r="BM549" s="360"/>
      <c r="BN549" s="360"/>
      <c r="BO549" s="360"/>
      <c r="BP549" s="360"/>
      <c r="BQ549" s="360"/>
      <c r="BR549" s="360"/>
      <c r="BS549" s="360"/>
      <c r="BT549" s="360"/>
      <c r="BU549" s="360"/>
      <c r="BV549" s="360"/>
      <c r="BW549" s="360"/>
      <c r="BX549" s="360"/>
      <c r="BY549" s="360"/>
      <c r="BZ549" s="360"/>
      <c r="CA549" s="360"/>
      <c r="CB549" s="360"/>
      <c r="CC549" s="360"/>
      <c r="CD549" s="360"/>
      <c r="CE549" s="360"/>
      <c r="CF549" s="360"/>
      <c r="CG549" s="360"/>
      <c r="CH549" s="360"/>
      <c r="CI549" s="360"/>
      <c r="CJ549" s="360"/>
      <c r="CK549" s="360"/>
      <c r="CL549" s="360"/>
      <c r="CM549" s="475"/>
      <c r="CN549" s="475"/>
      <c r="CO549" s="475"/>
      <c r="CP549" s="475"/>
      <c r="CQ549" s="475"/>
      <c r="CR549" s="475"/>
      <c r="CS549" s="475"/>
      <c r="CT549" s="475"/>
      <c r="CU549" s="475"/>
      <c r="CV549" s="475"/>
      <c r="CW549" s="475"/>
      <c r="CX549" s="475"/>
      <c r="CY549" s="475"/>
      <c r="CZ549" s="383"/>
      <c r="DA549" s="383"/>
      <c r="DB549" s="383"/>
      <c r="DC549" s="383"/>
      <c r="DD549" s="383"/>
      <c r="DE549" s="383"/>
      <c r="DF549" s="383"/>
      <c r="DG549" s="383"/>
      <c r="DH549" s="383"/>
      <c r="DI549" s="383"/>
      <c r="DJ549" s="383"/>
      <c r="DK549" s="383"/>
      <c r="DL549" s="383"/>
      <c r="DM549" s="383"/>
      <c r="DN549" s="383"/>
      <c r="DO549" s="383"/>
      <c r="DP549" s="383"/>
      <c r="DQ549" s="383"/>
      <c r="DR549" s="383"/>
      <c r="DS549" s="383"/>
      <c r="DT549" s="383"/>
      <c r="DU549" s="383"/>
      <c r="DV549" s="383"/>
      <c r="DW549" s="383"/>
      <c r="DX549" s="383"/>
      <c r="DY549" s="383"/>
      <c r="DZ549" s="383"/>
      <c r="EA549" s="383"/>
      <c r="EB549" s="383"/>
      <c r="EC549" s="383"/>
      <c r="ED549" s="383"/>
      <c r="EE549" s="383"/>
      <c r="EF549" s="383"/>
      <c r="EG549" s="383"/>
      <c r="EH549" s="383"/>
      <c r="EI549" s="383"/>
      <c r="EJ549" s="383"/>
      <c r="EK549" s="383"/>
      <c r="EL549" s="383"/>
      <c r="EM549" s="383"/>
      <c r="EN549" s="383"/>
      <c r="EO549" s="383"/>
      <c r="EP549" s="383"/>
      <c r="EQ549" s="383"/>
      <c r="ER549" s="383"/>
      <c r="ES549" s="383"/>
      <c r="ET549" s="383"/>
      <c r="EU549" s="383"/>
      <c r="EV549" s="383"/>
      <c r="EW549" s="383"/>
      <c r="EX549" s="383"/>
      <c r="EY549" s="383"/>
      <c r="EZ549" s="383"/>
      <c r="FA549" s="383"/>
      <c r="FB549" s="383"/>
      <c r="FC549" s="383"/>
      <c r="FD549" s="383"/>
      <c r="FE549" s="383"/>
      <c r="FF549" s="383"/>
      <c r="FG549" s="383"/>
      <c r="FH549" s="383"/>
      <c r="FI549" s="383"/>
      <c r="FJ549" s="383"/>
      <c r="FK549" s="383"/>
      <c r="FL549" s="383"/>
      <c r="FM549" s="383"/>
      <c r="FN549" s="383"/>
      <c r="FO549" s="383"/>
      <c r="FP549" s="383"/>
      <c r="FQ549" s="383"/>
      <c r="FR549" s="383"/>
      <c r="FS549" s="383"/>
      <c r="FT549" s="383"/>
      <c r="FU549" s="383"/>
      <c r="FV549" s="383"/>
      <c r="FW549" s="383"/>
      <c r="FX549" s="383"/>
      <c r="FY549" s="383"/>
      <c r="FZ549" s="383"/>
      <c r="GA549" s="383"/>
      <c r="GB549" s="383"/>
      <c r="GC549" s="383"/>
      <c r="GD549" s="383"/>
      <c r="GE549" s="383"/>
      <c r="GF549" s="383"/>
      <c r="GG549" s="383"/>
      <c r="GH549" s="383"/>
      <c r="GI549" s="383"/>
      <c r="GJ549" s="383"/>
      <c r="GK549" s="383"/>
      <c r="GL549" s="383"/>
      <c r="GM549" s="383"/>
      <c r="GN549" s="383"/>
      <c r="GO549" s="383"/>
      <c r="GP549" s="383"/>
      <c r="GQ549" s="383"/>
      <c r="GR549" s="383"/>
      <c r="GS549" s="383"/>
      <c r="GT549" s="383"/>
      <c r="GU549" s="383"/>
      <c r="GV549" s="383"/>
      <c r="GW549" s="383"/>
      <c r="GX549" s="383"/>
    </row>
    <row r="550" spans="1:206" s="491" customFormat="1" x14ac:dyDescent="0.25">
      <c r="A550" s="354"/>
      <c r="B550" s="354"/>
      <c r="C550"/>
      <c r="D550"/>
      <c r="E550" s="523"/>
      <c r="F550" s="354"/>
      <c r="G550" s="354"/>
      <c r="H550" s="372"/>
      <c r="I550" s="372"/>
      <c r="J550" s="1"/>
      <c r="K550" s="372"/>
      <c r="L550" s="354"/>
      <c r="M550" s="354"/>
      <c r="N550" s="354"/>
      <c r="O550" s="354"/>
      <c r="P550" s="372"/>
      <c r="Q550" s="490"/>
      <c r="R550" s="490"/>
      <c r="S550" s="490"/>
      <c r="T550" s="490"/>
      <c r="U550" s="490"/>
      <c r="V550" s="372"/>
      <c r="W550" s="372"/>
      <c r="X550" s="372"/>
      <c r="Y550" s="1"/>
      <c r="Z550" s="1"/>
      <c r="AA550" s="1"/>
      <c r="AB550" s="1"/>
      <c r="AC550" s="1"/>
      <c r="AK550" s="504"/>
      <c r="AL550" s="504"/>
      <c r="AM550" s="504"/>
      <c r="AN550" s="504"/>
      <c r="AO550" s="504"/>
      <c r="AP550" s="504"/>
      <c r="AQ550" s="360"/>
      <c r="AR550" s="360"/>
      <c r="AS550" s="360"/>
      <c r="AT550" s="360"/>
      <c r="AU550" s="360"/>
      <c r="AV550" s="360"/>
      <c r="AW550" s="360"/>
      <c r="AX550" s="360"/>
      <c r="AY550" s="360"/>
      <c r="AZ550" s="360"/>
      <c r="BA550" s="360"/>
      <c r="BB550" s="360"/>
      <c r="BC550" s="360"/>
      <c r="BD550" s="360"/>
      <c r="BE550" s="360"/>
      <c r="BF550" s="360"/>
      <c r="BG550" s="360"/>
      <c r="BH550" s="360"/>
      <c r="BI550" s="360"/>
      <c r="BJ550" s="360"/>
      <c r="BK550" s="360"/>
      <c r="BL550" s="360"/>
      <c r="BM550" s="360"/>
      <c r="BN550" s="360"/>
      <c r="BO550" s="360"/>
      <c r="BP550" s="360"/>
      <c r="BQ550" s="360"/>
      <c r="BR550" s="360"/>
      <c r="BS550" s="360"/>
      <c r="BT550" s="360"/>
      <c r="BU550" s="360"/>
      <c r="BV550" s="360"/>
      <c r="BW550" s="360"/>
      <c r="BX550" s="360"/>
      <c r="BY550" s="360"/>
      <c r="BZ550" s="360"/>
      <c r="CA550" s="360"/>
      <c r="CB550" s="360"/>
      <c r="CC550" s="360"/>
      <c r="CD550" s="360"/>
      <c r="CE550" s="360"/>
      <c r="CF550" s="360"/>
      <c r="CG550" s="360"/>
      <c r="CH550" s="360"/>
      <c r="CI550" s="360"/>
      <c r="CJ550" s="360"/>
      <c r="CK550" s="360"/>
      <c r="CL550" s="360"/>
      <c r="CM550" s="475"/>
      <c r="CN550" s="475"/>
      <c r="CO550" s="475"/>
      <c r="CP550" s="475"/>
      <c r="CQ550" s="475"/>
      <c r="CR550" s="475"/>
      <c r="CS550" s="475"/>
      <c r="CT550" s="475"/>
      <c r="CU550" s="475"/>
      <c r="CV550" s="475"/>
      <c r="CW550" s="475"/>
      <c r="CX550" s="475"/>
      <c r="CY550" s="475"/>
      <c r="CZ550" s="383"/>
      <c r="DA550" s="383"/>
      <c r="DB550" s="383"/>
      <c r="DC550" s="383"/>
      <c r="DD550" s="383"/>
      <c r="DE550" s="383"/>
      <c r="DF550" s="383"/>
      <c r="DG550" s="383"/>
      <c r="DH550" s="383"/>
      <c r="DI550" s="383"/>
      <c r="DJ550" s="383"/>
      <c r="DK550" s="383"/>
      <c r="DL550" s="383"/>
      <c r="DM550" s="383"/>
      <c r="DN550" s="383"/>
      <c r="DO550" s="383"/>
      <c r="DP550" s="383"/>
      <c r="DQ550" s="383"/>
      <c r="DR550" s="383"/>
      <c r="DS550" s="383"/>
      <c r="DT550" s="383"/>
      <c r="DU550" s="383"/>
      <c r="DV550" s="383"/>
      <c r="DW550" s="383"/>
      <c r="DX550" s="383"/>
      <c r="DY550" s="383"/>
      <c r="DZ550" s="383"/>
      <c r="EA550" s="383"/>
      <c r="EB550" s="383"/>
      <c r="EC550" s="383"/>
      <c r="ED550" s="383"/>
      <c r="EE550" s="383"/>
      <c r="EF550" s="383"/>
      <c r="EG550" s="383"/>
      <c r="EH550" s="383"/>
      <c r="EI550" s="383"/>
      <c r="EJ550" s="383"/>
      <c r="EK550" s="383"/>
      <c r="EL550" s="383"/>
      <c r="EM550" s="383"/>
      <c r="EN550" s="383"/>
      <c r="EO550" s="383"/>
      <c r="EP550" s="383"/>
      <c r="EQ550" s="383"/>
      <c r="ER550" s="383"/>
      <c r="ES550" s="383"/>
      <c r="ET550" s="383"/>
      <c r="EU550" s="383"/>
      <c r="EV550" s="383"/>
      <c r="EW550" s="383"/>
      <c r="EX550" s="383"/>
      <c r="EY550" s="383"/>
      <c r="EZ550" s="383"/>
      <c r="FA550" s="383"/>
      <c r="FB550" s="383"/>
      <c r="FC550" s="383"/>
      <c r="FD550" s="383"/>
      <c r="FE550" s="383"/>
      <c r="FF550" s="383"/>
      <c r="FG550" s="383"/>
      <c r="FH550" s="383"/>
      <c r="FI550" s="383"/>
      <c r="FJ550" s="383"/>
      <c r="FK550" s="383"/>
      <c r="FL550" s="383"/>
      <c r="FM550" s="383"/>
      <c r="FN550" s="383"/>
      <c r="FO550" s="383"/>
      <c r="FP550" s="383"/>
      <c r="FQ550" s="383"/>
      <c r="FR550" s="383"/>
      <c r="FS550" s="383"/>
      <c r="FT550" s="383"/>
      <c r="FU550" s="383"/>
      <c r="FV550" s="383"/>
      <c r="FW550" s="383"/>
      <c r="FX550" s="383"/>
      <c r="FY550" s="383"/>
      <c r="FZ550" s="383"/>
      <c r="GA550" s="383"/>
      <c r="GB550" s="383"/>
      <c r="GC550" s="383"/>
      <c r="GD550" s="383"/>
      <c r="GE550" s="383"/>
      <c r="GF550" s="383"/>
      <c r="GG550" s="383"/>
      <c r="GH550" s="383"/>
      <c r="GI550" s="383"/>
      <c r="GJ550" s="383"/>
      <c r="GK550" s="383"/>
      <c r="GL550" s="383"/>
      <c r="GM550" s="383"/>
      <c r="GN550" s="383"/>
      <c r="GO550" s="383"/>
      <c r="GP550" s="383"/>
      <c r="GQ550" s="383"/>
      <c r="GR550" s="383"/>
      <c r="GS550" s="383"/>
      <c r="GT550" s="383"/>
      <c r="GU550" s="383"/>
      <c r="GV550" s="383"/>
      <c r="GW550" s="383"/>
      <c r="GX550" s="383"/>
    </row>
    <row r="551" spans="1:206" s="491" customFormat="1" x14ac:dyDescent="0.25">
      <c r="A551" s="354"/>
      <c r="B551" s="354"/>
      <c r="C551"/>
      <c r="D551"/>
      <c r="E551" s="523"/>
      <c r="F551" s="354"/>
      <c r="G551" s="354"/>
      <c r="H551" s="372"/>
      <c r="I551" s="372"/>
      <c r="J551" s="1"/>
      <c r="K551" s="372"/>
      <c r="L551" s="354"/>
      <c r="M551" s="354"/>
      <c r="N551" s="354"/>
      <c r="O551" s="354"/>
      <c r="P551" s="372"/>
      <c r="Q551" s="490"/>
      <c r="R551" s="490"/>
      <c r="S551" s="490"/>
      <c r="T551" s="490"/>
      <c r="U551" s="490"/>
      <c r="V551" s="372"/>
      <c r="W551" s="372"/>
      <c r="X551" s="372"/>
      <c r="Y551" s="1"/>
      <c r="Z551" s="1"/>
      <c r="AA551" s="1"/>
      <c r="AB551" s="1"/>
      <c r="AC551" s="1"/>
      <c r="AK551" s="504"/>
      <c r="AL551" s="504"/>
      <c r="AM551" s="504"/>
      <c r="AN551" s="504"/>
      <c r="AO551" s="504"/>
      <c r="AP551" s="504"/>
      <c r="AQ551" s="360"/>
      <c r="AR551" s="360"/>
      <c r="AS551" s="360"/>
      <c r="AT551" s="360"/>
      <c r="AU551" s="360"/>
      <c r="AV551" s="360"/>
      <c r="AW551" s="360"/>
      <c r="AX551" s="360"/>
      <c r="AY551" s="360"/>
      <c r="AZ551" s="360"/>
      <c r="BA551" s="360"/>
      <c r="BB551" s="360"/>
      <c r="BC551" s="360"/>
      <c r="BD551" s="360"/>
      <c r="BE551" s="360"/>
      <c r="BF551" s="360"/>
      <c r="BG551" s="360"/>
      <c r="BH551" s="360"/>
      <c r="BI551" s="360"/>
      <c r="BJ551" s="360"/>
      <c r="BK551" s="360"/>
      <c r="BL551" s="360"/>
      <c r="BM551" s="360"/>
      <c r="BN551" s="360"/>
      <c r="BO551" s="360"/>
      <c r="BP551" s="360"/>
      <c r="BQ551" s="360"/>
      <c r="BR551" s="360"/>
      <c r="BS551" s="360"/>
      <c r="BT551" s="360"/>
      <c r="BU551" s="360"/>
      <c r="BV551" s="360"/>
      <c r="BW551" s="360"/>
      <c r="BX551" s="360"/>
      <c r="BY551" s="360"/>
      <c r="BZ551" s="360"/>
      <c r="CA551" s="360"/>
      <c r="CB551" s="360"/>
      <c r="CC551" s="360"/>
      <c r="CD551" s="360"/>
      <c r="CE551" s="360"/>
      <c r="CF551" s="360"/>
      <c r="CG551" s="360"/>
      <c r="CH551" s="360"/>
      <c r="CI551" s="360"/>
      <c r="CJ551" s="360"/>
      <c r="CK551" s="360"/>
      <c r="CL551" s="360"/>
      <c r="CM551" s="475"/>
      <c r="CN551" s="475"/>
      <c r="CO551" s="475"/>
      <c r="CP551" s="475"/>
      <c r="CQ551" s="475"/>
      <c r="CR551" s="475"/>
      <c r="CS551" s="475"/>
      <c r="CT551" s="475"/>
      <c r="CU551" s="475"/>
      <c r="CV551" s="475"/>
      <c r="CW551" s="475"/>
      <c r="CX551" s="475"/>
      <c r="CY551" s="475"/>
      <c r="CZ551" s="383"/>
      <c r="DA551" s="383"/>
      <c r="DB551" s="383"/>
      <c r="DC551" s="383"/>
      <c r="DD551" s="383"/>
      <c r="DE551" s="383"/>
      <c r="DF551" s="383"/>
      <c r="DG551" s="383"/>
      <c r="DH551" s="383"/>
      <c r="DI551" s="383"/>
      <c r="DJ551" s="383"/>
      <c r="DK551" s="383"/>
      <c r="DL551" s="383"/>
      <c r="DM551" s="383"/>
      <c r="DN551" s="383"/>
      <c r="DO551" s="383"/>
      <c r="DP551" s="383"/>
      <c r="DQ551" s="383"/>
      <c r="DR551" s="383"/>
      <c r="DS551" s="383"/>
      <c r="DT551" s="383"/>
      <c r="DU551" s="383"/>
      <c r="DV551" s="383"/>
      <c r="DW551" s="383"/>
      <c r="DX551" s="383"/>
      <c r="DY551" s="383"/>
      <c r="DZ551" s="383"/>
      <c r="EA551" s="383"/>
      <c r="EB551" s="383"/>
      <c r="EC551" s="383"/>
      <c r="ED551" s="383"/>
      <c r="EE551" s="383"/>
      <c r="EF551" s="383"/>
      <c r="EG551" s="383"/>
      <c r="EH551" s="383"/>
      <c r="EI551" s="383"/>
      <c r="EJ551" s="383"/>
      <c r="EK551" s="383"/>
      <c r="EL551" s="383"/>
      <c r="EM551" s="383"/>
      <c r="EN551" s="383"/>
      <c r="EO551" s="383"/>
      <c r="EP551" s="383"/>
      <c r="EQ551" s="383"/>
      <c r="ER551" s="383"/>
      <c r="ES551" s="383"/>
      <c r="ET551" s="383"/>
      <c r="EU551" s="383"/>
      <c r="EV551" s="383"/>
      <c r="EW551" s="383"/>
      <c r="EX551" s="383"/>
      <c r="EY551" s="383"/>
      <c r="EZ551" s="383"/>
      <c r="FA551" s="383"/>
      <c r="FB551" s="383"/>
      <c r="FC551" s="383"/>
      <c r="FD551" s="383"/>
      <c r="FE551" s="383"/>
      <c r="FF551" s="383"/>
      <c r="FG551" s="383"/>
      <c r="FH551" s="383"/>
      <c r="FI551" s="383"/>
      <c r="FJ551" s="383"/>
      <c r="FK551" s="383"/>
      <c r="FL551" s="383"/>
      <c r="FM551" s="383"/>
      <c r="FN551" s="383"/>
      <c r="FO551" s="383"/>
      <c r="FP551" s="383"/>
      <c r="FQ551" s="383"/>
      <c r="FR551" s="383"/>
      <c r="FS551" s="383"/>
      <c r="FT551" s="383"/>
      <c r="FU551" s="383"/>
      <c r="FV551" s="383"/>
      <c r="FW551" s="383"/>
      <c r="FX551" s="383"/>
      <c r="FY551" s="383"/>
      <c r="FZ551" s="383"/>
      <c r="GA551" s="383"/>
      <c r="GB551" s="383"/>
      <c r="GC551" s="383"/>
      <c r="GD551" s="383"/>
      <c r="GE551" s="383"/>
      <c r="GF551" s="383"/>
      <c r="GG551" s="383"/>
      <c r="GH551" s="383"/>
      <c r="GI551" s="383"/>
      <c r="GJ551" s="383"/>
      <c r="GK551" s="383"/>
      <c r="GL551" s="383"/>
      <c r="GM551" s="383"/>
      <c r="GN551" s="383"/>
      <c r="GO551" s="383"/>
      <c r="GP551" s="383"/>
      <c r="GQ551" s="383"/>
      <c r="GR551" s="383"/>
      <c r="GS551" s="383"/>
      <c r="GT551" s="383"/>
      <c r="GU551" s="383"/>
      <c r="GV551" s="383"/>
      <c r="GW551" s="383"/>
      <c r="GX551" s="383"/>
    </row>
    <row r="552" spans="1:206" s="491" customFormat="1" x14ac:dyDescent="0.25">
      <c r="A552" s="354"/>
      <c r="B552" s="354"/>
      <c r="C552"/>
      <c r="D552"/>
      <c r="E552" s="523"/>
      <c r="F552" s="354"/>
      <c r="G552" s="354"/>
      <c r="H552" s="372"/>
      <c r="I552" s="372"/>
      <c r="J552" s="1"/>
      <c r="K552" s="372"/>
      <c r="L552" s="354"/>
      <c r="M552" s="354"/>
      <c r="N552" s="354"/>
      <c r="O552" s="354"/>
      <c r="P552" s="372"/>
      <c r="Q552" s="490"/>
      <c r="R552" s="490"/>
      <c r="S552" s="490"/>
      <c r="T552" s="490"/>
      <c r="U552" s="490"/>
      <c r="V552" s="372"/>
      <c r="W552" s="372"/>
      <c r="X552" s="372"/>
      <c r="Y552" s="1"/>
      <c r="Z552" s="1"/>
      <c r="AA552" s="1"/>
      <c r="AB552" s="1"/>
      <c r="AC552" s="1"/>
      <c r="AK552" s="504"/>
      <c r="AL552" s="504"/>
      <c r="AM552" s="504"/>
      <c r="AN552" s="504"/>
      <c r="AO552" s="504"/>
      <c r="AP552" s="504"/>
      <c r="AQ552" s="360"/>
      <c r="AR552" s="360"/>
      <c r="AS552" s="360"/>
      <c r="AT552" s="360"/>
      <c r="AU552" s="360"/>
      <c r="AV552" s="360"/>
      <c r="AW552" s="360"/>
      <c r="AX552" s="360"/>
      <c r="AY552" s="360"/>
      <c r="AZ552" s="360"/>
      <c r="BA552" s="360"/>
      <c r="BB552" s="360"/>
      <c r="BC552" s="360"/>
      <c r="BD552" s="360"/>
      <c r="BE552" s="360"/>
      <c r="BF552" s="360"/>
      <c r="BG552" s="360"/>
      <c r="BH552" s="360"/>
      <c r="BI552" s="360"/>
      <c r="BJ552" s="360"/>
      <c r="BK552" s="360"/>
      <c r="BL552" s="360"/>
      <c r="BM552" s="360"/>
      <c r="BN552" s="360"/>
      <c r="BO552" s="360"/>
      <c r="BP552" s="360"/>
      <c r="BQ552" s="360"/>
      <c r="BR552" s="360"/>
      <c r="BS552" s="360"/>
      <c r="BT552" s="360"/>
      <c r="BU552" s="360"/>
      <c r="BV552" s="360"/>
      <c r="BW552" s="360"/>
      <c r="BX552" s="360"/>
      <c r="BY552" s="360"/>
      <c r="BZ552" s="360"/>
      <c r="CA552" s="360"/>
      <c r="CB552" s="360"/>
      <c r="CC552" s="360"/>
      <c r="CD552" s="360"/>
      <c r="CE552" s="360"/>
      <c r="CF552" s="360"/>
      <c r="CG552" s="360"/>
      <c r="CH552" s="360"/>
      <c r="CI552" s="360"/>
      <c r="CJ552" s="360"/>
      <c r="CK552" s="360"/>
      <c r="CL552" s="360"/>
      <c r="CM552" s="475"/>
      <c r="CN552" s="475"/>
      <c r="CO552" s="475"/>
      <c r="CP552" s="475"/>
      <c r="CQ552" s="475"/>
      <c r="CR552" s="475"/>
      <c r="CS552" s="475"/>
      <c r="CT552" s="475"/>
      <c r="CU552" s="475"/>
      <c r="CV552" s="475"/>
      <c r="CW552" s="475"/>
      <c r="CX552" s="475"/>
      <c r="CY552" s="475"/>
      <c r="CZ552" s="383"/>
      <c r="DA552" s="383"/>
      <c r="DB552" s="383"/>
      <c r="DC552" s="383"/>
      <c r="DD552" s="383"/>
      <c r="DE552" s="383"/>
      <c r="DF552" s="383"/>
      <c r="DG552" s="383"/>
      <c r="DH552" s="383"/>
      <c r="DI552" s="383"/>
      <c r="DJ552" s="383"/>
      <c r="DK552" s="383"/>
      <c r="DL552" s="383"/>
      <c r="DM552" s="383"/>
      <c r="DN552" s="383"/>
      <c r="DO552" s="383"/>
      <c r="DP552" s="383"/>
      <c r="DQ552" s="383"/>
      <c r="DR552" s="383"/>
      <c r="DS552" s="383"/>
      <c r="DT552" s="383"/>
      <c r="DU552" s="383"/>
      <c r="DV552" s="383"/>
      <c r="DW552" s="383"/>
      <c r="DX552" s="383"/>
      <c r="DY552" s="383"/>
      <c r="DZ552" s="383"/>
      <c r="EA552" s="383"/>
      <c r="EB552" s="383"/>
      <c r="EC552" s="383"/>
      <c r="ED552" s="383"/>
      <c r="EE552" s="383"/>
      <c r="EF552" s="383"/>
      <c r="EG552" s="383"/>
      <c r="EH552" s="383"/>
      <c r="EI552" s="383"/>
      <c r="EJ552" s="383"/>
      <c r="EK552" s="383"/>
      <c r="EL552" s="383"/>
      <c r="EM552" s="383"/>
      <c r="EN552" s="383"/>
      <c r="EO552" s="383"/>
      <c r="EP552" s="383"/>
      <c r="EQ552" s="383"/>
      <c r="ER552" s="383"/>
      <c r="ES552" s="383"/>
      <c r="ET552" s="383"/>
      <c r="EU552" s="383"/>
      <c r="EV552" s="383"/>
      <c r="EW552" s="383"/>
      <c r="EX552" s="383"/>
      <c r="EY552" s="383"/>
      <c r="EZ552" s="383"/>
      <c r="FA552" s="383"/>
      <c r="FB552" s="383"/>
      <c r="FC552" s="383"/>
      <c r="FD552" s="383"/>
      <c r="FE552" s="383"/>
      <c r="FF552" s="383"/>
      <c r="FG552" s="383"/>
      <c r="FH552" s="383"/>
      <c r="FI552" s="383"/>
      <c r="FJ552" s="383"/>
      <c r="FK552" s="383"/>
      <c r="FL552" s="383"/>
      <c r="FM552" s="383"/>
      <c r="FN552" s="383"/>
      <c r="FO552" s="383"/>
      <c r="FP552" s="383"/>
      <c r="FQ552" s="383"/>
      <c r="FR552" s="383"/>
      <c r="FS552" s="383"/>
      <c r="FT552" s="383"/>
      <c r="FU552" s="383"/>
      <c r="FV552" s="383"/>
      <c r="FW552" s="383"/>
      <c r="FX552" s="383"/>
      <c r="FY552" s="383"/>
      <c r="FZ552" s="383"/>
      <c r="GA552" s="383"/>
      <c r="GB552" s="383"/>
      <c r="GC552" s="383"/>
      <c r="GD552" s="383"/>
      <c r="GE552" s="383"/>
      <c r="GF552" s="383"/>
      <c r="GG552" s="383"/>
      <c r="GH552" s="383"/>
      <c r="GI552" s="383"/>
      <c r="GJ552" s="383"/>
      <c r="GK552" s="383"/>
      <c r="GL552" s="383"/>
      <c r="GM552" s="383"/>
      <c r="GN552" s="383"/>
      <c r="GO552" s="383"/>
      <c r="GP552" s="383"/>
      <c r="GQ552" s="383"/>
      <c r="GR552" s="383"/>
      <c r="GS552" s="383"/>
      <c r="GT552" s="383"/>
      <c r="GU552" s="383"/>
      <c r="GV552" s="383"/>
      <c r="GW552" s="383"/>
      <c r="GX552" s="383"/>
    </row>
    <row r="553" spans="1:206" s="491" customFormat="1" x14ac:dyDescent="0.25">
      <c r="A553" s="354"/>
      <c r="B553" s="354"/>
      <c r="C553"/>
      <c r="D553"/>
      <c r="E553" s="523"/>
      <c r="F553" s="354"/>
      <c r="G553" s="354"/>
      <c r="H553" s="372"/>
      <c r="I553" s="372"/>
      <c r="J553" s="1"/>
      <c r="K553" s="372"/>
      <c r="L553" s="354"/>
      <c r="M553" s="354"/>
      <c r="N553" s="354"/>
      <c r="O553" s="354"/>
      <c r="P553" s="372"/>
      <c r="Q553" s="490"/>
      <c r="R553" s="490"/>
      <c r="S553" s="490"/>
      <c r="T553" s="490"/>
      <c r="U553" s="490"/>
      <c r="V553" s="372"/>
      <c r="W553" s="372"/>
      <c r="X553" s="372"/>
      <c r="Y553" s="1"/>
      <c r="Z553" s="1"/>
      <c r="AA553" s="1"/>
      <c r="AB553" s="1"/>
      <c r="AC553" s="1"/>
      <c r="AK553" s="504"/>
      <c r="AL553" s="504"/>
      <c r="AM553" s="504"/>
      <c r="AN553" s="504"/>
      <c r="AO553" s="504"/>
      <c r="AP553" s="504"/>
      <c r="AQ553" s="360"/>
      <c r="AR553" s="360"/>
      <c r="AS553" s="360"/>
      <c r="AT553" s="360"/>
      <c r="AU553" s="360"/>
      <c r="AV553" s="360"/>
      <c r="AW553" s="360"/>
      <c r="AX553" s="360"/>
      <c r="AY553" s="360"/>
      <c r="AZ553" s="360"/>
      <c r="BA553" s="360"/>
      <c r="BB553" s="360"/>
      <c r="BC553" s="360"/>
      <c r="BD553" s="360"/>
      <c r="BE553" s="360"/>
      <c r="BF553" s="360"/>
      <c r="BG553" s="360"/>
      <c r="BH553" s="360"/>
      <c r="BI553" s="360"/>
      <c r="BJ553" s="360"/>
      <c r="BK553" s="360"/>
      <c r="BL553" s="360"/>
      <c r="BM553" s="360"/>
      <c r="BN553" s="360"/>
      <c r="BO553" s="360"/>
      <c r="BP553" s="360"/>
      <c r="BQ553" s="360"/>
      <c r="BR553" s="360"/>
      <c r="BS553" s="360"/>
      <c r="BT553" s="360"/>
      <c r="BU553" s="360"/>
      <c r="BV553" s="360"/>
      <c r="BW553" s="360"/>
      <c r="BX553" s="360"/>
      <c r="BY553" s="360"/>
      <c r="BZ553" s="360"/>
      <c r="CA553" s="360"/>
      <c r="CB553" s="360"/>
      <c r="CC553" s="360"/>
      <c r="CD553" s="360"/>
      <c r="CE553" s="360"/>
      <c r="CF553" s="360"/>
      <c r="CG553" s="360"/>
      <c r="CH553" s="360"/>
      <c r="CI553" s="360"/>
      <c r="CJ553" s="360"/>
      <c r="CK553" s="360"/>
      <c r="CL553" s="360"/>
      <c r="CM553" s="475"/>
      <c r="CN553" s="475"/>
      <c r="CO553" s="475"/>
      <c r="CP553" s="475"/>
      <c r="CQ553" s="475"/>
      <c r="CR553" s="475"/>
      <c r="CS553" s="475"/>
      <c r="CT553" s="475"/>
      <c r="CU553" s="475"/>
      <c r="CV553" s="475"/>
      <c r="CW553" s="475"/>
      <c r="CX553" s="475"/>
      <c r="CY553" s="475"/>
      <c r="CZ553" s="383"/>
      <c r="DA553" s="383"/>
      <c r="DB553" s="383"/>
      <c r="DC553" s="383"/>
      <c r="DD553" s="383"/>
      <c r="DE553" s="383"/>
      <c r="DF553" s="383"/>
      <c r="DG553" s="383"/>
      <c r="DH553" s="383"/>
      <c r="DI553" s="383"/>
      <c r="DJ553" s="383"/>
      <c r="DK553" s="383"/>
      <c r="DL553" s="383"/>
      <c r="DM553" s="383"/>
      <c r="DN553" s="383"/>
      <c r="DO553" s="383"/>
      <c r="DP553" s="383"/>
      <c r="DQ553" s="383"/>
      <c r="DR553" s="383"/>
      <c r="DS553" s="383"/>
      <c r="DT553" s="383"/>
      <c r="DU553" s="383"/>
      <c r="DV553" s="383"/>
      <c r="DW553" s="383"/>
      <c r="DX553" s="383"/>
      <c r="DY553" s="383"/>
      <c r="DZ553" s="383"/>
      <c r="EA553" s="383"/>
      <c r="EB553" s="383"/>
      <c r="EC553" s="383"/>
      <c r="ED553" s="383"/>
      <c r="EE553" s="383"/>
      <c r="EF553" s="383"/>
      <c r="EG553" s="383"/>
      <c r="EH553" s="383"/>
      <c r="EI553" s="383"/>
      <c r="EJ553" s="383"/>
      <c r="EK553" s="383"/>
      <c r="EL553" s="383"/>
      <c r="EM553" s="383"/>
      <c r="EN553" s="383"/>
      <c r="EO553" s="383"/>
      <c r="EP553" s="383"/>
      <c r="EQ553" s="383"/>
      <c r="ER553" s="383"/>
      <c r="ES553" s="383"/>
      <c r="ET553" s="383"/>
      <c r="EU553" s="383"/>
      <c r="EV553" s="383"/>
      <c r="EW553" s="383"/>
      <c r="EX553" s="383"/>
      <c r="EY553" s="383"/>
      <c r="EZ553" s="383"/>
      <c r="FA553" s="383"/>
      <c r="FB553" s="383"/>
      <c r="FC553" s="383"/>
      <c r="FD553" s="383"/>
      <c r="FE553" s="383"/>
      <c r="FF553" s="383"/>
      <c r="FG553" s="383"/>
      <c r="FH553" s="383"/>
      <c r="FI553" s="383"/>
      <c r="FJ553" s="383"/>
      <c r="FK553" s="383"/>
      <c r="FL553" s="383"/>
      <c r="FM553" s="383"/>
      <c r="FN553" s="383"/>
      <c r="FO553" s="383"/>
      <c r="FP553" s="383"/>
      <c r="FQ553" s="383"/>
      <c r="FR553" s="383"/>
      <c r="FS553" s="383"/>
      <c r="FT553" s="383"/>
      <c r="FU553" s="383"/>
      <c r="FV553" s="383"/>
      <c r="FW553" s="383"/>
      <c r="FX553" s="383"/>
      <c r="FY553" s="383"/>
      <c r="FZ553" s="383"/>
      <c r="GA553" s="383"/>
      <c r="GB553" s="383"/>
      <c r="GC553" s="383"/>
      <c r="GD553" s="383"/>
      <c r="GE553" s="383"/>
      <c r="GF553" s="383"/>
      <c r="GG553" s="383"/>
      <c r="GH553" s="383"/>
      <c r="GI553" s="383"/>
      <c r="GJ553" s="383"/>
      <c r="GK553" s="383"/>
      <c r="GL553" s="383"/>
      <c r="GM553" s="383"/>
      <c r="GN553" s="383"/>
      <c r="GO553" s="383"/>
      <c r="GP553" s="383"/>
      <c r="GQ553" s="383"/>
      <c r="GR553" s="383"/>
      <c r="GS553" s="383"/>
      <c r="GT553" s="383"/>
      <c r="GU553" s="383"/>
      <c r="GV553" s="383"/>
      <c r="GW553" s="383"/>
      <c r="GX553" s="383"/>
    </row>
    <row r="554" spans="1:206" s="491" customFormat="1" x14ac:dyDescent="0.25">
      <c r="A554" s="354"/>
      <c r="B554" s="354"/>
      <c r="C554"/>
      <c r="D554"/>
      <c r="E554" s="523"/>
      <c r="F554" s="354"/>
      <c r="G554" s="354"/>
      <c r="H554" s="372"/>
      <c r="I554" s="372"/>
      <c r="J554" s="1"/>
      <c r="K554" s="372"/>
      <c r="L554" s="354"/>
      <c r="M554" s="354"/>
      <c r="N554" s="354"/>
      <c r="O554" s="354"/>
      <c r="P554" s="372"/>
      <c r="Q554" s="490"/>
      <c r="R554" s="490"/>
      <c r="S554" s="490"/>
      <c r="T554" s="490"/>
      <c r="U554" s="490"/>
      <c r="V554" s="372"/>
      <c r="W554" s="372"/>
      <c r="X554" s="372"/>
      <c r="Y554" s="1"/>
      <c r="Z554" s="1"/>
      <c r="AA554" s="1"/>
      <c r="AB554" s="1"/>
      <c r="AC554" s="1"/>
      <c r="AK554" s="504"/>
      <c r="AL554" s="504"/>
      <c r="AM554" s="504"/>
      <c r="AN554" s="504"/>
      <c r="AO554" s="504"/>
      <c r="AP554" s="504"/>
      <c r="AQ554" s="360"/>
      <c r="AR554" s="360"/>
      <c r="AS554" s="360"/>
      <c r="AT554" s="360"/>
      <c r="AU554" s="360"/>
      <c r="AV554" s="360"/>
      <c r="AW554" s="360"/>
      <c r="AX554" s="360"/>
      <c r="AY554" s="360"/>
      <c r="AZ554" s="360"/>
      <c r="BA554" s="360"/>
      <c r="BB554" s="360"/>
      <c r="BC554" s="360"/>
      <c r="BD554" s="360"/>
      <c r="BE554" s="360"/>
      <c r="BF554" s="360"/>
      <c r="BG554" s="360"/>
      <c r="BH554" s="360"/>
      <c r="BI554" s="360"/>
      <c r="BJ554" s="360"/>
      <c r="BK554" s="360"/>
      <c r="BL554" s="360"/>
      <c r="BM554" s="360"/>
      <c r="BN554" s="360"/>
      <c r="BO554" s="360"/>
      <c r="BP554" s="360"/>
      <c r="BQ554" s="360"/>
      <c r="BR554" s="360"/>
      <c r="BS554" s="360"/>
      <c r="BT554" s="360"/>
      <c r="BU554" s="360"/>
      <c r="BV554" s="360"/>
      <c r="BW554" s="360"/>
      <c r="BX554" s="360"/>
      <c r="BY554" s="360"/>
      <c r="BZ554" s="360"/>
      <c r="CA554" s="360"/>
      <c r="CB554" s="360"/>
      <c r="CC554" s="360"/>
      <c r="CD554" s="360"/>
      <c r="CE554" s="360"/>
      <c r="CF554" s="360"/>
      <c r="CG554" s="360"/>
      <c r="CH554" s="360"/>
      <c r="CI554" s="360"/>
      <c r="CJ554" s="360"/>
      <c r="CK554" s="360"/>
      <c r="CL554" s="360"/>
      <c r="CM554" s="475"/>
      <c r="CN554" s="475"/>
      <c r="CO554" s="475"/>
      <c r="CP554" s="475"/>
      <c r="CQ554" s="475"/>
      <c r="CR554" s="475"/>
      <c r="CS554" s="475"/>
      <c r="CT554" s="475"/>
      <c r="CU554" s="475"/>
      <c r="CV554" s="475"/>
      <c r="CW554" s="475"/>
      <c r="CX554" s="475"/>
      <c r="CY554" s="475"/>
      <c r="CZ554" s="383"/>
      <c r="DA554" s="383"/>
      <c r="DB554" s="383"/>
      <c r="DC554" s="383"/>
      <c r="DD554" s="383"/>
      <c r="DE554" s="383"/>
      <c r="DF554" s="383"/>
      <c r="DG554" s="383"/>
      <c r="DH554" s="383"/>
      <c r="DI554" s="383"/>
      <c r="DJ554" s="383"/>
      <c r="DK554" s="383"/>
      <c r="DL554" s="383"/>
      <c r="DM554" s="383"/>
      <c r="DN554" s="383"/>
      <c r="DO554" s="383"/>
      <c r="DP554" s="383"/>
      <c r="DQ554" s="383"/>
      <c r="DR554" s="383"/>
      <c r="DS554" s="383"/>
      <c r="DT554" s="383"/>
      <c r="DU554" s="383"/>
      <c r="DV554" s="383"/>
      <c r="DW554" s="383"/>
      <c r="DX554" s="383"/>
      <c r="DY554" s="383"/>
      <c r="DZ554" s="383"/>
      <c r="EA554" s="383"/>
      <c r="EB554" s="383"/>
      <c r="EC554" s="383"/>
      <c r="ED554" s="383"/>
      <c r="EE554" s="383"/>
      <c r="EF554" s="383"/>
      <c r="EG554" s="383"/>
      <c r="EH554" s="383"/>
      <c r="EI554" s="383"/>
      <c r="EJ554" s="383"/>
      <c r="EK554" s="383"/>
      <c r="EL554" s="383"/>
      <c r="EM554" s="383"/>
      <c r="EN554" s="383"/>
      <c r="EO554" s="383"/>
      <c r="EP554" s="383"/>
      <c r="EQ554" s="383"/>
      <c r="ER554" s="383"/>
      <c r="ES554" s="383"/>
      <c r="ET554" s="383"/>
      <c r="EU554" s="383"/>
      <c r="EV554" s="383"/>
      <c r="EW554" s="383"/>
      <c r="EX554" s="383"/>
      <c r="EY554" s="383"/>
      <c r="EZ554" s="383"/>
      <c r="FA554" s="383"/>
      <c r="FB554" s="383"/>
      <c r="FC554" s="383"/>
      <c r="FD554" s="383"/>
      <c r="FE554" s="383"/>
      <c r="FF554" s="383"/>
      <c r="FG554" s="383"/>
      <c r="FH554" s="383"/>
      <c r="FI554" s="383"/>
      <c r="FJ554" s="383"/>
      <c r="FK554" s="383"/>
      <c r="FL554" s="383"/>
      <c r="FM554" s="383"/>
      <c r="FN554" s="383"/>
      <c r="FO554" s="383"/>
      <c r="FP554" s="383"/>
      <c r="FQ554" s="383"/>
      <c r="FR554" s="383"/>
      <c r="FS554" s="383"/>
      <c r="FT554" s="383"/>
      <c r="FU554" s="383"/>
      <c r="FV554" s="383"/>
      <c r="FW554" s="383"/>
      <c r="FX554" s="383"/>
      <c r="FY554" s="383"/>
      <c r="FZ554" s="383"/>
      <c r="GA554" s="383"/>
      <c r="GB554" s="383"/>
      <c r="GC554" s="383"/>
      <c r="GD554" s="383"/>
      <c r="GE554" s="383"/>
      <c r="GF554" s="383"/>
      <c r="GG554" s="383"/>
      <c r="GH554" s="383"/>
      <c r="GI554" s="383"/>
      <c r="GJ554" s="383"/>
      <c r="GK554" s="383"/>
      <c r="GL554" s="383"/>
      <c r="GM554" s="383"/>
      <c r="GN554" s="383"/>
      <c r="GO554" s="383"/>
      <c r="GP554" s="383"/>
      <c r="GQ554" s="383"/>
      <c r="GR554" s="383"/>
      <c r="GS554" s="383"/>
      <c r="GT554" s="383"/>
      <c r="GU554" s="383"/>
      <c r="GV554" s="383"/>
      <c r="GW554" s="383"/>
      <c r="GX554" s="383"/>
    </row>
    <row r="555" spans="1:206" s="491" customFormat="1" x14ac:dyDescent="0.25">
      <c r="A555" s="354"/>
      <c r="B555" s="354"/>
      <c r="C555"/>
      <c r="D555"/>
      <c r="E555" s="523"/>
      <c r="F555" s="354"/>
      <c r="G555" s="354"/>
      <c r="H555" s="372"/>
      <c r="I555" s="372"/>
      <c r="J555" s="1"/>
      <c r="K555" s="372"/>
      <c r="L555" s="354"/>
      <c r="M555" s="354"/>
      <c r="N555" s="354"/>
      <c r="O555" s="354"/>
      <c r="P555" s="372"/>
      <c r="Q555" s="490"/>
      <c r="R555" s="490"/>
      <c r="S555" s="490"/>
      <c r="T555" s="490"/>
      <c r="U555" s="490"/>
      <c r="V555" s="372"/>
      <c r="W555" s="372"/>
      <c r="X555" s="372"/>
      <c r="Y555" s="1"/>
      <c r="Z555" s="1"/>
      <c r="AA555" s="1"/>
      <c r="AB555" s="1"/>
      <c r="AC555" s="1"/>
      <c r="AK555" s="504"/>
      <c r="AL555" s="504"/>
      <c r="AM555" s="504"/>
      <c r="AN555" s="504"/>
      <c r="AO555" s="504"/>
      <c r="AP555" s="504"/>
      <c r="AQ555" s="360"/>
      <c r="AR555" s="360"/>
      <c r="AS555" s="360"/>
      <c r="AT555" s="360"/>
      <c r="AU555" s="360"/>
      <c r="AV555" s="360"/>
      <c r="AW555" s="360"/>
      <c r="AX555" s="360"/>
      <c r="AY555" s="360"/>
      <c r="AZ555" s="360"/>
      <c r="BA555" s="360"/>
      <c r="BB555" s="360"/>
      <c r="BC555" s="360"/>
      <c r="BD555" s="360"/>
      <c r="BE555" s="360"/>
      <c r="BF555" s="360"/>
      <c r="BG555" s="360"/>
      <c r="BH555" s="360"/>
      <c r="BI555" s="360"/>
      <c r="BJ555" s="360"/>
      <c r="BK555" s="360"/>
      <c r="BL555" s="360"/>
      <c r="BM555" s="360"/>
      <c r="BN555" s="360"/>
      <c r="BO555" s="360"/>
      <c r="BP555" s="360"/>
      <c r="BQ555" s="360"/>
      <c r="BR555" s="360"/>
      <c r="BS555" s="360"/>
      <c r="BT555" s="360"/>
      <c r="BU555" s="360"/>
      <c r="BV555" s="360"/>
      <c r="BW555" s="360"/>
      <c r="BX555" s="360"/>
      <c r="BY555" s="360"/>
      <c r="BZ555" s="360"/>
      <c r="CA555" s="360"/>
      <c r="CB555" s="360"/>
      <c r="CC555" s="360"/>
      <c r="CD555" s="360"/>
      <c r="CE555" s="360"/>
      <c r="CF555" s="360"/>
      <c r="CG555" s="360"/>
      <c r="CH555" s="360"/>
      <c r="CI555" s="360"/>
      <c r="CJ555" s="360"/>
      <c r="CK555" s="360"/>
      <c r="CL555" s="360"/>
      <c r="CM555" s="475"/>
      <c r="CN555" s="475"/>
      <c r="CO555" s="475"/>
      <c r="CP555" s="475"/>
      <c r="CQ555" s="475"/>
      <c r="CR555" s="475"/>
      <c r="CS555" s="475"/>
      <c r="CT555" s="475"/>
      <c r="CU555" s="475"/>
      <c r="CV555" s="475"/>
      <c r="CW555" s="475"/>
      <c r="CX555" s="475"/>
      <c r="CY555" s="475"/>
      <c r="CZ555" s="383"/>
      <c r="DA555" s="383"/>
      <c r="DB555" s="383"/>
      <c r="DC555" s="383"/>
      <c r="DD555" s="383"/>
      <c r="DE555" s="383"/>
      <c r="DF555" s="383"/>
      <c r="DG555" s="383"/>
      <c r="DH555" s="383"/>
      <c r="DI555" s="383"/>
      <c r="DJ555" s="383"/>
      <c r="DK555" s="383"/>
      <c r="DL555" s="383"/>
      <c r="DM555" s="383"/>
      <c r="DN555" s="383"/>
      <c r="DO555" s="383"/>
      <c r="DP555" s="383"/>
      <c r="DQ555" s="383"/>
      <c r="DR555" s="383"/>
      <c r="DS555" s="383"/>
      <c r="DT555" s="383"/>
      <c r="DU555" s="383"/>
      <c r="DV555" s="383"/>
      <c r="DW555" s="383"/>
      <c r="DX555" s="383"/>
      <c r="DY555" s="383"/>
      <c r="DZ555" s="383"/>
      <c r="EA555" s="383"/>
      <c r="EB555" s="383"/>
      <c r="EC555" s="383"/>
      <c r="ED555" s="383"/>
      <c r="EE555" s="383"/>
      <c r="EF555" s="383"/>
      <c r="EG555" s="383"/>
      <c r="EH555" s="383"/>
      <c r="EI555" s="383"/>
      <c r="EJ555" s="383"/>
      <c r="EK555" s="383"/>
      <c r="EL555" s="383"/>
      <c r="EM555" s="383"/>
      <c r="EN555" s="383"/>
      <c r="EO555" s="383"/>
      <c r="EP555" s="383"/>
      <c r="EQ555" s="383"/>
      <c r="ER555" s="383"/>
      <c r="ES555" s="383"/>
      <c r="ET555" s="383"/>
      <c r="EU555" s="383"/>
      <c r="EV555" s="383"/>
      <c r="EW555" s="383"/>
      <c r="EX555" s="383"/>
      <c r="EY555" s="383"/>
      <c r="EZ555" s="383"/>
      <c r="FA555" s="383"/>
      <c r="FB555" s="383"/>
      <c r="FC555" s="383"/>
      <c r="FD555" s="383"/>
      <c r="FE555" s="383"/>
      <c r="FF555" s="383"/>
      <c r="FG555" s="383"/>
      <c r="FH555" s="383"/>
      <c r="FI555" s="383"/>
      <c r="FJ555" s="383"/>
      <c r="FK555" s="383"/>
      <c r="FL555" s="383"/>
      <c r="FM555" s="383"/>
      <c r="FN555" s="383"/>
      <c r="FO555" s="383"/>
      <c r="FP555" s="383"/>
      <c r="FQ555" s="383"/>
      <c r="FR555" s="383"/>
      <c r="FS555" s="383"/>
      <c r="FT555" s="383"/>
      <c r="FU555" s="383"/>
      <c r="FV555" s="383"/>
      <c r="FW555" s="383"/>
      <c r="FX555" s="383"/>
      <c r="FY555" s="383"/>
      <c r="FZ555" s="383"/>
      <c r="GA555" s="383"/>
      <c r="GB555" s="383"/>
      <c r="GC555" s="383"/>
      <c r="GD555" s="383"/>
      <c r="GE555" s="383"/>
      <c r="GF555" s="383"/>
      <c r="GG555" s="383"/>
      <c r="GH555" s="383"/>
      <c r="GI555" s="383"/>
      <c r="GJ555" s="383"/>
      <c r="GK555" s="383"/>
      <c r="GL555" s="383"/>
      <c r="GM555" s="383"/>
      <c r="GN555" s="383"/>
      <c r="GO555" s="383"/>
      <c r="GP555" s="383"/>
      <c r="GQ555" s="383"/>
      <c r="GR555" s="383"/>
      <c r="GS555" s="383"/>
      <c r="GT555" s="383"/>
      <c r="GU555" s="383"/>
      <c r="GV555" s="383"/>
      <c r="GW555" s="383"/>
      <c r="GX555" s="383"/>
    </row>
    <row r="556" spans="1:206" s="491" customFormat="1" x14ac:dyDescent="0.25">
      <c r="A556" s="354"/>
      <c r="B556" s="354"/>
      <c r="C556"/>
      <c r="D556"/>
      <c r="E556" s="523"/>
      <c r="F556" s="354"/>
      <c r="G556" s="354"/>
      <c r="H556" s="372"/>
      <c r="I556" s="372"/>
      <c r="J556" s="1"/>
      <c r="K556" s="372"/>
      <c r="L556" s="354"/>
      <c r="M556" s="354"/>
      <c r="N556" s="354"/>
      <c r="O556" s="354"/>
      <c r="P556" s="372"/>
      <c r="Q556" s="490"/>
      <c r="R556" s="490"/>
      <c r="S556" s="490"/>
      <c r="T556" s="490"/>
      <c r="U556" s="490"/>
      <c r="V556" s="372"/>
      <c r="W556" s="372"/>
      <c r="X556" s="372"/>
      <c r="Y556" s="1"/>
      <c r="Z556" s="1"/>
      <c r="AA556" s="1"/>
      <c r="AB556" s="1"/>
      <c r="AC556" s="1"/>
      <c r="AK556" s="504"/>
      <c r="AL556" s="504"/>
      <c r="AM556" s="504"/>
      <c r="AN556" s="504"/>
      <c r="AO556" s="504"/>
      <c r="AP556" s="504"/>
      <c r="AQ556" s="360"/>
      <c r="AR556" s="360"/>
      <c r="AS556" s="360"/>
      <c r="AT556" s="360"/>
      <c r="AU556" s="360"/>
      <c r="AV556" s="360"/>
      <c r="AW556" s="360"/>
      <c r="AX556" s="360"/>
      <c r="AY556" s="360"/>
      <c r="AZ556" s="360"/>
      <c r="BA556" s="360"/>
      <c r="BB556" s="360"/>
      <c r="BC556" s="360"/>
      <c r="BD556" s="360"/>
      <c r="BE556" s="360"/>
      <c r="BF556" s="360"/>
      <c r="BG556" s="360"/>
      <c r="BH556" s="360"/>
      <c r="BI556" s="360"/>
      <c r="BJ556" s="360"/>
      <c r="BK556" s="360"/>
      <c r="BL556" s="360"/>
      <c r="BM556" s="360"/>
      <c r="BN556" s="360"/>
      <c r="BO556" s="360"/>
      <c r="BP556" s="360"/>
      <c r="BQ556" s="360"/>
      <c r="BR556" s="360"/>
      <c r="BS556" s="360"/>
      <c r="BT556" s="360"/>
      <c r="BU556" s="360"/>
      <c r="BV556" s="360"/>
      <c r="BW556" s="360"/>
      <c r="BX556" s="360"/>
      <c r="BY556" s="360"/>
      <c r="BZ556" s="360"/>
      <c r="CA556" s="360"/>
      <c r="CB556" s="360"/>
      <c r="CC556" s="360"/>
      <c r="CD556" s="360"/>
      <c r="CE556" s="360"/>
      <c r="CF556" s="360"/>
      <c r="CG556" s="360"/>
      <c r="CH556" s="360"/>
      <c r="CI556" s="360"/>
      <c r="CJ556" s="360"/>
      <c r="CK556" s="360"/>
      <c r="CL556" s="360"/>
      <c r="CM556" s="475"/>
      <c r="CN556" s="475"/>
      <c r="CO556" s="475"/>
      <c r="CP556" s="475"/>
      <c r="CQ556" s="475"/>
      <c r="CR556" s="475"/>
      <c r="CS556" s="475"/>
      <c r="CT556" s="475"/>
      <c r="CU556" s="475"/>
      <c r="CV556" s="475"/>
      <c r="CW556" s="475"/>
      <c r="CX556" s="475"/>
      <c r="CY556" s="475"/>
      <c r="CZ556" s="383"/>
      <c r="DA556" s="383"/>
      <c r="DB556" s="383"/>
      <c r="DC556" s="383"/>
      <c r="DD556" s="383"/>
      <c r="DE556" s="383"/>
      <c r="DF556" s="383"/>
      <c r="DG556" s="383"/>
      <c r="DH556" s="383"/>
      <c r="DI556" s="383"/>
      <c r="DJ556" s="383"/>
      <c r="DK556" s="383"/>
      <c r="DL556" s="383"/>
      <c r="DM556" s="383"/>
      <c r="DN556" s="383"/>
      <c r="DO556" s="383"/>
      <c r="DP556" s="383"/>
      <c r="DQ556" s="383"/>
      <c r="DR556" s="383"/>
      <c r="DS556" s="383"/>
      <c r="DT556" s="383"/>
      <c r="DU556" s="383"/>
      <c r="DV556" s="383"/>
      <c r="DW556" s="383"/>
      <c r="DX556" s="383"/>
      <c r="DY556" s="383"/>
      <c r="DZ556" s="383"/>
      <c r="EA556" s="383"/>
      <c r="EB556" s="383"/>
      <c r="EC556" s="383"/>
      <c r="ED556" s="383"/>
      <c r="EE556" s="383"/>
      <c r="EF556" s="383"/>
      <c r="EG556" s="383"/>
      <c r="EH556" s="383"/>
      <c r="EI556" s="383"/>
      <c r="EJ556" s="383"/>
      <c r="EK556" s="383"/>
      <c r="EL556" s="383"/>
      <c r="EM556" s="383"/>
      <c r="EN556" s="383"/>
      <c r="EO556" s="383"/>
      <c r="EP556" s="383"/>
      <c r="EQ556" s="383"/>
      <c r="ER556" s="383"/>
      <c r="ES556" s="383"/>
      <c r="ET556" s="383"/>
      <c r="EU556" s="383"/>
      <c r="EV556" s="383"/>
      <c r="EW556" s="383"/>
      <c r="EX556" s="383"/>
      <c r="EY556" s="383"/>
      <c r="EZ556" s="383"/>
      <c r="FA556" s="383"/>
      <c r="FB556" s="383"/>
      <c r="FC556" s="383"/>
      <c r="FD556" s="383"/>
      <c r="FE556" s="383"/>
      <c r="FF556" s="383"/>
      <c r="FG556" s="383"/>
      <c r="FH556" s="383"/>
      <c r="FI556" s="383"/>
      <c r="FJ556" s="383"/>
      <c r="FK556" s="383"/>
      <c r="FL556" s="383"/>
      <c r="FM556" s="383"/>
      <c r="FN556" s="383"/>
      <c r="FO556" s="383"/>
      <c r="FP556" s="383"/>
      <c r="FQ556" s="383"/>
      <c r="FR556" s="383"/>
      <c r="FS556" s="383"/>
      <c r="FT556" s="383"/>
      <c r="FU556" s="383"/>
      <c r="FV556" s="383"/>
      <c r="FW556" s="383"/>
      <c r="FX556" s="383"/>
      <c r="FY556" s="383"/>
      <c r="FZ556" s="383"/>
      <c r="GA556" s="383"/>
      <c r="GB556" s="383"/>
      <c r="GC556" s="383"/>
      <c r="GD556" s="383"/>
      <c r="GE556" s="383"/>
      <c r="GF556" s="383"/>
      <c r="GG556" s="383"/>
      <c r="GH556" s="383"/>
      <c r="GI556" s="383"/>
      <c r="GJ556" s="383"/>
      <c r="GK556" s="383"/>
      <c r="GL556" s="383"/>
      <c r="GM556" s="383"/>
      <c r="GN556" s="383"/>
      <c r="GO556" s="383"/>
      <c r="GP556" s="383"/>
      <c r="GQ556" s="383"/>
      <c r="GR556" s="383"/>
      <c r="GS556" s="383"/>
      <c r="GT556" s="383"/>
      <c r="GU556" s="383"/>
      <c r="GV556" s="383"/>
      <c r="GW556" s="383"/>
      <c r="GX556" s="383"/>
    </row>
    <row r="557" spans="1:206" s="491" customFormat="1" x14ac:dyDescent="0.25">
      <c r="A557" s="354"/>
      <c r="B557" s="354"/>
      <c r="C557"/>
      <c r="D557"/>
      <c r="E557" s="523"/>
      <c r="F557" s="354"/>
      <c r="G557" s="354"/>
      <c r="H557" s="372"/>
      <c r="I557" s="372"/>
      <c r="J557" s="1"/>
      <c r="K557" s="372"/>
      <c r="L557" s="354"/>
      <c r="M557" s="354"/>
      <c r="N557" s="354"/>
      <c r="O557" s="354"/>
      <c r="P557" s="372"/>
      <c r="Q557" s="490"/>
      <c r="R557" s="490"/>
      <c r="S557" s="490"/>
      <c r="T557" s="490"/>
      <c r="U557" s="490"/>
      <c r="V557" s="372"/>
      <c r="W557" s="372"/>
      <c r="X557" s="372"/>
      <c r="Y557" s="1"/>
      <c r="Z557" s="1"/>
      <c r="AA557" s="1"/>
      <c r="AB557" s="1"/>
      <c r="AC557" s="1"/>
      <c r="AK557" s="504"/>
      <c r="AL557" s="504"/>
      <c r="AM557" s="504"/>
      <c r="AN557" s="504"/>
      <c r="AO557" s="504"/>
      <c r="AP557" s="504"/>
      <c r="AQ557" s="360"/>
      <c r="AR557" s="360"/>
      <c r="AS557" s="360"/>
      <c r="AT557" s="360"/>
      <c r="AU557" s="360"/>
      <c r="AV557" s="360"/>
      <c r="AW557" s="360"/>
      <c r="AX557" s="360"/>
      <c r="AY557" s="360"/>
      <c r="AZ557" s="360"/>
      <c r="BA557" s="360"/>
      <c r="BB557" s="360"/>
      <c r="BC557" s="360"/>
      <c r="BD557" s="360"/>
      <c r="BE557" s="360"/>
      <c r="BF557" s="360"/>
      <c r="BG557" s="360"/>
      <c r="BH557" s="360"/>
      <c r="BI557" s="360"/>
      <c r="BJ557" s="360"/>
      <c r="BK557" s="360"/>
      <c r="BL557" s="360"/>
      <c r="BM557" s="360"/>
      <c r="BN557" s="360"/>
      <c r="BO557" s="360"/>
      <c r="BP557" s="360"/>
      <c r="BQ557" s="360"/>
      <c r="BR557" s="360"/>
      <c r="BS557" s="360"/>
      <c r="BT557" s="360"/>
      <c r="BU557" s="360"/>
      <c r="BV557" s="360"/>
      <c r="BW557" s="360"/>
      <c r="BX557" s="360"/>
      <c r="BY557" s="360"/>
      <c r="BZ557" s="360"/>
      <c r="CA557" s="360"/>
      <c r="CB557" s="360"/>
      <c r="CC557" s="360"/>
      <c r="CD557" s="360"/>
      <c r="CE557" s="360"/>
      <c r="CF557" s="360"/>
      <c r="CG557" s="360"/>
      <c r="CH557" s="360"/>
      <c r="CI557" s="360"/>
      <c r="CJ557" s="360"/>
      <c r="CK557" s="360"/>
      <c r="CL557" s="360"/>
      <c r="CM557" s="475"/>
      <c r="CN557" s="475"/>
      <c r="CO557" s="475"/>
      <c r="CP557" s="475"/>
      <c r="CQ557" s="475"/>
      <c r="CR557" s="475"/>
      <c r="CS557" s="475"/>
      <c r="CT557" s="475"/>
      <c r="CU557" s="475"/>
      <c r="CV557" s="475"/>
      <c r="CW557" s="475"/>
      <c r="CX557" s="475"/>
      <c r="CY557" s="475"/>
      <c r="CZ557" s="383"/>
      <c r="DA557" s="383"/>
      <c r="DB557" s="383"/>
      <c r="DC557" s="383"/>
      <c r="DD557" s="383"/>
      <c r="DE557" s="383"/>
      <c r="DF557" s="383"/>
      <c r="DG557" s="383"/>
      <c r="DH557" s="383"/>
      <c r="DI557" s="383"/>
      <c r="DJ557" s="383"/>
      <c r="DK557" s="383"/>
      <c r="DL557" s="383"/>
      <c r="DM557" s="383"/>
      <c r="DN557" s="383"/>
      <c r="DO557" s="383"/>
      <c r="DP557" s="383"/>
      <c r="DQ557" s="383"/>
      <c r="DR557" s="383"/>
      <c r="DS557" s="383"/>
      <c r="DT557" s="383"/>
      <c r="DU557" s="383"/>
      <c r="DV557" s="383"/>
      <c r="DW557" s="383"/>
      <c r="DX557" s="383"/>
      <c r="DY557" s="383"/>
      <c r="DZ557" s="383"/>
      <c r="EA557" s="383"/>
      <c r="EB557" s="383"/>
      <c r="EC557" s="383"/>
      <c r="ED557" s="383"/>
      <c r="EE557" s="383"/>
      <c r="EF557" s="383"/>
      <c r="EG557" s="383"/>
      <c r="EH557" s="383"/>
      <c r="EI557" s="383"/>
      <c r="EJ557" s="383"/>
      <c r="EK557" s="383"/>
      <c r="EL557" s="383"/>
      <c r="EM557" s="383"/>
      <c r="EN557" s="383"/>
      <c r="EO557" s="383"/>
      <c r="EP557" s="383"/>
      <c r="EQ557" s="383"/>
      <c r="ER557" s="383"/>
      <c r="ES557" s="383"/>
      <c r="ET557" s="383"/>
      <c r="EU557" s="383"/>
      <c r="EV557" s="383"/>
      <c r="EW557" s="383"/>
      <c r="EX557" s="383"/>
      <c r="EY557" s="383"/>
      <c r="EZ557" s="383"/>
      <c r="FA557" s="383"/>
      <c r="FB557" s="383"/>
      <c r="FC557" s="383"/>
      <c r="FD557" s="383"/>
      <c r="FE557" s="383"/>
      <c r="FF557" s="383"/>
      <c r="FG557" s="383"/>
      <c r="FH557" s="383"/>
      <c r="FI557" s="383"/>
      <c r="FJ557" s="383"/>
      <c r="FK557" s="383"/>
      <c r="FL557" s="383"/>
      <c r="FM557" s="383"/>
      <c r="FN557" s="383"/>
      <c r="FO557" s="383"/>
      <c r="FP557" s="383"/>
      <c r="FQ557" s="383"/>
      <c r="FR557" s="383"/>
      <c r="FS557" s="383"/>
      <c r="FT557" s="383"/>
      <c r="FU557" s="383"/>
      <c r="FV557" s="383"/>
      <c r="FW557" s="383"/>
      <c r="FX557" s="383"/>
      <c r="FY557" s="383"/>
      <c r="FZ557" s="383"/>
      <c r="GA557" s="383"/>
      <c r="GB557" s="383"/>
      <c r="GC557" s="383"/>
      <c r="GD557" s="383"/>
      <c r="GE557" s="383"/>
      <c r="GF557" s="383"/>
      <c r="GG557" s="383"/>
      <c r="GH557" s="383"/>
      <c r="GI557" s="383"/>
      <c r="GJ557" s="383"/>
      <c r="GK557" s="383"/>
      <c r="GL557" s="383"/>
      <c r="GM557" s="383"/>
      <c r="GN557" s="383"/>
      <c r="GO557" s="383"/>
      <c r="GP557" s="383"/>
      <c r="GQ557" s="383"/>
      <c r="GR557" s="383"/>
      <c r="GS557" s="383"/>
      <c r="GT557" s="383"/>
      <c r="GU557" s="383"/>
      <c r="GV557" s="383"/>
      <c r="GW557" s="383"/>
      <c r="GX557" s="383"/>
    </row>
    <row r="558" spans="1:206" s="491" customFormat="1" x14ac:dyDescent="0.25">
      <c r="A558" s="354"/>
      <c r="B558" s="354"/>
      <c r="C558"/>
      <c r="D558"/>
      <c r="E558" s="523"/>
      <c r="F558" s="354"/>
      <c r="G558" s="354"/>
      <c r="H558" s="372"/>
      <c r="I558" s="372"/>
      <c r="J558" s="1"/>
      <c r="K558" s="372"/>
      <c r="L558" s="354"/>
      <c r="M558" s="354"/>
      <c r="N558" s="354"/>
      <c r="O558" s="354"/>
      <c r="P558" s="372"/>
      <c r="Q558" s="490"/>
      <c r="R558" s="490"/>
      <c r="S558" s="490"/>
      <c r="T558" s="490"/>
      <c r="U558" s="490"/>
      <c r="V558" s="372"/>
      <c r="W558" s="372"/>
      <c r="X558" s="372"/>
      <c r="Y558" s="1"/>
      <c r="Z558" s="1"/>
      <c r="AA558" s="1"/>
      <c r="AB558" s="1"/>
      <c r="AC558" s="1"/>
      <c r="AK558" s="504"/>
      <c r="AL558" s="504"/>
      <c r="AM558" s="504"/>
      <c r="AN558" s="504"/>
      <c r="AO558" s="504"/>
      <c r="AP558" s="504"/>
      <c r="AQ558" s="360"/>
      <c r="AR558" s="360"/>
      <c r="AS558" s="360"/>
      <c r="AT558" s="360"/>
      <c r="AU558" s="360"/>
      <c r="AV558" s="360"/>
      <c r="AW558" s="360"/>
      <c r="AX558" s="360"/>
      <c r="AY558" s="360"/>
      <c r="AZ558" s="360"/>
      <c r="BA558" s="360"/>
      <c r="BB558" s="360"/>
      <c r="BC558" s="360"/>
      <c r="BD558" s="360"/>
      <c r="BE558" s="360"/>
      <c r="BF558" s="360"/>
      <c r="BG558" s="360"/>
      <c r="BH558" s="360"/>
      <c r="BI558" s="360"/>
      <c r="BJ558" s="360"/>
      <c r="BK558" s="360"/>
      <c r="BL558" s="360"/>
      <c r="BM558" s="360"/>
      <c r="BN558" s="360"/>
      <c r="BO558" s="360"/>
      <c r="BP558" s="360"/>
      <c r="BQ558" s="360"/>
      <c r="BR558" s="360"/>
      <c r="BS558" s="360"/>
      <c r="BT558" s="360"/>
      <c r="BU558" s="360"/>
      <c r="BV558" s="360"/>
      <c r="BW558" s="360"/>
      <c r="BX558" s="360"/>
      <c r="BY558" s="360"/>
      <c r="BZ558" s="360"/>
      <c r="CA558" s="360"/>
      <c r="CB558" s="360"/>
      <c r="CC558" s="360"/>
      <c r="CD558" s="360"/>
      <c r="CE558" s="360"/>
      <c r="CF558" s="360"/>
      <c r="CG558" s="360"/>
      <c r="CH558" s="360"/>
      <c r="CI558" s="360"/>
      <c r="CJ558" s="360"/>
      <c r="CK558" s="360"/>
      <c r="CL558" s="360"/>
      <c r="CM558" s="475"/>
      <c r="CN558" s="475"/>
      <c r="CO558" s="475"/>
      <c r="CP558" s="475"/>
      <c r="CQ558" s="475"/>
      <c r="CR558" s="475"/>
      <c r="CS558" s="475"/>
      <c r="CT558" s="475"/>
      <c r="CU558" s="475"/>
      <c r="CV558" s="475"/>
      <c r="CW558" s="475"/>
      <c r="CX558" s="475"/>
      <c r="CY558" s="475"/>
      <c r="CZ558" s="383"/>
      <c r="DA558" s="383"/>
      <c r="DB558" s="383"/>
      <c r="DC558" s="383"/>
      <c r="DD558" s="383"/>
      <c r="DE558" s="383"/>
      <c r="DF558" s="383"/>
      <c r="DG558" s="383"/>
      <c r="DH558" s="383"/>
      <c r="DI558" s="383"/>
      <c r="DJ558" s="383"/>
      <c r="DK558" s="383"/>
      <c r="DL558" s="383"/>
      <c r="DM558" s="383"/>
      <c r="DN558" s="383"/>
      <c r="DO558" s="383"/>
      <c r="DP558" s="383"/>
      <c r="DQ558" s="383"/>
      <c r="DR558" s="383"/>
      <c r="DS558" s="383"/>
      <c r="DT558" s="383"/>
      <c r="DU558" s="383"/>
      <c r="DV558" s="383"/>
      <c r="DW558" s="383"/>
      <c r="DX558" s="383"/>
      <c r="DY558" s="383"/>
      <c r="DZ558" s="383"/>
      <c r="EA558" s="383"/>
      <c r="EB558" s="383"/>
      <c r="EC558" s="383"/>
      <c r="ED558" s="383"/>
      <c r="EE558" s="383"/>
      <c r="EF558" s="383"/>
      <c r="EG558" s="383"/>
      <c r="EH558" s="383"/>
      <c r="EI558" s="383"/>
      <c r="EJ558" s="383"/>
      <c r="EK558" s="383"/>
      <c r="EL558" s="383"/>
      <c r="EM558" s="383"/>
      <c r="EN558" s="383"/>
      <c r="EO558" s="383"/>
      <c r="EP558" s="383"/>
      <c r="EQ558" s="383"/>
      <c r="ER558" s="383"/>
      <c r="ES558" s="383"/>
      <c r="ET558" s="383"/>
      <c r="EU558" s="383"/>
      <c r="EV558" s="383"/>
      <c r="EW558" s="383"/>
      <c r="EX558" s="383"/>
      <c r="EY558" s="383"/>
      <c r="EZ558" s="383"/>
      <c r="FA558" s="383"/>
      <c r="FB558" s="383"/>
      <c r="FC558" s="383"/>
      <c r="FD558" s="383"/>
      <c r="FE558" s="383"/>
      <c r="FF558" s="383"/>
      <c r="FG558" s="383"/>
      <c r="FH558" s="383"/>
      <c r="FI558" s="383"/>
      <c r="FJ558" s="383"/>
      <c r="FK558" s="383"/>
      <c r="FL558" s="383"/>
      <c r="FM558" s="383"/>
      <c r="FN558" s="383"/>
      <c r="FO558" s="383"/>
      <c r="FP558" s="383"/>
      <c r="FQ558" s="383"/>
      <c r="FR558" s="383"/>
      <c r="FS558" s="383"/>
      <c r="FT558" s="383"/>
      <c r="FU558" s="383"/>
      <c r="FV558" s="383"/>
      <c r="FW558" s="383"/>
      <c r="FX558" s="383"/>
      <c r="FY558" s="383"/>
      <c r="FZ558" s="383"/>
      <c r="GA558" s="383"/>
      <c r="GB558" s="383"/>
      <c r="GC558" s="383"/>
      <c r="GD558" s="383"/>
      <c r="GE558" s="383"/>
      <c r="GF558" s="383"/>
      <c r="GG558" s="383"/>
      <c r="GH558" s="383"/>
      <c r="GI558" s="383"/>
      <c r="GJ558" s="383"/>
      <c r="GK558" s="383"/>
      <c r="GL558" s="383"/>
      <c r="GM558" s="383"/>
      <c r="GN558" s="383"/>
      <c r="GO558" s="383"/>
      <c r="GP558" s="383"/>
      <c r="GQ558" s="383"/>
      <c r="GR558" s="383"/>
      <c r="GS558" s="383"/>
      <c r="GT558" s="383"/>
      <c r="GU558" s="383"/>
      <c r="GV558" s="383"/>
      <c r="GW558" s="383"/>
      <c r="GX558" s="383"/>
    </row>
    <row r="559" spans="1:206" s="491" customFormat="1" x14ac:dyDescent="0.25">
      <c r="A559" s="354"/>
      <c r="B559" s="354"/>
      <c r="C559"/>
      <c r="D559"/>
      <c r="E559" s="523"/>
      <c r="F559" s="354"/>
      <c r="G559" s="354"/>
      <c r="H559" s="372"/>
      <c r="I559" s="372"/>
      <c r="J559" s="1"/>
      <c r="K559" s="372"/>
      <c r="L559" s="354"/>
      <c r="M559" s="354"/>
      <c r="N559" s="354"/>
      <c r="O559" s="354"/>
      <c r="P559" s="372"/>
      <c r="Q559" s="490"/>
      <c r="R559" s="490"/>
      <c r="S559" s="490"/>
      <c r="T559" s="490"/>
      <c r="U559" s="490"/>
      <c r="V559" s="372"/>
      <c r="W559" s="372"/>
      <c r="X559" s="372"/>
      <c r="Y559" s="1"/>
      <c r="Z559" s="1"/>
      <c r="AA559" s="1"/>
      <c r="AB559" s="1"/>
      <c r="AC559" s="1"/>
      <c r="AK559" s="504"/>
      <c r="AL559" s="504"/>
      <c r="AM559" s="504"/>
      <c r="AN559" s="504"/>
      <c r="AO559" s="504"/>
      <c r="AP559" s="504"/>
      <c r="AQ559" s="360"/>
      <c r="AR559" s="360"/>
      <c r="AS559" s="360"/>
      <c r="AT559" s="360"/>
      <c r="AU559" s="360"/>
      <c r="AV559" s="360"/>
      <c r="AW559" s="360"/>
      <c r="AX559" s="360"/>
      <c r="AY559" s="360"/>
      <c r="AZ559" s="360"/>
      <c r="BA559" s="360"/>
      <c r="BB559" s="360"/>
      <c r="BC559" s="360"/>
      <c r="BD559" s="360"/>
      <c r="BE559" s="360"/>
      <c r="BF559" s="360"/>
      <c r="BG559" s="360"/>
      <c r="BH559" s="360"/>
      <c r="BI559" s="360"/>
      <c r="BJ559" s="360"/>
      <c r="BK559" s="360"/>
      <c r="BL559" s="360"/>
      <c r="BM559" s="360"/>
      <c r="BN559" s="360"/>
      <c r="BO559" s="360"/>
      <c r="BP559" s="360"/>
      <c r="BQ559" s="360"/>
      <c r="BR559" s="360"/>
      <c r="BS559" s="360"/>
      <c r="BT559" s="360"/>
      <c r="BU559" s="360"/>
      <c r="BV559" s="360"/>
      <c r="BW559" s="360"/>
      <c r="BX559" s="360"/>
      <c r="BY559" s="360"/>
      <c r="BZ559" s="360"/>
      <c r="CA559" s="360"/>
      <c r="CB559" s="360"/>
      <c r="CC559" s="360"/>
      <c r="CD559" s="360"/>
      <c r="CE559" s="360"/>
      <c r="CF559" s="360"/>
      <c r="CG559" s="360"/>
      <c r="CH559" s="360"/>
      <c r="CI559" s="360"/>
      <c r="CJ559" s="360"/>
      <c r="CK559" s="360"/>
      <c r="CL559" s="360"/>
      <c r="CM559" s="475"/>
      <c r="CN559" s="475"/>
      <c r="CO559" s="475"/>
      <c r="CP559" s="475"/>
      <c r="CQ559" s="475"/>
      <c r="CR559" s="475"/>
      <c r="CS559" s="475"/>
      <c r="CT559" s="475"/>
      <c r="CU559" s="475"/>
      <c r="CV559" s="475"/>
      <c r="CW559" s="475"/>
      <c r="CX559" s="475"/>
      <c r="CY559" s="475"/>
      <c r="CZ559" s="383"/>
      <c r="DA559" s="383"/>
      <c r="DB559" s="383"/>
      <c r="DC559" s="383"/>
      <c r="DD559" s="383"/>
      <c r="DE559" s="383"/>
      <c r="DF559" s="383"/>
      <c r="DG559" s="383"/>
      <c r="DH559" s="383"/>
      <c r="DI559" s="383"/>
      <c r="DJ559" s="383"/>
      <c r="DK559" s="383"/>
      <c r="DL559" s="383"/>
      <c r="DM559" s="383"/>
      <c r="DN559" s="383"/>
      <c r="DO559" s="383"/>
      <c r="DP559" s="383"/>
      <c r="DQ559" s="383"/>
      <c r="DR559" s="383"/>
      <c r="DS559" s="383"/>
      <c r="DT559" s="383"/>
      <c r="DU559" s="383"/>
      <c r="DV559" s="383"/>
      <c r="DW559" s="383"/>
      <c r="DX559" s="383"/>
      <c r="DY559" s="383"/>
      <c r="DZ559" s="383"/>
      <c r="EA559" s="383"/>
      <c r="EB559" s="383"/>
      <c r="EC559" s="383"/>
      <c r="ED559" s="383"/>
      <c r="EE559" s="383"/>
      <c r="EF559" s="383"/>
      <c r="EG559" s="383"/>
      <c r="EH559" s="383"/>
      <c r="EI559" s="383"/>
      <c r="EJ559" s="383"/>
      <c r="EK559" s="383"/>
      <c r="EL559" s="383"/>
      <c r="EM559" s="383"/>
      <c r="EN559" s="383"/>
      <c r="EO559" s="383"/>
      <c r="EP559" s="383"/>
      <c r="EQ559" s="383"/>
      <c r="ER559" s="383"/>
      <c r="ES559" s="383"/>
      <c r="ET559" s="383"/>
      <c r="EU559" s="383"/>
      <c r="EV559" s="383"/>
      <c r="EW559" s="383"/>
      <c r="EX559" s="383"/>
      <c r="EY559" s="383"/>
      <c r="EZ559" s="383"/>
      <c r="FA559" s="383"/>
      <c r="FB559" s="383"/>
      <c r="FC559" s="383"/>
      <c r="FD559" s="383"/>
      <c r="FE559" s="383"/>
      <c r="FF559" s="383"/>
      <c r="FG559" s="383"/>
      <c r="FH559" s="383"/>
      <c r="FI559" s="383"/>
      <c r="FJ559" s="383"/>
      <c r="FK559" s="383"/>
      <c r="FL559" s="383"/>
      <c r="FM559" s="383"/>
      <c r="FN559" s="383"/>
      <c r="FO559" s="383"/>
      <c r="FP559" s="383"/>
      <c r="FQ559" s="383"/>
      <c r="FR559" s="383"/>
      <c r="FS559" s="383"/>
      <c r="FT559" s="383"/>
      <c r="FU559" s="383"/>
      <c r="FV559" s="383"/>
      <c r="FW559" s="383"/>
      <c r="FX559" s="383"/>
      <c r="FY559" s="383"/>
      <c r="FZ559" s="383"/>
      <c r="GA559" s="383"/>
      <c r="GB559" s="383"/>
      <c r="GC559" s="383"/>
      <c r="GD559" s="383"/>
      <c r="GE559" s="383"/>
      <c r="GF559" s="383"/>
      <c r="GG559" s="383"/>
      <c r="GH559" s="383"/>
      <c r="GI559" s="383"/>
      <c r="GJ559" s="383"/>
      <c r="GK559" s="383"/>
      <c r="GL559" s="383"/>
      <c r="GM559" s="383"/>
      <c r="GN559" s="383"/>
      <c r="GO559" s="383"/>
      <c r="GP559" s="383"/>
      <c r="GQ559" s="383"/>
      <c r="GR559" s="383"/>
      <c r="GS559" s="383"/>
      <c r="GT559" s="383"/>
      <c r="GU559" s="383"/>
      <c r="GV559" s="383"/>
      <c r="GW559" s="383"/>
      <c r="GX559" s="383"/>
    </row>
    <row r="560" spans="1:206" s="491" customFormat="1" x14ac:dyDescent="0.25">
      <c r="A560" s="354"/>
      <c r="B560" s="354"/>
      <c r="C560"/>
      <c r="D560"/>
      <c r="E560" s="523"/>
      <c r="F560" s="354"/>
      <c r="G560" s="354"/>
      <c r="H560" s="372"/>
      <c r="I560" s="372"/>
      <c r="J560" s="1"/>
      <c r="K560" s="372"/>
      <c r="L560" s="354"/>
      <c r="M560" s="354"/>
      <c r="N560" s="354"/>
      <c r="O560" s="354"/>
      <c r="P560" s="372"/>
      <c r="Q560" s="490"/>
      <c r="R560" s="490"/>
      <c r="S560" s="490"/>
      <c r="T560" s="490"/>
      <c r="U560" s="490"/>
      <c r="V560" s="372"/>
      <c r="W560" s="372"/>
      <c r="X560" s="372"/>
      <c r="Y560" s="1"/>
      <c r="Z560" s="1"/>
      <c r="AA560" s="1"/>
      <c r="AB560" s="1"/>
      <c r="AC560" s="1"/>
      <c r="AK560" s="504"/>
      <c r="AL560" s="504"/>
      <c r="AM560" s="504"/>
      <c r="AN560" s="504"/>
      <c r="AO560" s="504"/>
      <c r="AP560" s="504"/>
      <c r="AQ560" s="360"/>
      <c r="AR560" s="360"/>
      <c r="AS560" s="360"/>
      <c r="AT560" s="360"/>
      <c r="AU560" s="360"/>
      <c r="AV560" s="360"/>
      <c r="AW560" s="360"/>
      <c r="AX560" s="360"/>
      <c r="AY560" s="360"/>
      <c r="AZ560" s="360"/>
      <c r="BA560" s="360"/>
      <c r="BB560" s="360"/>
      <c r="BC560" s="360"/>
      <c r="BD560" s="360"/>
      <c r="BE560" s="360"/>
      <c r="BF560" s="360"/>
      <c r="BG560" s="360"/>
      <c r="BH560" s="360"/>
      <c r="BI560" s="360"/>
      <c r="BJ560" s="360"/>
      <c r="BK560" s="360"/>
      <c r="BL560" s="360"/>
      <c r="BM560" s="360"/>
      <c r="BN560" s="360"/>
      <c r="BO560" s="360"/>
      <c r="BP560" s="360"/>
      <c r="BQ560" s="360"/>
      <c r="BR560" s="360"/>
      <c r="BS560" s="360"/>
      <c r="BT560" s="360"/>
      <c r="BU560" s="360"/>
      <c r="BV560" s="360"/>
      <c r="BW560" s="360"/>
      <c r="BX560" s="360"/>
      <c r="BY560" s="360"/>
      <c r="BZ560" s="360"/>
      <c r="CA560" s="360"/>
      <c r="CB560" s="360"/>
      <c r="CC560" s="360"/>
      <c r="CD560" s="360"/>
      <c r="CE560" s="360"/>
      <c r="CF560" s="360"/>
      <c r="CG560" s="360"/>
      <c r="CH560" s="360"/>
      <c r="CI560" s="360"/>
      <c r="CJ560" s="360"/>
      <c r="CK560" s="360"/>
      <c r="CL560" s="360"/>
      <c r="CM560" s="475"/>
      <c r="CN560" s="475"/>
      <c r="CO560" s="475"/>
      <c r="CP560" s="475"/>
      <c r="CQ560" s="475"/>
      <c r="CR560" s="475"/>
      <c r="CS560" s="475"/>
      <c r="CT560" s="475"/>
      <c r="CU560" s="475"/>
      <c r="CV560" s="475"/>
      <c r="CW560" s="475"/>
      <c r="CX560" s="475"/>
      <c r="CY560" s="475"/>
      <c r="CZ560" s="383"/>
      <c r="DA560" s="383"/>
      <c r="DB560" s="383"/>
      <c r="DC560" s="383"/>
      <c r="DD560" s="383"/>
      <c r="DE560" s="383"/>
      <c r="DF560" s="383"/>
      <c r="DG560" s="383"/>
      <c r="DH560" s="383"/>
      <c r="DI560" s="383"/>
      <c r="DJ560" s="383"/>
      <c r="DK560" s="383"/>
      <c r="DL560" s="383"/>
      <c r="DM560" s="383"/>
      <c r="DN560" s="383"/>
      <c r="DO560" s="383"/>
      <c r="DP560" s="383"/>
      <c r="DQ560" s="383"/>
      <c r="DR560" s="383"/>
      <c r="DS560" s="383"/>
      <c r="DT560" s="383"/>
      <c r="DU560" s="383"/>
      <c r="DV560" s="383"/>
      <c r="DW560" s="383"/>
      <c r="DX560" s="383"/>
      <c r="DY560" s="383"/>
      <c r="DZ560" s="383"/>
      <c r="EA560" s="383"/>
      <c r="EB560" s="383"/>
      <c r="EC560" s="383"/>
      <c r="ED560" s="383"/>
      <c r="EE560" s="383"/>
      <c r="EF560" s="383"/>
      <c r="EG560" s="383"/>
      <c r="EH560" s="383"/>
      <c r="EI560" s="383"/>
      <c r="EJ560" s="383"/>
      <c r="EK560" s="383"/>
      <c r="EL560" s="383"/>
      <c r="EM560" s="383"/>
      <c r="EN560" s="383"/>
      <c r="EO560" s="383"/>
      <c r="EP560" s="383"/>
      <c r="EQ560" s="383"/>
      <c r="ER560" s="383"/>
      <c r="ES560" s="383"/>
      <c r="ET560" s="383"/>
      <c r="EU560" s="383"/>
      <c r="EV560" s="383"/>
      <c r="EW560" s="383"/>
      <c r="EX560" s="383"/>
      <c r="EY560" s="383"/>
      <c r="EZ560" s="383"/>
      <c r="FA560" s="383"/>
      <c r="FB560" s="383"/>
      <c r="FC560" s="383"/>
      <c r="FD560" s="383"/>
      <c r="FE560" s="383"/>
      <c r="FF560" s="383"/>
      <c r="FG560" s="383"/>
      <c r="FH560" s="383"/>
      <c r="FI560" s="383"/>
      <c r="FJ560" s="383"/>
      <c r="FK560" s="383"/>
      <c r="FL560" s="383"/>
      <c r="FM560" s="383"/>
      <c r="FN560" s="383"/>
      <c r="FO560" s="383"/>
      <c r="FP560" s="383"/>
      <c r="FQ560" s="383"/>
      <c r="FR560" s="383"/>
      <c r="FS560" s="383"/>
      <c r="FT560" s="383"/>
      <c r="FU560" s="383"/>
      <c r="FV560" s="383"/>
      <c r="FW560" s="383"/>
      <c r="FX560" s="383"/>
      <c r="FY560" s="383"/>
      <c r="FZ560" s="383"/>
      <c r="GA560" s="383"/>
      <c r="GB560" s="383"/>
      <c r="GC560" s="383"/>
      <c r="GD560" s="383"/>
      <c r="GE560" s="383"/>
      <c r="GF560" s="383"/>
      <c r="GG560" s="383"/>
      <c r="GH560" s="383"/>
      <c r="GI560" s="383"/>
      <c r="GJ560" s="383"/>
      <c r="GK560" s="383"/>
      <c r="GL560" s="383"/>
      <c r="GM560" s="383"/>
      <c r="GN560" s="383"/>
      <c r="GO560" s="383"/>
      <c r="GP560" s="383"/>
      <c r="GQ560" s="383"/>
      <c r="GR560" s="383"/>
      <c r="GS560" s="383"/>
      <c r="GT560" s="383"/>
      <c r="GU560" s="383"/>
      <c r="GV560" s="383"/>
      <c r="GW560" s="383"/>
      <c r="GX560" s="383"/>
    </row>
    <row r="561" spans="1:206" s="491" customFormat="1" x14ac:dyDescent="0.25">
      <c r="A561" s="354"/>
      <c r="B561" s="354"/>
      <c r="C561"/>
      <c r="D561"/>
      <c r="E561" s="523"/>
      <c r="F561" s="354"/>
      <c r="G561" s="354"/>
      <c r="H561" s="372"/>
      <c r="I561" s="372"/>
      <c r="J561" s="1"/>
      <c r="K561" s="372"/>
      <c r="L561" s="354"/>
      <c r="M561" s="354"/>
      <c r="N561" s="354"/>
      <c r="O561" s="354"/>
      <c r="P561" s="372"/>
      <c r="Q561" s="490"/>
      <c r="R561" s="490"/>
      <c r="S561" s="490"/>
      <c r="T561" s="490"/>
      <c r="U561" s="490"/>
      <c r="V561" s="372"/>
      <c r="W561" s="372"/>
      <c r="X561" s="372"/>
      <c r="Y561" s="1"/>
      <c r="Z561" s="1"/>
      <c r="AA561" s="1"/>
      <c r="AB561" s="1"/>
      <c r="AC561" s="1"/>
      <c r="AK561" s="504"/>
      <c r="AL561" s="504"/>
      <c r="AM561" s="504"/>
      <c r="AN561" s="504"/>
      <c r="AO561" s="504"/>
      <c r="AP561" s="504"/>
      <c r="AQ561" s="360"/>
      <c r="AR561" s="360"/>
      <c r="AS561" s="360"/>
      <c r="AT561" s="360"/>
      <c r="AU561" s="360"/>
      <c r="AV561" s="360"/>
      <c r="AW561" s="360"/>
      <c r="AX561" s="360"/>
      <c r="AY561" s="360"/>
      <c r="AZ561" s="360"/>
      <c r="BA561" s="360"/>
      <c r="BB561" s="360"/>
      <c r="BC561" s="360"/>
      <c r="BD561" s="360"/>
      <c r="BE561" s="360"/>
      <c r="BF561" s="360"/>
      <c r="BG561" s="360"/>
      <c r="BH561" s="360"/>
      <c r="BI561" s="360"/>
      <c r="BJ561" s="360"/>
      <c r="BK561" s="360"/>
      <c r="BL561" s="360"/>
      <c r="BM561" s="360"/>
      <c r="BN561" s="360"/>
      <c r="BO561" s="360"/>
      <c r="BP561" s="360"/>
      <c r="BQ561" s="360"/>
      <c r="BR561" s="360"/>
      <c r="BS561" s="360"/>
      <c r="BT561" s="360"/>
      <c r="BU561" s="360"/>
      <c r="BV561" s="360"/>
      <c r="BW561" s="360"/>
      <c r="BX561" s="360"/>
      <c r="BY561" s="360"/>
      <c r="BZ561" s="360"/>
      <c r="CA561" s="360"/>
      <c r="CB561" s="360"/>
      <c r="CC561" s="360"/>
      <c r="CD561" s="360"/>
      <c r="CE561" s="360"/>
      <c r="CF561" s="360"/>
      <c r="CG561" s="360"/>
      <c r="CH561" s="360"/>
      <c r="CI561" s="360"/>
      <c r="CJ561" s="360"/>
      <c r="CK561" s="360"/>
      <c r="CL561" s="360"/>
      <c r="CM561" s="475"/>
      <c r="CN561" s="475"/>
      <c r="CO561" s="475"/>
      <c r="CP561" s="475"/>
      <c r="CQ561" s="475"/>
      <c r="CR561" s="475"/>
      <c r="CS561" s="475"/>
      <c r="CT561" s="475"/>
      <c r="CU561" s="475"/>
      <c r="CV561" s="475"/>
      <c r="CW561" s="475"/>
      <c r="CX561" s="475"/>
      <c r="CY561" s="475"/>
      <c r="CZ561" s="383"/>
      <c r="DA561" s="383"/>
      <c r="DB561" s="383"/>
      <c r="DC561" s="383"/>
      <c r="DD561" s="383"/>
      <c r="DE561" s="383"/>
      <c r="DF561" s="383"/>
      <c r="DG561" s="383"/>
      <c r="DH561" s="383"/>
      <c r="DI561" s="383"/>
      <c r="DJ561" s="383"/>
      <c r="DK561" s="383"/>
      <c r="DL561" s="383"/>
      <c r="DM561" s="383"/>
      <c r="DN561" s="383"/>
      <c r="DO561" s="383"/>
      <c r="DP561" s="383"/>
      <c r="DQ561" s="383"/>
      <c r="DR561" s="383"/>
      <c r="DS561" s="383"/>
      <c r="DT561" s="383"/>
      <c r="DU561" s="383"/>
      <c r="DV561" s="383"/>
      <c r="DW561" s="383"/>
      <c r="DX561" s="383"/>
      <c r="DY561" s="383"/>
      <c r="DZ561" s="383"/>
      <c r="EA561" s="383"/>
      <c r="EB561" s="383"/>
      <c r="EC561" s="383"/>
      <c r="ED561" s="383"/>
      <c r="EE561" s="383"/>
      <c r="EF561" s="383"/>
      <c r="EG561" s="383"/>
      <c r="EH561" s="383"/>
      <c r="EI561" s="383"/>
      <c r="EJ561" s="383"/>
      <c r="EK561" s="383"/>
      <c r="EL561" s="383"/>
      <c r="EM561" s="383"/>
      <c r="EN561" s="383"/>
      <c r="EO561" s="383"/>
      <c r="EP561" s="383"/>
      <c r="EQ561" s="383"/>
      <c r="ER561" s="383"/>
      <c r="ES561" s="383"/>
      <c r="ET561" s="383"/>
      <c r="EU561" s="383"/>
      <c r="EV561" s="383"/>
      <c r="EW561" s="383"/>
      <c r="EX561" s="383"/>
      <c r="EY561" s="383"/>
      <c r="EZ561" s="383"/>
      <c r="FA561" s="383"/>
      <c r="FB561" s="383"/>
      <c r="FC561" s="383"/>
      <c r="FD561" s="383"/>
      <c r="FE561" s="383"/>
      <c r="FF561" s="383"/>
      <c r="FG561" s="383"/>
      <c r="FH561" s="383"/>
      <c r="FI561" s="383"/>
      <c r="FJ561" s="383"/>
      <c r="FK561" s="383"/>
      <c r="FL561" s="383"/>
      <c r="FM561" s="383"/>
      <c r="FN561" s="383"/>
      <c r="FO561" s="383"/>
      <c r="FP561" s="383"/>
      <c r="FQ561" s="383"/>
      <c r="FR561" s="383"/>
      <c r="FS561" s="383"/>
      <c r="FT561" s="383"/>
      <c r="FU561" s="383"/>
      <c r="FV561" s="383"/>
      <c r="FW561" s="383"/>
      <c r="FX561" s="383"/>
      <c r="FY561" s="383"/>
      <c r="FZ561" s="383"/>
      <c r="GA561" s="383"/>
      <c r="GB561" s="383"/>
      <c r="GC561" s="383"/>
      <c r="GD561" s="383"/>
      <c r="GE561" s="383"/>
      <c r="GF561" s="383"/>
      <c r="GG561" s="383"/>
      <c r="GH561" s="383"/>
      <c r="GI561" s="383"/>
      <c r="GJ561" s="383"/>
      <c r="GK561" s="383"/>
      <c r="GL561" s="383"/>
      <c r="GM561" s="383"/>
      <c r="GN561" s="383"/>
      <c r="GO561" s="383"/>
      <c r="GP561" s="383"/>
      <c r="GQ561" s="383"/>
      <c r="GR561" s="383"/>
      <c r="GS561" s="383"/>
      <c r="GT561" s="383"/>
      <c r="GU561" s="383"/>
      <c r="GV561" s="383"/>
      <c r="GW561" s="383"/>
      <c r="GX561" s="383"/>
    </row>
    <row r="562" spans="1:206" s="491" customFormat="1" x14ac:dyDescent="0.25">
      <c r="A562" s="354"/>
      <c r="B562" s="354"/>
      <c r="C562"/>
      <c r="D562"/>
      <c r="E562" s="523"/>
      <c r="F562" s="354"/>
      <c r="G562" s="354"/>
      <c r="H562" s="372"/>
      <c r="I562" s="372"/>
      <c r="J562" s="1"/>
      <c r="K562" s="372"/>
      <c r="L562" s="354"/>
      <c r="M562" s="354"/>
      <c r="N562" s="354"/>
      <c r="O562" s="354"/>
      <c r="P562" s="372"/>
      <c r="Q562" s="490"/>
      <c r="R562" s="490"/>
      <c r="S562" s="490"/>
      <c r="T562" s="490"/>
      <c r="U562" s="490"/>
      <c r="V562" s="372"/>
      <c r="W562" s="372"/>
      <c r="X562" s="372"/>
      <c r="Y562" s="1"/>
      <c r="Z562" s="1"/>
      <c r="AA562" s="1"/>
      <c r="AB562" s="1"/>
      <c r="AC562" s="1"/>
      <c r="AK562" s="504"/>
      <c r="AL562" s="504"/>
      <c r="AM562" s="504"/>
      <c r="AN562" s="504"/>
      <c r="AO562" s="504"/>
      <c r="AP562" s="504"/>
      <c r="AQ562" s="360"/>
      <c r="AR562" s="360"/>
      <c r="AS562" s="360"/>
      <c r="AT562" s="360"/>
      <c r="AU562" s="360"/>
      <c r="AV562" s="360"/>
      <c r="AW562" s="360"/>
      <c r="AX562" s="360"/>
      <c r="AY562" s="360"/>
      <c r="AZ562" s="360"/>
      <c r="BA562" s="360"/>
      <c r="BB562" s="360"/>
      <c r="BC562" s="360"/>
      <c r="BD562" s="360"/>
      <c r="BE562" s="360"/>
      <c r="BF562" s="360"/>
      <c r="BG562" s="360"/>
      <c r="BH562" s="360"/>
      <c r="BI562" s="360"/>
      <c r="BJ562" s="360"/>
      <c r="BK562" s="360"/>
      <c r="BL562" s="360"/>
      <c r="BM562" s="360"/>
      <c r="BN562" s="360"/>
      <c r="BO562" s="360"/>
      <c r="BP562" s="360"/>
      <c r="BQ562" s="360"/>
      <c r="BR562" s="360"/>
      <c r="BS562" s="360"/>
      <c r="BT562" s="360"/>
      <c r="BU562" s="360"/>
      <c r="BV562" s="360"/>
      <c r="BW562" s="360"/>
      <c r="BX562" s="360"/>
      <c r="BY562" s="360"/>
      <c r="BZ562" s="360"/>
      <c r="CA562" s="360"/>
      <c r="CB562" s="360"/>
      <c r="CC562" s="360"/>
      <c r="CD562" s="360"/>
      <c r="CE562" s="360"/>
      <c r="CF562" s="360"/>
      <c r="CG562" s="360"/>
      <c r="CH562" s="360"/>
      <c r="CI562" s="360"/>
      <c r="CJ562" s="360"/>
      <c r="CK562" s="360"/>
      <c r="CL562" s="360"/>
      <c r="CM562" s="475"/>
      <c r="CN562" s="475"/>
      <c r="CO562" s="475"/>
      <c r="CP562" s="475"/>
      <c r="CQ562" s="475"/>
      <c r="CR562" s="475"/>
      <c r="CS562" s="475"/>
      <c r="CT562" s="475"/>
      <c r="CU562" s="475"/>
      <c r="CV562" s="475"/>
      <c r="CW562" s="475"/>
      <c r="CX562" s="475"/>
      <c r="CY562" s="475"/>
      <c r="CZ562" s="383"/>
      <c r="DA562" s="383"/>
      <c r="DB562" s="383"/>
      <c r="DC562" s="383"/>
      <c r="DD562" s="383"/>
      <c r="DE562" s="383"/>
      <c r="DF562" s="383"/>
      <c r="DG562" s="383"/>
      <c r="DH562" s="383"/>
      <c r="DI562" s="383"/>
      <c r="DJ562" s="383"/>
      <c r="DK562" s="383"/>
      <c r="DL562" s="383"/>
      <c r="DM562" s="383"/>
      <c r="DN562" s="383"/>
      <c r="DO562" s="383"/>
      <c r="DP562" s="383"/>
      <c r="DQ562" s="383"/>
      <c r="DR562" s="383"/>
      <c r="DS562" s="383"/>
      <c r="DT562" s="383"/>
      <c r="DU562" s="383"/>
      <c r="DV562" s="383"/>
      <c r="DW562" s="383"/>
      <c r="DX562" s="383"/>
      <c r="DY562" s="383"/>
      <c r="DZ562" s="383"/>
      <c r="EA562" s="383"/>
      <c r="EB562" s="383"/>
      <c r="EC562" s="383"/>
      <c r="ED562" s="383"/>
      <c r="EE562" s="383"/>
      <c r="EF562" s="383"/>
      <c r="EG562" s="383"/>
      <c r="EH562" s="383"/>
      <c r="EI562" s="383"/>
      <c r="EJ562" s="383"/>
      <c r="EK562" s="383"/>
      <c r="EL562" s="383"/>
      <c r="EM562" s="383"/>
      <c r="EN562" s="383"/>
      <c r="EO562" s="383"/>
      <c r="EP562" s="383"/>
      <c r="EQ562" s="383"/>
      <c r="ER562" s="383"/>
      <c r="ES562" s="383"/>
      <c r="ET562" s="383"/>
      <c r="EU562" s="383"/>
      <c r="EV562" s="383"/>
      <c r="EW562" s="383"/>
      <c r="EX562" s="383"/>
      <c r="EY562" s="383"/>
      <c r="EZ562" s="383"/>
      <c r="FA562" s="383"/>
      <c r="FB562" s="383"/>
      <c r="FC562" s="383"/>
      <c r="FD562" s="383"/>
      <c r="FE562" s="383"/>
      <c r="FF562" s="383"/>
      <c r="FG562" s="383"/>
      <c r="FH562" s="383"/>
      <c r="FI562" s="383"/>
      <c r="FJ562" s="383"/>
      <c r="FK562" s="383"/>
      <c r="FL562" s="383"/>
      <c r="FM562" s="383"/>
      <c r="FN562" s="383"/>
      <c r="FO562" s="383"/>
      <c r="FP562" s="383"/>
      <c r="FQ562" s="383"/>
      <c r="FR562" s="383"/>
      <c r="FS562" s="383"/>
      <c r="FT562" s="383"/>
      <c r="FU562" s="383"/>
      <c r="FV562" s="383"/>
      <c r="FW562" s="383"/>
      <c r="FX562" s="383"/>
      <c r="FY562" s="383"/>
      <c r="FZ562" s="383"/>
      <c r="GA562" s="383"/>
      <c r="GB562" s="383"/>
      <c r="GC562" s="383"/>
      <c r="GD562" s="383"/>
      <c r="GE562" s="383"/>
      <c r="GF562" s="383"/>
      <c r="GG562" s="383"/>
      <c r="GH562" s="383"/>
      <c r="GI562" s="383"/>
      <c r="GJ562" s="383"/>
      <c r="GK562" s="383"/>
      <c r="GL562" s="383"/>
      <c r="GM562" s="383"/>
      <c r="GN562" s="383"/>
      <c r="GO562" s="383"/>
      <c r="GP562" s="383"/>
      <c r="GQ562" s="383"/>
      <c r="GR562" s="383"/>
      <c r="GS562" s="383"/>
      <c r="GT562" s="383"/>
      <c r="GU562" s="383"/>
      <c r="GV562" s="383"/>
      <c r="GW562" s="383"/>
      <c r="GX562" s="383"/>
    </row>
    <row r="563" spans="1:206" s="491" customFormat="1" x14ac:dyDescent="0.25">
      <c r="A563" s="354"/>
      <c r="B563" s="354"/>
      <c r="C563"/>
      <c r="D563"/>
      <c r="E563" s="523"/>
      <c r="F563" s="354"/>
      <c r="G563" s="354"/>
      <c r="H563" s="372"/>
      <c r="I563" s="372"/>
      <c r="J563" s="1"/>
      <c r="K563" s="372"/>
      <c r="L563" s="354"/>
      <c r="M563" s="354"/>
      <c r="N563" s="354"/>
      <c r="O563" s="354"/>
      <c r="P563" s="372"/>
      <c r="Q563" s="490"/>
      <c r="R563" s="490"/>
      <c r="S563" s="490"/>
      <c r="T563" s="490"/>
      <c r="U563" s="490"/>
      <c r="V563" s="372"/>
      <c r="W563" s="372"/>
      <c r="X563" s="372"/>
      <c r="Y563" s="1"/>
      <c r="Z563" s="1"/>
      <c r="AA563" s="1"/>
      <c r="AB563" s="1"/>
      <c r="AC563" s="1"/>
      <c r="AK563" s="504"/>
      <c r="AL563" s="504"/>
      <c r="AM563" s="504"/>
      <c r="AN563" s="504"/>
      <c r="AO563" s="504"/>
      <c r="AP563" s="504"/>
      <c r="AQ563" s="360"/>
      <c r="AR563" s="360"/>
      <c r="AS563" s="360"/>
      <c r="AT563" s="360"/>
      <c r="AU563" s="360"/>
      <c r="AV563" s="360"/>
      <c r="AW563" s="360"/>
      <c r="AX563" s="360"/>
      <c r="AY563" s="360"/>
      <c r="AZ563" s="360"/>
      <c r="BA563" s="360"/>
      <c r="BB563" s="360"/>
      <c r="BC563" s="360"/>
      <c r="BD563" s="360"/>
      <c r="BE563" s="360"/>
      <c r="BF563" s="360"/>
      <c r="BG563" s="360"/>
      <c r="BH563" s="360"/>
      <c r="BI563" s="360"/>
      <c r="BJ563" s="360"/>
      <c r="BK563" s="360"/>
      <c r="BL563" s="360"/>
      <c r="BM563" s="360"/>
      <c r="BN563" s="360"/>
      <c r="BO563" s="360"/>
      <c r="BP563" s="360"/>
      <c r="BQ563" s="360"/>
      <c r="BR563" s="360"/>
      <c r="BS563" s="360"/>
      <c r="BT563" s="360"/>
      <c r="BU563" s="360"/>
      <c r="BV563" s="360"/>
      <c r="BW563" s="360"/>
      <c r="BX563" s="360"/>
      <c r="BY563" s="360"/>
      <c r="BZ563" s="360"/>
      <c r="CA563" s="360"/>
      <c r="CB563" s="360"/>
      <c r="CC563" s="360"/>
      <c r="CD563" s="360"/>
      <c r="CE563" s="360"/>
      <c r="CF563" s="360"/>
      <c r="CG563" s="360"/>
      <c r="CH563" s="360"/>
      <c r="CI563" s="360"/>
      <c r="CJ563" s="360"/>
      <c r="CK563" s="360"/>
      <c r="CL563" s="360"/>
      <c r="CM563" s="475"/>
      <c r="CN563" s="475"/>
      <c r="CO563" s="475"/>
      <c r="CP563" s="475"/>
      <c r="CQ563" s="475"/>
      <c r="CR563" s="475"/>
      <c r="CS563" s="475"/>
      <c r="CT563" s="475"/>
      <c r="CU563" s="475"/>
      <c r="CV563" s="475"/>
      <c r="CW563" s="475"/>
      <c r="CX563" s="475"/>
      <c r="CY563" s="475"/>
      <c r="CZ563" s="383"/>
      <c r="DA563" s="383"/>
      <c r="DB563" s="383"/>
      <c r="DC563" s="383"/>
      <c r="DD563" s="383"/>
      <c r="DE563" s="383"/>
      <c r="DF563" s="383"/>
      <c r="DG563" s="383"/>
      <c r="DH563" s="383"/>
      <c r="DI563" s="383"/>
      <c r="DJ563" s="383"/>
      <c r="DK563" s="383"/>
      <c r="DL563" s="383"/>
      <c r="DM563" s="383"/>
      <c r="DN563" s="383"/>
      <c r="DO563" s="383"/>
      <c r="DP563" s="383"/>
      <c r="DQ563" s="383"/>
      <c r="DR563" s="383"/>
      <c r="DS563" s="383"/>
      <c r="DT563" s="383"/>
      <c r="DU563" s="383"/>
      <c r="DV563" s="383"/>
      <c r="DW563" s="383"/>
      <c r="DX563" s="383"/>
      <c r="DY563" s="383"/>
      <c r="DZ563" s="383"/>
      <c r="EA563" s="383"/>
      <c r="EB563" s="383"/>
      <c r="EC563" s="383"/>
      <c r="ED563" s="383"/>
      <c r="EE563" s="383"/>
      <c r="EF563" s="383"/>
      <c r="EG563" s="383"/>
      <c r="EH563" s="383"/>
      <c r="EI563" s="383"/>
      <c r="EJ563" s="383"/>
      <c r="EK563" s="383"/>
      <c r="EL563" s="383"/>
      <c r="EM563" s="383"/>
      <c r="EN563" s="383"/>
      <c r="EO563" s="383"/>
      <c r="EP563" s="383"/>
      <c r="EQ563" s="383"/>
      <c r="ER563" s="383"/>
      <c r="ES563" s="383"/>
      <c r="ET563" s="383"/>
      <c r="EU563" s="383"/>
      <c r="EV563" s="383"/>
      <c r="EW563" s="383"/>
      <c r="EX563" s="383"/>
      <c r="EY563" s="383"/>
      <c r="EZ563" s="383"/>
      <c r="FA563" s="383"/>
      <c r="FB563" s="383"/>
      <c r="FC563" s="383"/>
      <c r="FD563" s="383"/>
      <c r="FE563" s="383"/>
      <c r="FF563" s="383"/>
      <c r="FG563" s="383"/>
      <c r="FH563" s="383"/>
      <c r="FI563" s="383"/>
      <c r="FJ563" s="383"/>
      <c r="FK563" s="383"/>
      <c r="FL563" s="383"/>
      <c r="FM563" s="383"/>
      <c r="FN563" s="383"/>
      <c r="FO563" s="383"/>
      <c r="FP563" s="383"/>
      <c r="FQ563" s="383"/>
      <c r="FR563" s="383"/>
      <c r="FS563" s="383"/>
      <c r="FT563" s="383"/>
      <c r="FU563" s="383"/>
      <c r="FV563" s="383"/>
      <c r="FW563" s="383"/>
      <c r="FX563" s="383"/>
      <c r="FY563" s="383"/>
      <c r="FZ563" s="383"/>
      <c r="GA563" s="383"/>
      <c r="GB563" s="383"/>
      <c r="GC563" s="383"/>
      <c r="GD563" s="383"/>
      <c r="GE563" s="383"/>
      <c r="GF563" s="383"/>
      <c r="GG563" s="383"/>
      <c r="GH563" s="383"/>
      <c r="GI563" s="383"/>
      <c r="GJ563" s="383"/>
      <c r="GK563" s="383"/>
      <c r="GL563" s="383"/>
      <c r="GM563" s="383"/>
      <c r="GN563" s="383"/>
      <c r="GO563" s="383"/>
      <c r="GP563" s="383"/>
      <c r="GQ563" s="383"/>
      <c r="GR563" s="383"/>
      <c r="GS563" s="383"/>
      <c r="GT563" s="383"/>
      <c r="GU563" s="383"/>
      <c r="GV563" s="383"/>
      <c r="GW563" s="383"/>
      <c r="GX563" s="383"/>
    </row>
    <row r="564" spans="1:206" s="491" customFormat="1" x14ac:dyDescent="0.25">
      <c r="A564" s="354"/>
      <c r="B564" s="354"/>
      <c r="C564"/>
      <c r="D564"/>
      <c r="E564" s="523"/>
      <c r="F564" s="354"/>
      <c r="G564" s="354"/>
      <c r="H564" s="372"/>
      <c r="I564" s="372"/>
      <c r="J564" s="1"/>
      <c r="K564" s="372"/>
      <c r="L564" s="354"/>
      <c r="M564" s="354"/>
      <c r="N564" s="354"/>
      <c r="O564" s="354"/>
      <c r="P564" s="372"/>
      <c r="Q564" s="490"/>
      <c r="R564" s="490"/>
      <c r="S564" s="490"/>
      <c r="T564" s="490"/>
      <c r="U564" s="490"/>
      <c r="V564" s="372"/>
      <c r="W564" s="372"/>
      <c r="X564" s="372"/>
      <c r="Y564" s="1"/>
      <c r="Z564" s="1"/>
      <c r="AA564" s="1"/>
      <c r="AB564" s="1"/>
      <c r="AC564" s="1"/>
      <c r="AK564" s="504"/>
      <c r="AL564" s="504"/>
      <c r="AM564" s="504"/>
      <c r="AN564" s="504"/>
      <c r="AO564" s="504"/>
      <c r="AP564" s="504"/>
      <c r="AQ564" s="360"/>
      <c r="AR564" s="360"/>
      <c r="AS564" s="360"/>
      <c r="AT564" s="360"/>
      <c r="AU564" s="360"/>
      <c r="AV564" s="360"/>
      <c r="AW564" s="360"/>
      <c r="AX564" s="360"/>
      <c r="AY564" s="360"/>
      <c r="AZ564" s="360"/>
      <c r="BA564" s="360"/>
      <c r="BB564" s="360"/>
      <c r="BC564" s="360"/>
      <c r="BD564" s="360"/>
      <c r="BE564" s="360"/>
      <c r="BF564" s="360"/>
      <c r="BG564" s="360"/>
      <c r="BH564" s="360"/>
      <c r="BI564" s="360"/>
      <c r="BJ564" s="360"/>
      <c r="BK564" s="360"/>
      <c r="BL564" s="360"/>
      <c r="BM564" s="360"/>
      <c r="BN564" s="360"/>
      <c r="BO564" s="360"/>
      <c r="BP564" s="360"/>
      <c r="BQ564" s="360"/>
      <c r="BR564" s="360"/>
      <c r="BS564" s="360"/>
      <c r="BT564" s="360"/>
      <c r="BU564" s="360"/>
      <c r="BV564" s="360"/>
      <c r="BW564" s="360"/>
      <c r="BX564" s="360"/>
      <c r="BY564" s="360"/>
      <c r="BZ564" s="360"/>
      <c r="CA564" s="360"/>
      <c r="CB564" s="360"/>
      <c r="CC564" s="360"/>
      <c r="CD564" s="360"/>
      <c r="CE564" s="360"/>
      <c r="CF564" s="360"/>
      <c r="CG564" s="360"/>
      <c r="CH564" s="360"/>
      <c r="CI564" s="360"/>
      <c r="CJ564" s="360"/>
      <c r="CK564" s="360"/>
      <c r="CL564" s="360"/>
      <c r="CM564" s="475"/>
      <c r="CN564" s="475"/>
      <c r="CO564" s="475"/>
      <c r="CP564" s="475"/>
      <c r="CQ564" s="475"/>
      <c r="CR564" s="475"/>
      <c r="CS564" s="475"/>
      <c r="CT564" s="475"/>
      <c r="CU564" s="475"/>
      <c r="CV564" s="475"/>
      <c r="CW564" s="475"/>
      <c r="CX564" s="475"/>
      <c r="CY564" s="475"/>
      <c r="CZ564" s="383"/>
      <c r="DA564" s="383"/>
      <c r="DB564" s="383"/>
      <c r="DC564" s="383"/>
      <c r="DD564" s="383"/>
      <c r="DE564" s="383"/>
      <c r="DF564" s="383"/>
      <c r="DG564" s="383"/>
      <c r="DH564" s="383"/>
      <c r="DI564" s="383"/>
      <c r="DJ564" s="383"/>
      <c r="DK564" s="383"/>
      <c r="DL564" s="383"/>
      <c r="DM564" s="383"/>
      <c r="DN564" s="383"/>
      <c r="DO564" s="383"/>
      <c r="DP564" s="383"/>
      <c r="DQ564" s="383"/>
      <c r="DR564" s="383"/>
      <c r="DS564" s="383"/>
      <c r="DT564" s="383"/>
      <c r="DU564" s="383"/>
      <c r="DV564" s="383"/>
      <c r="DW564" s="383"/>
      <c r="DX564" s="383"/>
      <c r="DY564" s="383"/>
      <c r="DZ564" s="383"/>
      <c r="EA564" s="383"/>
      <c r="EB564" s="383"/>
      <c r="EC564" s="383"/>
      <c r="ED564" s="383"/>
      <c r="EE564" s="383"/>
      <c r="EF564" s="383"/>
      <c r="EG564" s="383"/>
      <c r="EH564" s="383"/>
      <c r="EI564" s="383"/>
      <c r="EJ564" s="383"/>
      <c r="EK564" s="383"/>
      <c r="EL564" s="383"/>
      <c r="EM564" s="383"/>
      <c r="EN564" s="383"/>
      <c r="EO564" s="383"/>
      <c r="EP564" s="383"/>
      <c r="EQ564" s="383"/>
      <c r="ER564" s="383"/>
      <c r="ES564" s="383"/>
      <c r="ET564" s="383"/>
      <c r="EU564" s="383"/>
      <c r="EV564" s="383"/>
      <c r="EW564" s="383"/>
      <c r="EX564" s="383"/>
      <c r="EY564" s="383"/>
      <c r="EZ564" s="383"/>
      <c r="FA564" s="383"/>
      <c r="FB564" s="383"/>
      <c r="FC564" s="383"/>
      <c r="FD564" s="383"/>
      <c r="FE564" s="383"/>
      <c r="FF564" s="383"/>
      <c r="FG564" s="383"/>
      <c r="FH564" s="383"/>
      <c r="FI564" s="383"/>
      <c r="FJ564" s="383"/>
      <c r="FK564" s="383"/>
      <c r="FL564" s="383"/>
      <c r="FM564" s="383"/>
      <c r="FN564" s="383"/>
      <c r="FO564" s="383"/>
      <c r="FP564" s="383"/>
      <c r="FQ564" s="383"/>
      <c r="FR564" s="383"/>
      <c r="FS564" s="383"/>
      <c r="FT564" s="383"/>
      <c r="FU564" s="383"/>
      <c r="FV564" s="383"/>
      <c r="FW564" s="383"/>
      <c r="FX564" s="383"/>
      <c r="FY564" s="383"/>
      <c r="FZ564" s="383"/>
      <c r="GA564" s="383"/>
      <c r="GB564" s="383"/>
      <c r="GC564" s="383"/>
      <c r="GD564" s="383"/>
      <c r="GE564" s="383"/>
      <c r="GF564" s="383"/>
      <c r="GG564" s="383"/>
      <c r="GH564" s="383"/>
      <c r="GI564" s="383"/>
      <c r="GJ564" s="383"/>
      <c r="GK564" s="383"/>
      <c r="GL564" s="383"/>
      <c r="GM564" s="383"/>
      <c r="GN564" s="383"/>
      <c r="GO564" s="383"/>
      <c r="GP564" s="383"/>
      <c r="GQ564" s="383"/>
      <c r="GR564" s="383"/>
      <c r="GS564" s="383"/>
      <c r="GT564" s="383"/>
      <c r="GU564" s="383"/>
      <c r="GV564" s="383"/>
      <c r="GW564" s="383"/>
      <c r="GX564" s="383"/>
    </row>
    <row r="565" spans="1:206" s="491" customFormat="1" x14ac:dyDescent="0.25">
      <c r="A565" s="354"/>
      <c r="B565" s="354"/>
      <c r="C565"/>
      <c r="D565"/>
      <c r="E565" s="523"/>
      <c r="F565" s="354"/>
      <c r="G565" s="354"/>
      <c r="H565" s="372"/>
      <c r="I565" s="372"/>
      <c r="J565" s="1"/>
      <c r="K565" s="372"/>
      <c r="L565" s="354"/>
      <c r="M565" s="354"/>
      <c r="N565" s="354"/>
      <c r="O565" s="354"/>
      <c r="P565" s="372"/>
      <c r="Q565" s="490"/>
      <c r="R565" s="490"/>
      <c r="S565" s="490"/>
      <c r="T565" s="490"/>
      <c r="U565" s="490"/>
      <c r="V565" s="372"/>
      <c r="W565" s="372"/>
      <c r="X565" s="372"/>
      <c r="Y565" s="1"/>
      <c r="Z565" s="1"/>
      <c r="AA565" s="1"/>
      <c r="AB565" s="1"/>
      <c r="AC565" s="1"/>
      <c r="AK565" s="504"/>
      <c r="AL565" s="504"/>
      <c r="AM565" s="504"/>
      <c r="AN565" s="504"/>
      <c r="AO565" s="504"/>
      <c r="AP565" s="504"/>
      <c r="AQ565" s="360"/>
      <c r="AR565" s="360"/>
      <c r="AS565" s="360"/>
      <c r="AT565" s="360"/>
      <c r="AU565" s="360"/>
      <c r="AV565" s="360"/>
      <c r="AW565" s="360"/>
      <c r="AX565" s="360"/>
      <c r="AY565" s="360"/>
      <c r="AZ565" s="360"/>
      <c r="BA565" s="360"/>
      <c r="BB565" s="360"/>
      <c r="BC565" s="360"/>
      <c r="BD565" s="360"/>
      <c r="BE565" s="360"/>
      <c r="BF565" s="360"/>
      <c r="BG565" s="360"/>
      <c r="BH565" s="360"/>
      <c r="BI565" s="360"/>
      <c r="BJ565" s="360"/>
      <c r="BK565" s="360"/>
      <c r="BL565" s="360"/>
      <c r="BM565" s="360"/>
      <c r="BN565" s="360"/>
      <c r="BO565" s="360"/>
      <c r="BP565" s="360"/>
      <c r="BQ565" s="360"/>
      <c r="BR565" s="360"/>
      <c r="BS565" s="360"/>
      <c r="BT565" s="360"/>
      <c r="BU565" s="360"/>
      <c r="BV565" s="360"/>
      <c r="BW565" s="360"/>
      <c r="BX565" s="360"/>
      <c r="BY565" s="360"/>
      <c r="BZ565" s="360"/>
      <c r="CA565" s="360"/>
      <c r="CB565" s="360"/>
      <c r="CC565" s="360"/>
      <c r="CD565" s="360"/>
      <c r="CE565" s="360"/>
      <c r="CF565" s="360"/>
      <c r="CG565" s="360"/>
      <c r="CH565" s="360"/>
      <c r="CI565" s="360"/>
      <c r="CJ565" s="360"/>
      <c r="CK565" s="360"/>
      <c r="CL565" s="360"/>
      <c r="CM565" s="475"/>
      <c r="CN565" s="475"/>
      <c r="CO565" s="475"/>
      <c r="CP565" s="475"/>
      <c r="CQ565" s="475"/>
      <c r="CR565" s="475"/>
      <c r="CS565" s="475"/>
      <c r="CT565" s="475"/>
      <c r="CU565" s="475"/>
      <c r="CV565" s="475"/>
      <c r="CW565" s="475"/>
      <c r="CX565" s="475"/>
      <c r="CY565" s="475"/>
      <c r="CZ565" s="383"/>
      <c r="DA565" s="383"/>
      <c r="DB565" s="383"/>
      <c r="DC565" s="383"/>
      <c r="DD565" s="383"/>
      <c r="DE565" s="383"/>
      <c r="DF565" s="383"/>
      <c r="DG565" s="383"/>
      <c r="DH565" s="383"/>
      <c r="DI565" s="383"/>
      <c r="DJ565" s="383"/>
      <c r="DK565" s="383"/>
      <c r="DL565" s="383"/>
      <c r="DM565" s="383"/>
      <c r="DN565" s="383"/>
      <c r="DO565" s="383"/>
      <c r="DP565" s="383"/>
      <c r="DQ565" s="383"/>
      <c r="DR565" s="383"/>
      <c r="DS565" s="383"/>
      <c r="DT565" s="383"/>
      <c r="DU565" s="383"/>
      <c r="DV565" s="383"/>
      <c r="DW565" s="383"/>
      <c r="DX565" s="383"/>
      <c r="DY565" s="383"/>
      <c r="DZ565" s="383"/>
      <c r="EA565" s="383"/>
      <c r="EB565" s="383"/>
      <c r="EC565" s="383"/>
      <c r="ED565" s="383"/>
      <c r="EE565" s="383"/>
      <c r="EF565" s="383"/>
      <c r="EG565" s="383"/>
      <c r="EH565" s="383"/>
      <c r="EI565" s="383"/>
      <c r="EJ565" s="383"/>
      <c r="EK565" s="383"/>
      <c r="EL565" s="383"/>
      <c r="EM565" s="383"/>
      <c r="EN565" s="383"/>
      <c r="EO565" s="383"/>
      <c r="EP565" s="383"/>
      <c r="EQ565" s="383"/>
      <c r="ER565" s="383"/>
      <c r="ES565" s="383"/>
      <c r="ET565" s="383"/>
      <c r="EU565" s="383"/>
      <c r="EV565" s="383"/>
      <c r="EW565" s="383"/>
      <c r="EX565" s="383"/>
      <c r="EY565" s="383"/>
      <c r="EZ565" s="383"/>
      <c r="FA565" s="383"/>
      <c r="FB565" s="383"/>
      <c r="FC565" s="383"/>
      <c r="FD565" s="383"/>
      <c r="FE565" s="383"/>
      <c r="FF565" s="383"/>
      <c r="FG565" s="383"/>
      <c r="FH565" s="383"/>
      <c r="FI565" s="383"/>
      <c r="FJ565" s="383"/>
      <c r="FK565" s="383"/>
      <c r="FL565" s="383"/>
      <c r="FM565" s="383"/>
      <c r="FN565" s="383"/>
      <c r="FO565" s="383"/>
      <c r="FP565" s="383"/>
      <c r="FQ565" s="383"/>
      <c r="FR565" s="383"/>
      <c r="FS565" s="383"/>
      <c r="FT565" s="383"/>
      <c r="FU565" s="383"/>
      <c r="FV565" s="383"/>
      <c r="FW565" s="383"/>
      <c r="FX565" s="383"/>
      <c r="FY565" s="383"/>
      <c r="FZ565" s="383"/>
      <c r="GA565" s="383"/>
      <c r="GB565" s="383"/>
      <c r="GC565" s="383"/>
      <c r="GD565" s="383"/>
      <c r="GE565" s="383"/>
      <c r="GF565" s="383"/>
      <c r="GG565" s="383"/>
      <c r="GH565" s="383"/>
      <c r="GI565" s="383"/>
      <c r="GJ565" s="383"/>
      <c r="GK565" s="383"/>
      <c r="GL565" s="383"/>
      <c r="GM565" s="383"/>
      <c r="GN565" s="383"/>
      <c r="GO565" s="383"/>
      <c r="GP565" s="383"/>
      <c r="GQ565" s="383"/>
      <c r="GR565" s="383"/>
      <c r="GS565" s="383"/>
      <c r="GT565" s="383"/>
      <c r="GU565" s="383"/>
      <c r="GV565" s="383"/>
      <c r="GW565" s="383"/>
      <c r="GX565" s="383"/>
    </row>
    <row r="566" spans="1:206" s="491" customFormat="1" x14ac:dyDescent="0.25">
      <c r="A566" s="354"/>
      <c r="B566" s="354"/>
      <c r="C566"/>
      <c r="D566"/>
      <c r="E566" s="523"/>
      <c r="F566" s="354"/>
      <c r="G566" s="354"/>
      <c r="H566" s="372"/>
      <c r="I566" s="372"/>
      <c r="J566" s="1"/>
      <c r="K566" s="372"/>
      <c r="L566" s="354"/>
      <c r="M566" s="354"/>
      <c r="N566" s="354"/>
      <c r="O566" s="354"/>
      <c r="P566" s="372"/>
      <c r="Q566" s="490"/>
      <c r="R566" s="490"/>
      <c r="S566" s="490"/>
      <c r="T566" s="490"/>
      <c r="U566" s="490"/>
      <c r="V566" s="372"/>
      <c r="W566" s="372"/>
      <c r="X566" s="372"/>
      <c r="Y566" s="1"/>
      <c r="Z566" s="1"/>
      <c r="AA566" s="1"/>
      <c r="AB566" s="1"/>
      <c r="AC566" s="1"/>
      <c r="AK566" s="504"/>
      <c r="AL566" s="504"/>
      <c r="AM566" s="504"/>
      <c r="AN566" s="504"/>
      <c r="AO566" s="504"/>
      <c r="AP566" s="504"/>
      <c r="AQ566" s="360"/>
      <c r="AR566" s="360"/>
      <c r="AS566" s="360"/>
      <c r="AT566" s="360"/>
      <c r="AU566" s="360"/>
      <c r="AV566" s="360"/>
      <c r="AW566" s="360"/>
      <c r="AX566" s="360"/>
      <c r="AY566" s="360"/>
      <c r="AZ566" s="360"/>
      <c r="BA566" s="360"/>
      <c r="BB566" s="360"/>
      <c r="BC566" s="360"/>
      <c r="BD566" s="360"/>
      <c r="BE566" s="360"/>
      <c r="BF566" s="360"/>
      <c r="BG566" s="360"/>
      <c r="BH566" s="360"/>
      <c r="BI566" s="360"/>
      <c r="BJ566" s="360"/>
      <c r="BK566" s="360"/>
      <c r="BL566" s="360"/>
      <c r="BM566" s="360"/>
      <c r="BN566" s="360"/>
      <c r="BO566" s="360"/>
      <c r="BP566" s="360"/>
      <c r="BQ566" s="360"/>
      <c r="BR566" s="360"/>
      <c r="BS566" s="360"/>
      <c r="BT566" s="360"/>
      <c r="BU566" s="360"/>
      <c r="BV566" s="360"/>
      <c r="BW566" s="360"/>
      <c r="BX566" s="360"/>
      <c r="BY566" s="360"/>
      <c r="BZ566" s="360"/>
      <c r="CA566" s="360"/>
      <c r="CB566" s="360"/>
      <c r="CC566" s="360"/>
      <c r="CD566" s="360"/>
      <c r="CE566" s="360"/>
      <c r="CF566" s="360"/>
      <c r="CG566" s="360"/>
      <c r="CH566" s="360"/>
      <c r="CI566" s="360"/>
      <c r="CJ566" s="360"/>
      <c r="CK566" s="360"/>
      <c r="CL566" s="360"/>
      <c r="CM566" s="475"/>
      <c r="CN566" s="475"/>
      <c r="CO566" s="475"/>
      <c r="CP566" s="475"/>
      <c r="CQ566" s="475"/>
      <c r="CR566" s="475"/>
      <c r="CS566" s="475"/>
      <c r="CT566" s="475"/>
      <c r="CU566" s="475"/>
      <c r="CV566" s="475"/>
      <c r="CW566" s="475"/>
      <c r="CX566" s="475"/>
      <c r="CY566" s="475"/>
      <c r="CZ566" s="383"/>
      <c r="DA566" s="383"/>
      <c r="DB566" s="383"/>
      <c r="DC566" s="383"/>
      <c r="DD566" s="383"/>
      <c r="DE566" s="383"/>
      <c r="DF566" s="383"/>
      <c r="DG566" s="383"/>
      <c r="DH566" s="383"/>
      <c r="DI566" s="383"/>
      <c r="DJ566" s="383"/>
      <c r="DK566" s="383"/>
      <c r="DL566" s="383"/>
      <c r="DM566" s="383"/>
      <c r="DN566" s="383"/>
      <c r="DO566" s="383"/>
      <c r="DP566" s="383"/>
      <c r="DQ566" s="383"/>
      <c r="DR566" s="383"/>
      <c r="DS566" s="383"/>
      <c r="DT566" s="383"/>
      <c r="DU566" s="383"/>
      <c r="DV566" s="383"/>
      <c r="DW566" s="383"/>
      <c r="DX566" s="383"/>
      <c r="DY566" s="383"/>
      <c r="DZ566" s="383"/>
      <c r="EA566" s="383"/>
      <c r="EB566" s="383"/>
      <c r="EC566" s="383"/>
      <c r="ED566" s="383"/>
      <c r="EE566" s="383"/>
      <c r="EF566" s="383"/>
      <c r="EG566" s="383"/>
      <c r="EH566" s="383"/>
      <c r="EI566" s="383"/>
      <c r="EJ566" s="383"/>
      <c r="EK566" s="383"/>
      <c r="EL566" s="383"/>
      <c r="EM566" s="383"/>
      <c r="EN566" s="383"/>
      <c r="EO566" s="383"/>
      <c r="EP566" s="383"/>
      <c r="EQ566" s="383"/>
      <c r="ER566" s="383"/>
      <c r="ES566" s="383"/>
      <c r="ET566" s="383"/>
      <c r="EU566" s="383"/>
      <c r="EV566" s="383"/>
      <c r="EW566" s="383"/>
      <c r="EX566" s="383"/>
      <c r="EY566" s="383"/>
      <c r="EZ566" s="383"/>
      <c r="FA566" s="383"/>
      <c r="FB566" s="383"/>
      <c r="FC566" s="383"/>
      <c r="FD566" s="383"/>
      <c r="FE566" s="383"/>
      <c r="FF566" s="383"/>
      <c r="FG566" s="383"/>
      <c r="FH566" s="383"/>
      <c r="FI566" s="383"/>
      <c r="FJ566" s="383"/>
      <c r="FK566" s="383"/>
      <c r="FL566" s="383"/>
      <c r="FM566" s="383"/>
      <c r="FN566" s="383"/>
      <c r="FO566" s="383"/>
      <c r="FP566" s="383"/>
      <c r="FQ566" s="383"/>
      <c r="FR566" s="383"/>
      <c r="FS566" s="383"/>
      <c r="FT566" s="383"/>
      <c r="FU566" s="383"/>
      <c r="FV566" s="383"/>
      <c r="FW566" s="383"/>
      <c r="FX566" s="383"/>
      <c r="FY566" s="383"/>
      <c r="FZ566" s="383"/>
      <c r="GA566" s="383"/>
      <c r="GB566" s="383"/>
      <c r="GC566" s="383"/>
      <c r="GD566" s="383"/>
      <c r="GE566" s="383"/>
      <c r="GF566" s="383"/>
      <c r="GG566" s="383"/>
      <c r="GH566" s="383"/>
      <c r="GI566" s="383"/>
      <c r="GJ566" s="383"/>
      <c r="GK566" s="383"/>
      <c r="GL566" s="383"/>
      <c r="GM566" s="383"/>
      <c r="GN566" s="383"/>
      <c r="GO566" s="383"/>
      <c r="GP566" s="383"/>
      <c r="GQ566" s="383"/>
      <c r="GR566" s="383"/>
      <c r="GS566" s="383"/>
      <c r="GT566" s="383"/>
      <c r="GU566" s="383"/>
      <c r="GV566" s="383"/>
      <c r="GW566" s="383"/>
      <c r="GX566" s="383"/>
    </row>
    <row r="567" spans="1:206" s="491" customFormat="1" x14ac:dyDescent="0.25">
      <c r="A567" s="354"/>
      <c r="B567" s="354"/>
      <c r="C567"/>
      <c r="D567"/>
      <c r="E567" s="523"/>
      <c r="F567" s="354"/>
      <c r="G567" s="354"/>
      <c r="H567" s="372"/>
      <c r="I567" s="372"/>
      <c r="J567" s="1"/>
      <c r="K567" s="372"/>
      <c r="L567" s="354"/>
      <c r="M567" s="354"/>
      <c r="N567" s="354"/>
      <c r="O567" s="354"/>
      <c r="P567" s="372"/>
      <c r="Q567" s="490"/>
      <c r="R567" s="490"/>
      <c r="S567" s="490"/>
      <c r="T567" s="490"/>
      <c r="U567" s="490"/>
      <c r="V567" s="372"/>
      <c r="W567" s="372"/>
      <c r="X567" s="372"/>
      <c r="Y567" s="1"/>
      <c r="Z567" s="1"/>
      <c r="AA567" s="1"/>
      <c r="AB567" s="1"/>
      <c r="AC567" s="1"/>
      <c r="AK567" s="504"/>
      <c r="AL567" s="504"/>
      <c r="AM567" s="504"/>
      <c r="AN567" s="504"/>
      <c r="AO567" s="504"/>
      <c r="AP567" s="504"/>
      <c r="AQ567" s="360"/>
      <c r="AR567" s="360"/>
      <c r="AS567" s="360"/>
      <c r="AT567" s="360"/>
      <c r="AU567" s="360"/>
      <c r="AV567" s="360"/>
      <c r="AW567" s="360"/>
      <c r="AX567" s="360"/>
      <c r="AY567" s="360"/>
      <c r="AZ567" s="360"/>
      <c r="BA567" s="360"/>
      <c r="BB567" s="360"/>
      <c r="BC567" s="360"/>
      <c r="BD567" s="360"/>
      <c r="BE567" s="360"/>
      <c r="BF567" s="360"/>
      <c r="BG567" s="360"/>
      <c r="BH567" s="360"/>
      <c r="BI567" s="360"/>
      <c r="BJ567" s="360"/>
      <c r="BK567" s="360"/>
      <c r="BL567" s="360"/>
      <c r="BM567" s="360"/>
      <c r="BN567" s="360"/>
      <c r="BO567" s="360"/>
      <c r="BP567" s="360"/>
      <c r="BQ567" s="360"/>
      <c r="BR567" s="360"/>
      <c r="BS567" s="360"/>
      <c r="BT567" s="360"/>
      <c r="BU567" s="360"/>
      <c r="BV567" s="360"/>
      <c r="BW567" s="360"/>
      <c r="BX567" s="360"/>
      <c r="BY567" s="360"/>
      <c r="BZ567" s="360"/>
      <c r="CA567" s="360"/>
      <c r="CB567" s="360"/>
      <c r="CC567" s="360"/>
      <c r="CD567" s="360"/>
      <c r="CE567" s="360"/>
      <c r="CF567" s="360"/>
      <c r="CG567" s="360"/>
      <c r="CH567" s="360"/>
      <c r="CI567" s="360"/>
      <c r="CJ567" s="360"/>
      <c r="CK567" s="360"/>
      <c r="CL567" s="360"/>
      <c r="CM567" s="475"/>
      <c r="CN567" s="475"/>
      <c r="CO567" s="475"/>
      <c r="CP567" s="475"/>
      <c r="CQ567" s="475"/>
      <c r="CR567" s="475"/>
      <c r="CS567" s="475"/>
      <c r="CT567" s="475"/>
      <c r="CU567" s="475"/>
      <c r="CV567" s="475"/>
      <c r="CW567" s="475"/>
      <c r="CX567" s="475"/>
      <c r="CY567" s="475"/>
      <c r="CZ567" s="383"/>
      <c r="DA567" s="383"/>
      <c r="DB567" s="383"/>
      <c r="DC567" s="383"/>
      <c r="DD567" s="383"/>
      <c r="DE567" s="383"/>
      <c r="DF567" s="383"/>
      <c r="DG567" s="383"/>
      <c r="DH567" s="383"/>
      <c r="DI567" s="383"/>
      <c r="DJ567" s="383"/>
      <c r="DK567" s="383"/>
      <c r="DL567" s="383"/>
      <c r="DM567" s="383"/>
      <c r="DN567" s="383"/>
      <c r="DO567" s="383"/>
      <c r="DP567" s="383"/>
      <c r="DQ567" s="383"/>
      <c r="DR567" s="383"/>
      <c r="DS567" s="383"/>
      <c r="DT567" s="383"/>
      <c r="DU567" s="383"/>
      <c r="DV567" s="383"/>
      <c r="DW567" s="383"/>
      <c r="DX567" s="383"/>
      <c r="DY567" s="383"/>
      <c r="DZ567" s="383"/>
      <c r="EA567" s="383"/>
      <c r="EB567" s="383"/>
      <c r="EC567" s="383"/>
      <c r="ED567" s="383"/>
      <c r="EE567" s="383"/>
      <c r="EF567" s="383"/>
      <c r="EG567" s="383"/>
      <c r="EH567" s="383"/>
      <c r="EI567" s="383"/>
      <c r="EJ567" s="383"/>
      <c r="EK567" s="383"/>
      <c r="EL567" s="383"/>
      <c r="EM567" s="383"/>
      <c r="EN567" s="383"/>
      <c r="EO567" s="383"/>
      <c r="EP567" s="383"/>
      <c r="EQ567" s="383"/>
      <c r="ER567" s="383"/>
      <c r="ES567" s="383"/>
      <c r="ET567" s="383"/>
      <c r="EU567" s="383"/>
      <c r="EV567" s="383"/>
      <c r="EW567" s="383"/>
      <c r="EX567" s="383"/>
      <c r="EY567" s="383"/>
      <c r="EZ567" s="383"/>
      <c r="FA567" s="383"/>
      <c r="FB567" s="383"/>
      <c r="FC567" s="383"/>
      <c r="FD567" s="383"/>
      <c r="FE567" s="383"/>
      <c r="FF567" s="383"/>
      <c r="FG567" s="383"/>
      <c r="FH567" s="383"/>
      <c r="FI567" s="383"/>
      <c r="FJ567" s="383"/>
      <c r="FK567" s="383"/>
      <c r="FL567" s="383"/>
      <c r="FM567" s="383"/>
      <c r="FN567" s="383"/>
      <c r="FO567" s="383"/>
      <c r="FP567" s="383"/>
      <c r="FQ567" s="383"/>
      <c r="FR567" s="383"/>
      <c r="FS567" s="383"/>
      <c r="FT567" s="383"/>
      <c r="FU567" s="383"/>
      <c r="FV567" s="383"/>
      <c r="FW567" s="383"/>
      <c r="FX567" s="383"/>
      <c r="FY567" s="383"/>
      <c r="FZ567" s="383"/>
      <c r="GA567" s="383"/>
      <c r="GB567" s="383"/>
      <c r="GC567" s="383"/>
      <c r="GD567" s="383"/>
      <c r="GE567" s="383"/>
      <c r="GF567" s="383"/>
      <c r="GG567" s="383"/>
      <c r="GH567" s="383"/>
      <c r="GI567" s="383"/>
      <c r="GJ567" s="383"/>
      <c r="GK567" s="383"/>
      <c r="GL567" s="383"/>
      <c r="GM567" s="383"/>
      <c r="GN567" s="383"/>
      <c r="GO567" s="383"/>
      <c r="GP567" s="383"/>
      <c r="GQ567" s="383"/>
      <c r="GR567" s="383"/>
      <c r="GS567" s="383"/>
      <c r="GT567" s="383"/>
      <c r="GU567" s="383"/>
      <c r="GV567" s="383"/>
      <c r="GW567" s="383"/>
      <c r="GX567" s="383"/>
    </row>
    <row r="568" spans="1:206" s="491" customFormat="1" x14ac:dyDescent="0.25">
      <c r="A568" s="354"/>
      <c r="B568" s="354"/>
      <c r="C568"/>
      <c r="D568"/>
      <c r="E568" s="523"/>
      <c r="F568" s="354"/>
      <c r="G568" s="354"/>
      <c r="H568" s="372"/>
      <c r="I568" s="372"/>
      <c r="J568" s="1"/>
      <c r="K568" s="372"/>
      <c r="L568" s="354"/>
      <c r="M568" s="354"/>
      <c r="N568" s="354"/>
      <c r="O568" s="354"/>
      <c r="P568" s="372"/>
      <c r="Q568" s="490"/>
      <c r="R568" s="490"/>
      <c r="S568" s="490"/>
      <c r="T568" s="490"/>
      <c r="U568" s="490"/>
      <c r="V568" s="372"/>
      <c r="W568" s="372"/>
      <c r="X568" s="372"/>
      <c r="Y568" s="1"/>
      <c r="Z568" s="1"/>
      <c r="AA568" s="1"/>
      <c r="AB568" s="1"/>
      <c r="AC568" s="1"/>
      <c r="AK568" s="504"/>
      <c r="AL568" s="504"/>
      <c r="AM568" s="504"/>
      <c r="AN568" s="504"/>
      <c r="AO568" s="504"/>
      <c r="AP568" s="504"/>
      <c r="AQ568" s="360"/>
      <c r="AR568" s="360"/>
      <c r="AS568" s="360"/>
      <c r="AT568" s="360"/>
      <c r="AU568" s="360"/>
      <c r="AV568" s="360"/>
      <c r="AW568" s="360"/>
      <c r="AX568" s="360"/>
      <c r="AY568" s="360"/>
      <c r="AZ568" s="360"/>
      <c r="BA568" s="360"/>
      <c r="BB568" s="360"/>
      <c r="BC568" s="360"/>
      <c r="BD568" s="360"/>
      <c r="BE568" s="360"/>
      <c r="BF568" s="360"/>
      <c r="BG568" s="360"/>
      <c r="BH568" s="360"/>
      <c r="BI568" s="360"/>
      <c r="BJ568" s="360"/>
      <c r="BK568" s="360"/>
      <c r="BL568" s="360"/>
      <c r="BM568" s="360"/>
      <c r="BN568" s="360"/>
      <c r="BO568" s="360"/>
      <c r="BP568" s="360"/>
      <c r="BQ568" s="360"/>
      <c r="BR568" s="360"/>
      <c r="BS568" s="360"/>
      <c r="BT568" s="360"/>
      <c r="BU568" s="360"/>
      <c r="BV568" s="360"/>
      <c r="BW568" s="360"/>
      <c r="BX568" s="360"/>
      <c r="BY568" s="360"/>
      <c r="BZ568" s="360"/>
      <c r="CA568" s="360"/>
      <c r="CB568" s="360"/>
      <c r="CC568" s="360"/>
      <c r="CD568" s="360"/>
      <c r="CE568" s="360"/>
      <c r="CF568" s="360"/>
      <c r="CG568" s="360"/>
      <c r="CH568" s="360"/>
      <c r="CI568" s="360"/>
      <c r="CJ568" s="360"/>
      <c r="CK568" s="360"/>
      <c r="CL568" s="360"/>
      <c r="CM568" s="475"/>
      <c r="CN568" s="475"/>
      <c r="CO568" s="475"/>
      <c r="CP568" s="475"/>
      <c r="CQ568" s="475"/>
      <c r="CR568" s="475"/>
      <c r="CS568" s="475"/>
      <c r="CT568" s="475"/>
      <c r="CU568" s="475"/>
      <c r="CV568" s="475"/>
      <c r="CW568" s="475"/>
      <c r="CX568" s="475"/>
      <c r="CY568" s="475"/>
      <c r="CZ568" s="383"/>
      <c r="DA568" s="383"/>
      <c r="DB568" s="383"/>
      <c r="DC568" s="383"/>
      <c r="DD568" s="383"/>
      <c r="DE568" s="383"/>
      <c r="DF568" s="383"/>
      <c r="DG568" s="383"/>
      <c r="DH568" s="383"/>
      <c r="DI568" s="383"/>
      <c r="DJ568" s="383"/>
      <c r="DK568" s="383"/>
      <c r="DL568" s="383"/>
      <c r="DM568" s="383"/>
      <c r="DN568" s="383"/>
      <c r="DO568" s="383"/>
      <c r="DP568" s="383"/>
      <c r="DQ568" s="383"/>
      <c r="DR568" s="383"/>
      <c r="DS568" s="383"/>
      <c r="DT568" s="383"/>
      <c r="DU568" s="383"/>
      <c r="DV568" s="383"/>
      <c r="DW568" s="383"/>
      <c r="DX568" s="383"/>
      <c r="DY568" s="383"/>
      <c r="DZ568" s="383"/>
      <c r="EA568" s="383"/>
      <c r="EB568" s="383"/>
      <c r="EC568" s="383"/>
      <c r="ED568" s="383"/>
      <c r="EE568" s="383"/>
      <c r="EF568" s="383"/>
      <c r="EG568" s="383"/>
      <c r="EH568" s="383"/>
      <c r="EI568" s="383"/>
      <c r="EJ568" s="383"/>
      <c r="EK568" s="383"/>
      <c r="EL568" s="383"/>
      <c r="EM568" s="383"/>
      <c r="EN568" s="383"/>
      <c r="EO568" s="383"/>
      <c r="EP568" s="383"/>
      <c r="EQ568" s="383"/>
      <c r="ER568" s="383"/>
      <c r="ES568" s="383"/>
      <c r="ET568" s="383"/>
      <c r="EU568" s="383"/>
      <c r="EV568" s="383"/>
      <c r="EW568" s="383"/>
      <c r="EX568" s="383"/>
      <c r="EY568" s="383"/>
      <c r="EZ568" s="383"/>
      <c r="FA568" s="383"/>
      <c r="FB568" s="383"/>
      <c r="FC568" s="383"/>
      <c r="FD568" s="383"/>
      <c r="FE568" s="383"/>
      <c r="FF568" s="383"/>
      <c r="FG568" s="383"/>
      <c r="FH568" s="383"/>
      <c r="FI568" s="383"/>
      <c r="FJ568" s="383"/>
      <c r="FK568" s="383"/>
      <c r="FL568" s="383"/>
      <c r="FM568" s="383"/>
      <c r="FN568" s="383"/>
      <c r="FO568" s="383"/>
      <c r="FP568" s="383"/>
      <c r="FQ568" s="383"/>
      <c r="FR568" s="383"/>
      <c r="FS568" s="383"/>
      <c r="FT568" s="383"/>
      <c r="FU568" s="383"/>
      <c r="FV568" s="383"/>
      <c r="FW568" s="383"/>
      <c r="FX568" s="383"/>
      <c r="FY568" s="383"/>
      <c r="FZ568" s="383"/>
      <c r="GA568" s="383"/>
      <c r="GB568" s="383"/>
      <c r="GC568" s="383"/>
      <c r="GD568" s="383"/>
      <c r="GE568" s="383"/>
      <c r="GF568" s="383"/>
      <c r="GG568" s="383"/>
      <c r="GH568" s="383"/>
      <c r="GI568" s="383"/>
      <c r="GJ568" s="383"/>
      <c r="GK568" s="383"/>
      <c r="GL568" s="383"/>
      <c r="GM568" s="383"/>
      <c r="GN568" s="383"/>
      <c r="GO568" s="383"/>
      <c r="GP568" s="383"/>
      <c r="GQ568" s="383"/>
      <c r="GR568" s="383"/>
      <c r="GS568" s="383"/>
      <c r="GT568" s="383"/>
      <c r="GU568" s="383"/>
      <c r="GV568" s="383"/>
      <c r="GW568" s="383"/>
      <c r="GX568" s="383"/>
    </row>
    <row r="569" spans="1:206" s="491" customFormat="1" x14ac:dyDescent="0.25">
      <c r="A569" s="354"/>
      <c r="B569" s="354"/>
      <c r="C569"/>
      <c r="D569"/>
      <c r="E569" s="523"/>
      <c r="F569" s="354"/>
      <c r="G569" s="354"/>
      <c r="H569" s="372"/>
      <c r="I569" s="372"/>
      <c r="J569" s="1"/>
      <c r="K569" s="372"/>
      <c r="L569" s="354"/>
      <c r="M569" s="354"/>
      <c r="N569" s="354"/>
      <c r="O569" s="354"/>
      <c r="P569" s="372"/>
      <c r="Q569" s="490"/>
      <c r="R569" s="490"/>
      <c r="S569" s="490"/>
      <c r="T569" s="490"/>
      <c r="U569" s="490"/>
      <c r="V569" s="372"/>
      <c r="W569" s="372"/>
      <c r="X569" s="372"/>
      <c r="Y569" s="1"/>
      <c r="Z569" s="1"/>
      <c r="AA569" s="1"/>
      <c r="AB569" s="1"/>
      <c r="AC569" s="1"/>
      <c r="AK569" s="504"/>
      <c r="AL569" s="504"/>
      <c r="AM569" s="504"/>
      <c r="AN569" s="504"/>
      <c r="AO569" s="504"/>
      <c r="AP569" s="504"/>
      <c r="AQ569" s="360"/>
      <c r="AR569" s="360"/>
      <c r="AS569" s="360"/>
      <c r="AT569" s="360"/>
      <c r="AU569" s="360"/>
      <c r="AV569" s="360"/>
      <c r="AW569" s="360"/>
      <c r="AX569" s="360"/>
      <c r="AY569" s="360"/>
      <c r="AZ569" s="360"/>
      <c r="BA569" s="360"/>
      <c r="BB569" s="360"/>
      <c r="BC569" s="360"/>
      <c r="BD569" s="360"/>
      <c r="BE569" s="360"/>
      <c r="BF569" s="360"/>
      <c r="BG569" s="360"/>
      <c r="BH569" s="360"/>
      <c r="BI569" s="360"/>
      <c r="BJ569" s="360"/>
      <c r="BK569" s="360"/>
      <c r="BL569" s="360"/>
      <c r="BM569" s="360"/>
      <c r="BN569" s="360"/>
      <c r="BO569" s="360"/>
      <c r="BP569" s="360"/>
      <c r="BQ569" s="360"/>
      <c r="BR569" s="360"/>
      <c r="BS569" s="360"/>
      <c r="BT569" s="360"/>
      <c r="BU569" s="360"/>
      <c r="BV569" s="360"/>
      <c r="BW569" s="360"/>
      <c r="BX569" s="360"/>
      <c r="BY569" s="360"/>
      <c r="BZ569" s="360"/>
      <c r="CA569" s="360"/>
      <c r="CB569" s="360"/>
      <c r="CC569" s="360"/>
      <c r="CD569" s="360"/>
      <c r="CE569" s="360"/>
      <c r="CF569" s="360"/>
      <c r="CG569" s="360"/>
      <c r="CH569" s="360"/>
      <c r="CI569" s="360"/>
      <c r="CJ569" s="360"/>
      <c r="CK569" s="360"/>
      <c r="CL569" s="360"/>
      <c r="CM569" s="475"/>
      <c r="CN569" s="475"/>
      <c r="CO569" s="475"/>
      <c r="CP569" s="475"/>
      <c r="CQ569" s="475"/>
      <c r="CR569" s="475"/>
      <c r="CS569" s="475"/>
      <c r="CT569" s="475"/>
      <c r="CU569" s="475"/>
      <c r="CV569" s="475"/>
      <c r="CW569" s="475"/>
      <c r="CX569" s="475"/>
      <c r="CY569" s="475"/>
      <c r="CZ569" s="383"/>
      <c r="DA569" s="383"/>
      <c r="DB569" s="383"/>
      <c r="DC569" s="383"/>
      <c r="DD569" s="383"/>
      <c r="DE569" s="383"/>
      <c r="DF569" s="383"/>
      <c r="DG569" s="383"/>
      <c r="DH569" s="383"/>
      <c r="DI569" s="383"/>
      <c r="DJ569" s="383"/>
      <c r="DK569" s="383"/>
      <c r="DL569" s="383"/>
      <c r="DM569" s="383"/>
      <c r="DN569" s="383"/>
      <c r="DO569" s="383"/>
      <c r="DP569" s="383"/>
      <c r="DQ569" s="383"/>
      <c r="DR569" s="383"/>
      <c r="DS569" s="383"/>
      <c r="DT569" s="383"/>
      <c r="DU569" s="383"/>
      <c r="DV569" s="383"/>
      <c r="DW569" s="383"/>
      <c r="DX569" s="383"/>
      <c r="DY569" s="383"/>
      <c r="DZ569" s="383"/>
      <c r="EA569" s="383"/>
      <c r="EB569" s="383"/>
      <c r="EC569" s="383"/>
      <c r="ED569" s="383"/>
      <c r="EE569" s="383"/>
      <c r="EF569" s="383"/>
      <c r="EG569" s="383"/>
      <c r="EH569" s="383"/>
      <c r="EI569" s="383"/>
      <c r="EJ569" s="383"/>
      <c r="EK569" s="383"/>
      <c r="EL569" s="383"/>
      <c r="EM569" s="383"/>
      <c r="EN569" s="383"/>
      <c r="EO569" s="383"/>
      <c r="EP569" s="383"/>
      <c r="EQ569" s="383"/>
      <c r="ER569" s="383"/>
      <c r="ES569" s="383"/>
      <c r="ET569" s="383"/>
      <c r="EU569" s="383"/>
      <c r="EV569" s="383"/>
      <c r="EW569" s="383"/>
      <c r="EX569" s="383"/>
      <c r="EY569" s="383"/>
      <c r="EZ569" s="383"/>
      <c r="FA569" s="383"/>
      <c r="FB569" s="383"/>
      <c r="FC569" s="383"/>
      <c r="FD569" s="383"/>
      <c r="FE569" s="383"/>
      <c r="FF569" s="383"/>
      <c r="FG569" s="383"/>
      <c r="FH569" s="383"/>
      <c r="FI569" s="383"/>
      <c r="FJ569" s="383"/>
      <c r="FK569" s="383"/>
      <c r="FL569" s="383"/>
      <c r="FM569" s="383"/>
      <c r="FN569" s="383"/>
      <c r="FO569" s="383"/>
      <c r="FP569" s="383"/>
      <c r="FQ569" s="383"/>
      <c r="FR569" s="383"/>
      <c r="FS569" s="383"/>
      <c r="FT569" s="383"/>
      <c r="FU569" s="383"/>
      <c r="FV569" s="383"/>
      <c r="FW569" s="383"/>
      <c r="FX569" s="383"/>
      <c r="FY569" s="383"/>
      <c r="FZ569" s="383"/>
      <c r="GA569" s="383"/>
      <c r="GB569" s="383"/>
      <c r="GC569" s="383"/>
      <c r="GD569" s="383"/>
      <c r="GE569" s="383"/>
      <c r="GF569" s="383"/>
      <c r="GG569" s="383"/>
      <c r="GH569" s="383"/>
      <c r="GI569" s="383"/>
      <c r="GJ569" s="383"/>
      <c r="GK569" s="383"/>
      <c r="GL569" s="383"/>
      <c r="GM569" s="383"/>
      <c r="GN569" s="383"/>
      <c r="GO569" s="383"/>
      <c r="GP569" s="383"/>
      <c r="GQ569" s="383"/>
      <c r="GR569" s="383"/>
      <c r="GS569" s="383"/>
      <c r="GT569" s="383"/>
      <c r="GU569" s="383"/>
      <c r="GV569" s="383"/>
      <c r="GW569" s="383"/>
      <c r="GX569" s="383"/>
    </row>
    <row r="570" spans="1:206" s="491" customFormat="1" x14ac:dyDescent="0.25">
      <c r="A570" s="354"/>
      <c r="B570" s="354"/>
      <c r="C570"/>
      <c r="D570"/>
      <c r="E570" s="523"/>
      <c r="F570" s="354"/>
      <c r="G570" s="354"/>
      <c r="H570" s="372"/>
      <c r="I570" s="372"/>
      <c r="J570" s="1"/>
      <c r="K570" s="372"/>
      <c r="L570" s="354"/>
      <c r="M570" s="354"/>
      <c r="N570" s="354"/>
      <c r="O570" s="354"/>
      <c r="P570" s="372"/>
      <c r="Q570" s="490"/>
      <c r="R570" s="490"/>
      <c r="S570" s="490"/>
      <c r="T570" s="490"/>
      <c r="U570" s="490"/>
      <c r="V570" s="372"/>
      <c r="W570" s="372"/>
      <c r="X570" s="372"/>
      <c r="Y570" s="1"/>
      <c r="Z570" s="1"/>
      <c r="AA570" s="1"/>
      <c r="AB570" s="1"/>
      <c r="AC570" s="1"/>
      <c r="AK570" s="504"/>
      <c r="AL570" s="504"/>
      <c r="AM570" s="504"/>
      <c r="AN570" s="504"/>
      <c r="AO570" s="504"/>
      <c r="AP570" s="504"/>
      <c r="AQ570" s="360"/>
      <c r="AR570" s="360"/>
      <c r="AS570" s="360"/>
      <c r="AT570" s="360"/>
      <c r="AU570" s="360"/>
      <c r="AV570" s="360"/>
      <c r="AW570" s="360"/>
      <c r="AX570" s="360"/>
      <c r="AY570" s="360"/>
      <c r="AZ570" s="360"/>
      <c r="BA570" s="360"/>
      <c r="BB570" s="360"/>
      <c r="BC570" s="360"/>
      <c r="BD570" s="360"/>
      <c r="BE570" s="360"/>
      <c r="BF570" s="360"/>
      <c r="BG570" s="360"/>
      <c r="BH570" s="360"/>
      <c r="BI570" s="360"/>
      <c r="BJ570" s="360"/>
      <c r="BK570" s="360"/>
      <c r="BL570" s="360"/>
      <c r="BM570" s="360"/>
      <c r="BN570" s="360"/>
      <c r="BO570" s="360"/>
      <c r="BP570" s="360"/>
      <c r="BQ570" s="360"/>
      <c r="BR570" s="360"/>
      <c r="BS570" s="360"/>
      <c r="BT570" s="360"/>
      <c r="BU570" s="360"/>
      <c r="BV570" s="360"/>
      <c r="BW570" s="360"/>
      <c r="BX570" s="360"/>
      <c r="BY570" s="360"/>
      <c r="BZ570" s="360"/>
      <c r="CA570" s="360"/>
      <c r="CB570" s="360"/>
      <c r="CC570" s="360"/>
      <c r="CD570" s="360"/>
      <c r="CE570" s="360"/>
      <c r="CF570" s="360"/>
      <c r="CG570" s="360"/>
      <c r="CH570" s="360"/>
      <c r="CI570" s="360"/>
      <c r="CJ570" s="360"/>
      <c r="CK570" s="360"/>
      <c r="CL570" s="360"/>
      <c r="CM570" s="475"/>
      <c r="CN570" s="475"/>
      <c r="CO570" s="475"/>
      <c r="CP570" s="475"/>
      <c r="CQ570" s="475"/>
      <c r="CR570" s="475"/>
      <c r="CS570" s="475"/>
      <c r="CT570" s="475"/>
      <c r="CU570" s="475"/>
      <c r="CV570" s="475"/>
      <c r="CW570" s="475"/>
      <c r="CX570" s="475"/>
      <c r="CY570" s="475"/>
      <c r="CZ570" s="383"/>
      <c r="DA570" s="383"/>
      <c r="DB570" s="383"/>
      <c r="DC570" s="383"/>
      <c r="DD570" s="383"/>
      <c r="DE570" s="383"/>
      <c r="DF570" s="383"/>
      <c r="DG570" s="383"/>
      <c r="DH570" s="383"/>
      <c r="DI570" s="383"/>
      <c r="DJ570" s="383"/>
      <c r="DK570" s="383"/>
      <c r="DL570" s="383"/>
      <c r="DM570" s="383"/>
      <c r="DN570" s="383"/>
      <c r="DO570" s="383"/>
      <c r="DP570" s="383"/>
      <c r="DQ570" s="383"/>
      <c r="DR570" s="383"/>
      <c r="DS570" s="383"/>
      <c r="DT570" s="383"/>
      <c r="DU570" s="383"/>
      <c r="DV570" s="383"/>
      <c r="DW570" s="383"/>
      <c r="DX570" s="383"/>
      <c r="DY570" s="383"/>
      <c r="DZ570" s="383"/>
      <c r="EA570" s="383"/>
      <c r="EB570" s="383"/>
      <c r="EC570" s="383"/>
      <c r="ED570" s="383"/>
      <c r="EE570" s="383"/>
      <c r="EF570" s="383"/>
      <c r="EG570" s="383"/>
      <c r="EH570" s="383"/>
      <c r="EI570" s="383"/>
      <c r="EJ570" s="383"/>
      <c r="EK570" s="383"/>
      <c r="EL570" s="383"/>
      <c r="EM570" s="383"/>
      <c r="EN570" s="383"/>
      <c r="EO570" s="383"/>
      <c r="EP570" s="383"/>
      <c r="EQ570" s="383"/>
      <c r="ER570" s="383"/>
      <c r="ES570" s="383"/>
      <c r="ET570" s="383"/>
      <c r="EU570" s="383"/>
      <c r="EV570" s="383"/>
      <c r="EW570" s="383"/>
      <c r="EX570" s="383"/>
      <c r="EY570" s="383"/>
      <c r="EZ570" s="383"/>
      <c r="FA570" s="383"/>
      <c r="FB570" s="383"/>
      <c r="FC570" s="383"/>
      <c r="FD570" s="383"/>
      <c r="FE570" s="383"/>
      <c r="FF570" s="383"/>
      <c r="FG570" s="383"/>
      <c r="FH570" s="383"/>
      <c r="FI570" s="383"/>
      <c r="FJ570" s="383"/>
      <c r="FK570" s="383"/>
      <c r="FL570" s="383"/>
      <c r="FM570" s="383"/>
      <c r="FN570" s="383"/>
      <c r="FO570" s="383"/>
      <c r="FP570" s="383"/>
      <c r="FQ570" s="383"/>
      <c r="FR570" s="383"/>
      <c r="FS570" s="383"/>
      <c r="FT570" s="383"/>
      <c r="FU570" s="383"/>
      <c r="FV570" s="383"/>
      <c r="FW570" s="383"/>
      <c r="FX570" s="383"/>
      <c r="FY570" s="383"/>
      <c r="FZ570" s="383"/>
      <c r="GA570" s="383"/>
      <c r="GB570" s="383"/>
      <c r="GC570" s="383"/>
      <c r="GD570" s="383"/>
      <c r="GE570" s="383"/>
      <c r="GF570" s="383"/>
      <c r="GG570" s="383"/>
      <c r="GH570" s="383"/>
      <c r="GI570" s="383"/>
      <c r="GJ570" s="383"/>
      <c r="GK570" s="383"/>
      <c r="GL570" s="383"/>
      <c r="GM570" s="383"/>
      <c r="GN570" s="383"/>
      <c r="GO570" s="383"/>
      <c r="GP570" s="383"/>
      <c r="GQ570" s="383"/>
      <c r="GR570" s="383"/>
      <c r="GS570" s="383"/>
      <c r="GT570" s="383"/>
      <c r="GU570" s="383"/>
      <c r="GV570" s="383"/>
      <c r="GW570" s="383"/>
      <c r="GX570" s="383"/>
    </row>
    <row r="571" spans="1:206" s="491" customFormat="1" x14ac:dyDescent="0.25">
      <c r="A571" s="354"/>
      <c r="B571" s="354"/>
      <c r="C571"/>
      <c r="D571"/>
      <c r="E571" s="523"/>
      <c r="F571" s="354"/>
      <c r="G571" s="354"/>
      <c r="H571" s="372"/>
      <c r="I571" s="372"/>
      <c r="J571" s="1"/>
      <c r="K571" s="372"/>
      <c r="L571" s="354"/>
      <c r="M571" s="354"/>
      <c r="N571" s="354"/>
      <c r="O571" s="354"/>
      <c r="P571" s="372"/>
      <c r="Q571" s="490"/>
      <c r="R571" s="490"/>
      <c r="S571" s="490"/>
      <c r="T571" s="490"/>
      <c r="U571" s="490"/>
      <c r="V571" s="372"/>
      <c r="W571" s="372"/>
      <c r="X571" s="372"/>
      <c r="Y571" s="1"/>
      <c r="Z571" s="1"/>
      <c r="AA571" s="1"/>
      <c r="AB571" s="1"/>
      <c r="AC571" s="1"/>
      <c r="AK571" s="504"/>
      <c r="AL571" s="504"/>
      <c r="AM571" s="504"/>
      <c r="AN571" s="504"/>
      <c r="AO571" s="504"/>
      <c r="AP571" s="504"/>
      <c r="AQ571" s="360"/>
      <c r="AR571" s="360"/>
      <c r="AS571" s="360"/>
      <c r="AT571" s="360"/>
      <c r="AU571" s="360"/>
      <c r="AV571" s="360"/>
      <c r="AW571" s="360"/>
      <c r="AX571" s="360"/>
      <c r="AY571" s="360"/>
      <c r="AZ571" s="360"/>
      <c r="BA571" s="360"/>
      <c r="BB571" s="360"/>
      <c r="BC571" s="360"/>
      <c r="BD571" s="360"/>
      <c r="BE571" s="360"/>
      <c r="BF571" s="360"/>
      <c r="BG571" s="360"/>
      <c r="BH571" s="360"/>
      <c r="BI571" s="360"/>
      <c r="BJ571" s="360"/>
      <c r="BK571" s="360"/>
      <c r="BL571" s="360"/>
      <c r="BM571" s="360"/>
      <c r="BN571" s="360"/>
      <c r="BO571" s="360"/>
      <c r="BP571" s="360"/>
      <c r="BQ571" s="360"/>
      <c r="BR571" s="360"/>
      <c r="BS571" s="360"/>
      <c r="BT571" s="360"/>
      <c r="BU571" s="360"/>
      <c r="BV571" s="360"/>
      <c r="BW571" s="360"/>
      <c r="BX571" s="360"/>
      <c r="BY571" s="360"/>
      <c r="BZ571" s="360"/>
      <c r="CA571" s="360"/>
      <c r="CB571" s="360"/>
      <c r="CC571" s="360"/>
      <c r="CD571" s="360"/>
      <c r="CE571" s="360"/>
      <c r="CF571" s="360"/>
      <c r="CG571" s="360"/>
      <c r="CH571" s="360"/>
      <c r="CI571" s="360"/>
      <c r="CJ571" s="360"/>
      <c r="CK571" s="360"/>
      <c r="CL571" s="360"/>
      <c r="CM571" s="475"/>
      <c r="CN571" s="475"/>
      <c r="CO571" s="475"/>
      <c r="CP571" s="475"/>
      <c r="CQ571" s="475"/>
      <c r="CR571" s="475"/>
      <c r="CS571" s="475"/>
      <c r="CT571" s="475"/>
      <c r="CU571" s="475"/>
      <c r="CV571" s="475"/>
      <c r="CW571" s="475"/>
      <c r="CX571" s="475"/>
      <c r="CY571" s="475"/>
      <c r="CZ571" s="383"/>
      <c r="DA571" s="383"/>
      <c r="DB571" s="383"/>
      <c r="DC571" s="383"/>
      <c r="DD571" s="383"/>
      <c r="DE571" s="383"/>
      <c r="DF571" s="383"/>
      <c r="DG571" s="383"/>
      <c r="DH571" s="383"/>
      <c r="DI571" s="383"/>
      <c r="DJ571" s="383"/>
      <c r="DK571" s="383"/>
      <c r="DL571" s="383"/>
      <c r="DM571" s="383"/>
      <c r="DN571" s="383"/>
      <c r="DO571" s="383"/>
      <c r="DP571" s="383"/>
      <c r="DQ571" s="383"/>
      <c r="DR571" s="383"/>
      <c r="DS571" s="383"/>
      <c r="DT571" s="383"/>
      <c r="DU571" s="383"/>
      <c r="DV571" s="383"/>
      <c r="DW571" s="383"/>
      <c r="DX571" s="383"/>
      <c r="DY571" s="383"/>
      <c r="DZ571" s="383"/>
      <c r="EA571" s="383"/>
      <c r="EB571" s="383"/>
      <c r="EC571" s="383"/>
      <c r="ED571" s="383"/>
      <c r="EE571" s="383"/>
      <c r="EF571" s="383"/>
      <c r="EG571" s="383"/>
      <c r="EH571" s="383"/>
      <c r="EI571" s="383"/>
      <c r="EJ571" s="383"/>
      <c r="EK571" s="383"/>
      <c r="EL571" s="383"/>
      <c r="EM571" s="383"/>
      <c r="EN571" s="383"/>
      <c r="EO571" s="383"/>
      <c r="EP571" s="383"/>
      <c r="EQ571" s="383"/>
      <c r="ER571" s="383"/>
      <c r="ES571" s="383"/>
      <c r="ET571" s="383"/>
      <c r="EU571" s="383"/>
      <c r="EV571" s="383"/>
      <c r="EW571" s="383"/>
      <c r="EX571" s="383"/>
      <c r="EY571" s="383"/>
      <c r="EZ571" s="383"/>
      <c r="FA571" s="383"/>
      <c r="FB571" s="383"/>
      <c r="FC571" s="383"/>
      <c r="FD571" s="383"/>
      <c r="FE571" s="383"/>
      <c r="FF571" s="383"/>
      <c r="FG571" s="383"/>
      <c r="FH571" s="383"/>
      <c r="FI571" s="383"/>
      <c r="FJ571" s="383"/>
      <c r="FK571" s="383"/>
      <c r="FL571" s="383"/>
      <c r="FM571" s="383"/>
      <c r="FN571" s="383"/>
      <c r="FO571" s="383"/>
      <c r="FP571" s="383"/>
      <c r="FQ571" s="383"/>
      <c r="FR571" s="383"/>
      <c r="FS571" s="383"/>
      <c r="FT571" s="383"/>
      <c r="FU571" s="383"/>
      <c r="FV571" s="383"/>
      <c r="FW571" s="383"/>
      <c r="FX571" s="383"/>
      <c r="FY571" s="383"/>
      <c r="FZ571" s="383"/>
      <c r="GA571" s="383"/>
      <c r="GB571" s="383"/>
      <c r="GC571" s="383"/>
      <c r="GD571" s="383"/>
      <c r="GE571" s="383"/>
      <c r="GF571" s="383"/>
      <c r="GG571" s="383"/>
      <c r="GH571" s="383"/>
      <c r="GI571" s="383"/>
      <c r="GJ571" s="383"/>
      <c r="GK571" s="383"/>
      <c r="GL571" s="383"/>
      <c r="GM571" s="383"/>
      <c r="GN571" s="383"/>
      <c r="GO571" s="383"/>
      <c r="GP571" s="383"/>
      <c r="GQ571" s="383"/>
      <c r="GR571" s="383"/>
      <c r="GS571" s="383"/>
      <c r="GT571" s="383"/>
      <c r="GU571" s="383"/>
      <c r="GV571" s="383"/>
      <c r="GW571" s="383"/>
      <c r="GX571" s="383"/>
    </row>
    <row r="572" spans="1:206" s="491" customFormat="1" x14ac:dyDescent="0.25">
      <c r="A572" s="354"/>
      <c r="B572" s="354"/>
      <c r="C572"/>
      <c r="D572"/>
      <c r="E572" s="523"/>
      <c r="F572" s="354"/>
      <c r="G572" s="354"/>
      <c r="H572" s="372"/>
      <c r="I572" s="372"/>
      <c r="J572" s="1"/>
      <c r="K572" s="372"/>
      <c r="L572" s="354"/>
      <c r="M572" s="354"/>
      <c r="N572" s="354"/>
      <c r="O572" s="354"/>
      <c r="P572" s="372"/>
      <c r="Q572" s="490"/>
      <c r="R572" s="490"/>
      <c r="S572" s="490"/>
      <c r="T572" s="490"/>
      <c r="U572" s="490"/>
      <c r="V572" s="372"/>
      <c r="W572" s="372"/>
      <c r="X572" s="372"/>
      <c r="Y572" s="1"/>
      <c r="Z572" s="1"/>
      <c r="AA572" s="1"/>
      <c r="AB572" s="1"/>
      <c r="AC572" s="1"/>
      <c r="AK572" s="504"/>
      <c r="AL572" s="504"/>
      <c r="AM572" s="504"/>
      <c r="AN572" s="504"/>
      <c r="AO572" s="504"/>
      <c r="AP572" s="504"/>
      <c r="AQ572" s="360"/>
      <c r="AR572" s="360"/>
      <c r="AS572" s="360"/>
      <c r="AT572" s="360"/>
      <c r="AU572" s="360"/>
      <c r="AV572" s="360"/>
      <c r="AW572" s="360"/>
      <c r="AX572" s="360"/>
      <c r="AY572" s="360"/>
      <c r="AZ572" s="360"/>
      <c r="BA572" s="360"/>
      <c r="BB572" s="360"/>
      <c r="BC572" s="360"/>
      <c r="BD572" s="360"/>
      <c r="BE572" s="360"/>
      <c r="BF572" s="360"/>
      <c r="BG572" s="360"/>
      <c r="BH572" s="360"/>
      <c r="BI572" s="360"/>
      <c r="BJ572" s="360"/>
      <c r="BK572" s="360"/>
      <c r="BL572" s="360"/>
      <c r="BM572" s="360"/>
      <c r="BN572" s="360"/>
      <c r="BO572" s="360"/>
      <c r="BP572" s="360"/>
      <c r="BQ572" s="360"/>
      <c r="BR572" s="360"/>
      <c r="BS572" s="360"/>
      <c r="BT572" s="360"/>
      <c r="BU572" s="360"/>
      <c r="BV572" s="360"/>
      <c r="BW572" s="360"/>
      <c r="BX572" s="360"/>
      <c r="BY572" s="360"/>
      <c r="BZ572" s="360"/>
      <c r="CA572" s="360"/>
      <c r="CB572" s="360"/>
      <c r="CC572" s="360"/>
      <c r="CD572" s="360"/>
      <c r="CE572" s="360"/>
      <c r="CF572" s="360"/>
      <c r="CG572" s="360"/>
      <c r="CH572" s="360"/>
      <c r="CI572" s="360"/>
      <c r="CJ572" s="360"/>
      <c r="CK572" s="360"/>
      <c r="CL572" s="360"/>
      <c r="CM572" s="475"/>
      <c r="CN572" s="475"/>
      <c r="CO572" s="475"/>
      <c r="CP572" s="475"/>
      <c r="CQ572" s="475"/>
      <c r="CR572" s="475"/>
      <c r="CS572" s="475"/>
      <c r="CT572" s="475"/>
      <c r="CU572" s="475"/>
      <c r="CV572" s="475"/>
      <c r="CW572" s="475"/>
      <c r="CX572" s="475"/>
      <c r="CY572" s="475"/>
      <c r="CZ572" s="383"/>
      <c r="DA572" s="383"/>
      <c r="DB572" s="383"/>
      <c r="DC572" s="383"/>
      <c r="DD572" s="383"/>
      <c r="DE572" s="383"/>
      <c r="DF572" s="383"/>
      <c r="DG572" s="383"/>
      <c r="DH572" s="383"/>
      <c r="DI572" s="383"/>
      <c r="DJ572" s="383"/>
      <c r="DK572" s="383"/>
      <c r="DL572" s="383"/>
      <c r="DM572" s="383"/>
      <c r="DN572" s="383"/>
      <c r="DO572" s="383"/>
      <c r="DP572" s="383"/>
      <c r="DQ572" s="383"/>
      <c r="DR572" s="383"/>
      <c r="DS572" s="383"/>
      <c r="DT572" s="383"/>
      <c r="DU572" s="383"/>
      <c r="DV572" s="383"/>
      <c r="DW572" s="383"/>
      <c r="DX572" s="383"/>
      <c r="DY572" s="383"/>
      <c r="DZ572" s="383"/>
      <c r="EA572" s="383"/>
      <c r="EB572" s="383"/>
      <c r="EC572" s="383"/>
      <c r="ED572" s="383"/>
      <c r="EE572" s="383"/>
      <c r="EF572" s="383"/>
      <c r="EG572" s="383"/>
      <c r="EH572" s="383"/>
      <c r="EI572" s="383"/>
      <c r="EJ572" s="383"/>
      <c r="EK572" s="383"/>
      <c r="EL572" s="383"/>
      <c r="EM572" s="383"/>
      <c r="EN572" s="383"/>
      <c r="EO572" s="383"/>
      <c r="EP572" s="383"/>
      <c r="EQ572" s="383"/>
      <c r="ER572" s="383"/>
      <c r="ES572" s="383"/>
      <c r="ET572" s="383"/>
      <c r="EU572" s="383"/>
      <c r="EV572" s="383"/>
      <c r="EW572" s="383"/>
      <c r="EX572" s="383"/>
      <c r="EY572" s="383"/>
      <c r="EZ572" s="383"/>
      <c r="FA572" s="383"/>
      <c r="FB572" s="383"/>
      <c r="FC572" s="383"/>
      <c r="FD572" s="383"/>
      <c r="FE572" s="383"/>
      <c r="FF572" s="383"/>
      <c r="FG572" s="383"/>
      <c r="FH572" s="383"/>
      <c r="FI572" s="383"/>
      <c r="FJ572" s="383"/>
      <c r="FK572" s="383"/>
      <c r="FL572" s="383"/>
      <c r="FM572" s="383"/>
      <c r="FN572" s="383"/>
      <c r="FO572" s="383"/>
      <c r="FP572" s="383"/>
      <c r="FQ572" s="383"/>
      <c r="FR572" s="383"/>
      <c r="FS572" s="383"/>
      <c r="FT572" s="383"/>
      <c r="FU572" s="383"/>
      <c r="FV572" s="383"/>
      <c r="FW572" s="383"/>
      <c r="FX572" s="383"/>
      <c r="FY572" s="383"/>
      <c r="FZ572" s="383"/>
      <c r="GA572" s="383"/>
      <c r="GB572" s="383"/>
      <c r="GC572" s="383"/>
      <c r="GD572" s="383"/>
      <c r="GE572" s="383"/>
      <c r="GF572" s="383"/>
      <c r="GG572" s="383"/>
      <c r="GH572" s="383"/>
      <c r="GI572" s="383"/>
      <c r="GJ572" s="383"/>
      <c r="GK572" s="383"/>
      <c r="GL572" s="383"/>
      <c r="GM572" s="383"/>
      <c r="GN572" s="383"/>
      <c r="GO572" s="383"/>
      <c r="GP572" s="383"/>
      <c r="GQ572" s="383"/>
      <c r="GR572" s="383"/>
      <c r="GS572" s="383"/>
      <c r="GT572" s="383"/>
      <c r="GU572" s="383"/>
      <c r="GV572" s="383"/>
      <c r="GW572" s="383"/>
      <c r="GX572" s="383"/>
    </row>
    <row r="573" spans="1:206" s="491" customFormat="1" x14ac:dyDescent="0.25">
      <c r="A573" s="354"/>
      <c r="B573" s="354"/>
      <c r="C573"/>
      <c r="D573"/>
      <c r="E573" s="523"/>
      <c r="F573" s="354"/>
      <c r="G573" s="354"/>
      <c r="H573" s="372"/>
      <c r="I573" s="372"/>
      <c r="J573" s="1"/>
      <c r="K573" s="372"/>
      <c r="L573" s="354"/>
      <c r="M573" s="354"/>
      <c r="N573" s="354"/>
      <c r="O573" s="354"/>
      <c r="P573" s="372"/>
      <c r="Q573" s="490"/>
      <c r="R573" s="490"/>
      <c r="S573" s="490"/>
      <c r="T573" s="490"/>
      <c r="U573" s="490"/>
      <c r="V573" s="372"/>
      <c r="W573" s="372"/>
      <c r="X573" s="372"/>
      <c r="Y573" s="1"/>
      <c r="Z573" s="1"/>
      <c r="AA573" s="1"/>
      <c r="AB573" s="1"/>
      <c r="AC573" s="1"/>
      <c r="AK573" s="504"/>
      <c r="AL573" s="504"/>
      <c r="AM573" s="504"/>
      <c r="AN573" s="504"/>
      <c r="AO573" s="504"/>
      <c r="AP573" s="504"/>
      <c r="AQ573" s="360"/>
      <c r="AR573" s="360"/>
      <c r="AS573" s="360"/>
      <c r="AT573" s="360"/>
      <c r="AU573" s="360"/>
      <c r="AV573" s="360"/>
      <c r="AW573" s="360"/>
      <c r="AX573" s="360"/>
      <c r="AY573" s="360"/>
      <c r="AZ573" s="360"/>
      <c r="BA573" s="360"/>
      <c r="BB573" s="360"/>
      <c r="BC573" s="360"/>
      <c r="BD573" s="360"/>
      <c r="BE573" s="360"/>
      <c r="BF573" s="360"/>
      <c r="BG573" s="360"/>
      <c r="BH573" s="360"/>
      <c r="BI573" s="360"/>
      <c r="BJ573" s="360"/>
      <c r="BK573" s="360"/>
      <c r="BL573" s="360"/>
      <c r="BM573" s="360"/>
      <c r="BN573" s="360"/>
      <c r="BO573" s="360"/>
      <c r="BP573" s="360"/>
      <c r="BQ573" s="360"/>
      <c r="BR573" s="360"/>
      <c r="BS573" s="360"/>
      <c r="BT573" s="360"/>
      <c r="BU573" s="360"/>
      <c r="BV573" s="360"/>
      <c r="BW573" s="360"/>
      <c r="BX573" s="360"/>
      <c r="BY573" s="360"/>
      <c r="BZ573" s="360"/>
      <c r="CA573" s="360"/>
      <c r="CB573" s="360"/>
      <c r="CC573" s="360"/>
      <c r="CD573" s="360"/>
      <c r="CE573" s="360"/>
      <c r="CF573" s="360"/>
      <c r="CG573" s="360"/>
      <c r="CH573" s="360"/>
      <c r="CI573" s="360"/>
      <c r="CJ573" s="360"/>
      <c r="CK573" s="360"/>
      <c r="CL573" s="360"/>
      <c r="CM573" s="475"/>
      <c r="CN573" s="475"/>
      <c r="CO573" s="475"/>
      <c r="CP573" s="475"/>
      <c r="CQ573" s="475"/>
      <c r="CR573" s="475"/>
      <c r="CS573" s="475"/>
      <c r="CT573" s="475"/>
      <c r="CU573" s="475"/>
      <c r="CV573" s="475"/>
      <c r="CW573" s="475"/>
      <c r="CX573" s="475"/>
      <c r="CY573" s="475"/>
      <c r="CZ573" s="383"/>
      <c r="DA573" s="383"/>
      <c r="DB573" s="383"/>
      <c r="DC573" s="383"/>
      <c r="DD573" s="383"/>
      <c r="DE573" s="383"/>
      <c r="DF573" s="383"/>
      <c r="DG573" s="383"/>
      <c r="DH573" s="383"/>
      <c r="DI573" s="383"/>
      <c r="DJ573" s="383"/>
      <c r="DK573" s="383"/>
      <c r="DL573" s="383"/>
      <c r="DM573" s="383"/>
      <c r="DN573" s="383"/>
      <c r="DO573" s="383"/>
      <c r="DP573" s="383"/>
      <c r="DQ573" s="383"/>
      <c r="DR573" s="383"/>
      <c r="DS573" s="383"/>
      <c r="DT573" s="383"/>
      <c r="DU573" s="383"/>
      <c r="DV573" s="383"/>
      <c r="DW573" s="383"/>
      <c r="DX573" s="383"/>
      <c r="DY573" s="383"/>
      <c r="DZ573" s="383"/>
      <c r="EA573" s="383"/>
      <c r="EB573" s="383"/>
      <c r="EC573" s="383"/>
      <c r="ED573" s="383"/>
      <c r="EE573" s="383"/>
      <c r="EF573" s="383"/>
      <c r="EG573" s="383"/>
      <c r="EH573" s="383"/>
      <c r="EI573" s="383"/>
      <c r="EJ573" s="383"/>
      <c r="EK573" s="383"/>
      <c r="EL573" s="383"/>
      <c r="EM573" s="383"/>
      <c r="EN573" s="383"/>
      <c r="EO573" s="383"/>
      <c r="EP573" s="383"/>
      <c r="EQ573" s="383"/>
      <c r="ER573" s="383"/>
      <c r="ES573" s="383"/>
      <c r="ET573" s="383"/>
      <c r="EU573" s="383"/>
      <c r="EV573" s="383"/>
      <c r="EW573" s="383"/>
      <c r="EX573" s="383"/>
      <c r="EY573" s="383"/>
      <c r="EZ573" s="383"/>
      <c r="FA573" s="383"/>
      <c r="FB573" s="383"/>
      <c r="FC573" s="383"/>
      <c r="FD573" s="383"/>
      <c r="FE573" s="383"/>
      <c r="FF573" s="383"/>
      <c r="FG573" s="383"/>
      <c r="FH573" s="383"/>
      <c r="FI573" s="383"/>
      <c r="FJ573" s="383"/>
      <c r="FK573" s="383"/>
      <c r="FL573" s="383"/>
      <c r="FM573" s="383"/>
      <c r="FN573" s="383"/>
      <c r="FO573" s="383"/>
      <c r="FP573" s="383"/>
      <c r="FQ573" s="383"/>
      <c r="FR573" s="383"/>
      <c r="FS573" s="383"/>
      <c r="FT573" s="383"/>
      <c r="FU573" s="383"/>
      <c r="FV573" s="383"/>
      <c r="FW573" s="383"/>
      <c r="FX573" s="383"/>
      <c r="FY573" s="383"/>
      <c r="FZ573" s="383"/>
      <c r="GA573" s="383"/>
      <c r="GB573" s="383"/>
      <c r="GC573" s="383"/>
      <c r="GD573" s="383"/>
      <c r="GE573" s="383"/>
      <c r="GF573" s="383"/>
      <c r="GG573" s="383"/>
      <c r="GH573" s="383"/>
      <c r="GI573" s="383"/>
      <c r="GJ573" s="383"/>
      <c r="GK573" s="383"/>
      <c r="GL573" s="383"/>
      <c r="GM573" s="383"/>
      <c r="GN573" s="383"/>
      <c r="GO573" s="383"/>
      <c r="GP573" s="383"/>
      <c r="GQ573" s="383"/>
      <c r="GR573" s="383"/>
      <c r="GS573" s="383"/>
      <c r="GT573" s="383"/>
      <c r="GU573" s="383"/>
      <c r="GV573" s="383"/>
      <c r="GW573" s="383"/>
      <c r="GX573" s="383"/>
    </row>
    <row r="574" spans="1:206" s="491" customFormat="1" x14ac:dyDescent="0.25">
      <c r="A574" s="354"/>
      <c r="B574" s="354"/>
      <c r="C574"/>
      <c r="D574"/>
      <c r="E574" s="523"/>
      <c r="F574" s="354"/>
      <c r="G574" s="354"/>
      <c r="H574" s="372"/>
      <c r="I574" s="372"/>
      <c r="J574" s="1"/>
      <c r="K574" s="372"/>
      <c r="L574" s="354"/>
      <c r="M574" s="354"/>
      <c r="N574" s="354"/>
      <c r="O574" s="354"/>
      <c r="P574" s="372"/>
      <c r="Q574" s="490"/>
      <c r="R574" s="490"/>
      <c r="S574" s="490"/>
      <c r="T574" s="490"/>
      <c r="U574" s="490"/>
      <c r="V574" s="372"/>
      <c r="W574" s="372"/>
      <c r="X574" s="372"/>
      <c r="Y574" s="1"/>
      <c r="Z574" s="1"/>
      <c r="AA574" s="1"/>
      <c r="AB574" s="1"/>
      <c r="AC574" s="1"/>
      <c r="AK574" s="504"/>
      <c r="AL574" s="504"/>
      <c r="AM574" s="504"/>
      <c r="AN574" s="504"/>
      <c r="AO574" s="504"/>
      <c r="AP574" s="504"/>
      <c r="AQ574" s="360"/>
      <c r="AR574" s="360"/>
      <c r="AS574" s="360"/>
      <c r="AT574" s="360"/>
      <c r="AU574" s="360"/>
      <c r="AV574" s="360"/>
      <c r="AW574" s="360"/>
      <c r="AX574" s="360"/>
      <c r="AY574" s="360"/>
      <c r="AZ574" s="360"/>
      <c r="BA574" s="360"/>
      <c r="BB574" s="360"/>
      <c r="BC574" s="360"/>
      <c r="BD574" s="360"/>
      <c r="BE574" s="360"/>
      <c r="BF574" s="360"/>
      <c r="BG574" s="360"/>
      <c r="BH574" s="360"/>
      <c r="BI574" s="360"/>
      <c r="BJ574" s="360"/>
      <c r="BK574" s="360"/>
      <c r="BL574" s="360"/>
      <c r="BM574" s="360"/>
      <c r="BN574" s="360"/>
      <c r="BO574" s="360"/>
      <c r="BP574" s="360"/>
      <c r="BQ574" s="360"/>
      <c r="BR574" s="360"/>
      <c r="BS574" s="360"/>
      <c r="BT574" s="360"/>
      <c r="BU574" s="360"/>
      <c r="BV574" s="360"/>
      <c r="BW574" s="360"/>
      <c r="BX574" s="360"/>
      <c r="BY574" s="360"/>
      <c r="BZ574" s="360"/>
      <c r="CA574" s="360"/>
      <c r="CB574" s="360"/>
      <c r="CC574" s="360"/>
      <c r="CD574" s="360"/>
      <c r="CE574" s="360"/>
      <c r="CF574" s="360"/>
      <c r="CG574" s="360"/>
      <c r="CH574" s="360"/>
      <c r="CI574" s="360"/>
      <c r="CJ574" s="360"/>
      <c r="CK574" s="360"/>
      <c r="CL574" s="360"/>
      <c r="CM574" s="475"/>
      <c r="CN574" s="475"/>
      <c r="CO574" s="475"/>
      <c r="CP574" s="475"/>
      <c r="CQ574" s="475"/>
      <c r="CR574" s="475"/>
      <c r="CS574" s="475"/>
      <c r="CT574" s="475"/>
      <c r="CU574" s="475"/>
      <c r="CV574" s="475"/>
      <c r="CW574" s="475"/>
      <c r="CX574" s="475"/>
      <c r="CY574" s="475"/>
      <c r="CZ574" s="383"/>
      <c r="DA574" s="383"/>
      <c r="DB574" s="383"/>
      <c r="DC574" s="383"/>
      <c r="DD574" s="383"/>
      <c r="DE574" s="383"/>
      <c r="DF574" s="383"/>
      <c r="DG574" s="383"/>
      <c r="DH574" s="383"/>
      <c r="DI574" s="383"/>
      <c r="DJ574" s="383"/>
      <c r="DK574" s="383"/>
      <c r="DL574" s="383"/>
      <c r="DM574" s="383"/>
      <c r="DN574" s="383"/>
      <c r="DO574" s="383"/>
      <c r="DP574" s="383"/>
      <c r="DQ574" s="383"/>
      <c r="DR574" s="383"/>
      <c r="DS574" s="383"/>
      <c r="DT574" s="383"/>
      <c r="DU574" s="383"/>
      <c r="DV574" s="383"/>
      <c r="DW574" s="383"/>
      <c r="DX574" s="383"/>
      <c r="DY574" s="383"/>
      <c r="DZ574" s="383"/>
      <c r="EA574" s="383"/>
      <c r="EB574" s="383"/>
      <c r="EC574" s="383"/>
      <c r="ED574" s="383"/>
      <c r="EE574" s="383"/>
      <c r="EF574" s="383"/>
      <c r="EG574" s="383"/>
      <c r="EH574" s="383"/>
      <c r="EI574" s="383"/>
      <c r="EJ574" s="383"/>
      <c r="EK574" s="383"/>
      <c r="EL574" s="383"/>
      <c r="EM574" s="383"/>
      <c r="EN574" s="383"/>
      <c r="EO574" s="383"/>
      <c r="EP574" s="383"/>
      <c r="EQ574" s="383"/>
      <c r="ER574" s="383"/>
      <c r="ES574" s="383"/>
      <c r="ET574" s="383"/>
      <c r="EU574" s="383"/>
      <c r="EV574" s="383"/>
      <c r="EW574" s="383"/>
      <c r="EX574" s="383"/>
      <c r="EY574" s="383"/>
      <c r="EZ574" s="383"/>
      <c r="FA574" s="383"/>
      <c r="FB574" s="383"/>
      <c r="FC574" s="383"/>
      <c r="FD574" s="383"/>
      <c r="FE574" s="383"/>
      <c r="FF574" s="383"/>
      <c r="FG574" s="383"/>
      <c r="FH574" s="383"/>
      <c r="FI574" s="383"/>
      <c r="FJ574" s="383"/>
      <c r="FK574" s="383"/>
      <c r="FL574" s="383"/>
      <c r="FM574" s="383"/>
      <c r="FN574" s="383"/>
      <c r="FO574" s="383"/>
      <c r="FP574" s="383"/>
      <c r="FQ574" s="383"/>
      <c r="FR574" s="383"/>
      <c r="FS574" s="383"/>
      <c r="FT574" s="383"/>
      <c r="FU574" s="383"/>
      <c r="FV574" s="383"/>
      <c r="FW574" s="383"/>
      <c r="FX574" s="383"/>
      <c r="FY574" s="383"/>
      <c r="FZ574" s="383"/>
      <c r="GA574" s="383"/>
      <c r="GB574" s="383"/>
      <c r="GC574" s="383"/>
      <c r="GD574" s="383"/>
      <c r="GE574" s="383"/>
      <c r="GF574" s="383"/>
      <c r="GG574" s="383"/>
      <c r="GH574" s="383"/>
      <c r="GI574" s="383"/>
      <c r="GJ574" s="383"/>
      <c r="GK574" s="383"/>
      <c r="GL574" s="383"/>
      <c r="GM574" s="383"/>
      <c r="GN574" s="383"/>
      <c r="GO574" s="383"/>
      <c r="GP574" s="383"/>
      <c r="GQ574" s="383"/>
      <c r="GR574" s="383"/>
      <c r="GS574" s="383"/>
      <c r="GT574" s="383"/>
      <c r="GU574" s="383"/>
      <c r="GV574" s="383"/>
      <c r="GW574" s="383"/>
      <c r="GX574" s="383"/>
    </row>
    <row r="575" spans="1:206" s="491" customFormat="1" x14ac:dyDescent="0.25">
      <c r="A575" s="354"/>
      <c r="B575" s="354"/>
      <c r="C575"/>
      <c r="D575"/>
      <c r="E575" s="523"/>
      <c r="F575" s="354"/>
      <c r="G575" s="354"/>
      <c r="H575" s="372"/>
      <c r="I575" s="372"/>
      <c r="J575" s="1"/>
      <c r="K575" s="372"/>
      <c r="L575" s="354"/>
      <c r="M575" s="354"/>
      <c r="N575" s="354"/>
      <c r="O575" s="354"/>
      <c r="P575" s="372"/>
      <c r="Q575" s="490"/>
      <c r="R575" s="490"/>
      <c r="S575" s="490"/>
      <c r="T575" s="490"/>
      <c r="U575" s="490"/>
      <c r="V575" s="372"/>
      <c r="W575" s="372"/>
      <c r="X575" s="372"/>
      <c r="Y575" s="1"/>
      <c r="Z575" s="1"/>
      <c r="AA575" s="1"/>
      <c r="AB575" s="1"/>
      <c r="AC575" s="1"/>
      <c r="AK575" s="504"/>
      <c r="AL575" s="504"/>
      <c r="AM575" s="504"/>
      <c r="AN575" s="504"/>
      <c r="AO575" s="504"/>
      <c r="AP575" s="504"/>
      <c r="AQ575" s="360"/>
      <c r="AR575" s="360"/>
      <c r="AS575" s="360"/>
      <c r="AT575" s="360"/>
      <c r="AU575" s="360"/>
      <c r="AV575" s="360"/>
      <c r="AW575" s="360"/>
      <c r="AX575" s="360"/>
      <c r="AY575" s="360"/>
      <c r="AZ575" s="360"/>
      <c r="BA575" s="360"/>
      <c r="BB575" s="360"/>
      <c r="BC575" s="360"/>
      <c r="BD575" s="360"/>
      <c r="BE575" s="360"/>
      <c r="BF575" s="360"/>
      <c r="BG575" s="360"/>
      <c r="BH575" s="360"/>
      <c r="BI575" s="360"/>
      <c r="BJ575" s="360"/>
      <c r="BK575" s="360"/>
      <c r="BL575" s="360"/>
      <c r="BM575" s="360"/>
      <c r="BN575" s="360"/>
      <c r="BO575" s="360"/>
      <c r="BP575" s="360"/>
      <c r="BQ575" s="360"/>
      <c r="BR575" s="360"/>
      <c r="BS575" s="360"/>
      <c r="BT575" s="360"/>
      <c r="BU575" s="360"/>
      <c r="BV575" s="360"/>
      <c r="BW575" s="360"/>
      <c r="BX575" s="360"/>
      <c r="BY575" s="360"/>
      <c r="BZ575" s="360"/>
      <c r="CA575" s="360"/>
      <c r="CB575" s="360"/>
      <c r="CC575" s="360"/>
      <c r="CD575" s="360"/>
      <c r="CE575" s="360"/>
      <c r="CF575" s="360"/>
      <c r="CG575" s="360"/>
      <c r="CH575" s="360"/>
      <c r="CI575" s="360"/>
      <c r="CJ575" s="360"/>
      <c r="CK575" s="360"/>
      <c r="CL575" s="360"/>
      <c r="CM575" s="475"/>
      <c r="CN575" s="475"/>
      <c r="CO575" s="475"/>
      <c r="CP575" s="475"/>
      <c r="CQ575" s="475"/>
      <c r="CR575" s="475"/>
      <c r="CS575" s="475"/>
      <c r="CT575" s="475"/>
      <c r="CU575" s="475"/>
      <c r="CV575" s="475"/>
      <c r="CW575" s="475"/>
      <c r="CX575" s="475"/>
      <c r="CY575" s="475"/>
      <c r="CZ575" s="383"/>
      <c r="DA575" s="383"/>
      <c r="DB575" s="383"/>
      <c r="DC575" s="383"/>
      <c r="DD575" s="383"/>
      <c r="DE575" s="383"/>
      <c r="DF575" s="383"/>
      <c r="DG575" s="383"/>
      <c r="DH575" s="383"/>
      <c r="DI575" s="383"/>
      <c r="DJ575" s="383"/>
      <c r="DK575" s="383"/>
      <c r="DL575" s="383"/>
      <c r="DM575" s="383"/>
      <c r="DN575" s="383"/>
      <c r="DO575" s="383"/>
      <c r="DP575" s="383"/>
      <c r="DQ575" s="383"/>
      <c r="DR575" s="383"/>
      <c r="DS575" s="383"/>
      <c r="DT575" s="383"/>
      <c r="DU575" s="383"/>
      <c r="DV575" s="383"/>
      <c r="DW575" s="383"/>
      <c r="DX575" s="383"/>
      <c r="DY575" s="383"/>
      <c r="DZ575" s="383"/>
      <c r="EA575" s="383"/>
      <c r="EB575" s="383"/>
      <c r="EC575" s="383"/>
      <c r="ED575" s="383"/>
      <c r="EE575" s="383"/>
      <c r="EF575" s="383"/>
      <c r="EG575" s="383"/>
      <c r="EH575" s="383"/>
      <c r="EI575" s="383"/>
      <c r="EJ575" s="383"/>
      <c r="EK575" s="383"/>
      <c r="EL575" s="383"/>
      <c r="EM575" s="383"/>
      <c r="EN575" s="383"/>
      <c r="EO575" s="383"/>
      <c r="EP575" s="383"/>
      <c r="EQ575" s="383"/>
      <c r="ER575" s="383"/>
      <c r="ES575" s="383"/>
      <c r="ET575" s="383"/>
      <c r="EU575" s="383"/>
      <c r="EV575" s="383"/>
      <c r="EW575" s="383"/>
      <c r="EX575" s="383"/>
      <c r="EY575" s="383"/>
      <c r="EZ575" s="383"/>
      <c r="FA575" s="383"/>
      <c r="FB575" s="383"/>
      <c r="FC575" s="383"/>
      <c r="FD575" s="383"/>
      <c r="FE575" s="383"/>
      <c r="FF575" s="383"/>
      <c r="FG575" s="383"/>
      <c r="FH575" s="383"/>
      <c r="FI575" s="383"/>
      <c r="FJ575" s="383"/>
      <c r="FK575" s="383"/>
      <c r="FL575" s="383"/>
      <c r="FM575" s="383"/>
      <c r="FN575" s="383"/>
      <c r="FO575" s="383"/>
      <c r="FP575" s="383"/>
      <c r="FQ575" s="383"/>
      <c r="FR575" s="383"/>
      <c r="FS575" s="383"/>
      <c r="FT575" s="383"/>
      <c r="FU575" s="383"/>
      <c r="FV575" s="383"/>
      <c r="FW575" s="383"/>
      <c r="FX575" s="383"/>
      <c r="FY575" s="383"/>
      <c r="FZ575" s="383"/>
      <c r="GA575" s="383"/>
      <c r="GB575" s="383"/>
      <c r="GC575" s="383"/>
      <c r="GD575" s="383"/>
      <c r="GE575" s="383"/>
      <c r="GF575" s="383"/>
      <c r="GG575" s="383"/>
      <c r="GH575" s="383"/>
      <c r="GI575" s="383"/>
      <c r="GJ575" s="383"/>
      <c r="GK575" s="383"/>
      <c r="GL575" s="383"/>
      <c r="GM575" s="383"/>
      <c r="GN575" s="383"/>
      <c r="GO575" s="383"/>
      <c r="GP575" s="383"/>
      <c r="GQ575" s="383"/>
      <c r="GR575" s="383"/>
      <c r="GS575" s="383"/>
      <c r="GT575" s="383"/>
      <c r="GU575" s="383"/>
      <c r="GV575" s="383"/>
      <c r="GW575" s="383"/>
      <c r="GX575" s="383"/>
    </row>
    <row r="576" spans="1:206" s="491" customFormat="1" x14ac:dyDescent="0.25">
      <c r="A576" s="354"/>
      <c r="B576" s="354"/>
      <c r="C576"/>
      <c r="D576"/>
      <c r="E576" s="523"/>
      <c r="F576" s="354"/>
      <c r="G576" s="354"/>
      <c r="H576" s="372"/>
      <c r="I576" s="372"/>
      <c r="J576" s="1"/>
      <c r="K576" s="372"/>
      <c r="L576" s="354"/>
      <c r="M576" s="354"/>
      <c r="N576" s="354"/>
      <c r="O576" s="354"/>
      <c r="P576" s="372"/>
      <c r="Q576" s="490"/>
      <c r="R576" s="490"/>
      <c r="S576" s="490"/>
      <c r="T576" s="490"/>
      <c r="U576" s="490"/>
      <c r="V576" s="372"/>
      <c r="W576" s="372"/>
      <c r="X576" s="372"/>
      <c r="Y576" s="1"/>
      <c r="Z576" s="1"/>
      <c r="AA576" s="1"/>
      <c r="AB576" s="1"/>
      <c r="AC576" s="1"/>
      <c r="AK576" s="504"/>
      <c r="AL576" s="504"/>
      <c r="AM576" s="504"/>
      <c r="AN576" s="504"/>
      <c r="AO576" s="504"/>
      <c r="AP576" s="504"/>
      <c r="AQ576" s="360"/>
      <c r="AR576" s="360"/>
      <c r="AS576" s="360"/>
      <c r="AT576" s="360"/>
      <c r="AU576" s="360"/>
      <c r="AV576" s="360"/>
      <c r="AW576" s="360"/>
      <c r="AX576" s="360"/>
      <c r="AY576" s="360"/>
      <c r="AZ576" s="360"/>
      <c r="BA576" s="360"/>
      <c r="BB576" s="360"/>
      <c r="BC576" s="360"/>
      <c r="BD576" s="360"/>
      <c r="BE576" s="360"/>
      <c r="BF576" s="360"/>
      <c r="BG576" s="360"/>
      <c r="BH576" s="360"/>
      <c r="BI576" s="360"/>
      <c r="BJ576" s="360"/>
      <c r="BK576" s="360"/>
      <c r="BL576" s="360"/>
      <c r="BM576" s="360"/>
      <c r="BN576" s="360"/>
      <c r="BO576" s="360"/>
      <c r="BP576" s="360"/>
      <c r="BQ576" s="360"/>
      <c r="BR576" s="360"/>
      <c r="BS576" s="360"/>
      <c r="BT576" s="360"/>
      <c r="BU576" s="360"/>
      <c r="BV576" s="360"/>
      <c r="BW576" s="360"/>
      <c r="BX576" s="360"/>
      <c r="BY576" s="360"/>
      <c r="BZ576" s="360"/>
      <c r="CA576" s="360"/>
      <c r="CB576" s="360"/>
      <c r="CC576" s="360"/>
      <c r="CD576" s="360"/>
      <c r="CE576" s="360"/>
      <c r="CF576" s="360"/>
      <c r="CG576" s="360"/>
      <c r="CH576" s="360"/>
      <c r="CI576" s="360"/>
      <c r="CJ576" s="360"/>
      <c r="CK576" s="360"/>
      <c r="CL576" s="360"/>
      <c r="CM576" s="475"/>
      <c r="CN576" s="475"/>
      <c r="CO576" s="475"/>
      <c r="CP576" s="475"/>
      <c r="CQ576" s="475"/>
      <c r="CR576" s="475"/>
      <c r="CS576" s="475"/>
      <c r="CT576" s="475"/>
      <c r="CU576" s="475"/>
      <c r="CV576" s="475"/>
      <c r="CW576" s="475"/>
      <c r="CX576" s="475"/>
      <c r="CY576" s="475"/>
      <c r="CZ576" s="383"/>
      <c r="DA576" s="383"/>
      <c r="DB576" s="383"/>
      <c r="DC576" s="383"/>
      <c r="DD576" s="383"/>
      <c r="DE576" s="383"/>
      <c r="DF576" s="383"/>
      <c r="DG576" s="383"/>
      <c r="DH576" s="383"/>
      <c r="DI576" s="383"/>
      <c r="DJ576" s="383"/>
      <c r="DK576" s="383"/>
      <c r="DL576" s="383"/>
      <c r="DM576" s="383"/>
      <c r="DN576" s="383"/>
      <c r="DO576" s="383"/>
      <c r="DP576" s="383"/>
      <c r="DQ576" s="383"/>
      <c r="DR576" s="383"/>
      <c r="DS576" s="383"/>
      <c r="DT576" s="383"/>
      <c r="DU576" s="383"/>
      <c r="DV576" s="383"/>
      <c r="DW576" s="383"/>
      <c r="DX576" s="383"/>
      <c r="DY576" s="383"/>
      <c r="DZ576" s="383"/>
      <c r="EA576" s="383"/>
      <c r="EB576" s="383"/>
      <c r="EC576" s="383"/>
      <c r="ED576" s="383"/>
      <c r="EE576" s="383"/>
      <c r="EF576" s="383"/>
      <c r="EG576" s="383"/>
      <c r="EH576" s="383"/>
      <c r="EI576" s="383"/>
      <c r="EJ576" s="383"/>
      <c r="EK576" s="383"/>
      <c r="EL576" s="383"/>
      <c r="EM576" s="383"/>
      <c r="EN576" s="383"/>
      <c r="EO576" s="383"/>
      <c r="EP576" s="383"/>
      <c r="EQ576" s="383"/>
      <c r="ER576" s="383"/>
      <c r="ES576" s="383"/>
      <c r="ET576" s="383"/>
      <c r="EU576" s="383"/>
      <c r="EV576" s="383"/>
      <c r="EW576" s="383"/>
      <c r="EX576" s="383"/>
      <c r="EY576" s="383"/>
      <c r="EZ576" s="383"/>
      <c r="FA576" s="383"/>
      <c r="FB576" s="383"/>
      <c r="FC576" s="383"/>
      <c r="FD576" s="383"/>
      <c r="FE576" s="383"/>
      <c r="FF576" s="383"/>
      <c r="FG576" s="383"/>
      <c r="FH576" s="383"/>
      <c r="FI576" s="383"/>
      <c r="FJ576" s="383"/>
      <c r="FK576" s="383"/>
      <c r="FL576" s="383"/>
      <c r="FM576" s="383"/>
      <c r="FN576" s="383"/>
      <c r="FO576" s="383"/>
      <c r="FP576" s="383"/>
      <c r="FQ576" s="383"/>
      <c r="FR576" s="383"/>
      <c r="FS576" s="383"/>
      <c r="FT576" s="383"/>
      <c r="FU576" s="383"/>
      <c r="FV576" s="383"/>
      <c r="FW576" s="383"/>
      <c r="FX576" s="383"/>
      <c r="FY576" s="383"/>
      <c r="FZ576" s="383"/>
      <c r="GA576" s="383"/>
      <c r="GB576" s="383"/>
      <c r="GC576" s="383"/>
      <c r="GD576" s="383"/>
      <c r="GE576" s="383"/>
      <c r="GF576" s="383"/>
      <c r="GG576" s="383"/>
      <c r="GH576" s="383"/>
      <c r="GI576" s="383"/>
      <c r="GJ576" s="383"/>
      <c r="GK576" s="383"/>
      <c r="GL576" s="383"/>
      <c r="GM576" s="383"/>
      <c r="GN576" s="383"/>
      <c r="GO576" s="383"/>
      <c r="GP576" s="383"/>
      <c r="GQ576" s="383"/>
      <c r="GR576" s="383"/>
      <c r="GS576" s="383"/>
      <c r="GT576" s="383"/>
      <c r="GU576" s="383"/>
      <c r="GV576" s="383"/>
      <c r="GW576" s="383"/>
      <c r="GX576" s="383"/>
    </row>
    <row r="577" spans="1:206" s="491" customFormat="1" x14ac:dyDescent="0.25">
      <c r="A577" s="354"/>
      <c r="B577" s="354"/>
      <c r="C577"/>
      <c r="D577"/>
      <c r="E577" s="523"/>
      <c r="F577" s="354"/>
      <c r="G577" s="354"/>
      <c r="H577" s="372"/>
      <c r="I577" s="372"/>
      <c r="J577" s="1"/>
      <c r="K577" s="372"/>
      <c r="L577" s="354"/>
      <c r="M577" s="354"/>
      <c r="N577" s="354"/>
      <c r="O577" s="354"/>
      <c r="P577" s="372"/>
      <c r="Q577" s="490"/>
      <c r="R577" s="490"/>
      <c r="S577" s="490"/>
      <c r="T577" s="490"/>
      <c r="U577" s="490"/>
      <c r="V577" s="372"/>
      <c r="W577" s="372"/>
      <c r="X577" s="372"/>
      <c r="Y577" s="1"/>
      <c r="Z577" s="1"/>
      <c r="AA577" s="1"/>
      <c r="AB577" s="1"/>
      <c r="AC577" s="1"/>
      <c r="AK577" s="504"/>
      <c r="AL577" s="504"/>
      <c r="AM577" s="504"/>
      <c r="AN577" s="504"/>
      <c r="AO577" s="504"/>
      <c r="AP577" s="504"/>
      <c r="AQ577" s="360"/>
      <c r="AR577" s="360"/>
      <c r="AS577" s="360"/>
      <c r="AT577" s="360"/>
      <c r="AU577" s="360"/>
      <c r="AV577" s="360"/>
      <c r="AW577" s="360"/>
      <c r="AX577" s="360"/>
      <c r="AY577" s="360"/>
      <c r="AZ577" s="360"/>
      <c r="BA577" s="360"/>
      <c r="BB577" s="360"/>
      <c r="BC577" s="360"/>
      <c r="BD577" s="360"/>
      <c r="BE577" s="360"/>
      <c r="BF577" s="360"/>
      <c r="BG577" s="360"/>
      <c r="BH577" s="360"/>
      <c r="BI577" s="360"/>
      <c r="BJ577" s="360"/>
      <c r="BK577" s="360"/>
      <c r="BL577" s="360"/>
      <c r="BM577" s="360"/>
      <c r="BN577" s="360"/>
      <c r="BO577" s="360"/>
      <c r="BP577" s="360"/>
      <c r="BQ577" s="360"/>
      <c r="BR577" s="360"/>
      <c r="BS577" s="360"/>
      <c r="BT577" s="360"/>
      <c r="BU577" s="360"/>
      <c r="BV577" s="360"/>
      <c r="BW577" s="360"/>
      <c r="BX577" s="360"/>
      <c r="BY577" s="360"/>
      <c r="BZ577" s="360"/>
      <c r="CA577" s="360"/>
      <c r="CB577" s="360"/>
      <c r="CC577" s="360"/>
      <c r="CD577" s="360"/>
      <c r="CE577" s="360"/>
      <c r="CF577" s="360"/>
      <c r="CG577" s="360"/>
      <c r="CH577" s="360"/>
      <c r="CI577" s="360"/>
      <c r="CJ577" s="360"/>
      <c r="CK577" s="360"/>
      <c r="CL577" s="360"/>
      <c r="CM577" s="475"/>
      <c r="CN577" s="475"/>
      <c r="CO577" s="475"/>
      <c r="CP577" s="475"/>
      <c r="CQ577" s="475"/>
      <c r="CR577" s="475"/>
      <c r="CS577" s="475"/>
      <c r="CT577" s="475"/>
      <c r="CU577" s="475"/>
      <c r="CV577" s="475"/>
      <c r="CW577" s="475"/>
      <c r="CX577" s="475"/>
      <c r="CY577" s="475"/>
      <c r="CZ577" s="383"/>
      <c r="DA577" s="383"/>
      <c r="DB577" s="383"/>
      <c r="DC577" s="383"/>
      <c r="DD577" s="383"/>
      <c r="DE577" s="383"/>
      <c r="DF577" s="383"/>
      <c r="DG577" s="383"/>
      <c r="DH577" s="383"/>
      <c r="DI577" s="383"/>
      <c r="DJ577" s="383"/>
      <c r="DK577" s="383"/>
      <c r="DL577" s="383"/>
      <c r="DM577" s="383"/>
      <c r="DN577" s="383"/>
      <c r="DO577" s="383"/>
      <c r="DP577" s="383"/>
      <c r="DQ577" s="383"/>
      <c r="DR577" s="383"/>
      <c r="DS577" s="383"/>
      <c r="DT577" s="383"/>
      <c r="DU577" s="383"/>
      <c r="DV577" s="383"/>
      <c r="DW577" s="383"/>
      <c r="DX577" s="383"/>
      <c r="DY577" s="383"/>
      <c r="DZ577" s="383"/>
      <c r="EA577" s="383"/>
      <c r="EB577" s="383"/>
      <c r="EC577" s="383"/>
      <c r="ED577" s="383"/>
      <c r="EE577" s="383"/>
      <c r="EF577" s="383"/>
      <c r="EG577" s="383"/>
      <c r="EH577" s="383"/>
      <c r="EI577" s="383"/>
      <c r="EJ577" s="383"/>
      <c r="EK577" s="383"/>
      <c r="EL577" s="383"/>
      <c r="EM577" s="383"/>
      <c r="EN577" s="383"/>
      <c r="EO577" s="383"/>
      <c r="EP577" s="383"/>
      <c r="EQ577" s="383"/>
      <c r="ER577" s="383"/>
      <c r="ES577" s="383"/>
      <c r="ET577" s="383"/>
      <c r="EU577" s="383"/>
      <c r="EV577" s="383"/>
      <c r="EW577" s="383"/>
      <c r="EX577" s="383"/>
      <c r="EY577" s="383"/>
      <c r="EZ577" s="383"/>
      <c r="FA577" s="383"/>
      <c r="FB577" s="383"/>
      <c r="FC577" s="383"/>
      <c r="FD577" s="383"/>
      <c r="FE577" s="383"/>
      <c r="FF577" s="383"/>
      <c r="FG577" s="383"/>
      <c r="FH577" s="383"/>
      <c r="FI577" s="383"/>
      <c r="FJ577" s="383"/>
      <c r="FK577" s="383"/>
      <c r="FL577" s="383"/>
      <c r="FM577" s="383"/>
      <c r="FN577" s="383"/>
      <c r="FO577" s="383"/>
      <c r="FP577" s="383"/>
      <c r="FQ577" s="383"/>
      <c r="FR577" s="383"/>
      <c r="FS577" s="383"/>
      <c r="FT577" s="383"/>
      <c r="FU577" s="383"/>
      <c r="FV577" s="383"/>
      <c r="FW577" s="383"/>
      <c r="FX577" s="383"/>
      <c r="FY577" s="383"/>
      <c r="FZ577" s="383"/>
      <c r="GA577" s="383"/>
      <c r="GB577" s="383"/>
      <c r="GC577" s="383"/>
      <c r="GD577" s="383"/>
      <c r="GE577" s="383"/>
      <c r="GF577" s="383"/>
      <c r="GG577" s="383"/>
      <c r="GH577" s="383"/>
      <c r="GI577" s="383"/>
      <c r="GJ577" s="383"/>
      <c r="GK577" s="383"/>
      <c r="GL577" s="383"/>
      <c r="GM577" s="383"/>
      <c r="GN577" s="383"/>
      <c r="GO577" s="383"/>
      <c r="GP577" s="383"/>
      <c r="GQ577" s="383"/>
      <c r="GR577" s="383"/>
      <c r="GS577" s="383"/>
      <c r="GT577" s="383"/>
      <c r="GU577" s="383"/>
      <c r="GV577" s="383"/>
      <c r="GW577" s="383"/>
      <c r="GX577" s="383"/>
    </row>
    <row r="578" spans="1:206" s="491" customFormat="1" x14ac:dyDescent="0.25">
      <c r="A578" s="354"/>
      <c r="B578" s="354"/>
      <c r="C578"/>
      <c r="D578"/>
      <c r="E578" s="523"/>
      <c r="F578" s="354"/>
      <c r="G578" s="354"/>
      <c r="H578" s="372"/>
      <c r="I578" s="372"/>
      <c r="J578" s="1"/>
      <c r="K578" s="372"/>
      <c r="L578" s="354"/>
      <c r="M578" s="354"/>
      <c r="N578" s="354"/>
      <c r="O578" s="354"/>
      <c r="P578" s="372"/>
      <c r="Q578" s="490"/>
      <c r="R578" s="490"/>
      <c r="S578" s="490"/>
      <c r="T578" s="490"/>
      <c r="U578" s="490"/>
      <c r="V578" s="372"/>
      <c r="W578" s="372"/>
      <c r="X578" s="372"/>
      <c r="Y578" s="1"/>
      <c r="Z578" s="1"/>
      <c r="AA578" s="1"/>
      <c r="AB578" s="1"/>
      <c r="AC578" s="1"/>
      <c r="AK578" s="504"/>
      <c r="AL578" s="504"/>
      <c r="AM578" s="504"/>
      <c r="AN578" s="504"/>
      <c r="AO578" s="504"/>
      <c r="AP578" s="504"/>
      <c r="AQ578" s="360"/>
      <c r="AR578" s="360"/>
      <c r="AS578" s="360"/>
      <c r="AT578" s="360"/>
      <c r="AU578" s="360"/>
      <c r="AV578" s="360"/>
      <c r="AW578" s="360"/>
      <c r="AX578" s="360"/>
      <c r="AY578" s="360"/>
      <c r="AZ578" s="360"/>
      <c r="BA578" s="360"/>
      <c r="BB578" s="360"/>
      <c r="BC578" s="360"/>
      <c r="BD578" s="360"/>
      <c r="BE578" s="360"/>
      <c r="BF578" s="360"/>
      <c r="BG578" s="360"/>
      <c r="BH578" s="360"/>
      <c r="BI578" s="360"/>
      <c r="BJ578" s="360"/>
      <c r="BK578" s="360"/>
      <c r="BL578" s="360"/>
      <c r="BM578" s="360"/>
      <c r="BN578" s="360"/>
      <c r="BO578" s="360"/>
      <c r="BP578" s="360"/>
      <c r="BQ578" s="360"/>
      <c r="BR578" s="360"/>
      <c r="BS578" s="360"/>
      <c r="BT578" s="360"/>
      <c r="BU578" s="360"/>
      <c r="BV578" s="360"/>
      <c r="BW578" s="360"/>
      <c r="BX578" s="360"/>
      <c r="BY578" s="360"/>
      <c r="BZ578" s="360"/>
      <c r="CA578" s="360"/>
      <c r="CB578" s="360"/>
      <c r="CC578" s="360"/>
      <c r="CD578" s="360"/>
      <c r="CE578" s="360"/>
      <c r="CF578" s="360"/>
      <c r="CG578" s="360"/>
      <c r="CH578" s="360"/>
      <c r="CI578" s="360"/>
      <c r="CJ578" s="360"/>
      <c r="CK578" s="360"/>
      <c r="CL578" s="360"/>
      <c r="CM578" s="475"/>
      <c r="CN578" s="475"/>
      <c r="CO578" s="475"/>
      <c r="CP578" s="475"/>
      <c r="CQ578" s="475"/>
      <c r="CR578" s="475"/>
      <c r="CS578" s="475"/>
      <c r="CT578" s="475"/>
      <c r="CU578" s="475"/>
      <c r="CV578" s="475"/>
      <c r="CW578" s="475"/>
      <c r="CX578" s="475"/>
      <c r="CY578" s="475"/>
      <c r="CZ578" s="383"/>
      <c r="DA578" s="383"/>
      <c r="DB578" s="383"/>
      <c r="DC578" s="383"/>
      <c r="DD578" s="383"/>
      <c r="DE578" s="383"/>
      <c r="DF578" s="383"/>
      <c r="DG578" s="383"/>
      <c r="DH578" s="383"/>
      <c r="DI578" s="383"/>
      <c r="DJ578" s="383"/>
      <c r="DK578" s="383"/>
      <c r="DL578" s="383"/>
      <c r="DM578" s="383"/>
      <c r="DN578" s="383"/>
      <c r="DO578" s="383"/>
      <c r="DP578" s="383"/>
      <c r="DQ578" s="383"/>
      <c r="DR578" s="383"/>
      <c r="DS578" s="383"/>
      <c r="DT578" s="383"/>
      <c r="DU578" s="383"/>
      <c r="DV578" s="383"/>
      <c r="DW578" s="383"/>
      <c r="DX578" s="383"/>
      <c r="DY578" s="383"/>
      <c r="DZ578" s="383"/>
      <c r="EA578" s="383"/>
      <c r="EB578" s="383"/>
      <c r="EC578" s="383"/>
      <c r="ED578" s="383"/>
      <c r="EE578" s="383"/>
      <c r="EF578" s="383"/>
      <c r="EG578" s="383"/>
      <c r="EH578" s="383"/>
      <c r="EI578" s="383"/>
      <c r="EJ578" s="383"/>
      <c r="EK578" s="383"/>
      <c r="EL578" s="383"/>
      <c r="EM578" s="383"/>
      <c r="EN578" s="383"/>
      <c r="EO578" s="383"/>
      <c r="EP578" s="383"/>
      <c r="EQ578" s="383"/>
      <c r="ER578" s="383"/>
      <c r="ES578" s="383"/>
      <c r="ET578" s="383"/>
      <c r="EU578" s="383"/>
      <c r="EV578" s="383"/>
      <c r="EW578" s="383"/>
      <c r="EX578" s="383"/>
      <c r="EY578" s="383"/>
      <c r="EZ578" s="383"/>
      <c r="FA578" s="383"/>
      <c r="FB578" s="383"/>
      <c r="FC578" s="383"/>
      <c r="FD578" s="383"/>
      <c r="FE578" s="383"/>
      <c r="FF578" s="383"/>
      <c r="FG578" s="383"/>
      <c r="FH578" s="383"/>
      <c r="FI578" s="383"/>
      <c r="FJ578" s="383"/>
      <c r="FK578" s="383"/>
      <c r="FL578" s="383"/>
      <c r="FM578" s="383"/>
      <c r="FN578" s="383"/>
      <c r="FO578" s="383"/>
      <c r="FP578" s="383"/>
      <c r="FQ578" s="383"/>
      <c r="FR578" s="383"/>
      <c r="FS578" s="383"/>
      <c r="FT578" s="383"/>
      <c r="FU578" s="383"/>
      <c r="FV578" s="383"/>
      <c r="FW578" s="383"/>
      <c r="FX578" s="383"/>
      <c r="FY578" s="383"/>
      <c r="FZ578" s="383"/>
      <c r="GA578" s="383"/>
      <c r="GB578" s="383"/>
      <c r="GC578" s="383"/>
      <c r="GD578" s="383"/>
      <c r="GE578" s="383"/>
      <c r="GF578" s="383"/>
      <c r="GG578" s="383"/>
      <c r="GH578" s="383"/>
      <c r="GI578" s="383"/>
      <c r="GJ578" s="383"/>
      <c r="GK578" s="383"/>
      <c r="GL578" s="383"/>
      <c r="GM578" s="383"/>
      <c r="GN578" s="383"/>
      <c r="GO578" s="383"/>
      <c r="GP578" s="383"/>
      <c r="GQ578" s="383"/>
      <c r="GR578" s="383"/>
      <c r="GS578" s="383"/>
      <c r="GT578" s="383"/>
      <c r="GU578" s="383"/>
      <c r="GV578" s="383"/>
      <c r="GW578" s="383"/>
      <c r="GX578" s="383"/>
    </row>
    <row r="579" spans="1:206" s="491" customFormat="1" x14ac:dyDescent="0.25">
      <c r="A579" s="354"/>
      <c r="B579" s="354"/>
      <c r="C579"/>
      <c r="D579"/>
      <c r="E579" s="523"/>
      <c r="F579" s="354"/>
      <c r="G579" s="354"/>
      <c r="H579" s="372"/>
      <c r="I579" s="372"/>
      <c r="J579" s="1"/>
      <c r="K579" s="372"/>
      <c r="L579" s="354"/>
      <c r="M579" s="354"/>
      <c r="N579" s="354"/>
      <c r="O579" s="354"/>
      <c r="P579" s="372"/>
      <c r="Q579" s="490"/>
      <c r="R579" s="490"/>
      <c r="S579" s="490"/>
      <c r="T579" s="490"/>
      <c r="U579" s="490"/>
      <c r="V579" s="372"/>
      <c r="W579" s="372"/>
      <c r="X579" s="372"/>
      <c r="Y579" s="1"/>
      <c r="Z579" s="1"/>
      <c r="AA579" s="1"/>
      <c r="AB579" s="1"/>
      <c r="AC579" s="1"/>
      <c r="AK579" s="504"/>
      <c r="AL579" s="504"/>
      <c r="AM579" s="504"/>
      <c r="AN579" s="504"/>
      <c r="AO579" s="504"/>
      <c r="AP579" s="504"/>
      <c r="AQ579" s="360"/>
      <c r="AR579" s="360"/>
      <c r="AS579" s="360"/>
      <c r="AT579" s="360"/>
      <c r="AU579" s="360"/>
      <c r="AV579" s="360"/>
      <c r="AW579" s="360"/>
      <c r="AX579" s="360"/>
      <c r="AY579" s="360"/>
      <c r="AZ579" s="360"/>
      <c r="BA579" s="360"/>
      <c r="BB579" s="360"/>
      <c r="BC579" s="360"/>
      <c r="BD579" s="360"/>
      <c r="BE579" s="360"/>
      <c r="BF579" s="360"/>
      <c r="BG579" s="360"/>
      <c r="BH579" s="360"/>
      <c r="BI579" s="360"/>
      <c r="BJ579" s="360"/>
      <c r="BK579" s="360"/>
      <c r="BL579" s="360"/>
      <c r="BM579" s="360"/>
      <c r="BN579" s="360"/>
      <c r="BO579" s="360"/>
      <c r="BP579" s="360"/>
      <c r="BQ579" s="360"/>
      <c r="BR579" s="360"/>
      <c r="BS579" s="360"/>
      <c r="BT579" s="360"/>
      <c r="BU579" s="360"/>
      <c r="BV579" s="360"/>
      <c r="BW579" s="360"/>
      <c r="BX579" s="360"/>
      <c r="BY579" s="360"/>
      <c r="BZ579" s="360"/>
      <c r="CA579" s="360"/>
      <c r="CB579" s="360"/>
      <c r="CC579" s="360"/>
      <c r="CD579" s="360"/>
      <c r="CE579" s="360"/>
      <c r="CF579" s="360"/>
      <c r="CG579" s="360"/>
      <c r="CH579" s="360"/>
      <c r="CI579" s="360"/>
      <c r="CJ579" s="360"/>
      <c r="CK579" s="360"/>
      <c r="CL579" s="360"/>
      <c r="CM579" s="475"/>
      <c r="CN579" s="475"/>
      <c r="CO579" s="475"/>
      <c r="CP579" s="475"/>
      <c r="CQ579" s="475"/>
      <c r="CR579" s="475"/>
      <c r="CS579" s="475"/>
      <c r="CT579" s="475"/>
      <c r="CU579" s="475"/>
      <c r="CV579" s="475"/>
      <c r="CW579" s="475"/>
      <c r="CX579" s="475"/>
      <c r="CY579" s="475"/>
      <c r="CZ579" s="383"/>
      <c r="DA579" s="383"/>
      <c r="DB579" s="383"/>
      <c r="DC579" s="383"/>
      <c r="DD579" s="383"/>
      <c r="DE579" s="383"/>
      <c r="DF579" s="383"/>
      <c r="DG579" s="383"/>
      <c r="DH579" s="383"/>
      <c r="DI579" s="383"/>
      <c r="DJ579" s="383"/>
      <c r="DK579" s="383"/>
      <c r="DL579" s="383"/>
      <c r="DM579" s="383"/>
      <c r="DN579" s="383"/>
      <c r="DO579" s="383"/>
      <c r="DP579" s="383"/>
      <c r="DQ579" s="383"/>
      <c r="DR579" s="383"/>
      <c r="DS579" s="383"/>
      <c r="DT579" s="383"/>
      <c r="DU579" s="383"/>
      <c r="DV579" s="383"/>
      <c r="DW579" s="383"/>
      <c r="DX579" s="383"/>
      <c r="DY579" s="383"/>
      <c r="DZ579" s="383"/>
      <c r="EA579" s="383"/>
      <c r="EB579" s="383"/>
      <c r="EC579" s="383"/>
      <c r="ED579" s="383"/>
      <c r="EE579" s="383"/>
      <c r="EF579" s="383"/>
      <c r="EG579" s="383"/>
      <c r="EH579" s="383"/>
      <c r="EI579" s="383"/>
      <c r="EJ579" s="383"/>
      <c r="EK579" s="383"/>
      <c r="EL579" s="383"/>
      <c r="EM579" s="383"/>
      <c r="EN579" s="383"/>
      <c r="EO579" s="383"/>
      <c r="EP579" s="383"/>
      <c r="EQ579" s="383"/>
      <c r="ER579" s="383"/>
      <c r="ES579" s="383"/>
      <c r="ET579" s="383"/>
      <c r="EU579" s="383"/>
      <c r="EV579" s="383"/>
      <c r="EW579" s="383"/>
      <c r="EX579" s="383"/>
      <c r="EY579" s="383"/>
      <c r="EZ579" s="383"/>
      <c r="FA579" s="383"/>
      <c r="FB579" s="383"/>
      <c r="FC579" s="383"/>
      <c r="FD579" s="383"/>
      <c r="FE579" s="383"/>
      <c r="FF579" s="383"/>
      <c r="FG579" s="383"/>
      <c r="FH579" s="383"/>
      <c r="FI579" s="383"/>
      <c r="FJ579" s="383"/>
      <c r="FK579" s="383"/>
      <c r="FL579" s="383"/>
      <c r="FM579" s="383"/>
      <c r="FN579" s="383"/>
      <c r="FO579" s="383"/>
      <c r="FP579" s="383"/>
      <c r="FQ579" s="383"/>
      <c r="FR579" s="383"/>
      <c r="FS579" s="383"/>
      <c r="FT579" s="383"/>
      <c r="FU579" s="383"/>
      <c r="FV579" s="383"/>
      <c r="FW579" s="383"/>
      <c r="FX579" s="383"/>
      <c r="FY579" s="383"/>
      <c r="FZ579" s="383"/>
      <c r="GA579" s="383"/>
      <c r="GB579" s="383"/>
      <c r="GC579" s="383"/>
      <c r="GD579" s="383"/>
      <c r="GE579" s="383"/>
      <c r="GF579" s="383"/>
      <c r="GG579" s="383"/>
      <c r="GH579" s="383"/>
      <c r="GI579" s="383"/>
      <c r="GJ579" s="383"/>
      <c r="GK579" s="383"/>
      <c r="GL579" s="383"/>
      <c r="GM579" s="383"/>
      <c r="GN579" s="383"/>
      <c r="GO579" s="383"/>
      <c r="GP579" s="383"/>
      <c r="GQ579" s="383"/>
      <c r="GR579" s="383"/>
      <c r="GS579" s="383"/>
      <c r="GT579" s="383"/>
      <c r="GU579" s="383"/>
      <c r="GV579" s="383"/>
      <c r="GW579" s="383"/>
      <c r="GX579" s="383"/>
    </row>
    <row r="580" spans="1:206" s="491" customFormat="1" x14ac:dyDescent="0.25">
      <c r="A580" s="354"/>
      <c r="B580" s="354"/>
      <c r="C580"/>
      <c r="D580"/>
      <c r="E580" s="523"/>
      <c r="F580" s="354"/>
      <c r="G580" s="354"/>
      <c r="H580" s="372"/>
      <c r="I580" s="372"/>
      <c r="J580" s="1"/>
      <c r="K580" s="372"/>
      <c r="L580" s="354"/>
      <c r="M580" s="354"/>
      <c r="N580" s="354"/>
      <c r="O580" s="354"/>
      <c r="P580" s="372"/>
      <c r="Q580" s="490"/>
      <c r="R580" s="490"/>
      <c r="S580" s="490"/>
      <c r="T580" s="490"/>
      <c r="U580" s="490"/>
      <c r="V580" s="372"/>
      <c r="W580" s="372"/>
      <c r="X580" s="372"/>
      <c r="Y580" s="1"/>
      <c r="Z580" s="1"/>
      <c r="AA580" s="1"/>
      <c r="AB580" s="1"/>
      <c r="AC580" s="1"/>
      <c r="AK580" s="504"/>
      <c r="AL580" s="504"/>
      <c r="AM580" s="504"/>
      <c r="AN580" s="504"/>
      <c r="AO580" s="504"/>
      <c r="AP580" s="504"/>
      <c r="AQ580" s="360"/>
      <c r="AR580" s="360"/>
      <c r="AS580" s="360"/>
      <c r="AT580" s="360"/>
      <c r="AU580" s="360"/>
      <c r="AV580" s="360"/>
      <c r="AW580" s="360"/>
      <c r="AX580" s="360"/>
      <c r="AY580" s="360"/>
      <c r="AZ580" s="360"/>
      <c r="BA580" s="360"/>
      <c r="BB580" s="360"/>
      <c r="BC580" s="360"/>
      <c r="BD580" s="360"/>
      <c r="BE580" s="360"/>
      <c r="BF580" s="360"/>
      <c r="BG580" s="360"/>
      <c r="BH580" s="360"/>
      <c r="BI580" s="360"/>
      <c r="BJ580" s="360"/>
      <c r="BK580" s="360"/>
      <c r="BL580" s="360"/>
      <c r="BM580" s="360"/>
      <c r="BN580" s="360"/>
      <c r="BO580" s="360"/>
      <c r="BP580" s="360"/>
      <c r="BQ580" s="360"/>
      <c r="BR580" s="360"/>
      <c r="BS580" s="360"/>
      <c r="BT580" s="360"/>
      <c r="BU580" s="360"/>
      <c r="BV580" s="360"/>
      <c r="BW580" s="360"/>
      <c r="BX580" s="360"/>
      <c r="BY580" s="360"/>
      <c r="BZ580" s="360"/>
      <c r="CA580" s="360"/>
      <c r="CB580" s="360"/>
      <c r="CC580" s="360"/>
      <c r="CD580" s="360"/>
      <c r="CE580" s="360"/>
      <c r="CF580" s="360"/>
      <c r="CG580" s="360"/>
      <c r="CH580" s="360"/>
      <c r="CI580" s="360"/>
      <c r="CJ580" s="360"/>
      <c r="CK580" s="360"/>
      <c r="CL580" s="360"/>
      <c r="CM580" s="475"/>
      <c r="CN580" s="475"/>
      <c r="CO580" s="475"/>
      <c r="CP580" s="475"/>
      <c r="CQ580" s="475"/>
      <c r="CR580" s="475"/>
      <c r="CS580" s="475"/>
      <c r="CT580" s="475"/>
      <c r="CU580" s="475"/>
      <c r="CV580" s="475"/>
      <c r="CW580" s="475"/>
      <c r="CX580" s="475"/>
      <c r="CY580" s="475"/>
      <c r="CZ580" s="383"/>
      <c r="DA580" s="383"/>
      <c r="DB580" s="383"/>
      <c r="DC580" s="383"/>
      <c r="DD580" s="383"/>
      <c r="DE580" s="383"/>
      <c r="DF580" s="383"/>
      <c r="DG580" s="383"/>
      <c r="DH580" s="383"/>
      <c r="DI580" s="383"/>
      <c r="DJ580" s="383"/>
      <c r="DK580" s="383"/>
      <c r="DL580" s="383"/>
      <c r="DM580" s="383"/>
      <c r="DN580" s="383"/>
      <c r="DO580" s="383"/>
      <c r="DP580" s="383"/>
      <c r="DQ580" s="383"/>
      <c r="DR580" s="383"/>
      <c r="DS580" s="383"/>
      <c r="DT580" s="383"/>
      <c r="DU580" s="383"/>
      <c r="DV580" s="383"/>
      <c r="DW580" s="383"/>
      <c r="DX580" s="383"/>
      <c r="DY580" s="383"/>
      <c r="DZ580" s="383"/>
      <c r="EA580" s="383"/>
      <c r="EB580" s="383"/>
      <c r="EC580" s="383"/>
      <c r="ED580" s="383"/>
      <c r="EE580" s="383"/>
      <c r="EF580" s="383"/>
      <c r="EG580" s="383"/>
      <c r="EH580" s="383"/>
      <c r="EI580" s="383"/>
      <c r="EJ580" s="383"/>
      <c r="EK580" s="383"/>
      <c r="EL580" s="383"/>
      <c r="EM580" s="383"/>
      <c r="EN580" s="383"/>
      <c r="EO580" s="383"/>
      <c r="EP580" s="383"/>
      <c r="EQ580" s="383"/>
      <c r="ER580" s="383"/>
      <c r="ES580" s="383"/>
      <c r="ET580" s="383"/>
      <c r="EU580" s="383"/>
      <c r="EV580" s="383"/>
      <c r="EW580" s="383"/>
      <c r="EX580" s="383"/>
      <c r="EY580" s="383"/>
      <c r="EZ580" s="383"/>
      <c r="FA580" s="383"/>
      <c r="FB580" s="383"/>
      <c r="FC580" s="383"/>
      <c r="FD580" s="383"/>
      <c r="FE580" s="383"/>
      <c r="FF580" s="383"/>
      <c r="FG580" s="383"/>
      <c r="FH580" s="383"/>
      <c r="FI580" s="383"/>
      <c r="FJ580" s="383"/>
      <c r="FK580" s="383"/>
      <c r="FL580" s="383"/>
      <c r="FM580" s="383"/>
      <c r="FN580" s="383"/>
      <c r="FO580" s="383"/>
      <c r="FP580" s="383"/>
      <c r="FQ580" s="383"/>
      <c r="FR580" s="383"/>
      <c r="FS580" s="383"/>
      <c r="FT580" s="383"/>
      <c r="FU580" s="383"/>
      <c r="FV580" s="383"/>
      <c r="FW580" s="383"/>
      <c r="FX580" s="383"/>
      <c r="FY580" s="383"/>
      <c r="FZ580" s="383"/>
      <c r="GA580" s="383"/>
      <c r="GB580" s="383"/>
      <c r="GC580" s="383"/>
      <c r="GD580" s="383"/>
      <c r="GE580" s="383"/>
      <c r="GF580" s="383"/>
      <c r="GG580" s="383"/>
      <c r="GH580" s="383"/>
      <c r="GI580" s="383"/>
      <c r="GJ580" s="383"/>
      <c r="GK580" s="383"/>
      <c r="GL580" s="383"/>
      <c r="GM580" s="383"/>
      <c r="GN580" s="383"/>
      <c r="GO580" s="383"/>
      <c r="GP580" s="383"/>
      <c r="GQ580" s="383"/>
      <c r="GR580" s="383"/>
      <c r="GS580" s="383"/>
      <c r="GT580" s="383"/>
      <c r="GU580" s="383"/>
      <c r="GV580" s="383"/>
      <c r="GW580" s="383"/>
      <c r="GX580" s="383"/>
    </row>
    <row r="581" spans="1:206" s="491" customFormat="1" x14ac:dyDescent="0.25">
      <c r="A581" s="354"/>
      <c r="B581" s="354"/>
      <c r="C581"/>
      <c r="D581"/>
      <c r="E581" s="523"/>
      <c r="F581" s="354"/>
      <c r="G581" s="354"/>
      <c r="H581" s="372"/>
      <c r="I581" s="372"/>
      <c r="J581" s="1"/>
      <c r="K581" s="372"/>
      <c r="L581" s="354"/>
      <c r="M581" s="354"/>
      <c r="N581" s="354"/>
      <c r="O581" s="354"/>
      <c r="P581" s="372"/>
      <c r="Q581" s="490"/>
      <c r="R581" s="490"/>
      <c r="S581" s="490"/>
      <c r="T581" s="490"/>
      <c r="U581" s="490"/>
      <c r="V581" s="372"/>
      <c r="W581" s="372"/>
      <c r="X581" s="372"/>
      <c r="Y581" s="1"/>
      <c r="Z581" s="1"/>
      <c r="AA581" s="1"/>
      <c r="AB581" s="1"/>
      <c r="AC581" s="1"/>
      <c r="AK581" s="504"/>
      <c r="AL581" s="504"/>
      <c r="AM581" s="504"/>
      <c r="AN581" s="504"/>
      <c r="AO581" s="504"/>
      <c r="AP581" s="504"/>
      <c r="AQ581" s="360"/>
      <c r="AR581" s="360"/>
      <c r="AS581" s="360"/>
      <c r="AT581" s="360"/>
      <c r="AU581" s="360"/>
      <c r="AV581" s="360"/>
      <c r="AW581" s="360"/>
      <c r="AX581" s="360"/>
      <c r="AY581" s="360"/>
      <c r="AZ581" s="360"/>
      <c r="BA581" s="360"/>
      <c r="BB581" s="360"/>
      <c r="BC581" s="360"/>
      <c r="BD581" s="360"/>
      <c r="BE581" s="360"/>
      <c r="BF581" s="360"/>
      <c r="BG581" s="360"/>
      <c r="BH581" s="360"/>
      <c r="BI581" s="360"/>
      <c r="BJ581" s="360"/>
      <c r="BK581" s="360"/>
      <c r="BL581" s="360"/>
      <c r="BM581" s="360"/>
      <c r="BN581" s="360"/>
      <c r="BO581" s="360"/>
      <c r="BP581" s="360"/>
      <c r="BQ581" s="360"/>
      <c r="BR581" s="360"/>
      <c r="BS581" s="360"/>
      <c r="BT581" s="360"/>
      <c r="BU581" s="360"/>
      <c r="BV581" s="360"/>
      <c r="BW581" s="360"/>
      <c r="BX581" s="360"/>
      <c r="BY581" s="360"/>
      <c r="BZ581" s="360"/>
      <c r="CA581" s="360"/>
      <c r="CB581" s="360"/>
      <c r="CC581" s="360"/>
      <c r="CD581" s="360"/>
      <c r="CE581" s="360"/>
      <c r="CF581" s="360"/>
      <c r="CG581" s="360"/>
      <c r="CH581" s="360"/>
      <c r="CI581" s="360"/>
      <c r="CJ581" s="360"/>
      <c r="CK581" s="360"/>
      <c r="CL581" s="360"/>
      <c r="CM581" s="475"/>
      <c r="CN581" s="475"/>
      <c r="CO581" s="475"/>
      <c r="CP581" s="475"/>
      <c r="CQ581" s="475"/>
      <c r="CR581" s="475"/>
      <c r="CS581" s="475"/>
      <c r="CT581" s="475"/>
      <c r="CU581" s="475"/>
      <c r="CV581" s="475"/>
      <c r="CW581" s="475"/>
      <c r="CX581" s="475"/>
      <c r="CY581" s="475"/>
      <c r="CZ581" s="383"/>
      <c r="DA581" s="383"/>
      <c r="DB581" s="383"/>
      <c r="DC581" s="383"/>
      <c r="DD581" s="383"/>
      <c r="DE581" s="383"/>
      <c r="DF581" s="383"/>
      <c r="DG581" s="383"/>
      <c r="DH581" s="383"/>
      <c r="DI581" s="383"/>
      <c r="DJ581" s="383"/>
      <c r="DK581" s="383"/>
      <c r="DL581" s="383"/>
      <c r="DM581" s="383"/>
      <c r="DN581" s="383"/>
      <c r="DO581" s="383"/>
      <c r="DP581" s="383"/>
      <c r="DQ581" s="383"/>
      <c r="DR581" s="383"/>
      <c r="DS581" s="383"/>
      <c r="DT581" s="383"/>
      <c r="DU581" s="383"/>
      <c r="DV581" s="383"/>
      <c r="DW581" s="383"/>
      <c r="DX581" s="383"/>
      <c r="DY581" s="383"/>
      <c r="DZ581" s="383"/>
      <c r="EA581" s="383"/>
      <c r="EB581" s="383"/>
      <c r="EC581" s="383"/>
      <c r="ED581" s="383"/>
      <c r="EE581" s="383"/>
      <c r="EF581" s="383"/>
      <c r="EG581" s="383"/>
      <c r="EH581" s="383"/>
      <c r="EI581" s="383"/>
      <c r="EJ581" s="383"/>
      <c r="EK581" s="383"/>
      <c r="EL581" s="383"/>
      <c r="EM581" s="383"/>
      <c r="EN581" s="383"/>
      <c r="EO581" s="383"/>
      <c r="EP581" s="383"/>
      <c r="EQ581" s="383"/>
      <c r="ER581" s="383"/>
      <c r="ES581" s="383"/>
      <c r="ET581" s="383"/>
      <c r="EU581" s="383"/>
      <c r="EV581" s="383"/>
      <c r="EW581" s="383"/>
      <c r="EX581" s="383"/>
      <c r="EY581" s="383"/>
      <c r="EZ581" s="383"/>
      <c r="FA581" s="383"/>
      <c r="FB581" s="383"/>
      <c r="FC581" s="383"/>
      <c r="FD581" s="383"/>
      <c r="FE581" s="383"/>
      <c r="FF581" s="383"/>
      <c r="FG581" s="383"/>
      <c r="FH581" s="383"/>
      <c r="FI581" s="383"/>
      <c r="FJ581" s="383"/>
      <c r="FK581" s="383"/>
      <c r="FL581" s="383"/>
      <c r="FM581" s="383"/>
      <c r="FN581" s="383"/>
      <c r="FO581" s="383"/>
      <c r="FP581" s="383"/>
      <c r="FQ581" s="383"/>
      <c r="FR581" s="383"/>
      <c r="FS581" s="383"/>
      <c r="FT581" s="383"/>
      <c r="FU581" s="383"/>
      <c r="FV581" s="383"/>
      <c r="FW581" s="383"/>
      <c r="FX581" s="383"/>
      <c r="FY581" s="383"/>
      <c r="FZ581" s="383"/>
      <c r="GA581" s="383"/>
      <c r="GB581" s="383"/>
      <c r="GC581" s="383"/>
      <c r="GD581" s="383"/>
      <c r="GE581" s="383"/>
      <c r="GF581" s="383"/>
      <c r="GG581" s="383"/>
      <c r="GH581" s="383"/>
      <c r="GI581" s="383"/>
      <c r="GJ581" s="383"/>
      <c r="GK581" s="383"/>
      <c r="GL581" s="383"/>
      <c r="GM581" s="383"/>
      <c r="GN581" s="383"/>
      <c r="GO581" s="383"/>
      <c r="GP581" s="383"/>
      <c r="GQ581" s="383"/>
      <c r="GR581" s="383"/>
      <c r="GS581" s="383"/>
      <c r="GT581" s="383"/>
      <c r="GU581" s="383"/>
      <c r="GV581" s="383"/>
      <c r="GW581" s="383"/>
      <c r="GX581" s="383"/>
    </row>
    <row r="582" spans="1:206" s="491" customFormat="1" x14ac:dyDescent="0.25">
      <c r="A582" s="354"/>
      <c r="B582" s="354"/>
      <c r="C582"/>
      <c r="D582"/>
      <c r="E582" s="523"/>
      <c r="F582" s="354"/>
      <c r="G582" s="354"/>
      <c r="H582" s="372"/>
      <c r="I582" s="372"/>
      <c r="J582" s="1"/>
      <c r="K582" s="372"/>
      <c r="L582" s="354"/>
      <c r="M582" s="354"/>
      <c r="N582" s="354"/>
      <c r="O582" s="354"/>
      <c r="P582" s="372"/>
      <c r="Q582" s="490"/>
      <c r="R582" s="490"/>
      <c r="S582" s="490"/>
      <c r="T582" s="490"/>
      <c r="U582" s="490"/>
      <c r="V582" s="372"/>
      <c r="W582" s="372"/>
      <c r="X582" s="372"/>
      <c r="Y582" s="1"/>
      <c r="Z582" s="1"/>
      <c r="AA582" s="1"/>
      <c r="AB582" s="1"/>
      <c r="AC582" s="1"/>
      <c r="AK582" s="504"/>
      <c r="AL582" s="504"/>
      <c r="AM582" s="504"/>
      <c r="AN582" s="504"/>
      <c r="AO582" s="504"/>
      <c r="AP582" s="504"/>
      <c r="AQ582" s="360"/>
      <c r="AR582" s="360"/>
      <c r="AS582" s="360"/>
      <c r="AT582" s="360"/>
      <c r="AU582" s="360"/>
      <c r="AV582" s="360"/>
      <c r="AW582" s="360"/>
      <c r="AX582" s="360"/>
      <c r="AY582" s="360"/>
      <c r="AZ582" s="360"/>
      <c r="BA582" s="360"/>
      <c r="BB582" s="360"/>
      <c r="BC582" s="360"/>
      <c r="BD582" s="360"/>
      <c r="BE582" s="360"/>
      <c r="BF582" s="360"/>
      <c r="BG582" s="360"/>
      <c r="BH582" s="360"/>
      <c r="BI582" s="360"/>
      <c r="BJ582" s="360"/>
      <c r="BK582" s="360"/>
      <c r="BL582" s="360"/>
      <c r="BM582" s="360"/>
      <c r="BN582" s="360"/>
      <c r="BO582" s="360"/>
      <c r="BP582" s="360"/>
      <c r="BQ582" s="360"/>
      <c r="BR582" s="360"/>
      <c r="BS582" s="360"/>
      <c r="BT582" s="360"/>
      <c r="BU582" s="360"/>
      <c r="BV582" s="360"/>
      <c r="BW582" s="360"/>
      <c r="BX582" s="360"/>
      <c r="BY582" s="360"/>
      <c r="BZ582" s="360"/>
      <c r="CA582" s="360"/>
      <c r="CB582" s="360"/>
      <c r="CC582" s="360"/>
      <c r="CD582" s="360"/>
      <c r="CE582" s="360"/>
      <c r="CF582" s="360"/>
      <c r="CG582" s="360"/>
      <c r="CH582" s="360"/>
      <c r="CI582" s="360"/>
      <c r="CJ582" s="360"/>
      <c r="CK582" s="360"/>
      <c r="CL582" s="360"/>
      <c r="CM582" s="475"/>
      <c r="CN582" s="475"/>
      <c r="CO582" s="475"/>
      <c r="CP582" s="475"/>
      <c r="CQ582" s="475"/>
      <c r="CR582" s="475"/>
      <c r="CS582" s="475"/>
      <c r="CT582" s="475"/>
      <c r="CU582" s="475"/>
      <c r="CV582" s="475"/>
      <c r="CW582" s="475"/>
      <c r="CX582" s="475"/>
      <c r="CY582" s="475"/>
      <c r="CZ582" s="383"/>
      <c r="DA582" s="383"/>
      <c r="DB582" s="383"/>
      <c r="DC582" s="383"/>
      <c r="DD582" s="383"/>
      <c r="DE582" s="383"/>
      <c r="DF582" s="383"/>
      <c r="DG582" s="383"/>
      <c r="DH582" s="383"/>
      <c r="DI582" s="383"/>
      <c r="DJ582" s="383"/>
      <c r="DK582" s="383"/>
      <c r="DL582" s="383"/>
      <c r="DM582" s="383"/>
      <c r="DN582" s="383"/>
      <c r="DO582" s="383"/>
      <c r="DP582" s="383"/>
      <c r="DQ582" s="383"/>
      <c r="DR582" s="383"/>
      <c r="DS582" s="383"/>
      <c r="DT582" s="383"/>
      <c r="DU582" s="383"/>
      <c r="DV582" s="383"/>
      <c r="DW582" s="383"/>
      <c r="DX582" s="383"/>
      <c r="DY582" s="383"/>
      <c r="DZ582" s="383"/>
      <c r="EA582" s="383"/>
      <c r="EB582" s="383"/>
      <c r="EC582" s="383"/>
      <c r="ED582" s="383"/>
      <c r="EE582" s="383"/>
      <c r="EF582" s="383"/>
      <c r="EG582" s="383"/>
      <c r="EH582" s="383"/>
      <c r="EI582" s="383"/>
      <c r="EJ582" s="383"/>
      <c r="EK582" s="383"/>
      <c r="EL582" s="383"/>
      <c r="EM582" s="383"/>
      <c r="EN582" s="383"/>
      <c r="EO582" s="383"/>
      <c r="EP582" s="383"/>
      <c r="EQ582" s="383"/>
      <c r="ER582" s="383"/>
      <c r="ES582" s="383"/>
      <c r="ET582" s="383"/>
      <c r="EU582" s="383"/>
      <c r="EV582" s="383"/>
      <c r="EW582" s="383"/>
      <c r="EX582" s="383"/>
      <c r="EY582" s="383"/>
      <c r="EZ582" s="383"/>
      <c r="FA582" s="383"/>
      <c r="FB582" s="383"/>
      <c r="FC582" s="383"/>
      <c r="FD582" s="383"/>
      <c r="FE582" s="383"/>
      <c r="FF582" s="383"/>
      <c r="FG582" s="383"/>
      <c r="FH582" s="383"/>
      <c r="FI582" s="383"/>
      <c r="FJ582" s="383"/>
      <c r="FK582" s="383"/>
      <c r="FL582" s="383"/>
      <c r="FM582" s="383"/>
      <c r="FN582" s="383"/>
      <c r="FO582" s="383"/>
      <c r="FP582" s="383"/>
      <c r="FQ582" s="383"/>
      <c r="FR582" s="383"/>
      <c r="FS582" s="383"/>
      <c r="FT582" s="383"/>
      <c r="FU582" s="383"/>
      <c r="FV582" s="383"/>
      <c r="FW582" s="383"/>
      <c r="FX582" s="383"/>
      <c r="FY582" s="383"/>
      <c r="FZ582" s="383"/>
      <c r="GA582" s="383"/>
      <c r="GB582" s="383"/>
      <c r="GC582" s="383"/>
      <c r="GD582" s="383"/>
      <c r="GE582" s="383"/>
      <c r="GF582" s="383"/>
      <c r="GG582" s="383"/>
      <c r="GH582" s="383"/>
      <c r="GI582" s="383"/>
      <c r="GJ582" s="383"/>
      <c r="GK582" s="383"/>
      <c r="GL582" s="383"/>
      <c r="GM582" s="383"/>
      <c r="GN582" s="383"/>
      <c r="GO582" s="383"/>
      <c r="GP582" s="383"/>
      <c r="GQ582" s="383"/>
      <c r="GR582" s="383"/>
      <c r="GS582" s="383"/>
      <c r="GT582" s="383"/>
      <c r="GU582" s="383"/>
      <c r="GV582" s="383"/>
      <c r="GW582" s="383"/>
      <c r="GX582" s="383"/>
    </row>
    <row r="583" spans="1:206" s="491" customFormat="1" x14ac:dyDescent="0.25">
      <c r="A583" s="354"/>
      <c r="B583" s="354"/>
      <c r="C583"/>
      <c r="D583"/>
      <c r="E583" s="523"/>
      <c r="F583" s="354"/>
      <c r="G583" s="354"/>
      <c r="H583" s="372"/>
      <c r="I583" s="372"/>
      <c r="J583" s="1"/>
      <c r="K583" s="372"/>
      <c r="L583" s="354"/>
      <c r="M583" s="354"/>
      <c r="N583" s="354"/>
      <c r="O583" s="354"/>
      <c r="P583" s="372"/>
      <c r="Q583" s="490"/>
      <c r="R583" s="490"/>
      <c r="S583" s="490"/>
      <c r="T583" s="490"/>
      <c r="U583" s="490"/>
      <c r="V583" s="372"/>
      <c r="W583" s="372"/>
      <c r="X583" s="372"/>
      <c r="Y583" s="1"/>
      <c r="Z583" s="1"/>
      <c r="AA583" s="1"/>
      <c r="AB583" s="1"/>
      <c r="AC583" s="1"/>
      <c r="AK583" s="504"/>
      <c r="AL583" s="504"/>
      <c r="AM583" s="504"/>
      <c r="AN583" s="504"/>
      <c r="AO583" s="504"/>
      <c r="AP583" s="504"/>
      <c r="AQ583" s="360"/>
      <c r="AR583" s="360"/>
      <c r="AS583" s="360"/>
      <c r="AT583" s="360"/>
      <c r="AU583" s="360"/>
      <c r="AV583" s="360"/>
      <c r="AW583" s="360"/>
      <c r="AX583" s="360"/>
      <c r="AY583" s="360"/>
      <c r="AZ583" s="360"/>
      <c r="BA583" s="360"/>
      <c r="BB583" s="360"/>
      <c r="BC583" s="360"/>
      <c r="BD583" s="360"/>
      <c r="BE583" s="360"/>
      <c r="BF583" s="360"/>
      <c r="BG583" s="360"/>
      <c r="BH583" s="360"/>
      <c r="BI583" s="360"/>
      <c r="BJ583" s="360"/>
      <c r="BK583" s="360"/>
      <c r="BL583" s="360"/>
      <c r="BM583" s="360"/>
      <c r="BN583" s="360"/>
      <c r="BO583" s="360"/>
      <c r="BP583" s="360"/>
      <c r="BQ583" s="360"/>
      <c r="BR583" s="360"/>
      <c r="BS583" s="360"/>
      <c r="BT583" s="360"/>
      <c r="BU583" s="360"/>
      <c r="BV583" s="360"/>
      <c r="BW583" s="360"/>
      <c r="BX583" s="360"/>
      <c r="BY583" s="360"/>
      <c r="BZ583" s="360"/>
      <c r="CA583" s="360"/>
      <c r="CB583" s="360"/>
      <c r="CC583" s="360"/>
      <c r="CD583" s="360"/>
      <c r="CE583" s="360"/>
      <c r="CF583" s="360"/>
      <c r="CG583" s="360"/>
      <c r="CH583" s="360"/>
      <c r="CI583" s="360"/>
      <c r="CJ583" s="360"/>
      <c r="CK583" s="360"/>
      <c r="CL583" s="360"/>
      <c r="CM583" s="475"/>
      <c r="CN583" s="475"/>
      <c r="CO583" s="475"/>
      <c r="CP583" s="475"/>
      <c r="CQ583" s="475"/>
      <c r="CR583" s="475"/>
      <c r="CS583" s="475"/>
      <c r="CT583" s="475"/>
      <c r="CU583" s="475"/>
      <c r="CV583" s="475"/>
      <c r="CW583" s="475"/>
      <c r="CX583" s="475"/>
      <c r="CY583" s="475"/>
      <c r="CZ583" s="383"/>
      <c r="DA583" s="383"/>
      <c r="DB583" s="383"/>
      <c r="DC583" s="383"/>
      <c r="DD583" s="383"/>
      <c r="DE583" s="383"/>
      <c r="DF583" s="383"/>
      <c r="DG583" s="383"/>
      <c r="DH583" s="383"/>
      <c r="DI583" s="383"/>
      <c r="DJ583" s="383"/>
      <c r="DK583" s="383"/>
      <c r="DL583" s="383"/>
      <c r="DM583" s="383"/>
      <c r="DN583" s="383"/>
      <c r="DO583" s="383"/>
      <c r="DP583" s="383"/>
      <c r="DQ583" s="383"/>
      <c r="DR583" s="383"/>
      <c r="DS583" s="383"/>
      <c r="DT583" s="383"/>
      <c r="DU583" s="383"/>
      <c r="DV583" s="383"/>
      <c r="DW583" s="383"/>
      <c r="DX583" s="383"/>
      <c r="DY583" s="383"/>
      <c r="DZ583" s="383"/>
      <c r="EA583" s="383"/>
      <c r="EB583" s="383"/>
      <c r="EC583" s="383"/>
      <c r="ED583" s="383"/>
      <c r="EE583" s="383"/>
      <c r="EF583" s="383"/>
      <c r="EG583" s="383"/>
      <c r="EH583" s="383"/>
      <c r="EI583" s="383"/>
      <c r="EJ583" s="383"/>
      <c r="EK583" s="383"/>
      <c r="EL583" s="383"/>
      <c r="EM583" s="383"/>
      <c r="EN583" s="383"/>
      <c r="EO583" s="383"/>
      <c r="EP583" s="383"/>
      <c r="EQ583" s="383"/>
      <c r="ER583" s="383"/>
      <c r="ES583" s="383"/>
      <c r="ET583" s="383"/>
      <c r="EU583" s="383"/>
      <c r="EV583" s="383"/>
      <c r="EW583" s="383"/>
      <c r="EX583" s="383"/>
      <c r="EY583" s="383"/>
      <c r="EZ583" s="383"/>
      <c r="FA583" s="383"/>
      <c r="FB583" s="383"/>
      <c r="FC583" s="383"/>
      <c r="FD583" s="383"/>
      <c r="FE583" s="383"/>
      <c r="FF583" s="383"/>
      <c r="FG583" s="383"/>
      <c r="FH583" s="383"/>
      <c r="FI583" s="383"/>
      <c r="FJ583" s="383"/>
      <c r="FK583" s="383"/>
      <c r="FL583" s="383"/>
      <c r="FM583" s="383"/>
      <c r="FN583" s="383"/>
      <c r="FO583" s="383"/>
      <c r="FP583" s="383"/>
      <c r="FQ583" s="383"/>
      <c r="FR583" s="383"/>
      <c r="FS583" s="383"/>
      <c r="FT583" s="383"/>
      <c r="FU583" s="383"/>
      <c r="FV583" s="383"/>
      <c r="FW583" s="383"/>
      <c r="FX583" s="383"/>
      <c r="FY583" s="383"/>
      <c r="FZ583" s="383"/>
      <c r="GA583" s="383"/>
      <c r="GB583" s="383"/>
      <c r="GC583" s="383"/>
      <c r="GD583" s="383"/>
      <c r="GE583" s="383"/>
      <c r="GF583" s="383"/>
      <c r="GG583" s="383"/>
      <c r="GH583" s="383"/>
      <c r="GI583" s="383"/>
      <c r="GJ583" s="383"/>
      <c r="GK583" s="383"/>
      <c r="GL583" s="383"/>
      <c r="GM583" s="383"/>
      <c r="GN583" s="383"/>
      <c r="GO583" s="383"/>
      <c r="GP583" s="383"/>
      <c r="GQ583" s="383"/>
      <c r="GR583" s="383"/>
      <c r="GS583" s="383"/>
      <c r="GT583" s="383"/>
      <c r="GU583" s="383"/>
      <c r="GV583" s="383"/>
      <c r="GW583" s="383"/>
      <c r="GX583" s="383"/>
    </row>
    <row r="584" spans="1:206" s="491" customFormat="1" x14ac:dyDescent="0.25">
      <c r="A584" s="354"/>
      <c r="B584" s="354"/>
      <c r="C584"/>
      <c r="D584"/>
      <c r="E584" s="523"/>
      <c r="F584" s="354"/>
      <c r="G584" s="354"/>
      <c r="H584" s="372"/>
      <c r="I584" s="372"/>
      <c r="J584" s="1"/>
      <c r="K584" s="372"/>
      <c r="L584" s="354"/>
      <c r="M584" s="354"/>
      <c r="N584" s="354"/>
      <c r="O584" s="354"/>
      <c r="P584" s="372"/>
      <c r="Q584" s="490"/>
      <c r="R584" s="490"/>
      <c r="S584" s="490"/>
      <c r="T584" s="490"/>
      <c r="U584" s="490"/>
      <c r="V584" s="372"/>
      <c r="W584" s="372"/>
      <c r="X584" s="372"/>
      <c r="Y584" s="1"/>
      <c r="Z584" s="1"/>
      <c r="AA584" s="1"/>
      <c r="AB584" s="1"/>
      <c r="AC584" s="1"/>
      <c r="AK584" s="504"/>
      <c r="AL584" s="504"/>
      <c r="AM584" s="504"/>
      <c r="AN584" s="504"/>
      <c r="AO584" s="504"/>
      <c r="AP584" s="504"/>
      <c r="AQ584" s="360"/>
      <c r="AR584" s="360"/>
      <c r="AS584" s="360"/>
      <c r="AT584" s="360"/>
      <c r="AU584" s="360"/>
      <c r="AV584" s="360"/>
      <c r="AW584" s="360"/>
      <c r="AX584" s="360"/>
      <c r="AY584" s="360"/>
      <c r="AZ584" s="360"/>
      <c r="BA584" s="360"/>
      <c r="BB584" s="360"/>
      <c r="BC584" s="360"/>
      <c r="BD584" s="360"/>
      <c r="BE584" s="360"/>
      <c r="BF584" s="360"/>
      <c r="BG584" s="360"/>
      <c r="BH584" s="360"/>
      <c r="BI584" s="360"/>
      <c r="BJ584" s="360"/>
      <c r="BK584" s="360"/>
      <c r="BL584" s="360"/>
      <c r="BM584" s="360"/>
      <c r="BN584" s="360"/>
      <c r="BO584" s="360"/>
      <c r="BP584" s="360"/>
      <c r="BQ584" s="360"/>
      <c r="BR584" s="360"/>
      <c r="BS584" s="360"/>
      <c r="BT584" s="360"/>
      <c r="BU584" s="360"/>
      <c r="BV584" s="360"/>
      <c r="BW584" s="360"/>
      <c r="BX584" s="360"/>
      <c r="BY584" s="360"/>
      <c r="BZ584" s="360"/>
      <c r="CA584" s="360"/>
      <c r="CB584" s="360"/>
      <c r="CC584" s="360"/>
      <c r="CD584" s="360"/>
      <c r="CE584" s="360"/>
      <c r="CF584" s="360"/>
      <c r="CG584" s="360"/>
      <c r="CH584" s="360"/>
      <c r="CI584" s="360"/>
      <c r="CJ584" s="360"/>
      <c r="CK584" s="360"/>
      <c r="CL584" s="360"/>
      <c r="CM584" s="475"/>
      <c r="CN584" s="475"/>
      <c r="CO584" s="475"/>
      <c r="CP584" s="475"/>
      <c r="CQ584" s="475"/>
      <c r="CR584" s="475"/>
      <c r="CS584" s="475"/>
      <c r="CT584" s="475"/>
      <c r="CU584" s="475"/>
      <c r="CV584" s="475"/>
      <c r="CW584" s="475"/>
      <c r="CX584" s="475"/>
      <c r="CY584" s="475"/>
      <c r="CZ584" s="383"/>
      <c r="DA584" s="383"/>
      <c r="DB584" s="383"/>
      <c r="DC584" s="383"/>
      <c r="DD584" s="383"/>
      <c r="DE584" s="383"/>
      <c r="DF584" s="383"/>
      <c r="DG584" s="383"/>
      <c r="DH584" s="383"/>
      <c r="DI584" s="383"/>
      <c r="DJ584" s="383"/>
      <c r="DK584" s="383"/>
      <c r="DL584" s="383"/>
      <c r="DM584" s="383"/>
      <c r="DN584" s="383"/>
      <c r="DO584" s="383"/>
      <c r="DP584" s="383"/>
      <c r="DQ584" s="383"/>
      <c r="DR584" s="383"/>
      <c r="DS584" s="383"/>
      <c r="DT584" s="383"/>
      <c r="DU584" s="383"/>
      <c r="DV584" s="383"/>
      <c r="DW584" s="383"/>
      <c r="DX584" s="383"/>
      <c r="DY584" s="383"/>
      <c r="DZ584" s="383"/>
      <c r="EA584" s="383"/>
      <c r="EB584" s="383"/>
      <c r="EC584" s="383"/>
      <c r="ED584" s="383"/>
      <c r="EE584" s="383"/>
      <c r="EF584" s="383"/>
      <c r="EG584" s="383"/>
      <c r="EH584" s="383"/>
      <c r="EI584" s="383"/>
      <c r="EJ584" s="383"/>
      <c r="EK584" s="383"/>
      <c r="EL584" s="383"/>
      <c r="EM584" s="383"/>
      <c r="EN584" s="383"/>
      <c r="EO584" s="383"/>
      <c r="EP584" s="383"/>
      <c r="EQ584" s="383"/>
      <c r="ER584" s="383"/>
      <c r="ES584" s="383"/>
      <c r="ET584" s="383"/>
      <c r="EU584" s="383"/>
      <c r="EV584" s="383"/>
      <c r="EW584" s="383"/>
      <c r="EX584" s="383"/>
      <c r="EY584" s="383"/>
      <c r="EZ584" s="383"/>
      <c r="FA584" s="383"/>
      <c r="FB584" s="383"/>
      <c r="FC584" s="383"/>
      <c r="FD584" s="383"/>
      <c r="FE584" s="383"/>
      <c r="FF584" s="383"/>
      <c r="FG584" s="383"/>
      <c r="FH584" s="383"/>
      <c r="FI584" s="383"/>
      <c r="FJ584" s="383"/>
      <c r="FK584" s="383"/>
      <c r="FL584" s="383"/>
      <c r="FM584" s="383"/>
      <c r="FN584" s="383"/>
      <c r="FO584" s="383"/>
      <c r="FP584" s="383"/>
      <c r="FQ584" s="383"/>
      <c r="FR584" s="383"/>
      <c r="FS584" s="383"/>
      <c r="FT584" s="383"/>
      <c r="FU584" s="383"/>
      <c r="FV584" s="383"/>
      <c r="FW584" s="383"/>
      <c r="FX584" s="383"/>
      <c r="FY584" s="383"/>
      <c r="FZ584" s="383"/>
      <c r="GA584" s="383"/>
      <c r="GB584" s="383"/>
      <c r="GC584" s="383"/>
      <c r="GD584" s="383"/>
      <c r="GE584" s="383"/>
      <c r="GF584" s="383"/>
      <c r="GG584" s="383"/>
      <c r="GH584" s="383"/>
      <c r="GI584" s="383"/>
      <c r="GJ584" s="383"/>
      <c r="GK584" s="383"/>
      <c r="GL584" s="383"/>
      <c r="GM584" s="383"/>
      <c r="GN584" s="383"/>
      <c r="GO584" s="383"/>
      <c r="GP584" s="383"/>
      <c r="GQ584" s="383"/>
      <c r="GR584" s="383"/>
      <c r="GS584" s="383"/>
      <c r="GT584" s="383"/>
      <c r="GU584" s="383"/>
      <c r="GV584" s="383"/>
      <c r="GW584" s="383"/>
      <c r="GX584" s="383"/>
    </row>
    <row r="585" spans="1:206" s="491" customFormat="1" x14ac:dyDescent="0.25">
      <c r="A585" s="354"/>
      <c r="B585" s="354"/>
      <c r="C585"/>
      <c r="D585"/>
      <c r="E585" s="523"/>
      <c r="F585" s="354"/>
      <c r="G585" s="354"/>
      <c r="H585" s="372"/>
      <c r="I585" s="372"/>
      <c r="J585" s="1"/>
      <c r="K585" s="372"/>
      <c r="L585" s="354"/>
      <c r="M585" s="354"/>
      <c r="N585" s="354"/>
      <c r="O585" s="354"/>
      <c r="P585" s="372"/>
      <c r="Q585" s="490"/>
      <c r="R585" s="490"/>
      <c r="S585" s="490"/>
      <c r="T585" s="490"/>
      <c r="U585" s="490"/>
      <c r="V585" s="372"/>
      <c r="W585" s="372"/>
      <c r="X585" s="372"/>
      <c r="Y585" s="1"/>
      <c r="Z585" s="1"/>
      <c r="AA585" s="1"/>
      <c r="AB585" s="1"/>
      <c r="AC585" s="1"/>
      <c r="AK585" s="504"/>
      <c r="AL585" s="504"/>
      <c r="AM585" s="504"/>
      <c r="AN585" s="504"/>
      <c r="AO585" s="504"/>
      <c r="AP585" s="504"/>
      <c r="AQ585" s="360"/>
      <c r="AR585" s="360"/>
      <c r="AS585" s="360"/>
      <c r="AT585" s="360"/>
      <c r="AU585" s="360"/>
      <c r="AV585" s="360"/>
      <c r="AW585" s="360"/>
      <c r="AX585" s="360"/>
      <c r="AY585" s="360"/>
      <c r="AZ585" s="360"/>
      <c r="BA585" s="360"/>
      <c r="BB585" s="360"/>
      <c r="BC585" s="360"/>
      <c r="BD585" s="360"/>
      <c r="BE585" s="360"/>
      <c r="BF585" s="360"/>
      <c r="BG585" s="360"/>
      <c r="BH585" s="360"/>
      <c r="BI585" s="360"/>
      <c r="BJ585" s="360"/>
      <c r="BK585" s="360"/>
      <c r="BL585" s="360"/>
      <c r="BM585" s="360"/>
      <c r="BN585" s="360"/>
      <c r="BO585" s="360"/>
      <c r="BP585" s="360"/>
      <c r="BQ585" s="360"/>
      <c r="BR585" s="360"/>
      <c r="BS585" s="360"/>
      <c r="BT585" s="360"/>
      <c r="BU585" s="360"/>
      <c r="BV585" s="360"/>
      <c r="BW585" s="360"/>
      <c r="BX585" s="360"/>
      <c r="BY585" s="360"/>
      <c r="BZ585" s="360"/>
      <c r="CA585" s="360"/>
      <c r="CB585" s="360"/>
      <c r="CC585" s="360"/>
      <c r="CD585" s="360"/>
      <c r="CE585" s="360"/>
      <c r="CF585" s="360"/>
      <c r="CG585" s="360"/>
      <c r="CH585" s="360"/>
      <c r="CI585" s="360"/>
      <c r="CJ585" s="360"/>
      <c r="CK585" s="360"/>
      <c r="CL585" s="360"/>
      <c r="CM585" s="475"/>
      <c r="CN585" s="475"/>
      <c r="CO585" s="475"/>
      <c r="CP585" s="475"/>
      <c r="CQ585" s="475"/>
      <c r="CR585" s="475"/>
      <c r="CS585" s="475"/>
      <c r="CT585" s="475"/>
      <c r="CU585" s="475"/>
      <c r="CV585" s="475"/>
      <c r="CW585" s="475"/>
      <c r="CX585" s="475"/>
      <c r="CY585" s="475"/>
      <c r="CZ585" s="383"/>
      <c r="DA585" s="383"/>
      <c r="DB585" s="383"/>
      <c r="DC585" s="383"/>
      <c r="DD585" s="383"/>
      <c r="DE585" s="383"/>
      <c r="DF585" s="383"/>
      <c r="DG585" s="383"/>
      <c r="DH585" s="383"/>
      <c r="DI585" s="383"/>
      <c r="DJ585" s="383"/>
      <c r="DK585" s="383"/>
      <c r="DL585" s="383"/>
      <c r="DM585" s="383"/>
      <c r="DN585" s="383"/>
      <c r="DO585" s="383"/>
      <c r="DP585" s="383"/>
      <c r="DQ585" s="383"/>
      <c r="DR585" s="383"/>
      <c r="DS585" s="383"/>
      <c r="DT585" s="383"/>
      <c r="DU585" s="383"/>
      <c r="DV585" s="383"/>
      <c r="DW585" s="383"/>
      <c r="DX585" s="383"/>
      <c r="DY585" s="383"/>
      <c r="DZ585" s="383"/>
      <c r="EA585" s="383"/>
      <c r="EB585" s="383"/>
      <c r="EC585" s="383"/>
      <c r="ED585" s="383"/>
      <c r="EE585" s="383"/>
      <c r="EF585" s="383"/>
      <c r="EG585" s="383"/>
      <c r="EH585" s="383"/>
      <c r="EI585" s="383"/>
      <c r="EJ585" s="383"/>
      <c r="EK585" s="383"/>
      <c r="EL585" s="383"/>
      <c r="EM585" s="383"/>
      <c r="EN585" s="383"/>
      <c r="EO585" s="383"/>
      <c r="EP585" s="383"/>
      <c r="EQ585" s="383"/>
      <c r="ER585" s="383"/>
      <c r="ES585" s="383"/>
      <c r="ET585" s="383"/>
      <c r="EU585" s="383"/>
      <c r="EV585" s="383"/>
      <c r="EW585" s="383"/>
      <c r="EX585" s="383"/>
      <c r="EY585" s="383"/>
      <c r="EZ585" s="383"/>
      <c r="FA585" s="383"/>
      <c r="FB585" s="383"/>
      <c r="FC585" s="383"/>
      <c r="FD585" s="383"/>
      <c r="FE585" s="383"/>
      <c r="FF585" s="383"/>
      <c r="FG585" s="383"/>
      <c r="FH585" s="383"/>
      <c r="FI585" s="383"/>
      <c r="FJ585" s="383"/>
      <c r="FK585" s="383"/>
      <c r="FL585" s="383"/>
      <c r="FM585" s="383"/>
      <c r="FN585" s="383"/>
      <c r="FO585" s="383"/>
      <c r="FP585" s="383"/>
      <c r="FQ585" s="383"/>
      <c r="FR585" s="383"/>
      <c r="FS585" s="383"/>
      <c r="FT585" s="383"/>
      <c r="FU585" s="383"/>
      <c r="FV585" s="383"/>
      <c r="FW585" s="383"/>
      <c r="FX585" s="383"/>
      <c r="FY585" s="383"/>
      <c r="FZ585" s="383"/>
      <c r="GA585" s="383"/>
      <c r="GB585" s="383"/>
      <c r="GC585" s="383"/>
      <c r="GD585" s="383"/>
      <c r="GE585" s="383"/>
      <c r="GF585" s="383"/>
      <c r="GG585" s="383"/>
      <c r="GH585" s="383"/>
      <c r="GI585" s="383"/>
      <c r="GJ585" s="383"/>
      <c r="GK585" s="383"/>
      <c r="GL585" s="383"/>
      <c r="GM585" s="383"/>
      <c r="GN585" s="383"/>
      <c r="GO585" s="383"/>
      <c r="GP585" s="383"/>
      <c r="GQ585" s="383"/>
      <c r="GR585" s="383"/>
      <c r="GS585" s="383"/>
      <c r="GT585" s="383"/>
      <c r="GU585" s="383"/>
      <c r="GV585" s="383"/>
      <c r="GW585" s="383"/>
      <c r="GX585" s="383"/>
    </row>
    <row r="586" spans="1:206" s="491" customFormat="1" x14ac:dyDescent="0.25">
      <c r="A586" s="354"/>
      <c r="B586" s="354"/>
      <c r="C586"/>
      <c r="D586"/>
      <c r="E586" s="523"/>
      <c r="F586" s="354"/>
      <c r="G586" s="354"/>
      <c r="H586" s="372"/>
      <c r="I586" s="372"/>
      <c r="J586" s="1"/>
      <c r="K586" s="372"/>
      <c r="L586" s="354"/>
      <c r="M586" s="354"/>
      <c r="N586" s="354"/>
      <c r="O586" s="354"/>
      <c r="P586" s="372"/>
      <c r="Q586" s="490"/>
      <c r="R586" s="490"/>
      <c r="S586" s="490"/>
      <c r="T586" s="490"/>
      <c r="U586" s="490"/>
      <c r="V586" s="372"/>
      <c r="W586" s="372"/>
      <c r="X586" s="372"/>
      <c r="Y586" s="1"/>
      <c r="Z586" s="1"/>
      <c r="AA586" s="1"/>
      <c r="AB586" s="1"/>
      <c r="AC586" s="1"/>
      <c r="AK586" s="504"/>
      <c r="AL586" s="504"/>
      <c r="AM586" s="504"/>
      <c r="AN586" s="504"/>
      <c r="AO586" s="504"/>
      <c r="AP586" s="504"/>
      <c r="AQ586" s="360"/>
      <c r="AR586" s="360"/>
      <c r="AS586" s="360"/>
      <c r="AT586" s="360"/>
      <c r="AU586" s="360"/>
      <c r="AV586" s="360"/>
      <c r="AW586" s="360"/>
      <c r="AX586" s="360"/>
      <c r="AY586" s="360"/>
      <c r="AZ586" s="360"/>
      <c r="BA586" s="360"/>
      <c r="BB586" s="360"/>
      <c r="BC586" s="360"/>
      <c r="BD586" s="360"/>
      <c r="BE586" s="360"/>
      <c r="BF586" s="360"/>
      <c r="BG586" s="360"/>
      <c r="BH586" s="360"/>
      <c r="BI586" s="360"/>
      <c r="BJ586" s="360"/>
      <c r="BK586" s="360"/>
      <c r="BL586" s="360"/>
      <c r="BM586" s="360"/>
      <c r="BN586" s="360"/>
      <c r="BO586" s="360"/>
      <c r="BP586" s="360"/>
      <c r="BQ586" s="360"/>
      <c r="BR586" s="360"/>
      <c r="BS586" s="360"/>
      <c r="BT586" s="360"/>
      <c r="BU586" s="360"/>
      <c r="BV586" s="360"/>
      <c r="BW586" s="360"/>
      <c r="BX586" s="360"/>
      <c r="BY586" s="360"/>
      <c r="BZ586" s="360"/>
      <c r="CA586" s="360"/>
      <c r="CB586" s="360"/>
      <c r="CC586" s="360"/>
      <c r="CD586" s="360"/>
      <c r="CE586" s="360"/>
      <c r="CF586" s="360"/>
      <c r="CG586" s="360"/>
      <c r="CH586" s="360"/>
      <c r="CI586" s="360"/>
      <c r="CJ586" s="360"/>
      <c r="CK586" s="360"/>
      <c r="CL586" s="360"/>
      <c r="CM586" s="475"/>
      <c r="CN586" s="475"/>
      <c r="CO586" s="475"/>
      <c r="CP586" s="475"/>
      <c r="CQ586" s="475"/>
      <c r="CR586" s="475"/>
      <c r="CS586" s="475"/>
      <c r="CT586" s="475"/>
      <c r="CU586" s="475"/>
      <c r="CV586" s="475"/>
      <c r="CW586" s="475"/>
      <c r="CX586" s="475"/>
      <c r="CY586" s="475"/>
      <c r="CZ586" s="383"/>
      <c r="DA586" s="383"/>
      <c r="DB586" s="383"/>
      <c r="DC586" s="383"/>
      <c r="DD586" s="383"/>
      <c r="DE586" s="383"/>
      <c r="DF586" s="383"/>
      <c r="DG586" s="383"/>
      <c r="DH586" s="383"/>
      <c r="DI586" s="383"/>
      <c r="DJ586" s="383"/>
      <c r="DK586" s="383"/>
      <c r="DL586" s="383"/>
      <c r="DM586" s="383"/>
      <c r="DN586" s="383"/>
      <c r="DO586" s="383"/>
      <c r="DP586" s="383"/>
      <c r="DQ586" s="383"/>
      <c r="DR586" s="383"/>
      <c r="DS586" s="383"/>
      <c r="DT586" s="383"/>
      <c r="DU586" s="383"/>
      <c r="DV586" s="383"/>
      <c r="DW586" s="383"/>
      <c r="DX586" s="383"/>
      <c r="DY586" s="383"/>
      <c r="DZ586" s="383"/>
      <c r="EA586" s="383"/>
      <c r="EB586" s="383"/>
      <c r="EC586" s="383"/>
      <c r="ED586" s="383"/>
      <c r="EE586" s="383"/>
      <c r="EF586" s="383"/>
      <c r="EG586" s="383"/>
      <c r="EH586" s="383"/>
      <c r="EI586" s="383"/>
      <c r="EJ586" s="383"/>
      <c r="EK586" s="383"/>
      <c r="EL586" s="383"/>
      <c r="EM586" s="383"/>
      <c r="EN586" s="383"/>
      <c r="EO586" s="383"/>
      <c r="EP586" s="383"/>
      <c r="EQ586" s="383"/>
      <c r="ER586" s="383"/>
      <c r="ES586" s="383"/>
      <c r="ET586" s="383"/>
      <c r="EU586" s="383"/>
      <c r="EV586" s="383"/>
      <c r="EW586" s="383"/>
      <c r="EX586" s="383"/>
      <c r="EY586" s="383"/>
      <c r="EZ586" s="383"/>
      <c r="FA586" s="383"/>
      <c r="FB586" s="383"/>
      <c r="FC586" s="383"/>
      <c r="FD586" s="383"/>
      <c r="FE586" s="383"/>
      <c r="FF586" s="383"/>
      <c r="FG586" s="383"/>
      <c r="FH586" s="383"/>
      <c r="FI586" s="383"/>
      <c r="FJ586" s="383"/>
      <c r="FK586" s="383"/>
      <c r="FL586" s="383"/>
      <c r="FM586" s="383"/>
      <c r="FN586" s="383"/>
      <c r="FO586" s="383"/>
      <c r="FP586" s="383"/>
      <c r="FQ586" s="383"/>
      <c r="FR586" s="383"/>
      <c r="FS586" s="383"/>
      <c r="FT586" s="383"/>
      <c r="FU586" s="383"/>
      <c r="FV586" s="383"/>
      <c r="FW586" s="383"/>
      <c r="FX586" s="383"/>
      <c r="FY586" s="383"/>
      <c r="FZ586" s="383"/>
      <c r="GA586" s="383"/>
      <c r="GB586" s="383"/>
      <c r="GC586" s="383"/>
      <c r="GD586" s="383"/>
      <c r="GE586" s="383"/>
      <c r="GF586" s="383"/>
      <c r="GG586" s="383"/>
      <c r="GH586" s="383"/>
      <c r="GI586" s="383"/>
      <c r="GJ586" s="383"/>
      <c r="GK586" s="383"/>
      <c r="GL586" s="383"/>
      <c r="GM586" s="383"/>
      <c r="GN586" s="383"/>
      <c r="GO586" s="383"/>
      <c r="GP586" s="383"/>
      <c r="GQ586" s="383"/>
      <c r="GR586" s="383"/>
      <c r="GS586" s="383"/>
      <c r="GT586" s="383"/>
      <c r="GU586" s="383"/>
      <c r="GV586" s="383"/>
      <c r="GW586" s="383"/>
      <c r="GX586" s="383"/>
    </row>
    <row r="587" spans="1:206" s="491" customFormat="1" x14ac:dyDescent="0.25">
      <c r="A587" s="354"/>
      <c r="B587" s="354"/>
      <c r="C587"/>
      <c r="D587"/>
      <c r="E587" s="523"/>
      <c r="F587" s="354"/>
      <c r="G587" s="354"/>
      <c r="H587" s="372"/>
      <c r="I587" s="372"/>
      <c r="J587" s="1"/>
      <c r="K587" s="372"/>
      <c r="L587" s="354"/>
      <c r="M587" s="354"/>
      <c r="N587" s="354"/>
      <c r="O587" s="354"/>
      <c r="P587" s="372"/>
      <c r="Q587" s="490"/>
      <c r="R587" s="490"/>
      <c r="S587" s="490"/>
      <c r="T587" s="490"/>
      <c r="U587" s="490"/>
      <c r="V587" s="372"/>
      <c r="W587" s="372"/>
      <c r="X587" s="372"/>
      <c r="Y587" s="1"/>
      <c r="Z587" s="1"/>
      <c r="AA587" s="1"/>
      <c r="AB587" s="1"/>
      <c r="AC587" s="1"/>
      <c r="AK587" s="504"/>
      <c r="AL587" s="504"/>
      <c r="AM587" s="504"/>
      <c r="AN587" s="504"/>
      <c r="AO587" s="504"/>
      <c r="AP587" s="504"/>
      <c r="AQ587" s="360"/>
      <c r="AR587" s="360"/>
      <c r="AS587" s="360"/>
      <c r="AT587" s="360"/>
      <c r="AU587" s="360"/>
      <c r="AV587" s="360"/>
      <c r="AW587" s="360"/>
      <c r="AX587" s="360"/>
      <c r="AY587" s="360"/>
      <c r="AZ587" s="360"/>
      <c r="BA587" s="360"/>
      <c r="BB587" s="360"/>
      <c r="BC587" s="360"/>
      <c r="BD587" s="360"/>
      <c r="BE587" s="360"/>
      <c r="BF587" s="360"/>
      <c r="BG587" s="360"/>
      <c r="BH587" s="360"/>
      <c r="BI587" s="360"/>
      <c r="BJ587" s="360"/>
      <c r="BK587" s="360"/>
      <c r="BL587" s="360"/>
      <c r="BM587" s="360"/>
      <c r="BN587" s="360"/>
      <c r="BO587" s="360"/>
      <c r="BP587" s="360"/>
      <c r="BQ587" s="360"/>
      <c r="BR587" s="360"/>
      <c r="BS587" s="360"/>
      <c r="BT587" s="360"/>
      <c r="BU587" s="360"/>
      <c r="BV587" s="360"/>
      <c r="BW587" s="360"/>
      <c r="BX587" s="360"/>
      <c r="BY587" s="360"/>
      <c r="BZ587" s="360"/>
      <c r="CA587" s="360"/>
      <c r="CB587" s="360"/>
      <c r="CC587" s="360"/>
      <c r="CD587" s="360"/>
      <c r="CE587" s="360"/>
      <c r="CF587" s="360"/>
      <c r="CG587" s="360"/>
      <c r="CH587" s="360"/>
      <c r="CI587" s="360"/>
      <c r="CJ587" s="360"/>
      <c r="CK587" s="360"/>
      <c r="CL587" s="360"/>
      <c r="CM587" s="475"/>
      <c r="CN587" s="475"/>
      <c r="CO587" s="475"/>
      <c r="CP587" s="475"/>
      <c r="CQ587" s="475"/>
      <c r="CR587" s="475"/>
      <c r="CS587" s="475"/>
      <c r="CT587" s="475"/>
      <c r="CU587" s="475"/>
      <c r="CV587" s="475"/>
      <c r="CW587" s="475"/>
      <c r="CX587" s="475"/>
      <c r="CY587" s="475"/>
      <c r="CZ587" s="383"/>
      <c r="DA587" s="383"/>
      <c r="DB587" s="383"/>
      <c r="DC587" s="383"/>
      <c r="DD587" s="383"/>
      <c r="DE587" s="383"/>
      <c r="DF587" s="383"/>
      <c r="DG587" s="383"/>
      <c r="DH587" s="383"/>
      <c r="DI587" s="383"/>
      <c r="DJ587" s="383"/>
      <c r="DK587" s="383"/>
      <c r="DL587" s="383"/>
      <c r="DM587" s="383"/>
      <c r="DN587" s="383"/>
      <c r="DO587" s="383"/>
      <c r="DP587" s="383"/>
      <c r="DQ587" s="383"/>
      <c r="DR587" s="383"/>
      <c r="DS587" s="383"/>
      <c r="DT587" s="383"/>
      <c r="DU587" s="383"/>
      <c r="DV587" s="383"/>
      <c r="DW587" s="383"/>
      <c r="DX587" s="383"/>
      <c r="DY587" s="383"/>
      <c r="DZ587" s="383"/>
      <c r="EA587" s="383"/>
      <c r="EB587" s="383"/>
      <c r="EC587" s="383"/>
      <c r="ED587" s="383"/>
      <c r="EE587" s="383"/>
      <c r="EF587" s="383"/>
      <c r="EG587" s="383"/>
      <c r="EH587" s="383"/>
      <c r="EI587" s="383"/>
      <c r="EJ587" s="383"/>
      <c r="EK587" s="383"/>
      <c r="EL587" s="383"/>
      <c r="EM587" s="383"/>
      <c r="EN587" s="383"/>
      <c r="EO587" s="383"/>
      <c r="EP587" s="383"/>
      <c r="EQ587" s="383"/>
      <c r="ER587" s="383"/>
      <c r="ES587" s="383"/>
      <c r="ET587" s="383"/>
      <c r="EU587" s="383"/>
      <c r="EV587" s="383"/>
      <c r="EW587" s="383"/>
      <c r="EX587" s="383"/>
      <c r="EY587" s="383"/>
      <c r="EZ587" s="383"/>
      <c r="FA587" s="383"/>
      <c r="FB587" s="383"/>
      <c r="FC587" s="383"/>
      <c r="FD587" s="383"/>
      <c r="FE587" s="383"/>
      <c r="FF587" s="383"/>
      <c r="FG587" s="383"/>
      <c r="FH587" s="383"/>
      <c r="FI587" s="383"/>
      <c r="FJ587" s="383"/>
      <c r="FK587" s="383"/>
      <c r="FL587" s="383"/>
      <c r="FM587" s="383"/>
      <c r="FN587" s="383"/>
      <c r="FO587" s="383"/>
      <c r="FP587" s="383"/>
      <c r="FQ587" s="383"/>
      <c r="FR587" s="383"/>
      <c r="FS587" s="383"/>
      <c r="FT587" s="383"/>
      <c r="FU587" s="383"/>
      <c r="FV587" s="383"/>
      <c r="FW587" s="383"/>
      <c r="FX587" s="383"/>
      <c r="FY587" s="383"/>
      <c r="FZ587" s="383"/>
      <c r="GA587" s="383"/>
      <c r="GB587" s="383"/>
      <c r="GC587" s="383"/>
      <c r="GD587" s="383"/>
      <c r="GE587" s="383"/>
      <c r="GF587" s="383"/>
      <c r="GG587" s="383"/>
      <c r="GH587" s="383"/>
      <c r="GI587" s="383"/>
      <c r="GJ587" s="383"/>
      <c r="GK587" s="383"/>
      <c r="GL587" s="383"/>
      <c r="GM587" s="383"/>
      <c r="GN587" s="383"/>
      <c r="GO587" s="383"/>
      <c r="GP587" s="383"/>
      <c r="GQ587" s="383"/>
      <c r="GR587" s="383"/>
      <c r="GS587" s="383"/>
      <c r="GT587" s="383"/>
      <c r="GU587" s="383"/>
      <c r="GV587" s="383"/>
      <c r="GW587" s="383"/>
      <c r="GX587" s="383"/>
    </row>
    <row r="588" spans="1:206" s="491" customFormat="1" x14ac:dyDescent="0.25">
      <c r="A588" s="354"/>
      <c r="B588" s="354"/>
      <c r="C588"/>
      <c r="D588"/>
      <c r="E588" s="523"/>
      <c r="F588" s="354"/>
      <c r="G588" s="354"/>
      <c r="H588" s="372"/>
      <c r="I588" s="372"/>
      <c r="J588" s="1"/>
      <c r="K588" s="372"/>
      <c r="L588" s="354"/>
      <c r="M588" s="354"/>
      <c r="N588" s="354"/>
      <c r="O588" s="354"/>
      <c r="P588" s="372"/>
      <c r="Q588" s="490"/>
      <c r="R588" s="490"/>
      <c r="S588" s="490"/>
      <c r="T588" s="490"/>
      <c r="U588" s="490"/>
      <c r="V588" s="372"/>
      <c r="W588" s="372"/>
      <c r="X588" s="372"/>
      <c r="Y588" s="1"/>
      <c r="Z588" s="1"/>
      <c r="AA588" s="1"/>
      <c r="AB588" s="1"/>
      <c r="AC588" s="1"/>
      <c r="AK588" s="504"/>
      <c r="AL588" s="504"/>
      <c r="AM588" s="504"/>
      <c r="AN588" s="504"/>
      <c r="AO588" s="504"/>
      <c r="AP588" s="504"/>
      <c r="AQ588" s="360"/>
      <c r="AR588" s="360"/>
      <c r="AS588" s="360"/>
      <c r="AT588" s="360"/>
      <c r="AU588" s="360"/>
      <c r="AV588" s="360"/>
      <c r="AW588" s="360"/>
      <c r="AX588" s="360"/>
      <c r="AY588" s="360"/>
      <c r="AZ588" s="360"/>
      <c r="BA588" s="360"/>
      <c r="BB588" s="360"/>
      <c r="BC588" s="360"/>
      <c r="BD588" s="360"/>
      <c r="BE588" s="360"/>
      <c r="BF588" s="360"/>
      <c r="BG588" s="360"/>
      <c r="BH588" s="360"/>
      <c r="BI588" s="360"/>
      <c r="BJ588" s="360"/>
      <c r="BK588" s="360"/>
      <c r="BL588" s="360"/>
      <c r="BM588" s="360"/>
      <c r="BN588" s="360"/>
      <c r="BO588" s="360"/>
      <c r="BP588" s="360"/>
      <c r="BQ588" s="360"/>
      <c r="BR588" s="360"/>
      <c r="BS588" s="360"/>
      <c r="BT588" s="360"/>
      <c r="BU588" s="360"/>
      <c r="BV588" s="360"/>
      <c r="BW588" s="360"/>
      <c r="BX588" s="360"/>
      <c r="BY588" s="360"/>
      <c r="BZ588" s="360"/>
      <c r="CA588" s="360"/>
      <c r="CB588" s="360"/>
      <c r="CC588" s="360"/>
      <c r="CD588" s="360"/>
      <c r="CE588" s="360"/>
      <c r="CF588" s="360"/>
      <c r="CG588" s="360"/>
      <c r="CH588" s="360"/>
      <c r="CI588" s="360"/>
      <c r="CJ588" s="360"/>
      <c r="CK588" s="360"/>
      <c r="CL588" s="360"/>
      <c r="CM588" s="475"/>
      <c r="CN588" s="475"/>
      <c r="CO588" s="475"/>
      <c r="CP588" s="475"/>
      <c r="CQ588" s="475"/>
      <c r="CR588" s="475"/>
      <c r="CS588" s="475"/>
      <c r="CT588" s="475"/>
      <c r="CU588" s="475"/>
      <c r="CV588" s="475"/>
      <c r="CW588" s="475"/>
      <c r="CX588" s="475"/>
      <c r="CY588" s="475"/>
      <c r="CZ588" s="383"/>
      <c r="DA588" s="383"/>
      <c r="DB588" s="383"/>
      <c r="DC588" s="383"/>
      <c r="DD588" s="383"/>
      <c r="DE588" s="383"/>
      <c r="DF588" s="383"/>
      <c r="DG588" s="383"/>
      <c r="DH588" s="383"/>
      <c r="DI588" s="383"/>
      <c r="DJ588" s="383"/>
      <c r="DK588" s="383"/>
      <c r="DL588" s="383"/>
      <c r="DM588" s="383"/>
      <c r="DN588" s="383"/>
      <c r="DO588" s="383"/>
      <c r="DP588" s="383"/>
      <c r="DQ588" s="383"/>
      <c r="DR588" s="383"/>
      <c r="DS588" s="383"/>
      <c r="DT588" s="383"/>
      <c r="DU588" s="383"/>
      <c r="DV588" s="383"/>
      <c r="DW588" s="383"/>
      <c r="DX588" s="383"/>
      <c r="DY588" s="383"/>
      <c r="DZ588" s="383"/>
      <c r="EA588" s="383"/>
      <c r="EB588" s="383"/>
      <c r="EC588" s="383"/>
      <c r="ED588" s="383"/>
      <c r="EE588" s="383"/>
      <c r="EF588" s="383"/>
      <c r="EG588" s="383"/>
      <c r="EH588" s="383"/>
      <c r="EI588" s="383"/>
      <c r="EJ588" s="383"/>
      <c r="EK588" s="383"/>
      <c r="EL588" s="383"/>
      <c r="EM588" s="383"/>
      <c r="EN588" s="383"/>
      <c r="EO588" s="383"/>
      <c r="EP588" s="383"/>
      <c r="EQ588" s="383"/>
      <c r="ER588" s="383"/>
      <c r="ES588" s="383"/>
      <c r="ET588" s="383"/>
      <c r="EU588" s="383"/>
      <c r="EV588" s="383"/>
      <c r="EW588" s="383"/>
      <c r="EX588" s="383"/>
      <c r="EY588" s="383"/>
      <c r="EZ588" s="383"/>
      <c r="FA588" s="383"/>
      <c r="FB588" s="383"/>
      <c r="FC588" s="383"/>
      <c r="FD588" s="383"/>
      <c r="FE588" s="383"/>
      <c r="FF588" s="383"/>
      <c r="FG588" s="383"/>
      <c r="FH588" s="383"/>
      <c r="FI588" s="383"/>
      <c r="FJ588" s="383"/>
      <c r="FK588" s="383"/>
      <c r="FL588" s="383"/>
      <c r="FM588" s="383"/>
      <c r="FN588" s="383"/>
      <c r="FO588" s="383"/>
      <c r="FP588" s="383"/>
      <c r="FQ588" s="383"/>
      <c r="FR588" s="383"/>
      <c r="FS588" s="383"/>
      <c r="FT588" s="383"/>
      <c r="FU588" s="383"/>
      <c r="FV588" s="383"/>
      <c r="FW588" s="383"/>
      <c r="FX588" s="383"/>
      <c r="FY588" s="383"/>
      <c r="FZ588" s="383"/>
      <c r="GA588" s="383"/>
      <c r="GB588" s="383"/>
      <c r="GC588" s="383"/>
      <c r="GD588" s="383"/>
      <c r="GE588" s="383"/>
      <c r="GF588" s="383"/>
      <c r="GG588" s="383"/>
      <c r="GH588" s="383"/>
      <c r="GI588" s="383"/>
      <c r="GJ588" s="383"/>
      <c r="GK588" s="383"/>
      <c r="GL588" s="383"/>
      <c r="GM588" s="383"/>
      <c r="GN588" s="383"/>
      <c r="GO588" s="383"/>
      <c r="GP588" s="383"/>
      <c r="GQ588" s="383"/>
      <c r="GR588" s="383"/>
      <c r="GS588" s="383"/>
      <c r="GT588" s="383"/>
      <c r="GU588" s="383"/>
      <c r="GV588" s="383"/>
      <c r="GW588" s="383"/>
      <c r="GX588" s="383"/>
    </row>
    <row r="589" spans="1:206" s="491" customFormat="1" x14ac:dyDescent="0.25">
      <c r="A589" s="354"/>
      <c r="B589" s="354"/>
      <c r="C589"/>
      <c r="D589"/>
      <c r="E589" s="523"/>
      <c r="F589" s="354"/>
      <c r="G589" s="354"/>
      <c r="H589" s="372"/>
      <c r="I589" s="372"/>
      <c r="J589" s="1"/>
      <c r="K589" s="372"/>
      <c r="L589" s="354"/>
      <c r="M589" s="354"/>
      <c r="N589" s="354"/>
      <c r="O589" s="354"/>
      <c r="P589" s="372"/>
      <c r="Q589" s="490"/>
      <c r="R589" s="490"/>
      <c r="S589" s="490"/>
      <c r="T589" s="490"/>
      <c r="U589" s="490"/>
      <c r="V589" s="372"/>
      <c r="W589" s="372"/>
      <c r="X589" s="372"/>
      <c r="Y589" s="1"/>
      <c r="Z589" s="1"/>
      <c r="AA589" s="1"/>
      <c r="AB589" s="1"/>
      <c r="AC589" s="1"/>
      <c r="AK589" s="504"/>
      <c r="AL589" s="504"/>
      <c r="AM589" s="504"/>
      <c r="AN589" s="504"/>
      <c r="AO589" s="504"/>
      <c r="AP589" s="504"/>
      <c r="AQ589" s="360"/>
      <c r="AR589" s="360"/>
      <c r="AS589" s="360"/>
      <c r="AT589" s="360"/>
      <c r="AU589" s="360"/>
      <c r="AV589" s="360"/>
      <c r="AW589" s="360"/>
      <c r="AX589" s="360"/>
      <c r="AY589" s="360"/>
      <c r="AZ589" s="360"/>
      <c r="BA589" s="360"/>
      <c r="BB589" s="360"/>
      <c r="BC589" s="360"/>
      <c r="BD589" s="360"/>
      <c r="BE589" s="360"/>
      <c r="BF589" s="360"/>
      <c r="BG589" s="360"/>
      <c r="BH589" s="360"/>
      <c r="BI589" s="360"/>
      <c r="BJ589" s="360"/>
      <c r="BK589" s="360"/>
      <c r="BL589" s="360"/>
      <c r="BM589" s="360"/>
      <c r="BN589" s="360"/>
      <c r="BO589" s="360"/>
      <c r="BP589" s="360"/>
      <c r="BQ589" s="360"/>
      <c r="BR589" s="360"/>
      <c r="BS589" s="360"/>
      <c r="BT589" s="360"/>
      <c r="BU589" s="360"/>
      <c r="BV589" s="360"/>
      <c r="BW589" s="360"/>
      <c r="BX589" s="360"/>
      <c r="BY589" s="360"/>
      <c r="BZ589" s="360"/>
      <c r="CA589" s="360"/>
      <c r="CB589" s="360"/>
      <c r="CC589" s="360"/>
      <c r="CD589" s="360"/>
      <c r="CE589" s="360"/>
      <c r="CF589" s="360"/>
      <c r="CG589" s="360"/>
      <c r="CH589" s="360"/>
      <c r="CI589" s="360"/>
      <c r="CJ589" s="360"/>
      <c r="CK589" s="360"/>
      <c r="CL589" s="360"/>
      <c r="CM589" s="475"/>
      <c r="CN589" s="475"/>
      <c r="CO589" s="475"/>
      <c r="CP589" s="475"/>
      <c r="CQ589" s="475"/>
      <c r="CR589" s="475"/>
      <c r="CS589" s="475"/>
      <c r="CT589" s="475"/>
      <c r="CU589" s="475"/>
      <c r="CV589" s="475"/>
      <c r="CW589" s="475"/>
      <c r="CX589" s="475"/>
      <c r="CY589" s="475"/>
      <c r="CZ589" s="383"/>
      <c r="DA589" s="383"/>
      <c r="DB589" s="383"/>
      <c r="DC589" s="383"/>
      <c r="DD589" s="383"/>
      <c r="DE589" s="383"/>
      <c r="DF589" s="383"/>
      <c r="DG589" s="383"/>
      <c r="DH589" s="383"/>
      <c r="DI589" s="383"/>
      <c r="DJ589" s="383"/>
      <c r="DK589" s="383"/>
      <c r="DL589" s="383"/>
      <c r="DM589" s="383"/>
      <c r="DN589" s="383"/>
      <c r="DO589" s="383"/>
      <c r="DP589" s="383"/>
      <c r="DQ589" s="383"/>
      <c r="DR589" s="383"/>
      <c r="DS589" s="383"/>
      <c r="DT589" s="383"/>
      <c r="DU589" s="383"/>
      <c r="DV589" s="383"/>
      <c r="DW589" s="383"/>
      <c r="DX589" s="383"/>
      <c r="DY589" s="383"/>
      <c r="DZ589" s="383"/>
      <c r="EA589" s="383"/>
      <c r="EB589" s="383"/>
      <c r="EC589" s="383"/>
      <c r="ED589" s="383"/>
      <c r="EE589" s="383"/>
      <c r="EF589" s="383"/>
      <c r="EG589" s="383"/>
      <c r="EH589" s="383"/>
      <c r="EI589" s="383"/>
      <c r="EJ589" s="383"/>
      <c r="EK589" s="383"/>
      <c r="EL589" s="383"/>
      <c r="EM589" s="383"/>
      <c r="EN589" s="383"/>
      <c r="EO589" s="383"/>
      <c r="EP589" s="383"/>
      <c r="EQ589" s="383"/>
      <c r="ER589" s="383"/>
      <c r="ES589" s="383"/>
      <c r="ET589" s="383"/>
      <c r="EU589" s="383"/>
      <c r="EV589" s="383"/>
      <c r="EW589" s="383"/>
      <c r="EX589" s="383"/>
      <c r="EY589" s="383"/>
      <c r="EZ589" s="383"/>
      <c r="FA589" s="383"/>
      <c r="FB589" s="383"/>
      <c r="FC589" s="383"/>
      <c r="FD589" s="383"/>
      <c r="FE589" s="383"/>
      <c r="FF589" s="383"/>
      <c r="FG589" s="383"/>
      <c r="FH589" s="383"/>
      <c r="FI589" s="383"/>
      <c r="FJ589" s="383"/>
      <c r="FK589" s="383"/>
      <c r="FL589" s="383"/>
      <c r="FM589" s="383"/>
      <c r="FN589" s="383"/>
      <c r="FO589" s="383"/>
      <c r="FP589" s="383"/>
      <c r="FQ589" s="383"/>
      <c r="FR589" s="383"/>
      <c r="FS589" s="383"/>
      <c r="FT589" s="383"/>
      <c r="FU589" s="383"/>
      <c r="FV589" s="383"/>
      <c r="FW589" s="383"/>
      <c r="FX589" s="383"/>
      <c r="FY589" s="383"/>
      <c r="FZ589" s="383"/>
      <c r="GA589" s="383"/>
      <c r="GB589" s="383"/>
      <c r="GC589" s="383"/>
      <c r="GD589" s="383"/>
      <c r="GE589" s="383"/>
      <c r="GF589" s="383"/>
      <c r="GG589" s="383"/>
      <c r="GH589" s="383"/>
      <c r="GI589" s="383"/>
      <c r="GJ589" s="383"/>
      <c r="GK589" s="383"/>
      <c r="GL589" s="383"/>
      <c r="GM589" s="383"/>
      <c r="GN589" s="383"/>
      <c r="GO589" s="383"/>
      <c r="GP589" s="383"/>
      <c r="GQ589" s="383"/>
      <c r="GR589" s="383"/>
      <c r="GS589" s="383"/>
      <c r="GT589" s="383"/>
      <c r="GU589" s="383"/>
      <c r="GV589" s="383"/>
      <c r="GW589" s="383"/>
      <c r="GX589" s="383"/>
    </row>
    <row r="590" spans="1:206" s="491" customFormat="1" x14ac:dyDescent="0.25">
      <c r="A590" s="354"/>
      <c r="B590" s="354"/>
      <c r="C590"/>
      <c r="D590"/>
      <c r="E590" s="523"/>
      <c r="F590" s="354"/>
      <c r="G590" s="354"/>
      <c r="H590" s="372"/>
      <c r="I590" s="372"/>
      <c r="J590" s="1"/>
      <c r="K590" s="372"/>
      <c r="L590" s="354"/>
      <c r="M590" s="354"/>
      <c r="N590" s="354"/>
      <c r="O590" s="354"/>
      <c r="P590" s="372"/>
      <c r="Q590" s="490"/>
      <c r="R590" s="490"/>
      <c r="S590" s="490"/>
      <c r="T590" s="490"/>
      <c r="U590" s="490"/>
      <c r="V590" s="372"/>
      <c r="W590" s="372"/>
      <c r="X590" s="372"/>
      <c r="Y590" s="1"/>
      <c r="Z590" s="1"/>
      <c r="AA590" s="1"/>
      <c r="AB590" s="1"/>
      <c r="AC590" s="1"/>
      <c r="AK590" s="504"/>
      <c r="AL590" s="504"/>
      <c r="AM590" s="504"/>
      <c r="AN590" s="504"/>
      <c r="AO590" s="504"/>
      <c r="AP590" s="504"/>
      <c r="AQ590" s="360"/>
      <c r="AR590" s="360"/>
      <c r="AS590" s="360"/>
      <c r="AT590" s="360"/>
      <c r="AU590" s="360"/>
      <c r="AV590" s="360"/>
      <c r="AW590" s="360"/>
      <c r="AX590" s="360"/>
      <c r="AY590" s="360"/>
      <c r="AZ590" s="360"/>
      <c r="BA590" s="360"/>
      <c r="BB590" s="360"/>
      <c r="BC590" s="360"/>
      <c r="BD590" s="360"/>
      <c r="BE590" s="360"/>
      <c r="BF590" s="360"/>
      <c r="BG590" s="360"/>
      <c r="BH590" s="360"/>
      <c r="BI590" s="360"/>
      <c r="BJ590" s="360"/>
      <c r="BK590" s="360"/>
      <c r="BL590" s="360"/>
      <c r="BM590" s="360"/>
      <c r="BN590" s="360"/>
      <c r="BO590" s="360"/>
      <c r="BP590" s="360"/>
      <c r="BQ590" s="360"/>
      <c r="BR590" s="360"/>
      <c r="BS590" s="360"/>
      <c r="BT590" s="360"/>
      <c r="BU590" s="360"/>
      <c r="BV590" s="360"/>
      <c r="BW590" s="360"/>
      <c r="BX590" s="360"/>
      <c r="BY590" s="360"/>
      <c r="BZ590" s="360"/>
      <c r="CA590" s="360"/>
      <c r="CB590" s="360"/>
      <c r="CC590" s="360"/>
      <c r="CD590" s="360"/>
      <c r="CE590" s="360"/>
      <c r="CF590" s="360"/>
      <c r="CG590" s="360"/>
      <c r="CH590" s="360"/>
      <c r="CI590" s="360"/>
      <c r="CJ590" s="360"/>
      <c r="CK590" s="360"/>
      <c r="CL590" s="360"/>
      <c r="CM590" s="475"/>
      <c r="CN590" s="475"/>
      <c r="CO590" s="475"/>
      <c r="CP590" s="475"/>
      <c r="CQ590" s="475"/>
      <c r="CR590" s="475"/>
      <c r="CS590" s="475"/>
      <c r="CT590" s="475"/>
      <c r="CU590" s="475"/>
      <c r="CV590" s="475"/>
      <c r="CW590" s="475"/>
      <c r="CX590" s="475"/>
      <c r="CY590" s="475"/>
      <c r="CZ590" s="383"/>
      <c r="DA590" s="383"/>
      <c r="DB590" s="383"/>
      <c r="DC590" s="383"/>
      <c r="DD590" s="383"/>
      <c r="DE590" s="383"/>
      <c r="DF590" s="383"/>
      <c r="DG590" s="383"/>
      <c r="DH590" s="383"/>
      <c r="DI590" s="383"/>
      <c r="DJ590" s="383"/>
      <c r="DK590" s="383"/>
      <c r="DL590" s="383"/>
      <c r="DM590" s="383"/>
      <c r="DN590" s="383"/>
      <c r="DO590" s="383"/>
      <c r="DP590" s="383"/>
      <c r="DQ590" s="383"/>
      <c r="DR590" s="383"/>
      <c r="DS590" s="383"/>
      <c r="DT590" s="383"/>
      <c r="DU590" s="383"/>
      <c r="DV590" s="383"/>
      <c r="DW590" s="383"/>
      <c r="DX590" s="383"/>
      <c r="DY590" s="383"/>
      <c r="DZ590" s="383"/>
      <c r="EA590" s="383"/>
      <c r="EB590" s="383"/>
      <c r="EC590" s="383"/>
      <c r="ED590" s="383"/>
      <c r="EE590" s="383"/>
      <c r="EF590" s="383"/>
      <c r="EG590" s="383"/>
      <c r="EH590" s="383"/>
      <c r="EI590" s="383"/>
      <c r="EJ590" s="383"/>
      <c r="EK590" s="383"/>
      <c r="EL590" s="383"/>
      <c r="EM590" s="383"/>
      <c r="EN590" s="383"/>
      <c r="EO590" s="383"/>
      <c r="EP590" s="383"/>
      <c r="EQ590" s="383"/>
      <c r="ER590" s="383"/>
      <c r="ES590" s="383"/>
      <c r="ET590" s="383"/>
      <c r="EU590" s="383"/>
      <c r="EV590" s="383"/>
      <c r="EW590" s="383"/>
      <c r="EX590" s="383"/>
      <c r="EY590" s="383"/>
      <c r="EZ590" s="383"/>
      <c r="FA590" s="383"/>
      <c r="FB590" s="383"/>
      <c r="FC590" s="383"/>
      <c r="FD590" s="383"/>
      <c r="FE590" s="383"/>
      <c r="FF590" s="383"/>
      <c r="FG590" s="383"/>
      <c r="FH590" s="383"/>
      <c r="FI590" s="383"/>
      <c r="FJ590" s="383"/>
      <c r="FK590" s="383"/>
      <c r="FL590" s="383"/>
      <c r="FM590" s="383"/>
      <c r="FN590" s="383"/>
      <c r="FO590" s="383"/>
      <c r="FP590" s="383"/>
      <c r="FQ590" s="383"/>
      <c r="FR590" s="383"/>
      <c r="FS590" s="383"/>
      <c r="FT590" s="383"/>
      <c r="FU590" s="383"/>
      <c r="FV590" s="383"/>
      <c r="FW590" s="383"/>
      <c r="FX590" s="383"/>
      <c r="FY590" s="383"/>
      <c r="FZ590" s="383"/>
      <c r="GA590" s="383"/>
      <c r="GB590" s="383"/>
      <c r="GC590" s="383"/>
      <c r="GD590" s="383"/>
      <c r="GE590" s="383"/>
      <c r="GF590" s="383"/>
      <c r="GG590" s="383"/>
      <c r="GH590" s="383"/>
      <c r="GI590" s="383"/>
      <c r="GJ590" s="383"/>
      <c r="GK590" s="383"/>
      <c r="GL590" s="383"/>
      <c r="GM590" s="383"/>
      <c r="GN590" s="383"/>
      <c r="GO590" s="383"/>
      <c r="GP590" s="383"/>
      <c r="GQ590" s="383"/>
      <c r="GR590" s="383"/>
      <c r="GS590" s="383"/>
      <c r="GT590" s="383"/>
      <c r="GU590" s="383"/>
      <c r="GV590" s="383"/>
      <c r="GW590" s="383"/>
      <c r="GX590" s="383"/>
    </row>
    <row r="591" spans="1:206" s="491" customFormat="1" x14ac:dyDescent="0.25">
      <c r="A591" s="354"/>
      <c r="B591" s="354"/>
      <c r="C591"/>
      <c r="D591"/>
      <c r="E591" s="523"/>
      <c r="F591" s="354"/>
      <c r="G591" s="354"/>
      <c r="H591" s="372"/>
      <c r="I591" s="372"/>
      <c r="J591" s="1"/>
      <c r="K591" s="372"/>
      <c r="L591" s="354"/>
      <c r="M591" s="354"/>
      <c r="N591" s="354"/>
      <c r="O591" s="354"/>
      <c r="P591" s="372"/>
      <c r="Q591" s="490"/>
      <c r="R591" s="490"/>
      <c r="S591" s="490"/>
      <c r="T591" s="490"/>
      <c r="U591" s="490"/>
      <c r="V591" s="372"/>
      <c r="W591" s="372"/>
      <c r="X591" s="372"/>
      <c r="Y591" s="1"/>
      <c r="Z591" s="1"/>
      <c r="AA591" s="1"/>
      <c r="AB591" s="1"/>
      <c r="AC591" s="1"/>
      <c r="AK591" s="504"/>
      <c r="AL591" s="504"/>
      <c r="AM591" s="504"/>
      <c r="AN591" s="504"/>
      <c r="AO591" s="504"/>
      <c r="AP591" s="504"/>
      <c r="AQ591" s="360"/>
      <c r="AR591" s="360"/>
      <c r="AS591" s="360"/>
      <c r="AT591" s="360"/>
      <c r="AU591" s="360"/>
      <c r="AV591" s="360"/>
      <c r="AW591" s="360"/>
      <c r="AX591" s="360"/>
      <c r="AY591" s="360"/>
      <c r="AZ591" s="360"/>
      <c r="BA591" s="360"/>
      <c r="BB591" s="360"/>
      <c r="BC591" s="360"/>
      <c r="BD591" s="360"/>
      <c r="BE591" s="360"/>
      <c r="BF591" s="360"/>
      <c r="BG591" s="360"/>
      <c r="BH591" s="360"/>
      <c r="BI591" s="360"/>
      <c r="BJ591" s="360"/>
      <c r="BK591" s="360"/>
      <c r="BL591" s="360"/>
      <c r="BM591" s="360"/>
      <c r="BN591" s="360"/>
      <c r="BO591" s="360"/>
      <c r="BP591" s="360"/>
      <c r="BQ591" s="360"/>
      <c r="BR591" s="360"/>
      <c r="BS591" s="360"/>
      <c r="BT591" s="360"/>
      <c r="BU591" s="360"/>
      <c r="BV591" s="360"/>
      <c r="BW591" s="360"/>
      <c r="BX591" s="360"/>
      <c r="BY591" s="360"/>
      <c r="BZ591" s="360"/>
      <c r="CA591" s="360"/>
      <c r="CB591" s="360"/>
      <c r="CC591" s="360"/>
      <c r="CD591" s="360"/>
      <c r="CE591" s="360"/>
      <c r="CF591" s="360"/>
      <c r="CG591" s="360"/>
      <c r="CH591" s="360"/>
      <c r="CI591" s="360"/>
      <c r="CJ591" s="360"/>
      <c r="CK591" s="360"/>
      <c r="CL591" s="360"/>
      <c r="CM591" s="475"/>
      <c r="CN591" s="475"/>
      <c r="CO591" s="475"/>
      <c r="CP591" s="475"/>
      <c r="CQ591" s="475"/>
      <c r="CR591" s="475"/>
      <c r="CS591" s="475"/>
      <c r="CT591" s="475"/>
      <c r="CU591" s="475"/>
      <c r="CV591" s="475"/>
      <c r="CW591" s="475"/>
      <c r="CX591" s="475"/>
      <c r="CY591" s="475"/>
      <c r="CZ591" s="383"/>
      <c r="DA591" s="383"/>
      <c r="DB591" s="383"/>
      <c r="DC591" s="383"/>
      <c r="DD591" s="383"/>
      <c r="DE591" s="383"/>
      <c r="DF591" s="383"/>
      <c r="DG591" s="383"/>
      <c r="DH591" s="383"/>
      <c r="DI591" s="383"/>
      <c r="DJ591" s="383"/>
      <c r="DK591" s="383"/>
      <c r="DL591" s="383"/>
      <c r="DM591" s="383"/>
      <c r="DN591" s="383"/>
      <c r="DO591" s="383"/>
      <c r="DP591" s="383"/>
      <c r="DQ591" s="383"/>
      <c r="DR591" s="383"/>
      <c r="DS591" s="383"/>
      <c r="DT591" s="383"/>
      <c r="DU591" s="383"/>
      <c r="DV591" s="383"/>
      <c r="DW591" s="383"/>
      <c r="DX591" s="383"/>
      <c r="DY591" s="383"/>
      <c r="DZ591" s="383"/>
      <c r="EA591" s="383"/>
      <c r="EB591" s="383"/>
      <c r="EC591" s="383"/>
      <c r="ED591" s="383"/>
      <c r="EE591" s="383"/>
      <c r="EF591" s="383"/>
      <c r="EG591" s="383"/>
      <c r="EH591" s="383"/>
      <c r="EI591" s="383"/>
      <c r="EJ591" s="383"/>
      <c r="EK591" s="383"/>
      <c r="EL591" s="383"/>
      <c r="EM591" s="383"/>
      <c r="EN591" s="383"/>
      <c r="EO591" s="383"/>
      <c r="EP591" s="383"/>
      <c r="EQ591" s="383"/>
      <c r="ER591" s="383"/>
      <c r="ES591" s="383"/>
      <c r="ET591" s="383"/>
      <c r="EU591" s="383"/>
      <c r="EV591" s="383"/>
      <c r="EW591" s="383"/>
      <c r="EX591" s="383"/>
      <c r="EY591" s="383"/>
      <c r="EZ591" s="383"/>
      <c r="FA591" s="383"/>
      <c r="FB591" s="383"/>
      <c r="FC591" s="383"/>
      <c r="FD591" s="383"/>
      <c r="FE591" s="383"/>
      <c r="FF591" s="383"/>
      <c r="FG591" s="383"/>
      <c r="FH591" s="383"/>
      <c r="FI591" s="383"/>
      <c r="FJ591" s="383"/>
      <c r="FK591" s="383"/>
      <c r="FL591" s="383"/>
      <c r="FM591" s="383"/>
      <c r="FN591" s="383"/>
      <c r="FO591" s="383"/>
      <c r="FP591" s="383"/>
      <c r="FQ591" s="383"/>
      <c r="FR591" s="383"/>
      <c r="FS591" s="383"/>
      <c r="FT591" s="383"/>
      <c r="FU591" s="383"/>
      <c r="FV591" s="383"/>
      <c r="FW591" s="383"/>
      <c r="FX591" s="383"/>
      <c r="FY591" s="383"/>
      <c r="FZ591" s="383"/>
      <c r="GA591" s="383"/>
      <c r="GB591" s="383"/>
      <c r="GC591" s="383"/>
      <c r="GD591" s="383"/>
      <c r="GE591" s="383"/>
      <c r="GF591" s="383"/>
      <c r="GG591" s="383"/>
      <c r="GH591" s="383"/>
      <c r="GI591" s="383"/>
      <c r="GJ591" s="383"/>
      <c r="GK591" s="383"/>
      <c r="GL591" s="383"/>
      <c r="GM591" s="383"/>
      <c r="GN591" s="383"/>
      <c r="GO591" s="383"/>
      <c r="GP591" s="383"/>
      <c r="GQ591" s="383"/>
      <c r="GR591" s="383"/>
      <c r="GS591" s="383"/>
      <c r="GT591" s="383"/>
      <c r="GU591" s="383"/>
      <c r="GV591" s="383"/>
      <c r="GW591" s="383"/>
      <c r="GX591" s="383"/>
    </row>
    <row r="592" spans="1:206" s="491" customFormat="1" x14ac:dyDescent="0.25">
      <c r="A592" s="354"/>
      <c r="B592" s="354"/>
      <c r="C592"/>
      <c r="D592"/>
      <c r="E592" s="523"/>
      <c r="F592" s="354"/>
      <c r="G592" s="354"/>
      <c r="H592" s="372"/>
      <c r="I592" s="372"/>
      <c r="J592" s="1"/>
      <c r="K592" s="372"/>
      <c r="L592" s="354"/>
      <c r="M592" s="354"/>
      <c r="N592" s="354"/>
      <c r="O592" s="354"/>
      <c r="P592" s="372"/>
      <c r="Q592" s="490"/>
      <c r="R592" s="490"/>
      <c r="S592" s="490"/>
      <c r="T592" s="490"/>
      <c r="U592" s="490"/>
      <c r="V592" s="372"/>
      <c r="W592" s="372"/>
      <c r="X592" s="372"/>
      <c r="Y592" s="1"/>
      <c r="Z592" s="1"/>
      <c r="AA592" s="1"/>
      <c r="AB592" s="1"/>
      <c r="AC592" s="1"/>
      <c r="AK592" s="504"/>
      <c r="AL592" s="504"/>
      <c r="AM592" s="504"/>
      <c r="AN592" s="504"/>
      <c r="AO592" s="504"/>
      <c r="AP592" s="504"/>
      <c r="AQ592" s="360"/>
      <c r="AR592" s="360"/>
      <c r="AS592" s="360"/>
      <c r="AT592" s="360"/>
      <c r="AU592" s="360"/>
      <c r="AV592" s="360"/>
      <c r="AW592" s="360"/>
      <c r="AX592" s="360"/>
      <c r="AY592" s="360"/>
      <c r="AZ592" s="360"/>
      <c r="BA592" s="360"/>
      <c r="BB592" s="360"/>
      <c r="BC592" s="360"/>
      <c r="BD592" s="360"/>
      <c r="BE592" s="360"/>
      <c r="BF592" s="360"/>
      <c r="BG592" s="360"/>
      <c r="BH592" s="360"/>
      <c r="BI592" s="360"/>
      <c r="BJ592" s="360"/>
      <c r="BK592" s="360"/>
      <c r="BL592" s="360"/>
      <c r="BM592" s="360"/>
      <c r="BN592" s="360"/>
      <c r="BO592" s="360"/>
      <c r="BP592" s="360"/>
      <c r="BQ592" s="360"/>
      <c r="BR592" s="360"/>
      <c r="BS592" s="360"/>
      <c r="BT592" s="360"/>
      <c r="BU592" s="360"/>
      <c r="BV592" s="360"/>
      <c r="BW592" s="360"/>
      <c r="BX592" s="360"/>
      <c r="BY592" s="360"/>
      <c r="BZ592" s="360"/>
      <c r="CA592" s="360"/>
      <c r="CB592" s="360"/>
      <c r="CC592" s="360"/>
      <c r="CD592" s="360"/>
      <c r="CE592" s="360"/>
      <c r="CF592" s="360"/>
      <c r="CG592" s="360"/>
      <c r="CH592" s="360"/>
      <c r="CI592" s="360"/>
      <c r="CJ592" s="360"/>
      <c r="CK592" s="360"/>
      <c r="CL592" s="360"/>
      <c r="CM592" s="475"/>
      <c r="CN592" s="475"/>
      <c r="CO592" s="475"/>
      <c r="CP592" s="475"/>
      <c r="CQ592" s="475"/>
      <c r="CR592" s="475"/>
      <c r="CS592" s="475"/>
      <c r="CT592" s="475"/>
      <c r="CU592" s="475"/>
      <c r="CV592" s="475"/>
      <c r="CW592" s="475"/>
      <c r="CX592" s="475"/>
      <c r="CY592" s="475"/>
      <c r="CZ592" s="383"/>
      <c r="DA592" s="383"/>
      <c r="DB592" s="383"/>
      <c r="DC592" s="383"/>
      <c r="DD592" s="383"/>
      <c r="DE592" s="383"/>
      <c r="DF592" s="383"/>
      <c r="DG592" s="383"/>
      <c r="DH592" s="383"/>
      <c r="DI592" s="383"/>
      <c r="DJ592" s="383"/>
      <c r="DK592" s="383"/>
      <c r="DL592" s="383"/>
      <c r="DM592" s="383"/>
      <c r="DN592" s="383"/>
      <c r="DO592" s="383"/>
      <c r="DP592" s="383"/>
      <c r="DQ592" s="383"/>
      <c r="DR592" s="383"/>
      <c r="DS592" s="383"/>
      <c r="DT592" s="383"/>
      <c r="DU592" s="383"/>
      <c r="DV592" s="383"/>
      <c r="DW592" s="383"/>
      <c r="DX592" s="383"/>
      <c r="DY592" s="383"/>
      <c r="DZ592" s="383"/>
      <c r="EA592" s="383"/>
      <c r="EB592" s="383"/>
      <c r="EC592" s="383"/>
      <c r="ED592" s="383"/>
      <c r="EE592" s="383"/>
      <c r="EF592" s="383"/>
      <c r="EG592" s="383"/>
      <c r="EH592" s="383"/>
      <c r="EI592" s="383"/>
      <c r="EJ592" s="383"/>
      <c r="EK592" s="383"/>
      <c r="EL592" s="383"/>
      <c r="EM592" s="383"/>
      <c r="EN592" s="383"/>
      <c r="EO592" s="383"/>
      <c r="EP592" s="383"/>
      <c r="EQ592" s="383"/>
      <c r="ER592" s="383"/>
      <c r="ES592" s="383"/>
      <c r="ET592" s="383"/>
      <c r="EU592" s="383"/>
      <c r="EV592" s="383"/>
      <c r="EW592" s="383"/>
      <c r="EX592" s="383"/>
      <c r="EY592" s="383"/>
      <c r="EZ592" s="383"/>
      <c r="FA592" s="383"/>
      <c r="FB592" s="383"/>
      <c r="FC592" s="383"/>
      <c r="FD592" s="383"/>
      <c r="FE592" s="383"/>
      <c r="FF592" s="383"/>
      <c r="FG592" s="383"/>
      <c r="FH592" s="383"/>
      <c r="FI592" s="383"/>
      <c r="FJ592" s="383"/>
      <c r="FK592" s="383"/>
      <c r="FL592" s="383"/>
      <c r="FM592" s="383"/>
      <c r="FN592" s="383"/>
      <c r="FO592" s="383"/>
      <c r="FP592" s="383"/>
      <c r="FQ592" s="383"/>
      <c r="FR592" s="383"/>
      <c r="FS592" s="383"/>
      <c r="FT592" s="383"/>
      <c r="FU592" s="383"/>
      <c r="FV592" s="383"/>
      <c r="FW592" s="383"/>
      <c r="FX592" s="383"/>
      <c r="FY592" s="383"/>
      <c r="FZ592" s="383"/>
      <c r="GA592" s="383"/>
      <c r="GB592" s="383"/>
      <c r="GC592" s="383"/>
      <c r="GD592" s="383"/>
      <c r="GE592" s="383"/>
      <c r="GF592" s="383"/>
      <c r="GG592" s="383"/>
      <c r="GH592" s="383"/>
      <c r="GI592" s="383"/>
      <c r="GJ592" s="383"/>
      <c r="GK592" s="383"/>
      <c r="GL592" s="383"/>
      <c r="GM592" s="383"/>
      <c r="GN592" s="383"/>
      <c r="GO592" s="383"/>
      <c r="GP592" s="383"/>
      <c r="GQ592" s="383"/>
      <c r="GR592" s="383"/>
      <c r="GS592" s="383"/>
      <c r="GT592" s="383"/>
      <c r="GU592" s="383"/>
      <c r="GV592" s="383"/>
      <c r="GW592" s="383"/>
      <c r="GX592" s="383"/>
    </row>
    <row r="593" spans="1:206" s="491" customFormat="1" x14ac:dyDescent="0.25">
      <c r="A593" s="354"/>
      <c r="B593" s="354"/>
      <c r="C593"/>
      <c r="D593"/>
      <c r="E593" s="523"/>
      <c r="F593" s="354"/>
      <c r="G593" s="354"/>
      <c r="H593" s="372"/>
      <c r="I593" s="372"/>
      <c r="J593" s="1"/>
      <c r="K593" s="372"/>
      <c r="L593" s="354"/>
      <c r="M593" s="354"/>
      <c r="N593" s="354"/>
      <c r="O593" s="354"/>
      <c r="P593" s="372"/>
      <c r="Q593" s="490"/>
      <c r="R593" s="490"/>
      <c r="S593" s="490"/>
      <c r="T593" s="490"/>
      <c r="U593" s="490"/>
      <c r="V593" s="372"/>
      <c r="W593" s="372"/>
      <c r="X593" s="372"/>
      <c r="Y593" s="1"/>
      <c r="Z593" s="1"/>
      <c r="AA593" s="1"/>
      <c r="AB593" s="1"/>
      <c r="AC593" s="1"/>
      <c r="AK593" s="504"/>
      <c r="AL593" s="504"/>
      <c r="AM593" s="504"/>
      <c r="AN593" s="504"/>
      <c r="AO593" s="504"/>
      <c r="AP593" s="504"/>
      <c r="AQ593" s="360"/>
      <c r="AR593" s="360"/>
      <c r="AS593" s="360"/>
      <c r="AT593" s="360"/>
      <c r="AU593" s="360"/>
      <c r="AV593" s="360"/>
      <c r="AW593" s="360"/>
      <c r="AX593" s="360"/>
      <c r="AY593" s="360"/>
      <c r="AZ593" s="360"/>
      <c r="BA593" s="360"/>
      <c r="BB593" s="360"/>
      <c r="BC593" s="360"/>
      <c r="BD593" s="360"/>
      <c r="BE593" s="360"/>
      <c r="BF593" s="360"/>
      <c r="BG593" s="360"/>
      <c r="BH593" s="360"/>
      <c r="BI593" s="360"/>
      <c r="BJ593" s="360"/>
      <c r="BK593" s="360"/>
      <c r="BL593" s="360"/>
      <c r="BM593" s="360"/>
      <c r="BN593" s="360"/>
      <c r="BO593" s="360"/>
      <c r="BP593" s="360"/>
      <c r="BQ593" s="360"/>
      <c r="BR593" s="360"/>
      <c r="BS593" s="360"/>
      <c r="BT593" s="360"/>
      <c r="BU593" s="360"/>
      <c r="BV593" s="360"/>
      <c r="BW593" s="360"/>
      <c r="BX593" s="360"/>
      <c r="BY593" s="360"/>
      <c r="BZ593" s="360"/>
      <c r="CA593" s="360"/>
      <c r="CB593" s="360"/>
      <c r="CC593" s="360"/>
      <c r="CD593" s="360"/>
      <c r="CE593" s="360"/>
      <c r="CF593" s="360"/>
      <c r="CG593" s="360"/>
      <c r="CH593" s="360"/>
      <c r="CI593" s="360"/>
      <c r="CJ593" s="360"/>
      <c r="CK593" s="360"/>
      <c r="CL593" s="360"/>
      <c r="CM593" s="475"/>
      <c r="CN593" s="475"/>
      <c r="CO593" s="475"/>
      <c r="CP593" s="475"/>
      <c r="CQ593" s="475"/>
      <c r="CR593" s="475"/>
      <c r="CS593" s="475"/>
      <c r="CT593" s="475"/>
      <c r="CU593" s="475"/>
      <c r="CV593" s="475"/>
      <c r="CW593" s="475"/>
      <c r="CX593" s="475"/>
      <c r="CY593" s="475"/>
      <c r="CZ593" s="383"/>
      <c r="DA593" s="383"/>
      <c r="DB593" s="383"/>
      <c r="DC593" s="383"/>
      <c r="DD593" s="383"/>
      <c r="DE593" s="383"/>
      <c r="DF593" s="383"/>
      <c r="DG593" s="383"/>
      <c r="DH593" s="383"/>
      <c r="DI593" s="383"/>
      <c r="DJ593" s="383"/>
      <c r="DK593" s="383"/>
      <c r="DL593" s="383"/>
      <c r="DM593" s="383"/>
      <c r="DN593" s="383"/>
      <c r="DO593" s="383"/>
      <c r="DP593" s="383"/>
      <c r="DQ593" s="383"/>
      <c r="DR593" s="383"/>
      <c r="DS593" s="383"/>
      <c r="DT593" s="383"/>
      <c r="DU593" s="383"/>
      <c r="DV593" s="383"/>
      <c r="DW593" s="383"/>
      <c r="DX593" s="383"/>
      <c r="DY593" s="383"/>
      <c r="DZ593" s="383"/>
      <c r="EA593" s="383"/>
      <c r="EB593" s="383"/>
      <c r="EC593" s="383"/>
      <c r="ED593" s="383"/>
      <c r="EE593" s="383"/>
      <c r="EF593" s="383"/>
      <c r="EG593" s="383"/>
      <c r="EH593" s="383"/>
      <c r="EI593" s="383"/>
      <c r="EJ593" s="383"/>
      <c r="EK593" s="383"/>
      <c r="EL593" s="383"/>
      <c r="EM593" s="383"/>
      <c r="EN593" s="383"/>
      <c r="EO593" s="383"/>
      <c r="EP593" s="383"/>
      <c r="EQ593" s="383"/>
      <c r="ER593" s="383"/>
      <c r="ES593" s="383"/>
      <c r="ET593" s="383"/>
      <c r="EU593" s="383"/>
      <c r="EV593" s="383"/>
      <c r="EW593" s="383"/>
      <c r="EX593" s="383"/>
      <c r="EY593" s="383"/>
      <c r="EZ593" s="383"/>
      <c r="FA593" s="383"/>
      <c r="FB593" s="383"/>
      <c r="FC593" s="383"/>
      <c r="FD593" s="383"/>
      <c r="FE593" s="383"/>
      <c r="FF593" s="383"/>
      <c r="FG593" s="383"/>
      <c r="FH593" s="383"/>
      <c r="FI593" s="383"/>
      <c r="FJ593" s="383"/>
      <c r="FK593" s="383"/>
      <c r="FL593" s="383"/>
      <c r="FM593" s="383"/>
      <c r="FN593" s="383"/>
      <c r="FO593" s="383"/>
      <c r="FP593" s="383"/>
      <c r="FQ593" s="383"/>
      <c r="FR593" s="383"/>
      <c r="FS593" s="383"/>
      <c r="FT593" s="383"/>
      <c r="FU593" s="383"/>
      <c r="FV593" s="383"/>
      <c r="FW593" s="383"/>
      <c r="FX593" s="383"/>
      <c r="FY593" s="383"/>
      <c r="FZ593" s="383"/>
      <c r="GA593" s="383"/>
      <c r="GB593" s="383"/>
      <c r="GC593" s="383"/>
      <c r="GD593" s="383"/>
      <c r="GE593" s="383"/>
      <c r="GF593" s="383"/>
      <c r="GG593" s="383"/>
      <c r="GH593" s="383"/>
      <c r="GI593" s="383"/>
      <c r="GJ593" s="383"/>
      <c r="GK593" s="383"/>
      <c r="GL593" s="383"/>
      <c r="GM593" s="383"/>
      <c r="GN593" s="383"/>
      <c r="GO593" s="383"/>
      <c r="GP593" s="383"/>
      <c r="GQ593" s="383"/>
      <c r="GR593" s="383"/>
      <c r="GS593" s="383"/>
      <c r="GT593" s="383"/>
      <c r="GU593" s="383"/>
      <c r="GV593" s="383"/>
      <c r="GW593" s="383"/>
      <c r="GX593" s="383"/>
    </row>
    <row r="594" spans="1:206" s="491" customFormat="1" x14ac:dyDescent="0.25">
      <c r="A594" s="354"/>
      <c r="B594" s="354"/>
      <c r="C594"/>
      <c r="D594"/>
      <c r="E594" s="523"/>
      <c r="F594" s="354"/>
      <c r="G594" s="354"/>
      <c r="H594" s="372"/>
      <c r="I594" s="372"/>
      <c r="J594" s="1"/>
      <c r="K594" s="372"/>
      <c r="L594" s="354"/>
      <c r="M594" s="354"/>
      <c r="N594" s="354"/>
      <c r="O594" s="354"/>
      <c r="P594" s="372"/>
      <c r="Q594" s="490"/>
      <c r="R594" s="490"/>
      <c r="S594" s="490"/>
      <c r="T594" s="490"/>
      <c r="U594" s="490"/>
      <c r="V594" s="372"/>
      <c r="W594" s="372"/>
      <c r="X594" s="372"/>
      <c r="Y594" s="1"/>
      <c r="Z594" s="1"/>
      <c r="AA594" s="1"/>
      <c r="AB594" s="1"/>
      <c r="AC594" s="1"/>
      <c r="AK594" s="504"/>
      <c r="AL594" s="504"/>
      <c r="AM594" s="504"/>
      <c r="AN594" s="504"/>
      <c r="AO594" s="504"/>
      <c r="AP594" s="504"/>
      <c r="AQ594" s="360"/>
      <c r="AR594" s="360"/>
      <c r="AS594" s="360"/>
      <c r="AT594" s="360"/>
      <c r="AU594" s="360"/>
      <c r="AV594" s="360"/>
      <c r="AW594" s="360"/>
      <c r="AX594" s="360"/>
      <c r="AY594" s="360"/>
      <c r="AZ594" s="360"/>
      <c r="BA594" s="360"/>
      <c r="BB594" s="360"/>
      <c r="BC594" s="360"/>
      <c r="BD594" s="360"/>
      <c r="BE594" s="360"/>
      <c r="BF594" s="360"/>
      <c r="BG594" s="360"/>
      <c r="BH594" s="360"/>
      <c r="BI594" s="360"/>
      <c r="BJ594" s="360"/>
      <c r="BK594" s="360"/>
      <c r="BL594" s="360"/>
      <c r="BM594" s="360"/>
      <c r="BN594" s="360"/>
      <c r="BO594" s="360"/>
      <c r="BP594" s="360"/>
      <c r="BQ594" s="360"/>
      <c r="BR594" s="360"/>
      <c r="BS594" s="360"/>
      <c r="BT594" s="360"/>
      <c r="BU594" s="360"/>
      <c r="BV594" s="360"/>
      <c r="BW594" s="360"/>
      <c r="BX594" s="360"/>
      <c r="BY594" s="360"/>
      <c r="BZ594" s="360"/>
      <c r="CA594" s="360"/>
      <c r="CB594" s="360"/>
      <c r="CC594" s="360"/>
      <c r="CD594" s="360"/>
      <c r="CE594" s="360"/>
      <c r="CF594" s="360"/>
      <c r="CG594" s="360"/>
      <c r="CH594" s="360"/>
      <c r="CI594" s="360"/>
      <c r="CJ594" s="360"/>
      <c r="CK594" s="360"/>
      <c r="CL594" s="360"/>
      <c r="CM594" s="475"/>
      <c r="CN594" s="475"/>
      <c r="CO594" s="475"/>
      <c r="CP594" s="475"/>
      <c r="CQ594" s="475"/>
      <c r="CR594" s="475"/>
      <c r="CS594" s="475"/>
      <c r="CT594" s="475"/>
      <c r="CU594" s="475"/>
      <c r="CV594" s="475"/>
      <c r="CW594" s="475"/>
      <c r="CX594" s="475"/>
      <c r="CY594" s="475"/>
      <c r="CZ594" s="383"/>
      <c r="DA594" s="383"/>
      <c r="DB594" s="383"/>
      <c r="DC594" s="383"/>
      <c r="DD594" s="383"/>
      <c r="DE594" s="383"/>
      <c r="DF594" s="383"/>
      <c r="DG594" s="383"/>
      <c r="DH594" s="383"/>
      <c r="DI594" s="383"/>
      <c r="DJ594" s="383"/>
      <c r="DK594" s="383"/>
      <c r="DL594" s="383"/>
      <c r="DM594" s="383"/>
      <c r="DN594" s="383"/>
      <c r="DO594" s="383"/>
      <c r="DP594" s="383"/>
      <c r="DQ594" s="383"/>
      <c r="DR594" s="383"/>
      <c r="DS594" s="383"/>
      <c r="DT594" s="383"/>
      <c r="DU594" s="383"/>
      <c r="DV594" s="383"/>
      <c r="DW594" s="383"/>
      <c r="DX594" s="383"/>
      <c r="DY594" s="383"/>
      <c r="DZ594" s="383"/>
      <c r="EA594" s="383"/>
      <c r="EB594" s="383"/>
      <c r="EC594" s="383"/>
      <c r="ED594" s="383"/>
      <c r="EE594" s="383"/>
      <c r="EF594" s="383"/>
      <c r="EG594" s="383"/>
      <c r="EH594" s="383"/>
      <c r="EI594" s="383"/>
      <c r="EJ594" s="383"/>
      <c r="EK594" s="383"/>
      <c r="EL594" s="383"/>
      <c r="EM594" s="383"/>
      <c r="EN594" s="383"/>
      <c r="EO594" s="383"/>
      <c r="EP594" s="383"/>
      <c r="EQ594" s="383"/>
      <c r="ER594" s="383"/>
      <c r="ES594" s="383"/>
      <c r="ET594" s="383"/>
      <c r="EU594" s="383"/>
      <c r="EV594" s="383"/>
      <c r="EW594" s="383"/>
      <c r="EX594" s="383"/>
      <c r="EY594" s="383"/>
      <c r="EZ594" s="383"/>
      <c r="FA594" s="383"/>
      <c r="FB594" s="383"/>
      <c r="FC594" s="383"/>
      <c r="FD594" s="383"/>
      <c r="FE594" s="383"/>
      <c r="FF594" s="383"/>
      <c r="FG594" s="383"/>
      <c r="FH594" s="383"/>
      <c r="FI594" s="383"/>
      <c r="FJ594" s="383"/>
      <c r="FK594" s="383"/>
      <c r="FL594" s="383"/>
      <c r="FM594" s="383"/>
      <c r="FN594" s="383"/>
      <c r="FO594" s="383"/>
      <c r="FP594" s="383"/>
      <c r="FQ594" s="383"/>
      <c r="FR594" s="383"/>
      <c r="FS594" s="383"/>
      <c r="FT594" s="383"/>
      <c r="FU594" s="383"/>
      <c r="FV594" s="383"/>
      <c r="FW594" s="383"/>
      <c r="FX594" s="383"/>
      <c r="FY594" s="383"/>
      <c r="FZ594" s="383"/>
      <c r="GA594" s="383"/>
      <c r="GB594" s="383"/>
      <c r="GC594" s="383"/>
      <c r="GD594" s="383"/>
      <c r="GE594" s="383"/>
      <c r="GF594" s="383"/>
      <c r="GG594" s="383"/>
      <c r="GH594" s="383"/>
      <c r="GI594" s="383"/>
      <c r="GJ594" s="383"/>
      <c r="GK594" s="383"/>
      <c r="GL594" s="383"/>
      <c r="GM594" s="383"/>
      <c r="GN594" s="383"/>
      <c r="GO594" s="383"/>
      <c r="GP594" s="383"/>
      <c r="GQ594" s="383"/>
      <c r="GR594" s="383"/>
      <c r="GS594" s="383"/>
      <c r="GT594" s="383"/>
      <c r="GU594" s="383"/>
      <c r="GV594" s="383"/>
      <c r="GW594" s="383"/>
      <c r="GX594" s="383"/>
    </row>
    <row r="595" spans="1:206" s="491" customFormat="1" x14ac:dyDescent="0.25">
      <c r="A595" s="354"/>
      <c r="B595" s="354"/>
      <c r="C595"/>
      <c r="D595"/>
      <c r="E595" s="523"/>
      <c r="F595" s="354"/>
      <c r="G595" s="354"/>
      <c r="H595" s="372"/>
      <c r="I595" s="372"/>
      <c r="J595" s="1"/>
      <c r="K595" s="372"/>
      <c r="L595" s="354"/>
      <c r="M595" s="354"/>
      <c r="N595" s="354"/>
      <c r="O595" s="354"/>
      <c r="P595" s="372"/>
      <c r="Q595" s="490"/>
      <c r="R595" s="490"/>
      <c r="S595" s="490"/>
      <c r="T595" s="490"/>
      <c r="U595" s="490"/>
      <c r="V595" s="372"/>
      <c r="W595" s="372"/>
      <c r="X595" s="372"/>
      <c r="Y595" s="1"/>
      <c r="Z595" s="1"/>
      <c r="AA595" s="1"/>
      <c r="AB595" s="1"/>
      <c r="AC595" s="1"/>
      <c r="AK595" s="504"/>
      <c r="AL595" s="504"/>
      <c r="AM595" s="504"/>
      <c r="AN595" s="504"/>
      <c r="AO595" s="504"/>
      <c r="AP595" s="504"/>
      <c r="AQ595" s="360"/>
      <c r="AR595" s="360"/>
      <c r="AS595" s="360"/>
      <c r="AT595" s="360"/>
      <c r="AU595" s="360"/>
      <c r="AV595" s="360"/>
      <c r="AW595" s="360"/>
      <c r="AX595" s="360"/>
      <c r="AY595" s="360"/>
      <c r="AZ595" s="360"/>
      <c r="BA595" s="360"/>
      <c r="BB595" s="360"/>
      <c r="BC595" s="360"/>
      <c r="BD595" s="360"/>
      <c r="BE595" s="360"/>
      <c r="BF595" s="360"/>
      <c r="BG595" s="360"/>
      <c r="BH595" s="360"/>
      <c r="BI595" s="360"/>
      <c r="BJ595" s="360"/>
      <c r="BK595" s="360"/>
      <c r="BL595" s="360"/>
      <c r="BM595" s="360"/>
      <c r="BN595" s="360"/>
      <c r="BO595" s="360"/>
      <c r="BP595" s="360"/>
      <c r="BQ595" s="360"/>
      <c r="BR595" s="360"/>
      <c r="BS595" s="360"/>
      <c r="BT595" s="360"/>
      <c r="BU595" s="360"/>
      <c r="BV595" s="360"/>
      <c r="BW595" s="360"/>
      <c r="BX595" s="360"/>
      <c r="BY595" s="360"/>
      <c r="BZ595" s="360"/>
      <c r="CA595" s="360"/>
      <c r="CB595" s="360"/>
      <c r="CC595" s="360"/>
      <c r="CD595" s="360"/>
      <c r="CE595" s="360"/>
      <c r="CF595" s="360"/>
      <c r="CG595" s="360"/>
      <c r="CH595" s="360"/>
      <c r="CI595" s="360"/>
      <c r="CJ595" s="360"/>
      <c r="CK595" s="360"/>
      <c r="CL595" s="360"/>
      <c r="CM595" s="475"/>
      <c r="CN595" s="475"/>
      <c r="CO595" s="475"/>
      <c r="CP595" s="475"/>
      <c r="CQ595" s="475"/>
      <c r="CR595" s="475"/>
      <c r="CS595" s="475"/>
      <c r="CT595" s="475"/>
      <c r="CU595" s="475"/>
      <c r="CV595" s="475"/>
      <c r="CW595" s="475"/>
      <c r="CX595" s="475"/>
      <c r="CY595" s="475"/>
      <c r="CZ595" s="383"/>
      <c r="DA595" s="383"/>
      <c r="DB595" s="383"/>
      <c r="DC595" s="383"/>
      <c r="DD595" s="383"/>
      <c r="DE595" s="383"/>
      <c r="DF595" s="383"/>
      <c r="DG595" s="383"/>
      <c r="DH595" s="383"/>
      <c r="DI595" s="383"/>
      <c r="DJ595" s="383"/>
      <c r="DK595" s="383"/>
      <c r="DL595" s="383"/>
      <c r="DM595" s="383"/>
      <c r="DN595" s="383"/>
      <c r="DO595" s="383"/>
      <c r="DP595" s="383"/>
      <c r="DQ595" s="383"/>
      <c r="DR595" s="383"/>
      <c r="DS595" s="383"/>
      <c r="DT595" s="383"/>
      <c r="DU595" s="383"/>
      <c r="DV595" s="383"/>
      <c r="DW595" s="383"/>
      <c r="DX595" s="383"/>
      <c r="DY595" s="383"/>
      <c r="DZ595" s="383"/>
      <c r="EA595" s="383"/>
      <c r="EB595" s="383"/>
      <c r="EC595" s="383"/>
      <c r="ED595" s="383"/>
      <c r="EE595" s="383"/>
      <c r="EF595" s="383"/>
      <c r="EG595" s="383"/>
      <c r="EH595" s="383"/>
      <c r="EI595" s="383"/>
      <c r="EJ595" s="383"/>
      <c r="EK595" s="383"/>
      <c r="EL595" s="383"/>
      <c r="EM595" s="383"/>
      <c r="EN595" s="383"/>
      <c r="EO595" s="383"/>
      <c r="EP595" s="383"/>
      <c r="EQ595" s="383"/>
      <c r="ER595" s="383"/>
      <c r="ES595" s="383"/>
      <c r="ET595" s="383"/>
      <c r="EU595" s="383"/>
      <c r="EV595" s="383"/>
      <c r="EW595" s="383"/>
      <c r="EX595" s="383"/>
      <c r="EY595" s="383"/>
      <c r="EZ595" s="383"/>
      <c r="FA595" s="383"/>
      <c r="FB595" s="383"/>
      <c r="FC595" s="383"/>
      <c r="FD595" s="383"/>
      <c r="FE595" s="383"/>
      <c r="FF595" s="383"/>
      <c r="FG595" s="383"/>
      <c r="FH595" s="383"/>
      <c r="FI595" s="383"/>
      <c r="FJ595" s="383"/>
      <c r="FK595" s="383"/>
      <c r="FL595" s="383"/>
      <c r="FM595" s="383"/>
      <c r="FN595" s="383"/>
      <c r="FO595" s="383"/>
      <c r="FP595" s="383"/>
      <c r="FQ595" s="383"/>
      <c r="FR595" s="383"/>
      <c r="FS595" s="383"/>
      <c r="FT595" s="383"/>
      <c r="FU595" s="383"/>
      <c r="FV595" s="383"/>
      <c r="FW595" s="383"/>
      <c r="FX595" s="383"/>
      <c r="FY595" s="383"/>
      <c r="FZ595" s="383"/>
      <c r="GA595" s="383"/>
      <c r="GB595" s="383"/>
      <c r="GC595" s="383"/>
      <c r="GD595" s="383"/>
      <c r="GE595" s="383"/>
      <c r="GF595" s="383"/>
      <c r="GG595" s="383"/>
      <c r="GH595" s="383"/>
      <c r="GI595" s="383"/>
      <c r="GJ595" s="383"/>
      <c r="GK595" s="383"/>
      <c r="GL595" s="383"/>
      <c r="GM595" s="383"/>
      <c r="GN595" s="383"/>
      <c r="GO595" s="383"/>
      <c r="GP595" s="383"/>
      <c r="GQ595" s="383"/>
      <c r="GR595" s="383"/>
      <c r="GS595" s="383"/>
      <c r="GT595" s="383"/>
      <c r="GU595" s="383"/>
      <c r="GV595" s="383"/>
      <c r="GW595" s="383"/>
      <c r="GX595" s="383"/>
    </row>
    <row r="596" spans="1:206" s="491" customFormat="1" x14ac:dyDescent="0.25">
      <c r="A596" s="354"/>
      <c r="B596" s="354"/>
      <c r="C596"/>
      <c r="D596"/>
      <c r="E596" s="523"/>
      <c r="F596" s="354"/>
      <c r="G596" s="354"/>
      <c r="H596" s="372"/>
      <c r="I596" s="372"/>
      <c r="J596" s="1"/>
      <c r="K596" s="372"/>
      <c r="L596" s="354"/>
      <c r="M596" s="354"/>
      <c r="N596" s="354"/>
      <c r="O596" s="354"/>
      <c r="P596" s="372"/>
      <c r="Q596" s="490"/>
      <c r="R596" s="490"/>
      <c r="S596" s="490"/>
      <c r="T596" s="490"/>
      <c r="U596" s="490"/>
      <c r="V596" s="372"/>
      <c r="W596" s="372"/>
      <c r="X596" s="372"/>
      <c r="Y596" s="1"/>
      <c r="Z596" s="1"/>
      <c r="AA596" s="1"/>
      <c r="AB596" s="1"/>
      <c r="AC596" s="1"/>
      <c r="AK596" s="504"/>
      <c r="AL596" s="504"/>
      <c r="AM596" s="504"/>
      <c r="AN596" s="504"/>
      <c r="AO596" s="504"/>
      <c r="AP596" s="504"/>
      <c r="AQ596" s="360"/>
      <c r="AR596" s="360"/>
      <c r="AS596" s="360"/>
      <c r="AT596" s="360"/>
      <c r="AU596" s="360"/>
      <c r="AV596" s="360"/>
      <c r="AW596" s="360"/>
      <c r="AX596" s="360"/>
      <c r="AY596" s="360"/>
      <c r="AZ596" s="360"/>
      <c r="BA596" s="360"/>
      <c r="BB596" s="360"/>
      <c r="BC596" s="360"/>
      <c r="BD596" s="360"/>
      <c r="BE596" s="360"/>
      <c r="BF596" s="360"/>
      <c r="BG596" s="360"/>
      <c r="BH596" s="360"/>
      <c r="BI596" s="360"/>
      <c r="BJ596" s="360"/>
      <c r="BK596" s="360"/>
      <c r="BL596" s="360"/>
      <c r="BM596" s="360"/>
      <c r="BN596" s="360"/>
      <c r="BO596" s="360"/>
      <c r="BP596" s="360"/>
      <c r="BQ596" s="360"/>
      <c r="BR596" s="360"/>
      <c r="BS596" s="360"/>
      <c r="BT596" s="360"/>
      <c r="BU596" s="360"/>
      <c r="BV596" s="360"/>
      <c r="BW596" s="360"/>
      <c r="BX596" s="360"/>
      <c r="BY596" s="360"/>
      <c r="BZ596" s="360"/>
      <c r="CA596" s="360"/>
      <c r="CB596" s="360"/>
      <c r="CC596" s="360"/>
      <c r="CD596" s="360"/>
      <c r="CE596" s="360"/>
      <c r="CF596" s="360"/>
      <c r="CG596" s="360"/>
      <c r="CH596" s="360"/>
      <c r="CI596" s="360"/>
      <c r="CJ596" s="360"/>
      <c r="CK596" s="360"/>
      <c r="CL596" s="360"/>
      <c r="CM596" s="475"/>
      <c r="CN596" s="475"/>
      <c r="CO596" s="475"/>
      <c r="CP596" s="475"/>
      <c r="CQ596" s="475"/>
      <c r="CR596" s="475"/>
      <c r="CS596" s="475"/>
      <c r="CT596" s="475"/>
      <c r="CU596" s="475"/>
      <c r="CV596" s="475"/>
      <c r="CW596" s="475"/>
      <c r="CX596" s="475"/>
      <c r="CY596" s="475"/>
      <c r="CZ596" s="383"/>
      <c r="DA596" s="383"/>
      <c r="DB596" s="383"/>
      <c r="DC596" s="383"/>
      <c r="DD596" s="383"/>
      <c r="DE596" s="383"/>
      <c r="DF596" s="383"/>
      <c r="DG596" s="383"/>
      <c r="DH596" s="383"/>
      <c r="DI596" s="383"/>
      <c r="DJ596" s="383"/>
      <c r="DK596" s="383"/>
      <c r="DL596" s="383"/>
      <c r="DM596" s="383"/>
      <c r="DN596" s="383"/>
      <c r="DO596" s="383"/>
      <c r="DP596" s="383"/>
      <c r="DQ596" s="383"/>
      <c r="DR596" s="383"/>
      <c r="DS596" s="383"/>
      <c r="DT596" s="383"/>
      <c r="DU596" s="383"/>
      <c r="DV596" s="383"/>
      <c r="DW596" s="383"/>
      <c r="DX596" s="383"/>
      <c r="DY596" s="383"/>
      <c r="DZ596" s="383"/>
      <c r="EA596" s="383"/>
      <c r="EB596" s="383"/>
      <c r="EC596" s="383"/>
      <c r="ED596" s="383"/>
      <c r="EE596" s="383"/>
      <c r="EF596" s="383"/>
      <c r="EG596" s="383"/>
      <c r="EH596" s="383"/>
      <c r="EI596" s="383"/>
      <c r="EJ596" s="383"/>
      <c r="EK596" s="383"/>
      <c r="EL596" s="383"/>
      <c r="EM596" s="383"/>
      <c r="EN596" s="383"/>
      <c r="EO596" s="383"/>
      <c r="EP596" s="383"/>
      <c r="EQ596" s="383"/>
      <c r="ER596" s="383"/>
      <c r="ES596" s="383"/>
      <c r="ET596" s="383"/>
      <c r="EU596" s="383"/>
      <c r="EV596" s="383"/>
      <c r="EW596" s="383"/>
      <c r="EX596" s="383"/>
      <c r="EY596" s="383"/>
      <c r="EZ596" s="383"/>
      <c r="FA596" s="383"/>
      <c r="FB596" s="383"/>
      <c r="FC596" s="383"/>
      <c r="FD596" s="383"/>
      <c r="FE596" s="383"/>
      <c r="FF596" s="383"/>
      <c r="FG596" s="383"/>
      <c r="FH596" s="383"/>
      <c r="FI596" s="383"/>
      <c r="FJ596" s="383"/>
      <c r="FK596" s="383"/>
      <c r="FL596" s="383"/>
      <c r="FM596" s="383"/>
      <c r="FN596" s="383"/>
      <c r="FO596" s="383"/>
      <c r="FP596" s="383"/>
      <c r="FQ596" s="383"/>
      <c r="FR596" s="383"/>
      <c r="FS596" s="383"/>
      <c r="FT596" s="383"/>
      <c r="FU596" s="383"/>
      <c r="FV596" s="383"/>
      <c r="FW596" s="383"/>
      <c r="FX596" s="383"/>
      <c r="FY596" s="383"/>
      <c r="FZ596" s="383"/>
      <c r="GA596" s="383"/>
      <c r="GB596" s="383"/>
      <c r="GC596" s="383"/>
      <c r="GD596" s="383"/>
      <c r="GE596" s="383"/>
      <c r="GF596" s="383"/>
      <c r="GG596" s="383"/>
      <c r="GH596" s="383"/>
      <c r="GI596" s="383"/>
      <c r="GJ596" s="383"/>
      <c r="GK596" s="383"/>
      <c r="GL596" s="383"/>
      <c r="GM596" s="383"/>
      <c r="GN596" s="383"/>
      <c r="GO596" s="383"/>
      <c r="GP596" s="383"/>
      <c r="GQ596" s="383"/>
      <c r="GR596" s="383"/>
      <c r="GS596" s="383"/>
      <c r="GT596" s="383"/>
      <c r="GU596" s="383"/>
      <c r="GV596" s="383"/>
      <c r="GW596" s="383"/>
      <c r="GX596" s="383"/>
    </row>
    <row r="597" spans="1:206" s="491" customFormat="1" x14ac:dyDescent="0.25">
      <c r="A597" s="354"/>
      <c r="B597" s="354"/>
      <c r="C597"/>
      <c r="D597"/>
      <c r="E597" s="523"/>
      <c r="F597" s="354"/>
      <c r="G597" s="354"/>
      <c r="H597" s="372"/>
      <c r="I597" s="372"/>
      <c r="J597" s="1"/>
      <c r="K597" s="372"/>
      <c r="L597" s="354"/>
      <c r="M597" s="354"/>
      <c r="N597" s="354"/>
      <c r="O597" s="354"/>
      <c r="P597" s="372"/>
      <c r="Q597" s="490"/>
      <c r="R597" s="490"/>
      <c r="S597" s="490"/>
      <c r="T597" s="490"/>
      <c r="U597" s="490"/>
      <c r="V597" s="372"/>
      <c r="W597" s="372"/>
      <c r="X597" s="372"/>
      <c r="Y597" s="1"/>
      <c r="Z597" s="1"/>
      <c r="AA597" s="1"/>
      <c r="AB597" s="1"/>
      <c r="AC597" s="1"/>
      <c r="AK597" s="504"/>
      <c r="AL597" s="504"/>
      <c r="AM597" s="504"/>
      <c r="AN597" s="504"/>
      <c r="AO597" s="504"/>
      <c r="AP597" s="504"/>
      <c r="AQ597" s="360"/>
      <c r="AR597" s="360"/>
      <c r="AS597" s="360"/>
      <c r="AT597" s="360"/>
      <c r="AU597" s="360"/>
      <c r="AV597" s="360"/>
      <c r="AW597" s="360"/>
      <c r="AX597" s="360"/>
      <c r="AY597" s="360"/>
      <c r="AZ597" s="360"/>
      <c r="BA597" s="360"/>
      <c r="BB597" s="360"/>
      <c r="BC597" s="360"/>
      <c r="BD597" s="360"/>
      <c r="BE597" s="360"/>
      <c r="BF597" s="360"/>
      <c r="BG597" s="360"/>
      <c r="BH597" s="360"/>
      <c r="BI597" s="360"/>
      <c r="BJ597" s="360"/>
      <c r="BK597" s="360"/>
      <c r="BL597" s="360"/>
      <c r="BM597" s="360"/>
      <c r="BN597" s="360"/>
      <c r="BO597" s="360"/>
      <c r="BP597" s="360"/>
      <c r="BQ597" s="360"/>
      <c r="BR597" s="360"/>
      <c r="BS597" s="360"/>
      <c r="BT597" s="360"/>
      <c r="BU597" s="360"/>
      <c r="BV597" s="360"/>
      <c r="BW597" s="360"/>
      <c r="BX597" s="360"/>
      <c r="BY597" s="360"/>
      <c r="BZ597" s="360"/>
      <c r="CA597" s="360"/>
      <c r="CB597" s="360"/>
      <c r="CC597" s="360"/>
      <c r="CD597" s="360"/>
      <c r="CE597" s="360"/>
      <c r="CF597" s="360"/>
      <c r="CG597" s="360"/>
      <c r="CH597" s="360"/>
      <c r="CI597" s="360"/>
      <c r="CJ597" s="360"/>
      <c r="CK597" s="360"/>
      <c r="CL597" s="360"/>
      <c r="CM597" s="475"/>
      <c r="CN597" s="475"/>
      <c r="CO597" s="475"/>
      <c r="CP597" s="475"/>
      <c r="CQ597" s="475"/>
      <c r="CR597" s="475"/>
      <c r="CS597" s="475"/>
      <c r="CT597" s="475"/>
      <c r="CU597" s="475"/>
      <c r="CV597" s="475"/>
      <c r="CW597" s="475"/>
      <c r="CX597" s="475"/>
      <c r="CY597" s="475"/>
      <c r="CZ597" s="383"/>
      <c r="DA597" s="383"/>
      <c r="DB597" s="383"/>
      <c r="DC597" s="383"/>
      <c r="DD597" s="383"/>
      <c r="DE597" s="383"/>
      <c r="DF597" s="383"/>
      <c r="DG597" s="383"/>
      <c r="DH597" s="383"/>
      <c r="DI597" s="383"/>
      <c r="DJ597" s="383"/>
      <c r="DK597" s="383"/>
      <c r="DL597" s="383"/>
      <c r="DM597" s="383"/>
      <c r="DN597" s="383"/>
      <c r="DO597" s="383"/>
      <c r="DP597" s="383"/>
      <c r="DQ597" s="383"/>
      <c r="DR597" s="383"/>
      <c r="DS597" s="383"/>
      <c r="DT597" s="383"/>
      <c r="DU597" s="383"/>
      <c r="DV597" s="383"/>
      <c r="DW597" s="383"/>
      <c r="DX597" s="383"/>
      <c r="DY597" s="383"/>
      <c r="DZ597" s="383"/>
      <c r="EA597" s="383"/>
      <c r="EB597" s="383"/>
      <c r="EC597" s="383"/>
      <c r="ED597" s="383"/>
      <c r="EE597" s="383"/>
      <c r="EF597" s="383"/>
      <c r="EG597" s="383"/>
      <c r="EH597" s="383"/>
      <c r="EI597" s="383"/>
      <c r="EJ597" s="383"/>
      <c r="EK597" s="383"/>
      <c r="EL597" s="383"/>
      <c r="EM597" s="383"/>
      <c r="EN597" s="383"/>
      <c r="EO597" s="383"/>
      <c r="EP597" s="383"/>
      <c r="EQ597" s="383"/>
      <c r="ER597" s="383"/>
      <c r="ES597" s="383"/>
      <c r="ET597" s="383"/>
      <c r="EU597" s="383"/>
      <c r="EV597" s="383"/>
      <c r="EW597" s="383"/>
      <c r="EX597" s="383"/>
      <c r="EY597" s="383"/>
      <c r="EZ597" s="383"/>
      <c r="FA597" s="383"/>
      <c r="FB597" s="383"/>
      <c r="FC597" s="383"/>
      <c r="FD597" s="383"/>
      <c r="FE597" s="383"/>
      <c r="FF597" s="383"/>
      <c r="FG597" s="383"/>
      <c r="FH597" s="383"/>
      <c r="FI597" s="383"/>
      <c r="FJ597" s="383"/>
      <c r="FK597" s="383"/>
      <c r="FL597" s="383"/>
      <c r="FM597" s="383"/>
      <c r="FN597" s="383"/>
      <c r="FO597" s="383"/>
      <c r="FP597" s="383"/>
      <c r="FQ597" s="383"/>
      <c r="FR597" s="383"/>
      <c r="FS597" s="383"/>
      <c r="FT597" s="383"/>
      <c r="FU597" s="383"/>
      <c r="FV597" s="383"/>
      <c r="FW597" s="383"/>
      <c r="FX597" s="383"/>
      <c r="FY597" s="383"/>
      <c r="FZ597" s="383"/>
      <c r="GA597" s="383"/>
      <c r="GB597" s="383"/>
      <c r="GC597" s="383"/>
      <c r="GD597" s="383"/>
      <c r="GE597" s="383"/>
      <c r="GF597" s="383"/>
      <c r="GG597" s="383"/>
      <c r="GH597" s="383"/>
      <c r="GI597" s="383"/>
      <c r="GJ597" s="383"/>
      <c r="GK597" s="383"/>
      <c r="GL597" s="383"/>
      <c r="GM597" s="383"/>
      <c r="GN597" s="383"/>
      <c r="GO597" s="383"/>
      <c r="GP597" s="383"/>
      <c r="GQ597" s="383"/>
      <c r="GR597" s="383"/>
      <c r="GS597" s="383"/>
      <c r="GT597" s="383"/>
      <c r="GU597" s="383"/>
      <c r="GV597" s="383"/>
      <c r="GW597" s="383"/>
      <c r="GX597" s="383"/>
    </row>
    <row r="598" spans="1:206" s="491" customFormat="1" x14ac:dyDescent="0.25">
      <c r="A598" s="354"/>
      <c r="B598" s="354"/>
      <c r="C598"/>
      <c r="D598"/>
      <c r="E598" s="523"/>
      <c r="F598" s="354"/>
      <c r="G598" s="354"/>
      <c r="H598" s="372"/>
      <c r="I598" s="372"/>
      <c r="J598" s="1"/>
      <c r="K598" s="372"/>
      <c r="L598" s="354"/>
      <c r="M598" s="354"/>
      <c r="N598" s="354"/>
      <c r="O598" s="354"/>
      <c r="P598" s="372"/>
      <c r="Q598" s="490"/>
      <c r="R598" s="490"/>
      <c r="S598" s="490"/>
      <c r="T598" s="490"/>
      <c r="U598" s="490"/>
      <c r="V598" s="372"/>
      <c r="W598" s="372"/>
      <c r="X598" s="372"/>
      <c r="Y598" s="1"/>
      <c r="Z598" s="1"/>
      <c r="AA598" s="1"/>
      <c r="AB598" s="1"/>
      <c r="AC598" s="1"/>
      <c r="AK598" s="504"/>
      <c r="AL598" s="504"/>
      <c r="AM598" s="504"/>
      <c r="AN598" s="504"/>
      <c r="AO598" s="504"/>
      <c r="AP598" s="504"/>
      <c r="AQ598" s="360"/>
      <c r="AR598" s="360"/>
      <c r="AS598" s="360"/>
      <c r="AT598" s="360"/>
      <c r="AU598" s="360"/>
      <c r="AV598" s="360"/>
      <c r="AW598" s="360"/>
      <c r="AX598" s="360"/>
      <c r="AY598" s="360"/>
      <c r="AZ598" s="360"/>
      <c r="BA598" s="360"/>
      <c r="BB598" s="360"/>
      <c r="BC598" s="360"/>
      <c r="BD598" s="360"/>
      <c r="BE598" s="360"/>
      <c r="BF598" s="360"/>
      <c r="BG598" s="360"/>
      <c r="BH598" s="360"/>
      <c r="BI598" s="360"/>
      <c r="BJ598" s="360"/>
      <c r="BK598" s="360"/>
      <c r="BL598" s="360"/>
      <c r="BM598" s="360"/>
      <c r="BN598" s="360"/>
      <c r="BO598" s="360"/>
      <c r="BP598" s="360"/>
      <c r="BQ598" s="360"/>
      <c r="BR598" s="360"/>
      <c r="BS598" s="360"/>
      <c r="BT598" s="360"/>
      <c r="BU598" s="360"/>
      <c r="BV598" s="360"/>
      <c r="BW598" s="360"/>
      <c r="BX598" s="360"/>
      <c r="BY598" s="360"/>
      <c r="BZ598" s="360"/>
      <c r="CA598" s="360"/>
      <c r="CB598" s="360"/>
      <c r="CC598" s="360"/>
      <c r="CD598" s="360"/>
      <c r="CE598" s="360"/>
      <c r="CF598" s="360"/>
      <c r="CG598" s="360"/>
      <c r="CH598" s="360"/>
      <c r="CI598" s="360"/>
      <c r="CJ598" s="360"/>
      <c r="CK598" s="360"/>
      <c r="CL598" s="360"/>
      <c r="CM598" s="475"/>
      <c r="CN598" s="475"/>
      <c r="CO598" s="475"/>
      <c r="CP598" s="475"/>
      <c r="CQ598" s="475"/>
      <c r="CR598" s="475"/>
      <c r="CS598" s="475"/>
      <c r="CT598" s="475"/>
      <c r="CU598" s="475"/>
      <c r="CV598" s="475"/>
      <c r="CW598" s="475"/>
      <c r="CX598" s="475"/>
      <c r="CY598" s="475"/>
      <c r="CZ598" s="383"/>
      <c r="DA598" s="383"/>
      <c r="DB598" s="383"/>
      <c r="DC598" s="383"/>
      <c r="DD598" s="383"/>
      <c r="DE598" s="383"/>
      <c r="DF598" s="383"/>
      <c r="DG598" s="383"/>
      <c r="DH598" s="383"/>
      <c r="DI598" s="383"/>
      <c r="DJ598" s="383"/>
      <c r="DK598" s="383"/>
      <c r="DL598" s="383"/>
      <c r="DM598" s="383"/>
      <c r="DN598" s="383"/>
      <c r="DO598" s="383"/>
      <c r="DP598" s="383"/>
      <c r="DQ598" s="383"/>
      <c r="DR598" s="383"/>
      <c r="DS598" s="383"/>
      <c r="DT598" s="383"/>
      <c r="DU598" s="383"/>
      <c r="DV598" s="383"/>
      <c r="DW598" s="383"/>
      <c r="DX598" s="383"/>
      <c r="DY598" s="383"/>
      <c r="DZ598" s="383"/>
      <c r="EA598" s="383"/>
      <c r="EB598" s="383"/>
      <c r="EC598" s="383"/>
      <c r="ED598" s="383"/>
      <c r="EE598" s="383"/>
      <c r="EF598" s="383"/>
      <c r="EG598" s="383"/>
      <c r="EH598" s="383"/>
      <c r="EI598" s="383"/>
      <c r="EJ598" s="383"/>
      <c r="EK598" s="383"/>
      <c r="EL598" s="383"/>
      <c r="EM598" s="383"/>
      <c r="EN598" s="383"/>
      <c r="EO598" s="383"/>
      <c r="EP598" s="383"/>
      <c r="EQ598" s="383"/>
      <c r="ER598" s="383"/>
      <c r="ES598" s="383"/>
      <c r="ET598" s="383"/>
      <c r="EU598" s="383"/>
      <c r="EV598" s="383"/>
      <c r="EW598" s="383"/>
      <c r="EX598" s="383"/>
      <c r="EY598" s="383"/>
      <c r="EZ598" s="383"/>
      <c r="FA598" s="383"/>
      <c r="FB598" s="383"/>
      <c r="FC598" s="383"/>
      <c r="FD598" s="383"/>
      <c r="FE598" s="383"/>
      <c r="FF598" s="383"/>
      <c r="FG598" s="383"/>
      <c r="FH598" s="383"/>
      <c r="FI598" s="383"/>
      <c r="FJ598" s="383"/>
      <c r="FK598" s="383"/>
      <c r="FL598" s="383"/>
      <c r="FM598" s="383"/>
      <c r="FN598" s="383"/>
      <c r="FO598" s="383"/>
      <c r="FP598" s="383"/>
      <c r="FQ598" s="383"/>
      <c r="FR598" s="383"/>
      <c r="FS598" s="383"/>
      <c r="FT598" s="383"/>
      <c r="FU598" s="383"/>
      <c r="FV598" s="383"/>
      <c r="FW598" s="383"/>
      <c r="FX598" s="383"/>
      <c r="FY598" s="383"/>
      <c r="FZ598" s="383"/>
      <c r="GA598" s="383"/>
      <c r="GB598" s="383"/>
      <c r="GC598" s="383"/>
      <c r="GD598" s="383"/>
      <c r="GE598" s="383"/>
      <c r="GF598" s="383"/>
      <c r="GG598" s="383"/>
      <c r="GH598" s="383"/>
      <c r="GI598" s="383"/>
      <c r="GJ598" s="383"/>
      <c r="GK598" s="383"/>
      <c r="GL598" s="383"/>
      <c r="GM598" s="383"/>
      <c r="GN598" s="383"/>
      <c r="GO598" s="383"/>
      <c r="GP598" s="383"/>
      <c r="GQ598" s="383"/>
      <c r="GR598" s="383"/>
      <c r="GS598" s="383"/>
      <c r="GT598" s="383"/>
      <c r="GU598" s="383"/>
      <c r="GV598" s="383"/>
      <c r="GW598" s="383"/>
      <c r="GX598" s="383"/>
    </row>
    <row r="599" spans="1:206" s="491" customFormat="1" x14ac:dyDescent="0.25">
      <c r="A599" s="354"/>
      <c r="B599" s="354"/>
      <c r="C599"/>
      <c r="D599"/>
      <c r="E599" s="523"/>
      <c r="F599" s="354"/>
      <c r="G599" s="354"/>
      <c r="H599" s="372"/>
      <c r="I599" s="372"/>
      <c r="J599" s="1"/>
      <c r="K599" s="372"/>
      <c r="L599" s="354"/>
      <c r="M599" s="354"/>
      <c r="N599" s="354"/>
      <c r="O599" s="354"/>
      <c r="P599" s="372"/>
      <c r="Q599" s="490"/>
      <c r="R599" s="490"/>
      <c r="S599" s="490"/>
      <c r="T599" s="490"/>
      <c r="U599" s="490"/>
      <c r="V599" s="372"/>
      <c r="W599" s="372"/>
      <c r="X599" s="372"/>
      <c r="Y599" s="1"/>
      <c r="Z599" s="1"/>
      <c r="AA599" s="1"/>
      <c r="AB599" s="1"/>
      <c r="AC599" s="1"/>
      <c r="AK599" s="504"/>
      <c r="AL599" s="504"/>
      <c r="AM599" s="504"/>
      <c r="AN599" s="504"/>
      <c r="AO599" s="504"/>
      <c r="AP599" s="504"/>
      <c r="AQ599" s="360"/>
      <c r="AR599" s="360"/>
      <c r="AS599" s="360"/>
      <c r="AT599" s="360"/>
      <c r="AU599" s="360"/>
      <c r="AV599" s="360"/>
      <c r="AW599" s="360"/>
      <c r="AX599" s="360"/>
      <c r="AY599" s="360"/>
      <c r="AZ599" s="360"/>
      <c r="BA599" s="360"/>
      <c r="BB599" s="360"/>
      <c r="BC599" s="360"/>
      <c r="BD599" s="360"/>
      <c r="BE599" s="360"/>
      <c r="BF599" s="360"/>
      <c r="BG599" s="360"/>
      <c r="BH599" s="360"/>
      <c r="BI599" s="360"/>
      <c r="BJ599" s="360"/>
      <c r="BK599" s="360"/>
      <c r="BL599" s="360"/>
      <c r="BM599" s="360"/>
      <c r="BN599" s="360"/>
      <c r="BO599" s="360"/>
      <c r="BP599" s="360"/>
      <c r="BQ599" s="360"/>
      <c r="BR599" s="360"/>
      <c r="BS599" s="360"/>
      <c r="BT599" s="360"/>
      <c r="BU599" s="360"/>
      <c r="BV599" s="360"/>
      <c r="BW599" s="360"/>
      <c r="BX599" s="360"/>
      <c r="BY599" s="360"/>
      <c r="BZ599" s="360"/>
      <c r="CA599" s="360"/>
      <c r="CB599" s="360"/>
      <c r="CC599" s="360"/>
      <c r="CD599" s="360"/>
      <c r="CE599" s="360"/>
      <c r="CF599" s="360"/>
      <c r="CG599" s="360"/>
      <c r="CH599" s="360"/>
      <c r="CI599" s="360"/>
      <c r="CJ599" s="360"/>
      <c r="CK599" s="360"/>
      <c r="CL599" s="360"/>
      <c r="CM599" s="475"/>
      <c r="CN599" s="475"/>
      <c r="CO599" s="475"/>
      <c r="CP599" s="475"/>
      <c r="CQ599" s="475"/>
      <c r="CR599" s="475"/>
      <c r="CS599" s="475"/>
      <c r="CT599" s="475"/>
      <c r="CU599" s="475"/>
      <c r="CV599" s="475"/>
      <c r="CW599" s="475"/>
      <c r="CX599" s="475"/>
      <c r="CY599" s="475"/>
      <c r="CZ599" s="383"/>
      <c r="DA599" s="383"/>
      <c r="DB599" s="383"/>
      <c r="DC599" s="383"/>
      <c r="DD599" s="383"/>
      <c r="DE599" s="383"/>
      <c r="DF599" s="383"/>
      <c r="DG599" s="383"/>
      <c r="DH599" s="383"/>
      <c r="DI599" s="383"/>
      <c r="DJ599" s="383"/>
      <c r="DK599" s="383"/>
      <c r="DL599" s="383"/>
      <c r="DM599" s="383"/>
      <c r="DN599" s="383"/>
      <c r="DO599" s="383"/>
      <c r="DP599" s="383"/>
      <c r="DQ599" s="383"/>
      <c r="DR599" s="383"/>
      <c r="DS599" s="383"/>
      <c r="DT599" s="383"/>
      <c r="DU599" s="383"/>
      <c r="DV599" s="383"/>
      <c r="DW599" s="383"/>
      <c r="DX599" s="383"/>
      <c r="DY599" s="383"/>
      <c r="DZ599" s="383"/>
      <c r="EA599" s="383"/>
      <c r="EB599" s="383"/>
      <c r="EC599" s="383"/>
      <c r="ED599" s="383"/>
      <c r="EE599" s="383"/>
      <c r="EF599" s="383"/>
      <c r="EG599" s="383"/>
      <c r="EH599" s="383"/>
      <c r="EI599" s="383"/>
      <c r="EJ599" s="383"/>
      <c r="EK599" s="383"/>
      <c r="EL599" s="383"/>
      <c r="EM599" s="383"/>
      <c r="EN599" s="383"/>
      <c r="EO599" s="383"/>
      <c r="EP599" s="383"/>
      <c r="EQ599" s="383"/>
      <c r="ER599" s="383"/>
      <c r="ES599" s="383"/>
      <c r="ET599" s="383"/>
      <c r="EU599" s="383"/>
      <c r="EV599" s="383"/>
      <c r="EW599" s="383"/>
      <c r="EX599" s="383"/>
      <c r="EY599" s="383"/>
      <c r="EZ599" s="383"/>
      <c r="FA599" s="383"/>
      <c r="FB599" s="383"/>
      <c r="FC599" s="383"/>
      <c r="FD599" s="383"/>
      <c r="FE599" s="383"/>
      <c r="FF599" s="383"/>
      <c r="FG599" s="383"/>
      <c r="FH599" s="383"/>
      <c r="FI599" s="383"/>
      <c r="FJ599" s="383"/>
      <c r="FK599" s="383"/>
      <c r="FL599" s="383"/>
      <c r="FM599" s="383"/>
      <c r="FN599" s="383"/>
      <c r="FO599" s="383"/>
      <c r="FP599" s="383"/>
      <c r="FQ599" s="383"/>
      <c r="FR599" s="383"/>
      <c r="FS599" s="383"/>
      <c r="FT599" s="383"/>
      <c r="FU599" s="383"/>
      <c r="FV599" s="383"/>
      <c r="FW599" s="383"/>
      <c r="FX599" s="383"/>
      <c r="FY599" s="383"/>
      <c r="FZ599" s="383"/>
      <c r="GA599" s="383"/>
      <c r="GB599" s="383"/>
      <c r="GC599" s="383"/>
      <c r="GD599" s="383"/>
      <c r="GE599" s="383"/>
      <c r="GF599" s="383"/>
      <c r="GG599" s="383"/>
      <c r="GH599" s="383"/>
      <c r="GI599" s="383"/>
      <c r="GJ599" s="383"/>
      <c r="GK599" s="383"/>
      <c r="GL599" s="383"/>
      <c r="GM599" s="383"/>
      <c r="GN599" s="383"/>
      <c r="GO599" s="383"/>
      <c r="GP599" s="383"/>
      <c r="GQ599" s="383"/>
      <c r="GR599" s="383"/>
      <c r="GS599" s="383"/>
      <c r="GT599" s="383"/>
      <c r="GU599" s="383"/>
      <c r="GV599" s="383"/>
      <c r="GW599" s="383"/>
      <c r="GX599" s="383"/>
    </row>
    <row r="600" spans="1:206" s="491" customFormat="1" x14ac:dyDescent="0.25">
      <c r="A600" s="354"/>
      <c r="B600" s="354"/>
      <c r="C600"/>
      <c r="D600"/>
      <c r="E600" s="523"/>
      <c r="F600" s="354"/>
      <c r="G600" s="354"/>
      <c r="H600" s="372"/>
      <c r="I600" s="372"/>
      <c r="J600" s="1"/>
      <c r="K600" s="372"/>
      <c r="L600" s="354"/>
      <c r="M600" s="354"/>
      <c r="N600" s="354"/>
      <c r="O600" s="354"/>
      <c r="P600" s="372"/>
      <c r="Q600" s="490"/>
      <c r="R600" s="490"/>
      <c r="S600" s="490"/>
      <c r="T600" s="490"/>
      <c r="U600" s="490"/>
      <c r="V600" s="372"/>
      <c r="W600" s="372"/>
      <c r="X600" s="372"/>
      <c r="Y600" s="1"/>
      <c r="Z600" s="1"/>
      <c r="AA600" s="1"/>
      <c r="AB600" s="1"/>
      <c r="AC600" s="1"/>
      <c r="AK600" s="504"/>
      <c r="AL600" s="504"/>
      <c r="AM600" s="504"/>
      <c r="AN600" s="504"/>
      <c r="AO600" s="504"/>
      <c r="AP600" s="504"/>
      <c r="AQ600" s="360"/>
      <c r="AR600" s="360"/>
      <c r="AS600" s="360"/>
      <c r="AT600" s="360"/>
      <c r="AU600" s="360"/>
      <c r="AV600" s="360"/>
      <c r="AW600" s="360"/>
      <c r="AX600" s="360"/>
      <c r="AY600" s="360"/>
      <c r="AZ600" s="360"/>
      <c r="BA600" s="360"/>
      <c r="BB600" s="360"/>
      <c r="BC600" s="360"/>
      <c r="BD600" s="360"/>
      <c r="BE600" s="360"/>
      <c r="BF600" s="360"/>
      <c r="BG600" s="360"/>
      <c r="BH600" s="360"/>
      <c r="BI600" s="360"/>
      <c r="BJ600" s="360"/>
      <c r="BK600" s="360"/>
      <c r="BL600" s="360"/>
      <c r="BM600" s="360"/>
      <c r="BN600" s="360"/>
      <c r="BO600" s="360"/>
      <c r="BP600" s="360"/>
      <c r="BQ600" s="360"/>
      <c r="BR600" s="360"/>
      <c r="BS600" s="360"/>
      <c r="BT600" s="360"/>
      <c r="BU600" s="360"/>
      <c r="BV600" s="360"/>
      <c r="BW600" s="360"/>
      <c r="BX600" s="360"/>
      <c r="BY600" s="360"/>
      <c r="BZ600" s="360"/>
      <c r="CA600" s="360"/>
      <c r="CB600" s="360"/>
      <c r="CC600" s="360"/>
      <c r="CD600" s="360"/>
      <c r="CE600" s="360"/>
      <c r="CF600" s="360"/>
      <c r="CG600" s="360"/>
      <c r="CH600" s="360"/>
      <c r="CI600" s="360"/>
      <c r="CJ600" s="360"/>
      <c r="CK600" s="360"/>
      <c r="CL600" s="360"/>
      <c r="CM600" s="475"/>
      <c r="CN600" s="475"/>
      <c r="CO600" s="475"/>
      <c r="CP600" s="475"/>
      <c r="CQ600" s="475"/>
      <c r="CR600" s="475"/>
      <c r="CS600" s="475"/>
      <c r="CT600" s="475"/>
      <c r="CU600" s="475"/>
      <c r="CV600" s="475"/>
      <c r="CW600" s="475"/>
      <c r="CX600" s="475"/>
      <c r="CY600" s="475"/>
      <c r="CZ600" s="383"/>
      <c r="DA600" s="383"/>
      <c r="DB600" s="383"/>
      <c r="DC600" s="383"/>
      <c r="DD600" s="383"/>
      <c r="DE600" s="383"/>
      <c r="DF600" s="383"/>
      <c r="DG600" s="383"/>
      <c r="DH600" s="383"/>
      <c r="DI600" s="383"/>
      <c r="DJ600" s="383"/>
      <c r="DK600" s="383"/>
      <c r="DL600" s="383"/>
      <c r="DM600" s="383"/>
      <c r="DN600" s="383"/>
      <c r="DO600" s="383"/>
      <c r="DP600" s="383"/>
      <c r="DQ600" s="383"/>
      <c r="DR600" s="383"/>
      <c r="DS600" s="383"/>
      <c r="DT600" s="383"/>
      <c r="DU600" s="383"/>
      <c r="DV600" s="383"/>
      <c r="DW600" s="383"/>
      <c r="DX600" s="383"/>
      <c r="DY600" s="383"/>
      <c r="DZ600" s="383"/>
      <c r="EA600" s="383"/>
      <c r="EB600" s="383"/>
      <c r="EC600" s="383"/>
      <c r="ED600" s="383"/>
      <c r="EE600" s="383"/>
      <c r="EF600" s="383"/>
      <c r="EG600" s="383"/>
      <c r="EH600" s="383"/>
      <c r="EI600" s="383"/>
      <c r="EJ600" s="383"/>
      <c r="EK600" s="383"/>
      <c r="EL600" s="383"/>
      <c r="EM600" s="383"/>
      <c r="EN600" s="383"/>
      <c r="EO600" s="383"/>
      <c r="EP600" s="383"/>
      <c r="EQ600" s="383"/>
      <c r="ER600" s="383"/>
      <c r="ES600" s="383"/>
      <c r="ET600" s="383"/>
      <c r="EU600" s="383"/>
      <c r="EV600" s="383"/>
      <c r="EW600" s="383"/>
      <c r="EX600" s="383"/>
      <c r="EY600" s="383"/>
      <c r="EZ600" s="383"/>
      <c r="FA600" s="383"/>
      <c r="FB600" s="383"/>
      <c r="FC600" s="383"/>
      <c r="FD600" s="383"/>
      <c r="FE600" s="383"/>
      <c r="FF600" s="383"/>
      <c r="FG600" s="383"/>
      <c r="FH600" s="383"/>
      <c r="FI600" s="383"/>
      <c r="FJ600" s="383"/>
      <c r="FK600" s="383"/>
      <c r="FL600" s="383"/>
      <c r="FM600" s="383"/>
      <c r="FN600" s="383"/>
      <c r="FO600" s="383"/>
      <c r="FP600" s="383"/>
      <c r="FQ600" s="383"/>
      <c r="FR600" s="383"/>
      <c r="FS600" s="383"/>
      <c r="FT600" s="383"/>
      <c r="FU600" s="383"/>
      <c r="FV600" s="383"/>
      <c r="FW600" s="383"/>
      <c r="FX600" s="383"/>
      <c r="FY600" s="383"/>
      <c r="FZ600" s="383"/>
      <c r="GA600" s="383"/>
      <c r="GB600" s="383"/>
      <c r="GC600" s="383"/>
      <c r="GD600" s="383"/>
      <c r="GE600" s="383"/>
      <c r="GF600" s="383"/>
      <c r="GG600" s="383"/>
      <c r="GH600" s="383"/>
      <c r="GI600" s="383"/>
      <c r="GJ600" s="383"/>
      <c r="GK600" s="383"/>
      <c r="GL600" s="383"/>
      <c r="GM600" s="383"/>
      <c r="GN600" s="383"/>
      <c r="GO600" s="383"/>
      <c r="GP600" s="383"/>
      <c r="GQ600" s="383"/>
      <c r="GR600" s="383"/>
      <c r="GS600" s="383"/>
      <c r="GT600" s="383"/>
      <c r="GU600" s="383"/>
      <c r="GV600" s="383"/>
      <c r="GW600" s="383"/>
      <c r="GX600" s="383"/>
    </row>
    <row r="601" spans="1:206" s="491" customFormat="1" x14ac:dyDescent="0.25">
      <c r="A601" s="354"/>
      <c r="B601" s="354"/>
      <c r="C601"/>
      <c r="D601"/>
      <c r="E601" s="523"/>
      <c r="F601" s="354"/>
      <c r="G601" s="354"/>
      <c r="H601" s="372"/>
      <c r="I601" s="372"/>
      <c r="J601" s="1"/>
      <c r="K601" s="372"/>
      <c r="L601" s="354"/>
      <c r="M601" s="354"/>
      <c r="N601" s="354"/>
      <c r="O601" s="354"/>
      <c r="P601" s="372"/>
      <c r="Q601" s="490"/>
      <c r="R601" s="490"/>
      <c r="S601" s="490"/>
      <c r="T601" s="490"/>
      <c r="U601" s="490"/>
      <c r="V601" s="372"/>
      <c r="W601" s="372"/>
      <c r="X601" s="372"/>
      <c r="Y601" s="1"/>
      <c r="Z601" s="1"/>
      <c r="AA601" s="1"/>
      <c r="AB601" s="1"/>
      <c r="AC601" s="1"/>
      <c r="AK601" s="504"/>
      <c r="AL601" s="504"/>
      <c r="AM601" s="504"/>
      <c r="AN601" s="504"/>
      <c r="AO601" s="504"/>
      <c r="AP601" s="504"/>
      <c r="AQ601" s="360"/>
      <c r="AR601" s="360"/>
      <c r="AS601" s="360"/>
      <c r="AT601" s="360"/>
      <c r="AU601" s="360"/>
      <c r="AV601" s="360"/>
      <c r="AW601" s="360"/>
      <c r="AX601" s="360"/>
      <c r="AY601" s="360"/>
      <c r="AZ601" s="360"/>
      <c r="BA601" s="360"/>
      <c r="BB601" s="360"/>
      <c r="BC601" s="360"/>
      <c r="BD601" s="360"/>
      <c r="BE601" s="360"/>
      <c r="BF601" s="360"/>
      <c r="BG601" s="360"/>
      <c r="BH601" s="360"/>
      <c r="BI601" s="360"/>
      <c r="BJ601" s="360"/>
      <c r="BK601" s="360"/>
      <c r="BL601" s="360"/>
      <c r="BM601" s="360"/>
      <c r="BN601" s="360"/>
      <c r="BO601" s="360"/>
      <c r="BP601" s="360"/>
      <c r="BQ601" s="360"/>
      <c r="BR601" s="360"/>
      <c r="BS601" s="360"/>
      <c r="BT601" s="360"/>
      <c r="BU601" s="360"/>
      <c r="BV601" s="360"/>
      <c r="BW601" s="360"/>
      <c r="BX601" s="360"/>
      <c r="BY601" s="360"/>
      <c r="BZ601" s="360"/>
      <c r="CA601" s="360"/>
      <c r="CB601" s="360"/>
      <c r="CC601" s="360"/>
      <c r="CD601" s="360"/>
      <c r="CE601" s="360"/>
      <c r="CF601" s="360"/>
      <c r="CG601" s="360"/>
      <c r="CH601" s="360"/>
      <c r="CI601" s="360"/>
      <c r="CJ601" s="360"/>
      <c r="CK601" s="360"/>
      <c r="CL601" s="360"/>
      <c r="CM601" s="475"/>
      <c r="CN601" s="475"/>
      <c r="CO601" s="475"/>
      <c r="CP601" s="475"/>
      <c r="CQ601" s="475"/>
      <c r="CR601" s="475"/>
      <c r="CS601" s="475"/>
      <c r="CT601" s="475"/>
      <c r="CU601" s="475"/>
      <c r="CV601" s="475"/>
      <c r="CW601" s="475"/>
      <c r="CX601" s="475"/>
      <c r="CY601" s="475"/>
      <c r="CZ601" s="383"/>
      <c r="DA601" s="383"/>
      <c r="DB601" s="383"/>
      <c r="DC601" s="383"/>
      <c r="DD601" s="383"/>
      <c r="DE601" s="383"/>
      <c r="DF601" s="383"/>
      <c r="DG601" s="383"/>
      <c r="DH601" s="383"/>
      <c r="DI601" s="383"/>
      <c r="DJ601" s="383"/>
      <c r="DK601" s="383"/>
      <c r="DL601" s="383"/>
      <c r="DM601" s="383"/>
      <c r="DN601" s="383"/>
      <c r="DO601" s="383"/>
      <c r="DP601" s="383"/>
      <c r="DQ601" s="383"/>
      <c r="DR601" s="383"/>
      <c r="DS601" s="383"/>
      <c r="DT601" s="383"/>
      <c r="DU601" s="383"/>
      <c r="DV601" s="383"/>
      <c r="DW601" s="383"/>
      <c r="DX601" s="383"/>
      <c r="DY601" s="383"/>
      <c r="DZ601" s="383"/>
      <c r="EA601" s="383"/>
      <c r="EB601" s="383"/>
      <c r="EC601" s="383"/>
      <c r="ED601" s="383"/>
      <c r="EE601" s="383"/>
      <c r="EF601" s="383"/>
      <c r="EG601" s="383"/>
      <c r="EH601" s="383"/>
      <c r="EI601" s="383"/>
      <c r="EJ601" s="383"/>
      <c r="EK601" s="383"/>
      <c r="EL601" s="383"/>
      <c r="EM601" s="383"/>
      <c r="EN601" s="383"/>
      <c r="EO601" s="383"/>
      <c r="EP601" s="383"/>
      <c r="EQ601" s="383"/>
      <c r="ER601" s="383"/>
      <c r="ES601" s="383"/>
      <c r="ET601" s="383"/>
      <c r="EU601" s="383"/>
      <c r="EV601" s="383"/>
      <c r="EW601" s="383"/>
      <c r="EX601" s="383"/>
      <c r="EY601" s="383"/>
      <c r="EZ601" s="383"/>
      <c r="FA601" s="383"/>
      <c r="FB601" s="383"/>
      <c r="FC601" s="383"/>
      <c r="FD601" s="383"/>
      <c r="FE601" s="383"/>
      <c r="FF601" s="383"/>
      <c r="FG601" s="383"/>
      <c r="FH601" s="383"/>
      <c r="FI601" s="383"/>
      <c r="FJ601" s="383"/>
      <c r="FK601" s="383"/>
      <c r="FL601" s="383"/>
      <c r="FM601" s="383"/>
      <c r="FN601" s="383"/>
      <c r="FO601" s="383"/>
      <c r="FP601" s="383"/>
      <c r="FQ601" s="383"/>
      <c r="FR601" s="383"/>
      <c r="FS601" s="383"/>
      <c r="FT601" s="383"/>
      <c r="FU601" s="383"/>
      <c r="FV601" s="383"/>
      <c r="FW601" s="383"/>
      <c r="FX601" s="383"/>
      <c r="FY601" s="383"/>
      <c r="FZ601" s="383"/>
      <c r="GA601" s="383"/>
      <c r="GB601" s="383"/>
      <c r="GC601" s="383"/>
      <c r="GD601" s="383"/>
      <c r="GE601" s="383"/>
      <c r="GF601" s="383"/>
      <c r="GG601" s="383"/>
      <c r="GH601" s="383"/>
      <c r="GI601" s="383"/>
      <c r="GJ601" s="383"/>
      <c r="GK601" s="383"/>
      <c r="GL601" s="383"/>
      <c r="GM601" s="383"/>
      <c r="GN601" s="383"/>
      <c r="GO601" s="383"/>
      <c r="GP601" s="383"/>
      <c r="GQ601" s="383"/>
      <c r="GR601" s="383"/>
      <c r="GS601" s="383"/>
      <c r="GT601" s="383"/>
      <c r="GU601" s="383"/>
      <c r="GV601" s="383"/>
      <c r="GW601" s="383"/>
      <c r="GX601" s="383"/>
    </row>
    <row r="602" spans="1:206" s="491" customFormat="1" x14ac:dyDescent="0.25">
      <c r="A602" s="354"/>
      <c r="B602" s="354"/>
      <c r="C602"/>
      <c r="D602"/>
      <c r="E602" s="523"/>
      <c r="F602" s="354"/>
      <c r="G602" s="354"/>
      <c r="H602" s="372"/>
      <c r="I602" s="372"/>
      <c r="J602" s="1"/>
      <c r="K602" s="372"/>
      <c r="L602" s="354"/>
      <c r="M602" s="354"/>
      <c r="N602" s="354"/>
      <c r="O602" s="354"/>
      <c r="P602" s="372"/>
      <c r="Q602" s="490"/>
      <c r="R602" s="490"/>
      <c r="S602" s="490"/>
      <c r="T602" s="490"/>
      <c r="U602" s="490"/>
      <c r="V602" s="372"/>
      <c r="W602" s="372"/>
      <c r="X602" s="372"/>
      <c r="Y602" s="1"/>
      <c r="Z602" s="1"/>
      <c r="AA602" s="1"/>
      <c r="AB602" s="1"/>
      <c r="AC602" s="1"/>
      <c r="AK602" s="504"/>
      <c r="AL602" s="504"/>
      <c r="AM602" s="504"/>
      <c r="AN602" s="504"/>
      <c r="AO602" s="504"/>
      <c r="AP602" s="504"/>
      <c r="AQ602" s="360"/>
      <c r="AR602" s="360"/>
      <c r="AS602" s="360"/>
      <c r="AT602" s="360"/>
      <c r="AU602" s="360"/>
      <c r="AV602" s="360"/>
      <c r="AW602" s="360"/>
      <c r="AX602" s="360"/>
      <c r="AY602" s="360"/>
      <c r="AZ602" s="360"/>
      <c r="BA602" s="360"/>
      <c r="BB602" s="360"/>
      <c r="BC602" s="360"/>
      <c r="BD602" s="360"/>
      <c r="BE602" s="360"/>
      <c r="BF602" s="360"/>
      <c r="BG602" s="360"/>
      <c r="BH602" s="360"/>
      <c r="BI602" s="360"/>
      <c r="BJ602" s="360"/>
      <c r="BK602" s="360"/>
      <c r="BL602" s="360"/>
      <c r="BM602" s="360"/>
      <c r="BN602" s="360"/>
      <c r="BO602" s="360"/>
      <c r="BP602" s="360"/>
      <c r="BQ602" s="360"/>
      <c r="BR602" s="360"/>
      <c r="BS602" s="360"/>
      <c r="BT602" s="360"/>
      <c r="BU602" s="360"/>
      <c r="BV602" s="360"/>
      <c r="BW602" s="360"/>
      <c r="BX602" s="360"/>
      <c r="BY602" s="360"/>
      <c r="BZ602" s="360"/>
      <c r="CA602" s="360"/>
      <c r="CB602" s="360"/>
      <c r="CC602" s="360"/>
      <c r="CD602" s="360"/>
      <c r="CE602" s="360"/>
      <c r="CF602" s="360"/>
      <c r="CG602" s="360"/>
      <c r="CH602" s="360"/>
      <c r="CI602" s="360"/>
      <c r="CJ602" s="360"/>
      <c r="CK602" s="360"/>
      <c r="CL602" s="360"/>
      <c r="CM602" s="475"/>
      <c r="CN602" s="475"/>
      <c r="CO602" s="475"/>
      <c r="CP602" s="475"/>
      <c r="CQ602" s="475"/>
      <c r="CR602" s="475"/>
      <c r="CS602" s="475"/>
      <c r="CT602" s="475"/>
      <c r="CU602" s="475"/>
      <c r="CV602" s="475"/>
      <c r="CW602" s="475"/>
      <c r="CX602" s="475"/>
      <c r="CY602" s="475"/>
      <c r="CZ602" s="383"/>
      <c r="DA602" s="383"/>
      <c r="DB602" s="383"/>
      <c r="DC602" s="383"/>
      <c r="DD602" s="383"/>
      <c r="DE602" s="383"/>
      <c r="DF602" s="383"/>
      <c r="DG602" s="383"/>
      <c r="DH602" s="383"/>
      <c r="DI602" s="383"/>
      <c r="DJ602" s="383"/>
      <c r="DK602" s="383"/>
      <c r="DL602" s="383"/>
      <c r="DM602" s="383"/>
      <c r="DN602" s="383"/>
      <c r="DO602" s="383"/>
      <c r="DP602" s="383"/>
      <c r="DQ602" s="383"/>
      <c r="DR602" s="383"/>
      <c r="DS602" s="383"/>
      <c r="DT602" s="383"/>
      <c r="DU602" s="383"/>
      <c r="DV602" s="383"/>
      <c r="DW602" s="383"/>
      <c r="DX602" s="383"/>
      <c r="DY602" s="383"/>
      <c r="DZ602" s="383"/>
      <c r="EA602" s="383"/>
      <c r="EB602" s="383"/>
      <c r="EC602" s="383"/>
      <c r="ED602" s="383"/>
      <c r="EE602" s="383"/>
      <c r="EF602" s="383"/>
      <c r="EG602" s="383"/>
      <c r="EH602" s="383"/>
      <c r="EI602" s="383"/>
      <c r="EJ602" s="383"/>
      <c r="EK602" s="383"/>
      <c r="EL602" s="383"/>
      <c r="EM602" s="383"/>
      <c r="EN602" s="383"/>
      <c r="EO602" s="383"/>
      <c r="EP602" s="383"/>
      <c r="EQ602" s="383"/>
      <c r="ER602" s="383"/>
      <c r="ES602" s="383"/>
      <c r="ET602" s="383"/>
      <c r="EU602" s="383"/>
      <c r="EV602" s="383"/>
      <c r="EW602" s="383"/>
      <c r="EX602" s="383"/>
      <c r="EY602" s="383"/>
      <c r="EZ602" s="383"/>
      <c r="FA602" s="383"/>
      <c r="FB602" s="383"/>
      <c r="FC602" s="383"/>
      <c r="FD602" s="383"/>
      <c r="FE602" s="383"/>
      <c r="FF602" s="383"/>
      <c r="FG602" s="383"/>
      <c r="FH602" s="383"/>
      <c r="FI602" s="383"/>
      <c r="FJ602" s="383"/>
      <c r="FK602" s="383"/>
      <c r="FL602" s="383"/>
      <c r="FM602" s="383"/>
      <c r="FN602" s="383"/>
      <c r="FO602" s="383"/>
      <c r="FP602" s="383"/>
      <c r="FQ602" s="383"/>
      <c r="FR602" s="383"/>
      <c r="FS602" s="383"/>
      <c r="FT602" s="383"/>
      <c r="FU602" s="383"/>
      <c r="FV602" s="383"/>
      <c r="FW602" s="383"/>
      <c r="FX602" s="383"/>
      <c r="FY602" s="383"/>
      <c r="FZ602" s="383"/>
      <c r="GA602" s="383"/>
      <c r="GB602" s="383"/>
      <c r="GC602" s="383"/>
      <c r="GD602" s="383"/>
      <c r="GE602" s="383"/>
      <c r="GF602" s="383"/>
      <c r="GG602" s="383"/>
      <c r="GH602" s="383"/>
      <c r="GI602" s="383"/>
      <c r="GJ602" s="383"/>
      <c r="GK602" s="383"/>
      <c r="GL602" s="383"/>
      <c r="GM602" s="383"/>
      <c r="GN602" s="383"/>
      <c r="GO602" s="383"/>
      <c r="GP602" s="383"/>
      <c r="GQ602" s="383"/>
      <c r="GR602" s="383"/>
      <c r="GS602" s="383"/>
      <c r="GT602" s="383"/>
      <c r="GU602" s="383"/>
      <c r="GV602" s="383"/>
      <c r="GW602" s="383"/>
      <c r="GX602" s="383"/>
    </row>
    <row r="603" spans="1:206" s="491" customFormat="1" x14ac:dyDescent="0.25">
      <c r="A603" s="354"/>
      <c r="B603" s="354"/>
      <c r="C603"/>
      <c r="D603"/>
      <c r="E603" s="523"/>
      <c r="F603" s="354"/>
      <c r="G603" s="354"/>
      <c r="H603" s="372"/>
      <c r="I603" s="372"/>
      <c r="J603" s="1"/>
      <c r="K603" s="372"/>
      <c r="L603" s="354"/>
      <c r="M603" s="354"/>
      <c r="N603" s="354"/>
      <c r="O603" s="354"/>
      <c r="P603" s="372"/>
      <c r="Q603" s="490"/>
      <c r="R603" s="490"/>
      <c r="S603" s="490"/>
      <c r="T603" s="490"/>
      <c r="U603" s="490"/>
      <c r="V603" s="372"/>
      <c r="W603" s="372"/>
      <c r="X603" s="372"/>
      <c r="Y603" s="1"/>
      <c r="Z603" s="1"/>
      <c r="AA603" s="1"/>
      <c r="AB603" s="1"/>
      <c r="AC603" s="1"/>
      <c r="AK603" s="504"/>
      <c r="AL603" s="504"/>
      <c r="AM603" s="504"/>
      <c r="AN603" s="504"/>
      <c r="AO603" s="504"/>
      <c r="AP603" s="504"/>
      <c r="AQ603" s="360"/>
      <c r="AR603" s="360"/>
      <c r="AS603" s="360"/>
      <c r="AT603" s="360"/>
      <c r="AU603" s="360"/>
      <c r="AV603" s="360"/>
      <c r="AW603" s="360"/>
      <c r="AX603" s="360"/>
      <c r="AY603" s="360"/>
      <c r="AZ603" s="360"/>
      <c r="BA603" s="360"/>
      <c r="BB603" s="360"/>
      <c r="BC603" s="360"/>
      <c r="BD603" s="360"/>
      <c r="BE603" s="360"/>
      <c r="BF603" s="360"/>
      <c r="BG603" s="360"/>
      <c r="BH603" s="360"/>
      <c r="BI603" s="360"/>
      <c r="BJ603" s="360"/>
      <c r="BK603" s="360"/>
      <c r="BL603" s="360"/>
      <c r="BM603" s="360"/>
      <c r="BN603" s="360"/>
      <c r="BO603" s="360"/>
      <c r="BP603" s="360"/>
      <c r="BQ603" s="360"/>
      <c r="BR603" s="360"/>
      <c r="BS603" s="360"/>
      <c r="BT603" s="360"/>
      <c r="BU603" s="360"/>
      <c r="BV603" s="360"/>
      <c r="BW603" s="360"/>
      <c r="BX603" s="360"/>
      <c r="BY603" s="360"/>
      <c r="BZ603" s="360"/>
      <c r="CA603" s="360"/>
      <c r="CB603" s="360"/>
      <c r="CC603" s="360"/>
      <c r="CD603" s="360"/>
      <c r="CE603" s="360"/>
      <c r="CF603" s="360"/>
      <c r="CG603" s="360"/>
      <c r="CH603" s="360"/>
      <c r="CI603" s="360"/>
      <c r="CJ603" s="360"/>
      <c r="CK603" s="360"/>
      <c r="CL603" s="360"/>
      <c r="CM603" s="475"/>
      <c r="CN603" s="475"/>
      <c r="CO603" s="475"/>
      <c r="CP603" s="475"/>
      <c r="CQ603" s="475"/>
      <c r="CR603" s="475"/>
      <c r="CS603" s="475"/>
      <c r="CT603" s="475"/>
      <c r="CU603" s="475"/>
      <c r="CV603" s="475"/>
      <c r="CW603" s="475"/>
      <c r="CX603" s="475"/>
      <c r="CY603" s="475"/>
      <c r="CZ603" s="383"/>
      <c r="DA603" s="383"/>
      <c r="DB603" s="383"/>
      <c r="DC603" s="383"/>
      <c r="DD603" s="383"/>
      <c r="DE603" s="383"/>
      <c r="DF603" s="383"/>
      <c r="DG603" s="383"/>
      <c r="DH603" s="383"/>
      <c r="DI603" s="383"/>
      <c r="DJ603" s="383"/>
      <c r="DK603" s="383"/>
      <c r="DL603" s="383"/>
      <c r="DM603" s="383"/>
      <c r="DN603" s="383"/>
      <c r="DO603" s="383"/>
      <c r="DP603" s="383"/>
      <c r="DQ603" s="383"/>
      <c r="DR603" s="383"/>
      <c r="DS603" s="383"/>
      <c r="DT603" s="383"/>
      <c r="DU603" s="383"/>
      <c r="DV603" s="383"/>
      <c r="DW603" s="383"/>
      <c r="DX603" s="383"/>
      <c r="DY603" s="383"/>
      <c r="DZ603" s="383"/>
      <c r="EA603" s="383"/>
      <c r="EB603" s="383"/>
      <c r="EC603" s="383"/>
      <c r="ED603" s="383"/>
      <c r="EE603" s="383"/>
      <c r="EF603" s="383"/>
      <c r="EG603" s="383"/>
      <c r="EH603" s="383"/>
      <c r="EI603" s="383"/>
      <c r="EJ603" s="383"/>
      <c r="EK603" s="383"/>
      <c r="EL603" s="383"/>
      <c r="EM603" s="383"/>
      <c r="EN603" s="383"/>
      <c r="EO603" s="383"/>
      <c r="EP603" s="383"/>
      <c r="EQ603" s="383"/>
      <c r="ER603" s="383"/>
      <c r="ES603" s="383"/>
      <c r="ET603" s="383"/>
      <c r="EU603" s="383"/>
      <c r="EV603" s="383"/>
      <c r="EW603" s="383"/>
      <c r="EX603" s="383"/>
      <c r="EY603" s="383"/>
      <c r="EZ603" s="383"/>
      <c r="FA603" s="383"/>
      <c r="FB603" s="383"/>
      <c r="FC603" s="383"/>
      <c r="FD603" s="383"/>
      <c r="FE603" s="383"/>
      <c r="FF603" s="383"/>
      <c r="FG603" s="383"/>
      <c r="FH603" s="383"/>
      <c r="FI603" s="383"/>
      <c r="FJ603" s="383"/>
      <c r="FK603" s="383"/>
      <c r="FL603" s="383"/>
      <c r="FM603" s="383"/>
      <c r="FN603" s="383"/>
      <c r="FO603" s="383"/>
      <c r="FP603" s="383"/>
      <c r="FQ603" s="383"/>
      <c r="FR603" s="383"/>
      <c r="FS603" s="383"/>
      <c r="FT603" s="383"/>
      <c r="FU603" s="383"/>
      <c r="FV603" s="383"/>
      <c r="FW603" s="383"/>
      <c r="FX603" s="383"/>
      <c r="FY603" s="383"/>
      <c r="FZ603" s="383"/>
      <c r="GA603" s="383"/>
      <c r="GB603" s="383"/>
      <c r="GC603" s="383"/>
      <c r="GD603" s="383"/>
      <c r="GE603" s="383"/>
      <c r="GF603" s="383"/>
      <c r="GG603" s="383"/>
      <c r="GH603" s="383"/>
      <c r="GI603" s="383"/>
      <c r="GJ603" s="383"/>
      <c r="GK603" s="383"/>
      <c r="GL603" s="383"/>
      <c r="GM603" s="383"/>
      <c r="GN603" s="383"/>
      <c r="GO603" s="383"/>
      <c r="GP603" s="383"/>
      <c r="GQ603" s="383"/>
      <c r="GR603" s="383"/>
      <c r="GS603" s="383"/>
      <c r="GT603" s="383"/>
      <c r="GU603" s="383"/>
      <c r="GV603" s="383"/>
      <c r="GW603" s="383"/>
      <c r="GX603" s="383"/>
    </row>
    <row r="604" spans="1:206" s="491" customFormat="1" x14ac:dyDescent="0.25">
      <c r="A604" s="354"/>
      <c r="B604" s="354"/>
      <c r="C604"/>
      <c r="D604"/>
      <c r="E604" s="523"/>
      <c r="F604" s="354"/>
      <c r="G604" s="354"/>
      <c r="H604" s="372"/>
      <c r="I604" s="372"/>
      <c r="J604" s="1"/>
      <c r="K604" s="372"/>
      <c r="L604" s="354"/>
      <c r="M604" s="354"/>
      <c r="N604" s="354"/>
      <c r="O604" s="354"/>
      <c r="P604" s="372"/>
      <c r="Q604" s="490"/>
      <c r="R604" s="490"/>
      <c r="S604" s="490"/>
      <c r="T604" s="490"/>
      <c r="U604" s="490"/>
      <c r="V604" s="372"/>
      <c r="W604" s="372"/>
      <c r="X604" s="372"/>
      <c r="Y604" s="1"/>
      <c r="Z604" s="1"/>
      <c r="AA604" s="1"/>
      <c r="AB604" s="1"/>
      <c r="AC604" s="1"/>
      <c r="AK604" s="504"/>
      <c r="AL604" s="504"/>
      <c r="AM604" s="504"/>
      <c r="AN604" s="504"/>
      <c r="AO604" s="504"/>
      <c r="AP604" s="504"/>
      <c r="AQ604" s="360"/>
      <c r="AR604" s="360"/>
      <c r="AS604" s="360"/>
      <c r="AT604" s="360"/>
      <c r="AU604" s="360"/>
      <c r="AV604" s="360"/>
      <c r="AW604" s="360"/>
      <c r="AX604" s="360"/>
      <c r="AY604" s="360"/>
      <c r="AZ604" s="360"/>
      <c r="BA604" s="360"/>
      <c r="BB604" s="360"/>
      <c r="BC604" s="360"/>
      <c r="BD604" s="360"/>
      <c r="BE604" s="360"/>
      <c r="BF604" s="360"/>
      <c r="BG604" s="360"/>
      <c r="BH604" s="360"/>
      <c r="BI604" s="360"/>
      <c r="BJ604" s="360"/>
      <c r="BK604" s="360"/>
      <c r="BL604" s="360"/>
      <c r="BM604" s="360"/>
      <c r="BN604" s="360"/>
      <c r="BO604" s="360"/>
      <c r="BP604" s="360"/>
      <c r="BQ604" s="360"/>
      <c r="BR604" s="360"/>
      <c r="BS604" s="360"/>
      <c r="BT604" s="360"/>
      <c r="BU604" s="360"/>
      <c r="BV604" s="360"/>
      <c r="BW604" s="360"/>
      <c r="BX604" s="360"/>
      <c r="BY604" s="360"/>
      <c r="BZ604" s="360"/>
      <c r="CA604" s="360"/>
      <c r="CB604" s="360"/>
      <c r="CC604" s="360"/>
      <c r="CD604" s="360"/>
      <c r="CE604" s="360"/>
      <c r="CF604" s="360"/>
      <c r="CG604" s="360"/>
      <c r="CH604" s="360"/>
      <c r="CI604" s="360"/>
      <c r="CJ604" s="360"/>
      <c r="CK604" s="360"/>
      <c r="CL604" s="360"/>
      <c r="CM604" s="475"/>
      <c r="CN604" s="475"/>
      <c r="CO604" s="475"/>
      <c r="CP604" s="475"/>
      <c r="CQ604" s="475"/>
      <c r="CR604" s="475"/>
      <c r="CS604" s="475"/>
      <c r="CT604" s="475"/>
      <c r="CU604" s="475"/>
      <c r="CV604" s="475"/>
      <c r="CW604" s="475"/>
      <c r="CX604" s="475"/>
      <c r="CY604" s="475"/>
      <c r="CZ604" s="383"/>
      <c r="DA604" s="383"/>
      <c r="DB604" s="383"/>
      <c r="DC604" s="383"/>
      <c r="DD604" s="383"/>
      <c r="DE604" s="383"/>
      <c r="DF604" s="383"/>
      <c r="DG604" s="383"/>
      <c r="DH604" s="383"/>
      <c r="DI604" s="383"/>
      <c r="DJ604" s="383"/>
      <c r="DK604" s="383"/>
      <c r="DL604" s="383"/>
      <c r="DM604" s="383"/>
      <c r="DN604" s="383"/>
      <c r="DO604" s="383"/>
      <c r="DP604" s="383"/>
      <c r="DQ604" s="383"/>
      <c r="DR604" s="383"/>
      <c r="DS604" s="383"/>
      <c r="DT604" s="383"/>
      <c r="DU604" s="383"/>
      <c r="DV604" s="383"/>
      <c r="DW604" s="383"/>
      <c r="DX604" s="383"/>
      <c r="DY604" s="383"/>
      <c r="DZ604" s="383"/>
      <c r="EA604" s="383"/>
      <c r="EB604" s="383"/>
      <c r="EC604" s="383"/>
      <c r="ED604" s="383"/>
      <c r="EE604" s="383"/>
      <c r="EF604" s="383"/>
      <c r="EG604" s="383"/>
      <c r="EH604" s="383"/>
      <c r="EI604" s="383"/>
      <c r="EJ604" s="383"/>
      <c r="EK604" s="383"/>
      <c r="EL604" s="383"/>
      <c r="EM604" s="383"/>
      <c r="EN604" s="383"/>
      <c r="EO604" s="383"/>
      <c r="EP604" s="383"/>
      <c r="EQ604" s="383"/>
      <c r="ER604" s="383"/>
      <c r="ES604" s="383"/>
      <c r="ET604" s="383"/>
      <c r="EU604" s="383"/>
      <c r="EV604" s="383"/>
      <c r="EW604" s="383"/>
      <c r="EX604" s="383"/>
      <c r="EY604" s="383"/>
      <c r="EZ604" s="383"/>
      <c r="FA604" s="383"/>
      <c r="FB604" s="383"/>
      <c r="FC604" s="383"/>
      <c r="FD604" s="383"/>
      <c r="FE604" s="383"/>
      <c r="FF604" s="383"/>
      <c r="FG604" s="383"/>
      <c r="FH604" s="383"/>
      <c r="FI604" s="383"/>
      <c r="FJ604" s="383"/>
      <c r="FK604" s="383"/>
      <c r="FL604" s="383"/>
      <c r="FM604" s="383"/>
      <c r="FN604" s="383"/>
      <c r="FO604" s="383"/>
      <c r="FP604" s="383"/>
      <c r="FQ604" s="383"/>
      <c r="FR604" s="383"/>
      <c r="FS604" s="383"/>
      <c r="FT604" s="383"/>
      <c r="FU604" s="383"/>
      <c r="FV604" s="383"/>
      <c r="FW604" s="383"/>
      <c r="FX604" s="383"/>
      <c r="FY604" s="383"/>
      <c r="FZ604" s="383"/>
      <c r="GA604" s="383"/>
      <c r="GB604" s="383"/>
      <c r="GC604" s="383"/>
      <c r="GD604" s="383"/>
      <c r="GE604" s="383"/>
      <c r="GF604" s="383"/>
      <c r="GG604" s="383"/>
      <c r="GH604" s="383"/>
      <c r="GI604" s="383"/>
      <c r="GJ604" s="383"/>
      <c r="GK604" s="383"/>
      <c r="GL604" s="383"/>
      <c r="GM604" s="383"/>
      <c r="GN604" s="383"/>
      <c r="GO604" s="383"/>
      <c r="GP604" s="383"/>
      <c r="GQ604" s="383"/>
      <c r="GR604" s="383"/>
      <c r="GS604" s="383"/>
      <c r="GT604" s="383"/>
      <c r="GU604" s="383"/>
      <c r="GV604" s="383"/>
      <c r="GW604" s="383"/>
      <c r="GX604" s="383"/>
    </row>
    <row r="605" spans="1:206" s="491" customFormat="1" x14ac:dyDescent="0.25">
      <c r="A605" s="354"/>
      <c r="B605" s="354"/>
      <c r="C605"/>
      <c r="D605"/>
      <c r="E605" s="523"/>
      <c r="F605" s="354"/>
      <c r="G605" s="354"/>
      <c r="H605" s="372"/>
      <c r="I605" s="372"/>
      <c r="J605" s="1"/>
      <c r="K605" s="372"/>
      <c r="L605" s="354"/>
      <c r="M605" s="354"/>
      <c r="N605" s="354"/>
      <c r="O605" s="354"/>
      <c r="P605" s="372"/>
      <c r="Q605" s="490"/>
      <c r="R605" s="490"/>
      <c r="S605" s="490"/>
      <c r="T605" s="490"/>
      <c r="U605" s="490"/>
      <c r="V605" s="372"/>
      <c r="W605" s="372"/>
      <c r="X605" s="372"/>
      <c r="Y605" s="1"/>
      <c r="Z605" s="1"/>
      <c r="AA605" s="1"/>
      <c r="AB605" s="1"/>
      <c r="AC605" s="1"/>
      <c r="AK605" s="504"/>
      <c r="AL605" s="504"/>
      <c r="AM605" s="504"/>
      <c r="AN605" s="504"/>
      <c r="AO605" s="504"/>
      <c r="AP605" s="504"/>
      <c r="AQ605" s="360"/>
      <c r="AR605" s="360"/>
      <c r="AS605" s="360"/>
      <c r="AT605" s="360"/>
      <c r="AU605" s="360"/>
      <c r="AV605" s="360"/>
      <c r="AW605" s="360"/>
      <c r="AX605" s="360"/>
      <c r="AY605" s="360"/>
      <c r="AZ605" s="360"/>
      <c r="BA605" s="360"/>
      <c r="BB605" s="360"/>
      <c r="BC605" s="360"/>
      <c r="BD605" s="360"/>
      <c r="BE605" s="360"/>
      <c r="BF605" s="360"/>
      <c r="BG605" s="360"/>
      <c r="BH605" s="360"/>
      <c r="BI605" s="360"/>
      <c r="BJ605" s="360"/>
      <c r="BK605" s="360"/>
      <c r="BL605" s="360"/>
      <c r="BM605" s="360"/>
      <c r="BN605" s="360"/>
      <c r="BO605" s="360"/>
      <c r="BP605" s="360"/>
      <c r="BQ605" s="360"/>
      <c r="BR605" s="360"/>
      <c r="BS605" s="360"/>
      <c r="BT605" s="360"/>
      <c r="BU605" s="360"/>
      <c r="BV605" s="360"/>
      <c r="BW605" s="360"/>
      <c r="BX605" s="360"/>
      <c r="BY605" s="360"/>
      <c r="BZ605" s="360"/>
      <c r="CA605" s="360"/>
      <c r="CB605" s="360"/>
      <c r="CC605" s="360"/>
      <c r="CD605" s="360"/>
      <c r="CE605" s="360"/>
      <c r="CF605" s="360"/>
      <c r="CG605" s="360"/>
      <c r="CH605" s="360"/>
      <c r="CI605" s="360"/>
      <c r="CJ605" s="360"/>
      <c r="CK605" s="360"/>
      <c r="CL605" s="360"/>
      <c r="CM605" s="475"/>
      <c r="CN605" s="475"/>
      <c r="CO605" s="475"/>
      <c r="CP605" s="475"/>
      <c r="CQ605" s="475"/>
      <c r="CR605" s="475"/>
      <c r="CS605" s="475"/>
      <c r="CT605" s="475"/>
      <c r="CU605" s="475"/>
      <c r="CV605" s="475"/>
      <c r="CW605" s="475"/>
      <c r="CX605" s="475"/>
      <c r="CY605" s="475"/>
      <c r="CZ605" s="383"/>
      <c r="DA605" s="383"/>
      <c r="DB605" s="383"/>
      <c r="DC605" s="383"/>
      <c r="DD605" s="383"/>
      <c r="DE605" s="383"/>
      <c r="DF605" s="383"/>
      <c r="DG605" s="383"/>
      <c r="DH605" s="383"/>
      <c r="DI605" s="383"/>
      <c r="DJ605" s="383"/>
      <c r="DK605" s="383"/>
      <c r="DL605" s="383"/>
      <c r="DM605" s="383"/>
      <c r="DN605" s="383"/>
      <c r="DO605" s="383"/>
      <c r="DP605" s="383"/>
      <c r="DQ605" s="383"/>
      <c r="DR605" s="383"/>
      <c r="DS605" s="383"/>
      <c r="DT605" s="383"/>
      <c r="DU605" s="383"/>
      <c r="DV605" s="383"/>
      <c r="DW605" s="383"/>
      <c r="DX605" s="383"/>
      <c r="DY605" s="383"/>
      <c r="DZ605" s="383"/>
      <c r="EA605" s="383"/>
      <c r="EB605" s="383"/>
      <c r="EC605" s="383"/>
      <c r="ED605" s="383"/>
      <c r="EE605" s="383"/>
      <c r="EF605" s="383"/>
      <c r="EG605" s="383"/>
      <c r="EH605" s="383"/>
      <c r="EI605" s="383"/>
      <c r="EJ605" s="383"/>
      <c r="EK605" s="383"/>
      <c r="EL605" s="383"/>
      <c r="EM605" s="383"/>
      <c r="EN605" s="383"/>
      <c r="EO605" s="383"/>
      <c r="EP605" s="383"/>
      <c r="EQ605" s="383"/>
      <c r="ER605" s="383"/>
      <c r="ES605" s="383"/>
      <c r="ET605" s="383"/>
      <c r="EU605" s="383"/>
      <c r="EV605" s="383"/>
      <c r="EW605" s="383"/>
      <c r="EX605" s="383"/>
      <c r="EY605" s="383"/>
      <c r="EZ605" s="383"/>
      <c r="FA605" s="383"/>
      <c r="FB605" s="383"/>
      <c r="FC605" s="383"/>
      <c r="FD605" s="383"/>
      <c r="FE605" s="383"/>
      <c r="FF605" s="383"/>
      <c r="FG605" s="383"/>
      <c r="FH605" s="383"/>
      <c r="FI605" s="383"/>
      <c r="FJ605" s="383"/>
      <c r="FK605" s="383"/>
      <c r="FL605" s="383"/>
      <c r="FM605" s="383"/>
      <c r="FN605" s="383"/>
      <c r="FO605" s="383"/>
      <c r="FP605" s="383"/>
      <c r="FQ605" s="383"/>
      <c r="FR605" s="383"/>
      <c r="FS605" s="383"/>
      <c r="FT605" s="383"/>
      <c r="FU605" s="383"/>
      <c r="FV605" s="383"/>
      <c r="FW605" s="383"/>
      <c r="FX605" s="383"/>
      <c r="FY605" s="383"/>
      <c r="FZ605" s="383"/>
      <c r="GA605" s="383"/>
      <c r="GB605" s="383"/>
      <c r="GC605" s="383"/>
      <c r="GD605" s="383"/>
      <c r="GE605" s="383"/>
      <c r="GF605" s="383"/>
      <c r="GG605" s="383"/>
      <c r="GH605" s="383"/>
      <c r="GI605" s="383"/>
      <c r="GJ605" s="383"/>
      <c r="GK605" s="383"/>
      <c r="GL605" s="383"/>
      <c r="GM605" s="383"/>
      <c r="GN605" s="383"/>
      <c r="GO605" s="383"/>
      <c r="GP605" s="383"/>
      <c r="GQ605" s="383"/>
      <c r="GR605" s="383"/>
      <c r="GS605" s="383"/>
      <c r="GT605" s="383"/>
      <c r="GU605" s="383"/>
      <c r="GV605" s="383"/>
      <c r="GW605" s="383"/>
      <c r="GX605" s="383"/>
    </row>
    <row r="606" spans="1:206" s="491" customFormat="1" x14ac:dyDescent="0.25">
      <c r="A606" s="354"/>
      <c r="B606" s="354"/>
      <c r="C606"/>
      <c r="D606"/>
      <c r="E606" s="523"/>
      <c r="F606" s="354"/>
      <c r="G606" s="354"/>
      <c r="H606" s="372"/>
      <c r="I606" s="372"/>
      <c r="J606" s="1"/>
      <c r="K606" s="372"/>
      <c r="L606" s="354"/>
      <c r="M606" s="354"/>
      <c r="N606" s="354"/>
      <c r="O606" s="354"/>
      <c r="P606" s="372"/>
      <c r="Q606" s="490"/>
      <c r="R606" s="490"/>
      <c r="S606" s="490"/>
      <c r="T606" s="490"/>
      <c r="U606" s="490"/>
      <c r="V606" s="372"/>
      <c r="W606" s="372"/>
      <c r="X606" s="372"/>
      <c r="Y606" s="1"/>
      <c r="Z606" s="1"/>
      <c r="AA606" s="1"/>
      <c r="AB606" s="1"/>
      <c r="AC606" s="1"/>
      <c r="AK606" s="504"/>
      <c r="AL606" s="504"/>
      <c r="AM606" s="504"/>
      <c r="AN606" s="504"/>
      <c r="AO606" s="504"/>
      <c r="AP606" s="504"/>
      <c r="AQ606" s="360"/>
      <c r="AR606" s="360"/>
      <c r="AS606" s="360"/>
      <c r="AT606" s="360"/>
      <c r="AU606" s="360"/>
      <c r="AV606" s="360"/>
      <c r="AW606" s="360"/>
      <c r="AX606" s="360"/>
      <c r="AY606" s="360"/>
      <c r="AZ606" s="360"/>
      <c r="BA606" s="360"/>
      <c r="BB606" s="360"/>
      <c r="BC606" s="360"/>
      <c r="BD606" s="360"/>
      <c r="BE606" s="360"/>
      <c r="BF606" s="360"/>
      <c r="BG606" s="360"/>
      <c r="BH606" s="360"/>
      <c r="BI606" s="360"/>
      <c r="BJ606" s="360"/>
      <c r="BK606" s="360"/>
      <c r="BL606" s="360"/>
      <c r="BM606" s="360"/>
      <c r="BN606" s="360"/>
      <c r="BO606" s="360"/>
      <c r="BP606" s="360"/>
      <c r="BQ606" s="360"/>
      <c r="BR606" s="360"/>
      <c r="BS606" s="360"/>
      <c r="BT606" s="360"/>
      <c r="BU606" s="360"/>
      <c r="BV606" s="360"/>
      <c r="BW606" s="360"/>
      <c r="BX606" s="360"/>
      <c r="BY606" s="360"/>
      <c r="BZ606" s="360"/>
      <c r="CA606" s="360"/>
      <c r="CB606" s="360"/>
      <c r="CC606" s="360"/>
      <c r="CD606" s="360"/>
      <c r="CE606" s="360"/>
      <c r="CF606" s="360"/>
      <c r="CG606" s="360"/>
      <c r="CH606" s="360"/>
      <c r="CI606" s="360"/>
      <c r="CJ606" s="360"/>
      <c r="CK606" s="360"/>
      <c r="CL606" s="360"/>
      <c r="CM606" s="475"/>
      <c r="CN606" s="475"/>
      <c r="CO606" s="475"/>
      <c r="CP606" s="475"/>
      <c r="CQ606" s="475"/>
      <c r="CR606" s="475"/>
      <c r="CS606" s="475"/>
      <c r="CT606" s="475"/>
      <c r="CU606" s="475"/>
      <c r="CV606" s="475"/>
      <c r="CW606" s="475"/>
      <c r="CX606" s="475"/>
      <c r="CY606" s="475"/>
      <c r="CZ606" s="383"/>
      <c r="DA606" s="383"/>
      <c r="DB606" s="383"/>
      <c r="DC606" s="383"/>
      <c r="DD606" s="383"/>
      <c r="DE606" s="383"/>
      <c r="DF606" s="383"/>
      <c r="DG606" s="383"/>
      <c r="DH606" s="383"/>
      <c r="DI606" s="383"/>
      <c r="DJ606" s="383"/>
      <c r="DK606" s="383"/>
      <c r="DL606" s="383"/>
      <c r="DM606" s="383"/>
      <c r="DN606" s="383"/>
      <c r="DO606" s="383"/>
      <c r="DP606" s="383"/>
      <c r="DQ606" s="383"/>
      <c r="DR606" s="383"/>
      <c r="DS606" s="383"/>
      <c r="DT606" s="383"/>
      <c r="DU606" s="383"/>
      <c r="DV606" s="383"/>
      <c r="DW606" s="383"/>
      <c r="DX606" s="383"/>
      <c r="DY606" s="383"/>
      <c r="DZ606" s="383"/>
      <c r="EA606" s="383"/>
      <c r="EB606" s="383"/>
      <c r="EC606" s="383"/>
      <c r="ED606" s="383"/>
      <c r="EE606" s="383"/>
      <c r="EF606" s="383"/>
      <c r="EG606" s="383"/>
      <c r="EH606" s="383"/>
      <c r="EI606" s="383"/>
      <c r="EJ606" s="383"/>
      <c r="EK606" s="383"/>
      <c r="EL606" s="383"/>
      <c r="EM606" s="383"/>
      <c r="EN606" s="383"/>
      <c r="EO606" s="383"/>
      <c r="EP606" s="383"/>
      <c r="EQ606" s="383"/>
      <c r="ER606" s="383"/>
      <c r="ES606" s="383"/>
      <c r="ET606" s="383"/>
      <c r="EU606" s="383"/>
      <c r="EV606" s="383"/>
      <c r="EW606" s="383"/>
      <c r="EX606" s="383"/>
      <c r="EY606" s="383"/>
      <c r="EZ606" s="383"/>
      <c r="FA606" s="383"/>
      <c r="FB606" s="383"/>
      <c r="FC606" s="383"/>
      <c r="FD606" s="383"/>
      <c r="FE606" s="383"/>
      <c r="FF606" s="383"/>
      <c r="FG606" s="383"/>
      <c r="FH606" s="383"/>
      <c r="FI606" s="383"/>
      <c r="FJ606" s="383"/>
      <c r="FK606" s="383"/>
      <c r="FL606" s="383"/>
      <c r="FM606" s="383"/>
      <c r="FN606" s="383"/>
      <c r="FO606" s="383"/>
      <c r="FP606" s="383"/>
      <c r="FQ606" s="383"/>
      <c r="FR606" s="383"/>
      <c r="FS606" s="383"/>
      <c r="FT606" s="383"/>
      <c r="FU606" s="383"/>
      <c r="FV606" s="383"/>
      <c r="FW606" s="383"/>
      <c r="FX606" s="383"/>
      <c r="FY606" s="383"/>
      <c r="FZ606" s="383"/>
      <c r="GA606" s="383"/>
      <c r="GB606" s="383"/>
      <c r="GC606" s="383"/>
      <c r="GD606" s="383"/>
      <c r="GE606" s="383"/>
      <c r="GF606" s="383"/>
      <c r="GG606" s="383"/>
      <c r="GH606" s="383"/>
      <c r="GI606" s="383"/>
      <c r="GJ606" s="383"/>
      <c r="GK606" s="383"/>
      <c r="GL606" s="383"/>
      <c r="GM606" s="383"/>
      <c r="GN606" s="383"/>
      <c r="GO606" s="383"/>
      <c r="GP606" s="383"/>
      <c r="GQ606" s="383"/>
      <c r="GR606" s="383"/>
      <c r="GS606" s="383"/>
      <c r="GT606" s="383"/>
      <c r="GU606" s="383"/>
      <c r="GV606" s="383"/>
      <c r="GW606" s="383"/>
      <c r="GX606" s="383"/>
    </row>
    <row r="607" spans="1:206" s="491" customFormat="1" x14ac:dyDescent="0.25">
      <c r="A607" s="354"/>
      <c r="B607" s="354"/>
      <c r="C607"/>
      <c r="D607"/>
      <c r="E607" s="523"/>
      <c r="F607" s="354"/>
      <c r="G607" s="354"/>
      <c r="H607" s="372"/>
      <c r="I607" s="372"/>
      <c r="J607" s="1"/>
      <c r="K607" s="372"/>
      <c r="L607" s="354"/>
      <c r="M607" s="354"/>
      <c r="N607" s="354"/>
      <c r="O607" s="354"/>
      <c r="P607" s="372"/>
      <c r="Q607" s="490"/>
      <c r="R607" s="490"/>
      <c r="S607" s="490"/>
      <c r="T607" s="490"/>
      <c r="U607" s="490"/>
      <c r="V607" s="372"/>
      <c r="W607" s="372"/>
      <c r="X607" s="372"/>
      <c r="Y607" s="1"/>
      <c r="Z607" s="1"/>
      <c r="AA607" s="1"/>
      <c r="AB607" s="1"/>
      <c r="AC607" s="1"/>
      <c r="AK607" s="504"/>
      <c r="AL607" s="504"/>
      <c r="AM607" s="504"/>
      <c r="AN607" s="504"/>
      <c r="AO607" s="504"/>
      <c r="AP607" s="504"/>
      <c r="AQ607" s="360"/>
      <c r="AR607" s="360"/>
      <c r="AS607" s="360"/>
      <c r="AT607" s="360"/>
      <c r="AU607" s="360"/>
      <c r="AV607" s="360"/>
      <c r="AW607" s="360"/>
      <c r="AX607" s="360"/>
      <c r="AY607" s="360"/>
      <c r="AZ607" s="360"/>
      <c r="BA607" s="360"/>
      <c r="BB607" s="360"/>
      <c r="BC607" s="360"/>
      <c r="BD607" s="360"/>
      <c r="BE607" s="360"/>
      <c r="BF607" s="360"/>
      <c r="BG607" s="360"/>
      <c r="BH607" s="360"/>
      <c r="BI607" s="360"/>
      <c r="BJ607" s="360"/>
      <c r="BK607" s="360"/>
      <c r="BL607" s="360"/>
      <c r="BM607" s="360"/>
      <c r="BN607" s="360"/>
      <c r="BO607" s="360"/>
      <c r="BP607" s="360"/>
      <c r="BQ607" s="360"/>
      <c r="BR607" s="360"/>
      <c r="BS607" s="360"/>
      <c r="BT607" s="360"/>
      <c r="BU607" s="360"/>
      <c r="BV607" s="360"/>
      <c r="BW607" s="360"/>
      <c r="BX607" s="360"/>
      <c r="BY607" s="360"/>
      <c r="BZ607" s="360"/>
      <c r="CA607" s="360"/>
      <c r="CB607" s="360"/>
      <c r="CC607" s="360"/>
      <c r="CD607" s="360"/>
      <c r="CE607" s="360"/>
      <c r="CF607" s="360"/>
      <c r="CG607" s="360"/>
      <c r="CH607" s="360"/>
      <c r="CI607" s="360"/>
      <c r="CJ607" s="360"/>
      <c r="CK607" s="360"/>
      <c r="CL607" s="360"/>
      <c r="CM607" s="475"/>
      <c r="CN607" s="475"/>
      <c r="CO607" s="475"/>
      <c r="CP607" s="475"/>
      <c r="CQ607" s="475"/>
      <c r="CR607" s="475"/>
      <c r="CS607" s="475"/>
      <c r="CT607" s="475"/>
      <c r="CU607" s="475"/>
      <c r="CV607" s="475"/>
      <c r="CW607" s="475"/>
      <c r="CX607" s="475"/>
      <c r="CY607" s="475"/>
      <c r="CZ607" s="383"/>
      <c r="DA607" s="383"/>
      <c r="DB607" s="383"/>
      <c r="DC607" s="383"/>
      <c r="DD607" s="383"/>
      <c r="DE607" s="383"/>
      <c r="DF607" s="383"/>
      <c r="DG607" s="383"/>
      <c r="DH607" s="383"/>
      <c r="DI607" s="383"/>
      <c r="DJ607" s="383"/>
      <c r="DK607" s="383"/>
      <c r="DL607" s="383"/>
      <c r="DM607" s="383"/>
      <c r="DN607" s="383"/>
      <c r="DO607" s="383"/>
      <c r="DP607" s="383"/>
      <c r="DQ607" s="383"/>
      <c r="DR607" s="383"/>
      <c r="DS607" s="383"/>
      <c r="DT607" s="383"/>
      <c r="DU607" s="383"/>
      <c r="DV607" s="383"/>
      <c r="DW607" s="383"/>
      <c r="DX607" s="383"/>
      <c r="DY607" s="383"/>
      <c r="DZ607" s="383"/>
      <c r="EA607" s="383"/>
      <c r="EB607" s="383"/>
      <c r="EC607" s="383"/>
      <c r="ED607" s="383"/>
      <c r="EE607" s="383"/>
      <c r="EF607" s="383"/>
      <c r="EG607" s="383"/>
      <c r="EH607" s="383"/>
      <c r="EI607" s="383"/>
      <c r="EJ607" s="383"/>
      <c r="EK607" s="383"/>
      <c r="EL607" s="383"/>
      <c r="EM607" s="383"/>
      <c r="EN607" s="383"/>
      <c r="EO607" s="383"/>
      <c r="EP607" s="383"/>
      <c r="EQ607" s="383"/>
      <c r="ER607" s="383"/>
      <c r="ES607" s="383"/>
      <c r="ET607" s="383"/>
      <c r="EU607" s="383"/>
      <c r="EV607" s="383"/>
      <c r="EW607" s="383"/>
      <c r="EX607" s="383"/>
      <c r="EY607" s="383"/>
      <c r="EZ607" s="383"/>
      <c r="FA607" s="383"/>
      <c r="FB607" s="383"/>
      <c r="FC607" s="383"/>
      <c r="FD607" s="383"/>
      <c r="FE607" s="383"/>
      <c r="FF607" s="383"/>
      <c r="FG607" s="383"/>
      <c r="FH607" s="383"/>
      <c r="FI607" s="383"/>
      <c r="FJ607" s="383"/>
      <c r="FK607" s="383"/>
      <c r="FL607" s="383"/>
      <c r="FM607" s="383"/>
      <c r="FN607" s="383"/>
      <c r="FO607" s="383"/>
      <c r="FP607" s="383"/>
      <c r="FQ607" s="383"/>
      <c r="FR607" s="383"/>
      <c r="FS607" s="383"/>
      <c r="FT607" s="383"/>
      <c r="FU607" s="383"/>
      <c r="FV607" s="383"/>
      <c r="FW607" s="383"/>
      <c r="FX607" s="383"/>
      <c r="FY607" s="383"/>
      <c r="FZ607" s="383"/>
      <c r="GA607" s="383"/>
      <c r="GB607" s="383"/>
      <c r="GC607" s="383"/>
      <c r="GD607" s="383"/>
      <c r="GE607" s="383"/>
      <c r="GF607" s="383"/>
      <c r="GG607" s="383"/>
      <c r="GH607" s="383"/>
      <c r="GI607" s="383"/>
      <c r="GJ607" s="383"/>
      <c r="GK607" s="383"/>
      <c r="GL607" s="383"/>
      <c r="GM607" s="383"/>
      <c r="GN607" s="383"/>
      <c r="GO607" s="383"/>
      <c r="GP607" s="383"/>
      <c r="GQ607" s="383"/>
      <c r="GR607" s="383"/>
      <c r="GS607" s="383"/>
      <c r="GT607" s="383"/>
      <c r="GU607" s="383"/>
      <c r="GV607" s="383"/>
      <c r="GW607" s="383"/>
      <c r="GX607" s="383"/>
    </row>
    <row r="608" spans="1:206" s="491" customFormat="1" x14ac:dyDescent="0.25">
      <c r="A608" s="354"/>
      <c r="B608" s="354"/>
      <c r="C608"/>
      <c r="D608"/>
      <c r="E608" s="523"/>
      <c r="F608" s="354"/>
      <c r="G608" s="354"/>
      <c r="H608" s="372"/>
      <c r="I608" s="372"/>
      <c r="J608" s="1"/>
      <c r="K608" s="372"/>
      <c r="L608" s="354"/>
      <c r="M608" s="354"/>
      <c r="N608" s="354"/>
      <c r="O608" s="354"/>
      <c r="P608" s="372"/>
      <c r="Q608" s="490"/>
      <c r="R608" s="490"/>
      <c r="S608" s="490"/>
      <c r="T608" s="490"/>
      <c r="U608" s="490"/>
      <c r="V608" s="372"/>
      <c r="W608" s="372"/>
      <c r="X608" s="372"/>
      <c r="Y608" s="1"/>
      <c r="Z608" s="1"/>
      <c r="AA608" s="1"/>
      <c r="AB608" s="1"/>
      <c r="AC608" s="1"/>
      <c r="AK608" s="504"/>
      <c r="AL608" s="504"/>
      <c r="AM608" s="504"/>
      <c r="AN608" s="504"/>
      <c r="AO608" s="504"/>
      <c r="AP608" s="504"/>
      <c r="AQ608" s="360"/>
      <c r="AR608" s="360"/>
      <c r="AS608" s="360"/>
      <c r="AT608" s="360"/>
      <c r="AU608" s="360"/>
      <c r="AV608" s="360"/>
      <c r="AW608" s="360"/>
      <c r="AX608" s="360"/>
      <c r="AY608" s="360"/>
      <c r="AZ608" s="360"/>
      <c r="BA608" s="360"/>
      <c r="BB608" s="360"/>
      <c r="BC608" s="360"/>
      <c r="BD608" s="360"/>
      <c r="BE608" s="360"/>
      <c r="BF608" s="360"/>
      <c r="BG608" s="360"/>
      <c r="BH608" s="360"/>
      <c r="BI608" s="360"/>
      <c r="BJ608" s="360"/>
      <c r="BK608" s="360"/>
      <c r="BL608" s="360"/>
      <c r="BM608" s="360"/>
      <c r="BN608" s="360"/>
      <c r="BO608" s="360"/>
      <c r="BP608" s="360"/>
      <c r="BQ608" s="360"/>
      <c r="BR608" s="360"/>
      <c r="BS608" s="360"/>
      <c r="BT608" s="360"/>
      <c r="BU608" s="360"/>
      <c r="BV608" s="360"/>
      <c r="BW608" s="360"/>
      <c r="BX608" s="360"/>
      <c r="BY608" s="360"/>
      <c r="BZ608" s="360"/>
      <c r="CA608" s="360"/>
      <c r="CB608" s="360"/>
      <c r="CC608" s="360"/>
      <c r="CD608" s="360"/>
      <c r="CE608" s="360"/>
      <c r="CF608" s="360"/>
      <c r="CG608" s="360"/>
      <c r="CH608" s="360"/>
      <c r="CI608" s="360"/>
      <c r="CJ608" s="360"/>
      <c r="CK608" s="360"/>
      <c r="CL608" s="360"/>
      <c r="CM608" s="475"/>
      <c r="CN608" s="475"/>
      <c r="CO608" s="475"/>
      <c r="CP608" s="475"/>
      <c r="CQ608" s="475"/>
      <c r="CR608" s="475"/>
      <c r="CS608" s="475"/>
      <c r="CT608" s="475"/>
      <c r="CU608" s="475"/>
      <c r="CV608" s="475"/>
      <c r="CW608" s="475"/>
      <c r="CX608" s="475"/>
      <c r="CY608" s="475"/>
      <c r="CZ608" s="383"/>
      <c r="DA608" s="383"/>
      <c r="DB608" s="383"/>
      <c r="DC608" s="383"/>
      <c r="DD608" s="383"/>
      <c r="DE608" s="383"/>
      <c r="DF608" s="383"/>
      <c r="DG608" s="383"/>
      <c r="DH608" s="383"/>
      <c r="DI608" s="383"/>
      <c r="DJ608" s="383"/>
      <c r="DK608" s="383"/>
      <c r="DL608" s="383"/>
      <c r="DM608" s="383"/>
      <c r="DN608" s="383"/>
      <c r="DO608" s="383"/>
      <c r="DP608" s="383"/>
      <c r="DQ608" s="383"/>
      <c r="DR608" s="383"/>
      <c r="DS608" s="383"/>
      <c r="DT608" s="383"/>
      <c r="DU608" s="383"/>
      <c r="DV608" s="383"/>
      <c r="DW608" s="383"/>
      <c r="DX608" s="383"/>
      <c r="DY608" s="383"/>
      <c r="DZ608" s="383"/>
      <c r="EA608" s="383"/>
      <c r="EB608" s="383"/>
      <c r="EC608" s="383"/>
      <c r="ED608" s="383"/>
      <c r="EE608" s="383"/>
      <c r="EF608" s="383"/>
      <c r="EG608" s="383"/>
      <c r="EH608" s="383"/>
      <c r="EI608" s="383"/>
      <c r="EJ608" s="383"/>
      <c r="EK608" s="383"/>
      <c r="EL608" s="383"/>
      <c r="EM608" s="383"/>
      <c r="EN608" s="383"/>
      <c r="EO608" s="383"/>
      <c r="EP608" s="383"/>
      <c r="EQ608" s="383"/>
      <c r="ER608" s="383"/>
      <c r="ES608" s="383"/>
      <c r="ET608" s="383"/>
      <c r="EU608" s="383"/>
      <c r="EV608" s="383"/>
      <c r="EW608" s="383"/>
      <c r="EX608" s="383"/>
      <c r="EY608" s="383"/>
      <c r="EZ608" s="383"/>
      <c r="FA608" s="383"/>
      <c r="FB608" s="383"/>
      <c r="FC608" s="383"/>
      <c r="FD608" s="383"/>
      <c r="FE608" s="383"/>
      <c r="FF608" s="383"/>
      <c r="FG608" s="383"/>
      <c r="FH608" s="383"/>
      <c r="FI608" s="383"/>
      <c r="FJ608" s="383"/>
      <c r="FK608" s="383"/>
      <c r="FL608" s="383"/>
      <c r="FM608" s="383"/>
      <c r="FN608" s="383"/>
      <c r="FO608" s="383"/>
      <c r="FP608" s="383"/>
      <c r="FQ608" s="383"/>
      <c r="FR608" s="383"/>
      <c r="FS608" s="383"/>
      <c r="FT608" s="383"/>
      <c r="FU608" s="383"/>
      <c r="FV608" s="383"/>
      <c r="FW608" s="383"/>
      <c r="FX608" s="383"/>
      <c r="FY608" s="383"/>
      <c r="FZ608" s="383"/>
      <c r="GA608" s="383"/>
      <c r="GB608" s="383"/>
      <c r="GC608" s="383"/>
      <c r="GD608" s="383"/>
      <c r="GE608" s="383"/>
      <c r="GF608" s="383"/>
      <c r="GG608" s="383"/>
      <c r="GH608" s="383"/>
      <c r="GI608" s="383"/>
      <c r="GJ608" s="383"/>
      <c r="GK608" s="383"/>
      <c r="GL608" s="383"/>
      <c r="GM608" s="383"/>
      <c r="GN608" s="383"/>
      <c r="GO608" s="383"/>
      <c r="GP608" s="383"/>
      <c r="GQ608" s="383"/>
      <c r="GR608" s="383"/>
      <c r="GS608" s="383"/>
      <c r="GT608" s="383"/>
      <c r="GU608" s="383"/>
      <c r="GV608" s="383"/>
      <c r="GW608" s="383"/>
      <c r="GX608" s="383"/>
    </row>
    <row r="609" spans="1:206" s="491" customFormat="1" x14ac:dyDescent="0.25">
      <c r="A609" s="354"/>
      <c r="B609" s="354"/>
      <c r="C609"/>
      <c r="D609"/>
      <c r="E609" s="523"/>
      <c r="F609" s="354"/>
      <c r="G609" s="354"/>
      <c r="H609" s="372"/>
      <c r="I609" s="372"/>
      <c r="J609" s="1"/>
      <c r="K609" s="372"/>
      <c r="L609" s="354"/>
      <c r="M609" s="354"/>
      <c r="N609" s="354"/>
      <c r="O609" s="354"/>
      <c r="P609" s="372"/>
      <c r="Q609" s="490"/>
      <c r="R609" s="490"/>
      <c r="S609" s="490"/>
      <c r="T609" s="490"/>
      <c r="U609" s="490"/>
      <c r="V609" s="372"/>
      <c r="W609" s="372"/>
      <c r="X609" s="372"/>
      <c r="Y609" s="1"/>
      <c r="Z609" s="1"/>
      <c r="AA609" s="1"/>
      <c r="AB609" s="1"/>
      <c r="AC609" s="1"/>
      <c r="AK609" s="504"/>
      <c r="AL609" s="504"/>
      <c r="AM609" s="504"/>
      <c r="AN609" s="504"/>
      <c r="AO609" s="504"/>
      <c r="AP609" s="504"/>
      <c r="AQ609" s="360"/>
      <c r="AR609" s="360"/>
      <c r="AS609" s="360"/>
      <c r="AT609" s="360"/>
      <c r="AU609" s="360"/>
      <c r="AV609" s="360"/>
      <c r="AW609" s="360"/>
      <c r="AX609" s="360"/>
      <c r="AY609" s="360"/>
      <c r="AZ609" s="360"/>
      <c r="BA609" s="360"/>
      <c r="BB609" s="360"/>
      <c r="BC609" s="360"/>
      <c r="BD609" s="360"/>
      <c r="BE609" s="360"/>
      <c r="BF609" s="360"/>
      <c r="BG609" s="360"/>
      <c r="BH609" s="360"/>
      <c r="BI609" s="360"/>
      <c r="BJ609" s="360"/>
      <c r="BK609" s="360"/>
      <c r="BL609" s="360"/>
      <c r="BM609" s="360"/>
      <c r="BN609" s="360"/>
      <c r="BO609" s="360"/>
      <c r="BP609" s="360"/>
      <c r="BQ609" s="360"/>
      <c r="BR609" s="360"/>
      <c r="BS609" s="360"/>
      <c r="BT609" s="360"/>
      <c r="BU609" s="360"/>
      <c r="BV609" s="360"/>
      <c r="BW609" s="360"/>
      <c r="BX609" s="360"/>
      <c r="BY609" s="360"/>
      <c r="BZ609" s="360"/>
      <c r="CA609" s="360"/>
      <c r="CB609" s="360"/>
      <c r="CC609" s="360"/>
      <c r="CD609" s="360"/>
      <c r="CE609" s="360"/>
      <c r="CF609" s="360"/>
      <c r="CG609" s="360"/>
      <c r="CH609" s="360"/>
      <c r="CI609" s="360"/>
      <c r="CJ609" s="360"/>
      <c r="CK609" s="360"/>
      <c r="CL609" s="360"/>
      <c r="CM609" s="475"/>
      <c r="CN609" s="475"/>
      <c r="CO609" s="475"/>
      <c r="CP609" s="475"/>
      <c r="CQ609" s="475"/>
      <c r="CR609" s="475"/>
      <c r="CS609" s="475"/>
      <c r="CT609" s="475"/>
      <c r="CU609" s="475"/>
      <c r="CV609" s="475"/>
      <c r="CW609" s="475"/>
      <c r="CX609" s="475"/>
      <c r="CY609" s="475"/>
      <c r="CZ609" s="383"/>
      <c r="DA609" s="383"/>
      <c r="DB609" s="383"/>
      <c r="DC609" s="383"/>
      <c r="DD609" s="383"/>
      <c r="DE609" s="383"/>
      <c r="DF609" s="383"/>
      <c r="DG609" s="383"/>
      <c r="DH609" s="383"/>
      <c r="DI609" s="383"/>
      <c r="DJ609" s="383"/>
      <c r="DK609" s="383"/>
      <c r="DL609" s="383"/>
      <c r="DM609" s="383"/>
      <c r="DN609" s="383"/>
      <c r="DO609" s="383"/>
      <c r="DP609" s="383"/>
      <c r="DQ609" s="383"/>
      <c r="DR609" s="383"/>
      <c r="DS609" s="383"/>
      <c r="DT609" s="383"/>
      <c r="DU609" s="383"/>
      <c r="DV609" s="383"/>
      <c r="DW609" s="383"/>
      <c r="DX609" s="383"/>
      <c r="DY609" s="383"/>
      <c r="DZ609" s="383"/>
      <c r="EA609" s="383"/>
      <c r="EB609" s="383"/>
      <c r="EC609" s="383"/>
      <c r="ED609" s="383"/>
      <c r="EE609" s="383"/>
      <c r="EF609" s="383"/>
      <c r="EG609" s="383"/>
      <c r="EH609" s="383"/>
      <c r="EI609" s="383"/>
      <c r="EJ609" s="383"/>
      <c r="EK609" s="383"/>
      <c r="EL609" s="383"/>
      <c r="EM609" s="383"/>
      <c r="EN609" s="383"/>
      <c r="EO609" s="383"/>
      <c r="EP609" s="383"/>
      <c r="EQ609" s="383"/>
      <c r="ER609" s="383"/>
      <c r="ES609" s="383"/>
      <c r="ET609" s="383"/>
      <c r="EU609" s="383"/>
      <c r="EV609" s="383"/>
      <c r="EW609" s="383"/>
      <c r="EX609" s="383"/>
      <c r="EY609" s="383"/>
      <c r="EZ609" s="383"/>
      <c r="FA609" s="383"/>
      <c r="FB609" s="383"/>
      <c r="FC609" s="383"/>
      <c r="FD609" s="383"/>
      <c r="FE609" s="383"/>
      <c r="FF609" s="383"/>
      <c r="FG609" s="383"/>
      <c r="FH609" s="383"/>
      <c r="FI609" s="383"/>
      <c r="FJ609" s="383"/>
      <c r="FK609" s="383"/>
      <c r="FL609" s="383"/>
      <c r="FM609" s="383"/>
      <c r="FN609" s="383"/>
      <c r="FO609" s="383"/>
      <c r="FP609" s="383"/>
      <c r="FQ609" s="383"/>
      <c r="FR609" s="383"/>
      <c r="FS609" s="383"/>
      <c r="FT609" s="383"/>
      <c r="FU609" s="383"/>
      <c r="FV609" s="383"/>
      <c r="FW609" s="383"/>
      <c r="FX609" s="383"/>
      <c r="FY609" s="383"/>
      <c r="FZ609" s="383"/>
      <c r="GA609" s="383"/>
      <c r="GB609" s="383"/>
      <c r="GC609" s="383"/>
      <c r="GD609" s="383"/>
      <c r="GE609" s="383"/>
      <c r="GF609" s="383"/>
      <c r="GG609" s="383"/>
      <c r="GH609" s="383"/>
      <c r="GI609" s="383"/>
      <c r="GJ609" s="383"/>
      <c r="GK609" s="383"/>
      <c r="GL609" s="383"/>
      <c r="GM609" s="383"/>
      <c r="GN609" s="383"/>
      <c r="GO609" s="383"/>
      <c r="GP609" s="383"/>
      <c r="GQ609" s="383"/>
      <c r="GR609" s="383"/>
      <c r="GS609" s="383"/>
      <c r="GT609" s="383"/>
      <c r="GU609" s="383"/>
      <c r="GV609" s="383"/>
      <c r="GW609" s="383"/>
      <c r="GX609" s="383"/>
    </row>
    <row r="610" spans="1:206" s="491" customFormat="1" x14ac:dyDescent="0.25">
      <c r="A610" s="354"/>
      <c r="B610" s="354"/>
      <c r="C610"/>
      <c r="D610"/>
      <c r="E610" s="523"/>
      <c r="F610" s="354"/>
      <c r="G610" s="354"/>
      <c r="H610" s="372"/>
      <c r="I610" s="372"/>
      <c r="J610" s="1"/>
      <c r="K610" s="372"/>
      <c r="L610" s="354"/>
      <c r="M610" s="354"/>
      <c r="N610" s="354"/>
      <c r="O610" s="354"/>
      <c r="P610" s="372"/>
      <c r="Q610" s="490"/>
      <c r="R610" s="490"/>
      <c r="S610" s="490"/>
      <c r="T610" s="490"/>
      <c r="U610" s="490"/>
      <c r="V610" s="372"/>
      <c r="W610" s="372"/>
      <c r="X610" s="372"/>
      <c r="Y610" s="1"/>
      <c r="Z610" s="1"/>
      <c r="AA610" s="1"/>
      <c r="AB610" s="1"/>
      <c r="AC610" s="1"/>
      <c r="AK610" s="504"/>
      <c r="AL610" s="504"/>
      <c r="AM610" s="504"/>
      <c r="AN610" s="504"/>
      <c r="AO610" s="504"/>
      <c r="AP610" s="504"/>
      <c r="AQ610" s="360"/>
      <c r="AR610" s="360"/>
      <c r="AS610" s="360"/>
      <c r="AT610" s="360"/>
      <c r="AU610" s="360"/>
      <c r="AV610" s="360"/>
      <c r="AW610" s="360"/>
      <c r="AX610" s="360"/>
      <c r="AY610" s="360"/>
      <c r="AZ610" s="360"/>
      <c r="BA610" s="360"/>
      <c r="BB610" s="360"/>
      <c r="BC610" s="360"/>
      <c r="BD610" s="360"/>
      <c r="BE610" s="360"/>
      <c r="BF610" s="360"/>
      <c r="BG610" s="360"/>
      <c r="BH610" s="360"/>
      <c r="BI610" s="360"/>
      <c r="BJ610" s="360"/>
      <c r="BK610" s="360"/>
      <c r="BL610" s="360"/>
      <c r="BM610" s="360"/>
      <c r="BN610" s="360"/>
      <c r="BO610" s="360"/>
      <c r="BP610" s="360"/>
      <c r="BQ610" s="360"/>
      <c r="BR610" s="360"/>
      <c r="BS610" s="360"/>
      <c r="BT610" s="360"/>
      <c r="BU610" s="360"/>
      <c r="BV610" s="360"/>
      <c r="BW610" s="360"/>
      <c r="BX610" s="360"/>
      <c r="BY610" s="360"/>
      <c r="BZ610" s="360"/>
      <c r="CA610" s="360"/>
      <c r="CB610" s="360"/>
      <c r="CC610" s="360"/>
      <c r="CD610" s="360"/>
      <c r="CE610" s="360"/>
      <c r="CF610" s="360"/>
      <c r="CG610" s="360"/>
      <c r="CH610" s="360"/>
      <c r="CI610" s="360"/>
      <c r="CJ610" s="360"/>
      <c r="CK610" s="360"/>
      <c r="CL610" s="360"/>
      <c r="CM610" s="475"/>
      <c r="CN610" s="475"/>
      <c r="CO610" s="475"/>
      <c r="CP610" s="475"/>
      <c r="CQ610" s="475"/>
      <c r="CR610" s="475"/>
      <c r="CS610" s="475"/>
      <c r="CT610" s="475"/>
      <c r="CU610" s="475"/>
      <c r="CV610" s="475"/>
      <c r="CW610" s="475"/>
      <c r="CX610" s="475"/>
      <c r="CY610" s="475"/>
      <c r="CZ610" s="383"/>
      <c r="DA610" s="383"/>
      <c r="DB610" s="383"/>
      <c r="DC610" s="383"/>
      <c r="DD610" s="383"/>
      <c r="DE610" s="383"/>
      <c r="DF610" s="383"/>
      <c r="DG610" s="383"/>
      <c r="DH610" s="383"/>
      <c r="DI610" s="383"/>
      <c r="DJ610" s="383"/>
      <c r="DK610" s="383"/>
      <c r="DL610" s="383"/>
      <c r="DM610" s="383"/>
      <c r="DN610" s="383"/>
      <c r="DO610" s="383"/>
      <c r="DP610" s="383"/>
      <c r="DQ610" s="383"/>
      <c r="DR610" s="383"/>
      <c r="DS610" s="383"/>
      <c r="DT610" s="383"/>
      <c r="DU610" s="383"/>
      <c r="DV610" s="383"/>
      <c r="DW610" s="383"/>
      <c r="DX610" s="383"/>
      <c r="DY610" s="383"/>
      <c r="DZ610" s="383"/>
      <c r="EA610" s="383"/>
      <c r="EB610" s="383"/>
      <c r="EC610" s="383"/>
      <c r="ED610" s="383"/>
      <c r="EE610" s="383"/>
      <c r="EF610" s="383"/>
      <c r="EG610" s="383"/>
      <c r="EH610" s="383"/>
      <c r="EI610" s="383"/>
      <c r="EJ610" s="383"/>
      <c r="EK610" s="383"/>
      <c r="EL610" s="383"/>
      <c r="EM610" s="383"/>
      <c r="EN610" s="383"/>
      <c r="EO610" s="383"/>
      <c r="EP610" s="383"/>
      <c r="EQ610" s="383"/>
      <c r="ER610" s="383"/>
      <c r="ES610" s="383"/>
      <c r="ET610" s="383"/>
      <c r="EU610" s="383"/>
      <c r="EV610" s="383"/>
      <c r="EW610" s="383"/>
      <c r="EX610" s="383"/>
      <c r="EY610" s="383"/>
      <c r="EZ610" s="383"/>
      <c r="FA610" s="383"/>
      <c r="FB610" s="383"/>
      <c r="FC610" s="383"/>
      <c r="FD610" s="383"/>
      <c r="FE610" s="383"/>
      <c r="FF610" s="383"/>
      <c r="FG610" s="383"/>
      <c r="FH610" s="383"/>
      <c r="FI610" s="383"/>
      <c r="FJ610" s="383"/>
      <c r="FK610" s="383"/>
      <c r="FL610" s="383"/>
      <c r="FM610" s="383"/>
      <c r="FN610" s="383"/>
      <c r="FO610" s="383"/>
      <c r="FP610" s="383"/>
      <c r="FQ610" s="383"/>
      <c r="FR610" s="383"/>
      <c r="FS610" s="383"/>
      <c r="FT610" s="383"/>
      <c r="FU610" s="383"/>
      <c r="FV610" s="383"/>
      <c r="FW610" s="383"/>
      <c r="FX610" s="383"/>
      <c r="FY610" s="383"/>
      <c r="FZ610" s="383"/>
      <c r="GA610" s="383"/>
      <c r="GB610" s="383"/>
      <c r="GC610" s="383"/>
      <c r="GD610" s="383"/>
      <c r="GE610" s="383"/>
      <c r="GF610" s="383"/>
      <c r="GG610" s="383"/>
      <c r="GH610" s="383"/>
      <c r="GI610" s="383"/>
      <c r="GJ610" s="383"/>
      <c r="GK610" s="383"/>
      <c r="GL610" s="383"/>
      <c r="GM610" s="383"/>
      <c r="GN610" s="383"/>
      <c r="GO610" s="383"/>
      <c r="GP610" s="383"/>
      <c r="GQ610" s="383"/>
      <c r="GR610" s="383"/>
      <c r="GS610" s="383"/>
      <c r="GT610" s="383"/>
      <c r="GU610" s="383"/>
      <c r="GV610" s="383"/>
      <c r="GW610" s="383"/>
      <c r="GX610" s="383"/>
    </row>
    <row r="611" spans="1:206" s="491" customFormat="1" x14ac:dyDescent="0.25">
      <c r="A611" s="354"/>
      <c r="B611" s="354"/>
      <c r="C611"/>
      <c r="D611"/>
      <c r="E611" s="523"/>
      <c r="F611" s="354"/>
      <c r="G611" s="354"/>
      <c r="H611" s="372"/>
      <c r="I611" s="372"/>
      <c r="J611" s="1"/>
      <c r="K611" s="372"/>
      <c r="L611" s="354"/>
      <c r="M611" s="354"/>
      <c r="N611" s="354"/>
      <c r="O611" s="354"/>
      <c r="P611" s="372"/>
      <c r="Q611" s="490"/>
      <c r="R611" s="490"/>
      <c r="S611" s="490"/>
      <c r="T611" s="490"/>
      <c r="U611" s="490"/>
      <c r="V611" s="372"/>
      <c r="W611" s="372"/>
      <c r="X611" s="372"/>
      <c r="Y611" s="1"/>
      <c r="Z611" s="1"/>
      <c r="AA611" s="1"/>
      <c r="AB611" s="1"/>
      <c r="AC611" s="1"/>
      <c r="AK611" s="504"/>
      <c r="AL611" s="504"/>
      <c r="AM611" s="504"/>
      <c r="AN611" s="504"/>
      <c r="AO611" s="504"/>
      <c r="AP611" s="504"/>
      <c r="AQ611" s="360"/>
      <c r="AR611" s="360"/>
      <c r="AS611" s="360"/>
      <c r="AT611" s="360"/>
      <c r="AU611" s="360"/>
      <c r="AV611" s="360"/>
      <c r="AW611" s="360"/>
      <c r="AX611" s="360"/>
      <c r="AY611" s="360"/>
      <c r="AZ611" s="360"/>
      <c r="BA611" s="360"/>
      <c r="BB611" s="360"/>
      <c r="BC611" s="360"/>
      <c r="BD611" s="360"/>
      <c r="BE611" s="360"/>
      <c r="BF611" s="360"/>
      <c r="BG611" s="360"/>
      <c r="BH611" s="360"/>
      <c r="BI611" s="360"/>
      <c r="BJ611" s="360"/>
      <c r="BK611" s="360"/>
      <c r="BL611" s="360"/>
      <c r="BM611" s="360"/>
      <c r="BN611" s="360"/>
      <c r="BO611" s="360"/>
      <c r="BP611" s="360"/>
      <c r="BQ611" s="360"/>
      <c r="BR611" s="360"/>
      <c r="BS611" s="360"/>
      <c r="BT611" s="360"/>
      <c r="BU611" s="360"/>
      <c r="BV611" s="360"/>
      <c r="BW611" s="360"/>
      <c r="BX611" s="360"/>
      <c r="BY611" s="360"/>
      <c r="BZ611" s="360"/>
      <c r="CA611" s="360"/>
      <c r="CB611" s="360"/>
      <c r="CC611" s="360"/>
      <c r="CD611" s="360"/>
      <c r="CE611" s="360"/>
      <c r="CF611" s="360"/>
      <c r="CG611" s="360"/>
      <c r="CH611" s="360"/>
      <c r="CI611" s="360"/>
      <c r="CJ611" s="360"/>
      <c r="CK611" s="360"/>
      <c r="CL611" s="360"/>
      <c r="CM611" s="475"/>
      <c r="CN611" s="475"/>
      <c r="CO611" s="475"/>
      <c r="CP611" s="475"/>
      <c r="CQ611" s="475"/>
      <c r="CR611" s="475"/>
      <c r="CS611" s="475"/>
      <c r="CT611" s="475"/>
      <c r="CU611" s="475"/>
      <c r="CV611" s="475"/>
      <c r="CW611" s="475"/>
      <c r="CX611" s="475"/>
      <c r="CY611" s="475"/>
      <c r="CZ611" s="383"/>
      <c r="DA611" s="383"/>
      <c r="DB611" s="383"/>
      <c r="DC611" s="383"/>
      <c r="DD611" s="383"/>
      <c r="DE611" s="383"/>
      <c r="DF611" s="383"/>
      <c r="DG611" s="383"/>
      <c r="DH611" s="383"/>
      <c r="DI611" s="383"/>
      <c r="DJ611" s="383"/>
      <c r="DK611" s="383"/>
      <c r="DL611" s="383"/>
      <c r="DM611" s="383"/>
      <c r="DN611" s="383"/>
      <c r="DO611" s="383"/>
      <c r="DP611" s="383"/>
      <c r="DQ611" s="383"/>
      <c r="DR611" s="383"/>
      <c r="DS611" s="383"/>
      <c r="DT611" s="383"/>
      <c r="DU611" s="383"/>
      <c r="DV611" s="383"/>
      <c r="DW611" s="383"/>
      <c r="DX611" s="383"/>
      <c r="DY611" s="383"/>
      <c r="DZ611" s="383"/>
      <c r="EA611" s="383"/>
      <c r="EB611" s="383"/>
      <c r="EC611" s="383"/>
      <c r="ED611" s="383"/>
      <c r="EE611" s="383"/>
      <c r="EF611" s="383"/>
      <c r="EG611" s="383"/>
      <c r="EH611" s="383"/>
      <c r="EI611" s="383"/>
      <c r="EJ611" s="383"/>
      <c r="EK611" s="383"/>
      <c r="EL611" s="383"/>
      <c r="EM611" s="383"/>
      <c r="EN611" s="383"/>
      <c r="EO611" s="383"/>
      <c r="EP611" s="383"/>
      <c r="EQ611" s="383"/>
      <c r="ER611" s="383"/>
      <c r="ES611" s="383"/>
      <c r="ET611" s="383"/>
      <c r="EU611" s="383"/>
      <c r="EV611" s="383"/>
      <c r="EW611" s="383"/>
      <c r="EX611" s="383"/>
      <c r="EY611" s="383"/>
      <c r="EZ611" s="383"/>
      <c r="FA611" s="383"/>
      <c r="FB611" s="383"/>
      <c r="FC611" s="383"/>
      <c r="FD611" s="383"/>
      <c r="FE611" s="383"/>
      <c r="FF611" s="383"/>
      <c r="FG611" s="383"/>
      <c r="FH611" s="383"/>
      <c r="FI611" s="383"/>
      <c r="FJ611" s="383"/>
      <c r="FK611" s="383"/>
      <c r="FL611" s="383"/>
      <c r="FM611" s="383"/>
      <c r="FN611" s="383"/>
      <c r="FO611" s="383"/>
      <c r="FP611" s="383"/>
      <c r="FQ611" s="383"/>
      <c r="FR611" s="383"/>
      <c r="FS611" s="383"/>
      <c r="FT611" s="383"/>
      <c r="FU611" s="383"/>
      <c r="FV611" s="383"/>
      <c r="FW611" s="383"/>
      <c r="FX611" s="383"/>
      <c r="FY611" s="383"/>
      <c r="FZ611" s="383"/>
      <c r="GA611" s="383"/>
      <c r="GB611" s="383"/>
      <c r="GC611" s="383"/>
      <c r="GD611" s="383"/>
      <c r="GE611" s="383"/>
      <c r="GF611" s="383"/>
      <c r="GG611" s="383"/>
      <c r="GH611" s="383"/>
      <c r="GI611" s="383"/>
      <c r="GJ611" s="383"/>
      <c r="GK611" s="383"/>
      <c r="GL611" s="383"/>
      <c r="GM611" s="383"/>
      <c r="GN611" s="383"/>
      <c r="GO611" s="383"/>
      <c r="GP611" s="383"/>
      <c r="GQ611" s="383"/>
      <c r="GR611" s="383"/>
      <c r="GS611" s="383"/>
      <c r="GT611" s="383"/>
      <c r="GU611" s="383"/>
      <c r="GV611" s="383"/>
      <c r="GW611" s="383"/>
      <c r="GX611" s="383"/>
    </row>
    <row r="612" spans="1:206" s="491" customFormat="1" x14ac:dyDescent="0.25">
      <c r="A612" s="354"/>
      <c r="B612" s="354"/>
      <c r="C612"/>
      <c r="D612"/>
      <c r="E612" s="523"/>
      <c r="F612" s="354"/>
      <c r="G612" s="354"/>
      <c r="H612" s="372"/>
      <c r="I612" s="372"/>
      <c r="J612" s="1"/>
      <c r="K612" s="372"/>
      <c r="L612" s="354"/>
      <c r="M612" s="354"/>
      <c r="N612" s="354"/>
      <c r="O612" s="354"/>
      <c r="P612" s="372"/>
      <c r="Q612" s="490"/>
      <c r="R612" s="490"/>
      <c r="S612" s="490"/>
      <c r="T612" s="490"/>
      <c r="U612" s="490"/>
      <c r="V612" s="372"/>
      <c r="W612" s="372"/>
      <c r="X612" s="372"/>
      <c r="Y612" s="1"/>
      <c r="Z612" s="1"/>
      <c r="AA612" s="1"/>
      <c r="AB612" s="1"/>
      <c r="AC612" s="1"/>
      <c r="AK612" s="504"/>
      <c r="AL612" s="504"/>
      <c r="AM612" s="504"/>
      <c r="AN612" s="504"/>
      <c r="AO612" s="504"/>
      <c r="AP612" s="504"/>
      <c r="AQ612" s="360"/>
      <c r="AR612" s="360"/>
      <c r="AS612" s="360"/>
      <c r="AT612" s="360"/>
      <c r="AU612" s="360"/>
      <c r="AV612" s="360"/>
      <c r="AW612" s="360"/>
      <c r="AX612" s="360"/>
      <c r="AY612" s="360"/>
      <c r="AZ612" s="360"/>
      <c r="BA612" s="360"/>
      <c r="BB612" s="360"/>
      <c r="BC612" s="360"/>
      <c r="BD612" s="360"/>
      <c r="BE612" s="360"/>
      <c r="BF612" s="360"/>
      <c r="BG612" s="360"/>
      <c r="BH612" s="360"/>
      <c r="BI612" s="360"/>
      <c r="BJ612" s="360"/>
      <c r="BK612" s="360"/>
      <c r="BL612" s="360"/>
      <c r="BM612" s="360"/>
      <c r="BN612" s="360"/>
      <c r="BO612" s="360"/>
      <c r="BP612" s="360"/>
      <c r="BQ612" s="360"/>
      <c r="BR612" s="360"/>
      <c r="BS612" s="360"/>
      <c r="BT612" s="360"/>
      <c r="BU612" s="360"/>
      <c r="BV612" s="360"/>
      <c r="BW612" s="360"/>
      <c r="BX612" s="360"/>
      <c r="BY612" s="360"/>
      <c r="BZ612" s="360"/>
      <c r="CA612" s="360"/>
      <c r="CB612" s="360"/>
      <c r="CC612" s="360"/>
      <c r="CD612" s="360"/>
      <c r="CE612" s="360"/>
      <c r="CF612" s="360"/>
      <c r="CG612" s="360"/>
      <c r="CH612" s="360"/>
      <c r="CI612" s="360"/>
      <c r="CJ612" s="360"/>
      <c r="CK612" s="360"/>
      <c r="CL612" s="360"/>
      <c r="CM612" s="475"/>
      <c r="CN612" s="475"/>
      <c r="CO612" s="475"/>
      <c r="CP612" s="475"/>
      <c r="CQ612" s="475"/>
      <c r="CR612" s="475"/>
      <c r="CS612" s="475"/>
      <c r="CT612" s="475"/>
      <c r="CU612" s="475"/>
      <c r="CV612" s="475"/>
      <c r="CW612" s="475"/>
      <c r="CX612" s="475"/>
      <c r="CY612" s="475"/>
      <c r="CZ612" s="383"/>
      <c r="DA612" s="383"/>
      <c r="DB612" s="383"/>
      <c r="DC612" s="383"/>
      <c r="DD612" s="383"/>
      <c r="DE612" s="383"/>
      <c r="DF612" s="383"/>
      <c r="DG612" s="383"/>
      <c r="DH612" s="383"/>
      <c r="DI612" s="383"/>
      <c r="DJ612" s="383"/>
      <c r="DK612" s="383"/>
      <c r="DL612" s="383"/>
      <c r="DM612" s="383"/>
      <c r="DN612" s="383"/>
      <c r="DO612" s="383"/>
      <c r="DP612" s="383"/>
      <c r="DQ612" s="383"/>
      <c r="DR612" s="383"/>
      <c r="DS612" s="383"/>
      <c r="DT612" s="383"/>
      <c r="DU612" s="383"/>
      <c r="DV612" s="383"/>
      <c r="DW612" s="383"/>
      <c r="DX612" s="383"/>
      <c r="DY612" s="383"/>
      <c r="DZ612" s="383"/>
      <c r="EA612" s="383"/>
      <c r="EB612" s="383"/>
      <c r="EC612" s="383"/>
      <c r="ED612" s="383"/>
      <c r="EE612" s="383"/>
      <c r="EF612" s="383"/>
      <c r="EG612" s="383"/>
      <c r="EH612" s="383"/>
      <c r="EI612" s="383"/>
      <c r="EJ612" s="383"/>
      <c r="EK612" s="383"/>
      <c r="EL612" s="383"/>
      <c r="EM612" s="383"/>
      <c r="EN612" s="383"/>
      <c r="EO612" s="383"/>
      <c r="EP612" s="383"/>
      <c r="EQ612" s="383"/>
      <c r="ER612" s="383"/>
      <c r="ES612" s="383"/>
      <c r="ET612" s="383"/>
      <c r="EU612" s="383"/>
      <c r="EV612" s="383"/>
      <c r="EW612" s="383"/>
      <c r="EX612" s="383"/>
      <c r="EY612" s="383"/>
      <c r="EZ612" s="383"/>
      <c r="FA612" s="383"/>
      <c r="FB612" s="383"/>
      <c r="FC612" s="383"/>
      <c r="FD612" s="383"/>
      <c r="FE612" s="383"/>
      <c r="FF612" s="383"/>
      <c r="FG612" s="383"/>
      <c r="FH612" s="383"/>
      <c r="FI612" s="383"/>
      <c r="FJ612" s="383"/>
      <c r="FK612" s="383"/>
      <c r="FL612" s="383"/>
      <c r="FM612" s="383"/>
      <c r="FN612" s="383"/>
      <c r="FO612" s="383"/>
      <c r="FP612" s="383"/>
      <c r="FQ612" s="383"/>
      <c r="FR612" s="383"/>
      <c r="FS612" s="383"/>
      <c r="FT612" s="383"/>
      <c r="FU612" s="383"/>
      <c r="FV612" s="383"/>
      <c r="FW612" s="383"/>
      <c r="FX612" s="383"/>
      <c r="FY612" s="383"/>
      <c r="FZ612" s="383"/>
      <c r="GA612" s="383"/>
      <c r="GB612" s="383"/>
      <c r="GC612" s="383"/>
      <c r="GD612" s="383"/>
      <c r="GE612" s="383"/>
      <c r="GF612" s="383"/>
      <c r="GG612" s="383"/>
      <c r="GH612" s="383"/>
      <c r="GI612" s="383"/>
      <c r="GJ612" s="383"/>
      <c r="GK612" s="383"/>
      <c r="GL612" s="383"/>
      <c r="GM612" s="383"/>
      <c r="GN612" s="383"/>
      <c r="GO612" s="383"/>
      <c r="GP612" s="383"/>
      <c r="GQ612" s="383"/>
      <c r="GR612" s="383"/>
      <c r="GS612" s="383"/>
      <c r="GT612" s="383"/>
      <c r="GU612" s="383"/>
      <c r="GV612" s="383"/>
      <c r="GW612" s="383"/>
      <c r="GX612" s="383"/>
    </row>
    <row r="613" spans="1:206" s="491" customFormat="1" x14ac:dyDescent="0.25">
      <c r="A613" s="354"/>
      <c r="B613" s="354"/>
      <c r="C613"/>
      <c r="D613"/>
      <c r="E613" s="523"/>
      <c r="F613" s="354"/>
      <c r="G613" s="354"/>
      <c r="H613" s="372"/>
      <c r="I613" s="372"/>
      <c r="J613" s="1"/>
      <c r="K613" s="372"/>
      <c r="L613" s="354"/>
      <c r="M613" s="354"/>
      <c r="N613" s="354"/>
      <c r="O613" s="354"/>
      <c r="P613" s="372"/>
      <c r="Q613" s="490"/>
      <c r="R613" s="490"/>
      <c r="S613" s="490"/>
      <c r="T613" s="490"/>
      <c r="U613" s="490"/>
      <c r="V613" s="372"/>
      <c r="W613" s="372"/>
      <c r="X613" s="372"/>
      <c r="Y613" s="1"/>
      <c r="Z613" s="1"/>
      <c r="AA613" s="1"/>
      <c r="AB613" s="1"/>
      <c r="AC613" s="1"/>
      <c r="AK613" s="504"/>
      <c r="AL613" s="504"/>
      <c r="AM613" s="504"/>
      <c r="AN613" s="504"/>
      <c r="AO613" s="504"/>
      <c r="AP613" s="504"/>
      <c r="AQ613" s="360"/>
      <c r="AR613" s="360"/>
      <c r="AS613" s="360"/>
      <c r="AT613" s="360"/>
      <c r="AU613" s="360"/>
      <c r="AV613" s="360"/>
      <c r="AW613" s="360"/>
      <c r="AX613" s="360"/>
      <c r="AY613" s="360"/>
      <c r="AZ613" s="360"/>
      <c r="BA613" s="360"/>
      <c r="BB613" s="360"/>
      <c r="BC613" s="360"/>
      <c r="BD613" s="360"/>
      <c r="BE613" s="360"/>
      <c r="BF613" s="360"/>
      <c r="BG613" s="360"/>
      <c r="BH613" s="360"/>
      <c r="BI613" s="360"/>
      <c r="BJ613" s="360"/>
      <c r="BK613" s="360"/>
      <c r="BL613" s="360"/>
      <c r="BM613" s="360"/>
      <c r="BN613" s="360"/>
      <c r="BO613" s="360"/>
      <c r="BP613" s="360"/>
      <c r="BQ613" s="360"/>
      <c r="BR613" s="360"/>
      <c r="BS613" s="360"/>
      <c r="BT613" s="360"/>
      <c r="BU613" s="360"/>
      <c r="BV613" s="360"/>
      <c r="BW613" s="360"/>
      <c r="BX613" s="360"/>
      <c r="BY613" s="360"/>
      <c r="BZ613" s="360"/>
      <c r="CA613" s="360"/>
      <c r="CB613" s="360"/>
      <c r="CC613" s="360"/>
      <c r="CD613" s="360"/>
      <c r="CE613" s="360"/>
      <c r="CF613" s="360"/>
      <c r="CG613" s="360"/>
      <c r="CH613" s="360"/>
      <c r="CI613" s="360"/>
      <c r="CJ613" s="360"/>
      <c r="CK613" s="360"/>
      <c r="CL613" s="360"/>
      <c r="CM613" s="475"/>
      <c r="CN613" s="475"/>
      <c r="CO613" s="475"/>
      <c r="CP613" s="475"/>
      <c r="CQ613" s="475"/>
      <c r="CR613" s="475"/>
      <c r="CS613" s="475"/>
      <c r="CT613" s="475"/>
      <c r="CU613" s="475"/>
      <c r="CV613" s="475"/>
      <c r="CW613" s="475"/>
      <c r="CX613" s="475"/>
      <c r="CY613" s="475"/>
      <c r="CZ613" s="383"/>
      <c r="DA613" s="383"/>
      <c r="DB613" s="383"/>
      <c r="DC613" s="383"/>
      <c r="DD613" s="383"/>
      <c r="DE613" s="383"/>
      <c r="DF613" s="383"/>
      <c r="DG613" s="383"/>
      <c r="DH613" s="383"/>
      <c r="DI613" s="383"/>
      <c r="DJ613" s="383"/>
      <c r="DK613" s="383"/>
      <c r="DL613" s="383"/>
      <c r="DM613" s="383"/>
      <c r="DN613" s="383"/>
      <c r="DO613" s="383"/>
      <c r="DP613" s="383"/>
      <c r="DQ613" s="383"/>
      <c r="DR613" s="383"/>
      <c r="DS613" s="383"/>
      <c r="DT613" s="383"/>
      <c r="DU613" s="383"/>
      <c r="DV613" s="383"/>
      <c r="DW613" s="383"/>
      <c r="DX613" s="383"/>
      <c r="DY613" s="383"/>
      <c r="DZ613" s="383"/>
      <c r="EA613" s="383"/>
      <c r="EB613" s="383"/>
      <c r="EC613" s="383"/>
      <c r="ED613" s="383"/>
      <c r="EE613" s="383"/>
      <c r="EF613" s="383"/>
      <c r="EG613" s="383"/>
      <c r="EH613" s="383"/>
      <c r="EI613" s="383"/>
      <c r="EJ613" s="383"/>
      <c r="EK613" s="383"/>
      <c r="EL613" s="383"/>
      <c r="EM613" s="383"/>
      <c r="EN613" s="383"/>
      <c r="EO613" s="383"/>
      <c r="EP613" s="383"/>
      <c r="EQ613" s="383"/>
      <c r="ER613" s="383"/>
      <c r="ES613" s="383"/>
      <c r="ET613" s="383"/>
      <c r="EU613" s="383"/>
      <c r="EV613" s="383"/>
      <c r="EW613" s="383"/>
      <c r="EX613" s="383"/>
      <c r="EY613" s="383"/>
      <c r="EZ613" s="383"/>
      <c r="FA613" s="383"/>
      <c r="FB613" s="383"/>
      <c r="FC613" s="383"/>
      <c r="FD613" s="383"/>
      <c r="FE613" s="383"/>
      <c r="FF613" s="383"/>
      <c r="FG613" s="383"/>
      <c r="FH613" s="383"/>
      <c r="FI613" s="383"/>
      <c r="FJ613" s="383"/>
      <c r="FK613" s="383"/>
      <c r="FL613" s="383"/>
      <c r="FM613" s="383"/>
      <c r="FN613" s="383"/>
      <c r="FO613" s="383"/>
      <c r="FP613" s="383"/>
      <c r="FQ613" s="383"/>
      <c r="FR613" s="383"/>
      <c r="FS613" s="383"/>
      <c r="FT613" s="383"/>
      <c r="FU613" s="383"/>
      <c r="FV613" s="383"/>
      <c r="FW613" s="383"/>
      <c r="FX613" s="383"/>
      <c r="FY613" s="383"/>
      <c r="FZ613" s="383"/>
      <c r="GA613" s="383"/>
      <c r="GB613" s="383"/>
      <c r="GC613" s="383"/>
      <c r="GD613" s="383"/>
      <c r="GE613" s="383"/>
      <c r="GF613" s="383"/>
      <c r="GG613" s="383"/>
      <c r="GH613" s="383"/>
      <c r="GI613" s="383"/>
      <c r="GJ613" s="383"/>
      <c r="GK613" s="383"/>
      <c r="GL613" s="383"/>
      <c r="GM613" s="383"/>
      <c r="GN613" s="383"/>
      <c r="GO613" s="383"/>
      <c r="GP613" s="383"/>
      <c r="GQ613" s="383"/>
      <c r="GR613" s="383"/>
      <c r="GS613" s="383"/>
      <c r="GT613" s="383"/>
      <c r="GU613" s="383"/>
      <c r="GV613" s="383"/>
      <c r="GW613" s="383"/>
      <c r="GX613" s="383"/>
    </row>
    <row r="614" spans="1:206" s="491" customFormat="1" x14ac:dyDescent="0.25">
      <c r="A614" s="354"/>
      <c r="B614" s="354"/>
      <c r="C614"/>
      <c r="D614"/>
      <c r="E614" s="523"/>
      <c r="F614" s="354"/>
      <c r="G614" s="354"/>
      <c r="H614" s="372"/>
      <c r="I614" s="372"/>
      <c r="J614" s="1"/>
      <c r="K614" s="372"/>
      <c r="L614" s="354"/>
      <c r="M614" s="354"/>
      <c r="N614" s="354"/>
      <c r="O614" s="354"/>
      <c r="P614" s="372"/>
      <c r="Q614" s="490"/>
      <c r="R614" s="490"/>
      <c r="S614" s="490"/>
      <c r="T614" s="490"/>
      <c r="U614" s="490"/>
      <c r="V614" s="372"/>
      <c r="W614" s="372"/>
      <c r="X614" s="372"/>
      <c r="Y614" s="1"/>
      <c r="Z614" s="1"/>
      <c r="AA614" s="1"/>
      <c r="AB614" s="1"/>
      <c r="AC614" s="1"/>
      <c r="AK614" s="504"/>
      <c r="AL614" s="504"/>
      <c r="AM614" s="504"/>
      <c r="AN614" s="504"/>
      <c r="AO614" s="504"/>
      <c r="AP614" s="504"/>
      <c r="AQ614" s="360"/>
      <c r="AR614" s="360"/>
      <c r="AS614" s="360"/>
      <c r="AT614" s="360"/>
      <c r="AU614" s="360"/>
      <c r="AV614" s="360"/>
      <c r="AW614" s="360"/>
      <c r="AX614" s="360"/>
      <c r="AY614" s="360"/>
      <c r="AZ614" s="360"/>
      <c r="BA614" s="360"/>
      <c r="BB614" s="360"/>
      <c r="BC614" s="360"/>
      <c r="BD614" s="360"/>
      <c r="BE614" s="360"/>
      <c r="BF614" s="360"/>
      <c r="BG614" s="360"/>
      <c r="BH614" s="360"/>
      <c r="BI614" s="360"/>
      <c r="BJ614" s="360"/>
      <c r="BK614" s="360"/>
      <c r="BL614" s="360"/>
      <c r="BM614" s="360"/>
      <c r="BN614" s="360"/>
      <c r="BO614" s="360"/>
      <c r="BP614" s="360"/>
      <c r="BQ614" s="360"/>
      <c r="BR614" s="360"/>
      <c r="BS614" s="360"/>
      <c r="BT614" s="360"/>
      <c r="BU614" s="360"/>
      <c r="BV614" s="360"/>
      <c r="BW614" s="360"/>
      <c r="BX614" s="360"/>
      <c r="BY614" s="360"/>
      <c r="BZ614" s="360"/>
      <c r="CA614" s="360"/>
      <c r="CB614" s="360"/>
      <c r="CC614" s="360"/>
      <c r="CD614" s="360"/>
      <c r="CE614" s="360"/>
      <c r="CF614" s="360"/>
      <c r="CG614" s="360"/>
      <c r="CH614" s="360"/>
      <c r="CI614" s="360"/>
      <c r="CJ614" s="360"/>
      <c r="CK614" s="360"/>
      <c r="CL614" s="360"/>
      <c r="CM614" s="475"/>
      <c r="CN614" s="475"/>
      <c r="CO614" s="475"/>
      <c r="CP614" s="475"/>
      <c r="CQ614" s="475"/>
      <c r="CR614" s="475"/>
      <c r="CS614" s="475"/>
      <c r="CT614" s="475"/>
      <c r="CU614" s="475"/>
      <c r="CV614" s="475"/>
      <c r="CW614" s="475"/>
      <c r="CX614" s="475"/>
      <c r="CY614" s="475"/>
      <c r="CZ614" s="383"/>
      <c r="DA614" s="383"/>
      <c r="DB614" s="383"/>
      <c r="DC614" s="383"/>
      <c r="DD614" s="383"/>
      <c r="DE614" s="383"/>
      <c r="DF614" s="383"/>
      <c r="DG614" s="383"/>
      <c r="DH614" s="383"/>
      <c r="DI614" s="383"/>
      <c r="DJ614" s="383"/>
      <c r="DK614" s="383"/>
      <c r="DL614" s="383"/>
      <c r="DM614" s="383"/>
      <c r="DN614" s="383"/>
      <c r="DO614" s="383"/>
      <c r="DP614" s="383"/>
      <c r="DQ614" s="383"/>
      <c r="DR614" s="383"/>
      <c r="DS614" s="383"/>
      <c r="DT614" s="383"/>
      <c r="DU614" s="383"/>
      <c r="DV614" s="383"/>
      <c r="DW614" s="383"/>
      <c r="DX614" s="383"/>
      <c r="DY614" s="383"/>
      <c r="DZ614" s="383"/>
      <c r="EA614" s="383"/>
      <c r="EB614" s="383"/>
      <c r="EC614" s="383"/>
      <c r="ED614" s="383"/>
      <c r="EE614" s="383"/>
      <c r="EF614" s="383"/>
      <c r="EG614" s="383"/>
      <c r="EH614" s="383"/>
      <c r="EI614" s="383"/>
      <c r="EJ614" s="383"/>
      <c r="EK614" s="383"/>
      <c r="EL614" s="383"/>
      <c r="EM614" s="383"/>
      <c r="EN614" s="383"/>
      <c r="EO614" s="383"/>
      <c r="EP614" s="383"/>
      <c r="EQ614" s="383"/>
      <c r="ER614" s="383"/>
      <c r="ES614" s="383"/>
      <c r="ET614" s="383"/>
      <c r="EU614" s="383"/>
      <c r="EV614" s="383"/>
      <c r="EW614" s="383"/>
      <c r="EX614" s="383"/>
      <c r="EY614" s="383"/>
      <c r="EZ614" s="383"/>
      <c r="FA614" s="383"/>
      <c r="FB614" s="383"/>
      <c r="FC614" s="383"/>
      <c r="FD614" s="383"/>
      <c r="FE614" s="383"/>
      <c r="FF614" s="383"/>
      <c r="FG614" s="383"/>
      <c r="FH614" s="383"/>
      <c r="FI614" s="383"/>
      <c r="FJ614" s="383"/>
      <c r="FK614" s="383"/>
      <c r="FL614" s="383"/>
      <c r="FM614" s="383"/>
      <c r="FN614" s="383"/>
      <c r="FO614" s="383"/>
      <c r="FP614" s="383"/>
      <c r="FQ614" s="383"/>
      <c r="FR614" s="383"/>
      <c r="FS614" s="383"/>
      <c r="FT614" s="383"/>
      <c r="FU614" s="383"/>
      <c r="FV614" s="383"/>
      <c r="FW614" s="383"/>
      <c r="FX614" s="383"/>
      <c r="FY614" s="383"/>
      <c r="FZ614" s="383"/>
      <c r="GA614" s="383"/>
      <c r="GB614" s="383"/>
      <c r="GC614" s="383"/>
      <c r="GD614" s="383"/>
      <c r="GE614" s="383"/>
      <c r="GF614" s="383"/>
      <c r="GG614" s="383"/>
      <c r="GH614" s="383"/>
      <c r="GI614" s="383"/>
      <c r="GJ614" s="383"/>
      <c r="GK614" s="383"/>
      <c r="GL614" s="383"/>
      <c r="GM614" s="383"/>
      <c r="GN614" s="383"/>
      <c r="GO614" s="383"/>
      <c r="GP614" s="383"/>
      <c r="GQ614" s="383"/>
      <c r="GR614" s="383"/>
      <c r="GS614" s="383"/>
      <c r="GT614" s="383"/>
      <c r="GU614" s="383"/>
      <c r="GV614" s="383"/>
      <c r="GW614" s="383"/>
      <c r="GX614" s="383"/>
    </row>
    <row r="615" spans="1:206" s="491" customFormat="1" x14ac:dyDescent="0.25">
      <c r="A615" s="354"/>
      <c r="B615" s="354"/>
      <c r="C615"/>
      <c r="D615"/>
      <c r="E615" s="523"/>
      <c r="F615" s="354"/>
      <c r="G615" s="354"/>
      <c r="H615" s="372"/>
      <c r="I615" s="372"/>
      <c r="J615" s="1"/>
      <c r="K615" s="372"/>
      <c r="L615" s="354"/>
      <c r="M615" s="354"/>
      <c r="N615" s="354"/>
      <c r="O615" s="354"/>
      <c r="P615" s="372"/>
      <c r="Q615" s="490"/>
      <c r="R615" s="490"/>
      <c r="S615" s="490"/>
      <c r="T615" s="490"/>
      <c r="U615" s="490"/>
      <c r="V615" s="372"/>
      <c r="W615" s="372"/>
      <c r="X615" s="372"/>
      <c r="Y615" s="1"/>
      <c r="Z615" s="1"/>
      <c r="AA615" s="1"/>
      <c r="AB615" s="1"/>
      <c r="AC615" s="1"/>
      <c r="AK615" s="504"/>
      <c r="AL615" s="504"/>
      <c r="AM615" s="504"/>
      <c r="AN615" s="504"/>
      <c r="AO615" s="504"/>
      <c r="AP615" s="504"/>
      <c r="AQ615" s="360"/>
      <c r="AR615" s="360"/>
      <c r="AS615" s="360"/>
      <c r="AT615" s="360"/>
      <c r="AU615" s="360"/>
      <c r="AV615" s="360"/>
      <c r="AW615" s="360"/>
      <c r="AX615" s="360"/>
      <c r="AY615" s="360"/>
      <c r="AZ615" s="360"/>
      <c r="BA615" s="360"/>
      <c r="BB615" s="360"/>
      <c r="BC615" s="360"/>
      <c r="BD615" s="360"/>
      <c r="BE615" s="360"/>
      <c r="BF615" s="360"/>
      <c r="BG615" s="360"/>
      <c r="BH615" s="360"/>
      <c r="BI615" s="360"/>
      <c r="BJ615" s="360"/>
      <c r="BK615" s="360"/>
      <c r="BL615" s="360"/>
      <c r="BM615" s="360"/>
      <c r="BN615" s="360"/>
      <c r="BO615" s="360"/>
      <c r="BP615" s="360"/>
      <c r="BQ615" s="360"/>
      <c r="BR615" s="360"/>
      <c r="BS615" s="360"/>
      <c r="BT615" s="360"/>
      <c r="BU615" s="360"/>
      <c r="BV615" s="360"/>
      <c r="BW615" s="360"/>
      <c r="BX615" s="360"/>
      <c r="BY615" s="360"/>
      <c r="BZ615" s="360"/>
      <c r="CA615" s="360"/>
      <c r="CB615" s="360"/>
      <c r="CC615" s="360"/>
      <c r="CD615" s="360"/>
      <c r="CE615" s="360"/>
      <c r="CF615" s="360"/>
      <c r="CG615" s="360"/>
      <c r="CH615" s="360"/>
      <c r="CI615" s="360"/>
      <c r="CJ615" s="360"/>
      <c r="CK615" s="360"/>
      <c r="CL615" s="360"/>
      <c r="CM615" s="475"/>
      <c r="CN615" s="475"/>
      <c r="CO615" s="475"/>
      <c r="CP615" s="475"/>
      <c r="CQ615" s="475"/>
      <c r="CR615" s="475"/>
      <c r="CS615" s="475"/>
      <c r="CT615" s="475"/>
      <c r="CU615" s="475"/>
      <c r="CV615" s="475"/>
      <c r="CW615" s="475"/>
      <c r="CX615" s="475"/>
      <c r="CY615" s="475"/>
      <c r="CZ615" s="383"/>
      <c r="DA615" s="383"/>
      <c r="DB615" s="383"/>
      <c r="DC615" s="383"/>
      <c r="DD615" s="383"/>
      <c r="DE615" s="383"/>
      <c r="DF615" s="383"/>
      <c r="DG615" s="383"/>
      <c r="DH615" s="383"/>
      <c r="DI615" s="383"/>
      <c r="DJ615" s="383"/>
      <c r="DK615" s="383"/>
      <c r="DL615" s="383"/>
      <c r="DM615" s="383"/>
      <c r="DN615" s="383"/>
      <c r="DO615" s="383"/>
      <c r="DP615" s="383"/>
      <c r="DQ615" s="383"/>
      <c r="DR615" s="383"/>
      <c r="DS615" s="383"/>
      <c r="DT615" s="383"/>
      <c r="DU615" s="383"/>
      <c r="DV615" s="383"/>
      <c r="DW615" s="383"/>
      <c r="DX615" s="383"/>
      <c r="DY615" s="383"/>
      <c r="DZ615" s="383"/>
      <c r="EA615" s="383"/>
      <c r="EB615" s="383"/>
      <c r="EC615" s="383"/>
      <c r="ED615" s="383"/>
      <c r="EE615" s="383"/>
      <c r="EF615" s="383"/>
      <c r="EG615" s="383"/>
      <c r="EH615" s="383"/>
      <c r="EI615" s="383"/>
      <c r="EJ615" s="383"/>
      <c r="EK615" s="383"/>
      <c r="EL615" s="383"/>
      <c r="EM615" s="383"/>
      <c r="EN615" s="383"/>
      <c r="EO615" s="383"/>
      <c r="EP615" s="383"/>
      <c r="EQ615" s="383"/>
      <c r="ER615" s="383"/>
      <c r="ES615" s="383"/>
      <c r="ET615" s="383"/>
      <c r="EU615" s="383"/>
      <c r="EV615" s="383"/>
      <c r="EW615" s="383"/>
      <c r="EX615" s="383"/>
      <c r="EY615" s="383"/>
      <c r="EZ615" s="383"/>
      <c r="FA615" s="383"/>
      <c r="FB615" s="383"/>
      <c r="FC615" s="383"/>
      <c r="FD615" s="383"/>
      <c r="FE615" s="383"/>
      <c r="FF615" s="383"/>
      <c r="FG615" s="383"/>
      <c r="FH615" s="383"/>
      <c r="FI615" s="383"/>
      <c r="FJ615" s="383"/>
      <c r="FK615" s="383"/>
      <c r="FL615" s="383"/>
      <c r="FM615" s="383"/>
      <c r="FN615" s="383"/>
      <c r="FO615" s="383"/>
      <c r="FP615" s="383"/>
      <c r="FQ615" s="383"/>
      <c r="FR615" s="383"/>
      <c r="FS615" s="383"/>
      <c r="FT615" s="383"/>
      <c r="FU615" s="383"/>
      <c r="FV615" s="383"/>
      <c r="FW615" s="383"/>
      <c r="FX615" s="383"/>
      <c r="FY615" s="383"/>
      <c r="FZ615" s="383"/>
      <c r="GA615" s="383"/>
      <c r="GB615" s="383"/>
      <c r="GC615" s="383"/>
      <c r="GD615" s="383"/>
      <c r="GE615" s="383"/>
      <c r="GF615" s="383"/>
      <c r="GG615" s="383"/>
      <c r="GH615" s="383"/>
      <c r="GI615" s="383"/>
      <c r="GJ615" s="383"/>
      <c r="GK615" s="383"/>
      <c r="GL615" s="383"/>
      <c r="GM615" s="383"/>
      <c r="GN615" s="383"/>
      <c r="GO615" s="383"/>
      <c r="GP615" s="383"/>
      <c r="GQ615" s="383"/>
      <c r="GR615" s="383"/>
      <c r="GS615" s="383"/>
      <c r="GT615" s="383"/>
      <c r="GU615" s="383"/>
      <c r="GV615" s="383"/>
      <c r="GW615" s="383"/>
      <c r="GX615" s="383"/>
    </row>
    <row r="616" spans="1:206" s="491" customFormat="1" x14ac:dyDescent="0.25">
      <c r="A616" s="354"/>
      <c r="B616" s="354"/>
      <c r="C616"/>
      <c r="D616"/>
      <c r="E616" s="523"/>
      <c r="F616" s="354"/>
      <c r="G616" s="354"/>
      <c r="H616" s="372"/>
      <c r="I616" s="372"/>
      <c r="J616" s="1"/>
      <c r="K616" s="372"/>
      <c r="L616" s="354"/>
      <c r="M616" s="354"/>
      <c r="N616" s="354"/>
      <c r="O616" s="354"/>
      <c r="P616" s="372"/>
      <c r="Q616" s="490"/>
      <c r="R616" s="490"/>
      <c r="S616" s="490"/>
      <c r="T616" s="490"/>
      <c r="U616" s="490"/>
      <c r="V616" s="372"/>
      <c r="W616" s="372"/>
      <c r="X616" s="372"/>
      <c r="Y616" s="1"/>
      <c r="Z616" s="1"/>
      <c r="AA616" s="1"/>
      <c r="AB616" s="1"/>
      <c r="AC616" s="1"/>
      <c r="AK616" s="504"/>
      <c r="AL616" s="504"/>
      <c r="AM616" s="504"/>
      <c r="AN616" s="504"/>
      <c r="AO616" s="504"/>
      <c r="AP616" s="504"/>
      <c r="AQ616" s="360"/>
      <c r="AR616" s="360"/>
      <c r="AS616" s="360"/>
      <c r="AT616" s="360"/>
      <c r="AU616" s="360"/>
      <c r="AV616" s="360"/>
      <c r="AW616" s="360"/>
      <c r="AX616" s="360"/>
      <c r="AY616" s="360"/>
      <c r="AZ616" s="360"/>
      <c r="BA616" s="360"/>
      <c r="BB616" s="360"/>
      <c r="BC616" s="360"/>
      <c r="BD616" s="360"/>
      <c r="BE616" s="360"/>
      <c r="BF616" s="360"/>
      <c r="BG616" s="360"/>
      <c r="BH616" s="360"/>
      <c r="BI616" s="360"/>
      <c r="BJ616" s="360"/>
      <c r="BK616" s="360"/>
      <c r="BL616" s="360"/>
      <c r="BM616" s="360"/>
      <c r="BN616" s="360"/>
      <c r="BO616" s="360"/>
      <c r="BP616" s="360"/>
      <c r="BQ616" s="360"/>
      <c r="BR616" s="360"/>
      <c r="BS616" s="360"/>
      <c r="BT616" s="360"/>
      <c r="BU616" s="360"/>
      <c r="BV616" s="360"/>
      <c r="BW616" s="360"/>
      <c r="BX616" s="360"/>
      <c r="BY616" s="360"/>
      <c r="BZ616" s="360"/>
      <c r="CA616" s="360"/>
      <c r="CB616" s="360"/>
      <c r="CC616" s="360"/>
      <c r="CD616" s="360"/>
      <c r="CE616" s="360"/>
      <c r="CF616" s="360"/>
      <c r="CG616" s="360"/>
      <c r="CH616" s="360"/>
      <c r="CI616" s="360"/>
      <c r="CJ616" s="360"/>
      <c r="CK616" s="360"/>
      <c r="CL616" s="360"/>
      <c r="CM616" s="475"/>
      <c r="CN616" s="475"/>
      <c r="CO616" s="475"/>
      <c r="CP616" s="475"/>
      <c r="CQ616" s="475"/>
      <c r="CR616" s="475"/>
      <c r="CS616" s="475"/>
      <c r="CT616" s="475"/>
      <c r="CU616" s="475"/>
      <c r="CV616" s="475"/>
      <c r="CW616" s="475"/>
      <c r="CX616" s="475"/>
      <c r="CY616" s="475"/>
      <c r="CZ616" s="383"/>
      <c r="DA616" s="383"/>
      <c r="DB616" s="383"/>
      <c r="DC616" s="383"/>
      <c r="DD616" s="383"/>
      <c r="DE616" s="383"/>
      <c r="DF616" s="383"/>
      <c r="DG616" s="383"/>
      <c r="DH616" s="383"/>
      <c r="DI616" s="383"/>
      <c r="DJ616" s="383"/>
      <c r="DK616" s="383"/>
      <c r="DL616" s="383"/>
      <c r="DM616" s="383"/>
      <c r="DN616" s="383"/>
      <c r="DO616" s="383"/>
      <c r="DP616" s="383"/>
      <c r="DQ616" s="383"/>
      <c r="DR616" s="383"/>
      <c r="DS616" s="383"/>
      <c r="DT616" s="383"/>
      <c r="DU616" s="383"/>
      <c r="DV616" s="383"/>
      <c r="DW616" s="383"/>
      <c r="DX616" s="383"/>
      <c r="DY616" s="383"/>
      <c r="DZ616" s="383"/>
      <c r="EA616" s="383"/>
      <c r="EB616" s="383"/>
      <c r="EC616" s="383"/>
      <c r="ED616" s="383"/>
      <c r="EE616" s="383"/>
      <c r="EF616" s="383"/>
      <c r="EG616" s="383"/>
      <c r="EH616" s="383"/>
      <c r="EI616" s="383"/>
      <c r="EJ616" s="383"/>
      <c r="EK616" s="383"/>
      <c r="EL616" s="383"/>
      <c r="EM616" s="383"/>
      <c r="EN616" s="383"/>
      <c r="EO616" s="383"/>
      <c r="EP616" s="383"/>
      <c r="EQ616" s="383"/>
      <c r="ER616" s="383"/>
      <c r="ES616" s="383"/>
      <c r="ET616" s="383"/>
      <c r="EU616" s="383"/>
      <c r="EV616" s="383"/>
      <c r="EW616" s="383"/>
      <c r="EX616" s="383"/>
      <c r="EY616" s="383"/>
      <c r="EZ616" s="383"/>
      <c r="FA616" s="383"/>
      <c r="FB616" s="383"/>
      <c r="FC616" s="383"/>
      <c r="FD616" s="383"/>
      <c r="FE616" s="383"/>
      <c r="FF616" s="383"/>
      <c r="FG616" s="383"/>
      <c r="FH616" s="383"/>
      <c r="FI616" s="383"/>
      <c r="FJ616" s="383"/>
      <c r="FK616" s="383"/>
      <c r="FL616" s="383"/>
      <c r="FM616" s="383"/>
      <c r="FN616" s="383"/>
      <c r="FO616" s="383"/>
      <c r="FP616" s="383"/>
      <c r="FQ616" s="383"/>
      <c r="FR616" s="383"/>
      <c r="FS616" s="383"/>
      <c r="FT616" s="383"/>
      <c r="FU616" s="383"/>
      <c r="FV616" s="383"/>
      <c r="FW616" s="383"/>
      <c r="FX616" s="383"/>
      <c r="FY616" s="383"/>
      <c r="FZ616" s="383"/>
      <c r="GA616" s="383"/>
      <c r="GB616" s="383"/>
      <c r="GC616" s="383"/>
      <c r="GD616" s="383"/>
      <c r="GE616" s="383"/>
      <c r="GF616" s="383"/>
      <c r="GG616" s="383"/>
      <c r="GH616" s="383"/>
      <c r="GI616" s="383"/>
      <c r="GJ616" s="383"/>
      <c r="GK616" s="383"/>
      <c r="GL616" s="383"/>
      <c r="GM616" s="383"/>
      <c r="GN616" s="383"/>
      <c r="GO616" s="383"/>
      <c r="GP616" s="383"/>
      <c r="GQ616" s="383"/>
      <c r="GR616" s="383"/>
      <c r="GS616" s="383"/>
      <c r="GT616" s="383"/>
      <c r="GU616" s="383"/>
      <c r="GV616" s="383"/>
      <c r="GW616" s="383"/>
      <c r="GX616" s="383"/>
    </row>
    <row r="617" spans="1:206" s="491" customFormat="1" x14ac:dyDescent="0.25">
      <c r="A617" s="354"/>
      <c r="B617" s="354"/>
      <c r="C617"/>
      <c r="D617"/>
      <c r="E617" s="523"/>
      <c r="F617" s="354"/>
      <c r="G617" s="354"/>
      <c r="H617" s="372"/>
      <c r="I617" s="372"/>
      <c r="J617" s="1"/>
      <c r="K617" s="372"/>
      <c r="L617" s="354"/>
      <c r="M617" s="354"/>
      <c r="N617" s="354"/>
      <c r="O617" s="354"/>
      <c r="P617" s="372"/>
      <c r="Q617" s="490"/>
      <c r="R617" s="490"/>
      <c r="S617" s="490"/>
      <c r="T617" s="490"/>
      <c r="U617" s="490"/>
      <c r="V617" s="372"/>
      <c r="W617" s="372"/>
      <c r="X617" s="372"/>
      <c r="Y617" s="1"/>
      <c r="Z617" s="1"/>
      <c r="AA617" s="1"/>
      <c r="AB617" s="1"/>
      <c r="AC617" s="1"/>
      <c r="AK617" s="504"/>
      <c r="AL617" s="504"/>
      <c r="AM617" s="504"/>
      <c r="AN617" s="504"/>
      <c r="AO617" s="504"/>
      <c r="AP617" s="504"/>
      <c r="AQ617" s="360"/>
      <c r="AR617" s="360"/>
      <c r="AS617" s="360"/>
      <c r="AT617" s="360"/>
      <c r="AU617" s="360"/>
      <c r="AV617" s="360"/>
      <c r="AW617" s="360"/>
      <c r="AX617" s="360"/>
      <c r="AY617" s="360"/>
      <c r="AZ617" s="360"/>
      <c r="BA617" s="360"/>
      <c r="BB617" s="360"/>
      <c r="BC617" s="360"/>
      <c r="BD617" s="360"/>
      <c r="BE617" s="360"/>
      <c r="BF617" s="360"/>
      <c r="BG617" s="360"/>
      <c r="BH617" s="360"/>
      <c r="BI617" s="360"/>
      <c r="BJ617" s="360"/>
      <c r="BK617" s="360"/>
      <c r="BL617" s="360"/>
      <c r="BM617" s="360"/>
      <c r="BN617" s="360"/>
      <c r="BO617" s="360"/>
      <c r="BP617" s="360"/>
      <c r="BQ617" s="360"/>
      <c r="BR617" s="360"/>
      <c r="BS617" s="360"/>
      <c r="BT617" s="360"/>
      <c r="BU617" s="360"/>
      <c r="BV617" s="360"/>
      <c r="BW617" s="360"/>
      <c r="BX617" s="360"/>
      <c r="BY617" s="360"/>
      <c r="BZ617" s="360"/>
      <c r="CA617" s="360"/>
      <c r="CB617" s="360"/>
      <c r="CC617" s="360"/>
      <c r="CD617" s="360"/>
      <c r="CE617" s="360"/>
      <c r="CF617" s="360"/>
      <c r="CG617" s="360"/>
      <c r="CH617" s="360"/>
      <c r="CI617" s="360"/>
      <c r="CJ617" s="360"/>
      <c r="CK617" s="360"/>
      <c r="CL617" s="360"/>
      <c r="CM617" s="475"/>
      <c r="CN617" s="475"/>
      <c r="CO617" s="475"/>
      <c r="CP617" s="475"/>
      <c r="CQ617" s="475"/>
      <c r="CR617" s="475"/>
      <c r="CS617" s="475"/>
      <c r="CT617" s="475"/>
      <c r="CU617" s="475"/>
      <c r="CV617" s="475"/>
      <c r="CW617" s="475"/>
      <c r="CX617" s="475"/>
      <c r="CY617" s="475"/>
      <c r="CZ617" s="383"/>
      <c r="DA617" s="383"/>
      <c r="DB617" s="383"/>
      <c r="DC617" s="383"/>
      <c r="DD617" s="383"/>
      <c r="DE617" s="383"/>
      <c r="DF617" s="383"/>
      <c r="DG617" s="383"/>
      <c r="DH617" s="383"/>
      <c r="DI617" s="383"/>
      <c r="DJ617" s="383"/>
      <c r="DK617" s="383"/>
      <c r="DL617" s="383"/>
      <c r="DM617" s="383"/>
      <c r="DN617" s="383"/>
      <c r="DO617" s="383"/>
      <c r="DP617" s="383"/>
      <c r="DQ617" s="383"/>
      <c r="DR617" s="383"/>
      <c r="DS617" s="383"/>
      <c r="DT617" s="383"/>
      <c r="DU617" s="383"/>
      <c r="DV617" s="383"/>
      <c r="DW617" s="383"/>
      <c r="DX617" s="383"/>
      <c r="DY617" s="383"/>
      <c r="DZ617" s="383"/>
      <c r="EA617" s="383"/>
      <c r="EB617" s="383"/>
      <c r="EC617" s="383"/>
      <c r="ED617" s="383"/>
      <c r="EE617" s="383"/>
      <c r="EF617" s="383"/>
      <c r="EG617" s="383"/>
      <c r="EH617" s="383"/>
      <c r="EI617" s="383"/>
      <c r="EJ617" s="383"/>
      <c r="EK617" s="383"/>
      <c r="EL617" s="383"/>
      <c r="EM617" s="383"/>
      <c r="EN617" s="383"/>
      <c r="EO617" s="383"/>
      <c r="EP617" s="383"/>
      <c r="EQ617" s="383"/>
      <c r="ER617" s="383"/>
      <c r="ES617" s="383"/>
      <c r="ET617" s="383"/>
      <c r="EU617" s="383"/>
      <c r="EV617" s="383"/>
      <c r="EW617" s="383"/>
      <c r="EX617" s="383"/>
      <c r="EY617" s="383"/>
      <c r="EZ617" s="383"/>
      <c r="FA617" s="383"/>
      <c r="FB617" s="383"/>
      <c r="FC617" s="383"/>
      <c r="FD617" s="383"/>
      <c r="FE617" s="383"/>
      <c r="FF617" s="383"/>
      <c r="FG617" s="383"/>
      <c r="FH617" s="383"/>
      <c r="FI617" s="383"/>
      <c r="FJ617" s="383"/>
      <c r="FK617" s="383"/>
      <c r="FL617" s="383"/>
      <c r="FM617" s="383"/>
      <c r="FN617" s="383"/>
      <c r="FO617" s="383"/>
      <c r="FP617" s="383"/>
      <c r="FQ617" s="383"/>
      <c r="FR617" s="383"/>
      <c r="FS617" s="383"/>
      <c r="FT617" s="383"/>
      <c r="FU617" s="383"/>
      <c r="FV617" s="383"/>
      <c r="FW617" s="383"/>
      <c r="FX617" s="383"/>
      <c r="FY617" s="383"/>
      <c r="FZ617" s="383"/>
      <c r="GA617" s="383"/>
      <c r="GB617" s="383"/>
      <c r="GC617" s="383"/>
      <c r="GD617" s="383"/>
      <c r="GE617" s="383"/>
      <c r="GF617" s="383"/>
      <c r="GG617" s="383"/>
      <c r="GH617" s="383"/>
      <c r="GI617" s="383"/>
      <c r="GJ617" s="383"/>
      <c r="GK617" s="383"/>
      <c r="GL617" s="383"/>
      <c r="GM617" s="383"/>
      <c r="GN617" s="383"/>
      <c r="GO617" s="383"/>
      <c r="GP617" s="383"/>
      <c r="GQ617" s="383"/>
      <c r="GR617" s="383"/>
      <c r="GS617" s="383"/>
      <c r="GT617" s="383"/>
      <c r="GU617" s="383"/>
      <c r="GV617" s="383"/>
      <c r="GW617" s="383"/>
      <c r="GX617" s="383"/>
    </row>
    <row r="618" spans="1:206" s="491" customFormat="1" x14ac:dyDescent="0.25">
      <c r="A618" s="354"/>
      <c r="B618" s="354"/>
      <c r="C618"/>
      <c r="D618"/>
      <c r="E618" s="523"/>
      <c r="F618" s="354"/>
      <c r="G618" s="354"/>
      <c r="H618" s="372"/>
      <c r="I618" s="372"/>
      <c r="J618" s="1"/>
      <c r="K618" s="372"/>
      <c r="L618" s="354"/>
      <c r="M618" s="354"/>
      <c r="N618" s="354"/>
      <c r="O618" s="354"/>
      <c r="P618" s="372"/>
      <c r="Q618" s="490"/>
      <c r="R618" s="490"/>
      <c r="S618" s="490"/>
      <c r="T618" s="490"/>
      <c r="U618" s="490"/>
      <c r="V618" s="372"/>
      <c r="W618" s="372"/>
      <c r="X618" s="372"/>
      <c r="Y618" s="1"/>
      <c r="Z618" s="1"/>
      <c r="AA618" s="1"/>
      <c r="AB618" s="1"/>
      <c r="AC618" s="1"/>
      <c r="AK618" s="504"/>
      <c r="AL618" s="504"/>
      <c r="AM618" s="504"/>
      <c r="AN618" s="504"/>
      <c r="AO618" s="504"/>
      <c r="AP618" s="504"/>
      <c r="AQ618" s="360"/>
      <c r="AR618" s="360"/>
      <c r="AS618" s="360"/>
      <c r="AT618" s="360"/>
      <c r="AU618" s="360"/>
      <c r="AV618" s="360"/>
      <c r="AW618" s="360"/>
      <c r="AX618" s="360"/>
      <c r="AY618" s="360"/>
      <c r="AZ618" s="360"/>
      <c r="BA618" s="360"/>
      <c r="BB618" s="360"/>
      <c r="BC618" s="360"/>
      <c r="BD618" s="360"/>
      <c r="BE618" s="360"/>
      <c r="BF618" s="360"/>
      <c r="BG618" s="360"/>
      <c r="BH618" s="360"/>
      <c r="BI618" s="360"/>
      <c r="BJ618" s="360"/>
      <c r="BK618" s="360"/>
      <c r="BL618" s="360"/>
      <c r="BM618" s="360"/>
      <c r="BN618" s="360"/>
      <c r="BO618" s="360"/>
      <c r="BP618" s="360"/>
      <c r="BQ618" s="360"/>
      <c r="BR618" s="360"/>
      <c r="BS618" s="360"/>
      <c r="BT618" s="360"/>
      <c r="BU618" s="360"/>
      <c r="BV618" s="360"/>
      <c r="BW618" s="360"/>
      <c r="BX618" s="360"/>
      <c r="BY618" s="360"/>
      <c r="BZ618" s="360"/>
      <c r="CA618" s="360"/>
      <c r="CB618" s="360"/>
      <c r="CC618" s="360"/>
      <c r="CD618" s="360"/>
      <c r="CE618" s="360"/>
      <c r="CF618" s="360"/>
      <c r="CG618" s="360"/>
      <c r="CH618" s="360"/>
      <c r="CI618" s="360"/>
      <c r="CJ618" s="360"/>
      <c r="CK618" s="360"/>
      <c r="CL618" s="360"/>
      <c r="CM618" s="475"/>
      <c r="CN618" s="475"/>
      <c r="CO618" s="475"/>
      <c r="CP618" s="475"/>
      <c r="CQ618" s="475"/>
      <c r="CR618" s="475"/>
      <c r="CS618" s="475"/>
      <c r="CT618" s="475"/>
      <c r="CU618" s="475"/>
      <c r="CV618" s="475"/>
      <c r="CW618" s="475"/>
      <c r="CX618" s="475"/>
      <c r="CY618" s="475"/>
      <c r="CZ618" s="383"/>
      <c r="DA618" s="383"/>
      <c r="DB618" s="383"/>
      <c r="DC618" s="383"/>
      <c r="DD618" s="383"/>
      <c r="DE618" s="383"/>
      <c r="DF618" s="383"/>
      <c r="DG618" s="383"/>
      <c r="DH618" s="383"/>
      <c r="DI618" s="383"/>
      <c r="DJ618" s="383"/>
      <c r="DK618" s="383"/>
      <c r="DL618" s="383"/>
      <c r="DM618" s="383"/>
      <c r="DN618" s="383"/>
      <c r="DO618" s="383"/>
      <c r="DP618" s="383"/>
      <c r="DQ618" s="383"/>
      <c r="DR618" s="383"/>
      <c r="DS618" s="383"/>
      <c r="DT618" s="383"/>
      <c r="DU618" s="383"/>
      <c r="DV618" s="383"/>
      <c r="DW618" s="383"/>
      <c r="DX618" s="383"/>
      <c r="DY618" s="383"/>
      <c r="DZ618" s="383"/>
      <c r="EA618" s="383"/>
      <c r="EB618" s="383"/>
      <c r="EC618" s="383"/>
      <c r="ED618" s="383"/>
      <c r="EE618" s="383"/>
      <c r="EF618" s="383"/>
      <c r="EG618" s="383"/>
      <c r="EH618" s="383"/>
      <c r="EI618" s="383"/>
      <c r="EJ618" s="383"/>
      <c r="EK618" s="383"/>
      <c r="EL618" s="383"/>
      <c r="EM618" s="383"/>
      <c r="EN618" s="383"/>
      <c r="EO618" s="383"/>
      <c r="EP618" s="383"/>
      <c r="EQ618" s="383"/>
      <c r="ER618" s="383"/>
      <c r="ES618" s="383"/>
      <c r="ET618" s="383"/>
      <c r="EU618" s="383"/>
      <c r="EV618" s="383"/>
      <c r="EW618" s="383"/>
      <c r="EX618" s="383"/>
      <c r="EY618" s="383"/>
      <c r="EZ618" s="383"/>
      <c r="FA618" s="383"/>
      <c r="FB618" s="383"/>
      <c r="FC618" s="383"/>
      <c r="FD618" s="383"/>
      <c r="FE618" s="383"/>
      <c r="FF618" s="383"/>
      <c r="FG618" s="383"/>
      <c r="FH618" s="383"/>
      <c r="FI618" s="383"/>
      <c r="FJ618" s="383"/>
      <c r="FK618" s="383"/>
      <c r="FL618" s="383"/>
      <c r="FM618" s="383"/>
      <c r="FN618" s="383"/>
      <c r="FO618" s="383"/>
      <c r="FP618" s="383"/>
      <c r="FQ618" s="383"/>
      <c r="FR618" s="383"/>
      <c r="FS618" s="383"/>
      <c r="FT618" s="383"/>
      <c r="FU618" s="383"/>
      <c r="FV618" s="383"/>
      <c r="FW618" s="383"/>
      <c r="FX618" s="383"/>
      <c r="FY618" s="383"/>
      <c r="FZ618" s="383"/>
      <c r="GA618" s="383"/>
      <c r="GB618" s="383"/>
      <c r="GC618" s="383"/>
      <c r="GD618" s="383"/>
      <c r="GE618" s="383"/>
      <c r="GF618" s="383"/>
      <c r="GG618" s="383"/>
      <c r="GH618" s="383"/>
      <c r="GI618" s="383"/>
      <c r="GJ618" s="383"/>
      <c r="GK618" s="383"/>
      <c r="GL618" s="383"/>
      <c r="GM618" s="383"/>
      <c r="GN618" s="383"/>
      <c r="GO618" s="383"/>
      <c r="GP618" s="383"/>
      <c r="GQ618" s="383"/>
      <c r="GR618" s="383"/>
      <c r="GS618" s="383"/>
      <c r="GT618" s="383"/>
      <c r="GU618" s="383"/>
      <c r="GV618" s="383"/>
      <c r="GW618" s="383"/>
      <c r="GX618" s="383"/>
    </row>
    <row r="619" spans="1:206" s="491" customFormat="1" x14ac:dyDescent="0.25">
      <c r="A619" s="354"/>
      <c r="B619" s="354"/>
      <c r="C619"/>
      <c r="D619"/>
      <c r="E619" s="523"/>
      <c r="F619" s="354"/>
      <c r="G619" s="354"/>
      <c r="H619" s="372"/>
      <c r="I619" s="372"/>
      <c r="J619" s="1"/>
      <c r="K619" s="372"/>
      <c r="L619" s="354"/>
      <c r="M619" s="354"/>
      <c r="N619" s="354"/>
      <c r="O619" s="354"/>
      <c r="P619" s="372"/>
      <c r="Q619" s="490"/>
      <c r="R619" s="490"/>
      <c r="S619" s="490"/>
      <c r="T619" s="490"/>
      <c r="U619" s="490"/>
      <c r="V619" s="372"/>
      <c r="W619" s="372"/>
      <c r="X619" s="372"/>
      <c r="Y619" s="1"/>
      <c r="Z619" s="1"/>
      <c r="AA619" s="1"/>
      <c r="AB619" s="1"/>
      <c r="AC619" s="1"/>
      <c r="AK619" s="504"/>
      <c r="AL619" s="504"/>
      <c r="AM619" s="504"/>
      <c r="AN619" s="504"/>
      <c r="AO619" s="504"/>
      <c r="AP619" s="504"/>
      <c r="AQ619" s="360"/>
      <c r="AR619" s="360"/>
      <c r="AS619" s="360"/>
      <c r="AT619" s="360"/>
      <c r="AU619" s="360"/>
      <c r="AV619" s="360"/>
      <c r="AW619" s="360"/>
      <c r="AX619" s="360"/>
      <c r="AY619" s="360"/>
      <c r="AZ619" s="360"/>
      <c r="BA619" s="360"/>
      <c r="BB619" s="360"/>
      <c r="BC619" s="360"/>
      <c r="BD619" s="360"/>
      <c r="BE619" s="360"/>
      <c r="BF619" s="360"/>
      <c r="BG619" s="360"/>
      <c r="BH619" s="360"/>
      <c r="BI619" s="360"/>
      <c r="BJ619" s="360"/>
      <c r="BK619" s="360"/>
      <c r="BL619" s="360"/>
      <c r="BM619" s="360"/>
      <c r="BN619" s="360"/>
      <c r="BO619" s="360"/>
      <c r="BP619" s="360"/>
      <c r="BQ619" s="360"/>
      <c r="BR619" s="360"/>
      <c r="BS619" s="360"/>
      <c r="BT619" s="360"/>
      <c r="BU619" s="360"/>
      <c r="BV619" s="360"/>
      <c r="BW619" s="360"/>
      <c r="BX619" s="360"/>
      <c r="BY619" s="360"/>
      <c r="BZ619" s="360"/>
      <c r="CA619" s="360"/>
      <c r="CB619" s="360"/>
      <c r="CC619" s="360"/>
      <c r="CD619" s="360"/>
      <c r="CE619" s="360"/>
      <c r="CF619" s="360"/>
      <c r="CG619" s="360"/>
      <c r="CH619" s="360"/>
      <c r="CI619" s="360"/>
      <c r="CJ619" s="360"/>
      <c r="CK619" s="360"/>
      <c r="CL619" s="360"/>
      <c r="CM619" s="475"/>
      <c r="CN619" s="475"/>
      <c r="CO619" s="475"/>
      <c r="CP619" s="475"/>
      <c r="CQ619" s="475"/>
      <c r="CR619" s="475"/>
      <c r="CS619" s="475"/>
      <c r="CT619" s="475"/>
      <c r="CU619" s="475"/>
      <c r="CV619" s="475"/>
      <c r="CW619" s="475"/>
      <c r="CX619" s="475"/>
      <c r="CY619" s="475"/>
      <c r="CZ619" s="383"/>
      <c r="DA619" s="383"/>
      <c r="DB619" s="383"/>
      <c r="DC619" s="383"/>
      <c r="DD619" s="383"/>
      <c r="DE619" s="383"/>
      <c r="DF619" s="383"/>
      <c r="DG619" s="383"/>
      <c r="DH619" s="383"/>
      <c r="DI619" s="383"/>
      <c r="DJ619" s="383"/>
      <c r="DK619" s="383"/>
      <c r="DL619" s="383"/>
      <c r="DM619" s="383"/>
      <c r="DN619" s="383"/>
      <c r="DO619" s="383"/>
      <c r="DP619" s="383"/>
      <c r="DQ619" s="383"/>
      <c r="DR619" s="383"/>
      <c r="DS619" s="383"/>
      <c r="DT619" s="383"/>
      <c r="DU619" s="383"/>
      <c r="DV619" s="383"/>
      <c r="DW619" s="383"/>
      <c r="DX619" s="383"/>
      <c r="DY619" s="383"/>
      <c r="DZ619" s="383"/>
      <c r="EA619" s="383"/>
      <c r="EB619" s="383"/>
      <c r="EC619" s="383"/>
      <c r="ED619" s="383"/>
      <c r="EE619" s="383"/>
      <c r="EF619" s="383"/>
      <c r="EG619" s="383"/>
      <c r="EH619" s="383"/>
      <c r="EI619" s="383"/>
      <c r="EJ619" s="383"/>
      <c r="EK619" s="383"/>
      <c r="EL619" s="383"/>
      <c r="EM619" s="383"/>
      <c r="EN619" s="383"/>
      <c r="EO619" s="383"/>
      <c r="EP619" s="383"/>
      <c r="EQ619" s="383"/>
      <c r="ER619" s="383"/>
      <c r="ES619" s="383"/>
      <c r="ET619" s="383"/>
      <c r="EU619" s="383"/>
      <c r="EV619" s="383"/>
      <c r="EW619" s="383"/>
      <c r="EX619" s="383"/>
      <c r="EY619" s="383"/>
      <c r="EZ619" s="383"/>
      <c r="FA619" s="383"/>
      <c r="FB619" s="383"/>
      <c r="FC619" s="383"/>
      <c r="FD619" s="383"/>
      <c r="FE619" s="383"/>
      <c r="FF619" s="383"/>
      <c r="FG619" s="383"/>
      <c r="FH619" s="383"/>
      <c r="FI619" s="383"/>
      <c r="FJ619" s="383"/>
      <c r="FK619" s="383"/>
      <c r="FL619" s="383"/>
      <c r="FM619" s="383"/>
      <c r="FN619" s="383"/>
      <c r="FO619" s="383"/>
      <c r="FP619" s="383"/>
      <c r="FQ619" s="383"/>
      <c r="FR619" s="383"/>
      <c r="FS619" s="383"/>
      <c r="FT619" s="383"/>
      <c r="FU619" s="383"/>
      <c r="FV619" s="383"/>
      <c r="FW619" s="383"/>
      <c r="FX619" s="383"/>
      <c r="FY619" s="383"/>
      <c r="FZ619" s="383"/>
      <c r="GA619" s="383"/>
      <c r="GB619" s="383"/>
      <c r="GC619" s="383"/>
      <c r="GD619" s="383"/>
      <c r="GE619" s="383"/>
      <c r="GF619" s="383"/>
      <c r="GG619" s="383"/>
      <c r="GH619" s="383"/>
      <c r="GI619" s="383"/>
      <c r="GJ619" s="383"/>
      <c r="GK619" s="383"/>
      <c r="GL619" s="383"/>
      <c r="GM619" s="383"/>
      <c r="GN619" s="383"/>
      <c r="GO619" s="383"/>
      <c r="GP619" s="383"/>
      <c r="GQ619" s="383"/>
      <c r="GR619" s="383"/>
      <c r="GS619" s="383"/>
      <c r="GT619" s="383"/>
      <c r="GU619" s="383"/>
      <c r="GV619" s="383"/>
      <c r="GW619" s="383"/>
      <c r="GX619" s="383"/>
    </row>
    <row r="620" spans="1:206" s="491" customFormat="1" x14ac:dyDescent="0.25">
      <c r="A620" s="354"/>
      <c r="B620" s="354"/>
      <c r="C620"/>
      <c r="D620"/>
      <c r="E620" s="523"/>
      <c r="F620" s="354"/>
      <c r="G620" s="354"/>
      <c r="H620" s="372"/>
      <c r="I620" s="372"/>
      <c r="J620" s="1"/>
      <c r="K620" s="372"/>
      <c r="L620" s="354"/>
      <c r="M620" s="354"/>
      <c r="N620" s="354"/>
      <c r="O620" s="354"/>
      <c r="P620" s="372"/>
      <c r="Q620" s="490"/>
      <c r="R620" s="490"/>
      <c r="S620" s="490"/>
      <c r="T620" s="490"/>
      <c r="U620" s="490"/>
      <c r="V620" s="372"/>
      <c r="W620" s="372"/>
      <c r="X620" s="372"/>
      <c r="Y620" s="1"/>
      <c r="Z620" s="1"/>
      <c r="AA620" s="1"/>
      <c r="AB620" s="1"/>
      <c r="AC620" s="1"/>
      <c r="AK620" s="504"/>
      <c r="AL620" s="504"/>
      <c r="AM620" s="504"/>
      <c r="AN620" s="504"/>
      <c r="AO620" s="504"/>
      <c r="AP620" s="504"/>
      <c r="AQ620" s="360"/>
      <c r="AR620" s="360"/>
      <c r="AS620" s="360"/>
      <c r="AT620" s="360"/>
      <c r="AU620" s="360"/>
      <c r="AV620" s="360"/>
      <c r="AW620" s="360"/>
      <c r="AX620" s="360"/>
      <c r="AY620" s="360"/>
      <c r="AZ620" s="360"/>
      <c r="BA620" s="360"/>
      <c r="BB620" s="360"/>
      <c r="BC620" s="360"/>
      <c r="BD620" s="360"/>
      <c r="BE620" s="360"/>
      <c r="BF620" s="360"/>
      <c r="BG620" s="360"/>
      <c r="BH620" s="360"/>
      <c r="BI620" s="360"/>
      <c r="BJ620" s="360"/>
      <c r="BK620" s="360"/>
      <c r="BL620" s="360"/>
      <c r="BM620" s="360"/>
      <c r="BN620" s="360"/>
      <c r="BO620" s="360"/>
      <c r="BP620" s="360"/>
      <c r="BQ620" s="360"/>
      <c r="BR620" s="360"/>
      <c r="BS620" s="360"/>
      <c r="BT620" s="360"/>
      <c r="BU620" s="360"/>
      <c r="BV620" s="360"/>
      <c r="BW620" s="360"/>
      <c r="BX620" s="360"/>
      <c r="BY620" s="360"/>
      <c r="BZ620" s="360"/>
      <c r="CA620" s="360"/>
      <c r="CB620" s="360"/>
      <c r="CC620" s="360"/>
      <c r="CD620" s="360"/>
      <c r="CE620" s="360"/>
      <c r="CF620" s="360"/>
      <c r="CG620" s="360"/>
      <c r="CH620" s="360"/>
      <c r="CI620" s="360"/>
      <c r="CJ620" s="360"/>
      <c r="CK620" s="360"/>
      <c r="CL620" s="360"/>
      <c r="CM620" s="475"/>
      <c r="CN620" s="475"/>
      <c r="CO620" s="475"/>
      <c r="CP620" s="475"/>
      <c r="CQ620" s="475"/>
      <c r="CR620" s="475"/>
      <c r="CS620" s="475"/>
      <c r="CT620" s="475"/>
      <c r="CU620" s="475"/>
      <c r="CV620" s="475"/>
      <c r="CW620" s="475"/>
      <c r="CX620" s="475"/>
      <c r="CY620" s="475"/>
      <c r="CZ620" s="383"/>
      <c r="DA620" s="383"/>
      <c r="DB620" s="383"/>
      <c r="DC620" s="383"/>
      <c r="DD620" s="383"/>
      <c r="DE620" s="383"/>
      <c r="DF620" s="383"/>
      <c r="DG620" s="383"/>
      <c r="DH620" s="383"/>
      <c r="DI620" s="383"/>
      <c r="DJ620" s="383"/>
      <c r="DK620" s="383"/>
      <c r="DL620" s="383"/>
      <c r="DM620" s="383"/>
      <c r="DN620" s="383"/>
      <c r="DO620" s="383"/>
      <c r="DP620" s="383"/>
      <c r="DQ620" s="383"/>
      <c r="DR620" s="383"/>
      <c r="DS620" s="383"/>
      <c r="DT620" s="383"/>
      <c r="DU620" s="383"/>
      <c r="DV620" s="383"/>
      <c r="DW620" s="383"/>
      <c r="DX620" s="383"/>
      <c r="DY620" s="383"/>
      <c r="DZ620" s="383"/>
      <c r="EA620" s="383"/>
      <c r="EB620" s="383"/>
      <c r="EC620" s="383"/>
      <c r="ED620" s="383"/>
      <c r="EE620" s="383"/>
      <c r="EF620" s="383"/>
      <c r="EG620" s="383"/>
      <c r="EH620" s="383"/>
      <c r="EI620" s="383"/>
      <c r="EJ620" s="383"/>
      <c r="EK620" s="383"/>
      <c r="EL620" s="383"/>
      <c r="EM620" s="383"/>
      <c r="EN620" s="383"/>
      <c r="EO620" s="383"/>
      <c r="EP620" s="383"/>
      <c r="EQ620" s="383"/>
      <c r="ER620" s="383"/>
      <c r="ES620" s="383"/>
      <c r="ET620" s="383"/>
      <c r="EU620" s="383"/>
      <c r="EV620" s="383"/>
      <c r="EW620" s="383"/>
      <c r="EX620" s="383"/>
      <c r="EY620" s="383"/>
      <c r="EZ620" s="383"/>
      <c r="FA620" s="383"/>
      <c r="FB620" s="383"/>
      <c r="FC620" s="383"/>
      <c r="FD620" s="383"/>
      <c r="FE620" s="383"/>
      <c r="FF620" s="383"/>
      <c r="FG620" s="383"/>
      <c r="FH620" s="383"/>
      <c r="FI620" s="383"/>
      <c r="FJ620" s="383"/>
      <c r="FK620" s="383"/>
      <c r="FL620" s="383"/>
      <c r="FM620" s="383"/>
      <c r="FN620" s="383"/>
      <c r="FO620" s="383"/>
      <c r="FP620" s="383"/>
      <c r="FQ620" s="383"/>
      <c r="FR620" s="383"/>
      <c r="FS620" s="383"/>
      <c r="FT620" s="383"/>
      <c r="FU620" s="383"/>
      <c r="FV620" s="383"/>
      <c r="FW620" s="383"/>
      <c r="FX620" s="383"/>
      <c r="FY620" s="383"/>
      <c r="FZ620" s="383"/>
      <c r="GA620" s="383"/>
      <c r="GB620" s="383"/>
      <c r="GC620" s="383"/>
      <c r="GD620" s="383"/>
      <c r="GE620" s="383"/>
      <c r="GF620" s="383"/>
      <c r="GG620" s="383"/>
      <c r="GH620" s="383"/>
      <c r="GI620" s="383"/>
      <c r="GJ620" s="383"/>
      <c r="GK620" s="383"/>
      <c r="GL620" s="383"/>
      <c r="GM620" s="383"/>
      <c r="GN620" s="383"/>
      <c r="GO620" s="383"/>
      <c r="GP620" s="383"/>
      <c r="GQ620" s="383"/>
      <c r="GR620" s="383"/>
      <c r="GS620" s="383"/>
      <c r="GT620" s="383"/>
      <c r="GU620" s="383"/>
      <c r="GV620" s="383"/>
      <c r="GW620" s="383"/>
      <c r="GX620" s="383"/>
    </row>
    <row r="621" spans="1:206" s="491" customFormat="1" x14ac:dyDescent="0.25">
      <c r="A621" s="354"/>
      <c r="B621" s="354"/>
      <c r="C621"/>
      <c r="D621"/>
      <c r="E621" s="523"/>
      <c r="F621" s="354"/>
      <c r="G621" s="354"/>
      <c r="H621" s="372"/>
      <c r="I621" s="372"/>
      <c r="J621" s="1"/>
      <c r="K621" s="372"/>
      <c r="L621" s="354"/>
      <c r="M621" s="354"/>
      <c r="N621" s="354"/>
      <c r="O621" s="354"/>
      <c r="P621" s="372"/>
      <c r="Q621" s="490"/>
      <c r="R621" s="490"/>
      <c r="S621" s="490"/>
      <c r="T621" s="490"/>
      <c r="U621" s="490"/>
      <c r="V621" s="372"/>
      <c r="W621" s="372"/>
      <c r="X621" s="372"/>
      <c r="Y621" s="1"/>
      <c r="Z621" s="1"/>
      <c r="AA621" s="1"/>
      <c r="AB621" s="1"/>
      <c r="AC621" s="1"/>
      <c r="AK621" s="504"/>
      <c r="AL621" s="504"/>
      <c r="AM621" s="504"/>
      <c r="AN621" s="504"/>
      <c r="AO621" s="504"/>
      <c r="AP621" s="504"/>
      <c r="AQ621" s="360"/>
      <c r="AR621" s="360"/>
      <c r="AS621" s="360"/>
      <c r="AT621" s="360"/>
      <c r="AU621" s="360"/>
      <c r="AV621" s="360"/>
      <c r="AW621" s="360"/>
      <c r="AX621" s="360"/>
      <c r="AY621" s="360"/>
      <c r="AZ621" s="360"/>
      <c r="BA621" s="360"/>
      <c r="BB621" s="360"/>
      <c r="BC621" s="360"/>
      <c r="BD621" s="360"/>
      <c r="BE621" s="360"/>
      <c r="BF621" s="360"/>
      <c r="BG621" s="360"/>
      <c r="BH621" s="360"/>
      <c r="BI621" s="360"/>
      <c r="BJ621" s="360"/>
      <c r="BK621" s="360"/>
      <c r="BL621" s="360"/>
      <c r="BM621" s="360"/>
      <c r="BN621" s="360"/>
      <c r="BO621" s="360"/>
      <c r="BP621" s="360"/>
      <c r="BQ621" s="360"/>
      <c r="BR621" s="360"/>
      <c r="BS621" s="360"/>
      <c r="BT621" s="360"/>
      <c r="BU621" s="360"/>
      <c r="BV621" s="360"/>
      <c r="BW621" s="360"/>
      <c r="BX621" s="360"/>
      <c r="BY621" s="360"/>
      <c r="BZ621" s="360"/>
      <c r="CA621" s="360"/>
      <c r="CB621" s="360"/>
      <c r="CC621" s="360"/>
      <c r="CD621" s="360"/>
      <c r="CE621" s="360"/>
      <c r="CF621" s="360"/>
      <c r="CG621" s="360"/>
      <c r="CH621" s="360"/>
      <c r="CI621" s="360"/>
      <c r="CJ621" s="360"/>
      <c r="CK621" s="360"/>
      <c r="CL621" s="360"/>
      <c r="CM621" s="475"/>
      <c r="CN621" s="475"/>
      <c r="CO621" s="475"/>
      <c r="CP621" s="475"/>
      <c r="CQ621" s="475"/>
      <c r="CR621" s="475"/>
      <c r="CS621" s="475"/>
      <c r="CT621" s="475"/>
      <c r="CU621" s="475"/>
      <c r="CV621" s="475"/>
      <c r="CW621" s="475"/>
      <c r="CX621" s="475"/>
      <c r="CY621" s="475"/>
      <c r="CZ621" s="383"/>
      <c r="DA621" s="383"/>
      <c r="DB621" s="383"/>
      <c r="DC621" s="383"/>
      <c r="DD621" s="383"/>
      <c r="DE621" s="383"/>
      <c r="DF621" s="383"/>
      <c r="DG621" s="383"/>
      <c r="DH621" s="383"/>
      <c r="DI621" s="383"/>
      <c r="DJ621" s="383"/>
      <c r="DK621" s="383"/>
      <c r="DL621" s="383"/>
      <c r="DM621" s="383"/>
      <c r="DN621" s="383"/>
      <c r="DO621" s="383"/>
      <c r="DP621" s="383"/>
      <c r="DQ621" s="383"/>
      <c r="DR621" s="383"/>
      <c r="DS621" s="383"/>
      <c r="DT621" s="383"/>
      <c r="DU621" s="383"/>
      <c r="DV621" s="383"/>
      <c r="DW621" s="383"/>
      <c r="DX621" s="383"/>
      <c r="DY621" s="383"/>
      <c r="DZ621" s="383"/>
      <c r="EA621" s="383"/>
      <c r="EB621" s="383"/>
      <c r="EC621" s="383"/>
      <c r="ED621" s="383"/>
      <c r="EE621" s="383"/>
      <c r="EF621" s="383"/>
      <c r="EG621" s="383"/>
      <c r="EH621" s="383"/>
      <c r="EI621" s="383"/>
      <c r="EJ621" s="383"/>
      <c r="EK621" s="383"/>
      <c r="EL621" s="383"/>
      <c r="EM621" s="383"/>
      <c r="EN621" s="383"/>
      <c r="EO621" s="383"/>
      <c r="EP621" s="383"/>
      <c r="EQ621" s="383"/>
      <c r="ER621" s="383"/>
      <c r="ES621" s="383"/>
      <c r="ET621" s="383"/>
      <c r="EU621" s="383"/>
      <c r="EV621" s="383"/>
      <c r="EW621" s="383"/>
      <c r="EX621" s="383"/>
      <c r="EY621" s="383"/>
      <c r="EZ621" s="383"/>
      <c r="FA621" s="383"/>
      <c r="FB621" s="383"/>
      <c r="FC621" s="383"/>
      <c r="FD621" s="383"/>
      <c r="FE621" s="383"/>
      <c r="FF621" s="383"/>
      <c r="FG621" s="383"/>
      <c r="FH621" s="383"/>
      <c r="FI621" s="383"/>
      <c r="FJ621" s="383"/>
      <c r="FK621" s="383"/>
      <c r="FL621" s="383"/>
      <c r="FM621" s="383"/>
      <c r="FN621" s="383"/>
      <c r="FO621" s="383"/>
      <c r="FP621" s="383"/>
      <c r="FQ621" s="383"/>
      <c r="FR621" s="383"/>
      <c r="FS621" s="383"/>
      <c r="FT621" s="383"/>
      <c r="FU621" s="383"/>
      <c r="FV621" s="383"/>
      <c r="FW621" s="383"/>
      <c r="FX621" s="383"/>
      <c r="FY621" s="383"/>
      <c r="FZ621" s="383"/>
      <c r="GA621" s="383"/>
      <c r="GB621" s="383"/>
      <c r="GC621" s="383"/>
      <c r="GD621" s="383"/>
      <c r="GE621" s="383"/>
      <c r="GF621" s="383"/>
      <c r="GG621" s="383"/>
      <c r="GH621" s="383"/>
      <c r="GI621" s="383"/>
      <c r="GJ621" s="383"/>
      <c r="GK621" s="383"/>
      <c r="GL621" s="383"/>
      <c r="GM621" s="383"/>
      <c r="GN621" s="383"/>
      <c r="GO621" s="383"/>
      <c r="GP621" s="383"/>
      <c r="GQ621" s="383"/>
      <c r="GR621" s="383"/>
      <c r="GS621" s="383"/>
      <c r="GT621" s="383"/>
      <c r="GU621" s="383"/>
      <c r="GV621" s="383"/>
      <c r="GW621" s="383"/>
      <c r="GX621" s="383"/>
    </row>
    <row r="622" spans="1:206" s="491" customFormat="1" x14ac:dyDescent="0.25">
      <c r="A622" s="354"/>
      <c r="B622" s="354"/>
      <c r="C622"/>
      <c r="D622"/>
      <c r="E622" s="523"/>
      <c r="F622" s="354"/>
      <c r="G622" s="354"/>
      <c r="H622" s="372"/>
      <c r="I622" s="372"/>
      <c r="J622" s="1"/>
      <c r="K622" s="372"/>
      <c r="L622" s="354"/>
      <c r="M622" s="354"/>
      <c r="N622" s="354"/>
      <c r="O622" s="354"/>
      <c r="P622" s="372"/>
      <c r="Q622" s="490"/>
      <c r="R622" s="490"/>
      <c r="S622" s="490"/>
      <c r="T622" s="490"/>
      <c r="U622" s="490"/>
      <c r="V622" s="372"/>
      <c r="W622" s="372"/>
      <c r="X622" s="372"/>
      <c r="Y622" s="1"/>
      <c r="Z622" s="1"/>
      <c r="AA622" s="1"/>
      <c r="AB622" s="1"/>
      <c r="AC622" s="1"/>
      <c r="AK622" s="504"/>
      <c r="AL622" s="504"/>
      <c r="AM622" s="504"/>
      <c r="AN622" s="504"/>
      <c r="AO622" s="504"/>
      <c r="AP622" s="504"/>
      <c r="AQ622" s="360"/>
      <c r="AR622" s="360"/>
      <c r="AS622" s="360"/>
      <c r="AT622" s="360"/>
      <c r="AU622" s="360"/>
      <c r="AV622" s="360"/>
      <c r="AW622" s="360"/>
      <c r="AX622" s="360"/>
      <c r="AY622" s="360"/>
      <c r="AZ622" s="360"/>
      <c r="BA622" s="360"/>
      <c r="BB622" s="360"/>
      <c r="BC622" s="360"/>
      <c r="BD622" s="360"/>
      <c r="BE622" s="360"/>
      <c r="BF622" s="360"/>
      <c r="BG622" s="360"/>
      <c r="BH622" s="360"/>
      <c r="BI622" s="360"/>
      <c r="BJ622" s="360"/>
      <c r="BK622" s="360"/>
      <c r="BL622" s="360"/>
      <c r="BM622" s="360"/>
      <c r="BN622" s="360"/>
      <c r="BO622" s="360"/>
      <c r="BP622" s="360"/>
      <c r="BQ622" s="360"/>
      <c r="BR622" s="360"/>
      <c r="BS622" s="360"/>
      <c r="BT622" s="360"/>
      <c r="BU622" s="360"/>
      <c r="BV622" s="360"/>
      <c r="BW622" s="360"/>
      <c r="BX622" s="360"/>
      <c r="BY622" s="360"/>
      <c r="BZ622" s="360"/>
      <c r="CA622" s="360"/>
      <c r="CB622" s="360"/>
      <c r="CC622" s="360"/>
      <c r="CD622" s="360"/>
      <c r="CE622" s="360"/>
      <c r="CF622" s="360"/>
      <c r="CG622" s="360"/>
      <c r="CH622" s="360"/>
      <c r="CI622" s="360"/>
      <c r="CJ622" s="360"/>
      <c r="CK622" s="360"/>
      <c r="CL622" s="360"/>
      <c r="CM622" s="475"/>
      <c r="CN622" s="475"/>
      <c r="CO622" s="475"/>
      <c r="CP622" s="475"/>
      <c r="CQ622" s="475"/>
      <c r="CR622" s="475"/>
      <c r="CS622" s="475"/>
      <c r="CT622" s="475"/>
      <c r="CU622" s="475"/>
      <c r="CV622" s="475"/>
      <c r="CW622" s="475"/>
      <c r="CX622" s="475"/>
      <c r="CY622" s="475"/>
      <c r="CZ622" s="383"/>
      <c r="DA622" s="383"/>
      <c r="DB622" s="383"/>
      <c r="DC622" s="383"/>
      <c r="DD622" s="383"/>
      <c r="DE622" s="383"/>
      <c r="DF622" s="383"/>
      <c r="DG622" s="383"/>
      <c r="DH622" s="383"/>
      <c r="DI622" s="383"/>
      <c r="DJ622" s="383"/>
      <c r="DK622" s="383"/>
      <c r="DL622" s="383"/>
      <c r="DM622" s="383"/>
      <c r="DN622" s="383"/>
      <c r="DO622" s="383"/>
      <c r="DP622" s="383"/>
      <c r="DQ622" s="383"/>
      <c r="DR622" s="383"/>
      <c r="DS622" s="383"/>
      <c r="DT622" s="383"/>
      <c r="DU622" s="383"/>
      <c r="DV622" s="383"/>
      <c r="DW622" s="383"/>
      <c r="DX622" s="383"/>
      <c r="DY622" s="383"/>
      <c r="DZ622" s="383"/>
      <c r="EA622" s="383"/>
      <c r="EB622" s="383"/>
      <c r="EC622" s="383"/>
      <c r="ED622" s="383"/>
      <c r="EE622" s="383"/>
      <c r="EF622" s="383"/>
      <c r="EG622" s="383"/>
      <c r="EH622" s="383"/>
      <c r="EI622" s="383"/>
      <c r="EJ622" s="383"/>
      <c r="EK622" s="383"/>
      <c r="EL622" s="383"/>
      <c r="EM622" s="383"/>
      <c r="EN622" s="383"/>
      <c r="EO622" s="383"/>
      <c r="EP622" s="383"/>
      <c r="EQ622" s="383"/>
      <c r="ER622" s="383"/>
      <c r="ES622" s="383"/>
      <c r="ET622" s="383"/>
      <c r="EU622" s="383"/>
      <c r="EV622" s="383"/>
      <c r="EW622" s="383"/>
      <c r="EX622" s="383"/>
      <c r="EY622" s="383"/>
      <c r="EZ622" s="383"/>
      <c r="FA622" s="383"/>
      <c r="FB622" s="383"/>
      <c r="FC622" s="383"/>
      <c r="FD622" s="383"/>
      <c r="FE622" s="383"/>
      <c r="FF622" s="383"/>
      <c r="FG622" s="383"/>
      <c r="FH622" s="383"/>
      <c r="FI622" s="383"/>
      <c r="FJ622" s="383"/>
      <c r="FK622" s="383"/>
      <c r="FL622" s="383"/>
      <c r="FM622" s="383"/>
      <c r="FN622" s="383"/>
      <c r="FO622" s="383"/>
      <c r="FP622" s="383"/>
      <c r="FQ622" s="383"/>
      <c r="FR622" s="383"/>
      <c r="FS622" s="383"/>
      <c r="FT622" s="383"/>
      <c r="FU622" s="383"/>
      <c r="FV622" s="383"/>
      <c r="FW622" s="383"/>
      <c r="FX622" s="383"/>
      <c r="FY622" s="383"/>
      <c r="FZ622" s="383"/>
      <c r="GA622" s="383"/>
      <c r="GB622" s="383"/>
      <c r="GC622" s="383"/>
      <c r="GD622" s="383"/>
      <c r="GE622" s="383"/>
      <c r="GF622" s="383"/>
      <c r="GG622" s="383"/>
      <c r="GH622" s="383"/>
      <c r="GI622" s="383"/>
      <c r="GJ622" s="383"/>
      <c r="GK622" s="383"/>
      <c r="GL622" s="383"/>
      <c r="GM622" s="383"/>
      <c r="GN622" s="383"/>
      <c r="GO622" s="383"/>
      <c r="GP622" s="383"/>
      <c r="GQ622" s="383"/>
      <c r="GR622" s="383"/>
      <c r="GS622" s="383"/>
      <c r="GT622" s="383"/>
      <c r="GU622" s="383"/>
      <c r="GV622" s="383"/>
      <c r="GW622" s="383"/>
      <c r="GX622" s="383"/>
    </row>
    <row r="623" spans="1:206" s="491" customFormat="1" x14ac:dyDescent="0.25">
      <c r="A623" s="354"/>
      <c r="B623" s="354"/>
      <c r="C623"/>
      <c r="D623"/>
      <c r="E623" s="523"/>
      <c r="F623" s="354"/>
      <c r="G623" s="354"/>
      <c r="H623" s="372"/>
      <c r="I623" s="372"/>
      <c r="J623" s="1"/>
      <c r="K623" s="372"/>
      <c r="L623" s="354"/>
      <c r="M623" s="354"/>
      <c r="N623" s="354"/>
      <c r="O623" s="354"/>
      <c r="P623" s="372"/>
      <c r="Q623" s="490"/>
      <c r="R623" s="490"/>
      <c r="S623" s="490"/>
      <c r="T623" s="490"/>
      <c r="U623" s="490"/>
      <c r="V623" s="372"/>
      <c r="W623" s="372"/>
      <c r="X623" s="372"/>
      <c r="Y623" s="1"/>
      <c r="Z623" s="1"/>
      <c r="AA623" s="1"/>
      <c r="AB623" s="1"/>
      <c r="AC623" s="1"/>
      <c r="AK623" s="504"/>
      <c r="AL623" s="504"/>
      <c r="AM623" s="504"/>
      <c r="AN623" s="504"/>
      <c r="AO623" s="504"/>
      <c r="AP623" s="504"/>
      <c r="AQ623" s="360"/>
      <c r="AR623" s="360"/>
      <c r="AS623" s="360"/>
      <c r="AT623" s="360"/>
      <c r="AU623" s="360"/>
      <c r="AV623" s="360"/>
      <c r="AW623" s="360"/>
      <c r="AX623" s="360"/>
      <c r="AY623" s="360"/>
      <c r="AZ623" s="360"/>
      <c r="BA623" s="360"/>
      <c r="BB623" s="360"/>
      <c r="BC623" s="360"/>
      <c r="BD623" s="360"/>
      <c r="BE623" s="360"/>
      <c r="BF623" s="360"/>
      <c r="BG623" s="360"/>
      <c r="BH623" s="360"/>
      <c r="BI623" s="360"/>
      <c r="BJ623" s="360"/>
      <c r="BK623" s="360"/>
      <c r="BL623" s="360"/>
      <c r="BM623" s="360"/>
      <c r="BN623" s="360"/>
      <c r="BO623" s="360"/>
      <c r="BP623" s="360"/>
      <c r="BQ623" s="360"/>
      <c r="BR623" s="360"/>
      <c r="BS623" s="360"/>
      <c r="BT623" s="360"/>
      <c r="BU623" s="360"/>
      <c r="BV623" s="360"/>
      <c r="BW623" s="360"/>
      <c r="BX623" s="360"/>
      <c r="BY623" s="360"/>
      <c r="BZ623" s="360"/>
      <c r="CA623" s="360"/>
      <c r="CB623" s="360"/>
      <c r="CC623" s="360"/>
      <c r="CD623" s="360"/>
      <c r="CE623" s="360"/>
      <c r="CF623" s="360"/>
      <c r="CG623" s="360"/>
      <c r="CH623" s="360"/>
      <c r="CI623" s="360"/>
      <c r="CJ623" s="360"/>
      <c r="CK623" s="360"/>
      <c r="CL623" s="360"/>
      <c r="CM623" s="475"/>
      <c r="CN623" s="475"/>
      <c r="CO623" s="475"/>
      <c r="CP623" s="475"/>
      <c r="CQ623" s="475"/>
      <c r="CR623" s="475"/>
      <c r="CS623" s="475"/>
      <c r="CT623" s="475"/>
      <c r="CU623" s="475"/>
      <c r="CV623" s="475"/>
      <c r="CW623" s="475"/>
      <c r="CX623" s="475"/>
      <c r="CY623" s="475"/>
      <c r="CZ623" s="383"/>
      <c r="DA623" s="383"/>
      <c r="DB623" s="383"/>
      <c r="DC623" s="383"/>
      <c r="DD623" s="383"/>
      <c r="DE623" s="383"/>
      <c r="DF623" s="383"/>
      <c r="DG623" s="383"/>
      <c r="DH623" s="383"/>
      <c r="DI623" s="383"/>
      <c r="DJ623" s="383"/>
      <c r="DK623" s="383"/>
      <c r="DL623" s="383"/>
      <c r="DM623" s="383"/>
      <c r="DN623" s="383"/>
      <c r="DO623" s="383"/>
      <c r="DP623" s="383"/>
      <c r="DQ623" s="383"/>
      <c r="DR623" s="383"/>
      <c r="DS623" s="383"/>
      <c r="DT623" s="383"/>
      <c r="DU623" s="383"/>
      <c r="DV623" s="383"/>
      <c r="DW623" s="383"/>
      <c r="DX623" s="383"/>
      <c r="DY623" s="383"/>
      <c r="DZ623" s="383"/>
      <c r="EA623" s="383"/>
      <c r="EB623" s="383"/>
      <c r="EC623" s="383"/>
      <c r="ED623" s="383"/>
      <c r="EE623" s="383"/>
      <c r="EF623" s="383"/>
      <c r="EG623" s="383"/>
      <c r="EH623" s="383"/>
      <c r="EI623" s="383"/>
      <c r="EJ623" s="383"/>
      <c r="EK623" s="383"/>
      <c r="EL623" s="383"/>
      <c r="EM623" s="383"/>
      <c r="EN623" s="383"/>
      <c r="EO623" s="383"/>
      <c r="EP623" s="383"/>
      <c r="EQ623" s="383"/>
      <c r="ER623" s="383"/>
      <c r="ES623" s="383"/>
      <c r="ET623" s="383"/>
      <c r="EU623" s="383"/>
      <c r="EV623" s="383"/>
      <c r="EW623" s="383"/>
      <c r="EX623" s="383"/>
      <c r="EY623" s="383"/>
      <c r="EZ623" s="383"/>
      <c r="FA623" s="383"/>
      <c r="FB623" s="383"/>
      <c r="FC623" s="383"/>
      <c r="FD623" s="383"/>
      <c r="FE623" s="383"/>
      <c r="FF623" s="383"/>
      <c r="FG623" s="383"/>
      <c r="FH623" s="383"/>
      <c r="FI623" s="383"/>
      <c r="FJ623" s="383"/>
      <c r="FK623" s="383"/>
      <c r="FL623" s="383"/>
      <c r="FM623" s="383"/>
      <c r="FN623" s="383"/>
      <c r="FO623" s="383"/>
      <c r="FP623" s="383"/>
      <c r="FQ623" s="383"/>
      <c r="FR623" s="383"/>
      <c r="FS623" s="383"/>
      <c r="FT623" s="383"/>
      <c r="FU623" s="383"/>
      <c r="FV623" s="383"/>
      <c r="FW623" s="383"/>
      <c r="FX623" s="383"/>
      <c r="FY623" s="383"/>
      <c r="FZ623" s="383"/>
      <c r="GA623" s="383"/>
      <c r="GB623" s="383"/>
      <c r="GC623" s="383"/>
      <c r="GD623" s="383"/>
      <c r="GE623" s="383"/>
      <c r="GF623" s="383"/>
      <c r="GG623" s="383"/>
      <c r="GH623" s="383"/>
      <c r="GI623" s="383"/>
      <c r="GJ623" s="383"/>
      <c r="GK623" s="383"/>
      <c r="GL623" s="383"/>
      <c r="GM623" s="383"/>
      <c r="GN623" s="383"/>
      <c r="GO623" s="383"/>
      <c r="GP623" s="383"/>
      <c r="GQ623" s="383"/>
      <c r="GR623" s="383"/>
      <c r="GS623" s="383"/>
      <c r="GT623" s="383"/>
      <c r="GU623" s="383"/>
      <c r="GV623" s="383"/>
      <c r="GW623" s="383"/>
      <c r="GX623" s="383"/>
    </row>
    <row r="624" spans="1:206" s="491" customFormat="1" x14ac:dyDescent="0.25">
      <c r="A624" s="354"/>
      <c r="B624" s="354"/>
      <c r="C624"/>
      <c r="D624"/>
      <c r="E624" s="523"/>
      <c r="F624" s="354"/>
      <c r="G624" s="354"/>
      <c r="H624" s="372"/>
      <c r="I624" s="372"/>
      <c r="J624" s="1"/>
      <c r="K624" s="372"/>
      <c r="L624" s="354"/>
      <c r="M624" s="354"/>
      <c r="N624" s="354"/>
      <c r="O624" s="354"/>
      <c r="P624" s="372"/>
      <c r="Q624" s="490"/>
      <c r="R624" s="490"/>
      <c r="S624" s="490"/>
      <c r="T624" s="490"/>
      <c r="U624" s="490"/>
      <c r="V624" s="372"/>
      <c r="W624" s="372"/>
      <c r="X624" s="372"/>
      <c r="Y624" s="1"/>
      <c r="Z624" s="1"/>
      <c r="AA624" s="1"/>
      <c r="AB624" s="1"/>
      <c r="AC624" s="1"/>
      <c r="AK624" s="504"/>
      <c r="AL624" s="504"/>
      <c r="AM624" s="504"/>
      <c r="AN624" s="504"/>
      <c r="AO624" s="504"/>
      <c r="AP624" s="504"/>
      <c r="AQ624" s="360"/>
      <c r="AR624" s="360"/>
      <c r="AS624" s="360"/>
      <c r="AT624" s="360"/>
      <c r="AU624" s="360"/>
      <c r="AV624" s="360"/>
      <c r="AW624" s="360"/>
      <c r="AX624" s="360"/>
      <c r="AY624" s="360"/>
      <c r="AZ624" s="360"/>
      <c r="BA624" s="360"/>
      <c r="BB624" s="360"/>
      <c r="BC624" s="360"/>
      <c r="BD624" s="360"/>
      <c r="BE624" s="360"/>
      <c r="BF624" s="360"/>
      <c r="BG624" s="360"/>
      <c r="BH624" s="360"/>
      <c r="BI624" s="360"/>
      <c r="BJ624" s="360"/>
      <c r="BK624" s="360"/>
      <c r="BL624" s="360"/>
      <c r="BM624" s="360"/>
      <c r="BN624" s="360"/>
      <c r="BO624" s="360"/>
      <c r="BP624" s="360"/>
      <c r="BQ624" s="360"/>
      <c r="BR624" s="360"/>
      <c r="BS624" s="360"/>
      <c r="BT624" s="360"/>
      <c r="BU624" s="360"/>
      <c r="BV624" s="360"/>
      <c r="BW624" s="360"/>
      <c r="BX624" s="360"/>
      <c r="BY624" s="360"/>
      <c r="BZ624" s="360"/>
      <c r="CA624" s="360"/>
      <c r="CB624" s="360"/>
      <c r="CC624" s="360"/>
      <c r="CD624" s="360"/>
      <c r="CE624" s="360"/>
      <c r="CF624" s="360"/>
      <c r="CG624" s="360"/>
      <c r="CH624" s="360"/>
      <c r="CI624" s="360"/>
      <c r="CJ624" s="360"/>
      <c r="CK624" s="360"/>
      <c r="CL624" s="360"/>
      <c r="CM624" s="475"/>
      <c r="CN624" s="475"/>
      <c r="CO624" s="475"/>
      <c r="CP624" s="475"/>
      <c r="CQ624" s="475"/>
      <c r="CR624" s="475"/>
      <c r="CS624" s="475"/>
      <c r="CT624" s="475"/>
      <c r="CU624" s="475"/>
      <c r="CV624" s="475"/>
      <c r="CW624" s="475"/>
      <c r="CX624" s="475"/>
      <c r="CY624" s="475"/>
      <c r="CZ624" s="383"/>
      <c r="DA624" s="383"/>
      <c r="DB624" s="383"/>
      <c r="DC624" s="383"/>
      <c r="DD624" s="383"/>
      <c r="DE624" s="383"/>
      <c r="DF624" s="383"/>
      <c r="DG624" s="383"/>
      <c r="DH624" s="383"/>
      <c r="DI624" s="383"/>
      <c r="DJ624" s="383"/>
      <c r="DK624" s="383"/>
      <c r="DL624" s="383"/>
      <c r="DM624" s="383"/>
      <c r="DN624" s="383"/>
      <c r="DO624" s="383"/>
      <c r="DP624" s="383"/>
      <c r="DQ624" s="383"/>
      <c r="DR624" s="383"/>
      <c r="DS624" s="383"/>
      <c r="DT624" s="383"/>
      <c r="DU624" s="383"/>
      <c r="DV624" s="383"/>
      <c r="DW624" s="383"/>
      <c r="DX624" s="383"/>
      <c r="DY624" s="383"/>
      <c r="DZ624" s="383"/>
      <c r="EA624" s="383"/>
      <c r="EB624" s="383"/>
      <c r="EC624" s="383"/>
      <c r="ED624" s="383"/>
      <c r="EE624" s="383"/>
      <c r="EF624" s="383"/>
      <c r="EG624" s="383"/>
      <c r="EH624" s="383"/>
      <c r="EI624" s="383"/>
      <c r="EJ624" s="383"/>
      <c r="EK624" s="383"/>
      <c r="EL624" s="383"/>
      <c r="EM624" s="383"/>
      <c r="EN624" s="383"/>
      <c r="EO624" s="383"/>
      <c r="EP624" s="383"/>
      <c r="EQ624" s="383"/>
      <c r="ER624" s="383"/>
      <c r="ES624" s="383"/>
      <c r="ET624" s="383"/>
      <c r="EU624" s="383"/>
      <c r="EV624" s="383"/>
      <c r="EW624" s="383"/>
      <c r="EX624" s="383"/>
      <c r="EY624" s="383"/>
      <c r="EZ624" s="383"/>
      <c r="FA624" s="383"/>
      <c r="FB624" s="383"/>
      <c r="FC624" s="383"/>
      <c r="FD624" s="383"/>
      <c r="FE624" s="383"/>
      <c r="FF624" s="383"/>
      <c r="FG624" s="383"/>
      <c r="FH624" s="383"/>
      <c r="FI624" s="383"/>
      <c r="FJ624" s="383"/>
      <c r="FK624" s="383"/>
      <c r="FL624" s="383"/>
      <c r="FM624" s="383"/>
      <c r="FN624" s="383"/>
      <c r="FO624" s="383"/>
      <c r="FP624" s="383"/>
      <c r="FQ624" s="383"/>
      <c r="FR624" s="383"/>
      <c r="FS624" s="383"/>
      <c r="FT624" s="383"/>
      <c r="FU624" s="383"/>
      <c r="FV624" s="383"/>
      <c r="FW624" s="383"/>
      <c r="FX624" s="383"/>
      <c r="FY624" s="383"/>
      <c r="FZ624" s="383"/>
      <c r="GA624" s="383"/>
      <c r="GB624" s="383"/>
      <c r="GC624" s="383"/>
      <c r="GD624" s="383"/>
      <c r="GE624" s="383"/>
      <c r="GF624" s="383"/>
      <c r="GG624" s="383"/>
      <c r="GH624" s="383"/>
      <c r="GI624" s="383"/>
      <c r="GJ624" s="383"/>
      <c r="GK624" s="383"/>
      <c r="GL624" s="383"/>
      <c r="GM624" s="383"/>
      <c r="GN624" s="383"/>
      <c r="GO624" s="383"/>
      <c r="GP624" s="383"/>
      <c r="GQ624" s="383"/>
      <c r="GR624" s="383"/>
      <c r="GS624" s="383"/>
      <c r="GT624" s="383"/>
      <c r="GU624" s="383"/>
      <c r="GV624" s="383"/>
      <c r="GW624" s="383"/>
      <c r="GX624" s="383"/>
    </row>
    <row r="625" spans="1:206" s="491" customFormat="1" x14ac:dyDescent="0.25">
      <c r="A625" s="354"/>
      <c r="B625" s="354"/>
      <c r="C625"/>
      <c r="D625"/>
      <c r="E625" s="523"/>
      <c r="F625" s="354"/>
      <c r="G625" s="354"/>
      <c r="H625" s="372"/>
      <c r="I625" s="372"/>
      <c r="J625" s="1"/>
      <c r="K625" s="372"/>
      <c r="L625" s="354"/>
      <c r="M625" s="354"/>
      <c r="N625" s="354"/>
      <c r="O625" s="354"/>
      <c r="P625" s="372"/>
      <c r="Q625" s="490"/>
      <c r="R625" s="490"/>
      <c r="S625" s="490"/>
      <c r="T625" s="490"/>
      <c r="U625" s="490"/>
      <c r="V625" s="372"/>
      <c r="W625" s="372"/>
      <c r="X625" s="372"/>
      <c r="Y625" s="1"/>
      <c r="Z625" s="1"/>
      <c r="AA625" s="1"/>
      <c r="AB625" s="1"/>
      <c r="AC625" s="1"/>
      <c r="AK625" s="504"/>
      <c r="AL625" s="504"/>
      <c r="AM625" s="504"/>
      <c r="AN625" s="504"/>
      <c r="AO625" s="504"/>
      <c r="AP625" s="504"/>
      <c r="AQ625" s="360"/>
      <c r="AR625" s="360"/>
      <c r="AS625" s="360"/>
      <c r="AT625" s="360"/>
      <c r="AU625" s="360"/>
      <c r="AV625" s="360"/>
      <c r="AW625" s="360"/>
      <c r="AX625" s="360"/>
      <c r="AY625" s="360"/>
      <c r="AZ625" s="360"/>
      <c r="BA625" s="360"/>
      <c r="BB625" s="360"/>
      <c r="BC625" s="360"/>
      <c r="BD625" s="360"/>
      <c r="BE625" s="360"/>
      <c r="BF625" s="360"/>
      <c r="BG625" s="360"/>
      <c r="BH625" s="360"/>
      <c r="BI625" s="360"/>
      <c r="BJ625" s="360"/>
      <c r="BK625" s="360"/>
      <c r="BL625" s="360"/>
      <c r="BM625" s="360"/>
      <c r="BN625" s="360"/>
      <c r="BO625" s="360"/>
      <c r="BP625" s="360"/>
      <c r="BQ625" s="360"/>
      <c r="BR625" s="360"/>
      <c r="BS625" s="360"/>
      <c r="BT625" s="360"/>
      <c r="BU625" s="360"/>
      <c r="BV625" s="360"/>
      <c r="BW625" s="360"/>
      <c r="BX625" s="360"/>
      <c r="BY625" s="360"/>
      <c r="BZ625" s="360"/>
      <c r="CA625" s="360"/>
      <c r="CB625" s="360"/>
      <c r="CC625" s="360"/>
      <c r="CD625" s="360"/>
      <c r="CE625" s="360"/>
      <c r="CF625" s="360"/>
      <c r="CG625" s="360"/>
      <c r="CH625" s="360"/>
      <c r="CI625" s="360"/>
      <c r="CJ625" s="360"/>
      <c r="CK625" s="360"/>
      <c r="CL625" s="360"/>
      <c r="CM625" s="475"/>
      <c r="CN625" s="475"/>
      <c r="CO625" s="475"/>
      <c r="CP625" s="475"/>
      <c r="CQ625" s="475"/>
      <c r="CR625" s="475"/>
      <c r="CS625" s="475"/>
      <c r="CT625" s="475"/>
      <c r="CU625" s="475"/>
      <c r="CV625" s="475"/>
      <c r="CW625" s="475"/>
      <c r="CX625" s="475"/>
      <c r="CY625" s="475"/>
      <c r="CZ625" s="383"/>
      <c r="DA625" s="383"/>
      <c r="DB625" s="383"/>
      <c r="DC625" s="383"/>
      <c r="DD625" s="383"/>
      <c r="DE625" s="383"/>
      <c r="DF625" s="383"/>
      <c r="DG625" s="383"/>
      <c r="DH625" s="383"/>
      <c r="DI625" s="383"/>
      <c r="DJ625" s="383"/>
      <c r="DK625" s="383"/>
      <c r="DL625" s="383"/>
      <c r="DM625" s="383"/>
      <c r="DN625" s="383"/>
      <c r="DO625" s="383"/>
      <c r="DP625" s="383"/>
      <c r="DQ625" s="383"/>
      <c r="DR625" s="383"/>
      <c r="DS625" s="383"/>
      <c r="DT625" s="383"/>
      <c r="DU625" s="383"/>
      <c r="DV625" s="383"/>
      <c r="DW625" s="383"/>
      <c r="DX625" s="383"/>
      <c r="DY625" s="383"/>
      <c r="DZ625" s="383"/>
      <c r="EA625" s="383"/>
      <c r="EB625" s="383"/>
      <c r="EC625" s="383"/>
      <c r="ED625" s="383"/>
      <c r="EE625" s="383"/>
      <c r="EF625" s="383"/>
      <c r="EG625" s="383"/>
      <c r="EH625" s="383"/>
      <c r="EI625" s="383"/>
      <c r="EJ625" s="383"/>
      <c r="EK625" s="383"/>
      <c r="EL625" s="383"/>
      <c r="EM625" s="383"/>
      <c r="EN625" s="383"/>
      <c r="EO625" s="383"/>
      <c r="EP625" s="383"/>
      <c r="EQ625" s="383"/>
      <c r="ER625" s="383"/>
      <c r="ES625" s="383"/>
      <c r="ET625" s="383"/>
      <c r="EU625" s="383"/>
      <c r="EV625" s="383"/>
      <c r="EW625" s="383"/>
      <c r="EX625" s="383"/>
      <c r="EY625" s="383"/>
      <c r="EZ625" s="383"/>
      <c r="FA625" s="383"/>
      <c r="FB625" s="383"/>
      <c r="FC625" s="383"/>
      <c r="FD625" s="383"/>
      <c r="FE625" s="383"/>
      <c r="FF625" s="383"/>
      <c r="FG625" s="383"/>
      <c r="FH625" s="383"/>
      <c r="FI625" s="383"/>
      <c r="FJ625" s="383"/>
      <c r="FK625" s="383"/>
      <c r="FL625" s="383"/>
      <c r="FM625" s="383"/>
      <c r="FN625" s="383"/>
      <c r="FO625" s="383"/>
      <c r="FP625" s="383"/>
      <c r="FQ625" s="383"/>
      <c r="FR625" s="383"/>
      <c r="FS625" s="383"/>
      <c r="FT625" s="383"/>
      <c r="FU625" s="383"/>
      <c r="FV625" s="383"/>
      <c r="FW625" s="383"/>
      <c r="FX625" s="383"/>
      <c r="FY625" s="383"/>
      <c r="FZ625" s="383"/>
      <c r="GA625" s="383"/>
      <c r="GB625" s="383"/>
      <c r="GC625" s="383"/>
      <c r="GD625" s="383"/>
      <c r="GE625" s="383"/>
      <c r="GF625" s="383"/>
      <c r="GG625" s="383"/>
      <c r="GH625" s="383"/>
      <c r="GI625" s="383"/>
      <c r="GJ625" s="383"/>
      <c r="GK625" s="383"/>
      <c r="GL625" s="383"/>
      <c r="GM625" s="383"/>
      <c r="GN625" s="383"/>
      <c r="GO625" s="383"/>
      <c r="GP625" s="383"/>
      <c r="GQ625" s="383"/>
      <c r="GR625" s="383"/>
      <c r="GS625" s="383"/>
      <c r="GT625" s="383"/>
      <c r="GU625" s="383"/>
      <c r="GV625" s="383"/>
      <c r="GW625" s="383"/>
      <c r="GX625" s="383"/>
    </row>
    <row r="626" spans="1:206" s="491" customFormat="1" x14ac:dyDescent="0.25">
      <c r="A626" s="354"/>
      <c r="B626" s="354"/>
      <c r="C626"/>
      <c r="D626"/>
      <c r="E626" s="523"/>
      <c r="F626" s="354"/>
      <c r="G626" s="354"/>
      <c r="H626" s="372"/>
      <c r="I626" s="372"/>
      <c r="J626" s="1"/>
      <c r="K626" s="372"/>
      <c r="L626" s="354"/>
      <c r="M626" s="354"/>
      <c r="N626" s="354"/>
      <c r="O626" s="354"/>
      <c r="P626" s="372"/>
      <c r="Q626" s="490"/>
      <c r="R626" s="490"/>
      <c r="S626" s="490"/>
      <c r="T626" s="490"/>
      <c r="U626" s="490"/>
      <c r="V626" s="372"/>
      <c r="W626" s="372"/>
      <c r="X626" s="372"/>
      <c r="Y626" s="1"/>
      <c r="Z626" s="1"/>
      <c r="AA626" s="1"/>
      <c r="AB626" s="1"/>
      <c r="AC626" s="1"/>
      <c r="AK626" s="504"/>
      <c r="AL626" s="504"/>
      <c r="AM626" s="504"/>
      <c r="AN626" s="504"/>
      <c r="AO626" s="504"/>
      <c r="AP626" s="504"/>
      <c r="AQ626" s="360"/>
      <c r="AR626" s="360"/>
      <c r="AS626" s="360"/>
      <c r="AT626" s="360"/>
      <c r="AU626" s="360"/>
      <c r="AV626" s="360"/>
      <c r="AW626" s="360"/>
      <c r="AX626" s="360"/>
      <c r="AY626" s="360"/>
      <c r="AZ626" s="360"/>
      <c r="BA626" s="360"/>
      <c r="BB626" s="360"/>
      <c r="BC626" s="360"/>
      <c r="BD626" s="360"/>
      <c r="BE626" s="360"/>
      <c r="BF626" s="360"/>
      <c r="BG626" s="360"/>
      <c r="BH626" s="360"/>
      <c r="BI626" s="360"/>
      <c r="BJ626" s="360"/>
      <c r="BK626" s="360"/>
      <c r="BL626" s="360"/>
      <c r="BM626" s="360"/>
      <c r="BN626" s="360"/>
      <c r="BO626" s="360"/>
      <c r="BP626" s="360"/>
      <c r="BQ626" s="360"/>
      <c r="BR626" s="360"/>
      <c r="BS626" s="360"/>
      <c r="BT626" s="360"/>
      <c r="BU626" s="360"/>
      <c r="BV626" s="360"/>
      <c r="BW626" s="360"/>
      <c r="BX626" s="360"/>
      <c r="BY626" s="360"/>
      <c r="BZ626" s="360"/>
      <c r="CA626" s="360"/>
      <c r="CB626" s="360"/>
      <c r="CC626" s="360"/>
      <c r="CD626" s="360"/>
      <c r="CE626" s="360"/>
      <c r="CF626" s="360"/>
      <c r="CG626" s="360"/>
      <c r="CH626" s="360"/>
      <c r="CI626" s="360"/>
      <c r="CJ626" s="360"/>
      <c r="CK626" s="360"/>
      <c r="CL626" s="360"/>
      <c r="CM626" s="475"/>
      <c r="CN626" s="475"/>
      <c r="CO626" s="475"/>
      <c r="CP626" s="475"/>
      <c r="CQ626" s="475"/>
      <c r="CR626" s="475"/>
      <c r="CS626" s="475"/>
      <c r="CT626" s="475"/>
      <c r="CU626" s="475"/>
      <c r="CV626" s="475"/>
      <c r="CW626" s="475"/>
      <c r="CX626" s="475"/>
      <c r="CY626" s="475"/>
      <c r="CZ626" s="383"/>
      <c r="DA626" s="383"/>
      <c r="DB626" s="383"/>
      <c r="DC626" s="383"/>
      <c r="DD626" s="383"/>
      <c r="DE626" s="383"/>
      <c r="DF626" s="383"/>
      <c r="DG626" s="383"/>
      <c r="DH626" s="383"/>
      <c r="DI626" s="383"/>
      <c r="DJ626" s="383"/>
      <c r="DK626" s="383"/>
      <c r="DL626" s="383"/>
      <c r="DM626" s="383"/>
      <c r="DN626" s="383"/>
      <c r="DO626" s="383"/>
      <c r="DP626" s="383"/>
      <c r="DQ626" s="383"/>
      <c r="DR626" s="383"/>
      <c r="DS626" s="383"/>
      <c r="DT626" s="383"/>
      <c r="DU626" s="383"/>
      <c r="DV626" s="383"/>
      <c r="DW626" s="383"/>
      <c r="DX626" s="383"/>
      <c r="DY626" s="383"/>
      <c r="DZ626" s="383"/>
      <c r="EA626" s="383"/>
      <c r="EB626" s="383"/>
      <c r="EC626" s="383"/>
      <c r="ED626" s="383"/>
      <c r="EE626" s="383"/>
      <c r="EF626" s="383"/>
      <c r="EG626" s="383"/>
      <c r="EH626" s="383"/>
      <c r="EI626" s="383"/>
      <c r="EJ626" s="383"/>
      <c r="EK626" s="383"/>
      <c r="EL626" s="383"/>
      <c r="EM626" s="383"/>
      <c r="EN626" s="383"/>
      <c r="EO626" s="383"/>
      <c r="EP626" s="383"/>
      <c r="EQ626" s="383"/>
      <c r="ER626" s="383"/>
      <c r="ES626" s="383"/>
      <c r="ET626" s="383"/>
      <c r="EU626" s="383"/>
      <c r="EV626" s="383"/>
      <c r="EW626" s="383"/>
      <c r="EX626" s="383"/>
      <c r="EY626" s="383"/>
      <c r="EZ626" s="383"/>
      <c r="FA626" s="383"/>
      <c r="FB626" s="383"/>
      <c r="FC626" s="383"/>
      <c r="FD626" s="383"/>
      <c r="FE626" s="383"/>
      <c r="FF626" s="383"/>
      <c r="FG626" s="383"/>
      <c r="FH626" s="383"/>
      <c r="FI626" s="383"/>
      <c r="FJ626" s="383"/>
      <c r="FK626" s="383"/>
      <c r="FL626" s="383"/>
      <c r="FM626" s="383"/>
      <c r="FN626" s="383"/>
      <c r="FO626" s="383"/>
      <c r="FP626" s="383"/>
      <c r="FQ626" s="383"/>
      <c r="FR626" s="383"/>
      <c r="FS626" s="383"/>
      <c r="FT626" s="383"/>
      <c r="FU626" s="383"/>
      <c r="FV626" s="383"/>
      <c r="FW626" s="383"/>
      <c r="FX626" s="383"/>
      <c r="FY626" s="383"/>
      <c r="FZ626" s="383"/>
      <c r="GA626" s="383"/>
      <c r="GB626" s="383"/>
      <c r="GC626" s="383"/>
      <c r="GD626" s="383"/>
      <c r="GE626" s="383"/>
      <c r="GF626" s="383"/>
      <c r="GG626" s="383"/>
      <c r="GH626" s="383"/>
      <c r="GI626" s="383"/>
      <c r="GJ626" s="383"/>
      <c r="GK626" s="383"/>
      <c r="GL626" s="383"/>
      <c r="GM626" s="383"/>
      <c r="GN626" s="383"/>
      <c r="GO626" s="383"/>
      <c r="GP626" s="383"/>
      <c r="GQ626" s="383"/>
      <c r="GR626" s="383"/>
      <c r="GS626" s="383"/>
      <c r="GT626" s="383"/>
      <c r="GU626" s="383"/>
      <c r="GV626" s="383"/>
      <c r="GW626" s="383"/>
      <c r="GX626" s="383"/>
    </row>
    <row r="627" spans="1:206" s="491" customFormat="1" x14ac:dyDescent="0.25">
      <c r="A627" s="354"/>
      <c r="B627" s="354"/>
      <c r="C627"/>
      <c r="D627"/>
      <c r="E627" s="523"/>
      <c r="F627" s="354"/>
      <c r="G627" s="354"/>
      <c r="H627" s="372"/>
      <c r="I627" s="372"/>
      <c r="J627" s="1"/>
      <c r="K627" s="372"/>
      <c r="L627" s="354"/>
      <c r="M627" s="354"/>
      <c r="N627" s="354"/>
      <c r="O627" s="354"/>
      <c r="P627" s="372"/>
      <c r="Q627" s="490"/>
      <c r="R627" s="490"/>
      <c r="S627" s="490"/>
      <c r="T627" s="490"/>
      <c r="U627" s="490"/>
      <c r="V627" s="372"/>
      <c r="W627" s="372"/>
      <c r="X627" s="372"/>
      <c r="Y627" s="1"/>
      <c r="Z627" s="1"/>
      <c r="AA627" s="1"/>
      <c r="AB627" s="1"/>
      <c r="AC627" s="1"/>
      <c r="AK627" s="504"/>
      <c r="AL627" s="504"/>
      <c r="AM627" s="504"/>
      <c r="AN627" s="504"/>
      <c r="AO627" s="504"/>
      <c r="AP627" s="504"/>
      <c r="AQ627" s="360"/>
      <c r="AR627" s="360"/>
      <c r="AS627" s="360"/>
      <c r="AT627" s="360"/>
      <c r="AU627" s="360"/>
      <c r="AV627" s="360"/>
      <c r="AW627" s="360"/>
      <c r="AX627" s="360"/>
      <c r="AY627" s="360"/>
      <c r="AZ627" s="360"/>
      <c r="BA627" s="360"/>
      <c r="BB627" s="360"/>
      <c r="BC627" s="360"/>
      <c r="BD627" s="360"/>
      <c r="BE627" s="360"/>
      <c r="BF627" s="360"/>
      <c r="BG627" s="360"/>
      <c r="BH627" s="360"/>
      <c r="BI627" s="360"/>
      <c r="BJ627" s="360"/>
      <c r="BK627" s="360"/>
      <c r="BL627" s="360"/>
      <c r="BM627" s="360"/>
      <c r="BN627" s="360"/>
      <c r="BO627" s="360"/>
      <c r="BP627" s="360"/>
      <c r="BQ627" s="360"/>
      <c r="BR627" s="360"/>
      <c r="BS627" s="360"/>
      <c r="BT627" s="360"/>
      <c r="BU627" s="360"/>
      <c r="BV627" s="360"/>
      <c r="BW627" s="360"/>
      <c r="BX627" s="360"/>
      <c r="BY627" s="360"/>
      <c r="BZ627" s="360"/>
      <c r="CA627" s="360"/>
      <c r="CB627" s="360"/>
      <c r="CC627" s="360"/>
      <c r="CD627" s="360"/>
      <c r="CE627" s="360"/>
      <c r="CF627" s="360"/>
      <c r="CG627" s="360"/>
      <c r="CH627" s="360"/>
      <c r="CI627" s="360"/>
      <c r="CJ627" s="360"/>
      <c r="CK627" s="360"/>
      <c r="CL627" s="360"/>
      <c r="CM627" s="475"/>
      <c r="CN627" s="475"/>
      <c r="CO627" s="475"/>
      <c r="CP627" s="475"/>
      <c r="CQ627" s="475"/>
      <c r="CR627" s="475"/>
      <c r="CS627" s="475"/>
      <c r="CT627" s="475"/>
      <c r="CU627" s="475"/>
      <c r="CV627" s="475"/>
      <c r="CW627" s="475"/>
      <c r="CX627" s="475"/>
      <c r="CY627" s="475"/>
      <c r="CZ627" s="383"/>
      <c r="DA627" s="383"/>
      <c r="DB627" s="383"/>
      <c r="DC627" s="383"/>
      <c r="DD627" s="383"/>
      <c r="DE627" s="383"/>
      <c r="DF627" s="383"/>
      <c r="DG627" s="383"/>
      <c r="DH627" s="383"/>
      <c r="DI627" s="383"/>
      <c r="DJ627" s="383"/>
      <c r="DK627" s="383"/>
      <c r="DL627" s="383"/>
      <c r="DM627" s="383"/>
      <c r="DN627" s="383"/>
      <c r="DO627" s="383"/>
      <c r="DP627" s="383"/>
      <c r="DQ627" s="383"/>
      <c r="DR627" s="383"/>
      <c r="DS627" s="383"/>
      <c r="DT627" s="383"/>
      <c r="DU627" s="383"/>
      <c r="DV627" s="383"/>
      <c r="DW627" s="383"/>
      <c r="DX627" s="383"/>
      <c r="DY627" s="383"/>
      <c r="DZ627" s="383"/>
      <c r="EA627" s="383"/>
      <c r="EB627" s="383"/>
      <c r="EC627" s="383"/>
      <c r="ED627" s="383"/>
      <c r="EE627" s="383"/>
      <c r="EF627" s="383"/>
      <c r="EG627" s="383"/>
      <c r="EH627" s="383"/>
      <c r="EI627" s="383"/>
      <c r="EJ627" s="383"/>
      <c r="EK627" s="383"/>
      <c r="EL627" s="383"/>
      <c r="EM627" s="383"/>
      <c r="EN627" s="383"/>
      <c r="EO627" s="383"/>
      <c r="EP627" s="383"/>
      <c r="EQ627" s="383"/>
      <c r="ER627" s="383"/>
      <c r="ES627" s="383"/>
      <c r="ET627" s="383"/>
      <c r="EU627" s="383"/>
      <c r="EV627" s="383"/>
      <c r="EW627" s="383"/>
      <c r="EX627" s="383"/>
      <c r="EY627" s="383"/>
      <c r="EZ627" s="383"/>
      <c r="FA627" s="383"/>
      <c r="FB627" s="383"/>
      <c r="FC627" s="383"/>
      <c r="FD627" s="383"/>
      <c r="FE627" s="383"/>
      <c r="FF627" s="383"/>
      <c r="FG627" s="383"/>
      <c r="FH627" s="383"/>
      <c r="FI627" s="383"/>
      <c r="FJ627" s="383"/>
      <c r="FK627" s="383"/>
      <c r="FL627" s="383"/>
      <c r="FM627" s="383"/>
      <c r="FN627" s="383"/>
      <c r="FO627" s="383"/>
      <c r="FP627" s="383"/>
      <c r="FQ627" s="383"/>
      <c r="FR627" s="383"/>
      <c r="FS627" s="383"/>
      <c r="FT627" s="383"/>
      <c r="FU627" s="383"/>
      <c r="FV627" s="383"/>
      <c r="FW627" s="383"/>
      <c r="FX627" s="383"/>
      <c r="FY627" s="383"/>
      <c r="FZ627" s="383"/>
      <c r="GA627" s="383"/>
      <c r="GB627" s="383"/>
      <c r="GC627" s="383"/>
      <c r="GD627" s="383"/>
      <c r="GE627" s="383"/>
      <c r="GF627" s="383"/>
      <c r="GG627" s="383"/>
      <c r="GH627" s="383"/>
      <c r="GI627" s="383"/>
      <c r="GJ627" s="383"/>
      <c r="GK627" s="383"/>
      <c r="GL627" s="383"/>
      <c r="GM627" s="383"/>
      <c r="GN627" s="383"/>
      <c r="GO627" s="383"/>
      <c r="GP627" s="383"/>
      <c r="GQ627" s="383"/>
      <c r="GR627" s="383"/>
      <c r="GS627" s="383"/>
      <c r="GT627" s="383"/>
      <c r="GU627" s="383"/>
      <c r="GV627" s="383"/>
      <c r="GW627" s="383"/>
      <c r="GX627" s="383"/>
    </row>
    <row r="628" spans="1:206" s="491" customFormat="1" x14ac:dyDescent="0.25">
      <c r="A628" s="354"/>
      <c r="B628" s="354"/>
      <c r="C628"/>
      <c r="D628"/>
      <c r="E628" s="523"/>
      <c r="F628" s="354"/>
      <c r="G628" s="354"/>
      <c r="H628" s="372"/>
      <c r="I628" s="372"/>
      <c r="J628" s="1"/>
      <c r="K628" s="372"/>
      <c r="L628" s="354"/>
      <c r="M628" s="354"/>
      <c r="N628" s="354"/>
      <c r="O628" s="354"/>
      <c r="P628" s="372"/>
      <c r="Q628" s="490"/>
      <c r="R628" s="490"/>
      <c r="S628" s="490"/>
      <c r="T628" s="490"/>
      <c r="U628" s="490"/>
      <c r="V628" s="372"/>
      <c r="W628" s="372"/>
      <c r="X628" s="372"/>
      <c r="Y628" s="1"/>
      <c r="Z628" s="1"/>
      <c r="AA628" s="1"/>
      <c r="AB628" s="1"/>
      <c r="AC628" s="1"/>
      <c r="AK628" s="504"/>
      <c r="AL628" s="504"/>
      <c r="AM628" s="504"/>
      <c r="AN628" s="504"/>
      <c r="AO628" s="504"/>
      <c r="AP628" s="504"/>
      <c r="AQ628" s="360"/>
      <c r="AR628" s="360"/>
      <c r="AS628" s="360"/>
      <c r="AT628" s="360"/>
      <c r="AU628" s="360"/>
      <c r="AV628" s="360"/>
      <c r="AW628" s="360"/>
      <c r="AX628" s="360"/>
      <c r="AY628" s="360"/>
      <c r="AZ628" s="360"/>
      <c r="BA628" s="360"/>
      <c r="BB628" s="360"/>
      <c r="BC628" s="360"/>
      <c r="BD628" s="360"/>
      <c r="BE628" s="360"/>
      <c r="BF628" s="360"/>
      <c r="BG628" s="360"/>
      <c r="BH628" s="360"/>
      <c r="BI628" s="360"/>
      <c r="BJ628" s="360"/>
      <c r="BK628" s="360"/>
      <c r="BL628" s="360"/>
      <c r="BM628" s="360"/>
      <c r="BN628" s="360"/>
      <c r="BO628" s="360"/>
      <c r="BP628" s="360"/>
      <c r="BQ628" s="360"/>
      <c r="BR628" s="360"/>
      <c r="BS628" s="360"/>
      <c r="BT628" s="360"/>
      <c r="BU628" s="360"/>
      <c r="BV628" s="360"/>
      <c r="BW628" s="360"/>
      <c r="BX628" s="360"/>
      <c r="BY628" s="360"/>
      <c r="BZ628" s="360"/>
      <c r="CA628" s="360"/>
      <c r="CB628" s="360"/>
      <c r="CC628" s="360"/>
      <c r="CD628" s="360"/>
      <c r="CE628" s="360"/>
      <c r="CF628" s="360"/>
      <c r="CG628" s="360"/>
      <c r="CH628" s="360"/>
      <c r="CI628" s="360"/>
      <c r="CJ628" s="360"/>
      <c r="CK628" s="360"/>
      <c r="CL628" s="360"/>
      <c r="CM628" s="475"/>
      <c r="CN628" s="475"/>
      <c r="CO628" s="475"/>
      <c r="CP628" s="475"/>
      <c r="CQ628" s="475"/>
      <c r="CR628" s="475"/>
      <c r="CS628" s="475"/>
      <c r="CT628" s="475"/>
      <c r="CU628" s="475"/>
      <c r="CV628" s="475"/>
      <c r="CW628" s="475"/>
      <c r="CX628" s="475"/>
      <c r="CY628" s="475"/>
      <c r="CZ628" s="383"/>
      <c r="DA628" s="383"/>
      <c r="DB628" s="383"/>
      <c r="DC628" s="383"/>
      <c r="DD628" s="383"/>
      <c r="DE628" s="383"/>
      <c r="DF628" s="383"/>
      <c r="DG628" s="383"/>
      <c r="DH628" s="383"/>
      <c r="DI628" s="383"/>
      <c r="DJ628" s="383"/>
      <c r="DK628" s="383"/>
      <c r="DL628" s="383"/>
      <c r="DM628" s="383"/>
      <c r="DN628" s="383"/>
      <c r="DO628" s="383"/>
      <c r="DP628" s="383"/>
      <c r="DQ628" s="383"/>
      <c r="DR628" s="383"/>
      <c r="DS628" s="383"/>
      <c r="DT628" s="383"/>
      <c r="DU628" s="383"/>
      <c r="DV628" s="383"/>
      <c r="DW628" s="383"/>
      <c r="DX628" s="383"/>
      <c r="DY628" s="383"/>
      <c r="DZ628" s="383"/>
      <c r="EA628" s="383"/>
      <c r="EB628" s="383"/>
      <c r="EC628" s="383"/>
      <c r="ED628" s="383"/>
      <c r="EE628" s="383"/>
      <c r="EF628" s="383"/>
      <c r="EG628" s="383"/>
      <c r="EH628" s="383"/>
      <c r="EI628" s="383"/>
      <c r="EJ628" s="383"/>
      <c r="EK628" s="383"/>
      <c r="EL628" s="383"/>
      <c r="EM628" s="383"/>
      <c r="EN628" s="383"/>
      <c r="EO628" s="383"/>
      <c r="EP628" s="383"/>
      <c r="EQ628" s="383"/>
      <c r="ER628" s="383"/>
      <c r="ES628" s="383"/>
      <c r="ET628" s="383"/>
      <c r="EU628" s="383"/>
      <c r="EV628" s="383"/>
      <c r="EW628" s="383"/>
      <c r="EX628" s="383"/>
      <c r="EY628" s="383"/>
      <c r="EZ628" s="383"/>
      <c r="FA628" s="383"/>
      <c r="FB628" s="383"/>
      <c r="FC628" s="383"/>
      <c r="FD628" s="383"/>
      <c r="FE628" s="383"/>
      <c r="FF628" s="383"/>
      <c r="FG628" s="383"/>
      <c r="FH628" s="383"/>
      <c r="FI628" s="383"/>
      <c r="FJ628" s="383"/>
      <c r="FK628" s="383"/>
      <c r="FL628" s="383"/>
      <c r="FM628" s="383"/>
      <c r="FN628" s="383"/>
      <c r="FO628" s="383"/>
      <c r="FP628" s="383"/>
      <c r="FQ628" s="383"/>
      <c r="FR628" s="383"/>
      <c r="FS628" s="383"/>
      <c r="FT628" s="383"/>
      <c r="FU628" s="383"/>
      <c r="FV628" s="383"/>
      <c r="FW628" s="383"/>
      <c r="FX628" s="383"/>
      <c r="FY628" s="383"/>
      <c r="FZ628" s="383"/>
      <c r="GA628" s="383"/>
      <c r="GB628" s="383"/>
      <c r="GC628" s="383"/>
      <c r="GD628" s="383"/>
      <c r="GE628" s="383"/>
      <c r="GF628" s="383"/>
      <c r="GG628" s="383"/>
      <c r="GH628" s="383"/>
      <c r="GI628" s="383"/>
      <c r="GJ628" s="383"/>
      <c r="GK628" s="383"/>
      <c r="GL628" s="383"/>
      <c r="GM628" s="383"/>
      <c r="GN628" s="383"/>
      <c r="GO628" s="383"/>
      <c r="GP628" s="383"/>
      <c r="GQ628" s="383"/>
      <c r="GR628" s="383"/>
      <c r="GS628" s="383"/>
      <c r="GT628" s="383"/>
      <c r="GU628" s="383"/>
      <c r="GV628" s="383"/>
      <c r="GW628" s="383"/>
      <c r="GX628" s="383"/>
    </row>
    <row r="629" spans="1:206" s="491" customFormat="1" x14ac:dyDescent="0.25">
      <c r="A629" s="354"/>
      <c r="B629" s="354"/>
      <c r="C629"/>
      <c r="D629"/>
      <c r="E629" s="523"/>
      <c r="F629" s="354"/>
      <c r="G629" s="354"/>
      <c r="H629" s="372"/>
      <c r="I629" s="372"/>
      <c r="J629" s="1"/>
      <c r="K629" s="372"/>
      <c r="L629" s="354"/>
      <c r="M629" s="354"/>
      <c r="N629" s="354"/>
      <c r="O629" s="354"/>
      <c r="P629" s="372"/>
      <c r="Q629" s="490"/>
      <c r="R629" s="490"/>
      <c r="S629" s="490"/>
      <c r="T629" s="490"/>
      <c r="U629" s="490"/>
      <c r="V629" s="372"/>
      <c r="W629" s="372"/>
      <c r="X629" s="372"/>
      <c r="Y629" s="1"/>
      <c r="Z629" s="1"/>
      <c r="AA629" s="1"/>
      <c r="AB629" s="1"/>
      <c r="AC629" s="1"/>
      <c r="AK629" s="504"/>
      <c r="AL629" s="504"/>
      <c r="AM629" s="504"/>
      <c r="AN629" s="504"/>
      <c r="AO629" s="504"/>
      <c r="AP629" s="504"/>
      <c r="AQ629" s="360"/>
      <c r="AR629" s="360"/>
      <c r="AS629" s="360"/>
      <c r="AT629" s="360"/>
      <c r="AU629" s="360"/>
      <c r="AV629" s="360"/>
      <c r="AW629" s="360"/>
      <c r="AX629" s="360"/>
      <c r="AY629" s="360"/>
      <c r="AZ629" s="360"/>
      <c r="BA629" s="360"/>
      <c r="BB629" s="360"/>
      <c r="BC629" s="360"/>
      <c r="BD629" s="360"/>
      <c r="BE629" s="360"/>
      <c r="BF629" s="360"/>
      <c r="BG629" s="360"/>
      <c r="BH629" s="360"/>
      <c r="BI629" s="360"/>
      <c r="BJ629" s="360"/>
      <c r="BK629" s="360"/>
      <c r="BL629" s="360"/>
      <c r="BM629" s="360"/>
      <c r="BN629" s="360"/>
      <c r="BO629" s="360"/>
      <c r="BP629" s="360"/>
      <c r="BQ629" s="360"/>
      <c r="BR629" s="360"/>
      <c r="BS629" s="360"/>
      <c r="BT629" s="360"/>
      <c r="BU629" s="360"/>
      <c r="BV629" s="360"/>
      <c r="BW629" s="360"/>
      <c r="BX629" s="360"/>
      <c r="BY629" s="360"/>
      <c r="BZ629" s="360"/>
      <c r="CA629" s="360"/>
      <c r="CB629" s="360"/>
      <c r="CC629" s="360"/>
      <c r="CD629" s="360"/>
      <c r="CE629" s="360"/>
      <c r="CF629" s="360"/>
      <c r="CG629" s="360"/>
      <c r="CH629" s="360"/>
      <c r="CI629" s="360"/>
      <c r="CJ629" s="360"/>
      <c r="CK629" s="360"/>
      <c r="CL629" s="360"/>
      <c r="CM629" s="475"/>
      <c r="CN629" s="475"/>
      <c r="CO629" s="475"/>
      <c r="CP629" s="475"/>
      <c r="CQ629" s="475"/>
      <c r="CR629" s="475"/>
      <c r="CS629" s="475"/>
      <c r="CT629" s="475"/>
      <c r="CU629" s="475"/>
      <c r="CV629" s="475"/>
      <c r="CW629" s="475"/>
      <c r="CX629" s="475"/>
      <c r="CY629" s="475"/>
      <c r="CZ629" s="383"/>
      <c r="DA629" s="383"/>
      <c r="DB629" s="383"/>
      <c r="DC629" s="383"/>
      <c r="DD629" s="383"/>
      <c r="DE629" s="383"/>
      <c r="DF629" s="383"/>
      <c r="DG629" s="383"/>
      <c r="DH629" s="383"/>
      <c r="DI629" s="383"/>
      <c r="DJ629" s="383"/>
      <c r="DK629" s="383"/>
      <c r="DL629" s="383"/>
      <c r="DM629" s="383"/>
      <c r="DN629" s="383"/>
      <c r="DO629" s="383"/>
      <c r="DP629" s="383"/>
      <c r="DQ629" s="383"/>
      <c r="DR629" s="383"/>
      <c r="DS629" s="383"/>
      <c r="DT629" s="383"/>
      <c r="DU629" s="383"/>
      <c r="DV629" s="383"/>
      <c r="DW629" s="383"/>
      <c r="DX629" s="383"/>
      <c r="DY629" s="383"/>
      <c r="DZ629" s="383"/>
      <c r="EA629" s="383"/>
      <c r="EB629" s="383"/>
      <c r="EC629" s="383"/>
      <c r="ED629" s="383"/>
      <c r="EE629" s="383"/>
      <c r="EF629" s="383"/>
      <c r="EG629" s="383"/>
      <c r="EH629" s="383"/>
      <c r="EI629" s="383"/>
      <c r="EJ629" s="383"/>
      <c r="EK629" s="383"/>
      <c r="EL629" s="383"/>
      <c r="EM629" s="383"/>
      <c r="EN629" s="383"/>
      <c r="EO629" s="383"/>
      <c r="EP629" s="383"/>
      <c r="EQ629" s="383"/>
      <c r="ER629" s="383"/>
      <c r="ES629" s="383"/>
      <c r="ET629" s="383"/>
      <c r="EU629" s="383"/>
      <c r="EV629" s="383"/>
      <c r="EW629" s="383"/>
      <c r="EX629" s="383"/>
      <c r="EY629" s="383"/>
      <c r="EZ629" s="383"/>
      <c r="FA629" s="383"/>
      <c r="FB629" s="383"/>
      <c r="FC629" s="383"/>
      <c r="FD629" s="383"/>
      <c r="FE629" s="383"/>
      <c r="FF629" s="383"/>
      <c r="FG629" s="383"/>
      <c r="FH629" s="383"/>
      <c r="FI629" s="383"/>
      <c r="FJ629" s="383"/>
      <c r="FK629" s="383"/>
      <c r="FL629" s="383"/>
      <c r="FM629" s="383"/>
      <c r="FN629" s="383"/>
      <c r="FO629" s="383"/>
      <c r="FP629" s="383"/>
      <c r="FQ629" s="383"/>
      <c r="FR629" s="383"/>
      <c r="FS629" s="383"/>
      <c r="FT629" s="383"/>
      <c r="FU629" s="383"/>
      <c r="FV629" s="383"/>
      <c r="FW629" s="383"/>
      <c r="FX629" s="383"/>
      <c r="FY629" s="383"/>
      <c r="FZ629" s="383"/>
      <c r="GA629" s="383"/>
      <c r="GB629" s="383"/>
      <c r="GC629" s="383"/>
      <c r="GD629" s="383"/>
      <c r="GE629" s="383"/>
      <c r="GF629" s="383"/>
      <c r="GG629" s="383"/>
      <c r="GH629" s="383"/>
      <c r="GI629" s="383"/>
      <c r="GJ629" s="383"/>
      <c r="GK629" s="383"/>
      <c r="GL629" s="383"/>
      <c r="GM629" s="383"/>
      <c r="GN629" s="383"/>
      <c r="GO629" s="383"/>
      <c r="GP629" s="383"/>
      <c r="GQ629" s="383"/>
      <c r="GR629" s="383"/>
      <c r="GS629" s="383"/>
      <c r="GT629" s="383"/>
      <c r="GU629" s="383"/>
      <c r="GV629" s="383"/>
      <c r="GW629" s="383"/>
      <c r="GX629" s="383"/>
    </row>
    <row r="630" spans="1:206" s="491" customFormat="1" x14ac:dyDescent="0.25">
      <c r="A630" s="354"/>
      <c r="B630" s="354"/>
      <c r="C630"/>
      <c r="D630"/>
      <c r="E630" s="523"/>
      <c r="F630" s="354"/>
      <c r="G630" s="354"/>
      <c r="H630" s="372"/>
      <c r="I630" s="372"/>
      <c r="J630" s="1"/>
      <c r="K630" s="372"/>
      <c r="L630" s="354"/>
      <c r="M630" s="354"/>
      <c r="N630" s="354"/>
      <c r="O630" s="354"/>
      <c r="P630" s="372"/>
      <c r="Q630" s="490"/>
      <c r="R630" s="490"/>
      <c r="S630" s="490"/>
      <c r="T630" s="490"/>
      <c r="U630" s="490"/>
      <c r="V630" s="372"/>
      <c r="W630" s="372"/>
      <c r="X630" s="372"/>
      <c r="Y630" s="1"/>
      <c r="Z630" s="1"/>
      <c r="AA630" s="1"/>
      <c r="AB630" s="1"/>
      <c r="AC630" s="1"/>
      <c r="AK630" s="504"/>
      <c r="AL630" s="504"/>
      <c r="AM630" s="504"/>
      <c r="AN630" s="504"/>
      <c r="AO630" s="504"/>
      <c r="AP630" s="504"/>
      <c r="AQ630" s="360"/>
      <c r="AR630" s="360"/>
      <c r="AS630" s="360"/>
      <c r="AT630" s="360"/>
      <c r="AU630" s="360"/>
      <c r="AV630" s="360"/>
      <c r="AW630" s="360"/>
      <c r="AX630" s="360"/>
      <c r="AY630" s="360"/>
      <c r="AZ630" s="360"/>
      <c r="BA630" s="360"/>
      <c r="BB630" s="360"/>
      <c r="BC630" s="360"/>
      <c r="BD630" s="360"/>
      <c r="BE630" s="360"/>
      <c r="BF630" s="360"/>
      <c r="BG630" s="360"/>
      <c r="BH630" s="360"/>
      <c r="BI630" s="360"/>
      <c r="BJ630" s="360"/>
      <c r="BK630" s="360"/>
      <c r="BL630" s="360"/>
      <c r="BM630" s="360"/>
      <c r="BN630" s="360"/>
      <c r="BO630" s="360"/>
      <c r="BP630" s="360"/>
      <c r="BQ630" s="360"/>
      <c r="BR630" s="360"/>
      <c r="BS630" s="360"/>
      <c r="BT630" s="360"/>
      <c r="BU630" s="360"/>
      <c r="BV630" s="360"/>
      <c r="BW630" s="360"/>
      <c r="BX630" s="360"/>
      <c r="BY630" s="360"/>
      <c r="BZ630" s="360"/>
      <c r="CA630" s="360"/>
      <c r="CB630" s="360"/>
      <c r="CC630" s="360"/>
      <c r="CD630" s="360"/>
      <c r="CE630" s="360"/>
      <c r="CF630" s="360"/>
      <c r="CG630" s="360"/>
      <c r="CH630" s="360"/>
      <c r="CI630" s="360"/>
      <c r="CJ630" s="360"/>
      <c r="CK630" s="360"/>
      <c r="CL630" s="360"/>
      <c r="CM630" s="475"/>
      <c r="CN630" s="475"/>
      <c r="CO630" s="475"/>
      <c r="CP630" s="475"/>
      <c r="CQ630" s="475"/>
      <c r="CR630" s="475"/>
      <c r="CS630" s="475"/>
      <c r="CT630" s="475"/>
      <c r="CU630" s="475"/>
      <c r="CV630" s="475"/>
      <c r="CW630" s="475"/>
      <c r="CX630" s="475"/>
      <c r="CY630" s="475"/>
      <c r="CZ630" s="383"/>
      <c r="DA630" s="383"/>
      <c r="DB630" s="383"/>
      <c r="DC630" s="383"/>
      <c r="DD630" s="383"/>
      <c r="DE630" s="383"/>
      <c r="DF630" s="383"/>
      <c r="DG630" s="383"/>
      <c r="DH630" s="383"/>
      <c r="DI630" s="383"/>
      <c r="DJ630" s="383"/>
      <c r="DK630" s="383"/>
      <c r="DL630" s="383"/>
      <c r="DM630" s="383"/>
      <c r="DN630" s="383"/>
      <c r="DO630" s="383"/>
      <c r="DP630" s="383"/>
      <c r="DQ630" s="383"/>
      <c r="DR630" s="383"/>
      <c r="DS630" s="383"/>
      <c r="DT630" s="383"/>
      <c r="DU630" s="383"/>
      <c r="DV630" s="383"/>
      <c r="DW630" s="383"/>
      <c r="DX630" s="383"/>
      <c r="DY630" s="383"/>
      <c r="DZ630" s="383"/>
      <c r="EA630" s="383"/>
      <c r="EB630" s="383"/>
      <c r="EC630" s="383"/>
      <c r="ED630" s="383"/>
      <c r="EE630" s="383"/>
      <c r="EF630" s="383"/>
      <c r="EG630" s="383"/>
      <c r="EH630" s="383"/>
      <c r="EI630" s="383"/>
      <c r="EJ630" s="383"/>
      <c r="EK630" s="383"/>
      <c r="EL630" s="383"/>
      <c r="EM630" s="383"/>
      <c r="EN630" s="383"/>
      <c r="EO630" s="383"/>
      <c r="EP630" s="383"/>
      <c r="EQ630" s="383"/>
      <c r="ER630" s="383"/>
      <c r="ES630" s="383"/>
      <c r="ET630" s="383"/>
      <c r="EU630" s="383"/>
      <c r="EV630" s="383"/>
      <c r="EW630" s="383"/>
      <c r="EX630" s="383"/>
      <c r="EY630" s="383"/>
      <c r="EZ630" s="383"/>
      <c r="FA630" s="383"/>
      <c r="FB630" s="383"/>
      <c r="FC630" s="383"/>
      <c r="FD630" s="383"/>
      <c r="FE630" s="383"/>
      <c r="FF630" s="383"/>
      <c r="FG630" s="383"/>
      <c r="FH630" s="383"/>
      <c r="FI630" s="383"/>
      <c r="FJ630" s="383"/>
      <c r="FK630" s="383"/>
      <c r="FL630" s="383"/>
      <c r="FM630" s="383"/>
      <c r="FN630" s="383"/>
      <c r="FO630" s="383"/>
      <c r="FP630" s="383"/>
      <c r="FQ630" s="383"/>
      <c r="FR630" s="383"/>
      <c r="FS630" s="383"/>
      <c r="FT630" s="383"/>
      <c r="FU630" s="383"/>
      <c r="FV630" s="383"/>
      <c r="FW630" s="383"/>
      <c r="FX630" s="383"/>
      <c r="FY630" s="383"/>
      <c r="FZ630" s="383"/>
      <c r="GA630" s="383"/>
      <c r="GB630" s="383"/>
      <c r="GC630" s="383"/>
      <c r="GD630" s="383"/>
      <c r="GE630" s="383"/>
      <c r="GF630" s="383"/>
      <c r="GG630" s="383"/>
      <c r="GH630" s="383"/>
      <c r="GI630" s="383"/>
      <c r="GJ630" s="383"/>
      <c r="GK630" s="383"/>
      <c r="GL630" s="383"/>
      <c r="GM630" s="383"/>
      <c r="GN630" s="383"/>
      <c r="GO630" s="383"/>
      <c r="GP630" s="383"/>
      <c r="GQ630" s="383"/>
      <c r="GR630" s="383"/>
      <c r="GS630" s="383"/>
      <c r="GT630" s="383"/>
      <c r="GU630" s="383"/>
      <c r="GV630" s="383"/>
      <c r="GW630" s="383"/>
      <c r="GX630" s="383"/>
    </row>
    <row r="631" spans="1:206" s="491" customFormat="1" x14ac:dyDescent="0.25">
      <c r="A631" s="354"/>
      <c r="B631" s="354"/>
      <c r="C631"/>
      <c r="D631"/>
      <c r="E631" s="523"/>
      <c r="F631" s="354"/>
      <c r="G631" s="354"/>
      <c r="H631" s="372"/>
      <c r="I631" s="372"/>
      <c r="J631" s="1"/>
      <c r="K631" s="372"/>
      <c r="L631" s="354"/>
      <c r="M631" s="354"/>
      <c r="N631" s="354"/>
      <c r="O631" s="354"/>
      <c r="P631" s="372"/>
      <c r="Q631" s="490"/>
      <c r="R631" s="490"/>
      <c r="S631" s="490"/>
      <c r="T631" s="490"/>
      <c r="U631" s="490"/>
      <c r="V631" s="372"/>
      <c r="W631" s="372"/>
      <c r="X631" s="372"/>
      <c r="Y631" s="1"/>
      <c r="Z631" s="1"/>
      <c r="AA631" s="1"/>
      <c r="AB631" s="1"/>
      <c r="AC631" s="1"/>
      <c r="AK631" s="504"/>
      <c r="AL631" s="504"/>
      <c r="AM631" s="504"/>
      <c r="AN631" s="504"/>
      <c r="AO631" s="504"/>
      <c r="AP631" s="504"/>
      <c r="AQ631" s="360"/>
      <c r="AR631" s="360"/>
      <c r="AS631" s="360"/>
      <c r="AT631" s="360"/>
      <c r="AU631" s="360"/>
      <c r="AV631" s="360"/>
      <c r="AW631" s="360"/>
      <c r="AX631" s="360"/>
      <c r="AY631" s="360"/>
      <c r="AZ631" s="360"/>
      <c r="BA631" s="360"/>
      <c r="BB631" s="360"/>
      <c r="BC631" s="360"/>
      <c r="BD631" s="360"/>
      <c r="BE631" s="360"/>
      <c r="BF631" s="360"/>
      <c r="BG631" s="360"/>
      <c r="BH631" s="360"/>
      <c r="BI631" s="360"/>
      <c r="BJ631" s="360"/>
      <c r="BK631" s="360"/>
      <c r="BL631" s="360"/>
      <c r="BM631" s="360"/>
      <c r="BN631" s="360"/>
      <c r="BO631" s="360"/>
      <c r="BP631" s="360"/>
      <c r="BQ631" s="360"/>
      <c r="BR631" s="360"/>
      <c r="BS631" s="360"/>
      <c r="BT631" s="360"/>
      <c r="BU631" s="360"/>
      <c r="BV631" s="360"/>
      <c r="BW631" s="360"/>
      <c r="BX631" s="360"/>
      <c r="BY631" s="360"/>
      <c r="BZ631" s="360"/>
      <c r="CA631" s="360"/>
      <c r="CB631" s="360"/>
      <c r="CC631" s="360"/>
      <c r="CD631" s="360"/>
      <c r="CE631" s="360"/>
      <c r="CF631" s="360"/>
      <c r="CG631" s="360"/>
      <c r="CH631" s="360"/>
      <c r="CI631" s="360"/>
      <c r="CJ631" s="360"/>
      <c r="CK631" s="360"/>
      <c r="CL631" s="360"/>
      <c r="CM631" s="475"/>
      <c r="CN631" s="475"/>
      <c r="CO631" s="475"/>
      <c r="CP631" s="475"/>
      <c r="CQ631" s="475"/>
      <c r="CR631" s="475"/>
      <c r="CS631" s="475"/>
      <c r="CT631" s="475"/>
      <c r="CU631" s="475"/>
      <c r="CV631" s="475"/>
      <c r="CW631" s="475"/>
      <c r="CX631" s="475"/>
      <c r="CY631" s="475"/>
      <c r="CZ631" s="383"/>
      <c r="DA631" s="383"/>
      <c r="DB631" s="383"/>
      <c r="DC631" s="383"/>
      <c r="DD631" s="383"/>
      <c r="DE631" s="383"/>
      <c r="DF631" s="383"/>
      <c r="DG631" s="383"/>
      <c r="DH631" s="383"/>
      <c r="DI631" s="383"/>
      <c r="DJ631" s="383"/>
      <c r="DK631" s="383"/>
      <c r="DL631" s="383"/>
      <c r="DM631" s="383"/>
      <c r="DN631" s="383"/>
      <c r="DO631" s="383"/>
      <c r="DP631" s="383"/>
      <c r="DQ631" s="383"/>
      <c r="DR631" s="383"/>
      <c r="DS631" s="383"/>
      <c r="DT631" s="383"/>
      <c r="DU631" s="383"/>
      <c r="DV631" s="383"/>
      <c r="DW631" s="383"/>
      <c r="DX631" s="383"/>
      <c r="DY631" s="383"/>
      <c r="DZ631" s="383"/>
      <c r="EA631" s="383"/>
      <c r="EB631" s="383"/>
      <c r="EC631" s="383"/>
      <c r="ED631" s="383"/>
      <c r="EE631" s="383"/>
      <c r="EF631" s="383"/>
      <c r="EG631" s="383"/>
      <c r="EH631" s="383"/>
      <c r="EI631" s="383"/>
      <c r="EJ631" s="383"/>
      <c r="EK631" s="383"/>
      <c r="EL631" s="383"/>
      <c r="EM631" s="383"/>
      <c r="EN631" s="383"/>
      <c r="EO631" s="383"/>
      <c r="EP631" s="383"/>
      <c r="EQ631" s="383"/>
      <c r="ER631" s="383"/>
      <c r="ES631" s="383"/>
      <c r="ET631" s="383"/>
      <c r="EU631" s="383"/>
      <c r="EV631" s="383"/>
      <c r="EW631" s="383"/>
      <c r="EX631" s="383"/>
      <c r="EY631" s="383"/>
      <c r="EZ631" s="383"/>
      <c r="FA631" s="383"/>
      <c r="FB631" s="383"/>
      <c r="FC631" s="383"/>
      <c r="FD631" s="383"/>
      <c r="FE631" s="383"/>
      <c r="FF631" s="383"/>
      <c r="FG631" s="383"/>
      <c r="FH631" s="383"/>
      <c r="FI631" s="383"/>
      <c r="FJ631" s="383"/>
      <c r="FK631" s="383"/>
      <c r="FL631" s="383"/>
      <c r="FM631" s="383"/>
      <c r="FN631" s="383"/>
      <c r="FO631" s="383"/>
      <c r="FP631" s="383"/>
      <c r="FQ631" s="383"/>
      <c r="FR631" s="383"/>
      <c r="FS631" s="383"/>
      <c r="FT631" s="383"/>
      <c r="FU631" s="383"/>
      <c r="FV631" s="383"/>
      <c r="FW631" s="383"/>
      <c r="FX631" s="383"/>
      <c r="FY631" s="383"/>
      <c r="FZ631" s="383"/>
      <c r="GA631" s="383"/>
      <c r="GB631" s="383"/>
      <c r="GC631" s="383"/>
      <c r="GD631" s="383"/>
      <c r="GE631" s="383"/>
      <c r="GF631" s="383"/>
      <c r="GG631" s="383"/>
      <c r="GH631" s="383"/>
      <c r="GI631" s="383"/>
      <c r="GJ631" s="383"/>
      <c r="GK631" s="383"/>
      <c r="GL631" s="383"/>
      <c r="GM631" s="383"/>
      <c r="GN631" s="383"/>
      <c r="GO631" s="383"/>
      <c r="GP631" s="383"/>
      <c r="GQ631" s="383"/>
      <c r="GR631" s="383"/>
      <c r="GS631" s="383"/>
      <c r="GT631" s="383"/>
      <c r="GU631" s="383"/>
      <c r="GV631" s="383"/>
      <c r="GW631" s="383"/>
      <c r="GX631" s="383"/>
    </row>
    <row r="632" spans="1:206" s="491" customFormat="1" x14ac:dyDescent="0.25">
      <c r="A632" s="354"/>
      <c r="B632" s="354"/>
      <c r="C632"/>
      <c r="D632"/>
      <c r="E632" s="523"/>
      <c r="F632" s="354"/>
      <c r="G632" s="354"/>
      <c r="H632" s="372"/>
      <c r="I632" s="372"/>
      <c r="J632" s="1"/>
      <c r="K632" s="372"/>
      <c r="L632" s="354"/>
      <c r="M632" s="354"/>
      <c r="N632" s="354"/>
      <c r="O632" s="354"/>
      <c r="P632" s="372"/>
      <c r="Q632" s="490"/>
      <c r="R632" s="490"/>
      <c r="S632" s="490"/>
      <c r="T632" s="490"/>
      <c r="U632" s="490"/>
      <c r="V632" s="372"/>
      <c r="W632" s="372"/>
      <c r="X632" s="372"/>
      <c r="Y632" s="1"/>
      <c r="Z632" s="1"/>
      <c r="AA632" s="1"/>
      <c r="AB632" s="1"/>
      <c r="AC632" s="1"/>
      <c r="AK632" s="504"/>
      <c r="AL632" s="504"/>
      <c r="AM632" s="504"/>
      <c r="AN632" s="504"/>
      <c r="AO632" s="504"/>
      <c r="AP632" s="504"/>
      <c r="AQ632" s="360"/>
      <c r="AR632" s="360"/>
      <c r="AS632" s="360"/>
      <c r="AT632" s="360"/>
      <c r="AU632" s="360"/>
      <c r="AV632" s="360"/>
      <c r="AW632" s="360"/>
      <c r="AX632" s="360"/>
      <c r="AY632" s="360"/>
      <c r="AZ632" s="360"/>
      <c r="BA632" s="360"/>
      <c r="BB632" s="360"/>
      <c r="BC632" s="360"/>
      <c r="BD632" s="360"/>
      <c r="BE632" s="360"/>
      <c r="BF632" s="360"/>
      <c r="BG632" s="360"/>
      <c r="BH632" s="360"/>
      <c r="BI632" s="360"/>
      <c r="BJ632" s="360"/>
      <c r="BK632" s="360"/>
      <c r="BL632" s="360"/>
      <c r="BM632" s="360"/>
      <c r="BN632" s="360"/>
      <c r="BO632" s="360"/>
      <c r="BP632" s="360"/>
      <c r="BQ632" s="360"/>
      <c r="BR632" s="360"/>
      <c r="BS632" s="360"/>
      <c r="BT632" s="360"/>
      <c r="BU632" s="360"/>
      <c r="BV632" s="360"/>
      <c r="BW632" s="360"/>
      <c r="BX632" s="360"/>
      <c r="BY632" s="360"/>
      <c r="BZ632" s="360"/>
      <c r="CA632" s="360"/>
      <c r="CB632" s="360"/>
      <c r="CC632" s="360"/>
      <c r="CD632" s="360"/>
      <c r="CE632" s="360"/>
      <c r="CF632" s="360"/>
      <c r="CG632" s="360"/>
      <c r="CH632" s="360"/>
      <c r="CI632" s="360"/>
      <c r="CJ632" s="360"/>
      <c r="CK632" s="360"/>
      <c r="CL632" s="360"/>
      <c r="CM632" s="475"/>
      <c r="CN632" s="475"/>
      <c r="CO632" s="475"/>
      <c r="CP632" s="475"/>
      <c r="CQ632" s="475"/>
      <c r="CR632" s="475"/>
      <c r="CS632" s="475"/>
      <c r="CT632" s="475"/>
      <c r="CU632" s="475"/>
      <c r="CV632" s="475"/>
      <c r="CW632" s="475"/>
      <c r="CX632" s="475"/>
      <c r="CY632" s="475"/>
      <c r="CZ632" s="383"/>
      <c r="DA632" s="383"/>
      <c r="DB632" s="383"/>
      <c r="DC632" s="383"/>
      <c r="DD632" s="383"/>
      <c r="DE632" s="383"/>
      <c r="DF632" s="383"/>
      <c r="DG632" s="383"/>
      <c r="DH632" s="383"/>
      <c r="DI632" s="383"/>
      <c r="DJ632" s="383"/>
      <c r="DK632" s="383"/>
      <c r="DL632" s="383"/>
      <c r="DM632" s="383"/>
      <c r="DN632" s="383"/>
      <c r="DO632" s="383"/>
      <c r="DP632" s="383"/>
      <c r="DQ632" s="383"/>
      <c r="DR632" s="383"/>
      <c r="DS632" s="383"/>
      <c r="DT632" s="383"/>
      <c r="DU632" s="383"/>
      <c r="DV632" s="383"/>
      <c r="DW632" s="383"/>
      <c r="DX632" s="383"/>
      <c r="DY632" s="383"/>
      <c r="DZ632" s="383"/>
      <c r="EA632" s="383"/>
      <c r="EB632" s="383"/>
      <c r="EC632" s="383"/>
      <c r="ED632" s="383"/>
      <c r="EE632" s="383"/>
      <c r="EF632" s="383"/>
      <c r="EG632" s="383"/>
      <c r="EH632" s="383"/>
      <c r="EI632" s="383"/>
      <c r="EJ632" s="383"/>
      <c r="EK632" s="383"/>
      <c r="EL632" s="383"/>
      <c r="EM632" s="383"/>
      <c r="EN632" s="383"/>
      <c r="EO632" s="383"/>
      <c r="EP632" s="383"/>
      <c r="EQ632" s="383"/>
      <c r="ER632" s="383"/>
      <c r="ES632" s="383"/>
      <c r="ET632" s="383"/>
      <c r="EU632" s="383"/>
      <c r="EV632" s="383"/>
      <c r="EW632" s="383"/>
      <c r="EX632" s="383"/>
      <c r="EY632" s="383"/>
      <c r="EZ632" s="383"/>
      <c r="FA632" s="383"/>
      <c r="FB632" s="383"/>
      <c r="FC632" s="383"/>
      <c r="FD632" s="383"/>
      <c r="FE632" s="383"/>
      <c r="FF632" s="383"/>
      <c r="FG632" s="383"/>
      <c r="FH632" s="383"/>
      <c r="FI632" s="383"/>
      <c r="FJ632" s="383"/>
      <c r="FK632" s="383"/>
      <c r="FL632" s="383"/>
      <c r="FM632" s="383"/>
      <c r="FN632" s="383"/>
      <c r="FO632" s="383"/>
      <c r="FP632" s="383"/>
      <c r="FQ632" s="383"/>
      <c r="FR632" s="383"/>
      <c r="FS632" s="383"/>
      <c r="FT632" s="383"/>
      <c r="FU632" s="383"/>
      <c r="FV632" s="383"/>
      <c r="FW632" s="383"/>
      <c r="FX632" s="383"/>
      <c r="FY632" s="383"/>
      <c r="FZ632" s="383"/>
      <c r="GA632" s="383"/>
      <c r="GB632" s="383"/>
      <c r="GC632" s="383"/>
      <c r="GD632" s="383"/>
      <c r="GE632" s="383"/>
      <c r="GF632" s="383"/>
      <c r="GG632" s="383"/>
      <c r="GH632" s="383"/>
      <c r="GI632" s="383"/>
      <c r="GJ632" s="383"/>
      <c r="GK632" s="383"/>
      <c r="GL632" s="383"/>
      <c r="GM632" s="383"/>
      <c r="GN632" s="383"/>
      <c r="GO632" s="383"/>
      <c r="GP632" s="383"/>
      <c r="GQ632" s="383"/>
      <c r="GR632" s="383"/>
      <c r="GS632" s="383"/>
      <c r="GT632" s="383"/>
      <c r="GU632" s="383"/>
      <c r="GV632" s="383"/>
      <c r="GW632" s="383"/>
      <c r="GX632" s="383"/>
    </row>
    <row r="633" spans="1:206" s="491" customFormat="1" x14ac:dyDescent="0.25">
      <c r="A633" s="354"/>
      <c r="B633" s="354"/>
      <c r="C633"/>
      <c r="D633"/>
      <c r="E633" s="523"/>
      <c r="F633" s="354"/>
      <c r="G633" s="354"/>
      <c r="H633" s="372"/>
      <c r="I633" s="372"/>
      <c r="J633" s="1"/>
      <c r="K633" s="372"/>
      <c r="L633" s="354"/>
      <c r="M633" s="354"/>
      <c r="N633" s="354"/>
      <c r="O633" s="354"/>
      <c r="P633" s="372"/>
      <c r="Q633" s="490"/>
      <c r="R633" s="490"/>
      <c r="S633" s="490"/>
      <c r="T633" s="490"/>
      <c r="U633" s="490"/>
      <c r="V633" s="372"/>
      <c r="W633" s="372"/>
      <c r="X633" s="372"/>
      <c r="Y633" s="1"/>
      <c r="Z633" s="1"/>
      <c r="AA633" s="1"/>
      <c r="AB633" s="1"/>
      <c r="AC633" s="1"/>
      <c r="AK633" s="504"/>
      <c r="AL633" s="504"/>
      <c r="AM633" s="504"/>
      <c r="AN633" s="504"/>
      <c r="AO633" s="504"/>
      <c r="AP633" s="504"/>
      <c r="AQ633" s="360"/>
      <c r="AR633" s="360"/>
      <c r="AS633" s="360"/>
      <c r="AT633" s="360"/>
      <c r="AU633" s="360"/>
      <c r="AV633" s="360"/>
      <c r="AW633" s="360"/>
      <c r="AX633" s="360"/>
      <c r="AY633" s="360"/>
      <c r="AZ633" s="360"/>
      <c r="BA633" s="360"/>
      <c r="BB633" s="360"/>
      <c r="BC633" s="360"/>
      <c r="BD633" s="360"/>
      <c r="BE633" s="360"/>
      <c r="BF633" s="360"/>
      <c r="BG633" s="360"/>
      <c r="BH633" s="360"/>
      <c r="BI633" s="360"/>
      <c r="BJ633" s="360"/>
      <c r="BK633" s="360"/>
      <c r="BL633" s="360"/>
      <c r="BM633" s="360"/>
      <c r="BN633" s="360"/>
      <c r="BO633" s="360"/>
      <c r="BP633" s="360"/>
      <c r="BQ633" s="360"/>
      <c r="BR633" s="360"/>
      <c r="BS633" s="360"/>
      <c r="BT633" s="360"/>
      <c r="BU633" s="360"/>
      <c r="BV633" s="360"/>
      <c r="BW633" s="360"/>
      <c r="BX633" s="360"/>
      <c r="BY633" s="360"/>
      <c r="BZ633" s="360"/>
      <c r="CA633" s="360"/>
      <c r="CB633" s="360"/>
      <c r="CC633" s="360"/>
      <c r="CD633" s="360"/>
      <c r="CE633" s="360"/>
      <c r="CF633" s="360"/>
      <c r="CG633" s="360"/>
      <c r="CH633" s="360"/>
      <c r="CI633" s="360"/>
      <c r="CJ633" s="360"/>
      <c r="CK633" s="360"/>
      <c r="CL633" s="360"/>
      <c r="CM633" s="475"/>
      <c r="CN633" s="475"/>
      <c r="CO633" s="475"/>
      <c r="CP633" s="475"/>
      <c r="CQ633" s="475"/>
      <c r="CR633" s="475"/>
      <c r="CS633" s="475"/>
      <c r="CT633" s="475"/>
      <c r="CU633" s="475"/>
      <c r="CV633" s="475"/>
      <c r="CW633" s="475"/>
      <c r="CX633" s="475"/>
      <c r="CY633" s="475"/>
      <c r="CZ633" s="383"/>
      <c r="DA633" s="383"/>
      <c r="DB633" s="383"/>
      <c r="DC633" s="383"/>
      <c r="DD633" s="383"/>
      <c r="DE633" s="383"/>
      <c r="DF633" s="383"/>
      <c r="DG633" s="383"/>
      <c r="DH633" s="383"/>
      <c r="DI633" s="383"/>
      <c r="DJ633" s="383"/>
      <c r="DK633" s="383"/>
      <c r="DL633" s="383"/>
      <c r="DM633" s="383"/>
      <c r="DN633" s="383"/>
      <c r="DO633" s="383"/>
      <c r="DP633" s="383"/>
      <c r="DQ633" s="383"/>
      <c r="DR633" s="383"/>
      <c r="DS633" s="383"/>
      <c r="DT633" s="383"/>
      <c r="DU633" s="383"/>
      <c r="DV633" s="383"/>
      <c r="DW633" s="383"/>
      <c r="DX633" s="383"/>
      <c r="DY633" s="383"/>
      <c r="DZ633" s="383"/>
      <c r="EA633" s="383"/>
      <c r="EB633" s="383"/>
      <c r="EC633" s="383"/>
      <c r="ED633" s="383"/>
      <c r="EE633" s="383"/>
      <c r="EF633" s="383"/>
      <c r="EG633" s="383"/>
      <c r="EH633" s="383"/>
      <c r="EI633" s="383"/>
      <c r="EJ633" s="383"/>
      <c r="EK633" s="383"/>
      <c r="EL633" s="383"/>
      <c r="EM633" s="383"/>
      <c r="EN633" s="383"/>
      <c r="EO633" s="383"/>
      <c r="EP633" s="383"/>
      <c r="EQ633" s="383"/>
      <c r="ER633" s="383"/>
      <c r="ES633" s="383"/>
      <c r="ET633" s="383"/>
      <c r="EU633" s="383"/>
      <c r="EV633" s="383"/>
      <c r="EW633" s="383"/>
      <c r="EX633" s="383"/>
      <c r="EY633" s="383"/>
      <c r="EZ633" s="383"/>
      <c r="FA633" s="383"/>
      <c r="FB633" s="383"/>
      <c r="FC633" s="383"/>
      <c r="FD633" s="383"/>
      <c r="FE633" s="383"/>
      <c r="FF633" s="383"/>
      <c r="FG633" s="383"/>
      <c r="FH633" s="383"/>
      <c r="FI633" s="383"/>
      <c r="FJ633" s="383"/>
      <c r="FK633" s="383"/>
      <c r="FL633" s="383"/>
      <c r="FM633" s="383"/>
      <c r="FN633" s="383"/>
      <c r="FO633" s="383"/>
      <c r="FP633" s="383"/>
      <c r="FQ633" s="383"/>
      <c r="FR633" s="383"/>
      <c r="FS633" s="383"/>
      <c r="FT633" s="383"/>
      <c r="FU633" s="383"/>
      <c r="FV633" s="383"/>
      <c r="FW633" s="383"/>
      <c r="FX633" s="383"/>
      <c r="FY633" s="383"/>
      <c r="FZ633" s="383"/>
      <c r="GA633" s="383"/>
      <c r="GB633" s="383"/>
      <c r="GC633" s="383"/>
      <c r="GD633" s="383"/>
      <c r="GE633" s="383"/>
      <c r="GF633" s="383"/>
      <c r="GG633" s="383"/>
      <c r="GH633" s="383"/>
      <c r="GI633" s="383"/>
      <c r="GJ633" s="383"/>
      <c r="GK633" s="383"/>
      <c r="GL633" s="383"/>
      <c r="GM633" s="383"/>
      <c r="GN633" s="383"/>
      <c r="GO633" s="383"/>
      <c r="GP633" s="383"/>
      <c r="GQ633" s="383"/>
      <c r="GR633" s="383"/>
      <c r="GS633" s="383"/>
      <c r="GT633" s="383"/>
      <c r="GU633" s="383"/>
      <c r="GV633" s="383"/>
      <c r="GW633" s="383"/>
      <c r="GX633" s="383"/>
    </row>
    <row r="634" spans="1:206" s="491" customFormat="1" x14ac:dyDescent="0.25">
      <c r="A634" s="354"/>
      <c r="B634" s="354"/>
      <c r="C634"/>
      <c r="D634"/>
      <c r="E634" s="523"/>
      <c r="F634" s="354"/>
      <c r="G634" s="354"/>
      <c r="H634" s="372"/>
      <c r="I634" s="372"/>
      <c r="J634" s="1"/>
      <c r="K634" s="372"/>
      <c r="L634" s="354"/>
      <c r="M634" s="354"/>
      <c r="N634" s="354"/>
      <c r="O634" s="354"/>
      <c r="P634" s="372"/>
      <c r="Q634" s="490"/>
      <c r="R634" s="490"/>
      <c r="S634" s="490"/>
      <c r="T634" s="490"/>
      <c r="U634" s="490"/>
      <c r="V634" s="372"/>
      <c r="W634" s="372"/>
      <c r="X634" s="372"/>
      <c r="Y634" s="1"/>
      <c r="Z634" s="1"/>
      <c r="AA634" s="1"/>
      <c r="AB634" s="1"/>
      <c r="AC634" s="1"/>
      <c r="AK634" s="504"/>
      <c r="AL634" s="504"/>
      <c r="AM634" s="504"/>
      <c r="AN634" s="504"/>
      <c r="AO634" s="504"/>
      <c r="AP634" s="504"/>
      <c r="AQ634" s="360"/>
      <c r="AR634" s="360"/>
      <c r="AS634" s="360"/>
      <c r="AT634" s="360"/>
      <c r="AU634" s="360"/>
      <c r="AV634" s="360"/>
      <c r="AW634" s="360"/>
      <c r="AX634" s="360"/>
      <c r="AY634" s="360"/>
      <c r="AZ634" s="360"/>
      <c r="BA634" s="360"/>
      <c r="BB634" s="360"/>
      <c r="BC634" s="360"/>
      <c r="BD634" s="360"/>
      <c r="BE634" s="360"/>
      <c r="BF634" s="360"/>
      <c r="BG634" s="360"/>
      <c r="BH634" s="360"/>
      <c r="BI634" s="360"/>
      <c r="BJ634" s="360"/>
      <c r="BK634" s="360"/>
      <c r="BL634" s="360"/>
      <c r="BM634" s="360"/>
      <c r="BN634" s="360"/>
      <c r="BO634" s="360"/>
      <c r="BP634" s="360"/>
      <c r="BQ634" s="360"/>
      <c r="BR634" s="360"/>
      <c r="BS634" s="360"/>
      <c r="BT634" s="360"/>
      <c r="BU634" s="360"/>
      <c r="BV634" s="360"/>
      <c r="BW634" s="360"/>
      <c r="BX634" s="360"/>
      <c r="BY634" s="360"/>
      <c r="BZ634" s="360"/>
      <c r="CA634" s="360"/>
      <c r="CB634" s="360"/>
      <c r="CC634" s="360"/>
      <c r="CD634" s="360"/>
      <c r="CE634" s="360"/>
      <c r="CF634" s="360"/>
      <c r="CG634" s="360"/>
      <c r="CH634" s="360"/>
      <c r="CI634" s="360"/>
      <c r="CJ634" s="360"/>
      <c r="CK634" s="360"/>
      <c r="CL634" s="360"/>
      <c r="CM634" s="475"/>
      <c r="CN634" s="475"/>
      <c r="CO634" s="475"/>
      <c r="CP634" s="475"/>
      <c r="CQ634" s="475"/>
      <c r="CR634" s="475"/>
      <c r="CS634" s="475"/>
      <c r="CT634" s="475"/>
      <c r="CU634" s="475"/>
      <c r="CV634" s="475"/>
      <c r="CW634" s="475"/>
      <c r="CX634" s="475"/>
      <c r="CY634" s="475"/>
      <c r="CZ634" s="383"/>
      <c r="DA634" s="383"/>
      <c r="DB634" s="383"/>
      <c r="DC634" s="383"/>
      <c r="DD634" s="383"/>
      <c r="DE634" s="383"/>
      <c r="DF634" s="383"/>
      <c r="DG634" s="383"/>
      <c r="DH634" s="383"/>
      <c r="DI634" s="383"/>
      <c r="DJ634" s="383"/>
      <c r="DK634" s="383"/>
      <c r="DL634" s="383"/>
      <c r="DM634" s="383"/>
      <c r="DN634" s="383"/>
      <c r="DO634" s="383"/>
      <c r="DP634" s="383"/>
      <c r="DQ634" s="383"/>
      <c r="DR634" s="383"/>
      <c r="DS634" s="383"/>
      <c r="DT634" s="383"/>
      <c r="DU634" s="383"/>
      <c r="DV634" s="383"/>
      <c r="DW634" s="383"/>
      <c r="DX634" s="383"/>
      <c r="DY634" s="383"/>
      <c r="DZ634" s="383"/>
      <c r="EA634" s="383"/>
      <c r="EB634" s="383"/>
      <c r="EC634" s="383"/>
      <c r="ED634" s="383"/>
      <c r="EE634" s="383"/>
      <c r="EF634" s="383"/>
      <c r="EG634" s="383"/>
      <c r="EH634" s="383"/>
      <c r="EI634" s="383"/>
      <c r="EJ634" s="383"/>
      <c r="EK634" s="383"/>
      <c r="EL634" s="383"/>
      <c r="EM634" s="383"/>
      <c r="EN634" s="383"/>
      <c r="EO634" s="383"/>
      <c r="EP634" s="383"/>
      <c r="EQ634" s="383"/>
      <c r="ER634" s="383"/>
      <c r="ES634" s="383"/>
      <c r="ET634" s="383"/>
      <c r="EU634" s="383"/>
      <c r="EV634" s="383"/>
      <c r="EW634" s="383"/>
      <c r="EX634" s="383"/>
      <c r="EY634" s="383"/>
      <c r="EZ634" s="383"/>
      <c r="FA634" s="383"/>
      <c r="FB634" s="383"/>
      <c r="FC634" s="383"/>
      <c r="FD634" s="383"/>
      <c r="FE634" s="383"/>
      <c r="FF634" s="383"/>
      <c r="FG634" s="383"/>
      <c r="FH634" s="383"/>
      <c r="FI634" s="383"/>
      <c r="FJ634" s="383"/>
      <c r="FK634" s="383"/>
      <c r="FL634" s="383"/>
      <c r="FM634" s="383"/>
      <c r="FN634" s="383"/>
      <c r="FO634" s="383"/>
      <c r="FP634" s="383"/>
      <c r="FQ634" s="383"/>
      <c r="FR634" s="383"/>
      <c r="FS634" s="383"/>
      <c r="FT634" s="383"/>
      <c r="FU634" s="383"/>
      <c r="FV634" s="383"/>
      <c r="FW634" s="383"/>
      <c r="FX634" s="383"/>
      <c r="FY634" s="383"/>
      <c r="FZ634" s="383"/>
      <c r="GA634" s="383"/>
      <c r="GB634" s="383"/>
      <c r="GC634" s="383"/>
      <c r="GD634" s="383"/>
      <c r="GE634" s="383"/>
      <c r="GF634" s="383"/>
      <c r="GG634" s="383"/>
      <c r="GH634" s="383"/>
      <c r="GI634" s="383"/>
      <c r="GJ634" s="383"/>
      <c r="GK634" s="383"/>
      <c r="GL634" s="383"/>
      <c r="GM634" s="383"/>
      <c r="GN634" s="383"/>
      <c r="GO634" s="383"/>
      <c r="GP634" s="383"/>
      <c r="GQ634" s="383"/>
      <c r="GR634" s="383"/>
      <c r="GS634" s="383"/>
      <c r="GT634" s="383"/>
      <c r="GU634" s="383"/>
      <c r="GV634" s="383"/>
      <c r="GW634" s="383"/>
      <c r="GX634" s="383"/>
    </row>
    <row r="635" spans="1:206" s="491" customFormat="1" x14ac:dyDescent="0.25">
      <c r="A635" s="354"/>
      <c r="B635" s="354"/>
      <c r="C635"/>
      <c r="D635"/>
      <c r="E635" s="523"/>
      <c r="F635" s="354"/>
      <c r="G635" s="354"/>
      <c r="H635" s="372"/>
      <c r="I635" s="372"/>
      <c r="J635" s="1"/>
      <c r="K635" s="372"/>
      <c r="L635" s="354"/>
      <c r="M635" s="354"/>
      <c r="N635" s="354"/>
      <c r="O635" s="354"/>
      <c r="P635" s="372"/>
      <c r="Q635" s="490"/>
      <c r="R635" s="490"/>
      <c r="S635" s="490"/>
      <c r="T635" s="495"/>
      <c r="U635" s="495"/>
      <c r="V635" s="354"/>
      <c r="W635" s="354"/>
      <c r="X635" s="354"/>
      <c r="Y635" s="1"/>
      <c r="Z635" s="1"/>
      <c r="AA635" s="1"/>
      <c r="AB635" s="1"/>
      <c r="AC635" s="1"/>
      <c r="AK635" s="504"/>
      <c r="AL635" s="504"/>
      <c r="AM635" s="504"/>
      <c r="AN635" s="504"/>
      <c r="AO635" s="504"/>
      <c r="AP635" s="504"/>
      <c r="AQ635" s="360"/>
      <c r="AR635" s="360"/>
      <c r="AS635" s="360"/>
      <c r="AT635" s="360"/>
      <c r="AU635" s="360"/>
      <c r="AV635" s="360"/>
      <c r="AW635" s="360"/>
      <c r="AX635" s="360"/>
      <c r="AY635" s="360"/>
      <c r="AZ635" s="360"/>
      <c r="BA635" s="360"/>
      <c r="BB635" s="360"/>
      <c r="BC635" s="360"/>
      <c r="BD635" s="360"/>
      <c r="BE635" s="360"/>
      <c r="BF635" s="360"/>
      <c r="BG635" s="360"/>
      <c r="BH635" s="360"/>
      <c r="BI635" s="360"/>
      <c r="BJ635" s="360"/>
      <c r="BK635" s="360"/>
      <c r="BL635" s="360"/>
      <c r="BM635" s="360"/>
      <c r="BN635" s="360"/>
      <c r="BO635" s="360"/>
      <c r="BP635" s="360"/>
      <c r="BQ635" s="360"/>
      <c r="BR635" s="360"/>
      <c r="BS635" s="360"/>
      <c r="BT635" s="360"/>
      <c r="BU635" s="360"/>
      <c r="BV635" s="360"/>
      <c r="BW635" s="360"/>
      <c r="BX635" s="360"/>
      <c r="BY635" s="360"/>
      <c r="BZ635" s="360"/>
      <c r="CA635" s="360"/>
      <c r="CB635" s="360"/>
      <c r="CC635" s="360"/>
      <c r="CD635" s="360"/>
      <c r="CE635" s="360"/>
      <c r="CF635" s="360"/>
      <c r="CG635" s="360"/>
      <c r="CH635" s="360"/>
      <c r="CI635" s="360"/>
      <c r="CJ635" s="360"/>
      <c r="CK635" s="360"/>
      <c r="CL635" s="360"/>
      <c r="CM635" s="475"/>
      <c r="CN635" s="475"/>
      <c r="CO635" s="475"/>
      <c r="CP635" s="475"/>
      <c r="CQ635" s="475"/>
      <c r="CR635" s="475"/>
      <c r="CS635" s="475"/>
      <c r="CT635" s="475"/>
      <c r="CU635" s="475"/>
      <c r="CV635" s="475"/>
      <c r="CW635" s="475"/>
      <c r="CX635" s="475"/>
      <c r="CY635" s="475"/>
      <c r="CZ635" s="383"/>
      <c r="DA635" s="383"/>
      <c r="DB635" s="383"/>
      <c r="DC635" s="383"/>
      <c r="DD635" s="383"/>
      <c r="DE635" s="383"/>
      <c r="DF635" s="383"/>
      <c r="DG635" s="383"/>
      <c r="DH635" s="383"/>
      <c r="DI635" s="383"/>
      <c r="DJ635" s="383"/>
      <c r="DK635" s="383"/>
      <c r="DL635" s="383"/>
      <c r="DM635" s="383"/>
      <c r="DN635" s="383"/>
      <c r="DO635" s="383"/>
      <c r="DP635" s="383"/>
      <c r="DQ635" s="383"/>
      <c r="DR635" s="383"/>
      <c r="DS635" s="383"/>
      <c r="DT635" s="383"/>
      <c r="DU635" s="383"/>
      <c r="DV635" s="383"/>
      <c r="DW635" s="383"/>
      <c r="DX635" s="383"/>
      <c r="DY635" s="383"/>
      <c r="DZ635" s="383"/>
      <c r="EA635" s="383"/>
      <c r="EB635" s="383"/>
      <c r="EC635" s="383"/>
      <c r="ED635" s="383"/>
      <c r="EE635" s="383"/>
      <c r="EF635" s="383"/>
      <c r="EG635" s="383"/>
      <c r="EH635" s="383"/>
      <c r="EI635" s="383"/>
      <c r="EJ635" s="383"/>
      <c r="EK635" s="383"/>
      <c r="EL635" s="383"/>
      <c r="EM635" s="383"/>
      <c r="EN635" s="383"/>
      <c r="EO635" s="383"/>
      <c r="EP635" s="383"/>
      <c r="EQ635" s="383"/>
      <c r="ER635" s="383"/>
      <c r="ES635" s="383"/>
      <c r="ET635" s="383"/>
      <c r="EU635" s="383"/>
      <c r="EV635" s="383"/>
      <c r="EW635" s="383"/>
      <c r="EX635" s="383"/>
      <c r="EY635" s="383"/>
      <c r="EZ635" s="383"/>
      <c r="FA635" s="383"/>
      <c r="FB635" s="383"/>
      <c r="FC635" s="383"/>
      <c r="FD635" s="383"/>
      <c r="FE635" s="383"/>
      <c r="FF635" s="383"/>
      <c r="FG635" s="383"/>
      <c r="FH635" s="383"/>
      <c r="FI635" s="383"/>
      <c r="FJ635" s="383"/>
      <c r="FK635" s="383"/>
      <c r="FL635" s="383"/>
      <c r="FM635" s="383"/>
      <c r="FN635" s="383"/>
      <c r="FO635" s="383"/>
      <c r="FP635" s="383"/>
      <c r="FQ635" s="383"/>
      <c r="FR635" s="383"/>
      <c r="FS635" s="383"/>
      <c r="FT635" s="383"/>
      <c r="FU635" s="383"/>
      <c r="FV635" s="383"/>
      <c r="FW635" s="383"/>
      <c r="FX635" s="383"/>
      <c r="FY635" s="383"/>
      <c r="FZ635" s="383"/>
      <c r="GA635" s="383"/>
      <c r="GB635" s="383"/>
      <c r="GC635" s="383"/>
      <c r="GD635" s="383"/>
      <c r="GE635" s="383"/>
      <c r="GF635" s="383"/>
      <c r="GG635" s="383"/>
      <c r="GH635" s="383"/>
      <c r="GI635" s="383"/>
      <c r="GJ635" s="383"/>
      <c r="GK635" s="383"/>
      <c r="GL635" s="383"/>
      <c r="GM635" s="383"/>
      <c r="GN635" s="383"/>
      <c r="GO635" s="383"/>
      <c r="GP635" s="383"/>
      <c r="GQ635" s="383"/>
      <c r="GR635" s="383"/>
      <c r="GS635" s="383"/>
      <c r="GT635" s="383"/>
      <c r="GU635" s="383"/>
      <c r="GV635" s="383"/>
      <c r="GW635" s="383"/>
      <c r="GX635" s="383"/>
    </row>
    <row r="636" spans="1:206" s="491" customFormat="1" x14ac:dyDescent="0.25">
      <c r="A636" s="354"/>
      <c r="B636" s="354"/>
      <c r="C636"/>
      <c r="D636"/>
      <c r="E636" s="523"/>
      <c r="F636" s="354"/>
      <c r="G636" s="354"/>
      <c r="H636" s="372"/>
      <c r="I636" s="372"/>
      <c r="J636" s="1"/>
      <c r="K636" s="372"/>
      <c r="L636" s="354"/>
      <c r="M636" s="354"/>
      <c r="N636" s="354"/>
      <c r="O636" s="354"/>
      <c r="P636" s="372"/>
      <c r="Q636" s="490"/>
      <c r="R636" s="490"/>
      <c r="S636" s="490"/>
      <c r="T636" s="495"/>
      <c r="U636" s="495"/>
      <c r="V636" s="354"/>
      <c r="W636" s="354"/>
      <c r="X636" s="354"/>
      <c r="Y636" s="1"/>
      <c r="Z636" s="1"/>
      <c r="AA636" s="1"/>
      <c r="AB636" s="1"/>
      <c r="AC636" s="1"/>
      <c r="AK636" s="504"/>
      <c r="AL636" s="504"/>
      <c r="AM636" s="504"/>
      <c r="AN636" s="504"/>
      <c r="AO636" s="504"/>
      <c r="AP636" s="504"/>
      <c r="AQ636" s="360"/>
      <c r="AR636" s="360"/>
      <c r="AS636" s="360"/>
      <c r="AT636" s="360"/>
      <c r="AU636" s="360"/>
      <c r="AV636" s="360"/>
      <c r="AW636" s="360"/>
      <c r="AX636" s="360"/>
      <c r="AY636" s="360"/>
      <c r="AZ636" s="360"/>
      <c r="BA636" s="360"/>
      <c r="BB636" s="360"/>
      <c r="BC636" s="360"/>
      <c r="BD636" s="360"/>
      <c r="BE636" s="360"/>
      <c r="BF636" s="360"/>
      <c r="BG636" s="360"/>
      <c r="BH636" s="360"/>
      <c r="BI636" s="360"/>
      <c r="BJ636" s="360"/>
      <c r="BK636" s="360"/>
      <c r="BL636" s="360"/>
      <c r="BM636" s="360"/>
      <c r="BN636" s="360"/>
      <c r="BO636" s="360"/>
      <c r="BP636" s="360"/>
      <c r="BQ636" s="360"/>
      <c r="BR636" s="360"/>
      <c r="BS636" s="360"/>
      <c r="BT636" s="360"/>
      <c r="BU636" s="360"/>
      <c r="BV636" s="360"/>
      <c r="BW636" s="360"/>
      <c r="BX636" s="360"/>
      <c r="BY636" s="360"/>
      <c r="BZ636" s="360"/>
      <c r="CA636" s="360"/>
      <c r="CB636" s="360"/>
      <c r="CC636" s="360"/>
      <c r="CD636" s="360"/>
      <c r="CE636" s="360"/>
      <c r="CF636" s="360"/>
      <c r="CG636" s="360"/>
      <c r="CH636" s="360"/>
      <c r="CI636" s="360"/>
      <c r="CJ636" s="360"/>
      <c r="CK636" s="360"/>
      <c r="CL636" s="360"/>
      <c r="CM636" s="475"/>
      <c r="CN636" s="475"/>
      <c r="CO636" s="475"/>
      <c r="CP636" s="475"/>
      <c r="CQ636" s="475"/>
      <c r="CR636" s="475"/>
      <c r="CS636" s="475"/>
      <c r="CT636" s="475"/>
      <c r="CU636" s="475"/>
      <c r="CV636" s="475"/>
      <c r="CW636" s="475"/>
      <c r="CX636" s="475"/>
      <c r="CY636" s="475"/>
      <c r="CZ636" s="383"/>
      <c r="DA636" s="383"/>
      <c r="DB636" s="383"/>
      <c r="DC636" s="383"/>
      <c r="DD636" s="383"/>
      <c r="DE636" s="383"/>
      <c r="DF636" s="383"/>
      <c r="DG636" s="383"/>
      <c r="DH636" s="383"/>
      <c r="DI636" s="383"/>
      <c r="DJ636" s="383"/>
      <c r="DK636" s="383"/>
      <c r="DL636" s="383"/>
      <c r="DM636" s="383"/>
      <c r="DN636" s="383"/>
      <c r="DO636" s="383"/>
      <c r="DP636" s="383"/>
      <c r="DQ636" s="383"/>
      <c r="DR636" s="383"/>
      <c r="DS636" s="383"/>
      <c r="DT636" s="383"/>
      <c r="DU636" s="383"/>
      <c r="DV636" s="383"/>
      <c r="DW636" s="383"/>
      <c r="DX636" s="383"/>
      <c r="DY636" s="383"/>
      <c r="DZ636" s="383"/>
      <c r="EA636" s="383"/>
      <c r="EB636" s="383"/>
      <c r="EC636" s="383"/>
      <c r="ED636" s="383"/>
      <c r="EE636" s="383"/>
      <c r="EF636" s="383"/>
      <c r="EG636" s="383"/>
      <c r="EH636" s="383"/>
      <c r="EI636" s="383"/>
      <c r="EJ636" s="383"/>
      <c r="EK636" s="383"/>
      <c r="EL636" s="383"/>
      <c r="EM636" s="383"/>
      <c r="EN636" s="383"/>
      <c r="EO636" s="383"/>
      <c r="EP636" s="383"/>
      <c r="EQ636" s="383"/>
      <c r="ER636" s="383"/>
      <c r="ES636" s="383"/>
      <c r="ET636" s="383"/>
      <c r="EU636" s="383"/>
      <c r="EV636" s="383"/>
      <c r="EW636" s="383"/>
      <c r="EX636" s="383"/>
      <c r="EY636" s="383"/>
      <c r="EZ636" s="383"/>
      <c r="FA636" s="383"/>
      <c r="FB636" s="383"/>
      <c r="FC636" s="383"/>
      <c r="FD636" s="383"/>
      <c r="FE636" s="383"/>
      <c r="FF636" s="383"/>
      <c r="FG636" s="383"/>
      <c r="FH636" s="383"/>
      <c r="FI636" s="383"/>
      <c r="FJ636" s="383"/>
      <c r="FK636" s="383"/>
      <c r="FL636" s="383"/>
      <c r="FM636" s="383"/>
      <c r="FN636" s="383"/>
      <c r="FO636" s="383"/>
      <c r="FP636" s="383"/>
      <c r="FQ636" s="383"/>
      <c r="FR636" s="383"/>
      <c r="FS636" s="383"/>
      <c r="FT636" s="383"/>
      <c r="FU636" s="383"/>
      <c r="FV636" s="383"/>
      <c r="FW636" s="383"/>
      <c r="FX636" s="383"/>
      <c r="FY636" s="383"/>
      <c r="FZ636" s="383"/>
      <c r="GA636" s="383"/>
      <c r="GB636" s="383"/>
      <c r="GC636" s="383"/>
      <c r="GD636" s="383"/>
      <c r="GE636" s="383"/>
      <c r="GF636" s="383"/>
      <c r="GG636" s="383"/>
      <c r="GH636" s="383"/>
      <c r="GI636" s="383"/>
      <c r="GJ636" s="383"/>
      <c r="GK636" s="383"/>
      <c r="GL636" s="383"/>
      <c r="GM636" s="383"/>
      <c r="GN636" s="383"/>
      <c r="GO636" s="383"/>
      <c r="GP636" s="383"/>
      <c r="GQ636" s="383"/>
      <c r="GR636" s="383"/>
      <c r="GS636" s="383"/>
      <c r="GT636" s="383"/>
      <c r="GU636" s="383"/>
      <c r="GV636" s="383"/>
      <c r="GW636" s="383"/>
      <c r="GX636" s="383"/>
    </row>
    <row r="637" spans="1:206" s="491" customFormat="1" x14ac:dyDescent="0.25">
      <c r="A637" s="354"/>
      <c r="B637" s="354"/>
      <c r="C637"/>
      <c r="D637"/>
      <c r="E637" s="523"/>
      <c r="F637" s="354"/>
      <c r="G637" s="354"/>
      <c r="H637" s="372"/>
      <c r="I637" s="372"/>
      <c r="J637"/>
      <c r="K637" s="354"/>
      <c r="L637" s="354"/>
      <c r="M637" s="354"/>
      <c r="N637" s="354"/>
      <c r="O637" s="354"/>
      <c r="P637" s="372"/>
      <c r="Q637" s="490"/>
      <c r="R637" s="490"/>
      <c r="S637" s="490"/>
      <c r="T637" s="495"/>
      <c r="U637" s="495"/>
      <c r="V637" s="354"/>
      <c r="W637" s="354"/>
      <c r="X637" s="354"/>
      <c r="Y637" s="1"/>
      <c r="Z637" s="1"/>
      <c r="AA637" s="1"/>
      <c r="AB637" s="1"/>
      <c r="AC637" s="1"/>
      <c r="AK637" s="504"/>
      <c r="AL637" s="504"/>
      <c r="AM637" s="504"/>
      <c r="AN637" s="504"/>
      <c r="AO637" s="504"/>
      <c r="AP637" s="504"/>
      <c r="AQ637" s="360"/>
      <c r="AR637" s="360"/>
      <c r="AS637" s="360"/>
      <c r="AT637" s="360"/>
      <c r="AU637" s="360"/>
      <c r="AV637" s="360"/>
      <c r="AW637" s="360"/>
      <c r="AX637" s="360"/>
      <c r="AY637" s="360"/>
      <c r="AZ637" s="360"/>
      <c r="BA637" s="360"/>
      <c r="BB637" s="360"/>
      <c r="BC637" s="360"/>
      <c r="BD637" s="360"/>
      <c r="BE637" s="360"/>
      <c r="BF637" s="360"/>
      <c r="BG637" s="360"/>
      <c r="BH637" s="360"/>
      <c r="BI637" s="360"/>
      <c r="BJ637" s="360"/>
      <c r="BK637" s="360"/>
      <c r="BL637" s="360"/>
      <c r="BM637" s="360"/>
      <c r="BN637" s="360"/>
      <c r="BO637" s="360"/>
      <c r="BP637" s="360"/>
      <c r="BQ637" s="360"/>
      <c r="BR637" s="360"/>
      <c r="BS637" s="360"/>
      <c r="BT637" s="360"/>
      <c r="BU637" s="360"/>
      <c r="BV637" s="360"/>
      <c r="BW637" s="360"/>
      <c r="BX637" s="360"/>
      <c r="BY637" s="360"/>
      <c r="BZ637" s="360"/>
      <c r="CA637" s="360"/>
      <c r="CB637" s="360"/>
      <c r="CC637" s="360"/>
      <c r="CD637" s="360"/>
      <c r="CE637" s="360"/>
      <c r="CF637" s="360"/>
      <c r="CG637" s="360"/>
      <c r="CH637" s="360"/>
      <c r="CI637" s="360"/>
      <c r="CJ637" s="360"/>
      <c r="CK637" s="360"/>
      <c r="CL637" s="360"/>
      <c r="CM637" s="475"/>
      <c r="CN637" s="475"/>
      <c r="CO637" s="475"/>
      <c r="CP637" s="475"/>
      <c r="CQ637" s="475"/>
      <c r="CR637" s="475"/>
      <c r="CS637" s="475"/>
      <c r="CT637" s="475"/>
      <c r="CU637" s="475"/>
      <c r="CV637" s="475"/>
      <c r="CW637" s="475"/>
      <c r="CX637" s="475"/>
      <c r="CY637" s="475"/>
      <c r="CZ637" s="383"/>
      <c r="DA637" s="383"/>
      <c r="DB637" s="383"/>
      <c r="DC637" s="383"/>
      <c r="DD637" s="383"/>
      <c r="DE637" s="383"/>
      <c r="DF637" s="383"/>
      <c r="DG637" s="383"/>
      <c r="DH637" s="383"/>
      <c r="DI637" s="383"/>
      <c r="DJ637" s="383"/>
      <c r="DK637" s="383"/>
      <c r="DL637" s="383"/>
      <c r="DM637" s="383"/>
      <c r="DN637" s="383"/>
      <c r="DO637" s="383"/>
      <c r="DP637" s="383"/>
      <c r="DQ637" s="383"/>
      <c r="DR637" s="383"/>
      <c r="DS637" s="383"/>
      <c r="DT637" s="383"/>
      <c r="DU637" s="383"/>
      <c r="DV637" s="383"/>
      <c r="DW637" s="383"/>
      <c r="DX637" s="383"/>
      <c r="DY637" s="383"/>
      <c r="DZ637" s="383"/>
      <c r="EA637" s="383"/>
      <c r="EB637" s="383"/>
      <c r="EC637" s="383"/>
      <c r="ED637" s="383"/>
      <c r="EE637" s="383"/>
      <c r="EF637" s="383"/>
      <c r="EG637" s="383"/>
      <c r="EH637" s="383"/>
      <c r="EI637" s="383"/>
      <c r="EJ637" s="383"/>
      <c r="EK637" s="383"/>
      <c r="EL637" s="383"/>
      <c r="EM637" s="383"/>
      <c r="EN637" s="383"/>
      <c r="EO637" s="383"/>
      <c r="EP637" s="383"/>
      <c r="EQ637" s="383"/>
      <c r="ER637" s="383"/>
      <c r="ES637" s="383"/>
      <c r="ET637" s="383"/>
      <c r="EU637" s="383"/>
      <c r="EV637" s="383"/>
      <c r="EW637" s="383"/>
      <c r="EX637" s="383"/>
      <c r="EY637" s="383"/>
      <c r="EZ637" s="383"/>
      <c r="FA637" s="383"/>
      <c r="FB637" s="383"/>
      <c r="FC637" s="383"/>
      <c r="FD637" s="383"/>
      <c r="FE637" s="383"/>
      <c r="FF637" s="383"/>
      <c r="FG637" s="383"/>
      <c r="FH637" s="383"/>
      <c r="FI637" s="383"/>
      <c r="FJ637" s="383"/>
      <c r="FK637" s="383"/>
      <c r="FL637" s="383"/>
      <c r="FM637" s="383"/>
      <c r="FN637" s="383"/>
      <c r="FO637" s="383"/>
      <c r="FP637" s="383"/>
      <c r="FQ637" s="383"/>
      <c r="FR637" s="383"/>
      <c r="FS637" s="383"/>
      <c r="FT637" s="383"/>
      <c r="FU637" s="383"/>
      <c r="FV637" s="383"/>
      <c r="FW637" s="383"/>
      <c r="FX637" s="383"/>
      <c r="FY637" s="383"/>
      <c r="FZ637" s="383"/>
      <c r="GA637" s="383"/>
      <c r="GB637" s="383"/>
      <c r="GC637" s="383"/>
      <c r="GD637" s="383"/>
      <c r="GE637" s="383"/>
      <c r="GF637" s="383"/>
      <c r="GG637" s="383"/>
      <c r="GH637" s="383"/>
      <c r="GI637" s="383"/>
      <c r="GJ637" s="383"/>
      <c r="GK637" s="383"/>
      <c r="GL637" s="383"/>
      <c r="GM637" s="383"/>
      <c r="GN637" s="383"/>
      <c r="GO637" s="383"/>
      <c r="GP637" s="383"/>
      <c r="GQ637" s="383"/>
      <c r="GR637" s="383"/>
      <c r="GS637" s="383"/>
      <c r="GT637" s="383"/>
      <c r="GU637" s="383"/>
      <c r="GV637" s="383"/>
      <c r="GW637" s="383"/>
      <c r="GX637" s="383"/>
    </row>
    <row r="638" spans="1:206" s="491" customFormat="1" x14ac:dyDescent="0.25">
      <c r="A638" s="354"/>
      <c r="B638" s="354"/>
      <c r="C638"/>
      <c r="D638"/>
      <c r="E638" s="523"/>
      <c r="F638" s="354"/>
      <c r="G638" s="354"/>
      <c r="H638" s="372"/>
      <c r="I638" s="372"/>
      <c r="J638"/>
      <c r="K638" s="354"/>
      <c r="L638" s="354"/>
      <c r="M638" s="354"/>
      <c r="N638" s="354"/>
      <c r="O638" s="354"/>
      <c r="P638" s="372"/>
      <c r="Q638" s="490"/>
      <c r="R638" s="490"/>
      <c r="S638" s="490"/>
      <c r="T638" s="495"/>
      <c r="U638" s="495"/>
      <c r="V638" s="354"/>
      <c r="W638" s="354"/>
      <c r="X638" s="354"/>
      <c r="Y638" s="1"/>
      <c r="Z638" s="1"/>
      <c r="AA638" s="1"/>
      <c r="AB638" s="1"/>
      <c r="AC638" s="1"/>
      <c r="AK638" s="504"/>
      <c r="AL638" s="504"/>
      <c r="AM638" s="504"/>
      <c r="AN638" s="504"/>
      <c r="AO638" s="504"/>
      <c r="AP638" s="504"/>
      <c r="AQ638" s="360"/>
      <c r="AR638" s="360"/>
      <c r="AS638" s="360"/>
      <c r="AT638" s="360"/>
      <c r="AU638" s="360"/>
      <c r="AV638" s="360"/>
      <c r="AW638" s="360"/>
      <c r="AX638" s="360"/>
      <c r="AY638" s="360"/>
      <c r="AZ638" s="360"/>
      <c r="BA638" s="360"/>
      <c r="BB638" s="360"/>
      <c r="BC638" s="360"/>
      <c r="BD638" s="360"/>
      <c r="BE638" s="360"/>
      <c r="BF638" s="360"/>
      <c r="BG638" s="360"/>
      <c r="BH638" s="360"/>
      <c r="BI638" s="360"/>
      <c r="BJ638" s="360"/>
      <c r="BK638" s="360"/>
      <c r="BL638" s="360"/>
      <c r="BM638" s="360"/>
      <c r="BN638" s="360"/>
      <c r="BO638" s="360"/>
      <c r="BP638" s="360"/>
      <c r="BQ638" s="360"/>
      <c r="BR638" s="360"/>
      <c r="BS638" s="360"/>
      <c r="BT638" s="360"/>
      <c r="BU638" s="360"/>
      <c r="BV638" s="360"/>
      <c r="BW638" s="360"/>
      <c r="BX638" s="360"/>
      <c r="BY638" s="360"/>
      <c r="BZ638" s="360"/>
      <c r="CA638" s="360"/>
      <c r="CB638" s="360"/>
      <c r="CC638" s="360"/>
      <c r="CD638" s="360"/>
      <c r="CE638" s="360"/>
      <c r="CF638" s="360"/>
      <c r="CG638" s="360"/>
      <c r="CH638" s="360"/>
      <c r="CI638" s="360"/>
      <c r="CJ638" s="360"/>
      <c r="CK638" s="360"/>
      <c r="CL638" s="360"/>
      <c r="CM638" s="475"/>
      <c r="CN638" s="475"/>
      <c r="CO638" s="475"/>
      <c r="CP638" s="475"/>
      <c r="CQ638" s="475"/>
      <c r="CR638" s="475"/>
      <c r="CS638" s="475"/>
      <c r="CT638" s="475"/>
      <c r="CU638" s="475"/>
      <c r="CV638" s="475"/>
      <c r="CW638" s="475"/>
      <c r="CX638" s="475"/>
      <c r="CY638" s="475"/>
      <c r="CZ638" s="383"/>
      <c r="DA638" s="383"/>
      <c r="DB638" s="383"/>
      <c r="DC638" s="383"/>
      <c r="DD638" s="383"/>
      <c r="DE638" s="383"/>
      <c r="DF638" s="383"/>
      <c r="DG638" s="383"/>
      <c r="DH638" s="383"/>
      <c r="DI638" s="383"/>
      <c r="DJ638" s="383"/>
      <c r="DK638" s="383"/>
      <c r="DL638" s="383"/>
      <c r="DM638" s="383"/>
      <c r="DN638" s="383"/>
      <c r="DO638" s="383"/>
      <c r="DP638" s="383"/>
      <c r="DQ638" s="383"/>
      <c r="DR638" s="383"/>
      <c r="DS638" s="383"/>
      <c r="DT638" s="383"/>
      <c r="DU638" s="383"/>
      <c r="DV638" s="383"/>
      <c r="DW638" s="383"/>
      <c r="DX638" s="383"/>
      <c r="DY638" s="383"/>
      <c r="DZ638" s="383"/>
      <c r="EA638" s="383"/>
      <c r="EB638" s="383"/>
      <c r="EC638" s="383"/>
      <c r="ED638" s="383"/>
      <c r="EE638" s="383"/>
      <c r="EF638" s="383"/>
      <c r="EG638" s="383"/>
      <c r="EH638" s="383"/>
      <c r="EI638" s="383"/>
      <c r="EJ638" s="383"/>
      <c r="EK638" s="383"/>
      <c r="EL638" s="383"/>
      <c r="EM638" s="383"/>
      <c r="EN638" s="383"/>
      <c r="EO638" s="383"/>
      <c r="EP638" s="383"/>
      <c r="EQ638" s="383"/>
      <c r="ER638" s="383"/>
      <c r="ES638" s="383"/>
      <c r="ET638" s="383"/>
      <c r="EU638" s="383"/>
      <c r="EV638" s="383"/>
      <c r="EW638" s="383"/>
      <c r="EX638" s="383"/>
      <c r="EY638" s="383"/>
      <c r="EZ638" s="383"/>
      <c r="FA638" s="383"/>
      <c r="FB638" s="383"/>
      <c r="FC638" s="383"/>
      <c r="FD638" s="383"/>
      <c r="FE638" s="383"/>
      <c r="FF638" s="383"/>
      <c r="FG638" s="383"/>
      <c r="FH638" s="383"/>
      <c r="FI638" s="383"/>
      <c r="FJ638" s="383"/>
      <c r="FK638" s="383"/>
      <c r="FL638" s="383"/>
      <c r="FM638" s="383"/>
      <c r="FN638" s="383"/>
      <c r="FO638" s="383"/>
      <c r="FP638" s="383"/>
      <c r="FQ638" s="383"/>
      <c r="FR638" s="383"/>
      <c r="FS638" s="383"/>
      <c r="FT638" s="383"/>
      <c r="FU638" s="383"/>
      <c r="FV638" s="383"/>
      <c r="FW638" s="383"/>
      <c r="FX638" s="383"/>
      <c r="FY638" s="383"/>
      <c r="FZ638" s="383"/>
      <c r="GA638" s="383"/>
      <c r="GB638" s="383"/>
      <c r="GC638" s="383"/>
      <c r="GD638" s="383"/>
      <c r="GE638" s="383"/>
      <c r="GF638" s="383"/>
      <c r="GG638" s="383"/>
      <c r="GH638" s="383"/>
      <c r="GI638" s="383"/>
      <c r="GJ638" s="383"/>
      <c r="GK638" s="383"/>
      <c r="GL638" s="383"/>
      <c r="GM638" s="383"/>
      <c r="GN638" s="383"/>
      <c r="GO638" s="383"/>
      <c r="GP638" s="383"/>
      <c r="GQ638" s="383"/>
      <c r="GR638" s="383"/>
      <c r="GS638" s="383"/>
      <c r="GT638" s="383"/>
      <c r="GU638" s="383"/>
      <c r="GV638" s="383"/>
      <c r="GW638" s="383"/>
      <c r="GX638" s="383"/>
    </row>
    <row r="639" spans="1:206" x14ac:dyDescent="0.25">
      <c r="P639" s="372"/>
      <c r="R639" s="490"/>
      <c r="S639" s="490"/>
    </row>
    <row r="640" spans="1:206" x14ac:dyDescent="0.25">
      <c r="P640" s="372"/>
      <c r="R640" s="490"/>
      <c r="S640" s="490"/>
    </row>
    <row r="641" spans="16:19" x14ac:dyDescent="0.25">
      <c r="P641" s="372"/>
      <c r="R641" s="490"/>
      <c r="S641" s="490"/>
    </row>
    <row r="642" spans="16:19" x14ac:dyDescent="0.25">
      <c r="P642" s="372"/>
      <c r="R642" s="490"/>
      <c r="S642" s="490"/>
    </row>
    <row r="643" spans="16:19" x14ac:dyDescent="0.25">
      <c r="P643" s="372"/>
      <c r="R643" s="490"/>
      <c r="S643" s="490"/>
    </row>
    <row r="644" spans="16:19" x14ac:dyDescent="0.25">
      <c r="P644" s="372"/>
      <c r="R644" s="490"/>
      <c r="S644" s="490"/>
    </row>
  </sheetData>
  <sheetProtection sheet="1" scenarios="1" formatCells="0"/>
  <mergeCells count="53">
    <mergeCell ref="J32:L33"/>
    <mergeCell ref="M32:P33"/>
    <mergeCell ref="J34:L35"/>
    <mergeCell ref="M34:P35"/>
    <mergeCell ref="M38:N38"/>
    <mergeCell ref="O38:P38"/>
    <mergeCell ref="J38:L39"/>
    <mergeCell ref="J36:L37"/>
    <mergeCell ref="M36:N36"/>
    <mergeCell ref="M37:N37"/>
    <mergeCell ref="O37:P37"/>
    <mergeCell ref="J102:N102"/>
    <mergeCell ref="J82:S83"/>
    <mergeCell ref="J55:S55"/>
    <mergeCell ref="J56:S56"/>
    <mergeCell ref="J58:S59"/>
    <mergeCell ref="J61:S62"/>
    <mergeCell ref="J69:S69"/>
    <mergeCell ref="K49:K50"/>
    <mergeCell ref="L49:L50"/>
    <mergeCell ref="M49:M50"/>
    <mergeCell ref="J89:S90"/>
    <mergeCell ref="J66:S67"/>
    <mergeCell ref="J49:J50"/>
    <mergeCell ref="J51:J52"/>
    <mergeCell ref="K51:K52"/>
    <mergeCell ref="L51:L52"/>
    <mergeCell ref="J75:S75"/>
    <mergeCell ref="J77:S77"/>
    <mergeCell ref="J78:S79"/>
    <mergeCell ref="J81:S81"/>
    <mergeCell ref="J47:J48"/>
    <mergeCell ref="K47:K48"/>
    <mergeCell ref="L47:L48"/>
    <mergeCell ref="J44:O45"/>
    <mergeCell ref="M39:N39"/>
    <mergeCell ref="O39:P39"/>
    <mergeCell ref="J40:P41"/>
    <mergeCell ref="DS31:DY32"/>
    <mergeCell ref="DS28:DU28"/>
    <mergeCell ref="DS29:DU29"/>
    <mergeCell ref="O36:P36"/>
    <mergeCell ref="M47:M48"/>
    <mergeCell ref="N47:N50"/>
    <mergeCell ref="O47:O50"/>
    <mergeCell ref="G1:P1"/>
    <mergeCell ref="J11:J12"/>
    <mergeCell ref="I15:P15"/>
    <mergeCell ref="R15:X15"/>
    <mergeCell ref="DS30:DU30"/>
    <mergeCell ref="G3:T4"/>
    <mergeCell ref="G5:T6"/>
    <mergeCell ref="G7:T8"/>
  </mergeCells>
  <conditionalFormatting sqref="I66 I85:I102 I104:I514 DR27:DR32 I17:I30 E11:F510 H11:H510 AM20:AM519 I40:I64">
    <cfRule type="cellIs" dxfId="87" priority="3" stopIfTrue="1" operator="equal">
      <formula>0</formula>
    </cfRule>
    <cfRule type="cellIs" dxfId="86" priority="4" stopIfTrue="1" operator="equal">
      <formula>FALSE</formula>
    </cfRule>
  </conditionalFormatting>
  <conditionalFormatting sqref="P44">
    <cfRule type="cellIs" dxfId="85" priority="1" stopIfTrue="1" operator="equal">
      <formula>0</formula>
    </cfRule>
    <cfRule type="cellIs" dxfId="84" priority="2" stopIfTrue="1" operator="equal">
      <formula>FALSE</formula>
    </cfRule>
  </conditionalFormatting>
  <hyperlinks>
    <hyperlink ref="C1" location="Начало!A1" display="Начало"/>
    <hyperlink ref="C3" location="Experiment!A1" display="Експеримент"/>
  </hyperlinks>
  <pageMargins left="0.25" right="0.25" top="0.75" bottom="0.75" header="0.3" footer="0.3"/>
  <pageSetup paperSize="9" orientation="portrait" horizontalDpi="200" verticalDpi="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C1176"/>
  <sheetViews>
    <sheetView zoomScale="90" zoomScaleNormal="90" workbookViewId="0">
      <selection activeCell="C1" sqref="C1"/>
    </sheetView>
  </sheetViews>
  <sheetFormatPr defaultRowHeight="12.75" x14ac:dyDescent="0.2"/>
  <cols>
    <col min="1" max="1" width="2.7109375" style="121" customWidth="1"/>
    <col min="2" max="2" width="5.85546875" style="193" customWidth="1"/>
    <col min="3" max="3" width="8.7109375" style="133" customWidth="1"/>
    <col min="4" max="4" width="11.5703125" style="133" customWidth="1"/>
    <col min="5" max="5" width="7.85546875" style="122" customWidth="1"/>
    <col min="6" max="6" width="11" style="122" customWidth="1"/>
    <col min="7" max="7" width="11" style="123" customWidth="1"/>
    <col min="8" max="15" width="11" style="133" customWidth="1"/>
    <col min="16" max="16" width="3.140625" style="124" customWidth="1"/>
    <col min="17" max="17" width="12.140625" style="122" customWidth="1"/>
    <col min="18" max="23" width="9.140625" style="122"/>
    <col min="24" max="24" width="9.140625" style="121"/>
    <col min="25" max="25" width="9.140625" style="125"/>
    <col min="26" max="26" width="11.28515625" style="126" bestFit="1" customWidth="1"/>
    <col min="27" max="27" width="10.42578125" style="126" bestFit="1" customWidth="1"/>
    <col min="28" max="28" width="13" style="126" bestFit="1" customWidth="1"/>
    <col min="29" max="29" width="10.42578125" style="126" bestFit="1" customWidth="1"/>
    <col min="30" max="30" width="9.140625" style="126"/>
    <col min="31" max="34" width="10.42578125" style="127" bestFit="1" customWidth="1"/>
    <col min="35" max="35" width="11.28515625" style="127" bestFit="1" customWidth="1"/>
    <col min="36" max="36" width="10.7109375" style="127" bestFit="1" customWidth="1"/>
    <col min="37" max="38" width="9.140625" style="128"/>
    <col min="39" max="41" width="10.42578125" style="128" bestFit="1" customWidth="1"/>
    <col min="42" max="49" width="9.140625" style="128"/>
    <col min="50" max="50" width="9.140625" style="129"/>
    <col min="51" max="54" width="9.140625" style="128"/>
    <col min="55" max="55" width="9.140625" style="130"/>
    <col min="56" max="16384" width="9.140625" style="131"/>
  </cols>
  <sheetData>
    <row r="1" spans="1:55" ht="16.5" customHeight="1" x14ac:dyDescent="0.25">
      <c r="A1" s="144"/>
      <c r="B1" s="144"/>
      <c r="C1" s="276" t="s">
        <v>128</v>
      </c>
      <c r="D1" s="124"/>
      <c r="E1" s="124"/>
      <c r="F1" s="124"/>
      <c r="H1" s="122"/>
      <c r="I1" s="122"/>
      <c r="J1" s="122"/>
      <c r="K1" s="122"/>
      <c r="L1" s="122"/>
      <c r="M1" s="122"/>
      <c r="N1" s="122"/>
      <c r="O1" s="122"/>
      <c r="Q1" s="908" t="s">
        <v>99</v>
      </c>
      <c r="R1" s="909"/>
      <c r="S1" s="909"/>
      <c r="T1" s="909"/>
      <c r="U1" s="909"/>
    </row>
    <row r="2" spans="1:55" ht="16.5" customHeight="1" x14ac:dyDescent="0.25">
      <c r="A2" s="144"/>
      <c r="B2" s="144"/>
      <c r="C2" s="276"/>
      <c r="D2" s="124"/>
      <c r="E2" s="124"/>
      <c r="F2" s="277"/>
      <c r="G2" s="134" t="s">
        <v>100</v>
      </c>
      <c r="H2" s="134"/>
      <c r="I2" s="134"/>
      <c r="J2" s="134"/>
      <c r="K2" s="134"/>
      <c r="L2" s="134"/>
      <c r="M2" s="134"/>
      <c r="N2" s="134"/>
      <c r="O2" s="134"/>
      <c r="P2" s="135"/>
      <c r="Q2" s="910" t="s">
        <v>101</v>
      </c>
      <c r="R2" s="910"/>
      <c r="S2" s="910"/>
      <c r="T2" s="910"/>
      <c r="U2" s="910"/>
    </row>
    <row r="3" spans="1:55" ht="16.5" customHeight="1" x14ac:dyDescent="0.2">
      <c r="A3" s="144"/>
      <c r="B3" s="144"/>
      <c r="C3" s="603" t="s">
        <v>531</v>
      </c>
      <c r="D3" s="124"/>
      <c r="E3" s="124"/>
      <c r="G3" s="137"/>
      <c r="H3" s="136"/>
      <c r="I3" s="136"/>
      <c r="J3" s="136"/>
      <c r="K3" s="136"/>
      <c r="L3" s="136"/>
      <c r="M3" s="136"/>
      <c r="N3" s="136"/>
      <c r="O3" s="136"/>
      <c r="P3" s="138"/>
      <c r="Q3" s="910"/>
      <c r="R3" s="910"/>
      <c r="S3" s="910"/>
      <c r="T3" s="910"/>
      <c r="U3" s="910"/>
    </row>
    <row r="4" spans="1:55" ht="16.5" customHeight="1" x14ac:dyDescent="0.25">
      <c r="A4" s="144"/>
      <c r="B4" s="144"/>
      <c r="C4" s="276"/>
      <c r="D4" s="124"/>
      <c r="E4" s="124"/>
      <c r="F4" s="604"/>
      <c r="G4" s="140" t="s">
        <v>471</v>
      </c>
      <c r="H4" s="140"/>
      <c r="I4" s="140"/>
      <c r="J4" s="140"/>
      <c r="K4" s="140"/>
      <c r="L4" s="140"/>
      <c r="M4" s="140"/>
      <c r="N4" s="140"/>
      <c r="O4" s="139"/>
      <c r="P4" s="141"/>
      <c r="Q4" s="910"/>
      <c r="R4" s="910"/>
      <c r="S4" s="910"/>
      <c r="T4" s="910"/>
      <c r="U4" s="910"/>
    </row>
    <row r="5" spans="1:55" ht="16.5" customHeight="1" x14ac:dyDescent="0.2">
      <c r="A5" s="144"/>
      <c r="B5" s="144"/>
      <c r="C5" s="124"/>
      <c r="D5" s="124"/>
      <c r="E5" s="132" t="s">
        <v>332</v>
      </c>
      <c r="F5" s="124"/>
      <c r="G5" s="142" t="s">
        <v>472</v>
      </c>
      <c r="H5" s="143"/>
      <c r="I5" s="143"/>
      <c r="J5" s="143"/>
      <c r="K5" s="143"/>
      <c r="L5" s="143"/>
      <c r="M5" s="143"/>
      <c r="N5" s="143"/>
      <c r="O5" s="122"/>
      <c r="Q5" s="910"/>
      <c r="R5" s="910"/>
      <c r="S5" s="910"/>
      <c r="T5" s="910"/>
      <c r="U5" s="910"/>
    </row>
    <row r="6" spans="1:55" s="121" customFormat="1" ht="16.5" customHeight="1" x14ac:dyDescent="0.2">
      <c r="A6" s="144"/>
      <c r="B6" s="911" t="s">
        <v>102</v>
      </c>
      <c r="C6" s="911"/>
      <c r="D6" s="913" t="s">
        <v>563</v>
      </c>
      <c r="E6" s="913"/>
      <c r="F6" s="141"/>
      <c r="G6" s="142" t="s">
        <v>473</v>
      </c>
      <c r="H6" s="140"/>
      <c r="I6" s="140"/>
      <c r="J6" s="140"/>
      <c r="K6" s="140"/>
      <c r="L6" s="140"/>
      <c r="M6" s="140"/>
      <c r="N6" s="140"/>
      <c r="O6" s="139"/>
      <c r="P6" s="141"/>
      <c r="Q6" s="910" t="s">
        <v>105</v>
      </c>
      <c r="R6" s="910"/>
      <c r="S6" s="910"/>
      <c r="T6" s="910"/>
      <c r="U6" s="910"/>
      <c r="V6" s="145" t="s">
        <v>106</v>
      </c>
      <c r="W6" s="145" t="s">
        <v>107</v>
      </c>
      <c r="Y6" s="125"/>
      <c r="Z6" s="126"/>
      <c r="AA6" s="126"/>
      <c r="AB6" s="126"/>
      <c r="AC6" s="126"/>
      <c r="AD6" s="126"/>
      <c r="AE6" s="126"/>
      <c r="AF6" s="127"/>
      <c r="AG6" s="127"/>
      <c r="AH6" s="127"/>
      <c r="AI6" s="127"/>
      <c r="AJ6" s="127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9"/>
      <c r="AY6" s="128"/>
      <c r="AZ6" s="128"/>
      <c r="BA6" s="128"/>
      <c r="BB6" s="128"/>
      <c r="BC6" s="130"/>
    </row>
    <row r="7" spans="1:55" s="121" customFormat="1" ht="16.5" customHeight="1" x14ac:dyDescent="0.2">
      <c r="B7" s="911" t="s">
        <v>109</v>
      </c>
      <c r="C7" s="911"/>
      <c r="D7" s="912" t="s">
        <v>3</v>
      </c>
      <c r="E7" s="912"/>
      <c r="F7" s="139"/>
      <c r="G7" s="916" t="s">
        <v>474</v>
      </c>
      <c r="H7" s="916"/>
      <c r="I7" s="916"/>
      <c r="J7" s="916"/>
      <c r="K7" s="916"/>
      <c r="L7" s="916"/>
      <c r="M7" s="916"/>
      <c r="N7" s="916"/>
      <c r="O7" s="916"/>
      <c r="P7" s="146"/>
      <c r="Q7" s="910"/>
      <c r="R7" s="910"/>
      <c r="S7" s="910"/>
      <c r="T7" s="910"/>
      <c r="U7" s="910"/>
      <c r="V7" s="147" t="str">
        <f>IF(OR(G13="",G14=""),"",AR9/AR10)</f>
        <v/>
      </c>
      <c r="W7" s="147" t="str">
        <f>IF(V7="","",FDIST(V7,1,SUM(G13:G14)))</f>
        <v/>
      </c>
      <c r="Y7" s="125"/>
      <c r="Z7" s="126"/>
      <c r="AA7" s="126"/>
      <c r="AB7" s="126"/>
      <c r="AC7" s="126"/>
      <c r="AD7" s="126"/>
      <c r="AE7" s="126"/>
      <c r="AF7" s="127"/>
      <c r="AG7" s="127"/>
      <c r="AH7" s="127"/>
      <c r="AI7" s="127"/>
      <c r="AJ7" s="127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9"/>
      <c r="AY7" s="128"/>
      <c r="AZ7" s="128"/>
      <c r="BA7" s="128"/>
      <c r="BB7" s="128"/>
      <c r="BC7" s="130"/>
    </row>
    <row r="8" spans="1:55" s="121" customFormat="1" ht="16.5" customHeight="1" x14ac:dyDescent="0.2">
      <c r="B8" s="904" t="s">
        <v>103</v>
      </c>
      <c r="C8" s="905"/>
      <c r="D8" s="906" t="s">
        <v>529</v>
      </c>
      <c r="E8" s="907"/>
      <c r="F8" s="149"/>
      <c r="G8" s="916"/>
      <c r="H8" s="916"/>
      <c r="I8" s="916"/>
      <c r="J8" s="916"/>
      <c r="K8" s="916"/>
      <c r="L8" s="916"/>
      <c r="M8" s="916"/>
      <c r="N8" s="916"/>
      <c r="O8" s="916"/>
      <c r="P8" s="146"/>
      <c r="Q8" s="910"/>
      <c r="R8" s="910"/>
      <c r="S8" s="910"/>
      <c r="T8" s="910"/>
      <c r="U8" s="910"/>
      <c r="V8" s="122"/>
      <c r="W8" s="122"/>
      <c r="Y8" s="125"/>
      <c r="Z8" s="126"/>
      <c r="AA8" s="126"/>
      <c r="AB8" s="126"/>
      <c r="AC8" s="126"/>
      <c r="AD8" s="126"/>
      <c r="AE8" s="127"/>
      <c r="AF8" s="127"/>
      <c r="AG8" s="127"/>
      <c r="AH8" s="127"/>
      <c r="AI8" s="127"/>
      <c r="AJ8" s="127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9"/>
      <c r="AY8" s="128"/>
      <c r="AZ8" s="128"/>
      <c r="BA8" s="128"/>
      <c r="BB8" s="128"/>
      <c r="BC8" s="130"/>
    </row>
    <row r="9" spans="1:55" s="121" customFormat="1" ht="16.5" customHeight="1" x14ac:dyDescent="0.2">
      <c r="B9" s="904" t="s">
        <v>104</v>
      </c>
      <c r="C9" s="905"/>
      <c r="D9" s="906" t="s">
        <v>530</v>
      </c>
      <c r="E9" s="907"/>
      <c r="F9" s="149"/>
      <c r="G9" s="917" t="s">
        <v>475</v>
      </c>
      <c r="H9" s="917"/>
      <c r="I9" s="917"/>
      <c r="J9" s="917"/>
      <c r="K9" s="917"/>
      <c r="L9" s="917"/>
      <c r="M9" s="917"/>
      <c r="N9" s="917"/>
      <c r="O9" s="917"/>
      <c r="P9" s="150"/>
      <c r="Q9" s="149"/>
      <c r="R9" s="122"/>
      <c r="S9" s="122"/>
      <c r="T9" s="122"/>
      <c r="U9" s="122"/>
      <c r="V9" s="122"/>
      <c r="W9" s="122"/>
      <c r="Y9" s="125"/>
      <c r="Z9" s="126"/>
      <c r="AA9" s="126"/>
      <c r="AB9" s="126"/>
      <c r="AC9" s="126"/>
      <c r="AD9" s="126"/>
      <c r="AE9" s="127"/>
      <c r="AF9" s="127"/>
      <c r="AG9" s="127"/>
      <c r="AH9" s="127"/>
      <c r="AI9" s="127"/>
      <c r="AJ9" s="127"/>
      <c r="AK9" s="128"/>
      <c r="AL9" s="128"/>
      <c r="AM9" s="128"/>
      <c r="AN9" s="128"/>
      <c r="AO9" s="128"/>
      <c r="AP9" s="128" t="e">
        <f>AP11-AP10</f>
        <v>#NUM!</v>
      </c>
      <c r="AQ9" s="128">
        <v>1</v>
      </c>
      <c r="AR9" s="128" t="e">
        <f>AP9/AQ9</f>
        <v>#NUM!</v>
      </c>
      <c r="AS9" s="125"/>
      <c r="AT9" s="128"/>
      <c r="AU9" s="128"/>
      <c r="AV9" s="128"/>
      <c r="AW9" s="128"/>
      <c r="AX9" s="129"/>
      <c r="AY9" s="128"/>
      <c r="AZ9" s="128"/>
      <c r="BA9" s="128"/>
      <c r="BB9" s="128"/>
      <c r="BC9" s="130"/>
    </row>
    <row r="10" spans="1:55" s="121" customFormat="1" ht="16.5" customHeight="1" x14ac:dyDescent="0.2">
      <c r="B10" s="151"/>
      <c r="C10" s="124"/>
      <c r="D10" s="151"/>
      <c r="E10" s="148"/>
      <c r="F10" s="149"/>
      <c r="G10" s="149"/>
      <c r="H10" s="149"/>
      <c r="I10" s="152"/>
      <c r="J10" s="149"/>
      <c r="K10" s="149"/>
      <c r="L10" s="149"/>
      <c r="M10" s="149"/>
      <c r="N10" s="149"/>
      <c r="O10" s="149"/>
      <c r="P10" s="148"/>
      <c r="Q10" s="153" t="str">
        <f>D8</f>
        <v>група 1</v>
      </c>
      <c r="R10" s="154"/>
      <c r="S10" s="122"/>
      <c r="T10" s="122"/>
      <c r="U10" s="122"/>
      <c r="V10" s="122"/>
      <c r="W10" s="122"/>
      <c r="Y10" s="125"/>
      <c r="Z10" s="126"/>
      <c r="AA10" s="126"/>
      <c r="AB10" s="125"/>
      <c r="AC10" s="126"/>
      <c r="AD10" s="126"/>
      <c r="AE10" s="127"/>
      <c r="AF10" s="127"/>
      <c r="AG10" s="127"/>
      <c r="AH10" s="127"/>
      <c r="AI10" s="127"/>
      <c r="AJ10" s="127"/>
      <c r="AK10" s="128"/>
      <c r="AL10" s="128"/>
      <c r="AM10" s="128"/>
      <c r="AN10" s="128"/>
      <c r="AO10" s="128"/>
      <c r="AP10" s="128" t="e">
        <f>AP13+AQ13</f>
        <v>#NUM!</v>
      </c>
      <c r="AQ10" s="128">
        <f>SUM(G13:G14)-2</f>
        <v>-2</v>
      </c>
      <c r="AR10" s="128" t="e">
        <f>AP10/AQ10</f>
        <v>#NUM!</v>
      </c>
      <c r="AS10" s="128"/>
      <c r="AT10" s="128"/>
      <c r="AU10" s="128"/>
      <c r="AV10" s="128"/>
      <c r="AW10" s="128"/>
      <c r="AX10" s="129"/>
      <c r="AY10" s="128"/>
      <c r="AZ10" s="128"/>
      <c r="BA10" s="128"/>
      <c r="BB10" s="128"/>
      <c r="BC10" s="130"/>
    </row>
    <row r="11" spans="1:55" s="121" customFormat="1" ht="16.5" customHeight="1" x14ac:dyDescent="0.2">
      <c r="C11" s="122"/>
      <c r="D11" s="132" t="s">
        <v>331</v>
      </c>
      <c r="E11" s="149"/>
      <c r="F11" s="132" t="s">
        <v>527</v>
      </c>
      <c r="G11" s="149"/>
      <c r="H11" s="149"/>
      <c r="I11" s="149"/>
      <c r="J11" s="149"/>
      <c r="K11" s="149"/>
      <c r="L11" s="149"/>
      <c r="M11" s="149"/>
      <c r="N11" s="149"/>
      <c r="O11" s="149"/>
      <c r="P11" s="148"/>
      <c r="Q11" s="155"/>
      <c r="R11" s="154"/>
      <c r="S11" s="122"/>
      <c r="T11" s="122"/>
      <c r="U11" s="122"/>
      <c r="V11" s="122"/>
      <c r="W11" s="122"/>
      <c r="Y11" s="125"/>
      <c r="Z11" s="126"/>
      <c r="AA11" s="126"/>
      <c r="AB11" s="126"/>
      <c r="AC11" s="126"/>
      <c r="AD11" s="126"/>
      <c r="AE11" s="127"/>
      <c r="AF11" s="127"/>
      <c r="AG11" s="127"/>
      <c r="AH11" s="127"/>
      <c r="AI11" s="127"/>
      <c r="AJ11" s="127"/>
      <c r="AK11" s="128"/>
      <c r="AL11" s="128"/>
      <c r="AM11" s="128"/>
      <c r="AN11" s="128"/>
      <c r="AO11" s="128"/>
      <c r="AP11" s="128" t="e">
        <f>DEVSQ(AP14:AQ1013)</f>
        <v>#NUM!</v>
      </c>
      <c r="AQ11" s="128"/>
      <c r="AR11" s="128"/>
      <c r="AS11" s="128"/>
      <c r="AT11" s="128"/>
      <c r="AU11" s="128"/>
      <c r="AV11" s="128"/>
      <c r="AW11" s="128"/>
      <c r="AX11" s="129"/>
      <c r="AY11" s="128"/>
      <c r="AZ11" s="128"/>
      <c r="BA11" s="128"/>
      <c r="BB11" s="128"/>
      <c r="BC11" s="130"/>
    </row>
    <row r="12" spans="1:55" s="121" customFormat="1" ht="30.75" customHeight="1" x14ac:dyDescent="0.25">
      <c r="B12" s="156" t="s">
        <v>98</v>
      </c>
      <c r="C12" s="328" t="s">
        <v>2</v>
      </c>
      <c r="D12" s="347" t="s">
        <v>430</v>
      </c>
      <c r="E12" s="122"/>
      <c r="F12" s="157" t="s">
        <v>109</v>
      </c>
      <c r="G12" s="145" t="s">
        <v>24</v>
      </c>
      <c r="H12" s="145" t="s">
        <v>110</v>
      </c>
      <c r="I12" s="145" t="s">
        <v>111</v>
      </c>
      <c r="J12" s="145" t="s">
        <v>27</v>
      </c>
      <c r="K12" s="158" t="s">
        <v>28</v>
      </c>
      <c r="L12" s="145" t="s">
        <v>29</v>
      </c>
      <c r="M12" s="145" t="s">
        <v>30</v>
      </c>
      <c r="N12" s="145" t="s">
        <v>31</v>
      </c>
      <c r="O12" s="145" t="s">
        <v>32</v>
      </c>
      <c r="P12" s="159"/>
      <c r="Q12" s="155"/>
      <c r="R12" s="154"/>
      <c r="S12" s="122"/>
      <c r="T12" s="122"/>
      <c r="U12" s="122"/>
      <c r="V12" s="122"/>
      <c r="W12" s="122"/>
      <c r="Y12" s="125"/>
      <c r="Z12" s="126"/>
      <c r="AA12" s="126"/>
      <c r="AB12" s="126" t="s">
        <v>112</v>
      </c>
      <c r="AC12" s="126" t="s">
        <v>113</v>
      </c>
      <c r="AD12" s="126"/>
      <c r="AE12" s="160"/>
      <c r="AF12" s="160" t="e">
        <f>AF23-AF18</f>
        <v>#NUM!</v>
      </c>
      <c r="AG12" s="160" t="e">
        <f>AF12*3</f>
        <v>#NUM!</v>
      </c>
      <c r="AH12" s="127"/>
      <c r="AI12" s="127"/>
      <c r="AJ12" s="127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9"/>
      <c r="AY12" s="128"/>
      <c r="AZ12" s="128"/>
      <c r="BA12" s="128"/>
      <c r="BB12" s="128"/>
      <c r="BC12" s="130"/>
    </row>
    <row r="13" spans="1:55" s="121" customFormat="1" ht="12" customHeight="1" x14ac:dyDescent="0.25">
      <c r="B13" s="161">
        <v>1</v>
      </c>
      <c r="C13" s="345"/>
      <c r="D13" s="55"/>
      <c r="E13" s="122"/>
      <c r="F13" s="157" t="str">
        <f>D8</f>
        <v>група 1</v>
      </c>
      <c r="G13" s="163" t="str">
        <f>IF(AM14=0,"",AM14)</f>
        <v/>
      </c>
      <c r="H13" s="164">
        <f>IF(G13=0,"",MIN(AB13:AB1012))</f>
        <v>0</v>
      </c>
      <c r="I13" s="164">
        <f>IF(G13=0,"",MAX(AB13:AB1012))</f>
        <v>0</v>
      </c>
      <c r="J13" s="163">
        <f>IF(G13=0,"",I13-H13)</f>
        <v>0</v>
      </c>
      <c r="K13" s="165" t="str">
        <f>IF(G13="","",AVERAGE(AB13:AB1012))</f>
        <v/>
      </c>
      <c r="L13" s="165" t="str">
        <f>IF(G13="","",STDEV(AB13:AB1012))</f>
        <v/>
      </c>
      <c r="M13" s="165" t="str">
        <f>IF(G13="","",L13/K13*100)</f>
        <v/>
      </c>
      <c r="N13" s="166" t="str">
        <f>IF(G13="","",CONCATENATE(ROUND(AI14,3),AK14))</f>
        <v/>
      </c>
      <c r="O13" s="166" t="str">
        <f>IF(G13="","",CONCATENATE(ROUND(AJ14,3),AL14))</f>
        <v/>
      </c>
      <c r="P13" s="167"/>
      <c r="Q13" s="168" t="str">
        <f>D9</f>
        <v>група 2</v>
      </c>
      <c r="R13" s="154"/>
      <c r="S13" s="122"/>
      <c r="T13" s="122"/>
      <c r="U13" s="122"/>
      <c r="V13" s="122"/>
      <c r="W13" s="122"/>
      <c r="Y13" s="125"/>
      <c r="Z13" s="126"/>
      <c r="AA13" s="126">
        <v>1</v>
      </c>
      <c r="AB13" s="126" t="str">
        <f>IF(AND(C13=1,D13&lt;&gt;0),D13,"")</f>
        <v/>
      </c>
      <c r="AC13" s="126" t="str">
        <f>IF(AND(C13=2,D13&lt;&gt;0),D13,"")</f>
        <v/>
      </c>
      <c r="AD13" s="126"/>
      <c r="AE13" s="160" t="s">
        <v>21</v>
      </c>
      <c r="AF13" s="160" t="e">
        <f>AF18-AG12</f>
        <v>#NUM!</v>
      </c>
      <c r="AG13" s="160"/>
      <c r="AH13" s="160"/>
      <c r="AI13" s="126"/>
      <c r="AJ13" s="126"/>
      <c r="AK13" s="126"/>
      <c r="AL13" s="126"/>
      <c r="AM13" s="126"/>
      <c r="AN13" s="126"/>
      <c r="AO13" s="127"/>
      <c r="AP13" s="128" t="e">
        <f>DEVSQ(AP14:AP1013)</f>
        <v>#NUM!</v>
      </c>
      <c r="AQ13" s="128" t="e">
        <f>DEVSQ(AQ14:AQ1013)</f>
        <v>#NUM!</v>
      </c>
      <c r="AR13" s="125"/>
      <c r="AS13" s="128"/>
      <c r="AT13" s="128"/>
      <c r="AU13" s="128"/>
      <c r="AV13" s="128"/>
      <c r="AW13" s="128"/>
      <c r="AX13" s="129"/>
      <c r="AY13" s="128"/>
      <c r="AZ13" s="128"/>
      <c r="BA13" s="128"/>
      <c r="BB13" s="128"/>
      <c r="BC13" s="130"/>
    </row>
    <row r="14" spans="1:55" s="121" customFormat="1" ht="12" customHeight="1" x14ac:dyDescent="0.25">
      <c r="B14" s="161">
        <v>2</v>
      </c>
      <c r="C14" s="345"/>
      <c r="D14" s="55"/>
      <c r="E14" s="122"/>
      <c r="F14" s="157" t="str">
        <f>D9</f>
        <v>група 2</v>
      </c>
      <c r="G14" s="163" t="str">
        <f>IF(AM15=0,"",AM15)</f>
        <v/>
      </c>
      <c r="H14" s="164">
        <f>IF(G14=0,"",MIN(AB13:AB1012))</f>
        <v>0</v>
      </c>
      <c r="I14" s="164">
        <f>IF(G14=0,"",MAX(AC13:AC1012))</f>
        <v>0</v>
      </c>
      <c r="J14" s="163">
        <f>IF(G14=0,"",I14-H14)</f>
        <v>0</v>
      </c>
      <c r="K14" s="165" t="str">
        <f>IF(G14="","",AVERAGE(AC13:AC1012))</f>
        <v/>
      </c>
      <c r="L14" s="165" t="str">
        <f>IF(G14="","",STDEV(AC13:AC1012))</f>
        <v/>
      </c>
      <c r="M14" s="165" t="str">
        <f>IF(G14="","",L14/K14*100)</f>
        <v/>
      </c>
      <c r="N14" s="166" t="str">
        <f>IF(G14="","",CONCATENATE(ROUND(AI15,3),AK15))</f>
        <v/>
      </c>
      <c r="O14" s="166" t="str">
        <f>IF(G14="","",CONCATENATE(ROUND(AJ15,3),AL15))</f>
        <v/>
      </c>
      <c r="P14" s="167"/>
      <c r="Q14" s="154"/>
      <c r="R14" s="154"/>
      <c r="S14" s="122"/>
      <c r="T14" s="122"/>
      <c r="U14" s="122"/>
      <c r="V14" s="122"/>
      <c r="W14" s="122"/>
      <c r="Y14" s="125"/>
      <c r="Z14" s="126"/>
      <c r="AA14" s="126">
        <v>2</v>
      </c>
      <c r="AB14" s="126" t="str">
        <f t="shared" ref="AB14:AB77" si="0">IF(AND(C14=1,D14&lt;&gt;0),D14,"")</f>
        <v/>
      </c>
      <c r="AC14" s="126" t="str">
        <f t="shared" ref="AC14:AC77" si="1">IF(AND(C14=2,D14&lt;&gt;0),D14,"")</f>
        <v/>
      </c>
      <c r="AD14" s="126"/>
      <c r="AE14" s="160" t="s">
        <v>22</v>
      </c>
      <c r="AF14" s="160">
        <f>MIN(AB13:AB1012)</f>
        <v>0</v>
      </c>
      <c r="AG14" s="160"/>
      <c r="AH14" s="160"/>
      <c r="AI14" s="169" t="e">
        <f>SKEW(AB13:AB1012)</f>
        <v>#DIV/0!</v>
      </c>
      <c r="AJ14" s="169" t="e">
        <f>KURT(AB13:AB1012)</f>
        <v>#DIV/0!</v>
      </c>
      <c r="AK14" s="126" t="e">
        <f>IF(AI14&lt;AN14,"","*")</f>
        <v>#DIV/0!</v>
      </c>
      <c r="AL14" s="126" t="e">
        <f>IF(AJ14&lt;AO14,"","*")</f>
        <v>#DIV/0!</v>
      </c>
      <c r="AM14" s="126">
        <f>COUNT(AB13:AB1012)</f>
        <v>0</v>
      </c>
      <c r="AN14" s="170">
        <f>2*SQRT((6*AM14*(AM14-1))/((AM14-2)*(AM14+1)*(AM14+3)))</f>
        <v>0</v>
      </c>
      <c r="AO14" s="170">
        <f>2*AN14*SQRT((AM14^2-1)/((AM14-3)*(AM14+5)))</f>
        <v>0</v>
      </c>
      <c r="AP14" s="128" t="str">
        <f>IF(AB13="","",ABS(AB13-$K$13))</f>
        <v/>
      </c>
      <c r="AQ14" s="128" t="str">
        <f>IF(AC13="","",ABS(AC13-$K$14))</f>
        <v/>
      </c>
      <c r="AR14" s="128"/>
      <c r="AS14" s="128"/>
      <c r="AT14" s="128"/>
      <c r="AU14" s="128"/>
      <c r="AV14" s="128"/>
      <c r="AW14" s="128"/>
      <c r="AX14" s="129"/>
      <c r="AY14" s="128"/>
      <c r="AZ14" s="128"/>
      <c r="BA14" s="128"/>
      <c r="BB14" s="128"/>
      <c r="BC14" s="130"/>
    </row>
    <row r="15" spans="1:55" s="121" customFormat="1" ht="12" customHeight="1" x14ac:dyDescent="0.25">
      <c r="B15" s="161">
        <v>3</v>
      </c>
      <c r="C15" s="345"/>
      <c r="D15" s="55"/>
      <c r="E15" s="122"/>
      <c r="F15" s="122"/>
      <c r="G15" s="149"/>
      <c r="H15" s="149"/>
      <c r="I15" s="149"/>
      <c r="J15" s="149"/>
      <c r="K15" s="149"/>
      <c r="L15" s="149"/>
      <c r="M15" s="149"/>
      <c r="N15" s="149"/>
      <c r="O15" s="149"/>
      <c r="P15" s="148"/>
      <c r="Q15" s="122"/>
      <c r="R15" s="122"/>
      <c r="S15" s="122"/>
      <c r="T15" s="122"/>
      <c r="U15" s="122"/>
      <c r="V15" s="122"/>
      <c r="W15" s="122"/>
      <c r="Y15" s="125"/>
      <c r="Z15" s="126"/>
      <c r="AA15" s="126">
        <v>3</v>
      </c>
      <c r="AB15" s="126" t="str">
        <f t="shared" si="0"/>
        <v/>
      </c>
      <c r="AC15" s="126" t="str">
        <f t="shared" si="1"/>
        <v/>
      </c>
      <c r="AD15" s="126"/>
      <c r="AE15" s="160" t="s">
        <v>23</v>
      </c>
      <c r="AF15" s="160" t="e">
        <f>IF(AF14&lt;AF13,AF14,0)</f>
        <v>#NUM!</v>
      </c>
      <c r="AG15" s="160" t="e">
        <f>IF(AF14&lt;AF13,8,0)</f>
        <v>#NUM!</v>
      </c>
      <c r="AH15" s="160"/>
      <c r="AI15" s="169" t="e">
        <f>SKEW(AC13:AC1012)</f>
        <v>#DIV/0!</v>
      </c>
      <c r="AJ15" s="169" t="e">
        <f>KURT(AC13:AC1012)</f>
        <v>#DIV/0!</v>
      </c>
      <c r="AK15" s="126" t="e">
        <f>IF(AI15&lt;AN15,"","*")</f>
        <v>#DIV/0!</v>
      </c>
      <c r="AL15" s="126" t="e">
        <f>IF(AJ15&lt;AO15,"","*")</f>
        <v>#DIV/0!</v>
      </c>
      <c r="AM15" s="126">
        <f>COUNT(AC13:AC1012)</f>
        <v>0</v>
      </c>
      <c r="AN15" s="170">
        <f>2*SQRT((6*AM15*(AM15-1))/((AM15-2)*(AM15+1)*(AM15+3)))</f>
        <v>0</v>
      </c>
      <c r="AO15" s="170">
        <f>2*AN15*SQRT((AM15^2-1)/((AM15-3)*(AM15+5)))</f>
        <v>0</v>
      </c>
      <c r="AP15" s="128" t="str">
        <f t="shared" ref="AP15:AP78" si="2">IF(AB14="","",ABS(AB14-$K$13))</f>
        <v/>
      </c>
      <c r="AQ15" s="128" t="str">
        <f t="shared" ref="AQ15:AQ78" si="3">IF(AC14="","",ABS(AC14-$K$14))</f>
        <v/>
      </c>
      <c r="AR15" s="128"/>
      <c r="AS15" s="128"/>
      <c r="AT15" s="128"/>
      <c r="AU15" s="128"/>
      <c r="AV15" s="128"/>
      <c r="AW15" s="128"/>
      <c r="AX15" s="129"/>
      <c r="AY15" s="128"/>
      <c r="AZ15" s="128"/>
      <c r="BA15" s="128"/>
      <c r="BB15" s="128"/>
      <c r="BC15" s="130"/>
    </row>
    <row r="16" spans="1:55" s="121" customFormat="1" ht="12" customHeight="1" x14ac:dyDescent="0.25">
      <c r="B16" s="161">
        <v>4</v>
      </c>
      <c r="C16" s="345"/>
      <c r="D16" s="55"/>
      <c r="E16" s="122"/>
      <c r="F16" s="124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22"/>
      <c r="R16" s="122"/>
      <c r="S16" s="122"/>
      <c r="T16" s="122"/>
      <c r="U16" s="122"/>
      <c r="V16" s="122"/>
      <c r="W16" s="122"/>
      <c r="Y16" s="125"/>
      <c r="Z16" s="126"/>
      <c r="AA16" s="126">
        <v>4</v>
      </c>
      <c r="AB16" s="126" t="str">
        <f t="shared" si="0"/>
        <v/>
      </c>
      <c r="AC16" s="126" t="str">
        <f t="shared" si="1"/>
        <v/>
      </c>
      <c r="AD16" s="126"/>
      <c r="AE16" s="171">
        <v>0</v>
      </c>
      <c r="AF16" s="160" t="e">
        <f>IF(AF14&lt;AF13,AF13,AF14)</f>
        <v>#NUM!</v>
      </c>
      <c r="AG16" s="160">
        <v>9</v>
      </c>
      <c r="AH16" s="160">
        <v>7</v>
      </c>
      <c r="AI16" s="126"/>
      <c r="AJ16" s="126"/>
      <c r="AK16" s="126"/>
      <c r="AL16" s="126"/>
      <c r="AM16" s="126"/>
      <c r="AN16" s="126"/>
      <c r="AO16" s="127"/>
      <c r="AP16" s="128" t="str">
        <f t="shared" si="2"/>
        <v/>
      </c>
      <c r="AQ16" s="128" t="str">
        <f t="shared" si="3"/>
        <v/>
      </c>
      <c r="AR16" s="128"/>
      <c r="AS16" s="128"/>
      <c r="AT16" s="128"/>
      <c r="AU16" s="128"/>
      <c r="AV16" s="128"/>
      <c r="AW16" s="128"/>
      <c r="AX16" s="129"/>
      <c r="AY16" s="128"/>
      <c r="AZ16" s="128"/>
      <c r="BA16" s="128"/>
      <c r="BB16" s="128"/>
      <c r="BC16" s="130"/>
    </row>
    <row r="17" spans="2:55" s="121" customFormat="1" ht="12" customHeight="1" x14ac:dyDescent="0.25">
      <c r="B17" s="161">
        <v>5</v>
      </c>
      <c r="C17" s="345"/>
      <c r="D17" s="55"/>
      <c r="E17" s="122"/>
      <c r="F17" s="132" t="s">
        <v>528</v>
      </c>
      <c r="G17" s="148"/>
      <c r="H17" s="124"/>
      <c r="I17" s="124"/>
      <c r="J17" s="124"/>
      <c r="K17" s="148"/>
      <c r="L17" s="148"/>
      <c r="M17" s="148"/>
      <c r="N17" s="148"/>
      <c r="O17" s="124"/>
      <c r="P17" s="124"/>
      <c r="Q17" s="122"/>
      <c r="R17" s="122"/>
      <c r="S17" s="122"/>
      <c r="T17" s="122"/>
      <c r="U17" s="122"/>
      <c r="V17" s="122"/>
      <c r="W17" s="122"/>
      <c r="Y17" s="125"/>
      <c r="Z17" s="126"/>
      <c r="AA17" s="126">
        <v>5</v>
      </c>
      <c r="AB17" s="126" t="str">
        <f t="shared" si="0"/>
        <v/>
      </c>
      <c r="AC17" s="126" t="str">
        <f t="shared" si="1"/>
        <v/>
      </c>
      <c r="AD17" s="126"/>
      <c r="AE17" s="171">
        <v>0</v>
      </c>
      <c r="AF17" s="160" t="e">
        <f>IF(AF14&lt;AF13,AF13,AF14)</f>
        <v>#NUM!</v>
      </c>
      <c r="AG17" s="160">
        <v>8</v>
      </c>
      <c r="AH17" s="160">
        <v>8</v>
      </c>
      <c r="AI17" s="126"/>
      <c r="AJ17" s="126"/>
      <c r="AK17" s="126"/>
      <c r="AL17" s="126"/>
      <c r="AM17" s="126"/>
      <c r="AN17" s="126"/>
      <c r="AO17" s="127"/>
      <c r="AP17" s="128" t="str">
        <f t="shared" si="2"/>
        <v/>
      </c>
      <c r="AQ17" s="128" t="str">
        <f t="shared" si="3"/>
        <v/>
      </c>
      <c r="AR17" s="128"/>
      <c r="AS17" s="128"/>
      <c r="AT17" s="128"/>
      <c r="AU17" s="128"/>
      <c r="AV17" s="128"/>
      <c r="AW17" s="128"/>
      <c r="AX17" s="129"/>
      <c r="AY17" s="128"/>
      <c r="AZ17" s="128"/>
      <c r="BA17" s="128"/>
      <c r="BB17" s="128"/>
      <c r="BC17" s="130"/>
    </row>
    <row r="18" spans="2:55" s="121" customFormat="1" ht="12" customHeight="1" x14ac:dyDescent="0.25">
      <c r="B18" s="161">
        <v>6</v>
      </c>
      <c r="C18" s="345"/>
      <c r="D18" s="55"/>
      <c r="E18" s="122"/>
      <c r="F18" s="918" t="s">
        <v>102</v>
      </c>
      <c r="G18" s="920" t="str">
        <f>D8</f>
        <v>група 1</v>
      </c>
      <c r="H18" s="921"/>
      <c r="I18" s="922"/>
      <c r="J18" s="923" t="str">
        <f>D9</f>
        <v>група 2</v>
      </c>
      <c r="K18" s="924"/>
      <c r="L18" s="925"/>
      <c r="M18" s="145" t="s">
        <v>114</v>
      </c>
      <c r="N18" s="926" t="s">
        <v>115</v>
      </c>
      <c r="O18" s="927"/>
      <c r="P18" s="159"/>
      <c r="Q18" s="122"/>
      <c r="R18" s="122"/>
      <c r="S18" s="122"/>
      <c r="T18" s="122"/>
      <c r="U18" s="122"/>
      <c r="V18" s="122"/>
      <c r="W18" s="122"/>
      <c r="Y18" s="125"/>
      <c r="Z18" s="126"/>
      <c r="AA18" s="126">
        <v>6</v>
      </c>
      <c r="AB18" s="126" t="str">
        <f t="shared" si="0"/>
        <v/>
      </c>
      <c r="AC18" s="126" t="str">
        <f t="shared" si="1"/>
        <v/>
      </c>
      <c r="AD18" s="126"/>
      <c r="AE18" s="171">
        <v>0.25</v>
      </c>
      <c r="AF18" s="160" t="e">
        <f t="shared" ref="AF18:AF23" si="4">PERCENTILE($AB$13:$AB$1012,AE18)</f>
        <v>#NUM!</v>
      </c>
      <c r="AG18" s="160">
        <v>8</v>
      </c>
      <c r="AH18" s="160">
        <v>8</v>
      </c>
      <c r="AI18" s="127"/>
      <c r="AJ18" s="127"/>
      <c r="AK18" s="128"/>
      <c r="AL18" s="128"/>
      <c r="AM18" s="128"/>
      <c r="AN18" s="128"/>
      <c r="AO18" s="128"/>
      <c r="AP18" s="128" t="str">
        <f t="shared" si="2"/>
        <v/>
      </c>
      <c r="AQ18" s="128" t="str">
        <f t="shared" si="3"/>
        <v/>
      </c>
      <c r="AR18" s="128"/>
      <c r="AS18" s="128"/>
      <c r="AT18" s="128"/>
      <c r="AU18" s="128"/>
      <c r="AV18" s="128"/>
      <c r="AW18" s="128"/>
      <c r="AX18" s="129"/>
      <c r="AY18" s="128"/>
      <c r="AZ18" s="128"/>
      <c r="BA18" s="128"/>
      <c r="BB18" s="128"/>
      <c r="BC18" s="130"/>
    </row>
    <row r="19" spans="2:55" s="121" customFormat="1" ht="15.75" customHeight="1" x14ac:dyDescent="0.25">
      <c r="B19" s="161">
        <v>7</v>
      </c>
      <c r="C19" s="345"/>
      <c r="D19" s="55"/>
      <c r="E19" s="122"/>
      <c r="F19" s="919"/>
      <c r="G19" s="145" t="s">
        <v>116</v>
      </c>
      <c r="H19" s="172" t="s">
        <v>117</v>
      </c>
      <c r="I19" s="145" t="s">
        <v>118</v>
      </c>
      <c r="J19" s="145" t="s">
        <v>119</v>
      </c>
      <c r="K19" s="158" t="s">
        <v>120</v>
      </c>
      <c r="L19" s="145" t="s">
        <v>121</v>
      </c>
      <c r="M19" s="145" t="s">
        <v>122</v>
      </c>
      <c r="N19" s="145" t="s">
        <v>123</v>
      </c>
      <c r="O19" s="158" t="s">
        <v>328</v>
      </c>
      <c r="P19" s="159"/>
      <c r="Q19" s="122"/>
      <c r="R19" s="173" t="s">
        <v>525</v>
      </c>
      <c r="S19" s="173"/>
      <c r="T19" s="173"/>
      <c r="U19" s="173"/>
      <c r="V19" s="173"/>
      <c r="W19" s="122"/>
      <c r="Y19" s="125"/>
      <c r="Z19" s="126"/>
      <c r="AA19" s="126">
        <v>7</v>
      </c>
      <c r="AB19" s="126" t="str">
        <f t="shared" si="0"/>
        <v/>
      </c>
      <c r="AC19" s="126" t="str">
        <f t="shared" si="1"/>
        <v/>
      </c>
      <c r="AD19" s="126"/>
      <c r="AE19" s="171">
        <v>0.25</v>
      </c>
      <c r="AF19" s="160" t="e">
        <f t="shared" si="4"/>
        <v>#NUM!</v>
      </c>
      <c r="AG19" s="160">
        <v>10</v>
      </c>
      <c r="AH19" s="160">
        <v>6</v>
      </c>
      <c r="AI19" s="127"/>
      <c r="AJ19" s="127"/>
      <c r="AK19" s="128"/>
      <c r="AL19" s="128"/>
      <c r="AM19" s="128"/>
      <c r="AN19" s="128"/>
      <c r="AO19" s="128"/>
      <c r="AP19" s="128" t="str">
        <f t="shared" si="2"/>
        <v/>
      </c>
      <c r="AQ19" s="128" t="str">
        <f t="shared" si="3"/>
        <v/>
      </c>
      <c r="AR19" s="128"/>
      <c r="AS19" s="128"/>
      <c r="AT19" s="128"/>
      <c r="AU19" s="128"/>
      <c r="AV19" s="128"/>
      <c r="AW19" s="128"/>
      <c r="AX19" s="129"/>
      <c r="AY19" s="128"/>
      <c r="AZ19" s="128"/>
      <c r="BA19" s="128"/>
      <c r="BB19" s="128"/>
      <c r="BC19" s="130"/>
    </row>
    <row r="20" spans="2:55" s="121" customFormat="1" ht="12" customHeight="1" x14ac:dyDescent="0.25">
      <c r="B20" s="161">
        <v>8</v>
      </c>
      <c r="C20" s="345"/>
      <c r="D20" s="55"/>
      <c r="E20" s="122"/>
      <c r="F20" s="157" t="str">
        <f>D6</f>
        <v>показател</v>
      </c>
      <c r="G20" s="164" t="str">
        <f>IF(G13&lt;2,"",G13)</f>
        <v/>
      </c>
      <c r="H20" s="165" t="str">
        <f>IF(G13&lt;2,"",K13)</f>
        <v/>
      </c>
      <c r="I20" s="165" t="str">
        <f>IF(G13&lt;2,"",L13)</f>
        <v/>
      </c>
      <c r="J20" s="164" t="str">
        <f>IF(G14&lt;2,"",G14)</f>
        <v/>
      </c>
      <c r="K20" s="165" t="str">
        <f>IF(G14&lt;2,"",K14)</f>
        <v/>
      </c>
      <c r="L20" s="165" t="str">
        <f>IF(G14&lt;2,"",L14)</f>
        <v/>
      </c>
      <c r="M20" s="174" t="str">
        <f>IF(OR(G20="",J20=""),"",H20-K20)</f>
        <v/>
      </c>
      <c r="N20" s="583" t="str">
        <f>IF(M20="","",ABS(M20)/SQRT(((G13+G14)/(G13*G14))*((G20-1)*I20^2+(J20-1)*L20^2)/(G13+G14-2)))</f>
        <v/>
      </c>
      <c r="O20" s="147" t="str">
        <f>IF(M20="","",(TDIST(N20,G20+J20-2,2)))</f>
        <v/>
      </c>
      <c r="P20" s="175"/>
      <c r="Q20" s="122"/>
      <c r="S20" s="122"/>
      <c r="T20" s="122"/>
      <c r="U20" s="122"/>
      <c r="V20" s="122"/>
      <c r="W20" s="122"/>
      <c r="Y20" s="125"/>
      <c r="Z20" s="126"/>
      <c r="AA20" s="126">
        <v>8</v>
      </c>
      <c r="AB20" s="126" t="str">
        <f t="shared" si="0"/>
        <v/>
      </c>
      <c r="AC20" s="126" t="str">
        <f t="shared" si="1"/>
        <v/>
      </c>
      <c r="AD20" s="126"/>
      <c r="AE20" s="171">
        <v>0.5</v>
      </c>
      <c r="AF20" s="160" t="e">
        <f t="shared" si="4"/>
        <v>#NUM!</v>
      </c>
      <c r="AG20" s="160">
        <v>10</v>
      </c>
      <c r="AH20" s="160">
        <v>6</v>
      </c>
      <c r="AI20" s="127"/>
      <c r="AJ20" s="127"/>
      <c r="AK20" s="128"/>
      <c r="AL20" s="128"/>
      <c r="AM20" s="128"/>
      <c r="AN20" s="128"/>
      <c r="AO20" s="128"/>
      <c r="AP20" s="128" t="str">
        <f t="shared" si="2"/>
        <v/>
      </c>
      <c r="AQ20" s="128" t="str">
        <f t="shared" si="3"/>
        <v/>
      </c>
      <c r="AR20" s="128"/>
      <c r="AS20" s="128"/>
      <c r="AT20" s="128"/>
      <c r="AU20" s="128"/>
      <c r="AV20" s="128"/>
      <c r="AW20" s="128"/>
      <c r="AX20" s="129"/>
      <c r="AY20" s="128"/>
      <c r="AZ20" s="128"/>
      <c r="BA20" s="128"/>
      <c r="BB20" s="128"/>
      <c r="BC20" s="130"/>
    </row>
    <row r="21" spans="2:55" s="121" customFormat="1" ht="12" customHeight="1" x14ac:dyDescent="0.25">
      <c r="B21" s="161">
        <v>9</v>
      </c>
      <c r="C21" s="345"/>
      <c r="D21" s="55"/>
      <c r="E21" s="122"/>
      <c r="F21" s="122"/>
      <c r="G21" s="149"/>
      <c r="H21" s="149"/>
      <c r="I21" s="149"/>
      <c r="J21" s="149"/>
      <c r="K21" s="149"/>
      <c r="L21" s="149"/>
      <c r="M21" s="149"/>
      <c r="N21" s="149"/>
      <c r="O21" s="149"/>
      <c r="P21" s="148"/>
      <c r="Q21" s="122"/>
      <c r="R21" s="122"/>
      <c r="S21" s="122"/>
      <c r="T21" s="122"/>
      <c r="U21" s="122"/>
      <c r="V21" s="122"/>
      <c r="W21" s="122"/>
      <c r="Y21" s="125"/>
      <c r="Z21" s="126"/>
      <c r="AA21" s="126">
        <v>9</v>
      </c>
      <c r="AB21" s="126" t="str">
        <f t="shared" si="0"/>
        <v/>
      </c>
      <c r="AC21" s="126" t="str">
        <f t="shared" si="1"/>
        <v/>
      </c>
      <c r="AD21" s="126"/>
      <c r="AE21" s="171">
        <v>0.5</v>
      </c>
      <c r="AF21" s="160" t="e">
        <f t="shared" si="4"/>
        <v>#NUM!</v>
      </c>
      <c r="AG21" s="160">
        <v>6</v>
      </c>
      <c r="AH21" s="160">
        <v>10</v>
      </c>
      <c r="AI21" s="127"/>
      <c r="AJ21" s="127"/>
      <c r="AK21" s="128"/>
      <c r="AL21" s="128"/>
      <c r="AM21" s="128"/>
      <c r="AN21" s="128"/>
      <c r="AO21" s="128"/>
      <c r="AP21" s="128" t="str">
        <f t="shared" si="2"/>
        <v/>
      </c>
      <c r="AQ21" s="128" t="str">
        <f t="shared" si="3"/>
        <v/>
      </c>
      <c r="AR21" s="128"/>
      <c r="AS21" s="128"/>
      <c r="AT21" s="128"/>
      <c r="AU21" s="128"/>
      <c r="AV21" s="128"/>
      <c r="AW21" s="128"/>
      <c r="AX21" s="129"/>
      <c r="AY21" s="128"/>
      <c r="AZ21" s="128"/>
      <c r="BA21" s="128"/>
      <c r="BB21" s="128"/>
      <c r="BC21" s="130"/>
    </row>
    <row r="22" spans="2:55" s="121" customFormat="1" ht="12" customHeight="1" x14ac:dyDescent="0.25">
      <c r="B22" s="161">
        <v>10</v>
      </c>
      <c r="C22" s="345"/>
      <c r="D22" s="55"/>
      <c r="E22" s="122"/>
      <c r="F22" s="122"/>
      <c r="G22" s="149"/>
      <c r="H22" s="149"/>
      <c r="I22" s="149"/>
      <c r="J22" s="149"/>
      <c r="K22" s="149"/>
      <c r="L22" s="149"/>
      <c r="M22" s="149"/>
      <c r="N22" s="149"/>
      <c r="O22" s="149"/>
      <c r="P22" s="148"/>
      <c r="Q22" s="122"/>
      <c r="R22" s="122"/>
      <c r="S22" s="122"/>
      <c r="T22" s="122"/>
      <c r="U22" s="122"/>
      <c r="V22" s="122"/>
      <c r="W22" s="122"/>
      <c r="Y22" s="125"/>
      <c r="Z22" s="126"/>
      <c r="AA22" s="126">
        <v>10</v>
      </c>
      <c r="AB22" s="126" t="str">
        <f t="shared" si="0"/>
        <v/>
      </c>
      <c r="AC22" s="126" t="str">
        <f t="shared" si="1"/>
        <v/>
      </c>
      <c r="AD22" s="126"/>
      <c r="AE22" s="171">
        <v>0.75</v>
      </c>
      <c r="AF22" s="160" t="e">
        <f t="shared" si="4"/>
        <v>#NUM!</v>
      </c>
      <c r="AG22" s="160">
        <v>6</v>
      </c>
      <c r="AH22" s="160">
        <v>10</v>
      </c>
      <c r="AI22" s="127"/>
      <c r="AJ22" s="127"/>
      <c r="AK22" s="128"/>
      <c r="AL22" s="128"/>
      <c r="AM22" s="128"/>
      <c r="AN22" s="128"/>
      <c r="AO22" s="128"/>
      <c r="AP22" s="128" t="str">
        <f t="shared" si="2"/>
        <v/>
      </c>
      <c r="AQ22" s="128" t="str">
        <f t="shared" si="3"/>
        <v/>
      </c>
      <c r="AR22" s="128"/>
      <c r="AS22" s="128"/>
      <c r="AT22" s="128"/>
      <c r="AU22" s="128"/>
      <c r="AV22" s="128"/>
      <c r="AW22" s="128"/>
      <c r="AX22" s="129"/>
      <c r="AY22" s="128"/>
      <c r="AZ22" s="128"/>
      <c r="BA22" s="128"/>
      <c r="BB22" s="128"/>
      <c r="BC22" s="130"/>
    </row>
    <row r="23" spans="2:55" s="121" customFormat="1" ht="12" customHeight="1" x14ac:dyDescent="0.25">
      <c r="B23" s="161">
        <v>11</v>
      </c>
      <c r="C23" s="345"/>
      <c r="D23" s="55"/>
      <c r="E23" s="122"/>
      <c r="F23" s="122"/>
      <c r="G23" s="149"/>
      <c r="H23" s="149"/>
      <c r="I23" s="176"/>
      <c r="J23" s="176"/>
      <c r="K23" s="176"/>
      <c r="L23" s="149"/>
      <c r="M23" s="149"/>
      <c r="N23" s="149"/>
      <c r="O23" s="149"/>
      <c r="P23" s="148"/>
      <c r="Q23" s="122"/>
      <c r="R23" s="122"/>
      <c r="S23" s="122"/>
      <c r="T23" s="122"/>
      <c r="U23" s="122"/>
      <c r="V23" s="122"/>
      <c r="W23" s="122"/>
      <c r="Y23" s="125"/>
      <c r="Z23" s="126"/>
      <c r="AA23" s="126">
        <v>11</v>
      </c>
      <c r="AB23" s="126" t="str">
        <f t="shared" si="0"/>
        <v/>
      </c>
      <c r="AC23" s="126" t="str">
        <f t="shared" si="1"/>
        <v/>
      </c>
      <c r="AD23" s="126"/>
      <c r="AE23" s="171">
        <v>0.75</v>
      </c>
      <c r="AF23" s="160" t="e">
        <f t="shared" si="4"/>
        <v>#NUM!</v>
      </c>
      <c r="AG23" s="160">
        <v>8</v>
      </c>
      <c r="AH23" s="160">
        <v>8</v>
      </c>
      <c r="AI23" s="127"/>
      <c r="AJ23" s="127"/>
      <c r="AK23" s="128"/>
      <c r="AL23" s="128"/>
      <c r="AM23" s="128"/>
      <c r="AN23" s="128"/>
      <c r="AO23" s="128"/>
      <c r="AP23" s="128" t="str">
        <f t="shared" si="2"/>
        <v/>
      </c>
      <c r="AQ23" s="128" t="str">
        <f t="shared" si="3"/>
        <v/>
      </c>
      <c r="AR23" s="128"/>
      <c r="AS23" s="128"/>
      <c r="AT23" s="128"/>
      <c r="AU23" s="128"/>
      <c r="AV23" s="128"/>
      <c r="AW23" s="128"/>
      <c r="AX23" s="129"/>
      <c r="AY23" s="128"/>
      <c r="AZ23" s="128"/>
      <c r="BA23" s="128"/>
      <c r="BB23" s="128"/>
      <c r="BC23" s="130"/>
    </row>
    <row r="24" spans="2:55" s="121" customFormat="1" ht="12" customHeight="1" x14ac:dyDescent="0.25">
      <c r="B24" s="161">
        <v>12</v>
      </c>
      <c r="C24" s="345"/>
      <c r="D24" s="55"/>
      <c r="E24" s="122"/>
      <c r="F24" s="914" t="s">
        <v>124</v>
      </c>
      <c r="G24" s="914"/>
      <c r="H24" s="914"/>
      <c r="I24" s="914"/>
      <c r="J24" s="914"/>
      <c r="K24" s="914"/>
      <c r="L24" s="914"/>
      <c r="M24" s="914"/>
      <c r="N24" s="914"/>
      <c r="O24" s="914"/>
      <c r="P24" s="177"/>
      <c r="Q24" s="122"/>
      <c r="R24" s="122"/>
      <c r="S24" s="122"/>
      <c r="T24" s="122"/>
      <c r="U24" s="122"/>
      <c r="V24" s="122"/>
      <c r="W24" s="122"/>
      <c r="Y24" s="125"/>
      <c r="Z24" s="126"/>
      <c r="AA24" s="126">
        <v>12</v>
      </c>
      <c r="AB24" s="126" t="str">
        <f t="shared" si="0"/>
        <v/>
      </c>
      <c r="AC24" s="126" t="str">
        <f t="shared" si="1"/>
        <v/>
      </c>
      <c r="AD24" s="126"/>
      <c r="AE24" s="171">
        <v>1</v>
      </c>
      <c r="AF24" s="160" t="e">
        <f>IF(AF28&gt;AF27,AF27,AF28)</f>
        <v>#NUM!</v>
      </c>
      <c r="AG24" s="160">
        <v>8</v>
      </c>
      <c r="AH24" s="160">
        <v>8</v>
      </c>
      <c r="AI24" s="127"/>
      <c r="AJ24" s="127"/>
      <c r="AK24" s="128"/>
      <c r="AL24" s="128"/>
      <c r="AM24" s="128"/>
      <c r="AN24" s="128"/>
      <c r="AO24" s="128"/>
      <c r="AP24" s="128" t="str">
        <f t="shared" si="2"/>
        <v/>
      </c>
      <c r="AQ24" s="128" t="str">
        <f t="shared" si="3"/>
        <v/>
      </c>
      <c r="AR24" s="128"/>
      <c r="AS24" s="128"/>
      <c r="AT24" s="128"/>
      <c r="AU24" s="128"/>
      <c r="AV24" s="128"/>
      <c r="AW24" s="128"/>
      <c r="AX24" s="129"/>
      <c r="AY24" s="128"/>
      <c r="AZ24" s="128"/>
      <c r="BA24" s="128"/>
      <c r="BB24" s="128"/>
      <c r="BC24" s="130"/>
    </row>
    <row r="25" spans="2:55" s="121" customFormat="1" ht="12.75" customHeight="1" x14ac:dyDescent="0.25">
      <c r="B25" s="161">
        <v>13</v>
      </c>
      <c r="C25" s="345"/>
      <c r="D25" s="55"/>
      <c r="E25" s="122"/>
      <c r="F25" s="178"/>
      <c r="G25" s="179" t="s">
        <v>125</v>
      </c>
      <c r="H25" s="179"/>
      <c r="I25" s="178"/>
      <c r="J25" s="178"/>
      <c r="K25" s="180"/>
      <c r="L25" s="181"/>
      <c r="M25" s="182"/>
      <c r="N25" s="182"/>
      <c r="O25" s="182"/>
      <c r="P25" s="182"/>
      <c r="Q25" s="122"/>
      <c r="R25" s="122"/>
      <c r="S25" s="122"/>
      <c r="T25" s="122"/>
      <c r="U25" s="122"/>
      <c r="V25" s="122"/>
      <c r="W25" s="122"/>
      <c r="Y25" s="125"/>
      <c r="Z25" s="126"/>
      <c r="AA25" s="126">
        <v>13</v>
      </c>
      <c r="AB25" s="126" t="str">
        <f t="shared" si="0"/>
        <v/>
      </c>
      <c r="AC25" s="126" t="str">
        <f t="shared" si="1"/>
        <v/>
      </c>
      <c r="AD25" s="126"/>
      <c r="AE25" s="171">
        <v>1</v>
      </c>
      <c r="AF25" s="160" t="e">
        <f>IF(AF28&gt;AF27,AF27,AF28)</f>
        <v>#NUM!</v>
      </c>
      <c r="AG25" s="160">
        <v>9</v>
      </c>
      <c r="AH25" s="160">
        <v>7</v>
      </c>
      <c r="AI25" s="127"/>
      <c r="AJ25" s="127"/>
      <c r="AK25" s="128"/>
      <c r="AL25" s="128"/>
      <c r="AM25" s="128"/>
      <c r="AN25" s="128"/>
      <c r="AO25" s="128"/>
      <c r="AP25" s="128" t="str">
        <f t="shared" si="2"/>
        <v/>
      </c>
      <c r="AQ25" s="128" t="str">
        <f t="shared" si="3"/>
        <v/>
      </c>
      <c r="AR25" s="128"/>
      <c r="AS25" s="128"/>
      <c r="AT25" s="128"/>
      <c r="AU25" s="128"/>
      <c r="AV25" s="128"/>
      <c r="AW25" s="128"/>
      <c r="AX25" s="129"/>
      <c r="AY25" s="128"/>
      <c r="AZ25" s="128"/>
      <c r="BA25" s="128"/>
      <c r="BB25" s="128"/>
      <c r="BC25" s="130"/>
    </row>
    <row r="26" spans="2:55" s="121" customFormat="1" ht="12.75" customHeight="1" x14ac:dyDescent="0.25">
      <c r="B26" s="161">
        <v>14</v>
      </c>
      <c r="C26" s="345"/>
      <c r="D26" s="55"/>
      <c r="E26" s="122"/>
      <c r="F26" s="178"/>
      <c r="G26" s="121" t="s">
        <v>510</v>
      </c>
      <c r="J26" s="178"/>
      <c r="K26" s="178"/>
      <c r="L26" s="181"/>
      <c r="M26" s="182"/>
      <c r="N26" s="182"/>
      <c r="O26" s="182"/>
      <c r="P26" s="182"/>
      <c r="Q26" s="122"/>
      <c r="R26" s="122"/>
      <c r="S26" s="122"/>
      <c r="T26" s="122"/>
      <c r="U26" s="122"/>
      <c r="V26" s="122"/>
      <c r="W26" s="122"/>
      <c r="Y26" s="125"/>
      <c r="Z26" s="126"/>
      <c r="AA26" s="126">
        <v>14</v>
      </c>
      <c r="AB26" s="126" t="str">
        <f t="shared" si="0"/>
        <v/>
      </c>
      <c r="AC26" s="126" t="str">
        <f t="shared" si="1"/>
        <v/>
      </c>
      <c r="AD26" s="126"/>
      <c r="AE26" s="160" t="s">
        <v>23</v>
      </c>
      <c r="AF26" s="160" t="e">
        <f>IF(AF28&gt;AF27,AF28,0)</f>
        <v>#NUM!</v>
      </c>
      <c r="AG26" s="160" t="e">
        <f>IF(AF28&gt;AF27,8,0)</f>
        <v>#NUM!</v>
      </c>
      <c r="AH26" s="160"/>
      <c r="AI26" s="127"/>
      <c r="AJ26" s="127"/>
      <c r="AK26" s="128"/>
      <c r="AL26" s="128"/>
      <c r="AM26" s="128"/>
      <c r="AN26" s="128"/>
      <c r="AO26" s="128"/>
      <c r="AP26" s="128" t="str">
        <f t="shared" si="2"/>
        <v/>
      </c>
      <c r="AQ26" s="128" t="str">
        <f t="shared" si="3"/>
        <v/>
      </c>
      <c r="AR26" s="128"/>
      <c r="AS26" s="128"/>
      <c r="AT26" s="128"/>
      <c r="AU26" s="128"/>
      <c r="AV26" s="128"/>
      <c r="AW26" s="128"/>
      <c r="AX26" s="129"/>
      <c r="AY26" s="128"/>
      <c r="AZ26" s="128"/>
      <c r="BA26" s="128"/>
      <c r="BB26" s="128"/>
      <c r="BC26" s="130"/>
    </row>
    <row r="27" spans="2:55" s="121" customFormat="1" ht="12.75" customHeight="1" x14ac:dyDescent="0.25">
      <c r="B27" s="161">
        <v>15</v>
      </c>
      <c r="C27" s="345"/>
      <c r="D27" s="55"/>
      <c r="E27" s="122"/>
      <c r="F27" s="178"/>
      <c r="H27" s="121" t="s">
        <v>516</v>
      </c>
      <c r="J27" s="178"/>
      <c r="K27" s="178"/>
      <c r="L27" s="181"/>
      <c r="M27" s="182"/>
      <c r="N27" s="182"/>
      <c r="O27" s="182"/>
      <c r="P27" s="182"/>
      <c r="Q27" s="122"/>
      <c r="R27" s="122"/>
      <c r="S27" s="122"/>
      <c r="T27" s="122"/>
      <c r="U27" s="122"/>
      <c r="V27" s="122"/>
      <c r="W27" s="122"/>
      <c r="Y27" s="125"/>
      <c r="Z27" s="126"/>
      <c r="AA27" s="126">
        <v>15</v>
      </c>
      <c r="AB27" s="126" t="str">
        <f t="shared" si="0"/>
        <v/>
      </c>
      <c r="AC27" s="126" t="str">
        <f t="shared" si="1"/>
        <v/>
      </c>
      <c r="AD27" s="126"/>
      <c r="AE27" s="160" t="s">
        <v>21</v>
      </c>
      <c r="AF27" s="160" t="e">
        <f>AF23+AG12</f>
        <v>#NUM!</v>
      </c>
      <c r="AG27" s="160"/>
      <c r="AH27" s="160"/>
      <c r="AI27" s="127"/>
      <c r="AJ27" s="127"/>
      <c r="AK27" s="128"/>
      <c r="AL27" s="128"/>
      <c r="AM27" s="128"/>
      <c r="AN27" s="128"/>
      <c r="AO27" s="128"/>
      <c r="AP27" s="128" t="str">
        <f t="shared" si="2"/>
        <v/>
      </c>
      <c r="AQ27" s="128" t="str">
        <f t="shared" si="3"/>
        <v/>
      </c>
      <c r="AR27" s="128"/>
      <c r="AS27" s="128"/>
      <c r="AT27" s="128"/>
      <c r="AU27" s="128"/>
      <c r="AV27" s="128"/>
      <c r="AW27" s="128"/>
      <c r="AX27" s="129"/>
      <c r="AY27" s="128"/>
      <c r="AZ27" s="128"/>
      <c r="BA27" s="128"/>
      <c r="BB27" s="128"/>
      <c r="BC27" s="130"/>
    </row>
    <row r="28" spans="2:55" s="121" customFormat="1" ht="12.75" customHeight="1" x14ac:dyDescent="0.25">
      <c r="B28" s="161">
        <v>16</v>
      </c>
      <c r="C28" s="345"/>
      <c r="D28" s="55"/>
      <c r="E28" s="122"/>
      <c r="F28" s="178"/>
      <c r="H28" s="121" t="s">
        <v>524</v>
      </c>
      <c r="J28" s="178"/>
      <c r="K28" s="178"/>
      <c r="L28" s="181"/>
      <c r="M28" s="182"/>
      <c r="N28" s="182"/>
      <c r="O28" s="182"/>
      <c r="P28" s="182"/>
      <c r="Q28" s="122"/>
      <c r="R28" s="122"/>
      <c r="S28" s="122"/>
      <c r="T28" s="122"/>
      <c r="U28" s="122"/>
      <c r="V28" s="122"/>
      <c r="W28" s="122"/>
      <c r="Y28" s="125"/>
      <c r="Z28" s="126"/>
      <c r="AA28" s="126">
        <v>16</v>
      </c>
      <c r="AB28" s="126" t="str">
        <f t="shared" si="0"/>
        <v/>
      </c>
      <c r="AC28" s="126" t="str">
        <f t="shared" si="1"/>
        <v/>
      </c>
      <c r="AD28" s="126"/>
      <c r="AE28" s="160" t="s">
        <v>35</v>
      </c>
      <c r="AF28" s="160">
        <f>MAX(AB13:AB1012)</f>
        <v>0</v>
      </c>
      <c r="AG28" s="160"/>
      <c r="AH28" s="160"/>
      <c r="AI28" s="127"/>
      <c r="AJ28" s="127"/>
      <c r="AK28" s="128"/>
      <c r="AL28" s="128"/>
      <c r="AM28" s="128"/>
      <c r="AN28" s="128"/>
      <c r="AO28" s="128"/>
      <c r="AP28" s="128" t="str">
        <f t="shared" si="2"/>
        <v/>
      </c>
      <c r="AQ28" s="128" t="str">
        <f t="shared" si="3"/>
        <v/>
      </c>
      <c r="AR28" s="128"/>
      <c r="AS28" s="128"/>
      <c r="AT28" s="128"/>
      <c r="AU28" s="128"/>
      <c r="AV28" s="128"/>
      <c r="AW28" s="128"/>
      <c r="AX28" s="129"/>
      <c r="AY28" s="128"/>
      <c r="AZ28" s="128"/>
      <c r="BA28" s="128"/>
      <c r="BB28" s="128"/>
      <c r="BC28" s="130"/>
    </row>
    <row r="29" spans="2:55" s="121" customFormat="1" ht="12" customHeight="1" x14ac:dyDescent="0.2">
      <c r="B29" s="161">
        <v>17</v>
      </c>
      <c r="C29" s="345"/>
      <c r="D29" s="55"/>
      <c r="E29" s="122"/>
      <c r="F29" s="176"/>
      <c r="G29" s="176"/>
      <c r="H29" s="176"/>
      <c r="I29" s="176"/>
      <c r="J29" s="176"/>
      <c r="K29" s="176"/>
      <c r="L29" s="176"/>
      <c r="M29" s="122"/>
      <c r="N29" s="122"/>
      <c r="O29" s="122"/>
      <c r="P29" s="124"/>
      <c r="Q29" s="122"/>
      <c r="R29" s="122"/>
      <c r="S29" s="122"/>
      <c r="T29" s="122"/>
      <c r="U29" s="122"/>
      <c r="V29" s="122"/>
      <c r="W29" s="122"/>
      <c r="Y29" s="125"/>
      <c r="Z29" s="126"/>
      <c r="AA29" s="126">
        <v>17</v>
      </c>
      <c r="AB29" s="126" t="str">
        <f t="shared" si="0"/>
        <v/>
      </c>
      <c r="AC29" s="126" t="str">
        <f t="shared" si="1"/>
        <v/>
      </c>
      <c r="AD29" s="126"/>
      <c r="AE29" s="127"/>
      <c r="AF29" s="127"/>
      <c r="AG29" s="127"/>
      <c r="AH29" s="127"/>
      <c r="AI29" s="127"/>
      <c r="AJ29" s="127"/>
      <c r="AK29" s="128"/>
      <c r="AL29" s="128"/>
      <c r="AM29" s="128"/>
      <c r="AN29" s="128"/>
      <c r="AO29" s="128"/>
      <c r="AP29" s="128" t="str">
        <f t="shared" si="2"/>
        <v/>
      </c>
      <c r="AQ29" s="128" t="str">
        <f t="shared" si="3"/>
        <v/>
      </c>
      <c r="AR29" s="128"/>
      <c r="AS29" s="128"/>
      <c r="AT29" s="128"/>
      <c r="AU29" s="128"/>
      <c r="AV29" s="128"/>
      <c r="AW29" s="128"/>
      <c r="AX29" s="129"/>
      <c r="AY29" s="128"/>
      <c r="AZ29" s="128"/>
      <c r="BA29" s="128"/>
      <c r="BB29" s="128"/>
      <c r="BC29" s="130"/>
    </row>
    <row r="30" spans="2:55" s="121" customFormat="1" ht="12" customHeight="1" x14ac:dyDescent="0.25">
      <c r="B30" s="161">
        <v>18</v>
      </c>
      <c r="C30" s="345"/>
      <c r="D30" s="55"/>
      <c r="E30" s="122"/>
      <c r="F30" s="176"/>
      <c r="G30" s="176"/>
      <c r="H30" s="176"/>
      <c r="I30" s="176"/>
      <c r="J30" s="176"/>
      <c r="K30" s="176"/>
      <c r="L30" s="176"/>
      <c r="M30" s="122"/>
      <c r="N30" s="122"/>
      <c r="O30" s="122"/>
      <c r="P30" s="124"/>
      <c r="Q30" s="122"/>
      <c r="R30" s="122"/>
      <c r="S30" s="122"/>
      <c r="T30" s="122"/>
      <c r="U30" s="122"/>
      <c r="V30" s="122"/>
      <c r="W30" s="122"/>
      <c r="Y30" s="125"/>
      <c r="Z30" s="126"/>
      <c r="AA30" s="126">
        <v>18</v>
      </c>
      <c r="AB30" s="126" t="str">
        <f t="shared" si="0"/>
        <v/>
      </c>
      <c r="AC30" s="126" t="str">
        <f t="shared" si="1"/>
        <v/>
      </c>
      <c r="AD30" s="126"/>
      <c r="AE30" s="160"/>
      <c r="AF30" s="160" t="e">
        <f>AF41-AF36</f>
        <v>#NUM!</v>
      </c>
      <c r="AG30" s="160" t="e">
        <f>AF30*3</f>
        <v>#NUM!</v>
      </c>
      <c r="AH30" s="127"/>
      <c r="AI30" s="127"/>
      <c r="AJ30" s="127"/>
      <c r="AK30" s="128"/>
      <c r="AL30" s="128"/>
      <c r="AM30" s="128"/>
      <c r="AN30" s="128"/>
      <c r="AO30" s="128"/>
      <c r="AP30" s="128" t="str">
        <f t="shared" si="2"/>
        <v/>
      </c>
      <c r="AQ30" s="128" t="str">
        <f t="shared" si="3"/>
        <v/>
      </c>
      <c r="AR30" s="128"/>
      <c r="AS30" s="128"/>
      <c r="AT30" s="128"/>
      <c r="AU30" s="128"/>
      <c r="AV30" s="128"/>
      <c r="AW30" s="128"/>
      <c r="AX30" s="129"/>
      <c r="AY30" s="128"/>
      <c r="AZ30" s="128"/>
      <c r="BA30" s="128"/>
      <c r="BB30" s="128"/>
      <c r="BC30" s="130"/>
    </row>
    <row r="31" spans="2:55" s="121" customFormat="1" ht="12" customHeight="1" x14ac:dyDescent="0.25">
      <c r="B31" s="161">
        <v>19</v>
      </c>
      <c r="C31" s="345"/>
      <c r="D31" s="55"/>
      <c r="E31" s="122"/>
      <c r="F31" s="329" t="s">
        <v>248</v>
      </c>
      <c r="G31"/>
      <c r="H31"/>
      <c r="I31"/>
      <c r="J31"/>
      <c r="K31"/>
      <c r="L31" s="176"/>
      <c r="M31" s="122"/>
      <c r="N31" s="122"/>
      <c r="O31" s="122"/>
      <c r="P31" s="124"/>
      <c r="Q31" s="122"/>
      <c r="R31" s="122"/>
      <c r="S31" s="122"/>
      <c r="T31" s="122"/>
      <c r="U31" s="122"/>
      <c r="V31" s="122"/>
      <c r="W31" s="122"/>
      <c r="Y31" s="125"/>
      <c r="Z31" s="126"/>
      <c r="AA31" s="126">
        <v>19</v>
      </c>
      <c r="AB31" s="126" t="str">
        <f t="shared" si="0"/>
        <v/>
      </c>
      <c r="AC31" s="126" t="str">
        <f t="shared" si="1"/>
        <v/>
      </c>
      <c r="AD31" s="126"/>
      <c r="AE31" s="160" t="s">
        <v>21</v>
      </c>
      <c r="AF31" s="160" t="e">
        <f>AF36-AG30</f>
        <v>#NUM!</v>
      </c>
      <c r="AG31" s="160"/>
      <c r="AH31" s="160"/>
      <c r="AI31" s="127"/>
      <c r="AJ31" s="127"/>
      <c r="AK31" s="128"/>
      <c r="AL31" s="128"/>
      <c r="AM31" s="128"/>
      <c r="AN31" s="128"/>
      <c r="AO31" s="128"/>
      <c r="AP31" s="128" t="str">
        <f t="shared" si="2"/>
        <v/>
      </c>
      <c r="AQ31" s="128" t="str">
        <f t="shared" si="3"/>
        <v/>
      </c>
      <c r="AR31" s="128"/>
      <c r="AS31" s="128"/>
      <c r="AT31" s="128"/>
      <c r="AU31" s="128"/>
      <c r="AV31" s="128"/>
      <c r="AW31" s="128"/>
      <c r="AX31" s="129"/>
      <c r="AY31" s="128"/>
      <c r="AZ31" s="128"/>
      <c r="BA31" s="128"/>
      <c r="BB31" s="128"/>
      <c r="BC31" s="130"/>
    </row>
    <row r="32" spans="2:55" s="121" customFormat="1" ht="12" customHeight="1" x14ac:dyDescent="0.25">
      <c r="B32" s="161">
        <v>20</v>
      </c>
      <c r="C32" s="345"/>
      <c r="D32" s="55"/>
      <c r="E32" s="122"/>
      <c r="F32" s="327" t="s">
        <v>65</v>
      </c>
      <c r="G32" s="928" t="s">
        <v>249</v>
      </c>
      <c r="H32" s="929"/>
      <c r="I32" s="327" t="s">
        <v>65</v>
      </c>
      <c r="J32" s="928" t="s">
        <v>249</v>
      </c>
      <c r="K32" s="929"/>
      <c r="L32" s="176"/>
      <c r="M32" s="122"/>
      <c r="N32" s="122"/>
      <c r="O32" s="122"/>
      <c r="P32" s="124"/>
      <c r="Q32" s="122"/>
      <c r="R32" s="122"/>
      <c r="S32" s="122"/>
      <c r="T32" s="122"/>
      <c r="U32" s="122"/>
      <c r="V32" s="122"/>
      <c r="W32" s="122"/>
      <c r="Y32" s="125"/>
      <c r="Z32" s="126"/>
      <c r="AA32" s="126">
        <v>20</v>
      </c>
      <c r="AB32" s="126" t="str">
        <f t="shared" si="0"/>
        <v/>
      </c>
      <c r="AC32" s="126" t="str">
        <f t="shared" si="1"/>
        <v/>
      </c>
      <c r="AD32" s="126"/>
      <c r="AE32" s="160" t="s">
        <v>22</v>
      </c>
      <c r="AF32" s="160">
        <f>MIN(AC13:AC1012)</f>
        <v>0</v>
      </c>
      <c r="AG32" s="160"/>
      <c r="AH32" s="160"/>
      <c r="AI32" s="127"/>
      <c r="AJ32" s="127"/>
      <c r="AK32" s="128"/>
      <c r="AL32" s="128"/>
      <c r="AM32" s="128"/>
      <c r="AN32" s="128"/>
      <c r="AO32" s="128"/>
      <c r="AP32" s="128" t="str">
        <f t="shared" si="2"/>
        <v/>
      </c>
      <c r="AQ32" s="128" t="str">
        <f t="shared" si="3"/>
        <v/>
      </c>
      <c r="AR32" s="128"/>
      <c r="AS32" s="128"/>
      <c r="AT32" s="128"/>
      <c r="AU32" s="128"/>
      <c r="AV32" s="128"/>
      <c r="AW32" s="128"/>
      <c r="AX32" s="129"/>
      <c r="AY32" s="128"/>
      <c r="AZ32" s="128"/>
      <c r="BA32" s="128"/>
      <c r="BB32" s="128"/>
      <c r="BC32" s="130"/>
    </row>
    <row r="33" spans="2:55" s="121" customFormat="1" ht="12" customHeight="1" x14ac:dyDescent="0.25">
      <c r="B33" s="161">
        <v>21</v>
      </c>
      <c r="C33" s="345"/>
      <c r="D33" s="55"/>
      <c r="E33" s="122"/>
      <c r="F33" s="327" t="s">
        <v>68</v>
      </c>
      <c r="G33" s="930"/>
      <c r="H33" s="931"/>
      <c r="I33" s="327" t="s">
        <v>68</v>
      </c>
      <c r="J33" s="930"/>
      <c r="K33" s="931"/>
      <c r="L33" s="176"/>
      <c r="M33" s="122"/>
      <c r="N33" s="122"/>
      <c r="O33" s="122"/>
      <c r="P33" s="124"/>
      <c r="Q33" s="122"/>
      <c r="R33" s="122"/>
      <c r="S33" s="122"/>
      <c r="T33" s="122"/>
      <c r="U33" s="122"/>
      <c r="V33" s="122"/>
      <c r="W33" s="122"/>
      <c r="Y33" s="125"/>
      <c r="Z33" s="126"/>
      <c r="AA33" s="126">
        <v>21</v>
      </c>
      <c r="AB33" s="126" t="str">
        <f t="shared" si="0"/>
        <v/>
      </c>
      <c r="AC33" s="126" t="str">
        <f t="shared" si="1"/>
        <v/>
      </c>
      <c r="AD33" s="126"/>
      <c r="AE33" s="160" t="s">
        <v>23</v>
      </c>
      <c r="AF33" s="160" t="e">
        <f>IF(AF32&lt;AF31,AF32,0)</f>
        <v>#NUM!</v>
      </c>
      <c r="AG33" s="160" t="e">
        <f>IF(AF32&lt;AF31,2,0)</f>
        <v>#NUM!</v>
      </c>
      <c r="AH33" s="160"/>
      <c r="AI33" s="127"/>
      <c r="AJ33" s="127"/>
      <c r="AK33" s="128"/>
      <c r="AL33" s="128"/>
      <c r="AM33" s="128"/>
      <c r="AN33" s="128"/>
      <c r="AO33" s="128"/>
      <c r="AP33" s="128" t="str">
        <f t="shared" si="2"/>
        <v/>
      </c>
      <c r="AQ33" s="128" t="str">
        <f t="shared" si="3"/>
        <v/>
      </c>
      <c r="AR33" s="128"/>
      <c r="AS33" s="128"/>
      <c r="AT33" s="128"/>
      <c r="AU33" s="128"/>
      <c r="AV33" s="128"/>
      <c r="AW33" s="128"/>
      <c r="AX33" s="129"/>
      <c r="AY33" s="128"/>
      <c r="AZ33" s="128"/>
      <c r="BA33" s="128"/>
      <c r="BB33" s="128"/>
      <c r="BC33" s="130"/>
    </row>
    <row r="34" spans="2:55" s="121" customFormat="1" ht="12" customHeight="1" x14ac:dyDescent="0.25">
      <c r="B34" s="161">
        <v>22</v>
      </c>
      <c r="C34" s="345"/>
      <c r="D34" s="55"/>
      <c r="E34" s="122"/>
      <c r="F34" s="934" t="s">
        <v>250</v>
      </c>
      <c r="G34" s="932"/>
      <c r="H34" s="933"/>
      <c r="I34" s="934" t="s">
        <v>250</v>
      </c>
      <c r="J34" s="932"/>
      <c r="K34" s="933"/>
      <c r="L34" s="176"/>
      <c r="M34" s="122"/>
      <c r="N34" s="122"/>
      <c r="O34" s="122"/>
      <c r="P34" s="124"/>
      <c r="Q34" s="122"/>
      <c r="R34" s="122"/>
      <c r="S34" s="122"/>
      <c r="T34" s="122"/>
      <c r="U34" s="122"/>
      <c r="V34" s="122"/>
      <c r="W34" s="122"/>
      <c r="Y34" s="125"/>
      <c r="Z34" s="126"/>
      <c r="AA34" s="126">
        <v>22</v>
      </c>
      <c r="AB34" s="126" t="str">
        <f t="shared" si="0"/>
        <v/>
      </c>
      <c r="AC34" s="126" t="str">
        <f t="shared" si="1"/>
        <v/>
      </c>
      <c r="AD34" s="126"/>
      <c r="AE34" s="171">
        <v>0</v>
      </c>
      <c r="AF34" s="160" t="e">
        <f>IF(AF32&lt;AF31,AF31,AF32)</f>
        <v>#NUM!</v>
      </c>
      <c r="AG34" s="160">
        <f>AG16-5</f>
        <v>4</v>
      </c>
      <c r="AH34" s="160">
        <f>AH16-5</f>
        <v>2</v>
      </c>
      <c r="AI34" s="127"/>
      <c r="AJ34" s="127"/>
      <c r="AK34" s="128"/>
      <c r="AL34" s="128"/>
      <c r="AM34" s="128"/>
      <c r="AN34" s="128"/>
      <c r="AO34" s="128"/>
      <c r="AP34" s="128" t="str">
        <f t="shared" si="2"/>
        <v/>
      </c>
      <c r="AQ34" s="128" t="str">
        <f t="shared" si="3"/>
        <v/>
      </c>
      <c r="AR34" s="128"/>
      <c r="AS34" s="128"/>
      <c r="AT34" s="128"/>
      <c r="AU34" s="128"/>
      <c r="AV34" s="128"/>
      <c r="AW34" s="128"/>
      <c r="AX34" s="129"/>
      <c r="AY34" s="128"/>
      <c r="AZ34" s="128"/>
      <c r="BA34" s="128"/>
      <c r="BB34" s="128"/>
      <c r="BC34" s="130"/>
    </row>
    <row r="35" spans="2:55" s="121" customFormat="1" ht="12" customHeight="1" x14ac:dyDescent="0.25">
      <c r="B35" s="161">
        <v>23</v>
      </c>
      <c r="C35" s="345"/>
      <c r="D35" s="55"/>
      <c r="E35" s="122"/>
      <c r="F35" s="935"/>
      <c r="G35" s="330">
        <v>0.05</v>
      </c>
      <c r="H35" s="330">
        <v>0.01</v>
      </c>
      <c r="I35" s="935"/>
      <c r="J35" s="327">
        <v>0.05</v>
      </c>
      <c r="K35" s="327">
        <v>0.01</v>
      </c>
      <c r="L35" s="176"/>
      <c r="M35" s="122"/>
      <c r="N35" s="122"/>
      <c r="O35" s="122"/>
      <c r="P35" s="124"/>
      <c r="Q35" s="122"/>
      <c r="R35" s="122"/>
      <c r="S35" s="122"/>
      <c r="T35" s="122"/>
      <c r="U35" s="122"/>
      <c r="V35" s="122"/>
      <c r="W35" s="122"/>
      <c r="Y35" s="125"/>
      <c r="Z35" s="126"/>
      <c r="AA35" s="126">
        <v>23</v>
      </c>
      <c r="AB35" s="126" t="str">
        <f t="shared" si="0"/>
        <v/>
      </c>
      <c r="AC35" s="126" t="str">
        <f t="shared" si="1"/>
        <v/>
      </c>
      <c r="AD35" s="126"/>
      <c r="AE35" s="171">
        <v>0</v>
      </c>
      <c r="AF35" s="160" t="e">
        <f>IF(AF32&lt;AF31,AF31,AF32)</f>
        <v>#NUM!</v>
      </c>
      <c r="AG35" s="160">
        <f t="shared" ref="AG35:AH43" si="5">AG17-5</f>
        <v>3</v>
      </c>
      <c r="AH35" s="160">
        <f t="shared" si="5"/>
        <v>3</v>
      </c>
      <c r="AI35" s="127"/>
      <c r="AJ35" s="127"/>
      <c r="AK35" s="128"/>
      <c r="AL35" s="128"/>
      <c r="AM35" s="128"/>
      <c r="AN35" s="128"/>
      <c r="AO35" s="128"/>
      <c r="AP35" s="128" t="str">
        <f t="shared" si="2"/>
        <v/>
      </c>
      <c r="AQ35" s="128" t="str">
        <f t="shared" si="3"/>
        <v/>
      </c>
      <c r="AR35" s="128"/>
      <c r="AS35" s="128"/>
      <c r="AT35" s="128"/>
      <c r="AU35" s="128"/>
      <c r="AV35" s="128"/>
      <c r="AW35" s="128"/>
      <c r="AX35" s="129"/>
      <c r="AY35" s="128"/>
      <c r="AZ35" s="128"/>
      <c r="BA35" s="128"/>
      <c r="BB35" s="128"/>
      <c r="BC35" s="130"/>
    </row>
    <row r="36" spans="2:55" s="121" customFormat="1" ht="12" customHeight="1" x14ac:dyDescent="0.25">
      <c r="B36" s="161">
        <v>24</v>
      </c>
      <c r="C36" s="345"/>
      <c r="D36" s="55"/>
      <c r="E36" s="122"/>
      <c r="F36" s="325">
        <v>4</v>
      </c>
      <c r="G36" s="331">
        <v>2.78</v>
      </c>
      <c r="H36" s="331">
        <v>4.5999999999999996</v>
      </c>
      <c r="I36" s="326">
        <v>21</v>
      </c>
      <c r="J36" s="331">
        <v>2.08</v>
      </c>
      <c r="K36" s="331">
        <v>2.83</v>
      </c>
      <c r="L36" s="176"/>
      <c r="M36" s="122"/>
      <c r="N36" s="122"/>
      <c r="O36" s="122"/>
      <c r="P36" s="124"/>
      <c r="Q36" s="122"/>
      <c r="R36" s="122"/>
      <c r="S36" s="122"/>
      <c r="T36" s="122"/>
      <c r="U36" s="122"/>
      <c r="V36" s="122"/>
      <c r="W36" s="122"/>
      <c r="Y36" s="125"/>
      <c r="Z36" s="126"/>
      <c r="AA36" s="126">
        <v>24</v>
      </c>
      <c r="AB36" s="126" t="str">
        <f t="shared" si="0"/>
        <v/>
      </c>
      <c r="AC36" s="126" t="str">
        <f t="shared" si="1"/>
        <v/>
      </c>
      <c r="AD36" s="126"/>
      <c r="AE36" s="171">
        <v>0.25</v>
      </c>
      <c r="AF36" s="160" t="e">
        <f t="shared" ref="AF36:AF41" si="6">PERCENTILE($AC$13:$AC$1012,AE36)</f>
        <v>#NUM!</v>
      </c>
      <c r="AG36" s="160">
        <f t="shared" si="5"/>
        <v>3</v>
      </c>
      <c r="AH36" s="160">
        <f t="shared" si="5"/>
        <v>3</v>
      </c>
      <c r="AI36" s="127"/>
      <c r="AJ36" s="127"/>
      <c r="AK36" s="128"/>
      <c r="AL36" s="128"/>
      <c r="AM36" s="128"/>
      <c r="AN36" s="128"/>
      <c r="AO36" s="128"/>
      <c r="AP36" s="128" t="str">
        <f t="shared" si="2"/>
        <v/>
      </c>
      <c r="AQ36" s="128" t="str">
        <f t="shared" si="3"/>
        <v/>
      </c>
      <c r="AR36" s="128"/>
      <c r="AS36" s="128"/>
      <c r="AT36" s="128"/>
      <c r="AU36" s="128"/>
      <c r="AV36" s="128"/>
      <c r="AW36" s="128"/>
      <c r="AX36" s="129"/>
      <c r="AY36" s="128"/>
      <c r="AZ36" s="128"/>
      <c r="BA36" s="128"/>
      <c r="BB36" s="128"/>
      <c r="BC36" s="130"/>
    </row>
    <row r="37" spans="2:55" s="121" customFormat="1" ht="12" customHeight="1" x14ac:dyDescent="0.25">
      <c r="B37" s="161">
        <v>25</v>
      </c>
      <c r="C37" s="345"/>
      <c r="D37" s="55"/>
      <c r="E37" s="122"/>
      <c r="F37" s="325">
        <v>5</v>
      </c>
      <c r="G37" s="331">
        <v>2.57</v>
      </c>
      <c r="H37" s="331">
        <v>4.03</v>
      </c>
      <c r="I37" s="326">
        <v>22</v>
      </c>
      <c r="J37" s="331">
        <v>2.0699999999999998</v>
      </c>
      <c r="K37" s="331">
        <v>2.82</v>
      </c>
      <c r="L37" s="176"/>
      <c r="M37" s="122"/>
      <c r="N37" s="122"/>
      <c r="O37" s="122"/>
      <c r="P37" s="124"/>
      <c r="Q37" s="122"/>
      <c r="R37" s="122"/>
      <c r="S37" s="122"/>
      <c r="T37" s="122"/>
      <c r="U37" s="122"/>
      <c r="V37" s="122"/>
      <c r="W37" s="122"/>
      <c r="Y37" s="125"/>
      <c r="Z37" s="126"/>
      <c r="AA37" s="126">
        <v>25</v>
      </c>
      <c r="AB37" s="126" t="str">
        <f t="shared" si="0"/>
        <v/>
      </c>
      <c r="AC37" s="126" t="str">
        <f t="shared" si="1"/>
        <v/>
      </c>
      <c r="AD37" s="126"/>
      <c r="AE37" s="171">
        <v>0.25</v>
      </c>
      <c r="AF37" s="160" t="e">
        <f t="shared" si="6"/>
        <v>#NUM!</v>
      </c>
      <c r="AG37" s="160">
        <f t="shared" si="5"/>
        <v>5</v>
      </c>
      <c r="AH37" s="160">
        <f t="shared" si="5"/>
        <v>1</v>
      </c>
      <c r="AI37" s="127"/>
      <c r="AJ37" s="127"/>
      <c r="AK37" s="128"/>
      <c r="AL37" s="128"/>
      <c r="AM37" s="128"/>
      <c r="AN37" s="128"/>
      <c r="AO37" s="128"/>
      <c r="AP37" s="128" t="str">
        <f t="shared" si="2"/>
        <v/>
      </c>
      <c r="AQ37" s="128" t="str">
        <f t="shared" si="3"/>
        <v/>
      </c>
      <c r="AR37" s="128"/>
      <c r="AS37" s="128"/>
      <c r="AT37" s="128"/>
      <c r="AU37" s="128"/>
      <c r="AV37" s="128"/>
      <c r="AW37" s="128"/>
      <c r="AX37" s="129"/>
      <c r="AY37" s="128"/>
      <c r="AZ37" s="128"/>
      <c r="BA37" s="128"/>
      <c r="BB37" s="128"/>
      <c r="BC37" s="130"/>
    </row>
    <row r="38" spans="2:55" s="121" customFormat="1" ht="12" customHeight="1" x14ac:dyDescent="0.25">
      <c r="B38" s="161">
        <v>26</v>
      </c>
      <c r="C38" s="345"/>
      <c r="D38" s="55"/>
      <c r="E38" s="122"/>
      <c r="F38" s="325">
        <v>6</v>
      </c>
      <c r="G38" s="331">
        <v>2.4500000000000002</v>
      </c>
      <c r="H38" s="331">
        <v>3.71</v>
      </c>
      <c r="I38" s="326">
        <v>23</v>
      </c>
      <c r="J38" s="331">
        <v>2.0699999999999998</v>
      </c>
      <c r="K38" s="331">
        <v>2.81</v>
      </c>
      <c r="L38" s="176"/>
      <c r="M38" s="122"/>
      <c r="N38" s="122"/>
      <c r="O38" s="122"/>
      <c r="P38" s="124"/>
      <c r="Q38" s="122"/>
      <c r="R38" s="122"/>
      <c r="S38" s="122"/>
      <c r="T38" s="122"/>
      <c r="U38" s="122"/>
      <c r="V38" s="122"/>
      <c r="W38" s="122"/>
      <c r="Y38" s="125"/>
      <c r="Z38" s="126"/>
      <c r="AA38" s="126">
        <v>26</v>
      </c>
      <c r="AB38" s="126" t="str">
        <f t="shared" si="0"/>
        <v/>
      </c>
      <c r="AC38" s="126" t="str">
        <f t="shared" si="1"/>
        <v/>
      </c>
      <c r="AD38" s="126"/>
      <c r="AE38" s="171">
        <v>0.5</v>
      </c>
      <c r="AF38" s="160" t="e">
        <f t="shared" si="6"/>
        <v>#NUM!</v>
      </c>
      <c r="AG38" s="160">
        <f t="shared" si="5"/>
        <v>5</v>
      </c>
      <c r="AH38" s="160">
        <f t="shared" si="5"/>
        <v>1</v>
      </c>
      <c r="AI38" s="127"/>
      <c r="AJ38" s="127"/>
      <c r="AK38" s="128"/>
      <c r="AL38" s="128"/>
      <c r="AM38" s="128"/>
      <c r="AN38" s="128"/>
      <c r="AO38" s="128"/>
      <c r="AP38" s="128" t="str">
        <f t="shared" si="2"/>
        <v/>
      </c>
      <c r="AQ38" s="128" t="str">
        <f t="shared" si="3"/>
        <v/>
      </c>
      <c r="AR38" s="128"/>
      <c r="AS38" s="128"/>
      <c r="AT38" s="128"/>
      <c r="AU38" s="128"/>
      <c r="AV38" s="128"/>
      <c r="AW38" s="128"/>
      <c r="AX38" s="129"/>
      <c r="AY38" s="128"/>
      <c r="AZ38" s="128"/>
      <c r="BA38" s="128"/>
      <c r="BB38" s="128"/>
      <c r="BC38" s="130"/>
    </row>
    <row r="39" spans="2:55" s="121" customFormat="1" ht="12" customHeight="1" x14ac:dyDescent="0.25">
      <c r="B39" s="161">
        <v>27</v>
      </c>
      <c r="C39" s="345"/>
      <c r="D39" s="55"/>
      <c r="E39" s="122"/>
      <c r="F39" s="325">
        <v>7</v>
      </c>
      <c r="G39" s="331">
        <v>2.36</v>
      </c>
      <c r="H39" s="331">
        <v>3.5</v>
      </c>
      <c r="I39" s="326">
        <v>24</v>
      </c>
      <c r="J39" s="331">
        <v>2.06</v>
      </c>
      <c r="K39" s="331">
        <v>2.8</v>
      </c>
      <c r="L39" s="176"/>
      <c r="M39" s="122"/>
      <c r="N39" s="122"/>
      <c r="O39" s="122"/>
      <c r="P39" s="124"/>
      <c r="Q39" s="122"/>
      <c r="R39" s="122"/>
      <c r="S39" s="122"/>
      <c r="T39" s="122"/>
      <c r="U39" s="122"/>
      <c r="V39" s="122"/>
      <c r="W39" s="122"/>
      <c r="Y39" s="125"/>
      <c r="Z39" s="126"/>
      <c r="AA39" s="126">
        <v>27</v>
      </c>
      <c r="AB39" s="126" t="str">
        <f t="shared" si="0"/>
        <v/>
      </c>
      <c r="AC39" s="126" t="str">
        <f t="shared" si="1"/>
        <v/>
      </c>
      <c r="AD39" s="126"/>
      <c r="AE39" s="171">
        <v>0.5</v>
      </c>
      <c r="AF39" s="160" t="e">
        <f t="shared" si="6"/>
        <v>#NUM!</v>
      </c>
      <c r="AG39" s="160">
        <f t="shared" si="5"/>
        <v>1</v>
      </c>
      <c r="AH39" s="160">
        <f t="shared" si="5"/>
        <v>5</v>
      </c>
      <c r="AI39" s="127"/>
      <c r="AJ39" s="127"/>
      <c r="AK39" s="128"/>
      <c r="AL39" s="128"/>
      <c r="AM39" s="128"/>
      <c r="AN39" s="128"/>
      <c r="AO39" s="128"/>
      <c r="AP39" s="128" t="str">
        <f t="shared" si="2"/>
        <v/>
      </c>
      <c r="AQ39" s="128" t="str">
        <f t="shared" si="3"/>
        <v/>
      </c>
      <c r="AR39" s="128"/>
      <c r="AS39" s="128"/>
      <c r="AT39" s="128"/>
      <c r="AU39" s="128"/>
      <c r="AV39" s="128"/>
      <c r="AW39" s="128"/>
      <c r="AX39" s="129"/>
      <c r="AY39" s="128"/>
      <c r="AZ39" s="128"/>
      <c r="BA39" s="128"/>
      <c r="BB39" s="128"/>
      <c r="BC39" s="130"/>
    </row>
    <row r="40" spans="2:55" s="121" customFormat="1" ht="12" customHeight="1" x14ac:dyDescent="0.25">
      <c r="B40" s="161">
        <v>28</v>
      </c>
      <c r="C40" s="345"/>
      <c r="D40" s="55"/>
      <c r="E40" s="122"/>
      <c r="F40" s="325">
        <v>8</v>
      </c>
      <c r="G40" s="331">
        <v>2.31</v>
      </c>
      <c r="H40" s="331">
        <v>3.36</v>
      </c>
      <c r="I40" s="326">
        <v>25</v>
      </c>
      <c r="J40" s="331">
        <v>2.06</v>
      </c>
      <c r="K40" s="331">
        <v>2.79</v>
      </c>
      <c r="L40" s="176"/>
      <c r="M40" s="122"/>
      <c r="N40" s="122"/>
      <c r="O40" s="122"/>
      <c r="P40" s="124"/>
      <c r="Q40" s="122"/>
      <c r="R40" s="122"/>
      <c r="S40" s="122"/>
      <c r="T40" s="122"/>
      <c r="U40" s="122"/>
      <c r="V40" s="122"/>
      <c r="W40" s="122"/>
      <c r="Y40" s="125"/>
      <c r="Z40" s="126"/>
      <c r="AA40" s="126">
        <v>28</v>
      </c>
      <c r="AB40" s="126" t="str">
        <f t="shared" si="0"/>
        <v/>
      </c>
      <c r="AC40" s="126" t="str">
        <f t="shared" si="1"/>
        <v/>
      </c>
      <c r="AD40" s="126"/>
      <c r="AE40" s="171">
        <v>0.75</v>
      </c>
      <c r="AF40" s="160" t="e">
        <f t="shared" si="6"/>
        <v>#NUM!</v>
      </c>
      <c r="AG40" s="160">
        <f t="shared" si="5"/>
        <v>1</v>
      </c>
      <c r="AH40" s="160">
        <f t="shared" si="5"/>
        <v>5</v>
      </c>
      <c r="AI40" s="127"/>
      <c r="AJ40" s="127"/>
      <c r="AK40" s="128"/>
      <c r="AL40" s="128"/>
      <c r="AM40" s="128"/>
      <c r="AN40" s="128"/>
      <c r="AO40" s="128"/>
      <c r="AP40" s="128" t="str">
        <f t="shared" si="2"/>
        <v/>
      </c>
      <c r="AQ40" s="128" t="str">
        <f t="shared" si="3"/>
        <v/>
      </c>
      <c r="AR40" s="128"/>
      <c r="AS40" s="128"/>
      <c r="AT40" s="128"/>
      <c r="AU40" s="128"/>
      <c r="AV40" s="128"/>
      <c r="AW40" s="128"/>
      <c r="AX40" s="129"/>
      <c r="AY40" s="128"/>
      <c r="AZ40" s="128"/>
      <c r="BA40" s="128"/>
      <c r="BB40" s="128"/>
      <c r="BC40" s="130"/>
    </row>
    <row r="41" spans="2:55" s="121" customFormat="1" ht="12" customHeight="1" x14ac:dyDescent="0.25">
      <c r="B41" s="161">
        <v>29</v>
      </c>
      <c r="C41" s="345"/>
      <c r="D41" s="55"/>
      <c r="E41" s="122"/>
      <c r="F41" s="325">
        <v>9</v>
      </c>
      <c r="G41" s="331">
        <v>2.2599999999999998</v>
      </c>
      <c r="H41" s="331">
        <v>3.25</v>
      </c>
      <c r="I41" s="326">
        <v>26</v>
      </c>
      <c r="J41" s="331">
        <v>2.06</v>
      </c>
      <c r="K41" s="331">
        <v>2.78</v>
      </c>
      <c r="L41" s="176"/>
      <c r="M41" s="122"/>
      <c r="N41" s="122"/>
      <c r="O41" s="122"/>
      <c r="P41" s="124"/>
      <c r="Q41" s="122"/>
      <c r="R41" s="122"/>
      <c r="S41" s="122"/>
      <c r="T41" s="122"/>
      <c r="U41" s="122"/>
      <c r="V41" s="122"/>
      <c r="W41" s="122"/>
      <c r="Y41" s="125"/>
      <c r="Z41" s="126"/>
      <c r="AA41" s="126">
        <v>29</v>
      </c>
      <c r="AB41" s="126" t="str">
        <f t="shared" si="0"/>
        <v/>
      </c>
      <c r="AC41" s="126" t="str">
        <f t="shared" si="1"/>
        <v/>
      </c>
      <c r="AD41" s="126"/>
      <c r="AE41" s="171">
        <v>0.75</v>
      </c>
      <c r="AF41" s="160" t="e">
        <f t="shared" si="6"/>
        <v>#NUM!</v>
      </c>
      <c r="AG41" s="160">
        <f t="shared" si="5"/>
        <v>3</v>
      </c>
      <c r="AH41" s="160">
        <f t="shared" si="5"/>
        <v>3</v>
      </c>
      <c r="AI41" s="127"/>
      <c r="AJ41" s="127"/>
      <c r="AK41" s="128"/>
      <c r="AL41" s="128"/>
      <c r="AM41" s="128"/>
      <c r="AN41" s="128"/>
      <c r="AO41" s="128"/>
      <c r="AP41" s="128" t="str">
        <f t="shared" si="2"/>
        <v/>
      </c>
      <c r="AQ41" s="128" t="str">
        <f t="shared" si="3"/>
        <v/>
      </c>
      <c r="AR41" s="128"/>
      <c r="AS41" s="128"/>
      <c r="AT41" s="128"/>
      <c r="AU41" s="128"/>
      <c r="AV41" s="128"/>
      <c r="AW41" s="128"/>
      <c r="AX41" s="129"/>
      <c r="AY41" s="128"/>
      <c r="AZ41" s="128"/>
      <c r="BA41" s="128"/>
      <c r="BB41" s="128"/>
      <c r="BC41" s="130"/>
    </row>
    <row r="42" spans="2:55" s="121" customFormat="1" ht="12" customHeight="1" x14ac:dyDescent="0.25">
      <c r="B42" s="161">
        <v>30</v>
      </c>
      <c r="C42" s="345"/>
      <c r="D42" s="55"/>
      <c r="E42" s="122"/>
      <c r="F42" s="325">
        <v>10</v>
      </c>
      <c r="G42" s="331">
        <v>2.23</v>
      </c>
      <c r="H42" s="331">
        <v>3.17</v>
      </c>
      <c r="I42" s="326">
        <v>27</v>
      </c>
      <c r="J42" s="331">
        <v>2.0499999999999998</v>
      </c>
      <c r="K42" s="331">
        <v>2.77</v>
      </c>
      <c r="L42" s="176"/>
      <c r="M42" s="122"/>
      <c r="N42" s="122"/>
      <c r="O42" s="122"/>
      <c r="P42" s="124"/>
      <c r="Q42" s="122"/>
      <c r="R42" s="122"/>
      <c r="S42" s="122"/>
      <c r="T42" s="122"/>
      <c r="U42" s="122"/>
      <c r="V42" s="122"/>
      <c r="W42" s="122"/>
      <c r="Y42" s="125"/>
      <c r="Z42" s="126"/>
      <c r="AA42" s="126">
        <v>30</v>
      </c>
      <c r="AB42" s="126" t="str">
        <f t="shared" si="0"/>
        <v/>
      </c>
      <c r="AC42" s="126" t="str">
        <f t="shared" si="1"/>
        <v/>
      </c>
      <c r="AD42" s="126"/>
      <c r="AE42" s="171">
        <v>1</v>
      </c>
      <c r="AF42" s="160" t="e">
        <f>IF(AF46&gt;AF45,AF45,AF46)</f>
        <v>#NUM!</v>
      </c>
      <c r="AG42" s="160">
        <f t="shared" si="5"/>
        <v>3</v>
      </c>
      <c r="AH42" s="160">
        <f t="shared" si="5"/>
        <v>3</v>
      </c>
      <c r="AI42" s="127"/>
      <c r="AJ42" s="127"/>
      <c r="AK42" s="128"/>
      <c r="AL42" s="128"/>
      <c r="AM42" s="128"/>
      <c r="AN42" s="128"/>
      <c r="AO42" s="128"/>
      <c r="AP42" s="128" t="str">
        <f t="shared" si="2"/>
        <v/>
      </c>
      <c r="AQ42" s="128" t="str">
        <f t="shared" si="3"/>
        <v/>
      </c>
      <c r="AR42" s="128"/>
      <c r="AS42" s="128"/>
      <c r="AT42" s="128"/>
      <c r="AU42" s="128"/>
      <c r="AV42" s="128"/>
      <c r="AW42" s="128"/>
      <c r="AX42" s="129"/>
      <c r="AY42" s="128"/>
      <c r="AZ42" s="128"/>
      <c r="BA42" s="128"/>
      <c r="BB42" s="128"/>
      <c r="BC42" s="130"/>
    </row>
    <row r="43" spans="2:55" s="121" customFormat="1" ht="12" customHeight="1" x14ac:dyDescent="0.25">
      <c r="B43" s="161">
        <v>31</v>
      </c>
      <c r="C43" s="345"/>
      <c r="D43" s="55"/>
      <c r="E43" s="124"/>
      <c r="F43" s="325">
        <v>11</v>
      </c>
      <c r="G43" s="331">
        <v>2.2000000000000002</v>
      </c>
      <c r="H43" s="331">
        <v>3.11</v>
      </c>
      <c r="I43" s="326">
        <v>28</v>
      </c>
      <c r="J43" s="331">
        <v>2.0499999999999998</v>
      </c>
      <c r="K43" s="331">
        <v>2.76</v>
      </c>
      <c r="L43" s="176"/>
      <c r="M43" s="124"/>
      <c r="N43" s="124"/>
      <c r="O43" s="124"/>
      <c r="P43" s="124"/>
      <c r="Q43" s="124"/>
      <c r="R43" s="915" t="s">
        <v>526</v>
      </c>
      <c r="S43" s="915"/>
      <c r="T43" s="915"/>
      <c r="U43" s="915"/>
      <c r="V43" s="915"/>
      <c r="W43" s="915"/>
      <c r="X43" s="144"/>
      <c r="Y43" s="125"/>
      <c r="Z43" s="126"/>
      <c r="AA43" s="126">
        <v>31</v>
      </c>
      <c r="AB43" s="126" t="str">
        <f t="shared" si="0"/>
        <v/>
      </c>
      <c r="AC43" s="126" t="str">
        <f t="shared" si="1"/>
        <v/>
      </c>
      <c r="AD43" s="126"/>
      <c r="AE43" s="171">
        <v>1</v>
      </c>
      <c r="AF43" s="160" t="e">
        <f>IF(AF46&gt;AF45,AF45,AF46)</f>
        <v>#NUM!</v>
      </c>
      <c r="AG43" s="160">
        <f t="shared" si="5"/>
        <v>4</v>
      </c>
      <c r="AH43" s="160">
        <f t="shared" si="5"/>
        <v>2</v>
      </c>
      <c r="AI43" s="127"/>
      <c r="AJ43" s="127"/>
      <c r="AK43" s="128"/>
      <c r="AL43" s="128"/>
      <c r="AM43" s="128"/>
      <c r="AN43" s="128"/>
      <c r="AO43" s="128"/>
      <c r="AP43" s="128" t="str">
        <f t="shared" si="2"/>
        <v/>
      </c>
      <c r="AQ43" s="128" t="str">
        <f t="shared" si="3"/>
        <v/>
      </c>
      <c r="AR43" s="128"/>
      <c r="AS43" s="128"/>
      <c r="AT43" s="128"/>
      <c r="AU43" s="128"/>
      <c r="AV43" s="128"/>
      <c r="AW43" s="128"/>
      <c r="AX43" s="129"/>
      <c r="AY43" s="128"/>
      <c r="AZ43" s="128"/>
      <c r="BA43" s="128"/>
      <c r="BB43" s="128"/>
      <c r="BC43" s="130"/>
    </row>
    <row r="44" spans="2:55" s="121" customFormat="1" ht="12" customHeight="1" x14ac:dyDescent="0.25">
      <c r="B44" s="161">
        <v>32</v>
      </c>
      <c r="C44" s="345"/>
      <c r="D44" s="55"/>
      <c r="E44" s="124"/>
      <c r="F44" s="325">
        <v>12</v>
      </c>
      <c r="G44" s="331">
        <v>2.1800000000000002</v>
      </c>
      <c r="H44" s="331">
        <v>3.05</v>
      </c>
      <c r="I44" s="326">
        <v>29</v>
      </c>
      <c r="J44" s="331">
        <v>2.0499999999999998</v>
      </c>
      <c r="K44" s="331">
        <v>2.76</v>
      </c>
      <c r="L44" s="176"/>
      <c r="M44" s="124"/>
      <c r="N44" s="124"/>
      <c r="O44" s="124"/>
      <c r="P44" s="124"/>
      <c r="Q44" s="124"/>
      <c r="R44" s="915"/>
      <c r="S44" s="915"/>
      <c r="T44" s="915"/>
      <c r="U44" s="915"/>
      <c r="V44" s="915"/>
      <c r="W44" s="915"/>
      <c r="X44" s="144"/>
      <c r="Y44" s="125"/>
      <c r="Z44" s="126"/>
      <c r="AA44" s="126">
        <v>32</v>
      </c>
      <c r="AB44" s="126" t="str">
        <f t="shared" si="0"/>
        <v/>
      </c>
      <c r="AC44" s="126" t="str">
        <f t="shared" si="1"/>
        <v/>
      </c>
      <c r="AD44" s="126"/>
      <c r="AE44" s="160" t="s">
        <v>23</v>
      </c>
      <c r="AF44" s="160" t="e">
        <f>IF(AF46&gt;AF45,AF46,0)</f>
        <v>#NUM!</v>
      </c>
      <c r="AG44" s="160" t="e">
        <f>IF(AF46&gt;AF45,2,0)</f>
        <v>#NUM!</v>
      </c>
      <c r="AH44" s="160"/>
      <c r="AI44" s="127"/>
      <c r="AJ44" s="127"/>
      <c r="AK44" s="128"/>
      <c r="AL44" s="128"/>
      <c r="AM44" s="128"/>
      <c r="AN44" s="128"/>
      <c r="AO44" s="128"/>
      <c r="AP44" s="128" t="str">
        <f t="shared" si="2"/>
        <v/>
      </c>
      <c r="AQ44" s="128" t="str">
        <f t="shared" si="3"/>
        <v/>
      </c>
      <c r="AR44" s="128"/>
      <c r="AS44" s="128"/>
      <c r="AT44" s="128"/>
      <c r="AU44" s="128"/>
      <c r="AV44" s="128"/>
      <c r="AW44" s="128"/>
      <c r="AX44" s="129"/>
      <c r="AY44" s="128"/>
      <c r="AZ44" s="128"/>
      <c r="BA44" s="128"/>
      <c r="BB44" s="128"/>
      <c r="BC44" s="130"/>
    </row>
    <row r="45" spans="2:55" s="121" customFormat="1" ht="12" customHeight="1" x14ac:dyDescent="0.25">
      <c r="B45" s="161">
        <v>33</v>
      </c>
      <c r="C45" s="345"/>
      <c r="D45" s="55"/>
      <c r="E45" s="124"/>
      <c r="F45" s="325">
        <v>13</v>
      </c>
      <c r="G45" s="331">
        <v>2.16</v>
      </c>
      <c r="H45" s="331">
        <v>3.01</v>
      </c>
      <c r="I45" s="326">
        <v>30</v>
      </c>
      <c r="J45" s="331">
        <v>2.04</v>
      </c>
      <c r="K45" s="331">
        <v>2.75</v>
      </c>
      <c r="L45" s="176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44"/>
      <c r="Y45" s="125"/>
      <c r="Z45" s="126"/>
      <c r="AA45" s="126">
        <v>33</v>
      </c>
      <c r="AB45" s="126" t="str">
        <f t="shared" si="0"/>
        <v/>
      </c>
      <c r="AC45" s="126" t="str">
        <f t="shared" si="1"/>
        <v/>
      </c>
      <c r="AD45" s="126"/>
      <c r="AE45" s="160" t="s">
        <v>21</v>
      </c>
      <c r="AF45" s="160" t="e">
        <f>AF41+AG30</f>
        <v>#NUM!</v>
      </c>
      <c r="AG45" s="160"/>
      <c r="AH45" s="160"/>
      <c r="AI45" s="127"/>
      <c r="AJ45" s="127"/>
      <c r="AK45" s="128"/>
      <c r="AL45" s="128"/>
      <c r="AM45" s="128"/>
      <c r="AN45" s="128"/>
      <c r="AO45" s="128"/>
      <c r="AP45" s="128" t="str">
        <f t="shared" si="2"/>
        <v/>
      </c>
      <c r="AQ45" s="128" t="str">
        <f t="shared" si="3"/>
        <v/>
      </c>
      <c r="AR45" s="128"/>
      <c r="AS45" s="128"/>
      <c r="AT45" s="128"/>
      <c r="AU45" s="128"/>
      <c r="AV45" s="128"/>
      <c r="AW45" s="128"/>
      <c r="AX45" s="129"/>
      <c r="AY45" s="128"/>
      <c r="AZ45" s="128"/>
      <c r="BA45" s="128"/>
      <c r="BB45" s="128"/>
      <c r="BC45" s="130"/>
    </row>
    <row r="46" spans="2:55" s="121" customFormat="1" ht="12" customHeight="1" x14ac:dyDescent="0.25">
      <c r="B46" s="161">
        <v>34</v>
      </c>
      <c r="C46" s="345"/>
      <c r="D46" s="55"/>
      <c r="E46" s="124"/>
      <c r="F46" s="325">
        <v>14</v>
      </c>
      <c r="G46" s="331">
        <v>2.14</v>
      </c>
      <c r="H46" s="331">
        <v>2.98</v>
      </c>
      <c r="I46" s="326">
        <v>40</v>
      </c>
      <c r="J46" s="331">
        <v>2.02</v>
      </c>
      <c r="K46" s="331">
        <v>2.7</v>
      </c>
      <c r="L46" s="176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44"/>
      <c r="Y46" s="125"/>
      <c r="Z46" s="126"/>
      <c r="AA46" s="126">
        <v>34</v>
      </c>
      <c r="AB46" s="126" t="str">
        <f t="shared" si="0"/>
        <v/>
      </c>
      <c r="AC46" s="126" t="str">
        <f t="shared" si="1"/>
        <v/>
      </c>
      <c r="AD46" s="126"/>
      <c r="AE46" s="160" t="s">
        <v>35</v>
      </c>
      <c r="AF46" s="160">
        <f>MAX(AC13:AC1012)</f>
        <v>0</v>
      </c>
      <c r="AG46" s="160"/>
      <c r="AH46" s="160"/>
      <c r="AI46" s="127"/>
      <c r="AJ46" s="127"/>
      <c r="AK46" s="128"/>
      <c r="AL46" s="128"/>
      <c r="AM46" s="128"/>
      <c r="AN46" s="128"/>
      <c r="AO46" s="128"/>
      <c r="AP46" s="128" t="str">
        <f t="shared" si="2"/>
        <v/>
      </c>
      <c r="AQ46" s="128" t="str">
        <f t="shared" si="3"/>
        <v/>
      </c>
      <c r="AR46" s="128"/>
      <c r="AS46" s="128"/>
      <c r="AT46" s="128"/>
      <c r="AU46" s="128"/>
      <c r="AV46" s="128"/>
      <c r="AW46" s="128"/>
      <c r="AX46" s="129"/>
      <c r="AY46" s="128"/>
      <c r="AZ46" s="128"/>
      <c r="BA46" s="128"/>
      <c r="BB46" s="128"/>
      <c r="BC46" s="130"/>
    </row>
    <row r="47" spans="2:55" s="121" customFormat="1" ht="12" customHeight="1" x14ac:dyDescent="0.2">
      <c r="B47" s="161">
        <v>35</v>
      </c>
      <c r="C47" s="345"/>
      <c r="D47" s="55"/>
      <c r="E47" s="124"/>
      <c r="F47" s="325">
        <v>15</v>
      </c>
      <c r="G47" s="331">
        <v>2.13</v>
      </c>
      <c r="H47" s="331">
        <v>2.95</v>
      </c>
      <c r="I47" s="326">
        <v>50</v>
      </c>
      <c r="J47" s="331">
        <v>2.0099999999999998</v>
      </c>
      <c r="K47" s="331">
        <v>2.68</v>
      </c>
      <c r="L47" s="176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44"/>
      <c r="Y47" s="125"/>
      <c r="Z47" s="126"/>
      <c r="AA47" s="126">
        <v>35</v>
      </c>
      <c r="AB47" s="126" t="str">
        <f t="shared" si="0"/>
        <v/>
      </c>
      <c r="AC47" s="126" t="str">
        <f t="shared" si="1"/>
        <v/>
      </c>
      <c r="AD47" s="126"/>
      <c r="AE47" s="127"/>
      <c r="AF47" s="127"/>
      <c r="AG47" s="127"/>
      <c r="AH47" s="127"/>
      <c r="AI47" s="127"/>
      <c r="AJ47" s="127"/>
      <c r="AK47" s="128"/>
      <c r="AL47" s="128"/>
      <c r="AM47" s="128"/>
      <c r="AN47" s="128"/>
      <c r="AO47" s="128"/>
      <c r="AP47" s="128" t="str">
        <f t="shared" si="2"/>
        <v/>
      </c>
      <c r="AQ47" s="128" t="str">
        <f t="shared" si="3"/>
        <v/>
      </c>
      <c r="AR47" s="128"/>
      <c r="AS47" s="128"/>
      <c r="AT47" s="128"/>
      <c r="AU47" s="128"/>
      <c r="AV47" s="128"/>
      <c r="AW47" s="128"/>
      <c r="AX47" s="129"/>
      <c r="AY47" s="128"/>
      <c r="AZ47" s="128"/>
      <c r="BA47" s="128"/>
      <c r="BB47" s="128"/>
      <c r="BC47" s="130"/>
    </row>
    <row r="48" spans="2:55" s="121" customFormat="1" ht="12" customHeight="1" x14ac:dyDescent="0.2">
      <c r="B48" s="161">
        <v>36</v>
      </c>
      <c r="C48" s="345"/>
      <c r="D48" s="55"/>
      <c r="E48" s="124"/>
      <c r="F48" s="325">
        <v>16</v>
      </c>
      <c r="G48" s="331">
        <v>2.12</v>
      </c>
      <c r="H48" s="331">
        <v>2.92</v>
      </c>
      <c r="I48" s="326">
        <v>60</v>
      </c>
      <c r="J48" s="331">
        <v>2</v>
      </c>
      <c r="K48" s="331">
        <v>2.66</v>
      </c>
      <c r="L48" s="176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44"/>
      <c r="Y48" s="125"/>
      <c r="Z48" s="126"/>
      <c r="AA48" s="126">
        <v>36</v>
      </c>
      <c r="AB48" s="126" t="str">
        <f t="shared" si="0"/>
        <v/>
      </c>
      <c r="AC48" s="126" t="str">
        <f t="shared" si="1"/>
        <v/>
      </c>
      <c r="AD48" s="126"/>
      <c r="AE48" s="127"/>
      <c r="AF48" s="127"/>
      <c r="AG48" s="127"/>
      <c r="AH48" s="127"/>
      <c r="AI48" s="127"/>
      <c r="AJ48" s="127"/>
      <c r="AK48" s="128"/>
      <c r="AL48" s="128"/>
      <c r="AM48" s="128"/>
      <c r="AN48" s="128"/>
      <c r="AO48" s="128"/>
      <c r="AP48" s="128" t="str">
        <f t="shared" si="2"/>
        <v/>
      </c>
      <c r="AQ48" s="128" t="str">
        <f t="shared" si="3"/>
        <v/>
      </c>
      <c r="AR48" s="128"/>
      <c r="AS48" s="128"/>
      <c r="AT48" s="128"/>
      <c r="AU48" s="128"/>
      <c r="AV48" s="128"/>
      <c r="AW48" s="128"/>
      <c r="AX48" s="129"/>
      <c r="AY48" s="128"/>
      <c r="AZ48" s="128"/>
      <c r="BA48" s="128"/>
      <c r="BB48" s="128"/>
      <c r="BC48" s="130"/>
    </row>
    <row r="49" spans="1:55" s="121" customFormat="1" ht="12" customHeight="1" x14ac:dyDescent="0.2">
      <c r="B49" s="161">
        <v>37</v>
      </c>
      <c r="C49" s="345"/>
      <c r="D49" s="55"/>
      <c r="E49" s="124"/>
      <c r="F49" s="325">
        <v>17</v>
      </c>
      <c r="G49" s="331">
        <v>2.11</v>
      </c>
      <c r="H49" s="331">
        <v>2.9</v>
      </c>
      <c r="I49" s="326">
        <v>80</v>
      </c>
      <c r="J49" s="331">
        <v>1.99</v>
      </c>
      <c r="K49" s="331">
        <v>2.64</v>
      </c>
      <c r="L49" s="176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44"/>
      <c r="Y49" s="125"/>
      <c r="Z49" s="126"/>
      <c r="AA49" s="126">
        <v>37</v>
      </c>
      <c r="AB49" s="126" t="str">
        <f t="shared" si="0"/>
        <v/>
      </c>
      <c r="AC49" s="126" t="str">
        <f t="shared" si="1"/>
        <v/>
      </c>
      <c r="AD49" s="126"/>
      <c r="AE49" s="127"/>
      <c r="AF49" s="127"/>
      <c r="AG49" s="127"/>
      <c r="AH49" s="127"/>
      <c r="AI49" s="127"/>
      <c r="AJ49" s="127"/>
      <c r="AK49" s="128"/>
      <c r="AL49" s="128"/>
      <c r="AM49" s="128"/>
      <c r="AN49" s="128"/>
      <c r="AO49" s="128"/>
      <c r="AP49" s="128" t="str">
        <f t="shared" si="2"/>
        <v/>
      </c>
      <c r="AQ49" s="128" t="str">
        <f t="shared" si="3"/>
        <v/>
      </c>
      <c r="AR49" s="128"/>
      <c r="AS49" s="128"/>
      <c r="AT49" s="128"/>
      <c r="AU49" s="128"/>
      <c r="AV49" s="128"/>
      <c r="AW49" s="128"/>
      <c r="AX49" s="129"/>
      <c r="AY49" s="128"/>
      <c r="AZ49" s="128"/>
      <c r="BA49" s="128"/>
      <c r="BB49" s="128"/>
      <c r="BC49" s="130"/>
    </row>
    <row r="50" spans="1:55" s="121" customFormat="1" ht="12" customHeight="1" x14ac:dyDescent="0.2">
      <c r="B50" s="161">
        <v>38</v>
      </c>
      <c r="C50" s="345"/>
      <c r="D50" s="55"/>
      <c r="E50" s="124"/>
      <c r="F50" s="325">
        <v>18</v>
      </c>
      <c r="G50" s="331">
        <v>2.1</v>
      </c>
      <c r="H50" s="331">
        <v>2.88</v>
      </c>
      <c r="I50" s="326">
        <v>100</v>
      </c>
      <c r="J50" s="331">
        <v>1.98</v>
      </c>
      <c r="K50" s="331">
        <v>2.63</v>
      </c>
      <c r="L50" s="176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44"/>
      <c r="Y50" s="125"/>
      <c r="Z50" s="126"/>
      <c r="AA50" s="126">
        <v>38</v>
      </c>
      <c r="AB50" s="126" t="str">
        <f t="shared" si="0"/>
        <v/>
      </c>
      <c r="AC50" s="126" t="str">
        <f t="shared" si="1"/>
        <v/>
      </c>
      <c r="AD50" s="126"/>
      <c r="AE50" s="127"/>
      <c r="AF50" s="127"/>
      <c r="AG50" s="127"/>
      <c r="AH50" s="127"/>
      <c r="AI50" s="127"/>
      <c r="AJ50" s="127"/>
      <c r="AK50" s="128"/>
      <c r="AL50" s="128"/>
      <c r="AM50" s="128"/>
      <c r="AN50" s="128"/>
      <c r="AO50" s="128"/>
      <c r="AP50" s="128" t="str">
        <f t="shared" si="2"/>
        <v/>
      </c>
      <c r="AQ50" s="128" t="str">
        <f t="shared" si="3"/>
        <v/>
      </c>
      <c r="AR50" s="128"/>
      <c r="AS50" s="128"/>
      <c r="AT50" s="128"/>
      <c r="AU50" s="128"/>
      <c r="AV50" s="128"/>
      <c r="AW50" s="128"/>
      <c r="AX50" s="129"/>
      <c r="AY50" s="128"/>
      <c r="AZ50" s="128"/>
      <c r="BA50" s="128"/>
      <c r="BB50" s="128"/>
      <c r="BC50" s="130"/>
    </row>
    <row r="51" spans="1:55" s="184" customFormat="1" ht="12" customHeight="1" x14ac:dyDescent="0.2">
      <c r="A51" s="121"/>
      <c r="B51" s="161">
        <v>39</v>
      </c>
      <c r="C51" s="345"/>
      <c r="D51" s="55"/>
      <c r="E51" s="124"/>
      <c r="F51" s="325">
        <v>19</v>
      </c>
      <c r="G51" s="331">
        <v>2.09</v>
      </c>
      <c r="H51" s="331">
        <v>2.86</v>
      </c>
      <c r="I51" s="326">
        <v>120</v>
      </c>
      <c r="J51" s="331">
        <v>1.98</v>
      </c>
      <c r="K51" s="331">
        <v>2.62</v>
      </c>
      <c r="L51" s="176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44"/>
      <c r="Y51" s="125"/>
      <c r="Z51" s="126"/>
      <c r="AA51" s="126">
        <v>39</v>
      </c>
      <c r="AB51" s="126" t="str">
        <f t="shared" si="0"/>
        <v/>
      </c>
      <c r="AC51" s="126" t="str">
        <f t="shared" si="1"/>
        <v/>
      </c>
      <c r="AD51" s="126"/>
      <c r="AE51" s="127"/>
      <c r="AF51" s="127"/>
      <c r="AG51" s="127"/>
      <c r="AH51" s="127"/>
      <c r="AI51" s="127"/>
      <c r="AJ51" s="127"/>
      <c r="AK51" s="128"/>
      <c r="AL51" s="128"/>
      <c r="AM51" s="128"/>
      <c r="AN51" s="128"/>
      <c r="AO51" s="128"/>
      <c r="AP51" s="128" t="str">
        <f t="shared" si="2"/>
        <v/>
      </c>
      <c r="AQ51" s="128" t="str">
        <f t="shared" si="3"/>
        <v/>
      </c>
      <c r="AR51" s="128"/>
      <c r="AS51" s="128"/>
      <c r="AT51" s="128"/>
      <c r="AU51" s="128"/>
      <c r="AV51" s="128"/>
      <c r="AW51" s="128"/>
      <c r="AX51" s="129"/>
      <c r="AY51" s="128"/>
      <c r="AZ51" s="128"/>
      <c r="BA51" s="128"/>
      <c r="BB51" s="128"/>
      <c r="BC51" s="130"/>
    </row>
    <row r="52" spans="1:55" s="184" customFormat="1" ht="12" customHeight="1" x14ac:dyDescent="0.2">
      <c r="A52" s="121"/>
      <c r="B52" s="161">
        <v>40</v>
      </c>
      <c r="C52" s="345"/>
      <c r="D52" s="55"/>
      <c r="E52" s="124"/>
      <c r="F52" s="325">
        <v>20</v>
      </c>
      <c r="G52" s="331">
        <v>2.09</v>
      </c>
      <c r="H52" s="331">
        <v>2.85</v>
      </c>
      <c r="I52" s="326">
        <v>200</v>
      </c>
      <c r="J52" s="331">
        <v>1.97</v>
      </c>
      <c r="K52" s="331">
        <v>2.6</v>
      </c>
      <c r="L52" s="176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44"/>
      <c r="Y52" s="125"/>
      <c r="Z52" s="126"/>
      <c r="AA52" s="126">
        <v>40</v>
      </c>
      <c r="AB52" s="126" t="str">
        <f t="shared" si="0"/>
        <v/>
      </c>
      <c r="AC52" s="126" t="str">
        <f t="shared" si="1"/>
        <v/>
      </c>
      <c r="AD52" s="126"/>
      <c r="AE52" s="127"/>
      <c r="AF52" s="127"/>
      <c r="AG52" s="127"/>
      <c r="AH52" s="127"/>
      <c r="AI52" s="127"/>
      <c r="AJ52" s="127"/>
      <c r="AK52" s="128"/>
      <c r="AL52" s="128"/>
      <c r="AM52" s="128"/>
      <c r="AN52" s="128"/>
      <c r="AO52" s="128"/>
      <c r="AP52" s="128" t="str">
        <f t="shared" si="2"/>
        <v/>
      </c>
      <c r="AQ52" s="128" t="str">
        <f t="shared" si="3"/>
        <v/>
      </c>
      <c r="AR52" s="128"/>
      <c r="AS52" s="128"/>
      <c r="AT52" s="128"/>
      <c r="AU52" s="128"/>
      <c r="AV52" s="128"/>
      <c r="AW52" s="128"/>
      <c r="AX52" s="129"/>
      <c r="AY52" s="128"/>
      <c r="AZ52" s="128"/>
      <c r="BA52" s="128"/>
      <c r="BB52" s="128"/>
      <c r="BC52" s="130"/>
    </row>
    <row r="53" spans="1:55" s="184" customFormat="1" ht="12" customHeight="1" x14ac:dyDescent="0.2">
      <c r="A53" s="121"/>
      <c r="B53" s="161">
        <v>41</v>
      </c>
      <c r="C53" s="345"/>
      <c r="D53" s="55"/>
      <c r="E53" s="124"/>
      <c r="F53" s="176"/>
      <c r="G53" s="176"/>
      <c r="H53" s="176"/>
      <c r="I53" s="183"/>
      <c r="J53" s="176"/>
      <c r="K53" s="176"/>
      <c r="L53" s="176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44"/>
      <c r="Y53" s="125"/>
      <c r="Z53" s="126"/>
      <c r="AA53" s="126">
        <v>41</v>
      </c>
      <c r="AB53" s="126" t="str">
        <f t="shared" si="0"/>
        <v/>
      </c>
      <c r="AC53" s="126" t="str">
        <f t="shared" si="1"/>
        <v/>
      </c>
      <c r="AD53" s="126"/>
      <c r="AE53" s="127"/>
      <c r="AF53" s="127"/>
      <c r="AG53" s="127"/>
      <c r="AH53" s="127"/>
      <c r="AI53" s="127"/>
      <c r="AJ53" s="127"/>
      <c r="AK53" s="128"/>
      <c r="AL53" s="128"/>
      <c r="AM53" s="128"/>
      <c r="AN53" s="128"/>
      <c r="AO53" s="128"/>
      <c r="AP53" s="128" t="str">
        <f t="shared" si="2"/>
        <v/>
      </c>
      <c r="AQ53" s="128" t="str">
        <f t="shared" si="3"/>
        <v/>
      </c>
      <c r="AR53" s="128"/>
      <c r="AS53" s="128"/>
      <c r="AT53" s="128"/>
      <c r="AU53" s="128"/>
      <c r="AV53" s="128"/>
      <c r="AW53" s="128"/>
      <c r="AX53" s="129"/>
      <c r="AY53" s="128"/>
      <c r="AZ53" s="128"/>
      <c r="BA53" s="128"/>
      <c r="BB53" s="128"/>
      <c r="BC53" s="130"/>
    </row>
    <row r="54" spans="1:55" s="184" customFormat="1" ht="12" customHeight="1" x14ac:dyDescent="0.2">
      <c r="A54" s="121"/>
      <c r="B54" s="161">
        <v>42</v>
      </c>
      <c r="C54" s="345"/>
      <c r="D54" s="55"/>
      <c r="E54" s="124"/>
      <c r="F54" s="176"/>
      <c r="G54" s="176"/>
      <c r="H54" s="176"/>
      <c r="I54" s="183"/>
      <c r="J54" s="176"/>
      <c r="K54" s="176"/>
      <c r="L54" s="176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44"/>
      <c r="Y54" s="125"/>
      <c r="Z54" s="126"/>
      <c r="AA54" s="126">
        <v>42</v>
      </c>
      <c r="AB54" s="126" t="str">
        <f t="shared" si="0"/>
        <v/>
      </c>
      <c r="AC54" s="126" t="str">
        <f t="shared" si="1"/>
        <v/>
      </c>
      <c r="AD54" s="126"/>
      <c r="AE54" s="127"/>
      <c r="AF54" s="127"/>
      <c r="AG54" s="127"/>
      <c r="AH54" s="127"/>
      <c r="AI54" s="127"/>
      <c r="AJ54" s="127"/>
      <c r="AK54" s="128"/>
      <c r="AL54" s="128"/>
      <c r="AM54" s="128"/>
      <c r="AN54" s="128"/>
      <c r="AO54" s="128"/>
      <c r="AP54" s="128" t="str">
        <f t="shared" si="2"/>
        <v/>
      </c>
      <c r="AQ54" s="128" t="str">
        <f t="shared" si="3"/>
        <v/>
      </c>
      <c r="AR54" s="128"/>
      <c r="AS54" s="128"/>
      <c r="AT54" s="128"/>
      <c r="AU54" s="128"/>
      <c r="AV54" s="128"/>
      <c r="AW54" s="128"/>
      <c r="AX54" s="129"/>
      <c r="AY54" s="128"/>
      <c r="AZ54" s="128"/>
      <c r="BA54" s="128"/>
      <c r="BB54" s="128"/>
      <c r="BC54" s="130"/>
    </row>
    <row r="55" spans="1:55" s="184" customFormat="1" ht="12" customHeight="1" x14ac:dyDescent="0.2">
      <c r="A55" s="121"/>
      <c r="B55" s="161">
        <v>43</v>
      </c>
      <c r="C55" s="345"/>
      <c r="D55" s="55"/>
      <c r="E55" s="124"/>
      <c r="F55" s="176"/>
      <c r="G55" s="176"/>
      <c r="H55" s="176"/>
      <c r="I55" s="176"/>
      <c r="J55" s="176"/>
      <c r="K55" s="176"/>
      <c r="L55" s="176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44"/>
      <c r="Y55" s="125"/>
      <c r="Z55" s="126"/>
      <c r="AA55" s="126">
        <v>43</v>
      </c>
      <c r="AB55" s="126" t="str">
        <f t="shared" si="0"/>
        <v/>
      </c>
      <c r="AC55" s="126" t="str">
        <f t="shared" si="1"/>
        <v/>
      </c>
      <c r="AD55" s="126"/>
      <c r="AE55" s="127"/>
      <c r="AF55" s="127"/>
      <c r="AG55" s="127"/>
      <c r="AH55" s="127"/>
      <c r="AI55" s="127"/>
      <c r="AJ55" s="127"/>
      <c r="AK55" s="128"/>
      <c r="AL55" s="128"/>
      <c r="AM55" s="128"/>
      <c r="AN55" s="128"/>
      <c r="AO55" s="128"/>
      <c r="AP55" s="128" t="str">
        <f t="shared" si="2"/>
        <v/>
      </c>
      <c r="AQ55" s="128" t="str">
        <f t="shared" si="3"/>
        <v/>
      </c>
      <c r="AR55" s="128"/>
      <c r="AS55" s="128"/>
      <c r="AT55" s="128"/>
      <c r="AU55" s="128"/>
      <c r="AV55" s="128"/>
      <c r="AW55" s="128"/>
      <c r="AX55" s="129"/>
      <c r="AY55" s="128"/>
      <c r="AZ55" s="128"/>
      <c r="BA55" s="128"/>
      <c r="BB55" s="128"/>
      <c r="BC55" s="130"/>
    </row>
    <row r="56" spans="1:55" s="184" customFormat="1" ht="12" customHeight="1" x14ac:dyDescent="0.2">
      <c r="A56" s="121"/>
      <c r="B56" s="161">
        <v>44</v>
      </c>
      <c r="C56" s="345"/>
      <c r="D56" s="55"/>
      <c r="E56" s="124"/>
      <c r="F56" s="176"/>
      <c r="G56" s="176"/>
      <c r="H56" s="176"/>
      <c r="I56" s="176"/>
      <c r="J56" s="176"/>
      <c r="K56" s="176"/>
      <c r="L56" s="176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44"/>
      <c r="Y56" s="125"/>
      <c r="Z56" s="126"/>
      <c r="AA56" s="126">
        <v>44</v>
      </c>
      <c r="AB56" s="126" t="str">
        <f t="shared" si="0"/>
        <v/>
      </c>
      <c r="AC56" s="126" t="str">
        <f t="shared" si="1"/>
        <v/>
      </c>
      <c r="AD56" s="126"/>
      <c r="AE56" s="127"/>
      <c r="AF56" s="127"/>
      <c r="AG56" s="127"/>
      <c r="AH56" s="127"/>
      <c r="AI56" s="127"/>
      <c r="AJ56" s="127"/>
      <c r="AK56" s="128"/>
      <c r="AL56" s="128"/>
      <c r="AM56" s="128"/>
      <c r="AN56" s="128"/>
      <c r="AO56" s="128"/>
      <c r="AP56" s="128" t="str">
        <f t="shared" si="2"/>
        <v/>
      </c>
      <c r="AQ56" s="128" t="str">
        <f t="shared" si="3"/>
        <v/>
      </c>
      <c r="AR56" s="128"/>
      <c r="AS56" s="128"/>
      <c r="AT56" s="128"/>
      <c r="AU56" s="128"/>
      <c r="AV56" s="128"/>
      <c r="AW56" s="128"/>
      <c r="AX56" s="129"/>
      <c r="AY56" s="128"/>
      <c r="AZ56" s="128"/>
      <c r="BA56" s="128"/>
      <c r="BB56" s="128"/>
      <c r="BC56" s="130"/>
    </row>
    <row r="57" spans="1:55" s="184" customFormat="1" ht="12" customHeight="1" x14ac:dyDescent="0.2">
      <c r="A57" s="121"/>
      <c r="B57" s="161">
        <v>45</v>
      </c>
      <c r="C57" s="345"/>
      <c r="D57" s="55"/>
      <c r="E57" s="124"/>
      <c r="F57" s="176"/>
      <c r="G57" s="176"/>
      <c r="H57" s="176"/>
      <c r="I57" s="176"/>
      <c r="J57" s="176"/>
      <c r="K57" s="176"/>
      <c r="L57" s="176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44"/>
      <c r="Y57" s="125"/>
      <c r="Z57" s="126"/>
      <c r="AA57" s="126">
        <v>45</v>
      </c>
      <c r="AB57" s="126" t="str">
        <f t="shared" si="0"/>
        <v/>
      </c>
      <c r="AC57" s="126" t="str">
        <f t="shared" si="1"/>
        <v/>
      </c>
      <c r="AD57" s="126"/>
      <c r="AE57" s="127"/>
      <c r="AF57" s="127"/>
      <c r="AG57" s="127"/>
      <c r="AH57" s="127"/>
      <c r="AI57" s="127"/>
      <c r="AJ57" s="127"/>
      <c r="AK57" s="128"/>
      <c r="AL57" s="128"/>
      <c r="AM57" s="128"/>
      <c r="AN57" s="128"/>
      <c r="AO57" s="128"/>
      <c r="AP57" s="128" t="str">
        <f t="shared" si="2"/>
        <v/>
      </c>
      <c r="AQ57" s="128" t="str">
        <f t="shared" si="3"/>
        <v/>
      </c>
      <c r="AR57" s="128"/>
      <c r="AS57" s="128"/>
      <c r="AT57" s="128"/>
      <c r="AU57" s="128"/>
      <c r="AV57" s="128"/>
      <c r="AW57" s="128"/>
      <c r="AX57" s="129"/>
      <c r="AY57" s="128"/>
      <c r="AZ57" s="128"/>
      <c r="BA57" s="128"/>
      <c r="BB57" s="128"/>
      <c r="BC57" s="130"/>
    </row>
    <row r="58" spans="1:55" s="184" customFormat="1" ht="12" customHeight="1" x14ac:dyDescent="0.2">
      <c r="A58" s="121"/>
      <c r="B58" s="161">
        <v>46</v>
      </c>
      <c r="C58" s="345"/>
      <c r="D58" s="55"/>
      <c r="E58" s="124"/>
      <c r="F58" s="176"/>
      <c r="G58" s="176"/>
      <c r="H58" s="176"/>
      <c r="I58" s="183"/>
      <c r="J58" s="176"/>
      <c r="K58" s="176"/>
      <c r="L58" s="176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44"/>
      <c r="Y58" s="125"/>
      <c r="Z58" s="126"/>
      <c r="AA58" s="126">
        <v>46</v>
      </c>
      <c r="AB58" s="126" t="str">
        <f t="shared" si="0"/>
        <v/>
      </c>
      <c r="AC58" s="126" t="str">
        <f t="shared" si="1"/>
        <v/>
      </c>
      <c r="AD58" s="126"/>
      <c r="AE58" s="127"/>
      <c r="AF58" s="127"/>
      <c r="AG58" s="127"/>
      <c r="AH58" s="127"/>
      <c r="AI58" s="127"/>
      <c r="AJ58" s="127"/>
      <c r="AK58" s="128"/>
      <c r="AL58" s="128"/>
      <c r="AM58" s="128"/>
      <c r="AN58" s="128"/>
      <c r="AO58" s="128"/>
      <c r="AP58" s="128" t="str">
        <f t="shared" si="2"/>
        <v/>
      </c>
      <c r="AQ58" s="128" t="str">
        <f t="shared" si="3"/>
        <v/>
      </c>
      <c r="AR58" s="128"/>
      <c r="AS58" s="128"/>
      <c r="AT58" s="128"/>
      <c r="AU58" s="128"/>
      <c r="AV58" s="128"/>
      <c r="AW58" s="128"/>
      <c r="AX58" s="129"/>
      <c r="AY58" s="128"/>
      <c r="AZ58" s="128"/>
      <c r="BA58" s="128"/>
      <c r="BB58" s="128"/>
      <c r="BC58" s="130"/>
    </row>
    <row r="59" spans="1:55" s="184" customFormat="1" ht="12" customHeight="1" x14ac:dyDescent="0.2">
      <c r="A59" s="121"/>
      <c r="B59" s="161">
        <v>47</v>
      </c>
      <c r="C59" s="345"/>
      <c r="D59" s="55"/>
      <c r="E59" s="124"/>
      <c r="F59" s="176"/>
      <c r="G59" s="176"/>
      <c r="H59" s="176"/>
      <c r="I59" s="183"/>
      <c r="J59" s="176"/>
      <c r="K59" s="176"/>
      <c r="L59" s="176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44"/>
      <c r="Y59" s="125"/>
      <c r="Z59" s="126"/>
      <c r="AA59" s="126">
        <v>47</v>
      </c>
      <c r="AB59" s="126" t="str">
        <f t="shared" si="0"/>
        <v/>
      </c>
      <c r="AC59" s="126" t="str">
        <f t="shared" si="1"/>
        <v/>
      </c>
      <c r="AD59" s="126"/>
      <c r="AE59" s="127"/>
      <c r="AF59" s="127"/>
      <c r="AG59" s="127"/>
      <c r="AH59" s="127"/>
      <c r="AI59" s="127"/>
      <c r="AJ59" s="127"/>
      <c r="AK59" s="128"/>
      <c r="AL59" s="128"/>
      <c r="AM59" s="128"/>
      <c r="AN59" s="128"/>
      <c r="AO59" s="128"/>
      <c r="AP59" s="128" t="str">
        <f t="shared" si="2"/>
        <v/>
      </c>
      <c r="AQ59" s="128" t="str">
        <f t="shared" si="3"/>
        <v/>
      </c>
      <c r="AR59" s="128"/>
      <c r="AS59" s="128"/>
      <c r="AT59" s="128"/>
      <c r="AU59" s="128"/>
      <c r="AV59" s="128"/>
      <c r="AW59" s="128"/>
      <c r="AX59" s="129"/>
      <c r="AY59" s="128"/>
      <c r="AZ59" s="128"/>
      <c r="BA59" s="128"/>
      <c r="BB59" s="128"/>
      <c r="BC59" s="130"/>
    </row>
    <row r="60" spans="1:55" s="184" customFormat="1" ht="12" customHeight="1" x14ac:dyDescent="0.2">
      <c r="A60" s="121"/>
      <c r="B60" s="161">
        <v>48</v>
      </c>
      <c r="C60" s="345"/>
      <c r="D60" s="55"/>
      <c r="E60" s="124"/>
      <c r="F60" s="176"/>
      <c r="G60" s="176"/>
      <c r="H60" s="176"/>
      <c r="I60" s="183"/>
      <c r="J60" s="176"/>
      <c r="K60" s="176"/>
      <c r="L60" s="176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44"/>
      <c r="Y60" s="125"/>
      <c r="Z60" s="126"/>
      <c r="AA60" s="126">
        <v>48</v>
      </c>
      <c r="AB60" s="126" t="str">
        <f t="shared" si="0"/>
        <v/>
      </c>
      <c r="AC60" s="126" t="str">
        <f t="shared" si="1"/>
        <v/>
      </c>
      <c r="AD60" s="126"/>
      <c r="AE60" s="127"/>
      <c r="AF60" s="127"/>
      <c r="AG60" s="127"/>
      <c r="AH60" s="127"/>
      <c r="AI60" s="127"/>
      <c r="AJ60" s="127"/>
      <c r="AK60" s="128"/>
      <c r="AL60" s="128"/>
      <c r="AM60" s="128"/>
      <c r="AN60" s="128"/>
      <c r="AO60" s="128"/>
      <c r="AP60" s="128" t="str">
        <f t="shared" si="2"/>
        <v/>
      </c>
      <c r="AQ60" s="128" t="str">
        <f t="shared" si="3"/>
        <v/>
      </c>
      <c r="AR60" s="128"/>
      <c r="AS60" s="128"/>
      <c r="AT60" s="128"/>
      <c r="AU60" s="128"/>
      <c r="AV60" s="128"/>
      <c r="AW60" s="128"/>
      <c r="AX60" s="129"/>
      <c r="AY60" s="128"/>
      <c r="AZ60" s="128"/>
      <c r="BA60" s="128"/>
      <c r="BB60" s="128"/>
      <c r="BC60" s="130"/>
    </row>
    <row r="61" spans="1:55" s="184" customFormat="1" ht="12" customHeight="1" x14ac:dyDescent="0.2">
      <c r="A61" s="121"/>
      <c r="B61" s="161">
        <v>49</v>
      </c>
      <c r="C61" s="345"/>
      <c r="D61" s="55"/>
      <c r="E61" s="124"/>
      <c r="F61" s="176"/>
      <c r="G61" s="176"/>
      <c r="H61" s="176"/>
      <c r="I61" s="183"/>
      <c r="J61" s="176"/>
      <c r="K61" s="176"/>
      <c r="L61" s="176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44"/>
      <c r="Y61" s="125"/>
      <c r="Z61" s="126"/>
      <c r="AA61" s="126">
        <v>49</v>
      </c>
      <c r="AB61" s="126" t="str">
        <f t="shared" si="0"/>
        <v/>
      </c>
      <c r="AC61" s="126" t="str">
        <f t="shared" si="1"/>
        <v/>
      </c>
      <c r="AD61" s="126"/>
      <c r="AE61" s="127"/>
      <c r="AF61" s="127"/>
      <c r="AG61" s="127"/>
      <c r="AH61" s="127"/>
      <c r="AI61" s="127"/>
      <c r="AJ61" s="127"/>
      <c r="AK61" s="128"/>
      <c r="AL61" s="128"/>
      <c r="AM61" s="128"/>
      <c r="AN61" s="128"/>
      <c r="AO61" s="128"/>
      <c r="AP61" s="128" t="str">
        <f t="shared" si="2"/>
        <v/>
      </c>
      <c r="AQ61" s="128" t="str">
        <f t="shared" si="3"/>
        <v/>
      </c>
      <c r="AR61" s="128"/>
      <c r="AS61" s="128"/>
      <c r="AT61" s="128"/>
      <c r="AU61" s="128"/>
      <c r="AV61" s="128"/>
      <c r="AW61" s="128"/>
      <c r="AX61" s="129"/>
      <c r="AY61" s="128"/>
      <c r="AZ61" s="128"/>
      <c r="BA61" s="128"/>
      <c r="BB61" s="128"/>
      <c r="BC61" s="130"/>
    </row>
    <row r="62" spans="1:55" s="184" customFormat="1" ht="12" customHeight="1" x14ac:dyDescent="0.2">
      <c r="A62" s="121"/>
      <c r="B62" s="161">
        <v>50</v>
      </c>
      <c r="C62" s="345"/>
      <c r="D62" s="55"/>
      <c r="E62" s="124"/>
      <c r="F62" s="176"/>
      <c r="G62" s="176"/>
      <c r="H62" s="176"/>
      <c r="I62" s="183"/>
      <c r="J62" s="176"/>
      <c r="K62" s="176"/>
      <c r="L62" s="176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44"/>
      <c r="Y62" s="125"/>
      <c r="Z62" s="126"/>
      <c r="AA62" s="126">
        <v>50</v>
      </c>
      <c r="AB62" s="126" t="str">
        <f t="shared" si="0"/>
        <v/>
      </c>
      <c r="AC62" s="126" t="str">
        <f t="shared" si="1"/>
        <v/>
      </c>
      <c r="AD62" s="126"/>
      <c r="AE62" s="127"/>
      <c r="AF62" s="127"/>
      <c r="AG62" s="127"/>
      <c r="AH62" s="127"/>
      <c r="AI62" s="127"/>
      <c r="AJ62" s="127"/>
      <c r="AK62" s="128"/>
      <c r="AL62" s="128"/>
      <c r="AM62" s="128"/>
      <c r="AN62" s="128"/>
      <c r="AO62" s="128"/>
      <c r="AP62" s="128" t="str">
        <f t="shared" si="2"/>
        <v/>
      </c>
      <c r="AQ62" s="128" t="str">
        <f t="shared" si="3"/>
        <v/>
      </c>
      <c r="AR62" s="128"/>
      <c r="AS62" s="128"/>
      <c r="AT62" s="128"/>
      <c r="AU62" s="128"/>
      <c r="AV62" s="128"/>
      <c r="AW62" s="128"/>
      <c r="AX62" s="129"/>
      <c r="AY62" s="128"/>
      <c r="AZ62" s="128"/>
      <c r="BA62" s="128"/>
      <c r="BB62" s="128"/>
      <c r="BC62" s="130"/>
    </row>
    <row r="63" spans="1:55" s="184" customFormat="1" ht="12" customHeight="1" x14ac:dyDescent="0.2">
      <c r="A63" s="126"/>
      <c r="B63" s="161">
        <v>51</v>
      </c>
      <c r="C63" s="345"/>
      <c r="D63" s="55"/>
      <c r="E63" s="176"/>
      <c r="F63" s="176"/>
      <c r="G63" s="176"/>
      <c r="H63" s="176"/>
      <c r="I63" s="183"/>
      <c r="J63" s="176"/>
      <c r="K63" s="176"/>
      <c r="L63" s="176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44"/>
      <c r="Y63" s="125"/>
      <c r="Z63" s="126"/>
      <c r="AA63" s="126">
        <v>51</v>
      </c>
      <c r="AB63" s="126" t="str">
        <f t="shared" si="0"/>
        <v/>
      </c>
      <c r="AC63" s="126" t="str">
        <f t="shared" si="1"/>
        <v/>
      </c>
      <c r="AD63" s="126"/>
      <c r="AE63" s="127"/>
      <c r="AF63" s="127"/>
      <c r="AG63" s="127"/>
      <c r="AH63" s="127"/>
      <c r="AI63" s="127"/>
      <c r="AJ63" s="127"/>
      <c r="AK63" s="128"/>
      <c r="AL63" s="128"/>
      <c r="AM63" s="128"/>
      <c r="AN63" s="128"/>
      <c r="AO63" s="128"/>
      <c r="AP63" s="128" t="str">
        <f t="shared" si="2"/>
        <v/>
      </c>
      <c r="AQ63" s="128" t="str">
        <f t="shared" si="3"/>
        <v/>
      </c>
      <c r="AR63" s="128"/>
      <c r="AS63" s="128"/>
      <c r="AT63" s="128"/>
      <c r="AU63" s="128"/>
      <c r="AV63" s="128"/>
      <c r="AW63" s="128"/>
      <c r="AX63" s="129"/>
      <c r="AY63" s="128"/>
      <c r="AZ63" s="128"/>
      <c r="BA63" s="128"/>
      <c r="BB63" s="128"/>
      <c r="BC63" s="130"/>
    </row>
    <row r="64" spans="1:55" s="188" customFormat="1" ht="15" x14ac:dyDescent="0.2">
      <c r="A64" s="126"/>
      <c r="B64" s="161">
        <v>52</v>
      </c>
      <c r="C64" s="345"/>
      <c r="D64" s="55"/>
      <c r="E64" s="185"/>
      <c r="F64" s="176"/>
      <c r="G64" s="176"/>
      <c r="H64" s="176"/>
      <c r="I64" s="183"/>
      <c r="J64" s="176"/>
      <c r="K64" s="176"/>
      <c r="L64" s="176"/>
      <c r="M64" s="176"/>
      <c r="N64" s="124"/>
      <c r="O64" s="124"/>
      <c r="P64" s="124"/>
      <c r="Q64" s="185"/>
      <c r="R64" s="185"/>
      <c r="S64" s="185"/>
      <c r="T64" s="185"/>
      <c r="U64" s="185"/>
      <c r="V64" s="185"/>
      <c r="W64" s="185"/>
      <c r="X64" s="186"/>
      <c r="Y64" s="125"/>
      <c r="Z64" s="126"/>
      <c r="AA64" s="126">
        <v>52</v>
      </c>
      <c r="AB64" s="126" t="str">
        <f t="shared" si="0"/>
        <v/>
      </c>
      <c r="AC64" s="126" t="str">
        <f t="shared" si="1"/>
        <v/>
      </c>
      <c r="AD64" s="126"/>
      <c r="AE64" s="127"/>
      <c r="AF64" s="127"/>
      <c r="AG64" s="127"/>
      <c r="AH64" s="127"/>
      <c r="AI64" s="127"/>
      <c r="AJ64" s="127"/>
      <c r="AK64" s="128"/>
      <c r="AL64" s="128"/>
      <c r="AM64" s="128"/>
      <c r="AN64" s="128"/>
      <c r="AO64" s="128"/>
      <c r="AP64" s="128" t="str">
        <f t="shared" si="2"/>
        <v/>
      </c>
      <c r="AQ64" s="128" t="str">
        <f t="shared" si="3"/>
        <v/>
      </c>
      <c r="AR64" s="128"/>
      <c r="AS64" s="128"/>
      <c r="AT64" s="128"/>
      <c r="AU64" s="128"/>
      <c r="AV64" s="128"/>
      <c r="AW64" s="128"/>
      <c r="AX64" s="129"/>
      <c r="AY64" s="128"/>
      <c r="AZ64" s="128"/>
      <c r="BA64" s="128"/>
      <c r="BB64" s="128"/>
      <c r="BC64" s="187"/>
    </row>
    <row r="65" spans="1:55" s="188" customFormat="1" ht="15" x14ac:dyDescent="0.2">
      <c r="A65" s="126"/>
      <c r="B65" s="161">
        <v>53</v>
      </c>
      <c r="C65" s="345"/>
      <c r="D65" s="55"/>
      <c r="E65" s="185"/>
      <c r="F65" s="176"/>
      <c r="G65" s="176"/>
      <c r="H65" s="176"/>
      <c r="I65" s="183"/>
      <c r="J65" s="176"/>
      <c r="K65" s="176"/>
      <c r="L65" s="176"/>
      <c r="M65" s="176"/>
      <c r="N65" s="124"/>
      <c r="O65" s="124"/>
      <c r="P65" s="124"/>
      <c r="Q65" s="185"/>
      <c r="R65" s="185"/>
      <c r="S65" s="185"/>
      <c r="T65" s="185"/>
      <c r="U65" s="185"/>
      <c r="V65" s="185"/>
      <c r="W65" s="185"/>
      <c r="X65" s="186"/>
      <c r="Y65" s="125"/>
      <c r="Z65" s="126"/>
      <c r="AA65" s="126">
        <v>53</v>
      </c>
      <c r="AB65" s="126" t="str">
        <f t="shared" si="0"/>
        <v/>
      </c>
      <c r="AC65" s="126" t="str">
        <f t="shared" si="1"/>
        <v/>
      </c>
      <c r="AD65" s="126"/>
      <c r="AE65" s="127"/>
      <c r="AF65" s="127"/>
      <c r="AG65" s="127"/>
      <c r="AH65" s="127"/>
      <c r="AI65" s="127"/>
      <c r="AJ65" s="127"/>
      <c r="AK65" s="128"/>
      <c r="AL65" s="128"/>
      <c r="AM65" s="128"/>
      <c r="AN65" s="128"/>
      <c r="AO65" s="128"/>
      <c r="AP65" s="128" t="str">
        <f t="shared" si="2"/>
        <v/>
      </c>
      <c r="AQ65" s="128" t="str">
        <f t="shared" si="3"/>
        <v/>
      </c>
      <c r="AR65" s="128"/>
      <c r="AS65" s="128"/>
      <c r="AT65" s="128"/>
      <c r="AU65" s="128"/>
      <c r="AV65" s="128"/>
      <c r="AW65" s="128"/>
      <c r="AX65" s="129"/>
      <c r="AY65" s="128"/>
      <c r="AZ65" s="128"/>
      <c r="BA65" s="128"/>
      <c r="BB65" s="128"/>
      <c r="BC65" s="187"/>
    </row>
    <row r="66" spans="1:55" s="188" customFormat="1" ht="15" x14ac:dyDescent="0.2">
      <c r="A66" s="126"/>
      <c r="B66" s="161">
        <v>54</v>
      </c>
      <c r="C66" s="345"/>
      <c r="D66" s="55"/>
      <c r="E66" s="185"/>
      <c r="F66" s="176"/>
      <c r="G66" s="176"/>
      <c r="H66" s="176"/>
      <c r="I66" s="183"/>
      <c r="J66" s="176"/>
      <c r="K66" s="176"/>
      <c r="L66" s="176"/>
      <c r="M66" s="176"/>
      <c r="N66" s="124"/>
      <c r="O66" s="124"/>
      <c r="P66" s="124"/>
      <c r="Q66" s="185"/>
      <c r="R66" s="185"/>
      <c r="S66" s="185"/>
      <c r="T66" s="185"/>
      <c r="U66" s="185"/>
      <c r="V66" s="185"/>
      <c r="W66" s="185"/>
      <c r="X66" s="186"/>
      <c r="Y66" s="125"/>
      <c r="Z66" s="126"/>
      <c r="AA66" s="126">
        <v>54</v>
      </c>
      <c r="AB66" s="126" t="str">
        <f t="shared" si="0"/>
        <v/>
      </c>
      <c r="AC66" s="126" t="str">
        <f t="shared" si="1"/>
        <v/>
      </c>
      <c r="AD66" s="126"/>
      <c r="AE66" s="127"/>
      <c r="AF66" s="127"/>
      <c r="AG66" s="127"/>
      <c r="AH66" s="127"/>
      <c r="AI66" s="127"/>
      <c r="AJ66" s="127"/>
      <c r="AK66" s="128"/>
      <c r="AL66" s="128"/>
      <c r="AM66" s="128"/>
      <c r="AN66" s="128"/>
      <c r="AO66" s="128"/>
      <c r="AP66" s="128" t="str">
        <f t="shared" si="2"/>
        <v/>
      </c>
      <c r="AQ66" s="128" t="str">
        <f t="shared" si="3"/>
        <v/>
      </c>
      <c r="AR66" s="128"/>
      <c r="AS66" s="128"/>
      <c r="AT66" s="128"/>
      <c r="AU66" s="128"/>
      <c r="AV66" s="128"/>
      <c r="AW66" s="128"/>
      <c r="AX66" s="129"/>
      <c r="AY66" s="128"/>
      <c r="AZ66" s="128"/>
      <c r="BA66" s="128"/>
      <c r="BB66" s="128"/>
      <c r="BC66" s="187"/>
    </row>
    <row r="67" spans="1:55" s="188" customFormat="1" ht="15" x14ac:dyDescent="0.2">
      <c r="A67" s="126"/>
      <c r="B67" s="161">
        <v>55</v>
      </c>
      <c r="C67" s="345"/>
      <c r="D67" s="55"/>
      <c r="E67" s="185"/>
      <c r="F67" s="176"/>
      <c r="G67" s="176"/>
      <c r="H67" s="176"/>
      <c r="I67" s="183"/>
      <c r="J67" s="176"/>
      <c r="K67" s="176"/>
      <c r="L67" s="176"/>
      <c r="M67" s="176"/>
      <c r="N67" s="124"/>
      <c r="O67" s="124"/>
      <c r="P67" s="124"/>
      <c r="Q67" s="185"/>
      <c r="R67" s="185"/>
      <c r="S67" s="185"/>
      <c r="T67" s="185"/>
      <c r="U67" s="185"/>
      <c r="V67" s="185"/>
      <c r="W67" s="185"/>
      <c r="X67" s="186"/>
      <c r="Y67" s="125"/>
      <c r="Z67" s="126"/>
      <c r="AA67" s="126">
        <v>55</v>
      </c>
      <c r="AB67" s="126" t="str">
        <f t="shared" si="0"/>
        <v/>
      </c>
      <c r="AC67" s="126" t="str">
        <f t="shared" si="1"/>
        <v/>
      </c>
      <c r="AD67" s="126"/>
      <c r="AE67" s="127"/>
      <c r="AF67" s="127"/>
      <c r="AG67" s="127"/>
      <c r="AH67" s="127"/>
      <c r="AI67" s="127"/>
      <c r="AJ67" s="127"/>
      <c r="AK67" s="128"/>
      <c r="AL67" s="128"/>
      <c r="AM67" s="128"/>
      <c r="AN67" s="128"/>
      <c r="AO67" s="128"/>
      <c r="AP67" s="128" t="str">
        <f t="shared" si="2"/>
        <v/>
      </c>
      <c r="AQ67" s="128" t="str">
        <f t="shared" si="3"/>
        <v/>
      </c>
      <c r="AR67" s="128"/>
      <c r="AS67" s="128"/>
      <c r="AT67" s="128"/>
      <c r="AU67" s="128"/>
      <c r="AV67" s="128"/>
      <c r="AW67" s="128"/>
      <c r="AX67" s="129"/>
      <c r="AY67" s="128"/>
      <c r="AZ67" s="128"/>
      <c r="BA67" s="128"/>
      <c r="BB67" s="128"/>
      <c r="BC67" s="187"/>
    </row>
    <row r="68" spans="1:55" s="188" customFormat="1" ht="15" x14ac:dyDescent="0.2">
      <c r="A68" s="126"/>
      <c r="B68" s="161">
        <v>56</v>
      </c>
      <c r="C68" s="345"/>
      <c r="D68" s="55"/>
      <c r="E68" s="185"/>
      <c r="F68" s="176"/>
      <c r="G68" s="176"/>
      <c r="H68" s="176"/>
      <c r="I68" s="183"/>
      <c r="J68" s="176"/>
      <c r="K68" s="176"/>
      <c r="L68" s="176"/>
      <c r="M68" s="176"/>
      <c r="N68" s="124"/>
      <c r="O68" s="124"/>
      <c r="P68" s="124"/>
      <c r="Q68" s="185"/>
      <c r="R68" s="185"/>
      <c r="S68" s="185"/>
      <c r="T68" s="185"/>
      <c r="U68" s="185"/>
      <c r="V68" s="185"/>
      <c r="W68" s="185"/>
      <c r="X68" s="186"/>
      <c r="Y68" s="125"/>
      <c r="Z68" s="126"/>
      <c r="AA68" s="126">
        <v>56</v>
      </c>
      <c r="AB68" s="126" t="str">
        <f t="shared" si="0"/>
        <v/>
      </c>
      <c r="AC68" s="126" t="str">
        <f t="shared" si="1"/>
        <v/>
      </c>
      <c r="AD68" s="126"/>
      <c r="AE68" s="127"/>
      <c r="AF68" s="127"/>
      <c r="AG68" s="127"/>
      <c r="AH68" s="127"/>
      <c r="AI68" s="127"/>
      <c r="AJ68" s="127"/>
      <c r="AK68" s="128"/>
      <c r="AL68" s="128"/>
      <c r="AM68" s="128"/>
      <c r="AN68" s="128"/>
      <c r="AO68" s="128"/>
      <c r="AP68" s="128" t="str">
        <f t="shared" si="2"/>
        <v/>
      </c>
      <c r="AQ68" s="128" t="str">
        <f t="shared" si="3"/>
        <v/>
      </c>
      <c r="AR68" s="128"/>
      <c r="AS68" s="128"/>
      <c r="AT68" s="128"/>
      <c r="AU68" s="128"/>
      <c r="AV68" s="128"/>
      <c r="AW68" s="128"/>
      <c r="AX68" s="129"/>
      <c r="AY68" s="128"/>
      <c r="AZ68" s="128"/>
      <c r="BA68" s="128"/>
      <c r="BB68" s="128"/>
      <c r="BC68" s="187"/>
    </row>
    <row r="69" spans="1:55" s="188" customFormat="1" ht="15" x14ac:dyDescent="0.2">
      <c r="A69" s="126"/>
      <c r="B69" s="161">
        <v>57</v>
      </c>
      <c r="C69" s="345"/>
      <c r="D69" s="55"/>
      <c r="E69" s="185"/>
      <c r="F69" s="176"/>
      <c r="G69" s="176"/>
      <c r="H69" s="176"/>
      <c r="I69" s="183"/>
      <c r="J69" s="176"/>
      <c r="K69" s="176"/>
      <c r="L69" s="176"/>
      <c r="M69" s="176"/>
      <c r="N69" s="124"/>
      <c r="O69" s="124"/>
      <c r="P69" s="124"/>
      <c r="Q69" s="185"/>
      <c r="R69" s="185"/>
      <c r="S69" s="185"/>
      <c r="T69" s="185"/>
      <c r="U69" s="185"/>
      <c r="V69" s="185"/>
      <c r="W69" s="185"/>
      <c r="X69" s="186"/>
      <c r="Y69" s="125"/>
      <c r="Z69" s="126"/>
      <c r="AA69" s="126">
        <v>57</v>
      </c>
      <c r="AB69" s="126" t="str">
        <f t="shared" si="0"/>
        <v/>
      </c>
      <c r="AC69" s="126" t="str">
        <f t="shared" si="1"/>
        <v/>
      </c>
      <c r="AD69" s="126"/>
      <c r="AE69" s="127"/>
      <c r="AF69" s="127"/>
      <c r="AG69" s="127"/>
      <c r="AH69" s="127"/>
      <c r="AI69" s="127"/>
      <c r="AJ69" s="127"/>
      <c r="AK69" s="128"/>
      <c r="AL69" s="128"/>
      <c r="AM69" s="128"/>
      <c r="AN69" s="128"/>
      <c r="AO69" s="128"/>
      <c r="AP69" s="128" t="str">
        <f t="shared" si="2"/>
        <v/>
      </c>
      <c r="AQ69" s="128" t="str">
        <f t="shared" si="3"/>
        <v/>
      </c>
      <c r="AR69" s="128"/>
      <c r="AS69" s="128"/>
      <c r="AT69" s="128"/>
      <c r="AU69" s="128"/>
      <c r="AV69" s="128"/>
      <c r="AW69" s="128"/>
      <c r="AX69" s="129"/>
      <c r="AY69" s="128"/>
      <c r="AZ69" s="128"/>
      <c r="BA69" s="128"/>
      <c r="BB69" s="128"/>
      <c r="BC69" s="187"/>
    </row>
    <row r="70" spans="1:55" s="188" customFormat="1" ht="15" x14ac:dyDescent="0.2">
      <c r="A70" s="126"/>
      <c r="B70" s="161">
        <v>58</v>
      </c>
      <c r="C70" s="345"/>
      <c r="D70" s="55"/>
      <c r="E70" s="185"/>
      <c r="F70" s="176"/>
      <c r="G70" s="176"/>
      <c r="H70" s="176"/>
      <c r="I70" s="183"/>
      <c r="J70" s="176"/>
      <c r="K70" s="176"/>
      <c r="L70" s="176"/>
      <c r="M70" s="176"/>
      <c r="N70" s="124"/>
      <c r="O70" s="124"/>
      <c r="P70" s="124"/>
      <c r="Q70" s="185"/>
      <c r="R70" s="185"/>
      <c r="S70" s="185"/>
      <c r="T70" s="185"/>
      <c r="U70" s="185"/>
      <c r="V70" s="185"/>
      <c r="W70" s="185"/>
      <c r="X70" s="186"/>
      <c r="Y70" s="125"/>
      <c r="Z70" s="126"/>
      <c r="AA70" s="126">
        <v>58</v>
      </c>
      <c r="AB70" s="126" t="str">
        <f t="shared" si="0"/>
        <v/>
      </c>
      <c r="AC70" s="126" t="str">
        <f t="shared" si="1"/>
        <v/>
      </c>
      <c r="AD70" s="126"/>
      <c r="AE70" s="127"/>
      <c r="AF70" s="127"/>
      <c r="AG70" s="127"/>
      <c r="AH70" s="127"/>
      <c r="AI70" s="127"/>
      <c r="AJ70" s="127"/>
      <c r="AK70" s="128"/>
      <c r="AL70" s="128"/>
      <c r="AM70" s="128"/>
      <c r="AN70" s="128"/>
      <c r="AO70" s="128"/>
      <c r="AP70" s="128" t="str">
        <f t="shared" si="2"/>
        <v/>
      </c>
      <c r="AQ70" s="128" t="str">
        <f t="shared" si="3"/>
        <v/>
      </c>
      <c r="AR70" s="128"/>
      <c r="AS70" s="128"/>
      <c r="AT70" s="128"/>
      <c r="AU70" s="128"/>
      <c r="AV70" s="128"/>
      <c r="AW70" s="128"/>
      <c r="AX70" s="129"/>
      <c r="AY70" s="128"/>
      <c r="AZ70" s="128"/>
      <c r="BA70" s="128"/>
      <c r="BB70" s="128"/>
      <c r="BC70" s="187"/>
    </row>
    <row r="71" spans="1:55" s="188" customFormat="1" ht="15" x14ac:dyDescent="0.2">
      <c r="A71" s="126"/>
      <c r="B71" s="161">
        <v>59</v>
      </c>
      <c r="C71" s="345"/>
      <c r="D71" s="55"/>
      <c r="E71" s="185"/>
      <c r="F71" s="176"/>
      <c r="G71" s="176"/>
      <c r="H71" s="176"/>
      <c r="I71" s="183"/>
      <c r="J71" s="176"/>
      <c r="K71" s="176"/>
      <c r="L71" s="176"/>
      <c r="M71" s="176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44"/>
      <c r="Y71" s="125"/>
      <c r="Z71" s="126"/>
      <c r="AA71" s="126">
        <v>59</v>
      </c>
      <c r="AB71" s="126" t="str">
        <f t="shared" si="0"/>
        <v/>
      </c>
      <c r="AC71" s="126" t="str">
        <f t="shared" si="1"/>
        <v/>
      </c>
      <c r="AD71" s="126"/>
      <c r="AE71" s="127"/>
      <c r="AF71" s="127"/>
      <c r="AG71" s="127"/>
      <c r="AH71" s="127"/>
      <c r="AI71" s="127"/>
      <c r="AJ71" s="127"/>
      <c r="AK71" s="128"/>
      <c r="AL71" s="128"/>
      <c r="AM71" s="128"/>
      <c r="AN71" s="128"/>
      <c r="AO71" s="128"/>
      <c r="AP71" s="128" t="str">
        <f t="shared" si="2"/>
        <v/>
      </c>
      <c r="AQ71" s="128" t="str">
        <f t="shared" si="3"/>
        <v/>
      </c>
      <c r="AR71" s="128"/>
      <c r="AS71" s="128"/>
      <c r="AT71" s="128"/>
      <c r="AU71" s="128"/>
      <c r="AV71" s="128"/>
      <c r="AW71" s="128"/>
      <c r="AX71" s="129"/>
      <c r="AY71" s="128"/>
      <c r="AZ71" s="128"/>
      <c r="BA71" s="128"/>
      <c r="BB71" s="128"/>
      <c r="BC71" s="187"/>
    </row>
    <row r="72" spans="1:55" s="188" customFormat="1" ht="15" x14ac:dyDescent="0.2">
      <c r="A72" s="126"/>
      <c r="B72" s="161">
        <v>60</v>
      </c>
      <c r="C72" s="345"/>
      <c r="D72" s="55"/>
      <c r="E72" s="185"/>
      <c r="F72" s="176"/>
      <c r="G72" s="176"/>
      <c r="H72" s="176"/>
      <c r="I72" s="183"/>
      <c r="J72" s="176"/>
      <c r="K72" s="176"/>
      <c r="L72" s="176"/>
      <c r="M72" s="176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44"/>
      <c r="Y72" s="125"/>
      <c r="Z72" s="126"/>
      <c r="AA72" s="126">
        <v>60</v>
      </c>
      <c r="AB72" s="126" t="str">
        <f t="shared" si="0"/>
        <v/>
      </c>
      <c r="AC72" s="126" t="str">
        <f t="shared" si="1"/>
        <v/>
      </c>
      <c r="AD72" s="126"/>
      <c r="AE72" s="127"/>
      <c r="AF72" s="127"/>
      <c r="AG72" s="127"/>
      <c r="AH72" s="127"/>
      <c r="AI72" s="127"/>
      <c r="AJ72" s="127"/>
      <c r="AK72" s="128"/>
      <c r="AL72" s="128"/>
      <c r="AM72" s="128"/>
      <c r="AN72" s="128"/>
      <c r="AO72" s="128"/>
      <c r="AP72" s="128" t="str">
        <f t="shared" si="2"/>
        <v/>
      </c>
      <c r="AQ72" s="128" t="str">
        <f t="shared" si="3"/>
        <v/>
      </c>
      <c r="AR72" s="128"/>
      <c r="AS72" s="128"/>
      <c r="AT72" s="128"/>
      <c r="AU72" s="128"/>
      <c r="AV72" s="128"/>
      <c r="AW72" s="128"/>
      <c r="AX72" s="129"/>
      <c r="AY72" s="128"/>
      <c r="AZ72" s="128"/>
      <c r="BA72" s="128"/>
      <c r="BB72" s="128"/>
      <c r="BC72" s="187"/>
    </row>
    <row r="73" spans="1:55" s="188" customFormat="1" ht="15" x14ac:dyDescent="0.2">
      <c r="A73" s="126"/>
      <c r="B73" s="161">
        <v>61</v>
      </c>
      <c r="C73" s="345"/>
      <c r="D73" s="55"/>
      <c r="E73" s="185"/>
      <c r="F73" s="176"/>
      <c r="G73" s="176"/>
      <c r="H73" s="176"/>
      <c r="I73" s="183"/>
      <c r="J73" s="176"/>
      <c r="K73" s="176"/>
      <c r="L73" s="176"/>
      <c r="M73" s="176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44"/>
      <c r="Y73" s="125"/>
      <c r="Z73" s="126"/>
      <c r="AA73" s="126">
        <v>61</v>
      </c>
      <c r="AB73" s="126" t="str">
        <f t="shared" si="0"/>
        <v/>
      </c>
      <c r="AC73" s="126" t="str">
        <f t="shared" si="1"/>
        <v/>
      </c>
      <c r="AD73" s="126"/>
      <c r="AE73" s="127"/>
      <c r="AF73" s="127"/>
      <c r="AG73" s="127"/>
      <c r="AH73" s="127"/>
      <c r="AI73" s="127"/>
      <c r="AJ73" s="127"/>
      <c r="AK73" s="128"/>
      <c r="AL73" s="128"/>
      <c r="AM73" s="128"/>
      <c r="AN73" s="128"/>
      <c r="AO73" s="128"/>
      <c r="AP73" s="128" t="str">
        <f t="shared" si="2"/>
        <v/>
      </c>
      <c r="AQ73" s="128" t="str">
        <f t="shared" si="3"/>
        <v/>
      </c>
      <c r="AR73" s="128"/>
      <c r="AS73" s="128"/>
      <c r="AT73" s="128"/>
      <c r="AU73" s="128"/>
      <c r="AV73" s="128"/>
      <c r="AW73" s="128"/>
      <c r="AX73" s="129"/>
      <c r="AY73" s="128"/>
      <c r="AZ73" s="128"/>
      <c r="BA73" s="128"/>
      <c r="BB73" s="128"/>
      <c r="BC73" s="187"/>
    </row>
    <row r="74" spans="1:55" s="188" customFormat="1" ht="15" x14ac:dyDescent="0.2">
      <c r="A74" s="126"/>
      <c r="B74" s="161">
        <v>62</v>
      </c>
      <c r="C74" s="345"/>
      <c r="D74" s="55"/>
      <c r="E74" s="185"/>
      <c r="F74" s="176"/>
      <c r="G74" s="176"/>
      <c r="H74" s="176"/>
      <c r="I74" s="183"/>
      <c r="J74" s="176"/>
      <c r="K74" s="176"/>
      <c r="L74" s="176"/>
      <c r="M74" s="176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44"/>
      <c r="Y74" s="125"/>
      <c r="Z74" s="126"/>
      <c r="AA74" s="126">
        <v>62</v>
      </c>
      <c r="AB74" s="126" t="str">
        <f t="shared" si="0"/>
        <v/>
      </c>
      <c r="AC74" s="126" t="str">
        <f t="shared" si="1"/>
        <v/>
      </c>
      <c r="AD74" s="126"/>
      <c r="AE74" s="127"/>
      <c r="AF74" s="127"/>
      <c r="AG74" s="127"/>
      <c r="AH74" s="127"/>
      <c r="AI74" s="127"/>
      <c r="AJ74" s="127"/>
      <c r="AK74" s="128"/>
      <c r="AL74" s="128"/>
      <c r="AM74" s="128"/>
      <c r="AN74" s="128"/>
      <c r="AO74" s="128"/>
      <c r="AP74" s="128" t="str">
        <f t="shared" si="2"/>
        <v/>
      </c>
      <c r="AQ74" s="128" t="str">
        <f t="shared" si="3"/>
        <v/>
      </c>
      <c r="AR74" s="128"/>
      <c r="AS74" s="128"/>
      <c r="AT74" s="128"/>
      <c r="AU74" s="128"/>
      <c r="AV74" s="128"/>
      <c r="AW74" s="128"/>
      <c r="AX74" s="129"/>
      <c r="AY74" s="128"/>
      <c r="AZ74" s="128"/>
      <c r="BA74" s="128"/>
      <c r="BB74" s="128"/>
      <c r="BC74" s="187"/>
    </row>
    <row r="75" spans="1:55" s="188" customFormat="1" ht="15" x14ac:dyDescent="0.2">
      <c r="A75" s="126"/>
      <c r="B75" s="161">
        <v>63</v>
      </c>
      <c r="C75" s="345"/>
      <c r="D75" s="55"/>
      <c r="E75" s="185"/>
      <c r="F75" s="176"/>
      <c r="G75" s="176"/>
      <c r="H75" s="176"/>
      <c r="I75" s="183"/>
      <c r="J75" s="176"/>
      <c r="K75" s="176"/>
      <c r="L75" s="176"/>
      <c r="M75" s="176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44"/>
      <c r="Y75" s="125"/>
      <c r="Z75" s="126"/>
      <c r="AA75" s="126">
        <v>63</v>
      </c>
      <c r="AB75" s="126" t="str">
        <f t="shared" si="0"/>
        <v/>
      </c>
      <c r="AC75" s="126" t="str">
        <f t="shared" si="1"/>
        <v/>
      </c>
      <c r="AD75" s="126"/>
      <c r="AE75" s="127"/>
      <c r="AF75" s="127"/>
      <c r="AG75" s="127"/>
      <c r="AH75" s="127"/>
      <c r="AI75" s="127"/>
      <c r="AJ75" s="127"/>
      <c r="AK75" s="128"/>
      <c r="AL75" s="128"/>
      <c r="AM75" s="128"/>
      <c r="AN75" s="128"/>
      <c r="AO75" s="128"/>
      <c r="AP75" s="128" t="str">
        <f t="shared" si="2"/>
        <v/>
      </c>
      <c r="AQ75" s="128" t="str">
        <f t="shared" si="3"/>
        <v/>
      </c>
      <c r="AR75" s="128"/>
      <c r="AS75" s="128"/>
      <c r="AT75" s="128"/>
      <c r="AU75" s="128"/>
      <c r="AV75" s="128"/>
      <c r="AW75" s="128"/>
      <c r="AX75" s="129"/>
      <c r="AY75" s="128"/>
      <c r="AZ75" s="128"/>
      <c r="BA75" s="128"/>
      <c r="BB75" s="128"/>
      <c r="BC75" s="187"/>
    </row>
    <row r="76" spans="1:55" s="188" customFormat="1" ht="15" x14ac:dyDescent="0.2">
      <c r="A76" s="126"/>
      <c r="B76" s="161">
        <v>64</v>
      </c>
      <c r="C76" s="345"/>
      <c r="D76" s="55"/>
      <c r="E76" s="185"/>
      <c r="F76" s="176"/>
      <c r="G76" s="176"/>
      <c r="H76" s="176"/>
      <c r="I76" s="183"/>
      <c r="J76" s="176"/>
      <c r="K76" s="176"/>
      <c r="L76" s="176"/>
      <c r="M76" s="176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44"/>
      <c r="Y76" s="125"/>
      <c r="Z76" s="126"/>
      <c r="AA76" s="126">
        <v>64</v>
      </c>
      <c r="AB76" s="126" t="str">
        <f t="shared" si="0"/>
        <v/>
      </c>
      <c r="AC76" s="126" t="str">
        <f t="shared" si="1"/>
        <v/>
      </c>
      <c r="AD76" s="126"/>
      <c r="AE76" s="127"/>
      <c r="AF76" s="127"/>
      <c r="AG76" s="127"/>
      <c r="AH76" s="127"/>
      <c r="AI76" s="127"/>
      <c r="AJ76" s="127"/>
      <c r="AK76" s="128"/>
      <c r="AL76" s="128"/>
      <c r="AM76" s="128"/>
      <c r="AN76" s="128"/>
      <c r="AO76" s="128"/>
      <c r="AP76" s="128" t="str">
        <f t="shared" si="2"/>
        <v/>
      </c>
      <c r="AQ76" s="128" t="str">
        <f t="shared" si="3"/>
        <v/>
      </c>
      <c r="AR76" s="128"/>
      <c r="AS76" s="128"/>
      <c r="AT76" s="128"/>
      <c r="AU76" s="128"/>
      <c r="AV76" s="128"/>
      <c r="AW76" s="128"/>
      <c r="AX76" s="129"/>
      <c r="AY76" s="128"/>
      <c r="AZ76" s="128"/>
      <c r="BA76" s="128"/>
      <c r="BB76" s="128"/>
      <c r="BC76" s="187"/>
    </row>
    <row r="77" spans="1:55" s="188" customFormat="1" ht="15" x14ac:dyDescent="0.2">
      <c r="A77" s="126"/>
      <c r="B77" s="161">
        <v>65</v>
      </c>
      <c r="C77" s="345"/>
      <c r="D77" s="55"/>
      <c r="E77" s="176"/>
      <c r="F77" s="176"/>
      <c r="G77" s="176"/>
      <c r="H77" s="176"/>
      <c r="I77" s="183"/>
      <c r="J77" s="176"/>
      <c r="K77" s="176"/>
      <c r="L77" s="176"/>
      <c r="M77" s="176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44"/>
      <c r="Y77" s="125"/>
      <c r="Z77" s="126"/>
      <c r="AA77" s="126">
        <v>65</v>
      </c>
      <c r="AB77" s="126" t="str">
        <f t="shared" si="0"/>
        <v/>
      </c>
      <c r="AC77" s="126" t="str">
        <f t="shared" si="1"/>
        <v/>
      </c>
      <c r="AD77" s="126"/>
      <c r="AE77" s="127"/>
      <c r="AF77" s="127"/>
      <c r="AG77" s="127"/>
      <c r="AH77" s="127"/>
      <c r="AI77" s="127"/>
      <c r="AJ77" s="127"/>
      <c r="AK77" s="128"/>
      <c r="AL77" s="128"/>
      <c r="AM77" s="128"/>
      <c r="AN77" s="128"/>
      <c r="AO77" s="128"/>
      <c r="AP77" s="128" t="str">
        <f t="shared" si="2"/>
        <v/>
      </c>
      <c r="AQ77" s="128" t="str">
        <f t="shared" si="3"/>
        <v/>
      </c>
      <c r="AR77" s="128"/>
      <c r="AS77" s="128"/>
      <c r="AT77" s="128"/>
      <c r="AU77" s="128"/>
      <c r="AV77" s="128"/>
      <c r="AW77" s="128"/>
      <c r="AX77" s="129"/>
      <c r="AY77" s="128"/>
      <c r="AZ77" s="128"/>
      <c r="BA77" s="128"/>
      <c r="BB77" s="128"/>
      <c r="BC77" s="187"/>
    </row>
    <row r="78" spans="1:55" s="188" customFormat="1" ht="15" x14ac:dyDescent="0.2">
      <c r="A78" s="189"/>
      <c r="B78" s="161">
        <v>66</v>
      </c>
      <c r="C78" s="345"/>
      <c r="D78" s="55"/>
      <c r="E78" s="176"/>
      <c r="F78" s="176"/>
      <c r="G78" s="176"/>
      <c r="H78" s="176"/>
      <c r="I78" s="183"/>
      <c r="J78" s="176"/>
      <c r="K78" s="176"/>
      <c r="L78" s="176"/>
      <c r="M78" s="176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44"/>
      <c r="Y78" s="125"/>
      <c r="Z78" s="126"/>
      <c r="AA78" s="126">
        <v>66</v>
      </c>
      <c r="AB78" s="126" t="str">
        <f t="shared" ref="AB78:AB141" si="7">IF(AND(C78=1,D78&lt;&gt;0),D78,"")</f>
        <v/>
      </c>
      <c r="AC78" s="126" t="str">
        <f t="shared" ref="AC78:AC141" si="8">IF(AND(C78=2,D78&lt;&gt;0),D78,"")</f>
        <v/>
      </c>
      <c r="AD78" s="126"/>
      <c r="AE78" s="127"/>
      <c r="AF78" s="127"/>
      <c r="AG78" s="127"/>
      <c r="AH78" s="127"/>
      <c r="AI78" s="127"/>
      <c r="AJ78" s="127"/>
      <c r="AK78" s="128"/>
      <c r="AL78" s="128"/>
      <c r="AM78" s="128"/>
      <c r="AN78" s="128"/>
      <c r="AO78" s="128"/>
      <c r="AP78" s="128" t="str">
        <f t="shared" si="2"/>
        <v/>
      </c>
      <c r="AQ78" s="128" t="str">
        <f t="shared" si="3"/>
        <v/>
      </c>
      <c r="AR78" s="128"/>
      <c r="AS78" s="128"/>
      <c r="AT78" s="128"/>
      <c r="AU78" s="128"/>
      <c r="AV78" s="128"/>
      <c r="AW78" s="128"/>
      <c r="AX78" s="129"/>
      <c r="AY78" s="128"/>
      <c r="AZ78" s="128"/>
      <c r="BA78" s="128"/>
      <c r="BB78" s="128"/>
      <c r="BC78" s="187"/>
    </row>
    <row r="79" spans="1:55" s="188" customFormat="1" ht="15" x14ac:dyDescent="0.2">
      <c r="A79" s="189"/>
      <c r="B79" s="161">
        <v>67</v>
      </c>
      <c r="C79" s="345"/>
      <c r="D79" s="55"/>
      <c r="E79" s="176"/>
      <c r="F79" s="176"/>
      <c r="G79" s="176"/>
      <c r="H79" s="176"/>
      <c r="I79" s="183"/>
      <c r="J79" s="176"/>
      <c r="K79" s="176"/>
      <c r="L79" s="176"/>
      <c r="M79" s="176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44"/>
      <c r="Y79" s="125"/>
      <c r="Z79" s="126"/>
      <c r="AA79" s="126">
        <v>67</v>
      </c>
      <c r="AB79" s="126" t="str">
        <f t="shared" si="7"/>
        <v/>
      </c>
      <c r="AC79" s="126" t="str">
        <f t="shared" si="8"/>
        <v/>
      </c>
      <c r="AD79" s="126"/>
      <c r="AE79" s="127"/>
      <c r="AF79" s="127"/>
      <c r="AG79" s="127"/>
      <c r="AH79" s="127"/>
      <c r="AI79" s="127"/>
      <c r="AJ79" s="127"/>
      <c r="AK79" s="128"/>
      <c r="AL79" s="128"/>
      <c r="AM79" s="128"/>
      <c r="AN79" s="128"/>
      <c r="AO79" s="128"/>
      <c r="AP79" s="128" t="str">
        <f t="shared" ref="AP79:AP142" si="9">IF(AB78="","",ABS(AB78-$K$13))</f>
        <v/>
      </c>
      <c r="AQ79" s="128" t="str">
        <f t="shared" ref="AQ79:AQ142" si="10">IF(AC78="","",ABS(AC78-$K$14))</f>
        <v/>
      </c>
      <c r="AR79" s="128"/>
      <c r="AS79" s="128"/>
      <c r="AT79" s="128"/>
      <c r="AU79" s="128"/>
      <c r="AV79" s="128"/>
      <c r="AW79" s="128"/>
      <c r="AX79" s="129"/>
      <c r="AY79" s="128"/>
      <c r="AZ79" s="128"/>
      <c r="BA79" s="128"/>
      <c r="BB79" s="128"/>
      <c r="BC79" s="187"/>
    </row>
    <row r="80" spans="1:55" s="188" customFormat="1" ht="15" x14ac:dyDescent="0.2">
      <c r="A80" s="189"/>
      <c r="B80" s="161">
        <v>68</v>
      </c>
      <c r="C80" s="345"/>
      <c r="D80" s="55"/>
      <c r="E80" s="176"/>
      <c r="F80" s="176"/>
      <c r="G80" s="176"/>
      <c r="H80" s="176"/>
      <c r="I80" s="183"/>
      <c r="J80" s="176"/>
      <c r="K80" s="176"/>
      <c r="L80" s="176"/>
      <c r="M80" s="176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44"/>
      <c r="Y80" s="125"/>
      <c r="Z80" s="126"/>
      <c r="AA80" s="126">
        <v>68</v>
      </c>
      <c r="AB80" s="126" t="str">
        <f t="shared" si="7"/>
        <v/>
      </c>
      <c r="AC80" s="126" t="str">
        <f t="shared" si="8"/>
        <v/>
      </c>
      <c r="AD80" s="126"/>
      <c r="AE80" s="127"/>
      <c r="AF80" s="127"/>
      <c r="AG80" s="127"/>
      <c r="AH80" s="127"/>
      <c r="AI80" s="127"/>
      <c r="AJ80" s="127"/>
      <c r="AK80" s="128"/>
      <c r="AL80" s="128"/>
      <c r="AM80" s="128"/>
      <c r="AN80" s="128"/>
      <c r="AO80" s="128"/>
      <c r="AP80" s="128" t="str">
        <f t="shared" si="9"/>
        <v/>
      </c>
      <c r="AQ80" s="128" t="str">
        <f t="shared" si="10"/>
        <v/>
      </c>
      <c r="AR80" s="128"/>
      <c r="AS80" s="128"/>
      <c r="AT80" s="128"/>
      <c r="AU80" s="128"/>
      <c r="AV80" s="128"/>
      <c r="AW80" s="128"/>
      <c r="AX80" s="129"/>
      <c r="AY80" s="128"/>
      <c r="AZ80" s="128"/>
      <c r="BA80" s="128"/>
      <c r="BB80" s="128"/>
      <c r="BC80" s="187"/>
    </row>
    <row r="81" spans="1:55" s="188" customFormat="1" ht="15" x14ac:dyDescent="0.2">
      <c r="A81" s="189"/>
      <c r="B81" s="161">
        <v>69</v>
      </c>
      <c r="C81" s="345"/>
      <c r="D81" s="55"/>
      <c r="E81" s="176"/>
      <c r="F81" s="176"/>
      <c r="G81" s="176"/>
      <c r="H81" s="176"/>
      <c r="I81" s="183"/>
      <c r="J81" s="176"/>
      <c r="K81" s="176"/>
      <c r="L81" s="176"/>
      <c r="M81" s="176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44"/>
      <c r="Y81" s="125"/>
      <c r="Z81" s="126"/>
      <c r="AA81" s="126">
        <v>69</v>
      </c>
      <c r="AB81" s="126" t="str">
        <f t="shared" si="7"/>
        <v/>
      </c>
      <c r="AC81" s="126" t="str">
        <f t="shared" si="8"/>
        <v/>
      </c>
      <c r="AD81" s="126"/>
      <c r="AE81" s="127"/>
      <c r="AF81" s="127"/>
      <c r="AG81" s="127"/>
      <c r="AH81" s="127"/>
      <c r="AI81" s="127"/>
      <c r="AJ81" s="127"/>
      <c r="AK81" s="128"/>
      <c r="AL81" s="128"/>
      <c r="AM81" s="128"/>
      <c r="AN81" s="128"/>
      <c r="AO81" s="128"/>
      <c r="AP81" s="128" t="str">
        <f t="shared" si="9"/>
        <v/>
      </c>
      <c r="AQ81" s="128" t="str">
        <f t="shared" si="10"/>
        <v/>
      </c>
      <c r="AR81" s="128"/>
      <c r="AS81" s="128"/>
      <c r="AT81" s="128"/>
      <c r="AU81" s="128"/>
      <c r="AV81" s="128"/>
      <c r="AW81" s="128"/>
      <c r="AX81" s="129"/>
      <c r="AY81" s="128"/>
      <c r="AZ81" s="128"/>
      <c r="BA81" s="128"/>
      <c r="BB81" s="128"/>
      <c r="BC81" s="187"/>
    </row>
    <row r="82" spans="1:55" s="188" customFormat="1" ht="15" x14ac:dyDescent="0.2">
      <c r="A82" s="189"/>
      <c r="B82" s="161">
        <v>70</v>
      </c>
      <c r="C82" s="345"/>
      <c r="D82" s="55"/>
      <c r="E82" s="176"/>
      <c r="F82" s="176"/>
      <c r="G82" s="176"/>
      <c r="H82" s="176"/>
      <c r="I82" s="183"/>
      <c r="J82" s="176"/>
      <c r="K82" s="176"/>
      <c r="L82" s="176"/>
      <c r="M82" s="176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44"/>
      <c r="Y82" s="125"/>
      <c r="Z82" s="126"/>
      <c r="AA82" s="126">
        <v>70</v>
      </c>
      <c r="AB82" s="126" t="str">
        <f t="shared" si="7"/>
        <v/>
      </c>
      <c r="AC82" s="126" t="str">
        <f t="shared" si="8"/>
        <v/>
      </c>
      <c r="AD82" s="126"/>
      <c r="AE82" s="127"/>
      <c r="AF82" s="127"/>
      <c r="AG82" s="127"/>
      <c r="AH82" s="127"/>
      <c r="AI82" s="127"/>
      <c r="AJ82" s="127"/>
      <c r="AK82" s="128"/>
      <c r="AL82" s="128"/>
      <c r="AM82" s="128"/>
      <c r="AN82" s="128"/>
      <c r="AO82" s="128"/>
      <c r="AP82" s="128" t="str">
        <f t="shared" si="9"/>
        <v/>
      </c>
      <c r="AQ82" s="128" t="str">
        <f t="shared" si="10"/>
        <v/>
      </c>
      <c r="AR82" s="128"/>
      <c r="AS82" s="128"/>
      <c r="AT82" s="128"/>
      <c r="AU82" s="128"/>
      <c r="AV82" s="128"/>
      <c r="AW82" s="128"/>
      <c r="AX82" s="129"/>
      <c r="AY82" s="128"/>
      <c r="AZ82" s="128"/>
      <c r="BA82" s="128"/>
      <c r="BB82" s="128"/>
      <c r="BC82" s="187"/>
    </row>
    <row r="83" spans="1:55" s="188" customFormat="1" ht="15" x14ac:dyDescent="0.2">
      <c r="A83" s="189"/>
      <c r="B83" s="161">
        <v>71</v>
      </c>
      <c r="C83" s="345"/>
      <c r="D83" s="55"/>
      <c r="E83" s="176"/>
      <c r="F83" s="176"/>
      <c r="G83" s="176"/>
      <c r="H83" s="176"/>
      <c r="I83" s="183"/>
      <c r="J83" s="176"/>
      <c r="K83" s="176"/>
      <c r="L83" s="176"/>
      <c r="M83" s="176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44"/>
      <c r="Y83" s="125"/>
      <c r="Z83" s="126"/>
      <c r="AA83" s="126">
        <v>71</v>
      </c>
      <c r="AB83" s="126" t="str">
        <f t="shared" si="7"/>
        <v/>
      </c>
      <c r="AC83" s="126" t="str">
        <f t="shared" si="8"/>
        <v/>
      </c>
      <c r="AD83" s="126"/>
      <c r="AE83" s="127"/>
      <c r="AF83" s="127"/>
      <c r="AG83" s="127"/>
      <c r="AH83" s="127"/>
      <c r="AI83" s="127"/>
      <c r="AJ83" s="127"/>
      <c r="AK83" s="128"/>
      <c r="AL83" s="128"/>
      <c r="AM83" s="128"/>
      <c r="AN83" s="128"/>
      <c r="AO83" s="128"/>
      <c r="AP83" s="128" t="str">
        <f t="shared" si="9"/>
        <v/>
      </c>
      <c r="AQ83" s="128" t="str">
        <f t="shared" si="10"/>
        <v/>
      </c>
      <c r="AR83" s="128"/>
      <c r="AS83" s="128"/>
      <c r="AT83" s="128"/>
      <c r="AU83" s="128"/>
      <c r="AV83" s="128"/>
      <c r="AW83" s="128"/>
      <c r="AX83" s="129"/>
      <c r="AY83" s="128"/>
      <c r="AZ83" s="128"/>
      <c r="BA83" s="128"/>
      <c r="BB83" s="128"/>
      <c r="BC83" s="187"/>
    </row>
    <row r="84" spans="1:55" s="188" customFormat="1" ht="15" x14ac:dyDescent="0.2">
      <c r="A84" s="189"/>
      <c r="B84" s="161">
        <v>72</v>
      </c>
      <c r="C84" s="345"/>
      <c r="D84" s="55"/>
      <c r="E84" s="176"/>
      <c r="F84" s="176"/>
      <c r="G84" s="176"/>
      <c r="H84" s="176"/>
      <c r="I84" s="183"/>
      <c r="J84" s="176"/>
      <c r="K84" s="176"/>
      <c r="L84" s="176"/>
      <c r="M84" s="176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44"/>
      <c r="Y84" s="125"/>
      <c r="Z84" s="126"/>
      <c r="AA84" s="126">
        <v>72</v>
      </c>
      <c r="AB84" s="126" t="str">
        <f t="shared" si="7"/>
        <v/>
      </c>
      <c r="AC84" s="126" t="str">
        <f t="shared" si="8"/>
        <v/>
      </c>
      <c r="AD84" s="126"/>
      <c r="AE84" s="127"/>
      <c r="AF84" s="127"/>
      <c r="AG84" s="127"/>
      <c r="AH84" s="127"/>
      <c r="AI84" s="127"/>
      <c r="AJ84" s="127"/>
      <c r="AK84" s="128"/>
      <c r="AL84" s="128"/>
      <c r="AM84" s="128"/>
      <c r="AN84" s="128"/>
      <c r="AO84" s="128"/>
      <c r="AP84" s="128" t="str">
        <f t="shared" si="9"/>
        <v/>
      </c>
      <c r="AQ84" s="128" t="str">
        <f t="shared" si="10"/>
        <v/>
      </c>
      <c r="AR84" s="128"/>
      <c r="AS84" s="128"/>
      <c r="AT84" s="128"/>
      <c r="AU84" s="128"/>
      <c r="AV84" s="128"/>
      <c r="AW84" s="128"/>
      <c r="AX84" s="129"/>
      <c r="AY84" s="128"/>
      <c r="AZ84" s="128"/>
      <c r="BA84" s="128"/>
      <c r="BB84" s="128"/>
      <c r="BC84" s="187"/>
    </row>
    <row r="85" spans="1:55" s="188" customFormat="1" ht="15" x14ac:dyDescent="0.2">
      <c r="A85" s="189"/>
      <c r="B85" s="161">
        <v>73</v>
      </c>
      <c r="C85" s="345"/>
      <c r="D85" s="55"/>
      <c r="E85" s="176"/>
      <c r="F85" s="176"/>
      <c r="G85" s="176"/>
      <c r="H85" s="176"/>
      <c r="I85" s="183"/>
      <c r="J85" s="176"/>
      <c r="K85" s="176"/>
      <c r="L85" s="176"/>
      <c r="M85" s="176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44"/>
      <c r="Y85" s="125"/>
      <c r="Z85" s="126"/>
      <c r="AA85" s="126">
        <v>73</v>
      </c>
      <c r="AB85" s="126" t="str">
        <f t="shared" si="7"/>
        <v/>
      </c>
      <c r="AC85" s="126" t="str">
        <f t="shared" si="8"/>
        <v/>
      </c>
      <c r="AD85" s="126"/>
      <c r="AE85" s="127"/>
      <c r="AF85" s="127"/>
      <c r="AG85" s="127"/>
      <c r="AH85" s="127"/>
      <c r="AI85" s="127"/>
      <c r="AJ85" s="127"/>
      <c r="AK85" s="128"/>
      <c r="AL85" s="128"/>
      <c r="AM85" s="128"/>
      <c r="AN85" s="128"/>
      <c r="AO85" s="128"/>
      <c r="AP85" s="128" t="str">
        <f t="shared" si="9"/>
        <v/>
      </c>
      <c r="AQ85" s="128" t="str">
        <f t="shared" si="10"/>
        <v/>
      </c>
      <c r="AR85" s="128"/>
      <c r="AS85" s="128"/>
      <c r="AT85" s="128"/>
      <c r="AU85" s="128"/>
      <c r="AV85" s="128"/>
      <c r="AW85" s="128"/>
      <c r="AX85" s="129"/>
      <c r="AY85" s="128"/>
      <c r="AZ85" s="128"/>
      <c r="BA85" s="128"/>
      <c r="BB85" s="128"/>
      <c r="BC85" s="187"/>
    </row>
    <row r="86" spans="1:55" s="188" customFormat="1" ht="15" x14ac:dyDescent="0.2">
      <c r="A86" s="189"/>
      <c r="B86" s="161">
        <v>74</v>
      </c>
      <c r="C86" s="345"/>
      <c r="D86" s="55"/>
      <c r="E86" s="176"/>
      <c r="F86" s="176"/>
      <c r="G86" s="176"/>
      <c r="H86" s="176"/>
      <c r="I86" s="183"/>
      <c r="J86" s="176"/>
      <c r="K86" s="176"/>
      <c r="L86" s="176"/>
      <c r="M86" s="176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44"/>
      <c r="Y86" s="125"/>
      <c r="Z86" s="126"/>
      <c r="AA86" s="126">
        <v>74</v>
      </c>
      <c r="AB86" s="126" t="str">
        <f t="shared" si="7"/>
        <v/>
      </c>
      <c r="AC86" s="126" t="str">
        <f t="shared" si="8"/>
        <v/>
      </c>
      <c r="AD86" s="126"/>
      <c r="AE86" s="127"/>
      <c r="AF86" s="127"/>
      <c r="AG86" s="127"/>
      <c r="AH86" s="127"/>
      <c r="AI86" s="127"/>
      <c r="AJ86" s="127"/>
      <c r="AK86" s="128"/>
      <c r="AL86" s="128"/>
      <c r="AM86" s="128"/>
      <c r="AN86" s="128"/>
      <c r="AO86" s="128"/>
      <c r="AP86" s="128" t="str">
        <f t="shared" si="9"/>
        <v/>
      </c>
      <c r="AQ86" s="128" t="str">
        <f t="shared" si="10"/>
        <v/>
      </c>
      <c r="AR86" s="128"/>
      <c r="AS86" s="128"/>
      <c r="AT86" s="128"/>
      <c r="AU86" s="128"/>
      <c r="AV86" s="128"/>
      <c r="AW86" s="128"/>
      <c r="AX86" s="129"/>
      <c r="AY86" s="128"/>
      <c r="AZ86" s="128"/>
      <c r="BA86" s="128"/>
      <c r="BB86" s="128"/>
      <c r="BC86" s="187"/>
    </row>
    <row r="87" spans="1:55" s="188" customFormat="1" ht="15" x14ac:dyDescent="0.2">
      <c r="A87" s="190"/>
      <c r="B87" s="161">
        <v>75</v>
      </c>
      <c r="C87" s="345"/>
      <c r="D87" s="55"/>
      <c r="E87" s="176"/>
      <c r="F87" s="176"/>
      <c r="G87" s="176"/>
      <c r="H87" s="176"/>
      <c r="I87" s="183"/>
      <c r="J87" s="176"/>
      <c r="K87" s="176"/>
      <c r="L87" s="176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44"/>
      <c r="Y87" s="125"/>
      <c r="Z87" s="126"/>
      <c r="AA87" s="126">
        <v>75</v>
      </c>
      <c r="AB87" s="126" t="str">
        <f t="shared" si="7"/>
        <v/>
      </c>
      <c r="AC87" s="126" t="str">
        <f t="shared" si="8"/>
        <v/>
      </c>
      <c r="AD87" s="126"/>
      <c r="AE87" s="127"/>
      <c r="AF87" s="127"/>
      <c r="AG87" s="127"/>
      <c r="AH87" s="127"/>
      <c r="AI87" s="127"/>
      <c r="AJ87" s="127"/>
      <c r="AK87" s="128"/>
      <c r="AL87" s="128"/>
      <c r="AM87" s="128"/>
      <c r="AN87" s="128"/>
      <c r="AO87" s="128"/>
      <c r="AP87" s="128" t="str">
        <f t="shared" si="9"/>
        <v/>
      </c>
      <c r="AQ87" s="128" t="str">
        <f t="shared" si="10"/>
        <v/>
      </c>
      <c r="AR87" s="128"/>
      <c r="AS87" s="128"/>
      <c r="AT87" s="128"/>
      <c r="AU87" s="128"/>
      <c r="AV87" s="128"/>
      <c r="AW87" s="128"/>
      <c r="AX87" s="129"/>
      <c r="AY87" s="128"/>
      <c r="AZ87" s="128"/>
      <c r="BA87" s="128"/>
      <c r="BB87" s="128"/>
      <c r="BC87" s="187"/>
    </row>
    <row r="88" spans="1:55" s="188" customFormat="1" ht="15" x14ac:dyDescent="0.2">
      <c r="A88" s="190"/>
      <c r="B88" s="161">
        <v>76</v>
      </c>
      <c r="C88" s="345"/>
      <c r="D88" s="55"/>
      <c r="E88" s="124"/>
      <c r="F88" s="176"/>
      <c r="G88" s="176"/>
      <c r="H88" s="176"/>
      <c r="I88" s="183"/>
      <c r="J88" s="176"/>
      <c r="K88" s="176"/>
      <c r="L88" s="176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44"/>
      <c r="Y88" s="125"/>
      <c r="Z88" s="126"/>
      <c r="AA88" s="126">
        <v>76</v>
      </c>
      <c r="AB88" s="126" t="str">
        <f t="shared" si="7"/>
        <v/>
      </c>
      <c r="AC88" s="126" t="str">
        <f t="shared" si="8"/>
        <v/>
      </c>
      <c r="AD88" s="126"/>
      <c r="AE88" s="127"/>
      <c r="AF88" s="127"/>
      <c r="AG88" s="127"/>
      <c r="AH88" s="127"/>
      <c r="AI88" s="127"/>
      <c r="AJ88" s="127"/>
      <c r="AK88" s="128"/>
      <c r="AL88" s="128"/>
      <c r="AM88" s="128"/>
      <c r="AN88" s="128"/>
      <c r="AO88" s="128"/>
      <c r="AP88" s="128" t="str">
        <f t="shared" si="9"/>
        <v/>
      </c>
      <c r="AQ88" s="128" t="str">
        <f t="shared" si="10"/>
        <v/>
      </c>
      <c r="AR88" s="128"/>
      <c r="AS88" s="128"/>
      <c r="AT88" s="128"/>
      <c r="AU88" s="128"/>
      <c r="AV88" s="128"/>
      <c r="AW88" s="128"/>
      <c r="AX88" s="129"/>
      <c r="AY88" s="128"/>
      <c r="AZ88" s="128"/>
      <c r="BA88" s="128"/>
      <c r="BB88" s="128"/>
      <c r="BC88" s="187"/>
    </row>
    <row r="89" spans="1:55" s="188" customFormat="1" ht="15" x14ac:dyDescent="0.2">
      <c r="A89" s="190"/>
      <c r="B89" s="161">
        <v>77</v>
      </c>
      <c r="C89" s="345"/>
      <c r="D89" s="55"/>
      <c r="E89" s="124"/>
      <c r="F89" s="176"/>
      <c r="G89" s="176"/>
      <c r="H89" s="176"/>
      <c r="I89" s="183"/>
      <c r="J89" s="176"/>
      <c r="K89" s="176"/>
      <c r="L89" s="176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44"/>
      <c r="Y89" s="125"/>
      <c r="Z89" s="126"/>
      <c r="AA89" s="126">
        <v>77</v>
      </c>
      <c r="AB89" s="126" t="str">
        <f t="shared" si="7"/>
        <v/>
      </c>
      <c r="AC89" s="126" t="str">
        <f t="shared" si="8"/>
        <v/>
      </c>
      <c r="AD89" s="126"/>
      <c r="AE89" s="127"/>
      <c r="AF89" s="127"/>
      <c r="AG89" s="127"/>
      <c r="AH89" s="127"/>
      <c r="AI89" s="127"/>
      <c r="AJ89" s="127"/>
      <c r="AK89" s="128"/>
      <c r="AL89" s="128"/>
      <c r="AM89" s="128"/>
      <c r="AN89" s="128"/>
      <c r="AO89" s="128"/>
      <c r="AP89" s="128" t="str">
        <f t="shared" si="9"/>
        <v/>
      </c>
      <c r="AQ89" s="128" t="str">
        <f t="shared" si="10"/>
        <v/>
      </c>
      <c r="AR89" s="128"/>
      <c r="AS89" s="128"/>
      <c r="AT89" s="128"/>
      <c r="AU89" s="128"/>
      <c r="AV89" s="128"/>
      <c r="AW89" s="128"/>
      <c r="AX89" s="129"/>
      <c r="AY89" s="128"/>
      <c r="AZ89" s="128"/>
      <c r="BA89" s="128"/>
      <c r="BB89" s="128"/>
      <c r="BC89" s="187"/>
    </row>
    <row r="90" spans="1:55" s="188" customFormat="1" ht="15" x14ac:dyDescent="0.2">
      <c r="A90" s="190"/>
      <c r="B90" s="161">
        <v>78</v>
      </c>
      <c r="C90" s="345"/>
      <c r="D90" s="55"/>
      <c r="E90" s="124"/>
      <c r="F90" s="176"/>
      <c r="G90" s="176"/>
      <c r="H90" s="176"/>
      <c r="I90" s="183"/>
      <c r="J90" s="176"/>
      <c r="K90" s="176"/>
      <c r="L90" s="176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44"/>
      <c r="Y90" s="125"/>
      <c r="Z90" s="126"/>
      <c r="AA90" s="126">
        <v>78</v>
      </c>
      <c r="AB90" s="126" t="str">
        <f t="shared" si="7"/>
        <v/>
      </c>
      <c r="AC90" s="126" t="str">
        <f t="shared" si="8"/>
        <v/>
      </c>
      <c r="AD90" s="126"/>
      <c r="AE90" s="127"/>
      <c r="AF90" s="127"/>
      <c r="AG90" s="127"/>
      <c r="AH90" s="127"/>
      <c r="AI90" s="127"/>
      <c r="AJ90" s="127"/>
      <c r="AK90" s="128"/>
      <c r="AL90" s="128"/>
      <c r="AM90" s="128"/>
      <c r="AN90" s="128"/>
      <c r="AO90" s="128"/>
      <c r="AP90" s="128" t="str">
        <f t="shared" si="9"/>
        <v/>
      </c>
      <c r="AQ90" s="128" t="str">
        <f t="shared" si="10"/>
        <v/>
      </c>
      <c r="AR90" s="128"/>
      <c r="AS90" s="128"/>
      <c r="AT90" s="128"/>
      <c r="AU90" s="128"/>
      <c r="AV90" s="128"/>
      <c r="AW90" s="128"/>
      <c r="AX90" s="129"/>
      <c r="AY90" s="128"/>
      <c r="AZ90" s="128"/>
      <c r="BA90" s="128"/>
      <c r="BB90" s="128"/>
      <c r="BC90" s="187"/>
    </row>
    <row r="91" spans="1:55" s="188" customFormat="1" ht="15" x14ac:dyDescent="0.2">
      <c r="A91" s="190"/>
      <c r="B91" s="161">
        <v>79</v>
      </c>
      <c r="C91" s="345"/>
      <c r="D91" s="55"/>
      <c r="E91" s="124"/>
      <c r="F91" s="176"/>
      <c r="G91" s="176"/>
      <c r="H91" s="176"/>
      <c r="I91" s="183"/>
      <c r="J91" s="176"/>
      <c r="K91" s="176"/>
      <c r="L91" s="176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44"/>
      <c r="Y91" s="125"/>
      <c r="Z91" s="126"/>
      <c r="AA91" s="126">
        <v>79</v>
      </c>
      <c r="AB91" s="126" t="str">
        <f t="shared" si="7"/>
        <v/>
      </c>
      <c r="AC91" s="126" t="str">
        <f t="shared" si="8"/>
        <v/>
      </c>
      <c r="AD91" s="126"/>
      <c r="AE91" s="127"/>
      <c r="AF91" s="127"/>
      <c r="AG91" s="127"/>
      <c r="AH91" s="127"/>
      <c r="AI91" s="127"/>
      <c r="AJ91" s="127"/>
      <c r="AK91" s="128"/>
      <c r="AL91" s="128"/>
      <c r="AM91" s="128"/>
      <c r="AN91" s="128"/>
      <c r="AO91" s="128"/>
      <c r="AP91" s="128" t="str">
        <f t="shared" si="9"/>
        <v/>
      </c>
      <c r="AQ91" s="128" t="str">
        <f t="shared" si="10"/>
        <v/>
      </c>
      <c r="AR91" s="128"/>
      <c r="AS91" s="128"/>
      <c r="AT91" s="128"/>
      <c r="AU91" s="128"/>
      <c r="AV91" s="128"/>
      <c r="AW91" s="128"/>
      <c r="AX91" s="129"/>
      <c r="AY91" s="128"/>
      <c r="AZ91" s="128"/>
      <c r="BA91" s="128"/>
      <c r="BB91" s="128"/>
      <c r="BC91" s="187"/>
    </row>
    <row r="92" spans="1:55" s="188" customFormat="1" ht="15" x14ac:dyDescent="0.2">
      <c r="A92" s="190"/>
      <c r="B92" s="161">
        <v>80</v>
      </c>
      <c r="C92" s="345"/>
      <c r="D92" s="55"/>
      <c r="E92" s="124"/>
      <c r="F92" s="176"/>
      <c r="G92" s="176"/>
      <c r="H92" s="176"/>
      <c r="I92" s="183"/>
      <c r="J92" s="176"/>
      <c r="K92" s="176"/>
      <c r="L92" s="176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44"/>
      <c r="Y92" s="125"/>
      <c r="Z92" s="126"/>
      <c r="AA92" s="126">
        <v>80</v>
      </c>
      <c r="AB92" s="126" t="str">
        <f t="shared" si="7"/>
        <v/>
      </c>
      <c r="AC92" s="126" t="str">
        <f t="shared" si="8"/>
        <v/>
      </c>
      <c r="AD92" s="126"/>
      <c r="AE92" s="127"/>
      <c r="AF92" s="127"/>
      <c r="AG92" s="127"/>
      <c r="AH92" s="127"/>
      <c r="AI92" s="127"/>
      <c r="AJ92" s="127"/>
      <c r="AK92" s="128"/>
      <c r="AL92" s="128"/>
      <c r="AM92" s="128"/>
      <c r="AN92" s="128"/>
      <c r="AO92" s="128"/>
      <c r="AP92" s="128" t="str">
        <f t="shared" si="9"/>
        <v/>
      </c>
      <c r="AQ92" s="128" t="str">
        <f t="shared" si="10"/>
        <v/>
      </c>
      <c r="AR92" s="128"/>
      <c r="AS92" s="128"/>
      <c r="AT92" s="128"/>
      <c r="AU92" s="128"/>
      <c r="AV92" s="128"/>
      <c r="AW92" s="128"/>
      <c r="AX92" s="129"/>
      <c r="AY92" s="128"/>
      <c r="AZ92" s="128"/>
      <c r="BA92" s="128"/>
      <c r="BB92" s="128"/>
      <c r="BC92" s="187"/>
    </row>
    <row r="93" spans="1:55" s="188" customFormat="1" ht="15" x14ac:dyDescent="0.2">
      <c r="A93" s="190"/>
      <c r="B93" s="161">
        <v>81</v>
      </c>
      <c r="C93" s="345"/>
      <c r="D93" s="55"/>
      <c r="E93" s="124"/>
      <c r="F93" s="176"/>
      <c r="G93" s="176"/>
      <c r="H93" s="176"/>
      <c r="I93" s="183"/>
      <c r="J93" s="176"/>
      <c r="K93" s="176"/>
      <c r="L93" s="176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44"/>
      <c r="Y93" s="125"/>
      <c r="Z93" s="126"/>
      <c r="AA93" s="126">
        <v>81</v>
      </c>
      <c r="AB93" s="126" t="str">
        <f t="shared" si="7"/>
        <v/>
      </c>
      <c r="AC93" s="126" t="str">
        <f t="shared" si="8"/>
        <v/>
      </c>
      <c r="AD93" s="126"/>
      <c r="AE93" s="127"/>
      <c r="AF93" s="127"/>
      <c r="AG93" s="127"/>
      <c r="AH93" s="127"/>
      <c r="AI93" s="127"/>
      <c r="AJ93" s="127"/>
      <c r="AK93" s="128"/>
      <c r="AL93" s="128"/>
      <c r="AM93" s="128"/>
      <c r="AN93" s="128"/>
      <c r="AO93" s="128"/>
      <c r="AP93" s="128" t="str">
        <f t="shared" si="9"/>
        <v/>
      </c>
      <c r="AQ93" s="128" t="str">
        <f t="shared" si="10"/>
        <v/>
      </c>
      <c r="AR93" s="128"/>
      <c r="AS93" s="128"/>
      <c r="AT93" s="128"/>
      <c r="AU93" s="128"/>
      <c r="AV93" s="128"/>
      <c r="AW93" s="128"/>
      <c r="AX93" s="129"/>
      <c r="AY93" s="128"/>
      <c r="AZ93" s="128"/>
      <c r="BA93" s="128"/>
      <c r="BB93" s="128"/>
      <c r="BC93" s="187"/>
    </row>
    <row r="94" spans="1:55" s="188" customFormat="1" ht="15" x14ac:dyDescent="0.2">
      <c r="A94" s="190"/>
      <c r="B94" s="161">
        <v>82</v>
      </c>
      <c r="C94" s="345"/>
      <c r="D94" s="55"/>
      <c r="E94" s="124"/>
      <c r="F94" s="176"/>
      <c r="G94" s="176"/>
      <c r="H94" s="176"/>
      <c r="I94" s="183"/>
      <c r="J94" s="176"/>
      <c r="K94" s="176"/>
      <c r="L94" s="176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44"/>
      <c r="Y94" s="125"/>
      <c r="Z94" s="126"/>
      <c r="AA94" s="126">
        <v>82</v>
      </c>
      <c r="AB94" s="126" t="str">
        <f t="shared" si="7"/>
        <v/>
      </c>
      <c r="AC94" s="126" t="str">
        <f t="shared" si="8"/>
        <v/>
      </c>
      <c r="AD94" s="126"/>
      <c r="AE94" s="127"/>
      <c r="AF94" s="127"/>
      <c r="AG94" s="127"/>
      <c r="AH94" s="127"/>
      <c r="AI94" s="127"/>
      <c r="AJ94" s="127"/>
      <c r="AK94" s="128"/>
      <c r="AL94" s="128"/>
      <c r="AM94" s="128"/>
      <c r="AN94" s="128"/>
      <c r="AO94" s="128"/>
      <c r="AP94" s="128" t="str">
        <f t="shared" si="9"/>
        <v/>
      </c>
      <c r="AQ94" s="128" t="str">
        <f t="shared" si="10"/>
        <v/>
      </c>
      <c r="AR94" s="128"/>
      <c r="AS94" s="128"/>
      <c r="AT94" s="128"/>
      <c r="AU94" s="128"/>
      <c r="AV94" s="128"/>
      <c r="AW94" s="128"/>
      <c r="AX94" s="129"/>
      <c r="AY94" s="128"/>
      <c r="AZ94" s="128"/>
      <c r="BA94" s="128"/>
      <c r="BB94" s="128"/>
      <c r="BC94" s="187"/>
    </row>
    <row r="95" spans="1:55" s="188" customFormat="1" ht="15" x14ac:dyDescent="0.2">
      <c r="A95" s="190"/>
      <c r="B95" s="161">
        <v>83</v>
      </c>
      <c r="C95" s="345"/>
      <c r="D95" s="55"/>
      <c r="E95" s="124"/>
      <c r="F95" s="176"/>
      <c r="G95" s="176"/>
      <c r="H95" s="176"/>
      <c r="I95" s="183"/>
      <c r="J95" s="176"/>
      <c r="K95" s="176"/>
      <c r="L95" s="176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44"/>
      <c r="Y95" s="125"/>
      <c r="Z95" s="126"/>
      <c r="AA95" s="126">
        <v>83</v>
      </c>
      <c r="AB95" s="126" t="str">
        <f t="shared" si="7"/>
        <v/>
      </c>
      <c r="AC95" s="126" t="str">
        <f t="shared" si="8"/>
        <v/>
      </c>
      <c r="AD95" s="126"/>
      <c r="AE95" s="127"/>
      <c r="AF95" s="127"/>
      <c r="AG95" s="127"/>
      <c r="AH95" s="127"/>
      <c r="AI95" s="127"/>
      <c r="AJ95" s="127"/>
      <c r="AK95" s="128"/>
      <c r="AL95" s="128"/>
      <c r="AM95" s="128"/>
      <c r="AN95" s="128"/>
      <c r="AO95" s="128"/>
      <c r="AP95" s="128" t="str">
        <f t="shared" si="9"/>
        <v/>
      </c>
      <c r="AQ95" s="128" t="str">
        <f t="shared" si="10"/>
        <v/>
      </c>
      <c r="AR95" s="128"/>
      <c r="AS95" s="128"/>
      <c r="AT95" s="128"/>
      <c r="AU95" s="128"/>
      <c r="AV95" s="128"/>
      <c r="AW95" s="128"/>
      <c r="AX95" s="129"/>
      <c r="AY95" s="128"/>
      <c r="AZ95" s="128"/>
      <c r="BA95" s="128"/>
      <c r="BB95" s="128"/>
      <c r="BC95" s="187"/>
    </row>
    <row r="96" spans="1:55" s="188" customFormat="1" ht="15" x14ac:dyDescent="0.2">
      <c r="A96" s="190"/>
      <c r="B96" s="161">
        <v>84</v>
      </c>
      <c r="C96" s="345"/>
      <c r="D96" s="55"/>
      <c r="E96" s="124"/>
      <c r="F96" s="176"/>
      <c r="G96" s="176"/>
      <c r="H96" s="176"/>
      <c r="I96" s="183"/>
      <c r="J96" s="176"/>
      <c r="K96" s="176"/>
      <c r="L96" s="176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44"/>
      <c r="Y96" s="125"/>
      <c r="Z96" s="126"/>
      <c r="AA96" s="126">
        <v>84</v>
      </c>
      <c r="AB96" s="126" t="str">
        <f t="shared" si="7"/>
        <v/>
      </c>
      <c r="AC96" s="126" t="str">
        <f t="shared" si="8"/>
        <v/>
      </c>
      <c r="AD96" s="126"/>
      <c r="AE96" s="127"/>
      <c r="AF96" s="127"/>
      <c r="AG96" s="127"/>
      <c r="AH96" s="127"/>
      <c r="AI96" s="127"/>
      <c r="AJ96" s="127"/>
      <c r="AK96" s="128"/>
      <c r="AL96" s="128"/>
      <c r="AM96" s="128"/>
      <c r="AN96" s="128"/>
      <c r="AO96" s="128"/>
      <c r="AP96" s="128" t="str">
        <f t="shared" si="9"/>
        <v/>
      </c>
      <c r="AQ96" s="128" t="str">
        <f t="shared" si="10"/>
        <v/>
      </c>
      <c r="AR96" s="128"/>
      <c r="AS96" s="128"/>
      <c r="AT96" s="128"/>
      <c r="AU96" s="128"/>
      <c r="AV96" s="128"/>
      <c r="AW96" s="128"/>
      <c r="AX96" s="129"/>
      <c r="AY96" s="128"/>
      <c r="AZ96" s="128"/>
      <c r="BA96" s="128"/>
      <c r="BB96" s="128"/>
      <c r="BC96" s="187"/>
    </row>
    <row r="97" spans="1:55" s="188" customFormat="1" ht="15" x14ac:dyDescent="0.2">
      <c r="A97" s="190"/>
      <c r="B97" s="161">
        <v>85</v>
      </c>
      <c r="C97" s="345"/>
      <c r="D97" s="55"/>
      <c r="E97" s="124"/>
      <c r="F97" s="176"/>
      <c r="G97" s="176"/>
      <c r="H97" s="176"/>
      <c r="I97" s="183"/>
      <c r="J97" s="176"/>
      <c r="K97" s="176"/>
      <c r="L97" s="176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44"/>
      <c r="Y97" s="125"/>
      <c r="Z97" s="126"/>
      <c r="AA97" s="126">
        <v>85</v>
      </c>
      <c r="AB97" s="126" t="str">
        <f t="shared" si="7"/>
        <v/>
      </c>
      <c r="AC97" s="126" t="str">
        <f t="shared" si="8"/>
        <v/>
      </c>
      <c r="AD97" s="126"/>
      <c r="AE97" s="127"/>
      <c r="AF97" s="127"/>
      <c r="AG97" s="127"/>
      <c r="AH97" s="127"/>
      <c r="AI97" s="127"/>
      <c r="AJ97" s="127"/>
      <c r="AK97" s="128"/>
      <c r="AL97" s="128"/>
      <c r="AM97" s="128"/>
      <c r="AN97" s="128"/>
      <c r="AO97" s="128"/>
      <c r="AP97" s="128" t="str">
        <f t="shared" si="9"/>
        <v/>
      </c>
      <c r="AQ97" s="128" t="str">
        <f t="shared" si="10"/>
        <v/>
      </c>
      <c r="AR97" s="128"/>
      <c r="AS97" s="128"/>
      <c r="AT97" s="128"/>
      <c r="AU97" s="128"/>
      <c r="AV97" s="128"/>
      <c r="AW97" s="128"/>
      <c r="AX97" s="129"/>
      <c r="AY97" s="128"/>
      <c r="AZ97" s="128"/>
      <c r="BA97" s="128"/>
      <c r="BB97" s="128"/>
      <c r="BC97" s="187"/>
    </row>
    <row r="98" spans="1:55" s="188" customFormat="1" ht="15" x14ac:dyDescent="0.2">
      <c r="A98" s="190"/>
      <c r="B98" s="161">
        <v>86</v>
      </c>
      <c r="C98" s="345"/>
      <c r="D98" s="55"/>
      <c r="E98" s="124"/>
      <c r="F98" s="176"/>
      <c r="G98" s="176"/>
      <c r="H98" s="176"/>
      <c r="I98" s="183"/>
      <c r="J98" s="176"/>
      <c r="K98" s="176"/>
      <c r="L98" s="176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44"/>
      <c r="Y98" s="125"/>
      <c r="Z98" s="126"/>
      <c r="AA98" s="126">
        <v>86</v>
      </c>
      <c r="AB98" s="126" t="str">
        <f t="shared" si="7"/>
        <v/>
      </c>
      <c r="AC98" s="126" t="str">
        <f t="shared" si="8"/>
        <v/>
      </c>
      <c r="AD98" s="126"/>
      <c r="AE98" s="127"/>
      <c r="AF98" s="127"/>
      <c r="AG98" s="127"/>
      <c r="AH98" s="127"/>
      <c r="AI98" s="127"/>
      <c r="AJ98" s="127"/>
      <c r="AK98" s="128"/>
      <c r="AL98" s="128"/>
      <c r="AM98" s="128"/>
      <c r="AN98" s="128"/>
      <c r="AO98" s="128"/>
      <c r="AP98" s="128" t="str">
        <f t="shared" si="9"/>
        <v/>
      </c>
      <c r="AQ98" s="128" t="str">
        <f t="shared" si="10"/>
        <v/>
      </c>
      <c r="AR98" s="128"/>
      <c r="AS98" s="128"/>
      <c r="AT98" s="128"/>
      <c r="AU98" s="128"/>
      <c r="AV98" s="128"/>
      <c r="AW98" s="128"/>
      <c r="AX98" s="129"/>
      <c r="AY98" s="128"/>
      <c r="AZ98" s="128"/>
      <c r="BA98" s="128"/>
      <c r="BB98" s="128"/>
      <c r="BC98" s="187"/>
    </row>
    <row r="99" spans="1:55" s="188" customFormat="1" ht="15" x14ac:dyDescent="0.2">
      <c r="A99" s="190"/>
      <c r="B99" s="161">
        <v>87</v>
      </c>
      <c r="C99" s="345"/>
      <c r="D99" s="55"/>
      <c r="E99" s="124"/>
      <c r="F99" s="176"/>
      <c r="G99" s="176"/>
      <c r="H99" s="176"/>
      <c r="I99" s="183"/>
      <c r="J99" s="176"/>
      <c r="K99" s="176"/>
      <c r="L99" s="176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44"/>
      <c r="Y99" s="125"/>
      <c r="Z99" s="126"/>
      <c r="AA99" s="126">
        <v>87</v>
      </c>
      <c r="AB99" s="126" t="str">
        <f t="shared" si="7"/>
        <v/>
      </c>
      <c r="AC99" s="126" t="str">
        <f t="shared" si="8"/>
        <v/>
      </c>
      <c r="AD99" s="126"/>
      <c r="AE99" s="127"/>
      <c r="AF99" s="127"/>
      <c r="AG99" s="127"/>
      <c r="AH99" s="127"/>
      <c r="AI99" s="127"/>
      <c r="AJ99" s="127"/>
      <c r="AK99" s="128"/>
      <c r="AL99" s="128"/>
      <c r="AM99" s="128"/>
      <c r="AN99" s="128"/>
      <c r="AO99" s="128"/>
      <c r="AP99" s="128" t="str">
        <f t="shared" si="9"/>
        <v/>
      </c>
      <c r="AQ99" s="128" t="str">
        <f t="shared" si="10"/>
        <v/>
      </c>
      <c r="AR99" s="128"/>
      <c r="AS99" s="128"/>
      <c r="AT99" s="128"/>
      <c r="AU99" s="128"/>
      <c r="AV99" s="128"/>
      <c r="AW99" s="128"/>
      <c r="AX99" s="129"/>
      <c r="AY99" s="128"/>
      <c r="AZ99" s="128"/>
      <c r="BA99" s="128"/>
      <c r="BB99" s="128"/>
      <c r="BC99" s="187"/>
    </row>
    <row r="100" spans="1:55" s="188" customFormat="1" ht="15" x14ac:dyDescent="0.2">
      <c r="A100" s="190"/>
      <c r="B100" s="161">
        <v>88</v>
      </c>
      <c r="C100" s="345"/>
      <c r="D100" s="55"/>
      <c r="E100" s="124"/>
      <c r="F100" s="176"/>
      <c r="G100" s="176"/>
      <c r="H100" s="176"/>
      <c r="I100" s="183"/>
      <c r="J100" s="176"/>
      <c r="K100" s="176"/>
      <c r="L100" s="176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44"/>
      <c r="Y100" s="125"/>
      <c r="Z100" s="126"/>
      <c r="AA100" s="126">
        <v>88</v>
      </c>
      <c r="AB100" s="126" t="str">
        <f t="shared" si="7"/>
        <v/>
      </c>
      <c r="AC100" s="126" t="str">
        <f t="shared" si="8"/>
        <v/>
      </c>
      <c r="AD100" s="126"/>
      <c r="AE100" s="127"/>
      <c r="AF100" s="127"/>
      <c r="AG100" s="127"/>
      <c r="AH100" s="127"/>
      <c r="AI100" s="127"/>
      <c r="AJ100" s="127"/>
      <c r="AK100" s="128"/>
      <c r="AL100" s="128"/>
      <c r="AM100" s="128"/>
      <c r="AN100" s="128"/>
      <c r="AO100" s="128"/>
      <c r="AP100" s="128" t="str">
        <f t="shared" si="9"/>
        <v/>
      </c>
      <c r="AQ100" s="128" t="str">
        <f t="shared" si="10"/>
        <v/>
      </c>
      <c r="AR100" s="128"/>
      <c r="AS100" s="128"/>
      <c r="AT100" s="128"/>
      <c r="AU100" s="128"/>
      <c r="AV100" s="128"/>
      <c r="AW100" s="128"/>
      <c r="AX100" s="129"/>
      <c r="AY100" s="128"/>
      <c r="AZ100" s="128"/>
      <c r="BA100" s="128"/>
      <c r="BB100" s="128"/>
      <c r="BC100" s="187"/>
    </row>
    <row r="101" spans="1:55" s="188" customFormat="1" ht="15" x14ac:dyDescent="0.2">
      <c r="A101" s="190"/>
      <c r="B101" s="161">
        <v>89</v>
      </c>
      <c r="C101" s="345"/>
      <c r="D101" s="55"/>
      <c r="E101" s="124"/>
      <c r="F101" s="176"/>
      <c r="G101" s="176"/>
      <c r="H101" s="176"/>
      <c r="I101" s="183"/>
      <c r="J101" s="176"/>
      <c r="K101" s="176"/>
      <c r="L101" s="176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44"/>
      <c r="Y101" s="125"/>
      <c r="Z101" s="126"/>
      <c r="AA101" s="126">
        <v>89</v>
      </c>
      <c r="AB101" s="126" t="str">
        <f t="shared" si="7"/>
        <v/>
      </c>
      <c r="AC101" s="126" t="str">
        <f t="shared" si="8"/>
        <v/>
      </c>
      <c r="AD101" s="126"/>
      <c r="AE101" s="127"/>
      <c r="AF101" s="127"/>
      <c r="AG101" s="127"/>
      <c r="AH101" s="127"/>
      <c r="AI101" s="127"/>
      <c r="AJ101" s="127"/>
      <c r="AK101" s="128"/>
      <c r="AL101" s="128"/>
      <c r="AM101" s="128"/>
      <c r="AN101" s="128"/>
      <c r="AO101" s="128"/>
      <c r="AP101" s="128" t="str">
        <f t="shared" si="9"/>
        <v/>
      </c>
      <c r="AQ101" s="128" t="str">
        <f t="shared" si="10"/>
        <v/>
      </c>
      <c r="AR101" s="128"/>
      <c r="AS101" s="128"/>
      <c r="AT101" s="128"/>
      <c r="AU101" s="128"/>
      <c r="AV101" s="128"/>
      <c r="AW101" s="128"/>
      <c r="AX101" s="129"/>
      <c r="AY101" s="128"/>
      <c r="AZ101" s="128"/>
      <c r="BA101" s="128"/>
      <c r="BB101" s="128"/>
      <c r="BC101" s="187"/>
    </row>
    <row r="102" spans="1:55" s="188" customFormat="1" ht="15" x14ac:dyDescent="0.2">
      <c r="A102" s="190"/>
      <c r="B102" s="161">
        <v>90</v>
      </c>
      <c r="C102" s="345"/>
      <c r="D102" s="55"/>
      <c r="E102" s="124"/>
      <c r="F102" s="176"/>
      <c r="G102" s="176"/>
      <c r="H102" s="176"/>
      <c r="I102" s="183"/>
      <c r="J102" s="176"/>
      <c r="K102" s="176"/>
      <c r="L102" s="176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44"/>
      <c r="Y102" s="125"/>
      <c r="Z102" s="126"/>
      <c r="AA102" s="126">
        <v>90</v>
      </c>
      <c r="AB102" s="126" t="str">
        <f t="shared" si="7"/>
        <v/>
      </c>
      <c r="AC102" s="126" t="str">
        <f t="shared" si="8"/>
        <v/>
      </c>
      <c r="AD102" s="126"/>
      <c r="AE102" s="127"/>
      <c r="AF102" s="127"/>
      <c r="AG102" s="127"/>
      <c r="AH102" s="127"/>
      <c r="AI102" s="127"/>
      <c r="AJ102" s="127"/>
      <c r="AK102" s="128"/>
      <c r="AL102" s="128"/>
      <c r="AM102" s="128"/>
      <c r="AN102" s="128"/>
      <c r="AO102" s="128"/>
      <c r="AP102" s="128" t="str">
        <f t="shared" si="9"/>
        <v/>
      </c>
      <c r="AQ102" s="128" t="str">
        <f t="shared" si="10"/>
        <v/>
      </c>
      <c r="AR102" s="128"/>
      <c r="AS102" s="128"/>
      <c r="AT102" s="128"/>
      <c r="AU102" s="128"/>
      <c r="AV102" s="128"/>
      <c r="AW102" s="128"/>
      <c r="AX102" s="129"/>
      <c r="AY102" s="128"/>
      <c r="AZ102" s="128"/>
      <c r="BA102" s="128"/>
      <c r="BB102" s="128"/>
      <c r="BC102" s="187"/>
    </row>
    <row r="103" spans="1:55" s="188" customFormat="1" ht="15" x14ac:dyDescent="0.2">
      <c r="A103" s="190"/>
      <c r="B103" s="161">
        <v>91</v>
      </c>
      <c r="C103" s="345"/>
      <c r="D103" s="55"/>
      <c r="E103" s="124"/>
      <c r="F103" s="176"/>
      <c r="G103" s="176"/>
      <c r="H103" s="176"/>
      <c r="I103" s="183"/>
      <c r="J103" s="176"/>
      <c r="K103" s="176"/>
      <c r="L103" s="176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44"/>
      <c r="Y103" s="125"/>
      <c r="Z103" s="126"/>
      <c r="AA103" s="126">
        <v>91</v>
      </c>
      <c r="AB103" s="126" t="str">
        <f t="shared" si="7"/>
        <v/>
      </c>
      <c r="AC103" s="126" t="str">
        <f t="shared" si="8"/>
        <v/>
      </c>
      <c r="AD103" s="126"/>
      <c r="AE103" s="127"/>
      <c r="AF103" s="127"/>
      <c r="AG103" s="127"/>
      <c r="AH103" s="127"/>
      <c r="AI103" s="127"/>
      <c r="AJ103" s="127"/>
      <c r="AK103" s="128"/>
      <c r="AL103" s="128"/>
      <c r="AM103" s="128"/>
      <c r="AN103" s="128"/>
      <c r="AO103" s="128"/>
      <c r="AP103" s="128" t="str">
        <f t="shared" si="9"/>
        <v/>
      </c>
      <c r="AQ103" s="128" t="str">
        <f t="shared" si="10"/>
        <v/>
      </c>
      <c r="AR103" s="128"/>
      <c r="AS103" s="128"/>
      <c r="AT103" s="128"/>
      <c r="AU103" s="128"/>
      <c r="AV103" s="128"/>
      <c r="AW103" s="128"/>
      <c r="AX103" s="129"/>
      <c r="AY103" s="128"/>
      <c r="AZ103" s="128"/>
      <c r="BA103" s="128"/>
      <c r="BB103" s="128"/>
      <c r="BC103" s="187"/>
    </row>
    <row r="104" spans="1:55" s="188" customFormat="1" ht="15" x14ac:dyDescent="0.2">
      <c r="A104" s="190"/>
      <c r="B104" s="161">
        <v>92</v>
      </c>
      <c r="C104" s="345"/>
      <c r="D104" s="55"/>
      <c r="E104" s="124"/>
      <c r="F104" s="176"/>
      <c r="G104" s="176"/>
      <c r="H104" s="176"/>
      <c r="I104" s="183"/>
      <c r="J104" s="176"/>
      <c r="K104" s="176"/>
      <c r="L104" s="176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44"/>
      <c r="Y104" s="125"/>
      <c r="Z104" s="126"/>
      <c r="AA104" s="126">
        <v>92</v>
      </c>
      <c r="AB104" s="126" t="str">
        <f t="shared" si="7"/>
        <v/>
      </c>
      <c r="AC104" s="126" t="str">
        <f t="shared" si="8"/>
        <v/>
      </c>
      <c r="AD104" s="126"/>
      <c r="AE104" s="127"/>
      <c r="AF104" s="127"/>
      <c r="AG104" s="127"/>
      <c r="AH104" s="127"/>
      <c r="AI104" s="127"/>
      <c r="AJ104" s="127"/>
      <c r="AK104" s="128"/>
      <c r="AL104" s="128"/>
      <c r="AM104" s="128"/>
      <c r="AN104" s="128"/>
      <c r="AO104" s="128"/>
      <c r="AP104" s="128" t="str">
        <f t="shared" si="9"/>
        <v/>
      </c>
      <c r="AQ104" s="128" t="str">
        <f t="shared" si="10"/>
        <v/>
      </c>
      <c r="AR104" s="128"/>
      <c r="AS104" s="128"/>
      <c r="AT104" s="128"/>
      <c r="AU104" s="128"/>
      <c r="AV104" s="128"/>
      <c r="AW104" s="128"/>
      <c r="AX104" s="129"/>
      <c r="AY104" s="128"/>
      <c r="AZ104" s="128"/>
      <c r="BA104" s="128"/>
      <c r="BB104" s="128"/>
      <c r="BC104" s="187"/>
    </row>
    <row r="105" spans="1:55" s="188" customFormat="1" ht="15" x14ac:dyDescent="0.2">
      <c r="A105" s="190"/>
      <c r="B105" s="161">
        <v>93</v>
      </c>
      <c r="C105" s="345"/>
      <c r="D105" s="55"/>
      <c r="E105" s="124"/>
      <c r="F105" s="176"/>
      <c r="G105" s="176"/>
      <c r="H105" s="176"/>
      <c r="I105" s="183"/>
      <c r="J105" s="176"/>
      <c r="K105" s="176"/>
      <c r="L105" s="176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44"/>
      <c r="Y105" s="125"/>
      <c r="Z105" s="126"/>
      <c r="AA105" s="126">
        <v>93</v>
      </c>
      <c r="AB105" s="126" t="str">
        <f t="shared" si="7"/>
        <v/>
      </c>
      <c r="AC105" s="126" t="str">
        <f t="shared" si="8"/>
        <v/>
      </c>
      <c r="AD105" s="126"/>
      <c r="AE105" s="127"/>
      <c r="AF105" s="127"/>
      <c r="AG105" s="127"/>
      <c r="AH105" s="127"/>
      <c r="AI105" s="127"/>
      <c r="AJ105" s="127"/>
      <c r="AK105" s="128"/>
      <c r="AL105" s="128"/>
      <c r="AM105" s="128"/>
      <c r="AN105" s="128"/>
      <c r="AO105" s="128"/>
      <c r="AP105" s="128" t="str">
        <f t="shared" si="9"/>
        <v/>
      </c>
      <c r="AQ105" s="128" t="str">
        <f t="shared" si="10"/>
        <v/>
      </c>
      <c r="AR105" s="128"/>
      <c r="AS105" s="128"/>
      <c r="AT105" s="128"/>
      <c r="AU105" s="128"/>
      <c r="AV105" s="128"/>
      <c r="AW105" s="128"/>
      <c r="AX105" s="129"/>
      <c r="AY105" s="128"/>
      <c r="AZ105" s="128"/>
      <c r="BA105" s="128"/>
      <c r="BB105" s="128"/>
      <c r="BC105" s="187"/>
    </row>
    <row r="106" spans="1:55" s="188" customFormat="1" ht="15" x14ac:dyDescent="0.2">
      <c r="A106" s="190"/>
      <c r="B106" s="161">
        <v>94</v>
      </c>
      <c r="C106" s="345"/>
      <c r="D106" s="55"/>
      <c r="E106" s="124"/>
      <c r="F106" s="176"/>
      <c r="G106" s="176"/>
      <c r="H106" s="176"/>
      <c r="I106" s="183"/>
      <c r="J106" s="176"/>
      <c r="K106" s="176"/>
      <c r="L106" s="176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44"/>
      <c r="Y106" s="125"/>
      <c r="Z106" s="126"/>
      <c r="AA106" s="126">
        <v>94</v>
      </c>
      <c r="AB106" s="126" t="str">
        <f t="shared" si="7"/>
        <v/>
      </c>
      <c r="AC106" s="126" t="str">
        <f t="shared" si="8"/>
        <v/>
      </c>
      <c r="AD106" s="126"/>
      <c r="AE106" s="127"/>
      <c r="AF106" s="127"/>
      <c r="AG106" s="127"/>
      <c r="AH106" s="127"/>
      <c r="AI106" s="127"/>
      <c r="AJ106" s="127"/>
      <c r="AK106" s="128"/>
      <c r="AL106" s="128"/>
      <c r="AM106" s="128"/>
      <c r="AN106" s="128"/>
      <c r="AO106" s="128"/>
      <c r="AP106" s="128" t="str">
        <f t="shared" si="9"/>
        <v/>
      </c>
      <c r="AQ106" s="128" t="str">
        <f t="shared" si="10"/>
        <v/>
      </c>
      <c r="AR106" s="128"/>
      <c r="AS106" s="128"/>
      <c r="AT106" s="128"/>
      <c r="AU106" s="128"/>
      <c r="AV106" s="128"/>
      <c r="AW106" s="128"/>
      <c r="AX106" s="129"/>
      <c r="AY106" s="128"/>
      <c r="AZ106" s="128"/>
      <c r="BA106" s="128"/>
      <c r="BB106" s="128"/>
      <c r="BC106" s="187"/>
    </row>
    <row r="107" spans="1:55" s="188" customFormat="1" ht="15" x14ac:dyDescent="0.2">
      <c r="A107" s="190"/>
      <c r="B107" s="161">
        <v>95</v>
      </c>
      <c r="C107" s="345"/>
      <c r="D107" s="55"/>
      <c r="E107" s="124"/>
      <c r="F107" s="176"/>
      <c r="G107" s="176"/>
      <c r="H107" s="176"/>
      <c r="I107" s="183"/>
      <c r="J107" s="176"/>
      <c r="K107" s="176"/>
      <c r="L107" s="176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44"/>
      <c r="Y107" s="125"/>
      <c r="Z107" s="126"/>
      <c r="AA107" s="126">
        <v>95</v>
      </c>
      <c r="AB107" s="126" t="str">
        <f t="shared" si="7"/>
        <v/>
      </c>
      <c r="AC107" s="126" t="str">
        <f t="shared" si="8"/>
        <v/>
      </c>
      <c r="AD107" s="126"/>
      <c r="AE107" s="127"/>
      <c r="AF107" s="127"/>
      <c r="AG107" s="127"/>
      <c r="AH107" s="127"/>
      <c r="AI107" s="127"/>
      <c r="AJ107" s="127"/>
      <c r="AK107" s="128"/>
      <c r="AL107" s="128"/>
      <c r="AM107" s="128"/>
      <c r="AN107" s="128"/>
      <c r="AO107" s="128"/>
      <c r="AP107" s="128" t="str">
        <f t="shared" si="9"/>
        <v/>
      </c>
      <c r="AQ107" s="128" t="str">
        <f t="shared" si="10"/>
        <v/>
      </c>
      <c r="AR107" s="128"/>
      <c r="AS107" s="128"/>
      <c r="AT107" s="128"/>
      <c r="AU107" s="128"/>
      <c r="AV107" s="128"/>
      <c r="AW107" s="128"/>
      <c r="AX107" s="129"/>
      <c r="AY107" s="128"/>
      <c r="AZ107" s="128"/>
      <c r="BA107" s="128"/>
      <c r="BB107" s="128"/>
      <c r="BC107" s="187"/>
    </row>
    <row r="108" spans="1:55" s="188" customFormat="1" ht="15" x14ac:dyDescent="0.2">
      <c r="A108" s="190"/>
      <c r="B108" s="161">
        <v>96</v>
      </c>
      <c r="C108" s="345"/>
      <c r="D108" s="55"/>
      <c r="E108" s="124"/>
      <c r="F108" s="176"/>
      <c r="G108" s="176"/>
      <c r="H108" s="176"/>
      <c r="I108" s="176"/>
      <c r="J108" s="176"/>
      <c r="K108" s="176"/>
      <c r="L108" s="176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44"/>
      <c r="Y108" s="125"/>
      <c r="Z108" s="126"/>
      <c r="AA108" s="126">
        <v>96</v>
      </c>
      <c r="AB108" s="126" t="str">
        <f t="shared" si="7"/>
        <v/>
      </c>
      <c r="AC108" s="126" t="str">
        <f t="shared" si="8"/>
        <v/>
      </c>
      <c r="AD108" s="126"/>
      <c r="AE108" s="127"/>
      <c r="AF108" s="127"/>
      <c r="AG108" s="127"/>
      <c r="AH108" s="127"/>
      <c r="AI108" s="127"/>
      <c r="AJ108" s="127"/>
      <c r="AK108" s="128"/>
      <c r="AL108" s="128"/>
      <c r="AM108" s="128"/>
      <c r="AN108" s="128"/>
      <c r="AO108" s="128"/>
      <c r="AP108" s="128" t="str">
        <f t="shared" si="9"/>
        <v/>
      </c>
      <c r="AQ108" s="128" t="str">
        <f t="shared" si="10"/>
        <v/>
      </c>
      <c r="AR108" s="128"/>
      <c r="AS108" s="128"/>
      <c r="AT108" s="128"/>
      <c r="AU108" s="128"/>
      <c r="AV108" s="128"/>
      <c r="AW108" s="128"/>
      <c r="AX108" s="129"/>
      <c r="AY108" s="128"/>
      <c r="AZ108" s="128"/>
      <c r="BA108" s="128"/>
      <c r="BB108" s="128"/>
      <c r="BC108" s="187"/>
    </row>
    <row r="109" spans="1:55" s="188" customFormat="1" ht="15" x14ac:dyDescent="0.2">
      <c r="A109" s="190"/>
      <c r="B109" s="161">
        <v>97</v>
      </c>
      <c r="C109" s="345"/>
      <c r="D109" s="55"/>
      <c r="E109" s="124"/>
      <c r="F109" s="176"/>
      <c r="G109" s="176"/>
      <c r="H109" s="176"/>
      <c r="I109" s="176"/>
      <c r="J109" s="176"/>
      <c r="K109" s="176"/>
      <c r="L109" s="176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44"/>
      <c r="Y109" s="125"/>
      <c r="Z109" s="126"/>
      <c r="AA109" s="126">
        <v>97</v>
      </c>
      <c r="AB109" s="126" t="str">
        <f t="shared" si="7"/>
        <v/>
      </c>
      <c r="AC109" s="126" t="str">
        <f t="shared" si="8"/>
        <v/>
      </c>
      <c r="AD109" s="126"/>
      <c r="AE109" s="127"/>
      <c r="AF109" s="127"/>
      <c r="AG109" s="127"/>
      <c r="AH109" s="127"/>
      <c r="AI109" s="127"/>
      <c r="AJ109" s="127"/>
      <c r="AK109" s="128"/>
      <c r="AL109" s="128"/>
      <c r="AM109" s="128"/>
      <c r="AN109" s="128"/>
      <c r="AO109" s="128"/>
      <c r="AP109" s="128" t="str">
        <f t="shared" si="9"/>
        <v/>
      </c>
      <c r="AQ109" s="128" t="str">
        <f t="shared" si="10"/>
        <v/>
      </c>
      <c r="AR109" s="128"/>
      <c r="AS109" s="128"/>
      <c r="AT109" s="128"/>
      <c r="AU109" s="128"/>
      <c r="AV109" s="128"/>
      <c r="AW109" s="128"/>
      <c r="AX109" s="129"/>
      <c r="AY109" s="128"/>
      <c r="AZ109" s="128"/>
      <c r="BA109" s="128"/>
      <c r="BB109" s="128"/>
      <c r="BC109" s="187"/>
    </row>
    <row r="110" spans="1:55" s="188" customFormat="1" ht="15" x14ac:dyDescent="0.2">
      <c r="A110" s="190"/>
      <c r="B110" s="161">
        <v>98</v>
      </c>
      <c r="C110" s="345"/>
      <c r="D110" s="55"/>
      <c r="E110" s="124"/>
      <c r="F110" s="176"/>
      <c r="G110" s="176"/>
      <c r="H110" s="176"/>
      <c r="I110" s="176"/>
      <c r="J110" s="176"/>
      <c r="K110" s="176"/>
      <c r="L110" s="176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44"/>
      <c r="Y110" s="125"/>
      <c r="Z110" s="126"/>
      <c r="AA110" s="126">
        <v>98</v>
      </c>
      <c r="AB110" s="126" t="str">
        <f t="shared" si="7"/>
        <v/>
      </c>
      <c r="AC110" s="126" t="str">
        <f t="shared" si="8"/>
        <v/>
      </c>
      <c r="AD110" s="126"/>
      <c r="AE110" s="127"/>
      <c r="AF110" s="127"/>
      <c r="AG110" s="127"/>
      <c r="AH110" s="127"/>
      <c r="AI110" s="127"/>
      <c r="AJ110" s="127"/>
      <c r="AK110" s="128"/>
      <c r="AL110" s="128"/>
      <c r="AM110" s="128"/>
      <c r="AN110" s="128"/>
      <c r="AO110" s="128"/>
      <c r="AP110" s="128" t="str">
        <f t="shared" si="9"/>
        <v/>
      </c>
      <c r="AQ110" s="128" t="str">
        <f t="shared" si="10"/>
        <v/>
      </c>
      <c r="AR110" s="128"/>
      <c r="AS110" s="128"/>
      <c r="AT110" s="128"/>
      <c r="AU110" s="128"/>
      <c r="AV110" s="128"/>
      <c r="AW110" s="128"/>
      <c r="AX110" s="129"/>
      <c r="AY110" s="128"/>
      <c r="AZ110" s="128"/>
      <c r="BA110" s="128"/>
      <c r="BB110" s="128"/>
      <c r="BC110" s="187"/>
    </row>
    <row r="111" spans="1:55" s="188" customFormat="1" ht="15" x14ac:dyDescent="0.2">
      <c r="A111" s="190"/>
      <c r="B111" s="161">
        <v>99</v>
      </c>
      <c r="C111" s="345"/>
      <c r="D111" s="55"/>
      <c r="E111" s="124"/>
      <c r="F111" s="176"/>
      <c r="G111" s="176"/>
      <c r="H111" s="176"/>
      <c r="I111" s="176"/>
      <c r="J111" s="176"/>
      <c r="K111" s="176"/>
      <c r="L111" s="176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44"/>
      <c r="Y111" s="125"/>
      <c r="Z111" s="126"/>
      <c r="AA111" s="126">
        <v>99</v>
      </c>
      <c r="AB111" s="126" t="str">
        <f t="shared" si="7"/>
        <v/>
      </c>
      <c r="AC111" s="126" t="str">
        <f t="shared" si="8"/>
        <v/>
      </c>
      <c r="AD111" s="126"/>
      <c r="AE111" s="127"/>
      <c r="AF111" s="127"/>
      <c r="AG111" s="127"/>
      <c r="AH111" s="127"/>
      <c r="AI111" s="127"/>
      <c r="AJ111" s="127"/>
      <c r="AK111" s="128"/>
      <c r="AL111" s="128"/>
      <c r="AM111" s="128"/>
      <c r="AN111" s="128"/>
      <c r="AO111" s="128"/>
      <c r="AP111" s="128" t="str">
        <f t="shared" si="9"/>
        <v/>
      </c>
      <c r="AQ111" s="128" t="str">
        <f t="shared" si="10"/>
        <v/>
      </c>
      <c r="AR111" s="128"/>
      <c r="AS111" s="128"/>
      <c r="AT111" s="128"/>
      <c r="AU111" s="128"/>
      <c r="AV111" s="128"/>
      <c r="AW111" s="128"/>
      <c r="AX111" s="129"/>
      <c r="AY111" s="128"/>
      <c r="AZ111" s="128"/>
      <c r="BA111" s="128"/>
      <c r="BB111" s="128"/>
      <c r="BC111" s="187"/>
    </row>
    <row r="112" spans="1:55" s="188" customFormat="1" ht="15" x14ac:dyDescent="0.2">
      <c r="A112" s="190"/>
      <c r="B112" s="161">
        <v>100</v>
      </c>
      <c r="C112" s="345"/>
      <c r="D112" s="55"/>
      <c r="E112" s="124"/>
      <c r="F112" s="176"/>
      <c r="G112" s="176"/>
      <c r="H112" s="176"/>
      <c r="I112" s="176"/>
      <c r="J112" s="176"/>
      <c r="K112" s="176"/>
      <c r="L112" s="176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44"/>
      <c r="Y112" s="125"/>
      <c r="Z112" s="126"/>
      <c r="AA112" s="126">
        <v>100</v>
      </c>
      <c r="AB112" s="126" t="str">
        <f t="shared" si="7"/>
        <v/>
      </c>
      <c r="AC112" s="126" t="str">
        <f t="shared" si="8"/>
        <v/>
      </c>
      <c r="AD112" s="126"/>
      <c r="AE112" s="127"/>
      <c r="AF112" s="127"/>
      <c r="AG112" s="127"/>
      <c r="AH112" s="127"/>
      <c r="AI112" s="127"/>
      <c r="AJ112" s="127"/>
      <c r="AK112" s="128"/>
      <c r="AL112" s="128"/>
      <c r="AM112" s="128"/>
      <c r="AN112" s="128"/>
      <c r="AO112" s="128"/>
      <c r="AP112" s="128" t="str">
        <f t="shared" si="9"/>
        <v/>
      </c>
      <c r="AQ112" s="128" t="str">
        <f t="shared" si="10"/>
        <v/>
      </c>
      <c r="AR112" s="128"/>
      <c r="AS112" s="128"/>
      <c r="AT112" s="128"/>
      <c r="AU112" s="128"/>
      <c r="AV112" s="128"/>
      <c r="AW112" s="128"/>
      <c r="AX112" s="129"/>
      <c r="AY112" s="128"/>
      <c r="AZ112" s="128"/>
      <c r="BA112" s="128"/>
      <c r="BB112" s="128"/>
      <c r="BC112" s="187"/>
    </row>
    <row r="113" spans="1:55" s="188" customFormat="1" ht="15" x14ac:dyDescent="0.2">
      <c r="A113" s="190"/>
      <c r="B113" s="161">
        <v>101</v>
      </c>
      <c r="C113" s="345"/>
      <c r="D113" s="55"/>
      <c r="E113" s="124"/>
      <c r="F113" s="176"/>
      <c r="G113" s="176"/>
      <c r="H113" s="176"/>
      <c r="I113" s="176"/>
      <c r="J113" s="176"/>
      <c r="K113" s="176"/>
      <c r="L113" s="176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44"/>
      <c r="Y113" s="125"/>
      <c r="Z113" s="126"/>
      <c r="AA113" s="126">
        <v>101</v>
      </c>
      <c r="AB113" s="126" t="str">
        <f t="shared" si="7"/>
        <v/>
      </c>
      <c r="AC113" s="126" t="str">
        <f t="shared" si="8"/>
        <v/>
      </c>
      <c r="AD113" s="126"/>
      <c r="AE113" s="127"/>
      <c r="AF113" s="127"/>
      <c r="AG113" s="127"/>
      <c r="AH113" s="127"/>
      <c r="AI113" s="127"/>
      <c r="AJ113" s="127"/>
      <c r="AK113" s="128"/>
      <c r="AL113" s="128"/>
      <c r="AM113" s="128"/>
      <c r="AN113" s="128"/>
      <c r="AO113" s="128"/>
      <c r="AP113" s="128" t="str">
        <f t="shared" si="9"/>
        <v/>
      </c>
      <c r="AQ113" s="128" t="str">
        <f t="shared" si="10"/>
        <v/>
      </c>
      <c r="AR113" s="128"/>
      <c r="AS113" s="128"/>
      <c r="AT113" s="128"/>
      <c r="AU113" s="128"/>
      <c r="AV113" s="128"/>
      <c r="AW113" s="128"/>
      <c r="AX113" s="129"/>
      <c r="AY113" s="128"/>
      <c r="AZ113" s="128"/>
      <c r="BA113" s="128"/>
      <c r="BB113" s="128"/>
      <c r="BC113" s="187"/>
    </row>
    <row r="114" spans="1:55" s="188" customFormat="1" ht="15" x14ac:dyDescent="0.2">
      <c r="A114" s="190"/>
      <c r="B114" s="161">
        <v>102</v>
      </c>
      <c r="C114" s="345"/>
      <c r="D114" s="55"/>
      <c r="E114" s="124"/>
      <c r="F114" s="176"/>
      <c r="G114" s="176"/>
      <c r="H114" s="176"/>
      <c r="I114" s="176"/>
      <c r="J114" s="176"/>
      <c r="K114" s="176"/>
      <c r="L114" s="176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44"/>
      <c r="Y114" s="125"/>
      <c r="Z114" s="126"/>
      <c r="AA114" s="126">
        <v>102</v>
      </c>
      <c r="AB114" s="126" t="str">
        <f t="shared" si="7"/>
        <v/>
      </c>
      <c r="AC114" s="126" t="str">
        <f t="shared" si="8"/>
        <v/>
      </c>
      <c r="AD114" s="126"/>
      <c r="AE114" s="127"/>
      <c r="AF114" s="127"/>
      <c r="AG114" s="127"/>
      <c r="AH114" s="127"/>
      <c r="AI114" s="127"/>
      <c r="AJ114" s="127"/>
      <c r="AK114" s="128"/>
      <c r="AL114" s="128"/>
      <c r="AM114" s="128"/>
      <c r="AN114" s="128"/>
      <c r="AO114" s="128"/>
      <c r="AP114" s="128" t="str">
        <f t="shared" si="9"/>
        <v/>
      </c>
      <c r="AQ114" s="128" t="str">
        <f t="shared" si="10"/>
        <v/>
      </c>
      <c r="AR114" s="128"/>
      <c r="AS114" s="128"/>
      <c r="AT114" s="128"/>
      <c r="AU114" s="128"/>
      <c r="AV114" s="128"/>
      <c r="AW114" s="128"/>
      <c r="AX114" s="129"/>
      <c r="AY114" s="128"/>
      <c r="AZ114" s="128"/>
      <c r="BA114" s="128"/>
      <c r="BB114" s="128"/>
      <c r="BC114" s="187"/>
    </row>
    <row r="115" spans="1:55" s="188" customFormat="1" ht="15" x14ac:dyDescent="0.2">
      <c r="A115" s="190"/>
      <c r="B115" s="161">
        <v>103</v>
      </c>
      <c r="C115" s="345"/>
      <c r="D115" s="55"/>
      <c r="E115" s="124"/>
      <c r="F115" s="176"/>
      <c r="G115" s="176"/>
      <c r="H115" s="176"/>
      <c r="I115" s="176"/>
      <c r="J115" s="176"/>
      <c r="K115" s="176"/>
      <c r="L115" s="176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44"/>
      <c r="Y115" s="125"/>
      <c r="Z115" s="126"/>
      <c r="AA115" s="126">
        <v>103</v>
      </c>
      <c r="AB115" s="126" t="str">
        <f t="shared" si="7"/>
        <v/>
      </c>
      <c r="AC115" s="126" t="str">
        <f t="shared" si="8"/>
        <v/>
      </c>
      <c r="AD115" s="126"/>
      <c r="AE115" s="127"/>
      <c r="AF115" s="127"/>
      <c r="AG115" s="127"/>
      <c r="AH115" s="127"/>
      <c r="AI115" s="127"/>
      <c r="AJ115" s="127"/>
      <c r="AK115" s="128"/>
      <c r="AL115" s="128"/>
      <c r="AM115" s="128"/>
      <c r="AN115" s="128"/>
      <c r="AO115" s="128"/>
      <c r="AP115" s="128" t="str">
        <f t="shared" si="9"/>
        <v/>
      </c>
      <c r="AQ115" s="128" t="str">
        <f t="shared" si="10"/>
        <v/>
      </c>
      <c r="AR115" s="128"/>
      <c r="AS115" s="128"/>
      <c r="AT115" s="128"/>
      <c r="AU115" s="128"/>
      <c r="AV115" s="128"/>
      <c r="AW115" s="128"/>
      <c r="AX115" s="129"/>
      <c r="AY115" s="128"/>
      <c r="AZ115" s="128"/>
      <c r="BA115" s="128"/>
      <c r="BB115" s="128"/>
      <c r="BC115" s="187"/>
    </row>
    <row r="116" spans="1:55" s="188" customFormat="1" ht="15" x14ac:dyDescent="0.2">
      <c r="A116" s="190"/>
      <c r="B116" s="161">
        <v>104</v>
      </c>
      <c r="C116" s="345"/>
      <c r="D116" s="55"/>
      <c r="E116" s="124"/>
      <c r="F116" s="176"/>
      <c r="G116" s="176"/>
      <c r="H116" s="176"/>
      <c r="I116" s="176"/>
      <c r="J116" s="176"/>
      <c r="K116" s="176"/>
      <c r="L116" s="176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44"/>
      <c r="Y116" s="125"/>
      <c r="Z116" s="126"/>
      <c r="AA116" s="126">
        <v>104</v>
      </c>
      <c r="AB116" s="126" t="str">
        <f t="shared" si="7"/>
        <v/>
      </c>
      <c r="AC116" s="126" t="str">
        <f t="shared" si="8"/>
        <v/>
      </c>
      <c r="AD116" s="126"/>
      <c r="AE116" s="127"/>
      <c r="AF116" s="127"/>
      <c r="AG116" s="127"/>
      <c r="AH116" s="127"/>
      <c r="AI116" s="127"/>
      <c r="AJ116" s="127"/>
      <c r="AK116" s="128"/>
      <c r="AL116" s="128"/>
      <c r="AM116" s="128"/>
      <c r="AN116" s="128"/>
      <c r="AO116" s="128"/>
      <c r="AP116" s="128" t="str">
        <f t="shared" si="9"/>
        <v/>
      </c>
      <c r="AQ116" s="128" t="str">
        <f t="shared" si="10"/>
        <v/>
      </c>
      <c r="AR116" s="128"/>
      <c r="AS116" s="128"/>
      <c r="AT116" s="128"/>
      <c r="AU116" s="128"/>
      <c r="AV116" s="128"/>
      <c r="AW116" s="128"/>
      <c r="AX116" s="129"/>
      <c r="AY116" s="128"/>
      <c r="AZ116" s="128"/>
      <c r="BA116" s="128"/>
      <c r="BB116" s="128"/>
      <c r="BC116" s="187"/>
    </row>
    <row r="117" spans="1:55" s="188" customFormat="1" ht="15" x14ac:dyDescent="0.2">
      <c r="A117" s="190"/>
      <c r="B117" s="161">
        <v>105</v>
      </c>
      <c r="C117" s="345"/>
      <c r="D117" s="55"/>
      <c r="E117" s="124"/>
      <c r="F117" s="176"/>
      <c r="G117" s="176"/>
      <c r="H117" s="176"/>
      <c r="I117" s="176"/>
      <c r="J117" s="176"/>
      <c r="K117" s="176"/>
      <c r="L117" s="176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44"/>
      <c r="Y117" s="125"/>
      <c r="Z117" s="126"/>
      <c r="AA117" s="126">
        <v>105</v>
      </c>
      <c r="AB117" s="126" t="str">
        <f t="shared" si="7"/>
        <v/>
      </c>
      <c r="AC117" s="126" t="str">
        <f t="shared" si="8"/>
        <v/>
      </c>
      <c r="AD117" s="126"/>
      <c r="AE117" s="127"/>
      <c r="AF117" s="127"/>
      <c r="AG117" s="127"/>
      <c r="AH117" s="127"/>
      <c r="AI117" s="127"/>
      <c r="AJ117" s="127"/>
      <c r="AK117" s="128"/>
      <c r="AL117" s="128"/>
      <c r="AM117" s="128"/>
      <c r="AN117" s="128"/>
      <c r="AO117" s="128"/>
      <c r="AP117" s="128" t="str">
        <f t="shared" si="9"/>
        <v/>
      </c>
      <c r="AQ117" s="128" t="str">
        <f t="shared" si="10"/>
        <v/>
      </c>
      <c r="AR117" s="128"/>
      <c r="AS117" s="128"/>
      <c r="AT117" s="128"/>
      <c r="AU117" s="128"/>
      <c r="AV117" s="128"/>
      <c r="AW117" s="128"/>
      <c r="AX117" s="129"/>
      <c r="AY117" s="128"/>
      <c r="AZ117" s="128"/>
      <c r="BA117" s="128"/>
      <c r="BB117" s="128"/>
      <c r="BC117" s="187"/>
    </row>
    <row r="118" spans="1:55" s="188" customFormat="1" ht="15" x14ac:dyDescent="0.2">
      <c r="A118" s="190"/>
      <c r="B118" s="161">
        <v>106</v>
      </c>
      <c r="C118" s="345"/>
      <c r="D118" s="55"/>
      <c r="E118" s="124"/>
      <c r="F118" s="176"/>
      <c r="G118" s="176"/>
      <c r="H118" s="176"/>
      <c r="I118" s="176"/>
      <c r="J118" s="176"/>
      <c r="K118" s="176"/>
      <c r="L118" s="176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44"/>
      <c r="Y118" s="125"/>
      <c r="Z118" s="126"/>
      <c r="AA118" s="126">
        <v>106</v>
      </c>
      <c r="AB118" s="126" t="str">
        <f t="shared" si="7"/>
        <v/>
      </c>
      <c r="AC118" s="126" t="str">
        <f t="shared" si="8"/>
        <v/>
      </c>
      <c r="AD118" s="126"/>
      <c r="AE118" s="127"/>
      <c r="AF118" s="127"/>
      <c r="AG118" s="127"/>
      <c r="AH118" s="127"/>
      <c r="AI118" s="127"/>
      <c r="AJ118" s="127"/>
      <c r="AK118" s="128"/>
      <c r="AL118" s="128"/>
      <c r="AM118" s="128"/>
      <c r="AN118" s="128"/>
      <c r="AO118" s="128"/>
      <c r="AP118" s="128" t="str">
        <f t="shared" si="9"/>
        <v/>
      </c>
      <c r="AQ118" s="128" t="str">
        <f t="shared" si="10"/>
        <v/>
      </c>
      <c r="AR118" s="128"/>
      <c r="AS118" s="128"/>
      <c r="AT118" s="128"/>
      <c r="AU118" s="128"/>
      <c r="AV118" s="128"/>
      <c r="AW118" s="128"/>
      <c r="AX118" s="129"/>
      <c r="AY118" s="128"/>
      <c r="AZ118" s="128"/>
      <c r="BA118" s="128"/>
      <c r="BB118" s="128"/>
      <c r="BC118" s="187"/>
    </row>
    <row r="119" spans="1:55" s="188" customFormat="1" ht="15" x14ac:dyDescent="0.2">
      <c r="A119" s="190"/>
      <c r="B119" s="161">
        <v>107</v>
      </c>
      <c r="C119" s="345"/>
      <c r="D119" s="55"/>
      <c r="E119" s="124"/>
      <c r="F119" s="176"/>
      <c r="G119" s="176"/>
      <c r="H119" s="176"/>
      <c r="I119" s="176"/>
      <c r="J119" s="176"/>
      <c r="K119" s="176"/>
      <c r="L119" s="176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44"/>
      <c r="Y119" s="125"/>
      <c r="Z119" s="126"/>
      <c r="AA119" s="126">
        <v>107</v>
      </c>
      <c r="AB119" s="126" t="str">
        <f t="shared" si="7"/>
        <v/>
      </c>
      <c r="AC119" s="126" t="str">
        <f t="shared" si="8"/>
        <v/>
      </c>
      <c r="AD119" s="126"/>
      <c r="AE119" s="127"/>
      <c r="AF119" s="127"/>
      <c r="AG119" s="127"/>
      <c r="AH119" s="127"/>
      <c r="AI119" s="127"/>
      <c r="AJ119" s="127"/>
      <c r="AK119" s="128"/>
      <c r="AL119" s="128"/>
      <c r="AM119" s="128"/>
      <c r="AN119" s="128"/>
      <c r="AO119" s="128"/>
      <c r="AP119" s="128" t="str">
        <f t="shared" si="9"/>
        <v/>
      </c>
      <c r="AQ119" s="128" t="str">
        <f t="shared" si="10"/>
        <v/>
      </c>
      <c r="AR119" s="128"/>
      <c r="AS119" s="128"/>
      <c r="AT119" s="128"/>
      <c r="AU119" s="128"/>
      <c r="AV119" s="128"/>
      <c r="AW119" s="128"/>
      <c r="AX119" s="129"/>
      <c r="AY119" s="128"/>
      <c r="AZ119" s="128"/>
      <c r="BA119" s="128"/>
      <c r="BB119" s="128"/>
      <c r="BC119" s="187"/>
    </row>
    <row r="120" spans="1:55" s="188" customFormat="1" ht="15" x14ac:dyDescent="0.2">
      <c r="A120" s="190"/>
      <c r="B120" s="161">
        <v>108</v>
      </c>
      <c r="C120" s="345"/>
      <c r="D120" s="55"/>
      <c r="E120" s="124"/>
      <c r="F120" s="176"/>
      <c r="G120" s="176"/>
      <c r="H120" s="176"/>
      <c r="I120" s="176"/>
      <c r="J120" s="176"/>
      <c r="K120" s="176"/>
      <c r="L120" s="176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44"/>
      <c r="Y120" s="125"/>
      <c r="Z120" s="126"/>
      <c r="AA120" s="126">
        <v>108</v>
      </c>
      <c r="AB120" s="126" t="str">
        <f t="shared" si="7"/>
        <v/>
      </c>
      <c r="AC120" s="126" t="str">
        <f t="shared" si="8"/>
        <v/>
      </c>
      <c r="AD120" s="126"/>
      <c r="AE120" s="127"/>
      <c r="AF120" s="127"/>
      <c r="AG120" s="127"/>
      <c r="AH120" s="127"/>
      <c r="AI120" s="127"/>
      <c r="AJ120" s="127"/>
      <c r="AK120" s="128"/>
      <c r="AL120" s="128"/>
      <c r="AM120" s="128"/>
      <c r="AN120" s="128"/>
      <c r="AO120" s="128"/>
      <c r="AP120" s="128" t="str">
        <f t="shared" si="9"/>
        <v/>
      </c>
      <c r="AQ120" s="128" t="str">
        <f t="shared" si="10"/>
        <v/>
      </c>
      <c r="AR120" s="128"/>
      <c r="AS120" s="128"/>
      <c r="AT120" s="128"/>
      <c r="AU120" s="128"/>
      <c r="AV120" s="128"/>
      <c r="AW120" s="128"/>
      <c r="AX120" s="129"/>
      <c r="AY120" s="128"/>
      <c r="AZ120" s="128"/>
      <c r="BA120" s="128"/>
      <c r="BB120" s="128"/>
      <c r="BC120" s="187"/>
    </row>
    <row r="121" spans="1:55" s="188" customFormat="1" ht="15" x14ac:dyDescent="0.2">
      <c r="A121" s="190"/>
      <c r="B121" s="161">
        <v>109</v>
      </c>
      <c r="C121" s="345"/>
      <c r="D121" s="55"/>
      <c r="E121" s="124"/>
      <c r="F121" s="176"/>
      <c r="G121" s="176"/>
      <c r="H121" s="176"/>
      <c r="I121" s="176"/>
      <c r="J121" s="176"/>
      <c r="K121" s="176"/>
      <c r="L121" s="176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44"/>
      <c r="Y121" s="125"/>
      <c r="Z121" s="126"/>
      <c r="AA121" s="126">
        <v>109</v>
      </c>
      <c r="AB121" s="126" t="str">
        <f t="shared" si="7"/>
        <v/>
      </c>
      <c r="AC121" s="126" t="str">
        <f t="shared" si="8"/>
        <v/>
      </c>
      <c r="AD121" s="126"/>
      <c r="AE121" s="127"/>
      <c r="AF121" s="127"/>
      <c r="AG121" s="127"/>
      <c r="AH121" s="127"/>
      <c r="AI121" s="127"/>
      <c r="AJ121" s="127"/>
      <c r="AK121" s="128"/>
      <c r="AL121" s="128"/>
      <c r="AM121" s="128"/>
      <c r="AN121" s="128"/>
      <c r="AO121" s="128"/>
      <c r="AP121" s="128" t="str">
        <f t="shared" si="9"/>
        <v/>
      </c>
      <c r="AQ121" s="128" t="str">
        <f t="shared" si="10"/>
        <v/>
      </c>
      <c r="AR121" s="128"/>
      <c r="AS121" s="128"/>
      <c r="AT121" s="128"/>
      <c r="AU121" s="128"/>
      <c r="AV121" s="128"/>
      <c r="AW121" s="128"/>
      <c r="AX121" s="129"/>
      <c r="AY121" s="128"/>
      <c r="AZ121" s="128"/>
      <c r="BA121" s="128"/>
      <c r="BB121" s="128"/>
      <c r="BC121" s="187"/>
    </row>
    <row r="122" spans="1:55" s="188" customFormat="1" ht="15" x14ac:dyDescent="0.2">
      <c r="A122" s="190"/>
      <c r="B122" s="161">
        <v>110</v>
      </c>
      <c r="C122" s="345"/>
      <c r="D122" s="55"/>
      <c r="E122" s="124"/>
      <c r="F122" s="176"/>
      <c r="G122" s="176"/>
      <c r="H122" s="176"/>
      <c r="I122" s="176"/>
      <c r="J122" s="176"/>
      <c r="K122" s="176"/>
      <c r="L122" s="176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44"/>
      <c r="Y122" s="125"/>
      <c r="Z122" s="126"/>
      <c r="AA122" s="126">
        <v>110</v>
      </c>
      <c r="AB122" s="126" t="str">
        <f t="shared" si="7"/>
        <v/>
      </c>
      <c r="AC122" s="126" t="str">
        <f t="shared" si="8"/>
        <v/>
      </c>
      <c r="AD122" s="126"/>
      <c r="AE122" s="127"/>
      <c r="AF122" s="127"/>
      <c r="AG122" s="127"/>
      <c r="AH122" s="127"/>
      <c r="AI122" s="127"/>
      <c r="AJ122" s="127"/>
      <c r="AK122" s="128"/>
      <c r="AL122" s="128"/>
      <c r="AM122" s="128"/>
      <c r="AN122" s="128"/>
      <c r="AO122" s="128"/>
      <c r="AP122" s="128" t="str">
        <f t="shared" si="9"/>
        <v/>
      </c>
      <c r="AQ122" s="128" t="str">
        <f t="shared" si="10"/>
        <v/>
      </c>
      <c r="AR122" s="128"/>
      <c r="AS122" s="128"/>
      <c r="AT122" s="128"/>
      <c r="AU122" s="128"/>
      <c r="AV122" s="128"/>
      <c r="AW122" s="128"/>
      <c r="AX122" s="129"/>
      <c r="AY122" s="128"/>
      <c r="AZ122" s="128"/>
      <c r="BA122" s="128"/>
      <c r="BB122" s="128"/>
      <c r="BC122" s="187"/>
    </row>
    <row r="123" spans="1:55" s="188" customFormat="1" ht="15" x14ac:dyDescent="0.2">
      <c r="A123" s="190"/>
      <c r="B123" s="161">
        <v>111</v>
      </c>
      <c r="C123" s="345"/>
      <c r="D123" s="55"/>
      <c r="E123" s="124"/>
      <c r="F123" s="176"/>
      <c r="G123" s="176"/>
      <c r="H123" s="176"/>
      <c r="I123" s="176"/>
      <c r="J123" s="176"/>
      <c r="K123" s="176"/>
      <c r="L123" s="176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44"/>
      <c r="Y123" s="125"/>
      <c r="Z123" s="126"/>
      <c r="AA123" s="126">
        <v>111</v>
      </c>
      <c r="AB123" s="126" t="str">
        <f t="shared" si="7"/>
        <v/>
      </c>
      <c r="AC123" s="126" t="str">
        <f t="shared" si="8"/>
        <v/>
      </c>
      <c r="AD123" s="126"/>
      <c r="AE123" s="127"/>
      <c r="AF123" s="127"/>
      <c r="AG123" s="127"/>
      <c r="AH123" s="127"/>
      <c r="AI123" s="127"/>
      <c r="AJ123" s="127"/>
      <c r="AK123" s="128"/>
      <c r="AL123" s="128"/>
      <c r="AM123" s="128"/>
      <c r="AN123" s="128"/>
      <c r="AO123" s="128"/>
      <c r="AP123" s="128" t="str">
        <f t="shared" si="9"/>
        <v/>
      </c>
      <c r="AQ123" s="128" t="str">
        <f t="shared" si="10"/>
        <v/>
      </c>
      <c r="AR123" s="128"/>
      <c r="AS123" s="128"/>
      <c r="AT123" s="128"/>
      <c r="AU123" s="128"/>
      <c r="AV123" s="128"/>
      <c r="AW123" s="128"/>
      <c r="AX123" s="129"/>
      <c r="AY123" s="128"/>
      <c r="AZ123" s="128"/>
      <c r="BA123" s="128"/>
      <c r="BB123" s="128"/>
      <c r="BC123" s="187"/>
    </row>
    <row r="124" spans="1:55" s="192" customFormat="1" ht="15" x14ac:dyDescent="0.2">
      <c r="A124" s="191"/>
      <c r="B124" s="161">
        <v>112</v>
      </c>
      <c r="C124" s="345"/>
      <c r="D124" s="55"/>
      <c r="E124" s="124"/>
      <c r="F124" s="176"/>
      <c r="G124" s="176"/>
      <c r="H124" s="176"/>
      <c r="I124" s="176"/>
      <c r="J124" s="176"/>
      <c r="K124" s="176"/>
      <c r="L124" s="176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44"/>
      <c r="Y124" s="125"/>
      <c r="Z124" s="126"/>
      <c r="AA124" s="126">
        <v>112</v>
      </c>
      <c r="AB124" s="126" t="str">
        <f t="shared" si="7"/>
        <v/>
      </c>
      <c r="AC124" s="126" t="str">
        <f t="shared" si="8"/>
        <v/>
      </c>
      <c r="AD124" s="126"/>
      <c r="AE124" s="127"/>
      <c r="AF124" s="127"/>
      <c r="AG124" s="127"/>
      <c r="AH124" s="127"/>
      <c r="AI124" s="127"/>
      <c r="AJ124" s="127"/>
      <c r="AK124" s="128"/>
      <c r="AL124" s="128"/>
      <c r="AM124" s="128"/>
      <c r="AN124" s="128"/>
      <c r="AO124" s="128"/>
      <c r="AP124" s="128" t="str">
        <f t="shared" si="9"/>
        <v/>
      </c>
      <c r="AQ124" s="128" t="str">
        <f t="shared" si="10"/>
        <v/>
      </c>
      <c r="AR124" s="128"/>
      <c r="AS124" s="128"/>
      <c r="AT124" s="128"/>
      <c r="AU124" s="128"/>
      <c r="AV124" s="128"/>
      <c r="AW124" s="128"/>
      <c r="AX124" s="129"/>
      <c r="AY124" s="128"/>
      <c r="AZ124" s="128"/>
      <c r="BA124" s="128"/>
      <c r="BB124" s="128"/>
      <c r="BC124" s="187"/>
    </row>
    <row r="125" spans="1:55" s="192" customFormat="1" ht="15" x14ac:dyDescent="0.2">
      <c r="A125" s="191"/>
      <c r="B125" s="161">
        <v>113</v>
      </c>
      <c r="C125" s="345"/>
      <c r="D125" s="55"/>
      <c r="E125" s="124"/>
      <c r="F125" s="176"/>
      <c r="G125" s="176"/>
      <c r="H125" s="176"/>
      <c r="I125" s="176"/>
      <c r="J125" s="176"/>
      <c r="K125" s="176"/>
      <c r="L125" s="176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44"/>
      <c r="Y125" s="125"/>
      <c r="Z125" s="126"/>
      <c r="AA125" s="126">
        <v>113</v>
      </c>
      <c r="AB125" s="126" t="str">
        <f t="shared" si="7"/>
        <v/>
      </c>
      <c r="AC125" s="126" t="str">
        <f t="shared" si="8"/>
        <v/>
      </c>
      <c r="AD125" s="126"/>
      <c r="AE125" s="127"/>
      <c r="AF125" s="127"/>
      <c r="AG125" s="127"/>
      <c r="AH125" s="127"/>
      <c r="AI125" s="127"/>
      <c r="AJ125" s="127"/>
      <c r="AK125" s="128"/>
      <c r="AL125" s="128"/>
      <c r="AM125" s="128"/>
      <c r="AN125" s="128"/>
      <c r="AO125" s="128"/>
      <c r="AP125" s="128" t="str">
        <f t="shared" si="9"/>
        <v/>
      </c>
      <c r="AQ125" s="128" t="str">
        <f t="shared" si="10"/>
        <v/>
      </c>
      <c r="AR125" s="128"/>
      <c r="AS125" s="128"/>
      <c r="AT125" s="128"/>
      <c r="AU125" s="128"/>
      <c r="AV125" s="128"/>
      <c r="AW125" s="128"/>
      <c r="AX125" s="129"/>
      <c r="AY125" s="128"/>
      <c r="AZ125" s="128"/>
      <c r="BA125" s="128"/>
      <c r="BB125" s="128"/>
      <c r="BC125" s="187"/>
    </row>
    <row r="126" spans="1:55" s="184" customFormat="1" ht="15" x14ac:dyDescent="0.2">
      <c r="A126" s="121"/>
      <c r="B126" s="161">
        <v>114</v>
      </c>
      <c r="C126" s="345"/>
      <c r="D126" s="55"/>
      <c r="E126" s="124"/>
      <c r="F126" s="176"/>
      <c r="G126" s="176"/>
      <c r="H126" s="176"/>
      <c r="I126" s="176"/>
      <c r="J126" s="176"/>
      <c r="K126" s="176"/>
      <c r="L126" s="176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44"/>
      <c r="Y126" s="125"/>
      <c r="Z126" s="126"/>
      <c r="AA126" s="126">
        <v>114</v>
      </c>
      <c r="AB126" s="126" t="str">
        <f t="shared" si="7"/>
        <v/>
      </c>
      <c r="AC126" s="126" t="str">
        <f t="shared" si="8"/>
        <v/>
      </c>
      <c r="AD126" s="126"/>
      <c r="AE126" s="127"/>
      <c r="AF126" s="127"/>
      <c r="AG126" s="127"/>
      <c r="AH126" s="127"/>
      <c r="AI126" s="127"/>
      <c r="AJ126" s="127"/>
      <c r="AK126" s="128"/>
      <c r="AL126" s="128"/>
      <c r="AM126" s="128"/>
      <c r="AN126" s="128"/>
      <c r="AO126" s="128"/>
      <c r="AP126" s="128" t="str">
        <f t="shared" si="9"/>
        <v/>
      </c>
      <c r="AQ126" s="128" t="str">
        <f t="shared" si="10"/>
        <v/>
      </c>
      <c r="AR126" s="128"/>
      <c r="AS126" s="128"/>
      <c r="AT126" s="128"/>
      <c r="AU126" s="128"/>
      <c r="AV126" s="128"/>
      <c r="AW126" s="128"/>
      <c r="AX126" s="129"/>
      <c r="AY126" s="128"/>
      <c r="AZ126" s="128"/>
      <c r="BA126" s="128"/>
      <c r="BB126" s="128"/>
      <c r="BC126" s="130"/>
    </row>
    <row r="127" spans="1:55" s="184" customFormat="1" ht="15" x14ac:dyDescent="0.2">
      <c r="A127" s="121"/>
      <c r="B127" s="161">
        <v>115</v>
      </c>
      <c r="C127" s="345"/>
      <c r="D127" s="55"/>
      <c r="E127" s="124"/>
      <c r="F127" s="176"/>
      <c r="G127" s="176"/>
      <c r="H127" s="176"/>
      <c r="I127" s="176"/>
      <c r="J127" s="176"/>
      <c r="K127" s="176"/>
      <c r="L127" s="176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44"/>
      <c r="Y127" s="125"/>
      <c r="Z127" s="126"/>
      <c r="AA127" s="126">
        <v>115</v>
      </c>
      <c r="AB127" s="126" t="str">
        <f t="shared" si="7"/>
        <v/>
      </c>
      <c r="AC127" s="126" t="str">
        <f t="shared" si="8"/>
        <v/>
      </c>
      <c r="AD127" s="126"/>
      <c r="AE127" s="127"/>
      <c r="AF127" s="127"/>
      <c r="AG127" s="127"/>
      <c r="AH127" s="127"/>
      <c r="AI127" s="127"/>
      <c r="AJ127" s="127"/>
      <c r="AK127" s="128"/>
      <c r="AL127" s="128"/>
      <c r="AM127" s="128"/>
      <c r="AN127" s="128"/>
      <c r="AO127" s="128"/>
      <c r="AP127" s="128" t="str">
        <f t="shared" si="9"/>
        <v/>
      </c>
      <c r="AQ127" s="128" t="str">
        <f t="shared" si="10"/>
        <v/>
      </c>
      <c r="AR127" s="128"/>
      <c r="AS127" s="128"/>
      <c r="AT127" s="128"/>
      <c r="AU127" s="128"/>
      <c r="AV127" s="128"/>
      <c r="AW127" s="128"/>
      <c r="AX127" s="129"/>
      <c r="AY127" s="128"/>
      <c r="AZ127" s="128"/>
      <c r="BA127" s="128"/>
      <c r="BB127" s="128"/>
      <c r="BC127" s="130"/>
    </row>
    <row r="128" spans="1:55" s="184" customFormat="1" ht="15" x14ac:dyDescent="0.2">
      <c r="A128" s="121"/>
      <c r="B128" s="161">
        <v>116</v>
      </c>
      <c r="C128" s="345"/>
      <c r="D128" s="55"/>
      <c r="E128" s="124"/>
      <c r="F128" s="176"/>
      <c r="G128" s="176"/>
      <c r="H128" s="176"/>
      <c r="I128" s="176"/>
      <c r="J128" s="176"/>
      <c r="K128" s="176"/>
      <c r="L128" s="176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44"/>
      <c r="Y128" s="125"/>
      <c r="Z128" s="126"/>
      <c r="AA128" s="126">
        <v>116</v>
      </c>
      <c r="AB128" s="126" t="str">
        <f t="shared" si="7"/>
        <v/>
      </c>
      <c r="AC128" s="126" t="str">
        <f t="shared" si="8"/>
        <v/>
      </c>
      <c r="AD128" s="126"/>
      <c r="AE128" s="127"/>
      <c r="AF128" s="127"/>
      <c r="AG128" s="127"/>
      <c r="AH128" s="127"/>
      <c r="AI128" s="127"/>
      <c r="AJ128" s="127"/>
      <c r="AK128" s="128"/>
      <c r="AL128" s="128"/>
      <c r="AM128" s="128"/>
      <c r="AN128" s="128"/>
      <c r="AO128" s="128"/>
      <c r="AP128" s="128" t="str">
        <f t="shared" si="9"/>
        <v/>
      </c>
      <c r="AQ128" s="128" t="str">
        <f t="shared" si="10"/>
        <v/>
      </c>
      <c r="AR128" s="128"/>
      <c r="AS128" s="128"/>
      <c r="AT128" s="128"/>
      <c r="AU128" s="128"/>
      <c r="AV128" s="128"/>
      <c r="AW128" s="128"/>
      <c r="AX128" s="129"/>
      <c r="AY128" s="128"/>
      <c r="AZ128" s="128"/>
      <c r="BA128" s="128"/>
      <c r="BB128" s="128"/>
      <c r="BC128" s="130"/>
    </row>
    <row r="129" spans="1:55" s="184" customFormat="1" ht="15" x14ac:dyDescent="0.2">
      <c r="A129" s="121"/>
      <c r="B129" s="161">
        <v>117</v>
      </c>
      <c r="C129" s="345"/>
      <c r="D129" s="55"/>
      <c r="E129" s="124"/>
      <c r="F129" s="176"/>
      <c r="G129" s="176"/>
      <c r="H129" s="176"/>
      <c r="I129" s="176"/>
      <c r="J129" s="176"/>
      <c r="K129" s="176"/>
      <c r="L129" s="176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44"/>
      <c r="Y129" s="125"/>
      <c r="Z129" s="126"/>
      <c r="AA129" s="126">
        <v>117</v>
      </c>
      <c r="AB129" s="126" t="str">
        <f t="shared" si="7"/>
        <v/>
      </c>
      <c r="AC129" s="126" t="str">
        <f t="shared" si="8"/>
        <v/>
      </c>
      <c r="AD129" s="126"/>
      <c r="AE129" s="127"/>
      <c r="AF129" s="127"/>
      <c r="AG129" s="127"/>
      <c r="AH129" s="127"/>
      <c r="AI129" s="127"/>
      <c r="AJ129" s="127"/>
      <c r="AK129" s="128"/>
      <c r="AL129" s="128"/>
      <c r="AM129" s="128"/>
      <c r="AN129" s="128"/>
      <c r="AO129" s="128"/>
      <c r="AP129" s="128" t="str">
        <f t="shared" si="9"/>
        <v/>
      </c>
      <c r="AQ129" s="128" t="str">
        <f t="shared" si="10"/>
        <v/>
      </c>
      <c r="AR129" s="128"/>
      <c r="AS129" s="128"/>
      <c r="AT129" s="128"/>
      <c r="AU129" s="128"/>
      <c r="AV129" s="128"/>
      <c r="AW129" s="128"/>
      <c r="AX129" s="129"/>
      <c r="AY129" s="128"/>
      <c r="AZ129" s="128"/>
      <c r="BA129" s="128"/>
      <c r="BB129" s="128"/>
      <c r="BC129" s="130"/>
    </row>
    <row r="130" spans="1:55" s="184" customFormat="1" ht="15" x14ac:dyDescent="0.2">
      <c r="A130" s="121"/>
      <c r="B130" s="161">
        <v>118</v>
      </c>
      <c r="C130" s="345"/>
      <c r="D130" s="55"/>
      <c r="E130" s="124"/>
      <c r="F130" s="176"/>
      <c r="G130" s="176"/>
      <c r="H130" s="176"/>
      <c r="I130" s="176"/>
      <c r="J130" s="176"/>
      <c r="K130" s="176"/>
      <c r="L130" s="176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44"/>
      <c r="Y130" s="125"/>
      <c r="Z130" s="126"/>
      <c r="AA130" s="126">
        <v>118</v>
      </c>
      <c r="AB130" s="126" t="str">
        <f t="shared" si="7"/>
        <v/>
      </c>
      <c r="AC130" s="126" t="str">
        <f t="shared" si="8"/>
        <v/>
      </c>
      <c r="AD130" s="126"/>
      <c r="AE130" s="127"/>
      <c r="AF130" s="127"/>
      <c r="AG130" s="127"/>
      <c r="AH130" s="127"/>
      <c r="AI130" s="127"/>
      <c r="AJ130" s="127"/>
      <c r="AK130" s="128"/>
      <c r="AL130" s="128"/>
      <c r="AM130" s="128"/>
      <c r="AN130" s="128"/>
      <c r="AO130" s="128"/>
      <c r="AP130" s="128" t="str">
        <f t="shared" si="9"/>
        <v/>
      </c>
      <c r="AQ130" s="128" t="str">
        <f t="shared" si="10"/>
        <v/>
      </c>
      <c r="AR130" s="128"/>
      <c r="AS130" s="128"/>
      <c r="AT130" s="128"/>
      <c r="AU130" s="128"/>
      <c r="AV130" s="128"/>
      <c r="AW130" s="128"/>
      <c r="AX130" s="129"/>
      <c r="AY130" s="128"/>
      <c r="AZ130" s="128"/>
      <c r="BA130" s="128"/>
      <c r="BB130" s="128"/>
      <c r="BC130" s="130"/>
    </row>
    <row r="131" spans="1:55" s="121" customFormat="1" ht="15" x14ac:dyDescent="0.2">
      <c r="B131" s="161">
        <v>119</v>
      </c>
      <c r="C131" s="345"/>
      <c r="D131" s="55"/>
      <c r="E131" s="124"/>
      <c r="F131" s="176"/>
      <c r="G131" s="176"/>
      <c r="H131" s="176"/>
      <c r="I131" s="176"/>
      <c r="J131" s="176"/>
      <c r="K131" s="176"/>
      <c r="L131" s="176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44"/>
      <c r="Y131" s="125"/>
      <c r="Z131" s="126"/>
      <c r="AA131" s="126">
        <v>119</v>
      </c>
      <c r="AB131" s="126" t="str">
        <f t="shared" si="7"/>
        <v/>
      </c>
      <c r="AC131" s="126" t="str">
        <f t="shared" si="8"/>
        <v/>
      </c>
      <c r="AD131" s="126"/>
      <c r="AE131" s="127"/>
      <c r="AF131" s="127"/>
      <c r="AG131" s="127"/>
      <c r="AH131" s="127"/>
      <c r="AI131" s="127"/>
      <c r="AJ131" s="127"/>
      <c r="AK131" s="128"/>
      <c r="AL131" s="128"/>
      <c r="AM131" s="128"/>
      <c r="AN131" s="128"/>
      <c r="AO131" s="128"/>
      <c r="AP131" s="128" t="str">
        <f t="shared" si="9"/>
        <v/>
      </c>
      <c r="AQ131" s="128" t="str">
        <f t="shared" si="10"/>
        <v/>
      </c>
      <c r="AR131" s="128"/>
      <c r="AS131" s="128"/>
      <c r="AT131" s="128"/>
      <c r="AU131" s="128"/>
      <c r="AV131" s="128"/>
      <c r="AW131" s="128"/>
      <c r="AX131" s="129"/>
      <c r="AY131" s="128"/>
      <c r="AZ131" s="128"/>
      <c r="BA131" s="128"/>
      <c r="BB131" s="128"/>
      <c r="BC131" s="130"/>
    </row>
    <row r="132" spans="1:55" s="121" customFormat="1" ht="15" x14ac:dyDescent="0.2">
      <c r="B132" s="161">
        <v>120</v>
      </c>
      <c r="C132" s="345"/>
      <c r="D132" s="55"/>
      <c r="E132" s="124"/>
      <c r="F132" s="176"/>
      <c r="G132" s="176"/>
      <c r="H132" s="176"/>
      <c r="I132" s="176"/>
      <c r="J132" s="176"/>
      <c r="K132" s="176"/>
      <c r="L132" s="176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44"/>
      <c r="Y132" s="125"/>
      <c r="Z132" s="126"/>
      <c r="AA132" s="126">
        <v>120</v>
      </c>
      <c r="AB132" s="126" t="str">
        <f t="shared" si="7"/>
        <v/>
      </c>
      <c r="AC132" s="126" t="str">
        <f t="shared" si="8"/>
        <v/>
      </c>
      <c r="AD132" s="126"/>
      <c r="AE132" s="127"/>
      <c r="AF132" s="127"/>
      <c r="AG132" s="127"/>
      <c r="AH132" s="127"/>
      <c r="AI132" s="127"/>
      <c r="AJ132" s="127"/>
      <c r="AK132" s="128"/>
      <c r="AL132" s="128"/>
      <c r="AM132" s="128"/>
      <c r="AN132" s="128"/>
      <c r="AO132" s="128"/>
      <c r="AP132" s="128" t="str">
        <f t="shared" si="9"/>
        <v/>
      </c>
      <c r="AQ132" s="128" t="str">
        <f t="shared" si="10"/>
        <v/>
      </c>
      <c r="AR132" s="128"/>
      <c r="AS132" s="128"/>
      <c r="AT132" s="128"/>
      <c r="AU132" s="128"/>
      <c r="AV132" s="128"/>
      <c r="AW132" s="128"/>
      <c r="AX132" s="129"/>
      <c r="AY132" s="128"/>
      <c r="AZ132" s="128"/>
      <c r="BA132" s="128"/>
      <c r="BB132" s="128"/>
      <c r="BC132" s="130"/>
    </row>
    <row r="133" spans="1:55" s="121" customFormat="1" ht="15" x14ac:dyDescent="0.2">
      <c r="B133" s="161">
        <v>121</v>
      </c>
      <c r="C133" s="345"/>
      <c r="D133" s="55"/>
      <c r="E133" s="124"/>
      <c r="F133" s="176"/>
      <c r="G133" s="176"/>
      <c r="H133" s="176"/>
      <c r="I133" s="176"/>
      <c r="J133" s="176"/>
      <c r="K133" s="176"/>
      <c r="L133" s="176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44"/>
      <c r="Y133" s="125"/>
      <c r="Z133" s="126"/>
      <c r="AA133" s="126">
        <v>121</v>
      </c>
      <c r="AB133" s="126" t="str">
        <f t="shared" si="7"/>
        <v/>
      </c>
      <c r="AC133" s="126" t="str">
        <f t="shared" si="8"/>
        <v/>
      </c>
      <c r="AD133" s="126"/>
      <c r="AE133" s="127"/>
      <c r="AF133" s="127"/>
      <c r="AG133" s="127"/>
      <c r="AH133" s="127"/>
      <c r="AI133" s="127"/>
      <c r="AJ133" s="127"/>
      <c r="AK133" s="128"/>
      <c r="AL133" s="128"/>
      <c r="AM133" s="128"/>
      <c r="AN133" s="128"/>
      <c r="AO133" s="128"/>
      <c r="AP133" s="128" t="str">
        <f t="shared" si="9"/>
        <v/>
      </c>
      <c r="AQ133" s="128" t="str">
        <f t="shared" si="10"/>
        <v/>
      </c>
      <c r="AR133" s="128"/>
      <c r="AS133" s="128"/>
      <c r="AT133" s="128"/>
      <c r="AU133" s="128"/>
      <c r="AV133" s="128"/>
      <c r="AW133" s="128"/>
      <c r="AX133" s="129"/>
      <c r="AY133" s="128"/>
      <c r="AZ133" s="128"/>
      <c r="BA133" s="128"/>
      <c r="BB133" s="128"/>
      <c r="BC133" s="130"/>
    </row>
    <row r="134" spans="1:55" s="121" customFormat="1" ht="15" x14ac:dyDescent="0.2">
      <c r="B134" s="161">
        <v>122</v>
      </c>
      <c r="C134" s="345"/>
      <c r="D134" s="55"/>
      <c r="E134" s="124"/>
      <c r="F134" s="176"/>
      <c r="G134" s="176"/>
      <c r="H134" s="176"/>
      <c r="I134" s="176"/>
      <c r="J134" s="176"/>
      <c r="K134" s="176"/>
      <c r="L134" s="176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44"/>
      <c r="Y134" s="125"/>
      <c r="Z134" s="126"/>
      <c r="AA134" s="126">
        <v>122</v>
      </c>
      <c r="AB134" s="126" t="str">
        <f t="shared" si="7"/>
        <v/>
      </c>
      <c r="AC134" s="126" t="str">
        <f t="shared" si="8"/>
        <v/>
      </c>
      <c r="AD134" s="126"/>
      <c r="AE134" s="127"/>
      <c r="AF134" s="127"/>
      <c r="AG134" s="127"/>
      <c r="AH134" s="127"/>
      <c r="AI134" s="127"/>
      <c r="AJ134" s="127"/>
      <c r="AK134" s="128"/>
      <c r="AL134" s="128"/>
      <c r="AM134" s="128"/>
      <c r="AN134" s="128"/>
      <c r="AO134" s="128"/>
      <c r="AP134" s="128" t="str">
        <f t="shared" si="9"/>
        <v/>
      </c>
      <c r="AQ134" s="128" t="str">
        <f t="shared" si="10"/>
        <v/>
      </c>
      <c r="AR134" s="128"/>
      <c r="AS134" s="128"/>
      <c r="AT134" s="128"/>
      <c r="AU134" s="128"/>
      <c r="AV134" s="128"/>
      <c r="AW134" s="128"/>
      <c r="AX134" s="129"/>
      <c r="AY134" s="128"/>
      <c r="AZ134" s="128"/>
      <c r="BA134" s="128"/>
      <c r="BB134" s="128"/>
      <c r="BC134" s="130"/>
    </row>
    <row r="135" spans="1:55" s="121" customFormat="1" ht="15" x14ac:dyDescent="0.2">
      <c r="B135" s="161">
        <v>123</v>
      </c>
      <c r="C135" s="345"/>
      <c r="D135" s="55"/>
      <c r="E135" s="124"/>
      <c r="F135" s="176"/>
      <c r="G135" s="176"/>
      <c r="H135" s="176"/>
      <c r="I135" s="176"/>
      <c r="J135" s="176"/>
      <c r="K135" s="176"/>
      <c r="L135" s="176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44"/>
      <c r="Y135" s="125"/>
      <c r="Z135" s="126"/>
      <c r="AA135" s="126">
        <v>123</v>
      </c>
      <c r="AB135" s="126" t="str">
        <f t="shared" si="7"/>
        <v/>
      </c>
      <c r="AC135" s="126" t="str">
        <f t="shared" si="8"/>
        <v/>
      </c>
      <c r="AD135" s="126"/>
      <c r="AE135" s="127"/>
      <c r="AF135" s="127"/>
      <c r="AG135" s="127"/>
      <c r="AH135" s="127"/>
      <c r="AI135" s="127"/>
      <c r="AJ135" s="127"/>
      <c r="AK135" s="128"/>
      <c r="AL135" s="128"/>
      <c r="AM135" s="128"/>
      <c r="AN135" s="128"/>
      <c r="AO135" s="128"/>
      <c r="AP135" s="128" t="str">
        <f t="shared" si="9"/>
        <v/>
      </c>
      <c r="AQ135" s="128" t="str">
        <f t="shared" si="10"/>
        <v/>
      </c>
      <c r="AR135" s="128"/>
      <c r="AS135" s="128"/>
      <c r="AT135" s="128"/>
      <c r="AU135" s="128"/>
      <c r="AV135" s="128"/>
      <c r="AW135" s="128"/>
      <c r="AX135" s="129"/>
      <c r="AY135" s="128"/>
      <c r="AZ135" s="128"/>
      <c r="BA135" s="128"/>
      <c r="BB135" s="128"/>
      <c r="BC135" s="130"/>
    </row>
    <row r="136" spans="1:55" s="121" customFormat="1" ht="15" x14ac:dyDescent="0.2">
      <c r="B136" s="161">
        <v>124</v>
      </c>
      <c r="C136" s="345"/>
      <c r="D136" s="55"/>
      <c r="E136" s="124"/>
      <c r="F136" s="176"/>
      <c r="G136" s="176"/>
      <c r="H136" s="176"/>
      <c r="I136" s="176"/>
      <c r="J136" s="176"/>
      <c r="K136" s="176"/>
      <c r="L136" s="176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44"/>
      <c r="Y136" s="125"/>
      <c r="Z136" s="126"/>
      <c r="AA136" s="126">
        <v>124</v>
      </c>
      <c r="AB136" s="126" t="str">
        <f t="shared" si="7"/>
        <v/>
      </c>
      <c r="AC136" s="126" t="str">
        <f t="shared" si="8"/>
        <v/>
      </c>
      <c r="AD136" s="126"/>
      <c r="AE136" s="127"/>
      <c r="AF136" s="127"/>
      <c r="AG136" s="127"/>
      <c r="AH136" s="127"/>
      <c r="AI136" s="127"/>
      <c r="AJ136" s="127"/>
      <c r="AK136" s="128"/>
      <c r="AL136" s="128"/>
      <c r="AM136" s="128"/>
      <c r="AN136" s="128"/>
      <c r="AO136" s="128"/>
      <c r="AP136" s="128" t="str">
        <f t="shared" si="9"/>
        <v/>
      </c>
      <c r="AQ136" s="128" t="str">
        <f t="shared" si="10"/>
        <v/>
      </c>
      <c r="AR136" s="128"/>
      <c r="AS136" s="128"/>
      <c r="AT136" s="128"/>
      <c r="AU136" s="128"/>
      <c r="AV136" s="128"/>
      <c r="AW136" s="128"/>
      <c r="AX136" s="129"/>
      <c r="AY136" s="128"/>
      <c r="AZ136" s="128"/>
      <c r="BA136" s="128"/>
      <c r="BB136" s="128"/>
      <c r="BC136" s="130"/>
    </row>
    <row r="137" spans="1:55" s="121" customFormat="1" ht="15" x14ac:dyDescent="0.2">
      <c r="B137" s="161">
        <v>125</v>
      </c>
      <c r="C137" s="345"/>
      <c r="D137" s="55"/>
      <c r="E137" s="124"/>
      <c r="F137" s="176"/>
      <c r="G137" s="176"/>
      <c r="H137" s="176"/>
      <c r="I137" s="176"/>
      <c r="J137" s="176"/>
      <c r="K137" s="176"/>
      <c r="L137" s="176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44"/>
      <c r="Y137" s="125"/>
      <c r="Z137" s="126"/>
      <c r="AA137" s="126">
        <v>125</v>
      </c>
      <c r="AB137" s="126" t="str">
        <f t="shared" si="7"/>
        <v/>
      </c>
      <c r="AC137" s="126" t="str">
        <f t="shared" si="8"/>
        <v/>
      </c>
      <c r="AD137" s="126"/>
      <c r="AE137" s="127"/>
      <c r="AF137" s="127"/>
      <c r="AG137" s="127"/>
      <c r="AH137" s="127"/>
      <c r="AI137" s="127"/>
      <c r="AJ137" s="127"/>
      <c r="AK137" s="128"/>
      <c r="AL137" s="128"/>
      <c r="AM137" s="128"/>
      <c r="AN137" s="128"/>
      <c r="AO137" s="128"/>
      <c r="AP137" s="128" t="str">
        <f t="shared" si="9"/>
        <v/>
      </c>
      <c r="AQ137" s="128" t="str">
        <f t="shared" si="10"/>
        <v/>
      </c>
      <c r="AR137" s="128"/>
      <c r="AS137" s="128"/>
      <c r="AT137" s="128"/>
      <c r="AU137" s="128"/>
      <c r="AV137" s="128"/>
      <c r="AW137" s="128"/>
      <c r="AX137" s="129"/>
      <c r="AY137" s="128"/>
      <c r="AZ137" s="128"/>
      <c r="BA137" s="128"/>
      <c r="BB137" s="128"/>
      <c r="BC137" s="130"/>
    </row>
    <row r="138" spans="1:55" s="121" customFormat="1" ht="15" x14ac:dyDescent="0.2">
      <c r="B138" s="161">
        <v>126</v>
      </c>
      <c r="C138" s="345"/>
      <c r="D138" s="55"/>
      <c r="E138" s="124"/>
      <c r="F138" s="176"/>
      <c r="G138" s="176"/>
      <c r="H138" s="176"/>
      <c r="I138" s="176"/>
      <c r="J138" s="176"/>
      <c r="K138" s="176"/>
      <c r="L138" s="176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44"/>
      <c r="Y138" s="125"/>
      <c r="Z138" s="126"/>
      <c r="AA138" s="126">
        <v>126</v>
      </c>
      <c r="AB138" s="126" t="str">
        <f t="shared" si="7"/>
        <v/>
      </c>
      <c r="AC138" s="126" t="str">
        <f t="shared" si="8"/>
        <v/>
      </c>
      <c r="AD138" s="126"/>
      <c r="AE138" s="127"/>
      <c r="AF138" s="127"/>
      <c r="AG138" s="127"/>
      <c r="AH138" s="127"/>
      <c r="AI138" s="127"/>
      <c r="AJ138" s="127"/>
      <c r="AK138" s="128"/>
      <c r="AL138" s="128"/>
      <c r="AM138" s="128"/>
      <c r="AN138" s="128"/>
      <c r="AO138" s="128"/>
      <c r="AP138" s="128" t="str">
        <f t="shared" si="9"/>
        <v/>
      </c>
      <c r="AQ138" s="128" t="str">
        <f t="shared" si="10"/>
        <v/>
      </c>
      <c r="AR138" s="128"/>
      <c r="AS138" s="128"/>
      <c r="AT138" s="128"/>
      <c r="AU138" s="128"/>
      <c r="AV138" s="128"/>
      <c r="AW138" s="128"/>
      <c r="AX138" s="129"/>
      <c r="AY138" s="128"/>
      <c r="AZ138" s="128"/>
      <c r="BA138" s="128"/>
      <c r="BB138" s="128"/>
      <c r="BC138" s="130"/>
    </row>
    <row r="139" spans="1:55" s="121" customFormat="1" ht="15" x14ac:dyDescent="0.2">
      <c r="B139" s="161">
        <v>127</v>
      </c>
      <c r="C139" s="345"/>
      <c r="D139" s="55"/>
      <c r="E139" s="124"/>
      <c r="F139" s="176"/>
      <c r="G139" s="176"/>
      <c r="H139" s="176"/>
      <c r="I139" s="176"/>
      <c r="J139" s="176"/>
      <c r="K139" s="176"/>
      <c r="L139" s="176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44"/>
      <c r="Y139" s="125"/>
      <c r="Z139" s="126"/>
      <c r="AA139" s="126">
        <v>127</v>
      </c>
      <c r="AB139" s="126" t="str">
        <f t="shared" si="7"/>
        <v/>
      </c>
      <c r="AC139" s="126" t="str">
        <f t="shared" si="8"/>
        <v/>
      </c>
      <c r="AD139" s="126"/>
      <c r="AE139" s="127"/>
      <c r="AF139" s="127"/>
      <c r="AG139" s="127"/>
      <c r="AH139" s="127"/>
      <c r="AI139" s="127"/>
      <c r="AJ139" s="127"/>
      <c r="AK139" s="128"/>
      <c r="AL139" s="128"/>
      <c r="AM139" s="128"/>
      <c r="AN139" s="128"/>
      <c r="AO139" s="128"/>
      <c r="AP139" s="128" t="str">
        <f t="shared" si="9"/>
        <v/>
      </c>
      <c r="AQ139" s="128" t="str">
        <f t="shared" si="10"/>
        <v/>
      </c>
      <c r="AR139" s="128"/>
      <c r="AS139" s="128"/>
      <c r="AT139" s="128"/>
      <c r="AU139" s="128"/>
      <c r="AV139" s="128"/>
      <c r="AW139" s="128"/>
      <c r="AX139" s="129"/>
      <c r="AY139" s="128"/>
      <c r="AZ139" s="128"/>
      <c r="BA139" s="128"/>
      <c r="BB139" s="128"/>
      <c r="BC139" s="130"/>
    </row>
    <row r="140" spans="1:55" s="121" customFormat="1" ht="15" x14ac:dyDescent="0.2">
      <c r="B140" s="161">
        <v>128</v>
      </c>
      <c r="C140" s="345"/>
      <c r="D140" s="55"/>
      <c r="E140" s="124"/>
      <c r="F140" s="176"/>
      <c r="G140" s="176"/>
      <c r="H140" s="176"/>
      <c r="I140" s="176"/>
      <c r="J140" s="176"/>
      <c r="K140" s="176"/>
      <c r="L140" s="176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44"/>
      <c r="Y140" s="125"/>
      <c r="Z140" s="126"/>
      <c r="AA140" s="126">
        <v>128</v>
      </c>
      <c r="AB140" s="126" t="str">
        <f t="shared" si="7"/>
        <v/>
      </c>
      <c r="AC140" s="126" t="str">
        <f t="shared" si="8"/>
        <v/>
      </c>
      <c r="AD140" s="126"/>
      <c r="AE140" s="127"/>
      <c r="AF140" s="127"/>
      <c r="AG140" s="127"/>
      <c r="AH140" s="127"/>
      <c r="AI140" s="127"/>
      <c r="AJ140" s="127"/>
      <c r="AK140" s="128"/>
      <c r="AL140" s="128"/>
      <c r="AM140" s="128"/>
      <c r="AN140" s="128"/>
      <c r="AO140" s="128"/>
      <c r="AP140" s="128" t="str">
        <f t="shared" si="9"/>
        <v/>
      </c>
      <c r="AQ140" s="128" t="str">
        <f t="shared" si="10"/>
        <v/>
      </c>
      <c r="AR140" s="128"/>
      <c r="AS140" s="128"/>
      <c r="AT140" s="128"/>
      <c r="AU140" s="128"/>
      <c r="AV140" s="128"/>
      <c r="AW140" s="128"/>
      <c r="AX140" s="129"/>
      <c r="AY140" s="128"/>
      <c r="AZ140" s="128"/>
      <c r="BA140" s="128"/>
      <c r="BB140" s="128"/>
      <c r="BC140" s="130"/>
    </row>
    <row r="141" spans="1:55" s="121" customFormat="1" ht="15" x14ac:dyDescent="0.2">
      <c r="B141" s="161">
        <v>129</v>
      </c>
      <c r="C141" s="345"/>
      <c r="D141" s="55"/>
      <c r="E141" s="124"/>
      <c r="F141" s="176"/>
      <c r="G141" s="176"/>
      <c r="H141" s="176"/>
      <c r="I141" s="176"/>
      <c r="J141" s="176"/>
      <c r="K141" s="176"/>
      <c r="L141" s="176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44"/>
      <c r="Y141" s="125"/>
      <c r="Z141" s="126"/>
      <c r="AA141" s="126">
        <v>129</v>
      </c>
      <c r="AB141" s="126" t="str">
        <f t="shared" si="7"/>
        <v/>
      </c>
      <c r="AC141" s="126" t="str">
        <f t="shared" si="8"/>
        <v/>
      </c>
      <c r="AD141" s="126"/>
      <c r="AE141" s="127"/>
      <c r="AF141" s="127"/>
      <c r="AG141" s="127"/>
      <c r="AH141" s="127"/>
      <c r="AI141" s="127"/>
      <c r="AJ141" s="127"/>
      <c r="AK141" s="128"/>
      <c r="AL141" s="128"/>
      <c r="AM141" s="128"/>
      <c r="AN141" s="128"/>
      <c r="AO141" s="128"/>
      <c r="AP141" s="128" t="str">
        <f t="shared" si="9"/>
        <v/>
      </c>
      <c r="AQ141" s="128" t="str">
        <f t="shared" si="10"/>
        <v/>
      </c>
      <c r="AR141" s="128"/>
      <c r="AS141" s="128"/>
      <c r="AT141" s="128"/>
      <c r="AU141" s="128"/>
      <c r="AV141" s="128"/>
      <c r="AW141" s="128"/>
      <c r="AX141" s="129"/>
      <c r="AY141" s="128"/>
      <c r="AZ141" s="128"/>
      <c r="BA141" s="128"/>
      <c r="BB141" s="128"/>
      <c r="BC141" s="130"/>
    </row>
    <row r="142" spans="1:55" s="121" customFormat="1" ht="15" x14ac:dyDescent="0.2">
      <c r="B142" s="161">
        <v>130</v>
      </c>
      <c r="C142" s="345"/>
      <c r="D142" s="55"/>
      <c r="E142" s="124"/>
      <c r="F142" s="176"/>
      <c r="G142" s="176"/>
      <c r="H142" s="176"/>
      <c r="I142" s="176"/>
      <c r="J142" s="176"/>
      <c r="K142" s="176"/>
      <c r="L142" s="176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44"/>
      <c r="Y142" s="125"/>
      <c r="Z142" s="126"/>
      <c r="AA142" s="126">
        <v>130</v>
      </c>
      <c r="AB142" s="126" t="str">
        <f t="shared" ref="AB142:AB205" si="11">IF(AND(C142=1,D142&lt;&gt;0),D142,"")</f>
        <v/>
      </c>
      <c r="AC142" s="126" t="str">
        <f t="shared" ref="AC142:AC205" si="12">IF(AND(C142=2,D142&lt;&gt;0),D142,"")</f>
        <v/>
      </c>
      <c r="AD142" s="126"/>
      <c r="AE142" s="127"/>
      <c r="AF142" s="127"/>
      <c r="AG142" s="127"/>
      <c r="AH142" s="127"/>
      <c r="AI142" s="127"/>
      <c r="AJ142" s="127"/>
      <c r="AK142" s="128"/>
      <c r="AL142" s="128"/>
      <c r="AM142" s="128"/>
      <c r="AN142" s="128"/>
      <c r="AO142" s="128"/>
      <c r="AP142" s="128" t="str">
        <f t="shared" si="9"/>
        <v/>
      </c>
      <c r="AQ142" s="128" t="str">
        <f t="shared" si="10"/>
        <v/>
      </c>
      <c r="AR142" s="128"/>
      <c r="AS142" s="128"/>
      <c r="AT142" s="128"/>
      <c r="AU142" s="128"/>
      <c r="AV142" s="128"/>
      <c r="AW142" s="128"/>
      <c r="AX142" s="129"/>
      <c r="AY142" s="128"/>
      <c r="AZ142" s="128"/>
      <c r="BA142" s="128"/>
      <c r="BB142" s="128"/>
      <c r="BC142" s="130"/>
    </row>
    <row r="143" spans="1:55" s="121" customFormat="1" ht="15" x14ac:dyDescent="0.2">
      <c r="B143" s="161">
        <v>131</v>
      </c>
      <c r="C143" s="345"/>
      <c r="D143" s="55"/>
      <c r="E143" s="124"/>
      <c r="F143" s="176"/>
      <c r="G143" s="176"/>
      <c r="H143" s="176"/>
      <c r="I143" s="176"/>
      <c r="J143" s="176"/>
      <c r="K143" s="176"/>
      <c r="L143" s="176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44"/>
      <c r="Y143" s="125"/>
      <c r="Z143" s="126"/>
      <c r="AA143" s="126">
        <v>131</v>
      </c>
      <c r="AB143" s="126" t="str">
        <f t="shared" si="11"/>
        <v/>
      </c>
      <c r="AC143" s="126" t="str">
        <f t="shared" si="12"/>
        <v/>
      </c>
      <c r="AD143" s="126"/>
      <c r="AE143" s="127"/>
      <c r="AF143" s="127"/>
      <c r="AG143" s="127"/>
      <c r="AH143" s="127"/>
      <c r="AI143" s="127"/>
      <c r="AJ143" s="127"/>
      <c r="AK143" s="128"/>
      <c r="AL143" s="128"/>
      <c r="AM143" s="128"/>
      <c r="AN143" s="128"/>
      <c r="AO143" s="128"/>
      <c r="AP143" s="128" t="str">
        <f t="shared" ref="AP143:AP206" si="13">IF(AB142="","",ABS(AB142-$K$13))</f>
        <v/>
      </c>
      <c r="AQ143" s="128" t="str">
        <f t="shared" ref="AQ143:AQ206" si="14">IF(AC142="","",ABS(AC142-$K$14))</f>
        <v/>
      </c>
      <c r="AR143" s="128"/>
      <c r="AS143" s="128"/>
      <c r="AT143" s="128"/>
      <c r="AU143" s="128"/>
      <c r="AV143" s="128"/>
      <c r="AW143" s="128"/>
      <c r="AX143" s="129"/>
      <c r="AY143" s="128"/>
      <c r="AZ143" s="128"/>
      <c r="BA143" s="128"/>
      <c r="BB143" s="128"/>
      <c r="BC143" s="130"/>
    </row>
    <row r="144" spans="1:55" s="121" customFormat="1" ht="15" x14ac:dyDescent="0.2">
      <c r="B144" s="161">
        <v>132</v>
      </c>
      <c r="C144" s="345"/>
      <c r="D144" s="55"/>
      <c r="E144" s="124"/>
      <c r="F144" s="176"/>
      <c r="G144" s="176"/>
      <c r="H144" s="176"/>
      <c r="I144" s="176"/>
      <c r="J144" s="176"/>
      <c r="K144" s="176"/>
      <c r="L144" s="176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44"/>
      <c r="Y144" s="125"/>
      <c r="Z144" s="126"/>
      <c r="AA144" s="126">
        <v>132</v>
      </c>
      <c r="AB144" s="126" t="str">
        <f t="shared" si="11"/>
        <v/>
      </c>
      <c r="AC144" s="126" t="str">
        <f t="shared" si="12"/>
        <v/>
      </c>
      <c r="AD144" s="126"/>
      <c r="AE144" s="127"/>
      <c r="AF144" s="127"/>
      <c r="AG144" s="127"/>
      <c r="AH144" s="127"/>
      <c r="AI144" s="127"/>
      <c r="AJ144" s="127"/>
      <c r="AK144" s="128"/>
      <c r="AL144" s="128"/>
      <c r="AM144" s="128"/>
      <c r="AN144" s="128"/>
      <c r="AO144" s="128"/>
      <c r="AP144" s="128" t="str">
        <f t="shared" si="13"/>
        <v/>
      </c>
      <c r="AQ144" s="128" t="str">
        <f t="shared" si="14"/>
        <v/>
      </c>
      <c r="AR144" s="128"/>
      <c r="AS144" s="128"/>
      <c r="AT144" s="128"/>
      <c r="AU144" s="128"/>
      <c r="AV144" s="128"/>
      <c r="AW144" s="128"/>
      <c r="AX144" s="129"/>
      <c r="AY144" s="128"/>
      <c r="AZ144" s="128"/>
      <c r="BA144" s="128"/>
      <c r="BB144" s="128"/>
      <c r="BC144" s="130"/>
    </row>
    <row r="145" spans="1:55" s="121" customFormat="1" ht="15" x14ac:dyDescent="0.2">
      <c r="B145" s="161">
        <v>133</v>
      </c>
      <c r="C145" s="345"/>
      <c r="D145" s="55"/>
      <c r="E145" s="124"/>
      <c r="F145" s="176"/>
      <c r="G145" s="176"/>
      <c r="H145" s="176"/>
      <c r="I145" s="176"/>
      <c r="J145" s="176"/>
      <c r="K145" s="176"/>
      <c r="L145" s="176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44"/>
      <c r="Y145" s="125"/>
      <c r="Z145" s="126"/>
      <c r="AA145" s="126">
        <v>133</v>
      </c>
      <c r="AB145" s="126" t="str">
        <f t="shared" si="11"/>
        <v/>
      </c>
      <c r="AC145" s="126" t="str">
        <f t="shared" si="12"/>
        <v/>
      </c>
      <c r="AD145" s="126"/>
      <c r="AE145" s="127"/>
      <c r="AF145" s="127"/>
      <c r="AG145" s="127"/>
      <c r="AH145" s="127"/>
      <c r="AI145" s="127"/>
      <c r="AJ145" s="127"/>
      <c r="AK145" s="128"/>
      <c r="AL145" s="128"/>
      <c r="AM145" s="128"/>
      <c r="AN145" s="128"/>
      <c r="AO145" s="128"/>
      <c r="AP145" s="128" t="str">
        <f t="shared" si="13"/>
        <v/>
      </c>
      <c r="AQ145" s="128" t="str">
        <f t="shared" si="14"/>
        <v/>
      </c>
      <c r="AR145" s="128"/>
      <c r="AS145" s="128"/>
      <c r="AT145" s="128"/>
      <c r="AU145" s="128"/>
      <c r="AV145" s="128"/>
      <c r="AW145" s="128"/>
      <c r="AX145" s="129"/>
      <c r="AY145" s="128"/>
      <c r="AZ145" s="128"/>
      <c r="BA145" s="128"/>
      <c r="BB145" s="128"/>
      <c r="BC145" s="130"/>
    </row>
    <row r="146" spans="1:55" s="121" customFormat="1" ht="15" x14ac:dyDescent="0.2">
      <c r="B146" s="161">
        <v>134</v>
      </c>
      <c r="C146" s="345"/>
      <c r="D146" s="55"/>
      <c r="E146" s="124"/>
      <c r="F146" s="176"/>
      <c r="G146" s="176"/>
      <c r="H146" s="176"/>
      <c r="I146" s="176"/>
      <c r="J146" s="176"/>
      <c r="K146" s="176"/>
      <c r="L146" s="176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44"/>
      <c r="Y146" s="125"/>
      <c r="Z146" s="126"/>
      <c r="AA146" s="126">
        <v>134</v>
      </c>
      <c r="AB146" s="126" t="str">
        <f t="shared" si="11"/>
        <v/>
      </c>
      <c r="AC146" s="126" t="str">
        <f t="shared" si="12"/>
        <v/>
      </c>
      <c r="AD146" s="126"/>
      <c r="AE146" s="127"/>
      <c r="AF146" s="127"/>
      <c r="AG146" s="127"/>
      <c r="AH146" s="127"/>
      <c r="AI146" s="127"/>
      <c r="AJ146" s="127"/>
      <c r="AK146" s="128"/>
      <c r="AL146" s="128"/>
      <c r="AM146" s="128"/>
      <c r="AN146" s="128"/>
      <c r="AO146" s="128"/>
      <c r="AP146" s="128" t="str">
        <f t="shared" si="13"/>
        <v/>
      </c>
      <c r="AQ146" s="128" t="str">
        <f t="shared" si="14"/>
        <v/>
      </c>
      <c r="AR146" s="128"/>
      <c r="AS146" s="128"/>
      <c r="AT146" s="128"/>
      <c r="AU146" s="128"/>
      <c r="AV146" s="128"/>
      <c r="AW146" s="128"/>
      <c r="AX146" s="129"/>
      <c r="AY146" s="128"/>
      <c r="AZ146" s="128"/>
      <c r="BA146" s="128"/>
      <c r="BB146" s="128"/>
      <c r="BC146" s="130"/>
    </row>
    <row r="147" spans="1:55" s="193" customFormat="1" ht="15" x14ac:dyDescent="0.2">
      <c r="A147" s="121"/>
      <c r="B147" s="161">
        <v>135</v>
      </c>
      <c r="C147" s="345"/>
      <c r="D147" s="55"/>
      <c r="E147" s="124"/>
      <c r="F147" s="176"/>
      <c r="G147" s="176"/>
      <c r="H147" s="176"/>
      <c r="I147" s="176"/>
      <c r="J147" s="176"/>
      <c r="K147" s="176"/>
      <c r="L147" s="176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44"/>
      <c r="Y147" s="125"/>
      <c r="Z147" s="126"/>
      <c r="AA147" s="126">
        <v>135</v>
      </c>
      <c r="AB147" s="126" t="str">
        <f t="shared" si="11"/>
        <v/>
      </c>
      <c r="AC147" s="126" t="str">
        <f t="shared" si="12"/>
        <v/>
      </c>
      <c r="AD147" s="126"/>
      <c r="AE147" s="127"/>
      <c r="AF147" s="127"/>
      <c r="AG147" s="127"/>
      <c r="AH147" s="127"/>
      <c r="AI147" s="127"/>
      <c r="AJ147" s="127"/>
      <c r="AK147" s="128"/>
      <c r="AL147" s="128"/>
      <c r="AM147" s="128"/>
      <c r="AN147" s="128"/>
      <c r="AO147" s="128"/>
      <c r="AP147" s="128" t="str">
        <f t="shared" si="13"/>
        <v/>
      </c>
      <c r="AQ147" s="128" t="str">
        <f t="shared" si="14"/>
        <v/>
      </c>
      <c r="AR147" s="128"/>
      <c r="AS147" s="128"/>
      <c r="AT147" s="128"/>
      <c r="AU147" s="128"/>
      <c r="AV147" s="128"/>
      <c r="AW147" s="128"/>
      <c r="AX147" s="129"/>
      <c r="AY147" s="128"/>
      <c r="AZ147" s="128"/>
      <c r="BA147" s="128"/>
      <c r="BB147" s="128"/>
      <c r="BC147" s="130"/>
    </row>
    <row r="148" spans="1:55" s="193" customFormat="1" ht="15" x14ac:dyDescent="0.2">
      <c r="A148" s="121"/>
      <c r="B148" s="161">
        <v>136</v>
      </c>
      <c r="C148" s="345"/>
      <c r="D148" s="55"/>
      <c r="E148" s="124"/>
      <c r="F148" s="176"/>
      <c r="G148" s="176"/>
      <c r="H148" s="176"/>
      <c r="I148" s="176"/>
      <c r="J148" s="176"/>
      <c r="K148" s="176"/>
      <c r="L148" s="176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44"/>
      <c r="Y148" s="125"/>
      <c r="Z148" s="126"/>
      <c r="AA148" s="126">
        <v>136</v>
      </c>
      <c r="AB148" s="126" t="str">
        <f t="shared" si="11"/>
        <v/>
      </c>
      <c r="AC148" s="126" t="str">
        <f t="shared" si="12"/>
        <v/>
      </c>
      <c r="AD148" s="126"/>
      <c r="AE148" s="127"/>
      <c r="AF148" s="127"/>
      <c r="AG148" s="127"/>
      <c r="AH148" s="127"/>
      <c r="AI148" s="127"/>
      <c r="AJ148" s="127"/>
      <c r="AK148" s="128"/>
      <c r="AL148" s="128"/>
      <c r="AM148" s="128"/>
      <c r="AN148" s="128"/>
      <c r="AO148" s="128"/>
      <c r="AP148" s="128" t="str">
        <f t="shared" si="13"/>
        <v/>
      </c>
      <c r="AQ148" s="128" t="str">
        <f t="shared" si="14"/>
        <v/>
      </c>
      <c r="AR148" s="128"/>
      <c r="AS148" s="128"/>
      <c r="AT148" s="128"/>
      <c r="AU148" s="128"/>
      <c r="AV148" s="128"/>
      <c r="AW148" s="128"/>
      <c r="AX148" s="129"/>
      <c r="AY148" s="128"/>
      <c r="AZ148" s="128"/>
      <c r="BA148" s="128"/>
      <c r="BB148" s="128"/>
      <c r="BC148" s="130"/>
    </row>
    <row r="149" spans="1:55" s="193" customFormat="1" ht="15" x14ac:dyDescent="0.2">
      <c r="A149" s="121"/>
      <c r="B149" s="161">
        <v>137</v>
      </c>
      <c r="C149" s="345"/>
      <c r="D149" s="55"/>
      <c r="E149" s="124"/>
      <c r="F149" s="176"/>
      <c r="G149" s="176"/>
      <c r="H149" s="176"/>
      <c r="I149" s="176"/>
      <c r="J149" s="176"/>
      <c r="K149" s="176"/>
      <c r="L149" s="176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44"/>
      <c r="Y149" s="125"/>
      <c r="Z149" s="126"/>
      <c r="AA149" s="126">
        <v>137</v>
      </c>
      <c r="AB149" s="126" t="str">
        <f t="shared" si="11"/>
        <v/>
      </c>
      <c r="AC149" s="126" t="str">
        <f t="shared" si="12"/>
        <v/>
      </c>
      <c r="AD149" s="126"/>
      <c r="AE149" s="127"/>
      <c r="AF149" s="127"/>
      <c r="AG149" s="127"/>
      <c r="AH149" s="127"/>
      <c r="AI149" s="127"/>
      <c r="AJ149" s="127"/>
      <c r="AK149" s="128"/>
      <c r="AL149" s="128"/>
      <c r="AM149" s="128"/>
      <c r="AN149" s="128"/>
      <c r="AO149" s="128"/>
      <c r="AP149" s="128" t="str">
        <f t="shared" si="13"/>
        <v/>
      </c>
      <c r="AQ149" s="128" t="str">
        <f t="shared" si="14"/>
        <v/>
      </c>
      <c r="AR149" s="128"/>
      <c r="AS149" s="128"/>
      <c r="AT149" s="128"/>
      <c r="AU149" s="128"/>
      <c r="AV149" s="128"/>
      <c r="AW149" s="128"/>
      <c r="AX149" s="129"/>
      <c r="AY149" s="128"/>
      <c r="AZ149" s="128"/>
      <c r="BA149" s="128"/>
      <c r="BB149" s="128"/>
      <c r="BC149" s="130"/>
    </row>
    <row r="150" spans="1:55" s="193" customFormat="1" ht="15" x14ac:dyDescent="0.2">
      <c r="A150" s="121"/>
      <c r="B150" s="161">
        <v>138</v>
      </c>
      <c r="C150" s="345"/>
      <c r="D150" s="55"/>
      <c r="E150" s="124"/>
      <c r="F150" s="176"/>
      <c r="G150" s="176"/>
      <c r="H150" s="176"/>
      <c r="I150" s="176"/>
      <c r="J150" s="176"/>
      <c r="K150" s="176"/>
      <c r="L150" s="176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44"/>
      <c r="Y150" s="125"/>
      <c r="Z150" s="126"/>
      <c r="AA150" s="126">
        <v>138</v>
      </c>
      <c r="AB150" s="126" t="str">
        <f t="shared" si="11"/>
        <v/>
      </c>
      <c r="AC150" s="126" t="str">
        <f t="shared" si="12"/>
        <v/>
      </c>
      <c r="AD150" s="126"/>
      <c r="AE150" s="127"/>
      <c r="AF150" s="127"/>
      <c r="AG150" s="127"/>
      <c r="AH150" s="127"/>
      <c r="AI150" s="127"/>
      <c r="AJ150" s="127"/>
      <c r="AK150" s="128"/>
      <c r="AL150" s="128"/>
      <c r="AM150" s="128"/>
      <c r="AN150" s="128"/>
      <c r="AO150" s="128"/>
      <c r="AP150" s="128" t="str">
        <f t="shared" si="13"/>
        <v/>
      </c>
      <c r="AQ150" s="128" t="str">
        <f t="shared" si="14"/>
        <v/>
      </c>
      <c r="AR150" s="128"/>
      <c r="AS150" s="128"/>
      <c r="AT150" s="128"/>
      <c r="AU150" s="128"/>
      <c r="AV150" s="128"/>
      <c r="AW150" s="128"/>
      <c r="AX150" s="129"/>
      <c r="AY150" s="128"/>
      <c r="AZ150" s="128"/>
      <c r="BA150" s="128"/>
      <c r="BB150" s="128"/>
      <c r="BC150" s="130"/>
    </row>
    <row r="151" spans="1:55" s="193" customFormat="1" ht="15" x14ac:dyDescent="0.2">
      <c r="A151" s="121"/>
      <c r="B151" s="161">
        <v>139</v>
      </c>
      <c r="C151" s="345"/>
      <c r="D151" s="55"/>
      <c r="E151" s="124"/>
      <c r="F151" s="124"/>
      <c r="G151" s="176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44"/>
      <c r="Y151" s="125"/>
      <c r="Z151" s="126"/>
      <c r="AA151" s="126">
        <v>139</v>
      </c>
      <c r="AB151" s="126" t="str">
        <f t="shared" si="11"/>
        <v/>
      </c>
      <c r="AC151" s="126" t="str">
        <f t="shared" si="12"/>
        <v/>
      </c>
      <c r="AD151" s="126"/>
      <c r="AE151" s="127"/>
      <c r="AF151" s="127"/>
      <c r="AG151" s="127"/>
      <c r="AH151" s="127"/>
      <c r="AI151" s="127"/>
      <c r="AJ151" s="127"/>
      <c r="AK151" s="128"/>
      <c r="AL151" s="128"/>
      <c r="AM151" s="128"/>
      <c r="AN151" s="128"/>
      <c r="AO151" s="128"/>
      <c r="AP151" s="128" t="str">
        <f t="shared" si="13"/>
        <v/>
      </c>
      <c r="AQ151" s="128" t="str">
        <f t="shared" si="14"/>
        <v/>
      </c>
      <c r="AR151" s="128"/>
      <c r="AS151" s="128"/>
      <c r="AT151" s="128"/>
      <c r="AU151" s="128"/>
      <c r="AV151" s="128"/>
      <c r="AW151" s="128"/>
      <c r="AX151" s="129"/>
      <c r="AY151" s="128"/>
      <c r="AZ151" s="128"/>
      <c r="BA151" s="128"/>
      <c r="BB151" s="128"/>
      <c r="BC151" s="130"/>
    </row>
    <row r="152" spans="1:55" s="193" customFormat="1" ht="15" x14ac:dyDescent="0.2">
      <c r="A152" s="121"/>
      <c r="B152" s="161">
        <v>140</v>
      </c>
      <c r="C152" s="345"/>
      <c r="D152" s="55"/>
      <c r="E152" s="124"/>
      <c r="F152" s="124"/>
      <c r="G152" s="176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44"/>
      <c r="Y152" s="125"/>
      <c r="Z152" s="126"/>
      <c r="AA152" s="126">
        <v>140</v>
      </c>
      <c r="AB152" s="126" t="str">
        <f t="shared" si="11"/>
        <v/>
      </c>
      <c r="AC152" s="126" t="str">
        <f t="shared" si="12"/>
        <v/>
      </c>
      <c r="AD152" s="126"/>
      <c r="AE152" s="127"/>
      <c r="AF152" s="127"/>
      <c r="AG152" s="127"/>
      <c r="AH152" s="127"/>
      <c r="AI152" s="127"/>
      <c r="AJ152" s="127"/>
      <c r="AK152" s="128"/>
      <c r="AL152" s="128"/>
      <c r="AM152" s="128"/>
      <c r="AN152" s="128"/>
      <c r="AO152" s="128"/>
      <c r="AP152" s="128" t="str">
        <f t="shared" si="13"/>
        <v/>
      </c>
      <c r="AQ152" s="128" t="str">
        <f t="shared" si="14"/>
        <v/>
      </c>
      <c r="AR152" s="128"/>
      <c r="AS152" s="128"/>
      <c r="AT152" s="128"/>
      <c r="AU152" s="128"/>
      <c r="AV152" s="128"/>
      <c r="AW152" s="128"/>
      <c r="AX152" s="129"/>
      <c r="AY152" s="128"/>
      <c r="AZ152" s="128"/>
      <c r="BA152" s="128"/>
      <c r="BB152" s="128"/>
      <c r="BC152" s="130"/>
    </row>
    <row r="153" spans="1:55" s="193" customFormat="1" ht="15" x14ac:dyDescent="0.2">
      <c r="A153" s="121"/>
      <c r="B153" s="161">
        <v>141</v>
      </c>
      <c r="C153" s="345"/>
      <c r="D153" s="55"/>
      <c r="E153" s="124"/>
      <c r="F153" s="124"/>
      <c r="G153" s="176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44"/>
      <c r="Y153" s="125"/>
      <c r="Z153" s="126"/>
      <c r="AA153" s="126">
        <v>141</v>
      </c>
      <c r="AB153" s="126" t="str">
        <f t="shared" si="11"/>
        <v/>
      </c>
      <c r="AC153" s="126" t="str">
        <f t="shared" si="12"/>
        <v/>
      </c>
      <c r="AD153" s="126"/>
      <c r="AE153" s="127"/>
      <c r="AF153" s="127"/>
      <c r="AG153" s="127"/>
      <c r="AH153" s="127"/>
      <c r="AI153" s="127"/>
      <c r="AJ153" s="127"/>
      <c r="AK153" s="128"/>
      <c r="AL153" s="128"/>
      <c r="AM153" s="128"/>
      <c r="AN153" s="128"/>
      <c r="AO153" s="128"/>
      <c r="AP153" s="128" t="str">
        <f t="shared" si="13"/>
        <v/>
      </c>
      <c r="AQ153" s="128" t="str">
        <f t="shared" si="14"/>
        <v/>
      </c>
      <c r="AR153" s="128"/>
      <c r="AS153" s="128"/>
      <c r="AT153" s="128"/>
      <c r="AU153" s="128"/>
      <c r="AV153" s="128"/>
      <c r="AW153" s="128"/>
      <c r="AX153" s="129"/>
      <c r="AY153" s="128"/>
      <c r="AZ153" s="128"/>
      <c r="BA153" s="128"/>
      <c r="BB153" s="128"/>
      <c r="BC153" s="130"/>
    </row>
    <row r="154" spans="1:55" s="193" customFormat="1" ht="15" x14ac:dyDescent="0.2">
      <c r="A154" s="121"/>
      <c r="B154" s="161">
        <v>142</v>
      </c>
      <c r="C154" s="345"/>
      <c r="D154" s="55"/>
      <c r="E154" s="124"/>
      <c r="F154" s="124"/>
      <c r="G154" s="176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44"/>
      <c r="Y154" s="125"/>
      <c r="Z154" s="126"/>
      <c r="AA154" s="126">
        <v>142</v>
      </c>
      <c r="AB154" s="126" t="str">
        <f t="shared" si="11"/>
        <v/>
      </c>
      <c r="AC154" s="126" t="str">
        <f t="shared" si="12"/>
        <v/>
      </c>
      <c r="AD154" s="126"/>
      <c r="AE154" s="127"/>
      <c r="AF154" s="127"/>
      <c r="AG154" s="127"/>
      <c r="AH154" s="127"/>
      <c r="AI154" s="127"/>
      <c r="AJ154" s="127"/>
      <c r="AK154" s="128"/>
      <c r="AL154" s="128"/>
      <c r="AM154" s="128"/>
      <c r="AN154" s="128"/>
      <c r="AO154" s="128"/>
      <c r="AP154" s="128" t="str">
        <f t="shared" si="13"/>
        <v/>
      </c>
      <c r="AQ154" s="128" t="str">
        <f t="shared" si="14"/>
        <v/>
      </c>
      <c r="AR154" s="128"/>
      <c r="AS154" s="128"/>
      <c r="AT154" s="128"/>
      <c r="AU154" s="128"/>
      <c r="AV154" s="128"/>
      <c r="AW154" s="128"/>
      <c r="AX154" s="129"/>
      <c r="AY154" s="128"/>
      <c r="AZ154" s="128"/>
      <c r="BA154" s="128"/>
      <c r="BB154" s="128"/>
      <c r="BC154" s="130"/>
    </row>
    <row r="155" spans="1:55" s="193" customFormat="1" ht="15" x14ac:dyDescent="0.2">
      <c r="A155" s="121"/>
      <c r="B155" s="161">
        <v>143</v>
      </c>
      <c r="C155" s="345"/>
      <c r="D155" s="55"/>
      <c r="E155" s="124"/>
      <c r="F155" s="124"/>
      <c r="G155" s="176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44"/>
      <c r="Y155" s="125"/>
      <c r="Z155" s="126"/>
      <c r="AA155" s="126">
        <v>143</v>
      </c>
      <c r="AB155" s="126" t="str">
        <f t="shared" si="11"/>
        <v/>
      </c>
      <c r="AC155" s="126" t="str">
        <f t="shared" si="12"/>
        <v/>
      </c>
      <c r="AD155" s="126"/>
      <c r="AE155" s="127"/>
      <c r="AF155" s="127"/>
      <c r="AG155" s="127"/>
      <c r="AH155" s="127"/>
      <c r="AI155" s="127"/>
      <c r="AJ155" s="127"/>
      <c r="AK155" s="128"/>
      <c r="AL155" s="128"/>
      <c r="AM155" s="128"/>
      <c r="AN155" s="128"/>
      <c r="AO155" s="128"/>
      <c r="AP155" s="128" t="str">
        <f t="shared" si="13"/>
        <v/>
      </c>
      <c r="AQ155" s="128" t="str">
        <f t="shared" si="14"/>
        <v/>
      </c>
      <c r="AR155" s="128"/>
      <c r="AS155" s="128"/>
      <c r="AT155" s="128"/>
      <c r="AU155" s="128"/>
      <c r="AV155" s="128"/>
      <c r="AW155" s="128"/>
      <c r="AX155" s="129"/>
      <c r="AY155" s="128"/>
      <c r="AZ155" s="128"/>
      <c r="BA155" s="128"/>
      <c r="BB155" s="128"/>
      <c r="BC155" s="130"/>
    </row>
    <row r="156" spans="1:55" s="193" customFormat="1" ht="15" x14ac:dyDescent="0.2">
      <c r="A156" s="121"/>
      <c r="B156" s="161">
        <v>144</v>
      </c>
      <c r="C156" s="345"/>
      <c r="D156" s="55"/>
      <c r="E156" s="124"/>
      <c r="F156" s="124"/>
      <c r="G156" s="176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44"/>
      <c r="Y156" s="125"/>
      <c r="Z156" s="126"/>
      <c r="AA156" s="126">
        <v>144</v>
      </c>
      <c r="AB156" s="126" t="str">
        <f t="shared" si="11"/>
        <v/>
      </c>
      <c r="AC156" s="126" t="str">
        <f t="shared" si="12"/>
        <v/>
      </c>
      <c r="AD156" s="126"/>
      <c r="AE156" s="127"/>
      <c r="AF156" s="127"/>
      <c r="AG156" s="127"/>
      <c r="AH156" s="127"/>
      <c r="AI156" s="127"/>
      <c r="AJ156" s="127"/>
      <c r="AK156" s="128"/>
      <c r="AL156" s="128"/>
      <c r="AM156" s="128"/>
      <c r="AN156" s="128"/>
      <c r="AO156" s="128"/>
      <c r="AP156" s="128" t="str">
        <f t="shared" si="13"/>
        <v/>
      </c>
      <c r="AQ156" s="128" t="str">
        <f t="shared" si="14"/>
        <v/>
      </c>
      <c r="AR156" s="128"/>
      <c r="AS156" s="128"/>
      <c r="AT156" s="128"/>
      <c r="AU156" s="128"/>
      <c r="AV156" s="128"/>
      <c r="AW156" s="128"/>
      <c r="AX156" s="129"/>
      <c r="AY156" s="128"/>
      <c r="AZ156" s="128"/>
      <c r="BA156" s="128"/>
      <c r="BB156" s="128"/>
      <c r="BC156" s="130"/>
    </row>
    <row r="157" spans="1:55" s="193" customFormat="1" ht="15" x14ac:dyDescent="0.2">
      <c r="A157" s="121"/>
      <c r="B157" s="161">
        <v>145</v>
      </c>
      <c r="C157" s="345"/>
      <c r="D157" s="55"/>
      <c r="E157" s="124"/>
      <c r="F157" s="124"/>
      <c r="G157" s="176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44"/>
      <c r="Y157" s="125"/>
      <c r="Z157" s="126"/>
      <c r="AA157" s="126">
        <v>145</v>
      </c>
      <c r="AB157" s="126" t="str">
        <f t="shared" si="11"/>
        <v/>
      </c>
      <c r="AC157" s="126" t="str">
        <f t="shared" si="12"/>
        <v/>
      </c>
      <c r="AD157" s="126"/>
      <c r="AE157" s="127"/>
      <c r="AF157" s="127"/>
      <c r="AG157" s="127"/>
      <c r="AH157" s="127"/>
      <c r="AI157" s="127"/>
      <c r="AJ157" s="127"/>
      <c r="AK157" s="128"/>
      <c r="AL157" s="128"/>
      <c r="AM157" s="128"/>
      <c r="AN157" s="128"/>
      <c r="AO157" s="128"/>
      <c r="AP157" s="128" t="str">
        <f t="shared" si="13"/>
        <v/>
      </c>
      <c r="AQ157" s="128" t="str">
        <f t="shared" si="14"/>
        <v/>
      </c>
      <c r="AR157" s="128"/>
      <c r="AS157" s="128"/>
      <c r="AT157" s="128"/>
      <c r="AU157" s="128"/>
      <c r="AV157" s="128"/>
      <c r="AW157" s="128"/>
      <c r="AX157" s="129"/>
      <c r="AY157" s="128"/>
      <c r="AZ157" s="128"/>
      <c r="BA157" s="128"/>
      <c r="BB157" s="128"/>
      <c r="BC157" s="130"/>
    </row>
    <row r="158" spans="1:55" s="193" customFormat="1" ht="15" x14ac:dyDescent="0.2">
      <c r="A158" s="121"/>
      <c r="B158" s="161">
        <v>146</v>
      </c>
      <c r="C158" s="345"/>
      <c r="D158" s="55"/>
      <c r="E158" s="124"/>
      <c r="F158" s="124"/>
      <c r="G158" s="176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44"/>
      <c r="Y158" s="125"/>
      <c r="Z158" s="126"/>
      <c r="AA158" s="126">
        <v>146</v>
      </c>
      <c r="AB158" s="126" t="str">
        <f t="shared" si="11"/>
        <v/>
      </c>
      <c r="AC158" s="126" t="str">
        <f t="shared" si="12"/>
        <v/>
      </c>
      <c r="AD158" s="126"/>
      <c r="AE158" s="127"/>
      <c r="AF158" s="127"/>
      <c r="AG158" s="127"/>
      <c r="AH158" s="127"/>
      <c r="AI158" s="127"/>
      <c r="AJ158" s="127"/>
      <c r="AK158" s="128"/>
      <c r="AL158" s="128"/>
      <c r="AM158" s="128"/>
      <c r="AN158" s="128"/>
      <c r="AO158" s="128"/>
      <c r="AP158" s="128" t="str">
        <f t="shared" si="13"/>
        <v/>
      </c>
      <c r="AQ158" s="128" t="str">
        <f t="shared" si="14"/>
        <v/>
      </c>
      <c r="AR158" s="128"/>
      <c r="AS158" s="128"/>
      <c r="AT158" s="128"/>
      <c r="AU158" s="128"/>
      <c r="AV158" s="128"/>
      <c r="AW158" s="128"/>
      <c r="AX158" s="129"/>
      <c r="AY158" s="128"/>
      <c r="AZ158" s="128"/>
      <c r="BA158" s="128"/>
      <c r="BB158" s="128"/>
      <c r="BC158" s="130"/>
    </row>
    <row r="159" spans="1:55" ht="15" x14ac:dyDescent="0.2">
      <c r="B159" s="161">
        <v>147</v>
      </c>
      <c r="C159" s="345"/>
      <c r="D159" s="55"/>
      <c r="E159" s="124"/>
      <c r="F159" s="124"/>
      <c r="G159" s="176"/>
      <c r="H159" s="124"/>
      <c r="I159" s="124"/>
      <c r="J159" s="124"/>
      <c r="K159" s="124"/>
      <c r="L159" s="124"/>
      <c r="M159" s="124"/>
      <c r="N159" s="124"/>
      <c r="O159" s="124"/>
      <c r="Q159" s="124"/>
      <c r="R159" s="124"/>
      <c r="S159" s="124"/>
      <c r="T159" s="124"/>
      <c r="U159" s="124"/>
      <c r="V159" s="124"/>
      <c r="W159" s="124"/>
      <c r="X159" s="144"/>
      <c r="AA159" s="126">
        <v>147</v>
      </c>
      <c r="AB159" s="126" t="str">
        <f t="shared" si="11"/>
        <v/>
      </c>
      <c r="AC159" s="126" t="str">
        <f t="shared" si="12"/>
        <v/>
      </c>
      <c r="AP159" s="128" t="str">
        <f t="shared" si="13"/>
        <v/>
      </c>
      <c r="AQ159" s="128" t="str">
        <f t="shared" si="14"/>
        <v/>
      </c>
    </row>
    <row r="160" spans="1:55" ht="15" x14ac:dyDescent="0.2">
      <c r="B160" s="161">
        <v>148</v>
      </c>
      <c r="C160" s="345"/>
      <c r="D160" s="55"/>
      <c r="E160" s="124"/>
      <c r="F160" s="124"/>
      <c r="G160" s="176"/>
      <c r="H160" s="124"/>
      <c r="I160" s="124"/>
      <c r="J160" s="124"/>
      <c r="K160" s="124"/>
      <c r="L160" s="124"/>
      <c r="M160" s="124"/>
      <c r="N160" s="124"/>
      <c r="O160" s="124"/>
      <c r="Q160" s="124"/>
      <c r="R160" s="124"/>
      <c r="S160" s="124"/>
      <c r="T160" s="124"/>
      <c r="U160" s="124"/>
      <c r="V160" s="124"/>
      <c r="W160" s="124"/>
      <c r="X160" s="144"/>
      <c r="AA160" s="126">
        <v>148</v>
      </c>
      <c r="AB160" s="126" t="str">
        <f t="shared" si="11"/>
        <v/>
      </c>
      <c r="AC160" s="126" t="str">
        <f t="shared" si="12"/>
        <v/>
      </c>
      <c r="AP160" s="128" t="str">
        <f t="shared" si="13"/>
        <v/>
      </c>
      <c r="AQ160" s="128" t="str">
        <f t="shared" si="14"/>
        <v/>
      </c>
    </row>
    <row r="161" spans="2:43" ht="15" x14ac:dyDescent="0.2">
      <c r="B161" s="161">
        <v>149</v>
      </c>
      <c r="C161" s="345"/>
      <c r="D161" s="55"/>
      <c r="E161" s="124"/>
      <c r="F161" s="124"/>
      <c r="G161" s="176"/>
      <c r="H161" s="124"/>
      <c r="I161" s="124"/>
      <c r="J161" s="124"/>
      <c r="K161" s="124"/>
      <c r="L161" s="124"/>
      <c r="M161" s="124"/>
      <c r="N161" s="124"/>
      <c r="O161" s="124"/>
      <c r="Q161" s="124"/>
      <c r="R161" s="124"/>
      <c r="S161" s="124"/>
      <c r="T161" s="124"/>
      <c r="U161" s="124"/>
      <c r="V161" s="124"/>
      <c r="W161" s="124"/>
      <c r="X161" s="144"/>
      <c r="AA161" s="126">
        <v>149</v>
      </c>
      <c r="AB161" s="126" t="str">
        <f t="shared" si="11"/>
        <v/>
      </c>
      <c r="AC161" s="126" t="str">
        <f t="shared" si="12"/>
        <v/>
      </c>
      <c r="AP161" s="128" t="str">
        <f t="shared" si="13"/>
        <v/>
      </c>
      <c r="AQ161" s="128" t="str">
        <f t="shared" si="14"/>
        <v/>
      </c>
    </row>
    <row r="162" spans="2:43" ht="15" x14ac:dyDescent="0.2">
      <c r="B162" s="161">
        <v>150</v>
      </c>
      <c r="C162" s="345"/>
      <c r="D162" s="55"/>
      <c r="E162" s="124"/>
      <c r="F162" s="124"/>
      <c r="G162" s="176"/>
      <c r="H162" s="124"/>
      <c r="I162" s="124"/>
      <c r="J162" s="124"/>
      <c r="K162" s="124"/>
      <c r="L162" s="124"/>
      <c r="M162" s="124"/>
      <c r="N162" s="124"/>
      <c r="O162" s="124"/>
      <c r="Q162" s="124"/>
      <c r="R162" s="124"/>
      <c r="S162" s="124"/>
      <c r="T162" s="124"/>
      <c r="U162" s="124"/>
      <c r="V162" s="124"/>
      <c r="W162" s="124"/>
      <c r="X162" s="144"/>
      <c r="AA162" s="126">
        <v>150</v>
      </c>
      <c r="AB162" s="126" t="str">
        <f t="shared" si="11"/>
        <v/>
      </c>
      <c r="AC162" s="126" t="str">
        <f t="shared" si="12"/>
        <v/>
      </c>
      <c r="AP162" s="128" t="str">
        <f t="shared" si="13"/>
        <v/>
      </c>
      <c r="AQ162" s="128" t="str">
        <f t="shared" si="14"/>
        <v/>
      </c>
    </row>
    <row r="163" spans="2:43" ht="15" x14ac:dyDescent="0.2">
      <c r="B163" s="161">
        <v>151</v>
      </c>
      <c r="C163" s="345"/>
      <c r="D163" s="55"/>
      <c r="E163" s="124"/>
      <c r="F163" s="124"/>
      <c r="G163" s="176"/>
      <c r="H163" s="124"/>
      <c r="I163" s="124"/>
      <c r="J163" s="124"/>
      <c r="K163" s="124"/>
      <c r="L163" s="124"/>
      <c r="M163" s="124"/>
      <c r="N163" s="124"/>
      <c r="O163" s="124"/>
      <c r="Q163" s="124"/>
      <c r="R163" s="124"/>
      <c r="S163" s="124"/>
      <c r="T163" s="124"/>
      <c r="U163" s="124"/>
      <c r="V163" s="124"/>
      <c r="W163" s="124"/>
      <c r="X163" s="144"/>
      <c r="AA163" s="126">
        <v>151</v>
      </c>
      <c r="AB163" s="126" t="str">
        <f t="shared" si="11"/>
        <v/>
      </c>
      <c r="AC163" s="126" t="str">
        <f t="shared" si="12"/>
        <v/>
      </c>
      <c r="AP163" s="128" t="str">
        <f t="shared" si="13"/>
        <v/>
      </c>
      <c r="AQ163" s="128" t="str">
        <f t="shared" si="14"/>
        <v/>
      </c>
    </row>
    <row r="164" spans="2:43" ht="15" x14ac:dyDescent="0.2">
      <c r="B164" s="161">
        <v>152</v>
      </c>
      <c r="C164" s="345"/>
      <c r="D164" s="55"/>
      <c r="E164" s="124"/>
      <c r="F164" s="124"/>
      <c r="G164" s="176"/>
      <c r="H164" s="124"/>
      <c r="I164" s="124"/>
      <c r="J164" s="124"/>
      <c r="K164" s="124"/>
      <c r="L164" s="124"/>
      <c r="M164" s="124"/>
      <c r="N164" s="124"/>
      <c r="O164" s="124"/>
      <c r="Q164" s="124"/>
      <c r="R164" s="124"/>
      <c r="S164" s="124"/>
      <c r="T164" s="124"/>
      <c r="U164" s="124"/>
      <c r="V164" s="124"/>
      <c r="W164" s="124"/>
      <c r="X164" s="144"/>
      <c r="AA164" s="126">
        <v>152</v>
      </c>
      <c r="AB164" s="126" t="str">
        <f t="shared" si="11"/>
        <v/>
      </c>
      <c r="AC164" s="126" t="str">
        <f t="shared" si="12"/>
        <v/>
      </c>
      <c r="AP164" s="128" t="str">
        <f t="shared" si="13"/>
        <v/>
      </c>
      <c r="AQ164" s="128" t="str">
        <f t="shared" si="14"/>
        <v/>
      </c>
    </row>
    <row r="165" spans="2:43" ht="15" x14ac:dyDescent="0.2">
      <c r="B165" s="161">
        <v>153</v>
      </c>
      <c r="C165" s="345"/>
      <c r="D165" s="55"/>
      <c r="E165" s="124"/>
      <c r="F165" s="124"/>
      <c r="G165" s="176"/>
      <c r="H165" s="124"/>
      <c r="I165" s="124"/>
      <c r="J165" s="124"/>
      <c r="K165" s="124"/>
      <c r="L165" s="124"/>
      <c r="M165" s="124"/>
      <c r="N165" s="124"/>
      <c r="O165" s="124"/>
      <c r="Q165" s="124"/>
      <c r="R165" s="124"/>
      <c r="S165" s="124"/>
      <c r="T165" s="124"/>
      <c r="U165" s="124"/>
      <c r="V165" s="124"/>
      <c r="W165" s="124"/>
      <c r="X165" s="144"/>
      <c r="AA165" s="126">
        <v>153</v>
      </c>
      <c r="AB165" s="126" t="str">
        <f t="shared" si="11"/>
        <v/>
      </c>
      <c r="AC165" s="126" t="str">
        <f t="shared" si="12"/>
        <v/>
      </c>
      <c r="AP165" s="128" t="str">
        <f t="shared" si="13"/>
        <v/>
      </c>
      <c r="AQ165" s="128" t="str">
        <f t="shared" si="14"/>
        <v/>
      </c>
    </row>
    <row r="166" spans="2:43" ht="15" x14ac:dyDescent="0.2">
      <c r="B166" s="161">
        <v>154</v>
      </c>
      <c r="C166" s="345"/>
      <c r="D166" s="55"/>
      <c r="E166" s="124"/>
      <c r="F166" s="124"/>
      <c r="G166" s="176"/>
      <c r="H166" s="124"/>
      <c r="I166" s="124"/>
      <c r="J166" s="124"/>
      <c r="K166" s="124"/>
      <c r="L166" s="124"/>
      <c r="M166" s="124"/>
      <c r="N166" s="124"/>
      <c r="O166" s="124"/>
      <c r="Q166" s="124"/>
      <c r="R166" s="124"/>
      <c r="S166" s="124"/>
      <c r="T166" s="124"/>
      <c r="U166" s="124"/>
      <c r="V166" s="124"/>
      <c r="W166" s="124"/>
      <c r="X166" s="144"/>
      <c r="AA166" s="126">
        <v>154</v>
      </c>
      <c r="AB166" s="126" t="str">
        <f t="shared" si="11"/>
        <v/>
      </c>
      <c r="AC166" s="126" t="str">
        <f t="shared" si="12"/>
        <v/>
      </c>
      <c r="AP166" s="128" t="str">
        <f t="shared" si="13"/>
        <v/>
      </c>
      <c r="AQ166" s="128" t="str">
        <f t="shared" si="14"/>
        <v/>
      </c>
    </row>
    <row r="167" spans="2:43" ht="15" x14ac:dyDescent="0.2">
      <c r="B167" s="161">
        <v>155</v>
      </c>
      <c r="C167" s="345"/>
      <c r="D167" s="55"/>
      <c r="E167" s="124"/>
      <c r="F167" s="124"/>
      <c r="G167" s="176"/>
      <c r="H167" s="124"/>
      <c r="I167" s="124"/>
      <c r="J167" s="124"/>
      <c r="K167" s="124"/>
      <c r="L167" s="124"/>
      <c r="M167" s="124"/>
      <c r="N167" s="124"/>
      <c r="O167" s="124"/>
      <c r="Q167" s="124"/>
      <c r="R167" s="124"/>
      <c r="S167" s="124"/>
      <c r="T167" s="124"/>
      <c r="U167" s="124"/>
      <c r="V167" s="124"/>
      <c r="W167" s="124"/>
      <c r="X167" s="144"/>
      <c r="AA167" s="126">
        <v>155</v>
      </c>
      <c r="AB167" s="126" t="str">
        <f t="shared" si="11"/>
        <v/>
      </c>
      <c r="AC167" s="126" t="str">
        <f t="shared" si="12"/>
        <v/>
      </c>
      <c r="AP167" s="128" t="str">
        <f t="shared" si="13"/>
        <v/>
      </c>
      <c r="AQ167" s="128" t="str">
        <f t="shared" si="14"/>
        <v/>
      </c>
    </row>
    <row r="168" spans="2:43" ht="15" x14ac:dyDescent="0.2">
      <c r="B168" s="161">
        <v>156</v>
      </c>
      <c r="C168" s="345"/>
      <c r="D168" s="55"/>
      <c r="E168" s="124"/>
      <c r="F168" s="124"/>
      <c r="G168" s="176"/>
      <c r="H168" s="124"/>
      <c r="I168" s="124"/>
      <c r="J168" s="124"/>
      <c r="K168" s="124"/>
      <c r="L168" s="124"/>
      <c r="M168" s="124"/>
      <c r="N168" s="124"/>
      <c r="O168" s="124"/>
      <c r="Q168" s="124"/>
      <c r="R168" s="124"/>
      <c r="S168" s="124"/>
      <c r="T168" s="124"/>
      <c r="U168" s="124"/>
      <c r="V168" s="124"/>
      <c r="W168" s="124"/>
      <c r="X168" s="144"/>
      <c r="AA168" s="126">
        <v>156</v>
      </c>
      <c r="AB168" s="126" t="str">
        <f t="shared" si="11"/>
        <v/>
      </c>
      <c r="AC168" s="126" t="str">
        <f t="shared" si="12"/>
        <v/>
      </c>
      <c r="AP168" s="128" t="str">
        <f t="shared" si="13"/>
        <v/>
      </c>
      <c r="AQ168" s="128" t="str">
        <f t="shared" si="14"/>
        <v/>
      </c>
    </row>
    <row r="169" spans="2:43" ht="15" x14ac:dyDescent="0.2">
      <c r="B169" s="161">
        <v>157</v>
      </c>
      <c r="C169" s="345"/>
      <c r="D169" s="55"/>
      <c r="E169" s="124"/>
      <c r="F169" s="124"/>
      <c r="G169" s="176"/>
      <c r="H169" s="124"/>
      <c r="I169" s="124"/>
      <c r="J169" s="124"/>
      <c r="K169" s="124"/>
      <c r="L169" s="124"/>
      <c r="M169" s="124"/>
      <c r="N169" s="124"/>
      <c r="O169" s="124"/>
      <c r="Q169" s="124"/>
      <c r="R169" s="124"/>
      <c r="S169" s="124"/>
      <c r="T169" s="124"/>
      <c r="U169" s="124"/>
      <c r="V169" s="124"/>
      <c r="W169" s="124"/>
      <c r="X169" s="144"/>
      <c r="AA169" s="126">
        <v>157</v>
      </c>
      <c r="AB169" s="126" t="str">
        <f t="shared" si="11"/>
        <v/>
      </c>
      <c r="AC169" s="126" t="str">
        <f t="shared" si="12"/>
        <v/>
      </c>
      <c r="AP169" s="128" t="str">
        <f t="shared" si="13"/>
        <v/>
      </c>
      <c r="AQ169" s="128" t="str">
        <f t="shared" si="14"/>
        <v/>
      </c>
    </row>
    <row r="170" spans="2:43" ht="15" x14ac:dyDescent="0.2">
      <c r="B170" s="161">
        <v>158</v>
      </c>
      <c r="C170" s="345"/>
      <c r="D170" s="55"/>
      <c r="E170" s="124"/>
      <c r="F170" s="124"/>
      <c r="G170" s="176"/>
      <c r="H170" s="124"/>
      <c r="I170" s="124"/>
      <c r="J170" s="124"/>
      <c r="K170" s="124"/>
      <c r="L170" s="124"/>
      <c r="M170" s="124"/>
      <c r="N170" s="124"/>
      <c r="O170" s="124"/>
      <c r="Q170" s="124"/>
      <c r="R170" s="124"/>
      <c r="S170" s="124"/>
      <c r="T170" s="124"/>
      <c r="U170" s="124"/>
      <c r="V170" s="124"/>
      <c r="W170" s="124"/>
      <c r="X170" s="144"/>
      <c r="AA170" s="126">
        <v>158</v>
      </c>
      <c r="AB170" s="126" t="str">
        <f t="shared" si="11"/>
        <v/>
      </c>
      <c r="AC170" s="126" t="str">
        <f t="shared" si="12"/>
        <v/>
      </c>
      <c r="AP170" s="128" t="str">
        <f t="shared" si="13"/>
        <v/>
      </c>
      <c r="AQ170" s="128" t="str">
        <f t="shared" si="14"/>
        <v/>
      </c>
    </row>
    <row r="171" spans="2:43" ht="15" x14ac:dyDescent="0.2">
      <c r="B171" s="161">
        <v>159</v>
      </c>
      <c r="C171" s="345"/>
      <c r="D171" s="55"/>
      <c r="E171" s="124"/>
      <c r="F171" s="124"/>
      <c r="G171" s="176"/>
      <c r="H171" s="124"/>
      <c r="I171" s="124"/>
      <c r="J171" s="124"/>
      <c r="K171" s="124"/>
      <c r="L171" s="124"/>
      <c r="M171" s="124"/>
      <c r="N171" s="124"/>
      <c r="O171" s="124"/>
      <c r="Q171" s="124"/>
      <c r="R171" s="124"/>
      <c r="S171" s="124"/>
      <c r="T171" s="124"/>
      <c r="U171" s="124"/>
      <c r="V171" s="124"/>
      <c r="W171" s="124"/>
      <c r="X171" s="144"/>
      <c r="AA171" s="126">
        <v>159</v>
      </c>
      <c r="AB171" s="126" t="str">
        <f t="shared" si="11"/>
        <v/>
      </c>
      <c r="AC171" s="126" t="str">
        <f t="shared" si="12"/>
        <v/>
      </c>
      <c r="AP171" s="128" t="str">
        <f t="shared" si="13"/>
        <v/>
      </c>
      <c r="AQ171" s="128" t="str">
        <f t="shared" si="14"/>
        <v/>
      </c>
    </row>
    <row r="172" spans="2:43" ht="15" x14ac:dyDescent="0.2">
      <c r="B172" s="161">
        <v>160</v>
      </c>
      <c r="C172" s="345"/>
      <c r="D172" s="55"/>
      <c r="E172" s="124"/>
      <c r="F172" s="124"/>
      <c r="G172" s="176"/>
      <c r="H172" s="124"/>
      <c r="I172" s="124"/>
      <c r="J172" s="124"/>
      <c r="K172" s="124"/>
      <c r="L172" s="124"/>
      <c r="M172" s="124"/>
      <c r="N172" s="124"/>
      <c r="O172" s="124"/>
      <c r="Q172" s="124"/>
      <c r="R172" s="124"/>
      <c r="S172" s="124"/>
      <c r="T172" s="124"/>
      <c r="U172" s="124"/>
      <c r="V172" s="124"/>
      <c r="W172" s="124"/>
      <c r="X172" s="144"/>
      <c r="AA172" s="126">
        <v>160</v>
      </c>
      <c r="AB172" s="126" t="str">
        <f t="shared" si="11"/>
        <v/>
      </c>
      <c r="AC172" s="126" t="str">
        <f t="shared" si="12"/>
        <v/>
      </c>
      <c r="AP172" s="128" t="str">
        <f t="shared" si="13"/>
        <v/>
      </c>
      <c r="AQ172" s="128" t="str">
        <f t="shared" si="14"/>
        <v/>
      </c>
    </row>
    <row r="173" spans="2:43" ht="15" x14ac:dyDescent="0.2">
      <c r="B173" s="161">
        <v>161</v>
      </c>
      <c r="C173" s="345"/>
      <c r="D173" s="55"/>
      <c r="E173" s="124"/>
      <c r="F173" s="124"/>
      <c r="G173" s="176"/>
      <c r="H173" s="124"/>
      <c r="I173" s="124"/>
      <c r="J173" s="124"/>
      <c r="K173" s="124"/>
      <c r="L173" s="124"/>
      <c r="M173" s="124"/>
      <c r="N173" s="124"/>
      <c r="O173" s="124"/>
      <c r="Q173" s="124"/>
      <c r="R173" s="124"/>
      <c r="S173" s="124"/>
      <c r="T173" s="124"/>
      <c r="U173" s="124"/>
      <c r="V173" s="124"/>
      <c r="W173" s="124"/>
      <c r="X173" s="144"/>
      <c r="AA173" s="126">
        <v>161</v>
      </c>
      <c r="AB173" s="126" t="str">
        <f t="shared" si="11"/>
        <v/>
      </c>
      <c r="AC173" s="126" t="str">
        <f t="shared" si="12"/>
        <v/>
      </c>
      <c r="AP173" s="128" t="str">
        <f t="shared" si="13"/>
        <v/>
      </c>
      <c r="AQ173" s="128" t="str">
        <f t="shared" si="14"/>
        <v/>
      </c>
    </row>
    <row r="174" spans="2:43" ht="15" x14ac:dyDescent="0.2">
      <c r="B174" s="161">
        <v>162</v>
      </c>
      <c r="C174" s="345"/>
      <c r="D174" s="55"/>
      <c r="E174" s="124"/>
      <c r="F174" s="124"/>
      <c r="G174" s="176"/>
      <c r="H174" s="124"/>
      <c r="I174" s="124"/>
      <c r="J174" s="124"/>
      <c r="K174" s="124"/>
      <c r="L174" s="124"/>
      <c r="M174" s="124"/>
      <c r="N174" s="124"/>
      <c r="O174" s="124"/>
      <c r="Q174" s="124"/>
      <c r="R174" s="124"/>
      <c r="S174" s="124"/>
      <c r="T174" s="124"/>
      <c r="U174" s="124"/>
      <c r="V174" s="124"/>
      <c r="W174" s="124"/>
      <c r="X174" s="144"/>
      <c r="AA174" s="126">
        <v>162</v>
      </c>
      <c r="AB174" s="126" t="str">
        <f t="shared" si="11"/>
        <v/>
      </c>
      <c r="AC174" s="126" t="str">
        <f t="shared" si="12"/>
        <v/>
      </c>
      <c r="AP174" s="128" t="str">
        <f t="shared" si="13"/>
        <v/>
      </c>
      <c r="AQ174" s="128" t="str">
        <f t="shared" si="14"/>
        <v/>
      </c>
    </row>
    <row r="175" spans="2:43" ht="15" x14ac:dyDescent="0.2">
      <c r="B175" s="161">
        <v>163</v>
      </c>
      <c r="C175" s="345"/>
      <c r="D175" s="55"/>
      <c r="E175" s="124"/>
      <c r="F175" s="124"/>
      <c r="G175" s="176"/>
      <c r="H175" s="124"/>
      <c r="I175" s="124"/>
      <c r="J175" s="124"/>
      <c r="K175" s="124"/>
      <c r="L175" s="124"/>
      <c r="M175" s="124"/>
      <c r="N175" s="124"/>
      <c r="O175" s="124"/>
      <c r="Q175" s="124"/>
      <c r="R175" s="124"/>
      <c r="S175" s="124"/>
      <c r="T175" s="124"/>
      <c r="U175" s="124"/>
      <c r="V175" s="124"/>
      <c r="W175" s="124"/>
      <c r="X175" s="144"/>
      <c r="AA175" s="126">
        <v>163</v>
      </c>
      <c r="AB175" s="126" t="str">
        <f t="shared" si="11"/>
        <v/>
      </c>
      <c r="AC175" s="126" t="str">
        <f t="shared" si="12"/>
        <v/>
      </c>
      <c r="AP175" s="128" t="str">
        <f t="shared" si="13"/>
        <v/>
      </c>
      <c r="AQ175" s="128" t="str">
        <f t="shared" si="14"/>
        <v/>
      </c>
    </row>
    <row r="176" spans="2:43" ht="15" x14ac:dyDescent="0.2">
      <c r="B176" s="161">
        <v>164</v>
      </c>
      <c r="C176" s="345"/>
      <c r="D176" s="55"/>
      <c r="E176" s="124"/>
      <c r="F176" s="124"/>
      <c r="G176" s="176"/>
      <c r="H176" s="124"/>
      <c r="I176" s="124"/>
      <c r="J176" s="124"/>
      <c r="K176" s="124"/>
      <c r="L176" s="124"/>
      <c r="M176" s="124"/>
      <c r="N176" s="124"/>
      <c r="O176" s="124"/>
      <c r="Q176" s="124"/>
      <c r="R176" s="124"/>
      <c r="S176" s="124"/>
      <c r="T176" s="124"/>
      <c r="U176" s="124"/>
      <c r="V176" s="124"/>
      <c r="W176" s="124"/>
      <c r="X176" s="144"/>
      <c r="AA176" s="126">
        <v>164</v>
      </c>
      <c r="AB176" s="126" t="str">
        <f t="shared" si="11"/>
        <v/>
      </c>
      <c r="AC176" s="126" t="str">
        <f t="shared" si="12"/>
        <v/>
      </c>
      <c r="AP176" s="128" t="str">
        <f t="shared" si="13"/>
        <v/>
      </c>
      <c r="AQ176" s="128" t="str">
        <f t="shared" si="14"/>
        <v/>
      </c>
    </row>
    <row r="177" spans="2:43" ht="15" x14ac:dyDescent="0.2">
      <c r="B177" s="161">
        <v>165</v>
      </c>
      <c r="C177" s="345"/>
      <c r="D177" s="55"/>
      <c r="E177" s="124"/>
      <c r="F177" s="124"/>
      <c r="G177" s="176"/>
      <c r="H177" s="124"/>
      <c r="I177" s="124"/>
      <c r="J177" s="124"/>
      <c r="K177" s="124"/>
      <c r="L177" s="124"/>
      <c r="M177" s="124"/>
      <c r="N177" s="124"/>
      <c r="O177" s="124"/>
      <c r="Q177" s="124"/>
      <c r="R177" s="124"/>
      <c r="S177" s="124"/>
      <c r="T177" s="124"/>
      <c r="U177" s="124"/>
      <c r="V177" s="124"/>
      <c r="W177" s="124"/>
      <c r="X177" s="144"/>
      <c r="AA177" s="126">
        <v>165</v>
      </c>
      <c r="AB177" s="126" t="str">
        <f t="shared" si="11"/>
        <v/>
      </c>
      <c r="AC177" s="126" t="str">
        <f t="shared" si="12"/>
        <v/>
      </c>
      <c r="AP177" s="128" t="str">
        <f t="shared" si="13"/>
        <v/>
      </c>
      <c r="AQ177" s="128" t="str">
        <f t="shared" si="14"/>
        <v/>
      </c>
    </row>
    <row r="178" spans="2:43" ht="15" x14ac:dyDescent="0.2">
      <c r="B178" s="161">
        <v>166</v>
      </c>
      <c r="C178" s="345"/>
      <c r="D178" s="55"/>
      <c r="E178" s="124"/>
      <c r="F178" s="124"/>
      <c r="G178" s="176"/>
      <c r="H178" s="124"/>
      <c r="I178" s="124"/>
      <c r="J178" s="124"/>
      <c r="K178" s="124"/>
      <c r="L178" s="124"/>
      <c r="M178" s="124"/>
      <c r="N178" s="124"/>
      <c r="O178" s="124"/>
      <c r="Q178" s="124"/>
      <c r="R178" s="124"/>
      <c r="S178" s="124"/>
      <c r="T178" s="124"/>
      <c r="U178" s="124"/>
      <c r="V178" s="124"/>
      <c r="W178" s="124"/>
      <c r="X178" s="144"/>
      <c r="AA178" s="126">
        <v>166</v>
      </c>
      <c r="AB178" s="126" t="str">
        <f t="shared" si="11"/>
        <v/>
      </c>
      <c r="AC178" s="126" t="str">
        <f t="shared" si="12"/>
        <v/>
      </c>
      <c r="AP178" s="128" t="str">
        <f t="shared" si="13"/>
        <v/>
      </c>
      <c r="AQ178" s="128" t="str">
        <f t="shared" si="14"/>
        <v/>
      </c>
    </row>
    <row r="179" spans="2:43" ht="15" x14ac:dyDescent="0.2">
      <c r="B179" s="161">
        <v>167</v>
      </c>
      <c r="C179" s="345"/>
      <c r="D179" s="55"/>
      <c r="E179" s="124"/>
      <c r="F179" s="124"/>
      <c r="G179" s="176"/>
      <c r="H179" s="124"/>
      <c r="I179" s="124"/>
      <c r="J179" s="124"/>
      <c r="K179" s="124"/>
      <c r="L179" s="124"/>
      <c r="M179" s="124"/>
      <c r="N179" s="124"/>
      <c r="O179" s="124"/>
      <c r="Q179" s="124"/>
      <c r="R179" s="124"/>
      <c r="S179" s="124"/>
      <c r="T179" s="124"/>
      <c r="U179" s="124"/>
      <c r="V179" s="124"/>
      <c r="W179" s="124"/>
      <c r="X179" s="144"/>
      <c r="AA179" s="126">
        <v>167</v>
      </c>
      <c r="AB179" s="126" t="str">
        <f t="shared" si="11"/>
        <v/>
      </c>
      <c r="AC179" s="126" t="str">
        <f t="shared" si="12"/>
        <v/>
      </c>
      <c r="AP179" s="128" t="str">
        <f t="shared" si="13"/>
        <v/>
      </c>
      <c r="AQ179" s="128" t="str">
        <f t="shared" si="14"/>
        <v/>
      </c>
    </row>
    <row r="180" spans="2:43" ht="15" x14ac:dyDescent="0.2">
      <c r="B180" s="161">
        <v>168</v>
      </c>
      <c r="C180" s="345"/>
      <c r="D180" s="55"/>
      <c r="E180" s="124"/>
      <c r="F180" s="124"/>
      <c r="G180" s="176"/>
      <c r="H180" s="124"/>
      <c r="I180" s="124"/>
      <c r="J180" s="124"/>
      <c r="K180" s="124"/>
      <c r="L180" s="124"/>
      <c r="M180" s="124"/>
      <c r="N180" s="124"/>
      <c r="O180" s="124"/>
      <c r="Q180" s="124"/>
      <c r="R180" s="124"/>
      <c r="S180" s="124"/>
      <c r="T180" s="124"/>
      <c r="U180" s="124"/>
      <c r="V180" s="124"/>
      <c r="W180" s="124"/>
      <c r="X180" s="144"/>
      <c r="AA180" s="126">
        <v>168</v>
      </c>
      <c r="AB180" s="126" t="str">
        <f t="shared" si="11"/>
        <v/>
      </c>
      <c r="AC180" s="126" t="str">
        <f t="shared" si="12"/>
        <v/>
      </c>
      <c r="AP180" s="128" t="str">
        <f t="shared" si="13"/>
        <v/>
      </c>
      <c r="AQ180" s="128" t="str">
        <f t="shared" si="14"/>
        <v/>
      </c>
    </row>
    <row r="181" spans="2:43" ht="15" x14ac:dyDescent="0.2">
      <c r="B181" s="161">
        <v>169</v>
      </c>
      <c r="C181" s="345"/>
      <c r="D181" s="55"/>
      <c r="E181" s="124"/>
      <c r="F181" s="124"/>
      <c r="G181" s="176"/>
      <c r="H181" s="124"/>
      <c r="I181" s="124"/>
      <c r="J181" s="124"/>
      <c r="K181" s="124"/>
      <c r="L181" s="124"/>
      <c r="M181" s="124"/>
      <c r="N181" s="124"/>
      <c r="O181" s="124"/>
      <c r="Q181" s="124"/>
      <c r="R181" s="124"/>
      <c r="S181" s="124"/>
      <c r="T181" s="124"/>
      <c r="U181" s="124"/>
      <c r="V181" s="124"/>
      <c r="W181" s="124"/>
      <c r="X181" s="144"/>
      <c r="AA181" s="126">
        <v>169</v>
      </c>
      <c r="AB181" s="126" t="str">
        <f t="shared" si="11"/>
        <v/>
      </c>
      <c r="AC181" s="126" t="str">
        <f t="shared" si="12"/>
        <v/>
      </c>
      <c r="AP181" s="128" t="str">
        <f t="shared" si="13"/>
        <v/>
      </c>
      <c r="AQ181" s="128" t="str">
        <f t="shared" si="14"/>
        <v/>
      </c>
    </row>
    <row r="182" spans="2:43" ht="15" x14ac:dyDescent="0.2">
      <c r="B182" s="161">
        <v>170</v>
      </c>
      <c r="C182" s="345"/>
      <c r="D182" s="55"/>
      <c r="E182" s="124"/>
      <c r="F182" s="124"/>
      <c r="G182" s="176"/>
      <c r="H182" s="124"/>
      <c r="I182" s="124"/>
      <c r="J182" s="124"/>
      <c r="K182" s="124"/>
      <c r="L182" s="124"/>
      <c r="M182" s="124"/>
      <c r="N182" s="124"/>
      <c r="O182" s="124"/>
      <c r="Q182" s="124"/>
      <c r="R182" s="124"/>
      <c r="S182" s="124"/>
      <c r="T182" s="124"/>
      <c r="U182" s="124"/>
      <c r="V182" s="124"/>
      <c r="W182" s="124"/>
      <c r="X182" s="144"/>
      <c r="AA182" s="126">
        <v>170</v>
      </c>
      <c r="AB182" s="126" t="str">
        <f t="shared" si="11"/>
        <v/>
      </c>
      <c r="AC182" s="126" t="str">
        <f t="shared" si="12"/>
        <v/>
      </c>
      <c r="AP182" s="128" t="str">
        <f t="shared" si="13"/>
        <v/>
      </c>
      <c r="AQ182" s="128" t="str">
        <f t="shared" si="14"/>
        <v/>
      </c>
    </row>
    <row r="183" spans="2:43" ht="15" x14ac:dyDescent="0.2">
      <c r="B183" s="161">
        <v>171</v>
      </c>
      <c r="C183" s="345"/>
      <c r="D183" s="55"/>
      <c r="E183" s="124"/>
      <c r="F183" s="124"/>
      <c r="G183" s="176"/>
      <c r="H183" s="124"/>
      <c r="I183" s="124"/>
      <c r="J183" s="124"/>
      <c r="K183" s="124"/>
      <c r="L183" s="124"/>
      <c r="M183" s="124"/>
      <c r="N183" s="124"/>
      <c r="O183" s="124"/>
      <c r="Q183" s="124"/>
      <c r="R183" s="124"/>
      <c r="S183" s="124"/>
      <c r="T183" s="124"/>
      <c r="U183" s="124"/>
      <c r="V183" s="124"/>
      <c r="W183" s="124"/>
      <c r="X183" s="144"/>
      <c r="AA183" s="126">
        <v>171</v>
      </c>
      <c r="AB183" s="126" t="str">
        <f t="shared" si="11"/>
        <v/>
      </c>
      <c r="AC183" s="126" t="str">
        <f t="shared" si="12"/>
        <v/>
      </c>
      <c r="AP183" s="128" t="str">
        <f t="shared" si="13"/>
        <v/>
      </c>
      <c r="AQ183" s="128" t="str">
        <f t="shared" si="14"/>
        <v/>
      </c>
    </row>
    <row r="184" spans="2:43" ht="15" x14ac:dyDescent="0.2">
      <c r="B184" s="161">
        <v>172</v>
      </c>
      <c r="C184" s="345"/>
      <c r="D184" s="55"/>
      <c r="E184" s="124"/>
      <c r="F184" s="124"/>
      <c r="G184" s="176"/>
      <c r="H184" s="124"/>
      <c r="I184" s="124"/>
      <c r="J184" s="124"/>
      <c r="K184" s="124"/>
      <c r="L184" s="124"/>
      <c r="M184" s="124"/>
      <c r="N184" s="124"/>
      <c r="O184" s="124"/>
      <c r="Q184" s="124"/>
      <c r="R184" s="124"/>
      <c r="S184" s="124"/>
      <c r="T184" s="124"/>
      <c r="U184" s="124"/>
      <c r="V184" s="124"/>
      <c r="W184" s="124"/>
      <c r="X184" s="144"/>
      <c r="AA184" s="126">
        <v>172</v>
      </c>
      <c r="AB184" s="126" t="str">
        <f t="shared" si="11"/>
        <v/>
      </c>
      <c r="AC184" s="126" t="str">
        <f t="shared" si="12"/>
        <v/>
      </c>
      <c r="AP184" s="128" t="str">
        <f t="shared" si="13"/>
        <v/>
      </c>
      <c r="AQ184" s="128" t="str">
        <f t="shared" si="14"/>
        <v/>
      </c>
    </row>
    <row r="185" spans="2:43" ht="15" x14ac:dyDescent="0.2">
      <c r="B185" s="161">
        <v>173</v>
      </c>
      <c r="C185" s="345"/>
      <c r="D185" s="55"/>
      <c r="E185" s="124"/>
      <c r="F185" s="124"/>
      <c r="G185" s="176"/>
      <c r="H185" s="124"/>
      <c r="I185" s="124"/>
      <c r="J185" s="124"/>
      <c r="K185" s="124"/>
      <c r="L185" s="124"/>
      <c r="M185" s="124"/>
      <c r="N185" s="124"/>
      <c r="O185" s="124"/>
      <c r="Q185" s="124"/>
      <c r="R185" s="124"/>
      <c r="S185" s="124"/>
      <c r="T185" s="124"/>
      <c r="U185" s="124"/>
      <c r="V185" s="124"/>
      <c r="W185" s="124"/>
      <c r="X185" s="144"/>
      <c r="AA185" s="126">
        <v>173</v>
      </c>
      <c r="AB185" s="126" t="str">
        <f t="shared" si="11"/>
        <v/>
      </c>
      <c r="AC185" s="126" t="str">
        <f t="shared" si="12"/>
        <v/>
      </c>
      <c r="AP185" s="128" t="str">
        <f t="shared" si="13"/>
        <v/>
      </c>
      <c r="AQ185" s="128" t="str">
        <f t="shared" si="14"/>
        <v/>
      </c>
    </row>
    <row r="186" spans="2:43" ht="15" x14ac:dyDescent="0.2">
      <c r="B186" s="161">
        <v>174</v>
      </c>
      <c r="C186" s="345"/>
      <c r="D186" s="55"/>
      <c r="E186" s="124"/>
      <c r="F186" s="124"/>
      <c r="G186" s="176"/>
      <c r="H186" s="124"/>
      <c r="I186" s="124"/>
      <c r="J186" s="124"/>
      <c r="K186" s="124"/>
      <c r="L186" s="124"/>
      <c r="M186" s="124"/>
      <c r="N186" s="124"/>
      <c r="O186" s="124"/>
      <c r="Q186" s="124"/>
      <c r="R186" s="124"/>
      <c r="S186" s="124"/>
      <c r="T186" s="124"/>
      <c r="U186" s="124"/>
      <c r="V186" s="124"/>
      <c r="W186" s="124"/>
      <c r="X186" s="144"/>
      <c r="AA186" s="126">
        <v>174</v>
      </c>
      <c r="AB186" s="126" t="str">
        <f t="shared" si="11"/>
        <v/>
      </c>
      <c r="AC186" s="126" t="str">
        <f t="shared" si="12"/>
        <v/>
      </c>
      <c r="AP186" s="128" t="str">
        <f t="shared" si="13"/>
        <v/>
      </c>
      <c r="AQ186" s="128" t="str">
        <f t="shared" si="14"/>
        <v/>
      </c>
    </row>
    <row r="187" spans="2:43" ht="15" x14ac:dyDescent="0.2">
      <c r="B187" s="161">
        <v>175</v>
      </c>
      <c r="C187" s="345"/>
      <c r="D187" s="55"/>
      <c r="E187" s="124"/>
      <c r="F187" s="124"/>
      <c r="G187" s="176"/>
      <c r="H187" s="124"/>
      <c r="I187" s="124"/>
      <c r="J187" s="124"/>
      <c r="K187" s="124"/>
      <c r="L187" s="124"/>
      <c r="M187" s="124"/>
      <c r="N187" s="124"/>
      <c r="O187" s="124"/>
      <c r="Q187" s="124"/>
      <c r="R187" s="124"/>
      <c r="S187" s="124"/>
      <c r="T187" s="124"/>
      <c r="U187" s="124"/>
      <c r="V187" s="124"/>
      <c r="W187" s="124"/>
      <c r="X187" s="144"/>
      <c r="AA187" s="126">
        <v>175</v>
      </c>
      <c r="AB187" s="126" t="str">
        <f t="shared" si="11"/>
        <v/>
      </c>
      <c r="AC187" s="126" t="str">
        <f t="shared" si="12"/>
        <v/>
      </c>
      <c r="AP187" s="128" t="str">
        <f t="shared" si="13"/>
        <v/>
      </c>
      <c r="AQ187" s="128" t="str">
        <f t="shared" si="14"/>
        <v/>
      </c>
    </row>
    <row r="188" spans="2:43" ht="15" x14ac:dyDescent="0.2">
      <c r="B188" s="161">
        <v>176</v>
      </c>
      <c r="C188" s="345"/>
      <c r="D188" s="55"/>
      <c r="E188" s="124"/>
      <c r="F188" s="124"/>
      <c r="G188" s="176"/>
      <c r="H188" s="124"/>
      <c r="I188" s="124"/>
      <c r="J188" s="124"/>
      <c r="K188" s="124"/>
      <c r="L188" s="124"/>
      <c r="M188" s="124"/>
      <c r="N188" s="124"/>
      <c r="O188" s="124"/>
      <c r="Q188" s="124"/>
      <c r="R188" s="124"/>
      <c r="S188" s="124"/>
      <c r="T188" s="124"/>
      <c r="U188" s="124"/>
      <c r="V188" s="124"/>
      <c r="W188" s="124"/>
      <c r="X188" s="144"/>
      <c r="AA188" s="126">
        <v>176</v>
      </c>
      <c r="AB188" s="126" t="str">
        <f t="shared" si="11"/>
        <v/>
      </c>
      <c r="AC188" s="126" t="str">
        <f t="shared" si="12"/>
        <v/>
      </c>
      <c r="AP188" s="128" t="str">
        <f t="shared" si="13"/>
        <v/>
      </c>
      <c r="AQ188" s="128" t="str">
        <f t="shared" si="14"/>
        <v/>
      </c>
    </row>
    <row r="189" spans="2:43" ht="15" x14ac:dyDescent="0.2">
      <c r="B189" s="161">
        <v>177</v>
      </c>
      <c r="C189" s="345"/>
      <c r="D189" s="55"/>
      <c r="E189" s="124"/>
      <c r="F189" s="124"/>
      <c r="G189" s="176"/>
      <c r="H189" s="124"/>
      <c r="I189" s="124"/>
      <c r="J189" s="124"/>
      <c r="K189" s="124"/>
      <c r="L189" s="124"/>
      <c r="M189" s="124"/>
      <c r="N189" s="124"/>
      <c r="O189" s="124"/>
      <c r="Q189" s="124"/>
      <c r="R189" s="124"/>
      <c r="S189" s="124"/>
      <c r="T189" s="124"/>
      <c r="U189" s="124"/>
      <c r="V189" s="124"/>
      <c r="W189" s="124"/>
      <c r="X189" s="144"/>
      <c r="AA189" s="126">
        <v>177</v>
      </c>
      <c r="AB189" s="126" t="str">
        <f t="shared" si="11"/>
        <v/>
      </c>
      <c r="AC189" s="126" t="str">
        <f t="shared" si="12"/>
        <v/>
      </c>
      <c r="AP189" s="128" t="str">
        <f t="shared" si="13"/>
        <v/>
      </c>
      <c r="AQ189" s="128" t="str">
        <f t="shared" si="14"/>
        <v/>
      </c>
    </row>
    <row r="190" spans="2:43" ht="15" x14ac:dyDescent="0.2">
      <c r="B190" s="161">
        <v>178</v>
      </c>
      <c r="C190" s="345"/>
      <c r="D190" s="55"/>
      <c r="E190" s="124"/>
      <c r="F190" s="124"/>
      <c r="G190" s="176"/>
      <c r="H190" s="124"/>
      <c r="I190" s="124"/>
      <c r="J190" s="124"/>
      <c r="K190" s="124"/>
      <c r="L190" s="124"/>
      <c r="M190" s="124"/>
      <c r="N190" s="124"/>
      <c r="O190" s="124"/>
      <c r="Q190" s="124"/>
      <c r="R190" s="124"/>
      <c r="S190" s="124"/>
      <c r="T190" s="124"/>
      <c r="U190" s="124"/>
      <c r="V190" s="124"/>
      <c r="W190" s="124"/>
      <c r="X190" s="144"/>
      <c r="AA190" s="126">
        <v>178</v>
      </c>
      <c r="AB190" s="126" t="str">
        <f t="shared" si="11"/>
        <v/>
      </c>
      <c r="AC190" s="126" t="str">
        <f t="shared" si="12"/>
        <v/>
      </c>
      <c r="AP190" s="128" t="str">
        <f t="shared" si="13"/>
        <v/>
      </c>
      <c r="AQ190" s="128" t="str">
        <f t="shared" si="14"/>
        <v/>
      </c>
    </row>
    <row r="191" spans="2:43" ht="15" x14ac:dyDescent="0.2">
      <c r="B191" s="161">
        <v>179</v>
      </c>
      <c r="C191" s="345"/>
      <c r="D191" s="55"/>
      <c r="E191" s="124"/>
      <c r="F191" s="124"/>
      <c r="G191" s="176"/>
      <c r="H191" s="124"/>
      <c r="I191" s="124"/>
      <c r="J191" s="124"/>
      <c r="K191" s="124"/>
      <c r="L191" s="124"/>
      <c r="M191" s="124"/>
      <c r="N191" s="124"/>
      <c r="O191" s="124"/>
      <c r="Q191" s="124"/>
      <c r="R191" s="124"/>
      <c r="S191" s="124"/>
      <c r="T191" s="124"/>
      <c r="U191" s="124"/>
      <c r="V191" s="124"/>
      <c r="W191" s="124"/>
      <c r="X191" s="144"/>
      <c r="AA191" s="126">
        <v>179</v>
      </c>
      <c r="AB191" s="126" t="str">
        <f t="shared" si="11"/>
        <v/>
      </c>
      <c r="AC191" s="126" t="str">
        <f t="shared" si="12"/>
        <v/>
      </c>
      <c r="AP191" s="128" t="str">
        <f t="shared" si="13"/>
        <v/>
      </c>
      <c r="AQ191" s="128" t="str">
        <f t="shared" si="14"/>
        <v/>
      </c>
    </row>
    <row r="192" spans="2:43" ht="15" x14ac:dyDescent="0.2">
      <c r="B192" s="161">
        <v>180</v>
      </c>
      <c r="C192" s="345"/>
      <c r="D192" s="55"/>
      <c r="E192" s="124"/>
      <c r="F192" s="124"/>
      <c r="G192" s="176"/>
      <c r="H192" s="124"/>
      <c r="I192" s="124"/>
      <c r="J192" s="124"/>
      <c r="K192" s="124"/>
      <c r="L192" s="124"/>
      <c r="M192" s="124"/>
      <c r="N192" s="124"/>
      <c r="O192" s="124"/>
      <c r="Q192" s="124"/>
      <c r="R192" s="124"/>
      <c r="S192" s="124"/>
      <c r="T192" s="124"/>
      <c r="U192" s="124"/>
      <c r="V192" s="124"/>
      <c r="W192" s="124"/>
      <c r="X192" s="144"/>
      <c r="AA192" s="126">
        <v>180</v>
      </c>
      <c r="AB192" s="126" t="str">
        <f t="shared" si="11"/>
        <v/>
      </c>
      <c r="AC192" s="126" t="str">
        <f t="shared" si="12"/>
        <v/>
      </c>
      <c r="AP192" s="128" t="str">
        <f t="shared" si="13"/>
        <v/>
      </c>
      <c r="AQ192" s="128" t="str">
        <f t="shared" si="14"/>
        <v/>
      </c>
    </row>
    <row r="193" spans="2:43" ht="15" x14ac:dyDescent="0.2">
      <c r="B193" s="161">
        <v>181</v>
      </c>
      <c r="C193" s="345"/>
      <c r="D193" s="55"/>
      <c r="E193" s="124"/>
      <c r="F193" s="124"/>
      <c r="G193" s="176"/>
      <c r="H193" s="124"/>
      <c r="I193" s="124"/>
      <c r="J193" s="124"/>
      <c r="K193" s="124"/>
      <c r="L193" s="124"/>
      <c r="M193" s="124"/>
      <c r="N193" s="124"/>
      <c r="O193" s="124"/>
      <c r="Q193" s="124"/>
      <c r="R193" s="124"/>
      <c r="S193" s="124"/>
      <c r="T193" s="124"/>
      <c r="U193" s="124"/>
      <c r="V193" s="124"/>
      <c r="W193" s="124"/>
      <c r="X193" s="144"/>
      <c r="AA193" s="126">
        <v>181</v>
      </c>
      <c r="AB193" s="126" t="str">
        <f t="shared" si="11"/>
        <v/>
      </c>
      <c r="AC193" s="126" t="str">
        <f t="shared" si="12"/>
        <v/>
      </c>
      <c r="AP193" s="128" t="str">
        <f t="shared" si="13"/>
        <v/>
      </c>
      <c r="AQ193" s="128" t="str">
        <f t="shared" si="14"/>
        <v/>
      </c>
    </row>
    <row r="194" spans="2:43" ht="15" x14ac:dyDescent="0.2">
      <c r="B194" s="161">
        <v>182</v>
      </c>
      <c r="C194" s="345"/>
      <c r="D194" s="55"/>
      <c r="E194" s="124"/>
      <c r="F194" s="124"/>
      <c r="G194" s="176"/>
      <c r="H194" s="124"/>
      <c r="I194" s="124"/>
      <c r="J194" s="124"/>
      <c r="K194" s="124"/>
      <c r="L194" s="124"/>
      <c r="M194" s="124"/>
      <c r="N194" s="124"/>
      <c r="O194" s="124"/>
      <c r="Q194" s="124"/>
      <c r="R194" s="124"/>
      <c r="S194" s="124"/>
      <c r="T194" s="124"/>
      <c r="U194" s="124"/>
      <c r="V194" s="124"/>
      <c r="W194" s="124"/>
      <c r="X194" s="144"/>
      <c r="AA194" s="126">
        <v>182</v>
      </c>
      <c r="AB194" s="126" t="str">
        <f t="shared" si="11"/>
        <v/>
      </c>
      <c r="AC194" s="126" t="str">
        <f t="shared" si="12"/>
        <v/>
      </c>
      <c r="AP194" s="128" t="str">
        <f t="shared" si="13"/>
        <v/>
      </c>
      <c r="AQ194" s="128" t="str">
        <f t="shared" si="14"/>
        <v/>
      </c>
    </row>
    <row r="195" spans="2:43" ht="15" x14ac:dyDescent="0.2">
      <c r="B195" s="161">
        <v>183</v>
      </c>
      <c r="C195" s="345"/>
      <c r="D195" s="55"/>
      <c r="E195" s="124"/>
      <c r="F195" s="124"/>
      <c r="G195" s="176"/>
      <c r="H195" s="124"/>
      <c r="I195" s="124"/>
      <c r="J195" s="124"/>
      <c r="K195" s="124"/>
      <c r="L195" s="124"/>
      <c r="M195" s="124"/>
      <c r="N195" s="124"/>
      <c r="O195" s="124"/>
      <c r="Q195" s="124"/>
      <c r="R195" s="124"/>
      <c r="S195" s="124"/>
      <c r="T195" s="124"/>
      <c r="U195" s="124"/>
      <c r="V195" s="124"/>
      <c r="W195" s="124"/>
      <c r="X195" s="144"/>
      <c r="AA195" s="126">
        <v>183</v>
      </c>
      <c r="AB195" s="126" t="str">
        <f t="shared" si="11"/>
        <v/>
      </c>
      <c r="AC195" s="126" t="str">
        <f t="shared" si="12"/>
        <v/>
      </c>
      <c r="AP195" s="128" t="str">
        <f t="shared" si="13"/>
        <v/>
      </c>
      <c r="AQ195" s="128" t="str">
        <f t="shared" si="14"/>
        <v/>
      </c>
    </row>
    <row r="196" spans="2:43" ht="15" x14ac:dyDescent="0.2">
      <c r="B196" s="161">
        <v>184</v>
      </c>
      <c r="C196" s="345"/>
      <c r="D196" s="55"/>
      <c r="E196" s="124"/>
      <c r="F196" s="124"/>
      <c r="G196" s="176"/>
      <c r="H196" s="124"/>
      <c r="I196" s="124"/>
      <c r="J196" s="124"/>
      <c r="K196" s="124"/>
      <c r="L196" s="124"/>
      <c r="M196" s="124"/>
      <c r="N196" s="124"/>
      <c r="O196" s="124"/>
      <c r="Q196" s="124"/>
      <c r="R196" s="124"/>
      <c r="S196" s="124"/>
      <c r="T196" s="124"/>
      <c r="U196" s="124"/>
      <c r="V196" s="124"/>
      <c r="W196" s="124"/>
      <c r="X196" s="144"/>
      <c r="AA196" s="126">
        <v>184</v>
      </c>
      <c r="AB196" s="126" t="str">
        <f t="shared" si="11"/>
        <v/>
      </c>
      <c r="AC196" s="126" t="str">
        <f t="shared" si="12"/>
        <v/>
      </c>
      <c r="AP196" s="128" t="str">
        <f t="shared" si="13"/>
        <v/>
      </c>
      <c r="AQ196" s="128" t="str">
        <f t="shared" si="14"/>
        <v/>
      </c>
    </row>
    <row r="197" spans="2:43" ht="15" x14ac:dyDescent="0.2">
      <c r="B197" s="161">
        <v>185</v>
      </c>
      <c r="C197" s="345"/>
      <c r="D197" s="55"/>
      <c r="E197" s="124"/>
      <c r="F197" s="124"/>
      <c r="G197" s="176"/>
      <c r="H197" s="124"/>
      <c r="I197" s="124"/>
      <c r="J197" s="124"/>
      <c r="K197" s="124"/>
      <c r="L197" s="124"/>
      <c r="M197" s="124"/>
      <c r="N197" s="124"/>
      <c r="O197" s="124"/>
      <c r="Q197" s="124"/>
      <c r="R197" s="124"/>
      <c r="S197" s="124"/>
      <c r="T197" s="124"/>
      <c r="U197" s="124"/>
      <c r="V197" s="124"/>
      <c r="W197" s="124"/>
      <c r="X197" s="144"/>
      <c r="AA197" s="126">
        <v>185</v>
      </c>
      <c r="AB197" s="126" t="str">
        <f t="shared" si="11"/>
        <v/>
      </c>
      <c r="AC197" s="126" t="str">
        <f t="shared" si="12"/>
        <v/>
      </c>
      <c r="AP197" s="128" t="str">
        <f t="shared" si="13"/>
        <v/>
      </c>
      <c r="AQ197" s="128" t="str">
        <f t="shared" si="14"/>
        <v/>
      </c>
    </row>
    <row r="198" spans="2:43" ht="15" x14ac:dyDescent="0.2">
      <c r="B198" s="161">
        <v>186</v>
      </c>
      <c r="C198" s="345"/>
      <c r="D198" s="55"/>
      <c r="E198" s="124"/>
      <c r="F198" s="124"/>
      <c r="G198" s="176"/>
      <c r="H198" s="124"/>
      <c r="I198" s="124"/>
      <c r="J198" s="124"/>
      <c r="K198" s="124"/>
      <c r="L198" s="124"/>
      <c r="M198" s="124"/>
      <c r="N198" s="124"/>
      <c r="O198" s="124"/>
      <c r="Q198" s="124"/>
      <c r="R198" s="124"/>
      <c r="S198" s="124"/>
      <c r="T198" s="124"/>
      <c r="U198" s="124"/>
      <c r="V198" s="124"/>
      <c r="W198" s="124"/>
      <c r="X198" s="144"/>
      <c r="AA198" s="126">
        <v>186</v>
      </c>
      <c r="AB198" s="126" t="str">
        <f t="shared" si="11"/>
        <v/>
      </c>
      <c r="AC198" s="126" t="str">
        <f t="shared" si="12"/>
        <v/>
      </c>
      <c r="AP198" s="128" t="str">
        <f t="shared" si="13"/>
        <v/>
      </c>
      <c r="AQ198" s="128" t="str">
        <f t="shared" si="14"/>
        <v/>
      </c>
    </row>
    <row r="199" spans="2:43" ht="15" x14ac:dyDescent="0.2">
      <c r="B199" s="161">
        <v>187</v>
      </c>
      <c r="C199" s="345"/>
      <c r="D199" s="55"/>
      <c r="E199" s="124"/>
      <c r="F199" s="124"/>
      <c r="G199" s="176"/>
      <c r="H199" s="124"/>
      <c r="I199" s="124"/>
      <c r="J199" s="124"/>
      <c r="K199" s="124"/>
      <c r="L199" s="124"/>
      <c r="M199" s="124"/>
      <c r="N199" s="124"/>
      <c r="O199" s="124"/>
      <c r="Q199" s="124"/>
      <c r="R199" s="124"/>
      <c r="S199" s="124"/>
      <c r="T199" s="124"/>
      <c r="U199" s="124"/>
      <c r="V199" s="124"/>
      <c r="W199" s="124"/>
      <c r="X199" s="144"/>
      <c r="AA199" s="126">
        <v>187</v>
      </c>
      <c r="AB199" s="126" t="str">
        <f t="shared" si="11"/>
        <v/>
      </c>
      <c r="AC199" s="126" t="str">
        <f t="shared" si="12"/>
        <v/>
      </c>
      <c r="AP199" s="128" t="str">
        <f t="shared" si="13"/>
        <v/>
      </c>
      <c r="AQ199" s="128" t="str">
        <f t="shared" si="14"/>
        <v/>
      </c>
    </row>
    <row r="200" spans="2:43" ht="15" x14ac:dyDescent="0.2">
      <c r="B200" s="161">
        <v>188</v>
      </c>
      <c r="C200" s="345"/>
      <c r="D200" s="55"/>
      <c r="E200" s="124"/>
      <c r="F200" s="124"/>
      <c r="G200" s="176"/>
      <c r="H200" s="124"/>
      <c r="I200" s="124"/>
      <c r="J200" s="124"/>
      <c r="K200" s="124"/>
      <c r="L200" s="124"/>
      <c r="M200" s="124"/>
      <c r="N200" s="124"/>
      <c r="O200" s="124"/>
      <c r="Q200" s="124"/>
      <c r="R200" s="124"/>
      <c r="S200" s="124"/>
      <c r="T200" s="124"/>
      <c r="U200" s="124"/>
      <c r="V200" s="124"/>
      <c r="W200" s="124"/>
      <c r="X200" s="144"/>
      <c r="AA200" s="126">
        <v>188</v>
      </c>
      <c r="AB200" s="126" t="str">
        <f t="shared" si="11"/>
        <v/>
      </c>
      <c r="AC200" s="126" t="str">
        <f t="shared" si="12"/>
        <v/>
      </c>
      <c r="AP200" s="128" t="str">
        <f t="shared" si="13"/>
        <v/>
      </c>
      <c r="AQ200" s="128" t="str">
        <f t="shared" si="14"/>
        <v/>
      </c>
    </row>
    <row r="201" spans="2:43" ht="15" x14ac:dyDescent="0.2">
      <c r="B201" s="161">
        <v>189</v>
      </c>
      <c r="C201" s="345"/>
      <c r="D201" s="55"/>
      <c r="E201" s="124"/>
      <c r="F201" s="124"/>
      <c r="G201" s="176"/>
      <c r="H201" s="124"/>
      <c r="I201" s="124"/>
      <c r="J201" s="124"/>
      <c r="K201" s="124"/>
      <c r="L201" s="124"/>
      <c r="M201" s="124"/>
      <c r="N201" s="124"/>
      <c r="O201" s="124"/>
      <c r="Q201" s="124"/>
      <c r="R201" s="124"/>
      <c r="S201" s="124"/>
      <c r="T201" s="124"/>
      <c r="U201" s="124"/>
      <c r="V201" s="124"/>
      <c r="W201" s="124"/>
      <c r="X201" s="144"/>
      <c r="AA201" s="126">
        <v>189</v>
      </c>
      <c r="AB201" s="126" t="str">
        <f t="shared" si="11"/>
        <v/>
      </c>
      <c r="AC201" s="126" t="str">
        <f t="shared" si="12"/>
        <v/>
      </c>
      <c r="AP201" s="128" t="str">
        <f t="shared" si="13"/>
        <v/>
      </c>
      <c r="AQ201" s="128" t="str">
        <f t="shared" si="14"/>
        <v/>
      </c>
    </row>
    <row r="202" spans="2:43" ht="15" x14ac:dyDescent="0.2">
      <c r="B202" s="161">
        <v>190</v>
      </c>
      <c r="C202" s="345"/>
      <c r="D202" s="55"/>
      <c r="E202" s="124"/>
      <c r="F202" s="124"/>
      <c r="G202" s="176"/>
      <c r="H202" s="124"/>
      <c r="I202" s="124"/>
      <c r="J202" s="124"/>
      <c r="K202" s="124"/>
      <c r="L202" s="124"/>
      <c r="M202" s="124"/>
      <c r="N202" s="124"/>
      <c r="O202" s="124"/>
      <c r="Q202" s="124"/>
      <c r="R202" s="124"/>
      <c r="S202" s="124"/>
      <c r="T202" s="124"/>
      <c r="U202" s="124"/>
      <c r="V202" s="124"/>
      <c r="W202" s="124"/>
      <c r="X202" s="144"/>
      <c r="AA202" s="126">
        <v>190</v>
      </c>
      <c r="AB202" s="126" t="str">
        <f t="shared" si="11"/>
        <v/>
      </c>
      <c r="AC202" s="126" t="str">
        <f t="shared" si="12"/>
        <v/>
      </c>
      <c r="AP202" s="128" t="str">
        <f t="shared" si="13"/>
        <v/>
      </c>
      <c r="AQ202" s="128" t="str">
        <f t="shared" si="14"/>
        <v/>
      </c>
    </row>
    <row r="203" spans="2:43" ht="15" x14ac:dyDescent="0.2">
      <c r="B203" s="161">
        <v>191</v>
      </c>
      <c r="C203" s="345"/>
      <c r="D203" s="55"/>
      <c r="E203" s="124"/>
      <c r="F203" s="124"/>
      <c r="G203" s="176"/>
      <c r="H203" s="124"/>
      <c r="I203" s="124"/>
      <c r="J203" s="124"/>
      <c r="K203" s="124"/>
      <c r="L203" s="124"/>
      <c r="M203" s="124"/>
      <c r="N203" s="124"/>
      <c r="O203" s="124"/>
      <c r="Q203" s="124"/>
      <c r="R203" s="124"/>
      <c r="S203" s="124"/>
      <c r="T203" s="124"/>
      <c r="U203" s="124"/>
      <c r="V203" s="124"/>
      <c r="W203" s="124"/>
      <c r="X203" s="144"/>
      <c r="AA203" s="126">
        <v>191</v>
      </c>
      <c r="AB203" s="126" t="str">
        <f t="shared" si="11"/>
        <v/>
      </c>
      <c r="AC203" s="126" t="str">
        <f t="shared" si="12"/>
        <v/>
      </c>
      <c r="AP203" s="128" t="str">
        <f t="shared" si="13"/>
        <v/>
      </c>
      <c r="AQ203" s="128" t="str">
        <f t="shared" si="14"/>
        <v/>
      </c>
    </row>
    <row r="204" spans="2:43" ht="15" x14ac:dyDescent="0.2">
      <c r="B204" s="161">
        <v>192</v>
      </c>
      <c r="C204" s="345"/>
      <c r="D204" s="55"/>
      <c r="E204" s="124"/>
      <c r="F204" s="124"/>
      <c r="G204" s="176"/>
      <c r="H204" s="124"/>
      <c r="I204" s="124"/>
      <c r="J204" s="124"/>
      <c r="K204" s="124"/>
      <c r="L204" s="124"/>
      <c r="M204" s="124"/>
      <c r="N204" s="124"/>
      <c r="O204" s="124"/>
      <c r="Q204" s="124"/>
      <c r="R204" s="124"/>
      <c r="S204" s="124"/>
      <c r="T204" s="124"/>
      <c r="U204" s="124"/>
      <c r="V204" s="124"/>
      <c r="W204" s="124"/>
      <c r="X204" s="144"/>
      <c r="AA204" s="126">
        <v>192</v>
      </c>
      <c r="AB204" s="126" t="str">
        <f t="shared" si="11"/>
        <v/>
      </c>
      <c r="AC204" s="126" t="str">
        <f t="shared" si="12"/>
        <v/>
      </c>
      <c r="AP204" s="128" t="str">
        <f t="shared" si="13"/>
        <v/>
      </c>
      <c r="AQ204" s="128" t="str">
        <f t="shared" si="14"/>
        <v/>
      </c>
    </row>
    <row r="205" spans="2:43" ht="15" x14ac:dyDescent="0.2">
      <c r="B205" s="161">
        <v>193</v>
      </c>
      <c r="C205" s="345"/>
      <c r="D205" s="55"/>
      <c r="E205" s="124"/>
      <c r="F205" s="124"/>
      <c r="G205" s="176"/>
      <c r="H205" s="124"/>
      <c r="I205" s="124"/>
      <c r="J205" s="124"/>
      <c r="K205" s="124"/>
      <c r="L205" s="124"/>
      <c r="M205" s="124"/>
      <c r="N205" s="124"/>
      <c r="O205" s="124"/>
      <c r="Q205" s="124"/>
      <c r="R205" s="124"/>
      <c r="S205" s="124"/>
      <c r="T205" s="124"/>
      <c r="U205" s="124"/>
      <c r="V205" s="124"/>
      <c r="W205" s="124"/>
      <c r="X205" s="144"/>
      <c r="AA205" s="126">
        <v>193</v>
      </c>
      <c r="AB205" s="126" t="str">
        <f t="shared" si="11"/>
        <v/>
      </c>
      <c r="AC205" s="126" t="str">
        <f t="shared" si="12"/>
        <v/>
      </c>
      <c r="AP205" s="128" t="str">
        <f t="shared" si="13"/>
        <v/>
      </c>
      <c r="AQ205" s="128" t="str">
        <f t="shared" si="14"/>
        <v/>
      </c>
    </row>
    <row r="206" spans="2:43" ht="15" x14ac:dyDescent="0.2">
      <c r="B206" s="161">
        <v>194</v>
      </c>
      <c r="C206" s="345"/>
      <c r="D206" s="55"/>
      <c r="E206" s="124"/>
      <c r="F206" s="124"/>
      <c r="G206" s="176"/>
      <c r="H206" s="124"/>
      <c r="I206" s="124"/>
      <c r="J206" s="124"/>
      <c r="K206" s="124"/>
      <c r="L206" s="124"/>
      <c r="M206" s="124"/>
      <c r="N206" s="124"/>
      <c r="O206" s="124"/>
      <c r="Q206" s="124"/>
      <c r="R206" s="124"/>
      <c r="S206" s="124"/>
      <c r="T206" s="124"/>
      <c r="U206" s="124"/>
      <c r="V206" s="124"/>
      <c r="W206" s="124"/>
      <c r="X206" s="144"/>
      <c r="AA206" s="126">
        <v>194</v>
      </c>
      <c r="AB206" s="126" t="str">
        <f t="shared" ref="AB206:AB269" si="15">IF(AND(C206=1,D206&lt;&gt;0),D206,"")</f>
        <v/>
      </c>
      <c r="AC206" s="126" t="str">
        <f t="shared" ref="AC206:AC269" si="16">IF(AND(C206=2,D206&lt;&gt;0),D206,"")</f>
        <v/>
      </c>
      <c r="AP206" s="128" t="str">
        <f t="shared" si="13"/>
        <v/>
      </c>
      <c r="AQ206" s="128" t="str">
        <f t="shared" si="14"/>
        <v/>
      </c>
    </row>
    <row r="207" spans="2:43" ht="15" x14ac:dyDescent="0.2">
      <c r="B207" s="161">
        <v>195</v>
      </c>
      <c r="C207" s="345"/>
      <c r="D207" s="55"/>
      <c r="E207" s="124"/>
      <c r="F207" s="124"/>
      <c r="G207" s="176"/>
      <c r="H207" s="124"/>
      <c r="I207" s="124"/>
      <c r="J207" s="124"/>
      <c r="K207" s="124"/>
      <c r="L207" s="124"/>
      <c r="M207" s="124"/>
      <c r="N207" s="124"/>
      <c r="O207" s="124"/>
      <c r="Q207" s="124"/>
      <c r="R207" s="124"/>
      <c r="S207" s="124"/>
      <c r="T207" s="124"/>
      <c r="U207" s="124"/>
      <c r="V207" s="124"/>
      <c r="W207" s="124"/>
      <c r="X207" s="144"/>
      <c r="AA207" s="126">
        <v>195</v>
      </c>
      <c r="AB207" s="126" t="str">
        <f t="shared" si="15"/>
        <v/>
      </c>
      <c r="AC207" s="126" t="str">
        <f t="shared" si="16"/>
        <v/>
      </c>
      <c r="AP207" s="128" t="str">
        <f t="shared" ref="AP207:AP270" si="17">IF(AB206="","",ABS(AB206-$K$13))</f>
        <v/>
      </c>
      <c r="AQ207" s="128" t="str">
        <f t="shared" ref="AQ207:AQ270" si="18">IF(AC206="","",ABS(AC206-$K$14))</f>
        <v/>
      </c>
    </row>
    <row r="208" spans="2:43" ht="15" x14ac:dyDescent="0.2">
      <c r="B208" s="161">
        <v>196</v>
      </c>
      <c r="C208" s="345"/>
      <c r="D208" s="55"/>
      <c r="E208" s="124"/>
      <c r="F208" s="124"/>
      <c r="G208" s="176"/>
      <c r="H208" s="124"/>
      <c r="I208" s="124"/>
      <c r="J208" s="124"/>
      <c r="K208" s="124"/>
      <c r="L208" s="124"/>
      <c r="M208" s="124"/>
      <c r="N208" s="124"/>
      <c r="O208" s="124"/>
      <c r="Q208" s="124"/>
      <c r="R208" s="124"/>
      <c r="S208" s="124"/>
      <c r="T208" s="124"/>
      <c r="U208" s="124"/>
      <c r="V208" s="124"/>
      <c r="W208" s="124"/>
      <c r="X208" s="144"/>
      <c r="AA208" s="126">
        <v>196</v>
      </c>
      <c r="AB208" s="126" t="str">
        <f t="shared" si="15"/>
        <v/>
      </c>
      <c r="AC208" s="126" t="str">
        <f t="shared" si="16"/>
        <v/>
      </c>
      <c r="AP208" s="128" t="str">
        <f t="shared" si="17"/>
        <v/>
      </c>
      <c r="AQ208" s="128" t="str">
        <f t="shared" si="18"/>
        <v/>
      </c>
    </row>
    <row r="209" spans="2:43" ht="15" x14ac:dyDescent="0.2">
      <c r="B209" s="161">
        <v>197</v>
      </c>
      <c r="C209" s="345"/>
      <c r="D209" s="55"/>
      <c r="E209" s="124"/>
      <c r="F209" s="124"/>
      <c r="G209" s="176"/>
      <c r="H209" s="124"/>
      <c r="I209" s="124"/>
      <c r="J209" s="124"/>
      <c r="K209" s="124"/>
      <c r="L209" s="124"/>
      <c r="M209" s="124"/>
      <c r="N209" s="124"/>
      <c r="O209" s="124"/>
      <c r="Q209" s="124"/>
      <c r="R209" s="124"/>
      <c r="S209" s="124"/>
      <c r="T209" s="124"/>
      <c r="U209" s="124"/>
      <c r="V209" s="124"/>
      <c r="W209" s="124"/>
      <c r="X209" s="144"/>
      <c r="AA209" s="126">
        <v>197</v>
      </c>
      <c r="AB209" s="126" t="str">
        <f t="shared" si="15"/>
        <v/>
      </c>
      <c r="AC209" s="126" t="str">
        <f t="shared" si="16"/>
        <v/>
      </c>
      <c r="AP209" s="128" t="str">
        <f t="shared" si="17"/>
        <v/>
      </c>
      <c r="AQ209" s="128" t="str">
        <f t="shared" si="18"/>
        <v/>
      </c>
    </row>
    <row r="210" spans="2:43" ht="15" x14ac:dyDescent="0.2">
      <c r="B210" s="161">
        <v>198</v>
      </c>
      <c r="C210" s="345"/>
      <c r="D210" s="55"/>
      <c r="E210" s="124"/>
      <c r="F210" s="124"/>
      <c r="G210" s="176"/>
      <c r="H210" s="124"/>
      <c r="I210" s="124"/>
      <c r="J210" s="124"/>
      <c r="K210" s="124"/>
      <c r="L210" s="124"/>
      <c r="M210" s="124"/>
      <c r="N210" s="124"/>
      <c r="O210" s="124"/>
      <c r="Q210" s="124"/>
      <c r="R210" s="124"/>
      <c r="S210" s="124"/>
      <c r="T210" s="124"/>
      <c r="U210" s="124"/>
      <c r="V210" s="124"/>
      <c r="W210" s="124"/>
      <c r="X210" s="144"/>
      <c r="AA210" s="126">
        <v>198</v>
      </c>
      <c r="AB210" s="126" t="str">
        <f t="shared" si="15"/>
        <v/>
      </c>
      <c r="AC210" s="126" t="str">
        <f t="shared" si="16"/>
        <v/>
      </c>
      <c r="AP210" s="128" t="str">
        <f t="shared" si="17"/>
        <v/>
      </c>
      <c r="AQ210" s="128" t="str">
        <f t="shared" si="18"/>
        <v/>
      </c>
    </row>
    <row r="211" spans="2:43" ht="15" x14ac:dyDescent="0.2">
      <c r="B211" s="161">
        <v>199</v>
      </c>
      <c r="C211" s="345"/>
      <c r="D211" s="55"/>
      <c r="E211" s="124"/>
      <c r="F211" s="124"/>
      <c r="G211" s="176"/>
      <c r="H211" s="124"/>
      <c r="I211" s="124"/>
      <c r="J211" s="124"/>
      <c r="K211" s="124"/>
      <c r="L211" s="124"/>
      <c r="M211" s="124"/>
      <c r="N211" s="124"/>
      <c r="O211" s="124"/>
      <c r="Q211" s="124"/>
      <c r="R211" s="124"/>
      <c r="S211" s="124"/>
      <c r="T211" s="124"/>
      <c r="U211" s="124"/>
      <c r="V211" s="124"/>
      <c r="W211" s="124"/>
      <c r="X211" s="144"/>
      <c r="AA211" s="126">
        <v>199</v>
      </c>
      <c r="AB211" s="126" t="str">
        <f t="shared" si="15"/>
        <v/>
      </c>
      <c r="AC211" s="126" t="str">
        <f t="shared" si="16"/>
        <v/>
      </c>
      <c r="AP211" s="128" t="str">
        <f t="shared" si="17"/>
        <v/>
      </c>
      <c r="AQ211" s="128" t="str">
        <f t="shared" si="18"/>
        <v/>
      </c>
    </row>
    <row r="212" spans="2:43" ht="15" x14ac:dyDescent="0.2">
      <c r="B212" s="161">
        <v>200</v>
      </c>
      <c r="C212" s="345"/>
      <c r="D212" s="55"/>
      <c r="E212" s="124"/>
      <c r="F212" s="124"/>
      <c r="G212" s="176"/>
      <c r="H212" s="124"/>
      <c r="I212" s="124"/>
      <c r="J212" s="124"/>
      <c r="K212" s="124"/>
      <c r="L212" s="124"/>
      <c r="M212" s="124"/>
      <c r="N212" s="124"/>
      <c r="O212" s="124"/>
      <c r="Q212" s="124"/>
      <c r="R212" s="124"/>
      <c r="S212" s="124"/>
      <c r="T212" s="124"/>
      <c r="U212" s="124"/>
      <c r="V212" s="124"/>
      <c r="W212" s="124"/>
      <c r="X212" s="144"/>
      <c r="AA212" s="126">
        <v>200</v>
      </c>
      <c r="AB212" s="126" t="str">
        <f t="shared" si="15"/>
        <v/>
      </c>
      <c r="AC212" s="126" t="str">
        <f t="shared" si="16"/>
        <v/>
      </c>
      <c r="AP212" s="128" t="str">
        <f t="shared" si="17"/>
        <v/>
      </c>
      <c r="AQ212" s="128" t="str">
        <f t="shared" si="18"/>
        <v/>
      </c>
    </row>
    <row r="213" spans="2:43" ht="15" x14ac:dyDescent="0.2">
      <c r="B213" s="161">
        <v>201</v>
      </c>
      <c r="C213" s="345"/>
      <c r="D213" s="55"/>
      <c r="E213" s="124"/>
      <c r="F213" s="124"/>
      <c r="G213" s="176"/>
      <c r="H213" s="124"/>
      <c r="I213" s="124"/>
      <c r="J213" s="124"/>
      <c r="K213" s="124"/>
      <c r="L213" s="124"/>
      <c r="M213" s="124"/>
      <c r="N213" s="124"/>
      <c r="O213" s="124"/>
      <c r="Q213" s="124"/>
      <c r="R213" s="124"/>
      <c r="S213" s="124"/>
      <c r="T213" s="124"/>
      <c r="U213" s="124"/>
      <c r="V213" s="124"/>
      <c r="W213" s="124"/>
      <c r="X213" s="144"/>
      <c r="AA213" s="126">
        <v>201</v>
      </c>
      <c r="AB213" s="126" t="str">
        <f t="shared" si="15"/>
        <v/>
      </c>
      <c r="AC213" s="126" t="str">
        <f t="shared" si="16"/>
        <v/>
      </c>
      <c r="AP213" s="128" t="str">
        <f t="shared" si="17"/>
        <v/>
      </c>
      <c r="AQ213" s="128" t="str">
        <f t="shared" si="18"/>
        <v/>
      </c>
    </row>
    <row r="214" spans="2:43" ht="15" x14ac:dyDescent="0.2">
      <c r="B214" s="161">
        <v>202</v>
      </c>
      <c r="C214" s="345"/>
      <c r="D214" s="55"/>
      <c r="E214" s="124"/>
      <c r="F214" s="124"/>
      <c r="G214" s="176"/>
      <c r="H214" s="124"/>
      <c r="I214" s="124"/>
      <c r="J214" s="124"/>
      <c r="K214" s="124"/>
      <c r="L214" s="124"/>
      <c r="M214" s="124"/>
      <c r="N214" s="124"/>
      <c r="O214" s="124"/>
      <c r="Q214" s="124"/>
      <c r="R214" s="124"/>
      <c r="S214" s="124"/>
      <c r="T214" s="124"/>
      <c r="U214" s="124"/>
      <c r="V214" s="124"/>
      <c r="W214" s="124"/>
      <c r="X214" s="144"/>
      <c r="AA214" s="126">
        <v>202</v>
      </c>
      <c r="AB214" s="126" t="str">
        <f t="shared" si="15"/>
        <v/>
      </c>
      <c r="AC214" s="126" t="str">
        <f t="shared" si="16"/>
        <v/>
      </c>
      <c r="AP214" s="128" t="str">
        <f t="shared" si="17"/>
        <v/>
      </c>
      <c r="AQ214" s="128" t="str">
        <f t="shared" si="18"/>
        <v/>
      </c>
    </row>
    <row r="215" spans="2:43" ht="15" x14ac:dyDescent="0.2">
      <c r="B215" s="161">
        <v>203</v>
      </c>
      <c r="C215" s="345"/>
      <c r="D215" s="55"/>
      <c r="E215" s="124"/>
      <c r="F215" s="124"/>
      <c r="G215" s="176"/>
      <c r="H215" s="124"/>
      <c r="I215" s="124"/>
      <c r="J215" s="124"/>
      <c r="K215" s="124"/>
      <c r="L215" s="124"/>
      <c r="M215" s="124"/>
      <c r="N215" s="124"/>
      <c r="O215" s="124"/>
      <c r="Q215" s="124"/>
      <c r="R215" s="124"/>
      <c r="S215" s="124"/>
      <c r="T215" s="124"/>
      <c r="U215" s="124"/>
      <c r="V215" s="124"/>
      <c r="W215" s="124"/>
      <c r="X215" s="144"/>
      <c r="AA215" s="126">
        <v>203</v>
      </c>
      <c r="AB215" s="126" t="str">
        <f t="shared" si="15"/>
        <v/>
      </c>
      <c r="AC215" s="126" t="str">
        <f t="shared" si="16"/>
        <v/>
      </c>
      <c r="AP215" s="128" t="str">
        <f t="shared" si="17"/>
        <v/>
      </c>
      <c r="AQ215" s="128" t="str">
        <f t="shared" si="18"/>
        <v/>
      </c>
    </row>
    <row r="216" spans="2:43" ht="15" x14ac:dyDescent="0.2">
      <c r="B216" s="161">
        <v>204</v>
      </c>
      <c r="C216" s="345"/>
      <c r="D216" s="55"/>
      <c r="E216" s="124"/>
      <c r="F216" s="124"/>
      <c r="G216" s="176"/>
      <c r="H216" s="124"/>
      <c r="I216" s="124"/>
      <c r="J216" s="124"/>
      <c r="K216" s="124"/>
      <c r="L216" s="124"/>
      <c r="M216" s="124"/>
      <c r="N216" s="124"/>
      <c r="O216" s="124"/>
      <c r="Q216" s="124"/>
      <c r="R216" s="124"/>
      <c r="S216" s="124"/>
      <c r="T216" s="124"/>
      <c r="U216" s="124"/>
      <c r="V216" s="124"/>
      <c r="W216" s="124"/>
      <c r="X216" s="144"/>
      <c r="AA216" s="126">
        <v>204</v>
      </c>
      <c r="AB216" s="126" t="str">
        <f t="shared" si="15"/>
        <v/>
      </c>
      <c r="AC216" s="126" t="str">
        <f t="shared" si="16"/>
        <v/>
      </c>
      <c r="AP216" s="128" t="str">
        <f t="shared" si="17"/>
        <v/>
      </c>
      <c r="AQ216" s="128" t="str">
        <f t="shared" si="18"/>
        <v/>
      </c>
    </row>
    <row r="217" spans="2:43" ht="15" x14ac:dyDescent="0.2">
      <c r="B217" s="161">
        <v>205</v>
      </c>
      <c r="C217" s="345"/>
      <c r="D217" s="55"/>
      <c r="E217" s="124"/>
      <c r="F217" s="124"/>
      <c r="G217" s="176"/>
      <c r="H217" s="124"/>
      <c r="I217" s="124"/>
      <c r="J217" s="124"/>
      <c r="K217" s="124"/>
      <c r="L217" s="124"/>
      <c r="M217" s="124"/>
      <c r="N217" s="124"/>
      <c r="O217" s="124"/>
      <c r="Q217" s="124"/>
      <c r="R217" s="124"/>
      <c r="S217" s="124"/>
      <c r="T217" s="124"/>
      <c r="U217" s="124"/>
      <c r="V217" s="124"/>
      <c r="W217" s="124"/>
      <c r="X217" s="144"/>
      <c r="AA217" s="126">
        <v>205</v>
      </c>
      <c r="AB217" s="126" t="str">
        <f t="shared" si="15"/>
        <v/>
      </c>
      <c r="AC217" s="126" t="str">
        <f t="shared" si="16"/>
        <v/>
      </c>
      <c r="AP217" s="128" t="str">
        <f t="shared" si="17"/>
        <v/>
      </c>
      <c r="AQ217" s="128" t="str">
        <f t="shared" si="18"/>
        <v/>
      </c>
    </row>
    <row r="218" spans="2:43" ht="15" x14ac:dyDescent="0.2">
      <c r="B218" s="161">
        <v>206</v>
      </c>
      <c r="C218" s="345"/>
      <c r="D218" s="55"/>
      <c r="E218" s="124"/>
      <c r="F218" s="124"/>
      <c r="G218" s="176"/>
      <c r="H218" s="124"/>
      <c r="I218" s="124"/>
      <c r="J218" s="124"/>
      <c r="K218" s="124"/>
      <c r="L218" s="124"/>
      <c r="M218" s="124"/>
      <c r="N218" s="124"/>
      <c r="O218" s="124"/>
      <c r="Q218" s="124"/>
      <c r="R218" s="124"/>
      <c r="S218" s="124"/>
      <c r="T218" s="124"/>
      <c r="U218" s="124"/>
      <c r="V218" s="124"/>
      <c r="W218" s="124"/>
      <c r="X218" s="144"/>
      <c r="AA218" s="126">
        <v>206</v>
      </c>
      <c r="AB218" s="126" t="str">
        <f t="shared" si="15"/>
        <v/>
      </c>
      <c r="AC218" s="126" t="str">
        <f t="shared" si="16"/>
        <v/>
      </c>
      <c r="AP218" s="128" t="str">
        <f t="shared" si="17"/>
        <v/>
      </c>
      <c r="AQ218" s="128" t="str">
        <f t="shared" si="18"/>
        <v/>
      </c>
    </row>
    <row r="219" spans="2:43" ht="15" x14ac:dyDescent="0.2">
      <c r="B219" s="161">
        <v>207</v>
      </c>
      <c r="C219" s="345"/>
      <c r="D219" s="55"/>
      <c r="E219" s="124"/>
      <c r="F219" s="124"/>
      <c r="G219" s="176"/>
      <c r="H219" s="124"/>
      <c r="I219" s="124"/>
      <c r="J219" s="124"/>
      <c r="K219" s="124"/>
      <c r="L219" s="124"/>
      <c r="M219" s="124"/>
      <c r="N219" s="124"/>
      <c r="O219" s="124"/>
      <c r="Q219" s="124"/>
      <c r="R219" s="124"/>
      <c r="S219" s="124"/>
      <c r="T219" s="124"/>
      <c r="U219" s="124"/>
      <c r="V219" s="124"/>
      <c r="W219" s="124"/>
      <c r="X219" s="144"/>
      <c r="AA219" s="126">
        <v>207</v>
      </c>
      <c r="AB219" s="126" t="str">
        <f t="shared" si="15"/>
        <v/>
      </c>
      <c r="AC219" s="126" t="str">
        <f t="shared" si="16"/>
        <v/>
      </c>
      <c r="AP219" s="128" t="str">
        <f t="shared" si="17"/>
        <v/>
      </c>
      <c r="AQ219" s="128" t="str">
        <f t="shared" si="18"/>
        <v/>
      </c>
    </row>
    <row r="220" spans="2:43" ht="15" x14ac:dyDescent="0.2">
      <c r="B220" s="161">
        <v>208</v>
      </c>
      <c r="C220" s="345"/>
      <c r="D220" s="55"/>
      <c r="E220" s="124"/>
      <c r="F220" s="124"/>
      <c r="G220" s="176"/>
      <c r="H220" s="124"/>
      <c r="I220" s="124"/>
      <c r="J220" s="124"/>
      <c r="K220" s="124"/>
      <c r="L220" s="124"/>
      <c r="M220" s="124"/>
      <c r="N220" s="124"/>
      <c r="O220" s="124"/>
      <c r="Q220" s="124"/>
      <c r="R220" s="124"/>
      <c r="S220" s="124"/>
      <c r="T220" s="124"/>
      <c r="U220" s="124"/>
      <c r="V220" s="124"/>
      <c r="W220" s="124"/>
      <c r="X220" s="144"/>
      <c r="AA220" s="126">
        <v>208</v>
      </c>
      <c r="AB220" s="126" t="str">
        <f t="shared" si="15"/>
        <v/>
      </c>
      <c r="AC220" s="126" t="str">
        <f t="shared" si="16"/>
        <v/>
      </c>
      <c r="AP220" s="128" t="str">
        <f t="shared" si="17"/>
        <v/>
      </c>
      <c r="AQ220" s="128" t="str">
        <f t="shared" si="18"/>
        <v/>
      </c>
    </row>
    <row r="221" spans="2:43" ht="15" x14ac:dyDescent="0.2">
      <c r="B221" s="161">
        <v>209</v>
      </c>
      <c r="C221" s="345"/>
      <c r="D221" s="55"/>
      <c r="E221" s="124"/>
      <c r="F221" s="124"/>
      <c r="G221" s="176"/>
      <c r="H221" s="124"/>
      <c r="I221" s="124"/>
      <c r="J221" s="124"/>
      <c r="K221" s="124"/>
      <c r="L221" s="124"/>
      <c r="M221" s="124"/>
      <c r="N221" s="124"/>
      <c r="O221" s="124"/>
      <c r="Q221" s="124"/>
      <c r="R221" s="124"/>
      <c r="S221" s="124"/>
      <c r="T221" s="124"/>
      <c r="U221" s="124"/>
      <c r="V221" s="124"/>
      <c r="W221" s="124"/>
      <c r="X221" s="144"/>
      <c r="AA221" s="126">
        <v>209</v>
      </c>
      <c r="AB221" s="126" t="str">
        <f t="shared" si="15"/>
        <v/>
      </c>
      <c r="AC221" s="126" t="str">
        <f t="shared" si="16"/>
        <v/>
      </c>
      <c r="AP221" s="128" t="str">
        <f t="shared" si="17"/>
        <v/>
      </c>
      <c r="AQ221" s="128" t="str">
        <f t="shared" si="18"/>
        <v/>
      </c>
    </row>
    <row r="222" spans="2:43" ht="15" x14ac:dyDescent="0.2">
      <c r="B222" s="161">
        <v>210</v>
      </c>
      <c r="C222" s="345"/>
      <c r="D222" s="55"/>
      <c r="E222" s="124"/>
      <c r="F222" s="124"/>
      <c r="G222" s="176"/>
      <c r="H222" s="124"/>
      <c r="I222" s="124"/>
      <c r="J222" s="124"/>
      <c r="K222" s="124"/>
      <c r="L222" s="124"/>
      <c r="M222" s="124"/>
      <c r="N222" s="124"/>
      <c r="O222" s="124"/>
      <c r="Q222" s="124"/>
      <c r="R222" s="124"/>
      <c r="S222" s="124"/>
      <c r="T222" s="124"/>
      <c r="U222" s="124"/>
      <c r="V222" s="124"/>
      <c r="W222" s="124"/>
      <c r="X222" s="144"/>
      <c r="AA222" s="126">
        <v>210</v>
      </c>
      <c r="AB222" s="126" t="str">
        <f t="shared" si="15"/>
        <v/>
      </c>
      <c r="AC222" s="126" t="str">
        <f t="shared" si="16"/>
        <v/>
      </c>
      <c r="AP222" s="128" t="str">
        <f t="shared" si="17"/>
        <v/>
      </c>
      <c r="AQ222" s="128" t="str">
        <f t="shared" si="18"/>
        <v/>
      </c>
    </row>
    <row r="223" spans="2:43" ht="15" x14ac:dyDescent="0.2">
      <c r="B223" s="161">
        <v>211</v>
      </c>
      <c r="C223" s="345"/>
      <c r="D223" s="55"/>
      <c r="E223" s="124"/>
      <c r="F223" s="124"/>
      <c r="G223" s="176"/>
      <c r="H223" s="124"/>
      <c r="I223" s="124"/>
      <c r="J223" s="124"/>
      <c r="K223" s="124"/>
      <c r="L223" s="124"/>
      <c r="M223" s="124"/>
      <c r="N223" s="124"/>
      <c r="O223" s="124"/>
      <c r="Q223" s="124"/>
      <c r="R223" s="124"/>
      <c r="S223" s="124"/>
      <c r="T223" s="124"/>
      <c r="U223" s="124"/>
      <c r="V223" s="124"/>
      <c r="W223" s="124"/>
      <c r="X223" s="144"/>
      <c r="AA223" s="126">
        <v>211</v>
      </c>
      <c r="AB223" s="126" t="str">
        <f t="shared" si="15"/>
        <v/>
      </c>
      <c r="AC223" s="126" t="str">
        <f t="shared" si="16"/>
        <v/>
      </c>
      <c r="AP223" s="128" t="str">
        <f t="shared" si="17"/>
        <v/>
      </c>
      <c r="AQ223" s="128" t="str">
        <f t="shared" si="18"/>
        <v/>
      </c>
    </row>
    <row r="224" spans="2:43" ht="15" x14ac:dyDescent="0.2">
      <c r="B224" s="161">
        <v>212</v>
      </c>
      <c r="C224" s="345"/>
      <c r="D224" s="55"/>
      <c r="E224" s="124"/>
      <c r="F224" s="124"/>
      <c r="G224" s="176"/>
      <c r="H224" s="124"/>
      <c r="I224" s="124"/>
      <c r="J224" s="124"/>
      <c r="K224" s="124"/>
      <c r="L224" s="124"/>
      <c r="M224" s="124"/>
      <c r="N224" s="124"/>
      <c r="O224" s="124"/>
      <c r="Q224" s="124"/>
      <c r="R224" s="124"/>
      <c r="S224" s="124"/>
      <c r="T224" s="124"/>
      <c r="U224" s="124"/>
      <c r="V224" s="124"/>
      <c r="W224" s="124"/>
      <c r="X224" s="144"/>
      <c r="AA224" s="126">
        <v>212</v>
      </c>
      <c r="AB224" s="126" t="str">
        <f t="shared" si="15"/>
        <v/>
      </c>
      <c r="AC224" s="126" t="str">
        <f t="shared" si="16"/>
        <v/>
      </c>
      <c r="AP224" s="128" t="str">
        <f t="shared" si="17"/>
        <v/>
      </c>
      <c r="AQ224" s="128" t="str">
        <f t="shared" si="18"/>
        <v/>
      </c>
    </row>
    <row r="225" spans="2:43" ht="15" x14ac:dyDescent="0.2">
      <c r="B225" s="161">
        <v>213</v>
      </c>
      <c r="C225" s="345"/>
      <c r="D225" s="55"/>
      <c r="E225" s="124"/>
      <c r="F225" s="124"/>
      <c r="G225" s="176"/>
      <c r="H225" s="124"/>
      <c r="I225" s="124"/>
      <c r="J225" s="124"/>
      <c r="K225" s="124"/>
      <c r="L225" s="124"/>
      <c r="M225" s="124"/>
      <c r="N225" s="124"/>
      <c r="O225" s="124"/>
      <c r="Q225" s="124"/>
      <c r="R225" s="124"/>
      <c r="S225" s="124"/>
      <c r="T225" s="124"/>
      <c r="U225" s="124"/>
      <c r="V225" s="124"/>
      <c r="W225" s="124"/>
      <c r="X225" s="144"/>
      <c r="AA225" s="126">
        <v>213</v>
      </c>
      <c r="AB225" s="126" t="str">
        <f t="shared" si="15"/>
        <v/>
      </c>
      <c r="AC225" s="126" t="str">
        <f t="shared" si="16"/>
        <v/>
      </c>
      <c r="AP225" s="128" t="str">
        <f t="shared" si="17"/>
        <v/>
      </c>
      <c r="AQ225" s="128" t="str">
        <f t="shared" si="18"/>
        <v/>
      </c>
    </row>
    <row r="226" spans="2:43" ht="15" x14ac:dyDescent="0.2">
      <c r="B226" s="161">
        <v>214</v>
      </c>
      <c r="C226" s="345"/>
      <c r="D226" s="55"/>
      <c r="E226" s="124"/>
      <c r="F226" s="124"/>
      <c r="G226" s="176"/>
      <c r="H226" s="124"/>
      <c r="I226" s="124"/>
      <c r="J226" s="124"/>
      <c r="K226" s="124"/>
      <c r="L226" s="124"/>
      <c r="M226" s="124"/>
      <c r="N226" s="124"/>
      <c r="O226" s="124"/>
      <c r="Q226" s="124"/>
      <c r="R226" s="124"/>
      <c r="S226" s="124"/>
      <c r="T226" s="124"/>
      <c r="U226" s="124"/>
      <c r="V226" s="124"/>
      <c r="W226" s="124"/>
      <c r="X226" s="144"/>
      <c r="AA226" s="126">
        <v>214</v>
      </c>
      <c r="AB226" s="126" t="str">
        <f t="shared" si="15"/>
        <v/>
      </c>
      <c r="AC226" s="126" t="str">
        <f t="shared" si="16"/>
        <v/>
      </c>
      <c r="AP226" s="128" t="str">
        <f t="shared" si="17"/>
        <v/>
      </c>
      <c r="AQ226" s="128" t="str">
        <f t="shared" si="18"/>
        <v/>
      </c>
    </row>
    <row r="227" spans="2:43" ht="15" x14ac:dyDescent="0.2">
      <c r="B227" s="161">
        <v>215</v>
      </c>
      <c r="C227" s="345"/>
      <c r="D227" s="55"/>
      <c r="E227" s="124"/>
      <c r="F227" s="124"/>
      <c r="G227" s="176"/>
      <c r="H227" s="124"/>
      <c r="I227" s="124"/>
      <c r="J227" s="124"/>
      <c r="K227" s="124"/>
      <c r="L227" s="124"/>
      <c r="M227" s="124"/>
      <c r="N227" s="124"/>
      <c r="O227" s="124"/>
      <c r="Q227" s="124"/>
      <c r="R227" s="124"/>
      <c r="S227" s="124"/>
      <c r="T227" s="124"/>
      <c r="U227" s="124"/>
      <c r="V227" s="124"/>
      <c r="W227" s="124"/>
      <c r="X227" s="144"/>
      <c r="AA227" s="126">
        <v>215</v>
      </c>
      <c r="AB227" s="126" t="str">
        <f t="shared" si="15"/>
        <v/>
      </c>
      <c r="AC227" s="126" t="str">
        <f t="shared" si="16"/>
        <v/>
      </c>
      <c r="AP227" s="128" t="str">
        <f t="shared" si="17"/>
        <v/>
      </c>
      <c r="AQ227" s="128" t="str">
        <f t="shared" si="18"/>
        <v/>
      </c>
    </row>
    <row r="228" spans="2:43" ht="15" x14ac:dyDescent="0.2">
      <c r="B228" s="161">
        <v>216</v>
      </c>
      <c r="C228" s="345"/>
      <c r="D228" s="55"/>
      <c r="E228" s="124"/>
      <c r="F228" s="124"/>
      <c r="G228" s="176"/>
      <c r="H228" s="124"/>
      <c r="I228" s="124"/>
      <c r="J228" s="124"/>
      <c r="K228" s="124"/>
      <c r="L228" s="124"/>
      <c r="M228" s="124"/>
      <c r="N228" s="124"/>
      <c r="O228" s="124"/>
      <c r="Q228" s="124"/>
      <c r="R228" s="124"/>
      <c r="S228" s="124"/>
      <c r="T228" s="124"/>
      <c r="U228" s="124"/>
      <c r="V228" s="124"/>
      <c r="W228" s="124"/>
      <c r="X228" s="144"/>
      <c r="AA228" s="126">
        <v>216</v>
      </c>
      <c r="AB228" s="126" t="str">
        <f t="shared" si="15"/>
        <v/>
      </c>
      <c r="AC228" s="126" t="str">
        <f t="shared" si="16"/>
        <v/>
      </c>
      <c r="AP228" s="128" t="str">
        <f t="shared" si="17"/>
        <v/>
      </c>
      <c r="AQ228" s="128" t="str">
        <f t="shared" si="18"/>
        <v/>
      </c>
    </row>
    <row r="229" spans="2:43" ht="15" x14ac:dyDescent="0.2">
      <c r="B229" s="161">
        <v>217</v>
      </c>
      <c r="C229" s="345"/>
      <c r="D229" s="55"/>
      <c r="E229" s="124"/>
      <c r="F229" s="124"/>
      <c r="G229" s="176"/>
      <c r="H229" s="124"/>
      <c r="I229" s="124"/>
      <c r="J229" s="124"/>
      <c r="K229" s="124"/>
      <c r="L229" s="124"/>
      <c r="M229" s="124"/>
      <c r="N229" s="124"/>
      <c r="O229" s="124"/>
      <c r="Q229" s="124"/>
      <c r="R229" s="124"/>
      <c r="S229" s="124"/>
      <c r="T229" s="124"/>
      <c r="U229" s="124"/>
      <c r="V229" s="124"/>
      <c r="W229" s="124"/>
      <c r="X229" s="144"/>
      <c r="AA229" s="126">
        <v>217</v>
      </c>
      <c r="AB229" s="126" t="str">
        <f t="shared" si="15"/>
        <v/>
      </c>
      <c r="AC229" s="126" t="str">
        <f t="shared" si="16"/>
        <v/>
      </c>
      <c r="AP229" s="128" t="str">
        <f t="shared" si="17"/>
        <v/>
      </c>
      <c r="AQ229" s="128" t="str">
        <f t="shared" si="18"/>
        <v/>
      </c>
    </row>
    <row r="230" spans="2:43" ht="15" x14ac:dyDescent="0.2">
      <c r="B230" s="161">
        <v>218</v>
      </c>
      <c r="C230" s="345"/>
      <c r="D230" s="55"/>
      <c r="E230" s="124"/>
      <c r="F230" s="124"/>
      <c r="G230" s="176"/>
      <c r="H230" s="124"/>
      <c r="I230" s="124"/>
      <c r="J230" s="124"/>
      <c r="K230" s="124"/>
      <c r="L230" s="124"/>
      <c r="M230" s="124"/>
      <c r="N230" s="124"/>
      <c r="O230" s="124"/>
      <c r="Q230" s="124"/>
      <c r="R230" s="124"/>
      <c r="S230" s="124"/>
      <c r="T230" s="124"/>
      <c r="U230" s="124"/>
      <c r="V230" s="124"/>
      <c r="W230" s="124"/>
      <c r="X230" s="144"/>
      <c r="AA230" s="126">
        <v>218</v>
      </c>
      <c r="AB230" s="126" t="str">
        <f t="shared" si="15"/>
        <v/>
      </c>
      <c r="AC230" s="126" t="str">
        <f t="shared" si="16"/>
        <v/>
      </c>
      <c r="AP230" s="128" t="str">
        <f t="shared" si="17"/>
        <v/>
      </c>
      <c r="AQ230" s="128" t="str">
        <f t="shared" si="18"/>
        <v/>
      </c>
    </row>
    <row r="231" spans="2:43" ht="15" x14ac:dyDescent="0.2">
      <c r="B231" s="161">
        <v>219</v>
      </c>
      <c r="C231" s="345"/>
      <c r="D231" s="55"/>
      <c r="E231" s="124"/>
      <c r="F231" s="124"/>
      <c r="G231" s="176"/>
      <c r="H231" s="124"/>
      <c r="I231" s="124"/>
      <c r="J231" s="124"/>
      <c r="K231" s="124"/>
      <c r="L231" s="124"/>
      <c r="M231" s="124"/>
      <c r="N231" s="124"/>
      <c r="O231" s="124"/>
      <c r="Q231" s="124"/>
      <c r="R231" s="124"/>
      <c r="S231" s="124"/>
      <c r="T231" s="124"/>
      <c r="U231" s="124"/>
      <c r="V231" s="124"/>
      <c r="W231" s="124"/>
      <c r="X231" s="144"/>
      <c r="AA231" s="126">
        <v>219</v>
      </c>
      <c r="AB231" s="126" t="str">
        <f t="shared" si="15"/>
        <v/>
      </c>
      <c r="AC231" s="126" t="str">
        <f t="shared" si="16"/>
        <v/>
      </c>
      <c r="AP231" s="128" t="str">
        <f t="shared" si="17"/>
        <v/>
      </c>
      <c r="AQ231" s="128" t="str">
        <f t="shared" si="18"/>
        <v/>
      </c>
    </row>
    <row r="232" spans="2:43" ht="15" x14ac:dyDescent="0.2">
      <c r="B232" s="161">
        <v>220</v>
      </c>
      <c r="C232" s="345"/>
      <c r="D232" s="55"/>
      <c r="E232" s="124"/>
      <c r="F232" s="124"/>
      <c r="G232" s="176"/>
      <c r="H232" s="124"/>
      <c r="I232" s="124"/>
      <c r="J232" s="124"/>
      <c r="K232" s="124"/>
      <c r="L232" s="124"/>
      <c r="M232" s="124"/>
      <c r="N232" s="124"/>
      <c r="O232" s="124"/>
      <c r="Q232" s="124"/>
      <c r="R232" s="124"/>
      <c r="S232" s="124"/>
      <c r="T232" s="124"/>
      <c r="U232" s="124"/>
      <c r="V232" s="124"/>
      <c r="W232" s="124"/>
      <c r="X232" s="144"/>
      <c r="AA232" s="126">
        <v>220</v>
      </c>
      <c r="AB232" s="126" t="str">
        <f t="shared" si="15"/>
        <v/>
      </c>
      <c r="AC232" s="126" t="str">
        <f t="shared" si="16"/>
        <v/>
      </c>
      <c r="AP232" s="128" t="str">
        <f t="shared" si="17"/>
        <v/>
      </c>
      <c r="AQ232" s="128" t="str">
        <f t="shared" si="18"/>
        <v/>
      </c>
    </row>
    <row r="233" spans="2:43" ht="15" x14ac:dyDescent="0.2">
      <c r="B233" s="161">
        <v>221</v>
      </c>
      <c r="C233" s="345"/>
      <c r="D233" s="55"/>
      <c r="E233" s="124"/>
      <c r="F233" s="124"/>
      <c r="G233" s="176"/>
      <c r="H233" s="124"/>
      <c r="I233" s="124"/>
      <c r="J233" s="124"/>
      <c r="K233" s="124"/>
      <c r="L233" s="124"/>
      <c r="M233" s="124"/>
      <c r="N233" s="124"/>
      <c r="O233" s="124"/>
      <c r="Q233" s="124"/>
      <c r="R233" s="124"/>
      <c r="S233" s="124"/>
      <c r="T233" s="124"/>
      <c r="U233" s="124"/>
      <c r="V233" s="124"/>
      <c r="W233" s="124"/>
      <c r="X233" s="144"/>
      <c r="AA233" s="126">
        <v>221</v>
      </c>
      <c r="AB233" s="126" t="str">
        <f t="shared" si="15"/>
        <v/>
      </c>
      <c r="AC233" s="126" t="str">
        <f t="shared" si="16"/>
        <v/>
      </c>
      <c r="AP233" s="128" t="str">
        <f t="shared" si="17"/>
        <v/>
      </c>
      <c r="AQ233" s="128" t="str">
        <f t="shared" si="18"/>
        <v/>
      </c>
    </row>
    <row r="234" spans="2:43" ht="15" x14ac:dyDescent="0.2">
      <c r="B234" s="161">
        <v>222</v>
      </c>
      <c r="C234" s="345"/>
      <c r="D234" s="55"/>
      <c r="E234" s="124"/>
      <c r="F234" s="124"/>
      <c r="G234" s="176"/>
      <c r="H234" s="124"/>
      <c r="I234" s="124"/>
      <c r="J234" s="124"/>
      <c r="K234" s="124"/>
      <c r="L234" s="124"/>
      <c r="M234" s="124"/>
      <c r="N234" s="124"/>
      <c r="O234" s="124"/>
      <c r="Q234" s="124"/>
      <c r="R234" s="124"/>
      <c r="S234" s="124"/>
      <c r="T234" s="124"/>
      <c r="U234" s="124"/>
      <c r="V234" s="124"/>
      <c r="W234" s="124"/>
      <c r="X234" s="144"/>
      <c r="AA234" s="126">
        <v>222</v>
      </c>
      <c r="AB234" s="126" t="str">
        <f t="shared" si="15"/>
        <v/>
      </c>
      <c r="AC234" s="126" t="str">
        <f t="shared" si="16"/>
        <v/>
      </c>
      <c r="AP234" s="128" t="str">
        <f t="shared" si="17"/>
        <v/>
      </c>
      <c r="AQ234" s="128" t="str">
        <f t="shared" si="18"/>
        <v/>
      </c>
    </row>
    <row r="235" spans="2:43" ht="15" x14ac:dyDescent="0.2">
      <c r="B235" s="161">
        <v>223</v>
      </c>
      <c r="C235" s="345"/>
      <c r="D235" s="55"/>
      <c r="E235" s="124"/>
      <c r="F235" s="124"/>
      <c r="G235" s="176"/>
      <c r="H235" s="124"/>
      <c r="I235" s="124"/>
      <c r="J235" s="124"/>
      <c r="K235" s="124"/>
      <c r="L235" s="124"/>
      <c r="M235" s="124"/>
      <c r="N235" s="124"/>
      <c r="O235" s="124"/>
      <c r="Q235" s="124"/>
      <c r="R235" s="124"/>
      <c r="S235" s="124"/>
      <c r="T235" s="124"/>
      <c r="U235" s="124"/>
      <c r="V235" s="124"/>
      <c r="W235" s="124"/>
      <c r="X235" s="144"/>
      <c r="AA235" s="126">
        <v>223</v>
      </c>
      <c r="AB235" s="126" t="str">
        <f t="shared" si="15"/>
        <v/>
      </c>
      <c r="AC235" s="126" t="str">
        <f t="shared" si="16"/>
        <v/>
      </c>
      <c r="AP235" s="128" t="str">
        <f t="shared" si="17"/>
        <v/>
      </c>
      <c r="AQ235" s="128" t="str">
        <f t="shared" si="18"/>
        <v/>
      </c>
    </row>
    <row r="236" spans="2:43" ht="15" x14ac:dyDescent="0.2">
      <c r="B236" s="161">
        <v>224</v>
      </c>
      <c r="C236" s="345"/>
      <c r="D236" s="55"/>
      <c r="E236" s="124"/>
      <c r="F236" s="124"/>
      <c r="G236" s="176"/>
      <c r="H236" s="124"/>
      <c r="I236" s="124"/>
      <c r="J236" s="124"/>
      <c r="K236" s="124"/>
      <c r="L236" s="124"/>
      <c r="M236" s="124"/>
      <c r="N236" s="124"/>
      <c r="O236" s="124"/>
      <c r="Q236" s="124"/>
      <c r="R236" s="124"/>
      <c r="S236" s="124"/>
      <c r="T236" s="124"/>
      <c r="U236" s="124"/>
      <c r="V236" s="124"/>
      <c r="W236" s="124"/>
      <c r="X236" s="144"/>
      <c r="AA236" s="126">
        <v>224</v>
      </c>
      <c r="AB236" s="126" t="str">
        <f t="shared" si="15"/>
        <v/>
      </c>
      <c r="AC236" s="126" t="str">
        <f t="shared" si="16"/>
        <v/>
      </c>
      <c r="AP236" s="128" t="str">
        <f t="shared" si="17"/>
        <v/>
      </c>
      <c r="AQ236" s="128" t="str">
        <f t="shared" si="18"/>
        <v/>
      </c>
    </row>
    <row r="237" spans="2:43" ht="15" x14ac:dyDescent="0.2">
      <c r="B237" s="161">
        <v>225</v>
      </c>
      <c r="C237" s="345"/>
      <c r="D237" s="55"/>
      <c r="E237" s="124"/>
      <c r="F237" s="124"/>
      <c r="G237" s="176"/>
      <c r="H237" s="124"/>
      <c r="I237" s="124"/>
      <c r="J237" s="124"/>
      <c r="K237" s="124"/>
      <c r="L237" s="124"/>
      <c r="M237" s="124"/>
      <c r="N237" s="124"/>
      <c r="O237" s="124"/>
      <c r="Q237" s="124"/>
      <c r="R237" s="124"/>
      <c r="S237" s="124"/>
      <c r="T237" s="124"/>
      <c r="U237" s="124"/>
      <c r="V237" s="124"/>
      <c r="W237" s="124"/>
      <c r="X237" s="144"/>
      <c r="AA237" s="126">
        <v>225</v>
      </c>
      <c r="AB237" s="126" t="str">
        <f t="shared" si="15"/>
        <v/>
      </c>
      <c r="AC237" s="126" t="str">
        <f t="shared" si="16"/>
        <v/>
      </c>
      <c r="AP237" s="128" t="str">
        <f t="shared" si="17"/>
        <v/>
      </c>
      <c r="AQ237" s="128" t="str">
        <f t="shared" si="18"/>
        <v/>
      </c>
    </row>
    <row r="238" spans="2:43" ht="15" x14ac:dyDescent="0.2">
      <c r="B238" s="161">
        <v>226</v>
      </c>
      <c r="C238" s="345"/>
      <c r="D238" s="55"/>
      <c r="E238" s="124"/>
      <c r="F238" s="124"/>
      <c r="G238" s="176"/>
      <c r="H238" s="124"/>
      <c r="I238" s="124"/>
      <c r="J238" s="124"/>
      <c r="K238" s="124"/>
      <c r="L238" s="124"/>
      <c r="M238" s="124"/>
      <c r="N238" s="124"/>
      <c r="O238" s="124"/>
      <c r="Q238" s="124"/>
      <c r="R238" s="124"/>
      <c r="S238" s="124"/>
      <c r="T238" s="124"/>
      <c r="U238" s="124"/>
      <c r="V238" s="124"/>
      <c r="W238" s="124"/>
      <c r="X238" s="144"/>
      <c r="AA238" s="126">
        <v>226</v>
      </c>
      <c r="AB238" s="126" t="str">
        <f t="shared" si="15"/>
        <v/>
      </c>
      <c r="AC238" s="126" t="str">
        <f t="shared" si="16"/>
        <v/>
      </c>
      <c r="AP238" s="128" t="str">
        <f t="shared" si="17"/>
        <v/>
      </c>
      <c r="AQ238" s="128" t="str">
        <f t="shared" si="18"/>
        <v/>
      </c>
    </row>
    <row r="239" spans="2:43" ht="15" x14ac:dyDescent="0.2">
      <c r="B239" s="161">
        <v>227</v>
      </c>
      <c r="C239" s="345"/>
      <c r="D239" s="55"/>
      <c r="E239" s="124"/>
      <c r="F239" s="124"/>
      <c r="G239" s="176"/>
      <c r="H239" s="124"/>
      <c r="I239" s="124"/>
      <c r="J239" s="124"/>
      <c r="K239" s="124"/>
      <c r="L239" s="124"/>
      <c r="M239" s="124"/>
      <c r="N239" s="124"/>
      <c r="O239" s="124"/>
      <c r="Q239" s="124"/>
      <c r="R239" s="124"/>
      <c r="S239" s="124"/>
      <c r="T239" s="124"/>
      <c r="U239" s="124"/>
      <c r="V239" s="124"/>
      <c r="W239" s="124"/>
      <c r="X239" s="144"/>
      <c r="AA239" s="126">
        <v>227</v>
      </c>
      <c r="AB239" s="126" t="str">
        <f t="shared" si="15"/>
        <v/>
      </c>
      <c r="AC239" s="126" t="str">
        <f t="shared" si="16"/>
        <v/>
      </c>
      <c r="AP239" s="128" t="str">
        <f t="shared" si="17"/>
        <v/>
      </c>
      <c r="AQ239" s="128" t="str">
        <f t="shared" si="18"/>
        <v/>
      </c>
    </row>
    <row r="240" spans="2:43" ht="15" x14ac:dyDescent="0.2">
      <c r="B240" s="161">
        <v>228</v>
      </c>
      <c r="C240" s="345"/>
      <c r="D240" s="55"/>
      <c r="E240" s="124"/>
      <c r="F240" s="124"/>
      <c r="G240" s="176"/>
      <c r="H240" s="124"/>
      <c r="I240" s="124"/>
      <c r="J240" s="124"/>
      <c r="K240" s="124"/>
      <c r="L240" s="124"/>
      <c r="M240" s="124"/>
      <c r="N240" s="124"/>
      <c r="O240" s="124"/>
      <c r="Q240" s="124"/>
      <c r="R240" s="124"/>
      <c r="S240" s="124"/>
      <c r="T240" s="124"/>
      <c r="U240" s="124"/>
      <c r="V240" s="124"/>
      <c r="W240" s="124"/>
      <c r="X240" s="144"/>
      <c r="AA240" s="126">
        <v>228</v>
      </c>
      <c r="AB240" s="126" t="str">
        <f t="shared" si="15"/>
        <v/>
      </c>
      <c r="AC240" s="126" t="str">
        <f t="shared" si="16"/>
        <v/>
      </c>
      <c r="AP240" s="128" t="str">
        <f t="shared" si="17"/>
        <v/>
      </c>
      <c r="AQ240" s="128" t="str">
        <f t="shared" si="18"/>
        <v/>
      </c>
    </row>
    <row r="241" spans="2:43" ht="15" x14ac:dyDescent="0.2">
      <c r="B241" s="161">
        <v>229</v>
      </c>
      <c r="C241" s="345"/>
      <c r="D241" s="55"/>
      <c r="E241" s="124"/>
      <c r="F241" s="124"/>
      <c r="G241" s="176"/>
      <c r="H241" s="124"/>
      <c r="I241" s="124"/>
      <c r="J241" s="124"/>
      <c r="K241" s="124"/>
      <c r="L241" s="124"/>
      <c r="M241" s="124"/>
      <c r="N241" s="124"/>
      <c r="O241" s="124"/>
      <c r="Q241" s="124"/>
      <c r="R241" s="124"/>
      <c r="S241" s="124"/>
      <c r="T241" s="124"/>
      <c r="U241" s="124"/>
      <c r="V241" s="124"/>
      <c r="W241" s="124"/>
      <c r="X241" s="144"/>
      <c r="AA241" s="126">
        <v>229</v>
      </c>
      <c r="AB241" s="126" t="str">
        <f t="shared" si="15"/>
        <v/>
      </c>
      <c r="AC241" s="126" t="str">
        <f t="shared" si="16"/>
        <v/>
      </c>
      <c r="AP241" s="128" t="str">
        <f t="shared" si="17"/>
        <v/>
      </c>
      <c r="AQ241" s="128" t="str">
        <f t="shared" si="18"/>
        <v/>
      </c>
    </row>
    <row r="242" spans="2:43" ht="15" x14ac:dyDescent="0.2">
      <c r="B242" s="161">
        <v>230</v>
      </c>
      <c r="C242" s="345"/>
      <c r="D242" s="55"/>
      <c r="E242" s="124"/>
      <c r="F242" s="124"/>
      <c r="G242" s="176"/>
      <c r="H242" s="124"/>
      <c r="I242" s="124"/>
      <c r="J242" s="124"/>
      <c r="K242" s="124"/>
      <c r="L242" s="124"/>
      <c r="M242" s="124"/>
      <c r="N242" s="124"/>
      <c r="O242" s="124"/>
      <c r="Q242" s="124"/>
      <c r="R242" s="124"/>
      <c r="S242" s="124"/>
      <c r="T242" s="124"/>
      <c r="U242" s="124"/>
      <c r="V242" s="124"/>
      <c r="W242" s="124"/>
      <c r="X242" s="144"/>
      <c r="AA242" s="126">
        <v>230</v>
      </c>
      <c r="AB242" s="126" t="str">
        <f t="shared" si="15"/>
        <v/>
      </c>
      <c r="AC242" s="126" t="str">
        <f t="shared" si="16"/>
        <v/>
      </c>
      <c r="AP242" s="128" t="str">
        <f t="shared" si="17"/>
        <v/>
      </c>
      <c r="AQ242" s="128" t="str">
        <f t="shared" si="18"/>
        <v/>
      </c>
    </row>
    <row r="243" spans="2:43" ht="15" x14ac:dyDescent="0.2">
      <c r="B243" s="161">
        <v>231</v>
      </c>
      <c r="C243" s="345"/>
      <c r="D243" s="55"/>
      <c r="E243" s="124"/>
      <c r="F243" s="124"/>
      <c r="G243" s="176"/>
      <c r="H243" s="124"/>
      <c r="I243" s="124"/>
      <c r="J243" s="124"/>
      <c r="K243" s="124"/>
      <c r="L243" s="124"/>
      <c r="M243" s="124"/>
      <c r="N243" s="124"/>
      <c r="O243" s="124"/>
      <c r="Q243" s="124"/>
      <c r="R243" s="124"/>
      <c r="S243" s="124"/>
      <c r="T243" s="124"/>
      <c r="U243" s="124"/>
      <c r="V243" s="124"/>
      <c r="W243" s="124"/>
      <c r="X243" s="144"/>
      <c r="AA243" s="126">
        <v>231</v>
      </c>
      <c r="AB243" s="126" t="str">
        <f t="shared" si="15"/>
        <v/>
      </c>
      <c r="AC243" s="126" t="str">
        <f t="shared" si="16"/>
        <v/>
      </c>
      <c r="AP243" s="128" t="str">
        <f t="shared" si="17"/>
        <v/>
      </c>
      <c r="AQ243" s="128" t="str">
        <f t="shared" si="18"/>
        <v/>
      </c>
    </row>
    <row r="244" spans="2:43" ht="15" x14ac:dyDescent="0.2">
      <c r="B244" s="161">
        <v>232</v>
      </c>
      <c r="C244" s="345"/>
      <c r="D244" s="55"/>
      <c r="E244" s="124"/>
      <c r="F244" s="124"/>
      <c r="G244" s="176"/>
      <c r="H244" s="124"/>
      <c r="I244" s="124"/>
      <c r="J244" s="124"/>
      <c r="K244" s="124"/>
      <c r="L244" s="124"/>
      <c r="M244" s="124"/>
      <c r="N244" s="124"/>
      <c r="O244" s="124"/>
      <c r="Q244" s="124"/>
      <c r="R244" s="124"/>
      <c r="S244" s="124"/>
      <c r="T244" s="124"/>
      <c r="U244" s="124"/>
      <c r="V244" s="124"/>
      <c r="W244" s="124"/>
      <c r="X244" s="144"/>
      <c r="AA244" s="126">
        <v>232</v>
      </c>
      <c r="AB244" s="126" t="str">
        <f t="shared" si="15"/>
        <v/>
      </c>
      <c r="AC244" s="126" t="str">
        <f t="shared" si="16"/>
        <v/>
      </c>
      <c r="AP244" s="128" t="str">
        <f t="shared" si="17"/>
        <v/>
      </c>
      <c r="AQ244" s="128" t="str">
        <f t="shared" si="18"/>
        <v/>
      </c>
    </row>
    <row r="245" spans="2:43" ht="15" x14ac:dyDescent="0.2">
      <c r="B245" s="161">
        <v>233</v>
      </c>
      <c r="C245" s="345"/>
      <c r="D245" s="55"/>
      <c r="E245" s="124"/>
      <c r="F245" s="124"/>
      <c r="G245" s="176"/>
      <c r="H245" s="124"/>
      <c r="I245" s="124"/>
      <c r="J245" s="124"/>
      <c r="K245" s="124"/>
      <c r="L245" s="124"/>
      <c r="M245" s="124"/>
      <c r="N245" s="124"/>
      <c r="O245" s="124"/>
      <c r="Q245" s="124"/>
      <c r="R245" s="124"/>
      <c r="S245" s="124"/>
      <c r="T245" s="124"/>
      <c r="U245" s="124"/>
      <c r="V245" s="124"/>
      <c r="W245" s="124"/>
      <c r="X245" s="144"/>
      <c r="AA245" s="126">
        <v>233</v>
      </c>
      <c r="AB245" s="126" t="str">
        <f t="shared" si="15"/>
        <v/>
      </c>
      <c r="AC245" s="126" t="str">
        <f t="shared" si="16"/>
        <v/>
      </c>
      <c r="AP245" s="128" t="str">
        <f t="shared" si="17"/>
        <v/>
      </c>
      <c r="AQ245" s="128" t="str">
        <f t="shared" si="18"/>
        <v/>
      </c>
    </row>
    <row r="246" spans="2:43" ht="15" x14ac:dyDescent="0.2">
      <c r="B246" s="161">
        <v>234</v>
      </c>
      <c r="C246" s="345"/>
      <c r="D246" s="55"/>
      <c r="E246" s="124"/>
      <c r="F246" s="124"/>
      <c r="G246" s="176"/>
      <c r="H246" s="124"/>
      <c r="I246" s="124"/>
      <c r="J246" s="124"/>
      <c r="K246" s="124"/>
      <c r="L246" s="124"/>
      <c r="M246" s="124"/>
      <c r="N246" s="124"/>
      <c r="O246" s="124"/>
      <c r="Q246" s="124"/>
      <c r="R246" s="124"/>
      <c r="S246" s="124"/>
      <c r="T246" s="124"/>
      <c r="U246" s="124"/>
      <c r="V246" s="124"/>
      <c r="W246" s="124"/>
      <c r="X246" s="144"/>
      <c r="AA246" s="126">
        <v>234</v>
      </c>
      <c r="AB246" s="126" t="str">
        <f t="shared" si="15"/>
        <v/>
      </c>
      <c r="AC246" s="126" t="str">
        <f t="shared" si="16"/>
        <v/>
      </c>
      <c r="AP246" s="128" t="str">
        <f t="shared" si="17"/>
        <v/>
      </c>
      <c r="AQ246" s="128" t="str">
        <f t="shared" si="18"/>
        <v/>
      </c>
    </row>
    <row r="247" spans="2:43" ht="15" x14ac:dyDescent="0.2">
      <c r="B247" s="161">
        <v>235</v>
      </c>
      <c r="C247" s="345"/>
      <c r="D247" s="55"/>
      <c r="E247" s="124"/>
      <c r="F247" s="124"/>
      <c r="G247" s="176"/>
      <c r="H247" s="124"/>
      <c r="I247" s="124"/>
      <c r="J247" s="124"/>
      <c r="K247" s="124"/>
      <c r="L247" s="124"/>
      <c r="M247" s="124"/>
      <c r="N247" s="124"/>
      <c r="O247" s="124"/>
      <c r="Q247" s="124"/>
      <c r="R247" s="124"/>
      <c r="S247" s="124"/>
      <c r="T247" s="124"/>
      <c r="U247" s="124"/>
      <c r="V247" s="124"/>
      <c r="W247" s="124"/>
      <c r="X247" s="144"/>
      <c r="AA247" s="126">
        <v>235</v>
      </c>
      <c r="AB247" s="126" t="str">
        <f t="shared" si="15"/>
        <v/>
      </c>
      <c r="AC247" s="126" t="str">
        <f t="shared" si="16"/>
        <v/>
      </c>
      <c r="AP247" s="128" t="str">
        <f t="shared" si="17"/>
        <v/>
      </c>
      <c r="AQ247" s="128" t="str">
        <f t="shared" si="18"/>
        <v/>
      </c>
    </row>
    <row r="248" spans="2:43" ht="15" x14ac:dyDescent="0.2">
      <c r="B248" s="161">
        <v>236</v>
      </c>
      <c r="C248" s="345"/>
      <c r="D248" s="55"/>
      <c r="E248" s="124"/>
      <c r="F248" s="124"/>
      <c r="G248" s="176"/>
      <c r="H248" s="124"/>
      <c r="I248" s="124"/>
      <c r="J248" s="124"/>
      <c r="K248" s="124"/>
      <c r="L248" s="124"/>
      <c r="M248" s="124"/>
      <c r="N248" s="124"/>
      <c r="O248" s="124"/>
      <c r="Q248" s="124"/>
      <c r="R248" s="124"/>
      <c r="S248" s="124"/>
      <c r="T248" s="124"/>
      <c r="U248" s="124"/>
      <c r="V248" s="124"/>
      <c r="W248" s="124"/>
      <c r="X248" s="144"/>
      <c r="AA248" s="126">
        <v>236</v>
      </c>
      <c r="AB248" s="126" t="str">
        <f t="shared" si="15"/>
        <v/>
      </c>
      <c r="AC248" s="126" t="str">
        <f t="shared" si="16"/>
        <v/>
      </c>
      <c r="AP248" s="128" t="str">
        <f t="shared" si="17"/>
        <v/>
      </c>
      <c r="AQ248" s="128" t="str">
        <f t="shared" si="18"/>
        <v/>
      </c>
    </row>
    <row r="249" spans="2:43" ht="15" x14ac:dyDescent="0.2">
      <c r="B249" s="161">
        <v>237</v>
      </c>
      <c r="C249" s="345"/>
      <c r="D249" s="55"/>
      <c r="E249" s="124"/>
      <c r="F249" s="124"/>
      <c r="G249" s="176"/>
      <c r="H249" s="124"/>
      <c r="I249" s="124"/>
      <c r="J249" s="124"/>
      <c r="K249" s="124"/>
      <c r="L249" s="124"/>
      <c r="M249" s="124"/>
      <c r="N249" s="124"/>
      <c r="O249" s="124"/>
      <c r="Q249" s="124"/>
      <c r="R249" s="124"/>
      <c r="S249" s="124"/>
      <c r="T249" s="124"/>
      <c r="U249" s="124"/>
      <c r="V249" s="124"/>
      <c r="W249" s="124"/>
      <c r="X249" s="144"/>
      <c r="AA249" s="126">
        <v>237</v>
      </c>
      <c r="AB249" s="126" t="str">
        <f t="shared" si="15"/>
        <v/>
      </c>
      <c r="AC249" s="126" t="str">
        <f t="shared" si="16"/>
        <v/>
      </c>
      <c r="AP249" s="128" t="str">
        <f t="shared" si="17"/>
        <v/>
      </c>
      <c r="AQ249" s="128" t="str">
        <f t="shared" si="18"/>
        <v/>
      </c>
    </row>
    <row r="250" spans="2:43" ht="15" x14ac:dyDescent="0.2">
      <c r="B250" s="161">
        <v>238</v>
      </c>
      <c r="C250" s="345"/>
      <c r="D250" s="55"/>
      <c r="E250" s="124"/>
      <c r="F250" s="124"/>
      <c r="G250" s="176"/>
      <c r="H250" s="124"/>
      <c r="I250" s="124"/>
      <c r="J250" s="124"/>
      <c r="K250" s="124"/>
      <c r="L250" s="124"/>
      <c r="M250" s="124"/>
      <c r="N250" s="124"/>
      <c r="O250" s="124"/>
      <c r="Q250" s="124"/>
      <c r="R250" s="124"/>
      <c r="S250" s="124"/>
      <c r="T250" s="124"/>
      <c r="U250" s="124"/>
      <c r="V250" s="124"/>
      <c r="W250" s="124"/>
      <c r="X250" s="144"/>
      <c r="AA250" s="126">
        <v>238</v>
      </c>
      <c r="AB250" s="126" t="str">
        <f t="shared" si="15"/>
        <v/>
      </c>
      <c r="AC250" s="126" t="str">
        <f t="shared" si="16"/>
        <v/>
      </c>
      <c r="AP250" s="128" t="str">
        <f t="shared" si="17"/>
        <v/>
      </c>
      <c r="AQ250" s="128" t="str">
        <f t="shared" si="18"/>
        <v/>
      </c>
    </row>
    <row r="251" spans="2:43" ht="15" x14ac:dyDescent="0.2">
      <c r="B251" s="161">
        <v>239</v>
      </c>
      <c r="C251" s="345"/>
      <c r="D251" s="55"/>
      <c r="E251" s="124"/>
      <c r="F251" s="124"/>
      <c r="G251" s="176"/>
      <c r="H251" s="124"/>
      <c r="I251" s="124"/>
      <c r="J251" s="124"/>
      <c r="K251" s="124"/>
      <c r="L251" s="124"/>
      <c r="M251" s="124"/>
      <c r="N251" s="124"/>
      <c r="O251" s="124"/>
      <c r="Q251" s="124"/>
      <c r="R251" s="124"/>
      <c r="S251" s="124"/>
      <c r="T251" s="124"/>
      <c r="U251" s="124"/>
      <c r="V251" s="124"/>
      <c r="W251" s="124"/>
      <c r="X251" s="144"/>
      <c r="AA251" s="126">
        <v>239</v>
      </c>
      <c r="AB251" s="126" t="str">
        <f t="shared" si="15"/>
        <v/>
      </c>
      <c r="AC251" s="126" t="str">
        <f t="shared" si="16"/>
        <v/>
      </c>
      <c r="AP251" s="128" t="str">
        <f t="shared" si="17"/>
        <v/>
      </c>
      <c r="AQ251" s="128" t="str">
        <f t="shared" si="18"/>
        <v/>
      </c>
    </row>
    <row r="252" spans="2:43" ht="15" x14ac:dyDescent="0.2">
      <c r="B252" s="161">
        <v>240</v>
      </c>
      <c r="C252" s="345"/>
      <c r="D252" s="55"/>
      <c r="E252" s="124"/>
      <c r="F252" s="124"/>
      <c r="G252" s="176"/>
      <c r="H252" s="124"/>
      <c r="I252" s="124"/>
      <c r="J252" s="124"/>
      <c r="K252" s="124"/>
      <c r="L252" s="124"/>
      <c r="M252" s="124"/>
      <c r="N252" s="124"/>
      <c r="O252" s="124"/>
      <c r="Q252" s="124"/>
      <c r="R252" s="124"/>
      <c r="S252" s="124"/>
      <c r="T252" s="124"/>
      <c r="U252" s="124"/>
      <c r="V252" s="124"/>
      <c r="W252" s="124"/>
      <c r="X252" s="144"/>
      <c r="AA252" s="126">
        <v>240</v>
      </c>
      <c r="AB252" s="126" t="str">
        <f t="shared" si="15"/>
        <v/>
      </c>
      <c r="AC252" s="126" t="str">
        <f t="shared" si="16"/>
        <v/>
      </c>
      <c r="AP252" s="128" t="str">
        <f t="shared" si="17"/>
        <v/>
      </c>
      <c r="AQ252" s="128" t="str">
        <f t="shared" si="18"/>
        <v/>
      </c>
    </row>
    <row r="253" spans="2:43" ht="15" x14ac:dyDescent="0.2">
      <c r="B253" s="161">
        <v>241</v>
      </c>
      <c r="C253" s="345"/>
      <c r="D253" s="55"/>
      <c r="E253" s="124"/>
      <c r="F253" s="124"/>
      <c r="G253" s="176"/>
      <c r="H253" s="124"/>
      <c r="I253" s="124"/>
      <c r="J253" s="124"/>
      <c r="K253" s="124"/>
      <c r="L253" s="124"/>
      <c r="M253" s="124"/>
      <c r="N253" s="124"/>
      <c r="O253" s="124"/>
      <c r="Q253" s="124"/>
      <c r="R253" s="124"/>
      <c r="S253" s="124"/>
      <c r="T253" s="124"/>
      <c r="U253" s="124"/>
      <c r="V253" s="124"/>
      <c r="W253" s="124"/>
      <c r="X253" s="144"/>
      <c r="AA253" s="126">
        <v>241</v>
      </c>
      <c r="AB253" s="126" t="str">
        <f t="shared" si="15"/>
        <v/>
      </c>
      <c r="AC253" s="126" t="str">
        <f t="shared" si="16"/>
        <v/>
      </c>
      <c r="AP253" s="128" t="str">
        <f t="shared" si="17"/>
        <v/>
      </c>
      <c r="AQ253" s="128" t="str">
        <f t="shared" si="18"/>
        <v/>
      </c>
    </row>
    <row r="254" spans="2:43" ht="15" x14ac:dyDescent="0.2">
      <c r="B254" s="161">
        <v>242</v>
      </c>
      <c r="C254" s="345"/>
      <c r="D254" s="55"/>
      <c r="E254" s="124"/>
      <c r="F254" s="124"/>
      <c r="G254" s="176"/>
      <c r="H254" s="124"/>
      <c r="I254" s="124"/>
      <c r="J254" s="124"/>
      <c r="K254" s="124"/>
      <c r="L254" s="124"/>
      <c r="M254" s="124"/>
      <c r="N254" s="124"/>
      <c r="O254" s="124"/>
      <c r="Q254" s="124"/>
      <c r="R254" s="124"/>
      <c r="S254" s="124"/>
      <c r="T254" s="124"/>
      <c r="U254" s="124"/>
      <c r="V254" s="124"/>
      <c r="W254" s="124"/>
      <c r="X254" s="144"/>
      <c r="AA254" s="126">
        <v>242</v>
      </c>
      <c r="AB254" s="126" t="str">
        <f t="shared" si="15"/>
        <v/>
      </c>
      <c r="AC254" s="126" t="str">
        <f t="shared" si="16"/>
        <v/>
      </c>
      <c r="AP254" s="128" t="str">
        <f t="shared" si="17"/>
        <v/>
      </c>
      <c r="AQ254" s="128" t="str">
        <f t="shared" si="18"/>
        <v/>
      </c>
    </row>
    <row r="255" spans="2:43" ht="15" x14ac:dyDescent="0.2">
      <c r="B255" s="161">
        <v>243</v>
      </c>
      <c r="C255" s="345"/>
      <c r="D255" s="55"/>
      <c r="E255" s="124"/>
      <c r="F255" s="124"/>
      <c r="G255" s="176"/>
      <c r="H255" s="124"/>
      <c r="I255" s="124"/>
      <c r="J255" s="124"/>
      <c r="K255" s="124"/>
      <c r="L255" s="124"/>
      <c r="M255" s="124"/>
      <c r="N255" s="124"/>
      <c r="O255" s="124"/>
      <c r="Q255" s="124"/>
      <c r="R255" s="124"/>
      <c r="S255" s="124"/>
      <c r="T255" s="124"/>
      <c r="U255" s="124"/>
      <c r="V255" s="124"/>
      <c r="W255" s="124"/>
      <c r="X255" s="144"/>
      <c r="AA255" s="126">
        <v>243</v>
      </c>
      <c r="AB255" s="126" t="str">
        <f t="shared" si="15"/>
        <v/>
      </c>
      <c r="AC255" s="126" t="str">
        <f t="shared" si="16"/>
        <v/>
      </c>
      <c r="AP255" s="128" t="str">
        <f t="shared" si="17"/>
        <v/>
      </c>
      <c r="AQ255" s="128" t="str">
        <f t="shared" si="18"/>
        <v/>
      </c>
    </row>
    <row r="256" spans="2:43" ht="15" x14ac:dyDescent="0.2">
      <c r="B256" s="161">
        <v>244</v>
      </c>
      <c r="C256" s="345"/>
      <c r="D256" s="55"/>
      <c r="E256" s="124"/>
      <c r="F256" s="124"/>
      <c r="G256" s="176"/>
      <c r="H256" s="124"/>
      <c r="I256" s="124"/>
      <c r="J256" s="124"/>
      <c r="K256" s="124"/>
      <c r="L256" s="124"/>
      <c r="M256" s="124"/>
      <c r="N256" s="124"/>
      <c r="O256" s="124"/>
      <c r="Q256" s="124"/>
      <c r="R256" s="124"/>
      <c r="S256" s="124"/>
      <c r="T256" s="124"/>
      <c r="U256" s="124"/>
      <c r="V256" s="124"/>
      <c r="W256" s="124"/>
      <c r="X256" s="144"/>
      <c r="AA256" s="126">
        <v>244</v>
      </c>
      <c r="AB256" s="126" t="str">
        <f t="shared" si="15"/>
        <v/>
      </c>
      <c r="AC256" s="126" t="str">
        <f t="shared" si="16"/>
        <v/>
      </c>
      <c r="AP256" s="128" t="str">
        <f t="shared" si="17"/>
        <v/>
      </c>
      <c r="AQ256" s="128" t="str">
        <f t="shared" si="18"/>
        <v/>
      </c>
    </row>
    <row r="257" spans="2:43" ht="15" x14ac:dyDescent="0.2">
      <c r="B257" s="161">
        <v>245</v>
      </c>
      <c r="C257" s="345"/>
      <c r="D257" s="55"/>
      <c r="E257" s="124"/>
      <c r="F257" s="124"/>
      <c r="G257" s="176"/>
      <c r="H257" s="124"/>
      <c r="I257" s="124"/>
      <c r="J257" s="124"/>
      <c r="K257" s="124"/>
      <c r="L257" s="124"/>
      <c r="M257" s="124"/>
      <c r="N257" s="124"/>
      <c r="O257" s="124"/>
      <c r="Q257" s="124"/>
      <c r="R257" s="124"/>
      <c r="S257" s="124"/>
      <c r="T257" s="124"/>
      <c r="U257" s="124"/>
      <c r="V257" s="124"/>
      <c r="W257" s="124"/>
      <c r="X257" s="144"/>
      <c r="AA257" s="126">
        <v>245</v>
      </c>
      <c r="AB257" s="126" t="str">
        <f t="shared" si="15"/>
        <v/>
      </c>
      <c r="AC257" s="126" t="str">
        <f t="shared" si="16"/>
        <v/>
      </c>
      <c r="AP257" s="128" t="str">
        <f t="shared" si="17"/>
        <v/>
      </c>
      <c r="AQ257" s="128" t="str">
        <f t="shared" si="18"/>
        <v/>
      </c>
    </row>
    <row r="258" spans="2:43" ht="15" x14ac:dyDescent="0.2">
      <c r="B258" s="161">
        <v>246</v>
      </c>
      <c r="C258" s="345"/>
      <c r="D258" s="55"/>
      <c r="E258" s="124"/>
      <c r="F258" s="124"/>
      <c r="G258" s="176"/>
      <c r="H258" s="124"/>
      <c r="I258" s="124"/>
      <c r="J258" s="124"/>
      <c r="K258" s="124"/>
      <c r="L258" s="124"/>
      <c r="M258" s="124"/>
      <c r="N258" s="124"/>
      <c r="O258" s="124"/>
      <c r="Q258" s="124"/>
      <c r="R258" s="124"/>
      <c r="S258" s="124"/>
      <c r="T258" s="124"/>
      <c r="U258" s="124"/>
      <c r="V258" s="124"/>
      <c r="W258" s="124"/>
      <c r="X258" s="144"/>
      <c r="AA258" s="126">
        <v>246</v>
      </c>
      <c r="AB258" s="126" t="str">
        <f t="shared" si="15"/>
        <v/>
      </c>
      <c r="AC258" s="126" t="str">
        <f t="shared" si="16"/>
        <v/>
      </c>
      <c r="AP258" s="128" t="str">
        <f t="shared" si="17"/>
        <v/>
      </c>
      <c r="AQ258" s="128" t="str">
        <f t="shared" si="18"/>
        <v/>
      </c>
    </row>
    <row r="259" spans="2:43" ht="15" x14ac:dyDescent="0.2">
      <c r="B259" s="161">
        <v>247</v>
      </c>
      <c r="C259" s="345"/>
      <c r="D259" s="55"/>
      <c r="E259" s="124"/>
      <c r="F259" s="124"/>
      <c r="G259" s="176"/>
      <c r="H259" s="124"/>
      <c r="I259" s="124"/>
      <c r="J259" s="124"/>
      <c r="K259" s="124"/>
      <c r="L259" s="124"/>
      <c r="M259" s="124"/>
      <c r="N259" s="124"/>
      <c r="O259" s="124"/>
      <c r="Q259" s="124"/>
      <c r="R259" s="124"/>
      <c r="S259" s="124"/>
      <c r="T259" s="124"/>
      <c r="U259" s="124"/>
      <c r="V259" s="124"/>
      <c r="W259" s="124"/>
      <c r="X259" s="144"/>
      <c r="AA259" s="126">
        <v>247</v>
      </c>
      <c r="AB259" s="126" t="str">
        <f t="shared" si="15"/>
        <v/>
      </c>
      <c r="AC259" s="126" t="str">
        <f t="shared" si="16"/>
        <v/>
      </c>
      <c r="AP259" s="128" t="str">
        <f t="shared" si="17"/>
        <v/>
      </c>
      <c r="AQ259" s="128" t="str">
        <f t="shared" si="18"/>
        <v/>
      </c>
    </row>
    <row r="260" spans="2:43" ht="15" x14ac:dyDescent="0.2">
      <c r="B260" s="161">
        <v>248</v>
      </c>
      <c r="C260" s="345"/>
      <c r="D260" s="55"/>
      <c r="E260" s="124"/>
      <c r="F260" s="124"/>
      <c r="G260" s="176"/>
      <c r="H260" s="124"/>
      <c r="I260" s="124"/>
      <c r="J260" s="124"/>
      <c r="K260" s="124"/>
      <c r="L260" s="124"/>
      <c r="M260" s="124"/>
      <c r="N260" s="124"/>
      <c r="O260" s="124"/>
      <c r="Q260" s="124"/>
      <c r="R260" s="124"/>
      <c r="S260" s="124"/>
      <c r="T260" s="124"/>
      <c r="U260" s="124"/>
      <c r="V260" s="124"/>
      <c r="W260" s="124"/>
      <c r="X260" s="144"/>
      <c r="AA260" s="126">
        <v>248</v>
      </c>
      <c r="AB260" s="126" t="str">
        <f t="shared" si="15"/>
        <v/>
      </c>
      <c r="AC260" s="126" t="str">
        <f t="shared" si="16"/>
        <v/>
      </c>
      <c r="AP260" s="128" t="str">
        <f t="shared" si="17"/>
        <v/>
      </c>
      <c r="AQ260" s="128" t="str">
        <f t="shared" si="18"/>
        <v/>
      </c>
    </row>
    <row r="261" spans="2:43" ht="15" x14ac:dyDescent="0.2">
      <c r="B261" s="161">
        <v>249</v>
      </c>
      <c r="C261" s="345"/>
      <c r="D261" s="55"/>
      <c r="E261" s="124"/>
      <c r="F261" s="124"/>
      <c r="G261" s="176"/>
      <c r="H261" s="124"/>
      <c r="I261" s="124"/>
      <c r="J261" s="124"/>
      <c r="K261" s="124"/>
      <c r="L261" s="124"/>
      <c r="M261" s="124"/>
      <c r="N261" s="124"/>
      <c r="O261" s="124"/>
      <c r="Q261" s="124"/>
      <c r="R261" s="124"/>
      <c r="S261" s="124"/>
      <c r="T261" s="124"/>
      <c r="U261" s="124"/>
      <c r="V261" s="124"/>
      <c r="W261" s="124"/>
      <c r="X261" s="144"/>
      <c r="AA261" s="126">
        <v>249</v>
      </c>
      <c r="AB261" s="126" t="str">
        <f t="shared" si="15"/>
        <v/>
      </c>
      <c r="AC261" s="126" t="str">
        <f t="shared" si="16"/>
        <v/>
      </c>
      <c r="AP261" s="128" t="str">
        <f t="shared" si="17"/>
        <v/>
      </c>
      <c r="AQ261" s="128" t="str">
        <f t="shared" si="18"/>
        <v/>
      </c>
    </row>
    <row r="262" spans="2:43" ht="15" x14ac:dyDescent="0.2">
      <c r="B262" s="161">
        <v>250</v>
      </c>
      <c r="C262" s="345"/>
      <c r="D262" s="55"/>
      <c r="E262" s="124"/>
      <c r="F262" s="124"/>
      <c r="G262" s="176"/>
      <c r="H262" s="124"/>
      <c r="I262" s="124"/>
      <c r="J262" s="124"/>
      <c r="K262" s="124"/>
      <c r="L262" s="124"/>
      <c r="M262" s="124"/>
      <c r="N262" s="124"/>
      <c r="O262" s="124"/>
      <c r="Q262" s="124"/>
      <c r="R262" s="124"/>
      <c r="S262" s="124"/>
      <c r="T262" s="124"/>
      <c r="U262" s="124"/>
      <c r="V262" s="124"/>
      <c r="W262" s="124"/>
      <c r="X262" s="144"/>
      <c r="AA262" s="126">
        <v>250</v>
      </c>
      <c r="AB262" s="126" t="str">
        <f t="shared" si="15"/>
        <v/>
      </c>
      <c r="AC262" s="126" t="str">
        <f t="shared" si="16"/>
        <v/>
      </c>
      <c r="AP262" s="128" t="str">
        <f t="shared" si="17"/>
        <v/>
      </c>
      <c r="AQ262" s="128" t="str">
        <f t="shared" si="18"/>
        <v/>
      </c>
    </row>
    <row r="263" spans="2:43" ht="15" x14ac:dyDescent="0.2">
      <c r="B263" s="161">
        <v>251</v>
      </c>
      <c r="C263" s="345"/>
      <c r="D263" s="55"/>
      <c r="E263" s="124"/>
      <c r="F263" s="124"/>
      <c r="G263" s="176"/>
      <c r="H263" s="124"/>
      <c r="I263" s="124"/>
      <c r="J263" s="124"/>
      <c r="K263" s="124"/>
      <c r="L263" s="124"/>
      <c r="M263" s="124"/>
      <c r="N263" s="124"/>
      <c r="O263" s="124"/>
      <c r="Q263" s="124"/>
      <c r="R263" s="124"/>
      <c r="S263" s="124"/>
      <c r="T263" s="124"/>
      <c r="U263" s="124"/>
      <c r="V263" s="124"/>
      <c r="W263" s="124"/>
      <c r="X263" s="144"/>
      <c r="AA263" s="126">
        <v>251</v>
      </c>
      <c r="AB263" s="126" t="str">
        <f t="shared" si="15"/>
        <v/>
      </c>
      <c r="AC263" s="126" t="str">
        <f t="shared" si="16"/>
        <v/>
      </c>
      <c r="AP263" s="128" t="str">
        <f t="shared" si="17"/>
        <v/>
      </c>
      <c r="AQ263" s="128" t="str">
        <f t="shared" si="18"/>
        <v/>
      </c>
    </row>
    <row r="264" spans="2:43" ht="15" x14ac:dyDescent="0.2">
      <c r="B264" s="161">
        <v>252</v>
      </c>
      <c r="C264" s="345"/>
      <c r="D264" s="55"/>
      <c r="E264" s="124"/>
      <c r="F264" s="124"/>
      <c r="G264" s="176"/>
      <c r="H264" s="124"/>
      <c r="I264" s="124"/>
      <c r="J264" s="124"/>
      <c r="K264" s="124"/>
      <c r="L264" s="124"/>
      <c r="M264" s="124"/>
      <c r="N264" s="124"/>
      <c r="O264" s="124"/>
      <c r="Q264" s="124"/>
      <c r="R264" s="124"/>
      <c r="S264" s="124"/>
      <c r="T264" s="124"/>
      <c r="U264" s="124"/>
      <c r="V264" s="124"/>
      <c r="W264" s="124"/>
      <c r="X264" s="144"/>
      <c r="AA264" s="126">
        <v>252</v>
      </c>
      <c r="AB264" s="126" t="str">
        <f t="shared" si="15"/>
        <v/>
      </c>
      <c r="AC264" s="126" t="str">
        <f t="shared" si="16"/>
        <v/>
      </c>
      <c r="AP264" s="128" t="str">
        <f t="shared" si="17"/>
        <v/>
      </c>
      <c r="AQ264" s="128" t="str">
        <f t="shared" si="18"/>
        <v/>
      </c>
    </row>
    <row r="265" spans="2:43" ht="15" x14ac:dyDescent="0.2">
      <c r="B265" s="161">
        <v>253</v>
      </c>
      <c r="C265" s="345"/>
      <c r="D265" s="55"/>
      <c r="E265" s="124"/>
      <c r="F265" s="124"/>
      <c r="G265" s="176"/>
      <c r="H265" s="124"/>
      <c r="I265" s="124"/>
      <c r="J265" s="124"/>
      <c r="K265" s="124"/>
      <c r="L265" s="124"/>
      <c r="M265" s="124"/>
      <c r="N265" s="124"/>
      <c r="O265" s="124"/>
      <c r="Q265" s="124"/>
      <c r="R265" s="124"/>
      <c r="S265" s="124"/>
      <c r="T265" s="124"/>
      <c r="U265" s="124"/>
      <c r="V265" s="124"/>
      <c r="W265" s="124"/>
      <c r="X265" s="144"/>
      <c r="AA265" s="126">
        <v>253</v>
      </c>
      <c r="AB265" s="126" t="str">
        <f t="shared" si="15"/>
        <v/>
      </c>
      <c r="AC265" s="126" t="str">
        <f t="shared" si="16"/>
        <v/>
      </c>
      <c r="AP265" s="128" t="str">
        <f t="shared" si="17"/>
        <v/>
      </c>
      <c r="AQ265" s="128" t="str">
        <f t="shared" si="18"/>
        <v/>
      </c>
    </row>
    <row r="266" spans="2:43" ht="15" x14ac:dyDescent="0.2">
      <c r="B266" s="161">
        <v>254</v>
      </c>
      <c r="C266" s="345"/>
      <c r="D266" s="55"/>
      <c r="E266" s="124"/>
      <c r="F266" s="124"/>
      <c r="G266" s="176"/>
      <c r="H266" s="124"/>
      <c r="I266" s="124"/>
      <c r="J266" s="124"/>
      <c r="K266" s="124"/>
      <c r="L266" s="124"/>
      <c r="M266" s="124"/>
      <c r="N266" s="124"/>
      <c r="O266" s="124"/>
      <c r="Q266" s="124"/>
      <c r="R266" s="124"/>
      <c r="S266" s="124"/>
      <c r="T266" s="124"/>
      <c r="U266" s="124"/>
      <c r="V266" s="124"/>
      <c r="W266" s="124"/>
      <c r="X266" s="144"/>
      <c r="AA266" s="126">
        <v>254</v>
      </c>
      <c r="AB266" s="126" t="str">
        <f t="shared" si="15"/>
        <v/>
      </c>
      <c r="AC266" s="126" t="str">
        <f t="shared" si="16"/>
        <v/>
      </c>
      <c r="AP266" s="128" t="str">
        <f t="shared" si="17"/>
        <v/>
      </c>
      <c r="AQ266" s="128" t="str">
        <f t="shared" si="18"/>
        <v/>
      </c>
    </row>
    <row r="267" spans="2:43" ht="15" x14ac:dyDescent="0.2">
      <c r="B267" s="161">
        <v>255</v>
      </c>
      <c r="C267" s="345"/>
      <c r="D267" s="55"/>
      <c r="E267" s="124"/>
      <c r="F267" s="124"/>
      <c r="G267" s="176"/>
      <c r="H267" s="124"/>
      <c r="I267" s="124"/>
      <c r="J267" s="124"/>
      <c r="K267" s="124"/>
      <c r="L267" s="124"/>
      <c r="M267" s="124"/>
      <c r="N267" s="124"/>
      <c r="O267" s="124"/>
      <c r="Q267" s="124"/>
      <c r="R267" s="124"/>
      <c r="S267" s="124"/>
      <c r="T267" s="124"/>
      <c r="U267" s="124"/>
      <c r="V267" s="124"/>
      <c r="W267" s="124"/>
      <c r="X267" s="144"/>
      <c r="AA267" s="126">
        <v>255</v>
      </c>
      <c r="AB267" s="126" t="str">
        <f t="shared" si="15"/>
        <v/>
      </c>
      <c r="AC267" s="126" t="str">
        <f t="shared" si="16"/>
        <v/>
      </c>
      <c r="AP267" s="128" t="str">
        <f t="shared" si="17"/>
        <v/>
      </c>
      <c r="AQ267" s="128" t="str">
        <f t="shared" si="18"/>
        <v/>
      </c>
    </row>
    <row r="268" spans="2:43" ht="15" x14ac:dyDescent="0.2">
      <c r="B268" s="161">
        <v>256</v>
      </c>
      <c r="C268" s="345"/>
      <c r="D268" s="55"/>
      <c r="E268" s="124"/>
      <c r="F268" s="124"/>
      <c r="G268" s="176"/>
      <c r="H268" s="124"/>
      <c r="I268" s="124"/>
      <c r="J268" s="124"/>
      <c r="K268" s="124"/>
      <c r="L268" s="124"/>
      <c r="M268" s="124"/>
      <c r="N268" s="124"/>
      <c r="O268" s="124"/>
      <c r="Q268" s="124"/>
      <c r="R268" s="124"/>
      <c r="S268" s="124"/>
      <c r="T268" s="124"/>
      <c r="U268" s="124"/>
      <c r="V268" s="124"/>
      <c r="W268" s="124"/>
      <c r="X268" s="144"/>
      <c r="AA268" s="126">
        <v>256</v>
      </c>
      <c r="AB268" s="126" t="str">
        <f t="shared" si="15"/>
        <v/>
      </c>
      <c r="AC268" s="126" t="str">
        <f t="shared" si="16"/>
        <v/>
      </c>
      <c r="AP268" s="128" t="str">
        <f t="shared" si="17"/>
        <v/>
      </c>
      <c r="AQ268" s="128" t="str">
        <f t="shared" si="18"/>
        <v/>
      </c>
    </row>
    <row r="269" spans="2:43" ht="15" x14ac:dyDescent="0.2">
      <c r="B269" s="161">
        <v>257</v>
      </c>
      <c r="C269" s="345"/>
      <c r="D269" s="55"/>
      <c r="E269" s="124"/>
      <c r="F269" s="124"/>
      <c r="G269" s="176"/>
      <c r="H269" s="124"/>
      <c r="I269" s="124"/>
      <c r="J269" s="124"/>
      <c r="K269" s="124"/>
      <c r="L269" s="124"/>
      <c r="M269" s="124"/>
      <c r="N269" s="124"/>
      <c r="O269" s="124"/>
      <c r="Q269" s="124"/>
      <c r="R269" s="124"/>
      <c r="S269" s="124"/>
      <c r="T269" s="124"/>
      <c r="U269" s="124"/>
      <c r="V269" s="124"/>
      <c r="W269" s="124"/>
      <c r="X269" s="144"/>
      <c r="AA269" s="126">
        <v>257</v>
      </c>
      <c r="AB269" s="126" t="str">
        <f t="shared" si="15"/>
        <v/>
      </c>
      <c r="AC269" s="126" t="str">
        <f t="shared" si="16"/>
        <v/>
      </c>
      <c r="AP269" s="128" t="str">
        <f t="shared" si="17"/>
        <v/>
      </c>
      <c r="AQ269" s="128" t="str">
        <f t="shared" si="18"/>
        <v/>
      </c>
    </row>
    <row r="270" spans="2:43" ht="15" x14ac:dyDescent="0.2">
      <c r="B270" s="161">
        <v>258</v>
      </c>
      <c r="C270" s="345"/>
      <c r="D270" s="55"/>
      <c r="E270" s="124"/>
      <c r="F270" s="124"/>
      <c r="G270" s="176"/>
      <c r="H270" s="124"/>
      <c r="I270" s="124"/>
      <c r="J270" s="124"/>
      <c r="K270" s="124"/>
      <c r="L270" s="124"/>
      <c r="M270" s="124"/>
      <c r="N270" s="124"/>
      <c r="O270" s="124"/>
      <c r="Q270" s="124"/>
      <c r="R270" s="124"/>
      <c r="S270" s="124"/>
      <c r="T270" s="124"/>
      <c r="U270" s="124"/>
      <c r="V270" s="124"/>
      <c r="W270" s="124"/>
      <c r="X270" s="144"/>
      <c r="AA270" s="126">
        <v>258</v>
      </c>
      <c r="AB270" s="126" t="str">
        <f t="shared" ref="AB270:AB333" si="19">IF(AND(C270=1,D270&lt;&gt;0),D270,"")</f>
        <v/>
      </c>
      <c r="AC270" s="126" t="str">
        <f t="shared" ref="AC270:AC333" si="20">IF(AND(C270=2,D270&lt;&gt;0),D270,"")</f>
        <v/>
      </c>
      <c r="AP270" s="128" t="str">
        <f t="shared" si="17"/>
        <v/>
      </c>
      <c r="AQ270" s="128" t="str">
        <f t="shared" si="18"/>
        <v/>
      </c>
    </row>
    <row r="271" spans="2:43" ht="15" x14ac:dyDescent="0.2">
      <c r="B271" s="161">
        <v>259</v>
      </c>
      <c r="C271" s="345"/>
      <c r="D271" s="55"/>
      <c r="E271" s="124"/>
      <c r="F271" s="124"/>
      <c r="G271" s="176"/>
      <c r="H271" s="124"/>
      <c r="I271" s="124"/>
      <c r="J271" s="124"/>
      <c r="K271" s="124"/>
      <c r="L271" s="124"/>
      <c r="M271" s="124"/>
      <c r="N271" s="124"/>
      <c r="O271" s="124"/>
      <c r="Q271" s="124"/>
      <c r="R271" s="124"/>
      <c r="S271" s="124"/>
      <c r="T271" s="124"/>
      <c r="U271" s="124"/>
      <c r="V271" s="124"/>
      <c r="W271" s="124"/>
      <c r="X271" s="144"/>
      <c r="AA271" s="126">
        <v>259</v>
      </c>
      <c r="AB271" s="126" t="str">
        <f t="shared" si="19"/>
        <v/>
      </c>
      <c r="AC271" s="126" t="str">
        <f t="shared" si="20"/>
        <v/>
      </c>
      <c r="AP271" s="128" t="str">
        <f t="shared" ref="AP271:AP334" si="21">IF(AB270="","",ABS(AB270-$K$13))</f>
        <v/>
      </c>
      <c r="AQ271" s="128" t="str">
        <f t="shared" ref="AQ271:AQ334" si="22">IF(AC270="","",ABS(AC270-$K$14))</f>
        <v/>
      </c>
    </row>
    <row r="272" spans="2:43" ht="15" x14ac:dyDescent="0.2">
      <c r="B272" s="161">
        <v>260</v>
      </c>
      <c r="C272" s="345"/>
      <c r="D272" s="55"/>
      <c r="E272" s="124"/>
      <c r="F272" s="124"/>
      <c r="G272" s="176"/>
      <c r="H272" s="124"/>
      <c r="I272" s="124"/>
      <c r="J272" s="124"/>
      <c r="K272" s="124"/>
      <c r="L272" s="124"/>
      <c r="M272" s="124"/>
      <c r="N272" s="124"/>
      <c r="O272" s="124"/>
      <c r="Q272" s="124"/>
      <c r="R272" s="124"/>
      <c r="S272" s="124"/>
      <c r="T272" s="124"/>
      <c r="U272" s="124"/>
      <c r="V272" s="124"/>
      <c r="W272" s="124"/>
      <c r="X272" s="144"/>
      <c r="AA272" s="126">
        <v>260</v>
      </c>
      <c r="AB272" s="126" t="str">
        <f t="shared" si="19"/>
        <v/>
      </c>
      <c r="AC272" s="126" t="str">
        <f t="shared" si="20"/>
        <v/>
      </c>
      <c r="AP272" s="128" t="str">
        <f t="shared" si="21"/>
        <v/>
      </c>
      <c r="AQ272" s="128" t="str">
        <f t="shared" si="22"/>
        <v/>
      </c>
    </row>
    <row r="273" spans="2:43" ht="15" x14ac:dyDescent="0.2">
      <c r="B273" s="161">
        <v>261</v>
      </c>
      <c r="C273" s="345"/>
      <c r="D273" s="55"/>
      <c r="E273" s="124"/>
      <c r="F273" s="124"/>
      <c r="G273" s="176"/>
      <c r="H273" s="124"/>
      <c r="I273" s="124"/>
      <c r="J273" s="124"/>
      <c r="K273" s="124"/>
      <c r="L273" s="124"/>
      <c r="M273" s="124"/>
      <c r="N273" s="124"/>
      <c r="O273" s="124"/>
      <c r="Q273" s="124"/>
      <c r="R273" s="124"/>
      <c r="S273" s="124"/>
      <c r="T273" s="124"/>
      <c r="U273" s="124"/>
      <c r="V273" s="124"/>
      <c r="W273" s="124"/>
      <c r="X273" s="144"/>
      <c r="AA273" s="126">
        <v>261</v>
      </c>
      <c r="AB273" s="126" t="str">
        <f t="shared" si="19"/>
        <v/>
      </c>
      <c r="AC273" s="126" t="str">
        <f t="shared" si="20"/>
        <v/>
      </c>
      <c r="AP273" s="128" t="str">
        <f t="shared" si="21"/>
        <v/>
      </c>
      <c r="AQ273" s="128" t="str">
        <f t="shared" si="22"/>
        <v/>
      </c>
    </row>
    <row r="274" spans="2:43" ht="15" x14ac:dyDescent="0.2">
      <c r="B274" s="161">
        <v>262</v>
      </c>
      <c r="C274" s="345"/>
      <c r="D274" s="55"/>
      <c r="E274" s="124"/>
      <c r="F274" s="124"/>
      <c r="G274" s="176"/>
      <c r="H274" s="124"/>
      <c r="I274" s="124"/>
      <c r="J274" s="124"/>
      <c r="K274" s="124"/>
      <c r="L274" s="124"/>
      <c r="M274" s="124"/>
      <c r="N274" s="124"/>
      <c r="O274" s="124"/>
      <c r="Q274" s="124"/>
      <c r="R274" s="124"/>
      <c r="S274" s="124"/>
      <c r="T274" s="124"/>
      <c r="U274" s="124"/>
      <c r="V274" s="124"/>
      <c r="W274" s="124"/>
      <c r="X274" s="144"/>
      <c r="AA274" s="126">
        <v>262</v>
      </c>
      <c r="AB274" s="126" t="str">
        <f t="shared" si="19"/>
        <v/>
      </c>
      <c r="AC274" s="126" t="str">
        <f t="shared" si="20"/>
        <v/>
      </c>
      <c r="AP274" s="128" t="str">
        <f t="shared" si="21"/>
        <v/>
      </c>
      <c r="AQ274" s="128" t="str">
        <f t="shared" si="22"/>
        <v/>
      </c>
    </row>
    <row r="275" spans="2:43" ht="15" x14ac:dyDescent="0.2">
      <c r="B275" s="161">
        <v>263</v>
      </c>
      <c r="C275" s="345"/>
      <c r="D275" s="55"/>
      <c r="E275" s="124"/>
      <c r="F275" s="124"/>
      <c r="G275" s="176"/>
      <c r="H275" s="124"/>
      <c r="I275" s="124"/>
      <c r="J275" s="124"/>
      <c r="K275" s="124"/>
      <c r="L275" s="124"/>
      <c r="M275" s="124"/>
      <c r="N275" s="124"/>
      <c r="O275" s="124"/>
      <c r="Q275" s="124"/>
      <c r="R275" s="124"/>
      <c r="S275" s="124"/>
      <c r="T275" s="124"/>
      <c r="U275" s="124"/>
      <c r="V275" s="124"/>
      <c r="W275" s="124"/>
      <c r="X275" s="144"/>
      <c r="AA275" s="126">
        <v>263</v>
      </c>
      <c r="AB275" s="126" t="str">
        <f t="shared" si="19"/>
        <v/>
      </c>
      <c r="AC275" s="126" t="str">
        <f t="shared" si="20"/>
        <v/>
      </c>
      <c r="AP275" s="128" t="str">
        <f t="shared" si="21"/>
        <v/>
      </c>
      <c r="AQ275" s="128" t="str">
        <f t="shared" si="22"/>
        <v/>
      </c>
    </row>
    <row r="276" spans="2:43" ht="15" x14ac:dyDescent="0.2">
      <c r="B276" s="161">
        <v>264</v>
      </c>
      <c r="C276" s="345"/>
      <c r="D276" s="55"/>
      <c r="E276" s="124"/>
      <c r="F276" s="124"/>
      <c r="G276" s="176"/>
      <c r="H276" s="124"/>
      <c r="I276" s="124"/>
      <c r="J276" s="124"/>
      <c r="K276" s="124"/>
      <c r="L276" s="124"/>
      <c r="M276" s="124"/>
      <c r="N276" s="124"/>
      <c r="O276" s="124"/>
      <c r="Q276" s="124"/>
      <c r="R276" s="124"/>
      <c r="S276" s="124"/>
      <c r="T276" s="124"/>
      <c r="U276" s="124"/>
      <c r="V276" s="124"/>
      <c r="W276" s="124"/>
      <c r="X276" s="144"/>
      <c r="AA276" s="126">
        <v>264</v>
      </c>
      <c r="AB276" s="126" t="str">
        <f t="shared" si="19"/>
        <v/>
      </c>
      <c r="AC276" s="126" t="str">
        <f t="shared" si="20"/>
        <v/>
      </c>
      <c r="AP276" s="128" t="str">
        <f t="shared" si="21"/>
        <v/>
      </c>
      <c r="AQ276" s="128" t="str">
        <f t="shared" si="22"/>
        <v/>
      </c>
    </row>
    <row r="277" spans="2:43" ht="15" x14ac:dyDescent="0.2">
      <c r="B277" s="161">
        <v>265</v>
      </c>
      <c r="C277" s="345"/>
      <c r="D277" s="55"/>
      <c r="E277" s="124"/>
      <c r="F277" s="124"/>
      <c r="G277" s="176"/>
      <c r="H277" s="124"/>
      <c r="I277" s="124"/>
      <c r="J277" s="124"/>
      <c r="K277" s="124"/>
      <c r="L277" s="124"/>
      <c r="M277" s="124"/>
      <c r="N277" s="124"/>
      <c r="O277" s="124"/>
      <c r="Q277" s="124"/>
      <c r="R277" s="124"/>
      <c r="S277" s="124"/>
      <c r="T277" s="124"/>
      <c r="U277" s="124"/>
      <c r="V277" s="124"/>
      <c r="W277" s="124"/>
      <c r="X277" s="144"/>
      <c r="AA277" s="126">
        <v>265</v>
      </c>
      <c r="AB277" s="126" t="str">
        <f t="shared" si="19"/>
        <v/>
      </c>
      <c r="AC277" s="126" t="str">
        <f t="shared" si="20"/>
        <v/>
      </c>
      <c r="AP277" s="128" t="str">
        <f t="shared" si="21"/>
        <v/>
      </c>
      <c r="AQ277" s="128" t="str">
        <f t="shared" si="22"/>
        <v/>
      </c>
    </row>
    <row r="278" spans="2:43" ht="15" x14ac:dyDescent="0.2">
      <c r="B278" s="161">
        <v>266</v>
      </c>
      <c r="C278" s="345"/>
      <c r="D278" s="55"/>
      <c r="E278" s="124"/>
      <c r="F278" s="124"/>
      <c r="G278" s="176"/>
      <c r="H278" s="124"/>
      <c r="I278" s="124"/>
      <c r="J278" s="124"/>
      <c r="K278" s="124"/>
      <c r="L278" s="124"/>
      <c r="M278" s="124"/>
      <c r="N278" s="124"/>
      <c r="O278" s="124"/>
      <c r="Q278" s="124"/>
      <c r="R278" s="124"/>
      <c r="S278" s="124"/>
      <c r="T278" s="124"/>
      <c r="U278" s="124"/>
      <c r="V278" s="124"/>
      <c r="W278" s="124"/>
      <c r="X278" s="144"/>
      <c r="AA278" s="126">
        <v>266</v>
      </c>
      <c r="AB278" s="126" t="str">
        <f t="shared" si="19"/>
        <v/>
      </c>
      <c r="AC278" s="126" t="str">
        <f t="shared" si="20"/>
        <v/>
      </c>
      <c r="AP278" s="128" t="str">
        <f t="shared" si="21"/>
        <v/>
      </c>
      <c r="AQ278" s="128" t="str">
        <f t="shared" si="22"/>
        <v/>
      </c>
    </row>
    <row r="279" spans="2:43" ht="15" x14ac:dyDescent="0.2">
      <c r="B279" s="161">
        <v>267</v>
      </c>
      <c r="C279" s="345"/>
      <c r="D279" s="55"/>
      <c r="E279" s="124"/>
      <c r="F279" s="124"/>
      <c r="G279" s="176"/>
      <c r="H279" s="124"/>
      <c r="I279" s="124"/>
      <c r="J279" s="124"/>
      <c r="K279" s="124"/>
      <c r="L279" s="124"/>
      <c r="M279" s="124"/>
      <c r="N279" s="124"/>
      <c r="O279" s="124"/>
      <c r="Q279" s="124"/>
      <c r="R279" s="124"/>
      <c r="S279" s="124"/>
      <c r="T279" s="124"/>
      <c r="U279" s="124"/>
      <c r="V279" s="124"/>
      <c r="W279" s="124"/>
      <c r="X279" s="144"/>
      <c r="AA279" s="126">
        <v>267</v>
      </c>
      <c r="AB279" s="126" t="str">
        <f t="shared" si="19"/>
        <v/>
      </c>
      <c r="AC279" s="126" t="str">
        <f t="shared" si="20"/>
        <v/>
      </c>
      <c r="AP279" s="128" t="str">
        <f t="shared" si="21"/>
        <v/>
      </c>
      <c r="AQ279" s="128" t="str">
        <f t="shared" si="22"/>
        <v/>
      </c>
    </row>
    <row r="280" spans="2:43" ht="15" x14ac:dyDescent="0.2">
      <c r="B280" s="161">
        <v>268</v>
      </c>
      <c r="C280" s="345"/>
      <c r="D280" s="55"/>
      <c r="E280" s="124"/>
      <c r="F280" s="124"/>
      <c r="G280" s="176"/>
      <c r="H280" s="124"/>
      <c r="I280" s="124"/>
      <c r="J280" s="124"/>
      <c r="K280" s="124"/>
      <c r="L280" s="124"/>
      <c r="M280" s="124"/>
      <c r="N280" s="124"/>
      <c r="O280" s="124"/>
      <c r="Q280" s="124"/>
      <c r="R280" s="124"/>
      <c r="S280" s="124"/>
      <c r="T280" s="124"/>
      <c r="U280" s="124"/>
      <c r="V280" s="124"/>
      <c r="W280" s="124"/>
      <c r="X280" s="144"/>
      <c r="AA280" s="126">
        <v>268</v>
      </c>
      <c r="AB280" s="126" t="str">
        <f t="shared" si="19"/>
        <v/>
      </c>
      <c r="AC280" s="126" t="str">
        <f t="shared" si="20"/>
        <v/>
      </c>
      <c r="AP280" s="128" t="str">
        <f t="shared" si="21"/>
        <v/>
      </c>
      <c r="AQ280" s="128" t="str">
        <f t="shared" si="22"/>
        <v/>
      </c>
    </row>
    <row r="281" spans="2:43" ht="15" x14ac:dyDescent="0.2">
      <c r="B281" s="161">
        <v>269</v>
      </c>
      <c r="C281" s="345"/>
      <c r="D281" s="55"/>
      <c r="E281" s="124"/>
      <c r="F281" s="124"/>
      <c r="G281" s="176"/>
      <c r="H281" s="124"/>
      <c r="I281" s="124"/>
      <c r="J281" s="124"/>
      <c r="K281" s="124"/>
      <c r="L281" s="124"/>
      <c r="M281" s="124"/>
      <c r="N281" s="124"/>
      <c r="O281" s="124"/>
      <c r="Q281" s="124"/>
      <c r="R281" s="124"/>
      <c r="S281" s="124"/>
      <c r="T281" s="124"/>
      <c r="U281" s="124"/>
      <c r="V281" s="124"/>
      <c r="W281" s="124"/>
      <c r="X281" s="144"/>
      <c r="AA281" s="126">
        <v>269</v>
      </c>
      <c r="AB281" s="126" t="str">
        <f t="shared" si="19"/>
        <v/>
      </c>
      <c r="AC281" s="126" t="str">
        <f t="shared" si="20"/>
        <v/>
      </c>
      <c r="AP281" s="128" t="str">
        <f t="shared" si="21"/>
        <v/>
      </c>
      <c r="AQ281" s="128" t="str">
        <f t="shared" si="22"/>
        <v/>
      </c>
    </row>
    <row r="282" spans="2:43" ht="15" x14ac:dyDescent="0.2">
      <c r="B282" s="161">
        <v>270</v>
      </c>
      <c r="C282" s="345"/>
      <c r="D282" s="55"/>
      <c r="E282" s="124"/>
      <c r="F282" s="124"/>
      <c r="G282" s="176"/>
      <c r="H282" s="124"/>
      <c r="I282" s="124"/>
      <c r="J282" s="124"/>
      <c r="K282" s="124"/>
      <c r="L282" s="124"/>
      <c r="M282" s="124"/>
      <c r="N282" s="124"/>
      <c r="O282" s="124"/>
      <c r="Q282" s="124"/>
      <c r="R282" s="124"/>
      <c r="S282" s="124"/>
      <c r="T282" s="124"/>
      <c r="U282" s="124"/>
      <c r="V282" s="124"/>
      <c r="W282" s="124"/>
      <c r="X282" s="144"/>
      <c r="AA282" s="126">
        <v>270</v>
      </c>
      <c r="AB282" s="126" t="str">
        <f t="shared" si="19"/>
        <v/>
      </c>
      <c r="AC282" s="126" t="str">
        <f t="shared" si="20"/>
        <v/>
      </c>
      <c r="AP282" s="128" t="str">
        <f t="shared" si="21"/>
        <v/>
      </c>
      <c r="AQ282" s="128" t="str">
        <f t="shared" si="22"/>
        <v/>
      </c>
    </row>
    <row r="283" spans="2:43" ht="15" x14ac:dyDescent="0.2">
      <c r="B283" s="161">
        <v>271</v>
      </c>
      <c r="C283" s="345"/>
      <c r="D283" s="55"/>
      <c r="E283" s="124"/>
      <c r="F283" s="124"/>
      <c r="G283" s="176"/>
      <c r="H283" s="124"/>
      <c r="I283" s="124"/>
      <c r="J283" s="124"/>
      <c r="K283" s="124"/>
      <c r="L283" s="124"/>
      <c r="M283" s="124"/>
      <c r="N283" s="124"/>
      <c r="O283" s="124"/>
      <c r="Q283" s="124"/>
      <c r="R283" s="124"/>
      <c r="S283" s="124"/>
      <c r="T283" s="124"/>
      <c r="U283" s="124"/>
      <c r="V283" s="124"/>
      <c r="W283" s="124"/>
      <c r="X283" s="144"/>
      <c r="AA283" s="126">
        <v>271</v>
      </c>
      <c r="AB283" s="126" t="str">
        <f t="shared" si="19"/>
        <v/>
      </c>
      <c r="AC283" s="126" t="str">
        <f t="shared" si="20"/>
        <v/>
      </c>
      <c r="AP283" s="128" t="str">
        <f t="shared" si="21"/>
        <v/>
      </c>
      <c r="AQ283" s="128" t="str">
        <f t="shared" si="22"/>
        <v/>
      </c>
    </row>
    <row r="284" spans="2:43" ht="15" x14ac:dyDescent="0.2">
      <c r="B284" s="161">
        <v>272</v>
      </c>
      <c r="C284" s="345"/>
      <c r="D284" s="55"/>
      <c r="E284" s="124"/>
      <c r="F284" s="124"/>
      <c r="G284" s="176"/>
      <c r="H284" s="124"/>
      <c r="I284" s="124"/>
      <c r="J284" s="124"/>
      <c r="K284" s="124"/>
      <c r="L284" s="124"/>
      <c r="M284" s="124"/>
      <c r="N284" s="124"/>
      <c r="O284" s="124"/>
      <c r="Q284" s="124"/>
      <c r="R284" s="124"/>
      <c r="S284" s="124"/>
      <c r="T284" s="124"/>
      <c r="U284" s="124"/>
      <c r="V284" s="124"/>
      <c r="W284" s="124"/>
      <c r="X284" s="144"/>
      <c r="AA284" s="126">
        <v>272</v>
      </c>
      <c r="AB284" s="126" t="str">
        <f t="shared" si="19"/>
        <v/>
      </c>
      <c r="AC284" s="126" t="str">
        <f t="shared" si="20"/>
        <v/>
      </c>
      <c r="AP284" s="128" t="str">
        <f t="shared" si="21"/>
        <v/>
      </c>
      <c r="AQ284" s="128" t="str">
        <f t="shared" si="22"/>
        <v/>
      </c>
    </row>
    <row r="285" spans="2:43" ht="15" x14ac:dyDescent="0.2">
      <c r="B285" s="161">
        <v>273</v>
      </c>
      <c r="C285" s="345"/>
      <c r="D285" s="55"/>
      <c r="E285" s="124"/>
      <c r="F285" s="124"/>
      <c r="G285" s="176"/>
      <c r="H285" s="124"/>
      <c r="I285" s="124"/>
      <c r="J285" s="124"/>
      <c r="K285" s="124"/>
      <c r="L285" s="124"/>
      <c r="M285" s="124"/>
      <c r="N285" s="124"/>
      <c r="O285" s="124"/>
      <c r="Q285" s="124"/>
      <c r="R285" s="124"/>
      <c r="S285" s="124"/>
      <c r="T285" s="124"/>
      <c r="U285" s="124"/>
      <c r="V285" s="124"/>
      <c r="W285" s="124"/>
      <c r="X285" s="144"/>
      <c r="AA285" s="126">
        <v>273</v>
      </c>
      <c r="AB285" s="126" t="str">
        <f t="shared" si="19"/>
        <v/>
      </c>
      <c r="AC285" s="126" t="str">
        <f t="shared" si="20"/>
        <v/>
      </c>
      <c r="AP285" s="128" t="str">
        <f t="shared" si="21"/>
        <v/>
      </c>
      <c r="AQ285" s="128" t="str">
        <f t="shared" si="22"/>
        <v/>
      </c>
    </row>
    <row r="286" spans="2:43" ht="15" x14ac:dyDescent="0.2">
      <c r="B286" s="161">
        <v>274</v>
      </c>
      <c r="C286" s="345"/>
      <c r="D286" s="55"/>
      <c r="E286" s="124"/>
      <c r="F286" s="124"/>
      <c r="G286" s="176"/>
      <c r="H286" s="124"/>
      <c r="I286" s="124"/>
      <c r="J286" s="124"/>
      <c r="K286" s="124"/>
      <c r="L286" s="124"/>
      <c r="M286" s="124"/>
      <c r="N286" s="124"/>
      <c r="O286" s="124"/>
      <c r="Q286" s="124"/>
      <c r="R286" s="124"/>
      <c r="S286" s="124"/>
      <c r="T286" s="124"/>
      <c r="U286" s="124"/>
      <c r="V286" s="124"/>
      <c r="W286" s="124"/>
      <c r="X286" s="144"/>
      <c r="AA286" s="126">
        <v>274</v>
      </c>
      <c r="AB286" s="126" t="str">
        <f t="shared" si="19"/>
        <v/>
      </c>
      <c r="AC286" s="126" t="str">
        <f t="shared" si="20"/>
        <v/>
      </c>
      <c r="AP286" s="128" t="str">
        <f t="shared" si="21"/>
        <v/>
      </c>
      <c r="AQ286" s="128" t="str">
        <f t="shared" si="22"/>
        <v/>
      </c>
    </row>
    <row r="287" spans="2:43" ht="15" x14ac:dyDescent="0.2">
      <c r="B287" s="161">
        <v>275</v>
      </c>
      <c r="C287" s="345"/>
      <c r="D287" s="55"/>
      <c r="E287" s="124"/>
      <c r="F287" s="124"/>
      <c r="G287" s="176"/>
      <c r="H287" s="124"/>
      <c r="I287" s="124"/>
      <c r="J287" s="124"/>
      <c r="K287" s="124"/>
      <c r="L287" s="124"/>
      <c r="M287" s="124"/>
      <c r="N287" s="124"/>
      <c r="O287" s="124"/>
      <c r="Q287" s="124"/>
      <c r="R287" s="124"/>
      <c r="S287" s="124"/>
      <c r="T287" s="124"/>
      <c r="U287" s="124"/>
      <c r="V287" s="124"/>
      <c r="W287" s="124"/>
      <c r="X287" s="144"/>
      <c r="AA287" s="126">
        <v>275</v>
      </c>
      <c r="AB287" s="126" t="str">
        <f t="shared" si="19"/>
        <v/>
      </c>
      <c r="AC287" s="126" t="str">
        <f t="shared" si="20"/>
        <v/>
      </c>
      <c r="AP287" s="128" t="str">
        <f t="shared" si="21"/>
        <v/>
      </c>
      <c r="AQ287" s="128" t="str">
        <f t="shared" si="22"/>
        <v/>
      </c>
    </row>
    <row r="288" spans="2:43" ht="15" x14ac:dyDescent="0.2">
      <c r="B288" s="161">
        <v>276</v>
      </c>
      <c r="C288" s="345"/>
      <c r="D288" s="55"/>
      <c r="E288" s="124"/>
      <c r="F288" s="124"/>
      <c r="G288" s="176"/>
      <c r="H288" s="124"/>
      <c r="I288" s="124"/>
      <c r="J288" s="124"/>
      <c r="K288" s="124"/>
      <c r="L288" s="124"/>
      <c r="M288" s="124"/>
      <c r="N288" s="124"/>
      <c r="O288" s="124"/>
      <c r="Q288" s="124"/>
      <c r="R288" s="124"/>
      <c r="S288" s="124"/>
      <c r="T288" s="124"/>
      <c r="U288" s="124"/>
      <c r="V288" s="124"/>
      <c r="W288" s="124"/>
      <c r="X288" s="144"/>
      <c r="AA288" s="126">
        <v>276</v>
      </c>
      <c r="AB288" s="126" t="str">
        <f t="shared" si="19"/>
        <v/>
      </c>
      <c r="AC288" s="126" t="str">
        <f t="shared" si="20"/>
        <v/>
      </c>
      <c r="AP288" s="128" t="str">
        <f t="shared" si="21"/>
        <v/>
      </c>
      <c r="AQ288" s="128" t="str">
        <f t="shared" si="22"/>
        <v/>
      </c>
    </row>
    <row r="289" spans="2:43" ht="15" x14ac:dyDescent="0.2">
      <c r="B289" s="161">
        <v>277</v>
      </c>
      <c r="C289" s="345"/>
      <c r="D289" s="55"/>
      <c r="E289" s="124"/>
      <c r="F289" s="124"/>
      <c r="G289" s="176"/>
      <c r="H289" s="124"/>
      <c r="I289" s="124"/>
      <c r="J289" s="124"/>
      <c r="K289" s="124"/>
      <c r="L289" s="124"/>
      <c r="M289" s="124"/>
      <c r="N289" s="124"/>
      <c r="O289" s="124"/>
      <c r="Q289" s="124"/>
      <c r="R289" s="124"/>
      <c r="S289" s="124"/>
      <c r="T289" s="124"/>
      <c r="U289" s="124"/>
      <c r="V289" s="124"/>
      <c r="W289" s="124"/>
      <c r="X289" s="144"/>
      <c r="AA289" s="126">
        <v>277</v>
      </c>
      <c r="AB289" s="126" t="str">
        <f t="shared" si="19"/>
        <v/>
      </c>
      <c r="AC289" s="126" t="str">
        <f t="shared" si="20"/>
        <v/>
      </c>
      <c r="AP289" s="128" t="str">
        <f t="shared" si="21"/>
        <v/>
      </c>
      <c r="AQ289" s="128" t="str">
        <f t="shared" si="22"/>
        <v/>
      </c>
    </row>
    <row r="290" spans="2:43" ht="15" x14ac:dyDescent="0.2">
      <c r="B290" s="161">
        <v>278</v>
      </c>
      <c r="C290" s="345"/>
      <c r="D290" s="55"/>
      <c r="E290" s="124"/>
      <c r="F290" s="124"/>
      <c r="G290" s="176"/>
      <c r="H290" s="124"/>
      <c r="I290" s="124"/>
      <c r="J290" s="124"/>
      <c r="K290" s="124"/>
      <c r="L290" s="124"/>
      <c r="M290" s="124"/>
      <c r="N290" s="124"/>
      <c r="O290" s="124"/>
      <c r="Q290" s="124"/>
      <c r="R290" s="124"/>
      <c r="S290" s="124"/>
      <c r="T290" s="124"/>
      <c r="U290" s="124"/>
      <c r="V290" s="124"/>
      <c r="W290" s="124"/>
      <c r="X290" s="144"/>
      <c r="AA290" s="126">
        <v>278</v>
      </c>
      <c r="AB290" s="126" t="str">
        <f t="shared" si="19"/>
        <v/>
      </c>
      <c r="AC290" s="126" t="str">
        <f t="shared" si="20"/>
        <v/>
      </c>
      <c r="AP290" s="128" t="str">
        <f t="shared" si="21"/>
        <v/>
      </c>
      <c r="AQ290" s="128" t="str">
        <f t="shared" si="22"/>
        <v/>
      </c>
    </row>
    <row r="291" spans="2:43" ht="15" x14ac:dyDescent="0.2">
      <c r="B291" s="161">
        <v>279</v>
      </c>
      <c r="C291" s="345"/>
      <c r="D291" s="55"/>
      <c r="E291" s="124"/>
      <c r="F291" s="124"/>
      <c r="G291" s="176"/>
      <c r="H291" s="124"/>
      <c r="I291" s="124"/>
      <c r="J291" s="124"/>
      <c r="K291" s="124"/>
      <c r="L291" s="124"/>
      <c r="M291" s="124"/>
      <c r="N291" s="124"/>
      <c r="O291" s="124"/>
      <c r="Q291" s="124"/>
      <c r="R291" s="124"/>
      <c r="S291" s="124"/>
      <c r="T291" s="124"/>
      <c r="U291" s="124"/>
      <c r="V291" s="124"/>
      <c r="W291" s="124"/>
      <c r="X291" s="144"/>
      <c r="AA291" s="126">
        <v>279</v>
      </c>
      <c r="AB291" s="126" t="str">
        <f t="shared" si="19"/>
        <v/>
      </c>
      <c r="AC291" s="126" t="str">
        <f t="shared" si="20"/>
        <v/>
      </c>
      <c r="AP291" s="128" t="str">
        <f t="shared" si="21"/>
        <v/>
      </c>
      <c r="AQ291" s="128" t="str">
        <f t="shared" si="22"/>
        <v/>
      </c>
    </row>
    <row r="292" spans="2:43" ht="15" x14ac:dyDescent="0.2">
      <c r="B292" s="161">
        <v>280</v>
      </c>
      <c r="C292" s="345"/>
      <c r="D292" s="55"/>
      <c r="E292" s="124"/>
      <c r="F292" s="124"/>
      <c r="G292" s="176"/>
      <c r="H292" s="124"/>
      <c r="I292" s="124"/>
      <c r="J292" s="124"/>
      <c r="K292" s="124"/>
      <c r="L292" s="124"/>
      <c r="M292" s="124"/>
      <c r="N292" s="124"/>
      <c r="O292" s="124"/>
      <c r="Q292" s="124"/>
      <c r="R292" s="124"/>
      <c r="S292" s="124"/>
      <c r="T292" s="124"/>
      <c r="U292" s="124"/>
      <c r="V292" s="124"/>
      <c r="W292" s="124"/>
      <c r="X292" s="144"/>
      <c r="AA292" s="126">
        <v>280</v>
      </c>
      <c r="AB292" s="126" t="str">
        <f t="shared" si="19"/>
        <v/>
      </c>
      <c r="AC292" s="126" t="str">
        <f t="shared" si="20"/>
        <v/>
      </c>
      <c r="AP292" s="128" t="str">
        <f t="shared" si="21"/>
        <v/>
      </c>
      <c r="AQ292" s="128" t="str">
        <f t="shared" si="22"/>
        <v/>
      </c>
    </row>
    <row r="293" spans="2:43" ht="15" x14ac:dyDescent="0.2">
      <c r="B293" s="161">
        <v>281</v>
      </c>
      <c r="C293" s="345"/>
      <c r="D293" s="55"/>
      <c r="E293" s="124"/>
      <c r="F293" s="124"/>
      <c r="G293" s="176"/>
      <c r="H293" s="124"/>
      <c r="I293" s="124"/>
      <c r="J293" s="124"/>
      <c r="K293" s="124"/>
      <c r="L293" s="124"/>
      <c r="M293" s="124"/>
      <c r="N293" s="124"/>
      <c r="O293" s="124"/>
      <c r="Q293" s="124"/>
      <c r="R293" s="124"/>
      <c r="S293" s="124"/>
      <c r="T293" s="124"/>
      <c r="U293" s="124"/>
      <c r="V293" s="124"/>
      <c r="W293" s="124"/>
      <c r="X293" s="144"/>
      <c r="AA293" s="126">
        <v>281</v>
      </c>
      <c r="AB293" s="126" t="str">
        <f t="shared" si="19"/>
        <v/>
      </c>
      <c r="AC293" s="126" t="str">
        <f t="shared" si="20"/>
        <v/>
      </c>
      <c r="AP293" s="128" t="str">
        <f t="shared" si="21"/>
        <v/>
      </c>
      <c r="AQ293" s="128" t="str">
        <f t="shared" si="22"/>
        <v/>
      </c>
    </row>
    <row r="294" spans="2:43" ht="15" x14ac:dyDescent="0.2">
      <c r="B294" s="161">
        <v>282</v>
      </c>
      <c r="C294" s="345"/>
      <c r="D294" s="55"/>
      <c r="E294" s="124"/>
      <c r="F294" s="124"/>
      <c r="G294" s="176"/>
      <c r="H294" s="124"/>
      <c r="I294" s="124"/>
      <c r="J294" s="124"/>
      <c r="K294" s="124"/>
      <c r="L294" s="124"/>
      <c r="M294" s="124"/>
      <c r="N294" s="124"/>
      <c r="O294" s="124"/>
      <c r="Q294" s="124"/>
      <c r="R294" s="124"/>
      <c r="S294" s="124"/>
      <c r="T294" s="124"/>
      <c r="U294" s="124"/>
      <c r="V294" s="124"/>
      <c r="W294" s="124"/>
      <c r="X294" s="144"/>
      <c r="AA294" s="126">
        <v>282</v>
      </c>
      <c r="AB294" s="126" t="str">
        <f t="shared" si="19"/>
        <v/>
      </c>
      <c r="AC294" s="126" t="str">
        <f t="shared" si="20"/>
        <v/>
      </c>
      <c r="AP294" s="128" t="str">
        <f t="shared" si="21"/>
        <v/>
      </c>
      <c r="AQ294" s="128" t="str">
        <f t="shared" si="22"/>
        <v/>
      </c>
    </row>
    <row r="295" spans="2:43" ht="15" x14ac:dyDescent="0.2">
      <c r="B295" s="161">
        <v>283</v>
      </c>
      <c r="C295" s="345"/>
      <c r="D295" s="55"/>
      <c r="E295" s="124"/>
      <c r="F295" s="124"/>
      <c r="G295" s="176"/>
      <c r="H295" s="124"/>
      <c r="I295" s="124"/>
      <c r="J295" s="124"/>
      <c r="K295" s="124"/>
      <c r="L295" s="124"/>
      <c r="M295" s="124"/>
      <c r="N295" s="124"/>
      <c r="O295" s="124"/>
      <c r="Q295" s="124"/>
      <c r="R295" s="124"/>
      <c r="S295" s="124"/>
      <c r="T295" s="124"/>
      <c r="U295" s="124"/>
      <c r="V295" s="124"/>
      <c r="W295" s="124"/>
      <c r="X295" s="144"/>
      <c r="AA295" s="126">
        <v>283</v>
      </c>
      <c r="AB295" s="126" t="str">
        <f t="shared" si="19"/>
        <v/>
      </c>
      <c r="AC295" s="126" t="str">
        <f t="shared" si="20"/>
        <v/>
      </c>
      <c r="AP295" s="128" t="str">
        <f t="shared" si="21"/>
        <v/>
      </c>
      <c r="AQ295" s="128" t="str">
        <f t="shared" si="22"/>
        <v/>
      </c>
    </row>
    <row r="296" spans="2:43" ht="15" x14ac:dyDescent="0.2">
      <c r="B296" s="161">
        <v>284</v>
      </c>
      <c r="C296" s="345"/>
      <c r="D296" s="55"/>
      <c r="E296" s="124"/>
      <c r="F296" s="124"/>
      <c r="G296" s="176"/>
      <c r="H296" s="124"/>
      <c r="I296" s="124"/>
      <c r="J296" s="124"/>
      <c r="K296" s="124"/>
      <c r="L296" s="124"/>
      <c r="M296" s="124"/>
      <c r="N296" s="124"/>
      <c r="O296" s="124"/>
      <c r="Q296" s="124"/>
      <c r="R296" s="124"/>
      <c r="S296" s="124"/>
      <c r="T296" s="124"/>
      <c r="U296" s="124"/>
      <c r="V296" s="124"/>
      <c r="W296" s="124"/>
      <c r="X296" s="144"/>
      <c r="AA296" s="126">
        <v>284</v>
      </c>
      <c r="AB296" s="126" t="str">
        <f t="shared" si="19"/>
        <v/>
      </c>
      <c r="AC296" s="126" t="str">
        <f t="shared" si="20"/>
        <v/>
      </c>
      <c r="AP296" s="128" t="str">
        <f t="shared" si="21"/>
        <v/>
      </c>
      <c r="AQ296" s="128" t="str">
        <f t="shared" si="22"/>
        <v/>
      </c>
    </row>
    <row r="297" spans="2:43" ht="15" x14ac:dyDescent="0.2">
      <c r="B297" s="161">
        <v>285</v>
      </c>
      <c r="C297" s="345"/>
      <c r="D297" s="55"/>
      <c r="E297" s="124"/>
      <c r="F297" s="124"/>
      <c r="G297" s="176"/>
      <c r="H297" s="124"/>
      <c r="I297" s="124"/>
      <c r="J297" s="124"/>
      <c r="K297" s="124"/>
      <c r="L297" s="124"/>
      <c r="M297" s="124"/>
      <c r="N297" s="124"/>
      <c r="O297" s="124"/>
      <c r="Q297" s="124"/>
      <c r="R297" s="124"/>
      <c r="S297" s="124"/>
      <c r="T297" s="124"/>
      <c r="U297" s="124"/>
      <c r="V297" s="124"/>
      <c r="W297" s="124"/>
      <c r="X297" s="144"/>
      <c r="AA297" s="126">
        <v>285</v>
      </c>
      <c r="AB297" s="126" t="str">
        <f t="shared" si="19"/>
        <v/>
      </c>
      <c r="AC297" s="126" t="str">
        <f t="shared" si="20"/>
        <v/>
      </c>
      <c r="AP297" s="128" t="str">
        <f t="shared" si="21"/>
        <v/>
      </c>
      <c r="AQ297" s="128" t="str">
        <f t="shared" si="22"/>
        <v/>
      </c>
    </row>
    <row r="298" spans="2:43" ht="15" x14ac:dyDescent="0.2">
      <c r="B298" s="161">
        <v>286</v>
      </c>
      <c r="C298" s="345"/>
      <c r="D298" s="55"/>
      <c r="E298" s="124"/>
      <c r="F298" s="124"/>
      <c r="G298" s="176"/>
      <c r="H298" s="124"/>
      <c r="I298" s="124"/>
      <c r="J298" s="124"/>
      <c r="K298" s="124"/>
      <c r="L298" s="124"/>
      <c r="M298" s="124"/>
      <c r="N298" s="124"/>
      <c r="O298" s="124"/>
      <c r="Q298" s="124"/>
      <c r="R298" s="124"/>
      <c r="S298" s="124"/>
      <c r="T298" s="124"/>
      <c r="U298" s="124"/>
      <c r="V298" s="124"/>
      <c r="W298" s="124"/>
      <c r="X298" s="144"/>
      <c r="AA298" s="126">
        <v>286</v>
      </c>
      <c r="AB298" s="126" t="str">
        <f t="shared" si="19"/>
        <v/>
      </c>
      <c r="AC298" s="126" t="str">
        <f t="shared" si="20"/>
        <v/>
      </c>
      <c r="AP298" s="128" t="str">
        <f t="shared" si="21"/>
        <v/>
      </c>
      <c r="AQ298" s="128" t="str">
        <f t="shared" si="22"/>
        <v/>
      </c>
    </row>
    <row r="299" spans="2:43" ht="15" x14ac:dyDescent="0.2">
      <c r="B299" s="161">
        <v>287</v>
      </c>
      <c r="C299" s="345"/>
      <c r="D299" s="55"/>
      <c r="E299" s="124"/>
      <c r="F299" s="124"/>
      <c r="G299" s="176"/>
      <c r="H299" s="124"/>
      <c r="I299" s="124"/>
      <c r="J299" s="124"/>
      <c r="K299" s="124"/>
      <c r="L299" s="124"/>
      <c r="M299" s="124"/>
      <c r="N299" s="124"/>
      <c r="O299" s="124"/>
      <c r="Q299" s="124"/>
      <c r="R299" s="124"/>
      <c r="S299" s="124"/>
      <c r="T299" s="124"/>
      <c r="U299" s="124"/>
      <c r="V299" s="124"/>
      <c r="W299" s="124"/>
      <c r="X299" s="144"/>
      <c r="AA299" s="126">
        <v>287</v>
      </c>
      <c r="AB299" s="126" t="str">
        <f t="shared" si="19"/>
        <v/>
      </c>
      <c r="AC299" s="126" t="str">
        <f t="shared" si="20"/>
        <v/>
      </c>
      <c r="AP299" s="128" t="str">
        <f t="shared" si="21"/>
        <v/>
      </c>
      <c r="AQ299" s="128" t="str">
        <f t="shared" si="22"/>
        <v/>
      </c>
    </row>
    <row r="300" spans="2:43" ht="15" x14ac:dyDescent="0.2">
      <c r="B300" s="161">
        <v>288</v>
      </c>
      <c r="C300" s="345"/>
      <c r="D300" s="55"/>
      <c r="E300" s="124"/>
      <c r="F300" s="124"/>
      <c r="G300" s="176"/>
      <c r="H300" s="124"/>
      <c r="I300" s="124"/>
      <c r="J300" s="124"/>
      <c r="K300" s="124"/>
      <c r="L300" s="124"/>
      <c r="M300" s="124"/>
      <c r="N300" s="124"/>
      <c r="O300" s="124"/>
      <c r="Q300" s="124"/>
      <c r="R300" s="124"/>
      <c r="S300" s="124"/>
      <c r="T300" s="124"/>
      <c r="U300" s="124"/>
      <c r="V300" s="124"/>
      <c r="W300" s="124"/>
      <c r="X300" s="144"/>
      <c r="AA300" s="126">
        <v>288</v>
      </c>
      <c r="AB300" s="126" t="str">
        <f t="shared" si="19"/>
        <v/>
      </c>
      <c r="AC300" s="126" t="str">
        <f t="shared" si="20"/>
        <v/>
      </c>
      <c r="AP300" s="128" t="str">
        <f t="shared" si="21"/>
        <v/>
      </c>
      <c r="AQ300" s="128" t="str">
        <f t="shared" si="22"/>
        <v/>
      </c>
    </row>
    <row r="301" spans="2:43" ht="15" x14ac:dyDescent="0.2">
      <c r="B301" s="161">
        <v>289</v>
      </c>
      <c r="C301" s="345"/>
      <c r="D301" s="55"/>
      <c r="E301" s="124"/>
      <c r="F301" s="124"/>
      <c r="G301" s="176"/>
      <c r="H301" s="124"/>
      <c r="I301" s="124"/>
      <c r="J301" s="124"/>
      <c r="K301" s="124"/>
      <c r="L301" s="124"/>
      <c r="M301" s="124"/>
      <c r="N301" s="124"/>
      <c r="O301" s="124"/>
      <c r="Q301" s="124"/>
      <c r="R301" s="124"/>
      <c r="S301" s="124"/>
      <c r="T301" s="124"/>
      <c r="U301" s="124"/>
      <c r="V301" s="124"/>
      <c r="W301" s="124"/>
      <c r="X301" s="144"/>
      <c r="AA301" s="126">
        <v>289</v>
      </c>
      <c r="AB301" s="126" t="str">
        <f t="shared" si="19"/>
        <v/>
      </c>
      <c r="AC301" s="126" t="str">
        <f t="shared" si="20"/>
        <v/>
      </c>
      <c r="AP301" s="128" t="str">
        <f t="shared" si="21"/>
        <v/>
      </c>
      <c r="AQ301" s="128" t="str">
        <f t="shared" si="22"/>
        <v/>
      </c>
    </row>
    <row r="302" spans="2:43" ht="15" x14ac:dyDescent="0.2">
      <c r="B302" s="161">
        <v>290</v>
      </c>
      <c r="C302" s="345"/>
      <c r="D302" s="55"/>
      <c r="E302" s="124"/>
      <c r="F302" s="124"/>
      <c r="G302" s="176"/>
      <c r="H302" s="124"/>
      <c r="I302" s="124"/>
      <c r="J302" s="124"/>
      <c r="K302" s="124"/>
      <c r="L302" s="124"/>
      <c r="M302" s="124"/>
      <c r="N302" s="124"/>
      <c r="O302" s="124"/>
      <c r="Q302" s="124"/>
      <c r="R302" s="124"/>
      <c r="S302" s="124"/>
      <c r="T302" s="124"/>
      <c r="U302" s="124"/>
      <c r="V302" s="124"/>
      <c r="W302" s="124"/>
      <c r="X302" s="144"/>
      <c r="AA302" s="126">
        <v>290</v>
      </c>
      <c r="AB302" s="126" t="str">
        <f t="shared" si="19"/>
        <v/>
      </c>
      <c r="AC302" s="126" t="str">
        <f t="shared" si="20"/>
        <v/>
      </c>
      <c r="AP302" s="128" t="str">
        <f t="shared" si="21"/>
        <v/>
      </c>
      <c r="AQ302" s="128" t="str">
        <f t="shared" si="22"/>
        <v/>
      </c>
    </row>
    <row r="303" spans="2:43" ht="15" x14ac:dyDescent="0.2">
      <c r="B303" s="161">
        <v>291</v>
      </c>
      <c r="C303" s="345"/>
      <c r="D303" s="55"/>
      <c r="E303" s="124"/>
      <c r="F303" s="124"/>
      <c r="G303" s="176"/>
      <c r="H303" s="124"/>
      <c r="I303" s="124"/>
      <c r="J303" s="124"/>
      <c r="K303" s="124"/>
      <c r="L303" s="124"/>
      <c r="M303" s="124"/>
      <c r="N303" s="124"/>
      <c r="O303" s="124"/>
      <c r="Q303" s="124"/>
      <c r="R303" s="124"/>
      <c r="S303" s="124"/>
      <c r="T303" s="124"/>
      <c r="U303" s="124"/>
      <c r="V303" s="124"/>
      <c r="W303" s="124"/>
      <c r="X303" s="144"/>
      <c r="AA303" s="126">
        <v>291</v>
      </c>
      <c r="AB303" s="126" t="str">
        <f t="shared" si="19"/>
        <v/>
      </c>
      <c r="AC303" s="126" t="str">
        <f t="shared" si="20"/>
        <v/>
      </c>
      <c r="AP303" s="128" t="str">
        <f t="shared" si="21"/>
        <v/>
      </c>
      <c r="AQ303" s="128" t="str">
        <f t="shared" si="22"/>
        <v/>
      </c>
    </row>
    <row r="304" spans="2:43" ht="15" x14ac:dyDescent="0.2">
      <c r="B304" s="161">
        <v>292</v>
      </c>
      <c r="C304" s="345"/>
      <c r="D304" s="55"/>
      <c r="E304" s="124"/>
      <c r="F304" s="124"/>
      <c r="G304" s="176"/>
      <c r="H304" s="124"/>
      <c r="I304" s="124"/>
      <c r="J304" s="124"/>
      <c r="K304" s="124"/>
      <c r="L304" s="124"/>
      <c r="M304" s="124"/>
      <c r="N304" s="124"/>
      <c r="O304" s="124"/>
      <c r="Q304" s="124"/>
      <c r="R304" s="124"/>
      <c r="S304" s="124"/>
      <c r="T304" s="124"/>
      <c r="U304" s="124"/>
      <c r="V304" s="124"/>
      <c r="W304" s="124"/>
      <c r="X304" s="144"/>
      <c r="AA304" s="126">
        <v>292</v>
      </c>
      <c r="AB304" s="126" t="str">
        <f t="shared" si="19"/>
        <v/>
      </c>
      <c r="AC304" s="126" t="str">
        <f t="shared" si="20"/>
        <v/>
      </c>
      <c r="AP304" s="128" t="str">
        <f t="shared" si="21"/>
        <v/>
      </c>
      <c r="AQ304" s="128" t="str">
        <f t="shared" si="22"/>
        <v/>
      </c>
    </row>
    <row r="305" spans="2:43" ht="15" x14ac:dyDescent="0.2">
      <c r="B305" s="161">
        <v>293</v>
      </c>
      <c r="C305" s="345"/>
      <c r="D305" s="55"/>
      <c r="E305" s="124"/>
      <c r="F305" s="124"/>
      <c r="G305" s="176"/>
      <c r="H305" s="124"/>
      <c r="I305" s="124"/>
      <c r="J305" s="124"/>
      <c r="K305" s="124"/>
      <c r="L305" s="124"/>
      <c r="M305" s="124"/>
      <c r="N305" s="124"/>
      <c r="O305" s="124"/>
      <c r="Q305" s="124"/>
      <c r="R305" s="124"/>
      <c r="S305" s="124"/>
      <c r="T305" s="124"/>
      <c r="U305" s="124"/>
      <c r="V305" s="124"/>
      <c r="W305" s="124"/>
      <c r="X305" s="144"/>
      <c r="AA305" s="126">
        <v>293</v>
      </c>
      <c r="AB305" s="126" t="str">
        <f t="shared" si="19"/>
        <v/>
      </c>
      <c r="AC305" s="126" t="str">
        <f t="shared" si="20"/>
        <v/>
      </c>
      <c r="AP305" s="128" t="str">
        <f t="shared" si="21"/>
        <v/>
      </c>
      <c r="AQ305" s="128" t="str">
        <f t="shared" si="22"/>
        <v/>
      </c>
    </row>
    <row r="306" spans="2:43" ht="15" x14ac:dyDescent="0.2">
      <c r="B306" s="161">
        <v>294</v>
      </c>
      <c r="C306" s="345"/>
      <c r="D306" s="55"/>
      <c r="E306" s="124"/>
      <c r="F306" s="124"/>
      <c r="G306" s="176"/>
      <c r="H306" s="124"/>
      <c r="I306" s="124"/>
      <c r="J306" s="124"/>
      <c r="K306" s="124"/>
      <c r="L306" s="124"/>
      <c r="M306" s="124"/>
      <c r="N306" s="124"/>
      <c r="O306" s="124"/>
      <c r="Q306" s="124"/>
      <c r="R306" s="124"/>
      <c r="S306" s="124"/>
      <c r="T306" s="124"/>
      <c r="U306" s="124"/>
      <c r="V306" s="124"/>
      <c r="W306" s="124"/>
      <c r="X306" s="144"/>
      <c r="AA306" s="126">
        <v>294</v>
      </c>
      <c r="AB306" s="126" t="str">
        <f t="shared" si="19"/>
        <v/>
      </c>
      <c r="AC306" s="126" t="str">
        <f t="shared" si="20"/>
        <v/>
      </c>
      <c r="AP306" s="128" t="str">
        <f t="shared" si="21"/>
        <v/>
      </c>
      <c r="AQ306" s="128" t="str">
        <f t="shared" si="22"/>
        <v/>
      </c>
    </row>
    <row r="307" spans="2:43" ht="15" x14ac:dyDescent="0.2">
      <c r="B307" s="161">
        <v>295</v>
      </c>
      <c r="C307" s="345"/>
      <c r="D307" s="55"/>
      <c r="E307" s="124"/>
      <c r="F307" s="124"/>
      <c r="G307" s="176"/>
      <c r="H307" s="124"/>
      <c r="I307" s="124"/>
      <c r="J307" s="124"/>
      <c r="K307" s="124"/>
      <c r="L307" s="124"/>
      <c r="M307" s="124"/>
      <c r="N307" s="124"/>
      <c r="O307" s="124"/>
      <c r="Q307" s="124"/>
      <c r="R307" s="124"/>
      <c r="S307" s="124"/>
      <c r="T307" s="124"/>
      <c r="U307" s="124"/>
      <c r="V307" s="124"/>
      <c r="W307" s="124"/>
      <c r="X307" s="144"/>
      <c r="AA307" s="126">
        <v>295</v>
      </c>
      <c r="AB307" s="126" t="str">
        <f t="shared" si="19"/>
        <v/>
      </c>
      <c r="AC307" s="126" t="str">
        <f t="shared" si="20"/>
        <v/>
      </c>
      <c r="AP307" s="128" t="str">
        <f t="shared" si="21"/>
        <v/>
      </c>
      <c r="AQ307" s="128" t="str">
        <f t="shared" si="22"/>
        <v/>
      </c>
    </row>
    <row r="308" spans="2:43" ht="15" x14ac:dyDescent="0.2">
      <c r="B308" s="161">
        <v>296</v>
      </c>
      <c r="C308" s="345"/>
      <c r="D308" s="55"/>
      <c r="E308" s="124"/>
      <c r="F308" s="124"/>
      <c r="G308" s="176"/>
      <c r="H308" s="124"/>
      <c r="I308" s="124"/>
      <c r="J308" s="124"/>
      <c r="K308" s="124"/>
      <c r="L308" s="124"/>
      <c r="M308" s="124"/>
      <c r="N308" s="124"/>
      <c r="O308" s="124"/>
      <c r="Q308" s="124"/>
      <c r="R308" s="124"/>
      <c r="S308" s="124"/>
      <c r="T308" s="124"/>
      <c r="U308" s="124"/>
      <c r="V308" s="124"/>
      <c r="W308" s="124"/>
      <c r="X308" s="144"/>
      <c r="AA308" s="126">
        <v>296</v>
      </c>
      <c r="AB308" s="126" t="str">
        <f t="shared" si="19"/>
        <v/>
      </c>
      <c r="AC308" s="126" t="str">
        <f t="shared" si="20"/>
        <v/>
      </c>
      <c r="AP308" s="128" t="str">
        <f t="shared" si="21"/>
        <v/>
      </c>
      <c r="AQ308" s="128" t="str">
        <f t="shared" si="22"/>
        <v/>
      </c>
    </row>
    <row r="309" spans="2:43" ht="15" x14ac:dyDescent="0.2">
      <c r="B309" s="161">
        <v>297</v>
      </c>
      <c r="C309" s="345"/>
      <c r="D309" s="55"/>
      <c r="E309" s="124"/>
      <c r="F309" s="124"/>
      <c r="G309" s="176"/>
      <c r="H309" s="124"/>
      <c r="I309" s="124"/>
      <c r="J309" s="124"/>
      <c r="K309" s="124"/>
      <c r="L309" s="124"/>
      <c r="M309" s="124"/>
      <c r="N309" s="124"/>
      <c r="O309" s="124"/>
      <c r="Q309" s="124"/>
      <c r="R309" s="124"/>
      <c r="S309" s="124"/>
      <c r="T309" s="124"/>
      <c r="U309" s="124"/>
      <c r="V309" s="124"/>
      <c r="W309" s="124"/>
      <c r="X309" s="144"/>
      <c r="AA309" s="126">
        <v>297</v>
      </c>
      <c r="AB309" s="126" t="str">
        <f t="shared" si="19"/>
        <v/>
      </c>
      <c r="AC309" s="126" t="str">
        <f t="shared" si="20"/>
        <v/>
      </c>
      <c r="AP309" s="128" t="str">
        <f t="shared" si="21"/>
        <v/>
      </c>
      <c r="AQ309" s="128" t="str">
        <f t="shared" si="22"/>
        <v/>
      </c>
    </row>
    <row r="310" spans="2:43" ht="15" x14ac:dyDescent="0.2">
      <c r="B310" s="161">
        <v>298</v>
      </c>
      <c r="C310" s="345"/>
      <c r="D310" s="55"/>
      <c r="E310" s="124"/>
      <c r="F310" s="124"/>
      <c r="G310" s="176"/>
      <c r="H310" s="124"/>
      <c r="I310" s="124"/>
      <c r="J310" s="124"/>
      <c r="K310" s="124"/>
      <c r="L310" s="124"/>
      <c r="M310" s="124"/>
      <c r="N310" s="124"/>
      <c r="O310" s="124"/>
      <c r="Q310" s="124"/>
      <c r="R310" s="124"/>
      <c r="S310" s="124"/>
      <c r="T310" s="124"/>
      <c r="U310" s="124"/>
      <c r="V310" s="124"/>
      <c r="W310" s="124"/>
      <c r="X310" s="144"/>
      <c r="AA310" s="126">
        <v>298</v>
      </c>
      <c r="AB310" s="126" t="str">
        <f t="shared" si="19"/>
        <v/>
      </c>
      <c r="AC310" s="126" t="str">
        <f t="shared" si="20"/>
        <v/>
      </c>
      <c r="AP310" s="128" t="str">
        <f t="shared" si="21"/>
        <v/>
      </c>
      <c r="AQ310" s="128" t="str">
        <f t="shared" si="22"/>
        <v/>
      </c>
    </row>
    <row r="311" spans="2:43" ht="15" x14ac:dyDescent="0.2">
      <c r="B311" s="161">
        <v>299</v>
      </c>
      <c r="C311" s="345"/>
      <c r="D311" s="55"/>
      <c r="E311" s="124"/>
      <c r="F311" s="124"/>
      <c r="G311" s="176"/>
      <c r="H311" s="124"/>
      <c r="I311" s="124"/>
      <c r="J311" s="124"/>
      <c r="K311" s="124"/>
      <c r="L311" s="124"/>
      <c r="M311" s="124"/>
      <c r="N311" s="124"/>
      <c r="O311" s="124"/>
      <c r="Q311" s="124"/>
      <c r="R311" s="124"/>
      <c r="S311" s="124"/>
      <c r="T311" s="124"/>
      <c r="U311" s="124"/>
      <c r="V311" s="124"/>
      <c r="W311" s="124"/>
      <c r="X311" s="144"/>
      <c r="AA311" s="126">
        <v>299</v>
      </c>
      <c r="AB311" s="126" t="str">
        <f t="shared" si="19"/>
        <v/>
      </c>
      <c r="AC311" s="126" t="str">
        <f t="shared" si="20"/>
        <v/>
      </c>
      <c r="AP311" s="128" t="str">
        <f t="shared" si="21"/>
        <v/>
      </c>
      <c r="AQ311" s="128" t="str">
        <f t="shared" si="22"/>
        <v/>
      </c>
    </row>
    <row r="312" spans="2:43" ht="15" x14ac:dyDescent="0.2">
      <c r="B312" s="161">
        <v>300</v>
      </c>
      <c r="C312" s="345"/>
      <c r="D312" s="55"/>
      <c r="E312" s="124"/>
      <c r="F312" s="124"/>
      <c r="G312" s="176"/>
      <c r="H312" s="124"/>
      <c r="I312" s="124"/>
      <c r="J312" s="124"/>
      <c r="K312" s="124"/>
      <c r="L312" s="124"/>
      <c r="M312" s="124"/>
      <c r="N312" s="124"/>
      <c r="O312" s="124"/>
      <c r="Q312" s="124"/>
      <c r="R312" s="124"/>
      <c r="S312" s="124"/>
      <c r="T312" s="124"/>
      <c r="U312" s="124"/>
      <c r="V312" s="124"/>
      <c r="W312" s="124"/>
      <c r="X312" s="144"/>
      <c r="AA312" s="126">
        <v>300</v>
      </c>
      <c r="AB312" s="126" t="str">
        <f t="shared" si="19"/>
        <v/>
      </c>
      <c r="AC312" s="126" t="str">
        <f t="shared" si="20"/>
        <v/>
      </c>
      <c r="AP312" s="128" t="str">
        <f t="shared" si="21"/>
        <v/>
      </c>
      <c r="AQ312" s="128" t="str">
        <f t="shared" si="22"/>
        <v/>
      </c>
    </row>
    <row r="313" spans="2:43" ht="15" x14ac:dyDescent="0.2">
      <c r="B313" s="161">
        <v>301</v>
      </c>
      <c r="C313" s="345"/>
      <c r="D313" s="55"/>
      <c r="E313" s="124"/>
      <c r="F313" s="124"/>
      <c r="G313" s="176"/>
      <c r="H313" s="124"/>
      <c r="I313" s="124"/>
      <c r="J313" s="124"/>
      <c r="K313" s="124"/>
      <c r="L313" s="124"/>
      <c r="M313" s="124"/>
      <c r="N313" s="124"/>
      <c r="O313" s="124"/>
      <c r="Q313" s="124"/>
      <c r="R313" s="124"/>
      <c r="S313" s="124"/>
      <c r="T313" s="124"/>
      <c r="U313" s="124"/>
      <c r="V313" s="124"/>
      <c r="W313" s="124"/>
      <c r="X313" s="144"/>
      <c r="AA313" s="126">
        <v>301</v>
      </c>
      <c r="AB313" s="126" t="str">
        <f t="shared" si="19"/>
        <v/>
      </c>
      <c r="AC313" s="126" t="str">
        <f t="shared" si="20"/>
        <v/>
      </c>
      <c r="AP313" s="128" t="str">
        <f t="shared" si="21"/>
        <v/>
      </c>
      <c r="AQ313" s="128" t="str">
        <f t="shared" si="22"/>
        <v/>
      </c>
    </row>
    <row r="314" spans="2:43" ht="15" x14ac:dyDescent="0.2">
      <c r="B314" s="161">
        <v>302</v>
      </c>
      <c r="C314" s="345"/>
      <c r="D314" s="55"/>
      <c r="E314" s="124"/>
      <c r="F314" s="124"/>
      <c r="G314" s="176"/>
      <c r="H314" s="124"/>
      <c r="I314" s="124"/>
      <c r="J314" s="124"/>
      <c r="K314" s="124"/>
      <c r="L314" s="124"/>
      <c r="M314" s="124"/>
      <c r="N314" s="124"/>
      <c r="O314" s="124"/>
      <c r="Q314" s="124"/>
      <c r="R314" s="124"/>
      <c r="S314" s="124"/>
      <c r="T314" s="124"/>
      <c r="U314" s="124"/>
      <c r="V314" s="124"/>
      <c r="W314" s="124"/>
      <c r="X314" s="144"/>
      <c r="AA314" s="126">
        <v>302</v>
      </c>
      <c r="AB314" s="126" t="str">
        <f t="shared" si="19"/>
        <v/>
      </c>
      <c r="AC314" s="126" t="str">
        <f t="shared" si="20"/>
        <v/>
      </c>
      <c r="AP314" s="128" t="str">
        <f t="shared" si="21"/>
        <v/>
      </c>
      <c r="AQ314" s="128" t="str">
        <f t="shared" si="22"/>
        <v/>
      </c>
    </row>
    <row r="315" spans="2:43" ht="15" x14ac:dyDescent="0.2">
      <c r="B315" s="161">
        <v>303</v>
      </c>
      <c r="C315" s="345"/>
      <c r="D315" s="55"/>
      <c r="E315" s="124"/>
      <c r="F315" s="124"/>
      <c r="G315" s="176"/>
      <c r="H315" s="124"/>
      <c r="I315" s="124"/>
      <c r="J315" s="124"/>
      <c r="K315" s="124"/>
      <c r="L315" s="124"/>
      <c r="M315" s="124"/>
      <c r="N315" s="124"/>
      <c r="O315" s="124"/>
      <c r="Q315" s="124"/>
      <c r="R315" s="124"/>
      <c r="S315" s="124"/>
      <c r="T315" s="124"/>
      <c r="U315" s="124"/>
      <c r="V315" s="124"/>
      <c r="W315" s="124"/>
      <c r="X315" s="144"/>
      <c r="AA315" s="126">
        <v>303</v>
      </c>
      <c r="AB315" s="126" t="str">
        <f t="shared" si="19"/>
        <v/>
      </c>
      <c r="AC315" s="126" t="str">
        <f t="shared" si="20"/>
        <v/>
      </c>
      <c r="AP315" s="128" t="str">
        <f t="shared" si="21"/>
        <v/>
      </c>
      <c r="AQ315" s="128" t="str">
        <f t="shared" si="22"/>
        <v/>
      </c>
    </row>
    <row r="316" spans="2:43" ht="15" x14ac:dyDescent="0.2">
      <c r="B316" s="161">
        <v>304</v>
      </c>
      <c r="C316" s="345"/>
      <c r="D316" s="55"/>
      <c r="E316" s="124"/>
      <c r="F316" s="124"/>
      <c r="G316" s="176"/>
      <c r="H316" s="124"/>
      <c r="I316" s="124"/>
      <c r="J316" s="124"/>
      <c r="K316" s="124"/>
      <c r="L316" s="124"/>
      <c r="M316" s="124"/>
      <c r="N316" s="124"/>
      <c r="O316" s="124"/>
      <c r="Q316" s="124"/>
      <c r="R316" s="124"/>
      <c r="S316" s="124"/>
      <c r="T316" s="124"/>
      <c r="U316" s="124"/>
      <c r="V316" s="124"/>
      <c r="W316" s="124"/>
      <c r="X316" s="144"/>
      <c r="AA316" s="126">
        <v>304</v>
      </c>
      <c r="AB316" s="126" t="str">
        <f t="shared" si="19"/>
        <v/>
      </c>
      <c r="AC316" s="126" t="str">
        <f t="shared" si="20"/>
        <v/>
      </c>
      <c r="AP316" s="128" t="str">
        <f t="shared" si="21"/>
        <v/>
      </c>
      <c r="AQ316" s="128" t="str">
        <f t="shared" si="22"/>
        <v/>
      </c>
    </row>
    <row r="317" spans="2:43" ht="15" x14ac:dyDescent="0.2">
      <c r="B317" s="161">
        <v>305</v>
      </c>
      <c r="C317" s="345"/>
      <c r="D317" s="55"/>
      <c r="E317" s="124"/>
      <c r="F317" s="124"/>
      <c r="G317" s="176"/>
      <c r="H317" s="124"/>
      <c r="I317" s="124"/>
      <c r="J317" s="124"/>
      <c r="K317" s="124"/>
      <c r="L317" s="124"/>
      <c r="M317" s="124"/>
      <c r="N317" s="124"/>
      <c r="O317" s="124"/>
      <c r="Q317" s="124"/>
      <c r="R317" s="124"/>
      <c r="S317" s="124"/>
      <c r="T317" s="124"/>
      <c r="U317" s="124"/>
      <c r="V317" s="124"/>
      <c r="W317" s="124"/>
      <c r="X317" s="144"/>
      <c r="AA317" s="126">
        <v>305</v>
      </c>
      <c r="AB317" s="126" t="str">
        <f t="shared" si="19"/>
        <v/>
      </c>
      <c r="AC317" s="126" t="str">
        <f t="shared" si="20"/>
        <v/>
      </c>
      <c r="AP317" s="128" t="str">
        <f t="shared" si="21"/>
        <v/>
      </c>
      <c r="AQ317" s="128" t="str">
        <f t="shared" si="22"/>
        <v/>
      </c>
    </row>
    <row r="318" spans="2:43" ht="15" x14ac:dyDescent="0.2">
      <c r="B318" s="161">
        <v>306</v>
      </c>
      <c r="C318" s="345"/>
      <c r="D318" s="55"/>
      <c r="E318" s="124"/>
      <c r="F318" s="124"/>
      <c r="G318" s="176"/>
      <c r="H318" s="124"/>
      <c r="I318" s="124"/>
      <c r="J318" s="124"/>
      <c r="K318" s="124"/>
      <c r="L318" s="124"/>
      <c r="M318" s="124"/>
      <c r="N318" s="124"/>
      <c r="O318" s="124"/>
      <c r="Q318" s="124"/>
      <c r="R318" s="124"/>
      <c r="S318" s="124"/>
      <c r="T318" s="124"/>
      <c r="U318" s="124"/>
      <c r="V318" s="124"/>
      <c r="W318" s="124"/>
      <c r="X318" s="144"/>
      <c r="AA318" s="126">
        <v>306</v>
      </c>
      <c r="AB318" s="126" t="str">
        <f t="shared" si="19"/>
        <v/>
      </c>
      <c r="AC318" s="126" t="str">
        <f t="shared" si="20"/>
        <v/>
      </c>
      <c r="AP318" s="128" t="str">
        <f t="shared" si="21"/>
        <v/>
      </c>
      <c r="AQ318" s="128" t="str">
        <f t="shared" si="22"/>
        <v/>
      </c>
    </row>
    <row r="319" spans="2:43" ht="15" x14ac:dyDescent="0.2">
      <c r="B319" s="161">
        <v>307</v>
      </c>
      <c r="C319" s="345"/>
      <c r="D319" s="55"/>
      <c r="E319" s="124"/>
      <c r="F319" s="124"/>
      <c r="G319" s="176"/>
      <c r="H319" s="124"/>
      <c r="I319" s="124"/>
      <c r="J319" s="124"/>
      <c r="K319" s="124"/>
      <c r="L319" s="124"/>
      <c r="M319" s="124"/>
      <c r="N319" s="124"/>
      <c r="O319" s="124"/>
      <c r="Q319" s="124"/>
      <c r="R319" s="124"/>
      <c r="S319" s="124"/>
      <c r="T319" s="124"/>
      <c r="U319" s="124"/>
      <c r="V319" s="124"/>
      <c r="W319" s="124"/>
      <c r="X319" s="144"/>
      <c r="AA319" s="126">
        <v>307</v>
      </c>
      <c r="AB319" s="126" t="str">
        <f t="shared" si="19"/>
        <v/>
      </c>
      <c r="AC319" s="126" t="str">
        <f t="shared" si="20"/>
        <v/>
      </c>
      <c r="AP319" s="128" t="str">
        <f t="shared" si="21"/>
        <v/>
      </c>
      <c r="AQ319" s="128" t="str">
        <f t="shared" si="22"/>
        <v/>
      </c>
    </row>
    <row r="320" spans="2:43" ht="15" x14ac:dyDescent="0.2">
      <c r="B320" s="161">
        <v>308</v>
      </c>
      <c r="C320" s="345"/>
      <c r="D320" s="55"/>
      <c r="E320" s="124"/>
      <c r="F320" s="124"/>
      <c r="G320" s="176"/>
      <c r="H320" s="124"/>
      <c r="I320" s="124"/>
      <c r="J320" s="124"/>
      <c r="K320" s="124"/>
      <c r="L320" s="124"/>
      <c r="M320" s="124"/>
      <c r="N320" s="124"/>
      <c r="O320" s="124"/>
      <c r="Q320" s="124"/>
      <c r="R320" s="124"/>
      <c r="S320" s="124"/>
      <c r="T320" s="124"/>
      <c r="U320" s="124"/>
      <c r="V320" s="124"/>
      <c r="W320" s="124"/>
      <c r="X320" s="144"/>
      <c r="AA320" s="126">
        <v>308</v>
      </c>
      <c r="AB320" s="126" t="str">
        <f t="shared" si="19"/>
        <v/>
      </c>
      <c r="AC320" s="126" t="str">
        <f t="shared" si="20"/>
        <v/>
      </c>
      <c r="AP320" s="128" t="str">
        <f t="shared" si="21"/>
        <v/>
      </c>
      <c r="AQ320" s="128" t="str">
        <f t="shared" si="22"/>
        <v/>
      </c>
    </row>
    <row r="321" spans="2:43" ht="15" x14ac:dyDescent="0.2">
      <c r="B321" s="161">
        <v>309</v>
      </c>
      <c r="C321" s="345"/>
      <c r="D321" s="55"/>
      <c r="E321" s="124"/>
      <c r="F321" s="124"/>
      <c r="G321" s="176"/>
      <c r="H321" s="124"/>
      <c r="I321" s="124"/>
      <c r="J321" s="124"/>
      <c r="K321" s="124"/>
      <c r="L321" s="124"/>
      <c r="M321" s="124"/>
      <c r="N321" s="124"/>
      <c r="O321" s="124"/>
      <c r="Q321" s="124"/>
      <c r="R321" s="124"/>
      <c r="S321" s="124"/>
      <c r="T321" s="124"/>
      <c r="U321" s="124"/>
      <c r="V321" s="124"/>
      <c r="W321" s="124"/>
      <c r="X321" s="144"/>
      <c r="AA321" s="126">
        <v>309</v>
      </c>
      <c r="AB321" s="126" t="str">
        <f t="shared" si="19"/>
        <v/>
      </c>
      <c r="AC321" s="126" t="str">
        <f t="shared" si="20"/>
        <v/>
      </c>
      <c r="AP321" s="128" t="str">
        <f t="shared" si="21"/>
        <v/>
      </c>
      <c r="AQ321" s="128" t="str">
        <f t="shared" si="22"/>
        <v/>
      </c>
    </row>
    <row r="322" spans="2:43" ht="15" x14ac:dyDescent="0.2">
      <c r="B322" s="161">
        <v>310</v>
      </c>
      <c r="C322" s="345"/>
      <c r="D322" s="55"/>
      <c r="E322" s="124"/>
      <c r="F322" s="124"/>
      <c r="G322" s="176"/>
      <c r="H322" s="124"/>
      <c r="I322" s="124"/>
      <c r="J322" s="124"/>
      <c r="K322" s="124"/>
      <c r="L322" s="124"/>
      <c r="M322" s="124"/>
      <c r="N322" s="124"/>
      <c r="O322" s="124"/>
      <c r="Q322" s="124"/>
      <c r="R322" s="124"/>
      <c r="S322" s="124"/>
      <c r="T322" s="124"/>
      <c r="U322" s="124"/>
      <c r="V322" s="124"/>
      <c r="W322" s="124"/>
      <c r="X322" s="144"/>
      <c r="AA322" s="126">
        <v>310</v>
      </c>
      <c r="AB322" s="126" t="str">
        <f t="shared" si="19"/>
        <v/>
      </c>
      <c r="AC322" s="126" t="str">
        <f t="shared" si="20"/>
        <v/>
      </c>
      <c r="AP322" s="128" t="str">
        <f t="shared" si="21"/>
        <v/>
      </c>
      <c r="AQ322" s="128" t="str">
        <f t="shared" si="22"/>
        <v/>
      </c>
    </row>
    <row r="323" spans="2:43" ht="15" x14ac:dyDescent="0.2">
      <c r="B323" s="161">
        <v>311</v>
      </c>
      <c r="C323" s="345"/>
      <c r="D323" s="55"/>
      <c r="E323" s="124"/>
      <c r="F323" s="124"/>
      <c r="G323" s="176"/>
      <c r="H323" s="124"/>
      <c r="I323" s="124"/>
      <c r="J323" s="124"/>
      <c r="K323" s="124"/>
      <c r="L323" s="124"/>
      <c r="M323" s="124"/>
      <c r="N323" s="124"/>
      <c r="O323" s="124"/>
      <c r="Q323" s="124"/>
      <c r="R323" s="124"/>
      <c r="S323" s="124"/>
      <c r="T323" s="124"/>
      <c r="U323" s="124"/>
      <c r="V323" s="124"/>
      <c r="W323" s="124"/>
      <c r="X323" s="144"/>
      <c r="AA323" s="126">
        <v>311</v>
      </c>
      <c r="AB323" s="126" t="str">
        <f t="shared" si="19"/>
        <v/>
      </c>
      <c r="AC323" s="126" t="str">
        <f t="shared" si="20"/>
        <v/>
      </c>
      <c r="AP323" s="128" t="str">
        <f t="shared" si="21"/>
        <v/>
      </c>
      <c r="AQ323" s="128" t="str">
        <f t="shared" si="22"/>
        <v/>
      </c>
    </row>
    <row r="324" spans="2:43" ht="15" x14ac:dyDescent="0.2">
      <c r="B324" s="161">
        <v>312</v>
      </c>
      <c r="C324" s="345"/>
      <c r="D324" s="55"/>
      <c r="E324" s="124"/>
      <c r="F324" s="124"/>
      <c r="G324" s="176"/>
      <c r="H324" s="124"/>
      <c r="I324" s="124"/>
      <c r="J324" s="124"/>
      <c r="K324" s="124"/>
      <c r="L324" s="124"/>
      <c r="M324" s="124"/>
      <c r="N324" s="124"/>
      <c r="O324" s="124"/>
      <c r="Q324" s="124"/>
      <c r="R324" s="124"/>
      <c r="S324" s="124"/>
      <c r="T324" s="124"/>
      <c r="U324" s="124"/>
      <c r="V324" s="124"/>
      <c r="W324" s="124"/>
      <c r="X324" s="144"/>
      <c r="AA324" s="126">
        <v>312</v>
      </c>
      <c r="AB324" s="126" t="str">
        <f t="shared" si="19"/>
        <v/>
      </c>
      <c r="AC324" s="126" t="str">
        <f t="shared" si="20"/>
        <v/>
      </c>
      <c r="AP324" s="128" t="str">
        <f t="shared" si="21"/>
        <v/>
      </c>
      <c r="AQ324" s="128" t="str">
        <f t="shared" si="22"/>
        <v/>
      </c>
    </row>
    <row r="325" spans="2:43" ht="15" x14ac:dyDescent="0.2">
      <c r="B325" s="161">
        <v>313</v>
      </c>
      <c r="C325" s="345"/>
      <c r="D325" s="55"/>
      <c r="E325" s="124"/>
      <c r="F325" s="124"/>
      <c r="G325" s="176"/>
      <c r="H325" s="124"/>
      <c r="I325" s="124"/>
      <c r="J325" s="124"/>
      <c r="K325" s="124"/>
      <c r="L325" s="124"/>
      <c r="M325" s="124"/>
      <c r="N325" s="124"/>
      <c r="O325" s="124"/>
      <c r="Q325" s="124"/>
      <c r="R325" s="124"/>
      <c r="S325" s="124"/>
      <c r="T325" s="124"/>
      <c r="U325" s="124"/>
      <c r="V325" s="124"/>
      <c r="W325" s="124"/>
      <c r="X325" s="144"/>
      <c r="AA325" s="126">
        <v>313</v>
      </c>
      <c r="AB325" s="126" t="str">
        <f t="shared" si="19"/>
        <v/>
      </c>
      <c r="AC325" s="126" t="str">
        <f t="shared" si="20"/>
        <v/>
      </c>
      <c r="AP325" s="128" t="str">
        <f t="shared" si="21"/>
        <v/>
      </c>
      <c r="AQ325" s="128" t="str">
        <f t="shared" si="22"/>
        <v/>
      </c>
    </row>
    <row r="326" spans="2:43" ht="15" x14ac:dyDescent="0.2">
      <c r="B326" s="161">
        <v>314</v>
      </c>
      <c r="C326" s="345"/>
      <c r="D326" s="55"/>
      <c r="E326" s="124"/>
      <c r="F326" s="124"/>
      <c r="G326" s="176"/>
      <c r="H326" s="124"/>
      <c r="I326" s="124"/>
      <c r="J326" s="124"/>
      <c r="K326" s="124"/>
      <c r="L326" s="124"/>
      <c r="M326" s="124"/>
      <c r="N326" s="124"/>
      <c r="O326" s="124"/>
      <c r="Q326" s="124"/>
      <c r="R326" s="124"/>
      <c r="S326" s="124"/>
      <c r="T326" s="124"/>
      <c r="U326" s="124"/>
      <c r="V326" s="124"/>
      <c r="W326" s="124"/>
      <c r="X326" s="144"/>
      <c r="AA326" s="126">
        <v>314</v>
      </c>
      <c r="AB326" s="126" t="str">
        <f t="shared" si="19"/>
        <v/>
      </c>
      <c r="AC326" s="126" t="str">
        <f t="shared" si="20"/>
        <v/>
      </c>
      <c r="AP326" s="128" t="str">
        <f t="shared" si="21"/>
        <v/>
      </c>
      <c r="AQ326" s="128" t="str">
        <f t="shared" si="22"/>
        <v/>
      </c>
    </row>
    <row r="327" spans="2:43" ht="15" x14ac:dyDescent="0.2">
      <c r="B327" s="161">
        <v>315</v>
      </c>
      <c r="C327" s="345"/>
      <c r="D327" s="55"/>
      <c r="E327" s="124"/>
      <c r="F327" s="124"/>
      <c r="G327" s="176"/>
      <c r="H327" s="124"/>
      <c r="I327" s="124"/>
      <c r="J327" s="124"/>
      <c r="K327" s="124"/>
      <c r="L327" s="124"/>
      <c r="M327" s="124"/>
      <c r="N327" s="124"/>
      <c r="O327" s="124"/>
      <c r="Q327" s="124"/>
      <c r="R327" s="124"/>
      <c r="S327" s="124"/>
      <c r="T327" s="124"/>
      <c r="U327" s="124"/>
      <c r="V327" s="124"/>
      <c r="W327" s="124"/>
      <c r="X327" s="144"/>
      <c r="AA327" s="126">
        <v>315</v>
      </c>
      <c r="AB327" s="126" t="str">
        <f t="shared" si="19"/>
        <v/>
      </c>
      <c r="AC327" s="126" t="str">
        <f t="shared" si="20"/>
        <v/>
      </c>
      <c r="AP327" s="128" t="str">
        <f t="shared" si="21"/>
        <v/>
      </c>
      <c r="AQ327" s="128" t="str">
        <f t="shared" si="22"/>
        <v/>
      </c>
    </row>
    <row r="328" spans="2:43" ht="15" x14ac:dyDescent="0.2">
      <c r="B328" s="161">
        <v>316</v>
      </c>
      <c r="C328" s="345"/>
      <c r="D328" s="55"/>
      <c r="E328" s="124"/>
      <c r="F328" s="124"/>
      <c r="G328" s="176"/>
      <c r="H328" s="124"/>
      <c r="I328" s="124"/>
      <c r="J328" s="124"/>
      <c r="K328" s="124"/>
      <c r="L328" s="124"/>
      <c r="M328" s="124"/>
      <c r="N328" s="124"/>
      <c r="O328" s="124"/>
      <c r="Q328" s="124"/>
      <c r="R328" s="124"/>
      <c r="S328" s="124"/>
      <c r="T328" s="124"/>
      <c r="U328" s="124"/>
      <c r="V328" s="124"/>
      <c r="W328" s="124"/>
      <c r="X328" s="144"/>
      <c r="AA328" s="126">
        <v>316</v>
      </c>
      <c r="AB328" s="126" t="str">
        <f t="shared" si="19"/>
        <v/>
      </c>
      <c r="AC328" s="126" t="str">
        <f t="shared" si="20"/>
        <v/>
      </c>
      <c r="AP328" s="128" t="str">
        <f t="shared" si="21"/>
        <v/>
      </c>
      <c r="AQ328" s="128" t="str">
        <f t="shared" si="22"/>
        <v/>
      </c>
    </row>
    <row r="329" spans="2:43" ht="15" x14ac:dyDescent="0.2">
      <c r="B329" s="161">
        <v>317</v>
      </c>
      <c r="C329" s="345"/>
      <c r="D329" s="55"/>
      <c r="E329" s="124"/>
      <c r="F329" s="124"/>
      <c r="G329" s="176"/>
      <c r="H329" s="124"/>
      <c r="I329" s="124"/>
      <c r="J329" s="124"/>
      <c r="K329" s="124"/>
      <c r="L329" s="124"/>
      <c r="M329" s="124"/>
      <c r="N329" s="124"/>
      <c r="O329" s="124"/>
      <c r="Q329" s="124"/>
      <c r="R329" s="124"/>
      <c r="S329" s="124"/>
      <c r="T329" s="124"/>
      <c r="U329" s="124"/>
      <c r="V329" s="124"/>
      <c r="W329" s="124"/>
      <c r="X329" s="144"/>
      <c r="AA329" s="126">
        <v>317</v>
      </c>
      <c r="AB329" s="126" t="str">
        <f t="shared" si="19"/>
        <v/>
      </c>
      <c r="AC329" s="126" t="str">
        <f t="shared" si="20"/>
        <v/>
      </c>
      <c r="AP329" s="128" t="str">
        <f t="shared" si="21"/>
        <v/>
      </c>
      <c r="AQ329" s="128" t="str">
        <f t="shared" si="22"/>
        <v/>
      </c>
    </row>
    <row r="330" spans="2:43" ht="15" x14ac:dyDescent="0.2">
      <c r="B330" s="161">
        <v>318</v>
      </c>
      <c r="C330" s="345"/>
      <c r="D330" s="55"/>
      <c r="E330" s="124"/>
      <c r="F330" s="124"/>
      <c r="G330" s="176"/>
      <c r="H330" s="124"/>
      <c r="I330" s="124"/>
      <c r="J330" s="124"/>
      <c r="K330" s="124"/>
      <c r="L330" s="124"/>
      <c r="M330" s="124"/>
      <c r="N330" s="124"/>
      <c r="O330" s="124"/>
      <c r="Q330" s="124"/>
      <c r="R330" s="124"/>
      <c r="S330" s="124"/>
      <c r="T330" s="124"/>
      <c r="U330" s="124"/>
      <c r="V330" s="124"/>
      <c r="W330" s="124"/>
      <c r="X330" s="144"/>
      <c r="AA330" s="126">
        <v>318</v>
      </c>
      <c r="AB330" s="126" t="str">
        <f t="shared" si="19"/>
        <v/>
      </c>
      <c r="AC330" s="126" t="str">
        <f t="shared" si="20"/>
        <v/>
      </c>
      <c r="AP330" s="128" t="str">
        <f t="shared" si="21"/>
        <v/>
      </c>
      <c r="AQ330" s="128" t="str">
        <f t="shared" si="22"/>
        <v/>
      </c>
    </row>
    <row r="331" spans="2:43" ht="15" x14ac:dyDescent="0.2">
      <c r="B331" s="161">
        <v>319</v>
      </c>
      <c r="C331" s="345"/>
      <c r="D331" s="55"/>
      <c r="E331" s="124"/>
      <c r="F331" s="124"/>
      <c r="G331" s="176"/>
      <c r="H331" s="124"/>
      <c r="I331" s="124"/>
      <c r="J331" s="124"/>
      <c r="K331" s="124"/>
      <c r="L331" s="124"/>
      <c r="M331" s="124"/>
      <c r="N331" s="124"/>
      <c r="O331" s="124"/>
      <c r="Q331" s="124"/>
      <c r="R331" s="124"/>
      <c r="S331" s="124"/>
      <c r="T331" s="124"/>
      <c r="U331" s="124"/>
      <c r="V331" s="124"/>
      <c r="W331" s="124"/>
      <c r="X331" s="144"/>
      <c r="AA331" s="126">
        <v>319</v>
      </c>
      <c r="AB331" s="126" t="str">
        <f t="shared" si="19"/>
        <v/>
      </c>
      <c r="AC331" s="126" t="str">
        <f t="shared" si="20"/>
        <v/>
      </c>
      <c r="AP331" s="128" t="str">
        <f t="shared" si="21"/>
        <v/>
      </c>
      <c r="AQ331" s="128" t="str">
        <f t="shared" si="22"/>
        <v/>
      </c>
    </row>
    <row r="332" spans="2:43" ht="15" x14ac:dyDescent="0.2">
      <c r="B332" s="161">
        <v>320</v>
      </c>
      <c r="C332" s="345"/>
      <c r="D332" s="55"/>
      <c r="E332" s="124"/>
      <c r="F332" s="124"/>
      <c r="G332" s="176"/>
      <c r="H332" s="124"/>
      <c r="I332" s="124"/>
      <c r="J332" s="124"/>
      <c r="K332" s="124"/>
      <c r="L332" s="124"/>
      <c r="M332" s="124"/>
      <c r="N332" s="124"/>
      <c r="O332" s="124"/>
      <c r="Q332" s="124"/>
      <c r="R332" s="124"/>
      <c r="S332" s="124"/>
      <c r="T332" s="124"/>
      <c r="U332" s="124"/>
      <c r="V332" s="124"/>
      <c r="W332" s="124"/>
      <c r="X332" s="144"/>
      <c r="AA332" s="126">
        <v>320</v>
      </c>
      <c r="AB332" s="126" t="str">
        <f t="shared" si="19"/>
        <v/>
      </c>
      <c r="AC332" s="126" t="str">
        <f t="shared" si="20"/>
        <v/>
      </c>
      <c r="AP332" s="128" t="str">
        <f t="shared" si="21"/>
        <v/>
      </c>
      <c r="AQ332" s="128" t="str">
        <f t="shared" si="22"/>
        <v/>
      </c>
    </row>
    <row r="333" spans="2:43" ht="15" x14ac:dyDescent="0.2">
      <c r="B333" s="161">
        <v>321</v>
      </c>
      <c r="C333" s="345"/>
      <c r="D333" s="55"/>
      <c r="E333" s="124"/>
      <c r="F333" s="124"/>
      <c r="G333" s="176"/>
      <c r="H333" s="124"/>
      <c r="I333" s="124"/>
      <c r="J333" s="124"/>
      <c r="K333" s="124"/>
      <c r="L333" s="124"/>
      <c r="M333" s="124"/>
      <c r="N333" s="124"/>
      <c r="O333" s="124"/>
      <c r="Q333" s="124"/>
      <c r="R333" s="124"/>
      <c r="S333" s="124"/>
      <c r="T333" s="124"/>
      <c r="U333" s="124"/>
      <c r="V333" s="124"/>
      <c r="W333" s="124"/>
      <c r="X333" s="144"/>
      <c r="AA333" s="126">
        <v>321</v>
      </c>
      <c r="AB333" s="126" t="str">
        <f t="shared" si="19"/>
        <v/>
      </c>
      <c r="AC333" s="126" t="str">
        <f t="shared" si="20"/>
        <v/>
      </c>
      <c r="AP333" s="128" t="str">
        <f t="shared" si="21"/>
        <v/>
      </c>
      <c r="AQ333" s="128" t="str">
        <f t="shared" si="22"/>
        <v/>
      </c>
    </row>
    <row r="334" spans="2:43" ht="15" x14ac:dyDescent="0.2">
      <c r="B334" s="161">
        <v>322</v>
      </c>
      <c r="C334" s="345"/>
      <c r="D334" s="55"/>
      <c r="E334" s="124"/>
      <c r="F334" s="124"/>
      <c r="G334" s="176"/>
      <c r="H334" s="124"/>
      <c r="I334" s="124"/>
      <c r="J334" s="124"/>
      <c r="K334" s="124"/>
      <c r="L334" s="124"/>
      <c r="M334" s="124"/>
      <c r="N334" s="124"/>
      <c r="O334" s="124"/>
      <c r="Q334" s="124"/>
      <c r="R334" s="124"/>
      <c r="S334" s="124"/>
      <c r="T334" s="124"/>
      <c r="U334" s="124"/>
      <c r="V334" s="124"/>
      <c r="W334" s="124"/>
      <c r="X334" s="144"/>
      <c r="AA334" s="126">
        <v>322</v>
      </c>
      <c r="AB334" s="126" t="str">
        <f t="shared" ref="AB334:AB397" si="23">IF(AND(C334=1,D334&lt;&gt;0),D334,"")</f>
        <v/>
      </c>
      <c r="AC334" s="126" t="str">
        <f t="shared" ref="AC334:AC397" si="24">IF(AND(C334=2,D334&lt;&gt;0),D334,"")</f>
        <v/>
      </c>
      <c r="AP334" s="128" t="str">
        <f t="shared" si="21"/>
        <v/>
      </c>
      <c r="AQ334" s="128" t="str">
        <f t="shared" si="22"/>
        <v/>
      </c>
    </row>
    <row r="335" spans="2:43" ht="15" x14ac:dyDescent="0.2">
      <c r="B335" s="161">
        <v>323</v>
      </c>
      <c r="C335" s="345"/>
      <c r="D335" s="55"/>
      <c r="E335" s="124"/>
      <c r="F335" s="124"/>
      <c r="G335" s="176"/>
      <c r="H335" s="124"/>
      <c r="I335" s="124"/>
      <c r="J335" s="124"/>
      <c r="K335" s="124"/>
      <c r="L335" s="124"/>
      <c r="M335" s="124"/>
      <c r="N335" s="124"/>
      <c r="O335" s="124"/>
      <c r="Q335" s="124"/>
      <c r="R335" s="124"/>
      <c r="S335" s="124"/>
      <c r="T335" s="124"/>
      <c r="U335" s="124"/>
      <c r="V335" s="124"/>
      <c r="W335" s="124"/>
      <c r="X335" s="144"/>
      <c r="AA335" s="126">
        <v>323</v>
      </c>
      <c r="AB335" s="126" t="str">
        <f t="shared" si="23"/>
        <v/>
      </c>
      <c r="AC335" s="126" t="str">
        <f t="shared" si="24"/>
        <v/>
      </c>
      <c r="AP335" s="128" t="str">
        <f t="shared" ref="AP335:AP398" si="25">IF(AB334="","",ABS(AB334-$K$13))</f>
        <v/>
      </c>
      <c r="AQ335" s="128" t="str">
        <f t="shared" ref="AQ335:AQ398" si="26">IF(AC334="","",ABS(AC334-$K$14))</f>
        <v/>
      </c>
    </row>
    <row r="336" spans="2:43" ht="15" x14ac:dyDescent="0.2">
      <c r="B336" s="161">
        <v>324</v>
      </c>
      <c r="C336" s="345"/>
      <c r="D336" s="55"/>
      <c r="E336" s="124"/>
      <c r="F336" s="124"/>
      <c r="G336" s="176"/>
      <c r="H336" s="124"/>
      <c r="I336" s="124"/>
      <c r="J336" s="124"/>
      <c r="K336" s="124"/>
      <c r="L336" s="124"/>
      <c r="M336" s="124"/>
      <c r="N336" s="124"/>
      <c r="O336" s="124"/>
      <c r="Q336" s="124"/>
      <c r="R336" s="124"/>
      <c r="S336" s="124"/>
      <c r="T336" s="124"/>
      <c r="U336" s="124"/>
      <c r="V336" s="124"/>
      <c r="W336" s="124"/>
      <c r="X336" s="144"/>
      <c r="AA336" s="126">
        <v>324</v>
      </c>
      <c r="AB336" s="126" t="str">
        <f t="shared" si="23"/>
        <v/>
      </c>
      <c r="AC336" s="126" t="str">
        <f t="shared" si="24"/>
        <v/>
      </c>
      <c r="AP336" s="128" t="str">
        <f t="shared" si="25"/>
        <v/>
      </c>
      <c r="AQ336" s="128" t="str">
        <f t="shared" si="26"/>
        <v/>
      </c>
    </row>
    <row r="337" spans="2:43" ht="15" x14ac:dyDescent="0.2">
      <c r="B337" s="161">
        <v>325</v>
      </c>
      <c r="C337" s="345"/>
      <c r="D337" s="55"/>
      <c r="E337" s="124"/>
      <c r="F337" s="124"/>
      <c r="G337" s="176"/>
      <c r="H337" s="124"/>
      <c r="I337" s="124"/>
      <c r="J337" s="124"/>
      <c r="K337" s="124"/>
      <c r="L337" s="124"/>
      <c r="M337" s="124"/>
      <c r="N337" s="124"/>
      <c r="O337" s="124"/>
      <c r="Q337" s="124"/>
      <c r="R337" s="124"/>
      <c r="S337" s="124"/>
      <c r="T337" s="124"/>
      <c r="U337" s="124"/>
      <c r="V337" s="124"/>
      <c r="W337" s="124"/>
      <c r="X337" s="144"/>
      <c r="AA337" s="126">
        <v>325</v>
      </c>
      <c r="AB337" s="126" t="str">
        <f t="shared" si="23"/>
        <v/>
      </c>
      <c r="AC337" s="126" t="str">
        <f t="shared" si="24"/>
        <v/>
      </c>
      <c r="AP337" s="128" t="str">
        <f t="shared" si="25"/>
        <v/>
      </c>
      <c r="AQ337" s="128" t="str">
        <f t="shared" si="26"/>
        <v/>
      </c>
    </row>
    <row r="338" spans="2:43" ht="15" x14ac:dyDescent="0.2">
      <c r="B338" s="161">
        <v>326</v>
      </c>
      <c r="C338" s="345"/>
      <c r="D338" s="55"/>
      <c r="E338" s="124"/>
      <c r="F338" s="124"/>
      <c r="G338" s="176"/>
      <c r="H338" s="124"/>
      <c r="I338" s="124"/>
      <c r="J338" s="124"/>
      <c r="K338" s="124"/>
      <c r="L338" s="124"/>
      <c r="M338" s="124"/>
      <c r="N338" s="124"/>
      <c r="O338" s="124"/>
      <c r="Q338" s="124"/>
      <c r="R338" s="124"/>
      <c r="S338" s="124"/>
      <c r="T338" s="124"/>
      <c r="U338" s="124"/>
      <c r="V338" s="124"/>
      <c r="W338" s="124"/>
      <c r="X338" s="144"/>
      <c r="AA338" s="126">
        <v>326</v>
      </c>
      <c r="AB338" s="126" t="str">
        <f t="shared" si="23"/>
        <v/>
      </c>
      <c r="AC338" s="126" t="str">
        <f t="shared" si="24"/>
        <v/>
      </c>
      <c r="AP338" s="128" t="str">
        <f t="shared" si="25"/>
        <v/>
      </c>
      <c r="AQ338" s="128" t="str">
        <f t="shared" si="26"/>
        <v/>
      </c>
    </row>
    <row r="339" spans="2:43" ht="15" x14ac:dyDescent="0.2">
      <c r="B339" s="161">
        <v>327</v>
      </c>
      <c r="C339" s="345"/>
      <c r="D339" s="55"/>
      <c r="E339" s="124"/>
      <c r="F339" s="124"/>
      <c r="G339" s="176"/>
      <c r="H339" s="124"/>
      <c r="I339" s="124"/>
      <c r="J339" s="124"/>
      <c r="K339" s="124"/>
      <c r="L339" s="124"/>
      <c r="M339" s="124"/>
      <c r="N339" s="124"/>
      <c r="O339" s="124"/>
      <c r="Q339" s="124"/>
      <c r="R339" s="124"/>
      <c r="S339" s="124"/>
      <c r="T339" s="124"/>
      <c r="U339" s="124"/>
      <c r="V339" s="124"/>
      <c r="W339" s="124"/>
      <c r="X339" s="144"/>
      <c r="AA339" s="126">
        <v>327</v>
      </c>
      <c r="AB339" s="126" t="str">
        <f t="shared" si="23"/>
        <v/>
      </c>
      <c r="AC339" s="126" t="str">
        <f t="shared" si="24"/>
        <v/>
      </c>
      <c r="AP339" s="128" t="str">
        <f t="shared" si="25"/>
        <v/>
      </c>
      <c r="AQ339" s="128" t="str">
        <f t="shared" si="26"/>
        <v/>
      </c>
    </row>
    <row r="340" spans="2:43" ht="15" x14ac:dyDescent="0.2">
      <c r="B340" s="161">
        <v>328</v>
      </c>
      <c r="C340" s="345"/>
      <c r="D340" s="55"/>
      <c r="E340" s="124"/>
      <c r="F340" s="124"/>
      <c r="G340" s="176"/>
      <c r="H340" s="124"/>
      <c r="I340" s="124"/>
      <c r="J340" s="124"/>
      <c r="K340" s="124"/>
      <c r="L340" s="124"/>
      <c r="M340" s="124"/>
      <c r="N340" s="124"/>
      <c r="O340" s="124"/>
      <c r="Q340" s="124"/>
      <c r="R340" s="124"/>
      <c r="S340" s="124"/>
      <c r="T340" s="124"/>
      <c r="U340" s="124"/>
      <c r="V340" s="124"/>
      <c r="W340" s="124"/>
      <c r="X340" s="144"/>
      <c r="AA340" s="126">
        <v>328</v>
      </c>
      <c r="AB340" s="126" t="str">
        <f t="shared" si="23"/>
        <v/>
      </c>
      <c r="AC340" s="126" t="str">
        <f t="shared" si="24"/>
        <v/>
      </c>
      <c r="AP340" s="128" t="str">
        <f t="shared" si="25"/>
        <v/>
      </c>
      <c r="AQ340" s="128" t="str">
        <f t="shared" si="26"/>
        <v/>
      </c>
    </row>
    <row r="341" spans="2:43" ht="15" x14ac:dyDescent="0.2">
      <c r="B341" s="161">
        <v>329</v>
      </c>
      <c r="C341" s="345"/>
      <c r="D341" s="55"/>
      <c r="E341" s="124"/>
      <c r="F341" s="124"/>
      <c r="G341" s="176"/>
      <c r="H341" s="124"/>
      <c r="I341" s="124"/>
      <c r="J341" s="124"/>
      <c r="K341" s="124"/>
      <c r="L341" s="124"/>
      <c r="M341" s="124"/>
      <c r="N341" s="124"/>
      <c r="O341" s="124"/>
      <c r="Q341" s="124"/>
      <c r="R341" s="124"/>
      <c r="S341" s="124"/>
      <c r="T341" s="124"/>
      <c r="U341" s="124"/>
      <c r="V341" s="124"/>
      <c r="W341" s="124"/>
      <c r="X341" s="144"/>
      <c r="AA341" s="126">
        <v>329</v>
      </c>
      <c r="AB341" s="126" t="str">
        <f t="shared" si="23"/>
        <v/>
      </c>
      <c r="AC341" s="126" t="str">
        <f t="shared" si="24"/>
        <v/>
      </c>
      <c r="AP341" s="128" t="str">
        <f t="shared" si="25"/>
        <v/>
      </c>
      <c r="AQ341" s="128" t="str">
        <f t="shared" si="26"/>
        <v/>
      </c>
    </row>
    <row r="342" spans="2:43" ht="15" x14ac:dyDescent="0.2">
      <c r="B342" s="161">
        <v>330</v>
      </c>
      <c r="C342" s="345"/>
      <c r="D342" s="55"/>
      <c r="E342" s="124"/>
      <c r="F342" s="124"/>
      <c r="G342" s="176"/>
      <c r="H342" s="124"/>
      <c r="I342" s="124"/>
      <c r="J342" s="124"/>
      <c r="K342" s="124"/>
      <c r="L342" s="124"/>
      <c r="M342" s="124"/>
      <c r="N342" s="124"/>
      <c r="O342" s="124"/>
      <c r="Q342" s="124"/>
      <c r="R342" s="124"/>
      <c r="S342" s="124"/>
      <c r="T342" s="124"/>
      <c r="U342" s="124"/>
      <c r="V342" s="124"/>
      <c r="W342" s="124"/>
      <c r="X342" s="144"/>
      <c r="AA342" s="126">
        <v>330</v>
      </c>
      <c r="AB342" s="126" t="str">
        <f t="shared" si="23"/>
        <v/>
      </c>
      <c r="AC342" s="126" t="str">
        <f t="shared" si="24"/>
        <v/>
      </c>
      <c r="AP342" s="128" t="str">
        <f t="shared" si="25"/>
        <v/>
      </c>
      <c r="AQ342" s="128" t="str">
        <f t="shared" si="26"/>
        <v/>
      </c>
    </row>
    <row r="343" spans="2:43" ht="15" x14ac:dyDescent="0.2">
      <c r="B343" s="161">
        <v>331</v>
      </c>
      <c r="C343" s="345"/>
      <c r="D343" s="55"/>
      <c r="E343" s="124"/>
      <c r="F343" s="124"/>
      <c r="G343" s="176"/>
      <c r="H343" s="124"/>
      <c r="I343" s="124"/>
      <c r="J343" s="124"/>
      <c r="K343" s="124"/>
      <c r="L343" s="124"/>
      <c r="M343" s="124"/>
      <c r="N343" s="124"/>
      <c r="O343" s="124"/>
      <c r="Q343" s="124"/>
      <c r="R343" s="124"/>
      <c r="S343" s="124"/>
      <c r="T343" s="124"/>
      <c r="U343" s="124"/>
      <c r="V343" s="124"/>
      <c r="W343" s="124"/>
      <c r="X343" s="144"/>
      <c r="AA343" s="126">
        <v>331</v>
      </c>
      <c r="AB343" s="126" t="str">
        <f t="shared" si="23"/>
        <v/>
      </c>
      <c r="AC343" s="126" t="str">
        <f t="shared" si="24"/>
        <v/>
      </c>
      <c r="AP343" s="128" t="str">
        <f t="shared" si="25"/>
        <v/>
      </c>
      <c r="AQ343" s="128" t="str">
        <f t="shared" si="26"/>
        <v/>
      </c>
    </row>
    <row r="344" spans="2:43" ht="15" x14ac:dyDescent="0.2">
      <c r="B344" s="161">
        <v>332</v>
      </c>
      <c r="C344" s="345"/>
      <c r="D344" s="55"/>
      <c r="E344" s="124"/>
      <c r="F344" s="124"/>
      <c r="G344" s="176"/>
      <c r="H344" s="124"/>
      <c r="I344" s="124"/>
      <c r="J344" s="124"/>
      <c r="K344" s="124"/>
      <c r="L344" s="124"/>
      <c r="M344" s="124"/>
      <c r="N344" s="124"/>
      <c r="O344" s="124"/>
      <c r="Q344" s="124"/>
      <c r="R344" s="124"/>
      <c r="S344" s="124"/>
      <c r="T344" s="124"/>
      <c r="U344" s="124"/>
      <c r="V344" s="124"/>
      <c r="W344" s="124"/>
      <c r="X344" s="144"/>
      <c r="AA344" s="126">
        <v>332</v>
      </c>
      <c r="AB344" s="126" t="str">
        <f t="shared" si="23"/>
        <v/>
      </c>
      <c r="AC344" s="126" t="str">
        <f t="shared" si="24"/>
        <v/>
      </c>
      <c r="AP344" s="128" t="str">
        <f t="shared" si="25"/>
        <v/>
      </c>
      <c r="AQ344" s="128" t="str">
        <f t="shared" si="26"/>
        <v/>
      </c>
    </row>
    <row r="345" spans="2:43" ht="15" x14ac:dyDescent="0.2">
      <c r="B345" s="161">
        <v>333</v>
      </c>
      <c r="C345" s="345"/>
      <c r="D345" s="55"/>
      <c r="E345" s="124"/>
      <c r="F345" s="124"/>
      <c r="G345" s="176"/>
      <c r="H345" s="124"/>
      <c r="I345" s="124"/>
      <c r="J345" s="124"/>
      <c r="K345" s="124"/>
      <c r="L345" s="124"/>
      <c r="M345" s="124"/>
      <c r="N345" s="124"/>
      <c r="O345" s="124"/>
      <c r="Q345" s="124"/>
      <c r="R345" s="124"/>
      <c r="S345" s="124"/>
      <c r="T345" s="124"/>
      <c r="U345" s="124"/>
      <c r="V345" s="124"/>
      <c r="W345" s="124"/>
      <c r="X345" s="144"/>
      <c r="AA345" s="126">
        <v>333</v>
      </c>
      <c r="AB345" s="126" t="str">
        <f t="shared" si="23"/>
        <v/>
      </c>
      <c r="AC345" s="126" t="str">
        <f t="shared" si="24"/>
        <v/>
      </c>
      <c r="AP345" s="128" t="str">
        <f t="shared" si="25"/>
        <v/>
      </c>
      <c r="AQ345" s="128" t="str">
        <f t="shared" si="26"/>
        <v/>
      </c>
    </row>
    <row r="346" spans="2:43" ht="15" x14ac:dyDescent="0.2">
      <c r="B346" s="161">
        <v>334</v>
      </c>
      <c r="C346" s="345"/>
      <c r="D346" s="55"/>
      <c r="E346" s="124"/>
      <c r="F346" s="124"/>
      <c r="G346" s="176"/>
      <c r="H346" s="124"/>
      <c r="I346" s="124"/>
      <c r="J346" s="124"/>
      <c r="K346" s="124"/>
      <c r="L346" s="124"/>
      <c r="M346" s="124"/>
      <c r="N346" s="124"/>
      <c r="O346" s="124"/>
      <c r="Q346" s="124"/>
      <c r="R346" s="124"/>
      <c r="S346" s="124"/>
      <c r="T346" s="124"/>
      <c r="U346" s="124"/>
      <c r="V346" s="124"/>
      <c r="W346" s="124"/>
      <c r="X346" s="144"/>
      <c r="AA346" s="126">
        <v>334</v>
      </c>
      <c r="AB346" s="126" t="str">
        <f t="shared" si="23"/>
        <v/>
      </c>
      <c r="AC346" s="126" t="str">
        <f t="shared" si="24"/>
        <v/>
      </c>
      <c r="AP346" s="128" t="str">
        <f t="shared" si="25"/>
        <v/>
      </c>
      <c r="AQ346" s="128" t="str">
        <f t="shared" si="26"/>
        <v/>
      </c>
    </row>
    <row r="347" spans="2:43" ht="15" x14ac:dyDescent="0.2">
      <c r="B347" s="161">
        <v>335</v>
      </c>
      <c r="C347" s="345"/>
      <c r="D347" s="55"/>
      <c r="E347" s="124"/>
      <c r="F347" s="124"/>
      <c r="G347" s="176"/>
      <c r="H347" s="124"/>
      <c r="I347" s="124"/>
      <c r="J347" s="124"/>
      <c r="K347" s="124"/>
      <c r="L347" s="124"/>
      <c r="M347" s="124"/>
      <c r="N347" s="124"/>
      <c r="O347" s="124"/>
      <c r="Q347" s="124"/>
      <c r="R347" s="124"/>
      <c r="S347" s="124"/>
      <c r="T347" s="124"/>
      <c r="U347" s="124"/>
      <c r="V347" s="124"/>
      <c r="W347" s="124"/>
      <c r="X347" s="144"/>
      <c r="AA347" s="126">
        <v>335</v>
      </c>
      <c r="AB347" s="126" t="str">
        <f t="shared" si="23"/>
        <v/>
      </c>
      <c r="AC347" s="126" t="str">
        <f t="shared" si="24"/>
        <v/>
      </c>
      <c r="AP347" s="128" t="str">
        <f t="shared" si="25"/>
        <v/>
      </c>
      <c r="AQ347" s="128" t="str">
        <f t="shared" si="26"/>
        <v/>
      </c>
    </row>
    <row r="348" spans="2:43" ht="15" x14ac:dyDescent="0.2">
      <c r="B348" s="161">
        <v>336</v>
      </c>
      <c r="C348" s="345"/>
      <c r="D348" s="55"/>
      <c r="E348" s="124"/>
      <c r="F348" s="124"/>
      <c r="G348" s="176"/>
      <c r="H348" s="124"/>
      <c r="I348" s="124"/>
      <c r="J348" s="124"/>
      <c r="K348" s="124"/>
      <c r="L348" s="124"/>
      <c r="M348" s="124"/>
      <c r="N348" s="124"/>
      <c r="O348" s="124"/>
      <c r="Q348" s="124"/>
      <c r="R348" s="124"/>
      <c r="S348" s="124"/>
      <c r="T348" s="124"/>
      <c r="U348" s="124"/>
      <c r="V348" s="124"/>
      <c r="W348" s="124"/>
      <c r="X348" s="144"/>
      <c r="AA348" s="126">
        <v>336</v>
      </c>
      <c r="AB348" s="126" t="str">
        <f t="shared" si="23"/>
        <v/>
      </c>
      <c r="AC348" s="126" t="str">
        <f t="shared" si="24"/>
        <v/>
      </c>
      <c r="AP348" s="128" t="str">
        <f t="shared" si="25"/>
        <v/>
      </c>
      <c r="AQ348" s="128" t="str">
        <f t="shared" si="26"/>
        <v/>
      </c>
    </row>
    <row r="349" spans="2:43" ht="15" x14ac:dyDescent="0.2">
      <c r="B349" s="161">
        <v>337</v>
      </c>
      <c r="C349" s="345"/>
      <c r="D349" s="55"/>
      <c r="E349" s="124"/>
      <c r="F349" s="124"/>
      <c r="G349" s="176"/>
      <c r="H349" s="124"/>
      <c r="I349" s="124"/>
      <c r="J349" s="124"/>
      <c r="K349" s="124"/>
      <c r="L349" s="124"/>
      <c r="M349" s="124"/>
      <c r="N349" s="124"/>
      <c r="O349" s="124"/>
      <c r="Q349" s="124"/>
      <c r="R349" s="124"/>
      <c r="S349" s="124"/>
      <c r="T349" s="124"/>
      <c r="U349" s="124"/>
      <c r="V349" s="124"/>
      <c r="W349" s="124"/>
      <c r="X349" s="144"/>
      <c r="AA349" s="126">
        <v>337</v>
      </c>
      <c r="AB349" s="126" t="str">
        <f t="shared" si="23"/>
        <v/>
      </c>
      <c r="AC349" s="126" t="str">
        <f t="shared" si="24"/>
        <v/>
      </c>
      <c r="AP349" s="128" t="str">
        <f t="shared" si="25"/>
        <v/>
      </c>
      <c r="AQ349" s="128" t="str">
        <f t="shared" si="26"/>
        <v/>
      </c>
    </row>
    <row r="350" spans="2:43" ht="15" x14ac:dyDescent="0.2">
      <c r="B350" s="161">
        <v>338</v>
      </c>
      <c r="C350" s="345"/>
      <c r="D350" s="55"/>
      <c r="E350" s="124"/>
      <c r="F350" s="124"/>
      <c r="G350" s="176"/>
      <c r="H350" s="124"/>
      <c r="I350" s="124"/>
      <c r="J350" s="124"/>
      <c r="K350" s="124"/>
      <c r="L350" s="124"/>
      <c r="M350" s="124"/>
      <c r="N350" s="124"/>
      <c r="O350" s="124"/>
      <c r="Q350" s="124"/>
      <c r="R350" s="124"/>
      <c r="S350" s="124"/>
      <c r="T350" s="124"/>
      <c r="U350" s="124"/>
      <c r="V350" s="124"/>
      <c r="W350" s="124"/>
      <c r="X350" s="144"/>
      <c r="AA350" s="126">
        <v>338</v>
      </c>
      <c r="AB350" s="126" t="str">
        <f t="shared" si="23"/>
        <v/>
      </c>
      <c r="AC350" s="126" t="str">
        <f t="shared" si="24"/>
        <v/>
      </c>
      <c r="AP350" s="128" t="str">
        <f t="shared" si="25"/>
        <v/>
      </c>
      <c r="AQ350" s="128" t="str">
        <f t="shared" si="26"/>
        <v/>
      </c>
    </row>
    <row r="351" spans="2:43" ht="15" x14ac:dyDescent="0.2">
      <c r="B351" s="161">
        <v>339</v>
      </c>
      <c r="C351" s="345"/>
      <c r="D351" s="55"/>
      <c r="E351" s="124"/>
      <c r="F351" s="124"/>
      <c r="G351" s="176"/>
      <c r="H351" s="124"/>
      <c r="I351" s="124"/>
      <c r="J351" s="124"/>
      <c r="K351" s="124"/>
      <c r="L351" s="124"/>
      <c r="M351" s="124"/>
      <c r="N351" s="124"/>
      <c r="O351" s="124"/>
      <c r="Q351" s="124"/>
      <c r="R351" s="124"/>
      <c r="S351" s="124"/>
      <c r="T351" s="124"/>
      <c r="U351" s="124"/>
      <c r="V351" s="124"/>
      <c r="W351" s="124"/>
      <c r="X351" s="144"/>
      <c r="AA351" s="126">
        <v>339</v>
      </c>
      <c r="AB351" s="126" t="str">
        <f t="shared" si="23"/>
        <v/>
      </c>
      <c r="AC351" s="126" t="str">
        <f t="shared" si="24"/>
        <v/>
      </c>
      <c r="AP351" s="128" t="str">
        <f t="shared" si="25"/>
        <v/>
      </c>
      <c r="AQ351" s="128" t="str">
        <f t="shared" si="26"/>
        <v/>
      </c>
    </row>
    <row r="352" spans="2:43" ht="15" x14ac:dyDescent="0.2">
      <c r="B352" s="161">
        <v>340</v>
      </c>
      <c r="C352" s="345"/>
      <c r="D352" s="55"/>
      <c r="E352" s="124"/>
      <c r="F352" s="124"/>
      <c r="G352" s="176"/>
      <c r="H352" s="124"/>
      <c r="I352" s="124"/>
      <c r="J352" s="124"/>
      <c r="K352" s="124"/>
      <c r="L352" s="124"/>
      <c r="M352" s="124"/>
      <c r="N352" s="124"/>
      <c r="O352" s="124"/>
      <c r="Q352" s="124"/>
      <c r="R352" s="124"/>
      <c r="S352" s="124"/>
      <c r="T352" s="124"/>
      <c r="U352" s="124"/>
      <c r="V352" s="124"/>
      <c r="W352" s="124"/>
      <c r="X352" s="144"/>
      <c r="AA352" s="126">
        <v>340</v>
      </c>
      <c r="AB352" s="126" t="str">
        <f t="shared" si="23"/>
        <v/>
      </c>
      <c r="AC352" s="126" t="str">
        <f t="shared" si="24"/>
        <v/>
      </c>
      <c r="AP352" s="128" t="str">
        <f t="shared" si="25"/>
        <v/>
      </c>
      <c r="AQ352" s="128" t="str">
        <f t="shared" si="26"/>
        <v/>
      </c>
    </row>
    <row r="353" spans="2:43" ht="15" x14ac:dyDescent="0.2">
      <c r="B353" s="161">
        <v>341</v>
      </c>
      <c r="C353" s="345"/>
      <c r="D353" s="55"/>
      <c r="E353" s="124"/>
      <c r="F353" s="124"/>
      <c r="G353" s="176"/>
      <c r="H353" s="124"/>
      <c r="I353" s="124"/>
      <c r="J353" s="124"/>
      <c r="K353" s="124"/>
      <c r="L353" s="124"/>
      <c r="M353" s="124"/>
      <c r="N353" s="124"/>
      <c r="O353" s="124"/>
      <c r="Q353" s="124"/>
      <c r="R353" s="124"/>
      <c r="S353" s="124"/>
      <c r="T353" s="124"/>
      <c r="U353" s="124"/>
      <c r="V353" s="124"/>
      <c r="W353" s="124"/>
      <c r="X353" s="144"/>
      <c r="AA353" s="126">
        <v>341</v>
      </c>
      <c r="AB353" s="126" t="str">
        <f t="shared" si="23"/>
        <v/>
      </c>
      <c r="AC353" s="126" t="str">
        <f t="shared" si="24"/>
        <v/>
      </c>
      <c r="AP353" s="128" t="str">
        <f t="shared" si="25"/>
        <v/>
      </c>
      <c r="AQ353" s="128" t="str">
        <f t="shared" si="26"/>
        <v/>
      </c>
    </row>
    <row r="354" spans="2:43" ht="15" x14ac:dyDescent="0.2">
      <c r="B354" s="161">
        <v>342</v>
      </c>
      <c r="C354" s="345"/>
      <c r="D354" s="55"/>
      <c r="E354" s="124"/>
      <c r="F354" s="124"/>
      <c r="G354" s="176"/>
      <c r="H354" s="124"/>
      <c r="I354" s="124"/>
      <c r="J354" s="124"/>
      <c r="K354" s="124"/>
      <c r="L354" s="124"/>
      <c r="M354" s="124"/>
      <c r="N354" s="124"/>
      <c r="O354" s="124"/>
      <c r="Q354" s="124"/>
      <c r="R354" s="124"/>
      <c r="S354" s="124"/>
      <c r="T354" s="124"/>
      <c r="U354" s="124"/>
      <c r="V354" s="124"/>
      <c r="W354" s="124"/>
      <c r="X354" s="144"/>
      <c r="AA354" s="126">
        <v>342</v>
      </c>
      <c r="AB354" s="126" t="str">
        <f t="shared" si="23"/>
        <v/>
      </c>
      <c r="AC354" s="126" t="str">
        <f t="shared" si="24"/>
        <v/>
      </c>
      <c r="AP354" s="128" t="str">
        <f t="shared" si="25"/>
        <v/>
      </c>
      <c r="AQ354" s="128" t="str">
        <f t="shared" si="26"/>
        <v/>
      </c>
    </row>
    <row r="355" spans="2:43" ht="15" x14ac:dyDescent="0.2">
      <c r="B355" s="161">
        <v>343</v>
      </c>
      <c r="C355" s="345"/>
      <c r="D355" s="55"/>
      <c r="E355" s="124"/>
      <c r="F355" s="124"/>
      <c r="G355" s="176"/>
      <c r="H355" s="124"/>
      <c r="I355" s="124"/>
      <c r="J355" s="124"/>
      <c r="K355" s="124"/>
      <c r="L355" s="124"/>
      <c r="M355" s="124"/>
      <c r="N355" s="124"/>
      <c r="O355" s="124"/>
      <c r="Q355" s="124"/>
      <c r="R355" s="124"/>
      <c r="S355" s="124"/>
      <c r="T355" s="124"/>
      <c r="U355" s="124"/>
      <c r="V355" s="124"/>
      <c r="W355" s="124"/>
      <c r="X355" s="144"/>
      <c r="AA355" s="126">
        <v>343</v>
      </c>
      <c r="AB355" s="126" t="str">
        <f t="shared" si="23"/>
        <v/>
      </c>
      <c r="AC355" s="126" t="str">
        <f t="shared" si="24"/>
        <v/>
      </c>
      <c r="AP355" s="128" t="str">
        <f t="shared" si="25"/>
        <v/>
      </c>
      <c r="AQ355" s="128" t="str">
        <f t="shared" si="26"/>
        <v/>
      </c>
    </row>
    <row r="356" spans="2:43" ht="15" x14ac:dyDescent="0.2">
      <c r="B356" s="161">
        <v>344</v>
      </c>
      <c r="C356" s="345"/>
      <c r="D356" s="55"/>
      <c r="E356" s="124"/>
      <c r="F356" s="124"/>
      <c r="G356" s="176"/>
      <c r="H356" s="124"/>
      <c r="I356" s="124"/>
      <c r="J356" s="124"/>
      <c r="K356" s="124"/>
      <c r="L356" s="124"/>
      <c r="M356" s="124"/>
      <c r="N356" s="124"/>
      <c r="O356" s="124"/>
      <c r="Q356" s="124"/>
      <c r="R356" s="124"/>
      <c r="S356" s="124"/>
      <c r="T356" s="124"/>
      <c r="U356" s="124"/>
      <c r="V356" s="124"/>
      <c r="W356" s="124"/>
      <c r="X356" s="144"/>
      <c r="AA356" s="126">
        <v>344</v>
      </c>
      <c r="AB356" s="126" t="str">
        <f t="shared" si="23"/>
        <v/>
      </c>
      <c r="AC356" s="126" t="str">
        <f t="shared" si="24"/>
        <v/>
      </c>
      <c r="AP356" s="128" t="str">
        <f t="shared" si="25"/>
        <v/>
      </c>
      <c r="AQ356" s="128" t="str">
        <f t="shared" si="26"/>
        <v/>
      </c>
    </row>
    <row r="357" spans="2:43" ht="15" x14ac:dyDescent="0.2">
      <c r="B357" s="161">
        <v>345</v>
      </c>
      <c r="C357" s="345"/>
      <c r="D357" s="55"/>
      <c r="E357" s="124"/>
      <c r="F357" s="124"/>
      <c r="G357" s="176"/>
      <c r="H357" s="124"/>
      <c r="I357" s="124"/>
      <c r="J357" s="124"/>
      <c r="K357" s="124"/>
      <c r="L357" s="124"/>
      <c r="M357" s="124"/>
      <c r="N357" s="124"/>
      <c r="O357" s="124"/>
      <c r="Q357" s="124"/>
      <c r="R357" s="124"/>
      <c r="S357" s="124"/>
      <c r="T357" s="124"/>
      <c r="U357" s="124"/>
      <c r="V357" s="124"/>
      <c r="W357" s="124"/>
      <c r="X357" s="144"/>
      <c r="AA357" s="126">
        <v>345</v>
      </c>
      <c r="AB357" s="126" t="str">
        <f t="shared" si="23"/>
        <v/>
      </c>
      <c r="AC357" s="126" t="str">
        <f t="shared" si="24"/>
        <v/>
      </c>
      <c r="AP357" s="128" t="str">
        <f t="shared" si="25"/>
        <v/>
      </c>
      <c r="AQ357" s="128" t="str">
        <f t="shared" si="26"/>
        <v/>
      </c>
    </row>
    <row r="358" spans="2:43" ht="15" x14ac:dyDescent="0.2">
      <c r="B358" s="161">
        <v>346</v>
      </c>
      <c r="C358" s="345"/>
      <c r="D358" s="55"/>
      <c r="E358" s="124"/>
      <c r="F358" s="124"/>
      <c r="G358" s="176"/>
      <c r="H358" s="124"/>
      <c r="I358" s="124"/>
      <c r="J358" s="124"/>
      <c r="K358" s="124"/>
      <c r="L358" s="124"/>
      <c r="M358" s="124"/>
      <c r="N358" s="124"/>
      <c r="O358" s="124"/>
      <c r="Q358" s="124"/>
      <c r="R358" s="124"/>
      <c r="S358" s="124"/>
      <c r="T358" s="124"/>
      <c r="U358" s="124"/>
      <c r="V358" s="124"/>
      <c r="W358" s="124"/>
      <c r="X358" s="144"/>
      <c r="AA358" s="126">
        <v>346</v>
      </c>
      <c r="AB358" s="126" t="str">
        <f t="shared" si="23"/>
        <v/>
      </c>
      <c r="AC358" s="126" t="str">
        <f t="shared" si="24"/>
        <v/>
      </c>
      <c r="AP358" s="128" t="str">
        <f t="shared" si="25"/>
        <v/>
      </c>
      <c r="AQ358" s="128" t="str">
        <f t="shared" si="26"/>
        <v/>
      </c>
    </row>
    <row r="359" spans="2:43" ht="15" x14ac:dyDescent="0.2">
      <c r="B359" s="161">
        <v>347</v>
      </c>
      <c r="C359" s="345"/>
      <c r="D359" s="55"/>
      <c r="E359" s="124"/>
      <c r="F359" s="124"/>
      <c r="G359" s="176"/>
      <c r="H359" s="124"/>
      <c r="I359" s="124"/>
      <c r="J359" s="124"/>
      <c r="K359" s="124"/>
      <c r="L359" s="124"/>
      <c r="M359" s="124"/>
      <c r="N359" s="124"/>
      <c r="O359" s="124"/>
      <c r="Q359" s="124"/>
      <c r="R359" s="124"/>
      <c r="S359" s="124"/>
      <c r="T359" s="124"/>
      <c r="U359" s="124"/>
      <c r="V359" s="124"/>
      <c r="W359" s="124"/>
      <c r="X359" s="144"/>
      <c r="AA359" s="126">
        <v>347</v>
      </c>
      <c r="AB359" s="126" t="str">
        <f t="shared" si="23"/>
        <v/>
      </c>
      <c r="AC359" s="126" t="str">
        <f t="shared" si="24"/>
        <v/>
      </c>
      <c r="AP359" s="128" t="str">
        <f t="shared" si="25"/>
        <v/>
      </c>
      <c r="AQ359" s="128" t="str">
        <f t="shared" si="26"/>
        <v/>
      </c>
    </row>
    <row r="360" spans="2:43" ht="15" x14ac:dyDescent="0.2">
      <c r="B360" s="161">
        <v>348</v>
      </c>
      <c r="C360" s="345"/>
      <c r="D360" s="55"/>
      <c r="E360" s="124"/>
      <c r="F360" s="124"/>
      <c r="G360" s="176"/>
      <c r="H360" s="124"/>
      <c r="I360" s="124"/>
      <c r="J360" s="124"/>
      <c r="K360" s="124"/>
      <c r="L360" s="124"/>
      <c r="M360" s="124"/>
      <c r="N360" s="124"/>
      <c r="O360" s="124"/>
      <c r="Q360" s="124"/>
      <c r="R360" s="124"/>
      <c r="S360" s="124"/>
      <c r="T360" s="124"/>
      <c r="U360" s="124"/>
      <c r="V360" s="124"/>
      <c r="W360" s="124"/>
      <c r="X360" s="144"/>
      <c r="AA360" s="126">
        <v>348</v>
      </c>
      <c r="AB360" s="126" t="str">
        <f t="shared" si="23"/>
        <v/>
      </c>
      <c r="AC360" s="126" t="str">
        <f t="shared" si="24"/>
        <v/>
      </c>
      <c r="AP360" s="128" t="str">
        <f t="shared" si="25"/>
        <v/>
      </c>
      <c r="AQ360" s="128" t="str">
        <f t="shared" si="26"/>
        <v/>
      </c>
    </row>
    <row r="361" spans="2:43" ht="15" x14ac:dyDescent="0.2">
      <c r="B361" s="161">
        <v>349</v>
      </c>
      <c r="C361" s="345"/>
      <c r="D361" s="55"/>
      <c r="E361" s="124"/>
      <c r="F361" s="124"/>
      <c r="G361" s="176"/>
      <c r="H361" s="124"/>
      <c r="I361" s="124"/>
      <c r="J361" s="124"/>
      <c r="K361" s="124"/>
      <c r="L361" s="124"/>
      <c r="M361" s="124"/>
      <c r="N361" s="124"/>
      <c r="O361" s="124"/>
      <c r="Q361" s="124"/>
      <c r="R361" s="124"/>
      <c r="S361" s="124"/>
      <c r="T361" s="124"/>
      <c r="U361" s="124"/>
      <c r="V361" s="124"/>
      <c r="W361" s="124"/>
      <c r="X361" s="144"/>
      <c r="AA361" s="126">
        <v>349</v>
      </c>
      <c r="AB361" s="126" t="str">
        <f t="shared" si="23"/>
        <v/>
      </c>
      <c r="AC361" s="126" t="str">
        <f t="shared" si="24"/>
        <v/>
      </c>
      <c r="AP361" s="128" t="str">
        <f t="shared" si="25"/>
        <v/>
      </c>
      <c r="AQ361" s="128" t="str">
        <f t="shared" si="26"/>
        <v/>
      </c>
    </row>
    <row r="362" spans="2:43" ht="15" x14ac:dyDescent="0.2">
      <c r="B362" s="161">
        <v>350</v>
      </c>
      <c r="C362" s="345"/>
      <c r="D362" s="55"/>
      <c r="E362" s="124"/>
      <c r="F362" s="124"/>
      <c r="G362" s="176"/>
      <c r="H362" s="124"/>
      <c r="I362" s="124"/>
      <c r="J362" s="124"/>
      <c r="K362" s="124"/>
      <c r="L362" s="124"/>
      <c r="M362" s="124"/>
      <c r="N362" s="124"/>
      <c r="O362" s="124"/>
      <c r="Q362" s="124"/>
      <c r="R362" s="124"/>
      <c r="S362" s="124"/>
      <c r="T362" s="124"/>
      <c r="U362" s="124"/>
      <c r="V362" s="124"/>
      <c r="W362" s="124"/>
      <c r="X362" s="144"/>
      <c r="AA362" s="126">
        <v>350</v>
      </c>
      <c r="AB362" s="126" t="str">
        <f t="shared" si="23"/>
        <v/>
      </c>
      <c r="AC362" s="126" t="str">
        <f t="shared" si="24"/>
        <v/>
      </c>
      <c r="AP362" s="128" t="str">
        <f t="shared" si="25"/>
        <v/>
      </c>
      <c r="AQ362" s="128" t="str">
        <f t="shared" si="26"/>
        <v/>
      </c>
    </row>
    <row r="363" spans="2:43" ht="15" x14ac:dyDescent="0.2">
      <c r="B363" s="161">
        <v>351</v>
      </c>
      <c r="C363" s="345"/>
      <c r="D363" s="55"/>
      <c r="E363" s="124"/>
      <c r="F363" s="124"/>
      <c r="G363" s="176"/>
      <c r="H363" s="124"/>
      <c r="I363" s="124"/>
      <c r="J363" s="124"/>
      <c r="K363" s="124"/>
      <c r="L363" s="124"/>
      <c r="M363" s="124"/>
      <c r="N363" s="124"/>
      <c r="O363" s="124"/>
      <c r="Q363" s="124"/>
      <c r="R363" s="124"/>
      <c r="S363" s="124"/>
      <c r="T363" s="124"/>
      <c r="U363" s="124"/>
      <c r="V363" s="124"/>
      <c r="W363" s="124"/>
      <c r="X363" s="144"/>
      <c r="AA363" s="126">
        <v>351</v>
      </c>
      <c r="AB363" s="126" t="str">
        <f t="shared" si="23"/>
        <v/>
      </c>
      <c r="AC363" s="126" t="str">
        <f t="shared" si="24"/>
        <v/>
      </c>
      <c r="AP363" s="128" t="str">
        <f t="shared" si="25"/>
        <v/>
      </c>
      <c r="AQ363" s="128" t="str">
        <f t="shared" si="26"/>
        <v/>
      </c>
    </row>
    <row r="364" spans="2:43" ht="15" x14ac:dyDescent="0.2">
      <c r="B364" s="161">
        <v>352</v>
      </c>
      <c r="C364" s="345"/>
      <c r="D364" s="55"/>
      <c r="E364" s="124"/>
      <c r="F364" s="124"/>
      <c r="G364" s="176"/>
      <c r="H364" s="124"/>
      <c r="I364" s="124"/>
      <c r="J364" s="124"/>
      <c r="K364" s="124"/>
      <c r="L364" s="124"/>
      <c r="M364" s="124"/>
      <c r="N364" s="124"/>
      <c r="O364" s="124"/>
      <c r="Q364" s="124"/>
      <c r="R364" s="124"/>
      <c r="S364" s="124"/>
      <c r="T364" s="124"/>
      <c r="U364" s="124"/>
      <c r="V364" s="124"/>
      <c r="W364" s="124"/>
      <c r="X364" s="144"/>
      <c r="AA364" s="126">
        <v>352</v>
      </c>
      <c r="AB364" s="126" t="str">
        <f t="shared" si="23"/>
        <v/>
      </c>
      <c r="AC364" s="126" t="str">
        <f t="shared" si="24"/>
        <v/>
      </c>
      <c r="AP364" s="128" t="str">
        <f t="shared" si="25"/>
        <v/>
      </c>
      <c r="AQ364" s="128" t="str">
        <f t="shared" si="26"/>
        <v/>
      </c>
    </row>
    <row r="365" spans="2:43" ht="15" x14ac:dyDescent="0.2">
      <c r="B365" s="161">
        <v>353</v>
      </c>
      <c r="C365" s="345"/>
      <c r="D365" s="55"/>
      <c r="E365" s="124"/>
      <c r="F365" s="124"/>
      <c r="G365" s="176"/>
      <c r="H365" s="124"/>
      <c r="I365" s="124"/>
      <c r="J365" s="124"/>
      <c r="K365" s="124"/>
      <c r="L365" s="124"/>
      <c r="M365" s="124"/>
      <c r="N365" s="124"/>
      <c r="O365" s="124"/>
      <c r="Q365" s="124"/>
      <c r="R365" s="124"/>
      <c r="S365" s="124"/>
      <c r="T365" s="124"/>
      <c r="U365" s="124"/>
      <c r="V365" s="124"/>
      <c r="W365" s="124"/>
      <c r="X365" s="144"/>
      <c r="AA365" s="126">
        <v>353</v>
      </c>
      <c r="AB365" s="126" t="str">
        <f t="shared" si="23"/>
        <v/>
      </c>
      <c r="AC365" s="126" t="str">
        <f t="shared" si="24"/>
        <v/>
      </c>
      <c r="AP365" s="128" t="str">
        <f t="shared" si="25"/>
        <v/>
      </c>
      <c r="AQ365" s="128" t="str">
        <f t="shared" si="26"/>
        <v/>
      </c>
    </row>
    <row r="366" spans="2:43" ht="15" x14ac:dyDescent="0.2">
      <c r="B366" s="161">
        <v>354</v>
      </c>
      <c r="C366" s="345"/>
      <c r="D366" s="55"/>
      <c r="E366" s="124"/>
      <c r="F366" s="124"/>
      <c r="G366" s="176"/>
      <c r="H366" s="124"/>
      <c r="I366" s="124"/>
      <c r="J366" s="124"/>
      <c r="K366" s="124"/>
      <c r="L366" s="124"/>
      <c r="M366" s="124"/>
      <c r="N366" s="124"/>
      <c r="O366" s="124"/>
      <c r="Q366" s="124"/>
      <c r="R366" s="124"/>
      <c r="S366" s="124"/>
      <c r="T366" s="124"/>
      <c r="U366" s="124"/>
      <c r="V366" s="124"/>
      <c r="W366" s="124"/>
      <c r="X366" s="144"/>
      <c r="AA366" s="126">
        <v>354</v>
      </c>
      <c r="AB366" s="126" t="str">
        <f t="shared" si="23"/>
        <v/>
      </c>
      <c r="AC366" s="126" t="str">
        <f t="shared" si="24"/>
        <v/>
      </c>
      <c r="AP366" s="128" t="str">
        <f t="shared" si="25"/>
        <v/>
      </c>
      <c r="AQ366" s="128" t="str">
        <f t="shared" si="26"/>
        <v/>
      </c>
    </row>
    <row r="367" spans="2:43" ht="15" x14ac:dyDescent="0.2">
      <c r="B367" s="161">
        <v>355</v>
      </c>
      <c r="C367" s="345"/>
      <c r="D367" s="55"/>
      <c r="E367" s="124"/>
      <c r="F367" s="124"/>
      <c r="G367" s="176"/>
      <c r="H367" s="124"/>
      <c r="I367" s="124"/>
      <c r="J367" s="124"/>
      <c r="K367" s="124"/>
      <c r="L367" s="124"/>
      <c r="M367" s="124"/>
      <c r="N367" s="124"/>
      <c r="O367" s="124"/>
      <c r="Q367" s="124"/>
      <c r="R367" s="124"/>
      <c r="S367" s="124"/>
      <c r="T367" s="124"/>
      <c r="U367" s="124"/>
      <c r="V367" s="124"/>
      <c r="W367" s="124"/>
      <c r="X367" s="144"/>
      <c r="AA367" s="126">
        <v>355</v>
      </c>
      <c r="AB367" s="126" t="str">
        <f t="shared" si="23"/>
        <v/>
      </c>
      <c r="AC367" s="126" t="str">
        <f t="shared" si="24"/>
        <v/>
      </c>
      <c r="AP367" s="128" t="str">
        <f t="shared" si="25"/>
        <v/>
      </c>
      <c r="AQ367" s="128" t="str">
        <f t="shared" si="26"/>
        <v/>
      </c>
    </row>
    <row r="368" spans="2:43" ht="15" x14ac:dyDescent="0.2">
      <c r="B368" s="161">
        <v>356</v>
      </c>
      <c r="C368" s="345"/>
      <c r="D368" s="55"/>
      <c r="E368" s="124"/>
      <c r="F368" s="124"/>
      <c r="G368" s="176"/>
      <c r="H368" s="124"/>
      <c r="I368" s="124"/>
      <c r="J368" s="124"/>
      <c r="K368" s="124"/>
      <c r="L368" s="124"/>
      <c r="M368" s="124"/>
      <c r="N368" s="124"/>
      <c r="O368" s="124"/>
      <c r="Q368" s="124"/>
      <c r="R368" s="124"/>
      <c r="S368" s="124"/>
      <c r="T368" s="124"/>
      <c r="U368" s="124"/>
      <c r="V368" s="124"/>
      <c r="W368" s="124"/>
      <c r="X368" s="144"/>
      <c r="AA368" s="126">
        <v>356</v>
      </c>
      <c r="AB368" s="126" t="str">
        <f t="shared" si="23"/>
        <v/>
      </c>
      <c r="AC368" s="126" t="str">
        <f t="shared" si="24"/>
        <v/>
      </c>
      <c r="AP368" s="128" t="str">
        <f t="shared" si="25"/>
        <v/>
      </c>
      <c r="AQ368" s="128" t="str">
        <f t="shared" si="26"/>
        <v/>
      </c>
    </row>
    <row r="369" spans="2:43" ht="15" x14ac:dyDescent="0.2">
      <c r="B369" s="161">
        <v>357</v>
      </c>
      <c r="C369" s="345"/>
      <c r="D369" s="55"/>
      <c r="E369" s="124"/>
      <c r="F369" s="124"/>
      <c r="G369" s="176"/>
      <c r="H369" s="124"/>
      <c r="I369" s="124"/>
      <c r="J369" s="124"/>
      <c r="K369" s="124"/>
      <c r="L369" s="124"/>
      <c r="M369" s="124"/>
      <c r="N369" s="124"/>
      <c r="O369" s="124"/>
      <c r="Q369" s="124"/>
      <c r="R369" s="124"/>
      <c r="S369" s="124"/>
      <c r="T369" s="124"/>
      <c r="U369" s="124"/>
      <c r="V369" s="124"/>
      <c r="W369" s="124"/>
      <c r="X369" s="144"/>
      <c r="AA369" s="126">
        <v>357</v>
      </c>
      <c r="AB369" s="126" t="str">
        <f t="shared" si="23"/>
        <v/>
      </c>
      <c r="AC369" s="126" t="str">
        <f t="shared" si="24"/>
        <v/>
      </c>
      <c r="AP369" s="128" t="str">
        <f t="shared" si="25"/>
        <v/>
      </c>
      <c r="AQ369" s="128" t="str">
        <f t="shared" si="26"/>
        <v/>
      </c>
    </row>
    <row r="370" spans="2:43" ht="15" x14ac:dyDescent="0.2">
      <c r="B370" s="161">
        <v>358</v>
      </c>
      <c r="C370" s="345"/>
      <c r="D370" s="55"/>
      <c r="E370" s="124"/>
      <c r="F370" s="124"/>
      <c r="G370" s="176"/>
      <c r="H370" s="124"/>
      <c r="I370" s="124"/>
      <c r="J370" s="124"/>
      <c r="K370" s="124"/>
      <c r="L370" s="124"/>
      <c r="M370" s="124"/>
      <c r="N370" s="124"/>
      <c r="O370" s="124"/>
      <c r="Q370" s="124"/>
      <c r="R370" s="124"/>
      <c r="S370" s="124"/>
      <c r="T370" s="124"/>
      <c r="U370" s="124"/>
      <c r="V370" s="124"/>
      <c r="W370" s="124"/>
      <c r="X370" s="144"/>
      <c r="AA370" s="126">
        <v>358</v>
      </c>
      <c r="AB370" s="126" t="str">
        <f t="shared" si="23"/>
        <v/>
      </c>
      <c r="AC370" s="126" t="str">
        <f t="shared" si="24"/>
        <v/>
      </c>
      <c r="AP370" s="128" t="str">
        <f t="shared" si="25"/>
        <v/>
      </c>
      <c r="AQ370" s="128" t="str">
        <f t="shared" si="26"/>
        <v/>
      </c>
    </row>
    <row r="371" spans="2:43" ht="15" x14ac:dyDescent="0.2">
      <c r="B371" s="161">
        <v>359</v>
      </c>
      <c r="C371" s="345"/>
      <c r="D371" s="55"/>
      <c r="E371" s="124"/>
      <c r="F371" s="124"/>
      <c r="G371" s="176"/>
      <c r="H371" s="124"/>
      <c r="I371" s="124"/>
      <c r="J371" s="124"/>
      <c r="K371" s="124"/>
      <c r="L371" s="124"/>
      <c r="M371" s="124"/>
      <c r="N371" s="124"/>
      <c r="O371" s="124"/>
      <c r="Q371" s="124"/>
      <c r="R371" s="124"/>
      <c r="S371" s="124"/>
      <c r="T371" s="124"/>
      <c r="U371" s="124"/>
      <c r="V371" s="124"/>
      <c r="W371" s="124"/>
      <c r="X371" s="144"/>
      <c r="AA371" s="126">
        <v>359</v>
      </c>
      <c r="AB371" s="126" t="str">
        <f t="shared" si="23"/>
        <v/>
      </c>
      <c r="AC371" s="126" t="str">
        <f t="shared" si="24"/>
        <v/>
      </c>
      <c r="AP371" s="128" t="str">
        <f t="shared" si="25"/>
        <v/>
      </c>
      <c r="AQ371" s="128" t="str">
        <f t="shared" si="26"/>
        <v/>
      </c>
    </row>
    <row r="372" spans="2:43" ht="15" x14ac:dyDescent="0.2">
      <c r="B372" s="161">
        <v>360</v>
      </c>
      <c r="C372" s="345"/>
      <c r="D372" s="55"/>
      <c r="E372" s="124"/>
      <c r="F372" s="124"/>
      <c r="G372" s="176"/>
      <c r="H372" s="124"/>
      <c r="I372" s="124"/>
      <c r="J372" s="124"/>
      <c r="K372" s="124"/>
      <c r="L372" s="124"/>
      <c r="M372" s="124"/>
      <c r="N372" s="124"/>
      <c r="O372" s="124"/>
      <c r="Q372" s="124"/>
      <c r="R372" s="124"/>
      <c r="S372" s="124"/>
      <c r="T372" s="124"/>
      <c r="U372" s="124"/>
      <c r="V372" s="124"/>
      <c r="W372" s="124"/>
      <c r="X372" s="144"/>
      <c r="AA372" s="126">
        <v>360</v>
      </c>
      <c r="AB372" s="126" t="str">
        <f t="shared" si="23"/>
        <v/>
      </c>
      <c r="AC372" s="126" t="str">
        <f t="shared" si="24"/>
        <v/>
      </c>
      <c r="AP372" s="128" t="str">
        <f t="shared" si="25"/>
        <v/>
      </c>
      <c r="AQ372" s="128" t="str">
        <f t="shared" si="26"/>
        <v/>
      </c>
    </row>
    <row r="373" spans="2:43" ht="15" x14ac:dyDescent="0.2">
      <c r="B373" s="161">
        <v>361</v>
      </c>
      <c r="C373" s="345"/>
      <c r="D373" s="55"/>
      <c r="E373" s="124"/>
      <c r="F373" s="124"/>
      <c r="G373" s="176"/>
      <c r="H373" s="124"/>
      <c r="I373" s="124"/>
      <c r="J373" s="124"/>
      <c r="K373" s="124"/>
      <c r="L373" s="124"/>
      <c r="M373" s="124"/>
      <c r="N373" s="124"/>
      <c r="O373" s="124"/>
      <c r="Q373" s="124"/>
      <c r="R373" s="124"/>
      <c r="S373" s="124"/>
      <c r="T373" s="124"/>
      <c r="U373" s="124"/>
      <c r="V373" s="124"/>
      <c r="W373" s="124"/>
      <c r="X373" s="144"/>
      <c r="AA373" s="126">
        <v>361</v>
      </c>
      <c r="AB373" s="126" t="str">
        <f t="shared" si="23"/>
        <v/>
      </c>
      <c r="AC373" s="126" t="str">
        <f t="shared" si="24"/>
        <v/>
      </c>
      <c r="AP373" s="128" t="str">
        <f t="shared" si="25"/>
        <v/>
      </c>
      <c r="AQ373" s="128" t="str">
        <f t="shared" si="26"/>
        <v/>
      </c>
    </row>
    <row r="374" spans="2:43" ht="15" x14ac:dyDescent="0.2">
      <c r="B374" s="161">
        <v>362</v>
      </c>
      <c r="C374" s="345"/>
      <c r="D374" s="55"/>
      <c r="E374" s="124"/>
      <c r="F374" s="124"/>
      <c r="G374" s="176"/>
      <c r="H374" s="124"/>
      <c r="I374" s="124"/>
      <c r="J374" s="124"/>
      <c r="K374" s="124"/>
      <c r="L374" s="124"/>
      <c r="M374" s="124"/>
      <c r="N374" s="124"/>
      <c r="O374" s="124"/>
      <c r="Q374" s="124"/>
      <c r="R374" s="124"/>
      <c r="S374" s="124"/>
      <c r="T374" s="124"/>
      <c r="U374" s="124"/>
      <c r="V374" s="124"/>
      <c r="W374" s="124"/>
      <c r="X374" s="144"/>
      <c r="AA374" s="126">
        <v>362</v>
      </c>
      <c r="AB374" s="126" t="str">
        <f t="shared" si="23"/>
        <v/>
      </c>
      <c r="AC374" s="126" t="str">
        <f t="shared" si="24"/>
        <v/>
      </c>
      <c r="AP374" s="128" t="str">
        <f t="shared" si="25"/>
        <v/>
      </c>
      <c r="AQ374" s="128" t="str">
        <f t="shared" si="26"/>
        <v/>
      </c>
    </row>
    <row r="375" spans="2:43" ht="15" x14ac:dyDescent="0.2">
      <c r="B375" s="161">
        <v>363</v>
      </c>
      <c r="C375" s="345"/>
      <c r="D375" s="55"/>
      <c r="E375" s="124"/>
      <c r="F375" s="124"/>
      <c r="G375" s="176"/>
      <c r="H375" s="124"/>
      <c r="I375" s="124"/>
      <c r="J375" s="124"/>
      <c r="K375" s="124"/>
      <c r="L375" s="124"/>
      <c r="M375" s="124"/>
      <c r="N375" s="124"/>
      <c r="O375" s="124"/>
      <c r="Q375" s="124"/>
      <c r="R375" s="124"/>
      <c r="S375" s="124"/>
      <c r="T375" s="124"/>
      <c r="U375" s="124"/>
      <c r="V375" s="124"/>
      <c r="W375" s="124"/>
      <c r="X375" s="144"/>
      <c r="AA375" s="126">
        <v>363</v>
      </c>
      <c r="AB375" s="126" t="str">
        <f t="shared" si="23"/>
        <v/>
      </c>
      <c r="AC375" s="126" t="str">
        <f t="shared" si="24"/>
        <v/>
      </c>
      <c r="AP375" s="128" t="str">
        <f t="shared" si="25"/>
        <v/>
      </c>
      <c r="AQ375" s="128" t="str">
        <f t="shared" si="26"/>
        <v/>
      </c>
    </row>
    <row r="376" spans="2:43" ht="15" x14ac:dyDescent="0.2">
      <c r="B376" s="161">
        <v>364</v>
      </c>
      <c r="C376" s="345"/>
      <c r="D376" s="55"/>
      <c r="E376" s="124"/>
      <c r="F376" s="124"/>
      <c r="G376" s="176"/>
      <c r="H376" s="124"/>
      <c r="I376" s="124"/>
      <c r="J376" s="124"/>
      <c r="K376" s="124"/>
      <c r="L376" s="124"/>
      <c r="M376" s="124"/>
      <c r="N376" s="124"/>
      <c r="O376" s="124"/>
      <c r="Q376" s="124"/>
      <c r="R376" s="124"/>
      <c r="S376" s="124"/>
      <c r="T376" s="124"/>
      <c r="U376" s="124"/>
      <c r="V376" s="124"/>
      <c r="W376" s="124"/>
      <c r="X376" s="144"/>
      <c r="AA376" s="126">
        <v>364</v>
      </c>
      <c r="AB376" s="126" t="str">
        <f t="shared" si="23"/>
        <v/>
      </c>
      <c r="AC376" s="126" t="str">
        <f t="shared" si="24"/>
        <v/>
      </c>
      <c r="AP376" s="128" t="str">
        <f t="shared" si="25"/>
        <v/>
      </c>
      <c r="AQ376" s="128" t="str">
        <f t="shared" si="26"/>
        <v/>
      </c>
    </row>
    <row r="377" spans="2:43" ht="15" x14ac:dyDescent="0.2">
      <c r="B377" s="161">
        <v>365</v>
      </c>
      <c r="C377" s="345"/>
      <c r="D377" s="55"/>
      <c r="E377" s="124"/>
      <c r="F377" s="124"/>
      <c r="G377" s="176"/>
      <c r="H377" s="124"/>
      <c r="I377" s="124"/>
      <c r="J377" s="124"/>
      <c r="K377" s="124"/>
      <c r="L377" s="124"/>
      <c r="M377" s="124"/>
      <c r="N377" s="124"/>
      <c r="O377" s="124"/>
      <c r="Q377" s="124"/>
      <c r="R377" s="124"/>
      <c r="S377" s="124"/>
      <c r="T377" s="124"/>
      <c r="U377" s="124"/>
      <c r="V377" s="124"/>
      <c r="W377" s="124"/>
      <c r="X377" s="144"/>
      <c r="AA377" s="126">
        <v>365</v>
      </c>
      <c r="AB377" s="126" t="str">
        <f t="shared" si="23"/>
        <v/>
      </c>
      <c r="AC377" s="126" t="str">
        <f t="shared" si="24"/>
        <v/>
      </c>
      <c r="AP377" s="128" t="str">
        <f t="shared" si="25"/>
        <v/>
      </c>
      <c r="AQ377" s="128" t="str">
        <f t="shared" si="26"/>
        <v/>
      </c>
    </row>
    <row r="378" spans="2:43" ht="15" x14ac:dyDescent="0.2">
      <c r="B378" s="161">
        <v>366</v>
      </c>
      <c r="C378" s="345"/>
      <c r="D378" s="55"/>
      <c r="E378" s="124"/>
      <c r="F378" s="124"/>
      <c r="G378" s="176"/>
      <c r="H378" s="124"/>
      <c r="I378" s="124"/>
      <c r="J378" s="124"/>
      <c r="K378" s="124"/>
      <c r="L378" s="124"/>
      <c r="M378" s="124"/>
      <c r="N378" s="124"/>
      <c r="O378" s="124"/>
      <c r="Q378" s="124"/>
      <c r="R378" s="124"/>
      <c r="S378" s="124"/>
      <c r="T378" s="124"/>
      <c r="U378" s="124"/>
      <c r="V378" s="124"/>
      <c r="W378" s="124"/>
      <c r="X378" s="144"/>
      <c r="AA378" s="126">
        <v>366</v>
      </c>
      <c r="AB378" s="126" t="str">
        <f t="shared" si="23"/>
        <v/>
      </c>
      <c r="AC378" s="126" t="str">
        <f t="shared" si="24"/>
        <v/>
      </c>
      <c r="AP378" s="128" t="str">
        <f t="shared" si="25"/>
        <v/>
      </c>
      <c r="AQ378" s="128" t="str">
        <f t="shared" si="26"/>
        <v/>
      </c>
    </row>
    <row r="379" spans="2:43" ht="15" x14ac:dyDescent="0.2">
      <c r="B379" s="161">
        <v>367</v>
      </c>
      <c r="C379" s="345"/>
      <c r="D379" s="55"/>
      <c r="E379" s="124"/>
      <c r="F379" s="124"/>
      <c r="G379" s="176"/>
      <c r="H379" s="124"/>
      <c r="I379" s="124"/>
      <c r="J379" s="124"/>
      <c r="K379" s="124"/>
      <c r="L379" s="124"/>
      <c r="M379" s="124"/>
      <c r="N379" s="124"/>
      <c r="O379" s="124"/>
      <c r="Q379" s="124"/>
      <c r="R379" s="124"/>
      <c r="S379" s="124"/>
      <c r="T379" s="124"/>
      <c r="U379" s="124"/>
      <c r="V379" s="124"/>
      <c r="W379" s="124"/>
      <c r="X379" s="144"/>
      <c r="AA379" s="126">
        <v>367</v>
      </c>
      <c r="AB379" s="126" t="str">
        <f t="shared" si="23"/>
        <v/>
      </c>
      <c r="AC379" s="126" t="str">
        <f t="shared" si="24"/>
        <v/>
      </c>
      <c r="AP379" s="128" t="str">
        <f t="shared" si="25"/>
        <v/>
      </c>
      <c r="AQ379" s="128" t="str">
        <f t="shared" si="26"/>
        <v/>
      </c>
    </row>
    <row r="380" spans="2:43" ht="15" x14ac:dyDescent="0.2">
      <c r="B380" s="161">
        <v>368</v>
      </c>
      <c r="C380" s="345"/>
      <c r="D380" s="55"/>
      <c r="E380" s="124"/>
      <c r="F380" s="124"/>
      <c r="G380" s="176"/>
      <c r="H380" s="124"/>
      <c r="I380" s="124"/>
      <c r="J380" s="124"/>
      <c r="K380" s="124"/>
      <c r="L380" s="124"/>
      <c r="M380" s="124"/>
      <c r="N380" s="124"/>
      <c r="O380" s="124"/>
      <c r="Q380" s="124"/>
      <c r="R380" s="124"/>
      <c r="S380" s="124"/>
      <c r="T380" s="124"/>
      <c r="U380" s="124"/>
      <c r="V380" s="124"/>
      <c r="W380" s="124"/>
      <c r="X380" s="144"/>
      <c r="AA380" s="126">
        <v>368</v>
      </c>
      <c r="AB380" s="126" t="str">
        <f t="shared" si="23"/>
        <v/>
      </c>
      <c r="AC380" s="126" t="str">
        <f t="shared" si="24"/>
        <v/>
      </c>
      <c r="AP380" s="128" t="str">
        <f t="shared" si="25"/>
        <v/>
      </c>
      <c r="AQ380" s="128" t="str">
        <f t="shared" si="26"/>
        <v/>
      </c>
    </row>
    <row r="381" spans="2:43" ht="15" x14ac:dyDescent="0.2">
      <c r="B381" s="161">
        <v>369</v>
      </c>
      <c r="C381" s="345"/>
      <c r="D381" s="55"/>
      <c r="E381" s="124"/>
      <c r="F381" s="124"/>
      <c r="G381" s="176"/>
      <c r="H381" s="124"/>
      <c r="I381" s="124"/>
      <c r="J381" s="124"/>
      <c r="K381" s="124"/>
      <c r="L381" s="124"/>
      <c r="M381" s="124"/>
      <c r="N381" s="124"/>
      <c r="O381" s="124"/>
      <c r="Q381" s="124"/>
      <c r="R381" s="124"/>
      <c r="S381" s="124"/>
      <c r="T381" s="124"/>
      <c r="U381" s="124"/>
      <c r="V381" s="124"/>
      <c r="W381" s="124"/>
      <c r="X381" s="144"/>
      <c r="AA381" s="126">
        <v>369</v>
      </c>
      <c r="AB381" s="126" t="str">
        <f t="shared" si="23"/>
        <v/>
      </c>
      <c r="AC381" s="126" t="str">
        <f t="shared" si="24"/>
        <v/>
      </c>
      <c r="AP381" s="128" t="str">
        <f t="shared" si="25"/>
        <v/>
      </c>
      <c r="AQ381" s="128" t="str">
        <f t="shared" si="26"/>
        <v/>
      </c>
    </row>
    <row r="382" spans="2:43" ht="15" x14ac:dyDescent="0.2">
      <c r="B382" s="161">
        <v>370</v>
      </c>
      <c r="C382" s="345"/>
      <c r="D382" s="55"/>
      <c r="E382" s="124"/>
      <c r="F382" s="124"/>
      <c r="G382" s="176"/>
      <c r="H382" s="124"/>
      <c r="I382" s="124"/>
      <c r="J382" s="124"/>
      <c r="K382" s="124"/>
      <c r="L382" s="124"/>
      <c r="M382" s="124"/>
      <c r="N382" s="124"/>
      <c r="O382" s="124"/>
      <c r="Q382" s="124"/>
      <c r="R382" s="124"/>
      <c r="S382" s="124"/>
      <c r="T382" s="124"/>
      <c r="U382" s="124"/>
      <c r="V382" s="124"/>
      <c r="W382" s="124"/>
      <c r="X382" s="144"/>
      <c r="AA382" s="126">
        <v>370</v>
      </c>
      <c r="AB382" s="126" t="str">
        <f t="shared" si="23"/>
        <v/>
      </c>
      <c r="AC382" s="126" t="str">
        <f t="shared" si="24"/>
        <v/>
      </c>
      <c r="AP382" s="128" t="str">
        <f t="shared" si="25"/>
        <v/>
      </c>
      <c r="AQ382" s="128" t="str">
        <f t="shared" si="26"/>
        <v/>
      </c>
    </row>
    <row r="383" spans="2:43" ht="15" x14ac:dyDescent="0.2">
      <c r="B383" s="161">
        <v>371</v>
      </c>
      <c r="C383" s="345"/>
      <c r="D383" s="55"/>
      <c r="E383" s="124"/>
      <c r="F383" s="124"/>
      <c r="G383" s="176"/>
      <c r="H383" s="124"/>
      <c r="I383" s="124"/>
      <c r="J383" s="124"/>
      <c r="K383" s="124"/>
      <c r="L383" s="124"/>
      <c r="M383" s="124"/>
      <c r="N383" s="124"/>
      <c r="O383" s="124"/>
      <c r="Q383" s="124"/>
      <c r="R383" s="124"/>
      <c r="S383" s="124"/>
      <c r="T383" s="124"/>
      <c r="U383" s="124"/>
      <c r="V383" s="124"/>
      <c r="W383" s="124"/>
      <c r="X383" s="144"/>
      <c r="AA383" s="126">
        <v>371</v>
      </c>
      <c r="AB383" s="126" t="str">
        <f t="shared" si="23"/>
        <v/>
      </c>
      <c r="AC383" s="126" t="str">
        <f t="shared" si="24"/>
        <v/>
      </c>
      <c r="AP383" s="128" t="str">
        <f t="shared" si="25"/>
        <v/>
      </c>
      <c r="AQ383" s="128" t="str">
        <f t="shared" si="26"/>
        <v/>
      </c>
    </row>
    <row r="384" spans="2:43" ht="15" x14ac:dyDescent="0.2">
      <c r="B384" s="161">
        <v>372</v>
      </c>
      <c r="C384" s="345"/>
      <c r="D384" s="55"/>
      <c r="E384" s="124"/>
      <c r="F384" s="124"/>
      <c r="G384" s="176"/>
      <c r="H384" s="124"/>
      <c r="I384" s="124"/>
      <c r="J384" s="124"/>
      <c r="K384" s="124"/>
      <c r="L384" s="124"/>
      <c r="M384" s="124"/>
      <c r="N384" s="124"/>
      <c r="O384" s="124"/>
      <c r="Q384" s="124"/>
      <c r="R384" s="124"/>
      <c r="S384" s="124"/>
      <c r="T384" s="124"/>
      <c r="U384" s="124"/>
      <c r="V384" s="124"/>
      <c r="W384" s="124"/>
      <c r="X384" s="144"/>
      <c r="AA384" s="126">
        <v>372</v>
      </c>
      <c r="AB384" s="126" t="str">
        <f t="shared" si="23"/>
        <v/>
      </c>
      <c r="AC384" s="126" t="str">
        <f t="shared" si="24"/>
        <v/>
      </c>
      <c r="AP384" s="128" t="str">
        <f t="shared" si="25"/>
        <v/>
      </c>
      <c r="AQ384" s="128" t="str">
        <f t="shared" si="26"/>
        <v/>
      </c>
    </row>
    <row r="385" spans="2:43" ht="15" x14ac:dyDescent="0.2">
      <c r="B385" s="161">
        <v>373</v>
      </c>
      <c r="C385" s="345"/>
      <c r="D385" s="55"/>
      <c r="E385" s="124"/>
      <c r="F385" s="124"/>
      <c r="G385" s="176"/>
      <c r="H385" s="124"/>
      <c r="I385" s="124"/>
      <c r="J385" s="124"/>
      <c r="K385" s="124"/>
      <c r="L385" s="124"/>
      <c r="M385" s="124"/>
      <c r="N385" s="124"/>
      <c r="O385" s="124"/>
      <c r="Q385" s="124"/>
      <c r="R385" s="124"/>
      <c r="S385" s="124"/>
      <c r="T385" s="124"/>
      <c r="U385" s="124"/>
      <c r="V385" s="124"/>
      <c r="W385" s="124"/>
      <c r="X385" s="144"/>
      <c r="AA385" s="126">
        <v>373</v>
      </c>
      <c r="AB385" s="126" t="str">
        <f t="shared" si="23"/>
        <v/>
      </c>
      <c r="AC385" s="126" t="str">
        <f t="shared" si="24"/>
        <v/>
      </c>
      <c r="AP385" s="128" t="str">
        <f t="shared" si="25"/>
        <v/>
      </c>
      <c r="AQ385" s="128" t="str">
        <f t="shared" si="26"/>
        <v/>
      </c>
    </row>
    <row r="386" spans="2:43" ht="15" x14ac:dyDescent="0.2">
      <c r="B386" s="161">
        <v>374</v>
      </c>
      <c r="C386" s="345"/>
      <c r="D386" s="55"/>
      <c r="E386" s="124"/>
      <c r="F386" s="124"/>
      <c r="G386" s="176"/>
      <c r="H386" s="124"/>
      <c r="I386" s="124"/>
      <c r="J386" s="124"/>
      <c r="K386" s="124"/>
      <c r="L386" s="124"/>
      <c r="M386" s="124"/>
      <c r="N386" s="124"/>
      <c r="O386" s="124"/>
      <c r="Q386" s="124"/>
      <c r="R386" s="124"/>
      <c r="S386" s="124"/>
      <c r="T386" s="124"/>
      <c r="U386" s="124"/>
      <c r="V386" s="124"/>
      <c r="W386" s="124"/>
      <c r="X386" s="144"/>
      <c r="AA386" s="126">
        <v>374</v>
      </c>
      <c r="AB386" s="126" t="str">
        <f t="shared" si="23"/>
        <v/>
      </c>
      <c r="AC386" s="126" t="str">
        <f t="shared" si="24"/>
        <v/>
      </c>
      <c r="AP386" s="128" t="str">
        <f t="shared" si="25"/>
        <v/>
      </c>
      <c r="AQ386" s="128" t="str">
        <f t="shared" si="26"/>
        <v/>
      </c>
    </row>
    <row r="387" spans="2:43" ht="15" x14ac:dyDescent="0.2">
      <c r="B387" s="161">
        <v>375</v>
      </c>
      <c r="C387" s="345"/>
      <c r="D387" s="55"/>
      <c r="E387" s="124"/>
      <c r="F387" s="124"/>
      <c r="G387" s="176"/>
      <c r="H387" s="124"/>
      <c r="I387" s="124"/>
      <c r="J387" s="124"/>
      <c r="K387" s="124"/>
      <c r="L387" s="124"/>
      <c r="M387" s="124"/>
      <c r="N387" s="124"/>
      <c r="O387" s="124"/>
      <c r="Q387" s="124"/>
      <c r="R387" s="124"/>
      <c r="S387" s="124"/>
      <c r="T387" s="124"/>
      <c r="U387" s="124"/>
      <c r="V387" s="124"/>
      <c r="W387" s="124"/>
      <c r="X387" s="144"/>
      <c r="AA387" s="126">
        <v>375</v>
      </c>
      <c r="AB387" s="126" t="str">
        <f t="shared" si="23"/>
        <v/>
      </c>
      <c r="AC387" s="126" t="str">
        <f t="shared" si="24"/>
        <v/>
      </c>
      <c r="AP387" s="128" t="str">
        <f t="shared" si="25"/>
        <v/>
      </c>
      <c r="AQ387" s="128" t="str">
        <f t="shared" si="26"/>
        <v/>
      </c>
    </row>
    <row r="388" spans="2:43" ht="15" x14ac:dyDescent="0.2">
      <c r="B388" s="161">
        <v>376</v>
      </c>
      <c r="C388" s="345"/>
      <c r="D388" s="55"/>
      <c r="E388" s="124"/>
      <c r="F388" s="124"/>
      <c r="G388" s="176"/>
      <c r="H388" s="124"/>
      <c r="I388" s="124"/>
      <c r="J388" s="124"/>
      <c r="K388" s="124"/>
      <c r="L388" s="124"/>
      <c r="M388" s="124"/>
      <c r="N388" s="124"/>
      <c r="O388" s="124"/>
      <c r="Q388" s="124"/>
      <c r="R388" s="124"/>
      <c r="S388" s="124"/>
      <c r="T388" s="124"/>
      <c r="U388" s="124"/>
      <c r="V388" s="124"/>
      <c r="W388" s="124"/>
      <c r="X388" s="144"/>
      <c r="AA388" s="126">
        <v>376</v>
      </c>
      <c r="AB388" s="126" t="str">
        <f t="shared" si="23"/>
        <v/>
      </c>
      <c r="AC388" s="126" t="str">
        <f t="shared" si="24"/>
        <v/>
      </c>
      <c r="AP388" s="128" t="str">
        <f t="shared" si="25"/>
        <v/>
      </c>
      <c r="AQ388" s="128" t="str">
        <f t="shared" si="26"/>
        <v/>
      </c>
    </row>
    <row r="389" spans="2:43" ht="15" x14ac:dyDescent="0.2">
      <c r="B389" s="161">
        <v>377</v>
      </c>
      <c r="C389" s="345"/>
      <c r="D389" s="55"/>
      <c r="E389" s="124"/>
      <c r="F389" s="124"/>
      <c r="G389" s="176"/>
      <c r="H389" s="124"/>
      <c r="I389" s="124"/>
      <c r="J389" s="124"/>
      <c r="K389" s="124"/>
      <c r="L389" s="124"/>
      <c r="M389" s="124"/>
      <c r="N389" s="124"/>
      <c r="O389" s="124"/>
      <c r="Q389" s="124"/>
      <c r="R389" s="124"/>
      <c r="S389" s="124"/>
      <c r="T389" s="124"/>
      <c r="U389" s="124"/>
      <c r="V389" s="124"/>
      <c r="W389" s="124"/>
      <c r="X389" s="144"/>
      <c r="AA389" s="126">
        <v>377</v>
      </c>
      <c r="AB389" s="126" t="str">
        <f t="shared" si="23"/>
        <v/>
      </c>
      <c r="AC389" s="126" t="str">
        <f t="shared" si="24"/>
        <v/>
      </c>
      <c r="AP389" s="128" t="str">
        <f t="shared" si="25"/>
        <v/>
      </c>
      <c r="AQ389" s="128" t="str">
        <f t="shared" si="26"/>
        <v/>
      </c>
    </row>
    <row r="390" spans="2:43" ht="15" x14ac:dyDescent="0.2">
      <c r="B390" s="161">
        <v>378</v>
      </c>
      <c r="C390" s="345"/>
      <c r="D390" s="55"/>
      <c r="E390" s="124"/>
      <c r="F390" s="124"/>
      <c r="G390" s="176"/>
      <c r="H390" s="124"/>
      <c r="I390" s="124"/>
      <c r="J390" s="124"/>
      <c r="K390" s="124"/>
      <c r="L390" s="124"/>
      <c r="M390" s="124"/>
      <c r="N390" s="124"/>
      <c r="O390" s="124"/>
      <c r="Q390" s="124"/>
      <c r="R390" s="124"/>
      <c r="S390" s="124"/>
      <c r="T390" s="124"/>
      <c r="U390" s="124"/>
      <c r="V390" s="124"/>
      <c r="W390" s="124"/>
      <c r="X390" s="144"/>
      <c r="AA390" s="126">
        <v>378</v>
      </c>
      <c r="AB390" s="126" t="str">
        <f t="shared" si="23"/>
        <v/>
      </c>
      <c r="AC390" s="126" t="str">
        <f t="shared" si="24"/>
        <v/>
      </c>
      <c r="AP390" s="128" t="str">
        <f t="shared" si="25"/>
        <v/>
      </c>
      <c r="AQ390" s="128" t="str">
        <f t="shared" si="26"/>
        <v/>
      </c>
    </row>
    <row r="391" spans="2:43" ht="15" x14ac:dyDescent="0.2">
      <c r="B391" s="161">
        <v>379</v>
      </c>
      <c r="C391" s="345"/>
      <c r="D391" s="55"/>
      <c r="E391" s="124"/>
      <c r="F391" s="124"/>
      <c r="G391" s="176"/>
      <c r="H391" s="124"/>
      <c r="I391" s="124"/>
      <c r="J391" s="124"/>
      <c r="K391" s="124"/>
      <c r="L391" s="124"/>
      <c r="M391" s="124"/>
      <c r="N391" s="124"/>
      <c r="O391" s="124"/>
      <c r="Q391" s="124"/>
      <c r="R391" s="124"/>
      <c r="S391" s="124"/>
      <c r="T391" s="124"/>
      <c r="U391" s="124"/>
      <c r="V391" s="124"/>
      <c r="W391" s="124"/>
      <c r="X391" s="144"/>
      <c r="AA391" s="126">
        <v>379</v>
      </c>
      <c r="AB391" s="126" t="str">
        <f t="shared" si="23"/>
        <v/>
      </c>
      <c r="AC391" s="126" t="str">
        <f t="shared" si="24"/>
        <v/>
      </c>
      <c r="AP391" s="128" t="str">
        <f t="shared" si="25"/>
        <v/>
      </c>
      <c r="AQ391" s="128" t="str">
        <f t="shared" si="26"/>
        <v/>
      </c>
    </row>
    <row r="392" spans="2:43" ht="15" x14ac:dyDescent="0.2">
      <c r="B392" s="161">
        <v>380</v>
      </c>
      <c r="C392" s="345"/>
      <c r="D392" s="55"/>
      <c r="E392" s="124"/>
      <c r="F392" s="124"/>
      <c r="G392" s="176"/>
      <c r="H392" s="124"/>
      <c r="I392" s="124"/>
      <c r="J392" s="124"/>
      <c r="K392" s="124"/>
      <c r="L392" s="124"/>
      <c r="M392" s="124"/>
      <c r="N392" s="124"/>
      <c r="O392" s="124"/>
      <c r="Q392" s="124"/>
      <c r="R392" s="124"/>
      <c r="S392" s="124"/>
      <c r="T392" s="124"/>
      <c r="U392" s="124"/>
      <c r="V392" s="124"/>
      <c r="W392" s="124"/>
      <c r="X392" s="144"/>
      <c r="AA392" s="126">
        <v>380</v>
      </c>
      <c r="AB392" s="126" t="str">
        <f t="shared" si="23"/>
        <v/>
      </c>
      <c r="AC392" s="126" t="str">
        <f t="shared" si="24"/>
        <v/>
      </c>
      <c r="AP392" s="128" t="str">
        <f t="shared" si="25"/>
        <v/>
      </c>
      <c r="AQ392" s="128" t="str">
        <f t="shared" si="26"/>
        <v/>
      </c>
    </row>
    <row r="393" spans="2:43" ht="15" x14ac:dyDescent="0.2">
      <c r="B393" s="161">
        <v>381</v>
      </c>
      <c r="C393" s="345"/>
      <c r="D393" s="55"/>
      <c r="E393" s="124"/>
      <c r="F393" s="124"/>
      <c r="G393" s="176"/>
      <c r="H393" s="124"/>
      <c r="I393" s="124"/>
      <c r="J393" s="124"/>
      <c r="K393" s="124"/>
      <c r="L393" s="124"/>
      <c r="M393" s="124"/>
      <c r="N393" s="124"/>
      <c r="O393" s="124"/>
      <c r="Q393" s="124"/>
      <c r="R393" s="124"/>
      <c r="S393" s="124"/>
      <c r="T393" s="124"/>
      <c r="U393" s="124"/>
      <c r="V393" s="124"/>
      <c r="W393" s="124"/>
      <c r="X393" s="144"/>
      <c r="AA393" s="126">
        <v>381</v>
      </c>
      <c r="AB393" s="126" t="str">
        <f t="shared" si="23"/>
        <v/>
      </c>
      <c r="AC393" s="126" t="str">
        <f t="shared" si="24"/>
        <v/>
      </c>
      <c r="AP393" s="128" t="str">
        <f t="shared" si="25"/>
        <v/>
      </c>
      <c r="AQ393" s="128" t="str">
        <f t="shared" si="26"/>
        <v/>
      </c>
    </row>
    <row r="394" spans="2:43" ht="15" x14ac:dyDescent="0.2">
      <c r="B394" s="161">
        <v>382</v>
      </c>
      <c r="C394" s="345"/>
      <c r="D394" s="55"/>
      <c r="E394" s="124"/>
      <c r="F394" s="124"/>
      <c r="G394" s="176"/>
      <c r="H394" s="124"/>
      <c r="I394" s="124"/>
      <c r="J394" s="124"/>
      <c r="K394" s="124"/>
      <c r="L394" s="124"/>
      <c r="M394" s="124"/>
      <c r="N394" s="124"/>
      <c r="O394" s="124"/>
      <c r="Q394" s="124"/>
      <c r="R394" s="124"/>
      <c r="S394" s="124"/>
      <c r="T394" s="124"/>
      <c r="U394" s="124"/>
      <c r="V394" s="124"/>
      <c r="W394" s="124"/>
      <c r="X394" s="144"/>
      <c r="AA394" s="126">
        <v>382</v>
      </c>
      <c r="AB394" s="126" t="str">
        <f t="shared" si="23"/>
        <v/>
      </c>
      <c r="AC394" s="126" t="str">
        <f t="shared" si="24"/>
        <v/>
      </c>
      <c r="AP394" s="128" t="str">
        <f t="shared" si="25"/>
        <v/>
      </c>
      <c r="AQ394" s="128" t="str">
        <f t="shared" si="26"/>
        <v/>
      </c>
    </row>
    <row r="395" spans="2:43" ht="15" x14ac:dyDescent="0.2">
      <c r="B395" s="161">
        <v>383</v>
      </c>
      <c r="C395" s="345"/>
      <c r="D395" s="55"/>
      <c r="E395" s="124"/>
      <c r="F395" s="124"/>
      <c r="G395" s="176"/>
      <c r="H395" s="124"/>
      <c r="I395" s="124"/>
      <c r="J395" s="124"/>
      <c r="K395" s="124"/>
      <c r="L395" s="124"/>
      <c r="M395" s="124"/>
      <c r="N395" s="124"/>
      <c r="O395" s="124"/>
      <c r="Q395" s="124"/>
      <c r="R395" s="124"/>
      <c r="S395" s="124"/>
      <c r="T395" s="124"/>
      <c r="U395" s="124"/>
      <c r="V395" s="124"/>
      <c r="W395" s="124"/>
      <c r="X395" s="144"/>
      <c r="AA395" s="126">
        <v>383</v>
      </c>
      <c r="AB395" s="126" t="str">
        <f t="shared" si="23"/>
        <v/>
      </c>
      <c r="AC395" s="126" t="str">
        <f t="shared" si="24"/>
        <v/>
      </c>
      <c r="AP395" s="128" t="str">
        <f t="shared" si="25"/>
        <v/>
      </c>
      <c r="AQ395" s="128" t="str">
        <f t="shared" si="26"/>
        <v/>
      </c>
    </row>
    <row r="396" spans="2:43" ht="15" x14ac:dyDescent="0.2">
      <c r="B396" s="161">
        <v>384</v>
      </c>
      <c r="C396" s="345"/>
      <c r="D396" s="55"/>
      <c r="E396" s="124"/>
      <c r="F396" s="124"/>
      <c r="G396" s="176"/>
      <c r="H396" s="124"/>
      <c r="I396" s="124"/>
      <c r="J396" s="124"/>
      <c r="K396" s="124"/>
      <c r="L396" s="124"/>
      <c r="M396" s="124"/>
      <c r="N396" s="124"/>
      <c r="O396" s="124"/>
      <c r="Q396" s="124"/>
      <c r="R396" s="124"/>
      <c r="S396" s="124"/>
      <c r="T396" s="124"/>
      <c r="U396" s="124"/>
      <c r="V396" s="124"/>
      <c r="W396" s="124"/>
      <c r="X396" s="144"/>
      <c r="AA396" s="126">
        <v>384</v>
      </c>
      <c r="AB396" s="126" t="str">
        <f t="shared" si="23"/>
        <v/>
      </c>
      <c r="AC396" s="126" t="str">
        <f t="shared" si="24"/>
        <v/>
      </c>
      <c r="AP396" s="128" t="str">
        <f t="shared" si="25"/>
        <v/>
      </c>
      <c r="AQ396" s="128" t="str">
        <f t="shared" si="26"/>
        <v/>
      </c>
    </row>
    <row r="397" spans="2:43" ht="15" x14ac:dyDescent="0.2">
      <c r="B397" s="161">
        <v>385</v>
      </c>
      <c r="C397" s="345"/>
      <c r="D397" s="55"/>
      <c r="E397" s="124"/>
      <c r="F397" s="124"/>
      <c r="G397" s="176"/>
      <c r="H397" s="124"/>
      <c r="I397" s="124"/>
      <c r="J397" s="124"/>
      <c r="K397" s="124"/>
      <c r="L397" s="124"/>
      <c r="M397" s="124"/>
      <c r="N397" s="124"/>
      <c r="O397" s="124"/>
      <c r="Q397" s="124"/>
      <c r="R397" s="124"/>
      <c r="S397" s="124"/>
      <c r="T397" s="124"/>
      <c r="U397" s="124"/>
      <c r="V397" s="124"/>
      <c r="W397" s="124"/>
      <c r="X397" s="144"/>
      <c r="AA397" s="126">
        <v>385</v>
      </c>
      <c r="AB397" s="126" t="str">
        <f t="shared" si="23"/>
        <v/>
      </c>
      <c r="AC397" s="126" t="str">
        <f t="shared" si="24"/>
        <v/>
      </c>
      <c r="AP397" s="128" t="str">
        <f t="shared" si="25"/>
        <v/>
      </c>
      <c r="AQ397" s="128" t="str">
        <f t="shared" si="26"/>
        <v/>
      </c>
    </row>
    <row r="398" spans="2:43" ht="15" x14ac:dyDescent="0.2">
      <c r="B398" s="161">
        <v>386</v>
      </c>
      <c r="C398" s="345"/>
      <c r="D398" s="55"/>
      <c r="E398" s="124"/>
      <c r="F398" s="124"/>
      <c r="G398" s="176"/>
      <c r="H398" s="124"/>
      <c r="I398" s="124"/>
      <c r="J398" s="124"/>
      <c r="K398" s="124"/>
      <c r="L398" s="124"/>
      <c r="M398" s="124"/>
      <c r="N398" s="124"/>
      <c r="O398" s="124"/>
      <c r="Q398" s="124"/>
      <c r="R398" s="124"/>
      <c r="S398" s="124"/>
      <c r="T398" s="124"/>
      <c r="U398" s="124"/>
      <c r="V398" s="124"/>
      <c r="W398" s="124"/>
      <c r="X398" s="144"/>
      <c r="AA398" s="126">
        <v>386</v>
      </c>
      <c r="AB398" s="126" t="str">
        <f t="shared" ref="AB398:AB461" si="27">IF(AND(C398=1,D398&lt;&gt;0),D398,"")</f>
        <v/>
      </c>
      <c r="AC398" s="126" t="str">
        <f t="shared" ref="AC398:AC461" si="28">IF(AND(C398=2,D398&lt;&gt;0),D398,"")</f>
        <v/>
      </c>
      <c r="AP398" s="128" t="str">
        <f t="shared" si="25"/>
        <v/>
      </c>
      <c r="AQ398" s="128" t="str">
        <f t="shared" si="26"/>
        <v/>
      </c>
    </row>
    <row r="399" spans="2:43" ht="15" x14ac:dyDescent="0.2">
      <c r="B399" s="161">
        <v>387</v>
      </c>
      <c r="C399" s="345"/>
      <c r="D399" s="55"/>
      <c r="E399" s="124"/>
      <c r="F399" s="124"/>
      <c r="G399" s="176"/>
      <c r="H399" s="124"/>
      <c r="I399" s="124"/>
      <c r="J399" s="124"/>
      <c r="K399" s="124"/>
      <c r="L399" s="124"/>
      <c r="M399" s="124"/>
      <c r="N399" s="124"/>
      <c r="O399" s="124"/>
      <c r="Q399" s="124"/>
      <c r="R399" s="124"/>
      <c r="S399" s="124"/>
      <c r="T399" s="124"/>
      <c r="U399" s="124"/>
      <c r="V399" s="124"/>
      <c r="W399" s="124"/>
      <c r="X399" s="144"/>
      <c r="AA399" s="126">
        <v>387</v>
      </c>
      <c r="AB399" s="126" t="str">
        <f t="shared" si="27"/>
        <v/>
      </c>
      <c r="AC399" s="126" t="str">
        <f t="shared" si="28"/>
        <v/>
      </c>
      <c r="AP399" s="128" t="str">
        <f t="shared" ref="AP399:AP462" si="29">IF(AB398="","",ABS(AB398-$K$13))</f>
        <v/>
      </c>
      <c r="AQ399" s="128" t="str">
        <f t="shared" ref="AQ399:AQ462" si="30">IF(AC398="","",ABS(AC398-$K$14))</f>
        <v/>
      </c>
    </row>
    <row r="400" spans="2:43" ht="15" x14ac:dyDescent="0.2">
      <c r="B400" s="161">
        <v>388</v>
      </c>
      <c r="C400" s="345"/>
      <c r="D400" s="55"/>
      <c r="E400" s="124"/>
      <c r="F400" s="124"/>
      <c r="G400" s="176"/>
      <c r="H400" s="124"/>
      <c r="I400" s="124"/>
      <c r="J400" s="124"/>
      <c r="K400" s="124"/>
      <c r="L400" s="124"/>
      <c r="M400" s="124"/>
      <c r="N400" s="124"/>
      <c r="O400" s="124"/>
      <c r="Q400" s="124"/>
      <c r="R400" s="124"/>
      <c r="S400" s="124"/>
      <c r="T400" s="124"/>
      <c r="U400" s="124"/>
      <c r="V400" s="124"/>
      <c r="W400" s="124"/>
      <c r="X400" s="144"/>
      <c r="AA400" s="126">
        <v>388</v>
      </c>
      <c r="AB400" s="126" t="str">
        <f t="shared" si="27"/>
        <v/>
      </c>
      <c r="AC400" s="126" t="str">
        <f t="shared" si="28"/>
        <v/>
      </c>
      <c r="AP400" s="128" t="str">
        <f t="shared" si="29"/>
        <v/>
      </c>
      <c r="AQ400" s="128" t="str">
        <f t="shared" si="30"/>
        <v/>
      </c>
    </row>
    <row r="401" spans="2:43" ht="15" x14ac:dyDescent="0.2">
      <c r="B401" s="161">
        <v>389</v>
      </c>
      <c r="C401" s="345"/>
      <c r="D401" s="55"/>
      <c r="E401" s="124"/>
      <c r="F401" s="124"/>
      <c r="G401" s="176"/>
      <c r="H401" s="124"/>
      <c r="I401" s="124"/>
      <c r="J401" s="124"/>
      <c r="K401" s="124"/>
      <c r="L401" s="124"/>
      <c r="M401" s="124"/>
      <c r="N401" s="124"/>
      <c r="O401" s="124"/>
      <c r="Q401" s="124"/>
      <c r="R401" s="124"/>
      <c r="S401" s="124"/>
      <c r="T401" s="124"/>
      <c r="U401" s="124"/>
      <c r="V401" s="124"/>
      <c r="W401" s="124"/>
      <c r="X401" s="144"/>
      <c r="AA401" s="126">
        <v>389</v>
      </c>
      <c r="AB401" s="126" t="str">
        <f t="shared" si="27"/>
        <v/>
      </c>
      <c r="AC401" s="126" t="str">
        <f t="shared" si="28"/>
        <v/>
      </c>
      <c r="AP401" s="128" t="str">
        <f t="shared" si="29"/>
        <v/>
      </c>
      <c r="AQ401" s="128" t="str">
        <f t="shared" si="30"/>
        <v/>
      </c>
    </row>
    <row r="402" spans="2:43" ht="15" x14ac:dyDescent="0.2">
      <c r="B402" s="161">
        <v>390</v>
      </c>
      <c r="C402" s="345"/>
      <c r="D402" s="55"/>
      <c r="E402" s="124"/>
      <c r="F402" s="124"/>
      <c r="G402" s="176"/>
      <c r="H402" s="124"/>
      <c r="I402" s="124"/>
      <c r="J402" s="124"/>
      <c r="K402" s="124"/>
      <c r="L402" s="124"/>
      <c r="M402" s="124"/>
      <c r="N402" s="124"/>
      <c r="O402" s="124"/>
      <c r="Q402" s="124"/>
      <c r="R402" s="124"/>
      <c r="S402" s="124"/>
      <c r="T402" s="124"/>
      <c r="U402" s="124"/>
      <c r="V402" s="124"/>
      <c r="W402" s="124"/>
      <c r="X402" s="144"/>
      <c r="AA402" s="126">
        <v>390</v>
      </c>
      <c r="AB402" s="126" t="str">
        <f t="shared" si="27"/>
        <v/>
      </c>
      <c r="AC402" s="126" t="str">
        <f t="shared" si="28"/>
        <v/>
      </c>
      <c r="AP402" s="128" t="str">
        <f t="shared" si="29"/>
        <v/>
      </c>
      <c r="AQ402" s="128" t="str">
        <f t="shared" si="30"/>
        <v/>
      </c>
    </row>
    <row r="403" spans="2:43" ht="15" x14ac:dyDescent="0.2">
      <c r="B403" s="161">
        <v>391</v>
      </c>
      <c r="C403" s="345"/>
      <c r="D403" s="55"/>
      <c r="E403" s="124"/>
      <c r="F403" s="124"/>
      <c r="G403" s="176"/>
      <c r="H403" s="124"/>
      <c r="I403" s="124"/>
      <c r="J403" s="124"/>
      <c r="K403" s="124"/>
      <c r="L403" s="124"/>
      <c r="M403" s="124"/>
      <c r="N403" s="124"/>
      <c r="O403" s="124"/>
      <c r="Q403" s="124"/>
      <c r="R403" s="124"/>
      <c r="S403" s="124"/>
      <c r="T403" s="124"/>
      <c r="U403" s="124"/>
      <c r="V403" s="124"/>
      <c r="W403" s="124"/>
      <c r="X403" s="144"/>
      <c r="AA403" s="126">
        <v>391</v>
      </c>
      <c r="AB403" s="126" t="str">
        <f t="shared" si="27"/>
        <v/>
      </c>
      <c r="AC403" s="126" t="str">
        <f t="shared" si="28"/>
        <v/>
      </c>
      <c r="AP403" s="128" t="str">
        <f t="shared" si="29"/>
        <v/>
      </c>
      <c r="AQ403" s="128" t="str">
        <f t="shared" si="30"/>
        <v/>
      </c>
    </row>
    <row r="404" spans="2:43" ht="15" x14ac:dyDescent="0.2">
      <c r="B404" s="161">
        <v>392</v>
      </c>
      <c r="C404" s="345"/>
      <c r="D404" s="55"/>
      <c r="E404" s="124"/>
      <c r="F404" s="124"/>
      <c r="G404" s="176"/>
      <c r="H404" s="124"/>
      <c r="I404" s="124"/>
      <c r="J404" s="124"/>
      <c r="K404" s="124"/>
      <c r="L404" s="124"/>
      <c r="M404" s="124"/>
      <c r="N404" s="124"/>
      <c r="O404" s="124"/>
      <c r="Q404" s="124"/>
      <c r="R404" s="124"/>
      <c r="S404" s="124"/>
      <c r="T404" s="124"/>
      <c r="U404" s="124"/>
      <c r="V404" s="124"/>
      <c r="W404" s="124"/>
      <c r="X404" s="144"/>
      <c r="AA404" s="126">
        <v>392</v>
      </c>
      <c r="AB404" s="126" t="str">
        <f t="shared" si="27"/>
        <v/>
      </c>
      <c r="AC404" s="126" t="str">
        <f t="shared" si="28"/>
        <v/>
      </c>
      <c r="AP404" s="128" t="str">
        <f t="shared" si="29"/>
        <v/>
      </c>
      <c r="AQ404" s="128" t="str">
        <f t="shared" si="30"/>
        <v/>
      </c>
    </row>
    <row r="405" spans="2:43" ht="15" x14ac:dyDescent="0.2">
      <c r="B405" s="161">
        <v>393</v>
      </c>
      <c r="C405" s="345"/>
      <c r="D405" s="55"/>
      <c r="E405" s="124"/>
      <c r="F405" s="124"/>
      <c r="G405" s="176"/>
      <c r="H405" s="124"/>
      <c r="I405" s="124"/>
      <c r="J405" s="124"/>
      <c r="K405" s="124"/>
      <c r="L405" s="124"/>
      <c r="M405" s="124"/>
      <c r="N405" s="124"/>
      <c r="O405" s="124"/>
      <c r="Q405" s="124"/>
      <c r="R405" s="124"/>
      <c r="S405" s="124"/>
      <c r="T405" s="124"/>
      <c r="U405" s="124"/>
      <c r="V405" s="124"/>
      <c r="W405" s="124"/>
      <c r="X405" s="144"/>
      <c r="AA405" s="126">
        <v>393</v>
      </c>
      <c r="AB405" s="126" t="str">
        <f t="shared" si="27"/>
        <v/>
      </c>
      <c r="AC405" s="126" t="str">
        <f t="shared" si="28"/>
        <v/>
      </c>
      <c r="AP405" s="128" t="str">
        <f t="shared" si="29"/>
        <v/>
      </c>
      <c r="AQ405" s="128" t="str">
        <f t="shared" si="30"/>
        <v/>
      </c>
    </row>
    <row r="406" spans="2:43" ht="15" x14ac:dyDescent="0.2">
      <c r="B406" s="161">
        <v>394</v>
      </c>
      <c r="C406" s="345"/>
      <c r="D406" s="55"/>
      <c r="E406" s="124"/>
      <c r="F406" s="124"/>
      <c r="G406" s="176"/>
      <c r="H406" s="124"/>
      <c r="I406" s="124"/>
      <c r="J406" s="124"/>
      <c r="K406" s="124"/>
      <c r="L406" s="124"/>
      <c r="M406" s="124"/>
      <c r="N406" s="124"/>
      <c r="O406" s="124"/>
      <c r="Q406" s="124"/>
      <c r="R406" s="124"/>
      <c r="S406" s="124"/>
      <c r="T406" s="124"/>
      <c r="U406" s="124"/>
      <c r="V406" s="124"/>
      <c r="W406" s="124"/>
      <c r="X406" s="144"/>
      <c r="AA406" s="126">
        <v>394</v>
      </c>
      <c r="AB406" s="126" t="str">
        <f t="shared" si="27"/>
        <v/>
      </c>
      <c r="AC406" s="126" t="str">
        <f t="shared" si="28"/>
        <v/>
      </c>
      <c r="AP406" s="128" t="str">
        <f t="shared" si="29"/>
        <v/>
      </c>
      <c r="AQ406" s="128" t="str">
        <f t="shared" si="30"/>
        <v/>
      </c>
    </row>
    <row r="407" spans="2:43" ht="15" x14ac:dyDescent="0.2">
      <c r="B407" s="161">
        <v>395</v>
      </c>
      <c r="C407" s="345"/>
      <c r="D407" s="55"/>
      <c r="E407" s="124"/>
      <c r="F407" s="124"/>
      <c r="G407" s="176"/>
      <c r="H407" s="124"/>
      <c r="I407" s="124"/>
      <c r="J407" s="124"/>
      <c r="K407" s="124"/>
      <c r="L407" s="124"/>
      <c r="M407" s="124"/>
      <c r="N407" s="124"/>
      <c r="O407" s="124"/>
      <c r="Q407" s="124"/>
      <c r="R407" s="124"/>
      <c r="S407" s="124"/>
      <c r="T407" s="124"/>
      <c r="U407" s="124"/>
      <c r="V407" s="124"/>
      <c r="W407" s="124"/>
      <c r="X407" s="144"/>
      <c r="AA407" s="126">
        <v>395</v>
      </c>
      <c r="AB407" s="126" t="str">
        <f t="shared" si="27"/>
        <v/>
      </c>
      <c r="AC407" s="126" t="str">
        <f t="shared" si="28"/>
        <v/>
      </c>
      <c r="AP407" s="128" t="str">
        <f t="shared" si="29"/>
        <v/>
      </c>
      <c r="AQ407" s="128" t="str">
        <f t="shared" si="30"/>
        <v/>
      </c>
    </row>
    <row r="408" spans="2:43" ht="15" x14ac:dyDescent="0.2">
      <c r="B408" s="161">
        <v>396</v>
      </c>
      <c r="C408" s="345"/>
      <c r="D408" s="55"/>
      <c r="E408" s="124"/>
      <c r="F408" s="124"/>
      <c r="G408" s="176"/>
      <c r="H408" s="124"/>
      <c r="I408" s="124"/>
      <c r="J408" s="124"/>
      <c r="K408" s="124"/>
      <c r="L408" s="124"/>
      <c r="M408" s="124"/>
      <c r="N408" s="124"/>
      <c r="O408" s="124"/>
      <c r="Q408" s="124"/>
      <c r="R408" s="124"/>
      <c r="S408" s="124"/>
      <c r="T408" s="124"/>
      <c r="U408" s="124"/>
      <c r="V408" s="124"/>
      <c r="W408" s="124"/>
      <c r="X408" s="144"/>
      <c r="AA408" s="126">
        <v>396</v>
      </c>
      <c r="AB408" s="126" t="str">
        <f t="shared" si="27"/>
        <v/>
      </c>
      <c r="AC408" s="126" t="str">
        <f t="shared" si="28"/>
        <v/>
      </c>
      <c r="AP408" s="128" t="str">
        <f t="shared" si="29"/>
        <v/>
      </c>
      <c r="AQ408" s="128" t="str">
        <f t="shared" si="30"/>
        <v/>
      </c>
    </row>
    <row r="409" spans="2:43" ht="15" x14ac:dyDescent="0.2">
      <c r="B409" s="161">
        <v>397</v>
      </c>
      <c r="C409" s="345"/>
      <c r="D409" s="55"/>
      <c r="E409" s="124"/>
      <c r="F409" s="124"/>
      <c r="G409" s="176"/>
      <c r="H409" s="124"/>
      <c r="I409" s="124"/>
      <c r="J409" s="124"/>
      <c r="K409" s="124"/>
      <c r="L409" s="124"/>
      <c r="M409" s="124"/>
      <c r="N409" s="124"/>
      <c r="O409" s="124"/>
      <c r="Q409" s="124"/>
      <c r="R409" s="124"/>
      <c r="S409" s="124"/>
      <c r="T409" s="124"/>
      <c r="U409" s="124"/>
      <c r="V409" s="124"/>
      <c r="W409" s="124"/>
      <c r="X409" s="144"/>
      <c r="AA409" s="126">
        <v>397</v>
      </c>
      <c r="AB409" s="126" t="str">
        <f t="shared" si="27"/>
        <v/>
      </c>
      <c r="AC409" s="126" t="str">
        <f t="shared" si="28"/>
        <v/>
      </c>
      <c r="AP409" s="128" t="str">
        <f t="shared" si="29"/>
        <v/>
      </c>
      <c r="AQ409" s="128" t="str">
        <f t="shared" si="30"/>
        <v/>
      </c>
    </row>
    <row r="410" spans="2:43" ht="15" x14ac:dyDescent="0.2">
      <c r="B410" s="161">
        <v>398</v>
      </c>
      <c r="C410" s="345"/>
      <c r="D410" s="55"/>
      <c r="E410" s="124"/>
      <c r="F410" s="124"/>
      <c r="G410" s="176"/>
      <c r="H410" s="124"/>
      <c r="I410" s="124"/>
      <c r="J410" s="124"/>
      <c r="K410" s="124"/>
      <c r="L410" s="124"/>
      <c r="M410" s="124"/>
      <c r="N410" s="124"/>
      <c r="O410" s="124"/>
      <c r="Q410" s="124"/>
      <c r="R410" s="124"/>
      <c r="S410" s="124"/>
      <c r="T410" s="124"/>
      <c r="U410" s="124"/>
      <c r="V410" s="124"/>
      <c r="W410" s="124"/>
      <c r="X410" s="144"/>
      <c r="AA410" s="126">
        <v>398</v>
      </c>
      <c r="AB410" s="126" t="str">
        <f t="shared" si="27"/>
        <v/>
      </c>
      <c r="AC410" s="126" t="str">
        <f t="shared" si="28"/>
        <v/>
      </c>
      <c r="AP410" s="128" t="str">
        <f t="shared" si="29"/>
        <v/>
      </c>
      <c r="AQ410" s="128" t="str">
        <f t="shared" si="30"/>
        <v/>
      </c>
    </row>
    <row r="411" spans="2:43" ht="15" x14ac:dyDescent="0.2">
      <c r="B411" s="161">
        <v>399</v>
      </c>
      <c r="C411" s="345"/>
      <c r="D411" s="55"/>
      <c r="E411" s="124"/>
      <c r="F411" s="124"/>
      <c r="G411" s="176"/>
      <c r="H411" s="124"/>
      <c r="I411" s="124"/>
      <c r="J411" s="124"/>
      <c r="K411" s="124"/>
      <c r="L411" s="124"/>
      <c r="M411" s="124"/>
      <c r="N411" s="124"/>
      <c r="O411" s="124"/>
      <c r="Q411" s="124"/>
      <c r="R411" s="124"/>
      <c r="S411" s="124"/>
      <c r="T411" s="124"/>
      <c r="U411" s="124"/>
      <c r="V411" s="124"/>
      <c r="W411" s="124"/>
      <c r="X411" s="144"/>
      <c r="AA411" s="126">
        <v>399</v>
      </c>
      <c r="AB411" s="126" t="str">
        <f t="shared" si="27"/>
        <v/>
      </c>
      <c r="AC411" s="126" t="str">
        <f t="shared" si="28"/>
        <v/>
      </c>
      <c r="AP411" s="128" t="str">
        <f t="shared" si="29"/>
        <v/>
      </c>
      <c r="AQ411" s="128" t="str">
        <f t="shared" si="30"/>
        <v/>
      </c>
    </row>
    <row r="412" spans="2:43" ht="15" x14ac:dyDescent="0.2">
      <c r="B412" s="161">
        <v>400</v>
      </c>
      <c r="C412" s="345"/>
      <c r="D412" s="55"/>
      <c r="E412" s="124"/>
      <c r="F412" s="124"/>
      <c r="G412" s="176"/>
      <c r="H412" s="124"/>
      <c r="I412" s="124"/>
      <c r="J412" s="124"/>
      <c r="K412" s="124"/>
      <c r="L412" s="124"/>
      <c r="M412" s="124"/>
      <c r="N412" s="124"/>
      <c r="O412" s="124"/>
      <c r="Q412" s="124"/>
      <c r="R412" s="124"/>
      <c r="S412" s="124"/>
      <c r="T412" s="124"/>
      <c r="U412" s="124"/>
      <c r="V412" s="124"/>
      <c r="W412" s="124"/>
      <c r="X412" s="144"/>
      <c r="AA412" s="126">
        <v>400</v>
      </c>
      <c r="AB412" s="126" t="str">
        <f t="shared" si="27"/>
        <v/>
      </c>
      <c r="AC412" s="126" t="str">
        <f t="shared" si="28"/>
        <v/>
      </c>
      <c r="AP412" s="128" t="str">
        <f t="shared" si="29"/>
        <v/>
      </c>
      <c r="AQ412" s="128" t="str">
        <f t="shared" si="30"/>
        <v/>
      </c>
    </row>
    <row r="413" spans="2:43" ht="15" x14ac:dyDescent="0.2">
      <c r="B413" s="161">
        <v>401</v>
      </c>
      <c r="C413" s="345"/>
      <c r="D413" s="55"/>
      <c r="E413" s="124"/>
      <c r="F413" s="124"/>
      <c r="G413" s="176"/>
      <c r="H413" s="124"/>
      <c r="I413" s="124"/>
      <c r="J413" s="124"/>
      <c r="K413" s="124"/>
      <c r="L413" s="124"/>
      <c r="M413" s="124"/>
      <c r="N413" s="124"/>
      <c r="O413" s="124"/>
      <c r="Q413" s="124"/>
      <c r="R413" s="124"/>
      <c r="S413" s="124"/>
      <c r="T413" s="124"/>
      <c r="U413" s="124"/>
      <c r="V413" s="124"/>
      <c r="W413" s="124"/>
      <c r="X413" s="144"/>
      <c r="AA413" s="126">
        <v>401</v>
      </c>
      <c r="AB413" s="126" t="str">
        <f t="shared" si="27"/>
        <v/>
      </c>
      <c r="AC413" s="126" t="str">
        <f t="shared" si="28"/>
        <v/>
      </c>
      <c r="AP413" s="128" t="str">
        <f t="shared" si="29"/>
        <v/>
      </c>
      <c r="AQ413" s="128" t="str">
        <f t="shared" si="30"/>
        <v/>
      </c>
    </row>
    <row r="414" spans="2:43" ht="15" x14ac:dyDescent="0.2">
      <c r="B414" s="161">
        <v>402</v>
      </c>
      <c r="C414" s="345"/>
      <c r="D414" s="55"/>
      <c r="E414" s="124"/>
      <c r="F414" s="124"/>
      <c r="G414" s="176"/>
      <c r="H414" s="124"/>
      <c r="I414" s="124"/>
      <c r="J414" s="124"/>
      <c r="K414" s="124"/>
      <c r="L414" s="124"/>
      <c r="M414" s="124"/>
      <c r="N414" s="124"/>
      <c r="O414" s="124"/>
      <c r="Q414" s="124"/>
      <c r="R414" s="124"/>
      <c r="S414" s="124"/>
      <c r="T414" s="124"/>
      <c r="U414" s="124"/>
      <c r="V414" s="124"/>
      <c r="W414" s="124"/>
      <c r="X414" s="144"/>
      <c r="AA414" s="126">
        <v>402</v>
      </c>
      <c r="AB414" s="126" t="str">
        <f t="shared" si="27"/>
        <v/>
      </c>
      <c r="AC414" s="126" t="str">
        <f t="shared" si="28"/>
        <v/>
      </c>
      <c r="AP414" s="128" t="str">
        <f t="shared" si="29"/>
        <v/>
      </c>
      <c r="AQ414" s="128" t="str">
        <f t="shared" si="30"/>
        <v/>
      </c>
    </row>
    <row r="415" spans="2:43" ht="15" x14ac:dyDescent="0.2">
      <c r="B415" s="161">
        <v>403</v>
      </c>
      <c r="C415" s="345"/>
      <c r="D415" s="55"/>
      <c r="E415" s="124"/>
      <c r="F415" s="124"/>
      <c r="G415" s="176"/>
      <c r="H415" s="124"/>
      <c r="I415" s="124"/>
      <c r="J415" s="124"/>
      <c r="K415" s="124"/>
      <c r="L415" s="124"/>
      <c r="M415" s="124"/>
      <c r="N415" s="124"/>
      <c r="O415" s="124"/>
      <c r="Q415" s="124"/>
      <c r="R415" s="124"/>
      <c r="S415" s="124"/>
      <c r="T415" s="124"/>
      <c r="U415" s="124"/>
      <c r="V415" s="124"/>
      <c r="W415" s="124"/>
      <c r="X415" s="144"/>
      <c r="AA415" s="126">
        <v>403</v>
      </c>
      <c r="AB415" s="126" t="str">
        <f t="shared" si="27"/>
        <v/>
      </c>
      <c r="AC415" s="126" t="str">
        <f t="shared" si="28"/>
        <v/>
      </c>
      <c r="AP415" s="128" t="str">
        <f t="shared" si="29"/>
        <v/>
      </c>
      <c r="AQ415" s="128" t="str">
        <f t="shared" si="30"/>
        <v/>
      </c>
    </row>
    <row r="416" spans="2:43" ht="15" x14ac:dyDescent="0.2">
      <c r="B416" s="161">
        <v>404</v>
      </c>
      <c r="C416" s="345"/>
      <c r="D416" s="55"/>
      <c r="E416" s="124"/>
      <c r="F416" s="124"/>
      <c r="G416" s="176"/>
      <c r="H416" s="124"/>
      <c r="I416" s="124"/>
      <c r="J416" s="124"/>
      <c r="K416" s="124"/>
      <c r="L416" s="124"/>
      <c r="M416" s="124"/>
      <c r="N416" s="124"/>
      <c r="O416" s="124"/>
      <c r="Q416" s="124"/>
      <c r="R416" s="124"/>
      <c r="S416" s="124"/>
      <c r="T416" s="124"/>
      <c r="U416" s="124"/>
      <c r="V416" s="124"/>
      <c r="W416" s="124"/>
      <c r="X416" s="144"/>
      <c r="AA416" s="126">
        <v>404</v>
      </c>
      <c r="AB416" s="126" t="str">
        <f t="shared" si="27"/>
        <v/>
      </c>
      <c r="AC416" s="126" t="str">
        <f t="shared" si="28"/>
        <v/>
      </c>
      <c r="AP416" s="128" t="str">
        <f t="shared" si="29"/>
        <v/>
      </c>
      <c r="AQ416" s="128" t="str">
        <f t="shared" si="30"/>
        <v/>
      </c>
    </row>
    <row r="417" spans="2:43" ht="15" x14ac:dyDescent="0.2">
      <c r="B417" s="161">
        <v>405</v>
      </c>
      <c r="C417" s="345"/>
      <c r="D417" s="55"/>
      <c r="E417" s="124"/>
      <c r="F417" s="124"/>
      <c r="G417" s="176"/>
      <c r="H417" s="124"/>
      <c r="I417" s="124"/>
      <c r="J417" s="124"/>
      <c r="K417" s="124"/>
      <c r="L417" s="124"/>
      <c r="M417" s="124"/>
      <c r="N417" s="124"/>
      <c r="O417" s="124"/>
      <c r="Q417" s="124"/>
      <c r="R417" s="124"/>
      <c r="S417" s="124"/>
      <c r="T417" s="124"/>
      <c r="U417" s="124"/>
      <c r="V417" s="124"/>
      <c r="W417" s="124"/>
      <c r="X417" s="144"/>
      <c r="AA417" s="126">
        <v>405</v>
      </c>
      <c r="AB417" s="126" t="str">
        <f t="shared" si="27"/>
        <v/>
      </c>
      <c r="AC417" s="126" t="str">
        <f t="shared" si="28"/>
        <v/>
      </c>
      <c r="AP417" s="128" t="str">
        <f t="shared" si="29"/>
        <v/>
      </c>
      <c r="AQ417" s="128" t="str">
        <f t="shared" si="30"/>
        <v/>
      </c>
    </row>
    <row r="418" spans="2:43" ht="15" x14ac:dyDescent="0.2">
      <c r="B418" s="161">
        <v>406</v>
      </c>
      <c r="C418" s="345"/>
      <c r="D418" s="55"/>
      <c r="E418" s="124"/>
      <c r="F418" s="124"/>
      <c r="G418" s="176"/>
      <c r="H418" s="124"/>
      <c r="I418" s="124"/>
      <c r="J418" s="124"/>
      <c r="K418" s="124"/>
      <c r="L418" s="124"/>
      <c r="M418" s="124"/>
      <c r="N418" s="124"/>
      <c r="O418" s="124"/>
      <c r="Q418" s="124"/>
      <c r="R418" s="124"/>
      <c r="S418" s="124"/>
      <c r="T418" s="124"/>
      <c r="U418" s="124"/>
      <c r="V418" s="124"/>
      <c r="W418" s="124"/>
      <c r="X418" s="144"/>
      <c r="AA418" s="126">
        <v>406</v>
      </c>
      <c r="AB418" s="126" t="str">
        <f t="shared" si="27"/>
        <v/>
      </c>
      <c r="AC418" s="126" t="str">
        <f t="shared" si="28"/>
        <v/>
      </c>
      <c r="AP418" s="128" t="str">
        <f t="shared" si="29"/>
        <v/>
      </c>
      <c r="AQ418" s="128" t="str">
        <f t="shared" si="30"/>
        <v/>
      </c>
    </row>
    <row r="419" spans="2:43" ht="15" x14ac:dyDescent="0.2">
      <c r="B419" s="161">
        <v>407</v>
      </c>
      <c r="C419" s="345"/>
      <c r="D419" s="55"/>
      <c r="E419" s="124"/>
      <c r="F419" s="124"/>
      <c r="G419" s="176"/>
      <c r="H419" s="124"/>
      <c r="I419" s="124"/>
      <c r="J419" s="124"/>
      <c r="K419" s="124"/>
      <c r="L419" s="124"/>
      <c r="M419" s="124"/>
      <c r="N419" s="124"/>
      <c r="O419" s="124"/>
      <c r="Q419" s="124"/>
      <c r="R419" s="124"/>
      <c r="S419" s="124"/>
      <c r="T419" s="124"/>
      <c r="U419" s="124"/>
      <c r="V419" s="124"/>
      <c r="W419" s="124"/>
      <c r="X419" s="144"/>
      <c r="AA419" s="126">
        <v>407</v>
      </c>
      <c r="AB419" s="126" t="str">
        <f t="shared" si="27"/>
        <v/>
      </c>
      <c r="AC419" s="126" t="str">
        <f t="shared" si="28"/>
        <v/>
      </c>
      <c r="AP419" s="128" t="str">
        <f t="shared" si="29"/>
        <v/>
      </c>
      <c r="AQ419" s="128" t="str">
        <f t="shared" si="30"/>
        <v/>
      </c>
    </row>
    <row r="420" spans="2:43" ht="15" x14ac:dyDescent="0.2">
      <c r="B420" s="161">
        <v>408</v>
      </c>
      <c r="C420" s="345"/>
      <c r="D420" s="55"/>
      <c r="E420" s="124"/>
      <c r="F420" s="124"/>
      <c r="G420" s="176"/>
      <c r="H420" s="124"/>
      <c r="I420" s="124"/>
      <c r="J420" s="124"/>
      <c r="K420" s="124"/>
      <c r="L420" s="124"/>
      <c r="M420" s="124"/>
      <c r="N420" s="124"/>
      <c r="O420" s="124"/>
      <c r="Q420" s="124"/>
      <c r="R420" s="124"/>
      <c r="S420" s="124"/>
      <c r="T420" s="124"/>
      <c r="U420" s="124"/>
      <c r="V420" s="124"/>
      <c r="W420" s="124"/>
      <c r="X420" s="144"/>
      <c r="AA420" s="126">
        <v>408</v>
      </c>
      <c r="AB420" s="126" t="str">
        <f t="shared" si="27"/>
        <v/>
      </c>
      <c r="AC420" s="126" t="str">
        <f t="shared" si="28"/>
        <v/>
      </c>
      <c r="AP420" s="128" t="str">
        <f t="shared" si="29"/>
        <v/>
      </c>
      <c r="AQ420" s="128" t="str">
        <f t="shared" si="30"/>
        <v/>
      </c>
    </row>
    <row r="421" spans="2:43" ht="15" x14ac:dyDescent="0.2">
      <c r="B421" s="161">
        <v>409</v>
      </c>
      <c r="C421" s="345"/>
      <c r="D421" s="55"/>
      <c r="E421" s="124"/>
      <c r="F421" s="124"/>
      <c r="G421" s="176"/>
      <c r="H421" s="124"/>
      <c r="I421" s="124"/>
      <c r="J421" s="124"/>
      <c r="K421" s="124"/>
      <c r="L421" s="124"/>
      <c r="M421" s="124"/>
      <c r="N421" s="124"/>
      <c r="O421" s="124"/>
      <c r="Q421" s="124"/>
      <c r="R421" s="124"/>
      <c r="S421" s="124"/>
      <c r="T421" s="124"/>
      <c r="U421" s="124"/>
      <c r="V421" s="124"/>
      <c r="W421" s="124"/>
      <c r="X421" s="144"/>
      <c r="AA421" s="126">
        <v>409</v>
      </c>
      <c r="AB421" s="126" t="str">
        <f t="shared" si="27"/>
        <v/>
      </c>
      <c r="AC421" s="126" t="str">
        <f t="shared" si="28"/>
        <v/>
      </c>
      <c r="AP421" s="128" t="str">
        <f t="shared" si="29"/>
        <v/>
      </c>
      <c r="AQ421" s="128" t="str">
        <f t="shared" si="30"/>
        <v/>
      </c>
    </row>
    <row r="422" spans="2:43" ht="15" x14ac:dyDescent="0.2">
      <c r="B422" s="161">
        <v>410</v>
      </c>
      <c r="C422" s="345"/>
      <c r="D422" s="55"/>
      <c r="E422" s="124"/>
      <c r="F422" s="124"/>
      <c r="G422" s="176"/>
      <c r="H422" s="124"/>
      <c r="I422" s="124"/>
      <c r="J422" s="124"/>
      <c r="K422" s="124"/>
      <c r="L422" s="124"/>
      <c r="M422" s="124"/>
      <c r="N422" s="124"/>
      <c r="O422" s="124"/>
      <c r="Q422" s="124"/>
      <c r="R422" s="124"/>
      <c r="S422" s="124"/>
      <c r="T422" s="124"/>
      <c r="U422" s="124"/>
      <c r="V422" s="124"/>
      <c r="W422" s="124"/>
      <c r="X422" s="144"/>
      <c r="AA422" s="126">
        <v>410</v>
      </c>
      <c r="AB422" s="126" t="str">
        <f t="shared" si="27"/>
        <v/>
      </c>
      <c r="AC422" s="126" t="str">
        <f t="shared" si="28"/>
        <v/>
      </c>
      <c r="AP422" s="128" t="str">
        <f t="shared" si="29"/>
        <v/>
      </c>
      <c r="AQ422" s="128" t="str">
        <f t="shared" si="30"/>
        <v/>
      </c>
    </row>
    <row r="423" spans="2:43" ht="15" x14ac:dyDescent="0.2">
      <c r="B423" s="161">
        <v>411</v>
      </c>
      <c r="C423" s="345"/>
      <c r="D423" s="55"/>
      <c r="E423" s="124"/>
      <c r="F423" s="124"/>
      <c r="G423" s="176"/>
      <c r="H423" s="124"/>
      <c r="I423" s="124"/>
      <c r="J423" s="124"/>
      <c r="K423" s="124"/>
      <c r="L423" s="124"/>
      <c r="M423" s="124"/>
      <c r="N423" s="124"/>
      <c r="O423" s="124"/>
      <c r="Q423" s="124"/>
      <c r="R423" s="124"/>
      <c r="S423" s="124"/>
      <c r="T423" s="124"/>
      <c r="U423" s="124"/>
      <c r="V423" s="124"/>
      <c r="W423" s="124"/>
      <c r="X423" s="144"/>
      <c r="AA423" s="126">
        <v>411</v>
      </c>
      <c r="AB423" s="126" t="str">
        <f t="shared" si="27"/>
        <v/>
      </c>
      <c r="AC423" s="126" t="str">
        <f t="shared" si="28"/>
        <v/>
      </c>
      <c r="AP423" s="128" t="str">
        <f t="shared" si="29"/>
        <v/>
      </c>
      <c r="AQ423" s="128" t="str">
        <f t="shared" si="30"/>
        <v/>
      </c>
    </row>
    <row r="424" spans="2:43" ht="15" x14ac:dyDescent="0.2">
      <c r="B424" s="161">
        <v>412</v>
      </c>
      <c r="C424" s="345"/>
      <c r="D424" s="55"/>
      <c r="E424" s="124"/>
      <c r="F424" s="124"/>
      <c r="G424" s="176"/>
      <c r="H424" s="124"/>
      <c r="I424" s="124"/>
      <c r="J424" s="124"/>
      <c r="K424" s="124"/>
      <c r="L424" s="124"/>
      <c r="M424" s="124"/>
      <c r="N424" s="124"/>
      <c r="O424" s="124"/>
      <c r="Q424" s="124"/>
      <c r="R424" s="124"/>
      <c r="S424" s="124"/>
      <c r="T424" s="124"/>
      <c r="U424" s="124"/>
      <c r="V424" s="124"/>
      <c r="W424" s="124"/>
      <c r="X424" s="144"/>
      <c r="AA424" s="126">
        <v>412</v>
      </c>
      <c r="AB424" s="126" t="str">
        <f t="shared" si="27"/>
        <v/>
      </c>
      <c r="AC424" s="126" t="str">
        <f t="shared" si="28"/>
        <v/>
      </c>
      <c r="AP424" s="128" t="str">
        <f t="shared" si="29"/>
        <v/>
      </c>
      <c r="AQ424" s="128" t="str">
        <f t="shared" si="30"/>
        <v/>
      </c>
    </row>
    <row r="425" spans="2:43" ht="15" x14ac:dyDescent="0.2">
      <c r="B425" s="161">
        <v>413</v>
      </c>
      <c r="C425" s="345"/>
      <c r="D425" s="55"/>
      <c r="E425" s="124"/>
      <c r="F425" s="124"/>
      <c r="G425" s="176"/>
      <c r="H425" s="124"/>
      <c r="I425" s="124"/>
      <c r="J425" s="124"/>
      <c r="K425" s="124"/>
      <c r="L425" s="124"/>
      <c r="M425" s="124"/>
      <c r="N425" s="124"/>
      <c r="O425" s="124"/>
      <c r="Q425" s="124"/>
      <c r="R425" s="124"/>
      <c r="S425" s="124"/>
      <c r="T425" s="124"/>
      <c r="U425" s="124"/>
      <c r="V425" s="124"/>
      <c r="W425" s="124"/>
      <c r="X425" s="144"/>
      <c r="AA425" s="126">
        <v>413</v>
      </c>
      <c r="AB425" s="126" t="str">
        <f t="shared" si="27"/>
        <v/>
      </c>
      <c r="AC425" s="126" t="str">
        <f t="shared" si="28"/>
        <v/>
      </c>
      <c r="AP425" s="128" t="str">
        <f t="shared" si="29"/>
        <v/>
      </c>
      <c r="AQ425" s="128" t="str">
        <f t="shared" si="30"/>
        <v/>
      </c>
    </row>
    <row r="426" spans="2:43" ht="15" x14ac:dyDescent="0.2">
      <c r="B426" s="161">
        <v>414</v>
      </c>
      <c r="C426" s="345"/>
      <c r="D426" s="55"/>
      <c r="E426" s="124"/>
      <c r="F426" s="124"/>
      <c r="G426" s="176"/>
      <c r="H426" s="124"/>
      <c r="I426" s="124"/>
      <c r="J426" s="124"/>
      <c r="K426" s="124"/>
      <c r="L426" s="124"/>
      <c r="M426" s="124"/>
      <c r="N426" s="124"/>
      <c r="O426" s="124"/>
      <c r="Q426" s="124"/>
      <c r="R426" s="124"/>
      <c r="S426" s="124"/>
      <c r="T426" s="124"/>
      <c r="U426" s="124"/>
      <c r="V426" s="124"/>
      <c r="W426" s="124"/>
      <c r="X426" s="144"/>
      <c r="AA426" s="126">
        <v>414</v>
      </c>
      <c r="AB426" s="126" t="str">
        <f t="shared" si="27"/>
        <v/>
      </c>
      <c r="AC426" s="126" t="str">
        <f t="shared" si="28"/>
        <v/>
      </c>
      <c r="AP426" s="128" t="str">
        <f t="shared" si="29"/>
        <v/>
      </c>
      <c r="AQ426" s="128" t="str">
        <f t="shared" si="30"/>
        <v/>
      </c>
    </row>
    <row r="427" spans="2:43" ht="15" x14ac:dyDescent="0.2">
      <c r="B427" s="161">
        <v>415</v>
      </c>
      <c r="C427" s="345"/>
      <c r="D427" s="55"/>
      <c r="E427" s="124"/>
      <c r="F427" s="124"/>
      <c r="G427" s="176"/>
      <c r="H427" s="124"/>
      <c r="I427" s="124"/>
      <c r="J427" s="124"/>
      <c r="K427" s="124"/>
      <c r="L427" s="124"/>
      <c r="M427" s="124"/>
      <c r="N427" s="124"/>
      <c r="O427" s="124"/>
      <c r="Q427" s="124"/>
      <c r="R427" s="124"/>
      <c r="S427" s="124"/>
      <c r="T427" s="124"/>
      <c r="U427" s="124"/>
      <c r="V427" s="124"/>
      <c r="W427" s="124"/>
      <c r="X427" s="144"/>
      <c r="AA427" s="126">
        <v>415</v>
      </c>
      <c r="AB427" s="126" t="str">
        <f t="shared" si="27"/>
        <v/>
      </c>
      <c r="AC427" s="126" t="str">
        <f t="shared" si="28"/>
        <v/>
      </c>
      <c r="AP427" s="128" t="str">
        <f t="shared" si="29"/>
        <v/>
      </c>
      <c r="AQ427" s="128" t="str">
        <f t="shared" si="30"/>
        <v/>
      </c>
    </row>
    <row r="428" spans="2:43" ht="15" x14ac:dyDescent="0.2">
      <c r="B428" s="161">
        <v>416</v>
      </c>
      <c r="C428" s="345"/>
      <c r="D428" s="55"/>
      <c r="E428" s="124"/>
      <c r="F428" s="124"/>
      <c r="G428" s="176"/>
      <c r="H428" s="124"/>
      <c r="I428" s="124"/>
      <c r="J428" s="124"/>
      <c r="K428" s="124"/>
      <c r="L428" s="124"/>
      <c r="M428" s="124"/>
      <c r="N428" s="124"/>
      <c r="O428" s="124"/>
      <c r="Q428" s="124"/>
      <c r="R428" s="124"/>
      <c r="S428" s="124"/>
      <c r="T428" s="124"/>
      <c r="U428" s="124"/>
      <c r="V428" s="124"/>
      <c r="W428" s="124"/>
      <c r="X428" s="144"/>
      <c r="AA428" s="126">
        <v>416</v>
      </c>
      <c r="AB428" s="126" t="str">
        <f t="shared" si="27"/>
        <v/>
      </c>
      <c r="AC428" s="126" t="str">
        <f t="shared" si="28"/>
        <v/>
      </c>
      <c r="AP428" s="128" t="str">
        <f t="shared" si="29"/>
        <v/>
      </c>
      <c r="AQ428" s="128" t="str">
        <f t="shared" si="30"/>
        <v/>
      </c>
    </row>
    <row r="429" spans="2:43" ht="15" x14ac:dyDescent="0.2">
      <c r="B429" s="161">
        <v>417</v>
      </c>
      <c r="C429" s="345"/>
      <c r="D429" s="55"/>
      <c r="E429" s="124"/>
      <c r="F429" s="124"/>
      <c r="G429" s="176"/>
      <c r="H429" s="124"/>
      <c r="I429" s="124"/>
      <c r="J429" s="124"/>
      <c r="K429" s="124"/>
      <c r="L429" s="124"/>
      <c r="M429" s="124"/>
      <c r="N429" s="124"/>
      <c r="O429" s="124"/>
      <c r="Q429" s="124"/>
      <c r="R429" s="124"/>
      <c r="S429" s="124"/>
      <c r="T429" s="124"/>
      <c r="U429" s="124"/>
      <c r="V429" s="124"/>
      <c r="W429" s="124"/>
      <c r="X429" s="144"/>
      <c r="AA429" s="126">
        <v>417</v>
      </c>
      <c r="AB429" s="126" t="str">
        <f t="shared" si="27"/>
        <v/>
      </c>
      <c r="AC429" s="126" t="str">
        <f t="shared" si="28"/>
        <v/>
      </c>
      <c r="AP429" s="128" t="str">
        <f t="shared" si="29"/>
        <v/>
      </c>
      <c r="AQ429" s="128" t="str">
        <f t="shared" si="30"/>
        <v/>
      </c>
    </row>
    <row r="430" spans="2:43" ht="15" x14ac:dyDescent="0.2">
      <c r="B430" s="161">
        <v>418</v>
      </c>
      <c r="C430" s="345"/>
      <c r="D430" s="55"/>
      <c r="E430" s="124"/>
      <c r="F430" s="124"/>
      <c r="G430" s="176"/>
      <c r="H430" s="124"/>
      <c r="I430" s="124"/>
      <c r="J430" s="124"/>
      <c r="K430" s="124"/>
      <c r="L430" s="124"/>
      <c r="M430" s="124"/>
      <c r="N430" s="124"/>
      <c r="O430" s="124"/>
      <c r="Q430" s="124"/>
      <c r="R430" s="124"/>
      <c r="S430" s="124"/>
      <c r="T430" s="124"/>
      <c r="U430" s="124"/>
      <c r="V430" s="124"/>
      <c r="W430" s="124"/>
      <c r="X430" s="144"/>
      <c r="AA430" s="126">
        <v>418</v>
      </c>
      <c r="AB430" s="126" t="str">
        <f t="shared" si="27"/>
        <v/>
      </c>
      <c r="AC430" s="126" t="str">
        <f t="shared" si="28"/>
        <v/>
      </c>
      <c r="AP430" s="128" t="str">
        <f t="shared" si="29"/>
        <v/>
      </c>
      <c r="AQ430" s="128" t="str">
        <f t="shared" si="30"/>
        <v/>
      </c>
    </row>
    <row r="431" spans="2:43" ht="15" x14ac:dyDescent="0.2">
      <c r="B431" s="161">
        <v>419</v>
      </c>
      <c r="C431" s="345"/>
      <c r="D431" s="55"/>
      <c r="E431" s="124"/>
      <c r="F431" s="124"/>
      <c r="G431" s="176"/>
      <c r="H431" s="124"/>
      <c r="I431" s="124"/>
      <c r="J431" s="124"/>
      <c r="K431" s="124"/>
      <c r="L431" s="124"/>
      <c r="M431" s="124"/>
      <c r="N431" s="124"/>
      <c r="O431" s="124"/>
      <c r="Q431" s="124"/>
      <c r="R431" s="124"/>
      <c r="S431" s="124"/>
      <c r="T431" s="124"/>
      <c r="U431" s="124"/>
      <c r="V431" s="124"/>
      <c r="W431" s="124"/>
      <c r="X431" s="144"/>
      <c r="AA431" s="126">
        <v>419</v>
      </c>
      <c r="AB431" s="126" t="str">
        <f t="shared" si="27"/>
        <v/>
      </c>
      <c r="AC431" s="126" t="str">
        <f t="shared" si="28"/>
        <v/>
      </c>
      <c r="AP431" s="128" t="str">
        <f t="shared" si="29"/>
        <v/>
      </c>
      <c r="AQ431" s="128" t="str">
        <f t="shared" si="30"/>
        <v/>
      </c>
    </row>
    <row r="432" spans="2:43" ht="15" x14ac:dyDescent="0.2">
      <c r="B432" s="161">
        <v>420</v>
      </c>
      <c r="C432" s="345"/>
      <c r="D432" s="55"/>
      <c r="E432" s="124"/>
      <c r="F432" s="124"/>
      <c r="G432" s="176"/>
      <c r="H432" s="124"/>
      <c r="I432" s="124"/>
      <c r="J432" s="124"/>
      <c r="K432" s="124"/>
      <c r="L432" s="124"/>
      <c r="M432" s="124"/>
      <c r="N432" s="124"/>
      <c r="O432" s="124"/>
      <c r="Q432" s="124"/>
      <c r="R432" s="124"/>
      <c r="S432" s="124"/>
      <c r="T432" s="124"/>
      <c r="U432" s="124"/>
      <c r="V432" s="124"/>
      <c r="W432" s="124"/>
      <c r="X432" s="144"/>
      <c r="AA432" s="126">
        <v>420</v>
      </c>
      <c r="AB432" s="126" t="str">
        <f t="shared" si="27"/>
        <v/>
      </c>
      <c r="AC432" s="126" t="str">
        <f t="shared" si="28"/>
        <v/>
      </c>
      <c r="AP432" s="128" t="str">
        <f t="shared" si="29"/>
        <v/>
      </c>
      <c r="AQ432" s="128" t="str">
        <f t="shared" si="30"/>
        <v/>
      </c>
    </row>
    <row r="433" spans="2:43" ht="15" x14ac:dyDescent="0.2">
      <c r="B433" s="161">
        <v>421</v>
      </c>
      <c r="C433" s="345"/>
      <c r="D433" s="55"/>
      <c r="E433" s="124"/>
      <c r="F433" s="124"/>
      <c r="G433" s="176"/>
      <c r="H433" s="124"/>
      <c r="I433" s="124"/>
      <c r="J433" s="124"/>
      <c r="K433" s="124"/>
      <c r="L433" s="124"/>
      <c r="M433" s="124"/>
      <c r="N433" s="124"/>
      <c r="O433" s="124"/>
      <c r="Q433" s="124"/>
      <c r="R433" s="124"/>
      <c r="S433" s="124"/>
      <c r="T433" s="124"/>
      <c r="U433" s="124"/>
      <c r="V433" s="124"/>
      <c r="W433" s="124"/>
      <c r="X433" s="144"/>
      <c r="AA433" s="126">
        <v>421</v>
      </c>
      <c r="AB433" s="126" t="str">
        <f t="shared" si="27"/>
        <v/>
      </c>
      <c r="AC433" s="126" t="str">
        <f t="shared" si="28"/>
        <v/>
      </c>
      <c r="AP433" s="128" t="str">
        <f t="shared" si="29"/>
        <v/>
      </c>
      <c r="AQ433" s="128" t="str">
        <f t="shared" si="30"/>
        <v/>
      </c>
    </row>
    <row r="434" spans="2:43" ht="15" x14ac:dyDescent="0.2">
      <c r="B434" s="161">
        <v>422</v>
      </c>
      <c r="C434" s="345"/>
      <c r="D434" s="55"/>
      <c r="E434" s="124"/>
      <c r="F434" s="124"/>
      <c r="G434" s="176"/>
      <c r="H434" s="124"/>
      <c r="I434" s="124"/>
      <c r="J434" s="124"/>
      <c r="K434" s="124"/>
      <c r="L434" s="124"/>
      <c r="M434" s="124"/>
      <c r="N434" s="124"/>
      <c r="O434" s="124"/>
      <c r="Q434" s="124"/>
      <c r="R434" s="124"/>
      <c r="S434" s="124"/>
      <c r="T434" s="124"/>
      <c r="U434" s="124"/>
      <c r="V434" s="124"/>
      <c r="W434" s="124"/>
      <c r="X434" s="144"/>
      <c r="AA434" s="126">
        <v>422</v>
      </c>
      <c r="AB434" s="126" t="str">
        <f t="shared" si="27"/>
        <v/>
      </c>
      <c r="AC434" s="126" t="str">
        <f t="shared" si="28"/>
        <v/>
      </c>
      <c r="AP434" s="128" t="str">
        <f t="shared" si="29"/>
        <v/>
      </c>
      <c r="AQ434" s="128" t="str">
        <f t="shared" si="30"/>
        <v/>
      </c>
    </row>
    <row r="435" spans="2:43" ht="15" x14ac:dyDescent="0.2">
      <c r="B435" s="161">
        <v>423</v>
      </c>
      <c r="C435" s="345"/>
      <c r="D435" s="55"/>
      <c r="E435" s="124"/>
      <c r="F435" s="124"/>
      <c r="G435" s="176"/>
      <c r="H435" s="124"/>
      <c r="I435" s="124"/>
      <c r="J435" s="124"/>
      <c r="K435" s="124"/>
      <c r="L435" s="124"/>
      <c r="M435" s="124"/>
      <c r="N435" s="124"/>
      <c r="O435" s="124"/>
      <c r="Q435" s="124"/>
      <c r="R435" s="124"/>
      <c r="S435" s="124"/>
      <c r="T435" s="124"/>
      <c r="U435" s="124"/>
      <c r="V435" s="124"/>
      <c r="W435" s="124"/>
      <c r="X435" s="144"/>
      <c r="AA435" s="126">
        <v>423</v>
      </c>
      <c r="AB435" s="126" t="str">
        <f t="shared" si="27"/>
        <v/>
      </c>
      <c r="AC435" s="126" t="str">
        <f t="shared" si="28"/>
        <v/>
      </c>
      <c r="AP435" s="128" t="str">
        <f t="shared" si="29"/>
        <v/>
      </c>
      <c r="AQ435" s="128" t="str">
        <f t="shared" si="30"/>
        <v/>
      </c>
    </row>
    <row r="436" spans="2:43" ht="15" x14ac:dyDescent="0.2">
      <c r="B436" s="161">
        <v>424</v>
      </c>
      <c r="C436" s="345"/>
      <c r="D436" s="55"/>
      <c r="E436" s="124"/>
      <c r="F436" s="124"/>
      <c r="G436" s="176"/>
      <c r="H436" s="124"/>
      <c r="I436" s="124"/>
      <c r="J436" s="124"/>
      <c r="K436" s="124"/>
      <c r="L436" s="124"/>
      <c r="M436" s="124"/>
      <c r="N436" s="124"/>
      <c r="O436" s="124"/>
      <c r="Q436" s="124"/>
      <c r="R436" s="124"/>
      <c r="S436" s="124"/>
      <c r="T436" s="124"/>
      <c r="U436" s="124"/>
      <c r="V436" s="124"/>
      <c r="W436" s="124"/>
      <c r="X436" s="144"/>
      <c r="AA436" s="126">
        <v>424</v>
      </c>
      <c r="AB436" s="126" t="str">
        <f t="shared" si="27"/>
        <v/>
      </c>
      <c r="AC436" s="126" t="str">
        <f t="shared" si="28"/>
        <v/>
      </c>
      <c r="AP436" s="128" t="str">
        <f t="shared" si="29"/>
        <v/>
      </c>
      <c r="AQ436" s="128" t="str">
        <f t="shared" si="30"/>
        <v/>
      </c>
    </row>
    <row r="437" spans="2:43" ht="15" x14ac:dyDescent="0.2">
      <c r="B437" s="161">
        <v>425</v>
      </c>
      <c r="C437" s="345"/>
      <c r="D437" s="55"/>
      <c r="E437" s="124"/>
      <c r="F437" s="124"/>
      <c r="G437" s="176"/>
      <c r="H437" s="124"/>
      <c r="I437" s="124"/>
      <c r="J437" s="124"/>
      <c r="K437" s="124"/>
      <c r="L437" s="124"/>
      <c r="M437" s="124"/>
      <c r="N437" s="124"/>
      <c r="O437" s="124"/>
      <c r="Q437" s="124"/>
      <c r="R437" s="124"/>
      <c r="S437" s="124"/>
      <c r="T437" s="124"/>
      <c r="U437" s="124"/>
      <c r="V437" s="124"/>
      <c r="W437" s="124"/>
      <c r="X437" s="144"/>
      <c r="AA437" s="126">
        <v>425</v>
      </c>
      <c r="AB437" s="126" t="str">
        <f t="shared" si="27"/>
        <v/>
      </c>
      <c r="AC437" s="126" t="str">
        <f t="shared" si="28"/>
        <v/>
      </c>
      <c r="AP437" s="128" t="str">
        <f t="shared" si="29"/>
        <v/>
      </c>
      <c r="AQ437" s="128" t="str">
        <f t="shared" si="30"/>
        <v/>
      </c>
    </row>
    <row r="438" spans="2:43" ht="15" x14ac:dyDescent="0.2">
      <c r="B438" s="161">
        <v>426</v>
      </c>
      <c r="C438" s="345"/>
      <c r="D438" s="55"/>
      <c r="E438" s="124"/>
      <c r="F438" s="124"/>
      <c r="G438" s="176"/>
      <c r="H438" s="124"/>
      <c r="I438" s="124"/>
      <c r="J438" s="124"/>
      <c r="K438" s="124"/>
      <c r="L438" s="124"/>
      <c r="M438" s="124"/>
      <c r="N438" s="124"/>
      <c r="O438" s="124"/>
      <c r="Q438" s="124"/>
      <c r="R438" s="124"/>
      <c r="S438" s="124"/>
      <c r="T438" s="124"/>
      <c r="U438" s="124"/>
      <c r="V438" s="124"/>
      <c r="W438" s="124"/>
      <c r="X438" s="144"/>
      <c r="AA438" s="126">
        <v>426</v>
      </c>
      <c r="AB438" s="126" t="str">
        <f t="shared" si="27"/>
        <v/>
      </c>
      <c r="AC438" s="126" t="str">
        <f t="shared" si="28"/>
        <v/>
      </c>
      <c r="AP438" s="128" t="str">
        <f t="shared" si="29"/>
        <v/>
      </c>
      <c r="AQ438" s="128" t="str">
        <f t="shared" si="30"/>
        <v/>
      </c>
    </row>
    <row r="439" spans="2:43" ht="15" x14ac:dyDescent="0.2">
      <c r="B439" s="161">
        <v>427</v>
      </c>
      <c r="C439" s="345"/>
      <c r="D439" s="55"/>
      <c r="E439" s="124"/>
      <c r="F439" s="124"/>
      <c r="G439" s="176"/>
      <c r="H439" s="124"/>
      <c r="I439" s="124"/>
      <c r="J439" s="124"/>
      <c r="K439" s="124"/>
      <c r="L439" s="124"/>
      <c r="M439" s="124"/>
      <c r="N439" s="124"/>
      <c r="O439" s="124"/>
      <c r="Q439" s="124"/>
      <c r="R439" s="124"/>
      <c r="S439" s="124"/>
      <c r="T439" s="124"/>
      <c r="U439" s="124"/>
      <c r="V439" s="124"/>
      <c r="W439" s="124"/>
      <c r="X439" s="144"/>
      <c r="AA439" s="126">
        <v>427</v>
      </c>
      <c r="AB439" s="126" t="str">
        <f t="shared" si="27"/>
        <v/>
      </c>
      <c r="AC439" s="126" t="str">
        <f t="shared" si="28"/>
        <v/>
      </c>
      <c r="AP439" s="128" t="str">
        <f t="shared" si="29"/>
        <v/>
      </c>
      <c r="AQ439" s="128" t="str">
        <f t="shared" si="30"/>
        <v/>
      </c>
    </row>
    <row r="440" spans="2:43" ht="15" x14ac:dyDescent="0.2">
      <c r="B440" s="161">
        <v>428</v>
      </c>
      <c r="C440" s="345"/>
      <c r="D440" s="55"/>
      <c r="E440" s="124"/>
      <c r="F440" s="124"/>
      <c r="G440" s="176"/>
      <c r="H440" s="124"/>
      <c r="I440" s="124"/>
      <c r="J440" s="124"/>
      <c r="K440" s="124"/>
      <c r="L440" s="124"/>
      <c r="M440" s="124"/>
      <c r="N440" s="124"/>
      <c r="O440" s="124"/>
      <c r="Q440" s="124"/>
      <c r="R440" s="124"/>
      <c r="S440" s="124"/>
      <c r="T440" s="124"/>
      <c r="U440" s="124"/>
      <c r="V440" s="124"/>
      <c r="W440" s="124"/>
      <c r="X440" s="144"/>
      <c r="AA440" s="126">
        <v>428</v>
      </c>
      <c r="AB440" s="126" t="str">
        <f t="shared" si="27"/>
        <v/>
      </c>
      <c r="AC440" s="126" t="str">
        <f t="shared" si="28"/>
        <v/>
      </c>
      <c r="AP440" s="128" t="str">
        <f t="shared" si="29"/>
        <v/>
      </c>
      <c r="AQ440" s="128" t="str">
        <f t="shared" si="30"/>
        <v/>
      </c>
    </row>
    <row r="441" spans="2:43" ht="15" x14ac:dyDescent="0.2">
      <c r="B441" s="161">
        <v>429</v>
      </c>
      <c r="C441" s="345"/>
      <c r="D441" s="55"/>
      <c r="E441" s="124"/>
      <c r="F441" s="124"/>
      <c r="G441" s="176"/>
      <c r="H441" s="124"/>
      <c r="I441" s="124"/>
      <c r="J441" s="124"/>
      <c r="K441" s="124"/>
      <c r="L441" s="124"/>
      <c r="M441" s="124"/>
      <c r="N441" s="124"/>
      <c r="O441" s="124"/>
      <c r="Q441" s="124"/>
      <c r="R441" s="124"/>
      <c r="S441" s="124"/>
      <c r="T441" s="124"/>
      <c r="U441" s="124"/>
      <c r="V441" s="124"/>
      <c r="W441" s="124"/>
      <c r="X441" s="144"/>
      <c r="AA441" s="126">
        <v>429</v>
      </c>
      <c r="AB441" s="126" t="str">
        <f t="shared" si="27"/>
        <v/>
      </c>
      <c r="AC441" s="126" t="str">
        <f t="shared" si="28"/>
        <v/>
      </c>
      <c r="AP441" s="128" t="str">
        <f t="shared" si="29"/>
        <v/>
      </c>
      <c r="AQ441" s="128" t="str">
        <f t="shared" si="30"/>
        <v/>
      </c>
    </row>
    <row r="442" spans="2:43" ht="15" x14ac:dyDescent="0.2">
      <c r="B442" s="161">
        <v>430</v>
      </c>
      <c r="C442" s="345"/>
      <c r="D442" s="55"/>
      <c r="E442" s="124"/>
      <c r="F442" s="124"/>
      <c r="G442" s="176"/>
      <c r="H442" s="124"/>
      <c r="I442" s="124"/>
      <c r="J442" s="124"/>
      <c r="K442" s="124"/>
      <c r="L442" s="124"/>
      <c r="M442" s="124"/>
      <c r="N442" s="124"/>
      <c r="O442" s="124"/>
      <c r="Q442" s="124"/>
      <c r="R442" s="124"/>
      <c r="S442" s="124"/>
      <c r="T442" s="124"/>
      <c r="U442" s="124"/>
      <c r="V442" s="124"/>
      <c r="W442" s="124"/>
      <c r="X442" s="144"/>
      <c r="AA442" s="126">
        <v>430</v>
      </c>
      <c r="AB442" s="126" t="str">
        <f t="shared" si="27"/>
        <v/>
      </c>
      <c r="AC442" s="126" t="str">
        <f t="shared" si="28"/>
        <v/>
      </c>
      <c r="AP442" s="128" t="str">
        <f t="shared" si="29"/>
        <v/>
      </c>
      <c r="AQ442" s="128" t="str">
        <f t="shared" si="30"/>
        <v/>
      </c>
    </row>
    <row r="443" spans="2:43" ht="15" x14ac:dyDescent="0.2">
      <c r="B443" s="161">
        <v>431</v>
      </c>
      <c r="C443" s="345"/>
      <c r="D443" s="55"/>
      <c r="E443" s="124"/>
      <c r="F443" s="124"/>
      <c r="G443" s="176"/>
      <c r="H443" s="124"/>
      <c r="I443" s="124"/>
      <c r="J443" s="124"/>
      <c r="K443" s="124"/>
      <c r="L443" s="124"/>
      <c r="M443" s="124"/>
      <c r="N443" s="124"/>
      <c r="O443" s="124"/>
      <c r="Q443" s="124"/>
      <c r="R443" s="124"/>
      <c r="S443" s="124"/>
      <c r="T443" s="124"/>
      <c r="U443" s="124"/>
      <c r="V443" s="124"/>
      <c r="W443" s="124"/>
      <c r="X443" s="144"/>
      <c r="AA443" s="126">
        <v>431</v>
      </c>
      <c r="AB443" s="126" t="str">
        <f t="shared" si="27"/>
        <v/>
      </c>
      <c r="AC443" s="126" t="str">
        <f t="shared" si="28"/>
        <v/>
      </c>
      <c r="AP443" s="128" t="str">
        <f t="shared" si="29"/>
        <v/>
      </c>
      <c r="AQ443" s="128" t="str">
        <f t="shared" si="30"/>
        <v/>
      </c>
    </row>
    <row r="444" spans="2:43" ht="15" x14ac:dyDescent="0.2">
      <c r="B444" s="161">
        <v>432</v>
      </c>
      <c r="C444" s="345"/>
      <c r="D444" s="55"/>
      <c r="E444" s="124"/>
      <c r="F444" s="124"/>
      <c r="G444" s="176"/>
      <c r="H444" s="124"/>
      <c r="I444" s="124"/>
      <c r="J444" s="124"/>
      <c r="K444" s="124"/>
      <c r="L444" s="124"/>
      <c r="M444" s="124"/>
      <c r="N444" s="124"/>
      <c r="O444" s="124"/>
      <c r="Q444" s="124"/>
      <c r="R444" s="124"/>
      <c r="S444" s="124"/>
      <c r="T444" s="124"/>
      <c r="U444" s="124"/>
      <c r="V444" s="124"/>
      <c r="W444" s="124"/>
      <c r="X444" s="144"/>
      <c r="AA444" s="126">
        <v>432</v>
      </c>
      <c r="AB444" s="126" t="str">
        <f t="shared" si="27"/>
        <v/>
      </c>
      <c r="AC444" s="126" t="str">
        <f t="shared" si="28"/>
        <v/>
      </c>
      <c r="AP444" s="128" t="str">
        <f t="shared" si="29"/>
        <v/>
      </c>
      <c r="AQ444" s="128" t="str">
        <f t="shared" si="30"/>
        <v/>
      </c>
    </row>
    <row r="445" spans="2:43" ht="15" x14ac:dyDescent="0.2">
      <c r="B445" s="161">
        <v>433</v>
      </c>
      <c r="C445" s="345"/>
      <c r="D445" s="55"/>
      <c r="E445" s="124"/>
      <c r="F445" s="124"/>
      <c r="G445" s="176"/>
      <c r="H445" s="124"/>
      <c r="I445" s="124"/>
      <c r="J445" s="124"/>
      <c r="K445" s="124"/>
      <c r="L445" s="124"/>
      <c r="M445" s="124"/>
      <c r="N445" s="124"/>
      <c r="O445" s="124"/>
      <c r="Q445" s="124"/>
      <c r="R445" s="124"/>
      <c r="S445" s="124"/>
      <c r="T445" s="124"/>
      <c r="U445" s="124"/>
      <c r="V445" s="124"/>
      <c r="W445" s="124"/>
      <c r="X445" s="144"/>
      <c r="AA445" s="126">
        <v>433</v>
      </c>
      <c r="AB445" s="126" t="str">
        <f t="shared" si="27"/>
        <v/>
      </c>
      <c r="AC445" s="126" t="str">
        <f t="shared" si="28"/>
        <v/>
      </c>
      <c r="AP445" s="128" t="str">
        <f t="shared" si="29"/>
        <v/>
      </c>
      <c r="AQ445" s="128" t="str">
        <f t="shared" si="30"/>
        <v/>
      </c>
    </row>
    <row r="446" spans="2:43" ht="15" x14ac:dyDescent="0.2">
      <c r="B446" s="161">
        <v>434</v>
      </c>
      <c r="C446" s="345"/>
      <c r="D446" s="55"/>
      <c r="E446" s="124"/>
      <c r="F446" s="124"/>
      <c r="G446" s="176"/>
      <c r="H446" s="124"/>
      <c r="I446" s="124"/>
      <c r="J446" s="124"/>
      <c r="K446" s="124"/>
      <c r="L446" s="124"/>
      <c r="M446" s="124"/>
      <c r="N446" s="124"/>
      <c r="O446" s="124"/>
      <c r="Q446" s="124"/>
      <c r="R446" s="124"/>
      <c r="S446" s="124"/>
      <c r="T446" s="124"/>
      <c r="U446" s="124"/>
      <c r="V446" s="124"/>
      <c r="W446" s="124"/>
      <c r="X446" s="144"/>
      <c r="AA446" s="126">
        <v>434</v>
      </c>
      <c r="AB446" s="126" t="str">
        <f t="shared" si="27"/>
        <v/>
      </c>
      <c r="AC446" s="126" t="str">
        <f t="shared" si="28"/>
        <v/>
      </c>
      <c r="AP446" s="128" t="str">
        <f t="shared" si="29"/>
        <v/>
      </c>
      <c r="AQ446" s="128" t="str">
        <f t="shared" si="30"/>
        <v/>
      </c>
    </row>
    <row r="447" spans="2:43" ht="15" x14ac:dyDescent="0.2">
      <c r="B447" s="161">
        <v>435</v>
      </c>
      <c r="C447" s="345"/>
      <c r="D447" s="55"/>
      <c r="E447" s="124"/>
      <c r="F447" s="124"/>
      <c r="G447" s="176"/>
      <c r="H447" s="124"/>
      <c r="I447" s="124"/>
      <c r="J447" s="124"/>
      <c r="K447" s="124"/>
      <c r="L447" s="124"/>
      <c r="M447" s="124"/>
      <c r="N447" s="124"/>
      <c r="O447" s="124"/>
      <c r="Q447" s="124"/>
      <c r="R447" s="124"/>
      <c r="S447" s="124"/>
      <c r="T447" s="124"/>
      <c r="U447" s="124"/>
      <c r="V447" s="124"/>
      <c r="W447" s="124"/>
      <c r="X447" s="144"/>
      <c r="AA447" s="126">
        <v>435</v>
      </c>
      <c r="AB447" s="126" t="str">
        <f t="shared" si="27"/>
        <v/>
      </c>
      <c r="AC447" s="126" t="str">
        <f t="shared" si="28"/>
        <v/>
      </c>
      <c r="AP447" s="128" t="str">
        <f t="shared" si="29"/>
        <v/>
      </c>
      <c r="AQ447" s="128" t="str">
        <f t="shared" si="30"/>
        <v/>
      </c>
    </row>
    <row r="448" spans="2:43" ht="15" x14ac:dyDescent="0.2">
      <c r="B448" s="161">
        <v>436</v>
      </c>
      <c r="C448" s="345"/>
      <c r="D448" s="55"/>
      <c r="E448" s="124"/>
      <c r="F448" s="124"/>
      <c r="G448" s="176"/>
      <c r="H448" s="124"/>
      <c r="I448" s="124"/>
      <c r="J448" s="124"/>
      <c r="K448" s="124"/>
      <c r="L448" s="124"/>
      <c r="M448" s="124"/>
      <c r="N448" s="124"/>
      <c r="O448" s="124"/>
      <c r="Q448" s="124"/>
      <c r="R448" s="124"/>
      <c r="S448" s="124"/>
      <c r="T448" s="124"/>
      <c r="U448" s="124"/>
      <c r="V448" s="124"/>
      <c r="W448" s="124"/>
      <c r="X448" s="144"/>
      <c r="AA448" s="126">
        <v>436</v>
      </c>
      <c r="AB448" s="126" t="str">
        <f t="shared" si="27"/>
        <v/>
      </c>
      <c r="AC448" s="126" t="str">
        <f t="shared" si="28"/>
        <v/>
      </c>
      <c r="AP448" s="128" t="str">
        <f t="shared" si="29"/>
        <v/>
      </c>
      <c r="AQ448" s="128" t="str">
        <f t="shared" si="30"/>
        <v/>
      </c>
    </row>
    <row r="449" spans="2:43" ht="15" x14ac:dyDescent="0.2">
      <c r="B449" s="161">
        <v>437</v>
      </c>
      <c r="C449" s="345"/>
      <c r="D449" s="55"/>
      <c r="E449" s="124"/>
      <c r="F449" s="124"/>
      <c r="G449" s="176"/>
      <c r="H449" s="124"/>
      <c r="I449" s="124"/>
      <c r="J449" s="124"/>
      <c r="K449" s="124"/>
      <c r="L449" s="124"/>
      <c r="M449" s="124"/>
      <c r="N449" s="124"/>
      <c r="O449" s="124"/>
      <c r="Q449" s="124"/>
      <c r="R449" s="124"/>
      <c r="S449" s="124"/>
      <c r="T449" s="124"/>
      <c r="U449" s="124"/>
      <c r="V449" s="124"/>
      <c r="W449" s="124"/>
      <c r="X449" s="144"/>
      <c r="AA449" s="126">
        <v>437</v>
      </c>
      <c r="AB449" s="126" t="str">
        <f t="shared" si="27"/>
        <v/>
      </c>
      <c r="AC449" s="126" t="str">
        <f t="shared" si="28"/>
        <v/>
      </c>
      <c r="AP449" s="128" t="str">
        <f t="shared" si="29"/>
        <v/>
      </c>
      <c r="AQ449" s="128" t="str">
        <f t="shared" si="30"/>
        <v/>
      </c>
    </row>
    <row r="450" spans="2:43" ht="15" x14ac:dyDescent="0.2">
      <c r="B450" s="161">
        <v>438</v>
      </c>
      <c r="C450" s="345"/>
      <c r="D450" s="55"/>
      <c r="E450" s="124"/>
      <c r="F450" s="124"/>
      <c r="G450" s="176"/>
      <c r="H450" s="124"/>
      <c r="I450" s="124"/>
      <c r="J450" s="124"/>
      <c r="K450" s="124"/>
      <c r="L450" s="124"/>
      <c r="M450" s="124"/>
      <c r="N450" s="124"/>
      <c r="O450" s="124"/>
      <c r="Q450" s="124"/>
      <c r="R450" s="124"/>
      <c r="S450" s="124"/>
      <c r="T450" s="124"/>
      <c r="U450" s="124"/>
      <c r="V450" s="124"/>
      <c r="W450" s="124"/>
      <c r="X450" s="144"/>
      <c r="AA450" s="126">
        <v>438</v>
      </c>
      <c r="AB450" s="126" t="str">
        <f t="shared" si="27"/>
        <v/>
      </c>
      <c r="AC450" s="126" t="str">
        <f t="shared" si="28"/>
        <v/>
      </c>
      <c r="AP450" s="128" t="str">
        <f t="shared" si="29"/>
        <v/>
      </c>
      <c r="AQ450" s="128" t="str">
        <f t="shared" si="30"/>
        <v/>
      </c>
    </row>
    <row r="451" spans="2:43" ht="15" x14ac:dyDescent="0.2">
      <c r="B451" s="161">
        <v>439</v>
      </c>
      <c r="C451" s="345"/>
      <c r="D451" s="55"/>
      <c r="E451" s="124"/>
      <c r="F451" s="124"/>
      <c r="G451" s="176"/>
      <c r="H451" s="124"/>
      <c r="I451" s="124"/>
      <c r="J451" s="124"/>
      <c r="K451" s="124"/>
      <c r="L451" s="124"/>
      <c r="M451" s="124"/>
      <c r="N451" s="124"/>
      <c r="O451" s="124"/>
      <c r="Q451" s="124"/>
      <c r="R451" s="124"/>
      <c r="S451" s="124"/>
      <c r="T451" s="124"/>
      <c r="U451" s="124"/>
      <c r="V451" s="124"/>
      <c r="W451" s="124"/>
      <c r="X451" s="144"/>
      <c r="AA451" s="126">
        <v>439</v>
      </c>
      <c r="AB451" s="126" t="str">
        <f t="shared" si="27"/>
        <v/>
      </c>
      <c r="AC451" s="126" t="str">
        <f t="shared" si="28"/>
        <v/>
      </c>
      <c r="AP451" s="128" t="str">
        <f t="shared" si="29"/>
        <v/>
      </c>
      <c r="AQ451" s="128" t="str">
        <f t="shared" si="30"/>
        <v/>
      </c>
    </row>
    <row r="452" spans="2:43" ht="15" x14ac:dyDescent="0.2">
      <c r="B452" s="161">
        <v>440</v>
      </c>
      <c r="C452" s="345"/>
      <c r="D452" s="55"/>
      <c r="E452" s="124"/>
      <c r="F452" s="124"/>
      <c r="G452" s="176"/>
      <c r="H452" s="124"/>
      <c r="I452" s="124"/>
      <c r="J452" s="124"/>
      <c r="K452" s="124"/>
      <c r="L452" s="124"/>
      <c r="M452" s="124"/>
      <c r="N452" s="124"/>
      <c r="O452" s="124"/>
      <c r="Q452" s="124"/>
      <c r="R452" s="124"/>
      <c r="S452" s="124"/>
      <c r="T452" s="124"/>
      <c r="U452" s="124"/>
      <c r="V452" s="124"/>
      <c r="W452" s="124"/>
      <c r="X452" s="144"/>
      <c r="AA452" s="126">
        <v>440</v>
      </c>
      <c r="AB452" s="126" t="str">
        <f t="shared" si="27"/>
        <v/>
      </c>
      <c r="AC452" s="126" t="str">
        <f t="shared" si="28"/>
        <v/>
      </c>
      <c r="AP452" s="128" t="str">
        <f t="shared" si="29"/>
        <v/>
      </c>
      <c r="AQ452" s="128" t="str">
        <f t="shared" si="30"/>
        <v/>
      </c>
    </row>
    <row r="453" spans="2:43" ht="15" x14ac:dyDescent="0.2">
      <c r="B453" s="161">
        <v>441</v>
      </c>
      <c r="C453" s="345"/>
      <c r="D453" s="55"/>
      <c r="E453" s="124"/>
      <c r="F453" s="124"/>
      <c r="G453" s="176"/>
      <c r="H453" s="124"/>
      <c r="I453" s="124"/>
      <c r="J453" s="124"/>
      <c r="K453" s="124"/>
      <c r="L453" s="124"/>
      <c r="M453" s="124"/>
      <c r="N453" s="124"/>
      <c r="O453" s="124"/>
      <c r="Q453" s="124"/>
      <c r="R453" s="124"/>
      <c r="S453" s="124"/>
      <c r="T453" s="124"/>
      <c r="U453" s="124"/>
      <c r="V453" s="124"/>
      <c r="W453" s="124"/>
      <c r="X453" s="144"/>
      <c r="AA453" s="126">
        <v>441</v>
      </c>
      <c r="AB453" s="126" t="str">
        <f t="shared" si="27"/>
        <v/>
      </c>
      <c r="AC453" s="126" t="str">
        <f t="shared" si="28"/>
        <v/>
      </c>
      <c r="AP453" s="128" t="str">
        <f t="shared" si="29"/>
        <v/>
      </c>
      <c r="AQ453" s="128" t="str">
        <f t="shared" si="30"/>
        <v/>
      </c>
    </row>
    <row r="454" spans="2:43" ht="15" x14ac:dyDescent="0.2">
      <c r="B454" s="161">
        <v>442</v>
      </c>
      <c r="C454" s="345"/>
      <c r="D454" s="55"/>
      <c r="E454" s="124"/>
      <c r="F454" s="124"/>
      <c r="G454" s="176"/>
      <c r="H454" s="124"/>
      <c r="I454" s="124"/>
      <c r="J454" s="124"/>
      <c r="K454" s="124"/>
      <c r="L454" s="124"/>
      <c r="M454" s="124"/>
      <c r="N454" s="124"/>
      <c r="O454" s="124"/>
      <c r="Q454" s="124"/>
      <c r="R454" s="124"/>
      <c r="S454" s="124"/>
      <c r="T454" s="124"/>
      <c r="U454" s="124"/>
      <c r="V454" s="124"/>
      <c r="W454" s="124"/>
      <c r="X454" s="144"/>
      <c r="AA454" s="126">
        <v>442</v>
      </c>
      <c r="AB454" s="126" t="str">
        <f t="shared" si="27"/>
        <v/>
      </c>
      <c r="AC454" s="126" t="str">
        <f t="shared" si="28"/>
        <v/>
      </c>
      <c r="AP454" s="128" t="str">
        <f t="shared" si="29"/>
        <v/>
      </c>
      <c r="AQ454" s="128" t="str">
        <f t="shared" si="30"/>
        <v/>
      </c>
    </row>
    <row r="455" spans="2:43" ht="15" x14ac:dyDescent="0.2">
      <c r="B455" s="161">
        <v>443</v>
      </c>
      <c r="C455" s="345"/>
      <c r="D455" s="55"/>
      <c r="E455" s="124"/>
      <c r="F455" s="124"/>
      <c r="G455" s="176"/>
      <c r="H455" s="124"/>
      <c r="I455" s="124"/>
      <c r="J455" s="124"/>
      <c r="K455" s="124"/>
      <c r="L455" s="124"/>
      <c r="M455" s="124"/>
      <c r="N455" s="124"/>
      <c r="O455" s="124"/>
      <c r="Q455" s="124"/>
      <c r="R455" s="124"/>
      <c r="S455" s="124"/>
      <c r="T455" s="124"/>
      <c r="U455" s="124"/>
      <c r="V455" s="124"/>
      <c r="W455" s="124"/>
      <c r="X455" s="144"/>
      <c r="AA455" s="126">
        <v>443</v>
      </c>
      <c r="AB455" s="126" t="str">
        <f t="shared" si="27"/>
        <v/>
      </c>
      <c r="AC455" s="126" t="str">
        <f t="shared" si="28"/>
        <v/>
      </c>
      <c r="AP455" s="128" t="str">
        <f t="shared" si="29"/>
        <v/>
      </c>
      <c r="AQ455" s="128" t="str">
        <f t="shared" si="30"/>
        <v/>
      </c>
    </row>
    <row r="456" spans="2:43" ht="15" x14ac:dyDescent="0.2">
      <c r="B456" s="161">
        <v>444</v>
      </c>
      <c r="C456" s="345"/>
      <c r="D456" s="55"/>
      <c r="E456" s="124"/>
      <c r="F456" s="124"/>
      <c r="G456" s="176"/>
      <c r="H456" s="124"/>
      <c r="I456" s="124"/>
      <c r="J456" s="124"/>
      <c r="K456" s="124"/>
      <c r="L456" s="124"/>
      <c r="M456" s="124"/>
      <c r="N456" s="124"/>
      <c r="O456" s="124"/>
      <c r="Q456" s="124"/>
      <c r="R456" s="124"/>
      <c r="S456" s="124"/>
      <c r="T456" s="124"/>
      <c r="U456" s="124"/>
      <c r="V456" s="124"/>
      <c r="W456" s="124"/>
      <c r="X456" s="144"/>
      <c r="AA456" s="126">
        <v>444</v>
      </c>
      <c r="AB456" s="126" t="str">
        <f t="shared" si="27"/>
        <v/>
      </c>
      <c r="AC456" s="126" t="str">
        <f t="shared" si="28"/>
        <v/>
      </c>
      <c r="AP456" s="128" t="str">
        <f t="shared" si="29"/>
        <v/>
      </c>
      <c r="AQ456" s="128" t="str">
        <f t="shared" si="30"/>
        <v/>
      </c>
    </row>
    <row r="457" spans="2:43" ht="15" x14ac:dyDescent="0.2">
      <c r="B457" s="161">
        <v>445</v>
      </c>
      <c r="C457" s="345"/>
      <c r="D457" s="55"/>
      <c r="E457" s="124"/>
      <c r="F457" s="124"/>
      <c r="G457" s="176"/>
      <c r="H457" s="124"/>
      <c r="I457" s="124"/>
      <c r="J457" s="124"/>
      <c r="K457" s="124"/>
      <c r="L457" s="124"/>
      <c r="M457" s="124"/>
      <c r="N457" s="124"/>
      <c r="O457" s="124"/>
      <c r="Q457" s="124"/>
      <c r="R457" s="124"/>
      <c r="S457" s="124"/>
      <c r="T457" s="124"/>
      <c r="U457" s="124"/>
      <c r="V457" s="124"/>
      <c r="W457" s="124"/>
      <c r="X457" s="144"/>
      <c r="AA457" s="126">
        <v>445</v>
      </c>
      <c r="AB457" s="126" t="str">
        <f t="shared" si="27"/>
        <v/>
      </c>
      <c r="AC457" s="126" t="str">
        <f t="shared" si="28"/>
        <v/>
      </c>
      <c r="AP457" s="128" t="str">
        <f t="shared" si="29"/>
        <v/>
      </c>
      <c r="AQ457" s="128" t="str">
        <f t="shared" si="30"/>
        <v/>
      </c>
    </row>
    <row r="458" spans="2:43" ht="15" x14ac:dyDescent="0.2">
      <c r="B458" s="161">
        <v>446</v>
      </c>
      <c r="C458" s="345"/>
      <c r="D458" s="55"/>
      <c r="E458" s="124"/>
      <c r="F458" s="124"/>
      <c r="G458" s="176"/>
      <c r="H458" s="124"/>
      <c r="I458" s="124"/>
      <c r="J458" s="124"/>
      <c r="K458" s="124"/>
      <c r="L458" s="124"/>
      <c r="M458" s="124"/>
      <c r="N458" s="124"/>
      <c r="O458" s="124"/>
      <c r="Q458" s="124"/>
      <c r="R458" s="124"/>
      <c r="S458" s="124"/>
      <c r="T458" s="124"/>
      <c r="U458" s="124"/>
      <c r="V458" s="124"/>
      <c r="W458" s="124"/>
      <c r="X458" s="144"/>
      <c r="AA458" s="126">
        <v>446</v>
      </c>
      <c r="AB458" s="126" t="str">
        <f t="shared" si="27"/>
        <v/>
      </c>
      <c r="AC458" s="126" t="str">
        <f t="shared" si="28"/>
        <v/>
      </c>
      <c r="AP458" s="128" t="str">
        <f t="shared" si="29"/>
        <v/>
      </c>
      <c r="AQ458" s="128" t="str">
        <f t="shared" si="30"/>
        <v/>
      </c>
    </row>
    <row r="459" spans="2:43" ht="15" x14ac:dyDescent="0.2">
      <c r="B459" s="161">
        <v>447</v>
      </c>
      <c r="C459" s="345"/>
      <c r="D459" s="55"/>
      <c r="E459" s="124"/>
      <c r="F459" s="124"/>
      <c r="G459" s="176"/>
      <c r="H459" s="124"/>
      <c r="I459" s="124"/>
      <c r="J459" s="124"/>
      <c r="K459" s="124"/>
      <c r="L459" s="124"/>
      <c r="M459" s="124"/>
      <c r="N459" s="124"/>
      <c r="O459" s="124"/>
      <c r="Q459" s="124"/>
      <c r="R459" s="124"/>
      <c r="S459" s="124"/>
      <c r="T459" s="124"/>
      <c r="U459" s="124"/>
      <c r="V459" s="124"/>
      <c r="W459" s="124"/>
      <c r="X459" s="144"/>
      <c r="AA459" s="126">
        <v>447</v>
      </c>
      <c r="AB459" s="126" t="str">
        <f t="shared" si="27"/>
        <v/>
      </c>
      <c r="AC459" s="126" t="str">
        <f t="shared" si="28"/>
        <v/>
      </c>
      <c r="AP459" s="128" t="str">
        <f t="shared" si="29"/>
        <v/>
      </c>
      <c r="AQ459" s="128" t="str">
        <f t="shared" si="30"/>
        <v/>
      </c>
    </row>
    <row r="460" spans="2:43" ht="15" x14ac:dyDescent="0.2">
      <c r="B460" s="161">
        <v>448</v>
      </c>
      <c r="C460" s="345"/>
      <c r="D460" s="55"/>
      <c r="E460" s="124"/>
      <c r="F460" s="124"/>
      <c r="G460" s="176"/>
      <c r="H460" s="124"/>
      <c r="I460" s="124"/>
      <c r="J460" s="124"/>
      <c r="K460" s="124"/>
      <c r="L460" s="124"/>
      <c r="M460" s="124"/>
      <c r="N460" s="124"/>
      <c r="O460" s="124"/>
      <c r="Q460" s="124"/>
      <c r="R460" s="124"/>
      <c r="S460" s="124"/>
      <c r="T460" s="124"/>
      <c r="U460" s="124"/>
      <c r="V460" s="124"/>
      <c r="W460" s="124"/>
      <c r="X460" s="144"/>
      <c r="AA460" s="126">
        <v>448</v>
      </c>
      <c r="AB460" s="126" t="str">
        <f t="shared" si="27"/>
        <v/>
      </c>
      <c r="AC460" s="126" t="str">
        <f t="shared" si="28"/>
        <v/>
      </c>
      <c r="AP460" s="128" t="str">
        <f t="shared" si="29"/>
        <v/>
      </c>
      <c r="AQ460" s="128" t="str">
        <f t="shared" si="30"/>
        <v/>
      </c>
    </row>
    <row r="461" spans="2:43" ht="15" x14ac:dyDescent="0.2">
      <c r="B461" s="161">
        <v>449</v>
      </c>
      <c r="C461" s="345"/>
      <c r="D461" s="55"/>
      <c r="E461" s="124"/>
      <c r="F461" s="124"/>
      <c r="G461" s="176"/>
      <c r="H461" s="124"/>
      <c r="I461" s="124"/>
      <c r="J461" s="124"/>
      <c r="K461" s="124"/>
      <c r="L461" s="124"/>
      <c r="M461" s="124"/>
      <c r="N461" s="124"/>
      <c r="O461" s="124"/>
      <c r="Q461" s="124"/>
      <c r="R461" s="124"/>
      <c r="S461" s="124"/>
      <c r="T461" s="124"/>
      <c r="U461" s="124"/>
      <c r="V461" s="124"/>
      <c r="W461" s="124"/>
      <c r="X461" s="144"/>
      <c r="AA461" s="126">
        <v>449</v>
      </c>
      <c r="AB461" s="126" t="str">
        <f t="shared" si="27"/>
        <v/>
      </c>
      <c r="AC461" s="126" t="str">
        <f t="shared" si="28"/>
        <v/>
      </c>
      <c r="AP461" s="128" t="str">
        <f t="shared" si="29"/>
        <v/>
      </c>
      <c r="AQ461" s="128" t="str">
        <f t="shared" si="30"/>
        <v/>
      </c>
    </row>
    <row r="462" spans="2:43" ht="15" x14ac:dyDescent="0.2">
      <c r="B462" s="161">
        <v>450</v>
      </c>
      <c r="C462" s="345"/>
      <c r="D462" s="55"/>
      <c r="E462" s="124"/>
      <c r="F462" s="124"/>
      <c r="G462" s="176"/>
      <c r="H462" s="124"/>
      <c r="I462" s="124"/>
      <c r="J462" s="124"/>
      <c r="K462" s="124"/>
      <c r="L462" s="124"/>
      <c r="M462" s="124"/>
      <c r="N462" s="124"/>
      <c r="O462" s="124"/>
      <c r="Q462" s="124"/>
      <c r="R462" s="124"/>
      <c r="S462" s="124"/>
      <c r="T462" s="124"/>
      <c r="U462" s="124"/>
      <c r="V462" s="124"/>
      <c r="W462" s="124"/>
      <c r="X462" s="144"/>
      <c r="AA462" s="126">
        <v>450</v>
      </c>
      <c r="AB462" s="126" t="str">
        <f t="shared" ref="AB462:AB525" si="31">IF(AND(C462=1,D462&lt;&gt;0),D462,"")</f>
        <v/>
      </c>
      <c r="AC462" s="126" t="str">
        <f t="shared" ref="AC462:AC525" si="32">IF(AND(C462=2,D462&lt;&gt;0),D462,"")</f>
        <v/>
      </c>
      <c r="AP462" s="128" t="str">
        <f t="shared" si="29"/>
        <v/>
      </c>
      <c r="AQ462" s="128" t="str">
        <f t="shared" si="30"/>
        <v/>
      </c>
    </row>
    <row r="463" spans="2:43" ht="15" x14ac:dyDescent="0.2">
      <c r="B463" s="161">
        <v>451</v>
      </c>
      <c r="C463" s="345"/>
      <c r="D463" s="55"/>
      <c r="E463" s="124"/>
      <c r="F463" s="124"/>
      <c r="G463" s="176"/>
      <c r="H463" s="124"/>
      <c r="I463" s="124"/>
      <c r="J463" s="124"/>
      <c r="K463" s="124"/>
      <c r="L463" s="124"/>
      <c r="M463" s="124"/>
      <c r="N463" s="124"/>
      <c r="O463" s="124"/>
      <c r="Q463" s="124"/>
      <c r="R463" s="124"/>
      <c r="S463" s="124"/>
      <c r="T463" s="124"/>
      <c r="U463" s="124"/>
      <c r="V463" s="124"/>
      <c r="W463" s="124"/>
      <c r="X463" s="144"/>
      <c r="AA463" s="126">
        <v>451</v>
      </c>
      <c r="AB463" s="126" t="str">
        <f t="shared" si="31"/>
        <v/>
      </c>
      <c r="AC463" s="126" t="str">
        <f t="shared" si="32"/>
        <v/>
      </c>
      <c r="AP463" s="128" t="str">
        <f t="shared" ref="AP463:AP526" si="33">IF(AB462="","",ABS(AB462-$K$13))</f>
        <v/>
      </c>
      <c r="AQ463" s="128" t="str">
        <f t="shared" ref="AQ463:AQ526" si="34">IF(AC462="","",ABS(AC462-$K$14))</f>
        <v/>
      </c>
    </row>
    <row r="464" spans="2:43" ht="15" x14ac:dyDescent="0.2">
      <c r="B464" s="161">
        <v>452</v>
      </c>
      <c r="C464" s="345"/>
      <c r="D464" s="55"/>
      <c r="E464" s="124"/>
      <c r="F464" s="124"/>
      <c r="G464" s="176"/>
      <c r="H464" s="124"/>
      <c r="I464" s="124"/>
      <c r="J464" s="124"/>
      <c r="K464" s="124"/>
      <c r="L464" s="124"/>
      <c r="M464" s="124"/>
      <c r="N464" s="124"/>
      <c r="O464" s="124"/>
      <c r="Q464" s="124"/>
      <c r="R464" s="124"/>
      <c r="S464" s="124"/>
      <c r="T464" s="124"/>
      <c r="U464" s="124"/>
      <c r="V464" s="124"/>
      <c r="W464" s="124"/>
      <c r="X464" s="144"/>
      <c r="AA464" s="126">
        <v>452</v>
      </c>
      <c r="AB464" s="126" t="str">
        <f t="shared" si="31"/>
        <v/>
      </c>
      <c r="AC464" s="126" t="str">
        <f t="shared" si="32"/>
        <v/>
      </c>
      <c r="AP464" s="128" t="str">
        <f t="shared" si="33"/>
        <v/>
      </c>
      <c r="AQ464" s="128" t="str">
        <f t="shared" si="34"/>
        <v/>
      </c>
    </row>
    <row r="465" spans="2:43" ht="15" x14ac:dyDescent="0.2">
      <c r="B465" s="161">
        <v>453</v>
      </c>
      <c r="C465" s="345"/>
      <c r="D465" s="55"/>
      <c r="E465" s="124"/>
      <c r="F465" s="124"/>
      <c r="G465" s="176"/>
      <c r="H465" s="124"/>
      <c r="I465" s="124"/>
      <c r="J465" s="124"/>
      <c r="K465" s="124"/>
      <c r="L465" s="124"/>
      <c r="M465" s="124"/>
      <c r="N465" s="124"/>
      <c r="O465" s="124"/>
      <c r="Q465" s="124"/>
      <c r="R465" s="124"/>
      <c r="S465" s="124"/>
      <c r="T465" s="124"/>
      <c r="U465" s="124"/>
      <c r="V465" s="124"/>
      <c r="W465" s="124"/>
      <c r="X465" s="144"/>
      <c r="AA465" s="126">
        <v>453</v>
      </c>
      <c r="AB465" s="126" t="str">
        <f t="shared" si="31"/>
        <v/>
      </c>
      <c r="AC465" s="126" t="str">
        <f t="shared" si="32"/>
        <v/>
      </c>
      <c r="AP465" s="128" t="str">
        <f t="shared" si="33"/>
        <v/>
      </c>
      <c r="AQ465" s="128" t="str">
        <f t="shared" si="34"/>
        <v/>
      </c>
    </row>
    <row r="466" spans="2:43" ht="15" x14ac:dyDescent="0.2">
      <c r="B466" s="161">
        <v>454</v>
      </c>
      <c r="C466" s="345"/>
      <c r="D466" s="55"/>
      <c r="E466" s="124"/>
      <c r="F466" s="124"/>
      <c r="G466" s="176"/>
      <c r="H466" s="124"/>
      <c r="I466" s="124"/>
      <c r="J466" s="124"/>
      <c r="K466" s="124"/>
      <c r="L466" s="124"/>
      <c r="M466" s="124"/>
      <c r="N466" s="124"/>
      <c r="O466" s="124"/>
      <c r="Q466" s="124"/>
      <c r="R466" s="124"/>
      <c r="S466" s="124"/>
      <c r="T466" s="124"/>
      <c r="U466" s="124"/>
      <c r="V466" s="124"/>
      <c r="W466" s="124"/>
      <c r="X466" s="144"/>
      <c r="AA466" s="126">
        <v>454</v>
      </c>
      <c r="AB466" s="126" t="str">
        <f t="shared" si="31"/>
        <v/>
      </c>
      <c r="AC466" s="126" t="str">
        <f t="shared" si="32"/>
        <v/>
      </c>
      <c r="AP466" s="128" t="str">
        <f t="shared" si="33"/>
        <v/>
      </c>
      <c r="AQ466" s="128" t="str">
        <f t="shared" si="34"/>
        <v/>
      </c>
    </row>
    <row r="467" spans="2:43" ht="15" x14ac:dyDescent="0.2">
      <c r="B467" s="161">
        <v>455</v>
      </c>
      <c r="C467" s="345"/>
      <c r="D467" s="55"/>
      <c r="E467" s="124"/>
      <c r="F467" s="124"/>
      <c r="G467" s="176"/>
      <c r="H467" s="124"/>
      <c r="I467" s="124"/>
      <c r="J467" s="124"/>
      <c r="K467" s="124"/>
      <c r="L467" s="124"/>
      <c r="M467" s="124"/>
      <c r="N467" s="124"/>
      <c r="O467" s="124"/>
      <c r="Q467" s="124"/>
      <c r="R467" s="124"/>
      <c r="S467" s="124"/>
      <c r="T467" s="124"/>
      <c r="U467" s="124"/>
      <c r="V467" s="124"/>
      <c r="W467" s="124"/>
      <c r="X467" s="144"/>
      <c r="AA467" s="126">
        <v>455</v>
      </c>
      <c r="AB467" s="126" t="str">
        <f t="shared" si="31"/>
        <v/>
      </c>
      <c r="AC467" s="126" t="str">
        <f t="shared" si="32"/>
        <v/>
      </c>
      <c r="AP467" s="128" t="str">
        <f t="shared" si="33"/>
        <v/>
      </c>
      <c r="AQ467" s="128" t="str">
        <f t="shared" si="34"/>
        <v/>
      </c>
    </row>
    <row r="468" spans="2:43" ht="15" x14ac:dyDescent="0.2">
      <c r="B468" s="161">
        <v>456</v>
      </c>
      <c r="C468" s="345"/>
      <c r="D468" s="55"/>
      <c r="E468" s="124"/>
      <c r="F468" s="124"/>
      <c r="G468" s="176"/>
      <c r="H468" s="124"/>
      <c r="I468" s="124"/>
      <c r="J468" s="124"/>
      <c r="K468" s="124"/>
      <c r="L468" s="124"/>
      <c r="M468" s="124"/>
      <c r="N468" s="124"/>
      <c r="O468" s="124"/>
      <c r="Q468" s="124"/>
      <c r="R468" s="124"/>
      <c r="S468" s="124"/>
      <c r="T468" s="124"/>
      <c r="U468" s="124"/>
      <c r="V468" s="124"/>
      <c r="W468" s="124"/>
      <c r="X468" s="144"/>
      <c r="AA468" s="126">
        <v>456</v>
      </c>
      <c r="AB468" s="126" t="str">
        <f t="shared" si="31"/>
        <v/>
      </c>
      <c r="AC468" s="126" t="str">
        <f t="shared" si="32"/>
        <v/>
      </c>
      <c r="AP468" s="128" t="str">
        <f t="shared" si="33"/>
        <v/>
      </c>
      <c r="AQ468" s="128" t="str">
        <f t="shared" si="34"/>
        <v/>
      </c>
    </row>
    <row r="469" spans="2:43" ht="15" x14ac:dyDescent="0.2">
      <c r="B469" s="161">
        <v>457</v>
      </c>
      <c r="C469" s="345"/>
      <c r="D469" s="55"/>
      <c r="E469" s="124"/>
      <c r="F469" s="124"/>
      <c r="G469" s="176"/>
      <c r="H469" s="124"/>
      <c r="I469" s="124"/>
      <c r="J469" s="124"/>
      <c r="K469" s="124"/>
      <c r="L469" s="124"/>
      <c r="M469" s="124"/>
      <c r="N469" s="124"/>
      <c r="O469" s="124"/>
      <c r="Q469" s="124"/>
      <c r="R469" s="124"/>
      <c r="S469" s="124"/>
      <c r="T469" s="124"/>
      <c r="U469" s="124"/>
      <c r="V469" s="124"/>
      <c r="W469" s="124"/>
      <c r="X469" s="144"/>
      <c r="AA469" s="126">
        <v>457</v>
      </c>
      <c r="AB469" s="126" t="str">
        <f t="shared" si="31"/>
        <v/>
      </c>
      <c r="AC469" s="126" t="str">
        <f t="shared" si="32"/>
        <v/>
      </c>
      <c r="AP469" s="128" t="str">
        <f t="shared" si="33"/>
        <v/>
      </c>
      <c r="AQ469" s="128" t="str">
        <f t="shared" si="34"/>
        <v/>
      </c>
    </row>
    <row r="470" spans="2:43" ht="15" x14ac:dyDescent="0.2">
      <c r="B470" s="161">
        <v>458</v>
      </c>
      <c r="C470" s="345"/>
      <c r="D470" s="55"/>
      <c r="E470" s="124"/>
      <c r="F470" s="124"/>
      <c r="G470" s="176"/>
      <c r="H470" s="124"/>
      <c r="I470" s="124"/>
      <c r="J470" s="124"/>
      <c r="K470" s="124"/>
      <c r="L470" s="124"/>
      <c r="M470" s="124"/>
      <c r="N470" s="124"/>
      <c r="O470" s="124"/>
      <c r="Q470" s="124"/>
      <c r="R470" s="124"/>
      <c r="S470" s="124"/>
      <c r="T470" s="124"/>
      <c r="U470" s="124"/>
      <c r="V470" s="124"/>
      <c r="W470" s="124"/>
      <c r="X470" s="144"/>
      <c r="AA470" s="126">
        <v>458</v>
      </c>
      <c r="AB470" s="126" t="str">
        <f t="shared" si="31"/>
        <v/>
      </c>
      <c r="AC470" s="126" t="str">
        <f t="shared" si="32"/>
        <v/>
      </c>
      <c r="AP470" s="128" t="str">
        <f t="shared" si="33"/>
        <v/>
      </c>
      <c r="AQ470" s="128" t="str">
        <f t="shared" si="34"/>
        <v/>
      </c>
    </row>
    <row r="471" spans="2:43" ht="15" x14ac:dyDescent="0.2">
      <c r="B471" s="161">
        <v>459</v>
      </c>
      <c r="C471" s="345"/>
      <c r="D471" s="55"/>
      <c r="E471" s="124"/>
      <c r="F471" s="124"/>
      <c r="G471" s="176"/>
      <c r="H471" s="124"/>
      <c r="I471" s="124"/>
      <c r="J471" s="124"/>
      <c r="K471" s="124"/>
      <c r="L471" s="124"/>
      <c r="M471" s="124"/>
      <c r="N471" s="124"/>
      <c r="O471" s="124"/>
      <c r="Q471" s="124"/>
      <c r="R471" s="124"/>
      <c r="S471" s="124"/>
      <c r="T471" s="124"/>
      <c r="U471" s="124"/>
      <c r="V471" s="124"/>
      <c r="W471" s="124"/>
      <c r="X471" s="144"/>
      <c r="AA471" s="126">
        <v>459</v>
      </c>
      <c r="AB471" s="126" t="str">
        <f t="shared" si="31"/>
        <v/>
      </c>
      <c r="AC471" s="126" t="str">
        <f t="shared" si="32"/>
        <v/>
      </c>
      <c r="AP471" s="128" t="str">
        <f t="shared" si="33"/>
        <v/>
      </c>
      <c r="AQ471" s="128" t="str">
        <f t="shared" si="34"/>
        <v/>
      </c>
    </row>
    <row r="472" spans="2:43" ht="15" x14ac:dyDescent="0.2">
      <c r="B472" s="161">
        <v>460</v>
      </c>
      <c r="C472" s="345"/>
      <c r="D472" s="55"/>
      <c r="E472" s="124"/>
      <c r="F472" s="124"/>
      <c r="G472" s="176"/>
      <c r="H472" s="124"/>
      <c r="I472" s="124"/>
      <c r="J472" s="124"/>
      <c r="K472" s="124"/>
      <c r="L472" s="124"/>
      <c r="M472" s="124"/>
      <c r="N472" s="124"/>
      <c r="O472" s="124"/>
      <c r="Q472" s="124"/>
      <c r="R472" s="124"/>
      <c r="S472" s="124"/>
      <c r="T472" s="124"/>
      <c r="U472" s="124"/>
      <c r="V472" s="124"/>
      <c r="W472" s="124"/>
      <c r="X472" s="144"/>
      <c r="AA472" s="126">
        <v>460</v>
      </c>
      <c r="AB472" s="126" t="str">
        <f t="shared" si="31"/>
        <v/>
      </c>
      <c r="AC472" s="126" t="str">
        <f t="shared" si="32"/>
        <v/>
      </c>
      <c r="AP472" s="128" t="str">
        <f t="shared" si="33"/>
        <v/>
      </c>
      <c r="AQ472" s="128" t="str">
        <f t="shared" si="34"/>
        <v/>
      </c>
    </row>
    <row r="473" spans="2:43" ht="15" x14ac:dyDescent="0.2">
      <c r="B473" s="161">
        <v>461</v>
      </c>
      <c r="C473" s="345"/>
      <c r="D473" s="55"/>
      <c r="E473" s="124"/>
      <c r="F473" s="124"/>
      <c r="G473" s="176"/>
      <c r="H473" s="124"/>
      <c r="I473" s="124"/>
      <c r="J473" s="124"/>
      <c r="K473" s="124"/>
      <c r="L473" s="124"/>
      <c r="M473" s="124"/>
      <c r="N473" s="124"/>
      <c r="O473" s="124"/>
      <c r="Q473" s="124"/>
      <c r="R473" s="124"/>
      <c r="S473" s="124"/>
      <c r="T473" s="124"/>
      <c r="U473" s="124"/>
      <c r="V473" s="124"/>
      <c r="W473" s="124"/>
      <c r="X473" s="144"/>
      <c r="AA473" s="126">
        <v>461</v>
      </c>
      <c r="AB473" s="126" t="str">
        <f t="shared" si="31"/>
        <v/>
      </c>
      <c r="AC473" s="126" t="str">
        <f t="shared" si="32"/>
        <v/>
      </c>
      <c r="AP473" s="128" t="str">
        <f t="shared" si="33"/>
        <v/>
      </c>
      <c r="AQ473" s="128" t="str">
        <f t="shared" si="34"/>
        <v/>
      </c>
    </row>
    <row r="474" spans="2:43" ht="15" x14ac:dyDescent="0.2">
      <c r="B474" s="161">
        <v>462</v>
      </c>
      <c r="C474" s="345"/>
      <c r="D474" s="55"/>
      <c r="E474" s="124"/>
      <c r="F474" s="124"/>
      <c r="G474" s="176"/>
      <c r="H474" s="124"/>
      <c r="I474" s="124"/>
      <c r="J474" s="124"/>
      <c r="K474" s="124"/>
      <c r="L474" s="124"/>
      <c r="M474" s="124"/>
      <c r="N474" s="124"/>
      <c r="O474" s="124"/>
      <c r="Q474" s="124"/>
      <c r="R474" s="124"/>
      <c r="S474" s="124"/>
      <c r="T474" s="124"/>
      <c r="U474" s="124"/>
      <c r="V474" s="124"/>
      <c r="W474" s="124"/>
      <c r="X474" s="144"/>
      <c r="AA474" s="126">
        <v>462</v>
      </c>
      <c r="AB474" s="126" t="str">
        <f t="shared" si="31"/>
        <v/>
      </c>
      <c r="AC474" s="126" t="str">
        <f t="shared" si="32"/>
        <v/>
      </c>
      <c r="AP474" s="128" t="str">
        <f t="shared" si="33"/>
        <v/>
      </c>
      <c r="AQ474" s="128" t="str">
        <f t="shared" si="34"/>
        <v/>
      </c>
    </row>
    <row r="475" spans="2:43" ht="15" x14ac:dyDescent="0.2">
      <c r="B475" s="161">
        <v>463</v>
      </c>
      <c r="C475" s="345"/>
      <c r="D475" s="55"/>
      <c r="E475" s="124"/>
      <c r="F475" s="124"/>
      <c r="G475" s="176"/>
      <c r="H475" s="124"/>
      <c r="I475" s="124"/>
      <c r="J475" s="124"/>
      <c r="K475" s="124"/>
      <c r="L475" s="124"/>
      <c r="M475" s="124"/>
      <c r="N475" s="124"/>
      <c r="O475" s="124"/>
      <c r="Q475" s="124"/>
      <c r="R475" s="124"/>
      <c r="S475" s="124"/>
      <c r="T475" s="124"/>
      <c r="U475" s="124"/>
      <c r="V475" s="124"/>
      <c r="W475" s="124"/>
      <c r="X475" s="144"/>
      <c r="AA475" s="126">
        <v>463</v>
      </c>
      <c r="AB475" s="126" t="str">
        <f t="shared" si="31"/>
        <v/>
      </c>
      <c r="AC475" s="126" t="str">
        <f t="shared" si="32"/>
        <v/>
      </c>
      <c r="AP475" s="128" t="str">
        <f t="shared" si="33"/>
        <v/>
      </c>
      <c r="AQ475" s="128" t="str">
        <f t="shared" si="34"/>
        <v/>
      </c>
    </row>
    <row r="476" spans="2:43" ht="15" x14ac:dyDescent="0.2">
      <c r="B476" s="161">
        <v>464</v>
      </c>
      <c r="C476" s="345"/>
      <c r="D476" s="55"/>
      <c r="E476" s="124"/>
      <c r="F476" s="124"/>
      <c r="G476" s="176"/>
      <c r="H476" s="124"/>
      <c r="I476" s="124"/>
      <c r="J476" s="124"/>
      <c r="K476" s="124"/>
      <c r="L476" s="124"/>
      <c r="M476" s="124"/>
      <c r="N476" s="124"/>
      <c r="O476" s="124"/>
      <c r="Q476" s="124"/>
      <c r="R476" s="124"/>
      <c r="S476" s="124"/>
      <c r="T476" s="124"/>
      <c r="U476" s="124"/>
      <c r="V476" s="124"/>
      <c r="W476" s="124"/>
      <c r="X476" s="144"/>
      <c r="AA476" s="126">
        <v>464</v>
      </c>
      <c r="AB476" s="126" t="str">
        <f t="shared" si="31"/>
        <v/>
      </c>
      <c r="AC476" s="126" t="str">
        <f t="shared" si="32"/>
        <v/>
      </c>
      <c r="AP476" s="128" t="str">
        <f t="shared" si="33"/>
        <v/>
      </c>
      <c r="AQ476" s="128" t="str">
        <f t="shared" si="34"/>
        <v/>
      </c>
    </row>
    <row r="477" spans="2:43" ht="15" x14ac:dyDescent="0.2">
      <c r="B477" s="161">
        <v>465</v>
      </c>
      <c r="C477" s="345"/>
      <c r="D477" s="55"/>
      <c r="E477" s="124"/>
      <c r="F477" s="124"/>
      <c r="G477" s="176"/>
      <c r="H477" s="124"/>
      <c r="I477" s="124"/>
      <c r="J477" s="124"/>
      <c r="K477" s="124"/>
      <c r="L477" s="124"/>
      <c r="M477" s="124"/>
      <c r="N477" s="124"/>
      <c r="O477" s="124"/>
      <c r="Q477" s="124"/>
      <c r="R477" s="124"/>
      <c r="S477" s="124"/>
      <c r="T477" s="124"/>
      <c r="U477" s="124"/>
      <c r="V477" s="124"/>
      <c r="W477" s="124"/>
      <c r="X477" s="144"/>
      <c r="AA477" s="126">
        <v>465</v>
      </c>
      <c r="AB477" s="126" t="str">
        <f t="shared" si="31"/>
        <v/>
      </c>
      <c r="AC477" s="126" t="str">
        <f t="shared" si="32"/>
        <v/>
      </c>
      <c r="AP477" s="128" t="str">
        <f t="shared" si="33"/>
        <v/>
      </c>
      <c r="AQ477" s="128" t="str">
        <f t="shared" si="34"/>
        <v/>
      </c>
    </row>
    <row r="478" spans="2:43" ht="15" x14ac:dyDescent="0.2">
      <c r="B478" s="161">
        <v>466</v>
      </c>
      <c r="C478" s="345"/>
      <c r="D478" s="55"/>
      <c r="E478" s="124"/>
      <c r="F478" s="124"/>
      <c r="G478" s="176"/>
      <c r="H478" s="124"/>
      <c r="I478" s="124"/>
      <c r="J478" s="124"/>
      <c r="K478" s="124"/>
      <c r="L478" s="124"/>
      <c r="M478" s="124"/>
      <c r="N478" s="124"/>
      <c r="O478" s="124"/>
      <c r="Q478" s="124"/>
      <c r="R478" s="124"/>
      <c r="S478" s="124"/>
      <c r="T478" s="124"/>
      <c r="U478" s="124"/>
      <c r="V478" s="124"/>
      <c r="W478" s="124"/>
      <c r="X478" s="144"/>
      <c r="AA478" s="126">
        <v>466</v>
      </c>
      <c r="AB478" s="126" t="str">
        <f t="shared" si="31"/>
        <v/>
      </c>
      <c r="AC478" s="126" t="str">
        <f t="shared" si="32"/>
        <v/>
      </c>
      <c r="AP478" s="128" t="str">
        <f t="shared" si="33"/>
        <v/>
      </c>
      <c r="AQ478" s="128" t="str">
        <f t="shared" si="34"/>
        <v/>
      </c>
    </row>
    <row r="479" spans="2:43" ht="15" x14ac:dyDescent="0.2">
      <c r="B479" s="161">
        <v>467</v>
      </c>
      <c r="C479" s="345"/>
      <c r="D479" s="55"/>
      <c r="E479" s="124"/>
      <c r="F479" s="124"/>
      <c r="G479" s="176"/>
      <c r="H479" s="124"/>
      <c r="I479" s="124"/>
      <c r="J479" s="124"/>
      <c r="K479" s="124"/>
      <c r="L479" s="124"/>
      <c r="M479" s="124"/>
      <c r="N479" s="124"/>
      <c r="O479" s="124"/>
      <c r="Q479" s="124"/>
      <c r="R479" s="124"/>
      <c r="S479" s="124"/>
      <c r="T479" s="124"/>
      <c r="U479" s="124"/>
      <c r="V479" s="124"/>
      <c r="W479" s="124"/>
      <c r="X479" s="144"/>
      <c r="AA479" s="126">
        <v>467</v>
      </c>
      <c r="AB479" s="126" t="str">
        <f t="shared" si="31"/>
        <v/>
      </c>
      <c r="AC479" s="126" t="str">
        <f t="shared" si="32"/>
        <v/>
      </c>
      <c r="AP479" s="128" t="str">
        <f t="shared" si="33"/>
        <v/>
      </c>
      <c r="AQ479" s="128" t="str">
        <f t="shared" si="34"/>
        <v/>
      </c>
    </row>
    <row r="480" spans="2:43" ht="15" x14ac:dyDescent="0.2">
      <c r="B480" s="161">
        <v>468</v>
      </c>
      <c r="C480" s="345"/>
      <c r="D480" s="55"/>
      <c r="E480" s="124"/>
      <c r="F480" s="124"/>
      <c r="G480" s="176"/>
      <c r="H480" s="124"/>
      <c r="I480" s="124"/>
      <c r="J480" s="124"/>
      <c r="K480" s="124"/>
      <c r="L480" s="124"/>
      <c r="M480" s="124"/>
      <c r="N480" s="124"/>
      <c r="O480" s="124"/>
      <c r="Q480" s="124"/>
      <c r="R480" s="124"/>
      <c r="S480" s="124"/>
      <c r="T480" s="124"/>
      <c r="U480" s="124"/>
      <c r="V480" s="124"/>
      <c r="W480" s="124"/>
      <c r="X480" s="144"/>
      <c r="AA480" s="126">
        <v>468</v>
      </c>
      <c r="AB480" s="126" t="str">
        <f t="shared" si="31"/>
        <v/>
      </c>
      <c r="AC480" s="126" t="str">
        <f t="shared" si="32"/>
        <v/>
      </c>
      <c r="AP480" s="128" t="str">
        <f t="shared" si="33"/>
        <v/>
      </c>
      <c r="AQ480" s="128" t="str">
        <f t="shared" si="34"/>
        <v/>
      </c>
    </row>
    <row r="481" spans="2:43" ht="15" x14ac:dyDescent="0.2">
      <c r="B481" s="161">
        <v>469</v>
      </c>
      <c r="C481" s="345"/>
      <c r="D481" s="55"/>
      <c r="E481" s="124"/>
      <c r="F481" s="124"/>
      <c r="G481" s="176"/>
      <c r="H481" s="124"/>
      <c r="I481" s="124"/>
      <c r="J481" s="124"/>
      <c r="K481" s="124"/>
      <c r="L481" s="124"/>
      <c r="M481" s="124"/>
      <c r="N481" s="124"/>
      <c r="O481" s="124"/>
      <c r="Q481" s="124"/>
      <c r="R481" s="124"/>
      <c r="S481" s="124"/>
      <c r="T481" s="124"/>
      <c r="U481" s="124"/>
      <c r="V481" s="124"/>
      <c r="W481" s="124"/>
      <c r="X481" s="144"/>
      <c r="AA481" s="126">
        <v>469</v>
      </c>
      <c r="AB481" s="126" t="str">
        <f t="shared" si="31"/>
        <v/>
      </c>
      <c r="AC481" s="126" t="str">
        <f t="shared" si="32"/>
        <v/>
      </c>
      <c r="AP481" s="128" t="str">
        <f t="shared" si="33"/>
        <v/>
      </c>
      <c r="AQ481" s="128" t="str">
        <f t="shared" si="34"/>
        <v/>
      </c>
    </row>
    <row r="482" spans="2:43" ht="15" x14ac:dyDescent="0.2">
      <c r="B482" s="161">
        <v>470</v>
      </c>
      <c r="C482" s="345"/>
      <c r="D482" s="55"/>
      <c r="E482" s="124"/>
      <c r="F482" s="124"/>
      <c r="G482" s="176"/>
      <c r="H482" s="124"/>
      <c r="I482" s="124"/>
      <c r="J482" s="124"/>
      <c r="K482" s="124"/>
      <c r="L482" s="124"/>
      <c r="M482" s="124"/>
      <c r="N482" s="124"/>
      <c r="O482" s="124"/>
      <c r="Q482" s="124"/>
      <c r="R482" s="124"/>
      <c r="S482" s="124"/>
      <c r="T482" s="124"/>
      <c r="U482" s="124"/>
      <c r="V482" s="124"/>
      <c r="W482" s="124"/>
      <c r="X482" s="144"/>
      <c r="AA482" s="126">
        <v>470</v>
      </c>
      <c r="AB482" s="126" t="str">
        <f t="shared" si="31"/>
        <v/>
      </c>
      <c r="AC482" s="126" t="str">
        <f t="shared" si="32"/>
        <v/>
      </c>
      <c r="AP482" s="128" t="str">
        <f t="shared" si="33"/>
        <v/>
      </c>
      <c r="AQ482" s="128" t="str">
        <f t="shared" si="34"/>
        <v/>
      </c>
    </row>
    <row r="483" spans="2:43" ht="15" x14ac:dyDescent="0.2">
      <c r="B483" s="161">
        <v>471</v>
      </c>
      <c r="C483" s="345"/>
      <c r="D483" s="55"/>
      <c r="E483" s="124"/>
      <c r="F483" s="124"/>
      <c r="G483" s="176"/>
      <c r="H483" s="124"/>
      <c r="I483" s="124"/>
      <c r="J483" s="124"/>
      <c r="K483" s="124"/>
      <c r="L483" s="124"/>
      <c r="M483" s="124"/>
      <c r="N483" s="124"/>
      <c r="O483" s="124"/>
      <c r="Q483" s="124"/>
      <c r="R483" s="124"/>
      <c r="S483" s="124"/>
      <c r="T483" s="124"/>
      <c r="U483" s="124"/>
      <c r="V483" s="124"/>
      <c r="W483" s="124"/>
      <c r="X483" s="144"/>
      <c r="AA483" s="126">
        <v>471</v>
      </c>
      <c r="AB483" s="126" t="str">
        <f t="shared" si="31"/>
        <v/>
      </c>
      <c r="AC483" s="126" t="str">
        <f t="shared" si="32"/>
        <v/>
      </c>
      <c r="AP483" s="128" t="str">
        <f t="shared" si="33"/>
        <v/>
      </c>
      <c r="AQ483" s="128" t="str">
        <f t="shared" si="34"/>
        <v/>
      </c>
    </row>
    <row r="484" spans="2:43" ht="15" x14ac:dyDescent="0.2">
      <c r="B484" s="161">
        <v>472</v>
      </c>
      <c r="C484" s="345"/>
      <c r="D484" s="55"/>
      <c r="E484" s="124"/>
      <c r="F484" s="124"/>
      <c r="G484" s="176"/>
      <c r="H484" s="124"/>
      <c r="I484" s="124"/>
      <c r="J484" s="124"/>
      <c r="K484" s="124"/>
      <c r="L484" s="124"/>
      <c r="M484" s="124"/>
      <c r="N484" s="124"/>
      <c r="O484" s="124"/>
      <c r="Q484" s="124"/>
      <c r="R484" s="124"/>
      <c r="S484" s="124"/>
      <c r="T484" s="124"/>
      <c r="U484" s="124"/>
      <c r="V484" s="124"/>
      <c r="W484" s="124"/>
      <c r="X484" s="144"/>
      <c r="AA484" s="126">
        <v>472</v>
      </c>
      <c r="AB484" s="126" t="str">
        <f t="shared" si="31"/>
        <v/>
      </c>
      <c r="AC484" s="126" t="str">
        <f t="shared" si="32"/>
        <v/>
      </c>
      <c r="AP484" s="128" t="str">
        <f t="shared" si="33"/>
        <v/>
      </c>
      <c r="AQ484" s="128" t="str">
        <f t="shared" si="34"/>
        <v/>
      </c>
    </row>
    <row r="485" spans="2:43" ht="15" x14ac:dyDescent="0.2">
      <c r="B485" s="161">
        <v>473</v>
      </c>
      <c r="C485" s="345"/>
      <c r="D485" s="55"/>
      <c r="E485" s="124"/>
      <c r="F485" s="124"/>
      <c r="G485" s="176"/>
      <c r="H485" s="124"/>
      <c r="I485" s="124"/>
      <c r="J485" s="124"/>
      <c r="K485" s="124"/>
      <c r="L485" s="124"/>
      <c r="M485" s="124"/>
      <c r="N485" s="124"/>
      <c r="O485" s="124"/>
      <c r="Q485" s="124"/>
      <c r="R485" s="124"/>
      <c r="S485" s="124"/>
      <c r="T485" s="124"/>
      <c r="U485" s="124"/>
      <c r="V485" s="124"/>
      <c r="W485" s="124"/>
      <c r="X485" s="144"/>
      <c r="AA485" s="126">
        <v>473</v>
      </c>
      <c r="AB485" s="126" t="str">
        <f t="shared" si="31"/>
        <v/>
      </c>
      <c r="AC485" s="126" t="str">
        <f t="shared" si="32"/>
        <v/>
      </c>
      <c r="AP485" s="128" t="str">
        <f t="shared" si="33"/>
        <v/>
      </c>
      <c r="AQ485" s="128" t="str">
        <f t="shared" si="34"/>
        <v/>
      </c>
    </row>
    <row r="486" spans="2:43" ht="15" x14ac:dyDescent="0.2">
      <c r="B486" s="161">
        <v>474</v>
      </c>
      <c r="C486" s="345"/>
      <c r="D486" s="55"/>
      <c r="E486" s="124"/>
      <c r="F486" s="124"/>
      <c r="G486" s="176"/>
      <c r="H486" s="124"/>
      <c r="I486" s="124"/>
      <c r="J486" s="124"/>
      <c r="K486" s="124"/>
      <c r="L486" s="124"/>
      <c r="M486" s="124"/>
      <c r="N486" s="124"/>
      <c r="O486" s="124"/>
      <c r="Q486" s="124"/>
      <c r="R486" s="124"/>
      <c r="S486" s="124"/>
      <c r="T486" s="124"/>
      <c r="U486" s="124"/>
      <c r="V486" s="124"/>
      <c r="W486" s="124"/>
      <c r="X486" s="144"/>
      <c r="AA486" s="126">
        <v>474</v>
      </c>
      <c r="AB486" s="126" t="str">
        <f t="shared" si="31"/>
        <v/>
      </c>
      <c r="AC486" s="126" t="str">
        <f t="shared" si="32"/>
        <v/>
      </c>
      <c r="AP486" s="128" t="str">
        <f t="shared" si="33"/>
        <v/>
      </c>
      <c r="AQ486" s="128" t="str">
        <f t="shared" si="34"/>
        <v/>
      </c>
    </row>
    <row r="487" spans="2:43" ht="15" x14ac:dyDescent="0.2">
      <c r="B487" s="161">
        <v>475</v>
      </c>
      <c r="C487" s="345"/>
      <c r="D487" s="55"/>
      <c r="E487" s="124"/>
      <c r="F487" s="124"/>
      <c r="G487" s="176"/>
      <c r="H487" s="124"/>
      <c r="I487" s="124"/>
      <c r="J487" s="124"/>
      <c r="K487" s="124"/>
      <c r="L487" s="124"/>
      <c r="M487" s="124"/>
      <c r="N487" s="124"/>
      <c r="O487" s="124"/>
      <c r="Q487" s="124"/>
      <c r="R487" s="124"/>
      <c r="S487" s="124"/>
      <c r="T487" s="124"/>
      <c r="U487" s="124"/>
      <c r="V487" s="124"/>
      <c r="W487" s="124"/>
      <c r="X487" s="144"/>
      <c r="AA487" s="126">
        <v>475</v>
      </c>
      <c r="AB487" s="126" t="str">
        <f t="shared" si="31"/>
        <v/>
      </c>
      <c r="AC487" s="126" t="str">
        <f t="shared" si="32"/>
        <v/>
      </c>
      <c r="AP487" s="128" t="str">
        <f t="shared" si="33"/>
        <v/>
      </c>
      <c r="AQ487" s="128" t="str">
        <f t="shared" si="34"/>
        <v/>
      </c>
    </row>
    <row r="488" spans="2:43" ht="15" x14ac:dyDescent="0.2">
      <c r="B488" s="161">
        <v>476</v>
      </c>
      <c r="C488" s="345"/>
      <c r="D488" s="55"/>
      <c r="E488" s="124"/>
      <c r="F488" s="124"/>
      <c r="G488" s="176"/>
      <c r="H488" s="124"/>
      <c r="I488" s="124"/>
      <c r="J488" s="124"/>
      <c r="K488" s="124"/>
      <c r="L488" s="124"/>
      <c r="M488" s="124"/>
      <c r="N488" s="124"/>
      <c r="O488" s="124"/>
      <c r="Q488" s="124"/>
      <c r="R488" s="124"/>
      <c r="S488" s="124"/>
      <c r="T488" s="124"/>
      <c r="U488" s="124"/>
      <c r="V488" s="124"/>
      <c r="W488" s="124"/>
      <c r="X488" s="144"/>
      <c r="AA488" s="126">
        <v>476</v>
      </c>
      <c r="AB488" s="126" t="str">
        <f t="shared" si="31"/>
        <v/>
      </c>
      <c r="AC488" s="126" t="str">
        <f t="shared" si="32"/>
        <v/>
      </c>
      <c r="AP488" s="128" t="str">
        <f t="shared" si="33"/>
        <v/>
      </c>
      <c r="AQ488" s="128" t="str">
        <f t="shared" si="34"/>
        <v/>
      </c>
    </row>
    <row r="489" spans="2:43" ht="15" x14ac:dyDescent="0.2">
      <c r="B489" s="161">
        <v>477</v>
      </c>
      <c r="C489" s="345"/>
      <c r="D489" s="55"/>
      <c r="E489" s="124"/>
      <c r="F489" s="124"/>
      <c r="G489" s="176"/>
      <c r="H489" s="124"/>
      <c r="I489" s="124"/>
      <c r="J489" s="124"/>
      <c r="K489" s="124"/>
      <c r="L489" s="124"/>
      <c r="M489" s="124"/>
      <c r="N489" s="124"/>
      <c r="O489" s="124"/>
      <c r="Q489" s="124"/>
      <c r="R489" s="124"/>
      <c r="S489" s="124"/>
      <c r="T489" s="124"/>
      <c r="U489" s="124"/>
      <c r="V489" s="124"/>
      <c r="W489" s="124"/>
      <c r="X489" s="144"/>
      <c r="AA489" s="126">
        <v>477</v>
      </c>
      <c r="AB489" s="126" t="str">
        <f t="shared" si="31"/>
        <v/>
      </c>
      <c r="AC489" s="126" t="str">
        <f t="shared" si="32"/>
        <v/>
      </c>
      <c r="AP489" s="128" t="str">
        <f t="shared" si="33"/>
        <v/>
      </c>
      <c r="AQ489" s="128" t="str">
        <f t="shared" si="34"/>
        <v/>
      </c>
    </row>
    <row r="490" spans="2:43" ht="15" x14ac:dyDescent="0.2">
      <c r="B490" s="161">
        <v>478</v>
      </c>
      <c r="C490" s="345"/>
      <c r="D490" s="55"/>
      <c r="E490" s="124"/>
      <c r="F490" s="124"/>
      <c r="G490" s="176"/>
      <c r="H490" s="124"/>
      <c r="I490" s="124"/>
      <c r="J490" s="124"/>
      <c r="K490" s="124"/>
      <c r="L490" s="124"/>
      <c r="M490" s="124"/>
      <c r="N490" s="124"/>
      <c r="O490" s="124"/>
      <c r="Q490" s="124"/>
      <c r="R490" s="124"/>
      <c r="S490" s="124"/>
      <c r="T490" s="124"/>
      <c r="U490" s="124"/>
      <c r="V490" s="124"/>
      <c r="W490" s="124"/>
      <c r="X490" s="144"/>
      <c r="AA490" s="126">
        <v>478</v>
      </c>
      <c r="AB490" s="126" t="str">
        <f t="shared" si="31"/>
        <v/>
      </c>
      <c r="AC490" s="126" t="str">
        <f t="shared" si="32"/>
        <v/>
      </c>
      <c r="AP490" s="128" t="str">
        <f t="shared" si="33"/>
        <v/>
      </c>
      <c r="AQ490" s="128" t="str">
        <f t="shared" si="34"/>
        <v/>
      </c>
    </row>
    <row r="491" spans="2:43" ht="15" x14ac:dyDescent="0.2">
      <c r="B491" s="161">
        <v>479</v>
      </c>
      <c r="C491" s="345"/>
      <c r="D491" s="55"/>
      <c r="E491" s="124"/>
      <c r="F491" s="124"/>
      <c r="G491" s="176"/>
      <c r="H491" s="124"/>
      <c r="I491" s="124"/>
      <c r="J491" s="124"/>
      <c r="K491" s="124"/>
      <c r="L491" s="124"/>
      <c r="M491" s="124"/>
      <c r="N491" s="124"/>
      <c r="O491" s="124"/>
      <c r="Q491" s="124"/>
      <c r="R491" s="124"/>
      <c r="S491" s="124"/>
      <c r="T491" s="124"/>
      <c r="U491" s="124"/>
      <c r="V491" s="124"/>
      <c r="W491" s="124"/>
      <c r="X491" s="144"/>
      <c r="AA491" s="126">
        <v>479</v>
      </c>
      <c r="AB491" s="126" t="str">
        <f t="shared" si="31"/>
        <v/>
      </c>
      <c r="AC491" s="126" t="str">
        <f t="shared" si="32"/>
        <v/>
      </c>
      <c r="AP491" s="128" t="str">
        <f t="shared" si="33"/>
        <v/>
      </c>
      <c r="AQ491" s="128" t="str">
        <f t="shared" si="34"/>
        <v/>
      </c>
    </row>
    <row r="492" spans="2:43" ht="15" x14ac:dyDescent="0.2">
      <c r="B492" s="161">
        <v>480</v>
      </c>
      <c r="C492" s="345"/>
      <c r="D492" s="55"/>
      <c r="E492" s="124"/>
      <c r="F492" s="124"/>
      <c r="G492" s="176"/>
      <c r="H492" s="124"/>
      <c r="I492" s="124"/>
      <c r="J492" s="124"/>
      <c r="K492" s="124"/>
      <c r="L492" s="124"/>
      <c r="M492" s="124"/>
      <c r="N492" s="124"/>
      <c r="O492" s="124"/>
      <c r="Q492" s="124"/>
      <c r="R492" s="124"/>
      <c r="S492" s="124"/>
      <c r="T492" s="124"/>
      <c r="U492" s="124"/>
      <c r="V492" s="124"/>
      <c r="W492" s="124"/>
      <c r="X492" s="144"/>
      <c r="AA492" s="126">
        <v>480</v>
      </c>
      <c r="AB492" s="126" t="str">
        <f t="shared" si="31"/>
        <v/>
      </c>
      <c r="AC492" s="126" t="str">
        <f t="shared" si="32"/>
        <v/>
      </c>
      <c r="AP492" s="128" t="str">
        <f t="shared" si="33"/>
        <v/>
      </c>
      <c r="AQ492" s="128" t="str">
        <f t="shared" si="34"/>
        <v/>
      </c>
    </row>
    <row r="493" spans="2:43" ht="15" x14ac:dyDescent="0.2">
      <c r="B493" s="161">
        <v>481</v>
      </c>
      <c r="C493" s="345"/>
      <c r="D493" s="55"/>
      <c r="E493" s="124"/>
      <c r="F493" s="124"/>
      <c r="G493" s="176"/>
      <c r="H493" s="124"/>
      <c r="I493" s="124"/>
      <c r="J493" s="124"/>
      <c r="K493" s="124"/>
      <c r="L493" s="124"/>
      <c r="M493" s="124"/>
      <c r="N493" s="124"/>
      <c r="O493" s="124"/>
      <c r="Q493" s="124"/>
      <c r="R493" s="124"/>
      <c r="S493" s="124"/>
      <c r="T493" s="124"/>
      <c r="U493" s="124"/>
      <c r="V493" s="124"/>
      <c r="W493" s="124"/>
      <c r="X493" s="144"/>
      <c r="AA493" s="126">
        <v>481</v>
      </c>
      <c r="AB493" s="126" t="str">
        <f t="shared" si="31"/>
        <v/>
      </c>
      <c r="AC493" s="126" t="str">
        <f t="shared" si="32"/>
        <v/>
      </c>
      <c r="AP493" s="128" t="str">
        <f t="shared" si="33"/>
        <v/>
      </c>
      <c r="AQ493" s="128" t="str">
        <f t="shared" si="34"/>
        <v/>
      </c>
    </row>
    <row r="494" spans="2:43" ht="15" x14ac:dyDescent="0.2">
      <c r="B494" s="161">
        <v>482</v>
      </c>
      <c r="C494" s="345"/>
      <c r="D494" s="55"/>
      <c r="E494" s="124"/>
      <c r="F494" s="124"/>
      <c r="G494" s="176"/>
      <c r="H494" s="124"/>
      <c r="I494" s="124"/>
      <c r="J494" s="124"/>
      <c r="K494" s="124"/>
      <c r="L494" s="124"/>
      <c r="M494" s="124"/>
      <c r="N494" s="124"/>
      <c r="O494" s="124"/>
      <c r="Q494" s="124"/>
      <c r="R494" s="124"/>
      <c r="S494" s="124"/>
      <c r="T494" s="124"/>
      <c r="U494" s="124"/>
      <c r="V494" s="124"/>
      <c r="W494" s="124"/>
      <c r="X494" s="144"/>
      <c r="AA494" s="126">
        <v>482</v>
      </c>
      <c r="AB494" s="126" t="str">
        <f t="shared" si="31"/>
        <v/>
      </c>
      <c r="AC494" s="126" t="str">
        <f t="shared" si="32"/>
        <v/>
      </c>
      <c r="AP494" s="128" t="str">
        <f t="shared" si="33"/>
        <v/>
      </c>
      <c r="AQ494" s="128" t="str">
        <f t="shared" si="34"/>
        <v/>
      </c>
    </row>
    <row r="495" spans="2:43" ht="15" x14ac:dyDescent="0.2">
      <c r="B495" s="161">
        <v>483</v>
      </c>
      <c r="C495" s="345"/>
      <c r="D495" s="55"/>
      <c r="E495" s="124"/>
      <c r="F495" s="124"/>
      <c r="G495" s="176"/>
      <c r="H495" s="124"/>
      <c r="I495" s="124"/>
      <c r="J495" s="124"/>
      <c r="K495" s="124"/>
      <c r="L495" s="124"/>
      <c r="M495" s="124"/>
      <c r="N495" s="124"/>
      <c r="O495" s="124"/>
      <c r="Q495" s="124"/>
      <c r="R495" s="124"/>
      <c r="S495" s="124"/>
      <c r="T495" s="124"/>
      <c r="U495" s="124"/>
      <c r="V495" s="124"/>
      <c r="W495" s="124"/>
      <c r="X495" s="144"/>
      <c r="AA495" s="126">
        <v>483</v>
      </c>
      <c r="AB495" s="126" t="str">
        <f t="shared" si="31"/>
        <v/>
      </c>
      <c r="AC495" s="126" t="str">
        <f t="shared" si="32"/>
        <v/>
      </c>
      <c r="AP495" s="128" t="str">
        <f t="shared" si="33"/>
        <v/>
      </c>
      <c r="AQ495" s="128" t="str">
        <f t="shared" si="34"/>
        <v/>
      </c>
    </row>
    <row r="496" spans="2:43" ht="15" x14ac:dyDescent="0.2">
      <c r="B496" s="161">
        <v>484</v>
      </c>
      <c r="C496" s="345"/>
      <c r="D496" s="55"/>
      <c r="E496" s="124"/>
      <c r="F496" s="124"/>
      <c r="G496" s="176"/>
      <c r="H496" s="124"/>
      <c r="I496" s="124"/>
      <c r="J496" s="124"/>
      <c r="K496" s="124"/>
      <c r="L496" s="124"/>
      <c r="M496" s="124"/>
      <c r="N496" s="124"/>
      <c r="O496" s="124"/>
      <c r="Q496" s="124"/>
      <c r="R496" s="124"/>
      <c r="S496" s="124"/>
      <c r="T496" s="124"/>
      <c r="U496" s="124"/>
      <c r="V496" s="124"/>
      <c r="W496" s="124"/>
      <c r="X496" s="144"/>
      <c r="AA496" s="126">
        <v>484</v>
      </c>
      <c r="AB496" s="126" t="str">
        <f t="shared" si="31"/>
        <v/>
      </c>
      <c r="AC496" s="126" t="str">
        <f t="shared" si="32"/>
        <v/>
      </c>
      <c r="AP496" s="128" t="str">
        <f t="shared" si="33"/>
        <v/>
      </c>
      <c r="AQ496" s="128" t="str">
        <f t="shared" si="34"/>
        <v/>
      </c>
    </row>
    <row r="497" spans="2:43" ht="15" x14ac:dyDescent="0.2">
      <c r="B497" s="161">
        <v>485</v>
      </c>
      <c r="C497" s="345"/>
      <c r="D497" s="55"/>
      <c r="E497" s="124"/>
      <c r="F497" s="124"/>
      <c r="G497" s="176"/>
      <c r="H497" s="124"/>
      <c r="I497" s="124"/>
      <c r="J497" s="124"/>
      <c r="K497" s="124"/>
      <c r="L497" s="124"/>
      <c r="M497" s="124"/>
      <c r="N497" s="124"/>
      <c r="O497" s="124"/>
      <c r="Q497" s="124"/>
      <c r="R497" s="124"/>
      <c r="S497" s="124"/>
      <c r="T497" s="124"/>
      <c r="U497" s="124"/>
      <c r="V497" s="124"/>
      <c r="W497" s="124"/>
      <c r="X497" s="144"/>
      <c r="AA497" s="126">
        <v>485</v>
      </c>
      <c r="AB497" s="126" t="str">
        <f t="shared" si="31"/>
        <v/>
      </c>
      <c r="AC497" s="126" t="str">
        <f t="shared" si="32"/>
        <v/>
      </c>
      <c r="AP497" s="128" t="str">
        <f t="shared" si="33"/>
        <v/>
      </c>
      <c r="AQ497" s="128" t="str">
        <f t="shared" si="34"/>
        <v/>
      </c>
    </row>
    <row r="498" spans="2:43" ht="15" x14ac:dyDescent="0.2">
      <c r="B498" s="161">
        <v>486</v>
      </c>
      <c r="C498" s="345"/>
      <c r="D498" s="55"/>
      <c r="E498" s="124"/>
      <c r="F498" s="124"/>
      <c r="G498" s="176"/>
      <c r="H498" s="124"/>
      <c r="I498" s="124"/>
      <c r="J498" s="124"/>
      <c r="K498" s="124"/>
      <c r="L498" s="124"/>
      <c r="M498" s="124"/>
      <c r="N498" s="124"/>
      <c r="O498" s="124"/>
      <c r="Q498" s="124"/>
      <c r="R498" s="124"/>
      <c r="S498" s="124"/>
      <c r="T498" s="124"/>
      <c r="U498" s="124"/>
      <c r="V498" s="124"/>
      <c r="W498" s="124"/>
      <c r="X498" s="144"/>
      <c r="AA498" s="126">
        <v>486</v>
      </c>
      <c r="AB498" s="126" t="str">
        <f t="shared" si="31"/>
        <v/>
      </c>
      <c r="AC498" s="126" t="str">
        <f t="shared" si="32"/>
        <v/>
      </c>
      <c r="AP498" s="128" t="str">
        <f t="shared" si="33"/>
        <v/>
      </c>
      <c r="AQ498" s="128" t="str">
        <f t="shared" si="34"/>
        <v/>
      </c>
    </row>
    <row r="499" spans="2:43" ht="15" x14ac:dyDescent="0.2">
      <c r="B499" s="161">
        <v>487</v>
      </c>
      <c r="C499" s="345"/>
      <c r="D499" s="55"/>
      <c r="E499" s="124"/>
      <c r="F499" s="124"/>
      <c r="G499" s="176"/>
      <c r="H499" s="124"/>
      <c r="I499" s="124"/>
      <c r="J499" s="124"/>
      <c r="K499" s="124"/>
      <c r="L499" s="124"/>
      <c r="M499" s="124"/>
      <c r="N499" s="124"/>
      <c r="O499" s="124"/>
      <c r="Q499" s="124"/>
      <c r="R499" s="124"/>
      <c r="S499" s="124"/>
      <c r="T499" s="124"/>
      <c r="U499" s="124"/>
      <c r="V499" s="124"/>
      <c r="W499" s="124"/>
      <c r="X499" s="144"/>
      <c r="AA499" s="126">
        <v>487</v>
      </c>
      <c r="AB499" s="126" t="str">
        <f t="shared" si="31"/>
        <v/>
      </c>
      <c r="AC499" s="126" t="str">
        <f t="shared" si="32"/>
        <v/>
      </c>
      <c r="AP499" s="128" t="str">
        <f t="shared" si="33"/>
        <v/>
      </c>
      <c r="AQ499" s="128" t="str">
        <f t="shared" si="34"/>
        <v/>
      </c>
    </row>
    <row r="500" spans="2:43" ht="15" x14ac:dyDescent="0.2">
      <c r="B500" s="161">
        <v>488</v>
      </c>
      <c r="C500" s="345"/>
      <c r="D500" s="55"/>
      <c r="E500" s="124"/>
      <c r="F500" s="124"/>
      <c r="G500" s="176"/>
      <c r="H500" s="124"/>
      <c r="I500" s="124"/>
      <c r="J500" s="124"/>
      <c r="K500" s="124"/>
      <c r="L500" s="124"/>
      <c r="M500" s="124"/>
      <c r="N500" s="124"/>
      <c r="O500" s="124"/>
      <c r="Q500" s="124"/>
      <c r="R500" s="124"/>
      <c r="S500" s="124"/>
      <c r="T500" s="124"/>
      <c r="U500" s="124"/>
      <c r="V500" s="124"/>
      <c r="W500" s="124"/>
      <c r="X500" s="144"/>
      <c r="AA500" s="126">
        <v>488</v>
      </c>
      <c r="AB500" s="126" t="str">
        <f t="shared" si="31"/>
        <v/>
      </c>
      <c r="AC500" s="126" t="str">
        <f t="shared" si="32"/>
        <v/>
      </c>
      <c r="AP500" s="128" t="str">
        <f t="shared" si="33"/>
        <v/>
      </c>
      <c r="AQ500" s="128" t="str">
        <f t="shared" si="34"/>
        <v/>
      </c>
    </row>
    <row r="501" spans="2:43" ht="15" x14ac:dyDescent="0.2">
      <c r="B501" s="161">
        <v>489</v>
      </c>
      <c r="C501" s="345"/>
      <c r="D501" s="55"/>
      <c r="E501" s="124"/>
      <c r="F501" s="124"/>
      <c r="G501" s="176"/>
      <c r="H501" s="124"/>
      <c r="I501" s="124"/>
      <c r="J501" s="124"/>
      <c r="K501" s="124"/>
      <c r="L501" s="124"/>
      <c r="M501" s="124"/>
      <c r="N501" s="124"/>
      <c r="O501" s="124"/>
      <c r="Q501" s="124"/>
      <c r="R501" s="124"/>
      <c r="S501" s="124"/>
      <c r="T501" s="124"/>
      <c r="U501" s="124"/>
      <c r="V501" s="124"/>
      <c r="W501" s="124"/>
      <c r="X501" s="144"/>
      <c r="AA501" s="126">
        <v>489</v>
      </c>
      <c r="AB501" s="126" t="str">
        <f t="shared" si="31"/>
        <v/>
      </c>
      <c r="AC501" s="126" t="str">
        <f t="shared" si="32"/>
        <v/>
      </c>
      <c r="AP501" s="128" t="str">
        <f t="shared" si="33"/>
        <v/>
      </c>
      <c r="AQ501" s="128" t="str">
        <f t="shared" si="34"/>
        <v/>
      </c>
    </row>
    <row r="502" spans="2:43" ht="15" x14ac:dyDescent="0.2">
      <c r="B502" s="161">
        <v>490</v>
      </c>
      <c r="C502" s="345"/>
      <c r="D502" s="55"/>
      <c r="E502" s="124"/>
      <c r="F502" s="124"/>
      <c r="G502" s="176"/>
      <c r="H502" s="124"/>
      <c r="I502" s="124"/>
      <c r="J502" s="124"/>
      <c r="K502" s="124"/>
      <c r="L502" s="124"/>
      <c r="M502" s="124"/>
      <c r="N502" s="124"/>
      <c r="O502" s="124"/>
      <c r="Q502" s="124"/>
      <c r="R502" s="124"/>
      <c r="S502" s="124"/>
      <c r="T502" s="124"/>
      <c r="U502" s="124"/>
      <c r="V502" s="124"/>
      <c r="W502" s="124"/>
      <c r="X502" s="144"/>
      <c r="AA502" s="126">
        <v>490</v>
      </c>
      <c r="AB502" s="126" t="str">
        <f t="shared" si="31"/>
        <v/>
      </c>
      <c r="AC502" s="126" t="str">
        <f t="shared" si="32"/>
        <v/>
      </c>
      <c r="AP502" s="128" t="str">
        <f t="shared" si="33"/>
        <v/>
      </c>
      <c r="AQ502" s="128" t="str">
        <f t="shared" si="34"/>
        <v/>
      </c>
    </row>
    <row r="503" spans="2:43" ht="15" x14ac:dyDescent="0.2">
      <c r="B503" s="161">
        <v>491</v>
      </c>
      <c r="C503" s="345"/>
      <c r="D503" s="55"/>
      <c r="E503" s="124"/>
      <c r="F503" s="124"/>
      <c r="G503" s="176"/>
      <c r="H503" s="124"/>
      <c r="I503" s="124"/>
      <c r="J503" s="124"/>
      <c r="K503" s="124"/>
      <c r="L503" s="124"/>
      <c r="M503" s="124"/>
      <c r="N503" s="124"/>
      <c r="O503" s="124"/>
      <c r="Q503" s="124"/>
      <c r="R503" s="124"/>
      <c r="S503" s="124"/>
      <c r="T503" s="124"/>
      <c r="U503" s="124"/>
      <c r="V503" s="124"/>
      <c r="W503" s="124"/>
      <c r="X503" s="144"/>
      <c r="AA503" s="126">
        <v>491</v>
      </c>
      <c r="AB503" s="126" t="str">
        <f t="shared" si="31"/>
        <v/>
      </c>
      <c r="AC503" s="126" t="str">
        <f t="shared" si="32"/>
        <v/>
      </c>
      <c r="AP503" s="128" t="str">
        <f t="shared" si="33"/>
        <v/>
      </c>
      <c r="AQ503" s="128" t="str">
        <f t="shared" si="34"/>
        <v/>
      </c>
    </row>
    <row r="504" spans="2:43" ht="15" x14ac:dyDescent="0.2">
      <c r="B504" s="161">
        <v>492</v>
      </c>
      <c r="C504" s="345"/>
      <c r="D504" s="55"/>
      <c r="E504" s="124"/>
      <c r="F504" s="124"/>
      <c r="G504" s="176"/>
      <c r="H504" s="124"/>
      <c r="I504" s="124"/>
      <c r="J504" s="124"/>
      <c r="K504" s="124"/>
      <c r="L504" s="124"/>
      <c r="M504" s="124"/>
      <c r="N504" s="124"/>
      <c r="O504" s="124"/>
      <c r="Q504" s="124"/>
      <c r="R504" s="124"/>
      <c r="S504" s="124"/>
      <c r="T504" s="124"/>
      <c r="U504" s="124"/>
      <c r="V504" s="124"/>
      <c r="W504" s="124"/>
      <c r="X504" s="144"/>
      <c r="AA504" s="126">
        <v>492</v>
      </c>
      <c r="AB504" s="126" t="str">
        <f t="shared" si="31"/>
        <v/>
      </c>
      <c r="AC504" s="126" t="str">
        <f t="shared" si="32"/>
        <v/>
      </c>
      <c r="AP504" s="128" t="str">
        <f t="shared" si="33"/>
        <v/>
      </c>
      <c r="AQ504" s="128" t="str">
        <f t="shared" si="34"/>
        <v/>
      </c>
    </row>
    <row r="505" spans="2:43" ht="15" x14ac:dyDescent="0.2">
      <c r="B505" s="161">
        <v>493</v>
      </c>
      <c r="C505" s="345"/>
      <c r="D505" s="55"/>
      <c r="E505" s="124"/>
      <c r="F505" s="124"/>
      <c r="G505" s="176"/>
      <c r="H505" s="124"/>
      <c r="I505" s="124"/>
      <c r="J505" s="124"/>
      <c r="K505" s="124"/>
      <c r="L505" s="124"/>
      <c r="M505" s="124"/>
      <c r="N505" s="124"/>
      <c r="O505" s="124"/>
      <c r="Q505" s="124"/>
      <c r="R505" s="124"/>
      <c r="S505" s="124"/>
      <c r="T505" s="124"/>
      <c r="U505" s="124"/>
      <c r="V505" s="124"/>
      <c r="W505" s="124"/>
      <c r="X505" s="144"/>
      <c r="AA505" s="126">
        <v>493</v>
      </c>
      <c r="AB505" s="126" t="str">
        <f t="shared" si="31"/>
        <v/>
      </c>
      <c r="AC505" s="126" t="str">
        <f t="shared" si="32"/>
        <v/>
      </c>
      <c r="AP505" s="128" t="str">
        <f t="shared" si="33"/>
        <v/>
      </c>
      <c r="AQ505" s="128" t="str">
        <f t="shared" si="34"/>
        <v/>
      </c>
    </row>
    <row r="506" spans="2:43" ht="15" x14ac:dyDescent="0.2">
      <c r="B506" s="161">
        <v>494</v>
      </c>
      <c r="C506" s="345"/>
      <c r="D506" s="55"/>
      <c r="E506" s="124"/>
      <c r="F506" s="124"/>
      <c r="G506" s="176"/>
      <c r="H506" s="124"/>
      <c r="I506" s="124"/>
      <c r="J506" s="124"/>
      <c r="K506" s="124"/>
      <c r="L506" s="124"/>
      <c r="M506" s="124"/>
      <c r="N506" s="124"/>
      <c r="O506" s="124"/>
      <c r="Q506" s="124"/>
      <c r="R506" s="124"/>
      <c r="S506" s="124"/>
      <c r="T506" s="124"/>
      <c r="U506" s="124"/>
      <c r="V506" s="124"/>
      <c r="W506" s="124"/>
      <c r="X506" s="144"/>
      <c r="AA506" s="126">
        <v>494</v>
      </c>
      <c r="AB506" s="126" t="str">
        <f t="shared" si="31"/>
        <v/>
      </c>
      <c r="AC506" s="126" t="str">
        <f t="shared" si="32"/>
        <v/>
      </c>
      <c r="AP506" s="128" t="str">
        <f t="shared" si="33"/>
        <v/>
      </c>
      <c r="AQ506" s="128" t="str">
        <f t="shared" si="34"/>
        <v/>
      </c>
    </row>
    <row r="507" spans="2:43" ht="15" x14ac:dyDescent="0.2">
      <c r="B507" s="161">
        <v>495</v>
      </c>
      <c r="C507" s="345"/>
      <c r="D507" s="55"/>
      <c r="E507" s="124"/>
      <c r="F507" s="124"/>
      <c r="G507" s="176"/>
      <c r="H507" s="124"/>
      <c r="I507" s="124"/>
      <c r="J507" s="124"/>
      <c r="K507" s="124"/>
      <c r="L507" s="124"/>
      <c r="M507" s="124"/>
      <c r="N507" s="124"/>
      <c r="O507" s="124"/>
      <c r="Q507" s="124"/>
      <c r="R507" s="124"/>
      <c r="S507" s="124"/>
      <c r="T507" s="124"/>
      <c r="U507" s="124"/>
      <c r="V507" s="124"/>
      <c r="W507" s="124"/>
      <c r="X507" s="144"/>
      <c r="AA507" s="126">
        <v>495</v>
      </c>
      <c r="AB507" s="126" t="str">
        <f t="shared" si="31"/>
        <v/>
      </c>
      <c r="AC507" s="126" t="str">
        <f t="shared" si="32"/>
        <v/>
      </c>
      <c r="AP507" s="128" t="str">
        <f t="shared" si="33"/>
        <v/>
      </c>
      <c r="AQ507" s="128" t="str">
        <f t="shared" si="34"/>
        <v/>
      </c>
    </row>
    <row r="508" spans="2:43" ht="15" x14ac:dyDescent="0.2">
      <c r="B508" s="161">
        <v>496</v>
      </c>
      <c r="C508" s="345"/>
      <c r="D508" s="55"/>
      <c r="E508" s="124"/>
      <c r="F508" s="124"/>
      <c r="G508" s="176"/>
      <c r="H508" s="124"/>
      <c r="I508" s="124"/>
      <c r="J508" s="124"/>
      <c r="K508" s="124"/>
      <c r="L508" s="124"/>
      <c r="M508" s="124"/>
      <c r="N508" s="124"/>
      <c r="O508" s="124"/>
      <c r="Q508" s="124"/>
      <c r="R508" s="124"/>
      <c r="S508" s="124"/>
      <c r="T508" s="124"/>
      <c r="U508" s="124"/>
      <c r="V508" s="124"/>
      <c r="W508" s="124"/>
      <c r="X508" s="144"/>
      <c r="AA508" s="126">
        <v>496</v>
      </c>
      <c r="AB508" s="126" t="str">
        <f t="shared" si="31"/>
        <v/>
      </c>
      <c r="AC508" s="126" t="str">
        <f t="shared" si="32"/>
        <v/>
      </c>
      <c r="AP508" s="128" t="str">
        <f t="shared" si="33"/>
        <v/>
      </c>
      <c r="AQ508" s="128" t="str">
        <f t="shared" si="34"/>
        <v/>
      </c>
    </row>
    <row r="509" spans="2:43" ht="15" x14ac:dyDescent="0.2">
      <c r="B509" s="161">
        <v>497</v>
      </c>
      <c r="C509" s="345"/>
      <c r="D509" s="55"/>
      <c r="E509" s="124"/>
      <c r="F509" s="124"/>
      <c r="G509" s="176"/>
      <c r="H509" s="124"/>
      <c r="I509" s="124"/>
      <c r="J509" s="124"/>
      <c r="K509" s="124"/>
      <c r="L509" s="124"/>
      <c r="M509" s="124"/>
      <c r="N509" s="124"/>
      <c r="O509" s="124"/>
      <c r="Q509" s="124"/>
      <c r="R509" s="124"/>
      <c r="S509" s="124"/>
      <c r="T509" s="124"/>
      <c r="U509" s="124"/>
      <c r="V509" s="124"/>
      <c r="W509" s="124"/>
      <c r="X509" s="144"/>
      <c r="AA509" s="126">
        <v>497</v>
      </c>
      <c r="AB509" s="126" t="str">
        <f t="shared" si="31"/>
        <v/>
      </c>
      <c r="AC509" s="126" t="str">
        <f t="shared" si="32"/>
        <v/>
      </c>
      <c r="AP509" s="128" t="str">
        <f t="shared" si="33"/>
        <v/>
      </c>
      <c r="AQ509" s="128" t="str">
        <f t="shared" si="34"/>
        <v/>
      </c>
    </row>
    <row r="510" spans="2:43" ht="15" x14ac:dyDescent="0.2">
      <c r="B510" s="161">
        <v>498</v>
      </c>
      <c r="C510" s="345"/>
      <c r="D510" s="55"/>
      <c r="E510" s="124"/>
      <c r="F510" s="124"/>
      <c r="G510" s="176"/>
      <c r="H510" s="124"/>
      <c r="I510" s="124"/>
      <c r="J510" s="124"/>
      <c r="K510" s="124"/>
      <c r="L510" s="124"/>
      <c r="M510" s="124"/>
      <c r="N510" s="124"/>
      <c r="O510" s="124"/>
      <c r="Q510" s="124"/>
      <c r="R510" s="124"/>
      <c r="S510" s="124"/>
      <c r="T510" s="124"/>
      <c r="U510" s="124"/>
      <c r="V510" s="124"/>
      <c r="W510" s="124"/>
      <c r="X510" s="144"/>
      <c r="AA510" s="126">
        <v>498</v>
      </c>
      <c r="AB510" s="126" t="str">
        <f t="shared" si="31"/>
        <v/>
      </c>
      <c r="AC510" s="126" t="str">
        <f t="shared" si="32"/>
        <v/>
      </c>
      <c r="AP510" s="128" t="str">
        <f t="shared" si="33"/>
        <v/>
      </c>
      <c r="AQ510" s="128" t="str">
        <f t="shared" si="34"/>
        <v/>
      </c>
    </row>
    <row r="511" spans="2:43" ht="15" x14ac:dyDescent="0.2">
      <c r="B511" s="161">
        <v>499</v>
      </c>
      <c r="C511" s="345"/>
      <c r="D511" s="55"/>
      <c r="E511" s="124"/>
      <c r="F511" s="124"/>
      <c r="G511" s="176"/>
      <c r="H511" s="124"/>
      <c r="I511" s="124"/>
      <c r="J511" s="124"/>
      <c r="K511" s="124"/>
      <c r="L511" s="124"/>
      <c r="M511" s="124"/>
      <c r="N511" s="124"/>
      <c r="O511" s="124"/>
      <c r="Q511" s="124"/>
      <c r="R511" s="124"/>
      <c r="S511" s="124"/>
      <c r="T511" s="124"/>
      <c r="U511" s="124"/>
      <c r="V511" s="124"/>
      <c r="W511" s="124"/>
      <c r="X511" s="144"/>
      <c r="AA511" s="126">
        <v>499</v>
      </c>
      <c r="AB511" s="126" t="str">
        <f t="shared" si="31"/>
        <v/>
      </c>
      <c r="AC511" s="126" t="str">
        <f t="shared" si="32"/>
        <v/>
      </c>
      <c r="AP511" s="128" t="str">
        <f t="shared" si="33"/>
        <v/>
      </c>
      <c r="AQ511" s="128" t="str">
        <f t="shared" si="34"/>
        <v/>
      </c>
    </row>
    <row r="512" spans="2:43" ht="15" x14ac:dyDescent="0.2">
      <c r="B512" s="161">
        <v>500</v>
      </c>
      <c r="C512" s="345"/>
      <c r="D512" s="55"/>
      <c r="E512" s="124"/>
      <c r="F512" s="124"/>
      <c r="G512" s="176"/>
      <c r="H512" s="124"/>
      <c r="I512" s="124"/>
      <c r="J512" s="124"/>
      <c r="K512" s="124"/>
      <c r="L512" s="124"/>
      <c r="M512" s="124"/>
      <c r="N512" s="124"/>
      <c r="O512" s="124"/>
      <c r="Q512" s="124"/>
      <c r="R512" s="124"/>
      <c r="S512" s="124"/>
      <c r="T512" s="124"/>
      <c r="U512" s="124"/>
      <c r="V512" s="124"/>
      <c r="W512" s="124"/>
      <c r="X512" s="144"/>
      <c r="AA512" s="126">
        <v>500</v>
      </c>
      <c r="AB512" s="126" t="str">
        <f t="shared" si="31"/>
        <v/>
      </c>
      <c r="AC512" s="126" t="str">
        <f t="shared" si="32"/>
        <v/>
      </c>
      <c r="AP512" s="128" t="str">
        <f t="shared" si="33"/>
        <v/>
      </c>
      <c r="AQ512" s="128" t="str">
        <f t="shared" si="34"/>
        <v/>
      </c>
    </row>
    <row r="513" spans="2:43" x14ac:dyDescent="0.2">
      <c r="B513" s="161">
        <v>501</v>
      </c>
      <c r="C513" s="162"/>
      <c r="D513" s="162"/>
      <c r="E513" s="124"/>
      <c r="F513" s="124"/>
      <c r="G513" s="176"/>
      <c r="H513" s="124"/>
      <c r="I513" s="124"/>
      <c r="J513" s="124"/>
      <c r="K513" s="124"/>
      <c r="L513" s="124"/>
      <c r="M513" s="124"/>
      <c r="N513" s="124"/>
      <c r="O513" s="124"/>
      <c r="Q513" s="124"/>
      <c r="R513" s="124"/>
      <c r="S513" s="124"/>
      <c r="T513" s="124"/>
      <c r="U513" s="124"/>
      <c r="V513" s="124"/>
      <c r="W513" s="124"/>
      <c r="X513" s="144"/>
      <c r="AA513" s="126">
        <v>501</v>
      </c>
      <c r="AB513" s="126" t="str">
        <f t="shared" si="31"/>
        <v/>
      </c>
      <c r="AC513" s="126" t="str">
        <f t="shared" si="32"/>
        <v/>
      </c>
      <c r="AP513" s="128" t="str">
        <f t="shared" si="33"/>
        <v/>
      </c>
      <c r="AQ513" s="128" t="str">
        <f t="shared" si="34"/>
        <v/>
      </c>
    </row>
    <row r="514" spans="2:43" x14ac:dyDescent="0.2">
      <c r="B514" s="161">
        <v>502</v>
      </c>
      <c r="C514" s="162"/>
      <c r="D514" s="162"/>
      <c r="E514" s="124"/>
      <c r="F514" s="124"/>
      <c r="G514" s="176"/>
      <c r="H514" s="124"/>
      <c r="I514" s="124"/>
      <c r="J514" s="124"/>
      <c r="K514" s="124"/>
      <c r="L514" s="124"/>
      <c r="M514" s="124"/>
      <c r="N514" s="124"/>
      <c r="O514" s="124"/>
      <c r="Q514" s="124"/>
      <c r="R514" s="124"/>
      <c r="S514" s="124"/>
      <c r="T514" s="124"/>
      <c r="U514" s="124"/>
      <c r="V514" s="124"/>
      <c r="W514" s="124"/>
      <c r="X514" s="144"/>
      <c r="AA514" s="126">
        <v>502</v>
      </c>
      <c r="AB514" s="126" t="str">
        <f t="shared" si="31"/>
        <v/>
      </c>
      <c r="AC514" s="126" t="str">
        <f t="shared" si="32"/>
        <v/>
      </c>
      <c r="AP514" s="128" t="str">
        <f t="shared" si="33"/>
        <v/>
      </c>
      <c r="AQ514" s="128" t="str">
        <f t="shared" si="34"/>
        <v/>
      </c>
    </row>
    <row r="515" spans="2:43" x14ac:dyDescent="0.2">
      <c r="B515" s="161">
        <v>503</v>
      </c>
      <c r="C515" s="162"/>
      <c r="D515" s="162"/>
      <c r="E515" s="124"/>
      <c r="F515" s="124"/>
      <c r="G515" s="176"/>
      <c r="H515" s="124"/>
      <c r="I515" s="124"/>
      <c r="J515" s="124"/>
      <c r="K515" s="124"/>
      <c r="L515" s="124"/>
      <c r="M515" s="124"/>
      <c r="N515" s="124"/>
      <c r="O515" s="124"/>
      <c r="Q515" s="124"/>
      <c r="R515" s="124"/>
      <c r="S515" s="124"/>
      <c r="T515" s="124"/>
      <c r="U515" s="124"/>
      <c r="V515" s="124"/>
      <c r="W515" s="124"/>
      <c r="X515" s="144"/>
      <c r="AA515" s="126">
        <v>503</v>
      </c>
      <c r="AB515" s="126" t="str">
        <f t="shared" si="31"/>
        <v/>
      </c>
      <c r="AC515" s="126" t="str">
        <f t="shared" si="32"/>
        <v/>
      </c>
      <c r="AP515" s="128" t="str">
        <f t="shared" si="33"/>
        <v/>
      </c>
      <c r="AQ515" s="128" t="str">
        <f t="shared" si="34"/>
        <v/>
      </c>
    </row>
    <row r="516" spans="2:43" x14ac:dyDescent="0.2">
      <c r="B516" s="161">
        <v>504</v>
      </c>
      <c r="C516" s="162"/>
      <c r="D516" s="162"/>
      <c r="E516" s="124"/>
      <c r="F516" s="124"/>
      <c r="G516" s="176"/>
      <c r="H516" s="124"/>
      <c r="I516" s="124"/>
      <c r="J516" s="124"/>
      <c r="K516" s="124"/>
      <c r="L516" s="124"/>
      <c r="M516" s="124"/>
      <c r="N516" s="124"/>
      <c r="O516" s="124"/>
      <c r="Q516" s="124"/>
      <c r="R516" s="124"/>
      <c r="S516" s="124"/>
      <c r="T516" s="124"/>
      <c r="U516" s="124"/>
      <c r="V516" s="124"/>
      <c r="W516" s="124"/>
      <c r="X516" s="144"/>
      <c r="AA516" s="126">
        <v>504</v>
      </c>
      <c r="AB516" s="126" t="str">
        <f t="shared" si="31"/>
        <v/>
      </c>
      <c r="AC516" s="126" t="str">
        <f t="shared" si="32"/>
        <v/>
      </c>
      <c r="AP516" s="128" t="str">
        <f t="shared" si="33"/>
        <v/>
      </c>
      <c r="AQ516" s="128" t="str">
        <f t="shared" si="34"/>
        <v/>
      </c>
    </row>
    <row r="517" spans="2:43" x14ac:dyDescent="0.2">
      <c r="B517" s="161">
        <v>505</v>
      </c>
      <c r="C517" s="162"/>
      <c r="D517" s="162"/>
      <c r="E517" s="124"/>
      <c r="F517" s="124"/>
      <c r="G517" s="176"/>
      <c r="H517" s="124"/>
      <c r="I517" s="124"/>
      <c r="J517" s="124"/>
      <c r="K517" s="124"/>
      <c r="L517" s="124"/>
      <c r="M517" s="124"/>
      <c r="N517" s="124"/>
      <c r="O517" s="124"/>
      <c r="Q517" s="124"/>
      <c r="R517" s="124"/>
      <c r="S517" s="124"/>
      <c r="T517" s="124"/>
      <c r="U517" s="124"/>
      <c r="V517" s="124"/>
      <c r="W517" s="124"/>
      <c r="X517" s="144"/>
      <c r="AA517" s="126">
        <v>505</v>
      </c>
      <c r="AB517" s="126" t="str">
        <f t="shared" si="31"/>
        <v/>
      </c>
      <c r="AC517" s="126" t="str">
        <f t="shared" si="32"/>
        <v/>
      </c>
      <c r="AP517" s="128" t="str">
        <f t="shared" si="33"/>
        <v/>
      </c>
      <c r="AQ517" s="128" t="str">
        <f t="shared" si="34"/>
        <v/>
      </c>
    </row>
    <row r="518" spans="2:43" x14ac:dyDescent="0.2">
      <c r="B518" s="161">
        <v>506</v>
      </c>
      <c r="C518" s="162"/>
      <c r="D518" s="162"/>
      <c r="E518" s="124"/>
      <c r="F518" s="124"/>
      <c r="G518" s="176"/>
      <c r="H518" s="124"/>
      <c r="I518" s="124"/>
      <c r="J518" s="124"/>
      <c r="K518" s="124"/>
      <c r="L518" s="124"/>
      <c r="M518" s="124"/>
      <c r="N518" s="124"/>
      <c r="O518" s="124"/>
      <c r="Q518" s="124"/>
      <c r="R518" s="124"/>
      <c r="S518" s="124"/>
      <c r="T518" s="124"/>
      <c r="U518" s="124"/>
      <c r="V518" s="124"/>
      <c r="W518" s="124"/>
      <c r="X518" s="144"/>
      <c r="AA518" s="126">
        <v>506</v>
      </c>
      <c r="AB518" s="126" t="str">
        <f t="shared" si="31"/>
        <v/>
      </c>
      <c r="AC518" s="126" t="str">
        <f t="shared" si="32"/>
        <v/>
      </c>
      <c r="AP518" s="128" t="str">
        <f t="shared" si="33"/>
        <v/>
      </c>
      <c r="AQ518" s="128" t="str">
        <f t="shared" si="34"/>
        <v/>
      </c>
    </row>
    <row r="519" spans="2:43" x14ac:dyDescent="0.2">
      <c r="B519" s="161">
        <v>507</v>
      </c>
      <c r="C519" s="162"/>
      <c r="D519" s="162"/>
      <c r="E519" s="124"/>
      <c r="F519" s="124"/>
      <c r="G519" s="176"/>
      <c r="H519" s="124"/>
      <c r="I519" s="124"/>
      <c r="J519" s="124"/>
      <c r="K519" s="124"/>
      <c r="L519" s="124"/>
      <c r="M519" s="124"/>
      <c r="N519" s="124"/>
      <c r="O519" s="124"/>
      <c r="Q519" s="124"/>
      <c r="R519" s="124"/>
      <c r="S519" s="124"/>
      <c r="T519" s="124"/>
      <c r="U519" s="124"/>
      <c r="V519" s="124"/>
      <c r="W519" s="124"/>
      <c r="X519" s="144"/>
      <c r="AA519" s="126">
        <v>507</v>
      </c>
      <c r="AB519" s="126" t="str">
        <f t="shared" si="31"/>
        <v/>
      </c>
      <c r="AC519" s="126" t="str">
        <f t="shared" si="32"/>
        <v/>
      </c>
      <c r="AP519" s="128" t="str">
        <f t="shared" si="33"/>
        <v/>
      </c>
      <c r="AQ519" s="128" t="str">
        <f t="shared" si="34"/>
        <v/>
      </c>
    </row>
    <row r="520" spans="2:43" x14ac:dyDescent="0.2">
      <c r="B520" s="161">
        <v>508</v>
      </c>
      <c r="C520" s="162"/>
      <c r="D520" s="162"/>
      <c r="E520" s="124"/>
      <c r="F520" s="124"/>
      <c r="G520" s="176"/>
      <c r="H520" s="124"/>
      <c r="I520" s="124"/>
      <c r="J520" s="124"/>
      <c r="K520" s="124"/>
      <c r="L520" s="124"/>
      <c r="M520" s="124"/>
      <c r="N520" s="124"/>
      <c r="O520" s="124"/>
      <c r="Q520" s="124"/>
      <c r="R520" s="124"/>
      <c r="S520" s="124"/>
      <c r="T520" s="124"/>
      <c r="U520" s="124"/>
      <c r="V520" s="124"/>
      <c r="W520" s="124"/>
      <c r="X520" s="144"/>
      <c r="AA520" s="126">
        <v>508</v>
      </c>
      <c r="AB520" s="126" t="str">
        <f t="shared" si="31"/>
        <v/>
      </c>
      <c r="AC520" s="126" t="str">
        <f t="shared" si="32"/>
        <v/>
      </c>
      <c r="AP520" s="128" t="str">
        <f t="shared" si="33"/>
        <v/>
      </c>
      <c r="AQ520" s="128" t="str">
        <f t="shared" si="34"/>
        <v/>
      </c>
    </row>
    <row r="521" spans="2:43" x14ac:dyDescent="0.2">
      <c r="B521" s="161">
        <v>509</v>
      </c>
      <c r="C521" s="162"/>
      <c r="D521" s="162"/>
      <c r="E521" s="124"/>
      <c r="F521" s="124"/>
      <c r="G521" s="176"/>
      <c r="H521" s="124"/>
      <c r="I521" s="124"/>
      <c r="J521" s="124"/>
      <c r="K521" s="124"/>
      <c r="L521" s="124"/>
      <c r="M521" s="124"/>
      <c r="N521" s="124"/>
      <c r="O521" s="124"/>
      <c r="Q521" s="124"/>
      <c r="R521" s="124"/>
      <c r="S521" s="124"/>
      <c r="T521" s="124"/>
      <c r="U521" s="124"/>
      <c r="V521" s="124"/>
      <c r="W521" s="124"/>
      <c r="X521" s="144"/>
      <c r="AA521" s="126">
        <v>509</v>
      </c>
      <c r="AB521" s="126" t="str">
        <f t="shared" si="31"/>
        <v/>
      </c>
      <c r="AC521" s="126" t="str">
        <f t="shared" si="32"/>
        <v/>
      </c>
      <c r="AP521" s="128" t="str">
        <f t="shared" si="33"/>
        <v/>
      </c>
      <c r="AQ521" s="128" t="str">
        <f t="shared" si="34"/>
        <v/>
      </c>
    </row>
    <row r="522" spans="2:43" x14ac:dyDescent="0.2">
      <c r="B522" s="161">
        <v>510</v>
      </c>
      <c r="C522" s="162"/>
      <c r="D522" s="162"/>
      <c r="E522" s="124"/>
      <c r="F522" s="124"/>
      <c r="G522" s="176"/>
      <c r="H522" s="124"/>
      <c r="I522" s="124"/>
      <c r="J522" s="124"/>
      <c r="K522" s="124"/>
      <c r="L522" s="124"/>
      <c r="M522" s="124"/>
      <c r="N522" s="124"/>
      <c r="O522" s="124"/>
      <c r="Q522" s="124"/>
      <c r="R522" s="124"/>
      <c r="S522" s="124"/>
      <c r="T522" s="124"/>
      <c r="U522" s="124"/>
      <c r="V522" s="124"/>
      <c r="W522" s="124"/>
      <c r="X522" s="144"/>
      <c r="AA522" s="126">
        <v>510</v>
      </c>
      <c r="AB522" s="126" t="str">
        <f t="shared" si="31"/>
        <v/>
      </c>
      <c r="AC522" s="126" t="str">
        <f t="shared" si="32"/>
        <v/>
      </c>
      <c r="AP522" s="128" t="str">
        <f t="shared" si="33"/>
        <v/>
      </c>
      <c r="AQ522" s="128" t="str">
        <f t="shared" si="34"/>
        <v/>
      </c>
    </row>
    <row r="523" spans="2:43" x14ac:dyDescent="0.2">
      <c r="B523" s="161">
        <v>511</v>
      </c>
      <c r="C523" s="162"/>
      <c r="D523" s="162"/>
      <c r="E523" s="124"/>
      <c r="F523" s="124"/>
      <c r="G523" s="176"/>
      <c r="H523" s="124"/>
      <c r="I523" s="124"/>
      <c r="J523" s="124"/>
      <c r="K523" s="124"/>
      <c r="L523" s="124"/>
      <c r="M523" s="124"/>
      <c r="N523" s="124"/>
      <c r="O523" s="124"/>
      <c r="Q523" s="124"/>
      <c r="R523" s="124"/>
      <c r="S523" s="124"/>
      <c r="T523" s="124"/>
      <c r="U523" s="124"/>
      <c r="V523" s="124"/>
      <c r="W523" s="124"/>
      <c r="X523" s="144"/>
      <c r="AA523" s="126">
        <v>511</v>
      </c>
      <c r="AB523" s="126" t="str">
        <f t="shared" si="31"/>
        <v/>
      </c>
      <c r="AC523" s="126" t="str">
        <f t="shared" si="32"/>
        <v/>
      </c>
      <c r="AP523" s="128" t="str">
        <f t="shared" si="33"/>
        <v/>
      </c>
      <c r="AQ523" s="128" t="str">
        <f t="shared" si="34"/>
        <v/>
      </c>
    </row>
    <row r="524" spans="2:43" x14ac:dyDescent="0.2">
      <c r="B524" s="161">
        <v>512</v>
      </c>
      <c r="C524" s="162"/>
      <c r="D524" s="162"/>
      <c r="E524" s="124"/>
      <c r="F524" s="124"/>
      <c r="G524" s="176"/>
      <c r="H524" s="124"/>
      <c r="I524" s="124"/>
      <c r="J524" s="124"/>
      <c r="K524" s="124"/>
      <c r="L524" s="124"/>
      <c r="M524" s="124"/>
      <c r="N524" s="124"/>
      <c r="O524" s="124"/>
      <c r="Q524" s="124"/>
      <c r="R524" s="124"/>
      <c r="S524" s="124"/>
      <c r="T524" s="124"/>
      <c r="U524" s="124"/>
      <c r="V524" s="124"/>
      <c r="W524" s="124"/>
      <c r="X524" s="144"/>
      <c r="AA524" s="126">
        <v>512</v>
      </c>
      <c r="AB524" s="126" t="str">
        <f t="shared" si="31"/>
        <v/>
      </c>
      <c r="AC524" s="126" t="str">
        <f t="shared" si="32"/>
        <v/>
      </c>
      <c r="AP524" s="128" t="str">
        <f t="shared" si="33"/>
        <v/>
      </c>
      <c r="AQ524" s="128" t="str">
        <f t="shared" si="34"/>
        <v/>
      </c>
    </row>
    <row r="525" spans="2:43" x14ac:dyDescent="0.2">
      <c r="B525" s="161">
        <v>513</v>
      </c>
      <c r="C525" s="162"/>
      <c r="D525" s="162"/>
      <c r="E525" s="124"/>
      <c r="F525" s="124"/>
      <c r="G525" s="176"/>
      <c r="H525" s="124"/>
      <c r="I525" s="124"/>
      <c r="J525" s="124"/>
      <c r="K525" s="124"/>
      <c r="L525" s="124"/>
      <c r="M525" s="124"/>
      <c r="N525" s="124"/>
      <c r="O525" s="124"/>
      <c r="Q525" s="124"/>
      <c r="R525" s="124"/>
      <c r="S525" s="124"/>
      <c r="T525" s="124"/>
      <c r="U525" s="124"/>
      <c r="V525" s="124"/>
      <c r="W525" s="124"/>
      <c r="X525" s="144"/>
      <c r="AA525" s="126">
        <v>513</v>
      </c>
      <c r="AB525" s="126" t="str">
        <f t="shared" si="31"/>
        <v/>
      </c>
      <c r="AC525" s="126" t="str">
        <f t="shared" si="32"/>
        <v/>
      </c>
      <c r="AP525" s="128" t="str">
        <f t="shared" si="33"/>
        <v/>
      </c>
      <c r="AQ525" s="128" t="str">
        <f t="shared" si="34"/>
        <v/>
      </c>
    </row>
    <row r="526" spans="2:43" x14ac:dyDescent="0.2">
      <c r="B526" s="161">
        <v>514</v>
      </c>
      <c r="C526" s="162"/>
      <c r="D526" s="162"/>
      <c r="E526" s="124"/>
      <c r="F526" s="124"/>
      <c r="G526" s="176"/>
      <c r="H526" s="124"/>
      <c r="I526" s="124"/>
      <c r="J526" s="124"/>
      <c r="K526" s="124"/>
      <c r="L526" s="124"/>
      <c r="M526" s="124"/>
      <c r="N526" s="124"/>
      <c r="O526" s="124"/>
      <c r="Q526" s="124"/>
      <c r="R526" s="124"/>
      <c r="S526" s="124"/>
      <c r="T526" s="124"/>
      <c r="U526" s="124"/>
      <c r="V526" s="124"/>
      <c r="W526" s="124"/>
      <c r="X526" s="144"/>
      <c r="AA526" s="126">
        <v>514</v>
      </c>
      <c r="AB526" s="126" t="str">
        <f t="shared" ref="AB526:AB589" si="35">IF(AND(C526=1,D526&lt;&gt;0),D526,"")</f>
        <v/>
      </c>
      <c r="AC526" s="126" t="str">
        <f t="shared" ref="AC526:AC589" si="36">IF(AND(C526=2,D526&lt;&gt;0),D526,"")</f>
        <v/>
      </c>
      <c r="AP526" s="128" t="str">
        <f t="shared" si="33"/>
        <v/>
      </c>
      <c r="AQ526" s="128" t="str">
        <f t="shared" si="34"/>
        <v/>
      </c>
    </row>
    <row r="527" spans="2:43" x14ac:dyDescent="0.2">
      <c r="B527" s="161">
        <v>515</v>
      </c>
      <c r="C527" s="162"/>
      <c r="D527" s="162"/>
      <c r="E527" s="124"/>
      <c r="F527" s="124"/>
      <c r="G527" s="176"/>
      <c r="H527" s="124"/>
      <c r="I527" s="124"/>
      <c r="J527" s="124"/>
      <c r="K527" s="124"/>
      <c r="L527" s="124"/>
      <c r="M527" s="124"/>
      <c r="N527" s="124"/>
      <c r="O527" s="124"/>
      <c r="Q527" s="124"/>
      <c r="R527" s="124"/>
      <c r="S527" s="124"/>
      <c r="T527" s="124"/>
      <c r="U527" s="124"/>
      <c r="V527" s="124"/>
      <c r="W527" s="124"/>
      <c r="X527" s="144"/>
      <c r="AA527" s="126">
        <v>515</v>
      </c>
      <c r="AB527" s="126" t="str">
        <f t="shared" si="35"/>
        <v/>
      </c>
      <c r="AC527" s="126" t="str">
        <f t="shared" si="36"/>
        <v/>
      </c>
      <c r="AP527" s="128" t="str">
        <f t="shared" ref="AP527:AP590" si="37">IF(AB526="","",ABS(AB526-$K$13))</f>
        <v/>
      </c>
      <c r="AQ527" s="128" t="str">
        <f t="shared" ref="AQ527:AQ590" si="38">IF(AC526="","",ABS(AC526-$K$14))</f>
        <v/>
      </c>
    </row>
    <row r="528" spans="2:43" x14ac:dyDescent="0.2">
      <c r="B528" s="161">
        <v>516</v>
      </c>
      <c r="C528" s="162"/>
      <c r="D528" s="162"/>
      <c r="E528" s="124"/>
      <c r="F528" s="124"/>
      <c r="G528" s="176"/>
      <c r="H528" s="124"/>
      <c r="I528" s="124"/>
      <c r="J528" s="124"/>
      <c r="K528" s="124"/>
      <c r="L528" s="124"/>
      <c r="M528" s="124"/>
      <c r="N528" s="124"/>
      <c r="O528" s="124"/>
      <c r="Q528" s="124"/>
      <c r="R528" s="124"/>
      <c r="S528" s="124"/>
      <c r="T528" s="124"/>
      <c r="U528" s="124"/>
      <c r="V528" s="124"/>
      <c r="W528" s="124"/>
      <c r="X528" s="144"/>
      <c r="AA528" s="126">
        <v>516</v>
      </c>
      <c r="AB528" s="126" t="str">
        <f t="shared" si="35"/>
        <v/>
      </c>
      <c r="AC528" s="126" t="str">
        <f t="shared" si="36"/>
        <v/>
      </c>
      <c r="AP528" s="128" t="str">
        <f t="shared" si="37"/>
        <v/>
      </c>
      <c r="AQ528" s="128" t="str">
        <f t="shared" si="38"/>
        <v/>
      </c>
    </row>
    <row r="529" spans="2:43" x14ac:dyDescent="0.2">
      <c r="B529" s="161">
        <v>517</v>
      </c>
      <c r="C529" s="162"/>
      <c r="D529" s="162"/>
      <c r="E529" s="124"/>
      <c r="F529" s="124"/>
      <c r="G529" s="176"/>
      <c r="H529" s="124"/>
      <c r="I529" s="124"/>
      <c r="J529" s="124"/>
      <c r="K529" s="124"/>
      <c r="L529" s="124"/>
      <c r="M529" s="124"/>
      <c r="N529" s="124"/>
      <c r="O529" s="124"/>
      <c r="Q529" s="124"/>
      <c r="R529" s="124"/>
      <c r="S529" s="124"/>
      <c r="T529" s="124"/>
      <c r="U529" s="124"/>
      <c r="V529" s="124"/>
      <c r="W529" s="124"/>
      <c r="X529" s="144"/>
      <c r="AA529" s="126">
        <v>517</v>
      </c>
      <c r="AB529" s="126" t="str">
        <f t="shared" si="35"/>
        <v/>
      </c>
      <c r="AC529" s="126" t="str">
        <f t="shared" si="36"/>
        <v/>
      </c>
      <c r="AP529" s="128" t="str">
        <f t="shared" si="37"/>
        <v/>
      </c>
      <c r="AQ529" s="128" t="str">
        <f t="shared" si="38"/>
        <v/>
      </c>
    </row>
    <row r="530" spans="2:43" x14ac:dyDescent="0.2">
      <c r="B530" s="161">
        <v>518</v>
      </c>
      <c r="C530" s="162"/>
      <c r="D530" s="162"/>
      <c r="E530" s="124"/>
      <c r="F530" s="124"/>
      <c r="G530" s="176"/>
      <c r="H530" s="124"/>
      <c r="I530" s="124"/>
      <c r="J530" s="124"/>
      <c r="K530" s="124"/>
      <c r="L530" s="124"/>
      <c r="M530" s="124"/>
      <c r="N530" s="124"/>
      <c r="O530" s="124"/>
      <c r="Q530" s="124"/>
      <c r="R530" s="124"/>
      <c r="S530" s="124"/>
      <c r="T530" s="124"/>
      <c r="U530" s="124"/>
      <c r="V530" s="124"/>
      <c r="W530" s="124"/>
      <c r="X530" s="144"/>
      <c r="AA530" s="126">
        <v>518</v>
      </c>
      <c r="AB530" s="126" t="str">
        <f t="shared" si="35"/>
        <v/>
      </c>
      <c r="AC530" s="126" t="str">
        <f t="shared" si="36"/>
        <v/>
      </c>
      <c r="AP530" s="128" t="str">
        <f t="shared" si="37"/>
        <v/>
      </c>
      <c r="AQ530" s="128" t="str">
        <f t="shared" si="38"/>
        <v/>
      </c>
    </row>
    <row r="531" spans="2:43" x14ac:dyDescent="0.2">
      <c r="B531" s="161">
        <v>519</v>
      </c>
      <c r="C531" s="162"/>
      <c r="D531" s="162"/>
      <c r="E531" s="124"/>
      <c r="F531" s="124"/>
      <c r="G531" s="176"/>
      <c r="H531" s="124"/>
      <c r="I531" s="124"/>
      <c r="J531" s="124"/>
      <c r="K531" s="124"/>
      <c r="L531" s="124"/>
      <c r="M531" s="124"/>
      <c r="N531" s="124"/>
      <c r="O531" s="124"/>
      <c r="Q531" s="124"/>
      <c r="R531" s="124"/>
      <c r="S531" s="124"/>
      <c r="T531" s="124"/>
      <c r="U531" s="124"/>
      <c r="V531" s="124"/>
      <c r="W531" s="124"/>
      <c r="X531" s="144"/>
      <c r="AA531" s="126">
        <v>519</v>
      </c>
      <c r="AB531" s="126" t="str">
        <f t="shared" si="35"/>
        <v/>
      </c>
      <c r="AC531" s="126" t="str">
        <f t="shared" si="36"/>
        <v/>
      </c>
      <c r="AP531" s="128" t="str">
        <f t="shared" si="37"/>
        <v/>
      </c>
      <c r="AQ531" s="128" t="str">
        <f t="shared" si="38"/>
        <v/>
      </c>
    </row>
    <row r="532" spans="2:43" x14ac:dyDescent="0.2">
      <c r="B532" s="161">
        <v>520</v>
      </c>
      <c r="C532" s="162"/>
      <c r="D532" s="162"/>
      <c r="E532" s="124"/>
      <c r="F532" s="124"/>
      <c r="G532" s="176"/>
      <c r="H532" s="124"/>
      <c r="I532" s="124"/>
      <c r="J532" s="124"/>
      <c r="K532" s="124"/>
      <c r="L532" s="124"/>
      <c r="M532" s="124"/>
      <c r="N532" s="124"/>
      <c r="O532" s="124"/>
      <c r="Q532" s="124"/>
      <c r="R532" s="124"/>
      <c r="S532" s="124"/>
      <c r="T532" s="124"/>
      <c r="U532" s="124"/>
      <c r="V532" s="124"/>
      <c r="W532" s="124"/>
      <c r="X532" s="144"/>
      <c r="AA532" s="126">
        <v>520</v>
      </c>
      <c r="AB532" s="126" t="str">
        <f t="shared" si="35"/>
        <v/>
      </c>
      <c r="AC532" s="126" t="str">
        <f t="shared" si="36"/>
        <v/>
      </c>
      <c r="AP532" s="128" t="str">
        <f t="shared" si="37"/>
        <v/>
      </c>
      <c r="AQ532" s="128" t="str">
        <f t="shared" si="38"/>
        <v/>
      </c>
    </row>
    <row r="533" spans="2:43" x14ac:dyDescent="0.2">
      <c r="B533" s="161">
        <v>521</v>
      </c>
      <c r="C533" s="162"/>
      <c r="D533" s="162"/>
      <c r="E533" s="124"/>
      <c r="F533" s="124"/>
      <c r="G533" s="176"/>
      <c r="H533" s="124"/>
      <c r="I533" s="124"/>
      <c r="J533" s="124"/>
      <c r="K533" s="124"/>
      <c r="L533" s="124"/>
      <c r="M533" s="124"/>
      <c r="N533" s="124"/>
      <c r="O533" s="124"/>
      <c r="Q533" s="124"/>
      <c r="R533" s="124"/>
      <c r="S533" s="124"/>
      <c r="T533" s="124"/>
      <c r="U533" s="124"/>
      <c r="V533" s="124"/>
      <c r="W533" s="124"/>
      <c r="X533" s="144"/>
      <c r="AA533" s="126">
        <v>521</v>
      </c>
      <c r="AB533" s="126" t="str">
        <f t="shared" si="35"/>
        <v/>
      </c>
      <c r="AC533" s="126" t="str">
        <f t="shared" si="36"/>
        <v/>
      </c>
      <c r="AP533" s="128" t="str">
        <f t="shared" si="37"/>
        <v/>
      </c>
      <c r="AQ533" s="128" t="str">
        <f t="shared" si="38"/>
        <v/>
      </c>
    </row>
    <row r="534" spans="2:43" x14ac:dyDescent="0.2">
      <c r="B534" s="161">
        <v>522</v>
      </c>
      <c r="C534" s="162"/>
      <c r="D534" s="162"/>
      <c r="E534" s="124"/>
      <c r="F534" s="124"/>
      <c r="G534" s="176"/>
      <c r="H534" s="124"/>
      <c r="I534" s="124"/>
      <c r="J534" s="124"/>
      <c r="K534" s="124"/>
      <c r="L534" s="124"/>
      <c r="M534" s="124"/>
      <c r="N534" s="124"/>
      <c r="O534" s="124"/>
      <c r="Q534" s="124"/>
      <c r="R534" s="124"/>
      <c r="S534" s="124"/>
      <c r="T534" s="124"/>
      <c r="U534" s="124"/>
      <c r="V534" s="124"/>
      <c r="W534" s="124"/>
      <c r="X534" s="144"/>
      <c r="AA534" s="126">
        <v>522</v>
      </c>
      <c r="AB534" s="126" t="str">
        <f t="shared" si="35"/>
        <v/>
      </c>
      <c r="AC534" s="126" t="str">
        <f t="shared" si="36"/>
        <v/>
      </c>
      <c r="AP534" s="128" t="str">
        <f t="shared" si="37"/>
        <v/>
      </c>
      <c r="AQ534" s="128" t="str">
        <f t="shared" si="38"/>
        <v/>
      </c>
    </row>
    <row r="535" spans="2:43" x14ac:dyDescent="0.2">
      <c r="B535" s="161">
        <v>523</v>
      </c>
      <c r="C535" s="162"/>
      <c r="D535" s="162"/>
      <c r="E535" s="124"/>
      <c r="F535" s="124"/>
      <c r="G535" s="176"/>
      <c r="H535" s="124"/>
      <c r="I535" s="124"/>
      <c r="J535" s="124"/>
      <c r="K535" s="124"/>
      <c r="L535" s="124"/>
      <c r="M535" s="124"/>
      <c r="N535" s="124"/>
      <c r="O535" s="124"/>
      <c r="Q535" s="124"/>
      <c r="R535" s="124"/>
      <c r="S535" s="124"/>
      <c r="T535" s="124"/>
      <c r="U535" s="124"/>
      <c r="V535" s="124"/>
      <c r="W535" s="124"/>
      <c r="X535" s="144"/>
      <c r="AA535" s="126">
        <v>523</v>
      </c>
      <c r="AB535" s="126" t="str">
        <f t="shared" si="35"/>
        <v/>
      </c>
      <c r="AC535" s="126" t="str">
        <f t="shared" si="36"/>
        <v/>
      </c>
      <c r="AP535" s="128" t="str">
        <f t="shared" si="37"/>
        <v/>
      </c>
      <c r="AQ535" s="128" t="str">
        <f t="shared" si="38"/>
        <v/>
      </c>
    </row>
    <row r="536" spans="2:43" x14ac:dyDescent="0.2">
      <c r="B536" s="161">
        <v>524</v>
      </c>
      <c r="C536" s="162"/>
      <c r="D536" s="162"/>
      <c r="E536" s="124"/>
      <c r="F536" s="124"/>
      <c r="G536" s="176"/>
      <c r="H536" s="124"/>
      <c r="I536" s="124"/>
      <c r="J536" s="124"/>
      <c r="K536" s="124"/>
      <c r="L536" s="124"/>
      <c r="M536" s="124"/>
      <c r="N536" s="124"/>
      <c r="O536" s="124"/>
      <c r="Q536" s="124"/>
      <c r="R536" s="124"/>
      <c r="S536" s="124"/>
      <c r="T536" s="124"/>
      <c r="U536" s="124"/>
      <c r="V536" s="124"/>
      <c r="W536" s="124"/>
      <c r="X536" s="144"/>
      <c r="AA536" s="126">
        <v>524</v>
      </c>
      <c r="AB536" s="126" t="str">
        <f t="shared" si="35"/>
        <v/>
      </c>
      <c r="AC536" s="126" t="str">
        <f t="shared" si="36"/>
        <v/>
      </c>
      <c r="AP536" s="128" t="str">
        <f t="shared" si="37"/>
        <v/>
      </c>
      <c r="AQ536" s="128" t="str">
        <f t="shared" si="38"/>
        <v/>
      </c>
    </row>
    <row r="537" spans="2:43" x14ac:dyDescent="0.2">
      <c r="B537" s="161">
        <v>525</v>
      </c>
      <c r="C537" s="162"/>
      <c r="D537" s="162"/>
      <c r="E537" s="124"/>
      <c r="F537" s="124"/>
      <c r="G537" s="176"/>
      <c r="H537" s="124"/>
      <c r="I537" s="124"/>
      <c r="J537" s="124"/>
      <c r="K537" s="124"/>
      <c r="L537" s="124"/>
      <c r="M537" s="124"/>
      <c r="N537" s="124"/>
      <c r="O537" s="124"/>
      <c r="Q537" s="124"/>
      <c r="R537" s="124"/>
      <c r="S537" s="124"/>
      <c r="T537" s="124"/>
      <c r="U537" s="124"/>
      <c r="V537" s="124"/>
      <c r="W537" s="124"/>
      <c r="X537" s="144"/>
      <c r="AA537" s="126">
        <v>525</v>
      </c>
      <c r="AB537" s="126" t="str">
        <f t="shared" si="35"/>
        <v/>
      </c>
      <c r="AC537" s="126" t="str">
        <f t="shared" si="36"/>
        <v/>
      </c>
      <c r="AP537" s="128" t="str">
        <f t="shared" si="37"/>
        <v/>
      </c>
      <c r="AQ537" s="128" t="str">
        <f t="shared" si="38"/>
        <v/>
      </c>
    </row>
    <row r="538" spans="2:43" x14ac:dyDescent="0.2">
      <c r="B538" s="161">
        <v>526</v>
      </c>
      <c r="C538" s="162"/>
      <c r="D538" s="162"/>
      <c r="E538" s="124"/>
      <c r="F538" s="124"/>
      <c r="G538" s="176"/>
      <c r="H538" s="124"/>
      <c r="I538" s="124"/>
      <c r="J538" s="124"/>
      <c r="K538" s="124"/>
      <c r="L538" s="124"/>
      <c r="M538" s="124"/>
      <c r="N538" s="124"/>
      <c r="O538" s="124"/>
      <c r="Q538" s="124"/>
      <c r="R538" s="124"/>
      <c r="S538" s="124"/>
      <c r="T538" s="124"/>
      <c r="U538" s="124"/>
      <c r="V538" s="124"/>
      <c r="W538" s="124"/>
      <c r="X538" s="144"/>
      <c r="AA538" s="126">
        <v>526</v>
      </c>
      <c r="AB538" s="126" t="str">
        <f t="shared" si="35"/>
        <v/>
      </c>
      <c r="AC538" s="126" t="str">
        <f t="shared" si="36"/>
        <v/>
      </c>
      <c r="AP538" s="128" t="str">
        <f t="shared" si="37"/>
        <v/>
      </c>
      <c r="AQ538" s="128" t="str">
        <f t="shared" si="38"/>
        <v/>
      </c>
    </row>
    <row r="539" spans="2:43" x14ac:dyDescent="0.2">
      <c r="B539" s="161">
        <v>527</v>
      </c>
      <c r="C539" s="162"/>
      <c r="D539" s="162"/>
      <c r="E539" s="124"/>
      <c r="F539" s="124"/>
      <c r="G539" s="176"/>
      <c r="H539" s="124"/>
      <c r="I539" s="124"/>
      <c r="J539" s="124"/>
      <c r="K539" s="124"/>
      <c r="L539" s="124"/>
      <c r="M539" s="124"/>
      <c r="N539" s="124"/>
      <c r="O539" s="124"/>
      <c r="Q539" s="124"/>
      <c r="R539" s="124"/>
      <c r="S539" s="124"/>
      <c r="T539" s="124"/>
      <c r="U539" s="124"/>
      <c r="V539" s="124"/>
      <c r="W539" s="124"/>
      <c r="X539" s="144"/>
      <c r="AA539" s="126">
        <v>527</v>
      </c>
      <c r="AB539" s="126" t="str">
        <f t="shared" si="35"/>
        <v/>
      </c>
      <c r="AC539" s="126" t="str">
        <f t="shared" si="36"/>
        <v/>
      </c>
      <c r="AP539" s="128" t="str">
        <f t="shared" si="37"/>
        <v/>
      </c>
      <c r="AQ539" s="128" t="str">
        <f t="shared" si="38"/>
        <v/>
      </c>
    </row>
    <row r="540" spans="2:43" x14ac:dyDescent="0.2">
      <c r="B540" s="161">
        <v>528</v>
      </c>
      <c r="C540" s="162"/>
      <c r="D540" s="162"/>
      <c r="E540" s="124"/>
      <c r="F540" s="124"/>
      <c r="G540" s="176"/>
      <c r="H540" s="124"/>
      <c r="I540" s="124"/>
      <c r="J540" s="124"/>
      <c r="K540" s="124"/>
      <c r="L540" s="124"/>
      <c r="M540" s="124"/>
      <c r="N540" s="124"/>
      <c r="O540" s="124"/>
      <c r="Q540" s="124"/>
      <c r="R540" s="124"/>
      <c r="S540" s="124"/>
      <c r="T540" s="124"/>
      <c r="U540" s="124"/>
      <c r="V540" s="124"/>
      <c r="W540" s="124"/>
      <c r="X540" s="144"/>
      <c r="AA540" s="126">
        <v>528</v>
      </c>
      <c r="AB540" s="126" t="str">
        <f t="shared" si="35"/>
        <v/>
      </c>
      <c r="AC540" s="126" t="str">
        <f t="shared" si="36"/>
        <v/>
      </c>
      <c r="AP540" s="128" t="str">
        <f t="shared" si="37"/>
        <v/>
      </c>
      <c r="AQ540" s="128" t="str">
        <f t="shared" si="38"/>
        <v/>
      </c>
    </row>
    <row r="541" spans="2:43" x14ac:dyDescent="0.2">
      <c r="B541" s="161">
        <v>529</v>
      </c>
      <c r="C541" s="162"/>
      <c r="D541" s="162"/>
      <c r="E541" s="124"/>
      <c r="F541" s="124"/>
      <c r="G541" s="176"/>
      <c r="H541" s="124"/>
      <c r="I541" s="124"/>
      <c r="J541" s="124"/>
      <c r="K541" s="124"/>
      <c r="L541" s="124"/>
      <c r="M541" s="124"/>
      <c r="N541" s="124"/>
      <c r="O541" s="124"/>
      <c r="Q541" s="124"/>
      <c r="R541" s="124"/>
      <c r="S541" s="124"/>
      <c r="T541" s="124"/>
      <c r="U541" s="124"/>
      <c r="V541" s="124"/>
      <c r="W541" s="124"/>
      <c r="X541" s="144"/>
      <c r="AA541" s="126">
        <v>529</v>
      </c>
      <c r="AB541" s="126" t="str">
        <f t="shared" si="35"/>
        <v/>
      </c>
      <c r="AC541" s="126" t="str">
        <f t="shared" si="36"/>
        <v/>
      </c>
      <c r="AP541" s="128" t="str">
        <f t="shared" si="37"/>
        <v/>
      </c>
      <c r="AQ541" s="128" t="str">
        <f t="shared" si="38"/>
        <v/>
      </c>
    </row>
    <row r="542" spans="2:43" x14ac:dyDescent="0.2">
      <c r="B542" s="161">
        <v>530</v>
      </c>
      <c r="C542" s="162"/>
      <c r="D542" s="162"/>
      <c r="E542" s="124"/>
      <c r="F542" s="124"/>
      <c r="G542" s="176"/>
      <c r="H542" s="124"/>
      <c r="I542" s="124"/>
      <c r="J542" s="124"/>
      <c r="K542" s="124"/>
      <c r="L542" s="124"/>
      <c r="M542" s="124"/>
      <c r="N542" s="124"/>
      <c r="O542" s="124"/>
      <c r="Q542" s="124"/>
      <c r="R542" s="124"/>
      <c r="S542" s="124"/>
      <c r="T542" s="124"/>
      <c r="U542" s="124"/>
      <c r="V542" s="124"/>
      <c r="W542" s="124"/>
      <c r="X542" s="144"/>
      <c r="AA542" s="126">
        <v>530</v>
      </c>
      <c r="AB542" s="126" t="str">
        <f t="shared" si="35"/>
        <v/>
      </c>
      <c r="AC542" s="126" t="str">
        <f t="shared" si="36"/>
        <v/>
      </c>
      <c r="AP542" s="128" t="str">
        <f t="shared" si="37"/>
        <v/>
      </c>
      <c r="AQ542" s="128" t="str">
        <f t="shared" si="38"/>
        <v/>
      </c>
    </row>
    <row r="543" spans="2:43" x14ac:dyDescent="0.2">
      <c r="B543" s="161">
        <v>531</v>
      </c>
      <c r="C543" s="162"/>
      <c r="D543" s="162"/>
      <c r="E543" s="124"/>
      <c r="F543" s="124"/>
      <c r="G543" s="176"/>
      <c r="H543" s="124"/>
      <c r="I543" s="124"/>
      <c r="J543" s="124"/>
      <c r="K543" s="124"/>
      <c r="L543" s="124"/>
      <c r="M543" s="124"/>
      <c r="N543" s="124"/>
      <c r="O543" s="124"/>
      <c r="Q543" s="124"/>
      <c r="R543" s="124"/>
      <c r="S543" s="124"/>
      <c r="T543" s="124"/>
      <c r="U543" s="124"/>
      <c r="V543" s="124"/>
      <c r="W543" s="124"/>
      <c r="X543" s="144"/>
      <c r="AA543" s="126">
        <v>531</v>
      </c>
      <c r="AB543" s="126" t="str">
        <f t="shared" si="35"/>
        <v/>
      </c>
      <c r="AC543" s="126" t="str">
        <f t="shared" si="36"/>
        <v/>
      </c>
      <c r="AP543" s="128" t="str">
        <f t="shared" si="37"/>
        <v/>
      </c>
      <c r="AQ543" s="128" t="str">
        <f t="shared" si="38"/>
        <v/>
      </c>
    </row>
    <row r="544" spans="2:43" x14ac:dyDescent="0.2">
      <c r="B544" s="161">
        <v>532</v>
      </c>
      <c r="C544" s="162"/>
      <c r="D544" s="162"/>
      <c r="E544" s="124"/>
      <c r="F544" s="124"/>
      <c r="G544" s="176"/>
      <c r="H544" s="124"/>
      <c r="I544" s="124"/>
      <c r="J544" s="124"/>
      <c r="K544" s="124"/>
      <c r="L544" s="124"/>
      <c r="M544" s="124"/>
      <c r="N544" s="124"/>
      <c r="O544" s="124"/>
      <c r="Q544" s="124"/>
      <c r="R544" s="124"/>
      <c r="S544" s="124"/>
      <c r="T544" s="124"/>
      <c r="U544" s="124"/>
      <c r="V544" s="124"/>
      <c r="W544" s="124"/>
      <c r="X544" s="144"/>
      <c r="AA544" s="126">
        <v>532</v>
      </c>
      <c r="AB544" s="126" t="str">
        <f t="shared" si="35"/>
        <v/>
      </c>
      <c r="AC544" s="126" t="str">
        <f t="shared" si="36"/>
        <v/>
      </c>
      <c r="AP544" s="128" t="str">
        <f t="shared" si="37"/>
        <v/>
      </c>
      <c r="AQ544" s="128" t="str">
        <f t="shared" si="38"/>
        <v/>
      </c>
    </row>
    <row r="545" spans="2:43" x14ac:dyDescent="0.2">
      <c r="B545" s="161">
        <v>533</v>
      </c>
      <c r="C545" s="162"/>
      <c r="D545" s="162"/>
      <c r="E545" s="124"/>
      <c r="F545" s="124"/>
      <c r="G545" s="176"/>
      <c r="H545" s="124"/>
      <c r="I545" s="124"/>
      <c r="J545" s="124"/>
      <c r="K545" s="124"/>
      <c r="L545" s="124"/>
      <c r="M545" s="124"/>
      <c r="N545" s="124"/>
      <c r="O545" s="124"/>
      <c r="Q545" s="124"/>
      <c r="R545" s="124"/>
      <c r="S545" s="124"/>
      <c r="T545" s="124"/>
      <c r="U545" s="124"/>
      <c r="V545" s="124"/>
      <c r="W545" s="124"/>
      <c r="X545" s="144"/>
      <c r="AA545" s="126">
        <v>533</v>
      </c>
      <c r="AB545" s="126" t="str">
        <f t="shared" si="35"/>
        <v/>
      </c>
      <c r="AC545" s="126" t="str">
        <f t="shared" si="36"/>
        <v/>
      </c>
      <c r="AP545" s="128" t="str">
        <f t="shared" si="37"/>
        <v/>
      </c>
      <c r="AQ545" s="128" t="str">
        <f t="shared" si="38"/>
        <v/>
      </c>
    </row>
    <row r="546" spans="2:43" x14ac:dyDescent="0.2">
      <c r="B546" s="161">
        <v>534</v>
      </c>
      <c r="C546" s="162"/>
      <c r="D546" s="162"/>
      <c r="E546" s="124"/>
      <c r="F546" s="124"/>
      <c r="G546" s="176"/>
      <c r="H546" s="124"/>
      <c r="I546" s="124"/>
      <c r="J546" s="124"/>
      <c r="K546" s="124"/>
      <c r="L546" s="124"/>
      <c r="M546" s="124"/>
      <c r="N546" s="124"/>
      <c r="O546" s="124"/>
      <c r="Q546" s="124"/>
      <c r="R546" s="124"/>
      <c r="S546" s="124"/>
      <c r="T546" s="124"/>
      <c r="U546" s="124"/>
      <c r="V546" s="124"/>
      <c r="W546" s="124"/>
      <c r="X546" s="144"/>
      <c r="AA546" s="126">
        <v>534</v>
      </c>
      <c r="AB546" s="126" t="str">
        <f t="shared" si="35"/>
        <v/>
      </c>
      <c r="AC546" s="126" t="str">
        <f t="shared" si="36"/>
        <v/>
      </c>
      <c r="AP546" s="128" t="str">
        <f t="shared" si="37"/>
        <v/>
      </c>
      <c r="AQ546" s="128" t="str">
        <f t="shared" si="38"/>
        <v/>
      </c>
    </row>
    <row r="547" spans="2:43" x14ac:dyDescent="0.2">
      <c r="B547" s="161">
        <v>535</v>
      </c>
      <c r="C547" s="162"/>
      <c r="D547" s="162"/>
      <c r="E547" s="124"/>
      <c r="F547" s="124"/>
      <c r="G547" s="176"/>
      <c r="H547" s="124"/>
      <c r="I547" s="124"/>
      <c r="J547" s="124"/>
      <c r="K547" s="124"/>
      <c r="L547" s="124"/>
      <c r="M547" s="124"/>
      <c r="N547" s="124"/>
      <c r="O547" s="124"/>
      <c r="Q547" s="124"/>
      <c r="R547" s="124"/>
      <c r="S547" s="124"/>
      <c r="T547" s="124"/>
      <c r="U547" s="124"/>
      <c r="V547" s="124"/>
      <c r="W547" s="124"/>
      <c r="X547" s="144"/>
      <c r="AA547" s="126">
        <v>535</v>
      </c>
      <c r="AB547" s="126" t="str">
        <f t="shared" si="35"/>
        <v/>
      </c>
      <c r="AC547" s="126" t="str">
        <f t="shared" si="36"/>
        <v/>
      </c>
      <c r="AP547" s="128" t="str">
        <f t="shared" si="37"/>
        <v/>
      </c>
      <c r="AQ547" s="128" t="str">
        <f t="shared" si="38"/>
        <v/>
      </c>
    </row>
    <row r="548" spans="2:43" x14ac:dyDescent="0.2">
      <c r="B548" s="161">
        <v>536</v>
      </c>
      <c r="C548" s="162"/>
      <c r="D548" s="162"/>
      <c r="E548" s="124"/>
      <c r="F548" s="124"/>
      <c r="G548" s="176"/>
      <c r="H548" s="124"/>
      <c r="I548" s="124"/>
      <c r="J548" s="124"/>
      <c r="K548" s="124"/>
      <c r="L548" s="124"/>
      <c r="M548" s="124"/>
      <c r="N548" s="124"/>
      <c r="O548" s="124"/>
      <c r="Q548" s="124"/>
      <c r="R548" s="124"/>
      <c r="S548" s="124"/>
      <c r="T548" s="124"/>
      <c r="U548" s="124"/>
      <c r="V548" s="124"/>
      <c r="W548" s="124"/>
      <c r="X548" s="144"/>
      <c r="AA548" s="126">
        <v>536</v>
      </c>
      <c r="AB548" s="126" t="str">
        <f t="shared" si="35"/>
        <v/>
      </c>
      <c r="AC548" s="126" t="str">
        <f t="shared" si="36"/>
        <v/>
      </c>
      <c r="AP548" s="128" t="str">
        <f t="shared" si="37"/>
        <v/>
      </c>
      <c r="AQ548" s="128" t="str">
        <f t="shared" si="38"/>
        <v/>
      </c>
    </row>
    <row r="549" spans="2:43" x14ac:dyDescent="0.2">
      <c r="B549" s="161">
        <v>537</v>
      </c>
      <c r="C549" s="162"/>
      <c r="D549" s="162"/>
      <c r="E549" s="124"/>
      <c r="F549" s="124"/>
      <c r="G549" s="176"/>
      <c r="H549" s="124"/>
      <c r="I549" s="124"/>
      <c r="J549" s="124"/>
      <c r="K549" s="124"/>
      <c r="L549" s="124"/>
      <c r="M549" s="124"/>
      <c r="N549" s="124"/>
      <c r="O549" s="124"/>
      <c r="Q549" s="124"/>
      <c r="R549" s="124"/>
      <c r="S549" s="124"/>
      <c r="T549" s="124"/>
      <c r="U549" s="124"/>
      <c r="V549" s="124"/>
      <c r="W549" s="124"/>
      <c r="X549" s="144"/>
      <c r="AA549" s="126">
        <v>537</v>
      </c>
      <c r="AB549" s="126" t="str">
        <f t="shared" si="35"/>
        <v/>
      </c>
      <c r="AC549" s="126" t="str">
        <f t="shared" si="36"/>
        <v/>
      </c>
      <c r="AP549" s="128" t="str">
        <f t="shared" si="37"/>
        <v/>
      </c>
      <c r="AQ549" s="128" t="str">
        <f t="shared" si="38"/>
        <v/>
      </c>
    </row>
    <row r="550" spans="2:43" x14ac:dyDescent="0.2">
      <c r="B550" s="161">
        <v>538</v>
      </c>
      <c r="C550" s="162"/>
      <c r="D550" s="162"/>
      <c r="E550" s="124"/>
      <c r="F550" s="124"/>
      <c r="G550" s="176"/>
      <c r="H550" s="124"/>
      <c r="I550" s="124"/>
      <c r="J550" s="124"/>
      <c r="K550" s="124"/>
      <c r="L550" s="124"/>
      <c r="M550" s="124"/>
      <c r="N550" s="124"/>
      <c r="O550" s="124"/>
      <c r="Q550" s="124"/>
      <c r="R550" s="124"/>
      <c r="S550" s="124"/>
      <c r="T550" s="124"/>
      <c r="U550" s="124"/>
      <c r="V550" s="124"/>
      <c r="W550" s="124"/>
      <c r="X550" s="144"/>
      <c r="AA550" s="126">
        <v>538</v>
      </c>
      <c r="AB550" s="126" t="str">
        <f t="shared" si="35"/>
        <v/>
      </c>
      <c r="AC550" s="126" t="str">
        <f t="shared" si="36"/>
        <v/>
      </c>
      <c r="AP550" s="128" t="str">
        <f t="shared" si="37"/>
        <v/>
      </c>
      <c r="AQ550" s="128" t="str">
        <f t="shared" si="38"/>
        <v/>
      </c>
    </row>
    <row r="551" spans="2:43" x14ac:dyDescent="0.2">
      <c r="B551" s="161">
        <v>539</v>
      </c>
      <c r="C551" s="162"/>
      <c r="D551" s="162"/>
      <c r="E551" s="124"/>
      <c r="F551" s="124"/>
      <c r="G551" s="176"/>
      <c r="H551" s="124"/>
      <c r="I551" s="124"/>
      <c r="J551" s="124"/>
      <c r="K551" s="124"/>
      <c r="L551" s="124"/>
      <c r="M551" s="124"/>
      <c r="N551" s="124"/>
      <c r="O551" s="124"/>
      <c r="Q551" s="124"/>
      <c r="R551" s="124"/>
      <c r="S551" s="124"/>
      <c r="T551" s="124"/>
      <c r="U551" s="124"/>
      <c r="V551" s="124"/>
      <c r="W551" s="124"/>
      <c r="X551" s="144"/>
      <c r="AA551" s="126">
        <v>539</v>
      </c>
      <c r="AB551" s="126" t="str">
        <f t="shared" si="35"/>
        <v/>
      </c>
      <c r="AC551" s="126" t="str">
        <f t="shared" si="36"/>
        <v/>
      </c>
      <c r="AP551" s="128" t="str">
        <f t="shared" si="37"/>
        <v/>
      </c>
      <c r="AQ551" s="128" t="str">
        <f t="shared" si="38"/>
        <v/>
      </c>
    </row>
    <row r="552" spans="2:43" x14ac:dyDescent="0.2">
      <c r="B552" s="161">
        <v>540</v>
      </c>
      <c r="C552" s="162"/>
      <c r="D552" s="162"/>
      <c r="E552" s="124"/>
      <c r="F552" s="124"/>
      <c r="G552" s="176"/>
      <c r="H552" s="124"/>
      <c r="I552" s="124"/>
      <c r="J552" s="124"/>
      <c r="K552" s="124"/>
      <c r="L552" s="124"/>
      <c r="M552" s="124"/>
      <c r="N552" s="124"/>
      <c r="O552" s="124"/>
      <c r="Q552" s="124"/>
      <c r="R552" s="124"/>
      <c r="S552" s="124"/>
      <c r="T552" s="124"/>
      <c r="U552" s="124"/>
      <c r="V552" s="124"/>
      <c r="W552" s="124"/>
      <c r="X552" s="144"/>
      <c r="AA552" s="126">
        <v>540</v>
      </c>
      <c r="AB552" s="126" t="str">
        <f t="shared" si="35"/>
        <v/>
      </c>
      <c r="AC552" s="126" t="str">
        <f t="shared" si="36"/>
        <v/>
      </c>
      <c r="AP552" s="128" t="str">
        <f t="shared" si="37"/>
        <v/>
      </c>
      <c r="AQ552" s="128" t="str">
        <f t="shared" si="38"/>
        <v/>
      </c>
    </row>
    <row r="553" spans="2:43" x14ac:dyDescent="0.2">
      <c r="B553" s="161">
        <v>541</v>
      </c>
      <c r="C553" s="162"/>
      <c r="D553" s="162"/>
      <c r="E553" s="124"/>
      <c r="F553" s="124"/>
      <c r="G553" s="176"/>
      <c r="H553" s="124"/>
      <c r="I553" s="124"/>
      <c r="J553" s="124"/>
      <c r="K553" s="124"/>
      <c r="L553" s="124"/>
      <c r="M553" s="124"/>
      <c r="N553" s="124"/>
      <c r="O553" s="124"/>
      <c r="Q553" s="124"/>
      <c r="R553" s="124"/>
      <c r="S553" s="124"/>
      <c r="T553" s="124"/>
      <c r="U553" s="124"/>
      <c r="V553" s="124"/>
      <c r="W553" s="124"/>
      <c r="X553" s="144"/>
      <c r="AA553" s="126">
        <v>541</v>
      </c>
      <c r="AB553" s="126" t="str">
        <f t="shared" si="35"/>
        <v/>
      </c>
      <c r="AC553" s="126" t="str">
        <f t="shared" si="36"/>
        <v/>
      </c>
      <c r="AP553" s="128" t="str">
        <f t="shared" si="37"/>
        <v/>
      </c>
      <c r="AQ553" s="128" t="str">
        <f t="shared" si="38"/>
        <v/>
      </c>
    </row>
    <row r="554" spans="2:43" x14ac:dyDescent="0.2">
      <c r="B554" s="161">
        <v>542</v>
      </c>
      <c r="C554" s="162"/>
      <c r="D554" s="162"/>
      <c r="E554" s="124"/>
      <c r="F554" s="124"/>
      <c r="G554" s="176"/>
      <c r="H554" s="124"/>
      <c r="I554" s="124"/>
      <c r="J554" s="124"/>
      <c r="K554" s="124"/>
      <c r="L554" s="124"/>
      <c r="M554" s="124"/>
      <c r="N554" s="124"/>
      <c r="O554" s="124"/>
      <c r="Q554" s="124"/>
      <c r="R554" s="124"/>
      <c r="S554" s="124"/>
      <c r="T554" s="124"/>
      <c r="U554" s="124"/>
      <c r="V554" s="124"/>
      <c r="W554" s="124"/>
      <c r="X554" s="144"/>
      <c r="AA554" s="126">
        <v>542</v>
      </c>
      <c r="AB554" s="126" t="str">
        <f t="shared" si="35"/>
        <v/>
      </c>
      <c r="AC554" s="126" t="str">
        <f t="shared" si="36"/>
        <v/>
      </c>
      <c r="AP554" s="128" t="str">
        <f t="shared" si="37"/>
        <v/>
      </c>
      <c r="AQ554" s="128" t="str">
        <f t="shared" si="38"/>
        <v/>
      </c>
    </row>
    <row r="555" spans="2:43" x14ac:dyDescent="0.2">
      <c r="B555" s="161">
        <v>543</v>
      </c>
      <c r="C555" s="162"/>
      <c r="D555" s="162"/>
      <c r="E555" s="124"/>
      <c r="F555" s="124"/>
      <c r="G555" s="176"/>
      <c r="H555" s="124"/>
      <c r="I555" s="124"/>
      <c r="J555" s="124"/>
      <c r="K555" s="124"/>
      <c r="L555" s="124"/>
      <c r="M555" s="124"/>
      <c r="N555" s="124"/>
      <c r="O555" s="124"/>
      <c r="Q555" s="124"/>
      <c r="R555" s="124"/>
      <c r="S555" s="124"/>
      <c r="T555" s="124"/>
      <c r="U555" s="124"/>
      <c r="V555" s="124"/>
      <c r="W555" s="124"/>
      <c r="X555" s="144"/>
      <c r="AA555" s="126">
        <v>543</v>
      </c>
      <c r="AB555" s="126" t="str">
        <f t="shared" si="35"/>
        <v/>
      </c>
      <c r="AC555" s="126" t="str">
        <f t="shared" si="36"/>
        <v/>
      </c>
      <c r="AP555" s="128" t="str">
        <f t="shared" si="37"/>
        <v/>
      </c>
      <c r="AQ555" s="128" t="str">
        <f t="shared" si="38"/>
        <v/>
      </c>
    </row>
    <row r="556" spans="2:43" x14ac:dyDescent="0.2">
      <c r="B556" s="161">
        <v>544</v>
      </c>
      <c r="C556" s="162"/>
      <c r="D556" s="162"/>
      <c r="E556" s="124"/>
      <c r="F556" s="124"/>
      <c r="G556" s="176"/>
      <c r="H556" s="124"/>
      <c r="I556" s="124"/>
      <c r="J556" s="124"/>
      <c r="K556" s="124"/>
      <c r="L556" s="124"/>
      <c r="M556" s="124"/>
      <c r="N556" s="124"/>
      <c r="O556" s="124"/>
      <c r="Q556" s="124"/>
      <c r="R556" s="124"/>
      <c r="S556" s="124"/>
      <c r="T556" s="124"/>
      <c r="U556" s="124"/>
      <c r="V556" s="124"/>
      <c r="W556" s="124"/>
      <c r="X556" s="144"/>
      <c r="AA556" s="126">
        <v>544</v>
      </c>
      <c r="AB556" s="126" t="str">
        <f t="shared" si="35"/>
        <v/>
      </c>
      <c r="AC556" s="126" t="str">
        <f t="shared" si="36"/>
        <v/>
      </c>
      <c r="AP556" s="128" t="str">
        <f t="shared" si="37"/>
        <v/>
      </c>
      <c r="AQ556" s="128" t="str">
        <f t="shared" si="38"/>
        <v/>
      </c>
    </row>
    <row r="557" spans="2:43" x14ac:dyDescent="0.2">
      <c r="B557" s="161">
        <v>545</v>
      </c>
      <c r="C557" s="162"/>
      <c r="D557" s="162"/>
      <c r="E557" s="124"/>
      <c r="F557" s="124"/>
      <c r="G557" s="176"/>
      <c r="H557" s="124"/>
      <c r="I557" s="124"/>
      <c r="J557" s="124"/>
      <c r="K557" s="124"/>
      <c r="L557" s="124"/>
      <c r="M557" s="124"/>
      <c r="N557" s="124"/>
      <c r="O557" s="124"/>
      <c r="Q557" s="124"/>
      <c r="R557" s="124"/>
      <c r="S557" s="124"/>
      <c r="T557" s="124"/>
      <c r="U557" s="124"/>
      <c r="V557" s="124"/>
      <c r="W557" s="124"/>
      <c r="X557" s="144"/>
      <c r="AA557" s="126">
        <v>545</v>
      </c>
      <c r="AB557" s="126" t="str">
        <f t="shared" si="35"/>
        <v/>
      </c>
      <c r="AC557" s="126" t="str">
        <f t="shared" si="36"/>
        <v/>
      </c>
      <c r="AP557" s="128" t="str">
        <f t="shared" si="37"/>
        <v/>
      </c>
      <c r="AQ557" s="128" t="str">
        <f t="shared" si="38"/>
        <v/>
      </c>
    </row>
    <row r="558" spans="2:43" x14ac:dyDescent="0.2">
      <c r="B558" s="161">
        <v>546</v>
      </c>
      <c r="C558" s="162"/>
      <c r="D558" s="162"/>
      <c r="E558" s="124"/>
      <c r="F558" s="124"/>
      <c r="G558" s="176"/>
      <c r="H558" s="124"/>
      <c r="I558" s="124"/>
      <c r="J558" s="124"/>
      <c r="K558" s="124"/>
      <c r="L558" s="124"/>
      <c r="M558" s="124"/>
      <c r="N558" s="124"/>
      <c r="O558" s="124"/>
      <c r="Q558" s="124"/>
      <c r="R558" s="124"/>
      <c r="S558" s="124"/>
      <c r="T558" s="124"/>
      <c r="U558" s="124"/>
      <c r="V558" s="124"/>
      <c r="W558" s="124"/>
      <c r="X558" s="144"/>
      <c r="AA558" s="126">
        <v>546</v>
      </c>
      <c r="AB558" s="126" t="str">
        <f t="shared" si="35"/>
        <v/>
      </c>
      <c r="AC558" s="126" t="str">
        <f t="shared" si="36"/>
        <v/>
      </c>
      <c r="AP558" s="128" t="str">
        <f t="shared" si="37"/>
        <v/>
      </c>
      <c r="AQ558" s="128" t="str">
        <f t="shared" si="38"/>
        <v/>
      </c>
    </row>
    <row r="559" spans="2:43" x14ac:dyDescent="0.2">
      <c r="B559" s="161">
        <v>547</v>
      </c>
      <c r="C559" s="162"/>
      <c r="D559" s="162"/>
      <c r="E559" s="124"/>
      <c r="F559" s="124"/>
      <c r="G559" s="176"/>
      <c r="H559" s="124"/>
      <c r="I559" s="124"/>
      <c r="J559" s="124"/>
      <c r="K559" s="124"/>
      <c r="L559" s="124"/>
      <c r="M559" s="124"/>
      <c r="N559" s="124"/>
      <c r="O559" s="124"/>
      <c r="Q559" s="124"/>
      <c r="R559" s="124"/>
      <c r="S559" s="124"/>
      <c r="T559" s="124"/>
      <c r="U559" s="124"/>
      <c r="V559" s="124"/>
      <c r="W559" s="124"/>
      <c r="X559" s="144"/>
      <c r="AA559" s="126">
        <v>547</v>
      </c>
      <c r="AB559" s="126" t="str">
        <f t="shared" si="35"/>
        <v/>
      </c>
      <c r="AC559" s="126" t="str">
        <f t="shared" si="36"/>
        <v/>
      </c>
      <c r="AP559" s="128" t="str">
        <f t="shared" si="37"/>
        <v/>
      </c>
      <c r="AQ559" s="128" t="str">
        <f t="shared" si="38"/>
        <v/>
      </c>
    </row>
    <row r="560" spans="2:43" x14ac:dyDescent="0.2">
      <c r="B560" s="161">
        <v>548</v>
      </c>
      <c r="C560" s="162"/>
      <c r="D560" s="162"/>
      <c r="E560" s="124"/>
      <c r="F560" s="124"/>
      <c r="G560" s="176"/>
      <c r="H560" s="124"/>
      <c r="I560" s="124"/>
      <c r="J560" s="124"/>
      <c r="K560" s="124"/>
      <c r="L560" s="124"/>
      <c r="M560" s="124"/>
      <c r="N560" s="124"/>
      <c r="O560" s="124"/>
      <c r="Q560" s="124"/>
      <c r="R560" s="124"/>
      <c r="S560" s="124"/>
      <c r="T560" s="124"/>
      <c r="U560" s="124"/>
      <c r="V560" s="124"/>
      <c r="W560" s="124"/>
      <c r="X560" s="144"/>
      <c r="AA560" s="126">
        <v>548</v>
      </c>
      <c r="AB560" s="126" t="str">
        <f t="shared" si="35"/>
        <v/>
      </c>
      <c r="AC560" s="126" t="str">
        <f t="shared" si="36"/>
        <v/>
      </c>
      <c r="AP560" s="128" t="str">
        <f t="shared" si="37"/>
        <v/>
      </c>
      <c r="AQ560" s="128" t="str">
        <f t="shared" si="38"/>
        <v/>
      </c>
    </row>
    <row r="561" spans="2:43" x14ac:dyDescent="0.2">
      <c r="B561" s="161">
        <v>549</v>
      </c>
      <c r="C561" s="162"/>
      <c r="D561" s="162"/>
      <c r="E561" s="124"/>
      <c r="F561" s="124"/>
      <c r="G561" s="176"/>
      <c r="H561" s="124"/>
      <c r="I561" s="124"/>
      <c r="J561" s="124"/>
      <c r="K561" s="124"/>
      <c r="L561" s="124"/>
      <c r="M561" s="124"/>
      <c r="N561" s="124"/>
      <c r="O561" s="124"/>
      <c r="Q561" s="124"/>
      <c r="R561" s="124"/>
      <c r="S561" s="124"/>
      <c r="T561" s="124"/>
      <c r="U561" s="124"/>
      <c r="V561" s="124"/>
      <c r="W561" s="124"/>
      <c r="X561" s="144"/>
      <c r="AA561" s="126">
        <v>549</v>
      </c>
      <c r="AB561" s="126" t="str">
        <f t="shared" si="35"/>
        <v/>
      </c>
      <c r="AC561" s="126" t="str">
        <f t="shared" si="36"/>
        <v/>
      </c>
      <c r="AP561" s="128" t="str">
        <f t="shared" si="37"/>
        <v/>
      </c>
      <c r="AQ561" s="128" t="str">
        <f t="shared" si="38"/>
        <v/>
      </c>
    </row>
    <row r="562" spans="2:43" x14ac:dyDescent="0.2">
      <c r="B562" s="161">
        <v>550</v>
      </c>
      <c r="C562" s="162"/>
      <c r="D562" s="162"/>
      <c r="E562" s="124"/>
      <c r="F562" s="124"/>
      <c r="G562" s="176"/>
      <c r="H562" s="124"/>
      <c r="I562" s="124"/>
      <c r="J562" s="124"/>
      <c r="K562" s="124"/>
      <c r="L562" s="124"/>
      <c r="M562" s="124"/>
      <c r="N562" s="124"/>
      <c r="O562" s="124"/>
      <c r="Q562" s="124"/>
      <c r="R562" s="124"/>
      <c r="S562" s="124"/>
      <c r="T562" s="124"/>
      <c r="U562" s="124"/>
      <c r="V562" s="124"/>
      <c r="W562" s="124"/>
      <c r="X562" s="144"/>
      <c r="AA562" s="126">
        <v>550</v>
      </c>
      <c r="AB562" s="126" t="str">
        <f t="shared" si="35"/>
        <v/>
      </c>
      <c r="AC562" s="126" t="str">
        <f t="shared" si="36"/>
        <v/>
      </c>
      <c r="AP562" s="128" t="str">
        <f t="shared" si="37"/>
        <v/>
      </c>
      <c r="AQ562" s="128" t="str">
        <f t="shared" si="38"/>
        <v/>
      </c>
    </row>
    <row r="563" spans="2:43" x14ac:dyDescent="0.2">
      <c r="B563" s="161">
        <v>551</v>
      </c>
      <c r="C563" s="162"/>
      <c r="D563" s="162"/>
      <c r="E563" s="124"/>
      <c r="F563" s="124"/>
      <c r="G563" s="176"/>
      <c r="H563" s="124"/>
      <c r="I563" s="124"/>
      <c r="J563" s="124"/>
      <c r="K563" s="124"/>
      <c r="L563" s="124"/>
      <c r="M563" s="124"/>
      <c r="N563" s="124"/>
      <c r="O563" s="124"/>
      <c r="Q563" s="124"/>
      <c r="R563" s="124"/>
      <c r="S563" s="124"/>
      <c r="T563" s="124"/>
      <c r="U563" s="124"/>
      <c r="V563" s="124"/>
      <c r="W563" s="124"/>
      <c r="X563" s="144"/>
      <c r="AA563" s="126">
        <v>551</v>
      </c>
      <c r="AB563" s="126" t="str">
        <f t="shared" si="35"/>
        <v/>
      </c>
      <c r="AC563" s="126" t="str">
        <f t="shared" si="36"/>
        <v/>
      </c>
      <c r="AP563" s="128" t="str">
        <f t="shared" si="37"/>
        <v/>
      </c>
      <c r="AQ563" s="128" t="str">
        <f t="shared" si="38"/>
        <v/>
      </c>
    </row>
    <row r="564" spans="2:43" x14ac:dyDescent="0.2">
      <c r="B564" s="161">
        <v>552</v>
      </c>
      <c r="C564" s="162"/>
      <c r="D564" s="162"/>
      <c r="E564" s="124"/>
      <c r="F564" s="124"/>
      <c r="G564" s="176"/>
      <c r="H564" s="124"/>
      <c r="I564" s="124"/>
      <c r="J564" s="124"/>
      <c r="K564" s="124"/>
      <c r="L564" s="124"/>
      <c r="M564" s="124"/>
      <c r="N564" s="124"/>
      <c r="O564" s="124"/>
      <c r="Q564" s="124"/>
      <c r="R564" s="124"/>
      <c r="S564" s="124"/>
      <c r="T564" s="124"/>
      <c r="U564" s="124"/>
      <c r="V564" s="124"/>
      <c r="W564" s="124"/>
      <c r="X564" s="144"/>
      <c r="AA564" s="126">
        <v>552</v>
      </c>
      <c r="AB564" s="126" t="str">
        <f t="shared" si="35"/>
        <v/>
      </c>
      <c r="AC564" s="126" t="str">
        <f t="shared" si="36"/>
        <v/>
      </c>
      <c r="AP564" s="128" t="str">
        <f t="shared" si="37"/>
        <v/>
      </c>
      <c r="AQ564" s="128" t="str">
        <f t="shared" si="38"/>
        <v/>
      </c>
    </row>
    <row r="565" spans="2:43" x14ac:dyDescent="0.2">
      <c r="B565" s="161">
        <v>553</v>
      </c>
      <c r="C565" s="162"/>
      <c r="D565" s="162"/>
      <c r="E565" s="124"/>
      <c r="F565" s="124"/>
      <c r="G565" s="176"/>
      <c r="H565" s="124"/>
      <c r="I565" s="124"/>
      <c r="J565" s="124"/>
      <c r="K565" s="124"/>
      <c r="L565" s="124"/>
      <c r="M565" s="124"/>
      <c r="N565" s="124"/>
      <c r="O565" s="124"/>
      <c r="Q565" s="124"/>
      <c r="R565" s="124"/>
      <c r="S565" s="124"/>
      <c r="T565" s="124"/>
      <c r="U565" s="124"/>
      <c r="V565" s="124"/>
      <c r="W565" s="124"/>
      <c r="X565" s="144"/>
      <c r="AA565" s="126">
        <v>553</v>
      </c>
      <c r="AB565" s="126" t="str">
        <f t="shared" si="35"/>
        <v/>
      </c>
      <c r="AC565" s="126" t="str">
        <f t="shared" si="36"/>
        <v/>
      </c>
      <c r="AP565" s="128" t="str">
        <f t="shared" si="37"/>
        <v/>
      </c>
      <c r="AQ565" s="128" t="str">
        <f t="shared" si="38"/>
        <v/>
      </c>
    </row>
    <row r="566" spans="2:43" x14ac:dyDescent="0.2">
      <c r="B566" s="161">
        <v>554</v>
      </c>
      <c r="C566" s="162"/>
      <c r="D566" s="162"/>
      <c r="E566" s="124"/>
      <c r="F566" s="124"/>
      <c r="G566" s="176"/>
      <c r="H566" s="124"/>
      <c r="I566" s="124"/>
      <c r="J566" s="124"/>
      <c r="K566" s="124"/>
      <c r="L566" s="124"/>
      <c r="M566" s="124"/>
      <c r="N566" s="124"/>
      <c r="O566" s="124"/>
      <c r="Q566" s="124"/>
      <c r="R566" s="124"/>
      <c r="S566" s="124"/>
      <c r="T566" s="124"/>
      <c r="U566" s="124"/>
      <c r="V566" s="124"/>
      <c r="W566" s="124"/>
      <c r="X566" s="144"/>
      <c r="AA566" s="126">
        <v>554</v>
      </c>
      <c r="AB566" s="126" t="str">
        <f t="shared" si="35"/>
        <v/>
      </c>
      <c r="AC566" s="126" t="str">
        <f t="shared" si="36"/>
        <v/>
      </c>
      <c r="AP566" s="128" t="str">
        <f t="shared" si="37"/>
        <v/>
      </c>
      <c r="AQ566" s="128" t="str">
        <f t="shared" si="38"/>
        <v/>
      </c>
    </row>
    <row r="567" spans="2:43" x14ac:dyDescent="0.2">
      <c r="B567" s="161">
        <v>555</v>
      </c>
      <c r="C567" s="162"/>
      <c r="D567" s="162"/>
      <c r="E567" s="124"/>
      <c r="F567" s="124"/>
      <c r="G567" s="176"/>
      <c r="H567" s="124"/>
      <c r="I567" s="124"/>
      <c r="J567" s="124"/>
      <c r="K567" s="124"/>
      <c r="L567" s="124"/>
      <c r="M567" s="124"/>
      <c r="N567" s="124"/>
      <c r="O567" s="124"/>
      <c r="Q567" s="124"/>
      <c r="R567" s="124"/>
      <c r="S567" s="124"/>
      <c r="T567" s="124"/>
      <c r="U567" s="124"/>
      <c r="V567" s="124"/>
      <c r="W567" s="124"/>
      <c r="X567" s="144"/>
      <c r="AA567" s="126">
        <v>555</v>
      </c>
      <c r="AB567" s="126" t="str">
        <f t="shared" si="35"/>
        <v/>
      </c>
      <c r="AC567" s="126" t="str">
        <f t="shared" si="36"/>
        <v/>
      </c>
      <c r="AP567" s="128" t="str">
        <f t="shared" si="37"/>
        <v/>
      </c>
      <c r="AQ567" s="128" t="str">
        <f t="shared" si="38"/>
        <v/>
      </c>
    </row>
    <row r="568" spans="2:43" x14ac:dyDescent="0.2">
      <c r="B568" s="161">
        <v>556</v>
      </c>
      <c r="C568" s="162"/>
      <c r="D568" s="162"/>
      <c r="E568" s="124"/>
      <c r="F568" s="124"/>
      <c r="G568" s="176"/>
      <c r="H568" s="124"/>
      <c r="I568" s="124"/>
      <c r="J568" s="124"/>
      <c r="K568" s="124"/>
      <c r="L568" s="124"/>
      <c r="M568" s="124"/>
      <c r="N568" s="124"/>
      <c r="O568" s="124"/>
      <c r="Q568" s="124"/>
      <c r="R568" s="124"/>
      <c r="S568" s="124"/>
      <c r="T568" s="124"/>
      <c r="U568" s="124"/>
      <c r="V568" s="124"/>
      <c r="W568" s="124"/>
      <c r="X568" s="144"/>
      <c r="AA568" s="126">
        <v>556</v>
      </c>
      <c r="AB568" s="126" t="str">
        <f t="shared" si="35"/>
        <v/>
      </c>
      <c r="AC568" s="126" t="str">
        <f t="shared" si="36"/>
        <v/>
      </c>
      <c r="AP568" s="128" t="str">
        <f t="shared" si="37"/>
        <v/>
      </c>
      <c r="AQ568" s="128" t="str">
        <f t="shared" si="38"/>
        <v/>
      </c>
    </row>
    <row r="569" spans="2:43" x14ac:dyDescent="0.2">
      <c r="B569" s="161">
        <v>557</v>
      </c>
      <c r="C569" s="162"/>
      <c r="D569" s="162"/>
      <c r="E569" s="124"/>
      <c r="F569" s="124"/>
      <c r="G569" s="176"/>
      <c r="H569" s="124"/>
      <c r="I569" s="124"/>
      <c r="J569" s="124"/>
      <c r="K569" s="124"/>
      <c r="L569" s="124"/>
      <c r="M569" s="124"/>
      <c r="N569" s="124"/>
      <c r="O569" s="124"/>
      <c r="Q569" s="124"/>
      <c r="R569" s="124"/>
      <c r="S569" s="124"/>
      <c r="T569" s="124"/>
      <c r="U569" s="124"/>
      <c r="V569" s="124"/>
      <c r="W569" s="124"/>
      <c r="X569" s="144"/>
      <c r="AA569" s="126">
        <v>557</v>
      </c>
      <c r="AB569" s="126" t="str">
        <f t="shared" si="35"/>
        <v/>
      </c>
      <c r="AC569" s="126" t="str">
        <f t="shared" si="36"/>
        <v/>
      </c>
      <c r="AP569" s="128" t="str">
        <f t="shared" si="37"/>
        <v/>
      </c>
      <c r="AQ569" s="128" t="str">
        <f t="shared" si="38"/>
        <v/>
      </c>
    </row>
    <row r="570" spans="2:43" x14ac:dyDescent="0.2">
      <c r="B570" s="161">
        <v>558</v>
      </c>
      <c r="C570" s="162"/>
      <c r="D570" s="162"/>
      <c r="E570" s="124"/>
      <c r="F570" s="124"/>
      <c r="G570" s="176"/>
      <c r="H570" s="124"/>
      <c r="I570" s="124"/>
      <c r="J570" s="124"/>
      <c r="K570" s="124"/>
      <c r="L570" s="124"/>
      <c r="M570" s="124"/>
      <c r="N570" s="124"/>
      <c r="O570" s="124"/>
      <c r="Q570" s="124"/>
      <c r="R570" s="124"/>
      <c r="S570" s="124"/>
      <c r="T570" s="124"/>
      <c r="U570" s="124"/>
      <c r="V570" s="124"/>
      <c r="W570" s="124"/>
      <c r="X570" s="144"/>
      <c r="AA570" s="126">
        <v>558</v>
      </c>
      <c r="AB570" s="126" t="str">
        <f t="shared" si="35"/>
        <v/>
      </c>
      <c r="AC570" s="126" t="str">
        <f t="shared" si="36"/>
        <v/>
      </c>
      <c r="AP570" s="128" t="str">
        <f t="shared" si="37"/>
        <v/>
      </c>
      <c r="AQ570" s="128" t="str">
        <f t="shared" si="38"/>
        <v/>
      </c>
    </row>
    <row r="571" spans="2:43" x14ac:dyDescent="0.2">
      <c r="B571" s="161">
        <v>559</v>
      </c>
      <c r="C571" s="162"/>
      <c r="D571" s="162"/>
      <c r="E571" s="124"/>
      <c r="F571" s="124"/>
      <c r="G571" s="176"/>
      <c r="H571" s="124"/>
      <c r="I571" s="124"/>
      <c r="J571" s="124"/>
      <c r="K571" s="124"/>
      <c r="L571" s="124"/>
      <c r="M571" s="124"/>
      <c r="N571" s="124"/>
      <c r="O571" s="124"/>
      <c r="Q571" s="124"/>
      <c r="R571" s="124"/>
      <c r="S571" s="124"/>
      <c r="T571" s="124"/>
      <c r="U571" s="124"/>
      <c r="V571" s="124"/>
      <c r="W571" s="124"/>
      <c r="X571" s="144"/>
      <c r="AA571" s="126">
        <v>559</v>
      </c>
      <c r="AB571" s="126" t="str">
        <f t="shared" si="35"/>
        <v/>
      </c>
      <c r="AC571" s="126" t="str">
        <f t="shared" si="36"/>
        <v/>
      </c>
      <c r="AP571" s="128" t="str">
        <f t="shared" si="37"/>
        <v/>
      </c>
      <c r="AQ571" s="128" t="str">
        <f t="shared" si="38"/>
        <v/>
      </c>
    </row>
    <row r="572" spans="2:43" x14ac:dyDescent="0.2">
      <c r="B572" s="161">
        <v>560</v>
      </c>
      <c r="C572" s="162"/>
      <c r="D572" s="162"/>
      <c r="E572" s="124"/>
      <c r="F572" s="124"/>
      <c r="G572" s="176"/>
      <c r="H572" s="124"/>
      <c r="I572" s="124"/>
      <c r="J572" s="124"/>
      <c r="K572" s="124"/>
      <c r="L572" s="124"/>
      <c r="M572" s="124"/>
      <c r="N572" s="124"/>
      <c r="O572" s="124"/>
      <c r="Q572" s="124"/>
      <c r="R572" s="124"/>
      <c r="S572" s="124"/>
      <c r="T572" s="124"/>
      <c r="U572" s="124"/>
      <c r="V572" s="124"/>
      <c r="W572" s="124"/>
      <c r="X572" s="144"/>
      <c r="AA572" s="126">
        <v>560</v>
      </c>
      <c r="AB572" s="126" t="str">
        <f t="shared" si="35"/>
        <v/>
      </c>
      <c r="AC572" s="126" t="str">
        <f t="shared" si="36"/>
        <v/>
      </c>
      <c r="AP572" s="128" t="str">
        <f t="shared" si="37"/>
        <v/>
      </c>
      <c r="AQ572" s="128" t="str">
        <f t="shared" si="38"/>
        <v/>
      </c>
    </row>
    <row r="573" spans="2:43" x14ac:dyDescent="0.2">
      <c r="B573" s="161">
        <v>561</v>
      </c>
      <c r="C573" s="162"/>
      <c r="D573" s="162"/>
      <c r="E573" s="124"/>
      <c r="F573" s="124"/>
      <c r="G573" s="176"/>
      <c r="H573" s="124"/>
      <c r="I573" s="124"/>
      <c r="J573" s="124"/>
      <c r="K573" s="124"/>
      <c r="L573" s="124"/>
      <c r="M573" s="124"/>
      <c r="N573" s="124"/>
      <c r="O573" s="124"/>
      <c r="Q573" s="124"/>
      <c r="R573" s="124"/>
      <c r="S573" s="124"/>
      <c r="T573" s="124"/>
      <c r="U573" s="124"/>
      <c r="V573" s="124"/>
      <c r="W573" s="124"/>
      <c r="X573" s="144"/>
      <c r="AA573" s="126">
        <v>561</v>
      </c>
      <c r="AB573" s="126" t="str">
        <f t="shared" si="35"/>
        <v/>
      </c>
      <c r="AC573" s="126" t="str">
        <f t="shared" si="36"/>
        <v/>
      </c>
      <c r="AP573" s="128" t="str">
        <f t="shared" si="37"/>
        <v/>
      </c>
      <c r="AQ573" s="128" t="str">
        <f t="shared" si="38"/>
        <v/>
      </c>
    </row>
    <row r="574" spans="2:43" x14ac:dyDescent="0.2">
      <c r="B574" s="161">
        <v>562</v>
      </c>
      <c r="C574" s="162"/>
      <c r="D574" s="162"/>
      <c r="E574" s="124"/>
      <c r="F574" s="124"/>
      <c r="G574" s="176"/>
      <c r="H574" s="124"/>
      <c r="I574" s="124"/>
      <c r="J574" s="124"/>
      <c r="K574" s="124"/>
      <c r="L574" s="124"/>
      <c r="M574" s="124"/>
      <c r="N574" s="124"/>
      <c r="O574" s="124"/>
      <c r="Q574" s="124"/>
      <c r="R574" s="124"/>
      <c r="S574" s="124"/>
      <c r="T574" s="124"/>
      <c r="U574" s="124"/>
      <c r="V574" s="124"/>
      <c r="W574" s="124"/>
      <c r="X574" s="144"/>
      <c r="AA574" s="126">
        <v>562</v>
      </c>
      <c r="AB574" s="126" t="str">
        <f t="shared" si="35"/>
        <v/>
      </c>
      <c r="AC574" s="126" t="str">
        <f t="shared" si="36"/>
        <v/>
      </c>
      <c r="AP574" s="128" t="str">
        <f t="shared" si="37"/>
        <v/>
      </c>
      <c r="AQ574" s="128" t="str">
        <f t="shared" si="38"/>
        <v/>
      </c>
    </row>
    <row r="575" spans="2:43" x14ac:dyDescent="0.2">
      <c r="B575" s="161">
        <v>563</v>
      </c>
      <c r="C575" s="162"/>
      <c r="D575" s="162"/>
      <c r="E575" s="124"/>
      <c r="F575" s="124"/>
      <c r="G575" s="176"/>
      <c r="H575" s="124"/>
      <c r="I575" s="124"/>
      <c r="J575" s="124"/>
      <c r="K575" s="124"/>
      <c r="L575" s="124"/>
      <c r="M575" s="124"/>
      <c r="N575" s="124"/>
      <c r="O575" s="124"/>
      <c r="Q575" s="124"/>
      <c r="R575" s="124"/>
      <c r="S575" s="124"/>
      <c r="T575" s="124"/>
      <c r="U575" s="124"/>
      <c r="V575" s="124"/>
      <c r="W575" s="124"/>
      <c r="X575" s="144"/>
      <c r="AA575" s="126">
        <v>563</v>
      </c>
      <c r="AB575" s="126" t="str">
        <f t="shared" si="35"/>
        <v/>
      </c>
      <c r="AC575" s="126" t="str">
        <f t="shared" si="36"/>
        <v/>
      </c>
      <c r="AP575" s="128" t="str">
        <f t="shared" si="37"/>
        <v/>
      </c>
      <c r="AQ575" s="128" t="str">
        <f t="shared" si="38"/>
        <v/>
      </c>
    </row>
    <row r="576" spans="2:43" x14ac:dyDescent="0.2">
      <c r="B576" s="161">
        <v>564</v>
      </c>
      <c r="C576" s="162"/>
      <c r="D576" s="162"/>
      <c r="E576" s="124"/>
      <c r="F576" s="124"/>
      <c r="G576" s="176"/>
      <c r="H576" s="124"/>
      <c r="I576" s="124"/>
      <c r="J576" s="124"/>
      <c r="K576" s="124"/>
      <c r="L576" s="124"/>
      <c r="M576" s="124"/>
      <c r="N576" s="124"/>
      <c r="O576" s="124"/>
      <c r="Q576" s="124"/>
      <c r="R576" s="124"/>
      <c r="S576" s="124"/>
      <c r="T576" s="124"/>
      <c r="U576" s="124"/>
      <c r="V576" s="124"/>
      <c r="W576" s="124"/>
      <c r="X576" s="144"/>
      <c r="AA576" s="126">
        <v>564</v>
      </c>
      <c r="AB576" s="126" t="str">
        <f t="shared" si="35"/>
        <v/>
      </c>
      <c r="AC576" s="126" t="str">
        <f t="shared" si="36"/>
        <v/>
      </c>
      <c r="AP576" s="128" t="str">
        <f t="shared" si="37"/>
        <v/>
      </c>
      <c r="AQ576" s="128" t="str">
        <f t="shared" si="38"/>
        <v/>
      </c>
    </row>
    <row r="577" spans="2:43" x14ac:dyDescent="0.2">
      <c r="B577" s="161">
        <v>565</v>
      </c>
      <c r="C577" s="162"/>
      <c r="D577" s="162"/>
      <c r="E577" s="124"/>
      <c r="F577" s="124"/>
      <c r="G577" s="176"/>
      <c r="H577" s="124"/>
      <c r="I577" s="124"/>
      <c r="J577" s="124"/>
      <c r="K577" s="124"/>
      <c r="L577" s="124"/>
      <c r="M577" s="124"/>
      <c r="N577" s="124"/>
      <c r="O577" s="124"/>
      <c r="Q577" s="124"/>
      <c r="R577" s="124"/>
      <c r="S577" s="124"/>
      <c r="T577" s="124"/>
      <c r="U577" s="124"/>
      <c r="V577" s="124"/>
      <c r="W577" s="124"/>
      <c r="X577" s="144"/>
      <c r="AA577" s="126">
        <v>565</v>
      </c>
      <c r="AB577" s="126" t="str">
        <f t="shared" si="35"/>
        <v/>
      </c>
      <c r="AC577" s="126" t="str">
        <f t="shared" si="36"/>
        <v/>
      </c>
      <c r="AP577" s="128" t="str">
        <f t="shared" si="37"/>
        <v/>
      </c>
      <c r="AQ577" s="128" t="str">
        <f t="shared" si="38"/>
        <v/>
      </c>
    </row>
    <row r="578" spans="2:43" x14ac:dyDescent="0.2">
      <c r="B578" s="161">
        <v>566</v>
      </c>
      <c r="C578" s="162"/>
      <c r="D578" s="162"/>
      <c r="E578" s="124"/>
      <c r="F578" s="124"/>
      <c r="G578" s="176"/>
      <c r="H578" s="124"/>
      <c r="I578" s="124"/>
      <c r="J578" s="124"/>
      <c r="K578" s="124"/>
      <c r="L578" s="124"/>
      <c r="M578" s="124"/>
      <c r="N578" s="124"/>
      <c r="O578" s="124"/>
      <c r="Q578" s="124"/>
      <c r="R578" s="124"/>
      <c r="S578" s="124"/>
      <c r="T578" s="124"/>
      <c r="U578" s="124"/>
      <c r="V578" s="124"/>
      <c r="W578" s="124"/>
      <c r="X578" s="144"/>
      <c r="AA578" s="126">
        <v>566</v>
      </c>
      <c r="AB578" s="126" t="str">
        <f t="shared" si="35"/>
        <v/>
      </c>
      <c r="AC578" s="126" t="str">
        <f t="shared" si="36"/>
        <v/>
      </c>
      <c r="AP578" s="128" t="str">
        <f t="shared" si="37"/>
        <v/>
      </c>
      <c r="AQ578" s="128" t="str">
        <f t="shared" si="38"/>
        <v/>
      </c>
    </row>
    <row r="579" spans="2:43" x14ac:dyDescent="0.2">
      <c r="B579" s="161">
        <v>567</v>
      </c>
      <c r="C579" s="162"/>
      <c r="D579" s="162"/>
      <c r="E579" s="124"/>
      <c r="F579" s="124"/>
      <c r="G579" s="176"/>
      <c r="H579" s="124"/>
      <c r="I579" s="124"/>
      <c r="J579" s="124"/>
      <c r="K579" s="124"/>
      <c r="L579" s="124"/>
      <c r="M579" s="124"/>
      <c r="N579" s="124"/>
      <c r="O579" s="124"/>
      <c r="Q579" s="124"/>
      <c r="R579" s="124"/>
      <c r="S579" s="124"/>
      <c r="T579" s="124"/>
      <c r="U579" s="124"/>
      <c r="V579" s="124"/>
      <c r="W579" s="124"/>
      <c r="X579" s="144"/>
      <c r="AA579" s="126">
        <v>567</v>
      </c>
      <c r="AB579" s="126" t="str">
        <f t="shared" si="35"/>
        <v/>
      </c>
      <c r="AC579" s="126" t="str">
        <f t="shared" si="36"/>
        <v/>
      </c>
      <c r="AP579" s="128" t="str">
        <f t="shared" si="37"/>
        <v/>
      </c>
      <c r="AQ579" s="128" t="str">
        <f t="shared" si="38"/>
        <v/>
      </c>
    </row>
    <row r="580" spans="2:43" x14ac:dyDescent="0.2">
      <c r="B580" s="161">
        <v>568</v>
      </c>
      <c r="C580" s="162"/>
      <c r="D580" s="162"/>
      <c r="E580" s="124"/>
      <c r="F580" s="124"/>
      <c r="G580" s="176"/>
      <c r="H580" s="124"/>
      <c r="I580" s="124"/>
      <c r="J580" s="124"/>
      <c r="K580" s="124"/>
      <c r="L580" s="124"/>
      <c r="M580" s="124"/>
      <c r="N580" s="124"/>
      <c r="O580" s="124"/>
      <c r="Q580" s="124"/>
      <c r="R580" s="124"/>
      <c r="S580" s="124"/>
      <c r="T580" s="124"/>
      <c r="U580" s="124"/>
      <c r="V580" s="124"/>
      <c r="W580" s="124"/>
      <c r="X580" s="144"/>
      <c r="AA580" s="126">
        <v>568</v>
      </c>
      <c r="AB580" s="126" t="str">
        <f t="shared" si="35"/>
        <v/>
      </c>
      <c r="AC580" s="126" t="str">
        <f t="shared" si="36"/>
        <v/>
      </c>
      <c r="AP580" s="128" t="str">
        <f t="shared" si="37"/>
        <v/>
      </c>
      <c r="AQ580" s="128" t="str">
        <f t="shared" si="38"/>
        <v/>
      </c>
    </row>
    <row r="581" spans="2:43" x14ac:dyDescent="0.2">
      <c r="B581" s="161">
        <v>569</v>
      </c>
      <c r="C581" s="162"/>
      <c r="D581" s="162"/>
      <c r="E581" s="124"/>
      <c r="F581" s="124"/>
      <c r="G581" s="176"/>
      <c r="H581" s="124"/>
      <c r="I581" s="124"/>
      <c r="J581" s="124"/>
      <c r="K581" s="124"/>
      <c r="L581" s="124"/>
      <c r="M581" s="124"/>
      <c r="N581" s="124"/>
      <c r="O581" s="124"/>
      <c r="Q581" s="124"/>
      <c r="R581" s="124"/>
      <c r="S581" s="124"/>
      <c r="T581" s="124"/>
      <c r="U581" s="124"/>
      <c r="V581" s="124"/>
      <c r="W581" s="124"/>
      <c r="X581" s="144"/>
      <c r="AA581" s="126">
        <v>569</v>
      </c>
      <c r="AB581" s="126" t="str">
        <f t="shared" si="35"/>
        <v/>
      </c>
      <c r="AC581" s="126" t="str">
        <f t="shared" si="36"/>
        <v/>
      </c>
      <c r="AP581" s="128" t="str">
        <f t="shared" si="37"/>
        <v/>
      </c>
      <c r="AQ581" s="128" t="str">
        <f t="shared" si="38"/>
        <v/>
      </c>
    </row>
    <row r="582" spans="2:43" x14ac:dyDescent="0.2">
      <c r="B582" s="161">
        <v>570</v>
      </c>
      <c r="C582" s="162"/>
      <c r="D582" s="162"/>
      <c r="E582" s="124"/>
      <c r="F582" s="124"/>
      <c r="G582" s="176"/>
      <c r="H582" s="124"/>
      <c r="I582" s="124"/>
      <c r="J582" s="124"/>
      <c r="K582" s="124"/>
      <c r="L582" s="124"/>
      <c r="M582" s="124"/>
      <c r="N582" s="124"/>
      <c r="O582" s="124"/>
      <c r="Q582" s="124"/>
      <c r="R582" s="124"/>
      <c r="S582" s="124"/>
      <c r="T582" s="124"/>
      <c r="U582" s="124"/>
      <c r="V582" s="124"/>
      <c r="W582" s="124"/>
      <c r="X582" s="144"/>
      <c r="AA582" s="126">
        <v>570</v>
      </c>
      <c r="AB582" s="126" t="str">
        <f t="shared" si="35"/>
        <v/>
      </c>
      <c r="AC582" s="126" t="str">
        <f t="shared" si="36"/>
        <v/>
      </c>
      <c r="AP582" s="128" t="str">
        <f t="shared" si="37"/>
        <v/>
      </c>
      <c r="AQ582" s="128" t="str">
        <f t="shared" si="38"/>
        <v/>
      </c>
    </row>
    <row r="583" spans="2:43" x14ac:dyDescent="0.2">
      <c r="B583" s="161">
        <v>571</v>
      </c>
      <c r="C583" s="162"/>
      <c r="D583" s="162"/>
      <c r="E583" s="124"/>
      <c r="F583" s="124"/>
      <c r="G583" s="176"/>
      <c r="H583" s="124"/>
      <c r="I583" s="124"/>
      <c r="J583" s="124"/>
      <c r="K583" s="124"/>
      <c r="L583" s="124"/>
      <c r="M583" s="124"/>
      <c r="N583" s="124"/>
      <c r="O583" s="124"/>
      <c r="Q583" s="124"/>
      <c r="R583" s="124"/>
      <c r="S583" s="124"/>
      <c r="T583" s="124"/>
      <c r="U583" s="124"/>
      <c r="V583" s="124"/>
      <c r="W583" s="124"/>
      <c r="X583" s="144"/>
      <c r="AA583" s="126">
        <v>571</v>
      </c>
      <c r="AB583" s="126" t="str">
        <f t="shared" si="35"/>
        <v/>
      </c>
      <c r="AC583" s="126" t="str">
        <f t="shared" si="36"/>
        <v/>
      </c>
      <c r="AP583" s="128" t="str">
        <f t="shared" si="37"/>
        <v/>
      </c>
      <c r="AQ583" s="128" t="str">
        <f t="shared" si="38"/>
        <v/>
      </c>
    </row>
    <row r="584" spans="2:43" x14ac:dyDescent="0.2">
      <c r="B584" s="161">
        <v>572</v>
      </c>
      <c r="C584" s="162"/>
      <c r="D584" s="162"/>
      <c r="E584" s="124"/>
      <c r="F584" s="124"/>
      <c r="G584" s="176"/>
      <c r="H584" s="124"/>
      <c r="I584" s="124"/>
      <c r="J584" s="124"/>
      <c r="K584" s="124"/>
      <c r="L584" s="124"/>
      <c r="M584" s="124"/>
      <c r="N584" s="124"/>
      <c r="O584" s="124"/>
      <c r="Q584" s="124"/>
      <c r="R584" s="124"/>
      <c r="S584" s="124"/>
      <c r="T584" s="124"/>
      <c r="U584" s="124"/>
      <c r="V584" s="124"/>
      <c r="W584" s="124"/>
      <c r="X584" s="144"/>
      <c r="AA584" s="126">
        <v>572</v>
      </c>
      <c r="AB584" s="126" t="str">
        <f t="shared" si="35"/>
        <v/>
      </c>
      <c r="AC584" s="126" t="str">
        <f t="shared" si="36"/>
        <v/>
      </c>
      <c r="AP584" s="128" t="str">
        <f t="shared" si="37"/>
        <v/>
      </c>
      <c r="AQ584" s="128" t="str">
        <f t="shared" si="38"/>
        <v/>
      </c>
    </row>
    <row r="585" spans="2:43" x14ac:dyDescent="0.2">
      <c r="B585" s="161">
        <v>573</v>
      </c>
      <c r="C585" s="162"/>
      <c r="D585" s="162"/>
      <c r="E585" s="124"/>
      <c r="F585" s="124"/>
      <c r="G585" s="176"/>
      <c r="H585" s="124"/>
      <c r="I585" s="124"/>
      <c r="J585" s="124"/>
      <c r="K585" s="124"/>
      <c r="L585" s="124"/>
      <c r="M585" s="124"/>
      <c r="N585" s="124"/>
      <c r="O585" s="124"/>
      <c r="Q585" s="124"/>
      <c r="R585" s="124"/>
      <c r="S585" s="124"/>
      <c r="T585" s="124"/>
      <c r="U585" s="124"/>
      <c r="V585" s="124"/>
      <c r="W585" s="124"/>
      <c r="X585" s="144"/>
      <c r="AA585" s="126">
        <v>573</v>
      </c>
      <c r="AB585" s="126" t="str">
        <f t="shared" si="35"/>
        <v/>
      </c>
      <c r="AC585" s="126" t="str">
        <f t="shared" si="36"/>
        <v/>
      </c>
      <c r="AP585" s="128" t="str">
        <f t="shared" si="37"/>
        <v/>
      </c>
      <c r="AQ585" s="128" t="str">
        <f t="shared" si="38"/>
        <v/>
      </c>
    </row>
    <row r="586" spans="2:43" x14ac:dyDescent="0.2">
      <c r="B586" s="161">
        <v>574</v>
      </c>
      <c r="C586" s="162"/>
      <c r="D586" s="162"/>
      <c r="E586" s="124"/>
      <c r="F586" s="124"/>
      <c r="G586" s="176"/>
      <c r="H586" s="124"/>
      <c r="I586" s="124"/>
      <c r="J586" s="124"/>
      <c r="K586" s="124"/>
      <c r="L586" s="124"/>
      <c r="M586" s="124"/>
      <c r="N586" s="124"/>
      <c r="O586" s="124"/>
      <c r="Q586" s="124"/>
      <c r="R586" s="124"/>
      <c r="S586" s="124"/>
      <c r="T586" s="124"/>
      <c r="U586" s="124"/>
      <c r="V586" s="124"/>
      <c r="W586" s="124"/>
      <c r="X586" s="144"/>
      <c r="AA586" s="126">
        <v>574</v>
      </c>
      <c r="AB586" s="126" t="str">
        <f t="shared" si="35"/>
        <v/>
      </c>
      <c r="AC586" s="126" t="str">
        <f t="shared" si="36"/>
        <v/>
      </c>
      <c r="AP586" s="128" t="str">
        <f t="shared" si="37"/>
        <v/>
      </c>
      <c r="AQ586" s="128" t="str">
        <f t="shared" si="38"/>
        <v/>
      </c>
    </row>
    <row r="587" spans="2:43" x14ac:dyDescent="0.2">
      <c r="B587" s="161">
        <v>575</v>
      </c>
      <c r="C587" s="162"/>
      <c r="D587" s="162"/>
      <c r="E587" s="124"/>
      <c r="F587" s="124"/>
      <c r="G587" s="176"/>
      <c r="H587" s="124"/>
      <c r="I587" s="124"/>
      <c r="J587" s="124"/>
      <c r="K587" s="124"/>
      <c r="L587" s="124"/>
      <c r="M587" s="124"/>
      <c r="N587" s="124"/>
      <c r="O587" s="124"/>
      <c r="Q587" s="124"/>
      <c r="R587" s="124"/>
      <c r="S587" s="124"/>
      <c r="T587" s="124"/>
      <c r="U587" s="124"/>
      <c r="V587" s="124"/>
      <c r="W587" s="124"/>
      <c r="X587" s="144"/>
      <c r="AA587" s="126">
        <v>575</v>
      </c>
      <c r="AB587" s="126" t="str">
        <f t="shared" si="35"/>
        <v/>
      </c>
      <c r="AC587" s="126" t="str">
        <f t="shared" si="36"/>
        <v/>
      </c>
      <c r="AP587" s="128" t="str">
        <f t="shared" si="37"/>
        <v/>
      </c>
      <c r="AQ587" s="128" t="str">
        <f t="shared" si="38"/>
        <v/>
      </c>
    </row>
    <row r="588" spans="2:43" x14ac:dyDescent="0.2">
      <c r="B588" s="161">
        <v>576</v>
      </c>
      <c r="C588" s="162"/>
      <c r="D588" s="162"/>
      <c r="E588" s="124"/>
      <c r="F588" s="124"/>
      <c r="G588" s="176"/>
      <c r="H588" s="124"/>
      <c r="I588" s="124"/>
      <c r="J588" s="124"/>
      <c r="K588" s="124"/>
      <c r="L588" s="124"/>
      <c r="M588" s="124"/>
      <c r="N588" s="124"/>
      <c r="O588" s="124"/>
      <c r="Q588" s="124"/>
      <c r="R588" s="124"/>
      <c r="S588" s="124"/>
      <c r="T588" s="124"/>
      <c r="U588" s="124"/>
      <c r="V588" s="124"/>
      <c r="W588" s="124"/>
      <c r="X588" s="144"/>
      <c r="AA588" s="126">
        <v>576</v>
      </c>
      <c r="AB588" s="126" t="str">
        <f t="shared" si="35"/>
        <v/>
      </c>
      <c r="AC588" s="126" t="str">
        <f t="shared" si="36"/>
        <v/>
      </c>
      <c r="AP588" s="128" t="str">
        <f t="shared" si="37"/>
        <v/>
      </c>
      <c r="AQ588" s="128" t="str">
        <f t="shared" si="38"/>
        <v/>
      </c>
    </row>
    <row r="589" spans="2:43" x14ac:dyDescent="0.2">
      <c r="B589" s="161">
        <v>577</v>
      </c>
      <c r="C589" s="162"/>
      <c r="D589" s="162"/>
      <c r="E589" s="124"/>
      <c r="F589" s="124"/>
      <c r="G589" s="176"/>
      <c r="H589" s="124"/>
      <c r="I589" s="124"/>
      <c r="J589" s="124"/>
      <c r="K589" s="124"/>
      <c r="L589" s="124"/>
      <c r="M589" s="124"/>
      <c r="N589" s="124"/>
      <c r="O589" s="124"/>
      <c r="Q589" s="124"/>
      <c r="R589" s="124"/>
      <c r="S589" s="124"/>
      <c r="T589" s="124"/>
      <c r="U589" s="124"/>
      <c r="V589" s="124"/>
      <c r="W589" s="124"/>
      <c r="X589" s="144"/>
      <c r="AA589" s="126">
        <v>577</v>
      </c>
      <c r="AB589" s="126" t="str">
        <f t="shared" si="35"/>
        <v/>
      </c>
      <c r="AC589" s="126" t="str">
        <f t="shared" si="36"/>
        <v/>
      </c>
      <c r="AP589" s="128" t="str">
        <f t="shared" si="37"/>
        <v/>
      </c>
      <c r="AQ589" s="128" t="str">
        <f t="shared" si="38"/>
        <v/>
      </c>
    </row>
    <row r="590" spans="2:43" x14ac:dyDescent="0.2">
      <c r="B590" s="161">
        <v>578</v>
      </c>
      <c r="C590" s="162"/>
      <c r="D590" s="162"/>
      <c r="E590" s="124"/>
      <c r="F590" s="124"/>
      <c r="G590" s="176"/>
      <c r="H590" s="124"/>
      <c r="I590" s="124"/>
      <c r="J590" s="124"/>
      <c r="K590" s="124"/>
      <c r="L590" s="124"/>
      <c r="M590" s="124"/>
      <c r="N590" s="124"/>
      <c r="O590" s="124"/>
      <c r="Q590" s="124"/>
      <c r="R590" s="124"/>
      <c r="S590" s="124"/>
      <c r="T590" s="124"/>
      <c r="U590" s="124"/>
      <c r="V590" s="124"/>
      <c r="W590" s="124"/>
      <c r="X590" s="144"/>
      <c r="AA590" s="126">
        <v>578</v>
      </c>
      <c r="AB590" s="126" t="str">
        <f t="shared" ref="AB590:AB653" si="39">IF(AND(C590=1,D590&lt;&gt;0),D590,"")</f>
        <v/>
      </c>
      <c r="AC590" s="126" t="str">
        <f t="shared" ref="AC590:AC653" si="40">IF(AND(C590=2,D590&lt;&gt;0),D590,"")</f>
        <v/>
      </c>
      <c r="AP590" s="128" t="str">
        <f t="shared" si="37"/>
        <v/>
      </c>
      <c r="AQ590" s="128" t="str">
        <f t="shared" si="38"/>
        <v/>
      </c>
    </row>
    <row r="591" spans="2:43" x14ac:dyDescent="0.2">
      <c r="B591" s="161">
        <v>579</v>
      </c>
      <c r="C591" s="162"/>
      <c r="D591" s="162"/>
      <c r="E591" s="124"/>
      <c r="F591" s="124"/>
      <c r="G591" s="176"/>
      <c r="H591" s="124"/>
      <c r="I591" s="124"/>
      <c r="J591" s="124"/>
      <c r="K591" s="124"/>
      <c r="L591" s="124"/>
      <c r="M591" s="124"/>
      <c r="N591" s="124"/>
      <c r="O591" s="124"/>
      <c r="Q591" s="124"/>
      <c r="R591" s="124"/>
      <c r="S591" s="124"/>
      <c r="T591" s="124"/>
      <c r="U591" s="124"/>
      <c r="V591" s="124"/>
      <c r="W591" s="124"/>
      <c r="X591" s="144"/>
      <c r="AA591" s="126">
        <v>579</v>
      </c>
      <c r="AB591" s="126" t="str">
        <f t="shared" si="39"/>
        <v/>
      </c>
      <c r="AC591" s="126" t="str">
        <f t="shared" si="40"/>
        <v/>
      </c>
      <c r="AP591" s="128" t="str">
        <f t="shared" ref="AP591:AP654" si="41">IF(AB590="","",ABS(AB590-$K$13))</f>
        <v/>
      </c>
      <c r="AQ591" s="128" t="str">
        <f t="shared" ref="AQ591:AQ654" si="42">IF(AC590="","",ABS(AC590-$K$14))</f>
        <v/>
      </c>
    </row>
    <row r="592" spans="2:43" x14ac:dyDescent="0.2">
      <c r="B592" s="161">
        <v>580</v>
      </c>
      <c r="C592" s="162"/>
      <c r="D592" s="162"/>
      <c r="E592" s="124"/>
      <c r="F592" s="124"/>
      <c r="G592" s="176"/>
      <c r="H592" s="124"/>
      <c r="I592" s="124"/>
      <c r="J592" s="124"/>
      <c r="K592" s="124"/>
      <c r="L592" s="124"/>
      <c r="M592" s="124"/>
      <c r="N592" s="124"/>
      <c r="O592" s="124"/>
      <c r="Q592" s="124"/>
      <c r="R592" s="124"/>
      <c r="S592" s="124"/>
      <c r="T592" s="124"/>
      <c r="U592" s="124"/>
      <c r="V592" s="124"/>
      <c r="W592" s="124"/>
      <c r="X592" s="144"/>
      <c r="AA592" s="126">
        <v>580</v>
      </c>
      <c r="AB592" s="126" t="str">
        <f t="shared" si="39"/>
        <v/>
      </c>
      <c r="AC592" s="126" t="str">
        <f t="shared" si="40"/>
        <v/>
      </c>
      <c r="AP592" s="128" t="str">
        <f t="shared" si="41"/>
        <v/>
      </c>
      <c r="AQ592" s="128" t="str">
        <f t="shared" si="42"/>
        <v/>
      </c>
    </row>
    <row r="593" spans="2:43" x14ac:dyDescent="0.2">
      <c r="B593" s="161">
        <v>581</v>
      </c>
      <c r="C593" s="162"/>
      <c r="D593" s="162"/>
      <c r="E593" s="124"/>
      <c r="F593" s="124"/>
      <c r="G593" s="176"/>
      <c r="H593" s="124"/>
      <c r="I593" s="124"/>
      <c r="J593" s="124"/>
      <c r="K593" s="124"/>
      <c r="L593" s="124"/>
      <c r="M593" s="124"/>
      <c r="N593" s="124"/>
      <c r="O593" s="124"/>
      <c r="Q593" s="124"/>
      <c r="R593" s="124"/>
      <c r="S593" s="124"/>
      <c r="T593" s="124"/>
      <c r="U593" s="124"/>
      <c r="V593" s="124"/>
      <c r="W593" s="124"/>
      <c r="X593" s="144"/>
      <c r="AA593" s="126">
        <v>581</v>
      </c>
      <c r="AB593" s="126" t="str">
        <f t="shared" si="39"/>
        <v/>
      </c>
      <c r="AC593" s="126" t="str">
        <f t="shared" si="40"/>
        <v/>
      </c>
      <c r="AP593" s="128" t="str">
        <f t="shared" si="41"/>
        <v/>
      </c>
      <c r="AQ593" s="128" t="str">
        <f t="shared" si="42"/>
        <v/>
      </c>
    </row>
    <row r="594" spans="2:43" x14ac:dyDescent="0.2">
      <c r="B594" s="161">
        <v>582</v>
      </c>
      <c r="C594" s="162"/>
      <c r="D594" s="162"/>
      <c r="E594" s="124"/>
      <c r="F594" s="124"/>
      <c r="G594" s="176"/>
      <c r="H594" s="124"/>
      <c r="I594" s="124"/>
      <c r="J594" s="124"/>
      <c r="K594" s="124"/>
      <c r="L594" s="124"/>
      <c r="M594" s="124"/>
      <c r="N594" s="124"/>
      <c r="O594" s="124"/>
      <c r="Q594" s="124"/>
      <c r="R594" s="124"/>
      <c r="S594" s="124"/>
      <c r="T594" s="124"/>
      <c r="U594" s="124"/>
      <c r="V594" s="124"/>
      <c r="W594" s="124"/>
      <c r="X594" s="144"/>
      <c r="AA594" s="126">
        <v>582</v>
      </c>
      <c r="AB594" s="126" t="str">
        <f t="shared" si="39"/>
        <v/>
      </c>
      <c r="AC594" s="126" t="str">
        <f t="shared" si="40"/>
        <v/>
      </c>
      <c r="AP594" s="128" t="str">
        <f t="shared" si="41"/>
        <v/>
      </c>
      <c r="AQ594" s="128" t="str">
        <f t="shared" si="42"/>
        <v/>
      </c>
    </row>
    <row r="595" spans="2:43" x14ac:dyDescent="0.2">
      <c r="B595" s="161">
        <v>583</v>
      </c>
      <c r="C595" s="162"/>
      <c r="D595" s="162"/>
      <c r="E595" s="124"/>
      <c r="F595" s="124"/>
      <c r="G595" s="176"/>
      <c r="H595" s="124"/>
      <c r="I595" s="124"/>
      <c r="J595" s="124"/>
      <c r="K595" s="124"/>
      <c r="L595" s="124"/>
      <c r="M595" s="124"/>
      <c r="N595" s="124"/>
      <c r="O595" s="124"/>
      <c r="Q595" s="124"/>
      <c r="R595" s="124"/>
      <c r="S595" s="124"/>
      <c r="T595" s="124"/>
      <c r="U595" s="124"/>
      <c r="V595" s="124"/>
      <c r="W595" s="124"/>
      <c r="X595" s="144"/>
      <c r="AA595" s="126">
        <v>583</v>
      </c>
      <c r="AB595" s="126" t="str">
        <f t="shared" si="39"/>
        <v/>
      </c>
      <c r="AC595" s="126" t="str">
        <f t="shared" si="40"/>
        <v/>
      </c>
      <c r="AP595" s="128" t="str">
        <f t="shared" si="41"/>
        <v/>
      </c>
      <c r="AQ595" s="128" t="str">
        <f t="shared" si="42"/>
        <v/>
      </c>
    </row>
    <row r="596" spans="2:43" x14ac:dyDescent="0.2">
      <c r="B596" s="161">
        <v>584</v>
      </c>
      <c r="C596" s="162"/>
      <c r="D596" s="162"/>
      <c r="E596" s="124"/>
      <c r="F596" s="124"/>
      <c r="G596" s="176"/>
      <c r="H596" s="124"/>
      <c r="I596" s="124"/>
      <c r="J596" s="124"/>
      <c r="K596" s="124"/>
      <c r="L596" s="124"/>
      <c r="M596" s="124"/>
      <c r="N596" s="124"/>
      <c r="O596" s="124"/>
      <c r="Q596" s="124"/>
      <c r="R596" s="124"/>
      <c r="S596" s="124"/>
      <c r="T596" s="124"/>
      <c r="U596" s="124"/>
      <c r="V596" s="124"/>
      <c r="W596" s="124"/>
      <c r="X596" s="144"/>
      <c r="AA596" s="126">
        <v>584</v>
      </c>
      <c r="AB596" s="126" t="str">
        <f t="shared" si="39"/>
        <v/>
      </c>
      <c r="AC596" s="126" t="str">
        <f t="shared" si="40"/>
        <v/>
      </c>
      <c r="AP596" s="128" t="str">
        <f t="shared" si="41"/>
        <v/>
      </c>
      <c r="AQ596" s="128" t="str">
        <f t="shared" si="42"/>
        <v/>
      </c>
    </row>
    <row r="597" spans="2:43" x14ac:dyDescent="0.2">
      <c r="B597" s="161">
        <v>585</v>
      </c>
      <c r="C597" s="162"/>
      <c r="D597" s="162"/>
      <c r="E597" s="124"/>
      <c r="F597" s="124"/>
      <c r="G597" s="176"/>
      <c r="H597" s="124"/>
      <c r="I597" s="124"/>
      <c r="J597" s="124"/>
      <c r="K597" s="124"/>
      <c r="L597" s="124"/>
      <c r="M597" s="124"/>
      <c r="N597" s="124"/>
      <c r="O597" s="124"/>
      <c r="Q597" s="124"/>
      <c r="R597" s="124"/>
      <c r="S597" s="124"/>
      <c r="T597" s="124"/>
      <c r="U597" s="124"/>
      <c r="V597" s="124"/>
      <c r="W597" s="124"/>
      <c r="X597" s="144"/>
      <c r="AA597" s="126">
        <v>585</v>
      </c>
      <c r="AB597" s="126" t="str">
        <f t="shared" si="39"/>
        <v/>
      </c>
      <c r="AC597" s="126" t="str">
        <f t="shared" si="40"/>
        <v/>
      </c>
      <c r="AP597" s="128" t="str">
        <f t="shared" si="41"/>
        <v/>
      </c>
      <c r="AQ597" s="128" t="str">
        <f t="shared" si="42"/>
        <v/>
      </c>
    </row>
    <row r="598" spans="2:43" x14ac:dyDescent="0.2">
      <c r="B598" s="161">
        <v>586</v>
      </c>
      <c r="C598" s="162"/>
      <c r="D598" s="162"/>
      <c r="E598" s="124"/>
      <c r="F598" s="124"/>
      <c r="G598" s="176"/>
      <c r="H598" s="124"/>
      <c r="I598" s="124"/>
      <c r="J598" s="124"/>
      <c r="K598" s="124"/>
      <c r="L598" s="124"/>
      <c r="M598" s="124"/>
      <c r="N598" s="124"/>
      <c r="O598" s="124"/>
      <c r="Q598" s="124"/>
      <c r="R598" s="124"/>
      <c r="S598" s="124"/>
      <c r="T598" s="124"/>
      <c r="U598" s="124"/>
      <c r="V598" s="124"/>
      <c r="W598" s="124"/>
      <c r="X598" s="144"/>
      <c r="AA598" s="126">
        <v>586</v>
      </c>
      <c r="AB598" s="126" t="str">
        <f t="shared" si="39"/>
        <v/>
      </c>
      <c r="AC598" s="126" t="str">
        <f t="shared" si="40"/>
        <v/>
      </c>
      <c r="AP598" s="128" t="str">
        <f t="shared" si="41"/>
        <v/>
      </c>
      <c r="AQ598" s="128" t="str">
        <f t="shared" si="42"/>
        <v/>
      </c>
    </row>
    <row r="599" spans="2:43" x14ac:dyDescent="0.2">
      <c r="B599" s="161">
        <v>587</v>
      </c>
      <c r="C599" s="162"/>
      <c r="D599" s="162"/>
      <c r="E599" s="124"/>
      <c r="F599" s="124"/>
      <c r="G599" s="176"/>
      <c r="H599" s="124"/>
      <c r="I599" s="124"/>
      <c r="J599" s="124"/>
      <c r="K599" s="124"/>
      <c r="L599" s="124"/>
      <c r="M599" s="124"/>
      <c r="N599" s="124"/>
      <c r="O599" s="124"/>
      <c r="Q599" s="124"/>
      <c r="R599" s="124"/>
      <c r="S599" s="124"/>
      <c r="T599" s="124"/>
      <c r="U599" s="124"/>
      <c r="V599" s="124"/>
      <c r="W599" s="124"/>
      <c r="X599" s="144"/>
      <c r="AA599" s="126">
        <v>587</v>
      </c>
      <c r="AB599" s="126" t="str">
        <f t="shared" si="39"/>
        <v/>
      </c>
      <c r="AC599" s="126" t="str">
        <f t="shared" si="40"/>
        <v/>
      </c>
      <c r="AP599" s="128" t="str">
        <f t="shared" si="41"/>
        <v/>
      </c>
      <c r="AQ599" s="128" t="str">
        <f t="shared" si="42"/>
        <v/>
      </c>
    </row>
    <row r="600" spans="2:43" x14ac:dyDescent="0.2">
      <c r="B600" s="161">
        <v>588</v>
      </c>
      <c r="C600" s="162"/>
      <c r="D600" s="162"/>
      <c r="E600" s="124"/>
      <c r="F600" s="124"/>
      <c r="G600" s="176"/>
      <c r="H600" s="124"/>
      <c r="I600" s="124"/>
      <c r="J600" s="124"/>
      <c r="K600" s="124"/>
      <c r="L600" s="124"/>
      <c r="M600" s="124"/>
      <c r="N600" s="124"/>
      <c r="O600" s="124"/>
      <c r="Q600" s="124"/>
      <c r="R600" s="124"/>
      <c r="S600" s="124"/>
      <c r="T600" s="124"/>
      <c r="U600" s="124"/>
      <c r="V600" s="124"/>
      <c r="W600" s="124"/>
      <c r="X600" s="144"/>
      <c r="AA600" s="126">
        <v>588</v>
      </c>
      <c r="AB600" s="126" t="str">
        <f t="shared" si="39"/>
        <v/>
      </c>
      <c r="AC600" s="126" t="str">
        <f t="shared" si="40"/>
        <v/>
      </c>
      <c r="AP600" s="128" t="str">
        <f t="shared" si="41"/>
        <v/>
      </c>
      <c r="AQ600" s="128" t="str">
        <f t="shared" si="42"/>
        <v/>
      </c>
    </row>
    <row r="601" spans="2:43" x14ac:dyDescent="0.2">
      <c r="B601" s="161">
        <v>589</v>
      </c>
      <c r="C601" s="162"/>
      <c r="D601" s="162"/>
      <c r="E601" s="124"/>
      <c r="F601" s="124"/>
      <c r="G601" s="176"/>
      <c r="H601" s="124"/>
      <c r="I601" s="124"/>
      <c r="J601" s="124"/>
      <c r="K601" s="124"/>
      <c r="L601" s="124"/>
      <c r="M601" s="124"/>
      <c r="N601" s="124"/>
      <c r="O601" s="124"/>
      <c r="Q601" s="124"/>
      <c r="R601" s="124"/>
      <c r="S601" s="124"/>
      <c r="T601" s="124"/>
      <c r="U601" s="124"/>
      <c r="V601" s="124"/>
      <c r="W601" s="124"/>
      <c r="X601" s="144"/>
      <c r="AA601" s="126">
        <v>589</v>
      </c>
      <c r="AB601" s="126" t="str">
        <f t="shared" si="39"/>
        <v/>
      </c>
      <c r="AC601" s="126" t="str">
        <f t="shared" si="40"/>
        <v/>
      </c>
      <c r="AP601" s="128" t="str">
        <f t="shared" si="41"/>
        <v/>
      </c>
      <c r="AQ601" s="128" t="str">
        <f t="shared" si="42"/>
        <v/>
      </c>
    </row>
    <row r="602" spans="2:43" x14ac:dyDescent="0.2">
      <c r="B602" s="161">
        <v>590</v>
      </c>
      <c r="C602" s="162"/>
      <c r="D602" s="162"/>
      <c r="E602" s="124"/>
      <c r="F602" s="124"/>
      <c r="G602" s="176"/>
      <c r="H602" s="124"/>
      <c r="I602" s="124"/>
      <c r="J602" s="124"/>
      <c r="K602" s="124"/>
      <c r="L602" s="124"/>
      <c r="M602" s="124"/>
      <c r="N602" s="124"/>
      <c r="O602" s="124"/>
      <c r="Q602" s="124"/>
      <c r="R602" s="124"/>
      <c r="S602" s="124"/>
      <c r="T602" s="124"/>
      <c r="U602" s="124"/>
      <c r="V602" s="124"/>
      <c r="W602" s="124"/>
      <c r="X602" s="144"/>
      <c r="AA602" s="126">
        <v>590</v>
      </c>
      <c r="AB602" s="126" t="str">
        <f t="shared" si="39"/>
        <v/>
      </c>
      <c r="AC602" s="126" t="str">
        <f t="shared" si="40"/>
        <v/>
      </c>
      <c r="AP602" s="128" t="str">
        <f t="shared" si="41"/>
        <v/>
      </c>
      <c r="AQ602" s="128" t="str">
        <f t="shared" si="42"/>
        <v/>
      </c>
    </row>
    <row r="603" spans="2:43" x14ac:dyDescent="0.2">
      <c r="B603" s="161">
        <v>591</v>
      </c>
      <c r="C603" s="162"/>
      <c r="D603" s="162"/>
      <c r="E603" s="124"/>
      <c r="F603" s="124"/>
      <c r="G603" s="176"/>
      <c r="H603" s="124"/>
      <c r="I603" s="124"/>
      <c r="J603" s="124"/>
      <c r="K603" s="124"/>
      <c r="L603" s="124"/>
      <c r="M603" s="124"/>
      <c r="N603" s="124"/>
      <c r="O603" s="124"/>
      <c r="Q603" s="124"/>
      <c r="R603" s="124"/>
      <c r="S603" s="124"/>
      <c r="T603" s="124"/>
      <c r="U603" s="124"/>
      <c r="V603" s="124"/>
      <c r="W603" s="124"/>
      <c r="X603" s="144"/>
      <c r="AA603" s="126">
        <v>591</v>
      </c>
      <c r="AB603" s="126" t="str">
        <f t="shared" si="39"/>
        <v/>
      </c>
      <c r="AC603" s="126" t="str">
        <f t="shared" si="40"/>
        <v/>
      </c>
      <c r="AP603" s="128" t="str">
        <f t="shared" si="41"/>
        <v/>
      </c>
      <c r="AQ603" s="128" t="str">
        <f t="shared" si="42"/>
        <v/>
      </c>
    </row>
    <row r="604" spans="2:43" x14ac:dyDescent="0.2">
      <c r="B604" s="161">
        <v>592</v>
      </c>
      <c r="C604" s="162"/>
      <c r="D604" s="162"/>
      <c r="E604" s="124"/>
      <c r="F604" s="124"/>
      <c r="G604" s="176"/>
      <c r="H604" s="124"/>
      <c r="I604" s="124"/>
      <c r="J604" s="124"/>
      <c r="K604" s="124"/>
      <c r="L604" s="124"/>
      <c r="M604" s="124"/>
      <c r="N604" s="124"/>
      <c r="O604" s="124"/>
      <c r="Q604" s="124"/>
      <c r="R604" s="124"/>
      <c r="S604" s="124"/>
      <c r="T604" s="124"/>
      <c r="U604" s="124"/>
      <c r="V604" s="124"/>
      <c r="W604" s="124"/>
      <c r="X604" s="144"/>
      <c r="AA604" s="126">
        <v>592</v>
      </c>
      <c r="AB604" s="126" t="str">
        <f t="shared" si="39"/>
        <v/>
      </c>
      <c r="AC604" s="126" t="str">
        <f t="shared" si="40"/>
        <v/>
      </c>
      <c r="AP604" s="128" t="str">
        <f t="shared" si="41"/>
        <v/>
      </c>
      <c r="AQ604" s="128" t="str">
        <f t="shared" si="42"/>
        <v/>
      </c>
    </row>
    <row r="605" spans="2:43" x14ac:dyDescent="0.2">
      <c r="B605" s="161">
        <v>593</v>
      </c>
      <c r="C605" s="162"/>
      <c r="D605" s="162"/>
      <c r="E605" s="124"/>
      <c r="F605" s="124"/>
      <c r="G605" s="176"/>
      <c r="H605" s="124"/>
      <c r="I605" s="124"/>
      <c r="J605" s="124"/>
      <c r="K605" s="124"/>
      <c r="L605" s="124"/>
      <c r="M605" s="124"/>
      <c r="N605" s="124"/>
      <c r="O605" s="124"/>
      <c r="Q605" s="124"/>
      <c r="R605" s="124"/>
      <c r="S605" s="124"/>
      <c r="T605" s="124"/>
      <c r="U605" s="124"/>
      <c r="V605" s="124"/>
      <c r="W605" s="124"/>
      <c r="X605" s="144"/>
      <c r="AA605" s="126">
        <v>593</v>
      </c>
      <c r="AB605" s="126" t="str">
        <f t="shared" si="39"/>
        <v/>
      </c>
      <c r="AC605" s="126" t="str">
        <f t="shared" si="40"/>
        <v/>
      </c>
      <c r="AP605" s="128" t="str">
        <f t="shared" si="41"/>
        <v/>
      </c>
      <c r="AQ605" s="128" t="str">
        <f t="shared" si="42"/>
        <v/>
      </c>
    </row>
    <row r="606" spans="2:43" x14ac:dyDescent="0.2">
      <c r="B606" s="161">
        <v>594</v>
      </c>
      <c r="C606" s="162"/>
      <c r="D606" s="162"/>
      <c r="E606" s="124"/>
      <c r="F606" s="124"/>
      <c r="G606" s="176"/>
      <c r="H606" s="124"/>
      <c r="I606" s="124"/>
      <c r="J606" s="124"/>
      <c r="K606" s="124"/>
      <c r="L606" s="124"/>
      <c r="M606" s="124"/>
      <c r="N606" s="124"/>
      <c r="O606" s="124"/>
      <c r="Q606" s="124"/>
      <c r="R606" s="124"/>
      <c r="S606" s="124"/>
      <c r="T606" s="124"/>
      <c r="U606" s="124"/>
      <c r="V606" s="124"/>
      <c r="W606" s="124"/>
      <c r="X606" s="144"/>
      <c r="AA606" s="126">
        <v>594</v>
      </c>
      <c r="AB606" s="126" t="str">
        <f t="shared" si="39"/>
        <v/>
      </c>
      <c r="AC606" s="126" t="str">
        <f t="shared" si="40"/>
        <v/>
      </c>
      <c r="AP606" s="128" t="str">
        <f t="shared" si="41"/>
        <v/>
      </c>
      <c r="AQ606" s="128" t="str">
        <f t="shared" si="42"/>
        <v/>
      </c>
    </row>
    <row r="607" spans="2:43" x14ac:dyDescent="0.2">
      <c r="B607" s="161">
        <v>595</v>
      </c>
      <c r="C607" s="162"/>
      <c r="D607" s="162"/>
      <c r="E607" s="124"/>
      <c r="F607" s="124"/>
      <c r="G607" s="176"/>
      <c r="H607" s="124"/>
      <c r="I607" s="124"/>
      <c r="J607" s="124"/>
      <c r="K607" s="124"/>
      <c r="L607" s="124"/>
      <c r="M607" s="124"/>
      <c r="N607" s="124"/>
      <c r="O607" s="124"/>
      <c r="Q607" s="124"/>
      <c r="R607" s="124"/>
      <c r="S607" s="124"/>
      <c r="T607" s="124"/>
      <c r="U607" s="124"/>
      <c r="V607" s="124"/>
      <c r="W607" s="124"/>
      <c r="X607" s="144"/>
      <c r="AA607" s="126">
        <v>595</v>
      </c>
      <c r="AB607" s="126" t="str">
        <f t="shared" si="39"/>
        <v/>
      </c>
      <c r="AC607" s="126" t="str">
        <f t="shared" si="40"/>
        <v/>
      </c>
      <c r="AP607" s="128" t="str">
        <f t="shared" si="41"/>
        <v/>
      </c>
      <c r="AQ607" s="128" t="str">
        <f t="shared" si="42"/>
        <v/>
      </c>
    </row>
    <row r="608" spans="2:43" x14ac:dyDescent="0.2">
      <c r="B608" s="161">
        <v>596</v>
      </c>
      <c r="C608" s="162"/>
      <c r="D608" s="162"/>
      <c r="E608" s="124"/>
      <c r="F608" s="124"/>
      <c r="G608" s="176"/>
      <c r="H608" s="124"/>
      <c r="I608" s="124"/>
      <c r="J608" s="124"/>
      <c r="K608" s="124"/>
      <c r="L608" s="124"/>
      <c r="M608" s="124"/>
      <c r="N608" s="124"/>
      <c r="O608" s="124"/>
      <c r="Q608" s="124"/>
      <c r="R608" s="124"/>
      <c r="S608" s="124"/>
      <c r="T608" s="124"/>
      <c r="U608" s="124"/>
      <c r="V608" s="124"/>
      <c r="W608" s="124"/>
      <c r="X608" s="144"/>
      <c r="AA608" s="126">
        <v>596</v>
      </c>
      <c r="AB608" s="126" t="str">
        <f t="shared" si="39"/>
        <v/>
      </c>
      <c r="AC608" s="126" t="str">
        <f t="shared" si="40"/>
        <v/>
      </c>
      <c r="AP608" s="128" t="str">
        <f t="shared" si="41"/>
        <v/>
      </c>
      <c r="AQ608" s="128" t="str">
        <f t="shared" si="42"/>
        <v/>
      </c>
    </row>
    <row r="609" spans="2:43" x14ac:dyDescent="0.2">
      <c r="B609" s="161">
        <v>597</v>
      </c>
      <c r="C609" s="162"/>
      <c r="D609" s="162"/>
      <c r="E609" s="124"/>
      <c r="F609" s="124"/>
      <c r="G609" s="176"/>
      <c r="H609" s="124"/>
      <c r="I609" s="124"/>
      <c r="J609" s="124"/>
      <c r="K609" s="124"/>
      <c r="L609" s="124"/>
      <c r="M609" s="124"/>
      <c r="N609" s="124"/>
      <c r="O609" s="124"/>
      <c r="Q609" s="124"/>
      <c r="R609" s="124"/>
      <c r="S609" s="124"/>
      <c r="T609" s="124"/>
      <c r="U609" s="124"/>
      <c r="V609" s="124"/>
      <c r="W609" s="124"/>
      <c r="X609" s="144"/>
      <c r="AA609" s="126">
        <v>597</v>
      </c>
      <c r="AB609" s="126" t="str">
        <f t="shared" si="39"/>
        <v/>
      </c>
      <c r="AC609" s="126" t="str">
        <f t="shared" si="40"/>
        <v/>
      </c>
      <c r="AP609" s="128" t="str">
        <f t="shared" si="41"/>
        <v/>
      </c>
      <c r="AQ609" s="128" t="str">
        <f t="shared" si="42"/>
        <v/>
      </c>
    </row>
    <row r="610" spans="2:43" x14ac:dyDescent="0.2">
      <c r="B610" s="161">
        <v>598</v>
      </c>
      <c r="C610" s="162"/>
      <c r="D610" s="162"/>
      <c r="E610" s="124"/>
      <c r="F610" s="124"/>
      <c r="G610" s="176"/>
      <c r="H610" s="124"/>
      <c r="I610" s="124"/>
      <c r="J610" s="124"/>
      <c r="K610" s="124"/>
      <c r="L610" s="124"/>
      <c r="M610" s="124"/>
      <c r="N610" s="124"/>
      <c r="O610" s="124"/>
      <c r="Q610" s="124"/>
      <c r="R610" s="124"/>
      <c r="S610" s="124"/>
      <c r="T610" s="124"/>
      <c r="U610" s="124"/>
      <c r="V610" s="124"/>
      <c r="W610" s="124"/>
      <c r="X610" s="144"/>
      <c r="AA610" s="126">
        <v>598</v>
      </c>
      <c r="AB610" s="126" t="str">
        <f t="shared" si="39"/>
        <v/>
      </c>
      <c r="AC610" s="126" t="str">
        <f t="shared" si="40"/>
        <v/>
      </c>
      <c r="AP610" s="128" t="str">
        <f t="shared" si="41"/>
        <v/>
      </c>
      <c r="AQ610" s="128" t="str">
        <f t="shared" si="42"/>
        <v/>
      </c>
    </row>
    <row r="611" spans="2:43" x14ac:dyDescent="0.2">
      <c r="B611" s="161">
        <v>599</v>
      </c>
      <c r="C611" s="162"/>
      <c r="D611" s="162"/>
      <c r="E611" s="124"/>
      <c r="F611" s="124"/>
      <c r="G611" s="176"/>
      <c r="H611" s="124"/>
      <c r="I611" s="124"/>
      <c r="J611" s="124"/>
      <c r="K611" s="124"/>
      <c r="L611" s="124"/>
      <c r="M611" s="124"/>
      <c r="N611" s="124"/>
      <c r="O611" s="124"/>
      <c r="Q611" s="124"/>
      <c r="R611" s="124"/>
      <c r="S611" s="124"/>
      <c r="T611" s="124"/>
      <c r="U611" s="124"/>
      <c r="V611" s="124"/>
      <c r="W611" s="124"/>
      <c r="X611" s="144"/>
      <c r="AA611" s="126">
        <v>599</v>
      </c>
      <c r="AB611" s="126" t="str">
        <f t="shared" si="39"/>
        <v/>
      </c>
      <c r="AC611" s="126" t="str">
        <f t="shared" si="40"/>
        <v/>
      </c>
      <c r="AP611" s="128" t="str">
        <f t="shared" si="41"/>
        <v/>
      </c>
      <c r="AQ611" s="128" t="str">
        <f t="shared" si="42"/>
        <v/>
      </c>
    </row>
    <row r="612" spans="2:43" x14ac:dyDescent="0.2">
      <c r="B612" s="161">
        <v>600</v>
      </c>
      <c r="C612" s="162"/>
      <c r="D612" s="162"/>
      <c r="E612" s="124"/>
      <c r="F612" s="124"/>
      <c r="G612" s="176"/>
      <c r="H612" s="124"/>
      <c r="I612" s="124"/>
      <c r="J612" s="124"/>
      <c r="K612" s="124"/>
      <c r="L612" s="124"/>
      <c r="M612" s="124"/>
      <c r="N612" s="124"/>
      <c r="O612" s="124"/>
      <c r="Q612" s="124"/>
      <c r="R612" s="124"/>
      <c r="S612" s="124"/>
      <c r="T612" s="124"/>
      <c r="U612" s="124"/>
      <c r="V612" s="124"/>
      <c r="W612" s="124"/>
      <c r="X612" s="144"/>
      <c r="AA612" s="126">
        <v>600</v>
      </c>
      <c r="AB612" s="126" t="str">
        <f t="shared" si="39"/>
        <v/>
      </c>
      <c r="AC612" s="126" t="str">
        <f t="shared" si="40"/>
        <v/>
      </c>
      <c r="AP612" s="128" t="str">
        <f t="shared" si="41"/>
        <v/>
      </c>
      <c r="AQ612" s="128" t="str">
        <f t="shared" si="42"/>
        <v/>
      </c>
    </row>
    <row r="613" spans="2:43" x14ac:dyDescent="0.2">
      <c r="B613" s="161">
        <v>601</v>
      </c>
      <c r="C613" s="162"/>
      <c r="D613" s="162"/>
      <c r="E613" s="124"/>
      <c r="F613" s="124"/>
      <c r="G613" s="176"/>
      <c r="H613" s="124"/>
      <c r="I613" s="124"/>
      <c r="J613" s="124"/>
      <c r="K613" s="124"/>
      <c r="L613" s="124"/>
      <c r="M613" s="124"/>
      <c r="N613" s="124"/>
      <c r="O613" s="124"/>
      <c r="Q613" s="124"/>
      <c r="R613" s="124"/>
      <c r="S613" s="124"/>
      <c r="T613" s="124"/>
      <c r="U613" s="124"/>
      <c r="V613" s="124"/>
      <c r="W613" s="124"/>
      <c r="X613" s="144"/>
      <c r="AA613" s="126">
        <v>601</v>
      </c>
      <c r="AB613" s="126" t="str">
        <f t="shared" si="39"/>
        <v/>
      </c>
      <c r="AC613" s="126" t="str">
        <f t="shared" si="40"/>
        <v/>
      </c>
      <c r="AP613" s="128" t="str">
        <f t="shared" si="41"/>
        <v/>
      </c>
      <c r="AQ613" s="128" t="str">
        <f t="shared" si="42"/>
        <v/>
      </c>
    </row>
    <row r="614" spans="2:43" x14ac:dyDescent="0.2">
      <c r="B614" s="161">
        <v>602</v>
      </c>
      <c r="C614" s="162"/>
      <c r="D614" s="162"/>
      <c r="E614" s="124"/>
      <c r="F614" s="124"/>
      <c r="G614" s="176"/>
      <c r="H614" s="124"/>
      <c r="I614" s="124"/>
      <c r="J614" s="124"/>
      <c r="K614" s="124"/>
      <c r="L614" s="124"/>
      <c r="M614" s="124"/>
      <c r="N614" s="124"/>
      <c r="O614" s="124"/>
      <c r="Q614" s="124"/>
      <c r="R614" s="124"/>
      <c r="S614" s="124"/>
      <c r="T614" s="124"/>
      <c r="U614" s="124"/>
      <c r="V614" s="124"/>
      <c r="W614" s="124"/>
      <c r="X614" s="144"/>
      <c r="AA614" s="126">
        <v>602</v>
      </c>
      <c r="AB614" s="126" t="str">
        <f t="shared" si="39"/>
        <v/>
      </c>
      <c r="AC614" s="126" t="str">
        <f t="shared" si="40"/>
        <v/>
      </c>
      <c r="AP614" s="128" t="str">
        <f t="shared" si="41"/>
        <v/>
      </c>
      <c r="AQ614" s="128" t="str">
        <f t="shared" si="42"/>
        <v/>
      </c>
    </row>
    <row r="615" spans="2:43" x14ac:dyDescent="0.2">
      <c r="B615" s="161">
        <v>603</v>
      </c>
      <c r="C615" s="162"/>
      <c r="D615" s="162"/>
      <c r="E615" s="124"/>
      <c r="F615" s="124"/>
      <c r="G615" s="176"/>
      <c r="H615" s="124"/>
      <c r="I615" s="124"/>
      <c r="J615" s="124"/>
      <c r="K615" s="124"/>
      <c r="L615" s="124"/>
      <c r="M615" s="124"/>
      <c r="N615" s="124"/>
      <c r="O615" s="124"/>
      <c r="Q615" s="124"/>
      <c r="R615" s="124"/>
      <c r="S615" s="124"/>
      <c r="T615" s="124"/>
      <c r="U615" s="124"/>
      <c r="V615" s="124"/>
      <c r="W615" s="124"/>
      <c r="X615" s="144"/>
      <c r="AA615" s="126">
        <v>603</v>
      </c>
      <c r="AB615" s="126" t="str">
        <f t="shared" si="39"/>
        <v/>
      </c>
      <c r="AC615" s="126" t="str">
        <f t="shared" si="40"/>
        <v/>
      </c>
      <c r="AP615" s="128" t="str">
        <f t="shared" si="41"/>
        <v/>
      </c>
      <c r="AQ615" s="128" t="str">
        <f t="shared" si="42"/>
        <v/>
      </c>
    </row>
    <row r="616" spans="2:43" x14ac:dyDescent="0.2">
      <c r="B616" s="161">
        <v>604</v>
      </c>
      <c r="C616" s="162"/>
      <c r="D616" s="162"/>
      <c r="E616" s="124"/>
      <c r="F616" s="124"/>
      <c r="G616" s="176"/>
      <c r="H616" s="124"/>
      <c r="I616" s="124"/>
      <c r="J616" s="124"/>
      <c r="K616" s="124"/>
      <c r="L616" s="124"/>
      <c r="M616" s="124"/>
      <c r="N616" s="124"/>
      <c r="O616" s="124"/>
      <c r="Q616" s="124"/>
      <c r="R616" s="124"/>
      <c r="S616" s="124"/>
      <c r="T616" s="124"/>
      <c r="U616" s="124"/>
      <c r="V616" s="124"/>
      <c r="W616" s="124"/>
      <c r="X616" s="144"/>
      <c r="AA616" s="126">
        <v>604</v>
      </c>
      <c r="AB616" s="126" t="str">
        <f t="shared" si="39"/>
        <v/>
      </c>
      <c r="AC616" s="126" t="str">
        <f t="shared" si="40"/>
        <v/>
      </c>
      <c r="AP616" s="128" t="str">
        <f t="shared" si="41"/>
        <v/>
      </c>
      <c r="AQ616" s="128" t="str">
        <f t="shared" si="42"/>
        <v/>
      </c>
    </row>
    <row r="617" spans="2:43" x14ac:dyDescent="0.2">
      <c r="B617" s="161">
        <v>605</v>
      </c>
      <c r="C617" s="162"/>
      <c r="D617" s="162"/>
      <c r="E617" s="124"/>
      <c r="F617" s="124"/>
      <c r="G617" s="176"/>
      <c r="H617" s="124"/>
      <c r="I617" s="124"/>
      <c r="J617" s="124"/>
      <c r="K617" s="124"/>
      <c r="L617" s="124"/>
      <c r="M617" s="124"/>
      <c r="N617" s="124"/>
      <c r="O617" s="124"/>
      <c r="Q617" s="124"/>
      <c r="R617" s="124"/>
      <c r="S617" s="124"/>
      <c r="T617" s="124"/>
      <c r="U617" s="124"/>
      <c r="V617" s="124"/>
      <c r="W617" s="124"/>
      <c r="X617" s="144"/>
      <c r="AA617" s="126">
        <v>605</v>
      </c>
      <c r="AB617" s="126" t="str">
        <f t="shared" si="39"/>
        <v/>
      </c>
      <c r="AC617" s="126" t="str">
        <f t="shared" si="40"/>
        <v/>
      </c>
      <c r="AP617" s="128" t="str">
        <f t="shared" si="41"/>
        <v/>
      </c>
      <c r="AQ617" s="128" t="str">
        <f t="shared" si="42"/>
        <v/>
      </c>
    </row>
    <row r="618" spans="2:43" x14ac:dyDescent="0.2">
      <c r="B618" s="161">
        <v>606</v>
      </c>
      <c r="C618" s="162"/>
      <c r="D618" s="162"/>
      <c r="E618" s="124"/>
      <c r="F618" s="124"/>
      <c r="G618" s="176"/>
      <c r="H618" s="124"/>
      <c r="I618" s="124"/>
      <c r="J618" s="124"/>
      <c r="K618" s="124"/>
      <c r="L618" s="124"/>
      <c r="M618" s="124"/>
      <c r="N618" s="124"/>
      <c r="O618" s="124"/>
      <c r="Q618" s="124"/>
      <c r="R618" s="124"/>
      <c r="S618" s="124"/>
      <c r="T618" s="124"/>
      <c r="U618" s="124"/>
      <c r="V618" s="124"/>
      <c r="W618" s="124"/>
      <c r="X618" s="144"/>
      <c r="AA618" s="126">
        <v>606</v>
      </c>
      <c r="AB618" s="126" t="str">
        <f t="shared" si="39"/>
        <v/>
      </c>
      <c r="AC618" s="126" t="str">
        <f t="shared" si="40"/>
        <v/>
      </c>
      <c r="AP618" s="128" t="str">
        <f t="shared" si="41"/>
        <v/>
      </c>
      <c r="AQ618" s="128" t="str">
        <f t="shared" si="42"/>
        <v/>
      </c>
    </row>
    <row r="619" spans="2:43" x14ac:dyDescent="0.2">
      <c r="B619" s="161">
        <v>607</v>
      </c>
      <c r="C619" s="162"/>
      <c r="D619" s="162"/>
      <c r="E619" s="124"/>
      <c r="F619" s="124"/>
      <c r="G619" s="176"/>
      <c r="H619" s="124"/>
      <c r="I619" s="124"/>
      <c r="J619" s="124"/>
      <c r="K619" s="124"/>
      <c r="L619" s="124"/>
      <c r="M619" s="124"/>
      <c r="N619" s="124"/>
      <c r="O619" s="124"/>
      <c r="Q619" s="124"/>
      <c r="R619" s="124"/>
      <c r="S619" s="124"/>
      <c r="T619" s="124"/>
      <c r="U619" s="124"/>
      <c r="V619" s="124"/>
      <c r="W619" s="124"/>
      <c r="X619" s="144"/>
      <c r="AA619" s="126">
        <v>607</v>
      </c>
      <c r="AB619" s="126" t="str">
        <f t="shared" si="39"/>
        <v/>
      </c>
      <c r="AC619" s="126" t="str">
        <f t="shared" si="40"/>
        <v/>
      </c>
      <c r="AP619" s="128" t="str">
        <f t="shared" si="41"/>
        <v/>
      </c>
      <c r="AQ619" s="128" t="str">
        <f t="shared" si="42"/>
        <v/>
      </c>
    </row>
    <row r="620" spans="2:43" x14ac:dyDescent="0.2">
      <c r="B620" s="161">
        <v>608</v>
      </c>
      <c r="C620" s="162"/>
      <c r="D620" s="162"/>
      <c r="E620" s="124"/>
      <c r="F620" s="124"/>
      <c r="G620" s="176"/>
      <c r="H620" s="124"/>
      <c r="I620" s="124"/>
      <c r="J620" s="124"/>
      <c r="K620" s="124"/>
      <c r="L620" s="124"/>
      <c r="M620" s="124"/>
      <c r="N620" s="124"/>
      <c r="O620" s="124"/>
      <c r="Q620" s="124"/>
      <c r="R620" s="124"/>
      <c r="S620" s="124"/>
      <c r="T620" s="124"/>
      <c r="U620" s="124"/>
      <c r="V620" s="124"/>
      <c r="W620" s="124"/>
      <c r="X620" s="144"/>
      <c r="AA620" s="126">
        <v>608</v>
      </c>
      <c r="AB620" s="126" t="str">
        <f t="shared" si="39"/>
        <v/>
      </c>
      <c r="AC620" s="126" t="str">
        <f t="shared" si="40"/>
        <v/>
      </c>
      <c r="AP620" s="128" t="str">
        <f t="shared" si="41"/>
        <v/>
      </c>
      <c r="AQ620" s="128" t="str">
        <f t="shared" si="42"/>
        <v/>
      </c>
    </row>
    <row r="621" spans="2:43" x14ac:dyDescent="0.2">
      <c r="B621" s="161">
        <v>609</v>
      </c>
      <c r="C621" s="162"/>
      <c r="D621" s="162"/>
      <c r="E621" s="124"/>
      <c r="F621" s="124"/>
      <c r="G621" s="176"/>
      <c r="H621" s="124"/>
      <c r="I621" s="124"/>
      <c r="J621" s="124"/>
      <c r="K621" s="124"/>
      <c r="L621" s="124"/>
      <c r="M621" s="124"/>
      <c r="N621" s="124"/>
      <c r="O621" s="124"/>
      <c r="Q621" s="124"/>
      <c r="R621" s="124"/>
      <c r="S621" s="124"/>
      <c r="T621" s="124"/>
      <c r="U621" s="124"/>
      <c r="V621" s="124"/>
      <c r="W621" s="124"/>
      <c r="X621" s="144"/>
      <c r="AA621" s="126">
        <v>609</v>
      </c>
      <c r="AB621" s="126" t="str">
        <f t="shared" si="39"/>
        <v/>
      </c>
      <c r="AC621" s="126" t="str">
        <f t="shared" si="40"/>
        <v/>
      </c>
      <c r="AP621" s="128" t="str">
        <f t="shared" si="41"/>
        <v/>
      </c>
      <c r="AQ621" s="128" t="str">
        <f t="shared" si="42"/>
        <v/>
      </c>
    </row>
    <row r="622" spans="2:43" x14ac:dyDescent="0.2">
      <c r="B622" s="161">
        <v>610</v>
      </c>
      <c r="C622" s="162"/>
      <c r="D622" s="162"/>
      <c r="E622" s="124"/>
      <c r="F622" s="124"/>
      <c r="G622" s="176"/>
      <c r="H622" s="124"/>
      <c r="I622" s="124"/>
      <c r="J622" s="124"/>
      <c r="K622" s="124"/>
      <c r="L622" s="124"/>
      <c r="M622" s="124"/>
      <c r="N622" s="124"/>
      <c r="O622" s="124"/>
      <c r="Q622" s="124"/>
      <c r="R622" s="124"/>
      <c r="S622" s="124"/>
      <c r="T622" s="124"/>
      <c r="U622" s="124"/>
      <c r="V622" s="124"/>
      <c r="W622" s="124"/>
      <c r="X622" s="144"/>
      <c r="AA622" s="126">
        <v>610</v>
      </c>
      <c r="AB622" s="126" t="str">
        <f t="shared" si="39"/>
        <v/>
      </c>
      <c r="AC622" s="126" t="str">
        <f t="shared" si="40"/>
        <v/>
      </c>
      <c r="AP622" s="128" t="str">
        <f t="shared" si="41"/>
        <v/>
      </c>
      <c r="AQ622" s="128" t="str">
        <f t="shared" si="42"/>
        <v/>
      </c>
    </row>
    <row r="623" spans="2:43" x14ac:dyDescent="0.2">
      <c r="B623" s="161">
        <v>611</v>
      </c>
      <c r="C623" s="162"/>
      <c r="D623" s="162"/>
      <c r="E623" s="124"/>
      <c r="F623" s="124"/>
      <c r="G623" s="176"/>
      <c r="H623" s="124"/>
      <c r="I623" s="124"/>
      <c r="J623" s="124"/>
      <c r="K623" s="124"/>
      <c r="L623" s="124"/>
      <c r="M623" s="124"/>
      <c r="N623" s="124"/>
      <c r="O623" s="124"/>
      <c r="Q623" s="124"/>
      <c r="R623" s="124"/>
      <c r="S623" s="124"/>
      <c r="T623" s="124"/>
      <c r="U623" s="124"/>
      <c r="V623" s="124"/>
      <c r="W623" s="124"/>
      <c r="X623" s="144"/>
      <c r="AA623" s="126">
        <v>611</v>
      </c>
      <c r="AB623" s="126" t="str">
        <f t="shared" si="39"/>
        <v/>
      </c>
      <c r="AC623" s="126" t="str">
        <f t="shared" si="40"/>
        <v/>
      </c>
      <c r="AP623" s="128" t="str">
        <f t="shared" si="41"/>
        <v/>
      </c>
      <c r="AQ623" s="128" t="str">
        <f t="shared" si="42"/>
        <v/>
      </c>
    </row>
    <row r="624" spans="2:43" x14ac:dyDescent="0.2">
      <c r="B624" s="161">
        <v>612</v>
      </c>
      <c r="C624" s="162"/>
      <c r="D624" s="162"/>
      <c r="E624" s="124"/>
      <c r="F624" s="124"/>
      <c r="G624" s="176"/>
      <c r="H624" s="124"/>
      <c r="I624" s="124"/>
      <c r="J624" s="124"/>
      <c r="K624" s="124"/>
      <c r="L624" s="124"/>
      <c r="M624" s="124"/>
      <c r="N624" s="124"/>
      <c r="O624" s="124"/>
      <c r="Q624" s="124"/>
      <c r="R624" s="124"/>
      <c r="S624" s="124"/>
      <c r="T624" s="124"/>
      <c r="U624" s="124"/>
      <c r="V624" s="124"/>
      <c r="W624" s="124"/>
      <c r="X624" s="144"/>
      <c r="AA624" s="126">
        <v>612</v>
      </c>
      <c r="AB624" s="126" t="str">
        <f t="shared" si="39"/>
        <v/>
      </c>
      <c r="AC624" s="126" t="str">
        <f t="shared" si="40"/>
        <v/>
      </c>
      <c r="AP624" s="128" t="str">
        <f t="shared" si="41"/>
        <v/>
      </c>
      <c r="AQ624" s="128" t="str">
        <f t="shared" si="42"/>
        <v/>
      </c>
    </row>
    <row r="625" spans="2:43" x14ac:dyDescent="0.2">
      <c r="B625" s="161">
        <v>613</v>
      </c>
      <c r="C625" s="162"/>
      <c r="D625" s="162"/>
      <c r="E625" s="124"/>
      <c r="F625" s="124"/>
      <c r="G625" s="176"/>
      <c r="H625" s="124"/>
      <c r="I625" s="124"/>
      <c r="J625" s="124"/>
      <c r="K625" s="124"/>
      <c r="L625" s="124"/>
      <c r="M625" s="124"/>
      <c r="N625" s="124"/>
      <c r="O625" s="124"/>
      <c r="Q625" s="124"/>
      <c r="R625" s="124"/>
      <c r="S625" s="124"/>
      <c r="T625" s="124"/>
      <c r="U625" s="124"/>
      <c r="V625" s="124"/>
      <c r="W625" s="124"/>
      <c r="X625" s="144"/>
      <c r="AA625" s="126">
        <v>613</v>
      </c>
      <c r="AB625" s="126" t="str">
        <f t="shared" si="39"/>
        <v/>
      </c>
      <c r="AC625" s="126" t="str">
        <f t="shared" si="40"/>
        <v/>
      </c>
      <c r="AP625" s="128" t="str">
        <f t="shared" si="41"/>
        <v/>
      </c>
      <c r="AQ625" s="128" t="str">
        <f t="shared" si="42"/>
        <v/>
      </c>
    </row>
    <row r="626" spans="2:43" x14ac:dyDescent="0.2">
      <c r="B626" s="161">
        <v>614</v>
      </c>
      <c r="C626" s="162"/>
      <c r="D626" s="162"/>
      <c r="E626" s="124"/>
      <c r="F626" s="124"/>
      <c r="G626" s="176"/>
      <c r="H626" s="124"/>
      <c r="I626" s="124"/>
      <c r="J626" s="124"/>
      <c r="K626" s="124"/>
      <c r="L626" s="124"/>
      <c r="M626" s="124"/>
      <c r="N626" s="124"/>
      <c r="O626" s="124"/>
      <c r="Q626" s="124"/>
      <c r="R626" s="124"/>
      <c r="S626" s="124"/>
      <c r="T626" s="124"/>
      <c r="U626" s="124"/>
      <c r="V626" s="124"/>
      <c r="W626" s="124"/>
      <c r="X626" s="144"/>
      <c r="AA626" s="126">
        <v>614</v>
      </c>
      <c r="AB626" s="126" t="str">
        <f t="shared" si="39"/>
        <v/>
      </c>
      <c r="AC626" s="126" t="str">
        <f t="shared" si="40"/>
        <v/>
      </c>
      <c r="AP626" s="128" t="str">
        <f t="shared" si="41"/>
        <v/>
      </c>
      <c r="AQ626" s="128" t="str">
        <f t="shared" si="42"/>
        <v/>
      </c>
    </row>
    <row r="627" spans="2:43" x14ac:dyDescent="0.2">
      <c r="B627" s="161">
        <v>615</v>
      </c>
      <c r="C627" s="162"/>
      <c r="D627" s="162"/>
      <c r="E627" s="124"/>
      <c r="F627" s="124"/>
      <c r="G627" s="176"/>
      <c r="H627" s="124"/>
      <c r="I627" s="124"/>
      <c r="J627" s="124"/>
      <c r="K627" s="124"/>
      <c r="L627" s="124"/>
      <c r="M627" s="124"/>
      <c r="N627" s="124"/>
      <c r="O627" s="124"/>
      <c r="Q627" s="124"/>
      <c r="R627" s="124"/>
      <c r="S627" s="124"/>
      <c r="T627" s="124"/>
      <c r="U627" s="124"/>
      <c r="V627" s="124"/>
      <c r="W627" s="124"/>
      <c r="X627" s="144"/>
      <c r="AA627" s="126">
        <v>615</v>
      </c>
      <c r="AB627" s="126" t="str">
        <f t="shared" si="39"/>
        <v/>
      </c>
      <c r="AC627" s="126" t="str">
        <f t="shared" si="40"/>
        <v/>
      </c>
      <c r="AP627" s="128" t="str">
        <f t="shared" si="41"/>
        <v/>
      </c>
      <c r="AQ627" s="128" t="str">
        <f t="shared" si="42"/>
        <v/>
      </c>
    </row>
    <row r="628" spans="2:43" x14ac:dyDescent="0.2">
      <c r="B628" s="161">
        <v>616</v>
      </c>
      <c r="C628" s="162"/>
      <c r="D628" s="162"/>
      <c r="E628" s="124"/>
      <c r="F628" s="124"/>
      <c r="G628" s="176"/>
      <c r="H628" s="124"/>
      <c r="I628" s="124"/>
      <c r="J628" s="124"/>
      <c r="K628" s="124"/>
      <c r="L628" s="124"/>
      <c r="M628" s="124"/>
      <c r="N628" s="124"/>
      <c r="O628" s="124"/>
      <c r="Q628" s="124"/>
      <c r="R628" s="124"/>
      <c r="S628" s="124"/>
      <c r="T628" s="124"/>
      <c r="U628" s="124"/>
      <c r="V628" s="124"/>
      <c r="W628" s="124"/>
      <c r="X628" s="144"/>
      <c r="AA628" s="126">
        <v>616</v>
      </c>
      <c r="AB628" s="126" t="str">
        <f t="shared" si="39"/>
        <v/>
      </c>
      <c r="AC628" s="126" t="str">
        <f t="shared" si="40"/>
        <v/>
      </c>
      <c r="AP628" s="128" t="str">
        <f t="shared" si="41"/>
        <v/>
      </c>
      <c r="AQ628" s="128" t="str">
        <f t="shared" si="42"/>
        <v/>
      </c>
    </row>
    <row r="629" spans="2:43" x14ac:dyDescent="0.2">
      <c r="B629" s="161">
        <v>617</v>
      </c>
      <c r="C629" s="162"/>
      <c r="D629" s="162"/>
      <c r="E629" s="124"/>
      <c r="F629" s="124"/>
      <c r="G629" s="176"/>
      <c r="H629" s="124"/>
      <c r="I629" s="124"/>
      <c r="J629" s="124"/>
      <c r="K629" s="124"/>
      <c r="L629" s="124"/>
      <c r="M629" s="124"/>
      <c r="N629" s="124"/>
      <c r="O629" s="124"/>
      <c r="Q629" s="124"/>
      <c r="R629" s="124"/>
      <c r="S629" s="124"/>
      <c r="T629" s="124"/>
      <c r="U629" s="124"/>
      <c r="V629" s="124"/>
      <c r="W629" s="124"/>
      <c r="X629" s="144"/>
      <c r="AA629" s="126">
        <v>617</v>
      </c>
      <c r="AB629" s="126" t="str">
        <f t="shared" si="39"/>
        <v/>
      </c>
      <c r="AC629" s="126" t="str">
        <f t="shared" si="40"/>
        <v/>
      </c>
      <c r="AP629" s="128" t="str">
        <f t="shared" si="41"/>
        <v/>
      </c>
      <c r="AQ629" s="128" t="str">
        <f t="shared" si="42"/>
        <v/>
      </c>
    </row>
    <row r="630" spans="2:43" x14ac:dyDescent="0.2">
      <c r="B630" s="161">
        <v>618</v>
      </c>
      <c r="C630" s="162"/>
      <c r="D630" s="162"/>
      <c r="E630" s="124"/>
      <c r="F630" s="124"/>
      <c r="G630" s="176"/>
      <c r="H630" s="124"/>
      <c r="I630" s="124"/>
      <c r="J630" s="124"/>
      <c r="K630" s="124"/>
      <c r="L630" s="124"/>
      <c r="M630" s="124"/>
      <c r="N630" s="124"/>
      <c r="O630" s="124"/>
      <c r="Q630" s="124"/>
      <c r="R630" s="124"/>
      <c r="S630" s="124"/>
      <c r="T630" s="124"/>
      <c r="U630" s="124"/>
      <c r="V630" s="124"/>
      <c r="W630" s="124"/>
      <c r="X630" s="144"/>
      <c r="AA630" s="126">
        <v>618</v>
      </c>
      <c r="AB630" s="126" t="str">
        <f t="shared" si="39"/>
        <v/>
      </c>
      <c r="AC630" s="126" t="str">
        <f t="shared" si="40"/>
        <v/>
      </c>
      <c r="AP630" s="128" t="str">
        <f t="shared" si="41"/>
        <v/>
      </c>
      <c r="AQ630" s="128" t="str">
        <f t="shared" si="42"/>
        <v/>
      </c>
    </row>
    <row r="631" spans="2:43" x14ac:dyDescent="0.2">
      <c r="B631" s="161">
        <v>619</v>
      </c>
      <c r="C631" s="162"/>
      <c r="D631" s="162"/>
      <c r="E631" s="124"/>
      <c r="F631" s="124"/>
      <c r="G631" s="176"/>
      <c r="H631" s="124"/>
      <c r="I631" s="124"/>
      <c r="J631" s="124"/>
      <c r="K631" s="124"/>
      <c r="L631" s="124"/>
      <c r="M631" s="124"/>
      <c r="N631" s="124"/>
      <c r="O631" s="124"/>
      <c r="Q631" s="124"/>
      <c r="R631" s="124"/>
      <c r="S631" s="124"/>
      <c r="T631" s="124"/>
      <c r="U631" s="124"/>
      <c r="V631" s="124"/>
      <c r="W631" s="124"/>
      <c r="X631" s="144"/>
      <c r="AA631" s="126">
        <v>619</v>
      </c>
      <c r="AB631" s="126" t="str">
        <f t="shared" si="39"/>
        <v/>
      </c>
      <c r="AC631" s="126" t="str">
        <f t="shared" si="40"/>
        <v/>
      </c>
      <c r="AP631" s="128" t="str">
        <f t="shared" si="41"/>
        <v/>
      </c>
      <c r="AQ631" s="128" t="str">
        <f t="shared" si="42"/>
        <v/>
      </c>
    </row>
    <row r="632" spans="2:43" x14ac:dyDescent="0.2">
      <c r="B632" s="161">
        <v>620</v>
      </c>
      <c r="C632" s="162"/>
      <c r="D632" s="162"/>
      <c r="E632" s="124"/>
      <c r="F632" s="124"/>
      <c r="G632" s="176"/>
      <c r="H632" s="124"/>
      <c r="I632" s="124"/>
      <c r="J632" s="124"/>
      <c r="K632" s="124"/>
      <c r="L632" s="124"/>
      <c r="M632" s="124"/>
      <c r="N632" s="124"/>
      <c r="O632" s="124"/>
      <c r="Q632" s="124"/>
      <c r="R632" s="124"/>
      <c r="S632" s="124"/>
      <c r="T632" s="124"/>
      <c r="U632" s="124"/>
      <c r="V632" s="124"/>
      <c r="W632" s="124"/>
      <c r="X632" s="144"/>
      <c r="AA632" s="126">
        <v>620</v>
      </c>
      <c r="AB632" s="126" t="str">
        <f t="shared" si="39"/>
        <v/>
      </c>
      <c r="AC632" s="126" t="str">
        <f t="shared" si="40"/>
        <v/>
      </c>
      <c r="AP632" s="128" t="str">
        <f t="shared" si="41"/>
        <v/>
      </c>
      <c r="AQ632" s="128" t="str">
        <f t="shared" si="42"/>
        <v/>
      </c>
    </row>
    <row r="633" spans="2:43" x14ac:dyDescent="0.2">
      <c r="B633" s="161">
        <v>621</v>
      </c>
      <c r="C633" s="162"/>
      <c r="D633" s="162"/>
      <c r="E633" s="124"/>
      <c r="F633" s="124"/>
      <c r="G633" s="176"/>
      <c r="H633" s="124"/>
      <c r="I633" s="124"/>
      <c r="J633" s="124"/>
      <c r="K633" s="124"/>
      <c r="L633" s="124"/>
      <c r="M633" s="124"/>
      <c r="N633" s="124"/>
      <c r="O633" s="124"/>
      <c r="Q633" s="124"/>
      <c r="R633" s="124"/>
      <c r="S633" s="124"/>
      <c r="T633" s="124"/>
      <c r="U633" s="124"/>
      <c r="V633" s="124"/>
      <c r="W633" s="124"/>
      <c r="X633" s="144"/>
      <c r="AA633" s="126">
        <v>621</v>
      </c>
      <c r="AB633" s="126" t="str">
        <f t="shared" si="39"/>
        <v/>
      </c>
      <c r="AC633" s="126" t="str">
        <f t="shared" si="40"/>
        <v/>
      </c>
      <c r="AP633" s="128" t="str">
        <f t="shared" si="41"/>
        <v/>
      </c>
      <c r="AQ633" s="128" t="str">
        <f t="shared" si="42"/>
        <v/>
      </c>
    </row>
    <row r="634" spans="2:43" x14ac:dyDescent="0.2">
      <c r="B634" s="161">
        <v>622</v>
      </c>
      <c r="C634" s="162"/>
      <c r="D634" s="162"/>
      <c r="E634" s="124"/>
      <c r="F634" s="124"/>
      <c r="G634" s="176"/>
      <c r="H634" s="124"/>
      <c r="I634" s="124"/>
      <c r="J634" s="124"/>
      <c r="K634" s="124"/>
      <c r="L634" s="124"/>
      <c r="M634" s="124"/>
      <c r="N634" s="124"/>
      <c r="O634" s="124"/>
      <c r="Q634" s="124"/>
      <c r="R634" s="124"/>
      <c r="S634" s="124"/>
      <c r="T634" s="124"/>
      <c r="U634" s="124"/>
      <c r="V634" s="124"/>
      <c r="W634" s="124"/>
      <c r="X634" s="144"/>
      <c r="AA634" s="126">
        <v>622</v>
      </c>
      <c r="AB634" s="126" t="str">
        <f t="shared" si="39"/>
        <v/>
      </c>
      <c r="AC634" s="126" t="str">
        <f t="shared" si="40"/>
        <v/>
      </c>
      <c r="AP634" s="128" t="str">
        <f t="shared" si="41"/>
        <v/>
      </c>
      <c r="AQ634" s="128" t="str">
        <f t="shared" si="42"/>
        <v/>
      </c>
    </row>
    <row r="635" spans="2:43" x14ac:dyDescent="0.2">
      <c r="B635" s="161">
        <v>623</v>
      </c>
      <c r="C635" s="162"/>
      <c r="D635" s="162"/>
      <c r="E635" s="124"/>
      <c r="F635" s="124"/>
      <c r="G635" s="176"/>
      <c r="H635" s="124"/>
      <c r="I635" s="124"/>
      <c r="J635" s="124"/>
      <c r="K635" s="124"/>
      <c r="L635" s="124"/>
      <c r="M635" s="124"/>
      <c r="N635" s="124"/>
      <c r="O635" s="124"/>
      <c r="Q635" s="124"/>
      <c r="R635" s="124"/>
      <c r="S635" s="124"/>
      <c r="T635" s="124"/>
      <c r="U635" s="124"/>
      <c r="V635" s="124"/>
      <c r="W635" s="124"/>
      <c r="X635" s="144"/>
      <c r="AA635" s="126">
        <v>623</v>
      </c>
      <c r="AB635" s="126" t="str">
        <f t="shared" si="39"/>
        <v/>
      </c>
      <c r="AC635" s="126" t="str">
        <f t="shared" si="40"/>
        <v/>
      </c>
      <c r="AP635" s="128" t="str">
        <f t="shared" si="41"/>
        <v/>
      </c>
      <c r="AQ635" s="128" t="str">
        <f t="shared" si="42"/>
        <v/>
      </c>
    </row>
    <row r="636" spans="2:43" x14ac:dyDescent="0.2">
      <c r="B636" s="161">
        <v>624</v>
      </c>
      <c r="C636" s="162"/>
      <c r="D636" s="162"/>
      <c r="E636" s="124"/>
      <c r="F636" s="124"/>
      <c r="G636" s="176"/>
      <c r="H636" s="124"/>
      <c r="I636" s="124"/>
      <c r="J636" s="124"/>
      <c r="K636" s="124"/>
      <c r="L636" s="124"/>
      <c r="M636" s="124"/>
      <c r="N636" s="124"/>
      <c r="O636" s="124"/>
      <c r="Q636" s="124"/>
      <c r="R636" s="124"/>
      <c r="S636" s="124"/>
      <c r="T636" s="124"/>
      <c r="U636" s="124"/>
      <c r="V636" s="124"/>
      <c r="W636" s="124"/>
      <c r="X636" s="144"/>
      <c r="AA636" s="126">
        <v>624</v>
      </c>
      <c r="AB636" s="126" t="str">
        <f t="shared" si="39"/>
        <v/>
      </c>
      <c r="AC636" s="126" t="str">
        <f t="shared" si="40"/>
        <v/>
      </c>
      <c r="AP636" s="128" t="str">
        <f t="shared" si="41"/>
        <v/>
      </c>
      <c r="AQ636" s="128" t="str">
        <f t="shared" si="42"/>
        <v/>
      </c>
    </row>
    <row r="637" spans="2:43" x14ac:dyDescent="0.2">
      <c r="B637" s="161">
        <v>625</v>
      </c>
      <c r="C637" s="162"/>
      <c r="D637" s="162"/>
      <c r="E637" s="124"/>
      <c r="F637" s="124"/>
      <c r="G637" s="176"/>
      <c r="H637" s="124"/>
      <c r="I637" s="124"/>
      <c r="J637" s="124"/>
      <c r="K637" s="124"/>
      <c r="L637" s="124"/>
      <c r="M637" s="124"/>
      <c r="N637" s="124"/>
      <c r="O637" s="124"/>
      <c r="Q637" s="124"/>
      <c r="R637" s="124"/>
      <c r="S637" s="124"/>
      <c r="T637" s="124"/>
      <c r="U637" s="124"/>
      <c r="V637" s="124"/>
      <c r="W637" s="124"/>
      <c r="X637" s="144"/>
      <c r="AA637" s="126">
        <v>625</v>
      </c>
      <c r="AB637" s="126" t="str">
        <f t="shared" si="39"/>
        <v/>
      </c>
      <c r="AC637" s="126" t="str">
        <f t="shared" si="40"/>
        <v/>
      </c>
      <c r="AP637" s="128" t="str">
        <f t="shared" si="41"/>
        <v/>
      </c>
      <c r="AQ637" s="128" t="str">
        <f t="shared" si="42"/>
        <v/>
      </c>
    </row>
    <row r="638" spans="2:43" x14ac:dyDescent="0.2">
      <c r="B638" s="161">
        <v>626</v>
      </c>
      <c r="C638" s="162"/>
      <c r="D638" s="162"/>
      <c r="E638" s="124"/>
      <c r="F638" s="124"/>
      <c r="G638" s="176"/>
      <c r="H638" s="124"/>
      <c r="I638" s="124"/>
      <c r="J638" s="124"/>
      <c r="K638" s="124"/>
      <c r="L638" s="124"/>
      <c r="M638" s="124"/>
      <c r="N638" s="124"/>
      <c r="O638" s="124"/>
      <c r="Q638" s="124"/>
      <c r="R638" s="124"/>
      <c r="S638" s="124"/>
      <c r="T638" s="124"/>
      <c r="U638" s="124"/>
      <c r="V638" s="124"/>
      <c r="W638" s="124"/>
      <c r="X638" s="144"/>
      <c r="AA638" s="126">
        <v>626</v>
      </c>
      <c r="AB638" s="126" t="str">
        <f t="shared" si="39"/>
        <v/>
      </c>
      <c r="AC638" s="126" t="str">
        <f t="shared" si="40"/>
        <v/>
      </c>
      <c r="AP638" s="128" t="str">
        <f t="shared" si="41"/>
        <v/>
      </c>
      <c r="AQ638" s="128" t="str">
        <f t="shared" si="42"/>
        <v/>
      </c>
    </row>
    <row r="639" spans="2:43" x14ac:dyDescent="0.2">
      <c r="B639" s="161">
        <v>627</v>
      </c>
      <c r="C639" s="162"/>
      <c r="D639" s="162"/>
      <c r="E639" s="124"/>
      <c r="F639" s="124"/>
      <c r="G639" s="176"/>
      <c r="H639" s="124"/>
      <c r="I639" s="124"/>
      <c r="J639" s="124"/>
      <c r="K639" s="124"/>
      <c r="L639" s="124"/>
      <c r="M639" s="124"/>
      <c r="N639" s="124"/>
      <c r="O639" s="124"/>
      <c r="Q639" s="124"/>
      <c r="R639" s="124"/>
      <c r="S639" s="124"/>
      <c r="T639" s="124"/>
      <c r="U639" s="124"/>
      <c r="V639" s="124"/>
      <c r="W639" s="124"/>
      <c r="X639" s="144"/>
      <c r="AA639" s="126">
        <v>627</v>
      </c>
      <c r="AB639" s="126" t="str">
        <f t="shared" si="39"/>
        <v/>
      </c>
      <c r="AC639" s="126" t="str">
        <f t="shared" si="40"/>
        <v/>
      </c>
      <c r="AP639" s="128" t="str">
        <f t="shared" si="41"/>
        <v/>
      </c>
      <c r="AQ639" s="128" t="str">
        <f t="shared" si="42"/>
        <v/>
      </c>
    </row>
    <row r="640" spans="2:43" x14ac:dyDescent="0.2">
      <c r="B640" s="161">
        <v>628</v>
      </c>
      <c r="C640" s="162"/>
      <c r="D640" s="162"/>
      <c r="E640" s="124"/>
      <c r="F640" s="124"/>
      <c r="G640" s="176"/>
      <c r="H640" s="124"/>
      <c r="I640" s="124"/>
      <c r="J640" s="124"/>
      <c r="K640" s="124"/>
      <c r="L640" s="124"/>
      <c r="M640" s="124"/>
      <c r="N640" s="124"/>
      <c r="O640" s="124"/>
      <c r="Q640" s="124"/>
      <c r="R640" s="124"/>
      <c r="S640" s="124"/>
      <c r="T640" s="124"/>
      <c r="U640" s="124"/>
      <c r="V640" s="124"/>
      <c r="W640" s="124"/>
      <c r="X640" s="144"/>
      <c r="AA640" s="126">
        <v>628</v>
      </c>
      <c r="AB640" s="126" t="str">
        <f t="shared" si="39"/>
        <v/>
      </c>
      <c r="AC640" s="126" t="str">
        <f t="shared" si="40"/>
        <v/>
      </c>
      <c r="AP640" s="128" t="str">
        <f t="shared" si="41"/>
        <v/>
      </c>
      <c r="AQ640" s="128" t="str">
        <f t="shared" si="42"/>
        <v/>
      </c>
    </row>
    <row r="641" spans="2:43" x14ac:dyDescent="0.2">
      <c r="B641" s="161">
        <v>629</v>
      </c>
      <c r="C641" s="162"/>
      <c r="D641" s="162"/>
      <c r="E641" s="124"/>
      <c r="F641" s="124"/>
      <c r="G641" s="176"/>
      <c r="H641" s="124"/>
      <c r="I641" s="124"/>
      <c r="J641" s="124"/>
      <c r="K641" s="124"/>
      <c r="L641" s="124"/>
      <c r="M641" s="124"/>
      <c r="N641" s="124"/>
      <c r="O641" s="124"/>
      <c r="Q641" s="124"/>
      <c r="R641" s="124"/>
      <c r="S641" s="124"/>
      <c r="T641" s="124"/>
      <c r="U641" s="124"/>
      <c r="V641" s="124"/>
      <c r="W641" s="124"/>
      <c r="X641" s="144"/>
      <c r="AA641" s="126">
        <v>629</v>
      </c>
      <c r="AB641" s="126" t="str">
        <f t="shared" si="39"/>
        <v/>
      </c>
      <c r="AC641" s="126" t="str">
        <f t="shared" si="40"/>
        <v/>
      </c>
      <c r="AP641" s="128" t="str">
        <f t="shared" si="41"/>
        <v/>
      </c>
      <c r="AQ641" s="128" t="str">
        <f t="shared" si="42"/>
        <v/>
      </c>
    </row>
    <row r="642" spans="2:43" x14ac:dyDescent="0.2">
      <c r="B642" s="161">
        <v>630</v>
      </c>
      <c r="C642" s="162"/>
      <c r="D642" s="162"/>
      <c r="E642" s="124"/>
      <c r="F642" s="124"/>
      <c r="G642" s="176"/>
      <c r="H642" s="124"/>
      <c r="I642" s="124"/>
      <c r="J642" s="124"/>
      <c r="K642" s="124"/>
      <c r="L642" s="124"/>
      <c r="M642" s="124"/>
      <c r="N642" s="124"/>
      <c r="O642" s="124"/>
      <c r="Q642" s="124"/>
      <c r="R642" s="124"/>
      <c r="S642" s="124"/>
      <c r="T642" s="124"/>
      <c r="U642" s="124"/>
      <c r="V642" s="124"/>
      <c r="W642" s="124"/>
      <c r="X642" s="144"/>
      <c r="AA642" s="126">
        <v>630</v>
      </c>
      <c r="AB642" s="126" t="str">
        <f t="shared" si="39"/>
        <v/>
      </c>
      <c r="AC642" s="126" t="str">
        <f t="shared" si="40"/>
        <v/>
      </c>
      <c r="AP642" s="128" t="str">
        <f t="shared" si="41"/>
        <v/>
      </c>
      <c r="AQ642" s="128" t="str">
        <f t="shared" si="42"/>
        <v/>
      </c>
    </row>
    <row r="643" spans="2:43" x14ac:dyDescent="0.2">
      <c r="B643" s="161">
        <v>631</v>
      </c>
      <c r="C643" s="162"/>
      <c r="D643" s="162"/>
      <c r="E643" s="124"/>
      <c r="F643" s="124"/>
      <c r="G643" s="176"/>
      <c r="H643" s="124"/>
      <c r="I643" s="124"/>
      <c r="J643" s="124"/>
      <c r="K643" s="124"/>
      <c r="L643" s="124"/>
      <c r="M643" s="124"/>
      <c r="N643" s="124"/>
      <c r="O643" s="124"/>
      <c r="Q643" s="124"/>
      <c r="R643" s="124"/>
      <c r="S643" s="124"/>
      <c r="T643" s="124"/>
      <c r="U643" s="124"/>
      <c r="V643" s="124"/>
      <c r="W643" s="124"/>
      <c r="X643" s="144"/>
      <c r="AA643" s="126">
        <v>631</v>
      </c>
      <c r="AB643" s="126" t="str">
        <f t="shared" si="39"/>
        <v/>
      </c>
      <c r="AC643" s="126" t="str">
        <f t="shared" si="40"/>
        <v/>
      </c>
      <c r="AP643" s="128" t="str">
        <f t="shared" si="41"/>
        <v/>
      </c>
      <c r="AQ643" s="128" t="str">
        <f t="shared" si="42"/>
        <v/>
      </c>
    </row>
    <row r="644" spans="2:43" x14ac:dyDescent="0.2">
      <c r="B644" s="161">
        <v>632</v>
      </c>
      <c r="C644" s="162"/>
      <c r="D644" s="162"/>
      <c r="E644" s="124"/>
      <c r="F644" s="124"/>
      <c r="G644" s="176"/>
      <c r="H644" s="124"/>
      <c r="I644" s="124"/>
      <c r="J644" s="124"/>
      <c r="K644" s="124"/>
      <c r="L644" s="124"/>
      <c r="M644" s="124"/>
      <c r="N644" s="124"/>
      <c r="O644" s="124"/>
      <c r="Q644" s="124"/>
      <c r="R644" s="124"/>
      <c r="S644" s="124"/>
      <c r="T644" s="124"/>
      <c r="U644" s="124"/>
      <c r="V644" s="124"/>
      <c r="W644" s="124"/>
      <c r="X644" s="144"/>
      <c r="AA644" s="126">
        <v>632</v>
      </c>
      <c r="AB644" s="126" t="str">
        <f t="shared" si="39"/>
        <v/>
      </c>
      <c r="AC644" s="126" t="str">
        <f t="shared" si="40"/>
        <v/>
      </c>
      <c r="AP644" s="128" t="str">
        <f t="shared" si="41"/>
        <v/>
      </c>
      <c r="AQ644" s="128" t="str">
        <f t="shared" si="42"/>
        <v/>
      </c>
    </row>
    <row r="645" spans="2:43" x14ac:dyDescent="0.2">
      <c r="B645" s="161">
        <v>633</v>
      </c>
      <c r="C645" s="162"/>
      <c r="D645" s="162"/>
      <c r="E645" s="124"/>
      <c r="F645" s="124"/>
      <c r="G645" s="176"/>
      <c r="H645" s="124"/>
      <c r="I645" s="124"/>
      <c r="J645" s="124"/>
      <c r="K645" s="124"/>
      <c r="L645" s="124"/>
      <c r="M645" s="124"/>
      <c r="N645" s="124"/>
      <c r="O645" s="124"/>
      <c r="Q645" s="124"/>
      <c r="R645" s="124"/>
      <c r="S645" s="124"/>
      <c r="T645" s="124"/>
      <c r="U645" s="124"/>
      <c r="V645" s="124"/>
      <c r="W645" s="124"/>
      <c r="X645" s="144"/>
      <c r="AA645" s="126">
        <v>633</v>
      </c>
      <c r="AB645" s="126" t="str">
        <f t="shared" si="39"/>
        <v/>
      </c>
      <c r="AC645" s="126" t="str">
        <f t="shared" si="40"/>
        <v/>
      </c>
      <c r="AP645" s="128" t="str">
        <f t="shared" si="41"/>
        <v/>
      </c>
      <c r="AQ645" s="128" t="str">
        <f t="shared" si="42"/>
        <v/>
      </c>
    </row>
    <row r="646" spans="2:43" x14ac:dyDescent="0.2">
      <c r="B646" s="161">
        <v>634</v>
      </c>
      <c r="C646" s="162"/>
      <c r="D646" s="162"/>
      <c r="E646" s="124"/>
      <c r="F646" s="124"/>
      <c r="G646" s="176"/>
      <c r="H646" s="124"/>
      <c r="I646" s="124"/>
      <c r="J646" s="124"/>
      <c r="K646" s="124"/>
      <c r="L646" s="124"/>
      <c r="M646" s="124"/>
      <c r="N646" s="124"/>
      <c r="O646" s="124"/>
      <c r="Q646" s="124"/>
      <c r="R646" s="124"/>
      <c r="S646" s="124"/>
      <c r="T646" s="124"/>
      <c r="U646" s="124"/>
      <c r="V646" s="124"/>
      <c r="W646" s="124"/>
      <c r="X646" s="144"/>
      <c r="AA646" s="126">
        <v>634</v>
      </c>
      <c r="AB646" s="126" t="str">
        <f t="shared" si="39"/>
        <v/>
      </c>
      <c r="AC646" s="126" t="str">
        <f t="shared" si="40"/>
        <v/>
      </c>
      <c r="AP646" s="128" t="str">
        <f t="shared" si="41"/>
        <v/>
      </c>
      <c r="AQ646" s="128" t="str">
        <f t="shared" si="42"/>
        <v/>
      </c>
    </row>
    <row r="647" spans="2:43" x14ac:dyDescent="0.2">
      <c r="B647" s="161">
        <v>635</v>
      </c>
      <c r="C647" s="162"/>
      <c r="D647" s="162"/>
      <c r="E647" s="124"/>
      <c r="F647" s="124"/>
      <c r="G647" s="176"/>
      <c r="H647" s="124"/>
      <c r="I647" s="124"/>
      <c r="J647" s="124"/>
      <c r="K647" s="124"/>
      <c r="L647" s="124"/>
      <c r="M647" s="124"/>
      <c r="N647" s="124"/>
      <c r="O647" s="124"/>
      <c r="Q647" s="124"/>
      <c r="R647" s="124"/>
      <c r="S647" s="124"/>
      <c r="T647" s="124"/>
      <c r="U647" s="124"/>
      <c r="V647" s="124"/>
      <c r="W647" s="124"/>
      <c r="X647" s="144"/>
      <c r="AA647" s="126">
        <v>635</v>
      </c>
      <c r="AB647" s="126" t="str">
        <f t="shared" si="39"/>
        <v/>
      </c>
      <c r="AC647" s="126" t="str">
        <f t="shared" si="40"/>
        <v/>
      </c>
      <c r="AP647" s="128" t="str">
        <f t="shared" si="41"/>
        <v/>
      </c>
      <c r="AQ647" s="128" t="str">
        <f t="shared" si="42"/>
        <v/>
      </c>
    </row>
    <row r="648" spans="2:43" x14ac:dyDescent="0.2">
      <c r="B648" s="161">
        <v>636</v>
      </c>
      <c r="C648" s="162"/>
      <c r="D648" s="162"/>
      <c r="E648" s="124"/>
      <c r="F648" s="124"/>
      <c r="G648" s="176"/>
      <c r="H648" s="124"/>
      <c r="I648" s="124"/>
      <c r="J648" s="124"/>
      <c r="K648" s="124"/>
      <c r="L648" s="124"/>
      <c r="M648" s="124"/>
      <c r="N648" s="124"/>
      <c r="O648" s="124"/>
      <c r="Q648" s="124"/>
      <c r="R648" s="124"/>
      <c r="S648" s="124"/>
      <c r="T648" s="124"/>
      <c r="U648" s="124"/>
      <c r="V648" s="124"/>
      <c r="W648" s="124"/>
      <c r="X648" s="144"/>
      <c r="AA648" s="126">
        <v>636</v>
      </c>
      <c r="AB648" s="126" t="str">
        <f t="shared" si="39"/>
        <v/>
      </c>
      <c r="AC648" s="126" t="str">
        <f t="shared" si="40"/>
        <v/>
      </c>
      <c r="AP648" s="128" t="str">
        <f t="shared" si="41"/>
        <v/>
      </c>
      <c r="AQ648" s="128" t="str">
        <f t="shared" si="42"/>
        <v/>
      </c>
    </row>
    <row r="649" spans="2:43" x14ac:dyDescent="0.2">
      <c r="B649" s="161">
        <v>637</v>
      </c>
      <c r="C649" s="162"/>
      <c r="D649" s="162"/>
      <c r="E649" s="124"/>
      <c r="F649" s="124"/>
      <c r="G649" s="176"/>
      <c r="H649" s="124"/>
      <c r="I649" s="124"/>
      <c r="J649" s="124"/>
      <c r="K649" s="124"/>
      <c r="L649" s="124"/>
      <c r="M649" s="124"/>
      <c r="N649" s="124"/>
      <c r="O649" s="124"/>
      <c r="Q649" s="124"/>
      <c r="R649" s="124"/>
      <c r="S649" s="124"/>
      <c r="T649" s="124"/>
      <c r="U649" s="124"/>
      <c r="V649" s="124"/>
      <c r="W649" s="124"/>
      <c r="X649" s="144"/>
      <c r="AA649" s="126">
        <v>637</v>
      </c>
      <c r="AB649" s="126" t="str">
        <f t="shared" si="39"/>
        <v/>
      </c>
      <c r="AC649" s="126" t="str">
        <f t="shared" si="40"/>
        <v/>
      </c>
      <c r="AP649" s="128" t="str">
        <f t="shared" si="41"/>
        <v/>
      </c>
      <c r="AQ649" s="128" t="str">
        <f t="shared" si="42"/>
        <v/>
      </c>
    </row>
    <row r="650" spans="2:43" x14ac:dyDescent="0.2">
      <c r="B650" s="161">
        <v>638</v>
      </c>
      <c r="C650" s="162"/>
      <c r="D650" s="162"/>
      <c r="E650" s="124"/>
      <c r="F650" s="124"/>
      <c r="G650" s="176"/>
      <c r="H650" s="124"/>
      <c r="I650" s="124"/>
      <c r="J650" s="124"/>
      <c r="K650" s="124"/>
      <c r="L650" s="124"/>
      <c r="M650" s="124"/>
      <c r="N650" s="124"/>
      <c r="O650" s="124"/>
      <c r="Q650" s="124"/>
      <c r="R650" s="124"/>
      <c r="S650" s="124"/>
      <c r="T650" s="124"/>
      <c r="U650" s="124"/>
      <c r="V650" s="124"/>
      <c r="W650" s="124"/>
      <c r="X650" s="144"/>
      <c r="AA650" s="126">
        <v>638</v>
      </c>
      <c r="AB650" s="126" t="str">
        <f t="shared" si="39"/>
        <v/>
      </c>
      <c r="AC650" s="126" t="str">
        <f t="shared" si="40"/>
        <v/>
      </c>
      <c r="AP650" s="128" t="str">
        <f t="shared" si="41"/>
        <v/>
      </c>
      <c r="AQ650" s="128" t="str">
        <f t="shared" si="42"/>
        <v/>
      </c>
    </row>
    <row r="651" spans="2:43" x14ac:dyDescent="0.2">
      <c r="B651" s="161">
        <v>639</v>
      </c>
      <c r="C651" s="162"/>
      <c r="D651" s="162"/>
      <c r="E651" s="124"/>
      <c r="F651" s="124"/>
      <c r="G651" s="176"/>
      <c r="H651" s="124"/>
      <c r="I651" s="124"/>
      <c r="J651" s="124"/>
      <c r="K651" s="124"/>
      <c r="L651" s="124"/>
      <c r="M651" s="124"/>
      <c r="N651" s="124"/>
      <c r="O651" s="124"/>
      <c r="Q651" s="124"/>
      <c r="R651" s="124"/>
      <c r="S651" s="124"/>
      <c r="T651" s="124"/>
      <c r="U651" s="124"/>
      <c r="V651" s="124"/>
      <c r="W651" s="124"/>
      <c r="X651" s="144"/>
      <c r="AA651" s="126">
        <v>639</v>
      </c>
      <c r="AB651" s="126" t="str">
        <f t="shared" si="39"/>
        <v/>
      </c>
      <c r="AC651" s="126" t="str">
        <f t="shared" si="40"/>
        <v/>
      </c>
      <c r="AP651" s="128" t="str">
        <f t="shared" si="41"/>
        <v/>
      </c>
      <c r="AQ651" s="128" t="str">
        <f t="shared" si="42"/>
        <v/>
      </c>
    </row>
    <row r="652" spans="2:43" x14ac:dyDescent="0.2">
      <c r="B652" s="161">
        <v>640</v>
      </c>
      <c r="C652" s="162"/>
      <c r="D652" s="162"/>
      <c r="E652" s="124"/>
      <c r="F652" s="124"/>
      <c r="G652" s="176"/>
      <c r="H652" s="124"/>
      <c r="I652" s="124"/>
      <c r="J652" s="124"/>
      <c r="K652" s="124"/>
      <c r="L652" s="124"/>
      <c r="M652" s="124"/>
      <c r="N652" s="124"/>
      <c r="O652" s="124"/>
      <c r="Q652" s="124"/>
      <c r="R652" s="124"/>
      <c r="S652" s="124"/>
      <c r="T652" s="124"/>
      <c r="U652" s="124"/>
      <c r="V652" s="124"/>
      <c r="W652" s="124"/>
      <c r="X652" s="144"/>
      <c r="AA652" s="126">
        <v>640</v>
      </c>
      <c r="AB652" s="126" t="str">
        <f t="shared" si="39"/>
        <v/>
      </c>
      <c r="AC652" s="126" t="str">
        <f t="shared" si="40"/>
        <v/>
      </c>
      <c r="AP652" s="128" t="str">
        <f t="shared" si="41"/>
        <v/>
      </c>
      <c r="AQ652" s="128" t="str">
        <f t="shared" si="42"/>
        <v/>
      </c>
    </row>
    <row r="653" spans="2:43" x14ac:dyDescent="0.2">
      <c r="B653" s="161">
        <v>641</v>
      </c>
      <c r="C653" s="162"/>
      <c r="D653" s="162"/>
      <c r="E653" s="124"/>
      <c r="F653" s="124"/>
      <c r="G653" s="176"/>
      <c r="H653" s="124"/>
      <c r="I653" s="124"/>
      <c r="J653" s="124"/>
      <c r="K653" s="124"/>
      <c r="L653" s="124"/>
      <c r="M653" s="124"/>
      <c r="N653" s="124"/>
      <c r="O653" s="124"/>
      <c r="Q653" s="124"/>
      <c r="R653" s="124"/>
      <c r="S653" s="124"/>
      <c r="T653" s="124"/>
      <c r="U653" s="124"/>
      <c r="V653" s="124"/>
      <c r="W653" s="124"/>
      <c r="X653" s="144"/>
      <c r="AA653" s="126">
        <v>641</v>
      </c>
      <c r="AB653" s="126" t="str">
        <f t="shared" si="39"/>
        <v/>
      </c>
      <c r="AC653" s="126" t="str">
        <f t="shared" si="40"/>
        <v/>
      </c>
      <c r="AP653" s="128" t="str">
        <f t="shared" si="41"/>
        <v/>
      </c>
      <c r="AQ653" s="128" t="str">
        <f t="shared" si="42"/>
        <v/>
      </c>
    </row>
    <row r="654" spans="2:43" x14ac:dyDescent="0.2">
      <c r="B654" s="161">
        <v>642</v>
      </c>
      <c r="C654" s="162"/>
      <c r="D654" s="162"/>
      <c r="E654" s="124"/>
      <c r="F654" s="124"/>
      <c r="G654" s="176"/>
      <c r="H654" s="124"/>
      <c r="I654" s="124"/>
      <c r="J654" s="124"/>
      <c r="K654" s="124"/>
      <c r="L654" s="124"/>
      <c r="M654" s="124"/>
      <c r="N654" s="124"/>
      <c r="O654" s="124"/>
      <c r="Q654" s="124"/>
      <c r="R654" s="124"/>
      <c r="S654" s="124"/>
      <c r="T654" s="124"/>
      <c r="U654" s="124"/>
      <c r="V654" s="124"/>
      <c r="W654" s="124"/>
      <c r="X654" s="144"/>
      <c r="AA654" s="126">
        <v>642</v>
      </c>
      <c r="AB654" s="126" t="str">
        <f t="shared" ref="AB654:AB717" si="43">IF(AND(C654=1,D654&lt;&gt;0),D654,"")</f>
        <v/>
      </c>
      <c r="AC654" s="126" t="str">
        <f t="shared" ref="AC654:AC717" si="44">IF(AND(C654=2,D654&lt;&gt;0),D654,"")</f>
        <v/>
      </c>
      <c r="AP654" s="128" t="str">
        <f t="shared" si="41"/>
        <v/>
      </c>
      <c r="AQ654" s="128" t="str">
        <f t="shared" si="42"/>
        <v/>
      </c>
    </row>
    <row r="655" spans="2:43" x14ac:dyDescent="0.2">
      <c r="B655" s="161">
        <v>643</v>
      </c>
      <c r="C655" s="162"/>
      <c r="D655" s="162"/>
      <c r="E655" s="124"/>
      <c r="F655" s="124"/>
      <c r="G655" s="176"/>
      <c r="H655" s="124"/>
      <c r="I655" s="124"/>
      <c r="J655" s="124"/>
      <c r="K655" s="124"/>
      <c r="L655" s="124"/>
      <c r="M655" s="124"/>
      <c r="N655" s="124"/>
      <c r="O655" s="124"/>
      <c r="Q655" s="124"/>
      <c r="R655" s="124"/>
      <c r="S655" s="124"/>
      <c r="T655" s="124"/>
      <c r="U655" s="124"/>
      <c r="V655" s="124"/>
      <c r="W655" s="124"/>
      <c r="X655" s="144"/>
      <c r="AA655" s="126">
        <v>643</v>
      </c>
      <c r="AB655" s="126" t="str">
        <f t="shared" si="43"/>
        <v/>
      </c>
      <c r="AC655" s="126" t="str">
        <f t="shared" si="44"/>
        <v/>
      </c>
      <c r="AP655" s="128" t="str">
        <f t="shared" ref="AP655:AP718" si="45">IF(AB654="","",ABS(AB654-$K$13))</f>
        <v/>
      </c>
      <c r="AQ655" s="128" t="str">
        <f t="shared" ref="AQ655:AQ718" si="46">IF(AC654="","",ABS(AC654-$K$14))</f>
        <v/>
      </c>
    </row>
    <row r="656" spans="2:43" x14ac:dyDescent="0.2">
      <c r="B656" s="161">
        <v>644</v>
      </c>
      <c r="C656" s="162"/>
      <c r="D656" s="162"/>
      <c r="E656" s="124"/>
      <c r="F656" s="124"/>
      <c r="G656" s="176"/>
      <c r="H656" s="124"/>
      <c r="I656" s="124"/>
      <c r="J656" s="124"/>
      <c r="K656" s="124"/>
      <c r="L656" s="124"/>
      <c r="M656" s="124"/>
      <c r="N656" s="124"/>
      <c r="O656" s="124"/>
      <c r="Q656" s="124"/>
      <c r="R656" s="124"/>
      <c r="S656" s="124"/>
      <c r="T656" s="124"/>
      <c r="U656" s="124"/>
      <c r="V656" s="124"/>
      <c r="W656" s="124"/>
      <c r="X656" s="144"/>
      <c r="AA656" s="126">
        <v>644</v>
      </c>
      <c r="AB656" s="126" t="str">
        <f t="shared" si="43"/>
        <v/>
      </c>
      <c r="AC656" s="126" t="str">
        <f t="shared" si="44"/>
        <v/>
      </c>
      <c r="AP656" s="128" t="str">
        <f t="shared" si="45"/>
        <v/>
      </c>
      <c r="AQ656" s="128" t="str">
        <f t="shared" si="46"/>
        <v/>
      </c>
    </row>
    <row r="657" spans="2:43" x14ac:dyDescent="0.2">
      <c r="B657" s="161">
        <v>645</v>
      </c>
      <c r="C657" s="162"/>
      <c r="D657" s="162"/>
      <c r="E657" s="124"/>
      <c r="F657" s="124"/>
      <c r="G657" s="176"/>
      <c r="H657" s="124"/>
      <c r="I657" s="124"/>
      <c r="J657" s="124"/>
      <c r="K657" s="124"/>
      <c r="L657" s="124"/>
      <c r="M657" s="124"/>
      <c r="N657" s="124"/>
      <c r="O657" s="124"/>
      <c r="Q657" s="124"/>
      <c r="R657" s="124"/>
      <c r="S657" s="124"/>
      <c r="T657" s="124"/>
      <c r="U657" s="124"/>
      <c r="V657" s="124"/>
      <c r="W657" s="124"/>
      <c r="X657" s="144"/>
      <c r="AA657" s="126">
        <v>645</v>
      </c>
      <c r="AB657" s="126" t="str">
        <f t="shared" si="43"/>
        <v/>
      </c>
      <c r="AC657" s="126" t="str">
        <f t="shared" si="44"/>
        <v/>
      </c>
      <c r="AP657" s="128" t="str">
        <f t="shared" si="45"/>
        <v/>
      </c>
      <c r="AQ657" s="128" t="str">
        <f t="shared" si="46"/>
        <v/>
      </c>
    </row>
    <row r="658" spans="2:43" x14ac:dyDescent="0.2">
      <c r="B658" s="161">
        <v>646</v>
      </c>
      <c r="C658" s="162"/>
      <c r="D658" s="162"/>
      <c r="E658" s="124"/>
      <c r="F658" s="124"/>
      <c r="G658" s="176"/>
      <c r="H658" s="124"/>
      <c r="I658" s="124"/>
      <c r="J658" s="124"/>
      <c r="K658" s="124"/>
      <c r="L658" s="124"/>
      <c r="M658" s="124"/>
      <c r="N658" s="124"/>
      <c r="O658" s="124"/>
      <c r="Q658" s="124"/>
      <c r="R658" s="124"/>
      <c r="S658" s="124"/>
      <c r="T658" s="124"/>
      <c r="U658" s="124"/>
      <c r="V658" s="124"/>
      <c r="W658" s="124"/>
      <c r="X658" s="144"/>
      <c r="AA658" s="126">
        <v>646</v>
      </c>
      <c r="AB658" s="126" t="str">
        <f t="shared" si="43"/>
        <v/>
      </c>
      <c r="AC658" s="126" t="str">
        <f t="shared" si="44"/>
        <v/>
      </c>
      <c r="AP658" s="128" t="str">
        <f t="shared" si="45"/>
        <v/>
      </c>
      <c r="AQ658" s="128" t="str">
        <f t="shared" si="46"/>
        <v/>
      </c>
    </row>
    <row r="659" spans="2:43" x14ac:dyDescent="0.2">
      <c r="B659" s="161">
        <v>647</v>
      </c>
      <c r="C659" s="162"/>
      <c r="D659" s="162"/>
      <c r="E659" s="124"/>
      <c r="F659" s="124"/>
      <c r="G659" s="176"/>
      <c r="H659" s="124"/>
      <c r="I659" s="124"/>
      <c r="J659" s="124"/>
      <c r="K659" s="124"/>
      <c r="L659" s="124"/>
      <c r="M659" s="124"/>
      <c r="N659" s="124"/>
      <c r="O659" s="124"/>
      <c r="Q659" s="124"/>
      <c r="R659" s="124"/>
      <c r="S659" s="124"/>
      <c r="T659" s="124"/>
      <c r="U659" s="124"/>
      <c r="V659" s="124"/>
      <c r="W659" s="124"/>
      <c r="X659" s="144"/>
      <c r="AA659" s="126">
        <v>647</v>
      </c>
      <c r="AB659" s="126" t="str">
        <f t="shared" si="43"/>
        <v/>
      </c>
      <c r="AC659" s="126" t="str">
        <f t="shared" si="44"/>
        <v/>
      </c>
      <c r="AP659" s="128" t="str">
        <f t="shared" si="45"/>
        <v/>
      </c>
      <c r="AQ659" s="128" t="str">
        <f t="shared" si="46"/>
        <v/>
      </c>
    </row>
    <row r="660" spans="2:43" x14ac:dyDescent="0.2">
      <c r="B660" s="161">
        <v>648</v>
      </c>
      <c r="C660" s="162"/>
      <c r="D660" s="162"/>
      <c r="E660" s="124"/>
      <c r="F660" s="124"/>
      <c r="G660" s="176"/>
      <c r="H660" s="124"/>
      <c r="I660" s="124"/>
      <c r="J660" s="124"/>
      <c r="K660" s="124"/>
      <c r="L660" s="124"/>
      <c r="M660" s="124"/>
      <c r="N660" s="124"/>
      <c r="O660" s="124"/>
      <c r="Q660" s="124"/>
      <c r="R660" s="124"/>
      <c r="S660" s="124"/>
      <c r="T660" s="124"/>
      <c r="U660" s="124"/>
      <c r="V660" s="124"/>
      <c r="W660" s="124"/>
      <c r="X660" s="144"/>
      <c r="AA660" s="126">
        <v>648</v>
      </c>
      <c r="AB660" s="126" t="str">
        <f t="shared" si="43"/>
        <v/>
      </c>
      <c r="AC660" s="126" t="str">
        <f t="shared" si="44"/>
        <v/>
      </c>
      <c r="AP660" s="128" t="str">
        <f t="shared" si="45"/>
        <v/>
      </c>
      <c r="AQ660" s="128" t="str">
        <f t="shared" si="46"/>
        <v/>
      </c>
    </row>
    <row r="661" spans="2:43" x14ac:dyDescent="0.2">
      <c r="B661" s="161">
        <v>649</v>
      </c>
      <c r="C661" s="162"/>
      <c r="D661" s="162"/>
      <c r="E661" s="124"/>
      <c r="F661" s="124"/>
      <c r="G661" s="176"/>
      <c r="H661" s="124"/>
      <c r="I661" s="124"/>
      <c r="J661" s="124"/>
      <c r="K661" s="124"/>
      <c r="L661" s="124"/>
      <c r="M661" s="124"/>
      <c r="N661" s="124"/>
      <c r="O661" s="124"/>
      <c r="Q661" s="124"/>
      <c r="R661" s="124"/>
      <c r="S661" s="124"/>
      <c r="T661" s="124"/>
      <c r="U661" s="124"/>
      <c r="V661" s="124"/>
      <c r="W661" s="124"/>
      <c r="X661" s="144"/>
      <c r="AA661" s="126">
        <v>649</v>
      </c>
      <c r="AB661" s="126" t="str">
        <f t="shared" si="43"/>
        <v/>
      </c>
      <c r="AC661" s="126" t="str">
        <f t="shared" si="44"/>
        <v/>
      </c>
      <c r="AP661" s="128" t="str">
        <f t="shared" si="45"/>
        <v/>
      </c>
      <c r="AQ661" s="128" t="str">
        <f t="shared" si="46"/>
        <v/>
      </c>
    </row>
    <row r="662" spans="2:43" x14ac:dyDescent="0.2">
      <c r="B662" s="161">
        <v>650</v>
      </c>
      <c r="C662" s="162"/>
      <c r="D662" s="162"/>
      <c r="E662" s="124"/>
      <c r="F662" s="124"/>
      <c r="G662" s="176"/>
      <c r="H662" s="124"/>
      <c r="I662" s="124"/>
      <c r="J662" s="124"/>
      <c r="K662" s="124"/>
      <c r="L662" s="124"/>
      <c r="M662" s="124"/>
      <c r="N662" s="124"/>
      <c r="O662" s="124"/>
      <c r="Q662" s="124"/>
      <c r="R662" s="124"/>
      <c r="S662" s="124"/>
      <c r="T662" s="124"/>
      <c r="U662" s="124"/>
      <c r="V662" s="124"/>
      <c r="W662" s="124"/>
      <c r="X662" s="144"/>
      <c r="AA662" s="126">
        <v>650</v>
      </c>
      <c r="AB662" s="126" t="str">
        <f t="shared" si="43"/>
        <v/>
      </c>
      <c r="AC662" s="126" t="str">
        <f t="shared" si="44"/>
        <v/>
      </c>
      <c r="AP662" s="128" t="str">
        <f t="shared" si="45"/>
        <v/>
      </c>
      <c r="AQ662" s="128" t="str">
        <f t="shared" si="46"/>
        <v/>
      </c>
    </row>
    <row r="663" spans="2:43" x14ac:dyDescent="0.2">
      <c r="B663" s="161">
        <v>651</v>
      </c>
      <c r="C663" s="162"/>
      <c r="D663" s="162"/>
      <c r="E663" s="124"/>
      <c r="F663" s="124"/>
      <c r="G663" s="176"/>
      <c r="H663" s="124"/>
      <c r="I663" s="124"/>
      <c r="J663" s="124"/>
      <c r="K663" s="124"/>
      <c r="L663" s="124"/>
      <c r="M663" s="124"/>
      <c r="N663" s="124"/>
      <c r="O663" s="124"/>
      <c r="Q663" s="124"/>
      <c r="R663" s="124"/>
      <c r="S663" s="124"/>
      <c r="T663" s="124"/>
      <c r="U663" s="124"/>
      <c r="V663" s="124"/>
      <c r="W663" s="124"/>
      <c r="X663" s="144"/>
      <c r="AA663" s="126">
        <v>651</v>
      </c>
      <c r="AB663" s="126" t="str">
        <f t="shared" si="43"/>
        <v/>
      </c>
      <c r="AC663" s="126" t="str">
        <f t="shared" si="44"/>
        <v/>
      </c>
      <c r="AP663" s="128" t="str">
        <f t="shared" si="45"/>
        <v/>
      </c>
      <c r="AQ663" s="128" t="str">
        <f t="shared" si="46"/>
        <v/>
      </c>
    </row>
    <row r="664" spans="2:43" x14ac:dyDescent="0.2">
      <c r="B664" s="161">
        <v>652</v>
      </c>
      <c r="C664" s="162"/>
      <c r="D664" s="162"/>
      <c r="E664" s="124"/>
      <c r="F664" s="124"/>
      <c r="G664" s="176"/>
      <c r="H664" s="124"/>
      <c r="I664" s="124"/>
      <c r="J664" s="124"/>
      <c r="K664" s="124"/>
      <c r="L664" s="124"/>
      <c r="M664" s="124"/>
      <c r="N664" s="124"/>
      <c r="O664" s="124"/>
      <c r="Q664" s="124"/>
      <c r="R664" s="124"/>
      <c r="S664" s="124"/>
      <c r="T664" s="124"/>
      <c r="U664" s="124"/>
      <c r="V664" s="124"/>
      <c r="W664" s="124"/>
      <c r="X664" s="144"/>
      <c r="AA664" s="126">
        <v>652</v>
      </c>
      <c r="AB664" s="126" t="str">
        <f t="shared" si="43"/>
        <v/>
      </c>
      <c r="AC664" s="126" t="str">
        <f t="shared" si="44"/>
        <v/>
      </c>
      <c r="AP664" s="128" t="str">
        <f t="shared" si="45"/>
        <v/>
      </c>
      <c r="AQ664" s="128" t="str">
        <f t="shared" si="46"/>
        <v/>
      </c>
    </row>
    <row r="665" spans="2:43" x14ac:dyDescent="0.2">
      <c r="B665" s="161">
        <v>653</v>
      </c>
      <c r="C665" s="162"/>
      <c r="D665" s="162"/>
      <c r="E665" s="124"/>
      <c r="F665" s="124"/>
      <c r="G665" s="176"/>
      <c r="H665" s="124"/>
      <c r="I665" s="124"/>
      <c r="J665" s="124"/>
      <c r="K665" s="124"/>
      <c r="L665" s="124"/>
      <c r="M665" s="124"/>
      <c r="N665" s="124"/>
      <c r="O665" s="124"/>
      <c r="Q665" s="124"/>
      <c r="R665" s="124"/>
      <c r="S665" s="124"/>
      <c r="T665" s="124"/>
      <c r="U665" s="124"/>
      <c r="V665" s="124"/>
      <c r="W665" s="124"/>
      <c r="X665" s="144"/>
      <c r="AA665" s="126">
        <v>653</v>
      </c>
      <c r="AB665" s="126" t="str">
        <f t="shared" si="43"/>
        <v/>
      </c>
      <c r="AC665" s="126" t="str">
        <f t="shared" si="44"/>
        <v/>
      </c>
      <c r="AP665" s="128" t="str">
        <f t="shared" si="45"/>
        <v/>
      </c>
      <c r="AQ665" s="128" t="str">
        <f t="shared" si="46"/>
        <v/>
      </c>
    </row>
    <row r="666" spans="2:43" x14ac:dyDescent="0.2">
      <c r="B666" s="161">
        <v>654</v>
      </c>
      <c r="C666" s="162"/>
      <c r="D666" s="162"/>
      <c r="E666" s="124"/>
      <c r="F666" s="124"/>
      <c r="G666" s="176"/>
      <c r="H666" s="124"/>
      <c r="I666" s="124"/>
      <c r="J666" s="124"/>
      <c r="K666" s="124"/>
      <c r="L666" s="124"/>
      <c r="M666" s="124"/>
      <c r="N666" s="124"/>
      <c r="O666" s="124"/>
      <c r="Q666" s="124"/>
      <c r="R666" s="124"/>
      <c r="S666" s="124"/>
      <c r="T666" s="124"/>
      <c r="U666" s="124"/>
      <c r="V666" s="124"/>
      <c r="W666" s="124"/>
      <c r="X666" s="144"/>
      <c r="AA666" s="126">
        <v>654</v>
      </c>
      <c r="AB666" s="126" t="str">
        <f t="shared" si="43"/>
        <v/>
      </c>
      <c r="AC666" s="126" t="str">
        <f t="shared" si="44"/>
        <v/>
      </c>
      <c r="AP666" s="128" t="str">
        <f t="shared" si="45"/>
        <v/>
      </c>
      <c r="AQ666" s="128" t="str">
        <f t="shared" si="46"/>
        <v/>
      </c>
    </row>
    <row r="667" spans="2:43" x14ac:dyDescent="0.2">
      <c r="B667" s="161">
        <v>655</v>
      </c>
      <c r="C667" s="162"/>
      <c r="D667" s="162"/>
      <c r="E667" s="124"/>
      <c r="F667" s="124"/>
      <c r="G667" s="176"/>
      <c r="H667" s="124"/>
      <c r="I667" s="124"/>
      <c r="J667" s="124"/>
      <c r="K667" s="124"/>
      <c r="L667" s="124"/>
      <c r="M667" s="124"/>
      <c r="N667" s="124"/>
      <c r="O667" s="124"/>
      <c r="Q667" s="124"/>
      <c r="R667" s="124"/>
      <c r="S667" s="124"/>
      <c r="T667" s="124"/>
      <c r="U667" s="124"/>
      <c r="V667" s="124"/>
      <c r="W667" s="124"/>
      <c r="X667" s="144"/>
      <c r="AA667" s="126">
        <v>655</v>
      </c>
      <c r="AB667" s="126" t="str">
        <f t="shared" si="43"/>
        <v/>
      </c>
      <c r="AC667" s="126" t="str">
        <f t="shared" si="44"/>
        <v/>
      </c>
      <c r="AP667" s="128" t="str">
        <f t="shared" si="45"/>
        <v/>
      </c>
      <c r="AQ667" s="128" t="str">
        <f t="shared" si="46"/>
        <v/>
      </c>
    </row>
    <row r="668" spans="2:43" x14ac:dyDescent="0.2">
      <c r="B668" s="161">
        <v>656</v>
      </c>
      <c r="C668" s="162"/>
      <c r="D668" s="162"/>
      <c r="E668" s="124"/>
      <c r="F668" s="124"/>
      <c r="G668" s="176"/>
      <c r="H668" s="124"/>
      <c r="I668" s="124"/>
      <c r="J668" s="124"/>
      <c r="K668" s="124"/>
      <c r="L668" s="124"/>
      <c r="M668" s="124"/>
      <c r="N668" s="124"/>
      <c r="O668" s="124"/>
      <c r="Q668" s="124"/>
      <c r="R668" s="124"/>
      <c r="S668" s="124"/>
      <c r="T668" s="124"/>
      <c r="U668" s="124"/>
      <c r="V668" s="124"/>
      <c r="W668" s="124"/>
      <c r="X668" s="144"/>
      <c r="AA668" s="126">
        <v>656</v>
      </c>
      <c r="AB668" s="126" t="str">
        <f t="shared" si="43"/>
        <v/>
      </c>
      <c r="AC668" s="126" t="str">
        <f t="shared" si="44"/>
        <v/>
      </c>
      <c r="AP668" s="128" t="str">
        <f t="shared" si="45"/>
        <v/>
      </c>
      <c r="AQ668" s="128" t="str">
        <f t="shared" si="46"/>
        <v/>
      </c>
    </row>
    <row r="669" spans="2:43" x14ac:dyDescent="0.2">
      <c r="B669" s="161">
        <v>657</v>
      </c>
      <c r="C669" s="162"/>
      <c r="D669" s="162"/>
      <c r="E669" s="124"/>
      <c r="F669" s="124"/>
      <c r="G669" s="176"/>
      <c r="H669" s="124"/>
      <c r="I669" s="124"/>
      <c r="J669" s="124"/>
      <c r="K669" s="124"/>
      <c r="L669" s="124"/>
      <c r="M669" s="124"/>
      <c r="N669" s="124"/>
      <c r="O669" s="124"/>
      <c r="Q669" s="124"/>
      <c r="R669" s="124"/>
      <c r="S669" s="124"/>
      <c r="T669" s="124"/>
      <c r="U669" s="124"/>
      <c r="V669" s="124"/>
      <c r="W669" s="124"/>
      <c r="X669" s="144"/>
      <c r="AA669" s="126">
        <v>657</v>
      </c>
      <c r="AB669" s="126" t="str">
        <f t="shared" si="43"/>
        <v/>
      </c>
      <c r="AC669" s="126" t="str">
        <f t="shared" si="44"/>
        <v/>
      </c>
      <c r="AP669" s="128" t="str">
        <f t="shared" si="45"/>
        <v/>
      </c>
      <c r="AQ669" s="128" t="str">
        <f t="shared" si="46"/>
        <v/>
      </c>
    </row>
    <row r="670" spans="2:43" x14ac:dyDescent="0.2">
      <c r="B670" s="161">
        <v>658</v>
      </c>
      <c r="C670" s="162"/>
      <c r="D670" s="162"/>
      <c r="E670" s="124"/>
      <c r="F670" s="124"/>
      <c r="G670" s="176"/>
      <c r="H670" s="124"/>
      <c r="I670" s="124"/>
      <c r="J670" s="124"/>
      <c r="K670" s="124"/>
      <c r="L670" s="124"/>
      <c r="M670" s="124"/>
      <c r="N670" s="124"/>
      <c r="O670" s="124"/>
      <c r="Q670" s="124"/>
      <c r="R670" s="124"/>
      <c r="S670" s="124"/>
      <c r="T670" s="124"/>
      <c r="U670" s="124"/>
      <c r="V670" s="124"/>
      <c r="W670" s="124"/>
      <c r="X670" s="144"/>
      <c r="AA670" s="126">
        <v>658</v>
      </c>
      <c r="AB670" s="126" t="str">
        <f t="shared" si="43"/>
        <v/>
      </c>
      <c r="AC670" s="126" t="str">
        <f t="shared" si="44"/>
        <v/>
      </c>
      <c r="AP670" s="128" t="str">
        <f t="shared" si="45"/>
        <v/>
      </c>
      <c r="AQ670" s="128" t="str">
        <f t="shared" si="46"/>
        <v/>
      </c>
    </row>
    <row r="671" spans="2:43" x14ac:dyDescent="0.2">
      <c r="B671" s="161">
        <v>659</v>
      </c>
      <c r="C671" s="162"/>
      <c r="D671" s="162"/>
      <c r="E671" s="124"/>
      <c r="F671" s="124"/>
      <c r="G671" s="176"/>
      <c r="H671" s="124"/>
      <c r="I671" s="124"/>
      <c r="J671" s="124"/>
      <c r="K671" s="124"/>
      <c r="L671" s="124"/>
      <c r="M671" s="124"/>
      <c r="N671" s="124"/>
      <c r="O671" s="124"/>
      <c r="Q671" s="124"/>
      <c r="R671" s="124"/>
      <c r="S671" s="124"/>
      <c r="T671" s="124"/>
      <c r="U671" s="124"/>
      <c r="V671" s="124"/>
      <c r="W671" s="124"/>
      <c r="X671" s="144"/>
      <c r="AA671" s="126">
        <v>659</v>
      </c>
      <c r="AB671" s="126" t="str">
        <f t="shared" si="43"/>
        <v/>
      </c>
      <c r="AC671" s="126" t="str">
        <f t="shared" si="44"/>
        <v/>
      </c>
      <c r="AP671" s="128" t="str">
        <f t="shared" si="45"/>
        <v/>
      </c>
      <c r="AQ671" s="128" t="str">
        <f t="shared" si="46"/>
        <v/>
      </c>
    </row>
    <row r="672" spans="2:43" x14ac:dyDescent="0.2">
      <c r="B672" s="161">
        <v>660</v>
      </c>
      <c r="C672" s="162"/>
      <c r="D672" s="162"/>
      <c r="E672" s="124"/>
      <c r="F672" s="124"/>
      <c r="G672" s="176"/>
      <c r="H672" s="124"/>
      <c r="I672" s="124"/>
      <c r="J672" s="124"/>
      <c r="K672" s="124"/>
      <c r="L672" s="124"/>
      <c r="M672" s="124"/>
      <c r="N672" s="124"/>
      <c r="O672" s="124"/>
      <c r="Q672" s="124"/>
      <c r="R672" s="124"/>
      <c r="S672" s="124"/>
      <c r="T672" s="124"/>
      <c r="U672" s="124"/>
      <c r="V672" s="124"/>
      <c r="W672" s="124"/>
      <c r="X672" s="144"/>
      <c r="AA672" s="126">
        <v>660</v>
      </c>
      <c r="AB672" s="126" t="str">
        <f t="shared" si="43"/>
        <v/>
      </c>
      <c r="AC672" s="126" t="str">
        <f t="shared" si="44"/>
        <v/>
      </c>
      <c r="AP672" s="128" t="str">
        <f t="shared" si="45"/>
        <v/>
      </c>
      <c r="AQ672" s="128" t="str">
        <f t="shared" si="46"/>
        <v/>
      </c>
    </row>
    <row r="673" spans="2:43" x14ac:dyDescent="0.2">
      <c r="B673" s="161">
        <v>661</v>
      </c>
      <c r="C673" s="162"/>
      <c r="D673" s="162"/>
      <c r="E673" s="124"/>
      <c r="F673" s="124"/>
      <c r="G673" s="176"/>
      <c r="H673" s="124"/>
      <c r="I673" s="124"/>
      <c r="J673" s="124"/>
      <c r="K673" s="124"/>
      <c r="L673" s="124"/>
      <c r="M673" s="124"/>
      <c r="N673" s="124"/>
      <c r="O673" s="124"/>
      <c r="Q673" s="124"/>
      <c r="R673" s="124"/>
      <c r="S673" s="124"/>
      <c r="T673" s="124"/>
      <c r="U673" s="124"/>
      <c r="V673" s="124"/>
      <c r="W673" s="124"/>
      <c r="X673" s="144"/>
      <c r="AA673" s="126">
        <v>661</v>
      </c>
      <c r="AB673" s="126" t="str">
        <f t="shared" si="43"/>
        <v/>
      </c>
      <c r="AC673" s="126" t="str">
        <f t="shared" si="44"/>
        <v/>
      </c>
      <c r="AP673" s="128" t="str">
        <f t="shared" si="45"/>
        <v/>
      </c>
      <c r="AQ673" s="128" t="str">
        <f t="shared" si="46"/>
        <v/>
      </c>
    </row>
    <row r="674" spans="2:43" x14ac:dyDescent="0.2">
      <c r="B674" s="161">
        <v>662</v>
      </c>
      <c r="C674" s="162"/>
      <c r="D674" s="162"/>
      <c r="E674" s="124"/>
      <c r="F674" s="124"/>
      <c r="G674" s="176"/>
      <c r="H674" s="124"/>
      <c r="I674" s="124"/>
      <c r="J674" s="124"/>
      <c r="K674" s="124"/>
      <c r="L674" s="124"/>
      <c r="M674" s="124"/>
      <c r="N674" s="124"/>
      <c r="O674" s="124"/>
      <c r="Q674" s="124"/>
      <c r="R674" s="124"/>
      <c r="S674" s="124"/>
      <c r="T674" s="124"/>
      <c r="U674" s="124"/>
      <c r="V674" s="124"/>
      <c r="W674" s="124"/>
      <c r="X674" s="144"/>
      <c r="AA674" s="126">
        <v>662</v>
      </c>
      <c r="AB674" s="126" t="str">
        <f t="shared" si="43"/>
        <v/>
      </c>
      <c r="AC674" s="126" t="str">
        <f t="shared" si="44"/>
        <v/>
      </c>
      <c r="AP674" s="128" t="str">
        <f t="shared" si="45"/>
        <v/>
      </c>
      <c r="AQ674" s="128" t="str">
        <f t="shared" si="46"/>
        <v/>
      </c>
    </row>
    <row r="675" spans="2:43" x14ac:dyDescent="0.2">
      <c r="B675" s="161">
        <v>663</v>
      </c>
      <c r="C675" s="162"/>
      <c r="D675" s="162"/>
      <c r="E675" s="124"/>
      <c r="F675" s="124"/>
      <c r="G675" s="176"/>
      <c r="H675" s="124"/>
      <c r="I675" s="124"/>
      <c r="J675" s="124"/>
      <c r="K675" s="124"/>
      <c r="L675" s="124"/>
      <c r="M675" s="124"/>
      <c r="N675" s="124"/>
      <c r="O675" s="124"/>
      <c r="Q675" s="124"/>
      <c r="R675" s="124"/>
      <c r="S675" s="124"/>
      <c r="T675" s="124"/>
      <c r="U675" s="124"/>
      <c r="V675" s="124"/>
      <c r="W675" s="124"/>
      <c r="X675" s="144"/>
      <c r="AA675" s="126">
        <v>663</v>
      </c>
      <c r="AB675" s="126" t="str">
        <f t="shared" si="43"/>
        <v/>
      </c>
      <c r="AC675" s="126" t="str">
        <f t="shared" si="44"/>
        <v/>
      </c>
      <c r="AP675" s="128" t="str">
        <f t="shared" si="45"/>
        <v/>
      </c>
      <c r="AQ675" s="128" t="str">
        <f t="shared" si="46"/>
        <v/>
      </c>
    </row>
    <row r="676" spans="2:43" x14ac:dyDescent="0.2">
      <c r="B676" s="161">
        <v>664</v>
      </c>
      <c r="C676" s="162"/>
      <c r="D676" s="162"/>
      <c r="E676" s="124"/>
      <c r="F676" s="124"/>
      <c r="G676" s="176"/>
      <c r="H676" s="124"/>
      <c r="I676" s="124"/>
      <c r="J676" s="124"/>
      <c r="K676" s="124"/>
      <c r="L676" s="124"/>
      <c r="M676" s="124"/>
      <c r="N676" s="124"/>
      <c r="O676" s="124"/>
      <c r="Q676" s="124"/>
      <c r="R676" s="124"/>
      <c r="S676" s="124"/>
      <c r="T676" s="124"/>
      <c r="U676" s="124"/>
      <c r="V676" s="124"/>
      <c r="W676" s="124"/>
      <c r="X676" s="144"/>
      <c r="AA676" s="126">
        <v>664</v>
      </c>
      <c r="AB676" s="126" t="str">
        <f t="shared" si="43"/>
        <v/>
      </c>
      <c r="AC676" s="126" t="str">
        <f t="shared" si="44"/>
        <v/>
      </c>
      <c r="AP676" s="128" t="str">
        <f t="shared" si="45"/>
        <v/>
      </c>
      <c r="AQ676" s="128" t="str">
        <f t="shared" si="46"/>
        <v/>
      </c>
    </row>
    <row r="677" spans="2:43" x14ac:dyDescent="0.2">
      <c r="B677" s="161">
        <v>665</v>
      </c>
      <c r="C677" s="162"/>
      <c r="D677" s="162"/>
      <c r="E677" s="124"/>
      <c r="F677" s="124"/>
      <c r="G677" s="176"/>
      <c r="H677" s="124"/>
      <c r="I677" s="124"/>
      <c r="J677" s="124"/>
      <c r="K677" s="124"/>
      <c r="L677" s="124"/>
      <c r="M677" s="124"/>
      <c r="N677" s="124"/>
      <c r="O677" s="124"/>
      <c r="Q677" s="124"/>
      <c r="R677" s="124"/>
      <c r="S677" s="124"/>
      <c r="T677" s="124"/>
      <c r="U677" s="124"/>
      <c r="V677" s="124"/>
      <c r="W677" s="124"/>
      <c r="X677" s="144"/>
      <c r="AA677" s="126">
        <v>665</v>
      </c>
      <c r="AB677" s="126" t="str">
        <f t="shared" si="43"/>
        <v/>
      </c>
      <c r="AC677" s="126" t="str">
        <f t="shared" si="44"/>
        <v/>
      </c>
      <c r="AP677" s="128" t="str">
        <f t="shared" si="45"/>
        <v/>
      </c>
      <c r="AQ677" s="128" t="str">
        <f t="shared" si="46"/>
        <v/>
      </c>
    </row>
    <row r="678" spans="2:43" x14ac:dyDescent="0.2">
      <c r="B678" s="161">
        <v>666</v>
      </c>
      <c r="C678" s="162"/>
      <c r="D678" s="162"/>
      <c r="E678" s="124"/>
      <c r="F678" s="124"/>
      <c r="G678" s="176"/>
      <c r="H678" s="124"/>
      <c r="I678" s="124"/>
      <c r="J678" s="124"/>
      <c r="K678" s="124"/>
      <c r="L678" s="124"/>
      <c r="M678" s="124"/>
      <c r="N678" s="124"/>
      <c r="O678" s="124"/>
      <c r="Q678" s="124"/>
      <c r="R678" s="124"/>
      <c r="S678" s="124"/>
      <c r="T678" s="124"/>
      <c r="U678" s="124"/>
      <c r="V678" s="124"/>
      <c r="W678" s="124"/>
      <c r="X678" s="144"/>
      <c r="AA678" s="126">
        <v>666</v>
      </c>
      <c r="AB678" s="126" t="str">
        <f t="shared" si="43"/>
        <v/>
      </c>
      <c r="AC678" s="126" t="str">
        <f t="shared" si="44"/>
        <v/>
      </c>
      <c r="AP678" s="128" t="str">
        <f t="shared" si="45"/>
        <v/>
      </c>
      <c r="AQ678" s="128" t="str">
        <f t="shared" si="46"/>
        <v/>
      </c>
    </row>
    <row r="679" spans="2:43" x14ac:dyDescent="0.2">
      <c r="B679" s="161">
        <v>667</v>
      </c>
      <c r="C679" s="162"/>
      <c r="D679" s="162"/>
      <c r="E679" s="124"/>
      <c r="F679" s="124"/>
      <c r="G679" s="176"/>
      <c r="H679" s="124"/>
      <c r="I679" s="124"/>
      <c r="J679" s="124"/>
      <c r="K679" s="124"/>
      <c r="L679" s="124"/>
      <c r="M679" s="124"/>
      <c r="N679" s="124"/>
      <c r="O679" s="124"/>
      <c r="Q679" s="124"/>
      <c r="R679" s="124"/>
      <c r="S679" s="124"/>
      <c r="T679" s="124"/>
      <c r="U679" s="124"/>
      <c r="V679" s="124"/>
      <c r="W679" s="124"/>
      <c r="X679" s="144"/>
      <c r="AA679" s="126">
        <v>667</v>
      </c>
      <c r="AB679" s="126" t="str">
        <f t="shared" si="43"/>
        <v/>
      </c>
      <c r="AC679" s="126" t="str">
        <f t="shared" si="44"/>
        <v/>
      </c>
      <c r="AP679" s="128" t="str">
        <f t="shared" si="45"/>
        <v/>
      </c>
      <c r="AQ679" s="128" t="str">
        <f t="shared" si="46"/>
        <v/>
      </c>
    </row>
    <row r="680" spans="2:43" x14ac:dyDescent="0.2">
      <c r="B680" s="161">
        <v>668</v>
      </c>
      <c r="C680" s="162"/>
      <c r="D680" s="162"/>
      <c r="E680" s="124"/>
      <c r="F680" s="124"/>
      <c r="G680" s="176"/>
      <c r="H680" s="124"/>
      <c r="I680" s="124"/>
      <c r="J680" s="124"/>
      <c r="K680" s="124"/>
      <c r="L680" s="124"/>
      <c r="M680" s="124"/>
      <c r="N680" s="124"/>
      <c r="O680" s="124"/>
      <c r="Q680" s="124"/>
      <c r="R680" s="124"/>
      <c r="S680" s="124"/>
      <c r="T680" s="124"/>
      <c r="U680" s="124"/>
      <c r="V680" s="124"/>
      <c r="W680" s="124"/>
      <c r="X680" s="144"/>
      <c r="AA680" s="126">
        <v>668</v>
      </c>
      <c r="AB680" s="126" t="str">
        <f t="shared" si="43"/>
        <v/>
      </c>
      <c r="AC680" s="126" t="str">
        <f t="shared" si="44"/>
        <v/>
      </c>
      <c r="AP680" s="128" t="str">
        <f t="shared" si="45"/>
        <v/>
      </c>
      <c r="AQ680" s="128" t="str">
        <f t="shared" si="46"/>
        <v/>
      </c>
    </row>
    <row r="681" spans="2:43" x14ac:dyDescent="0.2">
      <c r="B681" s="161">
        <v>669</v>
      </c>
      <c r="C681" s="162"/>
      <c r="D681" s="162"/>
      <c r="E681" s="124"/>
      <c r="F681" s="124"/>
      <c r="G681" s="176"/>
      <c r="H681" s="124"/>
      <c r="I681" s="124"/>
      <c r="J681" s="124"/>
      <c r="K681" s="124"/>
      <c r="L681" s="124"/>
      <c r="M681" s="124"/>
      <c r="N681" s="124"/>
      <c r="O681" s="124"/>
      <c r="Q681" s="124"/>
      <c r="R681" s="124"/>
      <c r="S681" s="124"/>
      <c r="T681" s="124"/>
      <c r="U681" s="124"/>
      <c r="V681" s="124"/>
      <c r="W681" s="124"/>
      <c r="X681" s="144"/>
      <c r="AA681" s="126">
        <v>669</v>
      </c>
      <c r="AB681" s="126" t="str">
        <f t="shared" si="43"/>
        <v/>
      </c>
      <c r="AC681" s="126" t="str">
        <f t="shared" si="44"/>
        <v/>
      </c>
      <c r="AP681" s="128" t="str">
        <f t="shared" si="45"/>
        <v/>
      </c>
      <c r="AQ681" s="128" t="str">
        <f t="shared" si="46"/>
        <v/>
      </c>
    </row>
    <row r="682" spans="2:43" x14ac:dyDescent="0.2">
      <c r="B682" s="161">
        <v>670</v>
      </c>
      <c r="C682" s="162"/>
      <c r="D682" s="162"/>
      <c r="E682" s="124"/>
      <c r="F682" s="124"/>
      <c r="G682" s="176"/>
      <c r="H682" s="124"/>
      <c r="I682" s="124"/>
      <c r="J682" s="124"/>
      <c r="K682" s="124"/>
      <c r="L682" s="124"/>
      <c r="M682" s="124"/>
      <c r="N682" s="124"/>
      <c r="O682" s="124"/>
      <c r="Q682" s="124"/>
      <c r="R682" s="124"/>
      <c r="S682" s="124"/>
      <c r="T682" s="124"/>
      <c r="U682" s="124"/>
      <c r="V682" s="124"/>
      <c r="W682" s="124"/>
      <c r="X682" s="144"/>
      <c r="AA682" s="126">
        <v>670</v>
      </c>
      <c r="AB682" s="126" t="str">
        <f t="shared" si="43"/>
        <v/>
      </c>
      <c r="AC682" s="126" t="str">
        <f t="shared" si="44"/>
        <v/>
      </c>
      <c r="AP682" s="128" t="str">
        <f t="shared" si="45"/>
        <v/>
      </c>
      <c r="AQ682" s="128" t="str">
        <f t="shared" si="46"/>
        <v/>
      </c>
    </row>
    <row r="683" spans="2:43" x14ac:dyDescent="0.2">
      <c r="B683" s="161">
        <v>671</v>
      </c>
      <c r="C683" s="162"/>
      <c r="D683" s="162"/>
      <c r="E683" s="124"/>
      <c r="F683" s="124"/>
      <c r="G683" s="176"/>
      <c r="H683" s="124"/>
      <c r="I683" s="124"/>
      <c r="J683" s="124"/>
      <c r="K683" s="124"/>
      <c r="L683" s="124"/>
      <c r="M683" s="124"/>
      <c r="N683" s="124"/>
      <c r="O683" s="124"/>
      <c r="Q683" s="124"/>
      <c r="R683" s="124"/>
      <c r="S683" s="124"/>
      <c r="T683" s="124"/>
      <c r="U683" s="124"/>
      <c r="V683" s="124"/>
      <c r="W683" s="124"/>
      <c r="X683" s="144"/>
      <c r="AA683" s="126">
        <v>671</v>
      </c>
      <c r="AB683" s="126" t="str">
        <f t="shared" si="43"/>
        <v/>
      </c>
      <c r="AC683" s="126" t="str">
        <f t="shared" si="44"/>
        <v/>
      </c>
      <c r="AP683" s="128" t="str">
        <f t="shared" si="45"/>
        <v/>
      </c>
      <c r="AQ683" s="128" t="str">
        <f t="shared" si="46"/>
        <v/>
      </c>
    </row>
    <row r="684" spans="2:43" x14ac:dyDescent="0.2">
      <c r="B684" s="161">
        <v>672</v>
      </c>
      <c r="C684" s="162"/>
      <c r="D684" s="162"/>
      <c r="E684" s="124"/>
      <c r="F684" s="124"/>
      <c r="G684" s="176"/>
      <c r="H684" s="124"/>
      <c r="I684" s="124"/>
      <c r="J684" s="124"/>
      <c r="K684" s="124"/>
      <c r="L684" s="124"/>
      <c r="M684" s="124"/>
      <c r="N684" s="124"/>
      <c r="O684" s="124"/>
      <c r="Q684" s="124"/>
      <c r="R684" s="124"/>
      <c r="S684" s="124"/>
      <c r="T684" s="124"/>
      <c r="U684" s="124"/>
      <c r="V684" s="124"/>
      <c r="W684" s="124"/>
      <c r="X684" s="144"/>
      <c r="AA684" s="126">
        <v>672</v>
      </c>
      <c r="AB684" s="126" t="str">
        <f t="shared" si="43"/>
        <v/>
      </c>
      <c r="AC684" s="126" t="str">
        <f t="shared" si="44"/>
        <v/>
      </c>
      <c r="AP684" s="128" t="str">
        <f t="shared" si="45"/>
        <v/>
      </c>
      <c r="AQ684" s="128" t="str">
        <f t="shared" si="46"/>
        <v/>
      </c>
    </row>
    <row r="685" spans="2:43" x14ac:dyDescent="0.2">
      <c r="B685" s="161">
        <v>673</v>
      </c>
      <c r="C685" s="162"/>
      <c r="D685" s="162"/>
      <c r="E685" s="124"/>
      <c r="F685" s="124"/>
      <c r="G685" s="176"/>
      <c r="H685" s="124"/>
      <c r="I685" s="124"/>
      <c r="J685" s="124"/>
      <c r="K685" s="124"/>
      <c r="L685" s="124"/>
      <c r="M685" s="124"/>
      <c r="N685" s="124"/>
      <c r="O685" s="124"/>
      <c r="Q685" s="124"/>
      <c r="R685" s="124"/>
      <c r="S685" s="124"/>
      <c r="T685" s="124"/>
      <c r="U685" s="124"/>
      <c r="V685" s="124"/>
      <c r="W685" s="124"/>
      <c r="X685" s="144"/>
      <c r="AA685" s="126">
        <v>673</v>
      </c>
      <c r="AB685" s="126" t="str">
        <f t="shared" si="43"/>
        <v/>
      </c>
      <c r="AC685" s="126" t="str">
        <f t="shared" si="44"/>
        <v/>
      </c>
      <c r="AP685" s="128" t="str">
        <f t="shared" si="45"/>
        <v/>
      </c>
      <c r="AQ685" s="128" t="str">
        <f t="shared" si="46"/>
        <v/>
      </c>
    </row>
    <row r="686" spans="2:43" x14ac:dyDescent="0.2">
      <c r="B686" s="161">
        <v>674</v>
      </c>
      <c r="C686" s="162"/>
      <c r="D686" s="162"/>
      <c r="E686" s="124"/>
      <c r="F686" s="124"/>
      <c r="G686" s="176"/>
      <c r="H686" s="124"/>
      <c r="I686" s="124"/>
      <c r="J686" s="124"/>
      <c r="K686" s="124"/>
      <c r="L686" s="124"/>
      <c r="M686" s="124"/>
      <c r="N686" s="124"/>
      <c r="O686" s="124"/>
      <c r="Q686" s="124"/>
      <c r="R686" s="124"/>
      <c r="S686" s="124"/>
      <c r="T686" s="124"/>
      <c r="U686" s="124"/>
      <c r="V686" s="124"/>
      <c r="W686" s="124"/>
      <c r="X686" s="144"/>
      <c r="AA686" s="126">
        <v>674</v>
      </c>
      <c r="AB686" s="126" t="str">
        <f t="shared" si="43"/>
        <v/>
      </c>
      <c r="AC686" s="126" t="str">
        <f t="shared" si="44"/>
        <v/>
      </c>
      <c r="AP686" s="128" t="str">
        <f t="shared" si="45"/>
        <v/>
      </c>
      <c r="AQ686" s="128" t="str">
        <f t="shared" si="46"/>
        <v/>
      </c>
    </row>
    <row r="687" spans="2:43" x14ac:dyDescent="0.2">
      <c r="B687" s="161">
        <v>675</v>
      </c>
      <c r="C687" s="162"/>
      <c r="D687" s="162"/>
      <c r="E687" s="124"/>
      <c r="F687" s="124"/>
      <c r="G687" s="176"/>
      <c r="H687" s="124"/>
      <c r="I687" s="124"/>
      <c r="J687" s="124"/>
      <c r="K687" s="124"/>
      <c r="L687" s="124"/>
      <c r="M687" s="124"/>
      <c r="N687" s="124"/>
      <c r="O687" s="124"/>
      <c r="Q687" s="124"/>
      <c r="R687" s="124"/>
      <c r="S687" s="124"/>
      <c r="T687" s="124"/>
      <c r="U687" s="124"/>
      <c r="V687" s="124"/>
      <c r="W687" s="124"/>
      <c r="X687" s="144"/>
      <c r="AA687" s="126">
        <v>675</v>
      </c>
      <c r="AB687" s="126" t="str">
        <f t="shared" si="43"/>
        <v/>
      </c>
      <c r="AC687" s="126" t="str">
        <f t="shared" si="44"/>
        <v/>
      </c>
      <c r="AP687" s="128" t="str">
        <f t="shared" si="45"/>
        <v/>
      </c>
      <c r="AQ687" s="128" t="str">
        <f t="shared" si="46"/>
        <v/>
      </c>
    </row>
    <row r="688" spans="2:43" x14ac:dyDescent="0.2">
      <c r="B688" s="161">
        <v>676</v>
      </c>
      <c r="C688" s="162"/>
      <c r="D688" s="162"/>
      <c r="E688" s="124"/>
      <c r="F688" s="124"/>
      <c r="G688" s="176"/>
      <c r="H688" s="124"/>
      <c r="I688" s="124"/>
      <c r="J688" s="124"/>
      <c r="K688" s="124"/>
      <c r="L688" s="124"/>
      <c r="M688" s="124"/>
      <c r="N688" s="124"/>
      <c r="O688" s="124"/>
      <c r="Q688" s="124"/>
      <c r="R688" s="124"/>
      <c r="S688" s="124"/>
      <c r="T688" s="124"/>
      <c r="U688" s="124"/>
      <c r="V688" s="124"/>
      <c r="W688" s="124"/>
      <c r="X688" s="144"/>
      <c r="AA688" s="126">
        <v>676</v>
      </c>
      <c r="AB688" s="126" t="str">
        <f t="shared" si="43"/>
        <v/>
      </c>
      <c r="AC688" s="126" t="str">
        <f t="shared" si="44"/>
        <v/>
      </c>
      <c r="AP688" s="128" t="str">
        <f t="shared" si="45"/>
        <v/>
      </c>
      <c r="AQ688" s="128" t="str">
        <f t="shared" si="46"/>
        <v/>
      </c>
    </row>
    <row r="689" spans="2:43" x14ac:dyDescent="0.2">
      <c r="B689" s="161">
        <v>677</v>
      </c>
      <c r="C689" s="162"/>
      <c r="D689" s="162"/>
      <c r="E689" s="124"/>
      <c r="F689" s="124"/>
      <c r="G689" s="176"/>
      <c r="H689" s="124"/>
      <c r="I689" s="124"/>
      <c r="J689" s="124"/>
      <c r="K689" s="124"/>
      <c r="L689" s="124"/>
      <c r="M689" s="124"/>
      <c r="N689" s="124"/>
      <c r="O689" s="124"/>
      <c r="Q689" s="124"/>
      <c r="R689" s="124"/>
      <c r="S689" s="124"/>
      <c r="T689" s="124"/>
      <c r="U689" s="124"/>
      <c r="V689" s="124"/>
      <c r="W689" s="124"/>
      <c r="X689" s="144"/>
      <c r="AA689" s="126">
        <v>677</v>
      </c>
      <c r="AB689" s="126" t="str">
        <f t="shared" si="43"/>
        <v/>
      </c>
      <c r="AC689" s="126" t="str">
        <f t="shared" si="44"/>
        <v/>
      </c>
      <c r="AP689" s="128" t="str">
        <f t="shared" si="45"/>
        <v/>
      </c>
      <c r="AQ689" s="128" t="str">
        <f t="shared" si="46"/>
        <v/>
      </c>
    </row>
    <row r="690" spans="2:43" x14ac:dyDescent="0.2">
      <c r="B690" s="161">
        <v>678</v>
      </c>
      <c r="C690" s="162"/>
      <c r="D690" s="162"/>
      <c r="E690" s="124"/>
      <c r="F690" s="124"/>
      <c r="G690" s="176"/>
      <c r="H690" s="124"/>
      <c r="I690" s="124"/>
      <c r="J690" s="124"/>
      <c r="K690" s="124"/>
      <c r="L690" s="124"/>
      <c r="M690" s="124"/>
      <c r="N690" s="124"/>
      <c r="O690" s="124"/>
      <c r="Q690" s="124"/>
      <c r="R690" s="124"/>
      <c r="S690" s="124"/>
      <c r="T690" s="124"/>
      <c r="U690" s="124"/>
      <c r="V690" s="124"/>
      <c r="W690" s="124"/>
      <c r="X690" s="144"/>
      <c r="AA690" s="126">
        <v>678</v>
      </c>
      <c r="AB690" s="126" t="str">
        <f t="shared" si="43"/>
        <v/>
      </c>
      <c r="AC690" s="126" t="str">
        <f t="shared" si="44"/>
        <v/>
      </c>
      <c r="AP690" s="128" t="str">
        <f t="shared" si="45"/>
        <v/>
      </c>
      <c r="AQ690" s="128" t="str">
        <f t="shared" si="46"/>
        <v/>
      </c>
    </row>
    <row r="691" spans="2:43" x14ac:dyDescent="0.2">
      <c r="B691" s="161">
        <v>679</v>
      </c>
      <c r="C691" s="162"/>
      <c r="D691" s="162"/>
      <c r="E691" s="124"/>
      <c r="F691" s="124"/>
      <c r="G691" s="176"/>
      <c r="H691" s="124"/>
      <c r="I691" s="124"/>
      <c r="J691" s="124"/>
      <c r="K691" s="124"/>
      <c r="L691" s="124"/>
      <c r="M691" s="124"/>
      <c r="N691" s="124"/>
      <c r="O691" s="124"/>
      <c r="Q691" s="124"/>
      <c r="R691" s="124"/>
      <c r="S691" s="124"/>
      <c r="T691" s="124"/>
      <c r="U691" s="124"/>
      <c r="V691" s="124"/>
      <c r="W691" s="124"/>
      <c r="X691" s="144"/>
      <c r="AA691" s="126">
        <v>679</v>
      </c>
      <c r="AB691" s="126" t="str">
        <f t="shared" si="43"/>
        <v/>
      </c>
      <c r="AC691" s="126" t="str">
        <f t="shared" si="44"/>
        <v/>
      </c>
      <c r="AP691" s="128" t="str">
        <f t="shared" si="45"/>
        <v/>
      </c>
      <c r="AQ691" s="128" t="str">
        <f t="shared" si="46"/>
        <v/>
      </c>
    </row>
    <row r="692" spans="2:43" x14ac:dyDescent="0.2">
      <c r="B692" s="161">
        <v>680</v>
      </c>
      <c r="C692" s="162"/>
      <c r="D692" s="162"/>
      <c r="E692" s="124"/>
      <c r="F692" s="124"/>
      <c r="G692" s="176"/>
      <c r="H692" s="124"/>
      <c r="I692" s="124"/>
      <c r="J692" s="124"/>
      <c r="K692" s="124"/>
      <c r="L692" s="124"/>
      <c r="M692" s="124"/>
      <c r="N692" s="124"/>
      <c r="O692" s="124"/>
      <c r="Q692" s="124"/>
      <c r="R692" s="124"/>
      <c r="S692" s="124"/>
      <c r="T692" s="124"/>
      <c r="U692" s="124"/>
      <c r="V692" s="124"/>
      <c r="W692" s="124"/>
      <c r="X692" s="144"/>
      <c r="AA692" s="126">
        <v>680</v>
      </c>
      <c r="AB692" s="126" t="str">
        <f t="shared" si="43"/>
        <v/>
      </c>
      <c r="AC692" s="126" t="str">
        <f t="shared" si="44"/>
        <v/>
      </c>
      <c r="AP692" s="128" t="str">
        <f t="shared" si="45"/>
        <v/>
      </c>
      <c r="AQ692" s="128" t="str">
        <f t="shared" si="46"/>
        <v/>
      </c>
    </row>
    <row r="693" spans="2:43" x14ac:dyDescent="0.2">
      <c r="B693" s="161">
        <v>681</v>
      </c>
      <c r="C693" s="162"/>
      <c r="D693" s="162"/>
      <c r="E693" s="124"/>
      <c r="F693" s="124"/>
      <c r="G693" s="176"/>
      <c r="H693" s="124"/>
      <c r="I693" s="124"/>
      <c r="J693" s="124"/>
      <c r="K693" s="124"/>
      <c r="L693" s="124"/>
      <c r="M693" s="124"/>
      <c r="N693" s="124"/>
      <c r="O693" s="124"/>
      <c r="Q693" s="124"/>
      <c r="R693" s="124"/>
      <c r="S693" s="124"/>
      <c r="T693" s="124"/>
      <c r="U693" s="124"/>
      <c r="V693" s="124"/>
      <c r="W693" s="124"/>
      <c r="X693" s="144"/>
      <c r="AA693" s="126">
        <v>681</v>
      </c>
      <c r="AB693" s="126" t="str">
        <f t="shared" si="43"/>
        <v/>
      </c>
      <c r="AC693" s="126" t="str">
        <f t="shared" si="44"/>
        <v/>
      </c>
      <c r="AP693" s="128" t="str">
        <f t="shared" si="45"/>
        <v/>
      </c>
      <c r="AQ693" s="128" t="str">
        <f t="shared" si="46"/>
        <v/>
      </c>
    </row>
    <row r="694" spans="2:43" x14ac:dyDescent="0.2">
      <c r="B694" s="161">
        <v>682</v>
      </c>
      <c r="C694" s="162"/>
      <c r="D694" s="162"/>
      <c r="E694" s="124"/>
      <c r="F694" s="124"/>
      <c r="G694" s="176"/>
      <c r="H694" s="124"/>
      <c r="I694" s="124"/>
      <c r="J694" s="124"/>
      <c r="K694" s="124"/>
      <c r="L694" s="124"/>
      <c r="M694" s="124"/>
      <c r="N694" s="124"/>
      <c r="O694" s="124"/>
      <c r="Q694" s="124"/>
      <c r="R694" s="124"/>
      <c r="S694" s="124"/>
      <c r="T694" s="124"/>
      <c r="U694" s="124"/>
      <c r="V694" s="124"/>
      <c r="W694" s="124"/>
      <c r="X694" s="144"/>
      <c r="AA694" s="126">
        <v>682</v>
      </c>
      <c r="AB694" s="126" t="str">
        <f t="shared" si="43"/>
        <v/>
      </c>
      <c r="AC694" s="126" t="str">
        <f t="shared" si="44"/>
        <v/>
      </c>
      <c r="AP694" s="128" t="str">
        <f t="shared" si="45"/>
        <v/>
      </c>
      <c r="AQ694" s="128" t="str">
        <f t="shared" si="46"/>
        <v/>
      </c>
    </row>
    <row r="695" spans="2:43" x14ac:dyDescent="0.2">
      <c r="B695" s="161">
        <v>683</v>
      </c>
      <c r="C695" s="162"/>
      <c r="D695" s="162"/>
      <c r="E695" s="124"/>
      <c r="F695" s="124"/>
      <c r="G695" s="176"/>
      <c r="H695" s="124"/>
      <c r="I695" s="124"/>
      <c r="J695" s="124"/>
      <c r="K695" s="124"/>
      <c r="L695" s="124"/>
      <c r="M695" s="124"/>
      <c r="N695" s="124"/>
      <c r="O695" s="124"/>
      <c r="Q695" s="124"/>
      <c r="R695" s="124"/>
      <c r="S695" s="124"/>
      <c r="T695" s="124"/>
      <c r="U695" s="124"/>
      <c r="V695" s="124"/>
      <c r="W695" s="124"/>
      <c r="X695" s="144"/>
      <c r="AA695" s="126">
        <v>683</v>
      </c>
      <c r="AB695" s="126" t="str">
        <f t="shared" si="43"/>
        <v/>
      </c>
      <c r="AC695" s="126" t="str">
        <f t="shared" si="44"/>
        <v/>
      </c>
      <c r="AP695" s="128" t="str">
        <f t="shared" si="45"/>
        <v/>
      </c>
      <c r="AQ695" s="128" t="str">
        <f t="shared" si="46"/>
        <v/>
      </c>
    </row>
    <row r="696" spans="2:43" x14ac:dyDescent="0.2">
      <c r="B696" s="161">
        <v>684</v>
      </c>
      <c r="C696" s="162"/>
      <c r="D696" s="162"/>
      <c r="E696" s="124"/>
      <c r="F696" s="124"/>
      <c r="G696" s="176"/>
      <c r="H696" s="124"/>
      <c r="I696" s="124"/>
      <c r="J696" s="124"/>
      <c r="K696" s="124"/>
      <c r="L696" s="124"/>
      <c r="M696" s="124"/>
      <c r="N696" s="124"/>
      <c r="O696" s="124"/>
      <c r="Q696" s="124"/>
      <c r="R696" s="124"/>
      <c r="S696" s="124"/>
      <c r="T696" s="124"/>
      <c r="U696" s="124"/>
      <c r="V696" s="124"/>
      <c r="W696" s="124"/>
      <c r="X696" s="144"/>
      <c r="AA696" s="126">
        <v>684</v>
      </c>
      <c r="AB696" s="126" t="str">
        <f t="shared" si="43"/>
        <v/>
      </c>
      <c r="AC696" s="126" t="str">
        <f t="shared" si="44"/>
        <v/>
      </c>
      <c r="AP696" s="128" t="str">
        <f t="shared" si="45"/>
        <v/>
      </c>
      <c r="AQ696" s="128" t="str">
        <f t="shared" si="46"/>
        <v/>
      </c>
    </row>
    <row r="697" spans="2:43" x14ac:dyDescent="0.2">
      <c r="B697" s="161">
        <v>685</v>
      </c>
      <c r="C697" s="162"/>
      <c r="D697" s="162"/>
      <c r="E697" s="124"/>
      <c r="F697" s="124"/>
      <c r="G697" s="176"/>
      <c r="H697" s="124"/>
      <c r="I697" s="124"/>
      <c r="J697" s="124"/>
      <c r="K697" s="124"/>
      <c r="L697" s="124"/>
      <c r="M697" s="124"/>
      <c r="N697" s="124"/>
      <c r="O697" s="124"/>
      <c r="Q697" s="124"/>
      <c r="R697" s="124"/>
      <c r="S697" s="124"/>
      <c r="T697" s="124"/>
      <c r="U697" s="124"/>
      <c r="V697" s="124"/>
      <c r="W697" s="124"/>
      <c r="X697" s="144"/>
      <c r="AA697" s="126">
        <v>685</v>
      </c>
      <c r="AB697" s="126" t="str">
        <f t="shared" si="43"/>
        <v/>
      </c>
      <c r="AC697" s="126" t="str">
        <f t="shared" si="44"/>
        <v/>
      </c>
      <c r="AP697" s="128" t="str">
        <f t="shared" si="45"/>
        <v/>
      </c>
      <c r="AQ697" s="128" t="str">
        <f t="shared" si="46"/>
        <v/>
      </c>
    </row>
    <row r="698" spans="2:43" x14ac:dyDescent="0.2">
      <c r="B698" s="161">
        <v>686</v>
      </c>
      <c r="C698" s="162"/>
      <c r="D698" s="162"/>
      <c r="E698" s="124"/>
      <c r="F698" s="124"/>
      <c r="G698" s="176"/>
      <c r="H698" s="124"/>
      <c r="I698" s="124"/>
      <c r="J698" s="124"/>
      <c r="K698" s="124"/>
      <c r="L698" s="124"/>
      <c r="M698" s="124"/>
      <c r="N698" s="124"/>
      <c r="O698" s="124"/>
      <c r="Q698" s="124"/>
      <c r="R698" s="124"/>
      <c r="S698" s="124"/>
      <c r="T698" s="124"/>
      <c r="U698" s="124"/>
      <c r="V698" s="124"/>
      <c r="W698" s="124"/>
      <c r="X698" s="144"/>
      <c r="AA698" s="126">
        <v>686</v>
      </c>
      <c r="AB698" s="126" t="str">
        <f t="shared" si="43"/>
        <v/>
      </c>
      <c r="AC698" s="126" t="str">
        <f t="shared" si="44"/>
        <v/>
      </c>
      <c r="AP698" s="128" t="str">
        <f t="shared" si="45"/>
        <v/>
      </c>
      <c r="AQ698" s="128" t="str">
        <f t="shared" si="46"/>
        <v/>
      </c>
    </row>
    <row r="699" spans="2:43" x14ac:dyDescent="0.2">
      <c r="B699" s="161">
        <v>687</v>
      </c>
      <c r="C699" s="162"/>
      <c r="D699" s="162"/>
      <c r="E699" s="124"/>
      <c r="F699" s="124"/>
      <c r="G699" s="176"/>
      <c r="H699" s="124"/>
      <c r="I699" s="124"/>
      <c r="J699" s="124"/>
      <c r="K699" s="124"/>
      <c r="L699" s="124"/>
      <c r="M699" s="124"/>
      <c r="N699" s="124"/>
      <c r="O699" s="124"/>
      <c r="Q699" s="124"/>
      <c r="R699" s="124"/>
      <c r="S699" s="124"/>
      <c r="T699" s="124"/>
      <c r="U699" s="124"/>
      <c r="V699" s="124"/>
      <c r="W699" s="124"/>
      <c r="X699" s="144"/>
      <c r="AA699" s="126">
        <v>687</v>
      </c>
      <c r="AB699" s="126" t="str">
        <f t="shared" si="43"/>
        <v/>
      </c>
      <c r="AC699" s="126" t="str">
        <f t="shared" si="44"/>
        <v/>
      </c>
      <c r="AP699" s="128" t="str">
        <f t="shared" si="45"/>
        <v/>
      </c>
      <c r="AQ699" s="128" t="str">
        <f t="shared" si="46"/>
        <v/>
      </c>
    </row>
    <row r="700" spans="2:43" x14ac:dyDescent="0.2">
      <c r="B700" s="161">
        <v>688</v>
      </c>
      <c r="C700" s="162"/>
      <c r="D700" s="162"/>
      <c r="E700" s="124"/>
      <c r="F700" s="124"/>
      <c r="G700" s="176"/>
      <c r="H700" s="124"/>
      <c r="I700" s="124"/>
      <c r="J700" s="124"/>
      <c r="K700" s="124"/>
      <c r="L700" s="124"/>
      <c r="M700" s="124"/>
      <c r="N700" s="124"/>
      <c r="O700" s="124"/>
      <c r="Q700" s="124"/>
      <c r="R700" s="124"/>
      <c r="S700" s="124"/>
      <c r="T700" s="124"/>
      <c r="U700" s="124"/>
      <c r="V700" s="124"/>
      <c r="W700" s="124"/>
      <c r="X700" s="144"/>
      <c r="AA700" s="126">
        <v>688</v>
      </c>
      <c r="AB700" s="126" t="str">
        <f t="shared" si="43"/>
        <v/>
      </c>
      <c r="AC700" s="126" t="str">
        <f t="shared" si="44"/>
        <v/>
      </c>
      <c r="AP700" s="128" t="str">
        <f t="shared" si="45"/>
        <v/>
      </c>
      <c r="AQ700" s="128" t="str">
        <f t="shared" si="46"/>
        <v/>
      </c>
    </row>
    <row r="701" spans="2:43" x14ac:dyDescent="0.2">
      <c r="B701" s="161">
        <v>689</v>
      </c>
      <c r="C701" s="162"/>
      <c r="D701" s="162"/>
      <c r="E701" s="124"/>
      <c r="F701" s="124"/>
      <c r="G701" s="176"/>
      <c r="H701" s="124"/>
      <c r="I701" s="124"/>
      <c r="J701" s="124"/>
      <c r="K701" s="124"/>
      <c r="L701" s="124"/>
      <c r="M701" s="124"/>
      <c r="N701" s="124"/>
      <c r="O701" s="124"/>
      <c r="Q701" s="124"/>
      <c r="R701" s="124"/>
      <c r="S701" s="124"/>
      <c r="T701" s="124"/>
      <c r="U701" s="124"/>
      <c r="V701" s="124"/>
      <c r="W701" s="124"/>
      <c r="X701" s="144"/>
      <c r="AA701" s="126">
        <v>689</v>
      </c>
      <c r="AB701" s="126" t="str">
        <f t="shared" si="43"/>
        <v/>
      </c>
      <c r="AC701" s="126" t="str">
        <f t="shared" si="44"/>
        <v/>
      </c>
      <c r="AP701" s="128" t="str">
        <f t="shared" si="45"/>
        <v/>
      </c>
      <c r="AQ701" s="128" t="str">
        <f t="shared" si="46"/>
        <v/>
      </c>
    </row>
    <row r="702" spans="2:43" x14ac:dyDescent="0.2">
      <c r="B702" s="161">
        <v>690</v>
      </c>
      <c r="C702" s="162"/>
      <c r="D702" s="162"/>
      <c r="E702" s="124"/>
      <c r="F702" s="124"/>
      <c r="G702" s="176"/>
      <c r="H702" s="124"/>
      <c r="I702" s="124"/>
      <c r="J702" s="124"/>
      <c r="K702" s="124"/>
      <c r="L702" s="124"/>
      <c r="M702" s="124"/>
      <c r="N702" s="124"/>
      <c r="O702" s="124"/>
      <c r="Q702" s="124"/>
      <c r="R702" s="124"/>
      <c r="S702" s="124"/>
      <c r="T702" s="124"/>
      <c r="U702" s="124"/>
      <c r="V702" s="124"/>
      <c r="W702" s="124"/>
      <c r="X702" s="144"/>
      <c r="AA702" s="126">
        <v>690</v>
      </c>
      <c r="AB702" s="126" t="str">
        <f t="shared" si="43"/>
        <v/>
      </c>
      <c r="AC702" s="126" t="str">
        <f t="shared" si="44"/>
        <v/>
      </c>
      <c r="AP702" s="128" t="str">
        <f t="shared" si="45"/>
        <v/>
      </c>
      <c r="AQ702" s="128" t="str">
        <f t="shared" si="46"/>
        <v/>
      </c>
    </row>
    <row r="703" spans="2:43" x14ac:dyDescent="0.2">
      <c r="B703" s="161">
        <v>691</v>
      </c>
      <c r="C703" s="162"/>
      <c r="D703" s="162"/>
      <c r="E703" s="124"/>
      <c r="F703" s="124"/>
      <c r="G703" s="176"/>
      <c r="H703" s="124"/>
      <c r="I703" s="124"/>
      <c r="J703" s="124"/>
      <c r="K703" s="124"/>
      <c r="L703" s="124"/>
      <c r="M703" s="124"/>
      <c r="N703" s="124"/>
      <c r="O703" s="124"/>
      <c r="Q703" s="124"/>
      <c r="R703" s="124"/>
      <c r="S703" s="124"/>
      <c r="T703" s="124"/>
      <c r="U703" s="124"/>
      <c r="V703" s="124"/>
      <c r="W703" s="124"/>
      <c r="X703" s="144"/>
      <c r="AA703" s="126">
        <v>691</v>
      </c>
      <c r="AB703" s="126" t="str">
        <f t="shared" si="43"/>
        <v/>
      </c>
      <c r="AC703" s="126" t="str">
        <f t="shared" si="44"/>
        <v/>
      </c>
      <c r="AP703" s="128" t="str">
        <f t="shared" si="45"/>
        <v/>
      </c>
      <c r="AQ703" s="128" t="str">
        <f t="shared" si="46"/>
        <v/>
      </c>
    </row>
    <row r="704" spans="2:43" x14ac:dyDescent="0.2">
      <c r="B704" s="161">
        <v>692</v>
      </c>
      <c r="C704" s="162"/>
      <c r="D704" s="162"/>
      <c r="E704" s="124"/>
      <c r="F704" s="124"/>
      <c r="G704" s="176"/>
      <c r="H704" s="124"/>
      <c r="I704" s="124"/>
      <c r="J704" s="124"/>
      <c r="K704" s="124"/>
      <c r="L704" s="124"/>
      <c r="M704" s="124"/>
      <c r="N704" s="124"/>
      <c r="O704" s="124"/>
      <c r="Q704" s="124"/>
      <c r="R704" s="124"/>
      <c r="S704" s="124"/>
      <c r="T704" s="124"/>
      <c r="U704" s="124"/>
      <c r="V704" s="124"/>
      <c r="W704" s="124"/>
      <c r="X704" s="144"/>
      <c r="AA704" s="126">
        <v>692</v>
      </c>
      <c r="AB704" s="126" t="str">
        <f t="shared" si="43"/>
        <v/>
      </c>
      <c r="AC704" s="126" t="str">
        <f t="shared" si="44"/>
        <v/>
      </c>
      <c r="AP704" s="128" t="str">
        <f t="shared" si="45"/>
        <v/>
      </c>
      <c r="AQ704" s="128" t="str">
        <f t="shared" si="46"/>
        <v/>
      </c>
    </row>
    <row r="705" spans="2:43" x14ac:dyDescent="0.2">
      <c r="B705" s="161">
        <v>693</v>
      </c>
      <c r="C705" s="162"/>
      <c r="D705" s="162"/>
      <c r="E705" s="124"/>
      <c r="F705" s="124"/>
      <c r="G705" s="176"/>
      <c r="H705" s="124"/>
      <c r="I705" s="124"/>
      <c r="J705" s="124"/>
      <c r="K705" s="124"/>
      <c r="L705" s="124"/>
      <c r="M705" s="124"/>
      <c r="N705" s="124"/>
      <c r="O705" s="124"/>
      <c r="Q705" s="124"/>
      <c r="R705" s="124"/>
      <c r="S705" s="124"/>
      <c r="T705" s="124"/>
      <c r="U705" s="124"/>
      <c r="V705" s="124"/>
      <c r="W705" s="124"/>
      <c r="X705" s="144"/>
      <c r="AA705" s="126">
        <v>693</v>
      </c>
      <c r="AB705" s="126" t="str">
        <f t="shared" si="43"/>
        <v/>
      </c>
      <c r="AC705" s="126" t="str">
        <f t="shared" si="44"/>
        <v/>
      </c>
      <c r="AP705" s="128" t="str">
        <f t="shared" si="45"/>
        <v/>
      </c>
      <c r="AQ705" s="128" t="str">
        <f t="shared" si="46"/>
        <v/>
      </c>
    </row>
    <row r="706" spans="2:43" x14ac:dyDescent="0.2">
      <c r="B706" s="161">
        <v>694</v>
      </c>
      <c r="C706" s="162"/>
      <c r="D706" s="162"/>
      <c r="E706" s="124"/>
      <c r="F706" s="124"/>
      <c r="G706" s="176"/>
      <c r="H706" s="124"/>
      <c r="I706" s="124"/>
      <c r="J706" s="124"/>
      <c r="K706" s="124"/>
      <c r="L706" s="124"/>
      <c r="M706" s="124"/>
      <c r="N706" s="124"/>
      <c r="O706" s="124"/>
      <c r="Q706" s="124"/>
      <c r="R706" s="124"/>
      <c r="S706" s="124"/>
      <c r="T706" s="124"/>
      <c r="U706" s="124"/>
      <c r="V706" s="124"/>
      <c r="W706" s="124"/>
      <c r="X706" s="144"/>
      <c r="AA706" s="126">
        <v>694</v>
      </c>
      <c r="AB706" s="126" t="str">
        <f t="shared" si="43"/>
        <v/>
      </c>
      <c r="AC706" s="126" t="str">
        <f t="shared" si="44"/>
        <v/>
      </c>
      <c r="AP706" s="128" t="str">
        <f t="shared" si="45"/>
        <v/>
      </c>
      <c r="AQ706" s="128" t="str">
        <f t="shared" si="46"/>
        <v/>
      </c>
    </row>
    <row r="707" spans="2:43" x14ac:dyDescent="0.2">
      <c r="B707" s="161">
        <v>695</v>
      </c>
      <c r="C707" s="162"/>
      <c r="D707" s="162"/>
      <c r="E707" s="124"/>
      <c r="F707" s="124"/>
      <c r="G707" s="176"/>
      <c r="H707" s="124"/>
      <c r="I707" s="124"/>
      <c r="J707" s="124"/>
      <c r="K707" s="124"/>
      <c r="L707" s="124"/>
      <c r="M707" s="124"/>
      <c r="N707" s="124"/>
      <c r="O707" s="124"/>
      <c r="Q707" s="124"/>
      <c r="R707" s="124"/>
      <c r="S707" s="124"/>
      <c r="T707" s="124"/>
      <c r="U707" s="124"/>
      <c r="V707" s="124"/>
      <c r="W707" s="124"/>
      <c r="X707" s="144"/>
      <c r="AA707" s="126">
        <v>695</v>
      </c>
      <c r="AB707" s="126" t="str">
        <f t="shared" si="43"/>
        <v/>
      </c>
      <c r="AC707" s="126" t="str">
        <f t="shared" si="44"/>
        <v/>
      </c>
      <c r="AP707" s="128" t="str">
        <f t="shared" si="45"/>
        <v/>
      </c>
      <c r="AQ707" s="128" t="str">
        <f t="shared" si="46"/>
        <v/>
      </c>
    </row>
    <row r="708" spans="2:43" x14ac:dyDescent="0.2">
      <c r="B708" s="161">
        <v>696</v>
      </c>
      <c r="C708" s="162"/>
      <c r="D708" s="162"/>
      <c r="E708" s="124"/>
      <c r="F708" s="124"/>
      <c r="G708" s="176"/>
      <c r="H708" s="124"/>
      <c r="I708" s="124"/>
      <c r="J708" s="124"/>
      <c r="K708" s="124"/>
      <c r="L708" s="124"/>
      <c r="M708" s="124"/>
      <c r="N708" s="124"/>
      <c r="O708" s="124"/>
      <c r="Q708" s="124"/>
      <c r="R708" s="124"/>
      <c r="S708" s="124"/>
      <c r="T708" s="124"/>
      <c r="U708" s="124"/>
      <c r="V708" s="124"/>
      <c r="W708" s="124"/>
      <c r="X708" s="144"/>
      <c r="AA708" s="126">
        <v>696</v>
      </c>
      <c r="AB708" s="126" t="str">
        <f t="shared" si="43"/>
        <v/>
      </c>
      <c r="AC708" s="126" t="str">
        <f t="shared" si="44"/>
        <v/>
      </c>
      <c r="AP708" s="128" t="str">
        <f t="shared" si="45"/>
        <v/>
      </c>
      <c r="AQ708" s="128" t="str">
        <f t="shared" si="46"/>
        <v/>
      </c>
    </row>
    <row r="709" spans="2:43" x14ac:dyDescent="0.2">
      <c r="B709" s="161">
        <v>697</v>
      </c>
      <c r="C709" s="162"/>
      <c r="D709" s="162"/>
      <c r="E709" s="124"/>
      <c r="F709" s="124"/>
      <c r="G709" s="176"/>
      <c r="H709" s="124"/>
      <c r="I709" s="124"/>
      <c r="J709" s="124"/>
      <c r="K709" s="124"/>
      <c r="L709" s="124"/>
      <c r="M709" s="124"/>
      <c r="N709" s="124"/>
      <c r="O709" s="124"/>
      <c r="Q709" s="124"/>
      <c r="R709" s="124"/>
      <c r="S709" s="124"/>
      <c r="T709" s="124"/>
      <c r="U709" s="124"/>
      <c r="V709" s="124"/>
      <c r="W709" s="124"/>
      <c r="X709" s="144"/>
      <c r="AA709" s="126">
        <v>697</v>
      </c>
      <c r="AB709" s="126" t="str">
        <f t="shared" si="43"/>
        <v/>
      </c>
      <c r="AC709" s="126" t="str">
        <f t="shared" si="44"/>
        <v/>
      </c>
      <c r="AP709" s="128" t="str">
        <f t="shared" si="45"/>
        <v/>
      </c>
      <c r="AQ709" s="128" t="str">
        <f t="shared" si="46"/>
        <v/>
      </c>
    </row>
    <row r="710" spans="2:43" x14ac:dyDescent="0.2">
      <c r="B710" s="161">
        <v>698</v>
      </c>
      <c r="C710" s="162"/>
      <c r="D710" s="162"/>
      <c r="E710" s="124"/>
      <c r="F710" s="124"/>
      <c r="G710" s="176"/>
      <c r="H710" s="124"/>
      <c r="I710" s="124"/>
      <c r="J710" s="124"/>
      <c r="K710" s="124"/>
      <c r="L710" s="124"/>
      <c r="M710" s="124"/>
      <c r="N710" s="124"/>
      <c r="O710" s="124"/>
      <c r="Q710" s="124"/>
      <c r="R710" s="124"/>
      <c r="S710" s="124"/>
      <c r="T710" s="124"/>
      <c r="U710" s="124"/>
      <c r="V710" s="124"/>
      <c r="W710" s="124"/>
      <c r="X710" s="144"/>
      <c r="AA710" s="126">
        <v>698</v>
      </c>
      <c r="AB710" s="126" t="str">
        <f t="shared" si="43"/>
        <v/>
      </c>
      <c r="AC710" s="126" t="str">
        <f t="shared" si="44"/>
        <v/>
      </c>
      <c r="AP710" s="128" t="str">
        <f t="shared" si="45"/>
        <v/>
      </c>
      <c r="AQ710" s="128" t="str">
        <f t="shared" si="46"/>
        <v/>
      </c>
    </row>
    <row r="711" spans="2:43" x14ac:dyDescent="0.2">
      <c r="B711" s="161">
        <v>699</v>
      </c>
      <c r="C711" s="162"/>
      <c r="D711" s="162"/>
      <c r="E711" s="124"/>
      <c r="F711" s="124"/>
      <c r="G711" s="176"/>
      <c r="H711" s="124"/>
      <c r="I711" s="124"/>
      <c r="J711" s="124"/>
      <c r="K711" s="124"/>
      <c r="L711" s="124"/>
      <c r="M711" s="124"/>
      <c r="N711" s="124"/>
      <c r="O711" s="124"/>
      <c r="Q711" s="124"/>
      <c r="R711" s="124"/>
      <c r="S711" s="124"/>
      <c r="T711" s="124"/>
      <c r="U711" s="124"/>
      <c r="V711" s="124"/>
      <c r="W711" s="124"/>
      <c r="X711" s="144"/>
      <c r="AA711" s="126">
        <v>699</v>
      </c>
      <c r="AB711" s="126" t="str">
        <f t="shared" si="43"/>
        <v/>
      </c>
      <c r="AC711" s="126" t="str">
        <f t="shared" si="44"/>
        <v/>
      </c>
      <c r="AP711" s="128" t="str">
        <f t="shared" si="45"/>
        <v/>
      </c>
      <c r="AQ711" s="128" t="str">
        <f t="shared" si="46"/>
        <v/>
      </c>
    </row>
    <row r="712" spans="2:43" x14ac:dyDescent="0.2">
      <c r="B712" s="161">
        <v>700</v>
      </c>
      <c r="C712" s="162"/>
      <c r="D712" s="162"/>
      <c r="E712" s="124"/>
      <c r="F712" s="124"/>
      <c r="G712" s="176"/>
      <c r="H712" s="124"/>
      <c r="I712" s="124"/>
      <c r="J712" s="124"/>
      <c r="K712" s="124"/>
      <c r="L712" s="124"/>
      <c r="M712" s="124"/>
      <c r="N712" s="124"/>
      <c r="O712" s="124"/>
      <c r="Q712" s="124"/>
      <c r="R712" s="124"/>
      <c r="S712" s="124"/>
      <c r="T712" s="124"/>
      <c r="U712" s="124"/>
      <c r="V712" s="124"/>
      <c r="W712" s="124"/>
      <c r="X712" s="144"/>
      <c r="AA712" s="126">
        <v>700</v>
      </c>
      <c r="AB712" s="126" t="str">
        <f t="shared" si="43"/>
        <v/>
      </c>
      <c r="AC712" s="126" t="str">
        <f t="shared" si="44"/>
        <v/>
      </c>
      <c r="AP712" s="128" t="str">
        <f t="shared" si="45"/>
        <v/>
      </c>
      <c r="AQ712" s="128" t="str">
        <f t="shared" si="46"/>
        <v/>
      </c>
    </row>
    <row r="713" spans="2:43" x14ac:dyDescent="0.2">
      <c r="B713" s="161">
        <v>701</v>
      </c>
      <c r="C713" s="162"/>
      <c r="D713" s="162"/>
      <c r="E713" s="124"/>
      <c r="F713" s="124"/>
      <c r="G713" s="176"/>
      <c r="H713" s="124"/>
      <c r="I713" s="124"/>
      <c r="J713" s="124"/>
      <c r="K713" s="124"/>
      <c r="L713" s="124"/>
      <c r="M713" s="124"/>
      <c r="N713" s="124"/>
      <c r="O713" s="124"/>
      <c r="Q713" s="124"/>
      <c r="R713" s="124"/>
      <c r="S713" s="124"/>
      <c r="T713" s="124"/>
      <c r="U713" s="124"/>
      <c r="V713" s="124"/>
      <c r="W713" s="124"/>
      <c r="X713" s="144"/>
      <c r="AA713" s="126">
        <v>701</v>
      </c>
      <c r="AB713" s="126" t="str">
        <f t="shared" si="43"/>
        <v/>
      </c>
      <c r="AC713" s="126" t="str">
        <f t="shared" si="44"/>
        <v/>
      </c>
      <c r="AP713" s="128" t="str">
        <f t="shared" si="45"/>
        <v/>
      </c>
      <c r="AQ713" s="128" t="str">
        <f t="shared" si="46"/>
        <v/>
      </c>
    </row>
    <row r="714" spans="2:43" x14ac:dyDescent="0.2">
      <c r="B714" s="161">
        <v>702</v>
      </c>
      <c r="C714" s="162"/>
      <c r="D714" s="162"/>
      <c r="E714" s="124"/>
      <c r="F714" s="124"/>
      <c r="G714" s="176"/>
      <c r="H714" s="124"/>
      <c r="I714" s="124"/>
      <c r="J714" s="124"/>
      <c r="K714" s="124"/>
      <c r="L714" s="124"/>
      <c r="M714" s="124"/>
      <c r="N714" s="124"/>
      <c r="O714" s="124"/>
      <c r="Q714" s="124"/>
      <c r="R714" s="124"/>
      <c r="S714" s="124"/>
      <c r="T714" s="124"/>
      <c r="U714" s="124"/>
      <c r="V714" s="124"/>
      <c r="W714" s="124"/>
      <c r="X714" s="144"/>
      <c r="AA714" s="126">
        <v>702</v>
      </c>
      <c r="AB714" s="126" t="str">
        <f t="shared" si="43"/>
        <v/>
      </c>
      <c r="AC714" s="126" t="str">
        <f t="shared" si="44"/>
        <v/>
      </c>
      <c r="AP714" s="128" t="str">
        <f t="shared" si="45"/>
        <v/>
      </c>
      <c r="AQ714" s="128" t="str">
        <f t="shared" si="46"/>
        <v/>
      </c>
    </row>
    <row r="715" spans="2:43" x14ac:dyDescent="0.2">
      <c r="B715" s="161">
        <v>703</v>
      </c>
      <c r="C715" s="162"/>
      <c r="D715" s="162"/>
      <c r="E715" s="124"/>
      <c r="F715" s="124"/>
      <c r="G715" s="176"/>
      <c r="H715" s="124"/>
      <c r="I715" s="124"/>
      <c r="J715" s="124"/>
      <c r="K715" s="124"/>
      <c r="L715" s="124"/>
      <c r="M715" s="124"/>
      <c r="N715" s="124"/>
      <c r="O715" s="124"/>
      <c r="Q715" s="124"/>
      <c r="R715" s="124"/>
      <c r="S715" s="124"/>
      <c r="T715" s="124"/>
      <c r="U715" s="124"/>
      <c r="V715" s="124"/>
      <c r="W715" s="124"/>
      <c r="X715" s="144"/>
      <c r="AA715" s="126">
        <v>703</v>
      </c>
      <c r="AB715" s="126" t="str">
        <f t="shared" si="43"/>
        <v/>
      </c>
      <c r="AC715" s="126" t="str">
        <f t="shared" si="44"/>
        <v/>
      </c>
      <c r="AP715" s="128" t="str">
        <f t="shared" si="45"/>
        <v/>
      </c>
      <c r="AQ715" s="128" t="str">
        <f t="shared" si="46"/>
        <v/>
      </c>
    </row>
    <row r="716" spans="2:43" x14ac:dyDescent="0.2">
      <c r="B716" s="161">
        <v>704</v>
      </c>
      <c r="C716" s="162"/>
      <c r="D716" s="162"/>
      <c r="E716" s="124"/>
      <c r="F716" s="124"/>
      <c r="G716" s="176"/>
      <c r="H716" s="124"/>
      <c r="I716" s="124"/>
      <c r="J716" s="124"/>
      <c r="K716" s="124"/>
      <c r="L716" s="124"/>
      <c r="M716" s="124"/>
      <c r="N716" s="124"/>
      <c r="O716" s="124"/>
      <c r="Q716" s="124"/>
      <c r="R716" s="124"/>
      <c r="S716" s="124"/>
      <c r="T716" s="124"/>
      <c r="U716" s="124"/>
      <c r="V716" s="124"/>
      <c r="W716" s="124"/>
      <c r="X716" s="144"/>
      <c r="AA716" s="126">
        <v>704</v>
      </c>
      <c r="AB716" s="126" t="str">
        <f t="shared" si="43"/>
        <v/>
      </c>
      <c r="AC716" s="126" t="str">
        <f t="shared" si="44"/>
        <v/>
      </c>
      <c r="AP716" s="128" t="str">
        <f t="shared" si="45"/>
        <v/>
      </c>
      <c r="AQ716" s="128" t="str">
        <f t="shared" si="46"/>
        <v/>
      </c>
    </row>
    <row r="717" spans="2:43" x14ac:dyDescent="0.2">
      <c r="B717" s="161">
        <v>705</v>
      </c>
      <c r="C717" s="162"/>
      <c r="D717" s="162"/>
      <c r="E717" s="124"/>
      <c r="F717" s="124"/>
      <c r="G717" s="176"/>
      <c r="H717" s="124"/>
      <c r="I717" s="124"/>
      <c r="J717" s="124"/>
      <c r="K717" s="124"/>
      <c r="L717" s="124"/>
      <c r="M717" s="124"/>
      <c r="N717" s="124"/>
      <c r="O717" s="124"/>
      <c r="Q717" s="124"/>
      <c r="R717" s="124"/>
      <c r="S717" s="124"/>
      <c r="T717" s="124"/>
      <c r="U717" s="124"/>
      <c r="V717" s="124"/>
      <c r="W717" s="124"/>
      <c r="X717" s="144"/>
      <c r="AA717" s="126">
        <v>705</v>
      </c>
      <c r="AB717" s="126" t="str">
        <f t="shared" si="43"/>
        <v/>
      </c>
      <c r="AC717" s="126" t="str">
        <f t="shared" si="44"/>
        <v/>
      </c>
      <c r="AP717" s="128" t="str">
        <f t="shared" si="45"/>
        <v/>
      </c>
      <c r="AQ717" s="128" t="str">
        <f t="shared" si="46"/>
        <v/>
      </c>
    </row>
    <row r="718" spans="2:43" x14ac:dyDescent="0.2">
      <c r="B718" s="161">
        <v>706</v>
      </c>
      <c r="C718" s="162"/>
      <c r="D718" s="162"/>
      <c r="E718" s="124"/>
      <c r="F718" s="124"/>
      <c r="G718" s="176"/>
      <c r="H718" s="124"/>
      <c r="I718" s="124"/>
      <c r="J718" s="124"/>
      <c r="K718" s="124"/>
      <c r="L718" s="124"/>
      <c r="M718" s="124"/>
      <c r="N718" s="124"/>
      <c r="O718" s="124"/>
      <c r="Q718" s="124"/>
      <c r="R718" s="124"/>
      <c r="S718" s="124"/>
      <c r="T718" s="124"/>
      <c r="U718" s="124"/>
      <c r="V718" s="124"/>
      <c r="W718" s="124"/>
      <c r="X718" s="144"/>
      <c r="AA718" s="126">
        <v>706</v>
      </c>
      <c r="AB718" s="126" t="str">
        <f t="shared" ref="AB718:AB781" si="47">IF(AND(C718=1,D718&lt;&gt;0),D718,"")</f>
        <v/>
      </c>
      <c r="AC718" s="126" t="str">
        <f t="shared" ref="AC718:AC781" si="48">IF(AND(C718=2,D718&lt;&gt;0),D718,"")</f>
        <v/>
      </c>
      <c r="AP718" s="128" t="str">
        <f t="shared" si="45"/>
        <v/>
      </c>
      <c r="AQ718" s="128" t="str">
        <f t="shared" si="46"/>
        <v/>
      </c>
    </row>
    <row r="719" spans="2:43" x14ac:dyDescent="0.2">
      <c r="B719" s="161">
        <v>707</v>
      </c>
      <c r="C719" s="162"/>
      <c r="D719" s="162"/>
      <c r="E719" s="124"/>
      <c r="F719" s="124"/>
      <c r="G719" s="176"/>
      <c r="H719" s="124"/>
      <c r="I719" s="124"/>
      <c r="J719" s="124"/>
      <c r="K719" s="124"/>
      <c r="L719" s="124"/>
      <c r="M719" s="124"/>
      <c r="N719" s="124"/>
      <c r="O719" s="124"/>
      <c r="Q719" s="124"/>
      <c r="R719" s="124"/>
      <c r="S719" s="124"/>
      <c r="T719" s="124"/>
      <c r="U719" s="124"/>
      <c r="V719" s="124"/>
      <c r="W719" s="124"/>
      <c r="X719" s="144"/>
      <c r="AA719" s="126">
        <v>707</v>
      </c>
      <c r="AB719" s="126" t="str">
        <f t="shared" si="47"/>
        <v/>
      </c>
      <c r="AC719" s="126" t="str">
        <f t="shared" si="48"/>
        <v/>
      </c>
      <c r="AP719" s="128" t="str">
        <f t="shared" ref="AP719:AP782" si="49">IF(AB718="","",ABS(AB718-$K$13))</f>
        <v/>
      </c>
      <c r="AQ719" s="128" t="str">
        <f t="shared" ref="AQ719:AQ782" si="50">IF(AC718="","",ABS(AC718-$K$14))</f>
        <v/>
      </c>
    </row>
    <row r="720" spans="2:43" x14ac:dyDescent="0.2">
      <c r="B720" s="161">
        <v>708</v>
      </c>
      <c r="C720" s="162"/>
      <c r="D720" s="162"/>
      <c r="E720" s="124"/>
      <c r="F720" s="124"/>
      <c r="G720" s="176"/>
      <c r="H720" s="124"/>
      <c r="I720" s="124"/>
      <c r="J720" s="124"/>
      <c r="K720" s="124"/>
      <c r="L720" s="124"/>
      <c r="M720" s="124"/>
      <c r="N720" s="124"/>
      <c r="O720" s="124"/>
      <c r="Q720" s="124"/>
      <c r="R720" s="124"/>
      <c r="S720" s="124"/>
      <c r="T720" s="124"/>
      <c r="U720" s="124"/>
      <c r="V720" s="124"/>
      <c r="W720" s="124"/>
      <c r="X720" s="144"/>
      <c r="AA720" s="126">
        <v>708</v>
      </c>
      <c r="AB720" s="126" t="str">
        <f t="shared" si="47"/>
        <v/>
      </c>
      <c r="AC720" s="126" t="str">
        <f t="shared" si="48"/>
        <v/>
      </c>
      <c r="AP720" s="128" t="str">
        <f t="shared" si="49"/>
        <v/>
      </c>
      <c r="AQ720" s="128" t="str">
        <f t="shared" si="50"/>
        <v/>
      </c>
    </row>
    <row r="721" spans="2:43" x14ac:dyDescent="0.2">
      <c r="B721" s="161">
        <v>709</v>
      </c>
      <c r="C721" s="162"/>
      <c r="D721" s="162"/>
      <c r="E721" s="124"/>
      <c r="F721" s="124"/>
      <c r="G721" s="176"/>
      <c r="H721" s="124"/>
      <c r="I721" s="124"/>
      <c r="J721" s="124"/>
      <c r="K721" s="124"/>
      <c r="L721" s="124"/>
      <c r="M721" s="124"/>
      <c r="N721" s="124"/>
      <c r="O721" s="124"/>
      <c r="Q721" s="124"/>
      <c r="R721" s="124"/>
      <c r="S721" s="124"/>
      <c r="T721" s="124"/>
      <c r="U721" s="124"/>
      <c r="V721" s="124"/>
      <c r="W721" s="124"/>
      <c r="X721" s="144"/>
      <c r="AA721" s="126">
        <v>709</v>
      </c>
      <c r="AB721" s="126" t="str">
        <f t="shared" si="47"/>
        <v/>
      </c>
      <c r="AC721" s="126" t="str">
        <f t="shared" si="48"/>
        <v/>
      </c>
      <c r="AP721" s="128" t="str">
        <f t="shared" si="49"/>
        <v/>
      </c>
      <c r="AQ721" s="128" t="str">
        <f t="shared" si="50"/>
        <v/>
      </c>
    </row>
    <row r="722" spans="2:43" x14ac:dyDescent="0.2">
      <c r="B722" s="161">
        <v>710</v>
      </c>
      <c r="C722" s="162"/>
      <c r="D722" s="162"/>
      <c r="E722" s="124"/>
      <c r="F722" s="124"/>
      <c r="G722" s="176"/>
      <c r="H722" s="124"/>
      <c r="I722" s="124"/>
      <c r="J722" s="124"/>
      <c r="K722" s="124"/>
      <c r="L722" s="124"/>
      <c r="M722" s="124"/>
      <c r="N722" s="124"/>
      <c r="O722" s="124"/>
      <c r="Q722" s="124"/>
      <c r="R722" s="124"/>
      <c r="S722" s="124"/>
      <c r="T722" s="124"/>
      <c r="U722" s="124"/>
      <c r="V722" s="124"/>
      <c r="W722" s="124"/>
      <c r="X722" s="144"/>
      <c r="AA722" s="126">
        <v>710</v>
      </c>
      <c r="AB722" s="126" t="str">
        <f t="shared" si="47"/>
        <v/>
      </c>
      <c r="AC722" s="126" t="str">
        <f t="shared" si="48"/>
        <v/>
      </c>
      <c r="AP722" s="128" t="str">
        <f t="shared" si="49"/>
        <v/>
      </c>
      <c r="AQ722" s="128" t="str">
        <f t="shared" si="50"/>
        <v/>
      </c>
    </row>
    <row r="723" spans="2:43" x14ac:dyDescent="0.2">
      <c r="B723" s="161">
        <v>711</v>
      </c>
      <c r="C723" s="162"/>
      <c r="D723" s="162"/>
      <c r="E723" s="124"/>
      <c r="F723" s="124"/>
      <c r="G723" s="176"/>
      <c r="H723" s="124"/>
      <c r="I723" s="124"/>
      <c r="J723" s="124"/>
      <c r="K723" s="124"/>
      <c r="L723" s="124"/>
      <c r="M723" s="124"/>
      <c r="N723" s="124"/>
      <c r="O723" s="124"/>
      <c r="Q723" s="124"/>
      <c r="R723" s="124"/>
      <c r="S723" s="124"/>
      <c r="T723" s="124"/>
      <c r="U723" s="124"/>
      <c r="V723" s="124"/>
      <c r="W723" s="124"/>
      <c r="X723" s="144"/>
      <c r="AA723" s="126">
        <v>711</v>
      </c>
      <c r="AB723" s="126" t="str">
        <f t="shared" si="47"/>
        <v/>
      </c>
      <c r="AC723" s="126" t="str">
        <f t="shared" si="48"/>
        <v/>
      </c>
      <c r="AP723" s="128" t="str">
        <f t="shared" si="49"/>
        <v/>
      </c>
      <c r="AQ723" s="128" t="str">
        <f t="shared" si="50"/>
        <v/>
      </c>
    </row>
    <row r="724" spans="2:43" x14ac:dyDescent="0.2">
      <c r="B724" s="161">
        <v>712</v>
      </c>
      <c r="C724" s="162"/>
      <c r="D724" s="162"/>
      <c r="E724" s="124"/>
      <c r="F724" s="124"/>
      <c r="G724" s="176"/>
      <c r="H724" s="124"/>
      <c r="I724" s="124"/>
      <c r="J724" s="124"/>
      <c r="K724" s="124"/>
      <c r="L724" s="124"/>
      <c r="M724" s="124"/>
      <c r="N724" s="124"/>
      <c r="O724" s="124"/>
      <c r="Q724" s="124"/>
      <c r="R724" s="124"/>
      <c r="S724" s="124"/>
      <c r="T724" s="124"/>
      <c r="U724" s="124"/>
      <c r="V724" s="124"/>
      <c r="W724" s="124"/>
      <c r="X724" s="144"/>
      <c r="AA724" s="126">
        <v>712</v>
      </c>
      <c r="AB724" s="126" t="str">
        <f t="shared" si="47"/>
        <v/>
      </c>
      <c r="AC724" s="126" t="str">
        <f t="shared" si="48"/>
        <v/>
      </c>
      <c r="AP724" s="128" t="str">
        <f t="shared" si="49"/>
        <v/>
      </c>
      <c r="AQ724" s="128" t="str">
        <f t="shared" si="50"/>
        <v/>
      </c>
    </row>
    <row r="725" spans="2:43" x14ac:dyDescent="0.2">
      <c r="B725" s="161">
        <v>713</v>
      </c>
      <c r="C725" s="162"/>
      <c r="D725" s="162"/>
      <c r="E725" s="124"/>
      <c r="F725" s="124"/>
      <c r="G725" s="176"/>
      <c r="H725" s="124"/>
      <c r="I725" s="124"/>
      <c r="J725" s="124"/>
      <c r="K725" s="124"/>
      <c r="L725" s="124"/>
      <c r="M725" s="124"/>
      <c r="N725" s="124"/>
      <c r="O725" s="124"/>
      <c r="Q725" s="124"/>
      <c r="R725" s="124"/>
      <c r="S725" s="124"/>
      <c r="T725" s="124"/>
      <c r="U725" s="124"/>
      <c r="V725" s="124"/>
      <c r="W725" s="124"/>
      <c r="X725" s="144"/>
      <c r="AA725" s="126">
        <v>713</v>
      </c>
      <c r="AB725" s="126" t="str">
        <f t="shared" si="47"/>
        <v/>
      </c>
      <c r="AC725" s="126" t="str">
        <f t="shared" si="48"/>
        <v/>
      </c>
      <c r="AP725" s="128" t="str">
        <f t="shared" si="49"/>
        <v/>
      </c>
      <c r="AQ725" s="128" t="str">
        <f t="shared" si="50"/>
        <v/>
      </c>
    </row>
    <row r="726" spans="2:43" x14ac:dyDescent="0.2">
      <c r="B726" s="161">
        <v>714</v>
      </c>
      <c r="C726" s="162"/>
      <c r="D726" s="162"/>
      <c r="E726" s="124"/>
      <c r="F726" s="124"/>
      <c r="G726" s="176"/>
      <c r="H726" s="124"/>
      <c r="I726" s="124"/>
      <c r="J726" s="124"/>
      <c r="K726" s="124"/>
      <c r="L726" s="124"/>
      <c r="M726" s="124"/>
      <c r="N726" s="124"/>
      <c r="O726" s="124"/>
      <c r="Q726" s="124"/>
      <c r="R726" s="124"/>
      <c r="S726" s="124"/>
      <c r="T726" s="124"/>
      <c r="U726" s="124"/>
      <c r="V726" s="124"/>
      <c r="W726" s="124"/>
      <c r="X726" s="144"/>
      <c r="AA726" s="126">
        <v>714</v>
      </c>
      <c r="AB726" s="126" t="str">
        <f t="shared" si="47"/>
        <v/>
      </c>
      <c r="AC726" s="126" t="str">
        <f t="shared" si="48"/>
        <v/>
      </c>
      <c r="AP726" s="128" t="str">
        <f t="shared" si="49"/>
        <v/>
      </c>
      <c r="AQ726" s="128" t="str">
        <f t="shared" si="50"/>
        <v/>
      </c>
    </row>
    <row r="727" spans="2:43" x14ac:dyDescent="0.2">
      <c r="B727" s="161">
        <v>715</v>
      </c>
      <c r="C727" s="162"/>
      <c r="D727" s="162"/>
      <c r="E727" s="124"/>
      <c r="F727" s="124"/>
      <c r="G727" s="176"/>
      <c r="H727" s="124"/>
      <c r="I727" s="124"/>
      <c r="J727" s="124"/>
      <c r="K727" s="124"/>
      <c r="L727" s="124"/>
      <c r="M727" s="124"/>
      <c r="N727" s="124"/>
      <c r="O727" s="124"/>
      <c r="Q727" s="124"/>
      <c r="R727" s="124"/>
      <c r="S727" s="124"/>
      <c r="T727" s="124"/>
      <c r="U727" s="124"/>
      <c r="V727" s="124"/>
      <c r="W727" s="124"/>
      <c r="X727" s="144"/>
      <c r="AA727" s="126">
        <v>715</v>
      </c>
      <c r="AB727" s="126" t="str">
        <f t="shared" si="47"/>
        <v/>
      </c>
      <c r="AC727" s="126" t="str">
        <f t="shared" si="48"/>
        <v/>
      </c>
      <c r="AP727" s="128" t="str">
        <f t="shared" si="49"/>
        <v/>
      </c>
      <c r="AQ727" s="128" t="str">
        <f t="shared" si="50"/>
        <v/>
      </c>
    </row>
    <row r="728" spans="2:43" x14ac:dyDescent="0.2">
      <c r="B728" s="161">
        <v>716</v>
      </c>
      <c r="C728" s="162"/>
      <c r="D728" s="162"/>
      <c r="E728" s="124"/>
      <c r="F728" s="124"/>
      <c r="G728" s="176"/>
      <c r="H728" s="124"/>
      <c r="I728" s="124"/>
      <c r="J728" s="124"/>
      <c r="K728" s="124"/>
      <c r="L728" s="124"/>
      <c r="M728" s="124"/>
      <c r="N728" s="124"/>
      <c r="O728" s="124"/>
      <c r="Q728" s="124"/>
      <c r="R728" s="124"/>
      <c r="S728" s="124"/>
      <c r="T728" s="124"/>
      <c r="U728" s="124"/>
      <c r="V728" s="124"/>
      <c r="W728" s="124"/>
      <c r="X728" s="144"/>
      <c r="AA728" s="126">
        <v>716</v>
      </c>
      <c r="AB728" s="126" t="str">
        <f t="shared" si="47"/>
        <v/>
      </c>
      <c r="AC728" s="126" t="str">
        <f t="shared" si="48"/>
        <v/>
      </c>
      <c r="AP728" s="128" t="str">
        <f t="shared" si="49"/>
        <v/>
      </c>
      <c r="AQ728" s="128" t="str">
        <f t="shared" si="50"/>
        <v/>
      </c>
    </row>
    <row r="729" spans="2:43" x14ac:dyDescent="0.2">
      <c r="B729" s="161">
        <v>717</v>
      </c>
      <c r="C729" s="162"/>
      <c r="D729" s="162"/>
      <c r="E729" s="124"/>
      <c r="F729" s="124"/>
      <c r="G729" s="176"/>
      <c r="H729" s="124"/>
      <c r="I729" s="124"/>
      <c r="J729" s="124"/>
      <c r="K729" s="124"/>
      <c r="L729" s="124"/>
      <c r="M729" s="124"/>
      <c r="N729" s="124"/>
      <c r="O729" s="124"/>
      <c r="Q729" s="124"/>
      <c r="R729" s="124"/>
      <c r="S729" s="124"/>
      <c r="T729" s="124"/>
      <c r="U729" s="124"/>
      <c r="V729" s="124"/>
      <c r="W729" s="124"/>
      <c r="X729" s="144"/>
      <c r="AA729" s="126">
        <v>717</v>
      </c>
      <c r="AB729" s="126" t="str">
        <f t="shared" si="47"/>
        <v/>
      </c>
      <c r="AC729" s="126" t="str">
        <f t="shared" si="48"/>
        <v/>
      </c>
      <c r="AP729" s="128" t="str">
        <f t="shared" si="49"/>
        <v/>
      </c>
      <c r="AQ729" s="128" t="str">
        <f t="shared" si="50"/>
        <v/>
      </c>
    </row>
    <row r="730" spans="2:43" x14ac:dyDescent="0.2">
      <c r="B730" s="161">
        <v>718</v>
      </c>
      <c r="C730" s="162"/>
      <c r="D730" s="162"/>
      <c r="E730" s="124"/>
      <c r="F730" s="124"/>
      <c r="G730" s="176"/>
      <c r="H730" s="124"/>
      <c r="I730" s="124"/>
      <c r="J730" s="124"/>
      <c r="K730" s="124"/>
      <c r="L730" s="124"/>
      <c r="M730" s="124"/>
      <c r="N730" s="124"/>
      <c r="O730" s="124"/>
      <c r="Q730" s="124"/>
      <c r="R730" s="124"/>
      <c r="S730" s="124"/>
      <c r="T730" s="124"/>
      <c r="U730" s="124"/>
      <c r="V730" s="124"/>
      <c r="W730" s="124"/>
      <c r="X730" s="144"/>
      <c r="AA730" s="126">
        <v>718</v>
      </c>
      <c r="AB730" s="126" t="str">
        <f t="shared" si="47"/>
        <v/>
      </c>
      <c r="AC730" s="126" t="str">
        <f t="shared" si="48"/>
        <v/>
      </c>
      <c r="AP730" s="128" t="str">
        <f t="shared" si="49"/>
        <v/>
      </c>
      <c r="AQ730" s="128" t="str">
        <f t="shared" si="50"/>
        <v/>
      </c>
    </row>
    <row r="731" spans="2:43" x14ac:dyDescent="0.2">
      <c r="B731" s="161">
        <v>719</v>
      </c>
      <c r="C731" s="162"/>
      <c r="D731" s="162"/>
      <c r="E731" s="124"/>
      <c r="F731" s="124"/>
      <c r="G731" s="176"/>
      <c r="H731" s="124"/>
      <c r="I731" s="124"/>
      <c r="J731" s="124"/>
      <c r="K731" s="124"/>
      <c r="L731" s="124"/>
      <c r="M731" s="124"/>
      <c r="N731" s="124"/>
      <c r="O731" s="124"/>
      <c r="Q731" s="124"/>
      <c r="R731" s="124"/>
      <c r="S731" s="124"/>
      <c r="T731" s="124"/>
      <c r="U731" s="124"/>
      <c r="V731" s="124"/>
      <c r="W731" s="124"/>
      <c r="X731" s="144"/>
      <c r="AA731" s="126">
        <v>719</v>
      </c>
      <c r="AB731" s="126" t="str">
        <f t="shared" si="47"/>
        <v/>
      </c>
      <c r="AC731" s="126" t="str">
        <f t="shared" si="48"/>
        <v/>
      </c>
      <c r="AP731" s="128" t="str">
        <f t="shared" si="49"/>
        <v/>
      </c>
      <c r="AQ731" s="128" t="str">
        <f t="shared" si="50"/>
        <v/>
      </c>
    </row>
    <row r="732" spans="2:43" x14ac:dyDescent="0.2">
      <c r="B732" s="161">
        <v>720</v>
      </c>
      <c r="C732" s="162"/>
      <c r="D732" s="162"/>
      <c r="E732" s="124"/>
      <c r="F732" s="124"/>
      <c r="G732" s="176"/>
      <c r="H732" s="124"/>
      <c r="I732" s="124"/>
      <c r="J732" s="124"/>
      <c r="K732" s="124"/>
      <c r="L732" s="124"/>
      <c r="M732" s="124"/>
      <c r="N732" s="124"/>
      <c r="O732" s="124"/>
      <c r="Q732" s="124"/>
      <c r="R732" s="124"/>
      <c r="S732" s="124"/>
      <c r="T732" s="124"/>
      <c r="U732" s="124"/>
      <c r="V732" s="124"/>
      <c r="W732" s="124"/>
      <c r="X732" s="144"/>
      <c r="AA732" s="126">
        <v>720</v>
      </c>
      <c r="AB732" s="126" t="str">
        <f t="shared" si="47"/>
        <v/>
      </c>
      <c r="AC732" s="126" t="str">
        <f t="shared" si="48"/>
        <v/>
      </c>
      <c r="AP732" s="128" t="str">
        <f t="shared" si="49"/>
        <v/>
      </c>
      <c r="AQ732" s="128" t="str">
        <f t="shared" si="50"/>
        <v/>
      </c>
    </row>
    <row r="733" spans="2:43" x14ac:dyDescent="0.2">
      <c r="B733" s="161">
        <v>721</v>
      </c>
      <c r="C733" s="162"/>
      <c r="D733" s="162"/>
      <c r="E733" s="124"/>
      <c r="F733" s="124"/>
      <c r="G733" s="176"/>
      <c r="H733" s="124"/>
      <c r="I733" s="124"/>
      <c r="J733" s="124"/>
      <c r="K733" s="124"/>
      <c r="L733" s="124"/>
      <c r="M733" s="124"/>
      <c r="N733" s="124"/>
      <c r="O733" s="124"/>
      <c r="Q733" s="124"/>
      <c r="R733" s="124"/>
      <c r="S733" s="124"/>
      <c r="T733" s="124"/>
      <c r="U733" s="124"/>
      <c r="V733" s="124"/>
      <c r="W733" s="124"/>
      <c r="X733" s="144"/>
      <c r="AA733" s="126">
        <v>721</v>
      </c>
      <c r="AB733" s="126" t="str">
        <f t="shared" si="47"/>
        <v/>
      </c>
      <c r="AC733" s="126" t="str">
        <f t="shared" si="48"/>
        <v/>
      </c>
      <c r="AP733" s="128" t="str">
        <f t="shared" si="49"/>
        <v/>
      </c>
      <c r="AQ733" s="128" t="str">
        <f t="shared" si="50"/>
        <v/>
      </c>
    </row>
    <row r="734" spans="2:43" x14ac:dyDescent="0.2">
      <c r="B734" s="161">
        <v>722</v>
      </c>
      <c r="C734" s="162"/>
      <c r="D734" s="162"/>
      <c r="E734" s="124"/>
      <c r="F734" s="124"/>
      <c r="G734" s="176"/>
      <c r="H734" s="124"/>
      <c r="I734" s="124"/>
      <c r="J734" s="124"/>
      <c r="K734" s="124"/>
      <c r="L734" s="124"/>
      <c r="M734" s="124"/>
      <c r="N734" s="124"/>
      <c r="O734" s="124"/>
      <c r="Q734" s="124"/>
      <c r="R734" s="124"/>
      <c r="S734" s="124"/>
      <c r="T734" s="124"/>
      <c r="U734" s="124"/>
      <c r="V734" s="124"/>
      <c r="W734" s="124"/>
      <c r="X734" s="144"/>
      <c r="AA734" s="126">
        <v>722</v>
      </c>
      <c r="AB734" s="126" t="str">
        <f t="shared" si="47"/>
        <v/>
      </c>
      <c r="AC734" s="126" t="str">
        <f t="shared" si="48"/>
        <v/>
      </c>
      <c r="AP734" s="128" t="str">
        <f t="shared" si="49"/>
        <v/>
      </c>
      <c r="AQ734" s="128" t="str">
        <f t="shared" si="50"/>
        <v/>
      </c>
    </row>
    <row r="735" spans="2:43" x14ac:dyDescent="0.2">
      <c r="B735" s="161">
        <v>723</v>
      </c>
      <c r="C735" s="162"/>
      <c r="D735" s="162"/>
      <c r="E735" s="124"/>
      <c r="F735" s="124"/>
      <c r="G735" s="176"/>
      <c r="H735" s="124"/>
      <c r="I735" s="124"/>
      <c r="J735" s="124"/>
      <c r="K735" s="124"/>
      <c r="L735" s="124"/>
      <c r="M735" s="124"/>
      <c r="N735" s="124"/>
      <c r="O735" s="124"/>
      <c r="Q735" s="124"/>
      <c r="R735" s="124"/>
      <c r="S735" s="124"/>
      <c r="T735" s="124"/>
      <c r="U735" s="124"/>
      <c r="V735" s="124"/>
      <c r="W735" s="124"/>
      <c r="X735" s="144"/>
      <c r="AA735" s="126">
        <v>723</v>
      </c>
      <c r="AB735" s="126" t="str">
        <f t="shared" si="47"/>
        <v/>
      </c>
      <c r="AC735" s="126" t="str">
        <f t="shared" si="48"/>
        <v/>
      </c>
      <c r="AP735" s="128" t="str">
        <f t="shared" si="49"/>
        <v/>
      </c>
      <c r="AQ735" s="128" t="str">
        <f t="shared" si="50"/>
        <v/>
      </c>
    </row>
    <row r="736" spans="2:43" x14ac:dyDescent="0.2">
      <c r="B736" s="161">
        <v>724</v>
      </c>
      <c r="C736" s="162"/>
      <c r="D736" s="162"/>
      <c r="E736" s="124"/>
      <c r="F736" s="124"/>
      <c r="G736" s="176"/>
      <c r="H736" s="124"/>
      <c r="I736" s="124"/>
      <c r="J736" s="124"/>
      <c r="K736" s="124"/>
      <c r="L736" s="124"/>
      <c r="M736" s="124"/>
      <c r="N736" s="124"/>
      <c r="O736" s="124"/>
      <c r="Q736" s="124"/>
      <c r="R736" s="124"/>
      <c r="S736" s="124"/>
      <c r="T736" s="124"/>
      <c r="U736" s="124"/>
      <c r="V736" s="124"/>
      <c r="W736" s="124"/>
      <c r="X736" s="144"/>
      <c r="AA736" s="126">
        <v>724</v>
      </c>
      <c r="AB736" s="126" t="str">
        <f t="shared" si="47"/>
        <v/>
      </c>
      <c r="AC736" s="126" t="str">
        <f t="shared" si="48"/>
        <v/>
      </c>
      <c r="AP736" s="128" t="str">
        <f t="shared" si="49"/>
        <v/>
      </c>
      <c r="AQ736" s="128" t="str">
        <f t="shared" si="50"/>
        <v/>
      </c>
    </row>
    <row r="737" spans="2:43" x14ac:dyDescent="0.2">
      <c r="B737" s="161">
        <v>725</v>
      </c>
      <c r="C737" s="162"/>
      <c r="D737" s="162"/>
      <c r="E737" s="124"/>
      <c r="F737" s="124"/>
      <c r="G737" s="176"/>
      <c r="H737" s="124"/>
      <c r="I737" s="124"/>
      <c r="J737" s="124"/>
      <c r="K737" s="124"/>
      <c r="L737" s="124"/>
      <c r="M737" s="124"/>
      <c r="N737" s="124"/>
      <c r="O737" s="124"/>
      <c r="Q737" s="124"/>
      <c r="R737" s="124"/>
      <c r="S737" s="124"/>
      <c r="T737" s="124"/>
      <c r="U737" s="124"/>
      <c r="V737" s="124"/>
      <c r="W737" s="124"/>
      <c r="X737" s="144"/>
      <c r="AA737" s="126">
        <v>725</v>
      </c>
      <c r="AB737" s="126" t="str">
        <f t="shared" si="47"/>
        <v/>
      </c>
      <c r="AC737" s="126" t="str">
        <f t="shared" si="48"/>
        <v/>
      </c>
      <c r="AP737" s="128" t="str">
        <f t="shared" si="49"/>
        <v/>
      </c>
      <c r="AQ737" s="128" t="str">
        <f t="shared" si="50"/>
        <v/>
      </c>
    </row>
    <row r="738" spans="2:43" x14ac:dyDescent="0.2">
      <c r="B738" s="161">
        <v>726</v>
      </c>
      <c r="C738" s="162"/>
      <c r="D738" s="162"/>
      <c r="E738" s="124"/>
      <c r="F738" s="124"/>
      <c r="G738" s="176"/>
      <c r="H738" s="124"/>
      <c r="I738" s="124"/>
      <c r="J738" s="124"/>
      <c r="K738" s="124"/>
      <c r="L738" s="124"/>
      <c r="M738" s="124"/>
      <c r="N738" s="124"/>
      <c r="O738" s="124"/>
      <c r="Q738" s="124"/>
      <c r="R738" s="124"/>
      <c r="S738" s="124"/>
      <c r="T738" s="124"/>
      <c r="U738" s="124"/>
      <c r="V738" s="124"/>
      <c r="W738" s="124"/>
      <c r="X738" s="144"/>
      <c r="AA738" s="126">
        <v>726</v>
      </c>
      <c r="AB738" s="126" t="str">
        <f t="shared" si="47"/>
        <v/>
      </c>
      <c r="AC738" s="126" t="str">
        <f t="shared" si="48"/>
        <v/>
      </c>
      <c r="AP738" s="128" t="str">
        <f t="shared" si="49"/>
        <v/>
      </c>
      <c r="AQ738" s="128" t="str">
        <f t="shared" si="50"/>
        <v/>
      </c>
    </row>
    <row r="739" spans="2:43" x14ac:dyDescent="0.2">
      <c r="B739" s="161">
        <v>727</v>
      </c>
      <c r="C739" s="162"/>
      <c r="D739" s="162"/>
      <c r="E739" s="124"/>
      <c r="F739" s="124"/>
      <c r="G739" s="176"/>
      <c r="H739" s="124"/>
      <c r="I739" s="124"/>
      <c r="J739" s="124"/>
      <c r="K739" s="124"/>
      <c r="L739" s="124"/>
      <c r="M739" s="124"/>
      <c r="N739" s="124"/>
      <c r="O739" s="124"/>
      <c r="Q739" s="124"/>
      <c r="R739" s="124"/>
      <c r="S739" s="124"/>
      <c r="T739" s="124"/>
      <c r="U739" s="124"/>
      <c r="V739" s="124"/>
      <c r="W739" s="124"/>
      <c r="X739" s="144"/>
      <c r="AA739" s="126">
        <v>727</v>
      </c>
      <c r="AB739" s="126" t="str">
        <f t="shared" si="47"/>
        <v/>
      </c>
      <c r="AC739" s="126" t="str">
        <f t="shared" si="48"/>
        <v/>
      </c>
      <c r="AP739" s="128" t="str">
        <f t="shared" si="49"/>
        <v/>
      </c>
      <c r="AQ739" s="128" t="str">
        <f t="shared" si="50"/>
        <v/>
      </c>
    </row>
    <row r="740" spans="2:43" x14ac:dyDescent="0.2">
      <c r="B740" s="161">
        <v>728</v>
      </c>
      <c r="C740" s="162"/>
      <c r="D740" s="162"/>
      <c r="E740" s="124"/>
      <c r="F740" s="124"/>
      <c r="G740" s="176"/>
      <c r="H740" s="124"/>
      <c r="I740" s="124"/>
      <c r="J740" s="124"/>
      <c r="K740" s="124"/>
      <c r="L740" s="124"/>
      <c r="M740" s="124"/>
      <c r="N740" s="124"/>
      <c r="O740" s="124"/>
      <c r="Q740" s="124"/>
      <c r="R740" s="124"/>
      <c r="S740" s="124"/>
      <c r="T740" s="124"/>
      <c r="U740" s="124"/>
      <c r="V740" s="124"/>
      <c r="W740" s="124"/>
      <c r="X740" s="144"/>
      <c r="AA740" s="126">
        <v>728</v>
      </c>
      <c r="AB740" s="126" t="str">
        <f t="shared" si="47"/>
        <v/>
      </c>
      <c r="AC740" s="126" t="str">
        <f t="shared" si="48"/>
        <v/>
      </c>
      <c r="AP740" s="128" t="str">
        <f t="shared" si="49"/>
        <v/>
      </c>
      <c r="AQ740" s="128" t="str">
        <f t="shared" si="50"/>
        <v/>
      </c>
    </row>
    <row r="741" spans="2:43" x14ac:dyDescent="0.2">
      <c r="B741" s="161">
        <v>729</v>
      </c>
      <c r="C741" s="162"/>
      <c r="D741" s="162"/>
      <c r="E741" s="124"/>
      <c r="F741" s="124"/>
      <c r="G741" s="176"/>
      <c r="H741" s="124"/>
      <c r="I741" s="124"/>
      <c r="J741" s="124"/>
      <c r="K741" s="124"/>
      <c r="L741" s="124"/>
      <c r="M741" s="124"/>
      <c r="N741" s="124"/>
      <c r="O741" s="124"/>
      <c r="Q741" s="124"/>
      <c r="R741" s="124"/>
      <c r="S741" s="124"/>
      <c r="T741" s="124"/>
      <c r="U741" s="124"/>
      <c r="V741" s="124"/>
      <c r="W741" s="124"/>
      <c r="X741" s="144"/>
      <c r="AA741" s="126">
        <v>729</v>
      </c>
      <c r="AB741" s="126" t="str">
        <f t="shared" si="47"/>
        <v/>
      </c>
      <c r="AC741" s="126" t="str">
        <f t="shared" si="48"/>
        <v/>
      </c>
      <c r="AP741" s="128" t="str">
        <f t="shared" si="49"/>
        <v/>
      </c>
      <c r="AQ741" s="128" t="str">
        <f t="shared" si="50"/>
        <v/>
      </c>
    </row>
    <row r="742" spans="2:43" x14ac:dyDescent="0.2">
      <c r="B742" s="161">
        <v>730</v>
      </c>
      <c r="C742" s="162"/>
      <c r="D742" s="162"/>
      <c r="E742" s="124"/>
      <c r="F742" s="124"/>
      <c r="G742" s="176"/>
      <c r="H742" s="124"/>
      <c r="I742" s="124"/>
      <c r="J742" s="124"/>
      <c r="K742" s="124"/>
      <c r="L742" s="124"/>
      <c r="M742" s="124"/>
      <c r="N742" s="124"/>
      <c r="O742" s="124"/>
      <c r="Q742" s="124"/>
      <c r="R742" s="124"/>
      <c r="S742" s="124"/>
      <c r="T742" s="124"/>
      <c r="U742" s="124"/>
      <c r="V742" s="124"/>
      <c r="W742" s="124"/>
      <c r="X742" s="144"/>
      <c r="AA742" s="126">
        <v>730</v>
      </c>
      <c r="AB742" s="126" t="str">
        <f t="shared" si="47"/>
        <v/>
      </c>
      <c r="AC742" s="126" t="str">
        <f t="shared" si="48"/>
        <v/>
      </c>
      <c r="AP742" s="128" t="str">
        <f t="shared" si="49"/>
        <v/>
      </c>
      <c r="AQ742" s="128" t="str">
        <f t="shared" si="50"/>
        <v/>
      </c>
    </row>
    <row r="743" spans="2:43" x14ac:dyDescent="0.2">
      <c r="B743" s="161">
        <v>731</v>
      </c>
      <c r="C743" s="162"/>
      <c r="D743" s="162"/>
      <c r="E743" s="124"/>
      <c r="F743" s="124"/>
      <c r="G743" s="176"/>
      <c r="H743" s="124"/>
      <c r="I743" s="124"/>
      <c r="J743" s="124"/>
      <c r="K743" s="124"/>
      <c r="L743" s="124"/>
      <c r="M743" s="124"/>
      <c r="N743" s="124"/>
      <c r="O743" s="124"/>
      <c r="Q743" s="124"/>
      <c r="R743" s="124"/>
      <c r="S743" s="124"/>
      <c r="T743" s="124"/>
      <c r="U743" s="124"/>
      <c r="V743" s="124"/>
      <c r="W743" s="124"/>
      <c r="X743" s="144"/>
      <c r="AA743" s="126">
        <v>731</v>
      </c>
      <c r="AB743" s="126" t="str">
        <f t="shared" si="47"/>
        <v/>
      </c>
      <c r="AC743" s="126" t="str">
        <f t="shared" si="48"/>
        <v/>
      </c>
      <c r="AP743" s="128" t="str">
        <f t="shared" si="49"/>
        <v/>
      </c>
      <c r="AQ743" s="128" t="str">
        <f t="shared" si="50"/>
        <v/>
      </c>
    </row>
    <row r="744" spans="2:43" x14ac:dyDescent="0.2">
      <c r="B744" s="161">
        <v>732</v>
      </c>
      <c r="C744" s="162"/>
      <c r="D744" s="162"/>
      <c r="E744" s="124"/>
      <c r="F744" s="124"/>
      <c r="G744" s="176"/>
      <c r="H744" s="124"/>
      <c r="I744" s="124"/>
      <c r="J744" s="124"/>
      <c r="K744" s="124"/>
      <c r="L744" s="124"/>
      <c r="M744" s="124"/>
      <c r="N744" s="124"/>
      <c r="O744" s="124"/>
      <c r="Q744" s="124"/>
      <c r="R744" s="124"/>
      <c r="S744" s="124"/>
      <c r="T744" s="124"/>
      <c r="U744" s="124"/>
      <c r="V744" s="124"/>
      <c r="W744" s="124"/>
      <c r="X744" s="144"/>
      <c r="AA744" s="126">
        <v>732</v>
      </c>
      <c r="AB744" s="126" t="str">
        <f t="shared" si="47"/>
        <v/>
      </c>
      <c r="AC744" s="126" t="str">
        <f t="shared" si="48"/>
        <v/>
      </c>
      <c r="AP744" s="128" t="str">
        <f t="shared" si="49"/>
        <v/>
      </c>
      <c r="AQ744" s="128" t="str">
        <f t="shared" si="50"/>
        <v/>
      </c>
    </row>
    <row r="745" spans="2:43" x14ac:dyDescent="0.2">
      <c r="B745" s="161">
        <v>733</v>
      </c>
      <c r="C745" s="162"/>
      <c r="D745" s="162"/>
      <c r="E745" s="124"/>
      <c r="F745" s="124"/>
      <c r="G745" s="176"/>
      <c r="H745" s="124"/>
      <c r="I745" s="124"/>
      <c r="J745" s="124"/>
      <c r="K745" s="124"/>
      <c r="L745" s="124"/>
      <c r="M745" s="124"/>
      <c r="N745" s="124"/>
      <c r="O745" s="124"/>
      <c r="Q745" s="124"/>
      <c r="R745" s="124"/>
      <c r="S745" s="124"/>
      <c r="T745" s="124"/>
      <c r="U745" s="124"/>
      <c r="V745" s="124"/>
      <c r="W745" s="124"/>
      <c r="X745" s="144"/>
      <c r="AA745" s="126">
        <v>733</v>
      </c>
      <c r="AB745" s="126" t="str">
        <f t="shared" si="47"/>
        <v/>
      </c>
      <c r="AC745" s="126" t="str">
        <f t="shared" si="48"/>
        <v/>
      </c>
      <c r="AP745" s="128" t="str">
        <f t="shared" si="49"/>
        <v/>
      </c>
      <c r="AQ745" s="128" t="str">
        <f t="shared" si="50"/>
        <v/>
      </c>
    </row>
    <row r="746" spans="2:43" x14ac:dyDescent="0.2">
      <c r="B746" s="161">
        <v>734</v>
      </c>
      <c r="C746" s="162"/>
      <c r="D746" s="162"/>
      <c r="E746" s="124"/>
      <c r="F746" s="124"/>
      <c r="G746" s="176"/>
      <c r="H746" s="124"/>
      <c r="I746" s="124"/>
      <c r="J746" s="124"/>
      <c r="K746" s="124"/>
      <c r="L746" s="124"/>
      <c r="M746" s="124"/>
      <c r="N746" s="124"/>
      <c r="O746" s="124"/>
      <c r="Q746" s="124"/>
      <c r="R746" s="124"/>
      <c r="S746" s="124"/>
      <c r="T746" s="124"/>
      <c r="U746" s="124"/>
      <c r="V746" s="124"/>
      <c r="W746" s="124"/>
      <c r="X746" s="144"/>
      <c r="AA746" s="126">
        <v>734</v>
      </c>
      <c r="AB746" s="126" t="str">
        <f t="shared" si="47"/>
        <v/>
      </c>
      <c r="AC746" s="126" t="str">
        <f t="shared" si="48"/>
        <v/>
      </c>
      <c r="AP746" s="128" t="str">
        <f t="shared" si="49"/>
        <v/>
      </c>
      <c r="AQ746" s="128" t="str">
        <f t="shared" si="50"/>
        <v/>
      </c>
    </row>
    <row r="747" spans="2:43" x14ac:dyDescent="0.2">
      <c r="B747" s="161">
        <v>735</v>
      </c>
      <c r="C747" s="162"/>
      <c r="D747" s="162"/>
      <c r="E747" s="124"/>
      <c r="F747" s="124"/>
      <c r="G747" s="176"/>
      <c r="H747" s="124"/>
      <c r="I747" s="124"/>
      <c r="J747" s="124"/>
      <c r="K747" s="124"/>
      <c r="L747" s="124"/>
      <c r="M747" s="124"/>
      <c r="N747" s="124"/>
      <c r="O747" s="124"/>
      <c r="Q747" s="124"/>
      <c r="R747" s="124"/>
      <c r="S747" s="124"/>
      <c r="T747" s="124"/>
      <c r="U747" s="124"/>
      <c r="V747" s="124"/>
      <c r="W747" s="124"/>
      <c r="X747" s="144"/>
      <c r="AA747" s="126">
        <v>735</v>
      </c>
      <c r="AB747" s="126" t="str">
        <f t="shared" si="47"/>
        <v/>
      </c>
      <c r="AC747" s="126" t="str">
        <f t="shared" si="48"/>
        <v/>
      </c>
      <c r="AP747" s="128" t="str">
        <f t="shared" si="49"/>
        <v/>
      </c>
      <c r="AQ747" s="128" t="str">
        <f t="shared" si="50"/>
        <v/>
      </c>
    </row>
    <row r="748" spans="2:43" x14ac:dyDescent="0.2">
      <c r="B748" s="161">
        <v>736</v>
      </c>
      <c r="C748" s="162"/>
      <c r="D748" s="162"/>
      <c r="E748" s="124"/>
      <c r="F748" s="124"/>
      <c r="G748" s="176"/>
      <c r="H748" s="124"/>
      <c r="I748" s="124"/>
      <c r="J748" s="124"/>
      <c r="K748" s="124"/>
      <c r="L748" s="124"/>
      <c r="M748" s="124"/>
      <c r="N748" s="124"/>
      <c r="O748" s="124"/>
      <c r="Q748" s="124"/>
      <c r="R748" s="124"/>
      <c r="S748" s="124"/>
      <c r="T748" s="124"/>
      <c r="U748" s="124"/>
      <c r="V748" s="124"/>
      <c r="W748" s="124"/>
      <c r="X748" s="144"/>
      <c r="AA748" s="126">
        <v>736</v>
      </c>
      <c r="AB748" s="126" t="str">
        <f t="shared" si="47"/>
        <v/>
      </c>
      <c r="AC748" s="126" t="str">
        <f t="shared" si="48"/>
        <v/>
      </c>
      <c r="AP748" s="128" t="str">
        <f t="shared" si="49"/>
        <v/>
      </c>
      <c r="AQ748" s="128" t="str">
        <f t="shared" si="50"/>
        <v/>
      </c>
    </row>
    <row r="749" spans="2:43" x14ac:dyDescent="0.2">
      <c r="B749" s="161">
        <v>737</v>
      </c>
      <c r="C749" s="162"/>
      <c r="D749" s="162"/>
      <c r="E749" s="124"/>
      <c r="F749" s="124"/>
      <c r="G749" s="176"/>
      <c r="H749" s="124"/>
      <c r="I749" s="124"/>
      <c r="J749" s="124"/>
      <c r="K749" s="124"/>
      <c r="L749" s="124"/>
      <c r="M749" s="124"/>
      <c r="N749" s="124"/>
      <c r="O749" s="124"/>
      <c r="Q749" s="124"/>
      <c r="R749" s="124"/>
      <c r="S749" s="124"/>
      <c r="T749" s="124"/>
      <c r="U749" s="124"/>
      <c r="V749" s="124"/>
      <c r="W749" s="124"/>
      <c r="X749" s="144"/>
      <c r="AA749" s="126">
        <v>737</v>
      </c>
      <c r="AB749" s="126" t="str">
        <f t="shared" si="47"/>
        <v/>
      </c>
      <c r="AC749" s="126" t="str">
        <f t="shared" si="48"/>
        <v/>
      </c>
      <c r="AP749" s="128" t="str">
        <f t="shared" si="49"/>
        <v/>
      </c>
      <c r="AQ749" s="128" t="str">
        <f t="shared" si="50"/>
        <v/>
      </c>
    </row>
    <row r="750" spans="2:43" x14ac:dyDescent="0.2">
      <c r="B750" s="161">
        <v>738</v>
      </c>
      <c r="C750" s="162"/>
      <c r="D750" s="162"/>
      <c r="E750" s="124"/>
      <c r="F750" s="124"/>
      <c r="G750" s="176"/>
      <c r="H750" s="124"/>
      <c r="I750" s="124"/>
      <c r="J750" s="124"/>
      <c r="K750" s="124"/>
      <c r="L750" s="124"/>
      <c r="M750" s="124"/>
      <c r="N750" s="124"/>
      <c r="O750" s="124"/>
      <c r="Q750" s="124"/>
      <c r="R750" s="124"/>
      <c r="S750" s="124"/>
      <c r="T750" s="124"/>
      <c r="U750" s="124"/>
      <c r="V750" s="124"/>
      <c r="W750" s="124"/>
      <c r="X750" s="144"/>
      <c r="AA750" s="126">
        <v>738</v>
      </c>
      <c r="AB750" s="126" t="str">
        <f t="shared" si="47"/>
        <v/>
      </c>
      <c r="AC750" s="126" t="str">
        <f t="shared" si="48"/>
        <v/>
      </c>
      <c r="AP750" s="128" t="str">
        <f t="shared" si="49"/>
        <v/>
      </c>
      <c r="AQ750" s="128" t="str">
        <f t="shared" si="50"/>
        <v/>
      </c>
    </row>
    <row r="751" spans="2:43" x14ac:dyDescent="0.2">
      <c r="B751" s="161">
        <v>739</v>
      </c>
      <c r="C751" s="162"/>
      <c r="D751" s="162"/>
      <c r="E751" s="124"/>
      <c r="F751" s="124"/>
      <c r="G751" s="176"/>
      <c r="H751" s="124"/>
      <c r="I751" s="124"/>
      <c r="J751" s="124"/>
      <c r="K751" s="124"/>
      <c r="L751" s="124"/>
      <c r="M751" s="124"/>
      <c r="N751" s="124"/>
      <c r="O751" s="124"/>
      <c r="Q751" s="124"/>
      <c r="R751" s="124"/>
      <c r="S751" s="124"/>
      <c r="T751" s="124"/>
      <c r="U751" s="124"/>
      <c r="V751" s="124"/>
      <c r="W751" s="124"/>
      <c r="X751" s="144"/>
      <c r="AA751" s="126">
        <v>739</v>
      </c>
      <c r="AB751" s="126" t="str">
        <f t="shared" si="47"/>
        <v/>
      </c>
      <c r="AC751" s="126" t="str">
        <f t="shared" si="48"/>
        <v/>
      </c>
      <c r="AP751" s="128" t="str">
        <f t="shared" si="49"/>
        <v/>
      </c>
      <c r="AQ751" s="128" t="str">
        <f t="shared" si="50"/>
        <v/>
      </c>
    </row>
    <row r="752" spans="2:43" x14ac:dyDescent="0.2">
      <c r="B752" s="161">
        <v>740</v>
      </c>
      <c r="C752" s="162"/>
      <c r="D752" s="162"/>
      <c r="E752" s="124"/>
      <c r="F752" s="124"/>
      <c r="G752" s="176"/>
      <c r="H752" s="124"/>
      <c r="I752" s="124"/>
      <c r="J752" s="124"/>
      <c r="K752" s="124"/>
      <c r="L752" s="124"/>
      <c r="M752" s="124"/>
      <c r="N752" s="124"/>
      <c r="O752" s="124"/>
      <c r="Q752" s="124"/>
      <c r="R752" s="124"/>
      <c r="S752" s="124"/>
      <c r="T752" s="124"/>
      <c r="U752" s="124"/>
      <c r="V752" s="124"/>
      <c r="W752" s="124"/>
      <c r="X752" s="144"/>
      <c r="AA752" s="126">
        <v>740</v>
      </c>
      <c r="AB752" s="126" t="str">
        <f t="shared" si="47"/>
        <v/>
      </c>
      <c r="AC752" s="126" t="str">
        <f t="shared" si="48"/>
        <v/>
      </c>
      <c r="AP752" s="128" t="str">
        <f t="shared" si="49"/>
        <v/>
      </c>
      <c r="AQ752" s="128" t="str">
        <f t="shared" si="50"/>
        <v/>
      </c>
    </row>
    <row r="753" spans="2:43" x14ac:dyDescent="0.2">
      <c r="B753" s="161">
        <v>741</v>
      </c>
      <c r="C753" s="162"/>
      <c r="D753" s="162"/>
      <c r="E753" s="124"/>
      <c r="F753" s="124"/>
      <c r="G753" s="176"/>
      <c r="H753" s="124"/>
      <c r="I753" s="124"/>
      <c r="J753" s="124"/>
      <c r="K753" s="124"/>
      <c r="L753" s="124"/>
      <c r="M753" s="124"/>
      <c r="N753" s="124"/>
      <c r="O753" s="124"/>
      <c r="Q753" s="124"/>
      <c r="R753" s="124"/>
      <c r="S753" s="124"/>
      <c r="T753" s="124"/>
      <c r="U753" s="124"/>
      <c r="V753" s="124"/>
      <c r="W753" s="124"/>
      <c r="X753" s="144"/>
      <c r="AA753" s="126">
        <v>741</v>
      </c>
      <c r="AB753" s="126" t="str">
        <f t="shared" si="47"/>
        <v/>
      </c>
      <c r="AC753" s="126" t="str">
        <f t="shared" si="48"/>
        <v/>
      </c>
      <c r="AP753" s="128" t="str">
        <f t="shared" si="49"/>
        <v/>
      </c>
      <c r="AQ753" s="128" t="str">
        <f t="shared" si="50"/>
        <v/>
      </c>
    </row>
    <row r="754" spans="2:43" x14ac:dyDescent="0.2">
      <c r="B754" s="161">
        <v>742</v>
      </c>
      <c r="C754" s="162"/>
      <c r="D754" s="162"/>
      <c r="E754" s="124"/>
      <c r="F754" s="124"/>
      <c r="G754" s="176"/>
      <c r="H754" s="124"/>
      <c r="I754" s="124"/>
      <c r="J754" s="124"/>
      <c r="K754" s="124"/>
      <c r="L754" s="124"/>
      <c r="M754" s="124"/>
      <c r="N754" s="124"/>
      <c r="O754" s="124"/>
      <c r="Q754" s="124"/>
      <c r="R754" s="124"/>
      <c r="S754" s="124"/>
      <c r="T754" s="124"/>
      <c r="U754" s="124"/>
      <c r="V754" s="124"/>
      <c r="W754" s="124"/>
      <c r="X754" s="144"/>
      <c r="AA754" s="126">
        <v>742</v>
      </c>
      <c r="AB754" s="126" t="str">
        <f t="shared" si="47"/>
        <v/>
      </c>
      <c r="AC754" s="126" t="str">
        <f t="shared" si="48"/>
        <v/>
      </c>
      <c r="AP754" s="128" t="str">
        <f t="shared" si="49"/>
        <v/>
      </c>
      <c r="AQ754" s="128" t="str">
        <f t="shared" si="50"/>
        <v/>
      </c>
    </row>
    <row r="755" spans="2:43" x14ac:dyDescent="0.2">
      <c r="B755" s="161">
        <v>743</v>
      </c>
      <c r="C755" s="162"/>
      <c r="D755" s="162"/>
      <c r="E755" s="124"/>
      <c r="F755" s="124"/>
      <c r="G755" s="176"/>
      <c r="H755" s="124"/>
      <c r="I755" s="124"/>
      <c r="J755" s="124"/>
      <c r="K755" s="124"/>
      <c r="L755" s="124"/>
      <c r="M755" s="124"/>
      <c r="N755" s="124"/>
      <c r="O755" s="124"/>
      <c r="Q755" s="124"/>
      <c r="R755" s="124"/>
      <c r="S755" s="124"/>
      <c r="T755" s="124"/>
      <c r="U755" s="124"/>
      <c r="V755" s="124"/>
      <c r="W755" s="124"/>
      <c r="X755" s="144"/>
      <c r="AA755" s="126">
        <v>743</v>
      </c>
      <c r="AB755" s="126" t="str">
        <f t="shared" si="47"/>
        <v/>
      </c>
      <c r="AC755" s="126" t="str">
        <f t="shared" si="48"/>
        <v/>
      </c>
      <c r="AP755" s="128" t="str">
        <f t="shared" si="49"/>
        <v/>
      </c>
      <c r="AQ755" s="128" t="str">
        <f t="shared" si="50"/>
        <v/>
      </c>
    </row>
    <row r="756" spans="2:43" x14ac:dyDescent="0.2">
      <c r="B756" s="161">
        <v>744</v>
      </c>
      <c r="C756" s="162"/>
      <c r="D756" s="162"/>
      <c r="E756" s="124"/>
      <c r="F756" s="124"/>
      <c r="G756" s="176"/>
      <c r="H756" s="124"/>
      <c r="I756" s="124"/>
      <c r="J756" s="124"/>
      <c r="K756" s="124"/>
      <c r="L756" s="124"/>
      <c r="M756" s="124"/>
      <c r="N756" s="124"/>
      <c r="O756" s="124"/>
      <c r="Q756" s="124"/>
      <c r="R756" s="124"/>
      <c r="S756" s="124"/>
      <c r="T756" s="124"/>
      <c r="U756" s="124"/>
      <c r="V756" s="124"/>
      <c r="W756" s="124"/>
      <c r="X756" s="144"/>
      <c r="AA756" s="126">
        <v>744</v>
      </c>
      <c r="AB756" s="126" t="str">
        <f t="shared" si="47"/>
        <v/>
      </c>
      <c r="AC756" s="126" t="str">
        <f t="shared" si="48"/>
        <v/>
      </c>
      <c r="AP756" s="128" t="str">
        <f t="shared" si="49"/>
        <v/>
      </c>
      <c r="AQ756" s="128" t="str">
        <f t="shared" si="50"/>
        <v/>
      </c>
    </row>
    <row r="757" spans="2:43" x14ac:dyDescent="0.2">
      <c r="B757" s="161">
        <v>745</v>
      </c>
      <c r="C757" s="162"/>
      <c r="D757" s="162"/>
      <c r="E757" s="124"/>
      <c r="F757" s="124"/>
      <c r="G757" s="176"/>
      <c r="H757" s="124"/>
      <c r="I757" s="124"/>
      <c r="J757" s="124"/>
      <c r="K757" s="124"/>
      <c r="L757" s="124"/>
      <c r="M757" s="124"/>
      <c r="N757" s="124"/>
      <c r="O757" s="124"/>
      <c r="Q757" s="124"/>
      <c r="R757" s="124"/>
      <c r="S757" s="124"/>
      <c r="T757" s="124"/>
      <c r="U757" s="124"/>
      <c r="V757" s="124"/>
      <c r="W757" s="124"/>
      <c r="X757" s="144"/>
      <c r="AA757" s="126">
        <v>745</v>
      </c>
      <c r="AB757" s="126" t="str">
        <f t="shared" si="47"/>
        <v/>
      </c>
      <c r="AC757" s="126" t="str">
        <f t="shared" si="48"/>
        <v/>
      </c>
      <c r="AP757" s="128" t="str">
        <f t="shared" si="49"/>
        <v/>
      </c>
      <c r="AQ757" s="128" t="str">
        <f t="shared" si="50"/>
        <v/>
      </c>
    </row>
    <row r="758" spans="2:43" x14ac:dyDescent="0.2">
      <c r="B758" s="161">
        <v>746</v>
      </c>
      <c r="C758" s="162"/>
      <c r="D758" s="162"/>
      <c r="E758" s="124"/>
      <c r="F758" s="124"/>
      <c r="G758" s="176"/>
      <c r="H758" s="124"/>
      <c r="I758" s="124"/>
      <c r="J758" s="124"/>
      <c r="K758" s="124"/>
      <c r="L758" s="124"/>
      <c r="M758" s="124"/>
      <c r="N758" s="124"/>
      <c r="O758" s="124"/>
      <c r="Q758" s="124"/>
      <c r="R758" s="124"/>
      <c r="S758" s="124"/>
      <c r="T758" s="124"/>
      <c r="U758" s="124"/>
      <c r="V758" s="124"/>
      <c r="W758" s="124"/>
      <c r="X758" s="144"/>
      <c r="AA758" s="126">
        <v>746</v>
      </c>
      <c r="AB758" s="126" t="str">
        <f t="shared" si="47"/>
        <v/>
      </c>
      <c r="AC758" s="126" t="str">
        <f t="shared" si="48"/>
        <v/>
      </c>
      <c r="AP758" s="128" t="str">
        <f t="shared" si="49"/>
        <v/>
      </c>
      <c r="AQ758" s="128" t="str">
        <f t="shared" si="50"/>
        <v/>
      </c>
    </row>
    <row r="759" spans="2:43" x14ac:dyDescent="0.2">
      <c r="B759" s="161">
        <v>747</v>
      </c>
      <c r="C759" s="162"/>
      <c r="D759" s="162"/>
      <c r="E759" s="124"/>
      <c r="F759" s="124"/>
      <c r="G759" s="176"/>
      <c r="H759" s="124"/>
      <c r="I759" s="124"/>
      <c r="J759" s="124"/>
      <c r="K759" s="124"/>
      <c r="L759" s="124"/>
      <c r="M759" s="124"/>
      <c r="N759" s="124"/>
      <c r="O759" s="124"/>
      <c r="Q759" s="124"/>
      <c r="R759" s="124"/>
      <c r="S759" s="124"/>
      <c r="T759" s="124"/>
      <c r="U759" s="124"/>
      <c r="V759" s="124"/>
      <c r="W759" s="124"/>
      <c r="X759" s="144"/>
      <c r="AA759" s="126">
        <v>747</v>
      </c>
      <c r="AB759" s="126" t="str">
        <f t="shared" si="47"/>
        <v/>
      </c>
      <c r="AC759" s="126" t="str">
        <f t="shared" si="48"/>
        <v/>
      </c>
      <c r="AP759" s="128" t="str">
        <f t="shared" si="49"/>
        <v/>
      </c>
      <c r="AQ759" s="128" t="str">
        <f t="shared" si="50"/>
        <v/>
      </c>
    </row>
    <row r="760" spans="2:43" x14ac:dyDescent="0.2">
      <c r="B760" s="161">
        <v>748</v>
      </c>
      <c r="C760" s="162"/>
      <c r="D760" s="162"/>
      <c r="E760" s="124"/>
      <c r="F760" s="124"/>
      <c r="G760" s="176"/>
      <c r="H760" s="124"/>
      <c r="I760" s="124"/>
      <c r="J760" s="124"/>
      <c r="K760" s="124"/>
      <c r="L760" s="124"/>
      <c r="M760" s="124"/>
      <c r="N760" s="124"/>
      <c r="O760" s="124"/>
      <c r="Q760" s="124"/>
      <c r="R760" s="124"/>
      <c r="S760" s="124"/>
      <c r="T760" s="124"/>
      <c r="U760" s="124"/>
      <c r="V760" s="124"/>
      <c r="W760" s="124"/>
      <c r="X760" s="144"/>
      <c r="AA760" s="126">
        <v>748</v>
      </c>
      <c r="AB760" s="126" t="str">
        <f t="shared" si="47"/>
        <v/>
      </c>
      <c r="AC760" s="126" t="str">
        <f t="shared" si="48"/>
        <v/>
      </c>
      <c r="AP760" s="128" t="str">
        <f t="shared" si="49"/>
        <v/>
      </c>
      <c r="AQ760" s="128" t="str">
        <f t="shared" si="50"/>
        <v/>
      </c>
    </row>
    <row r="761" spans="2:43" x14ac:dyDescent="0.2">
      <c r="B761" s="161">
        <v>749</v>
      </c>
      <c r="C761" s="162"/>
      <c r="D761" s="162"/>
      <c r="E761" s="124"/>
      <c r="F761" s="124"/>
      <c r="G761" s="176"/>
      <c r="H761" s="124"/>
      <c r="I761" s="124"/>
      <c r="J761" s="124"/>
      <c r="K761" s="124"/>
      <c r="L761" s="124"/>
      <c r="M761" s="124"/>
      <c r="N761" s="124"/>
      <c r="O761" s="124"/>
      <c r="Q761" s="124"/>
      <c r="R761" s="124"/>
      <c r="S761" s="124"/>
      <c r="T761" s="124"/>
      <c r="U761" s="124"/>
      <c r="V761" s="124"/>
      <c r="W761" s="124"/>
      <c r="X761" s="144"/>
      <c r="AA761" s="126">
        <v>749</v>
      </c>
      <c r="AB761" s="126" t="str">
        <f t="shared" si="47"/>
        <v/>
      </c>
      <c r="AC761" s="126" t="str">
        <f t="shared" si="48"/>
        <v/>
      </c>
      <c r="AP761" s="128" t="str">
        <f t="shared" si="49"/>
        <v/>
      </c>
      <c r="AQ761" s="128" t="str">
        <f t="shared" si="50"/>
        <v/>
      </c>
    </row>
    <row r="762" spans="2:43" x14ac:dyDescent="0.2">
      <c r="B762" s="161">
        <v>750</v>
      </c>
      <c r="C762" s="162"/>
      <c r="D762" s="162"/>
      <c r="E762" s="124"/>
      <c r="F762" s="124"/>
      <c r="G762" s="176"/>
      <c r="H762" s="124"/>
      <c r="I762" s="124"/>
      <c r="J762" s="124"/>
      <c r="K762" s="124"/>
      <c r="L762" s="124"/>
      <c r="M762" s="124"/>
      <c r="N762" s="124"/>
      <c r="O762" s="124"/>
      <c r="Q762" s="124"/>
      <c r="R762" s="124"/>
      <c r="S762" s="124"/>
      <c r="T762" s="124"/>
      <c r="U762" s="124"/>
      <c r="V762" s="124"/>
      <c r="W762" s="124"/>
      <c r="X762" s="144"/>
      <c r="AA762" s="126">
        <v>750</v>
      </c>
      <c r="AB762" s="126" t="str">
        <f t="shared" si="47"/>
        <v/>
      </c>
      <c r="AC762" s="126" t="str">
        <f t="shared" si="48"/>
        <v/>
      </c>
      <c r="AP762" s="128" t="str">
        <f t="shared" si="49"/>
        <v/>
      </c>
      <c r="AQ762" s="128" t="str">
        <f t="shared" si="50"/>
        <v/>
      </c>
    </row>
    <row r="763" spans="2:43" x14ac:dyDescent="0.2">
      <c r="B763" s="161">
        <v>751</v>
      </c>
      <c r="C763" s="162"/>
      <c r="D763" s="162"/>
      <c r="E763" s="124"/>
      <c r="F763" s="124"/>
      <c r="G763" s="176"/>
      <c r="H763" s="124"/>
      <c r="I763" s="124"/>
      <c r="J763" s="124"/>
      <c r="K763" s="124"/>
      <c r="L763" s="124"/>
      <c r="M763" s="124"/>
      <c r="N763" s="124"/>
      <c r="O763" s="124"/>
      <c r="Q763" s="124"/>
      <c r="R763" s="124"/>
      <c r="S763" s="124"/>
      <c r="T763" s="124"/>
      <c r="U763" s="124"/>
      <c r="V763" s="124"/>
      <c r="W763" s="124"/>
      <c r="X763" s="144"/>
      <c r="AA763" s="126">
        <v>751</v>
      </c>
      <c r="AB763" s="126" t="str">
        <f t="shared" si="47"/>
        <v/>
      </c>
      <c r="AC763" s="126" t="str">
        <f t="shared" si="48"/>
        <v/>
      </c>
      <c r="AP763" s="128" t="str">
        <f t="shared" si="49"/>
        <v/>
      </c>
      <c r="AQ763" s="128" t="str">
        <f t="shared" si="50"/>
        <v/>
      </c>
    </row>
    <row r="764" spans="2:43" x14ac:dyDescent="0.2">
      <c r="B764" s="161">
        <v>752</v>
      </c>
      <c r="C764" s="162"/>
      <c r="D764" s="162"/>
      <c r="E764" s="124"/>
      <c r="F764" s="124"/>
      <c r="G764" s="176"/>
      <c r="H764" s="124"/>
      <c r="I764" s="124"/>
      <c r="J764" s="124"/>
      <c r="K764" s="124"/>
      <c r="L764" s="124"/>
      <c r="M764" s="124"/>
      <c r="N764" s="124"/>
      <c r="O764" s="124"/>
      <c r="Q764" s="124"/>
      <c r="R764" s="124"/>
      <c r="S764" s="124"/>
      <c r="T764" s="124"/>
      <c r="U764" s="124"/>
      <c r="V764" s="124"/>
      <c r="W764" s="124"/>
      <c r="X764" s="144"/>
      <c r="AA764" s="126">
        <v>752</v>
      </c>
      <c r="AB764" s="126" t="str">
        <f t="shared" si="47"/>
        <v/>
      </c>
      <c r="AC764" s="126" t="str">
        <f t="shared" si="48"/>
        <v/>
      </c>
      <c r="AP764" s="128" t="str">
        <f t="shared" si="49"/>
        <v/>
      </c>
      <c r="AQ764" s="128" t="str">
        <f t="shared" si="50"/>
        <v/>
      </c>
    </row>
    <row r="765" spans="2:43" x14ac:dyDescent="0.2">
      <c r="B765" s="161">
        <v>753</v>
      </c>
      <c r="C765" s="162"/>
      <c r="D765" s="162"/>
      <c r="E765" s="124"/>
      <c r="F765" s="124"/>
      <c r="G765" s="176"/>
      <c r="H765" s="124"/>
      <c r="I765" s="124"/>
      <c r="J765" s="124"/>
      <c r="K765" s="124"/>
      <c r="L765" s="124"/>
      <c r="M765" s="124"/>
      <c r="N765" s="124"/>
      <c r="O765" s="124"/>
      <c r="Q765" s="124"/>
      <c r="R765" s="124"/>
      <c r="S765" s="124"/>
      <c r="T765" s="124"/>
      <c r="U765" s="124"/>
      <c r="V765" s="124"/>
      <c r="W765" s="124"/>
      <c r="X765" s="144"/>
      <c r="AA765" s="126">
        <v>753</v>
      </c>
      <c r="AB765" s="126" t="str">
        <f t="shared" si="47"/>
        <v/>
      </c>
      <c r="AC765" s="126" t="str">
        <f t="shared" si="48"/>
        <v/>
      </c>
      <c r="AP765" s="128" t="str">
        <f t="shared" si="49"/>
        <v/>
      </c>
      <c r="AQ765" s="128" t="str">
        <f t="shared" si="50"/>
        <v/>
      </c>
    </row>
    <row r="766" spans="2:43" x14ac:dyDescent="0.2">
      <c r="B766" s="161">
        <v>754</v>
      </c>
      <c r="C766" s="162"/>
      <c r="D766" s="162"/>
      <c r="E766" s="124"/>
      <c r="F766" s="124"/>
      <c r="G766" s="176"/>
      <c r="H766" s="124"/>
      <c r="I766" s="124"/>
      <c r="J766" s="124"/>
      <c r="K766" s="124"/>
      <c r="L766" s="124"/>
      <c r="M766" s="124"/>
      <c r="N766" s="124"/>
      <c r="O766" s="124"/>
      <c r="Q766" s="124"/>
      <c r="R766" s="124"/>
      <c r="S766" s="124"/>
      <c r="T766" s="124"/>
      <c r="U766" s="124"/>
      <c r="V766" s="124"/>
      <c r="W766" s="124"/>
      <c r="X766" s="144"/>
      <c r="AA766" s="126">
        <v>754</v>
      </c>
      <c r="AB766" s="126" t="str">
        <f t="shared" si="47"/>
        <v/>
      </c>
      <c r="AC766" s="126" t="str">
        <f t="shared" si="48"/>
        <v/>
      </c>
      <c r="AP766" s="128" t="str">
        <f t="shared" si="49"/>
        <v/>
      </c>
      <c r="AQ766" s="128" t="str">
        <f t="shared" si="50"/>
        <v/>
      </c>
    </row>
    <row r="767" spans="2:43" x14ac:dyDescent="0.2">
      <c r="B767" s="161">
        <v>755</v>
      </c>
      <c r="C767" s="162"/>
      <c r="D767" s="162"/>
      <c r="E767" s="124"/>
      <c r="F767" s="124"/>
      <c r="G767" s="176"/>
      <c r="H767" s="124"/>
      <c r="I767" s="124"/>
      <c r="J767" s="124"/>
      <c r="K767" s="124"/>
      <c r="L767" s="124"/>
      <c r="M767" s="124"/>
      <c r="N767" s="124"/>
      <c r="O767" s="124"/>
      <c r="Q767" s="124"/>
      <c r="R767" s="124"/>
      <c r="S767" s="124"/>
      <c r="T767" s="124"/>
      <c r="U767" s="124"/>
      <c r="V767" s="124"/>
      <c r="W767" s="124"/>
      <c r="X767" s="144"/>
      <c r="AA767" s="126">
        <v>755</v>
      </c>
      <c r="AB767" s="126" t="str">
        <f t="shared" si="47"/>
        <v/>
      </c>
      <c r="AC767" s="126" t="str">
        <f t="shared" si="48"/>
        <v/>
      </c>
      <c r="AP767" s="128" t="str">
        <f t="shared" si="49"/>
        <v/>
      </c>
      <c r="AQ767" s="128" t="str">
        <f t="shared" si="50"/>
        <v/>
      </c>
    </row>
    <row r="768" spans="2:43" x14ac:dyDescent="0.2">
      <c r="B768" s="161">
        <v>756</v>
      </c>
      <c r="C768" s="162"/>
      <c r="D768" s="162"/>
      <c r="E768" s="124"/>
      <c r="F768" s="124"/>
      <c r="G768" s="176"/>
      <c r="H768" s="124"/>
      <c r="I768" s="124"/>
      <c r="J768" s="124"/>
      <c r="K768" s="124"/>
      <c r="L768" s="124"/>
      <c r="M768" s="124"/>
      <c r="N768" s="124"/>
      <c r="O768" s="124"/>
      <c r="Q768" s="124"/>
      <c r="R768" s="124"/>
      <c r="S768" s="124"/>
      <c r="T768" s="124"/>
      <c r="U768" s="124"/>
      <c r="V768" s="124"/>
      <c r="W768" s="124"/>
      <c r="X768" s="144"/>
      <c r="AA768" s="126">
        <v>756</v>
      </c>
      <c r="AB768" s="126" t="str">
        <f t="shared" si="47"/>
        <v/>
      </c>
      <c r="AC768" s="126" t="str">
        <f t="shared" si="48"/>
        <v/>
      </c>
      <c r="AP768" s="128" t="str">
        <f t="shared" si="49"/>
        <v/>
      </c>
      <c r="AQ768" s="128" t="str">
        <f t="shared" si="50"/>
        <v/>
      </c>
    </row>
    <row r="769" spans="2:43" x14ac:dyDescent="0.2">
      <c r="B769" s="161">
        <v>757</v>
      </c>
      <c r="C769" s="162"/>
      <c r="D769" s="162"/>
      <c r="E769" s="124"/>
      <c r="F769" s="124"/>
      <c r="G769" s="176"/>
      <c r="H769" s="124"/>
      <c r="I769" s="124"/>
      <c r="J769" s="124"/>
      <c r="K769" s="124"/>
      <c r="L769" s="124"/>
      <c r="M769" s="124"/>
      <c r="N769" s="124"/>
      <c r="O769" s="124"/>
      <c r="Q769" s="124"/>
      <c r="R769" s="124"/>
      <c r="S769" s="124"/>
      <c r="T769" s="124"/>
      <c r="U769" s="124"/>
      <c r="V769" s="124"/>
      <c r="W769" s="124"/>
      <c r="X769" s="144"/>
      <c r="AA769" s="126">
        <v>757</v>
      </c>
      <c r="AB769" s="126" t="str">
        <f t="shared" si="47"/>
        <v/>
      </c>
      <c r="AC769" s="126" t="str">
        <f t="shared" si="48"/>
        <v/>
      </c>
      <c r="AP769" s="128" t="str">
        <f t="shared" si="49"/>
        <v/>
      </c>
      <c r="AQ769" s="128" t="str">
        <f t="shared" si="50"/>
        <v/>
      </c>
    </row>
    <row r="770" spans="2:43" x14ac:dyDescent="0.2">
      <c r="B770" s="161">
        <v>758</v>
      </c>
      <c r="C770" s="162"/>
      <c r="D770" s="162"/>
      <c r="E770" s="124"/>
      <c r="F770" s="124"/>
      <c r="G770" s="176"/>
      <c r="H770" s="124"/>
      <c r="I770" s="124"/>
      <c r="J770" s="124"/>
      <c r="K770" s="124"/>
      <c r="L770" s="124"/>
      <c r="M770" s="124"/>
      <c r="N770" s="124"/>
      <c r="O770" s="124"/>
      <c r="Q770" s="124"/>
      <c r="R770" s="124"/>
      <c r="S770" s="124"/>
      <c r="T770" s="124"/>
      <c r="U770" s="124"/>
      <c r="V770" s="124"/>
      <c r="W770" s="124"/>
      <c r="X770" s="144"/>
      <c r="AA770" s="126">
        <v>758</v>
      </c>
      <c r="AB770" s="126" t="str">
        <f t="shared" si="47"/>
        <v/>
      </c>
      <c r="AC770" s="126" t="str">
        <f t="shared" si="48"/>
        <v/>
      </c>
      <c r="AP770" s="128" t="str">
        <f t="shared" si="49"/>
        <v/>
      </c>
      <c r="AQ770" s="128" t="str">
        <f t="shared" si="50"/>
        <v/>
      </c>
    </row>
    <row r="771" spans="2:43" x14ac:dyDescent="0.2">
      <c r="B771" s="161">
        <v>759</v>
      </c>
      <c r="C771" s="162"/>
      <c r="D771" s="162"/>
      <c r="E771" s="124"/>
      <c r="F771" s="124"/>
      <c r="G771" s="176"/>
      <c r="H771" s="124"/>
      <c r="I771" s="124"/>
      <c r="J771" s="124"/>
      <c r="K771" s="124"/>
      <c r="L771" s="124"/>
      <c r="M771" s="124"/>
      <c r="N771" s="124"/>
      <c r="O771" s="124"/>
      <c r="Q771" s="124"/>
      <c r="R771" s="124"/>
      <c r="S771" s="124"/>
      <c r="T771" s="124"/>
      <c r="U771" s="124"/>
      <c r="V771" s="124"/>
      <c r="W771" s="124"/>
      <c r="X771" s="144"/>
      <c r="AA771" s="126">
        <v>759</v>
      </c>
      <c r="AB771" s="126" t="str">
        <f t="shared" si="47"/>
        <v/>
      </c>
      <c r="AC771" s="126" t="str">
        <f t="shared" si="48"/>
        <v/>
      </c>
      <c r="AP771" s="128" t="str">
        <f t="shared" si="49"/>
        <v/>
      </c>
      <c r="AQ771" s="128" t="str">
        <f t="shared" si="50"/>
        <v/>
      </c>
    </row>
    <row r="772" spans="2:43" x14ac:dyDescent="0.2">
      <c r="B772" s="161">
        <v>760</v>
      </c>
      <c r="C772" s="162"/>
      <c r="D772" s="162"/>
      <c r="E772" s="124"/>
      <c r="F772" s="124"/>
      <c r="G772" s="176"/>
      <c r="H772" s="124"/>
      <c r="I772" s="124"/>
      <c r="J772" s="124"/>
      <c r="K772" s="124"/>
      <c r="L772" s="124"/>
      <c r="M772" s="124"/>
      <c r="N772" s="124"/>
      <c r="O772" s="124"/>
      <c r="Q772" s="124"/>
      <c r="R772" s="124"/>
      <c r="S772" s="124"/>
      <c r="T772" s="124"/>
      <c r="U772" s="124"/>
      <c r="V772" s="124"/>
      <c r="W772" s="124"/>
      <c r="X772" s="144"/>
      <c r="AA772" s="126">
        <v>760</v>
      </c>
      <c r="AB772" s="126" t="str">
        <f t="shared" si="47"/>
        <v/>
      </c>
      <c r="AC772" s="126" t="str">
        <f t="shared" si="48"/>
        <v/>
      </c>
      <c r="AP772" s="128" t="str">
        <f t="shared" si="49"/>
        <v/>
      </c>
      <c r="AQ772" s="128" t="str">
        <f t="shared" si="50"/>
        <v/>
      </c>
    </row>
    <row r="773" spans="2:43" x14ac:dyDescent="0.2">
      <c r="B773" s="161">
        <v>761</v>
      </c>
      <c r="C773" s="162"/>
      <c r="D773" s="162"/>
      <c r="E773" s="124"/>
      <c r="F773" s="124"/>
      <c r="G773" s="176"/>
      <c r="H773" s="124"/>
      <c r="I773" s="124"/>
      <c r="J773" s="124"/>
      <c r="K773" s="124"/>
      <c r="L773" s="124"/>
      <c r="M773" s="124"/>
      <c r="N773" s="124"/>
      <c r="O773" s="124"/>
      <c r="Q773" s="124"/>
      <c r="R773" s="124"/>
      <c r="S773" s="124"/>
      <c r="T773" s="124"/>
      <c r="U773" s="124"/>
      <c r="V773" s="124"/>
      <c r="W773" s="124"/>
      <c r="X773" s="144"/>
      <c r="AA773" s="126">
        <v>761</v>
      </c>
      <c r="AB773" s="126" t="str">
        <f t="shared" si="47"/>
        <v/>
      </c>
      <c r="AC773" s="126" t="str">
        <f t="shared" si="48"/>
        <v/>
      </c>
      <c r="AP773" s="128" t="str">
        <f t="shared" si="49"/>
        <v/>
      </c>
      <c r="AQ773" s="128" t="str">
        <f t="shared" si="50"/>
        <v/>
      </c>
    </row>
    <row r="774" spans="2:43" x14ac:dyDescent="0.2">
      <c r="B774" s="161">
        <v>762</v>
      </c>
      <c r="C774" s="162"/>
      <c r="D774" s="162"/>
      <c r="E774" s="124"/>
      <c r="F774" s="124"/>
      <c r="G774" s="176"/>
      <c r="H774" s="124"/>
      <c r="I774" s="124"/>
      <c r="J774" s="124"/>
      <c r="K774" s="124"/>
      <c r="L774" s="124"/>
      <c r="M774" s="124"/>
      <c r="N774" s="124"/>
      <c r="O774" s="124"/>
      <c r="Q774" s="124"/>
      <c r="R774" s="124"/>
      <c r="S774" s="124"/>
      <c r="T774" s="124"/>
      <c r="U774" s="124"/>
      <c r="V774" s="124"/>
      <c r="W774" s="124"/>
      <c r="X774" s="144"/>
      <c r="AA774" s="126">
        <v>762</v>
      </c>
      <c r="AB774" s="126" t="str">
        <f t="shared" si="47"/>
        <v/>
      </c>
      <c r="AC774" s="126" t="str">
        <f t="shared" si="48"/>
        <v/>
      </c>
      <c r="AP774" s="128" t="str">
        <f t="shared" si="49"/>
        <v/>
      </c>
      <c r="AQ774" s="128" t="str">
        <f t="shared" si="50"/>
        <v/>
      </c>
    </row>
    <row r="775" spans="2:43" x14ac:dyDescent="0.2">
      <c r="B775" s="161">
        <v>763</v>
      </c>
      <c r="C775" s="162"/>
      <c r="D775" s="162"/>
      <c r="E775" s="124"/>
      <c r="F775" s="124"/>
      <c r="G775" s="176"/>
      <c r="H775" s="124"/>
      <c r="I775" s="124"/>
      <c r="J775" s="124"/>
      <c r="K775" s="124"/>
      <c r="L775" s="124"/>
      <c r="M775" s="124"/>
      <c r="N775" s="124"/>
      <c r="O775" s="124"/>
      <c r="Q775" s="124"/>
      <c r="R775" s="124"/>
      <c r="S775" s="124"/>
      <c r="T775" s="124"/>
      <c r="U775" s="124"/>
      <c r="V775" s="124"/>
      <c r="W775" s="124"/>
      <c r="X775" s="144"/>
      <c r="AA775" s="126">
        <v>763</v>
      </c>
      <c r="AB775" s="126" t="str">
        <f t="shared" si="47"/>
        <v/>
      </c>
      <c r="AC775" s="126" t="str">
        <f t="shared" si="48"/>
        <v/>
      </c>
      <c r="AP775" s="128" t="str">
        <f t="shared" si="49"/>
        <v/>
      </c>
      <c r="AQ775" s="128" t="str">
        <f t="shared" si="50"/>
        <v/>
      </c>
    </row>
    <row r="776" spans="2:43" x14ac:dyDescent="0.2">
      <c r="B776" s="161">
        <v>764</v>
      </c>
      <c r="C776" s="162"/>
      <c r="D776" s="162"/>
      <c r="E776" s="124"/>
      <c r="F776" s="124"/>
      <c r="G776" s="176"/>
      <c r="H776" s="124"/>
      <c r="I776" s="124"/>
      <c r="J776" s="124"/>
      <c r="K776" s="124"/>
      <c r="L776" s="124"/>
      <c r="M776" s="124"/>
      <c r="N776" s="124"/>
      <c r="O776" s="124"/>
      <c r="Q776" s="124"/>
      <c r="R776" s="124"/>
      <c r="S776" s="124"/>
      <c r="T776" s="124"/>
      <c r="U776" s="124"/>
      <c r="V776" s="124"/>
      <c r="W776" s="124"/>
      <c r="X776" s="144"/>
      <c r="AA776" s="126">
        <v>764</v>
      </c>
      <c r="AB776" s="126" t="str">
        <f t="shared" si="47"/>
        <v/>
      </c>
      <c r="AC776" s="126" t="str">
        <f t="shared" si="48"/>
        <v/>
      </c>
      <c r="AP776" s="128" t="str">
        <f t="shared" si="49"/>
        <v/>
      </c>
      <c r="AQ776" s="128" t="str">
        <f t="shared" si="50"/>
        <v/>
      </c>
    </row>
    <row r="777" spans="2:43" x14ac:dyDescent="0.2">
      <c r="B777" s="161">
        <v>765</v>
      </c>
      <c r="C777" s="162"/>
      <c r="D777" s="162"/>
      <c r="E777" s="124"/>
      <c r="F777" s="124"/>
      <c r="G777" s="176"/>
      <c r="H777" s="124"/>
      <c r="I777" s="124"/>
      <c r="J777" s="124"/>
      <c r="K777" s="124"/>
      <c r="L777" s="124"/>
      <c r="M777" s="124"/>
      <c r="N777" s="124"/>
      <c r="O777" s="124"/>
      <c r="Q777" s="124"/>
      <c r="R777" s="124"/>
      <c r="S777" s="124"/>
      <c r="T777" s="124"/>
      <c r="U777" s="124"/>
      <c r="V777" s="124"/>
      <c r="W777" s="124"/>
      <c r="X777" s="144"/>
      <c r="AA777" s="126">
        <v>765</v>
      </c>
      <c r="AB777" s="126" t="str">
        <f t="shared" si="47"/>
        <v/>
      </c>
      <c r="AC777" s="126" t="str">
        <f t="shared" si="48"/>
        <v/>
      </c>
      <c r="AP777" s="128" t="str">
        <f t="shared" si="49"/>
        <v/>
      </c>
      <c r="AQ777" s="128" t="str">
        <f t="shared" si="50"/>
        <v/>
      </c>
    </row>
    <row r="778" spans="2:43" x14ac:dyDescent="0.2">
      <c r="B778" s="161">
        <v>766</v>
      </c>
      <c r="C778" s="162"/>
      <c r="D778" s="162"/>
      <c r="E778" s="124"/>
      <c r="F778" s="124"/>
      <c r="G778" s="176"/>
      <c r="H778" s="124"/>
      <c r="I778" s="124"/>
      <c r="J778" s="124"/>
      <c r="K778" s="124"/>
      <c r="L778" s="124"/>
      <c r="M778" s="124"/>
      <c r="N778" s="124"/>
      <c r="O778" s="124"/>
      <c r="Q778" s="124"/>
      <c r="R778" s="124"/>
      <c r="S778" s="124"/>
      <c r="T778" s="124"/>
      <c r="U778" s="124"/>
      <c r="V778" s="124"/>
      <c r="W778" s="124"/>
      <c r="X778" s="144"/>
      <c r="AA778" s="126">
        <v>766</v>
      </c>
      <c r="AB778" s="126" t="str">
        <f t="shared" si="47"/>
        <v/>
      </c>
      <c r="AC778" s="126" t="str">
        <f t="shared" si="48"/>
        <v/>
      </c>
      <c r="AP778" s="128" t="str">
        <f t="shared" si="49"/>
        <v/>
      </c>
      <c r="AQ778" s="128" t="str">
        <f t="shared" si="50"/>
        <v/>
      </c>
    </row>
    <row r="779" spans="2:43" x14ac:dyDescent="0.2">
      <c r="B779" s="161">
        <v>767</v>
      </c>
      <c r="C779" s="162"/>
      <c r="D779" s="162"/>
      <c r="E779" s="124"/>
      <c r="F779" s="124"/>
      <c r="G779" s="176"/>
      <c r="H779" s="124"/>
      <c r="I779" s="124"/>
      <c r="J779" s="124"/>
      <c r="K779" s="124"/>
      <c r="L779" s="124"/>
      <c r="M779" s="124"/>
      <c r="N779" s="124"/>
      <c r="O779" s="124"/>
      <c r="Q779" s="124"/>
      <c r="R779" s="124"/>
      <c r="S779" s="124"/>
      <c r="T779" s="124"/>
      <c r="U779" s="124"/>
      <c r="V779" s="124"/>
      <c r="W779" s="124"/>
      <c r="X779" s="144"/>
      <c r="AA779" s="126">
        <v>767</v>
      </c>
      <c r="AB779" s="126" t="str">
        <f t="shared" si="47"/>
        <v/>
      </c>
      <c r="AC779" s="126" t="str">
        <f t="shared" si="48"/>
        <v/>
      </c>
      <c r="AP779" s="128" t="str">
        <f t="shared" si="49"/>
        <v/>
      </c>
      <c r="AQ779" s="128" t="str">
        <f t="shared" si="50"/>
        <v/>
      </c>
    </row>
    <row r="780" spans="2:43" x14ac:dyDescent="0.2">
      <c r="B780" s="161">
        <v>768</v>
      </c>
      <c r="C780" s="162"/>
      <c r="D780" s="162"/>
      <c r="E780" s="124"/>
      <c r="F780" s="124"/>
      <c r="G780" s="176"/>
      <c r="H780" s="124"/>
      <c r="I780" s="124"/>
      <c r="J780" s="124"/>
      <c r="K780" s="124"/>
      <c r="L780" s="124"/>
      <c r="M780" s="124"/>
      <c r="N780" s="124"/>
      <c r="O780" s="124"/>
      <c r="Q780" s="124"/>
      <c r="R780" s="124"/>
      <c r="S780" s="124"/>
      <c r="T780" s="124"/>
      <c r="U780" s="124"/>
      <c r="V780" s="124"/>
      <c r="W780" s="124"/>
      <c r="X780" s="144"/>
      <c r="AA780" s="126">
        <v>768</v>
      </c>
      <c r="AB780" s="126" t="str">
        <f t="shared" si="47"/>
        <v/>
      </c>
      <c r="AC780" s="126" t="str">
        <f t="shared" si="48"/>
        <v/>
      </c>
      <c r="AP780" s="128" t="str">
        <f t="shared" si="49"/>
        <v/>
      </c>
      <c r="AQ780" s="128" t="str">
        <f t="shared" si="50"/>
        <v/>
      </c>
    </row>
    <row r="781" spans="2:43" x14ac:dyDescent="0.2">
      <c r="B781" s="161">
        <v>769</v>
      </c>
      <c r="C781" s="162"/>
      <c r="D781" s="162"/>
      <c r="E781" s="124"/>
      <c r="F781" s="124"/>
      <c r="G781" s="176"/>
      <c r="H781" s="124"/>
      <c r="I781" s="124"/>
      <c r="J781" s="124"/>
      <c r="K781" s="124"/>
      <c r="L781" s="124"/>
      <c r="M781" s="124"/>
      <c r="N781" s="124"/>
      <c r="O781" s="124"/>
      <c r="Q781" s="124"/>
      <c r="R781" s="124"/>
      <c r="S781" s="124"/>
      <c r="T781" s="124"/>
      <c r="U781" s="124"/>
      <c r="V781" s="124"/>
      <c r="W781" s="124"/>
      <c r="X781" s="144"/>
      <c r="AA781" s="126">
        <v>769</v>
      </c>
      <c r="AB781" s="126" t="str">
        <f t="shared" si="47"/>
        <v/>
      </c>
      <c r="AC781" s="126" t="str">
        <f t="shared" si="48"/>
        <v/>
      </c>
      <c r="AP781" s="128" t="str">
        <f t="shared" si="49"/>
        <v/>
      </c>
      <c r="AQ781" s="128" t="str">
        <f t="shared" si="50"/>
        <v/>
      </c>
    </row>
    <row r="782" spans="2:43" x14ac:dyDescent="0.2">
      <c r="B782" s="161">
        <v>770</v>
      </c>
      <c r="C782" s="162"/>
      <c r="D782" s="162"/>
      <c r="E782" s="124"/>
      <c r="F782" s="124"/>
      <c r="G782" s="176"/>
      <c r="H782" s="124"/>
      <c r="I782" s="124"/>
      <c r="J782" s="124"/>
      <c r="K782" s="124"/>
      <c r="L782" s="124"/>
      <c r="M782" s="124"/>
      <c r="N782" s="124"/>
      <c r="O782" s="124"/>
      <c r="Q782" s="124"/>
      <c r="R782" s="124"/>
      <c r="S782" s="124"/>
      <c r="T782" s="124"/>
      <c r="U782" s="124"/>
      <c r="V782" s="124"/>
      <c r="W782" s="124"/>
      <c r="X782" s="144"/>
      <c r="AA782" s="126">
        <v>770</v>
      </c>
      <c r="AB782" s="126" t="str">
        <f t="shared" ref="AB782:AB845" si="51">IF(AND(C782=1,D782&lt;&gt;0),D782,"")</f>
        <v/>
      </c>
      <c r="AC782" s="126" t="str">
        <f t="shared" ref="AC782:AC845" si="52">IF(AND(C782=2,D782&lt;&gt;0),D782,"")</f>
        <v/>
      </c>
      <c r="AP782" s="128" t="str">
        <f t="shared" si="49"/>
        <v/>
      </c>
      <c r="AQ782" s="128" t="str">
        <f t="shared" si="50"/>
        <v/>
      </c>
    </row>
    <row r="783" spans="2:43" x14ac:dyDescent="0.2">
      <c r="B783" s="161">
        <v>771</v>
      </c>
      <c r="C783" s="162"/>
      <c r="D783" s="162"/>
      <c r="E783" s="124"/>
      <c r="F783" s="124"/>
      <c r="G783" s="176"/>
      <c r="H783" s="124"/>
      <c r="I783" s="124"/>
      <c r="J783" s="124"/>
      <c r="K783" s="124"/>
      <c r="L783" s="124"/>
      <c r="M783" s="124"/>
      <c r="N783" s="124"/>
      <c r="O783" s="124"/>
      <c r="Q783" s="124"/>
      <c r="R783" s="124"/>
      <c r="S783" s="124"/>
      <c r="T783" s="124"/>
      <c r="U783" s="124"/>
      <c r="V783" s="124"/>
      <c r="W783" s="124"/>
      <c r="X783" s="144"/>
      <c r="AA783" s="126">
        <v>771</v>
      </c>
      <c r="AB783" s="126" t="str">
        <f t="shared" si="51"/>
        <v/>
      </c>
      <c r="AC783" s="126" t="str">
        <f t="shared" si="52"/>
        <v/>
      </c>
      <c r="AP783" s="128" t="str">
        <f t="shared" ref="AP783:AP846" si="53">IF(AB782="","",ABS(AB782-$K$13))</f>
        <v/>
      </c>
      <c r="AQ783" s="128" t="str">
        <f t="shared" ref="AQ783:AQ846" si="54">IF(AC782="","",ABS(AC782-$K$14))</f>
        <v/>
      </c>
    </row>
    <row r="784" spans="2:43" x14ac:dyDescent="0.2">
      <c r="B784" s="161">
        <v>772</v>
      </c>
      <c r="C784" s="162"/>
      <c r="D784" s="162"/>
      <c r="E784" s="124"/>
      <c r="F784" s="124"/>
      <c r="G784" s="176"/>
      <c r="H784" s="124"/>
      <c r="I784" s="124"/>
      <c r="J784" s="124"/>
      <c r="K784" s="124"/>
      <c r="L784" s="124"/>
      <c r="M784" s="124"/>
      <c r="N784" s="124"/>
      <c r="O784" s="124"/>
      <c r="Q784" s="124"/>
      <c r="R784" s="124"/>
      <c r="S784" s="124"/>
      <c r="T784" s="124"/>
      <c r="U784" s="124"/>
      <c r="V784" s="124"/>
      <c r="W784" s="124"/>
      <c r="X784" s="144"/>
      <c r="AA784" s="126">
        <v>772</v>
      </c>
      <c r="AB784" s="126" t="str">
        <f t="shared" si="51"/>
        <v/>
      </c>
      <c r="AC784" s="126" t="str">
        <f t="shared" si="52"/>
        <v/>
      </c>
      <c r="AP784" s="128" t="str">
        <f t="shared" si="53"/>
        <v/>
      </c>
      <c r="AQ784" s="128" t="str">
        <f t="shared" si="54"/>
        <v/>
      </c>
    </row>
    <row r="785" spans="2:43" x14ac:dyDescent="0.2">
      <c r="B785" s="161">
        <v>773</v>
      </c>
      <c r="C785" s="162"/>
      <c r="D785" s="162"/>
      <c r="E785" s="124"/>
      <c r="F785" s="124"/>
      <c r="G785" s="176"/>
      <c r="H785" s="124"/>
      <c r="I785" s="124"/>
      <c r="J785" s="124"/>
      <c r="K785" s="124"/>
      <c r="L785" s="124"/>
      <c r="M785" s="124"/>
      <c r="N785" s="124"/>
      <c r="O785" s="124"/>
      <c r="Q785" s="124"/>
      <c r="R785" s="124"/>
      <c r="S785" s="124"/>
      <c r="T785" s="124"/>
      <c r="U785" s="124"/>
      <c r="V785" s="124"/>
      <c r="W785" s="124"/>
      <c r="X785" s="144"/>
      <c r="AA785" s="126">
        <v>773</v>
      </c>
      <c r="AB785" s="126" t="str">
        <f t="shared" si="51"/>
        <v/>
      </c>
      <c r="AC785" s="126" t="str">
        <f t="shared" si="52"/>
        <v/>
      </c>
      <c r="AP785" s="128" t="str">
        <f t="shared" si="53"/>
        <v/>
      </c>
      <c r="AQ785" s="128" t="str">
        <f t="shared" si="54"/>
        <v/>
      </c>
    </row>
    <row r="786" spans="2:43" x14ac:dyDescent="0.2">
      <c r="B786" s="161">
        <v>774</v>
      </c>
      <c r="C786" s="162"/>
      <c r="D786" s="162"/>
      <c r="E786" s="124"/>
      <c r="F786" s="124"/>
      <c r="G786" s="176"/>
      <c r="H786" s="124"/>
      <c r="I786" s="124"/>
      <c r="J786" s="124"/>
      <c r="K786" s="124"/>
      <c r="L786" s="124"/>
      <c r="M786" s="124"/>
      <c r="N786" s="124"/>
      <c r="O786" s="124"/>
      <c r="Q786" s="124"/>
      <c r="R786" s="124"/>
      <c r="S786" s="124"/>
      <c r="T786" s="124"/>
      <c r="U786" s="124"/>
      <c r="V786" s="124"/>
      <c r="W786" s="124"/>
      <c r="X786" s="144"/>
      <c r="AA786" s="126">
        <v>774</v>
      </c>
      <c r="AB786" s="126" t="str">
        <f t="shared" si="51"/>
        <v/>
      </c>
      <c r="AC786" s="126" t="str">
        <f t="shared" si="52"/>
        <v/>
      </c>
      <c r="AP786" s="128" t="str">
        <f t="shared" si="53"/>
        <v/>
      </c>
      <c r="AQ786" s="128" t="str">
        <f t="shared" si="54"/>
        <v/>
      </c>
    </row>
    <row r="787" spans="2:43" x14ac:dyDescent="0.2">
      <c r="B787" s="161">
        <v>775</v>
      </c>
      <c r="C787" s="162"/>
      <c r="D787" s="162"/>
      <c r="E787" s="124"/>
      <c r="F787" s="124"/>
      <c r="G787" s="176"/>
      <c r="H787" s="124"/>
      <c r="I787" s="124"/>
      <c r="J787" s="124"/>
      <c r="K787" s="124"/>
      <c r="L787" s="124"/>
      <c r="M787" s="124"/>
      <c r="N787" s="124"/>
      <c r="O787" s="124"/>
      <c r="Q787" s="124"/>
      <c r="R787" s="124"/>
      <c r="S787" s="124"/>
      <c r="T787" s="124"/>
      <c r="U787" s="124"/>
      <c r="V787" s="124"/>
      <c r="W787" s="124"/>
      <c r="X787" s="144"/>
      <c r="AA787" s="126">
        <v>775</v>
      </c>
      <c r="AB787" s="126" t="str">
        <f t="shared" si="51"/>
        <v/>
      </c>
      <c r="AC787" s="126" t="str">
        <f t="shared" si="52"/>
        <v/>
      </c>
      <c r="AP787" s="128" t="str">
        <f t="shared" si="53"/>
        <v/>
      </c>
      <c r="AQ787" s="128" t="str">
        <f t="shared" si="54"/>
        <v/>
      </c>
    </row>
    <row r="788" spans="2:43" x14ac:dyDescent="0.2">
      <c r="B788" s="161">
        <v>776</v>
      </c>
      <c r="C788" s="162"/>
      <c r="D788" s="162"/>
      <c r="E788" s="124"/>
      <c r="F788" s="124"/>
      <c r="G788" s="176"/>
      <c r="H788" s="124"/>
      <c r="I788" s="124"/>
      <c r="J788" s="124"/>
      <c r="K788" s="124"/>
      <c r="L788" s="124"/>
      <c r="M788" s="124"/>
      <c r="N788" s="124"/>
      <c r="O788" s="124"/>
      <c r="Q788" s="124"/>
      <c r="R788" s="124"/>
      <c r="S788" s="124"/>
      <c r="T788" s="124"/>
      <c r="U788" s="124"/>
      <c r="V788" s="124"/>
      <c r="W788" s="124"/>
      <c r="X788" s="144"/>
      <c r="AA788" s="126">
        <v>776</v>
      </c>
      <c r="AB788" s="126" t="str">
        <f t="shared" si="51"/>
        <v/>
      </c>
      <c r="AC788" s="126" t="str">
        <f t="shared" si="52"/>
        <v/>
      </c>
      <c r="AP788" s="128" t="str">
        <f t="shared" si="53"/>
        <v/>
      </c>
      <c r="AQ788" s="128" t="str">
        <f t="shared" si="54"/>
        <v/>
      </c>
    </row>
    <row r="789" spans="2:43" x14ac:dyDescent="0.2">
      <c r="B789" s="161">
        <v>777</v>
      </c>
      <c r="C789" s="162"/>
      <c r="D789" s="162"/>
      <c r="E789" s="124"/>
      <c r="F789" s="124"/>
      <c r="G789" s="176"/>
      <c r="H789" s="124"/>
      <c r="I789" s="124"/>
      <c r="J789" s="124"/>
      <c r="K789" s="124"/>
      <c r="L789" s="124"/>
      <c r="M789" s="124"/>
      <c r="N789" s="124"/>
      <c r="O789" s="124"/>
      <c r="Q789" s="124"/>
      <c r="R789" s="124"/>
      <c r="S789" s="124"/>
      <c r="T789" s="124"/>
      <c r="U789" s="124"/>
      <c r="V789" s="124"/>
      <c r="W789" s="124"/>
      <c r="X789" s="144"/>
      <c r="AA789" s="126">
        <v>777</v>
      </c>
      <c r="AB789" s="126" t="str">
        <f t="shared" si="51"/>
        <v/>
      </c>
      <c r="AC789" s="126" t="str">
        <f t="shared" si="52"/>
        <v/>
      </c>
      <c r="AP789" s="128" t="str">
        <f t="shared" si="53"/>
        <v/>
      </c>
      <c r="AQ789" s="128" t="str">
        <f t="shared" si="54"/>
        <v/>
      </c>
    </row>
    <row r="790" spans="2:43" x14ac:dyDescent="0.2">
      <c r="B790" s="161">
        <v>778</v>
      </c>
      <c r="C790" s="162"/>
      <c r="D790" s="162"/>
      <c r="E790" s="124"/>
      <c r="F790" s="124"/>
      <c r="G790" s="176"/>
      <c r="H790" s="124"/>
      <c r="I790" s="124"/>
      <c r="J790" s="124"/>
      <c r="K790" s="124"/>
      <c r="L790" s="124"/>
      <c r="M790" s="124"/>
      <c r="N790" s="124"/>
      <c r="O790" s="124"/>
      <c r="Q790" s="124"/>
      <c r="R790" s="124"/>
      <c r="S790" s="124"/>
      <c r="T790" s="124"/>
      <c r="U790" s="124"/>
      <c r="V790" s="124"/>
      <c r="W790" s="124"/>
      <c r="X790" s="144"/>
      <c r="AA790" s="126">
        <v>778</v>
      </c>
      <c r="AB790" s="126" t="str">
        <f t="shared" si="51"/>
        <v/>
      </c>
      <c r="AC790" s="126" t="str">
        <f t="shared" si="52"/>
        <v/>
      </c>
      <c r="AP790" s="128" t="str">
        <f t="shared" si="53"/>
        <v/>
      </c>
      <c r="AQ790" s="128" t="str">
        <f t="shared" si="54"/>
        <v/>
      </c>
    </row>
    <row r="791" spans="2:43" x14ac:dyDescent="0.2">
      <c r="B791" s="161">
        <v>779</v>
      </c>
      <c r="C791" s="162"/>
      <c r="D791" s="162"/>
      <c r="E791" s="124"/>
      <c r="F791" s="124"/>
      <c r="G791" s="176"/>
      <c r="H791" s="124"/>
      <c r="I791" s="124"/>
      <c r="J791" s="124"/>
      <c r="K791" s="124"/>
      <c r="L791" s="124"/>
      <c r="M791" s="124"/>
      <c r="N791" s="124"/>
      <c r="O791" s="124"/>
      <c r="Q791" s="124"/>
      <c r="R791" s="124"/>
      <c r="S791" s="124"/>
      <c r="T791" s="124"/>
      <c r="U791" s="124"/>
      <c r="V791" s="124"/>
      <c r="W791" s="124"/>
      <c r="X791" s="144"/>
      <c r="AA791" s="126">
        <v>779</v>
      </c>
      <c r="AB791" s="126" t="str">
        <f t="shared" si="51"/>
        <v/>
      </c>
      <c r="AC791" s="126" t="str">
        <f t="shared" si="52"/>
        <v/>
      </c>
      <c r="AP791" s="128" t="str">
        <f t="shared" si="53"/>
        <v/>
      </c>
      <c r="AQ791" s="128" t="str">
        <f t="shared" si="54"/>
        <v/>
      </c>
    </row>
    <row r="792" spans="2:43" x14ac:dyDescent="0.2">
      <c r="B792" s="161">
        <v>780</v>
      </c>
      <c r="C792" s="162"/>
      <c r="D792" s="162"/>
      <c r="E792" s="124"/>
      <c r="F792" s="124"/>
      <c r="G792" s="176"/>
      <c r="H792" s="124"/>
      <c r="I792" s="124"/>
      <c r="J792" s="124"/>
      <c r="K792" s="124"/>
      <c r="L792" s="124"/>
      <c r="M792" s="124"/>
      <c r="N792" s="124"/>
      <c r="O792" s="124"/>
      <c r="Q792" s="124"/>
      <c r="R792" s="124"/>
      <c r="S792" s="124"/>
      <c r="T792" s="124"/>
      <c r="U792" s="124"/>
      <c r="V792" s="124"/>
      <c r="W792" s="124"/>
      <c r="X792" s="144"/>
      <c r="AA792" s="126">
        <v>780</v>
      </c>
      <c r="AB792" s="126" t="str">
        <f t="shared" si="51"/>
        <v/>
      </c>
      <c r="AC792" s="126" t="str">
        <f t="shared" si="52"/>
        <v/>
      </c>
      <c r="AP792" s="128" t="str">
        <f t="shared" si="53"/>
        <v/>
      </c>
      <c r="AQ792" s="128" t="str">
        <f t="shared" si="54"/>
        <v/>
      </c>
    </row>
    <row r="793" spans="2:43" x14ac:dyDescent="0.2">
      <c r="B793" s="161">
        <v>781</v>
      </c>
      <c r="C793" s="162"/>
      <c r="D793" s="162"/>
      <c r="E793" s="124"/>
      <c r="F793" s="124"/>
      <c r="G793" s="176"/>
      <c r="H793" s="124"/>
      <c r="I793" s="124"/>
      <c r="J793" s="124"/>
      <c r="K793" s="124"/>
      <c r="L793" s="124"/>
      <c r="M793" s="124"/>
      <c r="N793" s="124"/>
      <c r="O793" s="124"/>
      <c r="Q793" s="124"/>
      <c r="R793" s="124"/>
      <c r="S793" s="124"/>
      <c r="T793" s="124"/>
      <c r="U793" s="124"/>
      <c r="V793" s="124"/>
      <c r="W793" s="124"/>
      <c r="X793" s="144"/>
      <c r="AA793" s="126">
        <v>781</v>
      </c>
      <c r="AB793" s="126" t="str">
        <f t="shared" si="51"/>
        <v/>
      </c>
      <c r="AC793" s="126" t="str">
        <f t="shared" si="52"/>
        <v/>
      </c>
      <c r="AP793" s="128" t="str">
        <f t="shared" si="53"/>
        <v/>
      </c>
      <c r="AQ793" s="128" t="str">
        <f t="shared" si="54"/>
        <v/>
      </c>
    </row>
    <row r="794" spans="2:43" x14ac:dyDescent="0.2">
      <c r="B794" s="161">
        <v>782</v>
      </c>
      <c r="C794" s="162"/>
      <c r="D794" s="162"/>
      <c r="E794" s="124"/>
      <c r="F794" s="124"/>
      <c r="G794" s="176"/>
      <c r="H794" s="124"/>
      <c r="I794" s="124"/>
      <c r="J794" s="124"/>
      <c r="K794" s="124"/>
      <c r="L794" s="124"/>
      <c r="M794" s="124"/>
      <c r="N794" s="124"/>
      <c r="O794" s="124"/>
      <c r="Q794" s="124"/>
      <c r="R794" s="124"/>
      <c r="S794" s="124"/>
      <c r="T794" s="124"/>
      <c r="U794" s="124"/>
      <c r="V794" s="124"/>
      <c r="W794" s="124"/>
      <c r="X794" s="144"/>
      <c r="AA794" s="126">
        <v>782</v>
      </c>
      <c r="AB794" s="126" t="str">
        <f t="shared" si="51"/>
        <v/>
      </c>
      <c r="AC794" s="126" t="str">
        <f t="shared" si="52"/>
        <v/>
      </c>
      <c r="AP794" s="128" t="str">
        <f t="shared" si="53"/>
        <v/>
      </c>
      <c r="AQ794" s="128" t="str">
        <f t="shared" si="54"/>
        <v/>
      </c>
    </row>
    <row r="795" spans="2:43" x14ac:dyDescent="0.2">
      <c r="B795" s="161">
        <v>783</v>
      </c>
      <c r="C795" s="162"/>
      <c r="D795" s="162"/>
      <c r="E795" s="124"/>
      <c r="F795" s="124"/>
      <c r="G795" s="176"/>
      <c r="H795" s="124"/>
      <c r="I795" s="124"/>
      <c r="J795" s="124"/>
      <c r="K795" s="124"/>
      <c r="L795" s="124"/>
      <c r="M795" s="124"/>
      <c r="N795" s="124"/>
      <c r="O795" s="124"/>
      <c r="Q795" s="124"/>
      <c r="R795" s="124"/>
      <c r="S795" s="124"/>
      <c r="T795" s="124"/>
      <c r="U795" s="124"/>
      <c r="V795" s="124"/>
      <c r="W795" s="124"/>
      <c r="X795" s="144"/>
      <c r="AA795" s="126">
        <v>783</v>
      </c>
      <c r="AB795" s="126" t="str">
        <f t="shared" si="51"/>
        <v/>
      </c>
      <c r="AC795" s="126" t="str">
        <f t="shared" si="52"/>
        <v/>
      </c>
      <c r="AP795" s="128" t="str">
        <f t="shared" si="53"/>
        <v/>
      </c>
      <c r="AQ795" s="128" t="str">
        <f t="shared" si="54"/>
        <v/>
      </c>
    </row>
    <row r="796" spans="2:43" x14ac:dyDescent="0.2">
      <c r="B796" s="161">
        <v>784</v>
      </c>
      <c r="C796" s="162"/>
      <c r="D796" s="162"/>
      <c r="E796" s="124"/>
      <c r="F796" s="124"/>
      <c r="G796" s="176"/>
      <c r="H796" s="124"/>
      <c r="I796" s="124"/>
      <c r="J796" s="124"/>
      <c r="K796" s="124"/>
      <c r="L796" s="124"/>
      <c r="M796" s="124"/>
      <c r="N796" s="124"/>
      <c r="O796" s="124"/>
      <c r="Q796" s="124"/>
      <c r="R796" s="124"/>
      <c r="S796" s="124"/>
      <c r="T796" s="124"/>
      <c r="U796" s="124"/>
      <c r="V796" s="124"/>
      <c r="W796" s="124"/>
      <c r="X796" s="144"/>
      <c r="AA796" s="126">
        <v>784</v>
      </c>
      <c r="AB796" s="126" t="str">
        <f t="shared" si="51"/>
        <v/>
      </c>
      <c r="AC796" s="126" t="str">
        <f t="shared" si="52"/>
        <v/>
      </c>
      <c r="AP796" s="128" t="str">
        <f t="shared" si="53"/>
        <v/>
      </c>
      <c r="AQ796" s="128" t="str">
        <f t="shared" si="54"/>
        <v/>
      </c>
    </row>
    <row r="797" spans="2:43" x14ac:dyDescent="0.2">
      <c r="B797" s="161">
        <v>785</v>
      </c>
      <c r="C797" s="162"/>
      <c r="D797" s="162"/>
      <c r="E797" s="124"/>
      <c r="F797" s="124"/>
      <c r="G797" s="176"/>
      <c r="H797" s="124"/>
      <c r="I797" s="124"/>
      <c r="J797" s="124"/>
      <c r="K797" s="124"/>
      <c r="L797" s="124"/>
      <c r="M797" s="124"/>
      <c r="N797" s="124"/>
      <c r="O797" s="124"/>
      <c r="Q797" s="124"/>
      <c r="R797" s="124"/>
      <c r="S797" s="124"/>
      <c r="T797" s="124"/>
      <c r="U797" s="124"/>
      <c r="V797" s="124"/>
      <c r="W797" s="124"/>
      <c r="X797" s="144"/>
      <c r="AA797" s="126">
        <v>785</v>
      </c>
      <c r="AB797" s="126" t="str">
        <f t="shared" si="51"/>
        <v/>
      </c>
      <c r="AC797" s="126" t="str">
        <f t="shared" si="52"/>
        <v/>
      </c>
      <c r="AP797" s="128" t="str">
        <f t="shared" si="53"/>
        <v/>
      </c>
      <c r="AQ797" s="128" t="str">
        <f t="shared" si="54"/>
        <v/>
      </c>
    </row>
    <row r="798" spans="2:43" x14ac:dyDescent="0.2">
      <c r="B798" s="161">
        <v>786</v>
      </c>
      <c r="C798" s="162"/>
      <c r="D798" s="162"/>
      <c r="E798" s="124"/>
      <c r="F798" s="124"/>
      <c r="G798" s="176"/>
      <c r="H798" s="124"/>
      <c r="I798" s="124"/>
      <c r="J798" s="124"/>
      <c r="K798" s="124"/>
      <c r="L798" s="124"/>
      <c r="M798" s="124"/>
      <c r="N798" s="124"/>
      <c r="O798" s="124"/>
      <c r="Q798" s="124"/>
      <c r="R798" s="124"/>
      <c r="S798" s="124"/>
      <c r="T798" s="124"/>
      <c r="U798" s="124"/>
      <c r="V798" s="124"/>
      <c r="W798" s="124"/>
      <c r="X798" s="144"/>
      <c r="AA798" s="126">
        <v>786</v>
      </c>
      <c r="AB798" s="126" t="str">
        <f t="shared" si="51"/>
        <v/>
      </c>
      <c r="AC798" s="126" t="str">
        <f t="shared" si="52"/>
        <v/>
      </c>
      <c r="AP798" s="128" t="str">
        <f t="shared" si="53"/>
        <v/>
      </c>
      <c r="AQ798" s="128" t="str">
        <f t="shared" si="54"/>
        <v/>
      </c>
    </row>
    <row r="799" spans="2:43" x14ac:dyDescent="0.2">
      <c r="B799" s="161">
        <v>787</v>
      </c>
      <c r="C799" s="162"/>
      <c r="D799" s="162"/>
      <c r="E799" s="124"/>
      <c r="F799" s="124"/>
      <c r="G799" s="176"/>
      <c r="H799" s="124"/>
      <c r="I799" s="124"/>
      <c r="J799" s="124"/>
      <c r="K799" s="124"/>
      <c r="L799" s="124"/>
      <c r="M799" s="124"/>
      <c r="N799" s="124"/>
      <c r="O799" s="124"/>
      <c r="Q799" s="124"/>
      <c r="R799" s="124"/>
      <c r="S799" s="124"/>
      <c r="T799" s="124"/>
      <c r="U799" s="124"/>
      <c r="V799" s="124"/>
      <c r="W799" s="124"/>
      <c r="X799" s="144"/>
      <c r="AA799" s="126">
        <v>787</v>
      </c>
      <c r="AB799" s="126" t="str">
        <f t="shared" si="51"/>
        <v/>
      </c>
      <c r="AC799" s="126" t="str">
        <f t="shared" si="52"/>
        <v/>
      </c>
      <c r="AP799" s="128" t="str">
        <f t="shared" si="53"/>
        <v/>
      </c>
      <c r="AQ799" s="128" t="str">
        <f t="shared" si="54"/>
        <v/>
      </c>
    </row>
    <row r="800" spans="2:43" x14ac:dyDescent="0.2">
      <c r="B800" s="161">
        <v>788</v>
      </c>
      <c r="C800" s="162"/>
      <c r="D800" s="162"/>
      <c r="E800" s="124"/>
      <c r="F800" s="124"/>
      <c r="G800" s="176"/>
      <c r="H800" s="124"/>
      <c r="I800" s="124"/>
      <c r="J800" s="124"/>
      <c r="K800" s="124"/>
      <c r="L800" s="124"/>
      <c r="M800" s="124"/>
      <c r="N800" s="124"/>
      <c r="O800" s="124"/>
      <c r="Q800" s="124"/>
      <c r="R800" s="124"/>
      <c r="S800" s="124"/>
      <c r="T800" s="124"/>
      <c r="U800" s="124"/>
      <c r="V800" s="124"/>
      <c r="W800" s="124"/>
      <c r="X800" s="144"/>
      <c r="AA800" s="126">
        <v>788</v>
      </c>
      <c r="AB800" s="126" t="str">
        <f t="shared" si="51"/>
        <v/>
      </c>
      <c r="AC800" s="126" t="str">
        <f t="shared" si="52"/>
        <v/>
      </c>
      <c r="AP800" s="128" t="str">
        <f t="shared" si="53"/>
        <v/>
      </c>
      <c r="AQ800" s="128" t="str">
        <f t="shared" si="54"/>
        <v/>
      </c>
    </row>
    <row r="801" spans="2:43" x14ac:dyDescent="0.2">
      <c r="B801" s="161">
        <v>789</v>
      </c>
      <c r="C801" s="162"/>
      <c r="D801" s="162"/>
      <c r="E801" s="124"/>
      <c r="F801" s="124"/>
      <c r="G801" s="176"/>
      <c r="H801" s="124"/>
      <c r="I801" s="124"/>
      <c r="J801" s="124"/>
      <c r="K801" s="124"/>
      <c r="L801" s="124"/>
      <c r="M801" s="124"/>
      <c r="N801" s="124"/>
      <c r="O801" s="124"/>
      <c r="Q801" s="124"/>
      <c r="R801" s="124"/>
      <c r="S801" s="124"/>
      <c r="T801" s="124"/>
      <c r="U801" s="124"/>
      <c r="V801" s="124"/>
      <c r="W801" s="124"/>
      <c r="X801" s="144"/>
      <c r="AA801" s="126">
        <v>789</v>
      </c>
      <c r="AB801" s="126" t="str">
        <f t="shared" si="51"/>
        <v/>
      </c>
      <c r="AC801" s="126" t="str">
        <f t="shared" si="52"/>
        <v/>
      </c>
      <c r="AP801" s="128" t="str">
        <f t="shared" si="53"/>
        <v/>
      </c>
      <c r="AQ801" s="128" t="str">
        <f t="shared" si="54"/>
        <v/>
      </c>
    </row>
    <row r="802" spans="2:43" x14ac:dyDescent="0.2">
      <c r="B802" s="161">
        <v>790</v>
      </c>
      <c r="C802" s="162"/>
      <c r="D802" s="162"/>
      <c r="E802" s="124"/>
      <c r="F802" s="124"/>
      <c r="G802" s="176"/>
      <c r="H802" s="124"/>
      <c r="I802" s="124"/>
      <c r="J802" s="124"/>
      <c r="K802" s="124"/>
      <c r="L802" s="124"/>
      <c r="M802" s="124"/>
      <c r="N802" s="124"/>
      <c r="O802" s="124"/>
      <c r="Q802" s="124"/>
      <c r="R802" s="124"/>
      <c r="S802" s="124"/>
      <c r="T802" s="124"/>
      <c r="U802" s="124"/>
      <c r="V802" s="124"/>
      <c r="W802" s="124"/>
      <c r="X802" s="144"/>
      <c r="AA802" s="126">
        <v>790</v>
      </c>
      <c r="AB802" s="126" t="str">
        <f t="shared" si="51"/>
        <v/>
      </c>
      <c r="AC802" s="126" t="str">
        <f t="shared" si="52"/>
        <v/>
      </c>
      <c r="AP802" s="128" t="str">
        <f t="shared" si="53"/>
        <v/>
      </c>
      <c r="AQ802" s="128" t="str">
        <f t="shared" si="54"/>
        <v/>
      </c>
    </row>
    <row r="803" spans="2:43" x14ac:dyDescent="0.2">
      <c r="B803" s="161">
        <v>791</v>
      </c>
      <c r="C803" s="162"/>
      <c r="D803" s="162"/>
      <c r="E803" s="124"/>
      <c r="F803" s="124"/>
      <c r="G803" s="176"/>
      <c r="H803" s="124"/>
      <c r="I803" s="124"/>
      <c r="J803" s="124"/>
      <c r="K803" s="124"/>
      <c r="L803" s="124"/>
      <c r="M803" s="124"/>
      <c r="N803" s="124"/>
      <c r="O803" s="124"/>
      <c r="Q803" s="124"/>
      <c r="R803" s="124"/>
      <c r="S803" s="124"/>
      <c r="T803" s="124"/>
      <c r="U803" s="124"/>
      <c r="V803" s="124"/>
      <c r="W803" s="124"/>
      <c r="X803" s="144"/>
      <c r="AA803" s="126">
        <v>791</v>
      </c>
      <c r="AB803" s="126" t="str">
        <f t="shared" si="51"/>
        <v/>
      </c>
      <c r="AC803" s="126" t="str">
        <f t="shared" si="52"/>
        <v/>
      </c>
      <c r="AP803" s="128" t="str">
        <f t="shared" si="53"/>
        <v/>
      </c>
      <c r="AQ803" s="128" t="str">
        <f t="shared" si="54"/>
        <v/>
      </c>
    </row>
    <row r="804" spans="2:43" x14ac:dyDescent="0.2">
      <c r="B804" s="161">
        <v>792</v>
      </c>
      <c r="C804" s="162"/>
      <c r="D804" s="162"/>
      <c r="E804" s="124"/>
      <c r="F804" s="124"/>
      <c r="G804" s="176"/>
      <c r="H804" s="124"/>
      <c r="I804" s="124"/>
      <c r="J804" s="124"/>
      <c r="K804" s="124"/>
      <c r="L804" s="124"/>
      <c r="M804" s="124"/>
      <c r="N804" s="124"/>
      <c r="O804" s="124"/>
      <c r="Q804" s="124"/>
      <c r="R804" s="124"/>
      <c r="S804" s="124"/>
      <c r="T804" s="124"/>
      <c r="U804" s="124"/>
      <c r="V804" s="124"/>
      <c r="W804" s="124"/>
      <c r="X804" s="144"/>
      <c r="AA804" s="126">
        <v>792</v>
      </c>
      <c r="AB804" s="126" t="str">
        <f t="shared" si="51"/>
        <v/>
      </c>
      <c r="AC804" s="126" t="str">
        <f t="shared" si="52"/>
        <v/>
      </c>
      <c r="AP804" s="128" t="str">
        <f t="shared" si="53"/>
        <v/>
      </c>
      <c r="AQ804" s="128" t="str">
        <f t="shared" si="54"/>
        <v/>
      </c>
    </row>
    <row r="805" spans="2:43" x14ac:dyDescent="0.2">
      <c r="B805" s="161">
        <v>793</v>
      </c>
      <c r="C805" s="162"/>
      <c r="D805" s="162"/>
      <c r="E805" s="124"/>
      <c r="F805" s="124"/>
      <c r="G805" s="176"/>
      <c r="H805" s="124"/>
      <c r="I805" s="124"/>
      <c r="J805" s="124"/>
      <c r="K805" s="124"/>
      <c r="L805" s="124"/>
      <c r="M805" s="124"/>
      <c r="N805" s="124"/>
      <c r="O805" s="124"/>
      <c r="Q805" s="124"/>
      <c r="R805" s="124"/>
      <c r="S805" s="124"/>
      <c r="T805" s="124"/>
      <c r="U805" s="124"/>
      <c r="V805" s="124"/>
      <c r="W805" s="124"/>
      <c r="X805" s="144"/>
      <c r="AA805" s="126">
        <v>793</v>
      </c>
      <c r="AB805" s="126" t="str">
        <f t="shared" si="51"/>
        <v/>
      </c>
      <c r="AC805" s="126" t="str">
        <f t="shared" si="52"/>
        <v/>
      </c>
      <c r="AP805" s="128" t="str">
        <f t="shared" si="53"/>
        <v/>
      </c>
      <c r="AQ805" s="128" t="str">
        <f t="shared" si="54"/>
        <v/>
      </c>
    </row>
    <row r="806" spans="2:43" x14ac:dyDescent="0.2">
      <c r="B806" s="161">
        <v>794</v>
      </c>
      <c r="C806" s="162"/>
      <c r="D806" s="162"/>
      <c r="E806" s="124"/>
      <c r="F806" s="124"/>
      <c r="G806" s="176"/>
      <c r="H806" s="124"/>
      <c r="I806" s="124"/>
      <c r="J806" s="124"/>
      <c r="K806" s="124"/>
      <c r="L806" s="124"/>
      <c r="M806" s="124"/>
      <c r="N806" s="124"/>
      <c r="O806" s="124"/>
      <c r="Q806" s="124"/>
      <c r="R806" s="124"/>
      <c r="S806" s="124"/>
      <c r="T806" s="124"/>
      <c r="U806" s="124"/>
      <c r="V806" s="124"/>
      <c r="W806" s="124"/>
      <c r="X806" s="144"/>
      <c r="AA806" s="126">
        <v>794</v>
      </c>
      <c r="AB806" s="126" t="str">
        <f t="shared" si="51"/>
        <v/>
      </c>
      <c r="AC806" s="126" t="str">
        <f t="shared" si="52"/>
        <v/>
      </c>
      <c r="AP806" s="128" t="str">
        <f t="shared" si="53"/>
        <v/>
      </c>
      <c r="AQ806" s="128" t="str">
        <f t="shared" si="54"/>
        <v/>
      </c>
    </row>
    <row r="807" spans="2:43" x14ac:dyDescent="0.2">
      <c r="B807" s="161">
        <v>795</v>
      </c>
      <c r="C807" s="162"/>
      <c r="D807" s="162"/>
      <c r="E807" s="124"/>
      <c r="F807" s="124"/>
      <c r="G807" s="176"/>
      <c r="H807" s="124"/>
      <c r="I807" s="124"/>
      <c r="J807" s="124"/>
      <c r="K807" s="124"/>
      <c r="L807" s="124"/>
      <c r="M807" s="124"/>
      <c r="N807" s="124"/>
      <c r="O807" s="124"/>
      <c r="Q807" s="124"/>
      <c r="R807" s="124"/>
      <c r="S807" s="124"/>
      <c r="T807" s="124"/>
      <c r="U807" s="124"/>
      <c r="V807" s="124"/>
      <c r="W807" s="124"/>
      <c r="X807" s="144"/>
      <c r="AA807" s="126">
        <v>795</v>
      </c>
      <c r="AB807" s="126" t="str">
        <f t="shared" si="51"/>
        <v/>
      </c>
      <c r="AC807" s="126" t="str">
        <f t="shared" si="52"/>
        <v/>
      </c>
      <c r="AP807" s="128" t="str">
        <f t="shared" si="53"/>
        <v/>
      </c>
      <c r="AQ807" s="128" t="str">
        <f t="shared" si="54"/>
        <v/>
      </c>
    </row>
    <row r="808" spans="2:43" x14ac:dyDescent="0.2">
      <c r="B808" s="161">
        <v>796</v>
      </c>
      <c r="C808" s="162"/>
      <c r="D808" s="162"/>
      <c r="E808" s="124"/>
      <c r="F808" s="124"/>
      <c r="G808" s="176"/>
      <c r="H808" s="124"/>
      <c r="I808" s="124"/>
      <c r="J808" s="124"/>
      <c r="K808" s="124"/>
      <c r="L808" s="124"/>
      <c r="M808" s="124"/>
      <c r="N808" s="124"/>
      <c r="O808" s="124"/>
      <c r="Q808" s="124"/>
      <c r="R808" s="124"/>
      <c r="S808" s="124"/>
      <c r="T808" s="124"/>
      <c r="U808" s="124"/>
      <c r="V808" s="124"/>
      <c r="W808" s="124"/>
      <c r="X808" s="144"/>
      <c r="AA808" s="126">
        <v>796</v>
      </c>
      <c r="AB808" s="126" t="str">
        <f t="shared" si="51"/>
        <v/>
      </c>
      <c r="AC808" s="126" t="str">
        <f t="shared" si="52"/>
        <v/>
      </c>
      <c r="AP808" s="128" t="str">
        <f t="shared" si="53"/>
        <v/>
      </c>
      <c r="AQ808" s="128" t="str">
        <f t="shared" si="54"/>
        <v/>
      </c>
    </row>
    <row r="809" spans="2:43" x14ac:dyDescent="0.2">
      <c r="B809" s="161">
        <v>797</v>
      </c>
      <c r="C809" s="162"/>
      <c r="D809" s="162"/>
      <c r="E809" s="124"/>
      <c r="F809" s="124"/>
      <c r="G809" s="176"/>
      <c r="H809" s="124"/>
      <c r="I809" s="124"/>
      <c r="J809" s="124"/>
      <c r="K809" s="124"/>
      <c r="L809" s="124"/>
      <c r="M809" s="124"/>
      <c r="N809" s="124"/>
      <c r="O809" s="124"/>
      <c r="Q809" s="124"/>
      <c r="R809" s="124"/>
      <c r="S809" s="124"/>
      <c r="T809" s="124"/>
      <c r="U809" s="124"/>
      <c r="V809" s="124"/>
      <c r="W809" s="124"/>
      <c r="X809" s="144"/>
      <c r="AA809" s="126">
        <v>797</v>
      </c>
      <c r="AB809" s="126" t="str">
        <f t="shared" si="51"/>
        <v/>
      </c>
      <c r="AC809" s="126" t="str">
        <f t="shared" si="52"/>
        <v/>
      </c>
      <c r="AP809" s="128" t="str">
        <f t="shared" si="53"/>
        <v/>
      </c>
      <c r="AQ809" s="128" t="str">
        <f t="shared" si="54"/>
        <v/>
      </c>
    </row>
    <row r="810" spans="2:43" x14ac:dyDescent="0.2">
      <c r="B810" s="161">
        <v>798</v>
      </c>
      <c r="C810" s="162"/>
      <c r="D810" s="162"/>
      <c r="E810" s="124"/>
      <c r="F810" s="124"/>
      <c r="G810" s="176"/>
      <c r="H810" s="124"/>
      <c r="I810" s="124"/>
      <c r="J810" s="124"/>
      <c r="K810" s="124"/>
      <c r="L810" s="124"/>
      <c r="M810" s="124"/>
      <c r="N810" s="124"/>
      <c r="O810" s="124"/>
      <c r="Q810" s="124"/>
      <c r="R810" s="124"/>
      <c r="S810" s="124"/>
      <c r="T810" s="124"/>
      <c r="U810" s="124"/>
      <c r="V810" s="124"/>
      <c r="W810" s="124"/>
      <c r="X810" s="144"/>
      <c r="AA810" s="126">
        <v>798</v>
      </c>
      <c r="AB810" s="126" t="str">
        <f t="shared" si="51"/>
        <v/>
      </c>
      <c r="AC810" s="126" t="str">
        <f t="shared" si="52"/>
        <v/>
      </c>
      <c r="AP810" s="128" t="str">
        <f t="shared" si="53"/>
        <v/>
      </c>
      <c r="AQ810" s="128" t="str">
        <f t="shared" si="54"/>
        <v/>
      </c>
    </row>
    <row r="811" spans="2:43" x14ac:dyDescent="0.2">
      <c r="B811" s="161">
        <v>799</v>
      </c>
      <c r="C811" s="162"/>
      <c r="D811" s="162"/>
      <c r="E811" s="124"/>
      <c r="F811" s="124"/>
      <c r="G811" s="176"/>
      <c r="H811" s="124"/>
      <c r="I811" s="124"/>
      <c r="J811" s="124"/>
      <c r="K811" s="124"/>
      <c r="L811" s="124"/>
      <c r="M811" s="124"/>
      <c r="N811" s="124"/>
      <c r="O811" s="124"/>
      <c r="Q811" s="124"/>
      <c r="R811" s="124"/>
      <c r="S811" s="124"/>
      <c r="T811" s="124"/>
      <c r="U811" s="124"/>
      <c r="V811" s="124"/>
      <c r="W811" s="124"/>
      <c r="X811" s="144"/>
      <c r="AA811" s="126">
        <v>799</v>
      </c>
      <c r="AB811" s="126" t="str">
        <f t="shared" si="51"/>
        <v/>
      </c>
      <c r="AC811" s="126" t="str">
        <f t="shared" si="52"/>
        <v/>
      </c>
      <c r="AP811" s="128" t="str">
        <f t="shared" si="53"/>
        <v/>
      </c>
      <c r="AQ811" s="128" t="str">
        <f t="shared" si="54"/>
        <v/>
      </c>
    </row>
    <row r="812" spans="2:43" x14ac:dyDescent="0.2">
      <c r="B812" s="161">
        <v>800</v>
      </c>
      <c r="C812" s="162"/>
      <c r="D812" s="162"/>
      <c r="E812" s="124"/>
      <c r="F812" s="124"/>
      <c r="G812" s="176"/>
      <c r="H812" s="124"/>
      <c r="I812" s="124"/>
      <c r="J812" s="124"/>
      <c r="K812" s="124"/>
      <c r="L812" s="124"/>
      <c r="M812" s="124"/>
      <c r="N812" s="124"/>
      <c r="O812" s="124"/>
      <c r="Q812" s="124"/>
      <c r="R812" s="124"/>
      <c r="S812" s="124"/>
      <c r="T812" s="124"/>
      <c r="U812" s="124"/>
      <c r="V812" s="124"/>
      <c r="W812" s="124"/>
      <c r="X812" s="144"/>
      <c r="AA812" s="126">
        <v>800</v>
      </c>
      <c r="AB812" s="126" t="str">
        <f t="shared" si="51"/>
        <v/>
      </c>
      <c r="AC812" s="126" t="str">
        <f t="shared" si="52"/>
        <v/>
      </c>
      <c r="AP812" s="128" t="str">
        <f t="shared" si="53"/>
        <v/>
      </c>
      <c r="AQ812" s="128" t="str">
        <f t="shared" si="54"/>
        <v/>
      </c>
    </row>
    <row r="813" spans="2:43" x14ac:dyDescent="0.2">
      <c r="B813" s="161">
        <v>801</v>
      </c>
      <c r="C813" s="162"/>
      <c r="D813" s="162"/>
      <c r="E813" s="124"/>
      <c r="F813" s="124"/>
      <c r="G813" s="176"/>
      <c r="H813" s="124"/>
      <c r="I813" s="124"/>
      <c r="J813" s="124"/>
      <c r="K813" s="124"/>
      <c r="L813" s="124"/>
      <c r="M813" s="124"/>
      <c r="N813" s="124"/>
      <c r="O813" s="124"/>
      <c r="Q813" s="124"/>
      <c r="R813" s="124"/>
      <c r="S813" s="124"/>
      <c r="T813" s="124"/>
      <c r="U813" s="124"/>
      <c r="V813" s="124"/>
      <c r="W813" s="124"/>
      <c r="X813" s="144"/>
      <c r="AA813" s="126">
        <v>801</v>
      </c>
      <c r="AB813" s="126" t="str">
        <f t="shared" si="51"/>
        <v/>
      </c>
      <c r="AC813" s="126" t="str">
        <f t="shared" si="52"/>
        <v/>
      </c>
      <c r="AP813" s="128" t="str">
        <f t="shared" si="53"/>
        <v/>
      </c>
      <c r="AQ813" s="128" t="str">
        <f t="shared" si="54"/>
        <v/>
      </c>
    </row>
    <row r="814" spans="2:43" x14ac:dyDescent="0.2">
      <c r="B814" s="161">
        <v>802</v>
      </c>
      <c r="C814" s="162"/>
      <c r="D814" s="162"/>
      <c r="E814" s="124"/>
      <c r="F814" s="124"/>
      <c r="G814" s="176"/>
      <c r="H814" s="124"/>
      <c r="I814" s="124"/>
      <c r="J814" s="124"/>
      <c r="K814" s="124"/>
      <c r="L814" s="124"/>
      <c r="M814" s="124"/>
      <c r="N814" s="124"/>
      <c r="O814" s="124"/>
      <c r="Q814" s="124"/>
      <c r="R814" s="124"/>
      <c r="S814" s="124"/>
      <c r="T814" s="124"/>
      <c r="U814" s="124"/>
      <c r="V814" s="124"/>
      <c r="W814" s="124"/>
      <c r="X814" s="144"/>
      <c r="AA814" s="126">
        <v>802</v>
      </c>
      <c r="AB814" s="126" t="str">
        <f t="shared" si="51"/>
        <v/>
      </c>
      <c r="AC814" s="126" t="str">
        <f t="shared" si="52"/>
        <v/>
      </c>
      <c r="AP814" s="128" t="str">
        <f t="shared" si="53"/>
        <v/>
      </c>
      <c r="AQ814" s="128" t="str">
        <f t="shared" si="54"/>
        <v/>
      </c>
    </row>
    <row r="815" spans="2:43" x14ac:dyDescent="0.2">
      <c r="B815" s="161">
        <v>803</v>
      </c>
      <c r="C815" s="162"/>
      <c r="D815" s="162"/>
      <c r="E815" s="124"/>
      <c r="F815" s="124"/>
      <c r="G815" s="176"/>
      <c r="H815" s="124"/>
      <c r="I815" s="124"/>
      <c r="J815" s="124"/>
      <c r="K815" s="124"/>
      <c r="L815" s="124"/>
      <c r="M815" s="124"/>
      <c r="N815" s="124"/>
      <c r="O815" s="124"/>
      <c r="Q815" s="124"/>
      <c r="R815" s="124"/>
      <c r="S815" s="124"/>
      <c r="T815" s="124"/>
      <c r="U815" s="124"/>
      <c r="V815" s="124"/>
      <c r="W815" s="124"/>
      <c r="X815" s="144"/>
      <c r="AA815" s="126">
        <v>803</v>
      </c>
      <c r="AB815" s="126" t="str">
        <f t="shared" si="51"/>
        <v/>
      </c>
      <c r="AC815" s="126" t="str">
        <f t="shared" si="52"/>
        <v/>
      </c>
      <c r="AP815" s="128" t="str">
        <f t="shared" si="53"/>
        <v/>
      </c>
      <c r="AQ815" s="128" t="str">
        <f t="shared" si="54"/>
        <v/>
      </c>
    </row>
    <row r="816" spans="2:43" x14ac:dyDescent="0.2">
      <c r="B816" s="161">
        <v>804</v>
      </c>
      <c r="C816" s="162"/>
      <c r="D816" s="162"/>
      <c r="E816" s="124"/>
      <c r="F816" s="124"/>
      <c r="G816" s="176"/>
      <c r="H816" s="124"/>
      <c r="I816" s="124"/>
      <c r="J816" s="124"/>
      <c r="K816" s="124"/>
      <c r="L816" s="124"/>
      <c r="M816" s="124"/>
      <c r="N816" s="124"/>
      <c r="O816" s="124"/>
      <c r="Q816" s="124"/>
      <c r="R816" s="124"/>
      <c r="S816" s="124"/>
      <c r="T816" s="124"/>
      <c r="U816" s="124"/>
      <c r="V816" s="124"/>
      <c r="W816" s="124"/>
      <c r="X816" s="144"/>
      <c r="AA816" s="126">
        <v>804</v>
      </c>
      <c r="AB816" s="126" t="str">
        <f t="shared" si="51"/>
        <v/>
      </c>
      <c r="AC816" s="126" t="str">
        <f t="shared" si="52"/>
        <v/>
      </c>
      <c r="AP816" s="128" t="str">
        <f t="shared" si="53"/>
        <v/>
      </c>
      <c r="AQ816" s="128" t="str">
        <f t="shared" si="54"/>
        <v/>
      </c>
    </row>
    <row r="817" spans="2:43" x14ac:dyDescent="0.2">
      <c r="B817" s="161">
        <v>805</v>
      </c>
      <c r="C817" s="162"/>
      <c r="D817" s="162"/>
      <c r="E817" s="124"/>
      <c r="F817" s="124"/>
      <c r="G817" s="176"/>
      <c r="H817" s="124"/>
      <c r="I817" s="124"/>
      <c r="J817" s="124"/>
      <c r="K817" s="124"/>
      <c r="L817" s="124"/>
      <c r="M817" s="124"/>
      <c r="N817" s="124"/>
      <c r="O817" s="124"/>
      <c r="Q817" s="124"/>
      <c r="R817" s="124"/>
      <c r="S817" s="124"/>
      <c r="T817" s="124"/>
      <c r="U817" s="124"/>
      <c r="V817" s="124"/>
      <c r="W817" s="124"/>
      <c r="X817" s="144"/>
      <c r="AA817" s="126">
        <v>805</v>
      </c>
      <c r="AB817" s="126" t="str">
        <f t="shared" si="51"/>
        <v/>
      </c>
      <c r="AC817" s="126" t="str">
        <f t="shared" si="52"/>
        <v/>
      </c>
      <c r="AP817" s="128" t="str">
        <f t="shared" si="53"/>
        <v/>
      </c>
      <c r="AQ817" s="128" t="str">
        <f t="shared" si="54"/>
        <v/>
      </c>
    </row>
    <row r="818" spans="2:43" x14ac:dyDescent="0.2">
      <c r="B818" s="161">
        <v>806</v>
      </c>
      <c r="C818" s="162"/>
      <c r="D818" s="162"/>
      <c r="E818" s="124"/>
      <c r="F818" s="124"/>
      <c r="G818" s="176"/>
      <c r="H818" s="124"/>
      <c r="I818" s="124"/>
      <c r="J818" s="124"/>
      <c r="K818" s="124"/>
      <c r="L818" s="124"/>
      <c r="M818" s="124"/>
      <c r="N818" s="124"/>
      <c r="O818" s="124"/>
      <c r="Q818" s="124"/>
      <c r="R818" s="124"/>
      <c r="S818" s="124"/>
      <c r="T818" s="124"/>
      <c r="U818" s="124"/>
      <c r="V818" s="124"/>
      <c r="W818" s="124"/>
      <c r="X818" s="144"/>
      <c r="AA818" s="126">
        <v>806</v>
      </c>
      <c r="AB818" s="126" t="str">
        <f t="shared" si="51"/>
        <v/>
      </c>
      <c r="AC818" s="126" t="str">
        <f t="shared" si="52"/>
        <v/>
      </c>
      <c r="AP818" s="128" t="str">
        <f t="shared" si="53"/>
        <v/>
      </c>
      <c r="AQ818" s="128" t="str">
        <f t="shared" si="54"/>
        <v/>
      </c>
    </row>
    <row r="819" spans="2:43" x14ac:dyDescent="0.2">
      <c r="B819" s="161">
        <v>807</v>
      </c>
      <c r="C819" s="162"/>
      <c r="D819" s="162"/>
      <c r="E819" s="124"/>
      <c r="F819" s="124"/>
      <c r="G819" s="176"/>
      <c r="H819" s="124"/>
      <c r="I819" s="124"/>
      <c r="J819" s="124"/>
      <c r="K819" s="124"/>
      <c r="L819" s="124"/>
      <c r="M819" s="124"/>
      <c r="N819" s="124"/>
      <c r="O819" s="124"/>
      <c r="Q819" s="124"/>
      <c r="R819" s="124"/>
      <c r="S819" s="124"/>
      <c r="T819" s="124"/>
      <c r="U819" s="124"/>
      <c r="V819" s="124"/>
      <c r="W819" s="124"/>
      <c r="X819" s="144"/>
      <c r="AA819" s="126">
        <v>807</v>
      </c>
      <c r="AB819" s="126" t="str">
        <f t="shared" si="51"/>
        <v/>
      </c>
      <c r="AC819" s="126" t="str">
        <f t="shared" si="52"/>
        <v/>
      </c>
      <c r="AP819" s="128" t="str">
        <f t="shared" si="53"/>
        <v/>
      </c>
      <c r="AQ819" s="128" t="str">
        <f t="shared" si="54"/>
        <v/>
      </c>
    </row>
    <row r="820" spans="2:43" x14ac:dyDescent="0.2">
      <c r="B820" s="161">
        <v>808</v>
      </c>
      <c r="C820" s="162"/>
      <c r="D820" s="162"/>
      <c r="E820" s="124"/>
      <c r="F820" s="124"/>
      <c r="G820" s="176"/>
      <c r="H820" s="124"/>
      <c r="I820" s="124"/>
      <c r="J820" s="124"/>
      <c r="K820" s="124"/>
      <c r="L820" s="124"/>
      <c r="M820" s="124"/>
      <c r="N820" s="124"/>
      <c r="O820" s="124"/>
      <c r="Q820" s="124"/>
      <c r="R820" s="124"/>
      <c r="S820" s="124"/>
      <c r="T820" s="124"/>
      <c r="U820" s="124"/>
      <c r="V820" s="124"/>
      <c r="W820" s="124"/>
      <c r="X820" s="144"/>
      <c r="AA820" s="126">
        <v>808</v>
      </c>
      <c r="AB820" s="126" t="str">
        <f t="shared" si="51"/>
        <v/>
      </c>
      <c r="AC820" s="126" t="str">
        <f t="shared" si="52"/>
        <v/>
      </c>
      <c r="AP820" s="128" t="str">
        <f t="shared" si="53"/>
        <v/>
      </c>
      <c r="AQ820" s="128" t="str">
        <f t="shared" si="54"/>
        <v/>
      </c>
    </row>
    <row r="821" spans="2:43" x14ac:dyDescent="0.2">
      <c r="B821" s="161">
        <v>809</v>
      </c>
      <c r="C821" s="162"/>
      <c r="D821" s="162"/>
      <c r="E821" s="124"/>
      <c r="F821" s="124"/>
      <c r="G821" s="176"/>
      <c r="H821" s="124"/>
      <c r="I821" s="124"/>
      <c r="J821" s="124"/>
      <c r="K821" s="124"/>
      <c r="L821" s="124"/>
      <c r="M821" s="124"/>
      <c r="N821" s="124"/>
      <c r="O821" s="124"/>
      <c r="Q821" s="124"/>
      <c r="R821" s="124"/>
      <c r="S821" s="124"/>
      <c r="T821" s="124"/>
      <c r="U821" s="124"/>
      <c r="V821" s="124"/>
      <c r="W821" s="124"/>
      <c r="X821" s="144"/>
      <c r="AA821" s="126">
        <v>809</v>
      </c>
      <c r="AB821" s="126" t="str">
        <f t="shared" si="51"/>
        <v/>
      </c>
      <c r="AC821" s="126" t="str">
        <f t="shared" si="52"/>
        <v/>
      </c>
      <c r="AP821" s="128" t="str">
        <f t="shared" si="53"/>
        <v/>
      </c>
      <c r="AQ821" s="128" t="str">
        <f t="shared" si="54"/>
        <v/>
      </c>
    </row>
    <row r="822" spans="2:43" x14ac:dyDescent="0.2">
      <c r="B822" s="161">
        <v>810</v>
      </c>
      <c r="C822" s="162"/>
      <c r="D822" s="162"/>
      <c r="E822" s="124"/>
      <c r="F822" s="124"/>
      <c r="G822" s="176"/>
      <c r="H822" s="124"/>
      <c r="I822" s="124"/>
      <c r="J822" s="124"/>
      <c r="K822" s="124"/>
      <c r="L822" s="124"/>
      <c r="M822" s="124"/>
      <c r="N822" s="124"/>
      <c r="O822" s="124"/>
      <c r="Q822" s="124"/>
      <c r="R822" s="124"/>
      <c r="S822" s="124"/>
      <c r="T822" s="124"/>
      <c r="U822" s="124"/>
      <c r="V822" s="124"/>
      <c r="W822" s="124"/>
      <c r="X822" s="144"/>
      <c r="AA822" s="126">
        <v>810</v>
      </c>
      <c r="AB822" s="126" t="str">
        <f t="shared" si="51"/>
        <v/>
      </c>
      <c r="AC822" s="126" t="str">
        <f t="shared" si="52"/>
        <v/>
      </c>
      <c r="AP822" s="128" t="str">
        <f t="shared" si="53"/>
        <v/>
      </c>
      <c r="AQ822" s="128" t="str">
        <f t="shared" si="54"/>
        <v/>
      </c>
    </row>
    <row r="823" spans="2:43" x14ac:dyDescent="0.2">
      <c r="B823" s="161">
        <v>811</v>
      </c>
      <c r="C823" s="162"/>
      <c r="D823" s="162"/>
      <c r="E823" s="124"/>
      <c r="F823" s="124"/>
      <c r="G823" s="176"/>
      <c r="H823" s="124"/>
      <c r="I823" s="124"/>
      <c r="J823" s="124"/>
      <c r="K823" s="124"/>
      <c r="L823" s="124"/>
      <c r="M823" s="124"/>
      <c r="N823" s="124"/>
      <c r="O823" s="124"/>
      <c r="Q823" s="124"/>
      <c r="R823" s="124"/>
      <c r="S823" s="124"/>
      <c r="T823" s="124"/>
      <c r="U823" s="124"/>
      <c r="V823" s="124"/>
      <c r="W823" s="124"/>
      <c r="X823" s="144"/>
      <c r="AA823" s="126">
        <v>811</v>
      </c>
      <c r="AB823" s="126" t="str">
        <f t="shared" si="51"/>
        <v/>
      </c>
      <c r="AC823" s="126" t="str">
        <f t="shared" si="52"/>
        <v/>
      </c>
      <c r="AP823" s="128" t="str">
        <f t="shared" si="53"/>
        <v/>
      </c>
      <c r="AQ823" s="128" t="str">
        <f t="shared" si="54"/>
        <v/>
      </c>
    </row>
    <row r="824" spans="2:43" x14ac:dyDescent="0.2">
      <c r="B824" s="161">
        <v>812</v>
      </c>
      <c r="C824" s="162"/>
      <c r="D824" s="162"/>
      <c r="E824" s="124"/>
      <c r="F824" s="124"/>
      <c r="G824" s="176"/>
      <c r="H824" s="124"/>
      <c r="I824" s="124"/>
      <c r="J824" s="124"/>
      <c r="K824" s="124"/>
      <c r="L824" s="124"/>
      <c r="M824" s="124"/>
      <c r="N824" s="124"/>
      <c r="O824" s="124"/>
      <c r="Q824" s="124"/>
      <c r="R824" s="124"/>
      <c r="S824" s="124"/>
      <c r="T824" s="124"/>
      <c r="U824" s="124"/>
      <c r="V824" s="124"/>
      <c r="W824" s="124"/>
      <c r="X824" s="144"/>
      <c r="AA824" s="126">
        <v>812</v>
      </c>
      <c r="AB824" s="126" t="str">
        <f t="shared" si="51"/>
        <v/>
      </c>
      <c r="AC824" s="126" t="str">
        <f t="shared" si="52"/>
        <v/>
      </c>
      <c r="AP824" s="128" t="str">
        <f t="shared" si="53"/>
        <v/>
      </c>
      <c r="AQ824" s="128" t="str">
        <f t="shared" si="54"/>
        <v/>
      </c>
    </row>
    <row r="825" spans="2:43" x14ac:dyDescent="0.2">
      <c r="B825" s="161">
        <v>813</v>
      </c>
      <c r="C825" s="162"/>
      <c r="D825" s="162"/>
      <c r="E825" s="124"/>
      <c r="F825" s="124"/>
      <c r="G825" s="176"/>
      <c r="H825" s="124"/>
      <c r="I825" s="124"/>
      <c r="J825" s="124"/>
      <c r="K825" s="124"/>
      <c r="L825" s="124"/>
      <c r="M825" s="124"/>
      <c r="N825" s="124"/>
      <c r="O825" s="124"/>
      <c r="Q825" s="124"/>
      <c r="R825" s="124"/>
      <c r="S825" s="124"/>
      <c r="T825" s="124"/>
      <c r="U825" s="124"/>
      <c r="V825" s="124"/>
      <c r="W825" s="124"/>
      <c r="X825" s="144"/>
      <c r="AA825" s="126">
        <v>813</v>
      </c>
      <c r="AB825" s="126" t="str">
        <f t="shared" si="51"/>
        <v/>
      </c>
      <c r="AC825" s="126" t="str">
        <f t="shared" si="52"/>
        <v/>
      </c>
      <c r="AP825" s="128" t="str">
        <f t="shared" si="53"/>
        <v/>
      </c>
      <c r="AQ825" s="128" t="str">
        <f t="shared" si="54"/>
        <v/>
      </c>
    </row>
    <row r="826" spans="2:43" x14ac:dyDescent="0.2">
      <c r="B826" s="161">
        <v>814</v>
      </c>
      <c r="C826" s="162"/>
      <c r="D826" s="162"/>
      <c r="E826" s="124"/>
      <c r="F826" s="124"/>
      <c r="G826" s="176"/>
      <c r="H826" s="124"/>
      <c r="I826" s="124"/>
      <c r="J826" s="124"/>
      <c r="K826" s="124"/>
      <c r="L826" s="124"/>
      <c r="M826" s="124"/>
      <c r="N826" s="124"/>
      <c r="O826" s="124"/>
      <c r="Q826" s="124"/>
      <c r="R826" s="124"/>
      <c r="S826" s="124"/>
      <c r="T826" s="124"/>
      <c r="U826" s="124"/>
      <c r="V826" s="124"/>
      <c r="W826" s="124"/>
      <c r="X826" s="144"/>
      <c r="AA826" s="126">
        <v>814</v>
      </c>
      <c r="AB826" s="126" t="str">
        <f t="shared" si="51"/>
        <v/>
      </c>
      <c r="AC826" s="126" t="str">
        <f t="shared" si="52"/>
        <v/>
      </c>
      <c r="AP826" s="128" t="str">
        <f t="shared" si="53"/>
        <v/>
      </c>
      <c r="AQ826" s="128" t="str">
        <f t="shared" si="54"/>
        <v/>
      </c>
    </row>
    <row r="827" spans="2:43" x14ac:dyDescent="0.2">
      <c r="B827" s="161">
        <v>815</v>
      </c>
      <c r="C827" s="162"/>
      <c r="D827" s="162"/>
      <c r="E827" s="124"/>
      <c r="F827" s="124"/>
      <c r="G827" s="176"/>
      <c r="H827" s="124"/>
      <c r="I827" s="124"/>
      <c r="J827" s="124"/>
      <c r="K827" s="124"/>
      <c r="L827" s="124"/>
      <c r="M827" s="124"/>
      <c r="N827" s="124"/>
      <c r="O827" s="124"/>
      <c r="Q827" s="124"/>
      <c r="R827" s="124"/>
      <c r="S827" s="124"/>
      <c r="T827" s="124"/>
      <c r="U827" s="124"/>
      <c r="V827" s="124"/>
      <c r="W827" s="124"/>
      <c r="X827" s="144"/>
      <c r="AA827" s="126">
        <v>815</v>
      </c>
      <c r="AB827" s="126" t="str">
        <f t="shared" si="51"/>
        <v/>
      </c>
      <c r="AC827" s="126" t="str">
        <f t="shared" si="52"/>
        <v/>
      </c>
      <c r="AP827" s="128" t="str">
        <f t="shared" si="53"/>
        <v/>
      </c>
      <c r="AQ827" s="128" t="str">
        <f t="shared" si="54"/>
        <v/>
      </c>
    </row>
    <row r="828" spans="2:43" x14ac:dyDescent="0.2">
      <c r="B828" s="161">
        <v>816</v>
      </c>
      <c r="C828" s="162"/>
      <c r="D828" s="162"/>
      <c r="E828" s="124"/>
      <c r="F828" s="124"/>
      <c r="G828" s="176"/>
      <c r="H828" s="124"/>
      <c r="I828" s="124"/>
      <c r="J828" s="124"/>
      <c r="K828" s="124"/>
      <c r="L828" s="124"/>
      <c r="M828" s="124"/>
      <c r="N828" s="124"/>
      <c r="O828" s="124"/>
      <c r="Q828" s="124"/>
      <c r="R828" s="124"/>
      <c r="S828" s="124"/>
      <c r="T828" s="124"/>
      <c r="U828" s="124"/>
      <c r="V828" s="124"/>
      <c r="W828" s="124"/>
      <c r="X828" s="144"/>
      <c r="AA828" s="126">
        <v>816</v>
      </c>
      <c r="AB828" s="126" t="str">
        <f t="shared" si="51"/>
        <v/>
      </c>
      <c r="AC828" s="126" t="str">
        <f t="shared" si="52"/>
        <v/>
      </c>
      <c r="AP828" s="128" t="str">
        <f t="shared" si="53"/>
        <v/>
      </c>
      <c r="AQ828" s="128" t="str">
        <f t="shared" si="54"/>
        <v/>
      </c>
    </row>
    <row r="829" spans="2:43" x14ac:dyDescent="0.2">
      <c r="B829" s="161">
        <v>817</v>
      </c>
      <c r="C829" s="162"/>
      <c r="D829" s="162"/>
      <c r="E829" s="124"/>
      <c r="F829" s="124"/>
      <c r="G829" s="176"/>
      <c r="H829" s="124"/>
      <c r="I829" s="124"/>
      <c r="J829" s="124"/>
      <c r="K829" s="124"/>
      <c r="L829" s="124"/>
      <c r="M829" s="124"/>
      <c r="N829" s="124"/>
      <c r="O829" s="124"/>
      <c r="Q829" s="124"/>
      <c r="R829" s="124"/>
      <c r="S829" s="124"/>
      <c r="T829" s="124"/>
      <c r="U829" s="124"/>
      <c r="V829" s="124"/>
      <c r="W829" s="124"/>
      <c r="X829" s="144"/>
      <c r="AA829" s="126">
        <v>817</v>
      </c>
      <c r="AB829" s="126" t="str">
        <f t="shared" si="51"/>
        <v/>
      </c>
      <c r="AC829" s="126" t="str">
        <f t="shared" si="52"/>
        <v/>
      </c>
      <c r="AP829" s="128" t="str">
        <f t="shared" si="53"/>
        <v/>
      </c>
      <c r="AQ829" s="128" t="str">
        <f t="shared" si="54"/>
        <v/>
      </c>
    </row>
    <row r="830" spans="2:43" x14ac:dyDescent="0.2">
      <c r="B830" s="161">
        <v>818</v>
      </c>
      <c r="C830" s="162"/>
      <c r="D830" s="162"/>
      <c r="E830" s="124"/>
      <c r="F830" s="124"/>
      <c r="G830" s="176"/>
      <c r="H830" s="124"/>
      <c r="I830" s="124"/>
      <c r="J830" s="124"/>
      <c r="K830" s="124"/>
      <c r="L830" s="124"/>
      <c r="M830" s="124"/>
      <c r="N830" s="124"/>
      <c r="O830" s="124"/>
      <c r="Q830" s="124"/>
      <c r="R830" s="124"/>
      <c r="S830" s="124"/>
      <c r="T830" s="124"/>
      <c r="U830" s="124"/>
      <c r="V830" s="124"/>
      <c r="W830" s="124"/>
      <c r="X830" s="144"/>
      <c r="AA830" s="126">
        <v>818</v>
      </c>
      <c r="AB830" s="126" t="str">
        <f t="shared" si="51"/>
        <v/>
      </c>
      <c r="AC830" s="126" t="str">
        <f t="shared" si="52"/>
        <v/>
      </c>
      <c r="AP830" s="128" t="str">
        <f t="shared" si="53"/>
        <v/>
      </c>
      <c r="AQ830" s="128" t="str">
        <f t="shared" si="54"/>
        <v/>
      </c>
    </row>
    <row r="831" spans="2:43" x14ac:dyDescent="0.2">
      <c r="B831" s="161">
        <v>819</v>
      </c>
      <c r="C831" s="162"/>
      <c r="D831" s="162"/>
      <c r="E831" s="124"/>
      <c r="F831" s="124"/>
      <c r="G831" s="176"/>
      <c r="H831" s="124"/>
      <c r="I831" s="124"/>
      <c r="J831" s="124"/>
      <c r="K831" s="124"/>
      <c r="L831" s="124"/>
      <c r="M831" s="124"/>
      <c r="N831" s="124"/>
      <c r="O831" s="124"/>
      <c r="Q831" s="124"/>
      <c r="R831" s="124"/>
      <c r="S831" s="124"/>
      <c r="T831" s="124"/>
      <c r="U831" s="124"/>
      <c r="V831" s="124"/>
      <c r="W831" s="124"/>
      <c r="X831" s="144"/>
      <c r="AA831" s="126">
        <v>819</v>
      </c>
      <c r="AB831" s="126" t="str">
        <f t="shared" si="51"/>
        <v/>
      </c>
      <c r="AC831" s="126" t="str">
        <f t="shared" si="52"/>
        <v/>
      </c>
      <c r="AP831" s="128" t="str">
        <f t="shared" si="53"/>
        <v/>
      </c>
      <c r="AQ831" s="128" t="str">
        <f t="shared" si="54"/>
        <v/>
      </c>
    </row>
    <row r="832" spans="2:43" x14ac:dyDescent="0.2">
      <c r="B832" s="161">
        <v>820</v>
      </c>
      <c r="C832" s="162"/>
      <c r="D832" s="162"/>
      <c r="E832" s="124"/>
      <c r="F832" s="124"/>
      <c r="G832" s="176"/>
      <c r="H832" s="124"/>
      <c r="I832" s="124"/>
      <c r="J832" s="124"/>
      <c r="K832" s="124"/>
      <c r="L832" s="124"/>
      <c r="M832" s="124"/>
      <c r="N832" s="124"/>
      <c r="O832" s="124"/>
      <c r="Q832" s="124"/>
      <c r="R832" s="124"/>
      <c r="S832" s="124"/>
      <c r="T832" s="124"/>
      <c r="U832" s="124"/>
      <c r="V832" s="124"/>
      <c r="W832" s="124"/>
      <c r="X832" s="144"/>
      <c r="AA832" s="126">
        <v>820</v>
      </c>
      <c r="AB832" s="126" t="str">
        <f t="shared" si="51"/>
        <v/>
      </c>
      <c r="AC832" s="126" t="str">
        <f t="shared" si="52"/>
        <v/>
      </c>
      <c r="AP832" s="128" t="str">
        <f t="shared" si="53"/>
        <v/>
      </c>
      <c r="AQ832" s="128" t="str">
        <f t="shared" si="54"/>
        <v/>
      </c>
    </row>
    <row r="833" spans="2:43" x14ac:dyDescent="0.2">
      <c r="B833" s="161">
        <v>821</v>
      </c>
      <c r="C833" s="162"/>
      <c r="D833" s="162"/>
      <c r="E833" s="124"/>
      <c r="F833" s="124"/>
      <c r="G833" s="176"/>
      <c r="H833" s="124"/>
      <c r="I833" s="124"/>
      <c r="J833" s="124"/>
      <c r="K833" s="124"/>
      <c r="L833" s="124"/>
      <c r="M833" s="124"/>
      <c r="N833" s="124"/>
      <c r="O833" s="124"/>
      <c r="Q833" s="124"/>
      <c r="R833" s="124"/>
      <c r="S833" s="124"/>
      <c r="T833" s="124"/>
      <c r="U833" s="124"/>
      <c r="V833" s="124"/>
      <c r="W833" s="124"/>
      <c r="X833" s="144"/>
      <c r="AA833" s="126">
        <v>821</v>
      </c>
      <c r="AB833" s="126" t="str">
        <f t="shared" si="51"/>
        <v/>
      </c>
      <c r="AC833" s="126" t="str">
        <f t="shared" si="52"/>
        <v/>
      </c>
      <c r="AP833" s="128" t="str">
        <f t="shared" si="53"/>
        <v/>
      </c>
      <c r="AQ833" s="128" t="str">
        <f t="shared" si="54"/>
        <v/>
      </c>
    </row>
    <row r="834" spans="2:43" x14ac:dyDescent="0.2">
      <c r="B834" s="161">
        <v>822</v>
      </c>
      <c r="C834" s="162"/>
      <c r="D834" s="162"/>
      <c r="E834" s="124"/>
      <c r="F834" s="124"/>
      <c r="G834" s="176"/>
      <c r="H834" s="124"/>
      <c r="I834" s="124"/>
      <c r="J834" s="124"/>
      <c r="K834" s="124"/>
      <c r="L834" s="124"/>
      <c r="M834" s="124"/>
      <c r="N834" s="124"/>
      <c r="O834" s="124"/>
      <c r="Q834" s="124"/>
      <c r="R834" s="124"/>
      <c r="S834" s="124"/>
      <c r="T834" s="124"/>
      <c r="U834" s="124"/>
      <c r="V834" s="124"/>
      <c r="W834" s="124"/>
      <c r="X834" s="144"/>
      <c r="AA834" s="126">
        <v>822</v>
      </c>
      <c r="AB834" s="126" t="str">
        <f t="shared" si="51"/>
        <v/>
      </c>
      <c r="AC834" s="126" t="str">
        <f t="shared" si="52"/>
        <v/>
      </c>
      <c r="AP834" s="128" t="str">
        <f t="shared" si="53"/>
        <v/>
      </c>
      <c r="AQ834" s="128" t="str">
        <f t="shared" si="54"/>
        <v/>
      </c>
    </row>
    <row r="835" spans="2:43" x14ac:dyDescent="0.2">
      <c r="B835" s="161">
        <v>823</v>
      </c>
      <c r="C835" s="162"/>
      <c r="D835" s="162"/>
      <c r="E835" s="124"/>
      <c r="F835" s="124"/>
      <c r="G835" s="176"/>
      <c r="H835" s="124"/>
      <c r="I835" s="124"/>
      <c r="J835" s="124"/>
      <c r="K835" s="124"/>
      <c r="L835" s="124"/>
      <c r="M835" s="124"/>
      <c r="N835" s="124"/>
      <c r="O835" s="124"/>
      <c r="Q835" s="124"/>
      <c r="R835" s="124"/>
      <c r="S835" s="124"/>
      <c r="T835" s="124"/>
      <c r="U835" s="124"/>
      <c r="V835" s="124"/>
      <c r="W835" s="124"/>
      <c r="X835" s="144"/>
      <c r="AA835" s="126">
        <v>823</v>
      </c>
      <c r="AB835" s="126" t="str">
        <f t="shared" si="51"/>
        <v/>
      </c>
      <c r="AC835" s="126" t="str">
        <f t="shared" si="52"/>
        <v/>
      </c>
      <c r="AP835" s="128" t="str">
        <f t="shared" si="53"/>
        <v/>
      </c>
      <c r="AQ835" s="128" t="str">
        <f t="shared" si="54"/>
        <v/>
      </c>
    </row>
    <row r="836" spans="2:43" x14ac:dyDescent="0.2">
      <c r="B836" s="161">
        <v>824</v>
      </c>
      <c r="C836" s="162"/>
      <c r="D836" s="162"/>
      <c r="E836" s="124"/>
      <c r="F836" s="124"/>
      <c r="G836" s="176"/>
      <c r="H836" s="124"/>
      <c r="I836" s="124"/>
      <c r="J836" s="124"/>
      <c r="K836" s="124"/>
      <c r="L836" s="124"/>
      <c r="M836" s="124"/>
      <c r="N836" s="124"/>
      <c r="O836" s="124"/>
      <c r="Q836" s="124"/>
      <c r="R836" s="124"/>
      <c r="S836" s="124"/>
      <c r="T836" s="124"/>
      <c r="U836" s="124"/>
      <c r="V836" s="124"/>
      <c r="W836" s="124"/>
      <c r="X836" s="144"/>
      <c r="AA836" s="126">
        <v>824</v>
      </c>
      <c r="AB836" s="126" t="str">
        <f t="shared" si="51"/>
        <v/>
      </c>
      <c r="AC836" s="126" t="str">
        <f t="shared" si="52"/>
        <v/>
      </c>
      <c r="AP836" s="128" t="str">
        <f t="shared" si="53"/>
        <v/>
      </c>
      <c r="AQ836" s="128" t="str">
        <f t="shared" si="54"/>
        <v/>
      </c>
    </row>
    <row r="837" spans="2:43" x14ac:dyDescent="0.2">
      <c r="B837" s="161">
        <v>825</v>
      </c>
      <c r="C837" s="162"/>
      <c r="D837" s="162"/>
      <c r="E837" s="124"/>
      <c r="F837" s="124"/>
      <c r="G837" s="176"/>
      <c r="H837" s="124"/>
      <c r="I837" s="124"/>
      <c r="J837" s="124"/>
      <c r="K837" s="124"/>
      <c r="L837" s="124"/>
      <c r="M837" s="124"/>
      <c r="N837" s="124"/>
      <c r="O837" s="124"/>
      <c r="Q837" s="124"/>
      <c r="R837" s="124"/>
      <c r="S837" s="124"/>
      <c r="T837" s="124"/>
      <c r="U837" s="124"/>
      <c r="V837" s="124"/>
      <c r="W837" s="124"/>
      <c r="X837" s="144"/>
      <c r="AA837" s="126">
        <v>825</v>
      </c>
      <c r="AB837" s="126" t="str">
        <f t="shared" si="51"/>
        <v/>
      </c>
      <c r="AC837" s="126" t="str">
        <f t="shared" si="52"/>
        <v/>
      </c>
      <c r="AP837" s="128" t="str">
        <f t="shared" si="53"/>
        <v/>
      </c>
      <c r="AQ837" s="128" t="str">
        <f t="shared" si="54"/>
        <v/>
      </c>
    </row>
    <row r="838" spans="2:43" x14ac:dyDescent="0.2">
      <c r="B838" s="161">
        <v>826</v>
      </c>
      <c r="C838" s="162"/>
      <c r="D838" s="162"/>
      <c r="E838" s="124"/>
      <c r="F838" s="124"/>
      <c r="G838" s="176"/>
      <c r="H838" s="124"/>
      <c r="I838" s="124"/>
      <c r="J838" s="124"/>
      <c r="K838" s="124"/>
      <c r="L838" s="124"/>
      <c r="M838" s="124"/>
      <c r="N838" s="124"/>
      <c r="O838" s="124"/>
      <c r="Q838" s="124"/>
      <c r="R838" s="124"/>
      <c r="S838" s="124"/>
      <c r="T838" s="124"/>
      <c r="U838" s="124"/>
      <c r="V838" s="124"/>
      <c r="W838" s="124"/>
      <c r="X838" s="144"/>
      <c r="AA838" s="126">
        <v>826</v>
      </c>
      <c r="AB838" s="126" t="str">
        <f t="shared" si="51"/>
        <v/>
      </c>
      <c r="AC838" s="126" t="str">
        <f t="shared" si="52"/>
        <v/>
      </c>
      <c r="AP838" s="128" t="str">
        <f t="shared" si="53"/>
        <v/>
      </c>
      <c r="AQ838" s="128" t="str">
        <f t="shared" si="54"/>
        <v/>
      </c>
    </row>
    <row r="839" spans="2:43" x14ac:dyDescent="0.2">
      <c r="B839" s="161">
        <v>827</v>
      </c>
      <c r="C839" s="162"/>
      <c r="D839" s="162"/>
      <c r="E839" s="124"/>
      <c r="F839" s="124"/>
      <c r="G839" s="176"/>
      <c r="H839" s="124"/>
      <c r="I839" s="124"/>
      <c r="J839" s="124"/>
      <c r="K839" s="124"/>
      <c r="L839" s="124"/>
      <c r="M839" s="124"/>
      <c r="N839" s="124"/>
      <c r="O839" s="124"/>
      <c r="Q839" s="124"/>
      <c r="R839" s="124"/>
      <c r="S839" s="124"/>
      <c r="T839" s="124"/>
      <c r="U839" s="124"/>
      <c r="V839" s="124"/>
      <c r="W839" s="124"/>
      <c r="X839" s="144"/>
      <c r="AA839" s="126">
        <v>827</v>
      </c>
      <c r="AB839" s="126" t="str">
        <f t="shared" si="51"/>
        <v/>
      </c>
      <c r="AC839" s="126" t="str">
        <f t="shared" si="52"/>
        <v/>
      </c>
      <c r="AP839" s="128" t="str">
        <f t="shared" si="53"/>
        <v/>
      </c>
      <c r="AQ839" s="128" t="str">
        <f t="shared" si="54"/>
        <v/>
      </c>
    </row>
    <row r="840" spans="2:43" x14ac:dyDescent="0.2">
      <c r="B840" s="161">
        <v>828</v>
      </c>
      <c r="C840" s="162"/>
      <c r="D840" s="162"/>
      <c r="E840" s="124"/>
      <c r="F840" s="124"/>
      <c r="G840" s="176"/>
      <c r="H840" s="124"/>
      <c r="I840" s="124"/>
      <c r="J840" s="124"/>
      <c r="K840" s="124"/>
      <c r="L840" s="124"/>
      <c r="M840" s="124"/>
      <c r="N840" s="124"/>
      <c r="O840" s="124"/>
      <c r="Q840" s="124"/>
      <c r="R840" s="124"/>
      <c r="S840" s="124"/>
      <c r="T840" s="124"/>
      <c r="U840" s="124"/>
      <c r="V840" s="124"/>
      <c r="W840" s="124"/>
      <c r="X840" s="144"/>
      <c r="AA840" s="126">
        <v>828</v>
      </c>
      <c r="AB840" s="126" t="str">
        <f t="shared" si="51"/>
        <v/>
      </c>
      <c r="AC840" s="126" t="str">
        <f t="shared" si="52"/>
        <v/>
      </c>
      <c r="AP840" s="128" t="str">
        <f t="shared" si="53"/>
        <v/>
      </c>
      <c r="AQ840" s="128" t="str">
        <f t="shared" si="54"/>
        <v/>
      </c>
    </row>
    <row r="841" spans="2:43" x14ac:dyDescent="0.2">
      <c r="B841" s="161">
        <v>829</v>
      </c>
      <c r="C841" s="162"/>
      <c r="D841" s="162"/>
      <c r="E841" s="124"/>
      <c r="F841" s="124"/>
      <c r="G841" s="176"/>
      <c r="H841" s="124"/>
      <c r="I841" s="124"/>
      <c r="J841" s="124"/>
      <c r="K841" s="124"/>
      <c r="L841" s="124"/>
      <c r="M841" s="124"/>
      <c r="N841" s="124"/>
      <c r="O841" s="124"/>
      <c r="Q841" s="124"/>
      <c r="R841" s="124"/>
      <c r="S841" s="124"/>
      <c r="T841" s="124"/>
      <c r="U841" s="124"/>
      <c r="V841" s="124"/>
      <c r="W841" s="124"/>
      <c r="X841" s="144"/>
      <c r="AA841" s="126">
        <v>829</v>
      </c>
      <c r="AB841" s="126" t="str">
        <f t="shared" si="51"/>
        <v/>
      </c>
      <c r="AC841" s="126" t="str">
        <f t="shared" si="52"/>
        <v/>
      </c>
      <c r="AP841" s="128" t="str">
        <f t="shared" si="53"/>
        <v/>
      </c>
      <c r="AQ841" s="128" t="str">
        <f t="shared" si="54"/>
        <v/>
      </c>
    </row>
    <row r="842" spans="2:43" x14ac:dyDescent="0.2">
      <c r="B842" s="161">
        <v>830</v>
      </c>
      <c r="C842" s="162"/>
      <c r="D842" s="162"/>
      <c r="E842" s="124"/>
      <c r="F842" s="124"/>
      <c r="G842" s="176"/>
      <c r="H842" s="124"/>
      <c r="I842" s="124"/>
      <c r="J842" s="124"/>
      <c r="K842" s="124"/>
      <c r="L842" s="124"/>
      <c r="M842" s="124"/>
      <c r="N842" s="124"/>
      <c r="O842" s="124"/>
      <c r="Q842" s="124"/>
      <c r="R842" s="124"/>
      <c r="S842" s="124"/>
      <c r="T842" s="124"/>
      <c r="U842" s="124"/>
      <c r="V842" s="124"/>
      <c r="W842" s="124"/>
      <c r="X842" s="144"/>
      <c r="AA842" s="126">
        <v>830</v>
      </c>
      <c r="AB842" s="126" t="str">
        <f t="shared" si="51"/>
        <v/>
      </c>
      <c r="AC842" s="126" t="str">
        <f t="shared" si="52"/>
        <v/>
      </c>
      <c r="AP842" s="128" t="str">
        <f t="shared" si="53"/>
        <v/>
      </c>
      <c r="AQ842" s="128" t="str">
        <f t="shared" si="54"/>
        <v/>
      </c>
    </row>
    <row r="843" spans="2:43" x14ac:dyDescent="0.2">
      <c r="B843" s="161">
        <v>831</v>
      </c>
      <c r="C843" s="162"/>
      <c r="D843" s="162"/>
      <c r="E843" s="124"/>
      <c r="F843" s="124"/>
      <c r="G843" s="176"/>
      <c r="H843" s="124"/>
      <c r="I843" s="124"/>
      <c r="J843" s="124"/>
      <c r="K843" s="124"/>
      <c r="L843" s="124"/>
      <c r="M843" s="124"/>
      <c r="N843" s="124"/>
      <c r="O843" s="124"/>
      <c r="Q843" s="124"/>
      <c r="R843" s="124"/>
      <c r="S843" s="124"/>
      <c r="T843" s="124"/>
      <c r="U843" s="124"/>
      <c r="V843" s="124"/>
      <c r="W843" s="124"/>
      <c r="X843" s="144"/>
      <c r="AA843" s="126">
        <v>831</v>
      </c>
      <c r="AB843" s="126" t="str">
        <f t="shared" si="51"/>
        <v/>
      </c>
      <c r="AC843" s="126" t="str">
        <f t="shared" si="52"/>
        <v/>
      </c>
      <c r="AP843" s="128" t="str">
        <f t="shared" si="53"/>
        <v/>
      </c>
      <c r="AQ843" s="128" t="str">
        <f t="shared" si="54"/>
        <v/>
      </c>
    </row>
    <row r="844" spans="2:43" x14ac:dyDescent="0.2">
      <c r="B844" s="161">
        <v>832</v>
      </c>
      <c r="C844" s="162"/>
      <c r="D844" s="162"/>
      <c r="E844" s="124"/>
      <c r="F844" s="124"/>
      <c r="G844" s="176"/>
      <c r="H844" s="124"/>
      <c r="I844" s="124"/>
      <c r="J844" s="124"/>
      <c r="K844" s="124"/>
      <c r="L844" s="124"/>
      <c r="M844" s="124"/>
      <c r="N844" s="124"/>
      <c r="O844" s="124"/>
      <c r="Q844" s="124"/>
      <c r="R844" s="124"/>
      <c r="S844" s="124"/>
      <c r="T844" s="124"/>
      <c r="U844" s="124"/>
      <c r="V844" s="124"/>
      <c r="W844" s="124"/>
      <c r="X844" s="144"/>
      <c r="AA844" s="126">
        <v>832</v>
      </c>
      <c r="AB844" s="126" t="str">
        <f t="shared" si="51"/>
        <v/>
      </c>
      <c r="AC844" s="126" t="str">
        <f t="shared" si="52"/>
        <v/>
      </c>
      <c r="AP844" s="128" t="str">
        <f t="shared" si="53"/>
        <v/>
      </c>
      <c r="AQ844" s="128" t="str">
        <f t="shared" si="54"/>
        <v/>
      </c>
    </row>
    <row r="845" spans="2:43" x14ac:dyDescent="0.2">
      <c r="B845" s="161">
        <v>833</v>
      </c>
      <c r="C845" s="162"/>
      <c r="D845" s="162"/>
      <c r="E845" s="124"/>
      <c r="F845" s="124"/>
      <c r="G845" s="176"/>
      <c r="H845" s="124"/>
      <c r="I845" s="124"/>
      <c r="J845" s="124"/>
      <c r="K845" s="124"/>
      <c r="L845" s="124"/>
      <c r="M845" s="124"/>
      <c r="N845" s="124"/>
      <c r="O845" s="124"/>
      <c r="Q845" s="124"/>
      <c r="R845" s="124"/>
      <c r="S845" s="124"/>
      <c r="T845" s="124"/>
      <c r="U845" s="124"/>
      <c r="V845" s="124"/>
      <c r="W845" s="124"/>
      <c r="X845" s="144"/>
      <c r="AA845" s="126">
        <v>833</v>
      </c>
      <c r="AB845" s="126" t="str">
        <f t="shared" si="51"/>
        <v/>
      </c>
      <c r="AC845" s="126" t="str">
        <f t="shared" si="52"/>
        <v/>
      </c>
      <c r="AP845" s="128" t="str">
        <f t="shared" si="53"/>
        <v/>
      </c>
      <c r="AQ845" s="128" t="str">
        <f t="shared" si="54"/>
        <v/>
      </c>
    </row>
    <row r="846" spans="2:43" x14ac:dyDescent="0.2">
      <c r="B846" s="161">
        <v>834</v>
      </c>
      <c r="C846" s="162"/>
      <c r="D846" s="162"/>
      <c r="E846" s="124"/>
      <c r="F846" s="124"/>
      <c r="G846" s="176"/>
      <c r="H846" s="124"/>
      <c r="I846" s="124"/>
      <c r="J846" s="124"/>
      <c r="K846" s="124"/>
      <c r="L846" s="124"/>
      <c r="M846" s="124"/>
      <c r="N846" s="124"/>
      <c r="O846" s="124"/>
      <c r="Q846" s="124"/>
      <c r="R846" s="124"/>
      <c r="S846" s="124"/>
      <c r="T846" s="124"/>
      <c r="U846" s="124"/>
      <c r="V846" s="124"/>
      <c r="W846" s="124"/>
      <c r="X846" s="144"/>
      <c r="AA846" s="126">
        <v>834</v>
      </c>
      <c r="AB846" s="126" t="str">
        <f t="shared" ref="AB846:AB909" si="55">IF(AND(C846=1,D846&lt;&gt;0),D846,"")</f>
        <v/>
      </c>
      <c r="AC846" s="126" t="str">
        <f t="shared" ref="AC846:AC909" si="56">IF(AND(C846=2,D846&lt;&gt;0),D846,"")</f>
        <v/>
      </c>
      <c r="AP846" s="128" t="str">
        <f t="shared" si="53"/>
        <v/>
      </c>
      <c r="AQ846" s="128" t="str">
        <f t="shared" si="54"/>
        <v/>
      </c>
    </row>
    <row r="847" spans="2:43" x14ac:dyDescent="0.2">
      <c r="B847" s="161">
        <v>835</v>
      </c>
      <c r="C847" s="162"/>
      <c r="D847" s="162"/>
      <c r="E847" s="124"/>
      <c r="F847" s="124"/>
      <c r="G847" s="176"/>
      <c r="H847" s="124"/>
      <c r="I847" s="124"/>
      <c r="J847" s="124"/>
      <c r="K847" s="124"/>
      <c r="L847" s="124"/>
      <c r="M847" s="124"/>
      <c r="N847" s="124"/>
      <c r="O847" s="124"/>
      <c r="Q847" s="124"/>
      <c r="R847" s="124"/>
      <c r="S847" s="124"/>
      <c r="T847" s="124"/>
      <c r="U847" s="124"/>
      <c r="V847" s="124"/>
      <c r="W847" s="124"/>
      <c r="X847" s="144"/>
      <c r="AA847" s="126">
        <v>835</v>
      </c>
      <c r="AB847" s="126" t="str">
        <f t="shared" si="55"/>
        <v/>
      </c>
      <c r="AC847" s="126" t="str">
        <f t="shared" si="56"/>
        <v/>
      </c>
      <c r="AP847" s="128" t="str">
        <f t="shared" ref="AP847:AP910" si="57">IF(AB846="","",ABS(AB846-$K$13))</f>
        <v/>
      </c>
      <c r="AQ847" s="128" t="str">
        <f t="shared" ref="AQ847:AQ910" si="58">IF(AC846="","",ABS(AC846-$K$14))</f>
        <v/>
      </c>
    </row>
    <row r="848" spans="2:43" x14ac:dyDescent="0.2">
      <c r="B848" s="161">
        <v>836</v>
      </c>
      <c r="C848" s="162"/>
      <c r="D848" s="162"/>
      <c r="E848" s="124"/>
      <c r="F848" s="124"/>
      <c r="G848" s="176"/>
      <c r="H848" s="124"/>
      <c r="I848" s="124"/>
      <c r="J848" s="124"/>
      <c r="K848" s="124"/>
      <c r="L848" s="124"/>
      <c r="M848" s="124"/>
      <c r="N848" s="124"/>
      <c r="O848" s="124"/>
      <c r="Q848" s="124"/>
      <c r="R848" s="124"/>
      <c r="S848" s="124"/>
      <c r="T848" s="124"/>
      <c r="U848" s="124"/>
      <c r="V848" s="124"/>
      <c r="W848" s="124"/>
      <c r="X848" s="144"/>
      <c r="AA848" s="126">
        <v>836</v>
      </c>
      <c r="AB848" s="126" t="str">
        <f t="shared" si="55"/>
        <v/>
      </c>
      <c r="AC848" s="126" t="str">
        <f t="shared" si="56"/>
        <v/>
      </c>
      <c r="AP848" s="128" t="str">
        <f t="shared" si="57"/>
        <v/>
      </c>
      <c r="AQ848" s="128" t="str">
        <f t="shared" si="58"/>
        <v/>
      </c>
    </row>
    <row r="849" spans="2:43" x14ac:dyDescent="0.2">
      <c r="B849" s="161">
        <v>837</v>
      </c>
      <c r="C849" s="162"/>
      <c r="D849" s="162"/>
      <c r="E849" s="124"/>
      <c r="F849" s="124"/>
      <c r="G849" s="176"/>
      <c r="H849" s="124"/>
      <c r="I849" s="124"/>
      <c r="J849" s="124"/>
      <c r="K849" s="124"/>
      <c r="L849" s="124"/>
      <c r="M849" s="124"/>
      <c r="N849" s="124"/>
      <c r="O849" s="124"/>
      <c r="Q849" s="124"/>
      <c r="R849" s="124"/>
      <c r="S849" s="124"/>
      <c r="T849" s="124"/>
      <c r="U849" s="124"/>
      <c r="V849" s="124"/>
      <c r="W849" s="124"/>
      <c r="X849" s="144"/>
      <c r="AA849" s="126">
        <v>837</v>
      </c>
      <c r="AB849" s="126" t="str">
        <f t="shared" si="55"/>
        <v/>
      </c>
      <c r="AC849" s="126" t="str">
        <f t="shared" si="56"/>
        <v/>
      </c>
      <c r="AP849" s="128" t="str">
        <f t="shared" si="57"/>
        <v/>
      </c>
      <c r="AQ849" s="128" t="str">
        <f t="shared" si="58"/>
        <v/>
      </c>
    </row>
    <row r="850" spans="2:43" x14ac:dyDescent="0.2">
      <c r="B850" s="161">
        <v>838</v>
      </c>
      <c r="C850" s="162"/>
      <c r="D850" s="162"/>
      <c r="E850" s="124"/>
      <c r="F850" s="124"/>
      <c r="G850" s="176"/>
      <c r="H850" s="124"/>
      <c r="I850" s="124"/>
      <c r="J850" s="124"/>
      <c r="K850" s="124"/>
      <c r="L850" s="124"/>
      <c r="M850" s="124"/>
      <c r="N850" s="124"/>
      <c r="O850" s="124"/>
      <c r="Q850" s="124"/>
      <c r="R850" s="124"/>
      <c r="S850" s="124"/>
      <c r="T850" s="124"/>
      <c r="U850" s="124"/>
      <c r="V850" s="124"/>
      <c r="W850" s="124"/>
      <c r="X850" s="144"/>
      <c r="AA850" s="126">
        <v>838</v>
      </c>
      <c r="AB850" s="126" t="str">
        <f t="shared" si="55"/>
        <v/>
      </c>
      <c r="AC850" s="126" t="str">
        <f t="shared" si="56"/>
        <v/>
      </c>
      <c r="AP850" s="128" t="str">
        <f t="shared" si="57"/>
        <v/>
      </c>
      <c r="AQ850" s="128" t="str">
        <f t="shared" si="58"/>
        <v/>
      </c>
    </row>
    <row r="851" spans="2:43" x14ac:dyDescent="0.2">
      <c r="B851" s="161">
        <v>839</v>
      </c>
      <c r="C851" s="162"/>
      <c r="D851" s="162"/>
      <c r="E851" s="124"/>
      <c r="F851" s="124"/>
      <c r="G851" s="176"/>
      <c r="H851" s="124"/>
      <c r="I851" s="124"/>
      <c r="J851" s="124"/>
      <c r="K851" s="124"/>
      <c r="L851" s="124"/>
      <c r="M851" s="124"/>
      <c r="N851" s="124"/>
      <c r="O851" s="124"/>
      <c r="Q851" s="124"/>
      <c r="R851" s="124"/>
      <c r="S851" s="124"/>
      <c r="T851" s="124"/>
      <c r="U851" s="124"/>
      <c r="V851" s="124"/>
      <c r="W851" s="124"/>
      <c r="X851" s="144"/>
      <c r="AA851" s="126">
        <v>839</v>
      </c>
      <c r="AB851" s="126" t="str">
        <f t="shared" si="55"/>
        <v/>
      </c>
      <c r="AC851" s="126" t="str">
        <f t="shared" si="56"/>
        <v/>
      </c>
      <c r="AP851" s="128" t="str">
        <f t="shared" si="57"/>
        <v/>
      </c>
      <c r="AQ851" s="128" t="str">
        <f t="shared" si="58"/>
        <v/>
      </c>
    </row>
    <row r="852" spans="2:43" x14ac:dyDescent="0.2">
      <c r="B852" s="161">
        <v>840</v>
      </c>
      <c r="C852" s="162"/>
      <c r="D852" s="162"/>
      <c r="E852" s="124"/>
      <c r="F852" s="124"/>
      <c r="G852" s="176"/>
      <c r="H852" s="124"/>
      <c r="I852" s="124"/>
      <c r="J852" s="124"/>
      <c r="K852" s="124"/>
      <c r="L852" s="124"/>
      <c r="M852" s="124"/>
      <c r="N852" s="124"/>
      <c r="O852" s="124"/>
      <c r="Q852" s="124"/>
      <c r="R852" s="124"/>
      <c r="S852" s="124"/>
      <c r="T852" s="124"/>
      <c r="U852" s="124"/>
      <c r="V852" s="124"/>
      <c r="W852" s="124"/>
      <c r="X852" s="144"/>
      <c r="AA852" s="126">
        <v>840</v>
      </c>
      <c r="AB852" s="126" t="str">
        <f t="shared" si="55"/>
        <v/>
      </c>
      <c r="AC852" s="126" t="str">
        <f t="shared" si="56"/>
        <v/>
      </c>
      <c r="AP852" s="128" t="str">
        <f t="shared" si="57"/>
        <v/>
      </c>
      <c r="AQ852" s="128" t="str">
        <f t="shared" si="58"/>
        <v/>
      </c>
    </row>
    <row r="853" spans="2:43" x14ac:dyDescent="0.2">
      <c r="B853" s="161">
        <v>841</v>
      </c>
      <c r="C853" s="162"/>
      <c r="D853" s="162"/>
      <c r="E853" s="124"/>
      <c r="F853" s="124"/>
      <c r="G853" s="176"/>
      <c r="H853" s="124"/>
      <c r="I853" s="124"/>
      <c r="J853" s="124"/>
      <c r="K853" s="124"/>
      <c r="L853" s="124"/>
      <c r="M853" s="124"/>
      <c r="N853" s="124"/>
      <c r="O853" s="124"/>
      <c r="Q853" s="124"/>
      <c r="R853" s="124"/>
      <c r="S853" s="124"/>
      <c r="T853" s="124"/>
      <c r="U853" s="124"/>
      <c r="V853" s="124"/>
      <c r="W853" s="124"/>
      <c r="X853" s="144"/>
      <c r="AA853" s="126">
        <v>841</v>
      </c>
      <c r="AB853" s="126" t="str">
        <f t="shared" si="55"/>
        <v/>
      </c>
      <c r="AC853" s="126" t="str">
        <f t="shared" si="56"/>
        <v/>
      </c>
      <c r="AP853" s="128" t="str">
        <f t="shared" si="57"/>
        <v/>
      </c>
      <c r="AQ853" s="128" t="str">
        <f t="shared" si="58"/>
        <v/>
      </c>
    </row>
    <row r="854" spans="2:43" x14ac:dyDescent="0.2">
      <c r="B854" s="161">
        <v>842</v>
      </c>
      <c r="C854" s="162"/>
      <c r="D854" s="162"/>
      <c r="E854" s="124"/>
      <c r="F854" s="124"/>
      <c r="G854" s="176"/>
      <c r="H854" s="124"/>
      <c r="I854" s="124"/>
      <c r="J854" s="124"/>
      <c r="K854" s="124"/>
      <c r="L854" s="124"/>
      <c r="M854" s="124"/>
      <c r="N854" s="124"/>
      <c r="O854" s="124"/>
      <c r="Q854" s="124"/>
      <c r="R854" s="124"/>
      <c r="S854" s="124"/>
      <c r="T854" s="124"/>
      <c r="U854" s="124"/>
      <c r="V854" s="124"/>
      <c r="W854" s="124"/>
      <c r="X854" s="144"/>
      <c r="AA854" s="126">
        <v>842</v>
      </c>
      <c r="AB854" s="126" t="str">
        <f t="shared" si="55"/>
        <v/>
      </c>
      <c r="AC854" s="126" t="str">
        <f t="shared" si="56"/>
        <v/>
      </c>
      <c r="AP854" s="128" t="str">
        <f t="shared" si="57"/>
        <v/>
      </c>
      <c r="AQ854" s="128" t="str">
        <f t="shared" si="58"/>
        <v/>
      </c>
    </row>
    <row r="855" spans="2:43" x14ac:dyDescent="0.2">
      <c r="B855" s="161">
        <v>843</v>
      </c>
      <c r="C855" s="162"/>
      <c r="D855" s="162"/>
      <c r="E855" s="124"/>
      <c r="F855" s="124"/>
      <c r="G855" s="176"/>
      <c r="H855" s="124"/>
      <c r="I855" s="124"/>
      <c r="J855" s="124"/>
      <c r="K855" s="124"/>
      <c r="L855" s="124"/>
      <c r="M855" s="124"/>
      <c r="N855" s="124"/>
      <c r="O855" s="124"/>
      <c r="Q855" s="124"/>
      <c r="R855" s="124"/>
      <c r="S855" s="124"/>
      <c r="T855" s="124"/>
      <c r="U855" s="124"/>
      <c r="V855" s="124"/>
      <c r="W855" s="124"/>
      <c r="X855" s="144"/>
      <c r="AA855" s="126">
        <v>843</v>
      </c>
      <c r="AB855" s="126" t="str">
        <f t="shared" si="55"/>
        <v/>
      </c>
      <c r="AC855" s="126" t="str">
        <f t="shared" si="56"/>
        <v/>
      </c>
      <c r="AP855" s="128" t="str">
        <f t="shared" si="57"/>
        <v/>
      </c>
      <c r="AQ855" s="128" t="str">
        <f t="shared" si="58"/>
        <v/>
      </c>
    </row>
    <row r="856" spans="2:43" x14ac:dyDescent="0.2">
      <c r="B856" s="161">
        <v>844</v>
      </c>
      <c r="C856" s="162"/>
      <c r="D856" s="162"/>
      <c r="E856" s="124"/>
      <c r="F856" s="124"/>
      <c r="G856" s="176"/>
      <c r="H856" s="124"/>
      <c r="I856" s="124"/>
      <c r="J856" s="124"/>
      <c r="K856" s="124"/>
      <c r="L856" s="124"/>
      <c r="M856" s="124"/>
      <c r="N856" s="124"/>
      <c r="O856" s="124"/>
      <c r="Q856" s="124"/>
      <c r="R856" s="124"/>
      <c r="S856" s="124"/>
      <c r="T856" s="124"/>
      <c r="U856" s="124"/>
      <c r="V856" s="124"/>
      <c r="W856" s="124"/>
      <c r="X856" s="144"/>
      <c r="AA856" s="126">
        <v>844</v>
      </c>
      <c r="AB856" s="126" t="str">
        <f t="shared" si="55"/>
        <v/>
      </c>
      <c r="AC856" s="126" t="str">
        <f t="shared" si="56"/>
        <v/>
      </c>
      <c r="AP856" s="128" t="str">
        <f t="shared" si="57"/>
        <v/>
      </c>
      <c r="AQ856" s="128" t="str">
        <f t="shared" si="58"/>
        <v/>
      </c>
    </row>
    <row r="857" spans="2:43" x14ac:dyDescent="0.2">
      <c r="B857" s="161">
        <v>845</v>
      </c>
      <c r="C857" s="162"/>
      <c r="D857" s="162"/>
      <c r="E857" s="124"/>
      <c r="F857" s="124"/>
      <c r="G857" s="176"/>
      <c r="H857" s="124"/>
      <c r="I857" s="124"/>
      <c r="J857" s="124"/>
      <c r="K857" s="124"/>
      <c r="L857" s="124"/>
      <c r="M857" s="124"/>
      <c r="N857" s="124"/>
      <c r="O857" s="124"/>
      <c r="Q857" s="124"/>
      <c r="R857" s="124"/>
      <c r="S857" s="124"/>
      <c r="T857" s="124"/>
      <c r="U857" s="124"/>
      <c r="V857" s="124"/>
      <c r="W857" s="124"/>
      <c r="X857" s="144"/>
      <c r="AA857" s="126">
        <v>845</v>
      </c>
      <c r="AB857" s="126" t="str">
        <f t="shared" si="55"/>
        <v/>
      </c>
      <c r="AC857" s="126" t="str">
        <f t="shared" si="56"/>
        <v/>
      </c>
      <c r="AP857" s="128" t="str">
        <f t="shared" si="57"/>
        <v/>
      </c>
      <c r="AQ857" s="128" t="str">
        <f t="shared" si="58"/>
        <v/>
      </c>
    </row>
    <row r="858" spans="2:43" x14ac:dyDescent="0.2">
      <c r="B858" s="161">
        <v>846</v>
      </c>
      <c r="C858" s="162"/>
      <c r="D858" s="162"/>
      <c r="E858" s="124"/>
      <c r="F858" s="124"/>
      <c r="G858" s="176"/>
      <c r="H858" s="124"/>
      <c r="I858" s="124"/>
      <c r="J858" s="124"/>
      <c r="K858" s="124"/>
      <c r="L858" s="124"/>
      <c r="M858" s="124"/>
      <c r="N858" s="124"/>
      <c r="O858" s="124"/>
      <c r="Q858" s="124"/>
      <c r="R858" s="124"/>
      <c r="S858" s="124"/>
      <c r="T858" s="124"/>
      <c r="U858" s="124"/>
      <c r="V858" s="124"/>
      <c r="W858" s="124"/>
      <c r="X858" s="144"/>
      <c r="AA858" s="126">
        <v>846</v>
      </c>
      <c r="AB858" s="126" t="str">
        <f t="shared" si="55"/>
        <v/>
      </c>
      <c r="AC858" s="126" t="str">
        <f t="shared" si="56"/>
        <v/>
      </c>
      <c r="AP858" s="128" t="str">
        <f t="shared" si="57"/>
        <v/>
      </c>
      <c r="AQ858" s="128" t="str">
        <f t="shared" si="58"/>
        <v/>
      </c>
    </row>
    <row r="859" spans="2:43" x14ac:dyDescent="0.2">
      <c r="B859" s="161">
        <v>847</v>
      </c>
      <c r="C859" s="162"/>
      <c r="D859" s="162"/>
      <c r="E859" s="124"/>
      <c r="F859" s="124"/>
      <c r="G859" s="176"/>
      <c r="H859" s="124"/>
      <c r="I859" s="124"/>
      <c r="J859" s="124"/>
      <c r="K859" s="124"/>
      <c r="L859" s="124"/>
      <c r="M859" s="124"/>
      <c r="N859" s="124"/>
      <c r="O859" s="124"/>
      <c r="Q859" s="124"/>
      <c r="R859" s="124"/>
      <c r="S859" s="124"/>
      <c r="T859" s="124"/>
      <c r="U859" s="124"/>
      <c r="V859" s="124"/>
      <c r="W859" s="124"/>
      <c r="X859" s="144"/>
      <c r="AA859" s="126">
        <v>847</v>
      </c>
      <c r="AB859" s="126" t="str">
        <f t="shared" si="55"/>
        <v/>
      </c>
      <c r="AC859" s="126" t="str">
        <f t="shared" si="56"/>
        <v/>
      </c>
      <c r="AP859" s="128" t="str">
        <f t="shared" si="57"/>
        <v/>
      </c>
      <c r="AQ859" s="128" t="str">
        <f t="shared" si="58"/>
        <v/>
      </c>
    </row>
    <row r="860" spans="2:43" x14ac:dyDescent="0.2">
      <c r="B860" s="161">
        <v>848</v>
      </c>
      <c r="C860" s="162"/>
      <c r="D860" s="162"/>
      <c r="E860" s="124"/>
      <c r="F860" s="124"/>
      <c r="G860" s="176"/>
      <c r="H860" s="124"/>
      <c r="I860" s="124"/>
      <c r="J860" s="124"/>
      <c r="K860" s="124"/>
      <c r="L860" s="124"/>
      <c r="M860" s="124"/>
      <c r="N860" s="124"/>
      <c r="O860" s="124"/>
      <c r="Q860" s="124"/>
      <c r="R860" s="124"/>
      <c r="S860" s="124"/>
      <c r="T860" s="124"/>
      <c r="U860" s="124"/>
      <c r="V860" s="124"/>
      <c r="W860" s="124"/>
      <c r="X860" s="144"/>
      <c r="AA860" s="126">
        <v>848</v>
      </c>
      <c r="AB860" s="126" t="str">
        <f t="shared" si="55"/>
        <v/>
      </c>
      <c r="AC860" s="126" t="str">
        <f t="shared" si="56"/>
        <v/>
      </c>
      <c r="AP860" s="128" t="str">
        <f t="shared" si="57"/>
        <v/>
      </c>
      <c r="AQ860" s="128" t="str">
        <f t="shared" si="58"/>
        <v/>
      </c>
    </row>
    <row r="861" spans="2:43" x14ac:dyDescent="0.2">
      <c r="B861" s="161">
        <v>849</v>
      </c>
      <c r="C861" s="162"/>
      <c r="D861" s="162"/>
      <c r="E861" s="124"/>
      <c r="F861" s="124"/>
      <c r="G861" s="176"/>
      <c r="H861" s="124"/>
      <c r="I861" s="124"/>
      <c r="J861" s="124"/>
      <c r="K861" s="124"/>
      <c r="L861" s="124"/>
      <c r="M861" s="124"/>
      <c r="N861" s="124"/>
      <c r="O861" s="124"/>
      <c r="Q861" s="124"/>
      <c r="R861" s="124"/>
      <c r="S861" s="124"/>
      <c r="T861" s="124"/>
      <c r="U861" s="124"/>
      <c r="V861" s="124"/>
      <c r="W861" s="124"/>
      <c r="X861" s="144"/>
      <c r="AA861" s="126">
        <v>849</v>
      </c>
      <c r="AB861" s="126" t="str">
        <f t="shared" si="55"/>
        <v/>
      </c>
      <c r="AC861" s="126" t="str">
        <f t="shared" si="56"/>
        <v/>
      </c>
      <c r="AP861" s="128" t="str">
        <f t="shared" si="57"/>
        <v/>
      </c>
      <c r="AQ861" s="128" t="str">
        <f t="shared" si="58"/>
        <v/>
      </c>
    </row>
    <row r="862" spans="2:43" x14ac:dyDescent="0.2">
      <c r="B862" s="161">
        <v>850</v>
      </c>
      <c r="C862" s="162"/>
      <c r="D862" s="162"/>
      <c r="E862" s="124"/>
      <c r="F862" s="124"/>
      <c r="G862" s="176"/>
      <c r="H862" s="124"/>
      <c r="I862" s="124"/>
      <c r="J862" s="124"/>
      <c r="K862" s="124"/>
      <c r="L862" s="124"/>
      <c r="M862" s="124"/>
      <c r="N862" s="124"/>
      <c r="O862" s="124"/>
      <c r="Q862" s="124"/>
      <c r="R862" s="124"/>
      <c r="S862" s="124"/>
      <c r="T862" s="124"/>
      <c r="U862" s="124"/>
      <c r="V862" s="124"/>
      <c r="W862" s="124"/>
      <c r="X862" s="144"/>
      <c r="AA862" s="126">
        <v>850</v>
      </c>
      <c r="AB862" s="126" t="str">
        <f t="shared" si="55"/>
        <v/>
      </c>
      <c r="AC862" s="126" t="str">
        <f t="shared" si="56"/>
        <v/>
      </c>
      <c r="AP862" s="128" t="str">
        <f t="shared" si="57"/>
        <v/>
      </c>
      <c r="AQ862" s="128" t="str">
        <f t="shared" si="58"/>
        <v/>
      </c>
    </row>
    <row r="863" spans="2:43" x14ac:dyDescent="0.2">
      <c r="B863" s="161">
        <v>851</v>
      </c>
      <c r="C863" s="162"/>
      <c r="D863" s="162"/>
      <c r="E863" s="124"/>
      <c r="F863" s="124"/>
      <c r="G863" s="176"/>
      <c r="H863" s="124"/>
      <c r="I863" s="124"/>
      <c r="J863" s="124"/>
      <c r="K863" s="124"/>
      <c r="L863" s="124"/>
      <c r="M863" s="124"/>
      <c r="N863" s="124"/>
      <c r="O863" s="124"/>
      <c r="Q863" s="124"/>
      <c r="R863" s="124"/>
      <c r="S863" s="124"/>
      <c r="T863" s="124"/>
      <c r="U863" s="124"/>
      <c r="V863" s="124"/>
      <c r="W863" s="124"/>
      <c r="X863" s="144"/>
      <c r="AA863" s="126">
        <v>851</v>
      </c>
      <c r="AB863" s="126" t="str">
        <f t="shared" si="55"/>
        <v/>
      </c>
      <c r="AC863" s="126" t="str">
        <f t="shared" si="56"/>
        <v/>
      </c>
      <c r="AP863" s="128" t="str">
        <f t="shared" si="57"/>
        <v/>
      </c>
      <c r="AQ863" s="128" t="str">
        <f t="shared" si="58"/>
        <v/>
      </c>
    </row>
    <row r="864" spans="2:43" x14ac:dyDescent="0.2">
      <c r="B864" s="161">
        <v>852</v>
      </c>
      <c r="C864" s="162"/>
      <c r="D864" s="162"/>
      <c r="E864" s="124"/>
      <c r="F864" s="124"/>
      <c r="G864" s="176"/>
      <c r="H864" s="124"/>
      <c r="I864" s="124"/>
      <c r="J864" s="124"/>
      <c r="K864" s="124"/>
      <c r="L864" s="124"/>
      <c r="M864" s="124"/>
      <c r="N864" s="124"/>
      <c r="O864" s="124"/>
      <c r="Q864" s="124"/>
      <c r="R864" s="124"/>
      <c r="S864" s="124"/>
      <c r="T864" s="124"/>
      <c r="U864" s="124"/>
      <c r="V864" s="124"/>
      <c r="W864" s="124"/>
      <c r="X864" s="144"/>
      <c r="AA864" s="126">
        <v>852</v>
      </c>
      <c r="AB864" s="126" t="str">
        <f t="shared" si="55"/>
        <v/>
      </c>
      <c r="AC864" s="126" t="str">
        <f t="shared" si="56"/>
        <v/>
      </c>
      <c r="AP864" s="128" t="str">
        <f t="shared" si="57"/>
        <v/>
      </c>
      <c r="AQ864" s="128" t="str">
        <f t="shared" si="58"/>
        <v/>
      </c>
    </row>
    <row r="865" spans="2:43" x14ac:dyDescent="0.2">
      <c r="B865" s="161">
        <v>853</v>
      </c>
      <c r="C865" s="162"/>
      <c r="D865" s="162"/>
      <c r="E865" s="124"/>
      <c r="F865" s="124"/>
      <c r="G865" s="176"/>
      <c r="H865" s="124"/>
      <c r="I865" s="124"/>
      <c r="J865" s="124"/>
      <c r="K865" s="124"/>
      <c r="L865" s="124"/>
      <c r="M865" s="124"/>
      <c r="N865" s="124"/>
      <c r="O865" s="124"/>
      <c r="Q865" s="124"/>
      <c r="R865" s="124"/>
      <c r="S865" s="124"/>
      <c r="T865" s="124"/>
      <c r="U865" s="124"/>
      <c r="V865" s="124"/>
      <c r="W865" s="124"/>
      <c r="X865" s="144"/>
      <c r="AA865" s="126">
        <v>853</v>
      </c>
      <c r="AB865" s="126" t="str">
        <f t="shared" si="55"/>
        <v/>
      </c>
      <c r="AC865" s="126" t="str">
        <f t="shared" si="56"/>
        <v/>
      </c>
      <c r="AP865" s="128" t="str">
        <f t="shared" si="57"/>
        <v/>
      </c>
      <c r="AQ865" s="128" t="str">
        <f t="shared" si="58"/>
        <v/>
      </c>
    </row>
    <row r="866" spans="2:43" x14ac:dyDescent="0.2">
      <c r="B866" s="161">
        <v>854</v>
      </c>
      <c r="C866" s="162"/>
      <c r="D866" s="162"/>
      <c r="E866" s="124"/>
      <c r="F866" s="124"/>
      <c r="G866" s="176"/>
      <c r="H866" s="124"/>
      <c r="I866" s="124"/>
      <c r="J866" s="124"/>
      <c r="K866" s="124"/>
      <c r="L866" s="124"/>
      <c r="M866" s="124"/>
      <c r="N866" s="124"/>
      <c r="O866" s="124"/>
      <c r="Q866" s="124"/>
      <c r="R866" s="124"/>
      <c r="S866" s="124"/>
      <c r="T866" s="124"/>
      <c r="U866" s="124"/>
      <c r="V866" s="124"/>
      <c r="W866" s="124"/>
      <c r="X866" s="144"/>
      <c r="AA866" s="126">
        <v>854</v>
      </c>
      <c r="AB866" s="126" t="str">
        <f t="shared" si="55"/>
        <v/>
      </c>
      <c r="AC866" s="126" t="str">
        <f t="shared" si="56"/>
        <v/>
      </c>
      <c r="AP866" s="128" t="str">
        <f t="shared" si="57"/>
        <v/>
      </c>
      <c r="AQ866" s="128" t="str">
        <f t="shared" si="58"/>
        <v/>
      </c>
    </row>
    <row r="867" spans="2:43" x14ac:dyDescent="0.2">
      <c r="B867" s="161">
        <v>855</v>
      </c>
      <c r="C867" s="162"/>
      <c r="D867" s="162"/>
      <c r="E867" s="124"/>
      <c r="F867" s="124"/>
      <c r="G867" s="176"/>
      <c r="H867" s="124"/>
      <c r="I867" s="124"/>
      <c r="J867" s="124"/>
      <c r="K867" s="124"/>
      <c r="L867" s="124"/>
      <c r="M867" s="124"/>
      <c r="N867" s="124"/>
      <c r="O867" s="124"/>
      <c r="Q867" s="124"/>
      <c r="R867" s="124"/>
      <c r="S867" s="124"/>
      <c r="T867" s="124"/>
      <c r="U867" s="124"/>
      <c r="V867" s="124"/>
      <c r="W867" s="124"/>
      <c r="X867" s="144"/>
      <c r="AA867" s="126">
        <v>855</v>
      </c>
      <c r="AB867" s="126" t="str">
        <f t="shared" si="55"/>
        <v/>
      </c>
      <c r="AC867" s="126" t="str">
        <f t="shared" si="56"/>
        <v/>
      </c>
      <c r="AP867" s="128" t="str">
        <f t="shared" si="57"/>
        <v/>
      </c>
      <c r="AQ867" s="128" t="str">
        <f t="shared" si="58"/>
        <v/>
      </c>
    </row>
    <row r="868" spans="2:43" x14ac:dyDescent="0.2">
      <c r="B868" s="161">
        <v>856</v>
      </c>
      <c r="C868" s="162"/>
      <c r="D868" s="162"/>
      <c r="E868" s="124"/>
      <c r="F868" s="124"/>
      <c r="G868" s="176"/>
      <c r="H868" s="124"/>
      <c r="I868" s="124"/>
      <c r="J868" s="124"/>
      <c r="K868" s="124"/>
      <c r="L868" s="124"/>
      <c r="M868" s="124"/>
      <c r="N868" s="124"/>
      <c r="O868" s="124"/>
      <c r="Q868" s="124"/>
      <c r="R868" s="124"/>
      <c r="S868" s="124"/>
      <c r="T868" s="124"/>
      <c r="U868" s="124"/>
      <c r="V868" s="124"/>
      <c r="W868" s="124"/>
      <c r="X868" s="144"/>
      <c r="AA868" s="126">
        <v>856</v>
      </c>
      <c r="AB868" s="126" t="str">
        <f t="shared" si="55"/>
        <v/>
      </c>
      <c r="AC868" s="126" t="str">
        <f t="shared" si="56"/>
        <v/>
      </c>
      <c r="AP868" s="128" t="str">
        <f t="shared" si="57"/>
        <v/>
      </c>
      <c r="AQ868" s="128" t="str">
        <f t="shared" si="58"/>
        <v/>
      </c>
    </row>
    <row r="869" spans="2:43" x14ac:dyDescent="0.2">
      <c r="B869" s="161">
        <v>857</v>
      </c>
      <c r="C869" s="162"/>
      <c r="D869" s="162"/>
      <c r="E869" s="124"/>
      <c r="F869" s="124"/>
      <c r="G869" s="176"/>
      <c r="H869" s="124"/>
      <c r="I869" s="124"/>
      <c r="J869" s="124"/>
      <c r="K869" s="124"/>
      <c r="L869" s="124"/>
      <c r="M869" s="124"/>
      <c r="N869" s="124"/>
      <c r="O869" s="124"/>
      <c r="Q869" s="124"/>
      <c r="R869" s="124"/>
      <c r="S869" s="124"/>
      <c r="T869" s="124"/>
      <c r="U869" s="124"/>
      <c r="V869" s="124"/>
      <c r="W869" s="124"/>
      <c r="X869" s="144"/>
      <c r="AA869" s="126">
        <v>857</v>
      </c>
      <c r="AB869" s="126" t="str">
        <f t="shared" si="55"/>
        <v/>
      </c>
      <c r="AC869" s="126" t="str">
        <f t="shared" si="56"/>
        <v/>
      </c>
      <c r="AP869" s="128" t="str">
        <f t="shared" si="57"/>
        <v/>
      </c>
      <c r="AQ869" s="128" t="str">
        <f t="shared" si="58"/>
        <v/>
      </c>
    </row>
    <row r="870" spans="2:43" x14ac:dyDescent="0.2">
      <c r="B870" s="161">
        <v>858</v>
      </c>
      <c r="C870" s="162"/>
      <c r="D870" s="162"/>
      <c r="E870" s="124"/>
      <c r="F870" s="124"/>
      <c r="G870" s="176"/>
      <c r="H870" s="124"/>
      <c r="I870" s="124"/>
      <c r="J870" s="124"/>
      <c r="K870" s="124"/>
      <c r="L870" s="124"/>
      <c r="M870" s="124"/>
      <c r="N870" s="124"/>
      <c r="O870" s="124"/>
      <c r="Q870" s="124"/>
      <c r="R870" s="124"/>
      <c r="S870" s="124"/>
      <c r="T870" s="124"/>
      <c r="U870" s="124"/>
      <c r="V870" s="124"/>
      <c r="W870" s="124"/>
      <c r="X870" s="144"/>
      <c r="AA870" s="126">
        <v>858</v>
      </c>
      <c r="AB870" s="126" t="str">
        <f t="shared" si="55"/>
        <v/>
      </c>
      <c r="AC870" s="126" t="str">
        <f t="shared" si="56"/>
        <v/>
      </c>
      <c r="AP870" s="128" t="str">
        <f t="shared" si="57"/>
        <v/>
      </c>
      <c r="AQ870" s="128" t="str">
        <f t="shared" si="58"/>
        <v/>
      </c>
    </row>
    <row r="871" spans="2:43" x14ac:dyDescent="0.2">
      <c r="B871" s="161">
        <v>859</v>
      </c>
      <c r="C871" s="162"/>
      <c r="D871" s="162"/>
      <c r="E871" s="124"/>
      <c r="F871" s="124"/>
      <c r="G871" s="176"/>
      <c r="H871" s="124"/>
      <c r="I871" s="124"/>
      <c r="J871" s="124"/>
      <c r="K871" s="124"/>
      <c r="L871" s="124"/>
      <c r="M871" s="124"/>
      <c r="N871" s="124"/>
      <c r="O871" s="124"/>
      <c r="Q871" s="124"/>
      <c r="R871" s="124"/>
      <c r="S871" s="124"/>
      <c r="T871" s="124"/>
      <c r="U871" s="124"/>
      <c r="V871" s="124"/>
      <c r="W871" s="124"/>
      <c r="X871" s="144"/>
      <c r="AA871" s="126">
        <v>859</v>
      </c>
      <c r="AB871" s="126" t="str">
        <f t="shared" si="55"/>
        <v/>
      </c>
      <c r="AC871" s="126" t="str">
        <f t="shared" si="56"/>
        <v/>
      </c>
      <c r="AP871" s="128" t="str">
        <f t="shared" si="57"/>
        <v/>
      </c>
      <c r="AQ871" s="128" t="str">
        <f t="shared" si="58"/>
        <v/>
      </c>
    </row>
    <row r="872" spans="2:43" x14ac:dyDescent="0.2">
      <c r="B872" s="161">
        <v>860</v>
      </c>
      <c r="C872" s="162"/>
      <c r="D872" s="162"/>
      <c r="E872" s="124"/>
      <c r="F872" s="124"/>
      <c r="G872" s="176"/>
      <c r="H872" s="124"/>
      <c r="I872" s="124"/>
      <c r="J872" s="124"/>
      <c r="K872" s="124"/>
      <c r="L872" s="124"/>
      <c r="M872" s="124"/>
      <c r="N872" s="124"/>
      <c r="O872" s="124"/>
      <c r="Q872" s="124"/>
      <c r="R872" s="124"/>
      <c r="S872" s="124"/>
      <c r="T872" s="124"/>
      <c r="U872" s="124"/>
      <c r="V872" s="124"/>
      <c r="W872" s="124"/>
      <c r="X872" s="144"/>
      <c r="AA872" s="126">
        <v>860</v>
      </c>
      <c r="AB872" s="126" t="str">
        <f t="shared" si="55"/>
        <v/>
      </c>
      <c r="AC872" s="126" t="str">
        <f t="shared" si="56"/>
        <v/>
      </c>
      <c r="AP872" s="128" t="str">
        <f t="shared" si="57"/>
        <v/>
      </c>
      <c r="AQ872" s="128" t="str">
        <f t="shared" si="58"/>
        <v/>
      </c>
    </row>
    <row r="873" spans="2:43" x14ac:dyDescent="0.2">
      <c r="B873" s="161">
        <v>861</v>
      </c>
      <c r="C873" s="162"/>
      <c r="D873" s="162"/>
      <c r="E873" s="124"/>
      <c r="F873" s="124"/>
      <c r="G873" s="176"/>
      <c r="H873" s="124"/>
      <c r="I873" s="124"/>
      <c r="J873" s="124"/>
      <c r="K873" s="124"/>
      <c r="L873" s="124"/>
      <c r="M873" s="124"/>
      <c r="N873" s="124"/>
      <c r="O873" s="124"/>
      <c r="Q873" s="124"/>
      <c r="R873" s="124"/>
      <c r="S873" s="124"/>
      <c r="T873" s="124"/>
      <c r="U873" s="124"/>
      <c r="V873" s="124"/>
      <c r="W873" s="124"/>
      <c r="X873" s="144"/>
      <c r="AA873" s="126">
        <v>861</v>
      </c>
      <c r="AB873" s="126" t="str">
        <f t="shared" si="55"/>
        <v/>
      </c>
      <c r="AC873" s="126" t="str">
        <f t="shared" si="56"/>
        <v/>
      </c>
      <c r="AP873" s="128" t="str">
        <f t="shared" si="57"/>
        <v/>
      </c>
      <c r="AQ873" s="128" t="str">
        <f t="shared" si="58"/>
        <v/>
      </c>
    </row>
    <row r="874" spans="2:43" x14ac:dyDescent="0.2">
      <c r="B874" s="161">
        <v>862</v>
      </c>
      <c r="C874" s="162"/>
      <c r="D874" s="162"/>
      <c r="E874" s="124"/>
      <c r="F874" s="124"/>
      <c r="G874" s="176"/>
      <c r="H874" s="124"/>
      <c r="I874" s="124"/>
      <c r="J874" s="124"/>
      <c r="K874" s="124"/>
      <c r="L874" s="124"/>
      <c r="M874" s="124"/>
      <c r="N874" s="124"/>
      <c r="O874" s="124"/>
      <c r="Q874" s="124"/>
      <c r="R874" s="124"/>
      <c r="S874" s="124"/>
      <c r="T874" s="124"/>
      <c r="U874" s="124"/>
      <c r="V874" s="124"/>
      <c r="W874" s="124"/>
      <c r="X874" s="144"/>
      <c r="AA874" s="126">
        <v>862</v>
      </c>
      <c r="AB874" s="126" t="str">
        <f t="shared" si="55"/>
        <v/>
      </c>
      <c r="AC874" s="126" t="str">
        <f t="shared" si="56"/>
        <v/>
      </c>
      <c r="AP874" s="128" t="str">
        <f t="shared" si="57"/>
        <v/>
      </c>
      <c r="AQ874" s="128" t="str">
        <f t="shared" si="58"/>
        <v/>
      </c>
    </row>
    <row r="875" spans="2:43" x14ac:dyDescent="0.2">
      <c r="B875" s="161">
        <v>863</v>
      </c>
      <c r="C875" s="162"/>
      <c r="D875" s="162"/>
      <c r="E875" s="124"/>
      <c r="F875" s="124"/>
      <c r="G875" s="176"/>
      <c r="H875" s="124"/>
      <c r="I875" s="124"/>
      <c r="J875" s="124"/>
      <c r="K875" s="124"/>
      <c r="L875" s="124"/>
      <c r="M875" s="124"/>
      <c r="N875" s="124"/>
      <c r="O875" s="124"/>
      <c r="Q875" s="124"/>
      <c r="R875" s="124"/>
      <c r="S875" s="124"/>
      <c r="T875" s="124"/>
      <c r="U875" s="124"/>
      <c r="V875" s="124"/>
      <c r="W875" s="124"/>
      <c r="X875" s="144"/>
      <c r="AA875" s="126">
        <v>863</v>
      </c>
      <c r="AB875" s="126" t="str">
        <f t="shared" si="55"/>
        <v/>
      </c>
      <c r="AC875" s="126" t="str">
        <f t="shared" si="56"/>
        <v/>
      </c>
      <c r="AP875" s="128" t="str">
        <f t="shared" si="57"/>
        <v/>
      </c>
      <c r="AQ875" s="128" t="str">
        <f t="shared" si="58"/>
        <v/>
      </c>
    </row>
    <row r="876" spans="2:43" x14ac:dyDescent="0.2">
      <c r="B876" s="161">
        <v>864</v>
      </c>
      <c r="C876" s="162"/>
      <c r="D876" s="162"/>
      <c r="E876" s="124"/>
      <c r="F876" s="124"/>
      <c r="G876" s="176"/>
      <c r="H876" s="124"/>
      <c r="I876" s="124"/>
      <c r="J876" s="124"/>
      <c r="K876" s="124"/>
      <c r="L876" s="124"/>
      <c r="M876" s="124"/>
      <c r="N876" s="124"/>
      <c r="O876" s="124"/>
      <c r="Q876" s="124"/>
      <c r="R876" s="124"/>
      <c r="S876" s="124"/>
      <c r="T876" s="124"/>
      <c r="U876" s="124"/>
      <c r="V876" s="124"/>
      <c r="W876" s="124"/>
      <c r="X876" s="144"/>
      <c r="AA876" s="126">
        <v>864</v>
      </c>
      <c r="AB876" s="126" t="str">
        <f t="shared" si="55"/>
        <v/>
      </c>
      <c r="AC876" s="126" t="str">
        <f t="shared" si="56"/>
        <v/>
      </c>
      <c r="AP876" s="128" t="str">
        <f t="shared" si="57"/>
        <v/>
      </c>
      <c r="AQ876" s="128" t="str">
        <f t="shared" si="58"/>
        <v/>
      </c>
    </row>
    <row r="877" spans="2:43" x14ac:dyDescent="0.2">
      <c r="B877" s="161">
        <v>865</v>
      </c>
      <c r="C877" s="162"/>
      <c r="D877" s="162"/>
      <c r="E877" s="124"/>
      <c r="F877" s="124"/>
      <c r="G877" s="176"/>
      <c r="H877" s="124"/>
      <c r="I877" s="124"/>
      <c r="J877" s="124"/>
      <c r="K877" s="124"/>
      <c r="L877" s="124"/>
      <c r="M877" s="124"/>
      <c r="N877" s="124"/>
      <c r="O877" s="124"/>
      <c r="Q877" s="124"/>
      <c r="R877" s="124"/>
      <c r="S877" s="124"/>
      <c r="T877" s="124"/>
      <c r="U877" s="124"/>
      <c r="V877" s="124"/>
      <c r="W877" s="124"/>
      <c r="X877" s="144"/>
      <c r="AA877" s="126">
        <v>865</v>
      </c>
      <c r="AB877" s="126" t="str">
        <f t="shared" si="55"/>
        <v/>
      </c>
      <c r="AC877" s="126" t="str">
        <f t="shared" si="56"/>
        <v/>
      </c>
      <c r="AP877" s="128" t="str">
        <f t="shared" si="57"/>
        <v/>
      </c>
      <c r="AQ877" s="128" t="str">
        <f t="shared" si="58"/>
        <v/>
      </c>
    </row>
    <row r="878" spans="2:43" x14ac:dyDescent="0.2">
      <c r="B878" s="161">
        <v>866</v>
      </c>
      <c r="C878" s="162"/>
      <c r="D878" s="162"/>
      <c r="E878" s="124"/>
      <c r="F878" s="124"/>
      <c r="G878" s="176"/>
      <c r="H878" s="124"/>
      <c r="I878" s="124"/>
      <c r="J878" s="124"/>
      <c r="K878" s="124"/>
      <c r="L878" s="124"/>
      <c r="M878" s="124"/>
      <c r="N878" s="124"/>
      <c r="O878" s="124"/>
      <c r="Q878" s="124"/>
      <c r="R878" s="124"/>
      <c r="S878" s="124"/>
      <c r="T878" s="124"/>
      <c r="U878" s="124"/>
      <c r="V878" s="124"/>
      <c r="W878" s="124"/>
      <c r="X878" s="144"/>
      <c r="AA878" s="126">
        <v>866</v>
      </c>
      <c r="AB878" s="126" t="str">
        <f t="shared" si="55"/>
        <v/>
      </c>
      <c r="AC878" s="126" t="str">
        <f t="shared" si="56"/>
        <v/>
      </c>
      <c r="AP878" s="128" t="str">
        <f t="shared" si="57"/>
        <v/>
      </c>
      <c r="AQ878" s="128" t="str">
        <f t="shared" si="58"/>
        <v/>
      </c>
    </row>
    <row r="879" spans="2:43" x14ac:dyDescent="0.2">
      <c r="B879" s="161">
        <v>867</v>
      </c>
      <c r="C879" s="162"/>
      <c r="D879" s="162"/>
      <c r="E879" s="124"/>
      <c r="F879" s="124"/>
      <c r="G879" s="176"/>
      <c r="H879" s="124"/>
      <c r="I879" s="124"/>
      <c r="J879" s="124"/>
      <c r="K879" s="124"/>
      <c r="L879" s="124"/>
      <c r="M879" s="124"/>
      <c r="N879" s="124"/>
      <c r="O879" s="124"/>
      <c r="Q879" s="124"/>
      <c r="R879" s="124"/>
      <c r="S879" s="124"/>
      <c r="T879" s="124"/>
      <c r="U879" s="124"/>
      <c r="V879" s="124"/>
      <c r="W879" s="124"/>
      <c r="X879" s="144"/>
      <c r="AA879" s="126">
        <v>867</v>
      </c>
      <c r="AB879" s="126" t="str">
        <f t="shared" si="55"/>
        <v/>
      </c>
      <c r="AC879" s="126" t="str">
        <f t="shared" si="56"/>
        <v/>
      </c>
      <c r="AP879" s="128" t="str">
        <f t="shared" si="57"/>
        <v/>
      </c>
      <c r="AQ879" s="128" t="str">
        <f t="shared" si="58"/>
        <v/>
      </c>
    </row>
    <row r="880" spans="2:43" x14ac:dyDescent="0.2">
      <c r="B880" s="161">
        <v>868</v>
      </c>
      <c r="C880" s="162"/>
      <c r="D880" s="162"/>
      <c r="E880" s="124"/>
      <c r="F880" s="124"/>
      <c r="G880" s="176"/>
      <c r="H880" s="124"/>
      <c r="I880" s="124"/>
      <c r="J880" s="124"/>
      <c r="K880" s="124"/>
      <c r="L880" s="124"/>
      <c r="M880" s="124"/>
      <c r="N880" s="124"/>
      <c r="O880" s="124"/>
      <c r="Q880" s="124"/>
      <c r="R880" s="124"/>
      <c r="S880" s="124"/>
      <c r="T880" s="124"/>
      <c r="U880" s="124"/>
      <c r="V880" s="124"/>
      <c r="W880" s="124"/>
      <c r="X880" s="144"/>
      <c r="AA880" s="126">
        <v>868</v>
      </c>
      <c r="AB880" s="126" t="str">
        <f t="shared" si="55"/>
        <v/>
      </c>
      <c r="AC880" s="126" t="str">
        <f t="shared" si="56"/>
        <v/>
      </c>
      <c r="AP880" s="128" t="str">
        <f t="shared" si="57"/>
        <v/>
      </c>
      <c r="AQ880" s="128" t="str">
        <f t="shared" si="58"/>
        <v/>
      </c>
    </row>
    <row r="881" spans="2:43" x14ac:dyDescent="0.2">
      <c r="B881" s="161">
        <v>869</v>
      </c>
      <c r="C881" s="162"/>
      <c r="D881" s="162"/>
      <c r="E881" s="124"/>
      <c r="F881" s="124"/>
      <c r="G881" s="176"/>
      <c r="H881" s="124"/>
      <c r="I881" s="124"/>
      <c r="J881" s="124"/>
      <c r="K881" s="124"/>
      <c r="L881" s="124"/>
      <c r="M881" s="124"/>
      <c r="N881" s="124"/>
      <c r="O881" s="124"/>
      <c r="Q881" s="124"/>
      <c r="R881" s="124"/>
      <c r="S881" s="124"/>
      <c r="T881" s="124"/>
      <c r="U881" s="124"/>
      <c r="V881" s="124"/>
      <c r="W881" s="124"/>
      <c r="X881" s="144"/>
      <c r="AA881" s="126">
        <v>869</v>
      </c>
      <c r="AB881" s="126" t="str">
        <f t="shared" si="55"/>
        <v/>
      </c>
      <c r="AC881" s="126" t="str">
        <f t="shared" si="56"/>
        <v/>
      </c>
      <c r="AP881" s="128" t="str">
        <f t="shared" si="57"/>
        <v/>
      </c>
      <c r="AQ881" s="128" t="str">
        <f t="shared" si="58"/>
        <v/>
      </c>
    </row>
    <row r="882" spans="2:43" x14ac:dyDescent="0.2">
      <c r="B882" s="161">
        <v>870</v>
      </c>
      <c r="C882" s="162"/>
      <c r="D882" s="162"/>
      <c r="E882" s="124"/>
      <c r="F882" s="124"/>
      <c r="G882" s="176"/>
      <c r="H882" s="124"/>
      <c r="I882" s="124"/>
      <c r="J882" s="124"/>
      <c r="K882" s="124"/>
      <c r="L882" s="124"/>
      <c r="M882" s="124"/>
      <c r="N882" s="124"/>
      <c r="O882" s="124"/>
      <c r="Q882" s="124"/>
      <c r="R882" s="124"/>
      <c r="S882" s="124"/>
      <c r="T882" s="124"/>
      <c r="U882" s="124"/>
      <c r="V882" s="124"/>
      <c r="W882" s="124"/>
      <c r="X882" s="144"/>
      <c r="AA882" s="126">
        <v>870</v>
      </c>
      <c r="AB882" s="126" t="str">
        <f t="shared" si="55"/>
        <v/>
      </c>
      <c r="AC882" s="126" t="str">
        <f t="shared" si="56"/>
        <v/>
      </c>
      <c r="AP882" s="128" t="str">
        <f t="shared" si="57"/>
        <v/>
      </c>
      <c r="AQ882" s="128" t="str">
        <f t="shared" si="58"/>
        <v/>
      </c>
    </row>
    <row r="883" spans="2:43" x14ac:dyDescent="0.2">
      <c r="B883" s="161">
        <v>871</v>
      </c>
      <c r="C883" s="162"/>
      <c r="D883" s="162"/>
      <c r="E883" s="124"/>
      <c r="F883" s="124"/>
      <c r="G883" s="176"/>
      <c r="H883" s="124"/>
      <c r="I883" s="124"/>
      <c r="J883" s="124"/>
      <c r="K883" s="124"/>
      <c r="L883" s="124"/>
      <c r="M883" s="124"/>
      <c r="N883" s="124"/>
      <c r="O883" s="124"/>
      <c r="Q883" s="124"/>
      <c r="R883" s="124"/>
      <c r="S883" s="124"/>
      <c r="T883" s="124"/>
      <c r="U883" s="124"/>
      <c r="V883" s="124"/>
      <c r="W883" s="124"/>
      <c r="X883" s="144"/>
      <c r="AA883" s="126">
        <v>871</v>
      </c>
      <c r="AB883" s="126" t="str">
        <f t="shared" si="55"/>
        <v/>
      </c>
      <c r="AC883" s="126" t="str">
        <f t="shared" si="56"/>
        <v/>
      </c>
      <c r="AP883" s="128" t="str">
        <f t="shared" si="57"/>
        <v/>
      </c>
      <c r="AQ883" s="128" t="str">
        <f t="shared" si="58"/>
        <v/>
      </c>
    </row>
    <row r="884" spans="2:43" x14ac:dyDescent="0.2">
      <c r="B884" s="161">
        <v>872</v>
      </c>
      <c r="C884" s="162"/>
      <c r="D884" s="162"/>
      <c r="E884" s="124"/>
      <c r="F884" s="124"/>
      <c r="G884" s="176"/>
      <c r="H884" s="124"/>
      <c r="I884" s="124"/>
      <c r="J884" s="124"/>
      <c r="K884" s="124"/>
      <c r="L884" s="124"/>
      <c r="M884" s="124"/>
      <c r="N884" s="124"/>
      <c r="O884" s="124"/>
      <c r="Q884" s="124"/>
      <c r="R884" s="124"/>
      <c r="S884" s="124"/>
      <c r="T884" s="124"/>
      <c r="U884" s="124"/>
      <c r="V884" s="124"/>
      <c r="W884" s="124"/>
      <c r="X884" s="144"/>
      <c r="AA884" s="126">
        <v>872</v>
      </c>
      <c r="AB884" s="126" t="str">
        <f t="shared" si="55"/>
        <v/>
      </c>
      <c r="AC884" s="126" t="str">
        <f t="shared" si="56"/>
        <v/>
      </c>
      <c r="AP884" s="128" t="str">
        <f t="shared" si="57"/>
        <v/>
      </c>
      <c r="AQ884" s="128" t="str">
        <f t="shared" si="58"/>
        <v/>
      </c>
    </row>
    <row r="885" spans="2:43" x14ac:dyDescent="0.2">
      <c r="B885" s="161">
        <v>873</v>
      </c>
      <c r="C885" s="162"/>
      <c r="D885" s="162"/>
      <c r="E885" s="124"/>
      <c r="F885" s="124"/>
      <c r="G885" s="176"/>
      <c r="H885" s="124"/>
      <c r="I885" s="124"/>
      <c r="J885" s="124"/>
      <c r="K885" s="124"/>
      <c r="L885" s="124"/>
      <c r="M885" s="124"/>
      <c r="N885" s="124"/>
      <c r="O885" s="124"/>
      <c r="Q885" s="124"/>
      <c r="R885" s="124"/>
      <c r="S885" s="124"/>
      <c r="T885" s="124"/>
      <c r="U885" s="124"/>
      <c r="V885" s="124"/>
      <c r="W885" s="124"/>
      <c r="X885" s="144"/>
      <c r="AA885" s="126">
        <v>873</v>
      </c>
      <c r="AB885" s="126" t="str">
        <f t="shared" si="55"/>
        <v/>
      </c>
      <c r="AC885" s="126" t="str">
        <f t="shared" si="56"/>
        <v/>
      </c>
      <c r="AP885" s="128" t="str">
        <f t="shared" si="57"/>
        <v/>
      </c>
      <c r="AQ885" s="128" t="str">
        <f t="shared" si="58"/>
        <v/>
      </c>
    </row>
    <row r="886" spans="2:43" x14ac:dyDescent="0.2">
      <c r="B886" s="161">
        <v>874</v>
      </c>
      <c r="C886" s="162"/>
      <c r="D886" s="162"/>
      <c r="E886" s="124"/>
      <c r="F886" s="124"/>
      <c r="G886" s="176"/>
      <c r="H886" s="124"/>
      <c r="I886" s="124"/>
      <c r="J886" s="124"/>
      <c r="K886" s="124"/>
      <c r="L886" s="124"/>
      <c r="M886" s="124"/>
      <c r="N886" s="124"/>
      <c r="O886" s="124"/>
      <c r="Q886" s="124"/>
      <c r="R886" s="124"/>
      <c r="S886" s="124"/>
      <c r="T886" s="124"/>
      <c r="U886" s="124"/>
      <c r="V886" s="124"/>
      <c r="W886" s="124"/>
      <c r="X886" s="144"/>
      <c r="AA886" s="126">
        <v>874</v>
      </c>
      <c r="AB886" s="126" t="str">
        <f t="shared" si="55"/>
        <v/>
      </c>
      <c r="AC886" s="126" t="str">
        <f t="shared" si="56"/>
        <v/>
      </c>
      <c r="AP886" s="128" t="str">
        <f t="shared" si="57"/>
        <v/>
      </c>
      <c r="AQ886" s="128" t="str">
        <f t="shared" si="58"/>
        <v/>
      </c>
    </row>
    <row r="887" spans="2:43" x14ac:dyDescent="0.2">
      <c r="B887" s="161">
        <v>875</v>
      </c>
      <c r="C887" s="162"/>
      <c r="D887" s="162"/>
      <c r="E887" s="124"/>
      <c r="F887" s="124"/>
      <c r="G887" s="176"/>
      <c r="H887" s="124"/>
      <c r="I887" s="124"/>
      <c r="J887" s="124"/>
      <c r="K887" s="124"/>
      <c r="L887" s="124"/>
      <c r="M887" s="124"/>
      <c r="N887" s="124"/>
      <c r="O887" s="124"/>
      <c r="Q887" s="124"/>
      <c r="R887" s="124"/>
      <c r="S887" s="124"/>
      <c r="T887" s="124"/>
      <c r="U887" s="124"/>
      <c r="V887" s="124"/>
      <c r="W887" s="124"/>
      <c r="X887" s="144"/>
      <c r="AA887" s="126">
        <v>875</v>
      </c>
      <c r="AB887" s="126" t="str">
        <f t="shared" si="55"/>
        <v/>
      </c>
      <c r="AC887" s="126" t="str">
        <f t="shared" si="56"/>
        <v/>
      </c>
      <c r="AP887" s="128" t="str">
        <f t="shared" si="57"/>
        <v/>
      </c>
      <c r="AQ887" s="128" t="str">
        <f t="shared" si="58"/>
        <v/>
      </c>
    </row>
    <row r="888" spans="2:43" x14ac:dyDescent="0.2">
      <c r="B888" s="161">
        <v>876</v>
      </c>
      <c r="C888" s="162"/>
      <c r="D888" s="162"/>
      <c r="E888" s="124"/>
      <c r="F888" s="124"/>
      <c r="G888" s="176"/>
      <c r="H888" s="124"/>
      <c r="I888" s="124"/>
      <c r="J888" s="124"/>
      <c r="K888" s="124"/>
      <c r="L888" s="124"/>
      <c r="M888" s="124"/>
      <c r="N888" s="124"/>
      <c r="O888" s="124"/>
      <c r="Q888" s="124"/>
      <c r="R888" s="124"/>
      <c r="S888" s="124"/>
      <c r="T888" s="124"/>
      <c r="U888" s="124"/>
      <c r="V888" s="124"/>
      <c r="W888" s="124"/>
      <c r="X888" s="144"/>
      <c r="AA888" s="126">
        <v>876</v>
      </c>
      <c r="AB888" s="126" t="str">
        <f t="shared" si="55"/>
        <v/>
      </c>
      <c r="AC888" s="126" t="str">
        <f t="shared" si="56"/>
        <v/>
      </c>
      <c r="AP888" s="128" t="str">
        <f t="shared" si="57"/>
        <v/>
      </c>
      <c r="AQ888" s="128" t="str">
        <f t="shared" si="58"/>
        <v/>
      </c>
    </row>
    <row r="889" spans="2:43" x14ac:dyDescent="0.2">
      <c r="B889" s="161">
        <v>877</v>
      </c>
      <c r="C889" s="162"/>
      <c r="D889" s="162"/>
      <c r="E889" s="124"/>
      <c r="F889" s="124"/>
      <c r="G889" s="176"/>
      <c r="H889" s="124"/>
      <c r="I889" s="124"/>
      <c r="J889" s="124"/>
      <c r="K889" s="124"/>
      <c r="L889" s="124"/>
      <c r="M889" s="124"/>
      <c r="N889" s="124"/>
      <c r="O889" s="124"/>
      <c r="Q889" s="124"/>
      <c r="R889" s="124"/>
      <c r="S889" s="124"/>
      <c r="T889" s="124"/>
      <c r="U889" s="124"/>
      <c r="V889" s="124"/>
      <c r="W889" s="124"/>
      <c r="X889" s="144"/>
      <c r="AA889" s="126">
        <v>877</v>
      </c>
      <c r="AB889" s="126" t="str">
        <f t="shared" si="55"/>
        <v/>
      </c>
      <c r="AC889" s="126" t="str">
        <f t="shared" si="56"/>
        <v/>
      </c>
      <c r="AP889" s="128" t="str">
        <f t="shared" si="57"/>
        <v/>
      </c>
      <c r="AQ889" s="128" t="str">
        <f t="shared" si="58"/>
        <v/>
      </c>
    </row>
    <row r="890" spans="2:43" x14ac:dyDescent="0.2">
      <c r="B890" s="161">
        <v>878</v>
      </c>
      <c r="C890" s="162"/>
      <c r="D890" s="162"/>
      <c r="E890" s="124"/>
      <c r="F890" s="124"/>
      <c r="G890" s="176"/>
      <c r="H890" s="124"/>
      <c r="I890" s="124"/>
      <c r="J890" s="124"/>
      <c r="K890" s="124"/>
      <c r="L890" s="124"/>
      <c r="M890" s="124"/>
      <c r="N890" s="124"/>
      <c r="O890" s="124"/>
      <c r="Q890" s="124"/>
      <c r="R890" s="124"/>
      <c r="S890" s="124"/>
      <c r="T890" s="124"/>
      <c r="U890" s="124"/>
      <c r="V890" s="124"/>
      <c r="W890" s="124"/>
      <c r="X890" s="144"/>
      <c r="AA890" s="126">
        <v>878</v>
      </c>
      <c r="AB890" s="126" t="str">
        <f t="shared" si="55"/>
        <v/>
      </c>
      <c r="AC890" s="126" t="str">
        <f t="shared" si="56"/>
        <v/>
      </c>
      <c r="AP890" s="128" t="str">
        <f t="shared" si="57"/>
        <v/>
      </c>
      <c r="AQ890" s="128" t="str">
        <f t="shared" si="58"/>
        <v/>
      </c>
    </row>
    <row r="891" spans="2:43" x14ac:dyDescent="0.2">
      <c r="B891" s="161">
        <v>879</v>
      </c>
      <c r="C891" s="162"/>
      <c r="D891" s="162"/>
      <c r="E891" s="124"/>
      <c r="F891" s="124"/>
      <c r="G891" s="176"/>
      <c r="H891" s="124"/>
      <c r="I891" s="124"/>
      <c r="J891" s="124"/>
      <c r="K891" s="124"/>
      <c r="L891" s="124"/>
      <c r="M891" s="124"/>
      <c r="N891" s="124"/>
      <c r="O891" s="124"/>
      <c r="Q891" s="124"/>
      <c r="R891" s="124"/>
      <c r="S891" s="124"/>
      <c r="T891" s="124"/>
      <c r="U891" s="124"/>
      <c r="V891" s="124"/>
      <c r="W891" s="124"/>
      <c r="X891" s="144"/>
      <c r="AA891" s="126">
        <v>879</v>
      </c>
      <c r="AB891" s="126" t="str">
        <f t="shared" si="55"/>
        <v/>
      </c>
      <c r="AC891" s="126" t="str">
        <f t="shared" si="56"/>
        <v/>
      </c>
      <c r="AP891" s="128" t="str">
        <f t="shared" si="57"/>
        <v/>
      </c>
      <c r="AQ891" s="128" t="str">
        <f t="shared" si="58"/>
        <v/>
      </c>
    </row>
    <row r="892" spans="2:43" x14ac:dyDescent="0.2">
      <c r="B892" s="161">
        <v>880</v>
      </c>
      <c r="C892" s="162"/>
      <c r="D892" s="162"/>
      <c r="E892" s="124"/>
      <c r="F892" s="124"/>
      <c r="G892" s="176"/>
      <c r="H892" s="124"/>
      <c r="I892" s="124"/>
      <c r="J892" s="124"/>
      <c r="K892" s="124"/>
      <c r="L892" s="124"/>
      <c r="M892" s="124"/>
      <c r="N892" s="124"/>
      <c r="O892" s="124"/>
      <c r="Q892" s="124"/>
      <c r="R892" s="124"/>
      <c r="S892" s="124"/>
      <c r="T892" s="124"/>
      <c r="U892" s="124"/>
      <c r="V892" s="124"/>
      <c r="W892" s="124"/>
      <c r="X892" s="144"/>
      <c r="AA892" s="126">
        <v>880</v>
      </c>
      <c r="AB892" s="126" t="str">
        <f t="shared" si="55"/>
        <v/>
      </c>
      <c r="AC892" s="126" t="str">
        <f t="shared" si="56"/>
        <v/>
      </c>
      <c r="AP892" s="128" t="str">
        <f t="shared" si="57"/>
        <v/>
      </c>
      <c r="AQ892" s="128" t="str">
        <f t="shared" si="58"/>
        <v/>
      </c>
    </row>
    <row r="893" spans="2:43" x14ac:dyDescent="0.2">
      <c r="B893" s="161">
        <v>881</v>
      </c>
      <c r="C893" s="162"/>
      <c r="D893" s="162"/>
      <c r="E893" s="124"/>
      <c r="F893" s="124"/>
      <c r="G893" s="176"/>
      <c r="H893" s="124"/>
      <c r="I893" s="124"/>
      <c r="J893" s="124"/>
      <c r="K893" s="124"/>
      <c r="L893" s="124"/>
      <c r="M893" s="124"/>
      <c r="N893" s="124"/>
      <c r="O893" s="124"/>
      <c r="Q893" s="124"/>
      <c r="R893" s="124"/>
      <c r="S893" s="124"/>
      <c r="T893" s="124"/>
      <c r="U893" s="124"/>
      <c r="V893" s="124"/>
      <c r="W893" s="124"/>
      <c r="X893" s="144"/>
      <c r="AA893" s="126">
        <v>881</v>
      </c>
      <c r="AB893" s="126" t="str">
        <f t="shared" si="55"/>
        <v/>
      </c>
      <c r="AC893" s="126" t="str">
        <f t="shared" si="56"/>
        <v/>
      </c>
      <c r="AP893" s="128" t="str">
        <f t="shared" si="57"/>
        <v/>
      </c>
      <c r="AQ893" s="128" t="str">
        <f t="shared" si="58"/>
        <v/>
      </c>
    </row>
    <row r="894" spans="2:43" x14ac:dyDescent="0.2">
      <c r="B894" s="161">
        <v>882</v>
      </c>
      <c r="C894" s="162"/>
      <c r="D894" s="162"/>
      <c r="E894" s="124"/>
      <c r="F894" s="124"/>
      <c r="G894" s="176"/>
      <c r="H894" s="124"/>
      <c r="I894" s="124"/>
      <c r="J894" s="124"/>
      <c r="K894" s="124"/>
      <c r="L894" s="124"/>
      <c r="M894" s="124"/>
      <c r="N894" s="124"/>
      <c r="O894" s="124"/>
      <c r="Q894" s="124"/>
      <c r="R894" s="124"/>
      <c r="S894" s="124"/>
      <c r="T894" s="124"/>
      <c r="U894" s="124"/>
      <c r="V894" s="124"/>
      <c r="W894" s="124"/>
      <c r="X894" s="144"/>
      <c r="AA894" s="126">
        <v>882</v>
      </c>
      <c r="AB894" s="126" t="str">
        <f t="shared" si="55"/>
        <v/>
      </c>
      <c r="AC894" s="126" t="str">
        <f t="shared" si="56"/>
        <v/>
      </c>
      <c r="AP894" s="128" t="str">
        <f t="shared" si="57"/>
        <v/>
      </c>
      <c r="AQ894" s="128" t="str">
        <f t="shared" si="58"/>
        <v/>
      </c>
    </row>
    <row r="895" spans="2:43" x14ac:dyDescent="0.2">
      <c r="B895" s="161">
        <v>883</v>
      </c>
      <c r="C895" s="162"/>
      <c r="D895" s="162"/>
      <c r="E895" s="124"/>
      <c r="F895" s="124"/>
      <c r="G895" s="176"/>
      <c r="H895" s="124"/>
      <c r="I895" s="124"/>
      <c r="J895" s="124"/>
      <c r="K895" s="124"/>
      <c r="L895" s="124"/>
      <c r="M895" s="124"/>
      <c r="N895" s="124"/>
      <c r="O895" s="124"/>
      <c r="Q895" s="124"/>
      <c r="R895" s="124"/>
      <c r="S895" s="124"/>
      <c r="T895" s="124"/>
      <c r="U895" s="124"/>
      <c r="V895" s="124"/>
      <c r="W895" s="124"/>
      <c r="X895" s="144"/>
      <c r="AA895" s="126">
        <v>883</v>
      </c>
      <c r="AB895" s="126" t="str">
        <f t="shared" si="55"/>
        <v/>
      </c>
      <c r="AC895" s="126" t="str">
        <f t="shared" si="56"/>
        <v/>
      </c>
      <c r="AP895" s="128" t="str">
        <f t="shared" si="57"/>
        <v/>
      </c>
      <c r="AQ895" s="128" t="str">
        <f t="shared" si="58"/>
        <v/>
      </c>
    </row>
    <row r="896" spans="2:43" x14ac:dyDescent="0.2">
      <c r="B896" s="161">
        <v>884</v>
      </c>
      <c r="C896" s="162"/>
      <c r="D896" s="162"/>
      <c r="E896" s="124"/>
      <c r="F896" s="124"/>
      <c r="G896" s="176"/>
      <c r="H896" s="124"/>
      <c r="I896" s="124"/>
      <c r="J896" s="124"/>
      <c r="K896" s="124"/>
      <c r="L896" s="124"/>
      <c r="M896" s="124"/>
      <c r="N896" s="124"/>
      <c r="O896" s="124"/>
      <c r="Q896" s="124"/>
      <c r="R896" s="124"/>
      <c r="S896" s="124"/>
      <c r="T896" s="124"/>
      <c r="U896" s="124"/>
      <c r="V896" s="124"/>
      <c r="W896" s="124"/>
      <c r="X896" s="144"/>
      <c r="AA896" s="126">
        <v>884</v>
      </c>
      <c r="AB896" s="126" t="str">
        <f t="shared" si="55"/>
        <v/>
      </c>
      <c r="AC896" s="126" t="str">
        <f t="shared" si="56"/>
        <v/>
      </c>
      <c r="AP896" s="128" t="str">
        <f t="shared" si="57"/>
        <v/>
      </c>
      <c r="AQ896" s="128" t="str">
        <f t="shared" si="58"/>
        <v/>
      </c>
    </row>
    <row r="897" spans="2:43" x14ac:dyDescent="0.2">
      <c r="B897" s="161">
        <v>885</v>
      </c>
      <c r="C897" s="162"/>
      <c r="D897" s="162"/>
      <c r="E897" s="124"/>
      <c r="F897" s="124"/>
      <c r="G897" s="176"/>
      <c r="H897" s="124"/>
      <c r="I897" s="124"/>
      <c r="J897" s="124"/>
      <c r="K897" s="124"/>
      <c r="L897" s="124"/>
      <c r="M897" s="124"/>
      <c r="N897" s="124"/>
      <c r="O897" s="124"/>
      <c r="Q897" s="124"/>
      <c r="R897" s="124"/>
      <c r="S897" s="124"/>
      <c r="T897" s="124"/>
      <c r="U897" s="124"/>
      <c r="V897" s="124"/>
      <c r="W897" s="124"/>
      <c r="X897" s="144"/>
      <c r="AA897" s="126">
        <v>885</v>
      </c>
      <c r="AB897" s="126" t="str">
        <f t="shared" si="55"/>
        <v/>
      </c>
      <c r="AC897" s="126" t="str">
        <f t="shared" si="56"/>
        <v/>
      </c>
      <c r="AP897" s="128" t="str">
        <f t="shared" si="57"/>
        <v/>
      </c>
      <c r="AQ897" s="128" t="str">
        <f t="shared" si="58"/>
        <v/>
      </c>
    </row>
    <row r="898" spans="2:43" x14ac:dyDescent="0.2">
      <c r="B898" s="161">
        <v>886</v>
      </c>
      <c r="C898" s="162"/>
      <c r="D898" s="162"/>
      <c r="E898" s="124"/>
      <c r="F898" s="124"/>
      <c r="G898" s="176"/>
      <c r="H898" s="124"/>
      <c r="I898" s="124"/>
      <c r="J898" s="124"/>
      <c r="K898" s="124"/>
      <c r="L898" s="124"/>
      <c r="M898" s="124"/>
      <c r="N898" s="124"/>
      <c r="O898" s="124"/>
      <c r="Q898" s="124"/>
      <c r="R898" s="124"/>
      <c r="S898" s="124"/>
      <c r="T898" s="124"/>
      <c r="U898" s="124"/>
      <c r="V898" s="124"/>
      <c r="W898" s="124"/>
      <c r="X898" s="144"/>
      <c r="AA898" s="126">
        <v>886</v>
      </c>
      <c r="AB898" s="126" t="str">
        <f t="shared" si="55"/>
        <v/>
      </c>
      <c r="AC898" s="126" t="str">
        <f t="shared" si="56"/>
        <v/>
      </c>
      <c r="AP898" s="128" t="str">
        <f t="shared" si="57"/>
        <v/>
      </c>
      <c r="AQ898" s="128" t="str">
        <f t="shared" si="58"/>
        <v/>
      </c>
    </row>
    <row r="899" spans="2:43" x14ac:dyDescent="0.2">
      <c r="B899" s="161">
        <v>887</v>
      </c>
      <c r="C899" s="162"/>
      <c r="D899" s="162"/>
      <c r="E899" s="124"/>
      <c r="F899" s="124"/>
      <c r="G899" s="176"/>
      <c r="H899" s="124"/>
      <c r="I899" s="124"/>
      <c r="J899" s="124"/>
      <c r="K899" s="124"/>
      <c r="L899" s="124"/>
      <c r="M899" s="124"/>
      <c r="N899" s="124"/>
      <c r="O899" s="124"/>
      <c r="Q899" s="124"/>
      <c r="R899" s="124"/>
      <c r="S899" s="124"/>
      <c r="T899" s="124"/>
      <c r="U899" s="124"/>
      <c r="V899" s="124"/>
      <c r="W899" s="124"/>
      <c r="X899" s="144"/>
      <c r="AA899" s="126">
        <v>887</v>
      </c>
      <c r="AB899" s="126" t="str">
        <f t="shared" si="55"/>
        <v/>
      </c>
      <c r="AC899" s="126" t="str">
        <f t="shared" si="56"/>
        <v/>
      </c>
      <c r="AP899" s="128" t="str">
        <f t="shared" si="57"/>
        <v/>
      </c>
      <c r="AQ899" s="128" t="str">
        <f t="shared" si="58"/>
        <v/>
      </c>
    </row>
    <row r="900" spans="2:43" x14ac:dyDescent="0.2">
      <c r="B900" s="161">
        <v>888</v>
      </c>
      <c r="C900" s="162"/>
      <c r="D900" s="162"/>
      <c r="E900" s="124"/>
      <c r="F900" s="124"/>
      <c r="G900" s="176"/>
      <c r="H900" s="124"/>
      <c r="I900" s="124"/>
      <c r="J900" s="124"/>
      <c r="K900" s="124"/>
      <c r="L900" s="124"/>
      <c r="M900" s="124"/>
      <c r="N900" s="124"/>
      <c r="O900" s="124"/>
      <c r="Q900" s="124"/>
      <c r="R900" s="124"/>
      <c r="S900" s="124"/>
      <c r="T900" s="124"/>
      <c r="U900" s="124"/>
      <c r="V900" s="124"/>
      <c r="W900" s="124"/>
      <c r="X900" s="144"/>
      <c r="AA900" s="126">
        <v>888</v>
      </c>
      <c r="AB900" s="126" t="str">
        <f t="shared" si="55"/>
        <v/>
      </c>
      <c r="AC900" s="126" t="str">
        <f t="shared" si="56"/>
        <v/>
      </c>
      <c r="AP900" s="128" t="str">
        <f t="shared" si="57"/>
        <v/>
      </c>
      <c r="AQ900" s="128" t="str">
        <f t="shared" si="58"/>
        <v/>
      </c>
    </row>
    <row r="901" spans="2:43" x14ac:dyDescent="0.2">
      <c r="B901" s="161">
        <v>889</v>
      </c>
      <c r="C901" s="162"/>
      <c r="D901" s="162"/>
      <c r="E901" s="124"/>
      <c r="F901" s="124"/>
      <c r="G901" s="176"/>
      <c r="H901" s="124"/>
      <c r="I901" s="124"/>
      <c r="J901" s="124"/>
      <c r="K901" s="124"/>
      <c r="L901" s="124"/>
      <c r="M901" s="124"/>
      <c r="N901" s="124"/>
      <c r="O901" s="124"/>
      <c r="Q901" s="124"/>
      <c r="R901" s="124"/>
      <c r="S901" s="124"/>
      <c r="T901" s="124"/>
      <c r="U901" s="124"/>
      <c r="V901" s="124"/>
      <c r="W901" s="124"/>
      <c r="X901" s="144"/>
      <c r="AA901" s="126">
        <v>889</v>
      </c>
      <c r="AB901" s="126" t="str">
        <f t="shared" si="55"/>
        <v/>
      </c>
      <c r="AC901" s="126" t="str">
        <f t="shared" si="56"/>
        <v/>
      </c>
      <c r="AP901" s="128" t="str">
        <f t="shared" si="57"/>
        <v/>
      </c>
      <c r="AQ901" s="128" t="str">
        <f t="shared" si="58"/>
        <v/>
      </c>
    </row>
    <row r="902" spans="2:43" x14ac:dyDescent="0.2">
      <c r="B902" s="161">
        <v>890</v>
      </c>
      <c r="C902" s="162"/>
      <c r="D902" s="162"/>
      <c r="E902" s="124"/>
      <c r="F902" s="124"/>
      <c r="G902" s="176"/>
      <c r="H902" s="124"/>
      <c r="I902" s="124"/>
      <c r="J902" s="124"/>
      <c r="K902" s="124"/>
      <c r="L902" s="124"/>
      <c r="M902" s="124"/>
      <c r="N902" s="124"/>
      <c r="O902" s="124"/>
      <c r="Q902" s="124"/>
      <c r="R902" s="124"/>
      <c r="S902" s="124"/>
      <c r="T902" s="124"/>
      <c r="U902" s="124"/>
      <c r="V902" s="124"/>
      <c r="W902" s="124"/>
      <c r="X902" s="144"/>
      <c r="AA902" s="126">
        <v>890</v>
      </c>
      <c r="AB902" s="126" t="str">
        <f t="shared" si="55"/>
        <v/>
      </c>
      <c r="AC902" s="126" t="str">
        <f t="shared" si="56"/>
        <v/>
      </c>
      <c r="AP902" s="128" t="str">
        <f t="shared" si="57"/>
        <v/>
      </c>
      <c r="AQ902" s="128" t="str">
        <f t="shared" si="58"/>
        <v/>
      </c>
    </row>
    <row r="903" spans="2:43" x14ac:dyDescent="0.2">
      <c r="B903" s="161">
        <v>891</v>
      </c>
      <c r="C903" s="162"/>
      <c r="D903" s="162"/>
      <c r="E903" s="124"/>
      <c r="F903" s="124"/>
      <c r="G903" s="176"/>
      <c r="H903" s="124"/>
      <c r="I903" s="124"/>
      <c r="J903" s="124"/>
      <c r="K903" s="124"/>
      <c r="L903" s="124"/>
      <c r="M903" s="124"/>
      <c r="N903" s="124"/>
      <c r="O903" s="124"/>
      <c r="Q903" s="124"/>
      <c r="R903" s="124"/>
      <c r="S903" s="124"/>
      <c r="T903" s="124"/>
      <c r="U903" s="124"/>
      <c r="V903" s="124"/>
      <c r="W903" s="124"/>
      <c r="X903" s="144"/>
      <c r="AA903" s="126">
        <v>891</v>
      </c>
      <c r="AB903" s="126" t="str">
        <f t="shared" si="55"/>
        <v/>
      </c>
      <c r="AC903" s="126" t="str">
        <f t="shared" si="56"/>
        <v/>
      </c>
      <c r="AP903" s="128" t="str">
        <f t="shared" si="57"/>
        <v/>
      </c>
      <c r="AQ903" s="128" t="str">
        <f t="shared" si="58"/>
        <v/>
      </c>
    </row>
    <row r="904" spans="2:43" x14ac:dyDescent="0.2">
      <c r="B904" s="161">
        <v>892</v>
      </c>
      <c r="C904" s="162"/>
      <c r="D904" s="162"/>
      <c r="E904" s="124"/>
      <c r="F904" s="124"/>
      <c r="G904" s="176"/>
      <c r="H904" s="124"/>
      <c r="I904" s="124"/>
      <c r="J904" s="124"/>
      <c r="K904" s="124"/>
      <c r="L904" s="124"/>
      <c r="M904" s="124"/>
      <c r="N904" s="124"/>
      <c r="O904" s="124"/>
      <c r="Q904" s="124"/>
      <c r="R904" s="124"/>
      <c r="S904" s="124"/>
      <c r="T904" s="124"/>
      <c r="U904" s="124"/>
      <c r="V904" s="124"/>
      <c r="W904" s="124"/>
      <c r="X904" s="144"/>
      <c r="AA904" s="126">
        <v>892</v>
      </c>
      <c r="AB904" s="126" t="str">
        <f t="shared" si="55"/>
        <v/>
      </c>
      <c r="AC904" s="126" t="str">
        <f t="shared" si="56"/>
        <v/>
      </c>
      <c r="AP904" s="128" t="str">
        <f t="shared" si="57"/>
        <v/>
      </c>
      <c r="AQ904" s="128" t="str">
        <f t="shared" si="58"/>
        <v/>
      </c>
    </row>
    <row r="905" spans="2:43" x14ac:dyDescent="0.2">
      <c r="B905" s="161">
        <v>893</v>
      </c>
      <c r="C905" s="162"/>
      <c r="D905" s="162"/>
      <c r="E905" s="124"/>
      <c r="F905" s="124"/>
      <c r="G905" s="176"/>
      <c r="H905" s="124"/>
      <c r="I905" s="124"/>
      <c r="J905" s="124"/>
      <c r="K905" s="124"/>
      <c r="L905" s="124"/>
      <c r="M905" s="124"/>
      <c r="N905" s="124"/>
      <c r="O905" s="124"/>
      <c r="Q905" s="124"/>
      <c r="R905" s="124"/>
      <c r="S905" s="124"/>
      <c r="T905" s="124"/>
      <c r="U905" s="124"/>
      <c r="V905" s="124"/>
      <c r="W905" s="124"/>
      <c r="X905" s="144"/>
      <c r="AA905" s="126">
        <v>893</v>
      </c>
      <c r="AB905" s="126" t="str">
        <f t="shared" si="55"/>
        <v/>
      </c>
      <c r="AC905" s="126" t="str">
        <f t="shared" si="56"/>
        <v/>
      </c>
      <c r="AP905" s="128" t="str">
        <f t="shared" si="57"/>
        <v/>
      </c>
      <c r="AQ905" s="128" t="str">
        <f t="shared" si="58"/>
        <v/>
      </c>
    </row>
    <row r="906" spans="2:43" x14ac:dyDescent="0.2">
      <c r="B906" s="161">
        <v>894</v>
      </c>
      <c r="C906" s="162"/>
      <c r="D906" s="162"/>
      <c r="E906" s="124"/>
      <c r="F906" s="124"/>
      <c r="G906" s="176"/>
      <c r="H906" s="124"/>
      <c r="I906" s="124"/>
      <c r="J906" s="124"/>
      <c r="K906" s="124"/>
      <c r="L906" s="124"/>
      <c r="M906" s="124"/>
      <c r="N906" s="124"/>
      <c r="O906" s="124"/>
      <c r="Q906" s="124"/>
      <c r="R906" s="124"/>
      <c r="S906" s="124"/>
      <c r="T906" s="124"/>
      <c r="U906" s="124"/>
      <c r="V906" s="124"/>
      <c r="W906" s="124"/>
      <c r="X906" s="144"/>
      <c r="AA906" s="126">
        <v>894</v>
      </c>
      <c r="AB906" s="126" t="str">
        <f t="shared" si="55"/>
        <v/>
      </c>
      <c r="AC906" s="126" t="str">
        <f t="shared" si="56"/>
        <v/>
      </c>
      <c r="AP906" s="128" t="str">
        <f t="shared" si="57"/>
        <v/>
      </c>
      <c r="AQ906" s="128" t="str">
        <f t="shared" si="58"/>
        <v/>
      </c>
    </row>
    <row r="907" spans="2:43" x14ac:dyDescent="0.2">
      <c r="B907" s="161">
        <v>895</v>
      </c>
      <c r="C907" s="162"/>
      <c r="D907" s="162"/>
      <c r="E907" s="124"/>
      <c r="F907" s="124"/>
      <c r="G907" s="176"/>
      <c r="H907" s="124"/>
      <c r="I907" s="124"/>
      <c r="J907" s="124"/>
      <c r="K907" s="124"/>
      <c r="L907" s="124"/>
      <c r="M907" s="124"/>
      <c r="N907" s="124"/>
      <c r="O907" s="124"/>
      <c r="Q907" s="124"/>
      <c r="R907" s="124"/>
      <c r="S907" s="124"/>
      <c r="T907" s="124"/>
      <c r="U907" s="124"/>
      <c r="V907" s="124"/>
      <c r="W907" s="124"/>
      <c r="X907" s="144"/>
      <c r="AA907" s="126">
        <v>895</v>
      </c>
      <c r="AB907" s="126" t="str">
        <f t="shared" si="55"/>
        <v/>
      </c>
      <c r="AC907" s="126" t="str">
        <f t="shared" si="56"/>
        <v/>
      </c>
      <c r="AP907" s="128" t="str">
        <f t="shared" si="57"/>
        <v/>
      </c>
      <c r="AQ907" s="128" t="str">
        <f t="shared" si="58"/>
        <v/>
      </c>
    </row>
    <row r="908" spans="2:43" x14ac:dyDescent="0.2">
      <c r="B908" s="161">
        <v>896</v>
      </c>
      <c r="C908" s="162"/>
      <c r="D908" s="162"/>
      <c r="E908" s="124"/>
      <c r="F908" s="124"/>
      <c r="G908" s="176"/>
      <c r="H908" s="124"/>
      <c r="I908" s="124"/>
      <c r="J908" s="124"/>
      <c r="K908" s="124"/>
      <c r="L908" s="124"/>
      <c r="M908" s="124"/>
      <c r="N908" s="124"/>
      <c r="O908" s="124"/>
      <c r="Q908" s="124"/>
      <c r="R908" s="124"/>
      <c r="S908" s="124"/>
      <c r="T908" s="124"/>
      <c r="U908" s="124"/>
      <c r="V908" s="124"/>
      <c r="W908" s="124"/>
      <c r="X908" s="144"/>
      <c r="AA908" s="126">
        <v>896</v>
      </c>
      <c r="AB908" s="126" t="str">
        <f t="shared" si="55"/>
        <v/>
      </c>
      <c r="AC908" s="126" t="str">
        <f t="shared" si="56"/>
        <v/>
      </c>
      <c r="AP908" s="128" t="str">
        <f t="shared" si="57"/>
        <v/>
      </c>
      <c r="AQ908" s="128" t="str">
        <f t="shared" si="58"/>
        <v/>
      </c>
    </row>
    <row r="909" spans="2:43" x14ac:dyDescent="0.2">
      <c r="B909" s="161">
        <v>897</v>
      </c>
      <c r="C909" s="162"/>
      <c r="D909" s="162"/>
      <c r="E909" s="124"/>
      <c r="F909" s="124"/>
      <c r="G909" s="176"/>
      <c r="H909" s="124"/>
      <c r="I909" s="124"/>
      <c r="J909" s="124"/>
      <c r="K909" s="124"/>
      <c r="L909" s="124"/>
      <c r="M909" s="124"/>
      <c r="N909" s="124"/>
      <c r="O909" s="124"/>
      <c r="Q909" s="124"/>
      <c r="R909" s="124"/>
      <c r="S909" s="124"/>
      <c r="T909" s="124"/>
      <c r="U909" s="124"/>
      <c r="V909" s="124"/>
      <c r="W909" s="124"/>
      <c r="X909" s="144"/>
      <c r="AA909" s="126">
        <v>897</v>
      </c>
      <c r="AB909" s="126" t="str">
        <f t="shared" si="55"/>
        <v/>
      </c>
      <c r="AC909" s="126" t="str">
        <f t="shared" si="56"/>
        <v/>
      </c>
      <c r="AP909" s="128" t="str">
        <f t="shared" si="57"/>
        <v/>
      </c>
      <c r="AQ909" s="128" t="str">
        <f t="shared" si="58"/>
        <v/>
      </c>
    </row>
    <row r="910" spans="2:43" x14ac:dyDescent="0.2">
      <c r="B910" s="161">
        <v>898</v>
      </c>
      <c r="C910" s="162"/>
      <c r="D910" s="162"/>
      <c r="E910" s="124"/>
      <c r="F910" s="124"/>
      <c r="G910" s="176"/>
      <c r="H910" s="124"/>
      <c r="I910" s="124"/>
      <c r="J910" s="124"/>
      <c r="K910" s="124"/>
      <c r="L910" s="124"/>
      <c r="M910" s="124"/>
      <c r="N910" s="124"/>
      <c r="O910" s="124"/>
      <c r="Q910" s="124"/>
      <c r="R910" s="124"/>
      <c r="S910" s="124"/>
      <c r="T910" s="124"/>
      <c r="U910" s="124"/>
      <c r="V910" s="124"/>
      <c r="W910" s="124"/>
      <c r="X910" s="144"/>
      <c r="AA910" s="126">
        <v>898</v>
      </c>
      <c r="AB910" s="126" t="str">
        <f t="shared" ref="AB910:AB973" si="59">IF(AND(C910=1,D910&lt;&gt;0),D910,"")</f>
        <v/>
      </c>
      <c r="AC910" s="126" t="str">
        <f t="shared" ref="AC910:AC973" si="60">IF(AND(C910=2,D910&lt;&gt;0),D910,"")</f>
        <v/>
      </c>
      <c r="AP910" s="128" t="str">
        <f t="shared" si="57"/>
        <v/>
      </c>
      <c r="AQ910" s="128" t="str">
        <f t="shared" si="58"/>
        <v/>
      </c>
    </row>
    <row r="911" spans="2:43" x14ac:dyDescent="0.2">
      <c r="B911" s="161">
        <v>899</v>
      </c>
      <c r="C911" s="162"/>
      <c r="D911" s="162"/>
      <c r="E911" s="124"/>
      <c r="F911" s="124"/>
      <c r="G911" s="176"/>
      <c r="H911" s="124"/>
      <c r="I911" s="124"/>
      <c r="J911" s="124"/>
      <c r="K911" s="124"/>
      <c r="L911" s="124"/>
      <c r="M911" s="124"/>
      <c r="N911" s="124"/>
      <c r="O911" s="124"/>
      <c r="Q911" s="124"/>
      <c r="R911" s="124"/>
      <c r="S911" s="124"/>
      <c r="T911" s="124"/>
      <c r="U911" s="124"/>
      <c r="V911" s="124"/>
      <c r="W911" s="124"/>
      <c r="X911" s="144"/>
      <c r="AA911" s="126">
        <v>899</v>
      </c>
      <c r="AB911" s="126" t="str">
        <f t="shared" si="59"/>
        <v/>
      </c>
      <c r="AC911" s="126" t="str">
        <f t="shared" si="60"/>
        <v/>
      </c>
      <c r="AP911" s="128" t="str">
        <f t="shared" ref="AP911:AP974" si="61">IF(AB910="","",ABS(AB910-$K$13))</f>
        <v/>
      </c>
      <c r="AQ911" s="128" t="str">
        <f t="shared" ref="AQ911:AQ974" si="62">IF(AC910="","",ABS(AC910-$K$14))</f>
        <v/>
      </c>
    </row>
    <row r="912" spans="2:43" x14ac:dyDescent="0.2">
      <c r="B912" s="161">
        <v>900</v>
      </c>
      <c r="C912" s="162"/>
      <c r="D912" s="162"/>
      <c r="E912" s="124"/>
      <c r="F912" s="124"/>
      <c r="G912" s="176"/>
      <c r="H912" s="124"/>
      <c r="I912" s="124"/>
      <c r="J912" s="124"/>
      <c r="K912" s="124"/>
      <c r="L912" s="124"/>
      <c r="M912" s="124"/>
      <c r="N912" s="124"/>
      <c r="O912" s="124"/>
      <c r="Q912" s="124"/>
      <c r="R912" s="124"/>
      <c r="S912" s="124"/>
      <c r="T912" s="124"/>
      <c r="U912" s="124"/>
      <c r="V912" s="124"/>
      <c r="W912" s="124"/>
      <c r="X912" s="144"/>
      <c r="AA912" s="126">
        <v>900</v>
      </c>
      <c r="AB912" s="126" t="str">
        <f t="shared" si="59"/>
        <v/>
      </c>
      <c r="AC912" s="126" t="str">
        <f t="shared" si="60"/>
        <v/>
      </c>
      <c r="AP912" s="128" t="str">
        <f t="shared" si="61"/>
        <v/>
      </c>
      <c r="AQ912" s="128" t="str">
        <f t="shared" si="62"/>
        <v/>
      </c>
    </row>
    <row r="913" spans="2:43" x14ac:dyDescent="0.2">
      <c r="B913" s="161">
        <v>901</v>
      </c>
      <c r="C913" s="162"/>
      <c r="D913" s="162"/>
      <c r="E913" s="124"/>
      <c r="F913" s="124"/>
      <c r="G913" s="176"/>
      <c r="H913" s="124"/>
      <c r="I913" s="124"/>
      <c r="J913" s="124"/>
      <c r="K913" s="124"/>
      <c r="L913" s="124"/>
      <c r="M913" s="124"/>
      <c r="N913" s="124"/>
      <c r="O913" s="124"/>
      <c r="Q913" s="124"/>
      <c r="R913" s="124"/>
      <c r="S913" s="124"/>
      <c r="T913" s="124"/>
      <c r="U913" s="124"/>
      <c r="V913" s="124"/>
      <c r="W913" s="124"/>
      <c r="X913" s="144"/>
      <c r="AA913" s="126">
        <v>901</v>
      </c>
      <c r="AB913" s="126" t="str">
        <f t="shared" si="59"/>
        <v/>
      </c>
      <c r="AC913" s="126" t="str">
        <f t="shared" si="60"/>
        <v/>
      </c>
      <c r="AP913" s="128" t="str">
        <f t="shared" si="61"/>
        <v/>
      </c>
      <c r="AQ913" s="128" t="str">
        <f t="shared" si="62"/>
        <v/>
      </c>
    </row>
    <row r="914" spans="2:43" x14ac:dyDescent="0.2">
      <c r="B914" s="161">
        <v>902</v>
      </c>
      <c r="C914" s="162"/>
      <c r="D914" s="162"/>
      <c r="E914" s="124"/>
      <c r="F914" s="124"/>
      <c r="G914" s="176"/>
      <c r="H914" s="124"/>
      <c r="I914" s="124"/>
      <c r="J914" s="124"/>
      <c r="K914" s="124"/>
      <c r="L914" s="124"/>
      <c r="M914" s="124"/>
      <c r="N914" s="124"/>
      <c r="O914" s="124"/>
      <c r="Q914" s="124"/>
      <c r="R914" s="124"/>
      <c r="S914" s="124"/>
      <c r="T914" s="124"/>
      <c r="U914" s="124"/>
      <c r="V914" s="124"/>
      <c r="W914" s="124"/>
      <c r="X914" s="144"/>
      <c r="AA914" s="126">
        <v>902</v>
      </c>
      <c r="AB914" s="126" t="str">
        <f t="shared" si="59"/>
        <v/>
      </c>
      <c r="AC914" s="126" t="str">
        <f t="shared" si="60"/>
        <v/>
      </c>
      <c r="AP914" s="128" t="str">
        <f t="shared" si="61"/>
        <v/>
      </c>
      <c r="AQ914" s="128" t="str">
        <f t="shared" si="62"/>
        <v/>
      </c>
    </row>
    <row r="915" spans="2:43" x14ac:dyDescent="0.2">
      <c r="B915" s="161">
        <v>903</v>
      </c>
      <c r="C915" s="162"/>
      <c r="D915" s="162"/>
      <c r="E915" s="124"/>
      <c r="F915" s="124"/>
      <c r="G915" s="176"/>
      <c r="H915" s="124"/>
      <c r="I915" s="124"/>
      <c r="J915" s="124"/>
      <c r="K915" s="124"/>
      <c r="L915" s="124"/>
      <c r="M915" s="124"/>
      <c r="N915" s="124"/>
      <c r="O915" s="124"/>
      <c r="Q915" s="124"/>
      <c r="R915" s="124"/>
      <c r="S915" s="124"/>
      <c r="T915" s="124"/>
      <c r="U915" s="124"/>
      <c r="V915" s="124"/>
      <c r="W915" s="124"/>
      <c r="X915" s="144"/>
      <c r="AA915" s="126">
        <v>903</v>
      </c>
      <c r="AB915" s="126" t="str">
        <f t="shared" si="59"/>
        <v/>
      </c>
      <c r="AC915" s="126" t="str">
        <f t="shared" si="60"/>
        <v/>
      </c>
      <c r="AP915" s="128" t="str">
        <f t="shared" si="61"/>
        <v/>
      </c>
      <c r="AQ915" s="128" t="str">
        <f t="shared" si="62"/>
        <v/>
      </c>
    </row>
    <row r="916" spans="2:43" x14ac:dyDescent="0.2">
      <c r="B916" s="161">
        <v>904</v>
      </c>
      <c r="C916" s="162"/>
      <c r="D916" s="162"/>
      <c r="E916" s="124"/>
      <c r="F916" s="124"/>
      <c r="G916" s="176"/>
      <c r="H916" s="124"/>
      <c r="I916" s="124"/>
      <c r="J916" s="124"/>
      <c r="K916" s="124"/>
      <c r="L916" s="124"/>
      <c r="M916" s="124"/>
      <c r="N916" s="124"/>
      <c r="O916" s="124"/>
      <c r="Q916" s="124"/>
      <c r="R916" s="124"/>
      <c r="S916" s="124"/>
      <c r="T916" s="124"/>
      <c r="U916" s="124"/>
      <c r="V916" s="124"/>
      <c r="W916" s="124"/>
      <c r="X916" s="144"/>
      <c r="AA916" s="126">
        <v>904</v>
      </c>
      <c r="AB916" s="126" t="str">
        <f t="shared" si="59"/>
        <v/>
      </c>
      <c r="AC916" s="126" t="str">
        <f t="shared" si="60"/>
        <v/>
      </c>
      <c r="AP916" s="128" t="str">
        <f t="shared" si="61"/>
        <v/>
      </c>
      <c r="AQ916" s="128" t="str">
        <f t="shared" si="62"/>
        <v/>
      </c>
    </row>
    <row r="917" spans="2:43" x14ac:dyDescent="0.2">
      <c r="B917" s="161">
        <v>905</v>
      </c>
      <c r="C917" s="162"/>
      <c r="D917" s="162"/>
      <c r="E917" s="124"/>
      <c r="F917" s="124"/>
      <c r="G917" s="176"/>
      <c r="H917" s="124"/>
      <c r="I917" s="124"/>
      <c r="J917" s="124"/>
      <c r="K917" s="124"/>
      <c r="L917" s="124"/>
      <c r="M917" s="124"/>
      <c r="N917" s="124"/>
      <c r="O917" s="124"/>
      <c r="Q917" s="124"/>
      <c r="R917" s="124"/>
      <c r="S917" s="124"/>
      <c r="T917" s="124"/>
      <c r="U917" s="124"/>
      <c r="V917" s="124"/>
      <c r="W917" s="124"/>
      <c r="X917" s="144"/>
      <c r="AA917" s="126">
        <v>905</v>
      </c>
      <c r="AB917" s="126" t="str">
        <f t="shared" si="59"/>
        <v/>
      </c>
      <c r="AC917" s="126" t="str">
        <f t="shared" si="60"/>
        <v/>
      </c>
      <c r="AP917" s="128" t="str">
        <f t="shared" si="61"/>
        <v/>
      </c>
      <c r="AQ917" s="128" t="str">
        <f t="shared" si="62"/>
        <v/>
      </c>
    </row>
    <row r="918" spans="2:43" x14ac:dyDescent="0.2">
      <c r="B918" s="161">
        <v>906</v>
      </c>
      <c r="C918" s="162"/>
      <c r="D918" s="162"/>
      <c r="E918" s="124"/>
      <c r="F918" s="124"/>
      <c r="G918" s="176"/>
      <c r="H918" s="124"/>
      <c r="I918" s="124"/>
      <c r="J918" s="124"/>
      <c r="K918" s="124"/>
      <c r="L918" s="124"/>
      <c r="M918" s="124"/>
      <c r="N918" s="124"/>
      <c r="O918" s="124"/>
      <c r="Q918" s="124"/>
      <c r="R918" s="124"/>
      <c r="S918" s="124"/>
      <c r="T918" s="124"/>
      <c r="U918" s="124"/>
      <c r="V918" s="124"/>
      <c r="W918" s="124"/>
      <c r="X918" s="144"/>
      <c r="AA918" s="126">
        <v>906</v>
      </c>
      <c r="AB918" s="126" t="str">
        <f t="shared" si="59"/>
        <v/>
      </c>
      <c r="AC918" s="126" t="str">
        <f t="shared" si="60"/>
        <v/>
      </c>
      <c r="AP918" s="128" t="str">
        <f t="shared" si="61"/>
        <v/>
      </c>
      <c r="AQ918" s="128" t="str">
        <f t="shared" si="62"/>
        <v/>
      </c>
    </row>
    <row r="919" spans="2:43" x14ac:dyDescent="0.2">
      <c r="B919" s="161">
        <v>907</v>
      </c>
      <c r="C919" s="162"/>
      <c r="D919" s="162"/>
      <c r="E919" s="124"/>
      <c r="F919" s="124"/>
      <c r="G919" s="176"/>
      <c r="H919" s="124"/>
      <c r="I919" s="124"/>
      <c r="J919" s="124"/>
      <c r="K919" s="124"/>
      <c r="L919" s="124"/>
      <c r="M919" s="124"/>
      <c r="N919" s="124"/>
      <c r="O919" s="124"/>
      <c r="Q919" s="124"/>
      <c r="R919" s="124"/>
      <c r="S919" s="124"/>
      <c r="T919" s="124"/>
      <c r="U919" s="124"/>
      <c r="V919" s="124"/>
      <c r="W919" s="124"/>
      <c r="X919" s="144"/>
      <c r="AA919" s="126">
        <v>907</v>
      </c>
      <c r="AB919" s="126" t="str">
        <f t="shared" si="59"/>
        <v/>
      </c>
      <c r="AC919" s="126" t="str">
        <f t="shared" si="60"/>
        <v/>
      </c>
      <c r="AP919" s="128" t="str">
        <f t="shared" si="61"/>
        <v/>
      </c>
      <c r="AQ919" s="128" t="str">
        <f t="shared" si="62"/>
        <v/>
      </c>
    </row>
    <row r="920" spans="2:43" x14ac:dyDescent="0.2">
      <c r="B920" s="161">
        <v>908</v>
      </c>
      <c r="C920" s="162"/>
      <c r="D920" s="162"/>
      <c r="E920" s="124"/>
      <c r="F920" s="124"/>
      <c r="G920" s="176"/>
      <c r="H920" s="124"/>
      <c r="I920" s="124"/>
      <c r="J920" s="124"/>
      <c r="K920" s="124"/>
      <c r="L920" s="124"/>
      <c r="M920" s="124"/>
      <c r="N920" s="124"/>
      <c r="O920" s="124"/>
      <c r="Q920" s="124"/>
      <c r="R920" s="124"/>
      <c r="S920" s="124"/>
      <c r="T920" s="124"/>
      <c r="U920" s="124"/>
      <c r="V920" s="124"/>
      <c r="W920" s="124"/>
      <c r="X920" s="144"/>
      <c r="AA920" s="126">
        <v>908</v>
      </c>
      <c r="AB920" s="126" t="str">
        <f t="shared" si="59"/>
        <v/>
      </c>
      <c r="AC920" s="126" t="str">
        <f t="shared" si="60"/>
        <v/>
      </c>
      <c r="AP920" s="128" t="str">
        <f t="shared" si="61"/>
        <v/>
      </c>
      <c r="AQ920" s="128" t="str">
        <f t="shared" si="62"/>
        <v/>
      </c>
    </row>
    <row r="921" spans="2:43" x14ac:dyDescent="0.2">
      <c r="B921" s="161">
        <v>909</v>
      </c>
      <c r="C921" s="162"/>
      <c r="D921" s="162"/>
      <c r="E921" s="124"/>
      <c r="F921" s="124"/>
      <c r="G921" s="176"/>
      <c r="H921" s="124"/>
      <c r="I921" s="124"/>
      <c r="J921" s="124"/>
      <c r="K921" s="124"/>
      <c r="L921" s="124"/>
      <c r="M921" s="124"/>
      <c r="N921" s="124"/>
      <c r="O921" s="124"/>
      <c r="Q921" s="124"/>
      <c r="R921" s="124"/>
      <c r="S921" s="124"/>
      <c r="T921" s="124"/>
      <c r="U921" s="124"/>
      <c r="V921" s="124"/>
      <c r="W921" s="124"/>
      <c r="X921" s="144"/>
      <c r="AA921" s="126">
        <v>909</v>
      </c>
      <c r="AB921" s="126" t="str">
        <f t="shared" si="59"/>
        <v/>
      </c>
      <c r="AC921" s="126" t="str">
        <f t="shared" si="60"/>
        <v/>
      </c>
      <c r="AP921" s="128" t="str">
        <f t="shared" si="61"/>
        <v/>
      </c>
      <c r="AQ921" s="128" t="str">
        <f t="shared" si="62"/>
        <v/>
      </c>
    </row>
    <row r="922" spans="2:43" x14ac:dyDescent="0.2">
      <c r="B922" s="161">
        <v>910</v>
      </c>
      <c r="C922" s="162"/>
      <c r="D922" s="162"/>
      <c r="E922" s="124"/>
      <c r="F922" s="124"/>
      <c r="G922" s="176"/>
      <c r="H922" s="124"/>
      <c r="I922" s="124"/>
      <c r="J922" s="124"/>
      <c r="K922" s="124"/>
      <c r="L922" s="124"/>
      <c r="M922" s="124"/>
      <c r="N922" s="124"/>
      <c r="O922" s="124"/>
      <c r="Q922" s="124"/>
      <c r="R922" s="124"/>
      <c r="S922" s="124"/>
      <c r="T922" s="124"/>
      <c r="U922" s="124"/>
      <c r="V922" s="124"/>
      <c r="W922" s="124"/>
      <c r="X922" s="144"/>
      <c r="AA922" s="126">
        <v>910</v>
      </c>
      <c r="AB922" s="126" t="str">
        <f t="shared" si="59"/>
        <v/>
      </c>
      <c r="AC922" s="126" t="str">
        <f t="shared" si="60"/>
        <v/>
      </c>
      <c r="AP922" s="128" t="str">
        <f t="shared" si="61"/>
        <v/>
      </c>
      <c r="AQ922" s="128" t="str">
        <f t="shared" si="62"/>
        <v/>
      </c>
    </row>
    <row r="923" spans="2:43" x14ac:dyDescent="0.2">
      <c r="B923" s="161">
        <v>911</v>
      </c>
      <c r="C923" s="162"/>
      <c r="D923" s="162"/>
      <c r="E923" s="124"/>
      <c r="F923" s="124"/>
      <c r="G923" s="176"/>
      <c r="H923" s="124"/>
      <c r="I923" s="124"/>
      <c r="J923" s="124"/>
      <c r="K923" s="124"/>
      <c r="L923" s="124"/>
      <c r="M923" s="124"/>
      <c r="N923" s="124"/>
      <c r="O923" s="124"/>
      <c r="Q923" s="124"/>
      <c r="R923" s="124"/>
      <c r="S923" s="124"/>
      <c r="T923" s="124"/>
      <c r="U923" s="124"/>
      <c r="V923" s="124"/>
      <c r="W923" s="124"/>
      <c r="X923" s="144"/>
      <c r="AA923" s="126">
        <v>911</v>
      </c>
      <c r="AB923" s="126" t="str">
        <f t="shared" si="59"/>
        <v/>
      </c>
      <c r="AC923" s="126" t="str">
        <f t="shared" si="60"/>
        <v/>
      </c>
      <c r="AP923" s="128" t="str">
        <f t="shared" si="61"/>
        <v/>
      </c>
      <c r="AQ923" s="128" t="str">
        <f t="shared" si="62"/>
        <v/>
      </c>
    </row>
    <row r="924" spans="2:43" x14ac:dyDescent="0.2">
      <c r="B924" s="161">
        <v>912</v>
      </c>
      <c r="C924" s="162"/>
      <c r="D924" s="162"/>
      <c r="E924" s="124"/>
      <c r="F924" s="124"/>
      <c r="G924" s="176"/>
      <c r="H924" s="124"/>
      <c r="I924" s="124"/>
      <c r="J924" s="124"/>
      <c r="K924" s="124"/>
      <c r="L924" s="124"/>
      <c r="M924" s="124"/>
      <c r="N924" s="124"/>
      <c r="O924" s="124"/>
      <c r="Q924" s="124"/>
      <c r="R924" s="124"/>
      <c r="S924" s="124"/>
      <c r="T924" s="124"/>
      <c r="U924" s="124"/>
      <c r="V924" s="124"/>
      <c r="W924" s="124"/>
      <c r="X924" s="144"/>
      <c r="AA924" s="126">
        <v>912</v>
      </c>
      <c r="AB924" s="126" t="str">
        <f t="shared" si="59"/>
        <v/>
      </c>
      <c r="AC924" s="126" t="str">
        <f t="shared" si="60"/>
        <v/>
      </c>
      <c r="AP924" s="128" t="str">
        <f t="shared" si="61"/>
        <v/>
      </c>
      <c r="AQ924" s="128" t="str">
        <f t="shared" si="62"/>
        <v/>
      </c>
    </row>
    <row r="925" spans="2:43" x14ac:dyDescent="0.2">
      <c r="B925" s="161">
        <v>913</v>
      </c>
      <c r="C925" s="162"/>
      <c r="D925" s="162"/>
      <c r="E925" s="124"/>
      <c r="F925" s="124"/>
      <c r="G925" s="176"/>
      <c r="H925" s="124"/>
      <c r="I925" s="124"/>
      <c r="J925" s="124"/>
      <c r="K925" s="124"/>
      <c r="L925" s="124"/>
      <c r="M925" s="124"/>
      <c r="N925" s="124"/>
      <c r="O925" s="124"/>
      <c r="Q925" s="124"/>
      <c r="R925" s="124"/>
      <c r="S925" s="124"/>
      <c r="T925" s="124"/>
      <c r="U925" s="124"/>
      <c r="V925" s="124"/>
      <c r="W925" s="124"/>
      <c r="X925" s="144"/>
      <c r="AA925" s="126">
        <v>913</v>
      </c>
      <c r="AB925" s="126" t="str">
        <f t="shared" si="59"/>
        <v/>
      </c>
      <c r="AC925" s="126" t="str">
        <f t="shared" si="60"/>
        <v/>
      </c>
      <c r="AP925" s="128" t="str">
        <f t="shared" si="61"/>
        <v/>
      </c>
      <c r="AQ925" s="128" t="str">
        <f t="shared" si="62"/>
        <v/>
      </c>
    </row>
    <row r="926" spans="2:43" x14ac:dyDescent="0.2">
      <c r="B926" s="161">
        <v>914</v>
      </c>
      <c r="C926" s="162"/>
      <c r="D926" s="162"/>
      <c r="E926" s="124"/>
      <c r="F926" s="124"/>
      <c r="G926" s="176"/>
      <c r="H926" s="124"/>
      <c r="I926" s="124"/>
      <c r="J926" s="124"/>
      <c r="K926" s="124"/>
      <c r="L926" s="124"/>
      <c r="M926" s="124"/>
      <c r="N926" s="124"/>
      <c r="O926" s="124"/>
      <c r="Q926" s="124"/>
      <c r="R926" s="124"/>
      <c r="S926" s="124"/>
      <c r="T926" s="124"/>
      <c r="U926" s="124"/>
      <c r="V926" s="124"/>
      <c r="W926" s="124"/>
      <c r="X926" s="144"/>
      <c r="AA926" s="126">
        <v>914</v>
      </c>
      <c r="AB926" s="126" t="str">
        <f t="shared" si="59"/>
        <v/>
      </c>
      <c r="AC926" s="126" t="str">
        <f t="shared" si="60"/>
        <v/>
      </c>
      <c r="AP926" s="128" t="str">
        <f t="shared" si="61"/>
        <v/>
      </c>
      <c r="AQ926" s="128" t="str">
        <f t="shared" si="62"/>
        <v/>
      </c>
    </row>
    <row r="927" spans="2:43" x14ac:dyDescent="0.2">
      <c r="B927" s="161">
        <v>915</v>
      </c>
      <c r="C927" s="162"/>
      <c r="D927" s="162"/>
      <c r="E927" s="124"/>
      <c r="F927" s="124"/>
      <c r="G927" s="176"/>
      <c r="H927" s="124"/>
      <c r="I927" s="124"/>
      <c r="J927" s="124"/>
      <c r="K927" s="124"/>
      <c r="L927" s="124"/>
      <c r="M927" s="124"/>
      <c r="N927" s="124"/>
      <c r="O927" s="124"/>
      <c r="Q927" s="124"/>
      <c r="R927" s="124"/>
      <c r="S927" s="124"/>
      <c r="T927" s="124"/>
      <c r="U927" s="124"/>
      <c r="V927" s="124"/>
      <c r="W927" s="124"/>
      <c r="X927" s="144"/>
      <c r="AA927" s="126">
        <v>915</v>
      </c>
      <c r="AB927" s="126" t="str">
        <f t="shared" si="59"/>
        <v/>
      </c>
      <c r="AC927" s="126" t="str">
        <f t="shared" si="60"/>
        <v/>
      </c>
      <c r="AP927" s="128" t="str">
        <f t="shared" si="61"/>
        <v/>
      </c>
      <c r="AQ927" s="128" t="str">
        <f t="shared" si="62"/>
        <v/>
      </c>
    </row>
    <row r="928" spans="2:43" x14ac:dyDescent="0.2">
      <c r="B928" s="161">
        <v>916</v>
      </c>
      <c r="C928" s="162"/>
      <c r="D928" s="162"/>
      <c r="E928" s="124"/>
      <c r="F928" s="124"/>
      <c r="G928" s="176"/>
      <c r="H928" s="124"/>
      <c r="I928" s="124"/>
      <c r="J928" s="124"/>
      <c r="K928" s="124"/>
      <c r="L928" s="124"/>
      <c r="M928" s="124"/>
      <c r="N928" s="124"/>
      <c r="O928" s="124"/>
      <c r="Q928" s="124"/>
      <c r="R928" s="124"/>
      <c r="S928" s="124"/>
      <c r="T928" s="124"/>
      <c r="U928" s="124"/>
      <c r="V928" s="124"/>
      <c r="W928" s="124"/>
      <c r="X928" s="144"/>
      <c r="AA928" s="126">
        <v>916</v>
      </c>
      <c r="AB928" s="126" t="str">
        <f t="shared" si="59"/>
        <v/>
      </c>
      <c r="AC928" s="126" t="str">
        <f t="shared" si="60"/>
        <v/>
      </c>
      <c r="AP928" s="128" t="str">
        <f t="shared" si="61"/>
        <v/>
      </c>
      <c r="AQ928" s="128" t="str">
        <f t="shared" si="62"/>
        <v/>
      </c>
    </row>
    <row r="929" spans="2:43" x14ac:dyDescent="0.2">
      <c r="B929" s="161">
        <v>917</v>
      </c>
      <c r="C929" s="162"/>
      <c r="D929" s="162"/>
      <c r="E929" s="124"/>
      <c r="F929" s="124"/>
      <c r="G929" s="176"/>
      <c r="H929" s="124"/>
      <c r="I929" s="124"/>
      <c r="J929" s="124"/>
      <c r="K929" s="124"/>
      <c r="L929" s="124"/>
      <c r="M929" s="124"/>
      <c r="N929" s="124"/>
      <c r="O929" s="124"/>
      <c r="Q929" s="124"/>
      <c r="R929" s="124"/>
      <c r="S929" s="124"/>
      <c r="T929" s="124"/>
      <c r="U929" s="124"/>
      <c r="V929" s="124"/>
      <c r="W929" s="124"/>
      <c r="X929" s="144"/>
      <c r="AA929" s="126">
        <v>917</v>
      </c>
      <c r="AB929" s="126" t="str">
        <f t="shared" si="59"/>
        <v/>
      </c>
      <c r="AC929" s="126" t="str">
        <f t="shared" si="60"/>
        <v/>
      </c>
      <c r="AP929" s="128" t="str">
        <f t="shared" si="61"/>
        <v/>
      </c>
      <c r="AQ929" s="128" t="str">
        <f t="shared" si="62"/>
        <v/>
      </c>
    </row>
    <row r="930" spans="2:43" x14ac:dyDescent="0.2">
      <c r="B930" s="161">
        <v>918</v>
      </c>
      <c r="C930" s="162"/>
      <c r="D930" s="162"/>
      <c r="E930" s="124"/>
      <c r="F930" s="124"/>
      <c r="G930" s="176"/>
      <c r="H930" s="124"/>
      <c r="I930" s="124"/>
      <c r="J930" s="124"/>
      <c r="K930" s="124"/>
      <c r="L930" s="124"/>
      <c r="M930" s="124"/>
      <c r="N930" s="124"/>
      <c r="O930" s="124"/>
      <c r="Q930" s="124"/>
      <c r="R930" s="124"/>
      <c r="S930" s="124"/>
      <c r="T930" s="124"/>
      <c r="U930" s="124"/>
      <c r="V930" s="124"/>
      <c r="W930" s="124"/>
      <c r="X930" s="144"/>
      <c r="AA930" s="126">
        <v>918</v>
      </c>
      <c r="AB930" s="126" t="str">
        <f t="shared" si="59"/>
        <v/>
      </c>
      <c r="AC930" s="126" t="str">
        <f t="shared" si="60"/>
        <v/>
      </c>
      <c r="AP930" s="128" t="str">
        <f t="shared" si="61"/>
        <v/>
      </c>
      <c r="AQ930" s="128" t="str">
        <f t="shared" si="62"/>
        <v/>
      </c>
    </row>
    <row r="931" spans="2:43" x14ac:dyDescent="0.2">
      <c r="B931" s="161">
        <v>919</v>
      </c>
      <c r="C931" s="162"/>
      <c r="D931" s="162"/>
      <c r="E931" s="124"/>
      <c r="F931" s="124"/>
      <c r="G931" s="176"/>
      <c r="H931" s="124"/>
      <c r="I931" s="124"/>
      <c r="J931" s="124"/>
      <c r="K931" s="124"/>
      <c r="L931" s="124"/>
      <c r="M931" s="124"/>
      <c r="N931" s="124"/>
      <c r="O931" s="124"/>
      <c r="Q931" s="124"/>
      <c r="R931" s="124"/>
      <c r="S931" s="124"/>
      <c r="T931" s="124"/>
      <c r="U931" s="124"/>
      <c r="V931" s="124"/>
      <c r="W931" s="124"/>
      <c r="X931" s="144"/>
      <c r="AA931" s="126">
        <v>919</v>
      </c>
      <c r="AB931" s="126" t="str">
        <f t="shared" si="59"/>
        <v/>
      </c>
      <c r="AC931" s="126" t="str">
        <f t="shared" si="60"/>
        <v/>
      </c>
      <c r="AP931" s="128" t="str">
        <f t="shared" si="61"/>
        <v/>
      </c>
      <c r="AQ931" s="128" t="str">
        <f t="shared" si="62"/>
        <v/>
      </c>
    </row>
    <row r="932" spans="2:43" x14ac:dyDescent="0.2">
      <c r="B932" s="161">
        <v>920</v>
      </c>
      <c r="C932" s="162"/>
      <c r="D932" s="162"/>
      <c r="E932" s="124"/>
      <c r="F932" s="124"/>
      <c r="G932" s="176"/>
      <c r="H932" s="124"/>
      <c r="I932" s="124"/>
      <c r="J932" s="124"/>
      <c r="K932" s="124"/>
      <c r="L932" s="124"/>
      <c r="M932" s="124"/>
      <c r="N932" s="124"/>
      <c r="O932" s="124"/>
      <c r="Q932" s="124"/>
      <c r="R932" s="124"/>
      <c r="S932" s="124"/>
      <c r="T932" s="124"/>
      <c r="U932" s="124"/>
      <c r="V932" s="124"/>
      <c r="W932" s="124"/>
      <c r="X932" s="144"/>
      <c r="AA932" s="126">
        <v>920</v>
      </c>
      <c r="AB932" s="126" t="str">
        <f t="shared" si="59"/>
        <v/>
      </c>
      <c r="AC932" s="126" t="str">
        <f t="shared" si="60"/>
        <v/>
      </c>
      <c r="AP932" s="128" t="str">
        <f t="shared" si="61"/>
        <v/>
      </c>
      <c r="AQ932" s="128" t="str">
        <f t="shared" si="62"/>
        <v/>
      </c>
    </row>
    <row r="933" spans="2:43" x14ac:dyDescent="0.2">
      <c r="B933" s="161">
        <v>921</v>
      </c>
      <c r="C933" s="162"/>
      <c r="D933" s="162"/>
      <c r="E933" s="124"/>
      <c r="F933" s="124"/>
      <c r="G933" s="176"/>
      <c r="H933" s="124"/>
      <c r="I933" s="124"/>
      <c r="J933" s="124"/>
      <c r="K933" s="124"/>
      <c r="L933" s="124"/>
      <c r="M933" s="124"/>
      <c r="N933" s="124"/>
      <c r="O933" s="124"/>
      <c r="Q933" s="124"/>
      <c r="R933" s="124"/>
      <c r="S933" s="124"/>
      <c r="T933" s="124"/>
      <c r="U933" s="124"/>
      <c r="V933" s="124"/>
      <c r="W933" s="124"/>
      <c r="X933" s="144"/>
      <c r="AA933" s="126">
        <v>921</v>
      </c>
      <c r="AB933" s="126" t="str">
        <f t="shared" si="59"/>
        <v/>
      </c>
      <c r="AC933" s="126" t="str">
        <f t="shared" si="60"/>
        <v/>
      </c>
      <c r="AP933" s="128" t="str">
        <f t="shared" si="61"/>
        <v/>
      </c>
      <c r="AQ933" s="128" t="str">
        <f t="shared" si="62"/>
        <v/>
      </c>
    </row>
    <row r="934" spans="2:43" x14ac:dyDescent="0.2">
      <c r="B934" s="161">
        <v>922</v>
      </c>
      <c r="C934" s="162"/>
      <c r="D934" s="162"/>
      <c r="E934" s="124"/>
      <c r="F934" s="124"/>
      <c r="G934" s="176"/>
      <c r="H934" s="124"/>
      <c r="I934" s="124"/>
      <c r="J934" s="124"/>
      <c r="K934" s="124"/>
      <c r="L934" s="124"/>
      <c r="M934" s="124"/>
      <c r="N934" s="124"/>
      <c r="O934" s="124"/>
      <c r="Q934" s="124"/>
      <c r="R934" s="124"/>
      <c r="S934" s="124"/>
      <c r="T934" s="124"/>
      <c r="U934" s="124"/>
      <c r="V934" s="124"/>
      <c r="W934" s="124"/>
      <c r="X934" s="144"/>
      <c r="AA934" s="126">
        <v>922</v>
      </c>
      <c r="AB934" s="126" t="str">
        <f t="shared" si="59"/>
        <v/>
      </c>
      <c r="AC934" s="126" t="str">
        <f t="shared" si="60"/>
        <v/>
      </c>
      <c r="AP934" s="128" t="str">
        <f t="shared" si="61"/>
        <v/>
      </c>
      <c r="AQ934" s="128" t="str">
        <f t="shared" si="62"/>
        <v/>
      </c>
    </row>
    <row r="935" spans="2:43" x14ac:dyDescent="0.2">
      <c r="B935" s="161">
        <v>923</v>
      </c>
      <c r="C935" s="162"/>
      <c r="D935" s="162"/>
      <c r="E935" s="124"/>
      <c r="F935" s="124"/>
      <c r="G935" s="176"/>
      <c r="H935" s="124"/>
      <c r="I935" s="124"/>
      <c r="J935" s="124"/>
      <c r="K935" s="124"/>
      <c r="L935" s="124"/>
      <c r="M935" s="124"/>
      <c r="N935" s="124"/>
      <c r="O935" s="124"/>
      <c r="Q935" s="124"/>
      <c r="R935" s="124"/>
      <c r="S935" s="124"/>
      <c r="T935" s="124"/>
      <c r="U935" s="124"/>
      <c r="V935" s="124"/>
      <c r="W935" s="124"/>
      <c r="X935" s="144"/>
      <c r="AA935" s="126">
        <v>923</v>
      </c>
      <c r="AB935" s="126" t="str">
        <f t="shared" si="59"/>
        <v/>
      </c>
      <c r="AC935" s="126" t="str">
        <f t="shared" si="60"/>
        <v/>
      </c>
      <c r="AP935" s="128" t="str">
        <f t="shared" si="61"/>
        <v/>
      </c>
      <c r="AQ935" s="128" t="str">
        <f t="shared" si="62"/>
        <v/>
      </c>
    </row>
    <row r="936" spans="2:43" x14ac:dyDescent="0.2">
      <c r="B936" s="161">
        <v>924</v>
      </c>
      <c r="C936" s="162"/>
      <c r="D936" s="162"/>
      <c r="E936" s="124"/>
      <c r="F936" s="124"/>
      <c r="G936" s="176"/>
      <c r="H936" s="124"/>
      <c r="I936" s="124"/>
      <c r="J936" s="124"/>
      <c r="K936" s="124"/>
      <c r="L936" s="124"/>
      <c r="M936" s="124"/>
      <c r="N936" s="124"/>
      <c r="O936" s="124"/>
      <c r="Q936" s="124"/>
      <c r="R936" s="124"/>
      <c r="S936" s="124"/>
      <c r="T936" s="124"/>
      <c r="U936" s="124"/>
      <c r="V936" s="124"/>
      <c r="W936" s="124"/>
      <c r="X936" s="144"/>
      <c r="AA936" s="126">
        <v>924</v>
      </c>
      <c r="AB936" s="126" t="str">
        <f t="shared" si="59"/>
        <v/>
      </c>
      <c r="AC936" s="126" t="str">
        <f t="shared" si="60"/>
        <v/>
      </c>
      <c r="AP936" s="128" t="str">
        <f t="shared" si="61"/>
        <v/>
      </c>
      <c r="AQ936" s="128" t="str">
        <f t="shared" si="62"/>
        <v/>
      </c>
    </row>
    <row r="937" spans="2:43" x14ac:dyDescent="0.2">
      <c r="B937" s="161">
        <v>925</v>
      </c>
      <c r="C937" s="162"/>
      <c r="D937" s="162"/>
      <c r="E937" s="124"/>
      <c r="F937" s="124"/>
      <c r="G937" s="176"/>
      <c r="H937" s="124"/>
      <c r="I937" s="124"/>
      <c r="J937" s="124"/>
      <c r="K937" s="124"/>
      <c r="L937" s="124"/>
      <c r="M937" s="124"/>
      <c r="N937" s="124"/>
      <c r="O937" s="124"/>
      <c r="Q937" s="124"/>
      <c r="R937" s="124"/>
      <c r="S937" s="124"/>
      <c r="T937" s="124"/>
      <c r="U937" s="124"/>
      <c r="V937" s="124"/>
      <c r="W937" s="124"/>
      <c r="X937" s="144"/>
      <c r="AA937" s="126">
        <v>925</v>
      </c>
      <c r="AB937" s="126" t="str">
        <f t="shared" si="59"/>
        <v/>
      </c>
      <c r="AC937" s="126" t="str">
        <f t="shared" si="60"/>
        <v/>
      </c>
      <c r="AP937" s="128" t="str">
        <f t="shared" si="61"/>
        <v/>
      </c>
      <c r="AQ937" s="128" t="str">
        <f t="shared" si="62"/>
        <v/>
      </c>
    </row>
    <row r="938" spans="2:43" x14ac:dyDescent="0.2">
      <c r="B938" s="161">
        <v>926</v>
      </c>
      <c r="C938" s="162"/>
      <c r="D938" s="162"/>
      <c r="E938" s="124"/>
      <c r="F938" s="124"/>
      <c r="G938" s="176"/>
      <c r="H938" s="124"/>
      <c r="I938" s="124"/>
      <c r="J938" s="124"/>
      <c r="K938" s="124"/>
      <c r="L938" s="124"/>
      <c r="M938" s="124"/>
      <c r="N938" s="124"/>
      <c r="O938" s="124"/>
      <c r="Q938" s="124"/>
      <c r="R938" s="124"/>
      <c r="S938" s="124"/>
      <c r="T938" s="124"/>
      <c r="U938" s="124"/>
      <c r="V938" s="124"/>
      <c r="W938" s="124"/>
      <c r="X938" s="144"/>
      <c r="AA938" s="126">
        <v>926</v>
      </c>
      <c r="AB938" s="126" t="str">
        <f t="shared" si="59"/>
        <v/>
      </c>
      <c r="AC938" s="126" t="str">
        <f t="shared" si="60"/>
        <v/>
      </c>
      <c r="AP938" s="128" t="str">
        <f t="shared" si="61"/>
        <v/>
      </c>
      <c r="AQ938" s="128" t="str">
        <f t="shared" si="62"/>
        <v/>
      </c>
    </row>
    <row r="939" spans="2:43" x14ac:dyDescent="0.2">
      <c r="B939" s="161">
        <v>927</v>
      </c>
      <c r="C939" s="162"/>
      <c r="D939" s="162"/>
      <c r="E939" s="124"/>
      <c r="F939" s="124"/>
      <c r="G939" s="176"/>
      <c r="H939" s="124"/>
      <c r="I939" s="124"/>
      <c r="J939" s="124"/>
      <c r="K939" s="124"/>
      <c r="L939" s="124"/>
      <c r="M939" s="124"/>
      <c r="N939" s="124"/>
      <c r="O939" s="124"/>
      <c r="Q939" s="124"/>
      <c r="R939" s="124"/>
      <c r="S939" s="124"/>
      <c r="T939" s="124"/>
      <c r="U939" s="124"/>
      <c r="V939" s="124"/>
      <c r="W939" s="124"/>
      <c r="X939" s="144"/>
      <c r="AA939" s="126">
        <v>927</v>
      </c>
      <c r="AB939" s="126" t="str">
        <f t="shared" si="59"/>
        <v/>
      </c>
      <c r="AC939" s="126" t="str">
        <f t="shared" si="60"/>
        <v/>
      </c>
      <c r="AP939" s="128" t="str">
        <f t="shared" si="61"/>
        <v/>
      </c>
      <c r="AQ939" s="128" t="str">
        <f t="shared" si="62"/>
        <v/>
      </c>
    </row>
    <row r="940" spans="2:43" x14ac:dyDescent="0.2">
      <c r="B940" s="161">
        <v>928</v>
      </c>
      <c r="C940" s="162"/>
      <c r="D940" s="162"/>
      <c r="E940" s="124"/>
      <c r="F940" s="124"/>
      <c r="G940" s="176"/>
      <c r="H940" s="124"/>
      <c r="I940" s="124"/>
      <c r="J940" s="124"/>
      <c r="K940" s="124"/>
      <c r="L940" s="124"/>
      <c r="M940" s="124"/>
      <c r="N940" s="124"/>
      <c r="O940" s="124"/>
      <c r="Q940" s="124"/>
      <c r="R940" s="124"/>
      <c r="S940" s="124"/>
      <c r="T940" s="124"/>
      <c r="U940" s="124"/>
      <c r="V940" s="124"/>
      <c r="W940" s="124"/>
      <c r="X940" s="144"/>
      <c r="AA940" s="126">
        <v>928</v>
      </c>
      <c r="AB940" s="126" t="str">
        <f t="shared" si="59"/>
        <v/>
      </c>
      <c r="AC940" s="126" t="str">
        <f t="shared" si="60"/>
        <v/>
      </c>
      <c r="AP940" s="128" t="str">
        <f t="shared" si="61"/>
        <v/>
      </c>
      <c r="AQ940" s="128" t="str">
        <f t="shared" si="62"/>
        <v/>
      </c>
    </row>
    <row r="941" spans="2:43" x14ac:dyDescent="0.2">
      <c r="B941" s="161">
        <v>929</v>
      </c>
      <c r="C941" s="162"/>
      <c r="D941" s="162"/>
      <c r="E941" s="124"/>
      <c r="F941" s="124"/>
      <c r="G941" s="176"/>
      <c r="H941" s="124"/>
      <c r="I941" s="124"/>
      <c r="J941" s="124"/>
      <c r="K941" s="124"/>
      <c r="L941" s="124"/>
      <c r="M941" s="124"/>
      <c r="N941" s="124"/>
      <c r="O941" s="124"/>
      <c r="Q941" s="124"/>
      <c r="R941" s="124"/>
      <c r="S941" s="124"/>
      <c r="T941" s="124"/>
      <c r="U941" s="124"/>
      <c r="V941" s="124"/>
      <c r="W941" s="124"/>
      <c r="X941" s="144"/>
      <c r="AA941" s="126">
        <v>929</v>
      </c>
      <c r="AB941" s="126" t="str">
        <f t="shared" si="59"/>
        <v/>
      </c>
      <c r="AC941" s="126" t="str">
        <f t="shared" si="60"/>
        <v/>
      </c>
      <c r="AP941" s="128" t="str">
        <f t="shared" si="61"/>
        <v/>
      </c>
      <c r="AQ941" s="128" t="str">
        <f t="shared" si="62"/>
        <v/>
      </c>
    </row>
    <row r="942" spans="2:43" x14ac:dyDescent="0.2">
      <c r="B942" s="161">
        <v>930</v>
      </c>
      <c r="C942" s="162"/>
      <c r="D942" s="162"/>
      <c r="E942" s="124"/>
      <c r="F942" s="124"/>
      <c r="G942" s="176"/>
      <c r="H942" s="124"/>
      <c r="I942" s="124"/>
      <c r="J942" s="124"/>
      <c r="K942" s="124"/>
      <c r="L942" s="124"/>
      <c r="M942" s="124"/>
      <c r="N942" s="124"/>
      <c r="O942" s="124"/>
      <c r="Q942" s="124"/>
      <c r="R942" s="124"/>
      <c r="S942" s="124"/>
      <c r="T942" s="124"/>
      <c r="U942" s="124"/>
      <c r="V942" s="124"/>
      <c r="W942" s="124"/>
      <c r="X942" s="144"/>
      <c r="AA942" s="126">
        <v>930</v>
      </c>
      <c r="AB942" s="126" t="str">
        <f t="shared" si="59"/>
        <v/>
      </c>
      <c r="AC942" s="126" t="str">
        <f t="shared" si="60"/>
        <v/>
      </c>
      <c r="AP942" s="128" t="str">
        <f t="shared" si="61"/>
        <v/>
      </c>
      <c r="AQ942" s="128" t="str">
        <f t="shared" si="62"/>
        <v/>
      </c>
    </row>
    <row r="943" spans="2:43" x14ac:dyDescent="0.2">
      <c r="B943" s="161">
        <v>931</v>
      </c>
      <c r="C943" s="162"/>
      <c r="D943" s="162"/>
      <c r="E943" s="124"/>
      <c r="F943" s="124"/>
      <c r="G943" s="176"/>
      <c r="H943" s="124"/>
      <c r="I943" s="124"/>
      <c r="J943" s="124"/>
      <c r="K943" s="124"/>
      <c r="L943" s="124"/>
      <c r="M943" s="124"/>
      <c r="N943" s="124"/>
      <c r="O943" s="124"/>
      <c r="Q943" s="124"/>
      <c r="R943" s="124"/>
      <c r="S943" s="124"/>
      <c r="T943" s="124"/>
      <c r="U943" s="124"/>
      <c r="V943" s="124"/>
      <c r="W943" s="124"/>
      <c r="X943" s="144"/>
      <c r="AA943" s="126">
        <v>931</v>
      </c>
      <c r="AB943" s="126" t="str">
        <f t="shared" si="59"/>
        <v/>
      </c>
      <c r="AC943" s="126" t="str">
        <f t="shared" si="60"/>
        <v/>
      </c>
      <c r="AP943" s="128" t="str">
        <f t="shared" si="61"/>
        <v/>
      </c>
      <c r="AQ943" s="128" t="str">
        <f t="shared" si="62"/>
        <v/>
      </c>
    </row>
    <row r="944" spans="2:43" x14ac:dyDescent="0.2">
      <c r="B944" s="161">
        <v>932</v>
      </c>
      <c r="C944" s="162"/>
      <c r="D944" s="162"/>
      <c r="E944" s="124"/>
      <c r="F944" s="124"/>
      <c r="G944" s="176"/>
      <c r="H944" s="124"/>
      <c r="I944" s="124"/>
      <c r="J944" s="124"/>
      <c r="K944" s="124"/>
      <c r="L944" s="124"/>
      <c r="M944" s="124"/>
      <c r="N944" s="124"/>
      <c r="O944" s="124"/>
      <c r="Q944" s="124"/>
      <c r="R944" s="124"/>
      <c r="S944" s="124"/>
      <c r="T944" s="124"/>
      <c r="U944" s="124"/>
      <c r="V944" s="124"/>
      <c r="W944" s="124"/>
      <c r="X944" s="144"/>
      <c r="AA944" s="126">
        <v>932</v>
      </c>
      <c r="AB944" s="126" t="str">
        <f t="shared" si="59"/>
        <v/>
      </c>
      <c r="AC944" s="126" t="str">
        <f t="shared" si="60"/>
        <v/>
      </c>
      <c r="AP944" s="128" t="str">
        <f t="shared" si="61"/>
        <v/>
      </c>
      <c r="AQ944" s="128" t="str">
        <f t="shared" si="62"/>
        <v/>
      </c>
    </row>
    <row r="945" spans="2:43" x14ac:dyDescent="0.2">
      <c r="B945" s="161">
        <v>933</v>
      </c>
      <c r="C945" s="162"/>
      <c r="D945" s="162"/>
      <c r="E945" s="124"/>
      <c r="F945" s="124"/>
      <c r="G945" s="176"/>
      <c r="H945" s="124"/>
      <c r="I945" s="124"/>
      <c r="J945" s="124"/>
      <c r="K945" s="124"/>
      <c r="L945" s="124"/>
      <c r="M945" s="124"/>
      <c r="N945" s="124"/>
      <c r="O945" s="124"/>
      <c r="Q945" s="124"/>
      <c r="R945" s="124"/>
      <c r="S945" s="124"/>
      <c r="T945" s="124"/>
      <c r="U945" s="124"/>
      <c r="V945" s="124"/>
      <c r="W945" s="124"/>
      <c r="X945" s="144"/>
      <c r="AA945" s="126">
        <v>933</v>
      </c>
      <c r="AB945" s="126" t="str">
        <f t="shared" si="59"/>
        <v/>
      </c>
      <c r="AC945" s="126" t="str">
        <f t="shared" si="60"/>
        <v/>
      </c>
      <c r="AP945" s="128" t="str">
        <f t="shared" si="61"/>
        <v/>
      </c>
      <c r="AQ945" s="128" t="str">
        <f t="shared" si="62"/>
        <v/>
      </c>
    </row>
    <row r="946" spans="2:43" x14ac:dyDescent="0.2">
      <c r="B946" s="161">
        <v>934</v>
      </c>
      <c r="C946" s="162"/>
      <c r="D946" s="162"/>
      <c r="E946" s="124"/>
      <c r="F946" s="124"/>
      <c r="G946" s="176"/>
      <c r="H946" s="124"/>
      <c r="I946" s="124"/>
      <c r="J946" s="124"/>
      <c r="K946" s="124"/>
      <c r="L946" s="124"/>
      <c r="M946" s="124"/>
      <c r="N946" s="124"/>
      <c r="O946" s="124"/>
      <c r="Q946" s="124"/>
      <c r="R946" s="124"/>
      <c r="S946" s="124"/>
      <c r="T946" s="124"/>
      <c r="U946" s="124"/>
      <c r="V946" s="124"/>
      <c r="W946" s="124"/>
      <c r="X946" s="144"/>
      <c r="AA946" s="126">
        <v>934</v>
      </c>
      <c r="AB946" s="126" t="str">
        <f t="shared" si="59"/>
        <v/>
      </c>
      <c r="AC946" s="126" t="str">
        <f t="shared" si="60"/>
        <v/>
      </c>
      <c r="AP946" s="128" t="str">
        <f t="shared" si="61"/>
        <v/>
      </c>
      <c r="AQ946" s="128" t="str">
        <f t="shared" si="62"/>
        <v/>
      </c>
    </row>
    <row r="947" spans="2:43" x14ac:dyDescent="0.2">
      <c r="B947" s="161">
        <v>935</v>
      </c>
      <c r="C947" s="162"/>
      <c r="D947" s="162"/>
      <c r="E947" s="124"/>
      <c r="F947" s="124"/>
      <c r="G947" s="176"/>
      <c r="H947" s="124"/>
      <c r="I947" s="124"/>
      <c r="J947" s="124"/>
      <c r="K947" s="124"/>
      <c r="L947" s="124"/>
      <c r="M947" s="124"/>
      <c r="N947" s="124"/>
      <c r="O947" s="124"/>
      <c r="Q947" s="124"/>
      <c r="R947" s="124"/>
      <c r="S947" s="124"/>
      <c r="T947" s="124"/>
      <c r="U947" s="124"/>
      <c r="V947" s="124"/>
      <c r="W947" s="124"/>
      <c r="X947" s="144"/>
      <c r="AA947" s="126">
        <v>935</v>
      </c>
      <c r="AB947" s="126" t="str">
        <f t="shared" si="59"/>
        <v/>
      </c>
      <c r="AC947" s="126" t="str">
        <f t="shared" si="60"/>
        <v/>
      </c>
      <c r="AP947" s="128" t="str">
        <f t="shared" si="61"/>
        <v/>
      </c>
      <c r="AQ947" s="128" t="str">
        <f t="shared" si="62"/>
        <v/>
      </c>
    </row>
    <row r="948" spans="2:43" x14ac:dyDescent="0.2">
      <c r="B948" s="161">
        <v>936</v>
      </c>
      <c r="C948" s="162"/>
      <c r="D948" s="162"/>
      <c r="E948" s="124"/>
      <c r="F948" s="124"/>
      <c r="G948" s="176"/>
      <c r="H948" s="124"/>
      <c r="I948" s="124"/>
      <c r="J948" s="124"/>
      <c r="K948" s="124"/>
      <c r="L948" s="124"/>
      <c r="M948" s="124"/>
      <c r="N948" s="124"/>
      <c r="O948" s="124"/>
      <c r="Q948" s="124"/>
      <c r="R948" s="124"/>
      <c r="S948" s="124"/>
      <c r="T948" s="124"/>
      <c r="U948" s="124"/>
      <c r="V948" s="124"/>
      <c r="W948" s="124"/>
      <c r="X948" s="144"/>
      <c r="AA948" s="126">
        <v>936</v>
      </c>
      <c r="AB948" s="126" t="str">
        <f t="shared" si="59"/>
        <v/>
      </c>
      <c r="AC948" s="126" t="str">
        <f t="shared" si="60"/>
        <v/>
      </c>
      <c r="AP948" s="128" t="str">
        <f t="shared" si="61"/>
        <v/>
      </c>
      <c r="AQ948" s="128" t="str">
        <f t="shared" si="62"/>
        <v/>
      </c>
    </row>
    <row r="949" spans="2:43" x14ac:dyDescent="0.2">
      <c r="B949" s="161">
        <v>937</v>
      </c>
      <c r="C949" s="162"/>
      <c r="D949" s="162"/>
      <c r="E949" s="124"/>
      <c r="F949" s="124"/>
      <c r="G949" s="176"/>
      <c r="H949" s="124"/>
      <c r="I949" s="124"/>
      <c r="J949" s="124"/>
      <c r="K949" s="124"/>
      <c r="L949" s="124"/>
      <c r="M949" s="124"/>
      <c r="N949" s="124"/>
      <c r="O949" s="124"/>
      <c r="Q949" s="124"/>
      <c r="R949" s="124"/>
      <c r="S949" s="124"/>
      <c r="T949" s="124"/>
      <c r="U949" s="124"/>
      <c r="V949" s="124"/>
      <c r="W949" s="124"/>
      <c r="X949" s="144"/>
      <c r="AA949" s="126">
        <v>937</v>
      </c>
      <c r="AB949" s="126" t="str">
        <f t="shared" si="59"/>
        <v/>
      </c>
      <c r="AC949" s="126" t="str">
        <f t="shared" si="60"/>
        <v/>
      </c>
      <c r="AP949" s="128" t="str">
        <f t="shared" si="61"/>
        <v/>
      </c>
      <c r="AQ949" s="128" t="str">
        <f t="shared" si="62"/>
        <v/>
      </c>
    </row>
    <row r="950" spans="2:43" x14ac:dyDescent="0.2">
      <c r="B950" s="161">
        <v>938</v>
      </c>
      <c r="C950" s="162"/>
      <c r="D950" s="162"/>
      <c r="E950" s="124"/>
      <c r="F950" s="124"/>
      <c r="G950" s="176"/>
      <c r="H950" s="124"/>
      <c r="I950" s="124"/>
      <c r="J950" s="124"/>
      <c r="K950" s="124"/>
      <c r="L950" s="124"/>
      <c r="M950" s="124"/>
      <c r="N950" s="124"/>
      <c r="O950" s="124"/>
      <c r="Q950" s="124"/>
      <c r="R950" s="124"/>
      <c r="S950" s="124"/>
      <c r="T950" s="124"/>
      <c r="U950" s="124"/>
      <c r="V950" s="124"/>
      <c r="W950" s="124"/>
      <c r="X950" s="144"/>
      <c r="AA950" s="126">
        <v>938</v>
      </c>
      <c r="AB950" s="126" t="str">
        <f t="shared" si="59"/>
        <v/>
      </c>
      <c r="AC950" s="126" t="str">
        <f t="shared" si="60"/>
        <v/>
      </c>
      <c r="AP950" s="128" t="str">
        <f t="shared" si="61"/>
        <v/>
      </c>
      <c r="AQ950" s="128" t="str">
        <f t="shared" si="62"/>
        <v/>
      </c>
    </row>
    <row r="951" spans="2:43" x14ac:dyDescent="0.2">
      <c r="B951" s="161">
        <v>939</v>
      </c>
      <c r="C951" s="162"/>
      <c r="D951" s="162"/>
      <c r="E951" s="124"/>
      <c r="F951" s="124"/>
      <c r="G951" s="176"/>
      <c r="H951" s="124"/>
      <c r="I951" s="124"/>
      <c r="J951" s="124"/>
      <c r="K951" s="124"/>
      <c r="L951" s="124"/>
      <c r="M951" s="124"/>
      <c r="N951" s="124"/>
      <c r="O951" s="124"/>
      <c r="Q951" s="124"/>
      <c r="R951" s="124"/>
      <c r="S951" s="124"/>
      <c r="T951" s="124"/>
      <c r="U951" s="124"/>
      <c r="V951" s="124"/>
      <c r="W951" s="124"/>
      <c r="X951" s="144"/>
      <c r="AA951" s="126">
        <v>939</v>
      </c>
      <c r="AB951" s="126" t="str">
        <f t="shared" si="59"/>
        <v/>
      </c>
      <c r="AC951" s="126" t="str">
        <f t="shared" si="60"/>
        <v/>
      </c>
      <c r="AP951" s="128" t="str">
        <f t="shared" si="61"/>
        <v/>
      </c>
      <c r="AQ951" s="128" t="str">
        <f t="shared" si="62"/>
        <v/>
      </c>
    </row>
    <row r="952" spans="2:43" x14ac:dyDescent="0.2">
      <c r="B952" s="161">
        <v>940</v>
      </c>
      <c r="C952" s="162"/>
      <c r="D952" s="162"/>
      <c r="E952" s="124"/>
      <c r="F952" s="124"/>
      <c r="G952" s="176"/>
      <c r="H952" s="124"/>
      <c r="I952" s="124"/>
      <c r="J952" s="124"/>
      <c r="K952" s="124"/>
      <c r="L952" s="124"/>
      <c r="M952" s="124"/>
      <c r="N952" s="124"/>
      <c r="O952" s="124"/>
      <c r="Q952" s="124"/>
      <c r="R952" s="124"/>
      <c r="S952" s="124"/>
      <c r="T952" s="124"/>
      <c r="U952" s="124"/>
      <c r="V952" s="124"/>
      <c r="W952" s="124"/>
      <c r="X952" s="144"/>
      <c r="AA952" s="126">
        <v>940</v>
      </c>
      <c r="AB952" s="126" t="str">
        <f t="shared" si="59"/>
        <v/>
      </c>
      <c r="AC952" s="126" t="str">
        <f t="shared" si="60"/>
        <v/>
      </c>
      <c r="AP952" s="128" t="str">
        <f t="shared" si="61"/>
        <v/>
      </c>
      <c r="AQ952" s="128" t="str">
        <f t="shared" si="62"/>
        <v/>
      </c>
    </row>
    <row r="953" spans="2:43" x14ac:dyDescent="0.2">
      <c r="B953" s="161">
        <v>941</v>
      </c>
      <c r="C953" s="162"/>
      <c r="D953" s="162"/>
      <c r="E953" s="124"/>
      <c r="F953" s="124"/>
      <c r="G953" s="176"/>
      <c r="H953" s="124"/>
      <c r="I953" s="124"/>
      <c r="J953" s="124"/>
      <c r="K953" s="124"/>
      <c r="L953" s="124"/>
      <c r="M953" s="124"/>
      <c r="N953" s="124"/>
      <c r="O953" s="124"/>
      <c r="Q953" s="124"/>
      <c r="R953" s="124"/>
      <c r="S953" s="124"/>
      <c r="T953" s="124"/>
      <c r="U953" s="124"/>
      <c r="V953" s="124"/>
      <c r="W953" s="124"/>
      <c r="X953" s="144"/>
      <c r="AA953" s="126">
        <v>941</v>
      </c>
      <c r="AB953" s="126" t="str">
        <f t="shared" si="59"/>
        <v/>
      </c>
      <c r="AC953" s="126" t="str">
        <f t="shared" si="60"/>
        <v/>
      </c>
      <c r="AP953" s="128" t="str">
        <f t="shared" si="61"/>
        <v/>
      </c>
      <c r="AQ953" s="128" t="str">
        <f t="shared" si="62"/>
        <v/>
      </c>
    </row>
    <row r="954" spans="2:43" x14ac:dyDescent="0.2">
      <c r="B954" s="161">
        <v>942</v>
      </c>
      <c r="C954" s="162"/>
      <c r="D954" s="162"/>
      <c r="E954" s="124"/>
      <c r="F954" s="124"/>
      <c r="G954" s="176"/>
      <c r="H954" s="124"/>
      <c r="I954" s="124"/>
      <c r="J954" s="124"/>
      <c r="K954" s="124"/>
      <c r="L954" s="124"/>
      <c r="M954" s="124"/>
      <c r="N954" s="124"/>
      <c r="O954" s="124"/>
      <c r="Q954" s="124"/>
      <c r="R954" s="124"/>
      <c r="S954" s="124"/>
      <c r="T954" s="124"/>
      <c r="U954" s="124"/>
      <c r="V954" s="124"/>
      <c r="W954" s="124"/>
      <c r="X954" s="144"/>
      <c r="AA954" s="126">
        <v>942</v>
      </c>
      <c r="AB954" s="126" t="str">
        <f t="shared" si="59"/>
        <v/>
      </c>
      <c r="AC954" s="126" t="str">
        <f t="shared" si="60"/>
        <v/>
      </c>
      <c r="AP954" s="128" t="str">
        <f t="shared" si="61"/>
        <v/>
      </c>
      <c r="AQ954" s="128" t="str">
        <f t="shared" si="62"/>
        <v/>
      </c>
    </row>
    <row r="955" spans="2:43" x14ac:dyDescent="0.2">
      <c r="B955" s="161">
        <v>943</v>
      </c>
      <c r="C955" s="162"/>
      <c r="D955" s="162"/>
      <c r="E955" s="124"/>
      <c r="F955" s="124"/>
      <c r="G955" s="176"/>
      <c r="H955" s="124"/>
      <c r="I955" s="124"/>
      <c r="J955" s="124"/>
      <c r="K955" s="124"/>
      <c r="L955" s="124"/>
      <c r="M955" s="124"/>
      <c r="N955" s="124"/>
      <c r="O955" s="124"/>
      <c r="Q955" s="124"/>
      <c r="R955" s="124"/>
      <c r="S955" s="124"/>
      <c r="T955" s="124"/>
      <c r="U955" s="124"/>
      <c r="V955" s="124"/>
      <c r="W955" s="124"/>
      <c r="X955" s="144"/>
      <c r="AA955" s="126">
        <v>943</v>
      </c>
      <c r="AB955" s="126" t="str">
        <f t="shared" si="59"/>
        <v/>
      </c>
      <c r="AC955" s="126" t="str">
        <f t="shared" si="60"/>
        <v/>
      </c>
      <c r="AP955" s="128" t="str">
        <f t="shared" si="61"/>
        <v/>
      </c>
      <c r="AQ955" s="128" t="str">
        <f t="shared" si="62"/>
        <v/>
      </c>
    </row>
    <row r="956" spans="2:43" x14ac:dyDescent="0.2">
      <c r="B956" s="161">
        <v>944</v>
      </c>
      <c r="C956" s="162"/>
      <c r="D956" s="162"/>
      <c r="E956" s="124"/>
      <c r="F956" s="124"/>
      <c r="G956" s="176"/>
      <c r="H956" s="124"/>
      <c r="I956" s="124"/>
      <c r="J956" s="124"/>
      <c r="K956" s="124"/>
      <c r="L956" s="124"/>
      <c r="M956" s="124"/>
      <c r="N956" s="124"/>
      <c r="O956" s="124"/>
      <c r="Q956" s="124"/>
      <c r="R956" s="124"/>
      <c r="S956" s="124"/>
      <c r="T956" s="124"/>
      <c r="U956" s="124"/>
      <c r="V956" s="124"/>
      <c r="W956" s="124"/>
      <c r="X956" s="144"/>
      <c r="AA956" s="126">
        <v>944</v>
      </c>
      <c r="AB956" s="126" t="str">
        <f t="shared" si="59"/>
        <v/>
      </c>
      <c r="AC956" s="126" t="str">
        <f t="shared" si="60"/>
        <v/>
      </c>
      <c r="AP956" s="128" t="str">
        <f t="shared" si="61"/>
        <v/>
      </c>
      <c r="AQ956" s="128" t="str">
        <f t="shared" si="62"/>
        <v/>
      </c>
    </row>
    <row r="957" spans="2:43" x14ac:dyDescent="0.2">
      <c r="B957" s="161">
        <v>945</v>
      </c>
      <c r="C957" s="162"/>
      <c r="D957" s="162"/>
      <c r="E957" s="124"/>
      <c r="F957" s="124"/>
      <c r="G957" s="176"/>
      <c r="H957" s="124"/>
      <c r="I957" s="124"/>
      <c r="J957" s="124"/>
      <c r="K957" s="124"/>
      <c r="L957" s="124"/>
      <c r="M957" s="124"/>
      <c r="N957" s="124"/>
      <c r="O957" s="124"/>
      <c r="Q957" s="124"/>
      <c r="R957" s="124"/>
      <c r="S957" s="124"/>
      <c r="T957" s="124"/>
      <c r="U957" s="124"/>
      <c r="V957" s="124"/>
      <c r="W957" s="124"/>
      <c r="X957" s="144"/>
      <c r="AA957" s="126">
        <v>945</v>
      </c>
      <c r="AB957" s="126" t="str">
        <f t="shared" si="59"/>
        <v/>
      </c>
      <c r="AC957" s="126" t="str">
        <f t="shared" si="60"/>
        <v/>
      </c>
      <c r="AP957" s="128" t="str">
        <f t="shared" si="61"/>
        <v/>
      </c>
      <c r="AQ957" s="128" t="str">
        <f t="shared" si="62"/>
        <v/>
      </c>
    </row>
    <row r="958" spans="2:43" x14ac:dyDescent="0.2">
      <c r="B958" s="161">
        <v>946</v>
      </c>
      <c r="C958" s="162"/>
      <c r="D958" s="162"/>
      <c r="E958" s="124"/>
      <c r="F958" s="124"/>
      <c r="G958" s="176"/>
      <c r="H958" s="124"/>
      <c r="I958" s="124"/>
      <c r="J958" s="124"/>
      <c r="K958" s="124"/>
      <c r="L958" s="124"/>
      <c r="M958" s="124"/>
      <c r="N958" s="124"/>
      <c r="O958" s="124"/>
      <c r="Q958" s="124"/>
      <c r="R958" s="124"/>
      <c r="S958" s="124"/>
      <c r="T958" s="124"/>
      <c r="U958" s="124"/>
      <c r="V958" s="124"/>
      <c r="W958" s="124"/>
      <c r="X958" s="144"/>
      <c r="AA958" s="126">
        <v>946</v>
      </c>
      <c r="AB958" s="126" t="str">
        <f t="shared" si="59"/>
        <v/>
      </c>
      <c r="AC958" s="126" t="str">
        <f t="shared" si="60"/>
        <v/>
      </c>
      <c r="AP958" s="128" t="str">
        <f t="shared" si="61"/>
        <v/>
      </c>
      <c r="AQ958" s="128" t="str">
        <f t="shared" si="62"/>
        <v/>
      </c>
    </row>
    <row r="959" spans="2:43" x14ac:dyDescent="0.2">
      <c r="B959" s="161">
        <v>947</v>
      </c>
      <c r="C959" s="162"/>
      <c r="D959" s="162"/>
      <c r="E959" s="124"/>
      <c r="F959" s="124"/>
      <c r="G959" s="176"/>
      <c r="H959" s="124"/>
      <c r="I959" s="124"/>
      <c r="J959" s="124"/>
      <c r="K959" s="124"/>
      <c r="L959" s="124"/>
      <c r="M959" s="124"/>
      <c r="N959" s="124"/>
      <c r="O959" s="124"/>
      <c r="Q959" s="124"/>
      <c r="R959" s="124"/>
      <c r="S959" s="124"/>
      <c r="T959" s="124"/>
      <c r="U959" s="124"/>
      <c r="V959" s="124"/>
      <c r="W959" s="124"/>
      <c r="X959" s="144"/>
      <c r="AA959" s="126">
        <v>947</v>
      </c>
      <c r="AB959" s="126" t="str">
        <f t="shared" si="59"/>
        <v/>
      </c>
      <c r="AC959" s="126" t="str">
        <f t="shared" si="60"/>
        <v/>
      </c>
      <c r="AP959" s="128" t="str">
        <f t="shared" si="61"/>
        <v/>
      </c>
      <c r="AQ959" s="128" t="str">
        <f t="shared" si="62"/>
        <v/>
      </c>
    </row>
    <row r="960" spans="2:43" x14ac:dyDescent="0.2">
      <c r="B960" s="161">
        <v>948</v>
      </c>
      <c r="C960" s="162"/>
      <c r="D960" s="162"/>
      <c r="E960" s="124"/>
      <c r="F960" s="124"/>
      <c r="G960" s="176"/>
      <c r="H960" s="124"/>
      <c r="I960" s="124"/>
      <c r="J960" s="124"/>
      <c r="K960" s="124"/>
      <c r="L960" s="124"/>
      <c r="M960" s="124"/>
      <c r="N960" s="124"/>
      <c r="O960" s="124"/>
      <c r="Q960" s="124"/>
      <c r="R960" s="124"/>
      <c r="S960" s="124"/>
      <c r="T960" s="124"/>
      <c r="U960" s="124"/>
      <c r="V960" s="124"/>
      <c r="W960" s="124"/>
      <c r="X960" s="144"/>
      <c r="AA960" s="126">
        <v>948</v>
      </c>
      <c r="AB960" s="126" t="str">
        <f t="shared" si="59"/>
        <v/>
      </c>
      <c r="AC960" s="126" t="str">
        <f t="shared" si="60"/>
        <v/>
      </c>
      <c r="AP960" s="128" t="str">
        <f t="shared" si="61"/>
        <v/>
      </c>
      <c r="AQ960" s="128" t="str">
        <f t="shared" si="62"/>
        <v/>
      </c>
    </row>
    <row r="961" spans="2:43" x14ac:dyDescent="0.2">
      <c r="B961" s="161">
        <v>949</v>
      </c>
      <c r="C961" s="162"/>
      <c r="D961" s="162"/>
      <c r="E961" s="124"/>
      <c r="F961" s="124"/>
      <c r="G961" s="176"/>
      <c r="H961" s="124"/>
      <c r="I961" s="124"/>
      <c r="J961" s="124"/>
      <c r="K961" s="124"/>
      <c r="L961" s="124"/>
      <c r="M961" s="124"/>
      <c r="N961" s="124"/>
      <c r="O961" s="124"/>
      <c r="Q961" s="124"/>
      <c r="R961" s="124"/>
      <c r="S961" s="124"/>
      <c r="T961" s="124"/>
      <c r="U961" s="124"/>
      <c r="V961" s="124"/>
      <c r="W961" s="124"/>
      <c r="X961" s="144"/>
      <c r="AA961" s="126">
        <v>949</v>
      </c>
      <c r="AB961" s="126" t="str">
        <f t="shared" si="59"/>
        <v/>
      </c>
      <c r="AC961" s="126" t="str">
        <f t="shared" si="60"/>
        <v/>
      </c>
      <c r="AP961" s="128" t="str">
        <f t="shared" si="61"/>
        <v/>
      </c>
      <c r="AQ961" s="128" t="str">
        <f t="shared" si="62"/>
        <v/>
      </c>
    </row>
    <row r="962" spans="2:43" x14ac:dyDescent="0.2">
      <c r="B962" s="161">
        <v>950</v>
      </c>
      <c r="C962" s="162"/>
      <c r="D962" s="162"/>
      <c r="E962" s="124"/>
      <c r="F962" s="124"/>
      <c r="G962" s="176"/>
      <c r="H962" s="124"/>
      <c r="I962" s="124"/>
      <c r="J962" s="124"/>
      <c r="K962" s="124"/>
      <c r="L962" s="124"/>
      <c r="M962" s="124"/>
      <c r="N962" s="124"/>
      <c r="O962" s="124"/>
      <c r="Q962" s="124"/>
      <c r="R962" s="124"/>
      <c r="S962" s="124"/>
      <c r="T962" s="124"/>
      <c r="U962" s="124"/>
      <c r="V962" s="124"/>
      <c r="W962" s="124"/>
      <c r="X962" s="144"/>
      <c r="AA962" s="126">
        <v>950</v>
      </c>
      <c r="AB962" s="126" t="str">
        <f t="shared" si="59"/>
        <v/>
      </c>
      <c r="AC962" s="126" t="str">
        <f t="shared" si="60"/>
        <v/>
      </c>
      <c r="AP962" s="128" t="str">
        <f t="shared" si="61"/>
        <v/>
      </c>
      <c r="AQ962" s="128" t="str">
        <f t="shared" si="62"/>
        <v/>
      </c>
    </row>
    <row r="963" spans="2:43" x14ac:dyDescent="0.2">
      <c r="B963" s="161">
        <v>951</v>
      </c>
      <c r="C963" s="162"/>
      <c r="D963" s="162"/>
      <c r="E963" s="124"/>
      <c r="F963" s="124"/>
      <c r="G963" s="176"/>
      <c r="H963" s="124"/>
      <c r="I963" s="124"/>
      <c r="J963" s="124"/>
      <c r="K963" s="124"/>
      <c r="L963" s="124"/>
      <c r="M963" s="124"/>
      <c r="N963" s="124"/>
      <c r="O963" s="124"/>
      <c r="Q963" s="124"/>
      <c r="R963" s="124"/>
      <c r="S963" s="124"/>
      <c r="T963" s="124"/>
      <c r="U963" s="124"/>
      <c r="V963" s="124"/>
      <c r="W963" s="124"/>
      <c r="X963" s="144"/>
      <c r="AA963" s="126">
        <v>951</v>
      </c>
      <c r="AB963" s="126" t="str">
        <f t="shared" si="59"/>
        <v/>
      </c>
      <c r="AC963" s="126" t="str">
        <f t="shared" si="60"/>
        <v/>
      </c>
      <c r="AP963" s="128" t="str">
        <f t="shared" si="61"/>
        <v/>
      </c>
      <c r="AQ963" s="128" t="str">
        <f t="shared" si="62"/>
        <v/>
      </c>
    </row>
    <row r="964" spans="2:43" x14ac:dyDescent="0.2">
      <c r="B964" s="161">
        <v>952</v>
      </c>
      <c r="C964" s="162"/>
      <c r="D964" s="162"/>
      <c r="E964" s="124"/>
      <c r="F964" s="124"/>
      <c r="G964" s="176"/>
      <c r="H964" s="124"/>
      <c r="I964" s="124"/>
      <c r="J964" s="124"/>
      <c r="K964" s="124"/>
      <c r="L964" s="124"/>
      <c r="M964" s="124"/>
      <c r="N964" s="124"/>
      <c r="O964" s="124"/>
      <c r="Q964" s="124"/>
      <c r="R964" s="124"/>
      <c r="S964" s="124"/>
      <c r="T964" s="124"/>
      <c r="U964" s="124"/>
      <c r="V964" s="124"/>
      <c r="W964" s="124"/>
      <c r="X964" s="144"/>
      <c r="AA964" s="126">
        <v>952</v>
      </c>
      <c r="AB964" s="126" t="str">
        <f t="shared" si="59"/>
        <v/>
      </c>
      <c r="AC964" s="126" t="str">
        <f t="shared" si="60"/>
        <v/>
      </c>
      <c r="AP964" s="128" t="str">
        <f t="shared" si="61"/>
        <v/>
      </c>
      <c r="AQ964" s="128" t="str">
        <f t="shared" si="62"/>
        <v/>
      </c>
    </row>
    <row r="965" spans="2:43" x14ac:dyDescent="0.2">
      <c r="B965" s="161">
        <v>953</v>
      </c>
      <c r="C965" s="162"/>
      <c r="D965" s="162"/>
      <c r="E965" s="124"/>
      <c r="F965" s="124"/>
      <c r="G965" s="176"/>
      <c r="H965" s="124"/>
      <c r="I965" s="124"/>
      <c r="J965" s="124"/>
      <c r="K965" s="124"/>
      <c r="L965" s="124"/>
      <c r="M965" s="124"/>
      <c r="N965" s="124"/>
      <c r="O965" s="124"/>
      <c r="Q965" s="124"/>
      <c r="R965" s="124"/>
      <c r="S965" s="124"/>
      <c r="T965" s="124"/>
      <c r="U965" s="124"/>
      <c r="V965" s="124"/>
      <c r="W965" s="124"/>
      <c r="X965" s="144"/>
      <c r="AA965" s="126">
        <v>953</v>
      </c>
      <c r="AB965" s="126" t="str">
        <f t="shared" si="59"/>
        <v/>
      </c>
      <c r="AC965" s="126" t="str">
        <f t="shared" si="60"/>
        <v/>
      </c>
      <c r="AP965" s="128" t="str">
        <f t="shared" si="61"/>
        <v/>
      </c>
      <c r="AQ965" s="128" t="str">
        <f t="shared" si="62"/>
        <v/>
      </c>
    </row>
    <row r="966" spans="2:43" x14ac:dyDescent="0.2">
      <c r="B966" s="161">
        <v>954</v>
      </c>
      <c r="C966" s="162"/>
      <c r="D966" s="162"/>
      <c r="E966" s="124"/>
      <c r="F966" s="124"/>
      <c r="G966" s="176"/>
      <c r="H966" s="124"/>
      <c r="I966" s="124"/>
      <c r="J966" s="124"/>
      <c r="K966" s="124"/>
      <c r="L966" s="124"/>
      <c r="M966" s="124"/>
      <c r="N966" s="124"/>
      <c r="O966" s="124"/>
      <c r="Q966" s="124"/>
      <c r="R966" s="124"/>
      <c r="S966" s="124"/>
      <c r="T966" s="124"/>
      <c r="U966" s="124"/>
      <c r="V966" s="124"/>
      <c r="W966" s="124"/>
      <c r="X966" s="144"/>
      <c r="AA966" s="126">
        <v>954</v>
      </c>
      <c r="AB966" s="126" t="str">
        <f t="shared" si="59"/>
        <v/>
      </c>
      <c r="AC966" s="126" t="str">
        <f t="shared" si="60"/>
        <v/>
      </c>
      <c r="AP966" s="128" t="str">
        <f t="shared" si="61"/>
        <v/>
      </c>
      <c r="AQ966" s="128" t="str">
        <f t="shared" si="62"/>
        <v/>
      </c>
    </row>
    <row r="967" spans="2:43" x14ac:dyDescent="0.2">
      <c r="B967" s="161">
        <v>955</v>
      </c>
      <c r="C967" s="162"/>
      <c r="D967" s="162"/>
      <c r="E967" s="124"/>
      <c r="F967" s="124"/>
      <c r="G967" s="176"/>
      <c r="H967" s="124"/>
      <c r="I967" s="124"/>
      <c r="J967" s="124"/>
      <c r="K967" s="124"/>
      <c r="L967" s="124"/>
      <c r="M967" s="124"/>
      <c r="N967" s="124"/>
      <c r="O967" s="124"/>
      <c r="Q967" s="124"/>
      <c r="R967" s="124"/>
      <c r="S967" s="124"/>
      <c r="T967" s="124"/>
      <c r="U967" s="124"/>
      <c r="V967" s="124"/>
      <c r="W967" s="124"/>
      <c r="X967" s="144"/>
      <c r="AA967" s="126">
        <v>955</v>
      </c>
      <c r="AB967" s="126" t="str">
        <f t="shared" si="59"/>
        <v/>
      </c>
      <c r="AC967" s="126" t="str">
        <f t="shared" si="60"/>
        <v/>
      </c>
      <c r="AP967" s="128" t="str">
        <f t="shared" si="61"/>
        <v/>
      </c>
      <c r="AQ967" s="128" t="str">
        <f t="shared" si="62"/>
        <v/>
      </c>
    </row>
    <row r="968" spans="2:43" x14ac:dyDescent="0.2">
      <c r="B968" s="161">
        <v>956</v>
      </c>
      <c r="C968" s="162"/>
      <c r="D968" s="162"/>
      <c r="E968" s="124"/>
      <c r="F968" s="124"/>
      <c r="G968" s="176"/>
      <c r="H968" s="124"/>
      <c r="I968" s="124"/>
      <c r="J968" s="124"/>
      <c r="K968" s="124"/>
      <c r="L968" s="124"/>
      <c r="M968" s="124"/>
      <c r="N968" s="124"/>
      <c r="O968" s="124"/>
      <c r="Q968" s="124"/>
      <c r="R968" s="124"/>
      <c r="S968" s="124"/>
      <c r="T968" s="124"/>
      <c r="U968" s="124"/>
      <c r="V968" s="124"/>
      <c r="W968" s="124"/>
      <c r="X968" s="144"/>
      <c r="AA968" s="126">
        <v>956</v>
      </c>
      <c r="AB968" s="126" t="str">
        <f t="shared" si="59"/>
        <v/>
      </c>
      <c r="AC968" s="126" t="str">
        <f t="shared" si="60"/>
        <v/>
      </c>
      <c r="AP968" s="128" t="str">
        <f t="shared" si="61"/>
        <v/>
      </c>
      <c r="AQ968" s="128" t="str">
        <f t="shared" si="62"/>
        <v/>
      </c>
    </row>
    <row r="969" spans="2:43" x14ac:dyDescent="0.2">
      <c r="B969" s="161">
        <v>957</v>
      </c>
      <c r="C969" s="162"/>
      <c r="D969" s="162"/>
      <c r="E969" s="124"/>
      <c r="F969" s="124"/>
      <c r="G969" s="176"/>
      <c r="H969" s="124"/>
      <c r="I969" s="124"/>
      <c r="J969" s="124"/>
      <c r="K969" s="124"/>
      <c r="L969" s="124"/>
      <c r="M969" s="124"/>
      <c r="N969" s="124"/>
      <c r="O969" s="124"/>
      <c r="Q969" s="124"/>
      <c r="R969" s="124"/>
      <c r="S969" s="124"/>
      <c r="T969" s="124"/>
      <c r="U969" s="124"/>
      <c r="V969" s="124"/>
      <c r="W969" s="124"/>
      <c r="X969" s="144"/>
      <c r="AA969" s="126">
        <v>957</v>
      </c>
      <c r="AB969" s="126" t="str">
        <f t="shared" si="59"/>
        <v/>
      </c>
      <c r="AC969" s="126" t="str">
        <f t="shared" si="60"/>
        <v/>
      </c>
      <c r="AP969" s="128" t="str">
        <f t="shared" si="61"/>
        <v/>
      </c>
      <c r="AQ969" s="128" t="str">
        <f t="shared" si="62"/>
        <v/>
      </c>
    </row>
    <row r="970" spans="2:43" x14ac:dyDescent="0.2">
      <c r="B970" s="161">
        <v>958</v>
      </c>
      <c r="C970" s="162"/>
      <c r="D970" s="162"/>
      <c r="E970" s="124"/>
      <c r="F970" s="124"/>
      <c r="G970" s="176"/>
      <c r="H970" s="124"/>
      <c r="I970" s="124"/>
      <c r="J970" s="124"/>
      <c r="K970" s="124"/>
      <c r="L970" s="124"/>
      <c r="M970" s="124"/>
      <c r="N970" s="124"/>
      <c r="O970" s="124"/>
      <c r="Q970" s="124"/>
      <c r="R970" s="124"/>
      <c r="S970" s="124"/>
      <c r="T970" s="124"/>
      <c r="U970" s="124"/>
      <c r="V970" s="124"/>
      <c r="W970" s="124"/>
      <c r="X970" s="144"/>
      <c r="AA970" s="126">
        <v>958</v>
      </c>
      <c r="AB970" s="126" t="str">
        <f t="shared" si="59"/>
        <v/>
      </c>
      <c r="AC970" s="126" t="str">
        <f t="shared" si="60"/>
        <v/>
      </c>
      <c r="AP970" s="128" t="str">
        <f t="shared" si="61"/>
        <v/>
      </c>
      <c r="AQ970" s="128" t="str">
        <f t="shared" si="62"/>
        <v/>
      </c>
    </row>
    <row r="971" spans="2:43" x14ac:dyDescent="0.2">
      <c r="B971" s="161">
        <v>959</v>
      </c>
      <c r="C971" s="162"/>
      <c r="D971" s="162"/>
      <c r="E971" s="124"/>
      <c r="F971" s="124"/>
      <c r="G971" s="176"/>
      <c r="H971" s="124"/>
      <c r="I971" s="124"/>
      <c r="J971" s="124"/>
      <c r="K971" s="124"/>
      <c r="L971" s="124"/>
      <c r="M971" s="124"/>
      <c r="N971" s="124"/>
      <c r="O971" s="124"/>
      <c r="Q971" s="124"/>
      <c r="R971" s="124"/>
      <c r="S971" s="124"/>
      <c r="T971" s="124"/>
      <c r="U971" s="124"/>
      <c r="V971" s="124"/>
      <c r="W971" s="124"/>
      <c r="X971" s="144"/>
      <c r="AA971" s="126">
        <v>959</v>
      </c>
      <c r="AB971" s="126" t="str">
        <f t="shared" si="59"/>
        <v/>
      </c>
      <c r="AC971" s="126" t="str">
        <f t="shared" si="60"/>
        <v/>
      </c>
      <c r="AP971" s="128" t="str">
        <f t="shared" si="61"/>
        <v/>
      </c>
      <c r="AQ971" s="128" t="str">
        <f t="shared" si="62"/>
        <v/>
      </c>
    </row>
    <row r="972" spans="2:43" x14ac:dyDescent="0.2">
      <c r="B972" s="161">
        <v>960</v>
      </c>
      <c r="C972" s="162"/>
      <c r="D972" s="162"/>
      <c r="E972" s="124"/>
      <c r="F972" s="124"/>
      <c r="G972" s="176"/>
      <c r="H972" s="124"/>
      <c r="I972" s="124"/>
      <c r="J972" s="124"/>
      <c r="K972" s="124"/>
      <c r="L972" s="124"/>
      <c r="M972" s="124"/>
      <c r="N972" s="124"/>
      <c r="O972" s="124"/>
      <c r="Q972" s="124"/>
      <c r="R972" s="124"/>
      <c r="S972" s="124"/>
      <c r="T972" s="124"/>
      <c r="U972" s="124"/>
      <c r="V972" s="124"/>
      <c r="W972" s="124"/>
      <c r="X972" s="144"/>
      <c r="AA972" s="126">
        <v>960</v>
      </c>
      <c r="AB972" s="126" t="str">
        <f t="shared" si="59"/>
        <v/>
      </c>
      <c r="AC972" s="126" t="str">
        <f t="shared" si="60"/>
        <v/>
      </c>
      <c r="AP972" s="128" t="str">
        <f t="shared" si="61"/>
        <v/>
      </c>
      <c r="AQ972" s="128" t="str">
        <f t="shared" si="62"/>
        <v/>
      </c>
    </row>
    <row r="973" spans="2:43" x14ac:dyDescent="0.2">
      <c r="B973" s="161">
        <v>961</v>
      </c>
      <c r="C973" s="162"/>
      <c r="D973" s="162"/>
      <c r="E973" s="124"/>
      <c r="F973" s="124"/>
      <c r="G973" s="176"/>
      <c r="H973" s="124"/>
      <c r="I973" s="124"/>
      <c r="J973" s="124"/>
      <c r="K973" s="124"/>
      <c r="L973" s="124"/>
      <c r="M973" s="124"/>
      <c r="N973" s="124"/>
      <c r="O973" s="124"/>
      <c r="Q973" s="124"/>
      <c r="R973" s="124"/>
      <c r="S973" s="124"/>
      <c r="T973" s="124"/>
      <c r="U973" s="124"/>
      <c r="V973" s="124"/>
      <c r="W973" s="124"/>
      <c r="X973" s="144"/>
      <c r="AA973" s="126">
        <v>961</v>
      </c>
      <c r="AB973" s="126" t="str">
        <f t="shared" si="59"/>
        <v/>
      </c>
      <c r="AC973" s="126" t="str">
        <f t="shared" si="60"/>
        <v/>
      </c>
      <c r="AP973" s="128" t="str">
        <f t="shared" si="61"/>
        <v/>
      </c>
      <c r="AQ973" s="128" t="str">
        <f t="shared" si="62"/>
        <v/>
      </c>
    </row>
    <row r="974" spans="2:43" x14ac:dyDescent="0.2">
      <c r="B974" s="161">
        <v>962</v>
      </c>
      <c r="C974" s="162"/>
      <c r="D974" s="162"/>
      <c r="E974" s="124"/>
      <c r="F974" s="124"/>
      <c r="G974" s="176"/>
      <c r="H974" s="124"/>
      <c r="I974" s="124"/>
      <c r="J974" s="124"/>
      <c r="K974" s="124"/>
      <c r="L974" s="124"/>
      <c r="M974" s="124"/>
      <c r="N974" s="124"/>
      <c r="O974" s="124"/>
      <c r="Q974" s="124"/>
      <c r="R974" s="124"/>
      <c r="S974" s="124"/>
      <c r="T974" s="124"/>
      <c r="U974" s="124"/>
      <c r="V974" s="124"/>
      <c r="W974" s="124"/>
      <c r="X974" s="144"/>
      <c r="AA974" s="126">
        <v>962</v>
      </c>
      <c r="AB974" s="126" t="str">
        <f t="shared" ref="AB974:AB1012" si="63">IF(AND(C974=1,D974&lt;&gt;0),D974,"")</f>
        <v/>
      </c>
      <c r="AC974" s="126" t="str">
        <f t="shared" ref="AC974:AC1012" si="64">IF(AND(C974=2,D974&lt;&gt;0),D974,"")</f>
        <v/>
      </c>
      <c r="AP974" s="128" t="str">
        <f t="shared" si="61"/>
        <v/>
      </c>
      <c r="AQ974" s="128" t="str">
        <f t="shared" si="62"/>
        <v/>
      </c>
    </row>
    <row r="975" spans="2:43" x14ac:dyDescent="0.2">
      <c r="B975" s="161">
        <v>963</v>
      </c>
      <c r="C975" s="162"/>
      <c r="D975" s="162"/>
      <c r="E975" s="124"/>
      <c r="F975" s="124"/>
      <c r="G975" s="176"/>
      <c r="H975" s="124"/>
      <c r="I975" s="124"/>
      <c r="J975" s="124"/>
      <c r="K975" s="124"/>
      <c r="L975" s="124"/>
      <c r="M975" s="124"/>
      <c r="N975" s="124"/>
      <c r="O975" s="124"/>
      <c r="Q975" s="124"/>
      <c r="R975" s="124"/>
      <c r="S975" s="124"/>
      <c r="T975" s="124"/>
      <c r="U975" s="124"/>
      <c r="V975" s="124"/>
      <c r="W975" s="124"/>
      <c r="X975" s="144"/>
      <c r="AA975" s="126">
        <v>963</v>
      </c>
      <c r="AB975" s="126" t="str">
        <f t="shared" si="63"/>
        <v/>
      </c>
      <c r="AC975" s="126" t="str">
        <f t="shared" si="64"/>
        <v/>
      </c>
      <c r="AP975" s="128" t="str">
        <f t="shared" ref="AP975:AP1012" si="65">IF(AB974="","",ABS(AB974-$K$13))</f>
        <v/>
      </c>
      <c r="AQ975" s="128" t="str">
        <f t="shared" ref="AQ975:AQ1012" si="66">IF(AC974="","",ABS(AC974-$K$14))</f>
        <v/>
      </c>
    </row>
    <row r="976" spans="2:43" x14ac:dyDescent="0.2">
      <c r="B976" s="161">
        <v>964</v>
      </c>
      <c r="C976" s="162"/>
      <c r="D976" s="162"/>
      <c r="E976" s="124"/>
      <c r="F976" s="124"/>
      <c r="G976" s="176"/>
      <c r="H976" s="124"/>
      <c r="I976" s="124"/>
      <c r="J976" s="124"/>
      <c r="K976" s="124"/>
      <c r="L976" s="124"/>
      <c r="M976" s="124"/>
      <c r="N976" s="124"/>
      <c r="O976" s="124"/>
      <c r="Q976" s="124"/>
      <c r="R976" s="124"/>
      <c r="S976" s="124"/>
      <c r="T976" s="124"/>
      <c r="U976" s="124"/>
      <c r="V976" s="124"/>
      <c r="W976" s="124"/>
      <c r="X976" s="144"/>
      <c r="AA976" s="126">
        <v>964</v>
      </c>
      <c r="AB976" s="126" t="str">
        <f t="shared" si="63"/>
        <v/>
      </c>
      <c r="AC976" s="126" t="str">
        <f t="shared" si="64"/>
        <v/>
      </c>
      <c r="AP976" s="128" t="str">
        <f t="shared" si="65"/>
        <v/>
      </c>
      <c r="AQ976" s="128" t="str">
        <f t="shared" si="66"/>
        <v/>
      </c>
    </row>
    <row r="977" spans="2:43" x14ac:dyDescent="0.2">
      <c r="B977" s="161">
        <v>965</v>
      </c>
      <c r="C977" s="162"/>
      <c r="D977" s="162"/>
      <c r="E977" s="124"/>
      <c r="F977" s="124"/>
      <c r="G977" s="176"/>
      <c r="H977" s="124"/>
      <c r="I977" s="124"/>
      <c r="J977" s="124"/>
      <c r="K977" s="124"/>
      <c r="L977" s="124"/>
      <c r="M977" s="124"/>
      <c r="N977" s="124"/>
      <c r="O977" s="124"/>
      <c r="Q977" s="124"/>
      <c r="R977" s="124"/>
      <c r="S977" s="124"/>
      <c r="T977" s="124"/>
      <c r="U977" s="124"/>
      <c r="V977" s="124"/>
      <c r="W977" s="124"/>
      <c r="X977" s="144"/>
      <c r="AA977" s="126">
        <v>965</v>
      </c>
      <c r="AB977" s="126" t="str">
        <f t="shared" si="63"/>
        <v/>
      </c>
      <c r="AC977" s="126" t="str">
        <f t="shared" si="64"/>
        <v/>
      </c>
      <c r="AP977" s="128" t="str">
        <f t="shared" si="65"/>
        <v/>
      </c>
      <c r="AQ977" s="128" t="str">
        <f t="shared" si="66"/>
        <v/>
      </c>
    </row>
    <row r="978" spans="2:43" x14ac:dyDescent="0.2">
      <c r="B978" s="161">
        <v>966</v>
      </c>
      <c r="C978" s="162"/>
      <c r="D978" s="162"/>
      <c r="E978" s="124"/>
      <c r="F978" s="124"/>
      <c r="G978" s="176"/>
      <c r="H978" s="124"/>
      <c r="I978" s="124"/>
      <c r="J978" s="124"/>
      <c r="K978" s="124"/>
      <c r="L978" s="124"/>
      <c r="M978" s="124"/>
      <c r="N978" s="124"/>
      <c r="O978" s="124"/>
      <c r="Q978" s="124"/>
      <c r="R978" s="124"/>
      <c r="S978" s="124"/>
      <c r="T978" s="124"/>
      <c r="U978" s="124"/>
      <c r="V978" s="124"/>
      <c r="W978" s="124"/>
      <c r="X978" s="144"/>
      <c r="AA978" s="126">
        <v>966</v>
      </c>
      <c r="AB978" s="126" t="str">
        <f t="shared" si="63"/>
        <v/>
      </c>
      <c r="AC978" s="126" t="str">
        <f t="shared" si="64"/>
        <v/>
      </c>
      <c r="AP978" s="128" t="str">
        <f t="shared" si="65"/>
        <v/>
      </c>
      <c r="AQ978" s="128" t="str">
        <f t="shared" si="66"/>
        <v/>
      </c>
    </row>
    <row r="979" spans="2:43" x14ac:dyDescent="0.2">
      <c r="B979" s="161">
        <v>967</v>
      </c>
      <c r="C979" s="162"/>
      <c r="D979" s="162"/>
      <c r="E979" s="124"/>
      <c r="F979" s="124"/>
      <c r="G979" s="176"/>
      <c r="H979" s="124"/>
      <c r="I979" s="124"/>
      <c r="J979" s="124"/>
      <c r="K979" s="124"/>
      <c r="L979" s="124"/>
      <c r="M979" s="124"/>
      <c r="N979" s="124"/>
      <c r="O979" s="124"/>
      <c r="Q979" s="124"/>
      <c r="R979" s="124"/>
      <c r="S979" s="124"/>
      <c r="T979" s="124"/>
      <c r="U979" s="124"/>
      <c r="V979" s="124"/>
      <c r="W979" s="124"/>
      <c r="X979" s="144"/>
      <c r="AA979" s="126">
        <v>967</v>
      </c>
      <c r="AB979" s="126" t="str">
        <f t="shared" si="63"/>
        <v/>
      </c>
      <c r="AC979" s="126" t="str">
        <f t="shared" si="64"/>
        <v/>
      </c>
      <c r="AP979" s="128" t="str">
        <f t="shared" si="65"/>
        <v/>
      </c>
      <c r="AQ979" s="128" t="str">
        <f t="shared" si="66"/>
        <v/>
      </c>
    </row>
    <row r="980" spans="2:43" x14ac:dyDescent="0.2">
      <c r="B980" s="161">
        <v>968</v>
      </c>
      <c r="C980" s="162"/>
      <c r="D980" s="162"/>
      <c r="E980" s="124"/>
      <c r="F980" s="124"/>
      <c r="G980" s="176"/>
      <c r="H980" s="124"/>
      <c r="I980" s="124"/>
      <c r="J980" s="124"/>
      <c r="K980" s="124"/>
      <c r="L980" s="124"/>
      <c r="M980" s="124"/>
      <c r="N980" s="124"/>
      <c r="O980" s="124"/>
      <c r="Q980" s="124"/>
      <c r="R980" s="124"/>
      <c r="S980" s="124"/>
      <c r="T980" s="124"/>
      <c r="U980" s="124"/>
      <c r="V980" s="124"/>
      <c r="W980" s="124"/>
      <c r="X980" s="144"/>
      <c r="AA980" s="126">
        <v>968</v>
      </c>
      <c r="AB980" s="126" t="str">
        <f t="shared" si="63"/>
        <v/>
      </c>
      <c r="AC980" s="126" t="str">
        <f t="shared" si="64"/>
        <v/>
      </c>
      <c r="AP980" s="128" t="str">
        <f t="shared" si="65"/>
        <v/>
      </c>
      <c r="AQ980" s="128" t="str">
        <f t="shared" si="66"/>
        <v/>
      </c>
    </row>
    <row r="981" spans="2:43" x14ac:dyDescent="0.2">
      <c r="B981" s="161">
        <v>969</v>
      </c>
      <c r="C981" s="162"/>
      <c r="D981" s="162"/>
      <c r="E981" s="124"/>
      <c r="F981" s="124"/>
      <c r="G981" s="176"/>
      <c r="H981" s="124"/>
      <c r="I981" s="124"/>
      <c r="J981" s="124"/>
      <c r="K981" s="124"/>
      <c r="L981" s="124"/>
      <c r="M981" s="124"/>
      <c r="N981" s="124"/>
      <c r="O981" s="124"/>
      <c r="Q981" s="124"/>
      <c r="R981" s="124"/>
      <c r="S981" s="124"/>
      <c r="T981" s="124"/>
      <c r="U981" s="124"/>
      <c r="V981" s="124"/>
      <c r="W981" s="124"/>
      <c r="X981" s="144"/>
      <c r="AA981" s="126">
        <v>969</v>
      </c>
      <c r="AB981" s="126" t="str">
        <f t="shared" si="63"/>
        <v/>
      </c>
      <c r="AC981" s="126" t="str">
        <f t="shared" si="64"/>
        <v/>
      </c>
      <c r="AP981" s="128" t="str">
        <f t="shared" si="65"/>
        <v/>
      </c>
      <c r="AQ981" s="128" t="str">
        <f t="shared" si="66"/>
        <v/>
      </c>
    </row>
    <row r="982" spans="2:43" x14ac:dyDescent="0.2">
      <c r="B982" s="161">
        <v>970</v>
      </c>
      <c r="C982" s="162"/>
      <c r="D982" s="162"/>
      <c r="E982" s="124"/>
      <c r="F982" s="124"/>
      <c r="G982" s="176"/>
      <c r="H982" s="124"/>
      <c r="I982" s="124"/>
      <c r="J982" s="124"/>
      <c r="K982" s="124"/>
      <c r="L982" s="124"/>
      <c r="M982" s="124"/>
      <c r="N982" s="124"/>
      <c r="O982" s="124"/>
      <c r="Q982" s="124"/>
      <c r="R982" s="124"/>
      <c r="S982" s="124"/>
      <c r="T982" s="124"/>
      <c r="U982" s="124"/>
      <c r="V982" s="124"/>
      <c r="W982" s="124"/>
      <c r="X982" s="144"/>
      <c r="AA982" s="126">
        <v>970</v>
      </c>
      <c r="AB982" s="126" t="str">
        <f t="shared" si="63"/>
        <v/>
      </c>
      <c r="AC982" s="126" t="str">
        <f t="shared" si="64"/>
        <v/>
      </c>
      <c r="AP982" s="128" t="str">
        <f t="shared" si="65"/>
        <v/>
      </c>
      <c r="AQ982" s="128" t="str">
        <f t="shared" si="66"/>
        <v/>
      </c>
    </row>
    <row r="983" spans="2:43" x14ac:dyDescent="0.2">
      <c r="B983" s="161">
        <v>971</v>
      </c>
      <c r="C983" s="162"/>
      <c r="D983" s="162"/>
      <c r="E983" s="124"/>
      <c r="F983" s="124"/>
      <c r="G983" s="176"/>
      <c r="H983" s="124"/>
      <c r="I983" s="124"/>
      <c r="J983" s="124"/>
      <c r="K983" s="124"/>
      <c r="L983" s="124"/>
      <c r="M983" s="124"/>
      <c r="N983" s="124"/>
      <c r="O983" s="124"/>
      <c r="Q983" s="124"/>
      <c r="R983" s="124"/>
      <c r="S983" s="124"/>
      <c r="T983" s="124"/>
      <c r="U983" s="124"/>
      <c r="V983" s="124"/>
      <c r="W983" s="124"/>
      <c r="X983" s="144"/>
      <c r="AA983" s="126">
        <v>971</v>
      </c>
      <c r="AB983" s="126" t="str">
        <f t="shared" si="63"/>
        <v/>
      </c>
      <c r="AC983" s="126" t="str">
        <f t="shared" si="64"/>
        <v/>
      </c>
      <c r="AP983" s="128" t="str">
        <f t="shared" si="65"/>
        <v/>
      </c>
      <c r="AQ983" s="128" t="str">
        <f t="shared" si="66"/>
        <v/>
      </c>
    </row>
    <row r="984" spans="2:43" x14ac:dyDescent="0.2">
      <c r="B984" s="161">
        <v>972</v>
      </c>
      <c r="C984" s="162"/>
      <c r="D984" s="162"/>
      <c r="E984" s="124"/>
      <c r="F984" s="124"/>
      <c r="G984" s="176"/>
      <c r="H984" s="124"/>
      <c r="I984" s="124"/>
      <c r="J984" s="124"/>
      <c r="K984" s="124"/>
      <c r="L984" s="124"/>
      <c r="M984" s="124"/>
      <c r="N984" s="124"/>
      <c r="O984" s="124"/>
      <c r="Q984" s="124"/>
      <c r="R984" s="124"/>
      <c r="S984" s="124"/>
      <c r="T984" s="124"/>
      <c r="U984" s="124"/>
      <c r="V984" s="124"/>
      <c r="W984" s="124"/>
      <c r="X984" s="144"/>
      <c r="AA984" s="126">
        <v>972</v>
      </c>
      <c r="AB984" s="126" t="str">
        <f t="shared" si="63"/>
        <v/>
      </c>
      <c r="AC984" s="126" t="str">
        <f t="shared" si="64"/>
        <v/>
      </c>
      <c r="AP984" s="128" t="str">
        <f t="shared" si="65"/>
        <v/>
      </c>
      <c r="AQ984" s="128" t="str">
        <f t="shared" si="66"/>
        <v/>
      </c>
    </row>
    <row r="985" spans="2:43" x14ac:dyDescent="0.2">
      <c r="B985" s="161">
        <v>973</v>
      </c>
      <c r="C985" s="162"/>
      <c r="D985" s="162"/>
      <c r="E985" s="124"/>
      <c r="F985" s="124"/>
      <c r="G985" s="176"/>
      <c r="H985" s="124"/>
      <c r="I985" s="124"/>
      <c r="J985" s="124"/>
      <c r="K985" s="124"/>
      <c r="L985" s="124"/>
      <c r="M985" s="124"/>
      <c r="N985" s="124"/>
      <c r="O985" s="124"/>
      <c r="Q985" s="124"/>
      <c r="R985" s="124"/>
      <c r="S985" s="124"/>
      <c r="T985" s="124"/>
      <c r="U985" s="124"/>
      <c r="V985" s="124"/>
      <c r="W985" s="124"/>
      <c r="X985" s="144"/>
      <c r="AA985" s="126">
        <v>973</v>
      </c>
      <c r="AB985" s="126" t="str">
        <f t="shared" si="63"/>
        <v/>
      </c>
      <c r="AC985" s="126" t="str">
        <f t="shared" si="64"/>
        <v/>
      </c>
      <c r="AP985" s="128" t="str">
        <f t="shared" si="65"/>
        <v/>
      </c>
      <c r="AQ985" s="128" t="str">
        <f t="shared" si="66"/>
        <v/>
      </c>
    </row>
    <row r="986" spans="2:43" x14ac:dyDescent="0.2">
      <c r="B986" s="161">
        <v>974</v>
      </c>
      <c r="C986" s="162"/>
      <c r="D986" s="162"/>
      <c r="E986" s="124"/>
      <c r="F986" s="124"/>
      <c r="G986" s="176"/>
      <c r="H986" s="124"/>
      <c r="I986" s="124"/>
      <c r="J986" s="124"/>
      <c r="K986" s="124"/>
      <c r="L986" s="124"/>
      <c r="M986" s="124"/>
      <c r="N986" s="124"/>
      <c r="O986" s="124"/>
      <c r="Q986" s="124"/>
      <c r="R986" s="124"/>
      <c r="S986" s="124"/>
      <c r="T986" s="124"/>
      <c r="U986" s="124"/>
      <c r="V986" s="124"/>
      <c r="W986" s="124"/>
      <c r="X986" s="144"/>
      <c r="AA986" s="126">
        <v>974</v>
      </c>
      <c r="AB986" s="126" t="str">
        <f t="shared" si="63"/>
        <v/>
      </c>
      <c r="AC986" s="126" t="str">
        <f t="shared" si="64"/>
        <v/>
      </c>
      <c r="AP986" s="128" t="str">
        <f t="shared" si="65"/>
        <v/>
      </c>
      <c r="AQ986" s="128" t="str">
        <f t="shared" si="66"/>
        <v/>
      </c>
    </row>
    <row r="987" spans="2:43" x14ac:dyDescent="0.2">
      <c r="B987" s="161">
        <v>975</v>
      </c>
      <c r="C987" s="162"/>
      <c r="D987" s="162"/>
      <c r="E987" s="124"/>
      <c r="F987" s="124"/>
      <c r="G987" s="176"/>
      <c r="H987" s="124"/>
      <c r="I987" s="124"/>
      <c r="J987" s="124"/>
      <c r="K987" s="124"/>
      <c r="L987" s="124"/>
      <c r="M987" s="124"/>
      <c r="N987" s="124"/>
      <c r="O987" s="124"/>
      <c r="Q987" s="124"/>
      <c r="R987" s="124"/>
      <c r="S987" s="124"/>
      <c r="T987" s="124"/>
      <c r="U987" s="124"/>
      <c r="V987" s="124"/>
      <c r="W987" s="124"/>
      <c r="X987" s="144"/>
      <c r="AA987" s="126">
        <v>975</v>
      </c>
      <c r="AB987" s="126" t="str">
        <f t="shared" si="63"/>
        <v/>
      </c>
      <c r="AC987" s="126" t="str">
        <f t="shared" si="64"/>
        <v/>
      </c>
      <c r="AP987" s="128" t="str">
        <f t="shared" si="65"/>
        <v/>
      </c>
      <c r="AQ987" s="128" t="str">
        <f t="shared" si="66"/>
        <v/>
      </c>
    </row>
    <row r="988" spans="2:43" x14ac:dyDescent="0.2">
      <c r="B988" s="161">
        <v>976</v>
      </c>
      <c r="C988" s="162"/>
      <c r="D988" s="162"/>
      <c r="E988" s="124"/>
      <c r="F988" s="124"/>
      <c r="G988" s="176"/>
      <c r="H988" s="124"/>
      <c r="I988" s="124"/>
      <c r="J988" s="124"/>
      <c r="K988" s="124"/>
      <c r="L988" s="124"/>
      <c r="M988" s="124"/>
      <c r="N988" s="124"/>
      <c r="O988" s="124"/>
      <c r="Q988" s="124"/>
      <c r="R988" s="124"/>
      <c r="S988" s="124"/>
      <c r="T988" s="124"/>
      <c r="U988" s="124"/>
      <c r="V988" s="124"/>
      <c r="W988" s="124"/>
      <c r="X988" s="144"/>
      <c r="AA988" s="126">
        <v>976</v>
      </c>
      <c r="AB988" s="126" t="str">
        <f t="shared" si="63"/>
        <v/>
      </c>
      <c r="AC988" s="126" t="str">
        <f t="shared" si="64"/>
        <v/>
      </c>
      <c r="AP988" s="128" t="str">
        <f t="shared" si="65"/>
        <v/>
      </c>
      <c r="AQ988" s="128" t="str">
        <f t="shared" si="66"/>
        <v/>
      </c>
    </row>
    <row r="989" spans="2:43" x14ac:dyDescent="0.2">
      <c r="B989" s="161">
        <v>977</v>
      </c>
      <c r="C989" s="162"/>
      <c r="D989" s="162"/>
      <c r="E989" s="124"/>
      <c r="F989" s="124"/>
      <c r="G989" s="176"/>
      <c r="H989" s="124"/>
      <c r="I989" s="124"/>
      <c r="J989" s="124"/>
      <c r="K989" s="124"/>
      <c r="L989" s="124"/>
      <c r="M989" s="124"/>
      <c r="N989" s="124"/>
      <c r="O989" s="124"/>
      <c r="Q989" s="124"/>
      <c r="R989" s="124"/>
      <c r="S989" s="124"/>
      <c r="T989" s="124"/>
      <c r="U989" s="124"/>
      <c r="V989" s="124"/>
      <c r="W989" s="124"/>
      <c r="X989" s="144"/>
      <c r="AA989" s="126">
        <v>977</v>
      </c>
      <c r="AB989" s="126" t="str">
        <f t="shared" si="63"/>
        <v/>
      </c>
      <c r="AC989" s="126" t="str">
        <f t="shared" si="64"/>
        <v/>
      </c>
      <c r="AP989" s="128" t="str">
        <f t="shared" si="65"/>
        <v/>
      </c>
      <c r="AQ989" s="128" t="str">
        <f t="shared" si="66"/>
        <v/>
      </c>
    </row>
    <row r="990" spans="2:43" x14ac:dyDescent="0.2">
      <c r="B990" s="161">
        <v>978</v>
      </c>
      <c r="C990" s="162"/>
      <c r="D990" s="162"/>
      <c r="E990" s="124"/>
      <c r="F990" s="124"/>
      <c r="G990" s="176"/>
      <c r="H990" s="124"/>
      <c r="I990" s="124"/>
      <c r="J990" s="124"/>
      <c r="K990" s="124"/>
      <c r="L990" s="124"/>
      <c r="M990" s="124"/>
      <c r="N990" s="124"/>
      <c r="O990" s="124"/>
      <c r="Q990" s="124"/>
      <c r="R990" s="124"/>
      <c r="S990" s="124"/>
      <c r="T990" s="124"/>
      <c r="U990" s="124"/>
      <c r="V990" s="124"/>
      <c r="W990" s="124"/>
      <c r="X990" s="144"/>
      <c r="AA990" s="126">
        <v>978</v>
      </c>
      <c r="AB990" s="126" t="str">
        <f t="shared" si="63"/>
        <v/>
      </c>
      <c r="AC990" s="126" t="str">
        <f t="shared" si="64"/>
        <v/>
      </c>
      <c r="AP990" s="128" t="str">
        <f t="shared" si="65"/>
        <v/>
      </c>
      <c r="AQ990" s="128" t="str">
        <f t="shared" si="66"/>
        <v/>
      </c>
    </row>
    <row r="991" spans="2:43" x14ac:dyDescent="0.2">
      <c r="B991" s="161">
        <v>979</v>
      </c>
      <c r="C991" s="162"/>
      <c r="D991" s="162"/>
      <c r="E991" s="124"/>
      <c r="F991" s="124"/>
      <c r="G991" s="176"/>
      <c r="H991" s="124"/>
      <c r="I991" s="124"/>
      <c r="J991" s="124"/>
      <c r="K991" s="124"/>
      <c r="L991" s="124"/>
      <c r="M991" s="124"/>
      <c r="N991" s="124"/>
      <c r="O991" s="124"/>
      <c r="Q991" s="124"/>
      <c r="R991" s="124"/>
      <c r="S991" s="124"/>
      <c r="T991" s="124"/>
      <c r="U991" s="124"/>
      <c r="V991" s="124"/>
      <c r="W991" s="124"/>
      <c r="X991" s="144"/>
      <c r="AA991" s="126">
        <v>979</v>
      </c>
      <c r="AB991" s="126" t="str">
        <f t="shared" si="63"/>
        <v/>
      </c>
      <c r="AC991" s="126" t="str">
        <f t="shared" si="64"/>
        <v/>
      </c>
      <c r="AP991" s="128" t="str">
        <f t="shared" si="65"/>
        <v/>
      </c>
      <c r="AQ991" s="128" t="str">
        <f t="shared" si="66"/>
        <v/>
      </c>
    </row>
    <row r="992" spans="2:43" x14ac:dyDescent="0.2">
      <c r="B992" s="161">
        <v>980</v>
      </c>
      <c r="C992" s="162"/>
      <c r="D992" s="162"/>
      <c r="E992" s="124"/>
      <c r="F992" s="124"/>
      <c r="G992" s="176"/>
      <c r="H992" s="124"/>
      <c r="I992" s="124"/>
      <c r="J992" s="124"/>
      <c r="K992" s="124"/>
      <c r="L992" s="124"/>
      <c r="M992" s="124"/>
      <c r="N992" s="124"/>
      <c r="O992" s="124"/>
      <c r="Q992" s="124"/>
      <c r="R992" s="124"/>
      <c r="S992" s="124"/>
      <c r="T992" s="124"/>
      <c r="U992" s="124"/>
      <c r="V992" s="124"/>
      <c r="W992" s="124"/>
      <c r="X992" s="144"/>
      <c r="AA992" s="126">
        <v>980</v>
      </c>
      <c r="AB992" s="126" t="str">
        <f t="shared" si="63"/>
        <v/>
      </c>
      <c r="AC992" s="126" t="str">
        <f t="shared" si="64"/>
        <v/>
      </c>
      <c r="AP992" s="128" t="str">
        <f t="shared" si="65"/>
        <v/>
      </c>
      <c r="AQ992" s="128" t="str">
        <f t="shared" si="66"/>
        <v/>
      </c>
    </row>
    <row r="993" spans="2:43" x14ac:dyDescent="0.2">
      <c r="B993" s="161">
        <v>981</v>
      </c>
      <c r="C993" s="162"/>
      <c r="D993" s="162"/>
      <c r="E993" s="124"/>
      <c r="F993" s="124"/>
      <c r="G993" s="176"/>
      <c r="H993" s="124"/>
      <c r="I993" s="124"/>
      <c r="J993" s="124"/>
      <c r="K993" s="124"/>
      <c r="L993" s="124"/>
      <c r="M993" s="124"/>
      <c r="N993" s="124"/>
      <c r="O993" s="124"/>
      <c r="Q993" s="124"/>
      <c r="R993" s="124"/>
      <c r="S993" s="124"/>
      <c r="T993" s="124"/>
      <c r="U993" s="124"/>
      <c r="V993" s="124"/>
      <c r="W993" s="124"/>
      <c r="X993" s="144"/>
      <c r="AA993" s="126">
        <v>981</v>
      </c>
      <c r="AB993" s="126" t="str">
        <f t="shared" si="63"/>
        <v/>
      </c>
      <c r="AC993" s="126" t="str">
        <f t="shared" si="64"/>
        <v/>
      </c>
      <c r="AP993" s="128" t="str">
        <f t="shared" si="65"/>
        <v/>
      </c>
      <c r="AQ993" s="128" t="str">
        <f t="shared" si="66"/>
        <v/>
      </c>
    </row>
    <row r="994" spans="2:43" x14ac:dyDescent="0.2">
      <c r="B994" s="161">
        <v>982</v>
      </c>
      <c r="C994" s="162"/>
      <c r="D994" s="162"/>
      <c r="E994" s="124"/>
      <c r="F994" s="124"/>
      <c r="G994" s="176"/>
      <c r="H994" s="124"/>
      <c r="I994" s="124"/>
      <c r="J994" s="124"/>
      <c r="K994" s="124"/>
      <c r="L994" s="124"/>
      <c r="M994" s="124"/>
      <c r="N994" s="124"/>
      <c r="O994" s="124"/>
      <c r="Q994" s="124"/>
      <c r="R994" s="124"/>
      <c r="S994" s="124"/>
      <c r="T994" s="124"/>
      <c r="U994" s="124"/>
      <c r="V994" s="124"/>
      <c r="W994" s="124"/>
      <c r="X994" s="144"/>
      <c r="AA994" s="126">
        <v>982</v>
      </c>
      <c r="AB994" s="126" t="str">
        <f t="shared" si="63"/>
        <v/>
      </c>
      <c r="AC994" s="126" t="str">
        <f t="shared" si="64"/>
        <v/>
      </c>
      <c r="AP994" s="128" t="str">
        <f t="shared" si="65"/>
        <v/>
      </c>
      <c r="AQ994" s="128" t="str">
        <f t="shared" si="66"/>
        <v/>
      </c>
    </row>
    <row r="995" spans="2:43" x14ac:dyDescent="0.2">
      <c r="B995" s="161">
        <v>983</v>
      </c>
      <c r="C995" s="162"/>
      <c r="D995" s="162"/>
      <c r="E995" s="124"/>
      <c r="F995" s="124"/>
      <c r="G995" s="176"/>
      <c r="H995" s="124"/>
      <c r="I995" s="124"/>
      <c r="J995" s="124"/>
      <c r="K995" s="124"/>
      <c r="L995" s="124"/>
      <c r="M995" s="124"/>
      <c r="N995" s="124"/>
      <c r="O995" s="124"/>
      <c r="Q995" s="124"/>
      <c r="R995" s="124"/>
      <c r="S995" s="124"/>
      <c r="T995" s="124"/>
      <c r="U995" s="124"/>
      <c r="V995" s="124"/>
      <c r="W995" s="124"/>
      <c r="X995" s="144"/>
      <c r="AA995" s="126">
        <v>983</v>
      </c>
      <c r="AB995" s="126" t="str">
        <f t="shared" si="63"/>
        <v/>
      </c>
      <c r="AC995" s="126" t="str">
        <f t="shared" si="64"/>
        <v/>
      </c>
      <c r="AP995" s="128" t="str">
        <f t="shared" si="65"/>
        <v/>
      </c>
      <c r="AQ995" s="128" t="str">
        <f t="shared" si="66"/>
        <v/>
      </c>
    </row>
    <row r="996" spans="2:43" x14ac:dyDescent="0.2">
      <c r="B996" s="161">
        <v>984</v>
      </c>
      <c r="C996" s="162"/>
      <c r="D996" s="162"/>
      <c r="E996" s="124"/>
      <c r="F996" s="124"/>
      <c r="G996" s="176"/>
      <c r="H996" s="124"/>
      <c r="I996" s="124"/>
      <c r="J996" s="124"/>
      <c r="K996" s="124"/>
      <c r="L996" s="124"/>
      <c r="M996" s="124"/>
      <c r="N996" s="124"/>
      <c r="O996" s="124"/>
      <c r="Q996" s="124"/>
      <c r="R996" s="124"/>
      <c r="S996" s="124"/>
      <c r="T996" s="124"/>
      <c r="U996" s="124"/>
      <c r="V996" s="124"/>
      <c r="W996" s="124"/>
      <c r="X996" s="144"/>
      <c r="AA996" s="126">
        <v>984</v>
      </c>
      <c r="AB996" s="126" t="str">
        <f t="shared" si="63"/>
        <v/>
      </c>
      <c r="AC996" s="126" t="str">
        <f t="shared" si="64"/>
        <v/>
      </c>
      <c r="AP996" s="128" t="str">
        <f t="shared" si="65"/>
        <v/>
      </c>
      <c r="AQ996" s="128" t="str">
        <f t="shared" si="66"/>
        <v/>
      </c>
    </row>
    <row r="997" spans="2:43" x14ac:dyDescent="0.2">
      <c r="B997" s="161">
        <v>985</v>
      </c>
      <c r="C997" s="162"/>
      <c r="D997" s="162"/>
      <c r="E997" s="124"/>
      <c r="F997" s="124"/>
      <c r="G997" s="176"/>
      <c r="H997" s="124"/>
      <c r="I997" s="124"/>
      <c r="J997" s="124"/>
      <c r="K997" s="124"/>
      <c r="L997" s="124"/>
      <c r="M997" s="124"/>
      <c r="N997" s="124"/>
      <c r="O997" s="124"/>
      <c r="Q997" s="124"/>
      <c r="R997" s="124"/>
      <c r="S997" s="124"/>
      <c r="T997" s="124"/>
      <c r="U997" s="124"/>
      <c r="V997" s="124"/>
      <c r="W997" s="124"/>
      <c r="X997" s="144"/>
      <c r="AA997" s="126">
        <v>985</v>
      </c>
      <c r="AB997" s="126" t="str">
        <f t="shared" si="63"/>
        <v/>
      </c>
      <c r="AC997" s="126" t="str">
        <f t="shared" si="64"/>
        <v/>
      </c>
      <c r="AP997" s="128" t="str">
        <f t="shared" si="65"/>
        <v/>
      </c>
      <c r="AQ997" s="128" t="str">
        <f t="shared" si="66"/>
        <v/>
      </c>
    </row>
    <row r="998" spans="2:43" x14ac:dyDescent="0.2">
      <c r="B998" s="161">
        <v>986</v>
      </c>
      <c r="C998" s="162"/>
      <c r="D998" s="162"/>
      <c r="E998" s="124"/>
      <c r="F998" s="124"/>
      <c r="G998" s="176"/>
      <c r="H998" s="124"/>
      <c r="I998" s="124"/>
      <c r="J998" s="124"/>
      <c r="K998" s="124"/>
      <c r="L998" s="124"/>
      <c r="M998" s="124"/>
      <c r="N998" s="124"/>
      <c r="O998" s="124"/>
      <c r="Q998" s="124"/>
      <c r="R998" s="124"/>
      <c r="S998" s="124"/>
      <c r="T998" s="124"/>
      <c r="U998" s="124"/>
      <c r="V998" s="124"/>
      <c r="W998" s="124"/>
      <c r="X998" s="144"/>
      <c r="AA998" s="126">
        <v>986</v>
      </c>
      <c r="AB998" s="126" t="str">
        <f t="shared" si="63"/>
        <v/>
      </c>
      <c r="AC998" s="126" t="str">
        <f t="shared" si="64"/>
        <v/>
      </c>
      <c r="AP998" s="128" t="str">
        <f t="shared" si="65"/>
        <v/>
      </c>
      <c r="AQ998" s="128" t="str">
        <f t="shared" si="66"/>
        <v/>
      </c>
    </row>
    <row r="999" spans="2:43" x14ac:dyDescent="0.2">
      <c r="B999" s="161">
        <v>987</v>
      </c>
      <c r="C999" s="162"/>
      <c r="D999" s="162"/>
      <c r="E999" s="124"/>
      <c r="F999" s="124"/>
      <c r="G999" s="176"/>
      <c r="H999" s="124"/>
      <c r="I999" s="124"/>
      <c r="J999" s="124"/>
      <c r="K999" s="124"/>
      <c r="L999" s="124"/>
      <c r="M999" s="124"/>
      <c r="N999" s="124"/>
      <c r="O999" s="124"/>
      <c r="Q999" s="124"/>
      <c r="R999" s="124"/>
      <c r="S999" s="124"/>
      <c r="T999" s="124"/>
      <c r="U999" s="124"/>
      <c r="V999" s="124"/>
      <c r="W999" s="124"/>
      <c r="X999" s="144"/>
      <c r="AA999" s="126">
        <v>987</v>
      </c>
      <c r="AB999" s="126" t="str">
        <f t="shared" si="63"/>
        <v/>
      </c>
      <c r="AC999" s="126" t="str">
        <f t="shared" si="64"/>
        <v/>
      </c>
      <c r="AP999" s="128" t="str">
        <f t="shared" si="65"/>
        <v/>
      </c>
      <c r="AQ999" s="128" t="str">
        <f t="shared" si="66"/>
        <v/>
      </c>
    </row>
    <row r="1000" spans="2:43" x14ac:dyDescent="0.2">
      <c r="B1000" s="161">
        <v>988</v>
      </c>
      <c r="C1000" s="162"/>
      <c r="D1000" s="162"/>
      <c r="E1000" s="124"/>
      <c r="F1000" s="124"/>
      <c r="G1000" s="176"/>
      <c r="H1000" s="124"/>
      <c r="I1000" s="124"/>
      <c r="J1000" s="124"/>
      <c r="K1000" s="124"/>
      <c r="L1000" s="124"/>
      <c r="M1000" s="124"/>
      <c r="N1000" s="124"/>
      <c r="O1000" s="124"/>
      <c r="Q1000" s="124"/>
      <c r="R1000" s="124"/>
      <c r="S1000" s="124"/>
      <c r="T1000" s="124"/>
      <c r="U1000" s="124"/>
      <c r="V1000" s="124"/>
      <c r="W1000" s="124"/>
      <c r="X1000" s="144"/>
      <c r="AA1000" s="126">
        <v>988</v>
      </c>
      <c r="AB1000" s="126" t="str">
        <f t="shared" si="63"/>
        <v/>
      </c>
      <c r="AC1000" s="126" t="str">
        <f t="shared" si="64"/>
        <v/>
      </c>
      <c r="AP1000" s="128" t="str">
        <f t="shared" si="65"/>
        <v/>
      </c>
      <c r="AQ1000" s="128" t="str">
        <f t="shared" si="66"/>
        <v/>
      </c>
    </row>
    <row r="1001" spans="2:43" x14ac:dyDescent="0.2">
      <c r="B1001" s="161">
        <v>989</v>
      </c>
      <c r="C1001" s="162"/>
      <c r="D1001" s="162"/>
      <c r="E1001" s="124"/>
      <c r="F1001" s="124"/>
      <c r="G1001" s="176"/>
      <c r="H1001" s="124"/>
      <c r="I1001" s="124"/>
      <c r="J1001" s="124"/>
      <c r="K1001" s="124"/>
      <c r="L1001" s="124"/>
      <c r="M1001" s="124"/>
      <c r="N1001" s="124"/>
      <c r="O1001" s="124"/>
      <c r="Q1001" s="124"/>
      <c r="R1001" s="124"/>
      <c r="S1001" s="124"/>
      <c r="T1001" s="124"/>
      <c r="U1001" s="124"/>
      <c r="V1001" s="124"/>
      <c r="W1001" s="124"/>
      <c r="X1001" s="144"/>
      <c r="AA1001" s="126">
        <v>989</v>
      </c>
      <c r="AB1001" s="126" t="str">
        <f t="shared" si="63"/>
        <v/>
      </c>
      <c r="AC1001" s="126" t="str">
        <f t="shared" si="64"/>
        <v/>
      </c>
      <c r="AP1001" s="128" t="str">
        <f t="shared" si="65"/>
        <v/>
      </c>
      <c r="AQ1001" s="128" t="str">
        <f t="shared" si="66"/>
        <v/>
      </c>
    </row>
    <row r="1002" spans="2:43" x14ac:dyDescent="0.2">
      <c r="B1002" s="161">
        <v>990</v>
      </c>
      <c r="C1002" s="162"/>
      <c r="D1002" s="162"/>
      <c r="E1002" s="124"/>
      <c r="F1002" s="124"/>
      <c r="G1002" s="176"/>
      <c r="H1002" s="124"/>
      <c r="I1002" s="124"/>
      <c r="J1002" s="124"/>
      <c r="K1002" s="124"/>
      <c r="L1002" s="124"/>
      <c r="M1002" s="124"/>
      <c r="N1002" s="124"/>
      <c r="O1002" s="124"/>
      <c r="Q1002" s="124"/>
      <c r="R1002" s="124"/>
      <c r="S1002" s="124"/>
      <c r="T1002" s="124"/>
      <c r="U1002" s="124"/>
      <c r="V1002" s="124"/>
      <c r="W1002" s="124"/>
      <c r="X1002" s="144"/>
      <c r="AA1002" s="126">
        <v>990</v>
      </c>
      <c r="AB1002" s="126" t="str">
        <f t="shared" si="63"/>
        <v/>
      </c>
      <c r="AC1002" s="126" t="str">
        <f t="shared" si="64"/>
        <v/>
      </c>
      <c r="AP1002" s="128" t="str">
        <f t="shared" si="65"/>
        <v/>
      </c>
      <c r="AQ1002" s="128" t="str">
        <f t="shared" si="66"/>
        <v/>
      </c>
    </row>
    <row r="1003" spans="2:43" x14ac:dyDescent="0.2">
      <c r="B1003" s="161">
        <v>991</v>
      </c>
      <c r="C1003" s="162"/>
      <c r="D1003" s="162"/>
      <c r="E1003" s="124"/>
      <c r="F1003" s="124"/>
      <c r="G1003" s="176"/>
      <c r="H1003" s="124"/>
      <c r="I1003" s="124"/>
      <c r="J1003" s="124"/>
      <c r="K1003" s="124"/>
      <c r="L1003" s="124"/>
      <c r="M1003" s="124"/>
      <c r="N1003" s="124"/>
      <c r="O1003" s="124"/>
      <c r="Q1003" s="124"/>
      <c r="R1003" s="124"/>
      <c r="S1003" s="124"/>
      <c r="T1003" s="124"/>
      <c r="U1003" s="124"/>
      <c r="V1003" s="124"/>
      <c r="W1003" s="124"/>
      <c r="X1003" s="144"/>
      <c r="AA1003" s="126">
        <v>991</v>
      </c>
      <c r="AB1003" s="126" t="str">
        <f t="shared" si="63"/>
        <v/>
      </c>
      <c r="AC1003" s="126" t="str">
        <f t="shared" si="64"/>
        <v/>
      </c>
      <c r="AP1003" s="128" t="str">
        <f t="shared" si="65"/>
        <v/>
      </c>
      <c r="AQ1003" s="128" t="str">
        <f t="shared" si="66"/>
        <v/>
      </c>
    </row>
    <row r="1004" spans="2:43" x14ac:dyDescent="0.2">
      <c r="B1004" s="161">
        <v>992</v>
      </c>
      <c r="C1004" s="162"/>
      <c r="D1004" s="162"/>
      <c r="E1004" s="124"/>
      <c r="F1004" s="124"/>
      <c r="G1004" s="176"/>
      <c r="H1004" s="124"/>
      <c r="I1004" s="124"/>
      <c r="J1004" s="124"/>
      <c r="K1004" s="124"/>
      <c r="L1004" s="124"/>
      <c r="M1004" s="124"/>
      <c r="N1004" s="124"/>
      <c r="O1004" s="124"/>
      <c r="Q1004" s="124"/>
      <c r="R1004" s="124"/>
      <c r="S1004" s="124"/>
      <c r="T1004" s="124"/>
      <c r="U1004" s="124"/>
      <c r="V1004" s="124"/>
      <c r="W1004" s="124"/>
      <c r="X1004" s="144"/>
      <c r="AA1004" s="126">
        <v>992</v>
      </c>
      <c r="AB1004" s="126" t="str">
        <f t="shared" si="63"/>
        <v/>
      </c>
      <c r="AC1004" s="126" t="str">
        <f t="shared" si="64"/>
        <v/>
      </c>
      <c r="AP1004" s="128" t="str">
        <f t="shared" si="65"/>
        <v/>
      </c>
      <c r="AQ1004" s="128" t="str">
        <f t="shared" si="66"/>
        <v/>
      </c>
    </row>
    <row r="1005" spans="2:43" x14ac:dyDescent="0.2">
      <c r="B1005" s="161">
        <v>993</v>
      </c>
      <c r="C1005" s="162"/>
      <c r="D1005" s="162"/>
      <c r="E1005" s="124"/>
      <c r="F1005" s="124"/>
      <c r="G1005" s="176"/>
      <c r="H1005" s="124"/>
      <c r="I1005" s="124"/>
      <c r="J1005" s="124"/>
      <c r="K1005" s="124"/>
      <c r="L1005" s="124"/>
      <c r="M1005" s="124"/>
      <c r="N1005" s="124"/>
      <c r="O1005" s="124"/>
      <c r="Q1005" s="124"/>
      <c r="R1005" s="124"/>
      <c r="S1005" s="124"/>
      <c r="T1005" s="124"/>
      <c r="U1005" s="124"/>
      <c r="V1005" s="124"/>
      <c r="W1005" s="124"/>
      <c r="X1005" s="144"/>
      <c r="AA1005" s="126">
        <v>993</v>
      </c>
      <c r="AB1005" s="126" t="str">
        <f t="shared" si="63"/>
        <v/>
      </c>
      <c r="AC1005" s="126" t="str">
        <f t="shared" si="64"/>
        <v/>
      </c>
      <c r="AP1005" s="128" t="str">
        <f t="shared" si="65"/>
        <v/>
      </c>
      <c r="AQ1005" s="128" t="str">
        <f t="shared" si="66"/>
        <v/>
      </c>
    </row>
    <row r="1006" spans="2:43" x14ac:dyDescent="0.2">
      <c r="B1006" s="161">
        <v>994</v>
      </c>
      <c r="C1006" s="162"/>
      <c r="D1006" s="162"/>
      <c r="E1006" s="124"/>
      <c r="F1006" s="124"/>
      <c r="G1006" s="176"/>
      <c r="H1006" s="124"/>
      <c r="I1006" s="124"/>
      <c r="J1006" s="124"/>
      <c r="K1006" s="124"/>
      <c r="L1006" s="124"/>
      <c r="M1006" s="124"/>
      <c r="N1006" s="124"/>
      <c r="O1006" s="124"/>
      <c r="Q1006" s="124"/>
      <c r="R1006" s="124"/>
      <c r="S1006" s="124"/>
      <c r="T1006" s="124"/>
      <c r="U1006" s="124"/>
      <c r="V1006" s="124"/>
      <c r="W1006" s="124"/>
      <c r="X1006" s="144"/>
      <c r="AA1006" s="126">
        <v>994</v>
      </c>
      <c r="AB1006" s="126" t="str">
        <f t="shared" si="63"/>
        <v/>
      </c>
      <c r="AC1006" s="126" t="str">
        <f t="shared" si="64"/>
        <v/>
      </c>
      <c r="AP1006" s="128" t="str">
        <f t="shared" si="65"/>
        <v/>
      </c>
      <c r="AQ1006" s="128" t="str">
        <f t="shared" si="66"/>
        <v/>
      </c>
    </row>
    <row r="1007" spans="2:43" x14ac:dyDescent="0.2">
      <c r="B1007" s="161">
        <v>995</v>
      </c>
      <c r="C1007" s="162"/>
      <c r="D1007" s="162"/>
      <c r="E1007" s="124"/>
      <c r="F1007" s="124"/>
      <c r="G1007" s="176"/>
      <c r="H1007" s="124"/>
      <c r="I1007" s="124"/>
      <c r="J1007" s="124"/>
      <c r="K1007" s="124"/>
      <c r="L1007" s="124"/>
      <c r="M1007" s="124"/>
      <c r="N1007" s="124"/>
      <c r="O1007" s="124"/>
      <c r="Q1007" s="124"/>
      <c r="R1007" s="124"/>
      <c r="S1007" s="124"/>
      <c r="T1007" s="124"/>
      <c r="U1007" s="124"/>
      <c r="V1007" s="124"/>
      <c r="W1007" s="124"/>
      <c r="X1007" s="144"/>
      <c r="AA1007" s="126">
        <v>995</v>
      </c>
      <c r="AB1007" s="126" t="str">
        <f t="shared" si="63"/>
        <v/>
      </c>
      <c r="AC1007" s="126" t="str">
        <f t="shared" si="64"/>
        <v/>
      </c>
      <c r="AP1007" s="128" t="str">
        <f t="shared" si="65"/>
        <v/>
      </c>
      <c r="AQ1007" s="128" t="str">
        <f t="shared" si="66"/>
        <v/>
      </c>
    </row>
    <row r="1008" spans="2:43" x14ac:dyDescent="0.2">
      <c r="B1008" s="161">
        <v>996</v>
      </c>
      <c r="C1008" s="162"/>
      <c r="D1008" s="162"/>
      <c r="E1008" s="124"/>
      <c r="F1008" s="124"/>
      <c r="G1008" s="176"/>
      <c r="H1008" s="124"/>
      <c r="I1008" s="124"/>
      <c r="J1008" s="124"/>
      <c r="K1008" s="124"/>
      <c r="L1008" s="124"/>
      <c r="M1008" s="124"/>
      <c r="N1008" s="124"/>
      <c r="O1008" s="124"/>
      <c r="Q1008" s="124"/>
      <c r="R1008" s="124"/>
      <c r="S1008" s="124"/>
      <c r="T1008" s="124"/>
      <c r="U1008" s="124"/>
      <c r="V1008" s="124"/>
      <c r="W1008" s="124"/>
      <c r="X1008" s="144"/>
      <c r="AA1008" s="126">
        <v>996</v>
      </c>
      <c r="AB1008" s="126" t="str">
        <f t="shared" si="63"/>
        <v/>
      </c>
      <c r="AC1008" s="126" t="str">
        <f t="shared" si="64"/>
        <v/>
      </c>
      <c r="AP1008" s="128" t="str">
        <f t="shared" si="65"/>
        <v/>
      </c>
      <c r="AQ1008" s="128" t="str">
        <f t="shared" si="66"/>
        <v/>
      </c>
    </row>
    <row r="1009" spans="1:55" x14ac:dyDescent="0.2">
      <c r="B1009" s="161">
        <v>997</v>
      </c>
      <c r="C1009" s="162"/>
      <c r="D1009" s="162"/>
      <c r="E1009" s="124"/>
      <c r="F1009" s="124"/>
      <c r="G1009" s="176"/>
      <c r="H1009" s="124"/>
      <c r="I1009" s="124"/>
      <c r="J1009" s="124"/>
      <c r="K1009" s="124"/>
      <c r="L1009" s="124"/>
      <c r="M1009" s="124"/>
      <c r="N1009" s="124"/>
      <c r="O1009" s="124"/>
      <c r="Q1009" s="124"/>
      <c r="R1009" s="124"/>
      <c r="S1009" s="124"/>
      <c r="T1009" s="124"/>
      <c r="U1009" s="124"/>
      <c r="V1009" s="124"/>
      <c r="W1009" s="124"/>
      <c r="X1009" s="144"/>
      <c r="AA1009" s="126">
        <v>997</v>
      </c>
      <c r="AB1009" s="126" t="str">
        <f t="shared" si="63"/>
        <v/>
      </c>
      <c r="AC1009" s="126" t="str">
        <f t="shared" si="64"/>
        <v/>
      </c>
      <c r="AP1009" s="128" t="str">
        <f t="shared" si="65"/>
        <v/>
      </c>
      <c r="AQ1009" s="128" t="str">
        <f t="shared" si="66"/>
        <v/>
      </c>
    </row>
    <row r="1010" spans="1:55" x14ac:dyDescent="0.2">
      <c r="B1010" s="161">
        <v>998</v>
      </c>
      <c r="C1010" s="162"/>
      <c r="D1010" s="162"/>
      <c r="E1010" s="124"/>
      <c r="F1010" s="124"/>
      <c r="G1010" s="176"/>
      <c r="H1010" s="124"/>
      <c r="I1010" s="124"/>
      <c r="J1010" s="124"/>
      <c r="K1010" s="124"/>
      <c r="L1010" s="124"/>
      <c r="M1010" s="124"/>
      <c r="N1010" s="124"/>
      <c r="O1010" s="124"/>
      <c r="Q1010" s="124"/>
      <c r="R1010" s="124"/>
      <c r="S1010" s="124"/>
      <c r="T1010" s="124"/>
      <c r="U1010" s="124"/>
      <c r="V1010" s="124"/>
      <c r="W1010" s="124"/>
      <c r="X1010" s="144"/>
      <c r="AA1010" s="126">
        <v>998</v>
      </c>
      <c r="AB1010" s="126" t="str">
        <f t="shared" si="63"/>
        <v/>
      </c>
      <c r="AC1010" s="126" t="str">
        <f t="shared" si="64"/>
        <v/>
      </c>
      <c r="AP1010" s="128" t="str">
        <f t="shared" si="65"/>
        <v/>
      </c>
      <c r="AQ1010" s="128" t="str">
        <f t="shared" si="66"/>
        <v/>
      </c>
    </row>
    <row r="1011" spans="1:55" x14ac:dyDescent="0.2">
      <c r="B1011" s="161">
        <v>999</v>
      </c>
      <c r="C1011" s="162"/>
      <c r="D1011" s="162"/>
      <c r="E1011" s="124"/>
      <c r="F1011" s="124"/>
      <c r="G1011" s="176"/>
      <c r="H1011" s="124"/>
      <c r="I1011" s="124"/>
      <c r="J1011" s="124"/>
      <c r="K1011" s="124"/>
      <c r="L1011" s="124"/>
      <c r="M1011" s="124"/>
      <c r="N1011" s="124"/>
      <c r="O1011" s="124"/>
      <c r="Q1011" s="124"/>
      <c r="R1011" s="124"/>
      <c r="S1011" s="124"/>
      <c r="T1011" s="124"/>
      <c r="U1011" s="124"/>
      <c r="V1011" s="124"/>
      <c r="W1011" s="124"/>
      <c r="X1011" s="144"/>
      <c r="AA1011" s="126">
        <v>999</v>
      </c>
      <c r="AB1011" s="126" t="str">
        <f t="shared" si="63"/>
        <v/>
      </c>
      <c r="AC1011" s="126" t="str">
        <f t="shared" si="64"/>
        <v/>
      </c>
      <c r="AP1011" s="128" t="str">
        <f t="shared" si="65"/>
        <v/>
      </c>
      <c r="AQ1011" s="128" t="str">
        <f t="shared" si="66"/>
        <v/>
      </c>
    </row>
    <row r="1012" spans="1:55" x14ac:dyDescent="0.2">
      <c r="B1012" s="161">
        <v>1000</v>
      </c>
      <c r="C1012" s="162"/>
      <c r="D1012" s="162"/>
      <c r="E1012" s="124"/>
      <c r="F1012" s="124"/>
      <c r="G1012" s="176"/>
      <c r="H1012" s="124"/>
      <c r="I1012" s="124"/>
      <c r="J1012" s="124"/>
      <c r="K1012" s="124"/>
      <c r="L1012" s="124"/>
      <c r="M1012" s="124"/>
      <c r="N1012" s="124"/>
      <c r="O1012" s="124"/>
      <c r="Q1012" s="124"/>
      <c r="R1012" s="124"/>
      <c r="S1012" s="124"/>
      <c r="T1012" s="124"/>
      <c r="U1012" s="124"/>
      <c r="V1012" s="124"/>
      <c r="W1012" s="124"/>
      <c r="X1012" s="144"/>
      <c r="AA1012" s="126">
        <v>1000</v>
      </c>
      <c r="AB1012" s="126" t="str">
        <f t="shared" si="63"/>
        <v/>
      </c>
      <c r="AC1012" s="126" t="str">
        <f t="shared" si="64"/>
        <v/>
      </c>
      <c r="AP1012" s="128" t="str">
        <f t="shared" si="65"/>
        <v/>
      </c>
      <c r="AQ1012" s="128" t="str">
        <f t="shared" si="66"/>
        <v/>
      </c>
    </row>
    <row r="1013" spans="1:55" s="195" customFormat="1" x14ac:dyDescent="0.2">
      <c r="A1013" s="144"/>
      <c r="B1013" s="144"/>
      <c r="C1013" s="124"/>
      <c r="D1013" s="124"/>
      <c r="E1013" s="124"/>
      <c r="F1013" s="124"/>
      <c r="G1013" s="176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44"/>
      <c r="Y1013" s="125"/>
      <c r="Z1013" s="126"/>
      <c r="AA1013" s="126"/>
      <c r="AB1013" s="126"/>
      <c r="AC1013" s="126"/>
      <c r="AD1013" s="126"/>
      <c r="AE1013" s="127"/>
      <c r="AF1013" s="127"/>
      <c r="AG1013" s="127"/>
      <c r="AH1013" s="127"/>
      <c r="AI1013" s="127"/>
      <c r="AJ1013" s="127"/>
      <c r="AK1013" s="128"/>
      <c r="AL1013" s="128"/>
      <c r="AM1013" s="128"/>
      <c r="AN1013" s="128"/>
      <c r="AO1013" s="128"/>
      <c r="AP1013" s="128"/>
      <c r="AQ1013" s="128"/>
      <c r="AR1013" s="128"/>
      <c r="AS1013" s="128"/>
      <c r="AT1013" s="128"/>
      <c r="AU1013" s="128"/>
      <c r="AV1013" s="128"/>
      <c r="AW1013" s="128"/>
      <c r="AX1013" s="129"/>
      <c r="AY1013" s="128"/>
      <c r="AZ1013" s="128"/>
      <c r="BA1013" s="128"/>
      <c r="BB1013" s="128"/>
      <c r="BC1013" s="194"/>
    </row>
    <row r="1014" spans="1:55" s="195" customFormat="1" x14ac:dyDescent="0.2">
      <c r="A1014" s="144"/>
      <c r="B1014" s="144"/>
      <c r="C1014" s="124"/>
      <c r="D1014" s="124"/>
      <c r="E1014" s="124"/>
      <c r="F1014" s="124"/>
      <c r="G1014" s="176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44"/>
      <c r="Y1014" s="125"/>
      <c r="Z1014" s="126"/>
      <c r="AA1014" s="126"/>
      <c r="AB1014" s="126"/>
      <c r="AC1014" s="126"/>
      <c r="AD1014" s="126"/>
      <c r="AE1014" s="127"/>
      <c r="AF1014" s="127"/>
      <c r="AG1014" s="127"/>
      <c r="AH1014" s="127"/>
      <c r="AI1014" s="127"/>
      <c r="AJ1014" s="127"/>
      <c r="AK1014" s="128"/>
      <c r="AL1014" s="128"/>
      <c r="AM1014" s="128"/>
      <c r="AN1014" s="128"/>
      <c r="AO1014" s="128"/>
      <c r="AP1014" s="128"/>
      <c r="AQ1014" s="128"/>
      <c r="AR1014" s="128"/>
      <c r="AS1014" s="128"/>
      <c r="AT1014" s="128"/>
      <c r="AU1014" s="128"/>
      <c r="AV1014" s="128"/>
      <c r="AW1014" s="128"/>
      <c r="AX1014" s="129"/>
      <c r="AY1014" s="128"/>
      <c r="AZ1014" s="128"/>
      <c r="BA1014" s="128"/>
      <c r="BB1014" s="128"/>
      <c r="BC1014" s="194"/>
    </row>
    <row r="1015" spans="1:55" s="195" customFormat="1" x14ac:dyDescent="0.2">
      <c r="A1015" s="144"/>
      <c r="B1015" s="144"/>
      <c r="C1015" s="124"/>
      <c r="D1015" s="124"/>
      <c r="E1015" s="124"/>
      <c r="F1015" s="124"/>
      <c r="G1015" s="176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44"/>
      <c r="Y1015" s="125"/>
      <c r="Z1015" s="126"/>
      <c r="AA1015" s="126"/>
      <c r="AB1015" s="126"/>
      <c r="AC1015" s="126"/>
      <c r="AD1015" s="126"/>
      <c r="AE1015" s="127"/>
      <c r="AF1015" s="127"/>
      <c r="AG1015" s="127"/>
      <c r="AH1015" s="127"/>
      <c r="AI1015" s="127"/>
      <c r="AJ1015" s="127"/>
      <c r="AK1015" s="128"/>
      <c r="AL1015" s="128"/>
      <c r="AM1015" s="128"/>
      <c r="AN1015" s="128"/>
      <c r="AO1015" s="128"/>
      <c r="AP1015" s="128"/>
      <c r="AQ1015" s="128"/>
      <c r="AR1015" s="128"/>
      <c r="AS1015" s="128"/>
      <c r="AT1015" s="128"/>
      <c r="AU1015" s="128"/>
      <c r="AV1015" s="128"/>
      <c r="AW1015" s="128"/>
      <c r="AX1015" s="129"/>
      <c r="AY1015" s="128"/>
      <c r="AZ1015" s="128"/>
      <c r="BA1015" s="128"/>
      <c r="BB1015" s="128"/>
      <c r="BC1015" s="194"/>
    </row>
    <row r="1016" spans="1:55" s="195" customFormat="1" x14ac:dyDescent="0.2">
      <c r="A1016" s="144"/>
      <c r="B1016" s="144"/>
      <c r="C1016" s="124"/>
      <c r="D1016" s="124"/>
      <c r="E1016" s="124"/>
      <c r="F1016" s="124"/>
      <c r="G1016" s="176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44"/>
      <c r="Y1016" s="125"/>
      <c r="Z1016" s="126"/>
      <c r="AA1016" s="126"/>
      <c r="AB1016" s="126"/>
      <c r="AC1016" s="126"/>
      <c r="AD1016" s="126"/>
      <c r="AE1016" s="127"/>
      <c r="AF1016" s="127"/>
      <c r="AG1016" s="127"/>
      <c r="AH1016" s="127"/>
      <c r="AI1016" s="127"/>
      <c r="AJ1016" s="127"/>
      <c r="AK1016" s="128"/>
      <c r="AL1016" s="128"/>
      <c r="AM1016" s="128"/>
      <c r="AN1016" s="128"/>
      <c r="AO1016" s="128"/>
      <c r="AP1016" s="128"/>
      <c r="AQ1016" s="128"/>
      <c r="AR1016" s="128"/>
      <c r="AS1016" s="128"/>
      <c r="AT1016" s="128"/>
      <c r="AU1016" s="128"/>
      <c r="AV1016" s="128"/>
      <c r="AW1016" s="128"/>
      <c r="AX1016" s="129"/>
      <c r="AY1016" s="128"/>
      <c r="AZ1016" s="128"/>
      <c r="BA1016" s="128"/>
      <c r="BB1016" s="128"/>
      <c r="BC1016" s="194"/>
    </row>
    <row r="1017" spans="1:55" s="195" customFormat="1" x14ac:dyDescent="0.2">
      <c r="A1017" s="144"/>
      <c r="B1017" s="144"/>
      <c r="C1017" s="124"/>
      <c r="D1017" s="124"/>
      <c r="E1017" s="124"/>
      <c r="F1017" s="124"/>
      <c r="G1017" s="176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44"/>
      <c r="Y1017" s="125"/>
      <c r="Z1017" s="126"/>
      <c r="AA1017" s="126"/>
      <c r="AB1017" s="126"/>
      <c r="AC1017" s="126"/>
      <c r="AD1017" s="126"/>
      <c r="AE1017" s="127"/>
      <c r="AF1017" s="127"/>
      <c r="AG1017" s="127"/>
      <c r="AH1017" s="127"/>
      <c r="AI1017" s="127"/>
      <c r="AJ1017" s="127"/>
      <c r="AK1017" s="128"/>
      <c r="AL1017" s="128"/>
      <c r="AM1017" s="128"/>
      <c r="AN1017" s="128"/>
      <c r="AO1017" s="128"/>
      <c r="AP1017" s="128"/>
      <c r="AQ1017" s="128"/>
      <c r="AR1017" s="128"/>
      <c r="AS1017" s="128"/>
      <c r="AT1017" s="128"/>
      <c r="AU1017" s="128"/>
      <c r="AV1017" s="128"/>
      <c r="AW1017" s="128"/>
      <c r="AX1017" s="129"/>
      <c r="AY1017" s="128"/>
      <c r="AZ1017" s="128"/>
      <c r="BA1017" s="128"/>
      <c r="BB1017" s="128"/>
      <c r="BC1017" s="194"/>
    </row>
    <row r="1018" spans="1:55" s="195" customFormat="1" x14ac:dyDescent="0.2">
      <c r="A1018" s="144"/>
      <c r="B1018" s="144"/>
      <c r="C1018" s="124"/>
      <c r="D1018" s="124"/>
      <c r="E1018" s="124"/>
      <c r="F1018" s="124"/>
      <c r="G1018" s="176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44"/>
      <c r="Y1018" s="125"/>
      <c r="Z1018" s="126"/>
      <c r="AA1018" s="126"/>
      <c r="AB1018" s="126"/>
      <c r="AC1018" s="126"/>
      <c r="AD1018" s="126"/>
      <c r="AE1018" s="127"/>
      <c r="AF1018" s="127"/>
      <c r="AG1018" s="127"/>
      <c r="AH1018" s="127"/>
      <c r="AI1018" s="127"/>
      <c r="AJ1018" s="127"/>
      <c r="AK1018" s="128"/>
      <c r="AL1018" s="128"/>
      <c r="AM1018" s="128"/>
      <c r="AN1018" s="128"/>
      <c r="AO1018" s="128"/>
      <c r="AP1018" s="128"/>
      <c r="AQ1018" s="128"/>
      <c r="AR1018" s="128"/>
      <c r="AS1018" s="128"/>
      <c r="AT1018" s="128"/>
      <c r="AU1018" s="128"/>
      <c r="AV1018" s="128"/>
      <c r="AW1018" s="128"/>
      <c r="AX1018" s="129"/>
      <c r="AY1018" s="128"/>
      <c r="AZ1018" s="128"/>
      <c r="BA1018" s="128"/>
      <c r="BB1018" s="128"/>
      <c r="BC1018" s="194"/>
    </row>
    <row r="1019" spans="1:55" s="195" customFormat="1" x14ac:dyDescent="0.2">
      <c r="A1019" s="144"/>
      <c r="B1019" s="144"/>
      <c r="C1019" s="124"/>
      <c r="D1019" s="124"/>
      <c r="E1019" s="124"/>
      <c r="F1019" s="124"/>
      <c r="G1019" s="176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44"/>
      <c r="Y1019" s="125"/>
      <c r="Z1019" s="126"/>
      <c r="AA1019" s="126"/>
      <c r="AB1019" s="126"/>
      <c r="AC1019" s="126"/>
      <c r="AD1019" s="126"/>
      <c r="AE1019" s="127"/>
      <c r="AF1019" s="127"/>
      <c r="AG1019" s="127"/>
      <c r="AH1019" s="127"/>
      <c r="AI1019" s="127"/>
      <c r="AJ1019" s="127"/>
      <c r="AK1019" s="128"/>
      <c r="AL1019" s="128"/>
      <c r="AM1019" s="128"/>
      <c r="AN1019" s="128"/>
      <c r="AO1019" s="128"/>
      <c r="AP1019" s="128"/>
      <c r="AQ1019" s="128"/>
      <c r="AR1019" s="128"/>
      <c r="AS1019" s="128"/>
      <c r="AT1019" s="128"/>
      <c r="AU1019" s="128"/>
      <c r="AV1019" s="128"/>
      <c r="AW1019" s="128"/>
      <c r="AX1019" s="129"/>
      <c r="AY1019" s="128"/>
      <c r="AZ1019" s="128"/>
      <c r="BA1019" s="128"/>
      <c r="BB1019" s="128"/>
      <c r="BC1019" s="194"/>
    </row>
    <row r="1020" spans="1:55" s="195" customFormat="1" x14ac:dyDescent="0.2">
      <c r="A1020" s="144"/>
      <c r="B1020" s="144"/>
      <c r="C1020" s="124"/>
      <c r="D1020" s="124"/>
      <c r="E1020" s="124"/>
      <c r="F1020" s="124"/>
      <c r="G1020" s="176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44"/>
      <c r="Y1020" s="125"/>
      <c r="Z1020" s="126"/>
      <c r="AA1020" s="126"/>
      <c r="AB1020" s="126"/>
      <c r="AC1020" s="126"/>
      <c r="AD1020" s="126"/>
      <c r="AE1020" s="127"/>
      <c r="AF1020" s="127"/>
      <c r="AG1020" s="127"/>
      <c r="AH1020" s="127"/>
      <c r="AI1020" s="127"/>
      <c r="AJ1020" s="127"/>
      <c r="AK1020" s="128"/>
      <c r="AL1020" s="128"/>
      <c r="AM1020" s="128"/>
      <c r="AN1020" s="128"/>
      <c r="AO1020" s="128"/>
      <c r="AP1020" s="128"/>
      <c r="AQ1020" s="128"/>
      <c r="AR1020" s="128"/>
      <c r="AS1020" s="128"/>
      <c r="AT1020" s="128"/>
      <c r="AU1020" s="128"/>
      <c r="AV1020" s="128"/>
      <c r="AW1020" s="128"/>
      <c r="AX1020" s="129"/>
      <c r="AY1020" s="128"/>
      <c r="AZ1020" s="128"/>
      <c r="BA1020" s="128"/>
      <c r="BB1020" s="128"/>
      <c r="BC1020" s="194"/>
    </row>
    <row r="1021" spans="1:55" s="195" customFormat="1" x14ac:dyDescent="0.2">
      <c r="A1021" s="144"/>
      <c r="B1021" s="144"/>
      <c r="C1021" s="124"/>
      <c r="D1021" s="124"/>
      <c r="E1021" s="124"/>
      <c r="F1021" s="124"/>
      <c r="G1021" s="176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44"/>
      <c r="Y1021" s="125"/>
      <c r="Z1021" s="126"/>
      <c r="AA1021" s="126"/>
      <c r="AB1021" s="126"/>
      <c r="AC1021" s="126"/>
      <c r="AD1021" s="126"/>
      <c r="AE1021" s="127"/>
      <c r="AF1021" s="127"/>
      <c r="AG1021" s="127"/>
      <c r="AH1021" s="127"/>
      <c r="AI1021" s="127"/>
      <c r="AJ1021" s="127"/>
      <c r="AK1021" s="128"/>
      <c r="AL1021" s="128"/>
      <c r="AM1021" s="128"/>
      <c r="AN1021" s="128"/>
      <c r="AO1021" s="128"/>
      <c r="AP1021" s="128"/>
      <c r="AQ1021" s="128"/>
      <c r="AR1021" s="128"/>
      <c r="AS1021" s="128"/>
      <c r="AT1021" s="128"/>
      <c r="AU1021" s="128"/>
      <c r="AV1021" s="128"/>
      <c r="AW1021" s="128"/>
      <c r="AX1021" s="129"/>
      <c r="AY1021" s="128"/>
      <c r="AZ1021" s="128"/>
      <c r="BA1021" s="128"/>
      <c r="BB1021" s="128"/>
      <c r="BC1021" s="194"/>
    </row>
    <row r="1022" spans="1:55" s="195" customFormat="1" x14ac:dyDescent="0.2">
      <c r="A1022" s="144"/>
      <c r="B1022" s="144"/>
      <c r="C1022" s="124"/>
      <c r="D1022" s="124"/>
      <c r="E1022" s="124"/>
      <c r="F1022" s="124"/>
      <c r="G1022" s="176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44"/>
      <c r="Y1022" s="125"/>
      <c r="Z1022" s="126"/>
      <c r="AA1022" s="126"/>
      <c r="AB1022" s="126"/>
      <c r="AC1022" s="126"/>
      <c r="AD1022" s="126"/>
      <c r="AE1022" s="127"/>
      <c r="AF1022" s="127"/>
      <c r="AG1022" s="127"/>
      <c r="AH1022" s="127"/>
      <c r="AI1022" s="127"/>
      <c r="AJ1022" s="127"/>
      <c r="AK1022" s="128"/>
      <c r="AL1022" s="128"/>
      <c r="AM1022" s="128"/>
      <c r="AN1022" s="128"/>
      <c r="AO1022" s="128"/>
      <c r="AP1022" s="128"/>
      <c r="AQ1022" s="128"/>
      <c r="AR1022" s="128"/>
      <c r="AS1022" s="128"/>
      <c r="AT1022" s="128"/>
      <c r="AU1022" s="128"/>
      <c r="AV1022" s="128"/>
      <c r="AW1022" s="128"/>
      <c r="AX1022" s="129"/>
      <c r="AY1022" s="128"/>
      <c r="AZ1022" s="128"/>
      <c r="BA1022" s="128"/>
      <c r="BB1022" s="128"/>
      <c r="BC1022" s="194"/>
    </row>
    <row r="1023" spans="1:55" s="195" customFormat="1" x14ac:dyDescent="0.2">
      <c r="A1023" s="144"/>
      <c r="B1023" s="144"/>
      <c r="C1023" s="124"/>
      <c r="D1023" s="124"/>
      <c r="E1023" s="124"/>
      <c r="F1023" s="124"/>
      <c r="G1023" s="176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44"/>
      <c r="Y1023" s="125"/>
      <c r="Z1023" s="126"/>
      <c r="AA1023" s="126"/>
      <c r="AB1023" s="126"/>
      <c r="AC1023" s="126"/>
      <c r="AD1023" s="126"/>
      <c r="AE1023" s="127"/>
      <c r="AF1023" s="127"/>
      <c r="AG1023" s="127"/>
      <c r="AH1023" s="127"/>
      <c r="AI1023" s="127"/>
      <c r="AJ1023" s="127"/>
      <c r="AK1023" s="128"/>
      <c r="AL1023" s="128"/>
      <c r="AM1023" s="128"/>
      <c r="AN1023" s="128"/>
      <c r="AO1023" s="128"/>
      <c r="AP1023" s="128"/>
      <c r="AQ1023" s="128"/>
      <c r="AR1023" s="128"/>
      <c r="AS1023" s="128"/>
      <c r="AT1023" s="128"/>
      <c r="AU1023" s="128"/>
      <c r="AV1023" s="128"/>
      <c r="AW1023" s="128"/>
      <c r="AX1023" s="129"/>
      <c r="AY1023" s="128"/>
      <c r="AZ1023" s="128"/>
      <c r="BA1023" s="128"/>
      <c r="BB1023" s="128"/>
      <c r="BC1023" s="194"/>
    </row>
    <row r="1024" spans="1:55" s="195" customFormat="1" x14ac:dyDescent="0.2">
      <c r="A1024" s="144"/>
      <c r="B1024" s="144"/>
      <c r="C1024" s="124"/>
      <c r="D1024" s="124"/>
      <c r="E1024" s="124"/>
      <c r="F1024" s="124"/>
      <c r="G1024" s="176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44"/>
      <c r="Y1024" s="125"/>
      <c r="Z1024" s="126"/>
      <c r="AA1024" s="126"/>
      <c r="AB1024" s="126"/>
      <c r="AC1024" s="126"/>
      <c r="AD1024" s="126"/>
      <c r="AE1024" s="127"/>
      <c r="AF1024" s="127"/>
      <c r="AG1024" s="127"/>
      <c r="AH1024" s="127"/>
      <c r="AI1024" s="127"/>
      <c r="AJ1024" s="127"/>
      <c r="AK1024" s="128"/>
      <c r="AL1024" s="128"/>
      <c r="AM1024" s="128"/>
      <c r="AN1024" s="128"/>
      <c r="AO1024" s="128"/>
      <c r="AP1024" s="128"/>
      <c r="AQ1024" s="128"/>
      <c r="AR1024" s="128"/>
      <c r="AS1024" s="128"/>
      <c r="AT1024" s="128"/>
      <c r="AU1024" s="128"/>
      <c r="AV1024" s="128"/>
      <c r="AW1024" s="128"/>
      <c r="AX1024" s="129"/>
      <c r="AY1024" s="128"/>
      <c r="AZ1024" s="128"/>
      <c r="BA1024" s="128"/>
      <c r="BB1024" s="128"/>
      <c r="BC1024" s="194"/>
    </row>
    <row r="1025" spans="1:55" s="195" customFormat="1" x14ac:dyDescent="0.2">
      <c r="A1025" s="144"/>
      <c r="B1025" s="144"/>
      <c r="C1025" s="124"/>
      <c r="D1025" s="124"/>
      <c r="E1025" s="124"/>
      <c r="F1025" s="124"/>
      <c r="G1025" s="176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44"/>
      <c r="Y1025" s="125"/>
      <c r="Z1025" s="126"/>
      <c r="AA1025" s="126"/>
      <c r="AB1025" s="126"/>
      <c r="AC1025" s="126"/>
      <c r="AD1025" s="126"/>
      <c r="AE1025" s="127"/>
      <c r="AF1025" s="127"/>
      <c r="AG1025" s="127"/>
      <c r="AH1025" s="127"/>
      <c r="AI1025" s="127"/>
      <c r="AJ1025" s="127"/>
      <c r="AK1025" s="128"/>
      <c r="AL1025" s="128"/>
      <c r="AM1025" s="128"/>
      <c r="AN1025" s="128"/>
      <c r="AO1025" s="128"/>
      <c r="AP1025" s="128"/>
      <c r="AQ1025" s="128"/>
      <c r="AR1025" s="128"/>
      <c r="AS1025" s="128"/>
      <c r="AT1025" s="128"/>
      <c r="AU1025" s="128"/>
      <c r="AV1025" s="128"/>
      <c r="AW1025" s="128"/>
      <c r="AX1025" s="129"/>
      <c r="AY1025" s="128"/>
      <c r="AZ1025" s="128"/>
      <c r="BA1025" s="128"/>
      <c r="BB1025" s="128"/>
      <c r="BC1025" s="194"/>
    </row>
    <row r="1026" spans="1:55" s="195" customFormat="1" x14ac:dyDescent="0.2">
      <c r="A1026" s="144"/>
      <c r="B1026" s="144"/>
      <c r="C1026" s="124"/>
      <c r="D1026" s="124"/>
      <c r="E1026" s="124"/>
      <c r="F1026" s="124"/>
      <c r="G1026" s="176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44"/>
      <c r="Y1026" s="125"/>
      <c r="Z1026" s="126"/>
      <c r="AA1026" s="126"/>
      <c r="AB1026" s="126"/>
      <c r="AC1026" s="126"/>
      <c r="AD1026" s="126"/>
      <c r="AE1026" s="127"/>
      <c r="AF1026" s="127"/>
      <c r="AG1026" s="127"/>
      <c r="AH1026" s="127"/>
      <c r="AI1026" s="127"/>
      <c r="AJ1026" s="127"/>
      <c r="AK1026" s="128"/>
      <c r="AL1026" s="128"/>
      <c r="AM1026" s="128"/>
      <c r="AN1026" s="128"/>
      <c r="AO1026" s="128"/>
      <c r="AP1026" s="128"/>
      <c r="AQ1026" s="128"/>
      <c r="AR1026" s="128"/>
      <c r="AS1026" s="128"/>
      <c r="AT1026" s="128"/>
      <c r="AU1026" s="128"/>
      <c r="AV1026" s="128"/>
      <c r="AW1026" s="128"/>
      <c r="AX1026" s="129"/>
      <c r="AY1026" s="128"/>
      <c r="AZ1026" s="128"/>
      <c r="BA1026" s="128"/>
      <c r="BB1026" s="128"/>
      <c r="BC1026" s="194"/>
    </row>
    <row r="1027" spans="1:55" s="195" customFormat="1" x14ac:dyDescent="0.2">
      <c r="A1027" s="144"/>
      <c r="B1027" s="144"/>
      <c r="C1027" s="124"/>
      <c r="D1027" s="124"/>
      <c r="E1027" s="124"/>
      <c r="F1027" s="124"/>
      <c r="G1027" s="176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44"/>
      <c r="Y1027" s="125"/>
      <c r="Z1027" s="126"/>
      <c r="AA1027" s="126"/>
      <c r="AB1027" s="126"/>
      <c r="AC1027" s="126"/>
      <c r="AD1027" s="126"/>
      <c r="AE1027" s="127"/>
      <c r="AF1027" s="127"/>
      <c r="AG1027" s="127"/>
      <c r="AH1027" s="127"/>
      <c r="AI1027" s="127"/>
      <c r="AJ1027" s="127"/>
      <c r="AK1027" s="128"/>
      <c r="AL1027" s="128"/>
      <c r="AM1027" s="128"/>
      <c r="AN1027" s="128"/>
      <c r="AO1027" s="128"/>
      <c r="AP1027" s="128"/>
      <c r="AQ1027" s="128"/>
      <c r="AR1027" s="128"/>
      <c r="AS1027" s="128"/>
      <c r="AT1027" s="128"/>
      <c r="AU1027" s="128"/>
      <c r="AV1027" s="128"/>
      <c r="AW1027" s="128"/>
      <c r="AX1027" s="129"/>
      <c r="AY1027" s="128"/>
      <c r="AZ1027" s="128"/>
      <c r="BA1027" s="128"/>
      <c r="BB1027" s="128"/>
      <c r="BC1027" s="194"/>
    </row>
    <row r="1028" spans="1:55" s="195" customFormat="1" x14ac:dyDescent="0.2">
      <c r="A1028" s="144"/>
      <c r="B1028" s="144"/>
      <c r="C1028" s="124"/>
      <c r="D1028" s="124"/>
      <c r="E1028" s="124"/>
      <c r="F1028" s="124"/>
      <c r="G1028" s="176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44"/>
      <c r="Y1028" s="125"/>
      <c r="Z1028" s="126"/>
      <c r="AA1028" s="126"/>
      <c r="AB1028" s="126"/>
      <c r="AC1028" s="126"/>
      <c r="AD1028" s="126"/>
      <c r="AE1028" s="127"/>
      <c r="AF1028" s="127"/>
      <c r="AG1028" s="127"/>
      <c r="AH1028" s="127"/>
      <c r="AI1028" s="127"/>
      <c r="AJ1028" s="127"/>
      <c r="AK1028" s="128"/>
      <c r="AL1028" s="128"/>
      <c r="AM1028" s="128"/>
      <c r="AN1028" s="128"/>
      <c r="AO1028" s="128"/>
      <c r="AP1028" s="128"/>
      <c r="AQ1028" s="128"/>
      <c r="AR1028" s="128"/>
      <c r="AS1028" s="128"/>
      <c r="AT1028" s="128"/>
      <c r="AU1028" s="128"/>
      <c r="AV1028" s="128"/>
      <c r="AW1028" s="128"/>
      <c r="AX1028" s="129"/>
      <c r="AY1028" s="128"/>
      <c r="AZ1028" s="128"/>
      <c r="BA1028" s="128"/>
      <c r="BB1028" s="128"/>
      <c r="BC1028" s="194"/>
    </row>
    <row r="1029" spans="1:55" s="195" customFormat="1" x14ac:dyDescent="0.2">
      <c r="A1029" s="144"/>
      <c r="B1029" s="144"/>
      <c r="C1029" s="124"/>
      <c r="D1029" s="124"/>
      <c r="E1029" s="124"/>
      <c r="F1029" s="124"/>
      <c r="G1029" s="176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44"/>
      <c r="Y1029" s="125"/>
      <c r="Z1029" s="126"/>
      <c r="AA1029" s="126"/>
      <c r="AB1029" s="126"/>
      <c r="AC1029" s="126"/>
      <c r="AD1029" s="126"/>
      <c r="AE1029" s="127"/>
      <c r="AF1029" s="127"/>
      <c r="AG1029" s="127"/>
      <c r="AH1029" s="127"/>
      <c r="AI1029" s="127"/>
      <c r="AJ1029" s="127"/>
      <c r="AK1029" s="128"/>
      <c r="AL1029" s="128"/>
      <c r="AM1029" s="128"/>
      <c r="AN1029" s="128"/>
      <c r="AO1029" s="128"/>
      <c r="AP1029" s="128"/>
      <c r="AQ1029" s="128"/>
      <c r="AR1029" s="128"/>
      <c r="AS1029" s="128"/>
      <c r="AT1029" s="128"/>
      <c r="AU1029" s="128"/>
      <c r="AV1029" s="128"/>
      <c r="AW1029" s="128"/>
      <c r="AX1029" s="129"/>
      <c r="AY1029" s="128"/>
      <c r="AZ1029" s="128"/>
      <c r="BA1029" s="128"/>
      <c r="BB1029" s="128"/>
      <c r="BC1029" s="194"/>
    </row>
    <row r="1030" spans="1:55" s="195" customFormat="1" x14ac:dyDescent="0.2">
      <c r="A1030" s="144"/>
      <c r="B1030" s="144"/>
      <c r="C1030" s="124"/>
      <c r="D1030" s="124"/>
      <c r="E1030" s="124"/>
      <c r="F1030" s="124"/>
      <c r="G1030" s="176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44"/>
      <c r="Y1030" s="125"/>
      <c r="Z1030" s="126"/>
      <c r="AA1030" s="126"/>
      <c r="AB1030" s="126"/>
      <c r="AC1030" s="126"/>
      <c r="AD1030" s="126"/>
      <c r="AE1030" s="127"/>
      <c r="AF1030" s="127"/>
      <c r="AG1030" s="127"/>
      <c r="AH1030" s="127"/>
      <c r="AI1030" s="127"/>
      <c r="AJ1030" s="127"/>
      <c r="AK1030" s="128"/>
      <c r="AL1030" s="128"/>
      <c r="AM1030" s="128"/>
      <c r="AN1030" s="128"/>
      <c r="AO1030" s="128"/>
      <c r="AP1030" s="128"/>
      <c r="AQ1030" s="128"/>
      <c r="AR1030" s="128"/>
      <c r="AS1030" s="128"/>
      <c r="AT1030" s="128"/>
      <c r="AU1030" s="128"/>
      <c r="AV1030" s="128"/>
      <c r="AW1030" s="128"/>
      <c r="AX1030" s="129"/>
      <c r="AY1030" s="128"/>
      <c r="AZ1030" s="128"/>
      <c r="BA1030" s="128"/>
      <c r="BB1030" s="128"/>
      <c r="BC1030" s="194"/>
    </row>
    <row r="1031" spans="1:55" s="195" customFormat="1" x14ac:dyDescent="0.2">
      <c r="A1031" s="144"/>
      <c r="B1031" s="144"/>
      <c r="C1031" s="124"/>
      <c r="D1031" s="124"/>
      <c r="E1031" s="124"/>
      <c r="F1031" s="124"/>
      <c r="G1031" s="176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44"/>
      <c r="Y1031" s="125"/>
      <c r="Z1031" s="126"/>
      <c r="AA1031" s="126"/>
      <c r="AB1031" s="126"/>
      <c r="AC1031" s="126"/>
      <c r="AD1031" s="126"/>
      <c r="AE1031" s="127"/>
      <c r="AF1031" s="127"/>
      <c r="AG1031" s="127"/>
      <c r="AH1031" s="127"/>
      <c r="AI1031" s="127"/>
      <c r="AJ1031" s="127"/>
      <c r="AK1031" s="128"/>
      <c r="AL1031" s="128"/>
      <c r="AM1031" s="128"/>
      <c r="AN1031" s="128"/>
      <c r="AO1031" s="128"/>
      <c r="AP1031" s="128"/>
      <c r="AQ1031" s="128"/>
      <c r="AR1031" s="128"/>
      <c r="AS1031" s="128"/>
      <c r="AT1031" s="128"/>
      <c r="AU1031" s="128"/>
      <c r="AV1031" s="128"/>
      <c r="AW1031" s="128"/>
      <c r="AX1031" s="129"/>
      <c r="AY1031" s="128"/>
      <c r="AZ1031" s="128"/>
      <c r="BA1031" s="128"/>
      <c r="BB1031" s="128"/>
      <c r="BC1031" s="194"/>
    </row>
    <row r="1032" spans="1:55" s="195" customFormat="1" x14ac:dyDescent="0.2">
      <c r="A1032" s="144"/>
      <c r="B1032" s="144"/>
      <c r="C1032" s="124"/>
      <c r="D1032" s="124"/>
      <c r="E1032" s="124"/>
      <c r="F1032" s="124"/>
      <c r="G1032" s="176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44"/>
      <c r="Y1032" s="125"/>
      <c r="Z1032" s="126"/>
      <c r="AA1032" s="126"/>
      <c r="AB1032" s="126"/>
      <c r="AC1032" s="126"/>
      <c r="AD1032" s="126"/>
      <c r="AE1032" s="127"/>
      <c r="AF1032" s="127"/>
      <c r="AG1032" s="127"/>
      <c r="AH1032" s="127"/>
      <c r="AI1032" s="127"/>
      <c r="AJ1032" s="127"/>
      <c r="AK1032" s="128"/>
      <c r="AL1032" s="128"/>
      <c r="AM1032" s="128"/>
      <c r="AN1032" s="128"/>
      <c r="AO1032" s="128"/>
      <c r="AP1032" s="128"/>
      <c r="AQ1032" s="128"/>
      <c r="AR1032" s="128"/>
      <c r="AS1032" s="128"/>
      <c r="AT1032" s="128"/>
      <c r="AU1032" s="128"/>
      <c r="AV1032" s="128"/>
      <c r="AW1032" s="128"/>
      <c r="AX1032" s="129"/>
      <c r="AY1032" s="128"/>
      <c r="AZ1032" s="128"/>
      <c r="BA1032" s="128"/>
      <c r="BB1032" s="128"/>
      <c r="BC1032" s="194"/>
    </row>
    <row r="1033" spans="1:55" s="195" customFormat="1" x14ac:dyDescent="0.2">
      <c r="A1033" s="144"/>
      <c r="B1033" s="144"/>
      <c r="C1033" s="124"/>
      <c r="D1033" s="124"/>
      <c r="E1033" s="124"/>
      <c r="F1033" s="124"/>
      <c r="G1033" s="176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44"/>
      <c r="Y1033" s="125"/>
      <c r="Z1033" s="126"/>
      <c r="AA1033" s="126"/>
      <c r="AB1033" s="126"/>
      <c r="AC1033" s="126"/>
      <c r="AD1033" s="126"/>
      <c r="AE1033" s="127"/>
      <c r="AF1033" s="127"/>
      <c r="AG1033" s="127"/>
      <c r="AH1033" s="127"/>
      <c r="AI1033" s="127"/>
      <c r="AJ1033" s="127"/>
      <c r="AK1033" s="128"/>
      <c r="AL1033" s="128"/>
      <c r="AM1033" s="128"/>
      <c r="AN1033" s="128"/>
      <c r="AO1033" s="128"/>
      <c r="AP1033" s="128"/>
      <c r="AQ1033" s="128"/>
      <c r="AR1033" s="128"/>
      <c r="AS1033" s="128"/>
      <c r="AT1033" s="128"/>
      <c r="AU1033" s="128"/>
      <c r="AV1033" s="128"/>
      <c r="AW1033" s="128"/>
      <c r="AX1033" s="129"/>
      <c r="AY1033" s="128"/>
      <c r="AZ1033" s="128"/>
      <c r="BA1033" s="128"/>
      <c r="BB1033" s="128"/>
      <c r="BC1033" s="194"/>
    </row>
    <row r="1034" spans="1:55" s="195" customFormat="1" x14ac:dyDescent="0.2">
      <c r="A1034" s="144"/>
      <c r="B1034" s="144"/>
      <c r="C1034" s="124"/>
      <c r="D1034" s="124"/>
      <c r="E1034" s="124"/>
      <c r="F1034" s="124"/>
      <c r="G1034" s="176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44"/>
      <c r="Y1034" s="125"/>
      <c r="Z1034" s="126"/>
      <c r="AA1034" s="126"/>
      <c r="AB1034" s="126"/>
      <c r="AC1034" s="126"/>
      <c r="AD1034" s="126"/>
      <c r="AE1034" s="127"/>
      <c r="AF1034" s="127"/>
      <c r="AG1034" s="127"/>
      <c r="AH1034" s="127"/>
      <c r="AI1034" s="127"/>
      <c r="AJ1034" s="127"/>
      <c r="AK1034" s="128"/>
      <c r="AL1034" s="128"/>
      <c r="AM1034" s="128"/>
      <c r="AN1034" s="128"/>
      <c r="AO1034" s="128"/>
      <c r="AP1034" s="128"/>
      <c r="AQ1034" s="128"/>
      <c r="AR1034" s="128"/>
      <c r="AS1034" s="128"/>
      <c r="AT1034" s="128"/>
      <c r="AU1034" s="128"/>
      <c r="AV1034" s="128"/>
      <c r="AW1034" s="128"/>
      <c r="AX1034" s="129"/>
      <c r="AY1034" s="128"/>
      <c r="AZ1034" s="128"/>
      <c r="BA1034" s="128"/>
      <c r="BB1034" s="128"/>
      <c r="BC1034" s="194"/>
    </row>
    <row r="1035" spans="1:55" s="195" customFormat="1" x14ac:dyDescent="0.2">
      <c r="A1035" s="144"/>
      <c r="B1035" s="144"/>
      <c r="C1035" s="124"/>
      <c r="D1035" s="124"/>
      <c r="E1035" s="124"/>
      <c r="F1035" s="124"/>
      <c r="G1035" s="176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44"/>
      <c r="Y1035" s="125"/>
      <c r="Z1035" s="126"/>
      <c r="AA1035" s="126"/>
      <c r="AB1035" s="126"/>
      <c r="AC1035" s="126"/>
      <c r="AD1035" s="126"/>
      <c r="AE1035" s="127"/>
      <c r="AF1035" s="127"/>
      <c r="AG1035" s="127"/>
      <c r="AH1035" s="127"/>
      <c r="AI1035" s="127"/>
      <c r="AJ1035" s="127"/>
      <c r="AK1035" s="128"/>
      <c r="AL1035" s="128"/>
      <c r="AM1035" s="128"/>
      <c r="AN1035" s="128"/>
      <c r="AO1035" s="128"/>
      <c r="AP1035" s="128"/>
      <c r="AQ1035" s="128"/>
      <c r="AR1035" s="128"/>
      <c r="AS1035" s="128"/>
      <c r="AT1035" s="128"/>
      <c r="AU1035" s="128"/>
      <c r="AV1035" s="128"/>
      <c r="AW1035" s="128"/>
      <c r="AX1035" s="129"/>
      <c r="AY1035" s="128"/>
      <c r="AZ1035" s="128"/>
      <c r="BA1035" s="128"/>
      <c r="BB1035" s="128"/>
      <c r="BC1035" s="194"/>
    </row>
    <row r="1036" spans="1:55" s="195" customFormat="1" x14ac:dyDescent="0.2">
      <c r="A1036" s="144"/>
      <c r="B1036" s="144"/>
      <c r="C1036" s="124"/>
      <c r="D1036" s="124"/>
      <c r="E1036" s="124"/>
      <c r="F1036" s="124"/>
      <c r="G1036" s="176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44"/>
      <c r="Y1036" s="125"/>
      <c r="Z1036" s="126"/>
      <c r="AA1036" s="126"/>
      <c r="AB1036" s="126"/>
      <c r="AC1036" s="126"/>
      <c r="AD1036" s="126"/>
      <c r="AE1036" s="127"/>
      <c r="AF1036" s="127"/>
      <c r="AG1036" s="127"/>
      <c r="AH1036" s="127"/>
      <c r="AI1036" s="127"/>
      <c r="AJ1036" s="127"/>
      <c r="AK1036" s="128"/>
      <c r="AL1036" s="128"/>
      <c r="AM1036" s="128"/>
      <c r="AN1036" s="128"/>
      <c r="AO1036" s="128"/>
      <c r="AP1036" s="128"/>
      <c r="AQ1036" s="128"/>
      <c r="AR1036" s="128"/>
      <c r="AS1036" s="128"/>
      <c r="AT1036" s="128"/>
      <c r="AU1036" s="128"/>
      <c r="AV1036" s="128"/>
      <c r="AW1036" s="128"/>
      <c r="AX1036" s="129"/>
      <c r="AY1036" s="128"/>
      <c r="AZ1036" s="128"/>
      <c r="BA1036" s="128"/>
      <c r="BB1036" s="128"/>
      <c r="BC1036" s="194"/>
    </row>
    <row r="1037" spans="1:55" s="195" customFormat="1" x14ac:dyDescent="0.2">
      <c r="A1037" s="144"/>
      <c r="B1037" s="144"/>
      <c r="C1037" s="124"/>
      <c r="D1037" s="124"/>
      <c r="E1037" s="124"/>
      <c r="F1037" s="124"/>
      <c r="G1037" s="176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44"/>
      <c r="Y1037" s="125"/>
      <c r="Z1037" s="126"/>
      <c r="AA1037" s="126"/>
      <c r="AB1037" s="126"/>
      <c r="AC1037" s="126"/>
      <c r="AD1037" s="126"/>
      <c r="AE1037" s="127"/>
      <c r="AF1037" s="127"/>
      <c r="AG1037" s="127"/>
      <c r="AH1037" s="127"/>
      <c r="AI1037" s="127"/>
      <c r="AJ1037" s="127"/>
      <c r="AK1037" s="128"/>
      <c r="AL1037" s="128"/>
      <c r="AM1037" s="128"/>
      <c r="AN1037" s="128"/>
      <c r="AO1037" s="128"/>
      <c r="AP1037" s="128"/>
      <c r="AQ1037" s="128"/>
      <c r="AR1037" s="128"/>
      <c r="AS1037" s="128"/>
      <c r="AT1037" s="128"/>
      <c r="AU1037" s="128"/>
      <c r="AV1037" s="128"/>
      <c r="AW1037" s="128"/>
      <c r="AX1037" s="129"/>
      <c r="AY1037" s="128"/>
      <c r="AZ1037" s="128"/>
      <c r="BA1037" s="128"/>
      <c r="BB1037" s="128"/>
      <c r="BC1037" s="194"/>
    </row>
    <row r="1038" spans="1:55" s="195" customFormat="1" x14ac:dyDescent="0.2">
      <c r="A1038" s="144"/>
      <c r="B1038" s="144"/>
      <c r="C1038" s="124"/>
      <c r="D1038" s="124"/>
      <c r="E1038" s="124"/>
      <c r="F1038" s="124"/>
      <c r="G1038" s="176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44"/>
      <c r="Y1038" s="125"/>
      <c r="Z1038" s="126"/>
      <c r="AA1038" s="126"/>
      <c r="AB1038" s="126"/>
      <c r="AC1038" s="126"/>
      <c r="AD1038" s="126"/>
      <c r="AE1038" s="127"/>
      <c r="AF1038" s="127"/>
      <c r="AG1038" s="127"/>
      <c r="AH1038" s="127"/>
      <c r="AI1038" s="127"/>
      <c r="AJ1038" s="127"/>
      <c r="AK1038" s="128"/>
      <c r="AL1038" s="128"/>
      <c r="AM1038" s="128"/>
      <c r="AN1038" s="128"/>
      <c r="AO1038" s="128"/>
      <c r="AP1038" s="128"/>
      <c r="AQ1038" s="128"/>
      <c r="AR1038" s="128"/>
      <c r="AS1038" s="128"/>
      <c r="AT1038" s="128"/>
      <c r="AU1038" s="128"/>
      <c r="AV1038" s="128"/>
      <c r="AW1038" s="128"/>
      <c r="AX1038" s="129"/>
      <c r="AY1038" s="128"/>
      <c r="AZ1038" s="128"/>
      <c r="BA1038" s="128"/>
      <c r="BB1038" s="128"/>
      <c r="BC1038" s="194"/>
    </row>
    <row r="1039" spans="1:55" s="195" customFormat="1" x14ac:dyDescent="0.2">
      <c r="A1039" s="144"/>
      <c r="B1039" s="144"/>
      <c r="C1039" s="124"/>
      <c r="D1039" s="124"/>
      <c r="E1039" s="124"/>
      <c r="F1039" s="124"/>
      <c r="G1039" s="176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44"/>
      <c r="Y1039" s="125"/>
      <c r="Z1039" s="126"/>
      <c r="AA1039" s="126"/>
      <c r="AB1039" s="126"/>
      <c r="AC1039" s="126"/>
      <c r="AD1039" s="126"/>
      <c r="AE1039" s="127"/>
      <c r="AF1039" s="127"/>
      <c r="AG1039" s="127"/>
      <c r="AH1039" s="127"/>
      <c r="AI1039" s="127"/>
      <c r="AJ1039" s="127"/>
      <c r="AK1039" s="128"/>
      <c r="AL1039" s="128"/>
      <c r="AM1039" s="128"/>
      <c r="AN1039" s="128"/>
      <c r="AO1039" s="128"/>
      <c r="AP1039" s="128"/>
      <c r="AQ1039" s="128"/>
      <c r="AR1039" s="128"/>
      <c r="AS1039" s="128"/>
      <c r="AT1039" s="128"/>
      <c r="AU1039" s="128"/>
      <c r="AV1039" s="128"/>
      <c r="AW1039" s="128"/>
      <c r="AX1039" s="129"/>
      <c r="AY1039" s="128"/>
      <c r="AZ1039" s="128"/>
      <c r="BA1039" s="128"/>
      <c r="BB1039" s="128"/>
      <c r="BC1039" s="194"/>
    </row>
    <row r="1040" spans="1:55" s="195" customFormat="1" x14ac:dyDescent="0.2">
      <c r="A1040" s="144"/>
      <c r="B1040" s="144"/>
      <c r="C1040" s="124"/>
      <c r="D1040" s="124"/>
      <c r="E1040" s="124"/>
      <c r="F1040" s="124"/>
      <c r="G1040" s="176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44"/>
      <c r="Y1040" s="125"/>
      <c r="Z1040" s="126"/>
      <c r="AA1040" s="126"/>
      <c r="AB1040" s="126"/>
      <c r="AC1040" s="126"/>
      <c r="AD1040" s="126"/>
      <c r="AE1040" s="127"/>
      <c r="AF1040" s="127"/>
      <c r="AG1040" s="127"/>
      <c r="AH1040" s="127"/>
      <c r="AI1040" s="127"/>
      <c r="AJ1040" s="127"/>
      <c r="AK1040" s="128"/>
      <c r="AL1040" s="128"/>
      <c r="AM1040" s="128"/>
      <c r="AN1040" s="128"/>
      <c r="AO1040" s="128"/>
      <c r="AP1040" s="128"/>
      <c r="AQ1040" s="128"/>
      <c r="AR1040" s="128"/>
      <c r="AS1040" s="128"/>
      <c r="AT1040" s="128"/>
      <c r="AU1040" s="128"/>
      <c r="AV1040" s="128"/>
      <c r="AW1040" s="128"/>
      <c r="AX1040" s="129"/>
      <c r="AY1040" s="128"/>
      <c r="AZ1040" s="128"/>
      <c r="BA1040" s="128"/>
      <c r="BB1040" s="128"/>
      <c r="BC1040" s="194"/>
    </row>
    <row r="1041" spans="1:55" s="195" customFormat="1" x14ac:dyDescent="0.2">
      <c r="A1041" s="144"/>
      <c r="B1041" s="144"/>
      <c r="C1041" s="124"/>
      <c r="D1041" s="124"/>
      <c r="E1041" s="124"/>
      <c r="F1041" s="124"/>
      <c r="G1041" s="176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44"/>
      <c r="Y1041" s="125"/>
      <c r="Z1041" s="126"/>
      <c r="AA1041" s="126"/>
      <c r="AB1041" s="126"/>
      <c r="AC1041" s="126"/>
      <c r="AD1041" s="126"/>
      <c r="AE1041" s="127"/>
      <c r="AF1041" s="127"/>
      <c r="AG1041" s="127"/>
      <c r="AH1041" s="127"/>
      <c r="AI1041" s="127"/>
      <c r="AJ1041" s="127"/>
      <c r="AK1041" s="128"/>
      <c r="AL1041" s="128"/>
      <c r="AM1041" s="128"/>
      <c r="AN1041" s="128"/>
      <c r="AO1041" s="128"/>
      <c r="AP1041" s="128"/>
      <c r="AQ1041" s="128"/>
      <c r="AR1041" s="128"/>
      <c r="AS1041" s="128"/>
      <c r="AT1041" s="128"/>
      <c r="AU1041" s="128"/>
      <c r="AV1041" s="128"/>
      <c r="AW1041" s="128"/>
      <c r="AX1041" s="129"/>
      <c r="AY1041" s="128"/>
      <c r="AZ1041" s="128"/>
      <c r="BA1041" s="128"/>
      <c r="BB1041" s="128"/>
      <c r="BC1041" s="194"/>
    </row>
    <row r="1042" spans="1:55" s="195" customFormat="1" x14ac:dyDescent="0.2">
      <c r="A1042" s="144"/>
      <c r="B1042" s="144"/>
      <c r="C1042" s="124"/>
      <c r="D1042" s="124"/>
      <c r="E1042" s="124"/>
      <c r="F1042" s="124"/>
      <c r="G1042" s="176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44"/>
      <c r="Y1042" s="125"/>
      <c r="Z1042" s="126"/>
      <c r="AA1042" s="126"/>
      <c r="AB1042" s="126"/>
      <c r="AC1042" s="126"/>
      <c r="AD1042" s="126"/>
      <c r="AE1042" s="127"/>
      <c r="AF1042" s="127"/>
      <c r="AG1042" s="127"/>
      <c r="AH1042" s="127"/>
      <c r="AI1042" s="127"/>
      <c r="AJ1042" s="127"/>
      <c r="AK1042" s="128"/>
      <c r="AL1042" s="128"/>
      <c r="AM1042" s="128"/>
      <c r="AN1042" s="128"/>
      <c r="AO1042" s="128"/>
      <c r="AP1042" s="128"/>
      <c r="AQ1042" s="128"/>
      <c r="AR1042" s="128"/>
      <c r="AS1042" s="128"/>
      <c r="AT1042" s="128"/>
      <c r="AU1042" s="128"/>
      <c r="AV1042" s="128"/>
      <c r="AW1042" s="128"/>
      <c r="AX1042" s="129"/>
      <c r="AY1042" s="128"/>
      <c r="AZ1042" s="128"/>
      <c r="BA1042" s="128"/>
      <c r="BB1042" s="128"/>
      <c r="BC1042" s="194"/>
    </row>
    <row r="1043" spans="1:55" s="195" customFormat="1" x14ac:dyDescent="0.2">
      <c r="A1043" s="144"/>
      <c r="B1043" s="144"/>
      <c r="C1043" s="124"/>
      <c r="D1043" s="124"/>
      <c r="E1043" s="124"/>
      <c r="F1043" s="124"/>
      <c r="G1043" s="176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44"/>
      <c r="Y1043" s="125"/>
      <c r="Z1043" s="126"/>
      <c r="AA1043" s="126"/>
      <c r="AB1043" s="126"/>
      <c r="AC1043" s="126"/>
      <c r="AD1043" s="126"/>
      <c r="AE1043" s="127"/>
      <c r="AF1043" s="127"/>
      <c r="AG1043" s="127"/>
      <c r="AH1043" s="127"/>
      <c r="AI1043" s="127"/>
      <c r="AJ1043" s="127"/>
      <c r="AK1043" s="128"/>
      <c r="AL1043" s="128"/>
      <c r="AM1043" s="128"/>
      <c r="AN1043" s="128"/>
      <c r="AO1043" s="128"/>
      <c r="AP1043" s="128"/>
      <c r="AQ1043" s="128"/>
      <c r="AR1043" s="128"/>
      <c r="AS1043" s="128"/>
      <c r="AT1043" s="128"/>
      <c r="AU1043" s="128"/>
      <c r="AV1043" s="128"/>
      <c r="AW1043" s="128"/>
      <c r="AX1043" s="129"/>
      <c r="AY1043" s="128"/>
      <c r="AZ1043" s="128"/>
      <c r="BA1043" s="128"/>
      <c r="BB1043" s="128"/>
      <c r="BC1043" s="194"/>
    </row>
    <row r="1044" spans="1:55" s="195" customFormat="1" x14ac:dyDescent="0.2">
      <c r="A1044" s="144"/>
      <c r="B1044" s="144"/>
      <c r="C1044" s="124"/>
      <c r="D1044" s="124"/>
      <c r="E1044" s="124"/>
      <c r="F1044" s="124"/>
      <c r="G1044" s="176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44"/>
      <c r="Y1044" s="125"/>
      <c r="Z1044" s="126"/>
      <c r="AA1044" s="126"/>
      <c r="AB1044" s="126"/>
      <c r="AC1044" s="126"/>
      <c r="AD1044" s="126"/>
      <c r="AE1044" s="127"/>
      <c r="AF1044" s="127"/>
      <c r="AG1044" s="127"/>
      <c r="AH1044" s="127"/>
      <c r="AI1044" s="127"/>
      <c r="AJ1044" s="127"/>
      <c r="AK1044" s="128"/>
      <c r="AL1044" s="128"/>
      <c r="AM1044" s="128"/>
      <c r="AN1044" s="128"/>
      <c r="AO1044" s="128"/>
      <c r="AP1044" s="128"/>
      <c r="AQ1044" s="128"/>
      <c r="AR1044" s="128"/>
      <c r="AS1044" s="128"/>
      <c r="AT1044" s="128"/>
      <c r="AU1044" s="128"/>
      <c r="AV1044" s="128"/>
      <c r="AW1044" s="128"/>
      <c r="AX1044" s="129"/>
      <c r="AY1044" s="128"/>
      <c r="AZ1044" s="128"/>
      <c r="BA1044" s="128"/>
      <c r="BB1044" s="128"/>
      <c r="BC1044" s="194"/>
    </row>
    <row r="1045" spans="1:55" s="195" customFormat="1" x14ac:dyDescent="0.2">
      <c r="A1045" s="144"/>
      <c r="B1045" s="144"/>
      <c r="C1045" s="124"/>
      <c r="D1045" s="124"/>
      <c r="E1045" s="124"/>
      <c r="F1045" s="124"/>
      <c r="G1045" s="176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44"/>
      <c r="Y1045" s="125"/>
      <c r="Z1045" s="126"/>
      <c r="AA1045" s="126"/>
      <c r="AB1045" s="126"/>
      <c r="AC1045" s="126"/>
      <c r="AD1045" s="126"/>
      <c r="AE1045" s="127"/>
      <c r="AF1045" s="127"/>
      <c r="AG1045" s="127"/>
      <c r="AH1045" s="127"/>
      <c r="AI1045" s="127"/>
      <c r="AJ1045" s="127"/>
      <c r="AK1045" s="128"/>
      <c r="AL1045" s="128"/>
      <c r="AM1045" s="128"/>
      <c r="AN1045" s="128"/>
      <c r="AO1045" s="128"/>
      <c r="AP1045" s="128"/>
      <c r="AQ1045" s="128"/>
      <c r="AR1045" s="128"/>
      <c r="AS1045" s="128"/>
      <c r="AT1045" s="128"/>
      <c r="AU1045" s="128"/>
      <c r="AV1045" s="128"/>
      <c r="AW1045" s="128"/>
      <c r="AX1045" s="129"/>
      <c r="AY1045" s="128"/>
      <c r="AZ1045" s="128"/>
      <c r="BA1045" s="128"/>
      <c r="BB1045" s="128"/>
      <c r="BC1045" s="194"/>
    </row>
    <row r="1046" spans="1:55" s="195" customFormat="1" x14ac:dyDescent="0.2">
      <c r="A1046" s="144"/>
      <c r="B1046" s="144"/>
      <c r="C1046" s="124"/>
      <c r="D1046" s="124"/>
      <c r="E1046" s="124"/>
      <c r="F1046" s="124"/>
      <c r="G1046" s="176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44"/>
      <c r="Y1046" s="125"/>
      <c r="Z1046" s="126"/>
      <c r="AA1046" s="126"/>
      <c r="AB1046" s="126"/>
      <c r="AC1046" s="126"/>
      <c r="AD1046" s="126"/>
      <c r="AE1046" s="127"/>
      <c r="AF1046" s="127"/>
      <c r="AG1046" s="127"/>
      <c r="AH1046" s="127"/>
      <c r="AI1046" s="127"/>
      <c r="AJ1046" s="127"/>
      <c r="AK1046" s="128"/>
      <c r="AL1046" s="128"/>
      <c r="AM1046" s="128"/>
      <c r="AN1046" s="128"/>
      <c r="AO1046" s="128"/>
      <c r="AP1046" s="128"/>
      <c r="AQ1046" s="128"/>
      <c r="AR1046" s="128"/>
      <c r="AS1046" s="128"/>
      <c r="AT1046" s="128"/>
      <c r="AU1046" s="128"/>
      <c r="AV1046" s="128"/>
      <c r="AW1046" s="128"/>
      <c r="AX1046" s="129"/>
      <c r="AY1046" s="128"/>
      <c r="AZ1046" s="128"/>
      <c r="BA1046" s="128"/>
      <c r="BB1046" s="128"/>
      <c r="BC1046" s="194"/>
    </row>
    <row r="1047" spans="1:55" s="195" customFormat="1" x14ac:dyDescent="0.2">
      <c r="A1047" s="144"/>
      <c r="B1047" s="144"/>
      <c r="C1047" s="124"/>
      <c r="D1047" s="124"/>
      <c r="E1047" s="124"/>
      <c r="F1047" s="124"/>
      <c r="G1047" s="176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44"/>
      <c r="Y1047" s="125"/>
      <c r="Z1047" s="126"/>
      <c r="AA1047" s="126"/>
      <c r="AB1047" s="126"/>
      <c r="AC1047" s="126"/>
      <c r="AD1047" s="126"/>
      <c r="AE1047" s="127"/>
      <c r="AF1047" s="127"/>
      <c r="AG1047" s="127"/>
      <c r="AH1047" s="127"/>
      <c r="AI1047" s="127"/>
      <c r="AJ1047" s="127"/>
      <c r="AK1047" s="128"/>
      <c r="AL1047" s="128"/>
      <c r="AM1047" s="128"/>
      <c r="AN1047" s="128"/>
      <c r="AO1047" s="128"/>
      <c r="AP1047" s="128"/>
      <c r="AQ1047" s="128"/>
      <c r="AR1047" s="128"/>
      <c r="AS1047" s="128"/>
      <c r="AT1047" s="128"/>
      <c r="AU1047" s="128"/>
      <c r="AV1047" s="128"/>
      <c r="AW1047" s="128"/>
      <c r="AX1047" s="129"/>
      <c r="AY1047" s="128"/>
      <c r="AZ1047" s="128"/>
      <c r="BA1047" s="128"/>
      <c r="BB1047" s="128"/>
      <c r="BC1047" s="194"/>
    </row>
    <row r="1048" spans="1:55" s="195" customFormat="1" x14ac:dyDescent="0.2">
      <c r="A1048" s="144"/>
      <c r="B1048" s="144"/>
      <c r="C1048" s="124"/>
      <c r="D1048" s="124"/>
      <c r="E1048" s="124"/>
      <c r="F1048" s="124"/>
      <c r="G1048" s="176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44"/>
      <c r="Y1048" s="125"/>
      <c r="Z1048" s="126"/>
      <c r="AA1048" s="126"/>
      <c r="AB1048" s="126"/>
      <c r="AC1048" s="126"/>
      <c r="AD1048" s="126"/>
      <c r="AE1048" s="127"/>
      <c r="AF1048" s="127"/>
      <c r="AG1048" s="127"/>
      <c r="AH1048" s="127"/>
      <c r="AI1048" s="127"/>
      <c r="AJ1048" s="127"/>
      <c r="AK1048" s="128"/>
      <c r="AL1048" s="128"/>
      <c r="AM1048" s="128"/>
      <c r="AN1048" s="128"/>
      <c r="AO1048" s="128"/>
      <c r="AP1048" s="128"/>
      <c r="AQ1048" s="128"/>
      <c r="AR1048" s="128"/>
      <c r="AS1048" s="128"/>
      <c r="AT1048" s="128"/>
      <c r="AU1048" s="128"/>
      <c r="AV1048" s="128"/>
      <c r="AW1048" s="128"/>
      <c r="AX1048" s="129"/>
      <c r="AY1048" s="128"/>
      <c r="AZ1048" s="128"/>
      <c r="BA1048" s="128"/>
      <c r="BB1048" s="128"/>
      <c r="BC1048" s="194"/>
    </row>
    <row r="1049" spans="1:55" s="195" customFormat="1" x14ac:dyDescent="0.2">
      <c r="A1049" s="144"/>
      <c r="B1049" s="144"/>
      <c r="C1049" s="124"/>
      <c r="D1049" s="124"/>
      <c r="E1049" s="124"/>
      <c r="F1049" s="124"/>
      <c r="G1049" s="176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44"/>
      <c r="Y1049" s="125"/>
      <c r="Z1049" s="126"/>
      <c r="AA1049" s="126"/>
      <c r="AB1049" s="126"/>
      <c r="AC1049" s="126"/>
      <c r="AD1049" s="126"/>
      <c r="AE1049" s="127"/>
      <c r="AF1049" s="127"/>
      <c r="AG1049" s="127"/>
      <c r="AH1049" s="127"/>
      <c r="AI1049" s="127"/>
      <c r="AJ1049" s="127"/>
      <c r="AK1049" s="128"/>
      <c r="AL1049" s="128"/>
      <c r="AM1049" s="128"/>
      <c r="AN1049" s="128"/>
      <c r="AO1049" s="128"/>
      <c r="AP1049" s="128"/>
      <c r="AQ1049" s="128"/>
      <c r="AR1049" s="128"/>
      <c r="AS1049" s="128"/>
      <c r="AT1049" s="128"/>
      <c r="AU1049" s="128"/>
      <c r="AV1049" s="128"/>
      <c r="AW1049" s="128"/>
      <c r="AX1049" s="129"/>
      <c r="AY1049" s="128"/>
      <c r="AZ1049" s="128"/>
      <c r="BA1049" s="128"/>
      <c r="BB1049" s="128"/>
      <c r="BC1049" s="194"/>
    </row>
    <row r="1050" spans="1:55" s="195" customFormat="1" x14ac:dyDescent="0.2">
      <c r="A1050" s="144"/>
      <c r="B1050" s="144"/>
      <c r="C1050" s="124"/>
      <c r="D1050" s="124"/>
      <c r="E1050" s="124"/>
      <c r="F1050" s="124"/>
      <c r="G1050" s="176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44"/>
      <c r="Y1050" s="125"/>
      <c r="Z1050" s="126"/>
      <c r="AA1050" s="126"/>
      <c r="AB1050" s="126"/>
      <c r="AC1050" s="126"/>
      <c r="AD1050" s="126"/>
      <c r="AE1050" s="127"/>
      <c r="AF1050" s="127"/>
      <c r="AG1050" s="127"/>
      <c r="AH1050" s="127"/>
      <c r="AI1050" s="127"/>
      <c r="AJ1050" s="127"/>
      <c r="AK1050" s="128"/>
      <c r="AL1050" s="128"/>
      <c r="AM1050" s="128"/>
      <c r="AN1050" s="128"/>
      <c r="AO1050" s="128"/>
      <c r="AP1050" s="128"/>
      <c r="AQ1050" s="128"/>
      <c r="AR1050" s="128"/>
      <c r="AS1050" s="128"/>
      <c r="AT1050" s="128"/>
      <c r="AU1050" s="128"/>
      <c r="AV1050" s="128"/>
      <c r="AW1050" s="128"/>
      <c r="AX1050" s="129"/>
      <c r="AY1050" s="128"/>
      <c r="AZ1050" s="128"/>
      <c r="BA1050" s="128"/>
      <c r="BB1050" s="128"/>
      <c r="BC1050" s="194"/>
    </row>
    <row r="1051" spans="1:55" s="195" customFormat="1" x14ac:dyDescent="0.2">
      <c r="A1051" s="144"/>
      <c r="B1051" s="144"/>
      <c r="C1051" s="124"/>
      <c r="D1051" s="124"/>
      <c r="E1051" s="124"/>
      <c r="F1051" s="124"/>
      <c r="G1051" s="176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44"/>
      <c r="Y1051" s="125"/>
      <c r="Z1051" s="126"/>
      <c r="AA1051" s="126"/>
      <c r="AB1051" s="126"/>
      <c r="AC1051" s="126"/>
      <c r="AD1051" s="126"/>
      <c r="AE1051" s="127"/>
      <c r="AF1051" s="127"/>
      <c r="AG1051" s="127"/>
      <c r="AH1051" s="127"/>
      <c r="AI1051" s="127"/>
      <c r="AJ1051" s="127"/>
      <c r="AK1051" s="128"/>
      <c r="AL1051" s="128"/>
      <c r="AM1051" s="128"/>
      <c r="AN1051" s="128"/>
      <c r="AO1051" s="128"/>
      <c r="AP1051" s="128"/>
      <c r="AQ1051" s="128"/>
      <c r="AR1051" s="128"/>
      <c r="AS1051" s="128"/>
      <c r="AT1051" s="128"/>
      <c r="AU1051" s="128"/>
      <c r="AV1051" s="128"/>
      <c r="AW1051" s="128"/>
      <c r="AX1051" s="129"/>
      <c r="AY1051" s="128"/>
      <c r="AZ1051" s="128"/>
      <c r="BA1051" s="128"/>
      <c r="BB1051" s="128"/>
      <c r="BC1051" s="194"/>
    </row>
    <row r="1052" spans="1:55" s="195" customFormat="1" x14ac:dyDescent="0.2">
      <c r="A1052" s="144"/>
      <c r="B1052" s="144"/>
      <c r="C1052" s="124"/>
      <c r="D1052" s="124"/>
      <c r="E1052" s="124"/>
      <c r="F1052" s="124"/>
      <c r="G1052" s="176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44"/>
      <c r="Y1052" s="125"/>
      <c r="Z1052" s="126"/>
      <c r="AA1052" s="126"/>
      <c r="AB1052" s="126"/>
      <c r="AC1052" s="126"/>
      <c r="AD1052" s="126"/>
      <c r="AE1052" s="127"/>
      <c r="AF1052" s="127"/>
      <c r="AG1052" s="127"/>
      <c r="AH1052" s="127"/>
      <c r="AI1052" s="127"/>
      <c r="AJ1052" s="127"/>
      <c r="AK1052" s="128"/>
      <c r="AL1052" s="128"/>
      <c r="AM1052" s="128"/>
      <c r="AN1052" s="128"/>
      <c r="AO1052" s="128"/>
      <c r="AP1052" s="128"/>
      <c r="AQ1052" s="128"/>
      <c r="AR1052" s="128"/>
      <c r="AS1052" s="128"/>
      <c r="AT1052" s="128"/>
      <c r="AU1052" s="128"/>
      <c r="AV1052" s="128"/>
      <c r="AW1052" s="128"/>
      <c r="AX1052" s="129"/>
      <c r="AY1052" s="128"/>
      <c r="AZ1052" s="128"/>
      <c r="BA1052" s="128"/>
      <c r="BB1052" s="128"/>
      <c r="BC1052" s="194"/>
    </row>
    <row r="1053" spans="1:55" s="195" customFormat="1" x14ac:dyDescent="0.2">
      <c r="A1053" s="144"/>
      <c r="B1053" s="144"/>
      <c r="C1053" s="124"/>
      <c r="D1053" s="124"/>
      <c r="E1053" s="124"/>
      <c r="F1053" s="124"/>
      <c r="G1053" s="176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44"/>
      <c r="Y1053" s="125"/>
      <c r="Z1053" s="126"/>
      <c r="AA1053" s="126"/>
      <c r="AB1053" s="126"/>
      <c r="AC1053" s="126"/>
      <c r="AD1053" s="126"/>
      <c r="AE1053" s="127"/>
      <c r="AF1053" s="127"/>
      <c r="AG1053" s="127"/>
      <c r="AH1053" s="127"/>
      <c r="AI1053" s="127"/>
      <c r="AJ1053" s="127"/>
      <c r="AK1053" s="128"/>
      <c r="AL1053" s="128"/>
      <c r="AM1053" s="128"/>
      <c r="AN1053" s="128"/>
      <c r="AO1053" s="128"/>
      <c r="AP1053" s="128"/>
      <c r="AQ1053" s="128"/>
      <c r="AR1053" s="128"/>
      <c r="AS1053" s="128"/>
      <c r="AT1053" s="128"/>
      <c r="AU1053" s="128"/>
      <c r="AV1053" s="128"/>
      <c r="AW1053" s="128"/>
      <c r="AX1053" s="129"/>
      <c r="AY1053" s="128"/>
      <c r="AZ1053" s="128"/>
      <c r="BA1053" s="128"/>
      <c r="BB1053" s="128"/>
      <c r="BC1053" s="194"/>
    </row>
    <row r="1054" spans="1:55" s="195" customFormat="1" x14ac:dyDescent="0.2">
      <c r="A1054" s="144"/>
      <c r="B1054" s="144"/>
      <c r="C1054" s="124"/>
      <c r="D1054" s="124"/>
      <c r="E1054" s="124"/>
      <c r="F1054" s="124"/>
      <c r="G1054" s="176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44"/>
      <c r="Y1054" s="125"/>
      <c r="Z1054" s="126"/>
      <c r="AA1054" s="126"/>
      <c r="AB1054" s="126"/>
      <c r="AC1054" s="126"/>
      <c r="AD1054" s="126"/>
      <c r="AE1054" s="127"/>
      <c r="AF1054" s="127"/>
      <c r="AG1054" s="127"/>
      <c r="AH1054" s="127"/>
      <c r="AI1054" s="127"/>
      <c r="AJ1054" s="127"/>
      <c r="AK1054" s="128"/>
      <c r="AL1054" s="128"/>
      <c r="AM1054" s="128"/>
      <c r="AN1054" s="128"/>
      <c r="AO1054" s="128"/>
      <c r="AP1054" s="128"/>
      <c r="AQ1054" s="128"/>
      <c r="AR1054" s="128"/>
      <c r="AS1054" s="128"/>
      <c r="AT1054" s="128"/>
      <c r="AU1054" s="128"/>
      <c r="AV1054" s="128"/>
      <c r="AW1054" s="128"/>
      <c r="AX1054" s="129"/>
      <c r="AY1054" s="128"/>
      <c r="AZ1054" s="128"/>
      <c r="BA1054" s="128"/>
      <c r="BB1054" s="128"/>
      <c r="BC1054" s="194"/>
    </row>
    <row r="1055" spans="1:55" s="195" customFormat="1" x14ac:dyDescent="0.2">
      <c r="A1055" s="144"/>
      <c r="B1055" s="144"/>
      <c r="C1055" s="124"/>
      <c r="D1055" s="124"/>
      <c r="E1055" s="124"/>
      <c r="F1055" s="124"/>
      <c r="G1055" s="176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44"/>
      <c r="Y1055" s="125"/>
      <c r="Z1055" s="126"/>
      <c r="AA1055" s="126"/>
      <c r="AB1055" s="126"/>
      <c r="AC1055" s="126"/>
      <c r="AD1055" s="126"/>
      <c r="AE1055" s="127"/>
      <c r="AF1055" s="127"/>
      <c r="AG1055" s="127"/>
      <c r="AH1055" s="127"/>
      <c r="AI1055" s="127"/>
      <c r="AJ1055" s="127"/>
      <c r="AK1055" s="128"/>
      <c r="AL1055" s="128"/>
      <c r="AM1055" s="128"/>
      <c r="AN1055" s="128"/>
      <c r="AO1055" s="128"/>
      <c r="AP1055" s="128"/>
      <c r="AQ1055" s="128"/>
      <c r="AR1055" s="128"/>
      <c r="AS1055" s="128"/>
      <c r="AT1055" s="128"/>
      <c r="AU1055" s="128"/>
      <c r="AV1055" s="128"/>
      <c r="AW1055" s="128"/>
      <c r="AX1055" s="129"/>
      <c r="AY1055" s="128"/>
      <c r="AZ1055" s="128"/>
      <c r="BA1055" s="128"/>
      <c r="BB1055" s="128"/>
      <c r="BC1055" s="194"/>
    </row>
    <row r="1056" spans="1:55" s="195" customFormat="1" x14ac:dyDescent="0.2">
      <c r="A1056" s="144"/>
      <c r="B1056" s="144"/>
      <c r="C1056" s="124"/>
      <c r="D1056" s="124"/>
      <c r="E1056" s="124"/>
      <c r="F1056" s="124"/>
      <c r="G1056" s="176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44"/>
      <c r="Y1056" s="125"/>
      <c r="Z1056" s="126"/>
      <c r="AA1056" s="126"/>
      <c r="AB1056" s="126"/>
      <c r="AC1056" s="126"/>
      <c r="AD1056" s="126"/>
      <c r="AE1056" s="127"/>
      <c r="AF1056" s="127"/>
      <c r="AG1056" s="127"/>
      <c r="AH1056" s="127"/>
      <c r="AI1056" s="127"/>
      <c r="AJ1056" s="127"/>
      <c r="AK1056" s="128"/>
      <c r="AL1056" s="128"/>
      <c r="AM1056" s="128"/>
      <c r="AN1056" s="128"/>
      <c r="AO1056" s="128"/>
      <c r="AP1056" s="128"/>
      <c r="AQ1056" s="128"/>
      <c r="AR1056" s="128"/>
      <c r="AS1056" s="128"/>
      <c r="AT1056" s="128"/>
      <c r="AU1056" s="128"/>
      <c r="AV1056" s="128"/>
      <c r="AW1056" s="128"/>
      <c r="AX1056" s="129"/>
      <c r="AY1056" s="128"/>
      <c r="AZ1056" s="128"/>
      <c r="BA1056" s="128"/>
      <c r="BB1056" s="128"/>
      <c r="BC1056" s="194"/>
    </row>
    <row r="1057" spans="1:55" s="195" customFormat="1" x14ac:dyDescent="0.2">
      <c r="A1057" s="144"/>
      <c r="B1057" s="144"/>
      <c r="C1057" s="124"/>
      <c r="D1057" s="124"/>
      <c r="E1057" s="124"/>
      <c r="F1057" s="124"/>
      <c r="G1057" s="176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44"/>
      <c r="Y1057" s="125"/>
      <c r="Z1057" s="126"/>
      <c r="AA1057" s="126"/>
      <c r="AB1057" s="126"/>
      <c r="AC1057" s="126"/>
      <c r="AD1057" s="126"/>
      <c r="AE1057" s="127"/>
      <c r="AF1057" s="127"/>
      <c r="AG1057" s="127"/>
      <c r="AH1057" s="127"/>
      <c r="AI1057" s="127"/>
      <c r="AJ1057" s="127"/>
      <c r="AK1057" s="128"/>
      <c r="AL1057" s="128"/>
      <c r="AM1057" s="128"/>
      <c r="AN1057" s="128"/>
      <c r="AO1057" s="128"/>
      <c r="AP1057" s="128"/>
      <c r="AQ1057" s="128"/>
      <c r="AR1057" s="128"/>
      <c r="AS1057" s="128"/>
      <c r="AT1057" s="128"/>
      <c r="AU1057" s="128"/>
      <c r="AV1057" s="128"/>
      <c r="AW1057" s="128"/>
      <c r="AX1057" s="129"/>
      <c r="AY1057" s="128"/>
      <c r="AZ1057" s="128"/>
      <c r="BA1057" s="128"/>
      <c r="BB1057" s="128"/>
      <c r="BC1057" s="194"/>
    </row>
    <row r="1058" spans="1:55" s="195" customFormat="1" x14ac:dyDescent="0.2">
      <c r="A1058" s="144"/>
      <c r="B1058" s="144"/>
      <c r="C1058" s="124"/>
      <c r="D1058" s="124"/>
      <c r="E1058" s="124"/>
      <c r="F1058" s="124"/>
      <c r="G1058" s="176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44"/>
      <c r="Y1058" s="125"/>
      <c r="Z1058" s="126"/>
      <c r="AA1058" s="126"/>
      <c r="AB1058" s="126"/>
      <c r="AC1058" s="126"/>
      <c r="AD1058" s="126"/>
      <c r="AE1058" s="127"/>
      <c r="AF1058" s="127"/>
      <c r="AG1058" s="127"/>
      <c r="AH1058" s="127"/>
      <c r="AI1058" s="127"/>
      <c r="AJ1058" s="127"/>
      <c r="AK1058" s="128"/>
      <c r="AL1058" s="128"/>
      <c r="AM1058" s="128"/>
      <c r="AN1058" s="128"/>
      <c r="AO1058" s="128"/>
      <c r="AP1058" s="128"/>
      <c r="AQ1058" s="128"/>
      <c r="AR1058" s="128"/>
      <c r="AS1058" s="128"/>
      <c r="AT1058" s="128"/>
      <c r="AU1058" s="128"/>
      <c r="AV1058" s="128"/>
      <c r="AW1058" s="128"/>
      <c r="AX1058" s="129"/>
      <c r="AY1058" s="128"/>
      <c r="AZ1058" s="128"/>
      <c r="BA1058" s="128"/>
      <c r="BB1058" s="128"/>
      <c r="BC1058" s="194"/>
    </row>
    <row r="1059" spans="1:55" s="195" customFormat="1" x14ac:dyDescent="0.2">
      <c r="A1059" s="144"/>
      <c r="B1059" s="144"/>
      <c r="C1059" s="124"/>
      <c r="D1059" s="124"/>
      <c r="E1059" s="124"/>
      <c r="F1059" s="124"/>
      <c r="G1059" s="176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44"/>
      <c r="Y1059" s="125"/>
      <c r="Z1059" s="126"/>
      <c r="AA1059" s="126"/>
      <c r="AB1059" s="126"/>
      <c r="AC1059" s="126"/>
      <c r="AD1059" s="126"/>
      <c r="AE1059" s="127"/>
      <c r="AF1059" s="127"/>
      <c r="AG1059" s="127"/>
      <c r="AH1059" s="127"/>
      <c r="AI1059" s="127"/>
      <c r="AJ1059" s="127"/>
      <c r="AK1059" s="128"/>
      <c r="AL1059" s="128"/>
      <c r="AM1059" s="128"/>
      <c r="AN1059" s="128"/>
      <c r="AO1059" s="128"/>
      <c r="AP1059" s="128"/>
      <c r="AQ1059" s="128"/>
      <c r="AR1059" s="128"/>
      <c r="AS1059" s="128"/>
      <c r="AT1059" s="128"/>
      <c r="AU1059" s="128"/>
      <c r="AV1059" s="128"/>
      <c r="AW1059" s="128"/>
      <c r="AX1059" s="129"/>
      <c r="AY1059" s="128"/>
      <c r="AZ1059" s="128"/>
      <c r="BA1059" s="128"/>
      <c r="BB1059" s="128"/>
      <c r="BC1059" s="194"/>
    </row>
    <row r="1060" spans="1:55" s="195" customFormat="1" x14ac:dyDescent="0.2">
      <c r="A1060" s="144"/>
      <c r="B1060" s="144"/>
      <c r="C1060" s="124"/>
      <c r="D1060" s="124"/>
      <c r="E1060" s="124"/>
      <c r="F1060" s="124"/>
      <c r="G1060" s="176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44"/>
      <c r="Y1060" s="125"/>
      <c r="Z1060" s="126"/>
      <c r="AA1060" s="126"/>
      <c r="AB1060" s="126"/>
      <c r="AC1060" s="126"/>
      <c r="AD1060" s="126"/>
      <c r="AE1060" s="127"/>
      <c r="AF1060" s="127"/>
      <c r="AG1060" s="127"/>
      <c r="AH1060" s="127"/>
      <c r="AI1060" s="127"/>
      <c r="AJ1060" s="127"/>
      <c r="AK1060" s="128"/>
      <c r="AL1060" s="128"/>
      <c r="AM1060" s="128"/>
      <c r="AN1060" s="128"/>
      <c r="AO1060" s="128"/>
      <c r="AP1060" s="128"/>
      <c r="AQ1060" s="128"/>
      <c r="AR1060" s="128"/>
      <c r="AS1060" s="128"/>
      <c r="AT1060" s="128"/>
      <c r="AU1060" s="128"/>
      <c r="AV1060" s="128"/>
      <c r="AW1060" s="128"/>
      <c r="AX1060" s="129"/>
      <c r="AY1060" s="128"/>
      <c r="AZ1060" s="128"/>
      <c r="BA1060" s="128"/>
      <c r="BB1060" s="128"/>
      <c r="BC1060" s="194"/>
    </row>
    <row r="1061" spans="1:55" s="195" customFormat="1" x14ac:dyDescent="0.2">
      <c r="A1061" s="144"/>
      <c r="B1061" s="144"/>
      <c r="C1061" s="124"/>
      <c r="D1061" s="124"/>
      <c r="E1061" s="124"/>
      <c r="F1061" s="124"/>
      <c r="G1061" s="176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44"/>
      <c r="Y1061" s="125"/>
      <c r="Z1061" s="126"/>
      <c r="AA1061" s="126"/>
      <c r="AB1061" s="126"/>
      <c r="AC1061" s="126"/>
      <c r="AD1061" s="126"/>
      <c r="AE1061" s="127"/>
      <c r="AF1061" s="127"/>
      <c r="AG1061" s="127"/>
      <c r="AH1061" s="127"/>
      <c r="AI1061" s="127"/>
      <c r="AJ1061" s="127"/>
      <c r="AK1061" s="128"/>
      <c r="AL1061" s="128"/>
      <c r="AM1061" s="128"/>
      <c r="AN1061" s="128"/>
      <c r="AO1061" s="128"/>
      <c r="AP1061" s="128"/>
      <c r="AQ1061" s="128"/>
      <c r="AR1061" s="128"/>
      <c r="AS1061" s="128"/>
      <c r="AT1061" s="128"/>
      <c r="AU1061" s="128"/>
      <c r="AV1061" s="128"/>
      <c r="AW1061" s="128"/>
      <c r="AX1061" s="129"/>
      <c r="AY1061" s="128"/>
      <c r="AZ1061" s="128"/>
      <c r="BA1061" s="128"/>
      <c r="BB1061" s="128"/>
      <c r="BC1061" s="194"/>
    </row>
    <row r="1062" spans="1:55" s="195" customFormat="1" x14ac:dyDescent="0.2">
      <c r="A1062" s="144"/>
      <c r="B1062" s="144"/>
      <c r="C1062" s="124"/>
      <c r="D1062" s="124"/>
      <c r="E1062" s="124"/>
      <c r="F1062" s="124"/>
      <c r="G1062" s="176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44"/>
      <c r="Y1062" s="125"/>
      <c r="Z1062" s="126"/>
      <c r="AA1062" s="126"/>
      <c r="AB1062" s="126"/>
      <c r="AC1062" s="126"/>
      <c r="AD1062" s="126"/>
      <c r="AE1062" s="127"/>
      <c r="AF1062" s="127"/>
      <c r="AG1062" s="127"/>
      <c r="AH1062" s="127"/>
      <c r="AI1062" s="127"/>
      <c r="AJ1062" s="127"/>
      <c r="AK1062" s="128"/>
      <c r="AL1062" s="128"/>
      <c r="AM1062" s="128"/>
      <c r="AN1062" s="128"/>
      <c r="AO1062" s="128"/>
      <c r="AP1062" s="128"/>
      <c r="AQ1062" s="128"/>
      <c r="AR1062" s="128"/>
      <c r="AS1062" s="128"/>
      <c r="AT1062" s="128"/>
      <c r="AU1062" s="128"/>
      <c r="AV1062" s="128"/>
      <c r="AW1062" s="128"/>
      <c r="AX1062" s="129"/>
      <c r="AY1062" s="128"/>
      <c r="AZ1062" s="128"/>
      <c r="BA1062" s="128"/>
      <c r="BB1062" s="128"/>
      <c r="BC1062" s="194"/>
    </row>
    <row r="1063" spans="1:55" s="195" customFormat="1" x14ac:dyDescent="0.2">
      <c r="A1063" s="144"/>
      <c r="B1063" s="144"/>
      <c r="C1063" s="124"/>
      <c r="D1063" s="124"/>
      <c r="E1063" s="124"/>
      <c r="F1063" s="124"/>
      <c r="G1063" s="176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44"/>
      <c r="Y1063" s="125"/>
      <c r="Z1063" s="126"/>
      <c r="AA1063" s="126"/>
      <c r="AB1063" s="126"/>
      <c r="AC1063" s="126"/>
      <c r="AD1063" s="126"/>
      <c r="AE1063" s="127"/>
      <c r="AF1063" s="127"/>
      <c r="AG1063" s="127"/>
      <c r="AH1063" s="127"/>
      <c r="AI1063" s="127"/>
      <c r="AJ1063" s="127"/>
      <c r="AK1063" s="128"/>
      <c r="AL1063" s="128"/>
      <c r="AM1063" s="128"/>
      <c r="AN1063" s="128"/>
      <c r="AO1063" s="128"/>
      <c r="AP1063" s="128"/>
      <c r="AQ1063" s="128"/>
      <c r="AR1063" s="128"/>
      <c r="AS1063" s="128"/>
      <c r="AT1063" s="128"/>
      <c r="AU1063" s="128"/>
      <c r="AV1063" s="128"/>
      <c r="AW1063" s="128"/>
      <c r="AX1063" s="129"/>
      <c r="AY1063" s="128"/>
      <c r="AZ1063" s="128"/>
      <c r="BA1063" s="128"/>
      <c r="BB1063" s="128"/>
      <c r="BC1063" s="194"/>
    </row>
    <row r="1064" spans="1:55" s="195" customFormat="1" x14ac:dyDescent="0.2">
      <c r="A1064" s="144"/>
      <c r="B1064" s="144"/>
      <c r="C1064" s="124"/>
      <c r="D1064" s="124"/>
      <c r="E1064" s="124"/>
      <c r="F1064" s="124"/>
      <c r="G1064" s="176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44"/>
      <c r="Y1064" s="125"/>
      <c r="Z1064" s="126"/>
      <c r="AA1064" s="126"/>
      <c r="AB1064" s="126"/>
      <c r="AC1064" s="126"/>
      <c r="AD1064" s="126"/>
      <c r="AE1064" s="127"/>
      <c r="AF1064" s="127"/>
      <c r="AG1064" s="127"/>
      <c r="AH1064" s="127"/>
      <c r="AI1064" s="127"/>
      <c r="AJ1064" s="127"/>
      <c r="AK1064" s="128"/>
      <c r="AL1064" s="128"/>
      <c r="AM1064" s="128"/>
      <c r="AN1064" s="128"/>
      <c r="AO1064" s="128"/>
      <c r="AP1064" s="128"/>
      <c r="AQ1064" s="128"/>
      <c r="AR1064" s="128"/>
      <c r="AS1064" s="128"/>
      <c r="AT1064" s="128"/>
      <c r="AU1064" s="128"/>
      <c r="AV1064" s="128"/>
      <c r="AW1064" s="128"/>
      <c r="AX1064" s="129"/>
      <c r="AY1064" s="128"/>
      <c r="AZ1064" s="128"/>
      <c r="BA1064" s="128"/>
      <c r="BB1064" s="128"/>
      <c r="BC1064" s="194"/>
    </row>
    <row r="1065" spans="1:55" s="195" customFormat="1" x14ac:dyDescent="0.2">
      <c r="A1065" s="144"/>
      <c r="B1065" s="144"/>
      <c r="C1065" s="124"/>
      <c r="D1065" s="124"/>
      <c r="E1065" s="124"/>
      <c r="F1065" s="124"/>
      <c r="G1065" s="176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44"/>
      <c r="Y1065" s="125"/>
      <c r="Z1065" s="126"/>
      <c r="AA1065" s="126"/>
      <c r="AB1065" s="126"/>
      <c r="AC1065" s="126"/>
      <c r="AD1065" s="126"/>
      <c r="AE1065" s="127"/>
      <c r="AF1065" s="127"/>
      <c r="AG1065" s="127"/>
      <c r="AH1065" s="127"/>
      <c r="AI1065" s="127"/>
      <c r="AJ1065" s="127"/>
      <c r="AK1065" s="128"/>
      <c r="AL1065" s="128"/>
      <c r="AM1065" s="128"/>
      <c r="AN1065" s="128"/>
      <c r="AO1065" s="128"/>
      <c r="AP1065" s="128"/>
      <c r="AQ1065" s="128"/>
      <c r="AR1065" s="128"/>
      <c r="AS1065" s="128"/>
      <c r="AT1065" s="128"/>
      <c r="AU1065" s="128"/>
      <c r="AV1065" s="128"/>
      <c r="AW1065" s="128"/>
      <c r="AX1065" s="129"/>
      <c r="AY1065" s="128"/>
      <c r="AZ1065" s="128"/>
      <c r="BA1065" s="128"/>
      <c r="BB1065" s="128"/>
      <c r="BC1065" s="194"/>
    </row>
    <row r="1066" spans="1:55" s="195" customFormat="1" x14ac:dyDescent="0.2">
      <c r="A1066" s="144"/>
      <c r="B1066" s="144"/>
      <c r="C1066" s="124"/>
      <c r="D1066" s="124"/>
      <c r="E1066" s="124"/>
      <c r="F1066" s="124"/>
      <c r="G1066" s="176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44"/>
      <c r="Y1066" s="125"/>
      <c r="Z1066" s="126"/>
      <c r="AA1066" s="126"/>
      <c r="AB1066" s="126"/>
      <c r="AC1066" s="126"/>
      <c r="AD1066" s="126"/>
      <c r="AE1066" s="127"/>
      <c r="AF1066" s="127"/>
      <c r="AG1066" s="127"/>
      <c r="AH1066" s="127"/>
      <c r="AI1066" s="127"/>
      <c r="AJ1066" s="127"/>
      <c r="AK1066" s="128"/>
      <c r="AL1066" s="128"/>
      <c r="AM1066" s="128"/>
      <c r="AN1066" s="128"/>
      <c r="AO1066" s="128"/>
      <c r="AP1066" s="128"/>
      <c r="AQ1066" s="128"/>
      <c r="AR1066" s="128"/>
      <c r="AS1066" s="128"/>
      <c r="AT1066" s="128"/>
      <c r="AU1066" s="128"/>
      <c r="AV1066" s="128"/>
      <c r="AW1066" s="128"/>
      <c r="AX1066" s="129"/>
      <c r="AY1066" s="128"/>
      <c r="AZ1066" s="128"/>
      <c r="BA1066" s="128"/>
      <c r="BB1066" s="128"/>
      <c r="BC1066" s="194"/>
    </row>
    <row r="1067" spans="1:55" s="195" customFormat="1" x14ac:dyDescent="0.2">
      <c r="A1067" s="144"/>
      <c r="B1067" s="144"/>
      <c r="C1067" s="124"/>
      <c r="D1067" s="124"/>
      <c r="E1067" s="124"/>
      <c r="F1067" s="124"/>
      <c r="G1067" s="176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44"/>
      <c r="Y1067" s="125"/>
      <c r="Z1067" s="126"/>
      <c r="AA1067" s="126"/>
      <c r="AB1067" s="126"/>
      <c r="AC1067" s="126"/>
      <c r="AD1067" s="126"/>
      <c r="AE1067" s="127"/>
      <c r="AF1067" s="127"/>
      <c r="AG1067" s="127"/>
      <c r="AH1067" s="127"/>
      <c r="AI1067" s="127"/>
      <c r="AJ1067" s="127"/>
      <c r="AK1067" s="128"/>
      <c r="AL1067" s="128"/>
      <c r="AM1067" s="128"/>
      <c r="AN1067" s="128"/>
      <c r="AO1067" s="128"/>
      <c r="AP1067" s="128"/>
      <c r="AQ1067" s="128"/>
      <c r="AR1067" s="128"/>
      <c r="AS1067" s="128"/>
      <c r="AT1067" s="128"/>
      <c r="AU1067" s="128"/>
      <c r="AV1067" s="128"/>
      <c r="AW1067" s="128"/>
      <c r="AX1067" s="129"/>
      <c r="AY1067" s="128"/>
      <c r="AZ1067" s="128"/>
      <c r="BA1067" s="128"/>
      <c r="BB1067" s="128"/>
      <c r="BC1067" s="194"/>
    </row>
    <row r="1068" spans="1:55" s="195" customFormat="1" x14ac:dyDescent="0.2">
      <c r="A1068" s="144"/>
      <c r="B1068" s="144"/>
      <c r="C1068" s="124"/>
      <c r="D1068" s="124"/>
      <c r="E1068" s="124"/>
      <c r="F1068" s="124"/>
      <c r="G1068" s="176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44"/>
      <c r="Y1068" s="125"/>
      <c r="Z1068" s="126"/>
      <c r="AA1068" s="126"/>
      <c r="AB1068" s="126"/>
      <c r="AC1068" s="126"/>
      <c r="AD1068" s="126"/>
      <c r="AE1068" s="127"/>
      <c r="AF1068" s="127"/>
      <c r="AG1068" s="127"/>
      <c r="AH1068" s="127"/>
      <c r="AI1068" s="127"/>
      <c r="AJ1068" s="127"/>
      <c r="AK1068" s="128"/>
      <c r="AL1068" s="128"/>
      <c r="AM1068" s="128"/>
      <c r="AN1068" s="128"/>
      <c r="AO1068" s="128"/>
      <c r="AP1068" s="128"/>
      <c r="AQ1068" s="128"/>
      <c r="AR1068" s="128"/>
      <c r="AS1068" s="128"/>
      <c r="AT1068" s="128"/>
      <c r="AU1068" s="128"/>
      <c r="AV1068" s="128"/>
      <c r="AW1068" s="128"/>
      <c r="AX1068" s="129"/>
      <c r="AY1068" s="128"/>
      <c r="AZ1068" s="128"/>
      <c r="BA1068" s="128"/>
      <c r="BB1068" s="128"/>
      <c r="BC1068" s="194"/>
    </row>
    <row r="1069" spans="1:55" s="195" customFormat="1" x14ac:dyDescent="0.2">
      <c r="A1069" s="144"/>
      <c r="B1069" s="144"/>
      <c r="C1069" s="124"/>
      <c r="D1069" s="124"/>
      <c r="E1069" s="124"/>
      <c r="F1069" s="124"/>
      <c r="G1069" s="176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44"/>
      <c r="Y1069" s="125"/>
      <c r="Z1069" s="126"/>
      <c r="AA1069" s="126"/>
      <c r="AB1069" s="126"/>
      <c r="AC1069" s="126"/>
      <c r="AD1069" s="126"/>
      <c r="AE1069" s="127"/>
      <c r="AF1069" s="127"/>
      <c r="AG1069" s="127"/>
      <c r="AH1069" s="127"/>
      <c r="AI1069" s="127"/>
      <c r="AJ1069" s="127"/>
      <c r="AK1069" s="128"/>
      <c r="AL1069" s="128"/>
      <c r="AM1069" s="128"/>
      <c r="AN1069" s="128"/>
      <c r="AO1069" s="128"/>
      <c r="AP1069" s="128"/>
      <c r="AQ1069" s="128"/>
      <c r="AR1069" s="128"/>
      <c r="AS1069" s="128"/>
      <c r="AT1069" s="128"/>
      <c r="AU1069" s="128"/>
      <c r="AV1069" s="128"/>
      <c r="AW1069" s="128"/>
      <c r="AX1069" s="129"/>
      <c r="AY1069" s="128"/>
      <c r="AZ1069" s="128"/>
      <c r="BA1069" s="128"/>
      <c r="BB1069" s="128"/>
      <c r="BC1069" s="194"/>
    </row>
    <row r="1070" spans="1:55" s="195" customFormat="1" x14ac:dyDescent="0.2">
      <c r="A1070" s="144"/>
      <c r="B1070" s="144"/>
      <c r="C1070" s="124"/>
      <c r="D1070" s="124"/>
      <c r="E1070" s="124"/>
      <c r="F1070" s="124"/>
      <c r="G1070" s="176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44"/>
      <c r="Y1070" s="125"/>
      <c r="Z1070" s="126"/>
      <c r="AA1070" s="126"/>
      <c r="AB1070" s="126"/>
      <c r="AC1070" s="126"/>
      <c r="AD1070" s="126"/>
      <c r="AE1070" s="127"/>
      <c r="AF1070" s="127"/>
      <c r="AG1070" s="127"/>
      <c r="AH1070" s="127"/>
      <c r="AI1070" s="127"/>
      <c r="AJ1070" s="127"/>
      <c r="AK1070" s="128"/>
      <c r="AL1070" s="128"/>
      <c r="AM1070" s="128"/>
      <c r="AN1070" s="128"/>
      <c r="AO1070" s="128"/>
      <c r="AP1070" s="128"/>
      <c r="AQ1070" s="128"/>
      <c r="AR1070" s="128"/>
      <c r="AS1070" s="128"/>
      <c r="AT1070" s="128"/>
      <c r="AU1070" s="128"/>
      <c r="AV1070" s="128"/>
      <c r="AW1070" s="128"/>
      <c r="AX1070" s="129"/>
      <c r="AY1070" s="128"/>
      <c r="AZ1070" s="128"/>
      <c r="BA1070" s="128"/>
      <c r="BB1070" s="128"/>
      <c r="BC1070" s="194"/>
    </row>
    <row r="1071" spans="1:55" s="195" customFormat="1" x14ac:dyDescent="0.2">
      <c r="A1071" s="144"/>
      <c r="B1071" s="144"/>
      <c r="C1071" s="124"/>
      <c r="D1071" s="124"/>
      <c r="E1071" s="124"/>
      <c r="F1071" s="124"/>
      <c r="G1071" s="176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44"/>
      <c r="Y1071" s="125"/>
      <c r="Z1071" s="126"/>
      <c r="AA1071" s="126"/>
      <c r="AB1071" s="126"/>
      <c r="AC1071" s="126"/>
      <c r="AD1071" s="126"/>
      <c r="AE1071" s="127"/>
      <c r="AF1071" s="127"/>
      <c r="AG1071" s="127"/>
      <c r="AH1071" s="127"/>
      <c r="AI1071" s="127"/>
      <c r="AJ1071" s="127"/>
      <c r="AK1071" s="128"/>
      <c r="AL1071" s="128"/>
      <c r="AM1071" s="128"/>
      <c r="AN1071" s="128"/>
      <c r="AO1071" s="128"/>
      <c r="AP1071" s="128"/>
      <c r="AQ1071" s="128"/>
      <c r="AR1071" s="128"/>
      <c r="AS1071" s="128"/>
      <c r="AT1071" s="128"/>
      <c r="AU1071" s="128"/>
      <c r="AV1071" s="128"/>
      <c r="AW1071" s="128"/>
      <c r="AX1071" s="129"/>
      <c r="AY1071" s="128"/>
      <c r="AZ1071" s="128"/>
      <c r="BA1071" s="128"/>
      <c r="BB1071" s="128"/>
      <c r="BC1071" s="194"/>
    </row>
    <row r="1072" spans="1:55" s="195" customFormat="1" x14ac:dyDescent="0.2">
      <c r="A1072" s="144"/>
      <c r="B1072" s="144"/>
      <c r="C1072" s="124"/>
      <c r="D1072" s="124"/>
      <c r="E1072" s="124"/>
      <c r="F1072" s="124"/>
      <c r="G1072" s="176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44"/>
      <c r="Y1072" s="125"/>
      <c r="Z1072" s="126"/>
      <c r="AA1072" s="126"/>
      <c r="AB1072" s="126"/>
      <c r="AC1072" s="126"/>
      <c r="AD1072" s="126"/>
      <c r="AE1072" s="127"/>
      <c r="AF1072" s="127"/>
      <c r="AG1072" s="127"/>
      <c r="AH1072" s="127"/>
      <c r="AI1072" s="127"/>
      <c r="AJ1072" s="127"/>
      <c r="AK1072" s="128"/>
      <c r="AL1072" s="128"/>
      <c r="AM1072" s="128"/>
      <c r="AN1072" s="128"/>
      <c r="AO1072" s="128"/>
      <c r="AP1072" s="128"/>
      <c r="AQ1072" s="128"/>
      <c r="AR1072" s="128"/>
      <c r="AS1072" s="128"/>
      <c r="AT1072" s="128"/>
      <c r="AU1072" s="128"/>
      <c r="AV1072" s="128"/>
      <c r="AW1072" s="128"/>
      <c r="AX1072" s="129"/>
      <c r="AY1072" s="128"/>
      <c r="AZ1072" s="128"/>
      <c r="BA1072" s="128"/>
      <c r="BB1072" s="128"/>
      <c r="BC1072" s="194"/>
    </row>
    <row r="1073" spans="1:55" s="195" customFormat="1" x14ac:dyDescent="0.2">
      <c r="A1073" s="144"/>
      <c r="B1073" s="144"/>
      <c r="C1073" s="124"/>
      <c r="D1073" s="124"/>
      <c r="E1073" s="124"/>
      <c r="F1073" s="124"/>
      <c r="G1073" s="176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44"/>
      <c r="Y1073" s="125"/>
      <c r="Z1073" s="126"/>
      <c r="AA1073" s="126"/>
      <c r="AB1073" s="126"/>
      <c r="AC1073" s="126"/>
      <c r="AD1073" s="126"/>
      <c r="AE1073" s="127"/>
      <c r="AF1073" s="127"/>
      <c r="AG1073" s="127"/>
      <c r="AH1073" s="127"/>
      <c r="AI1073" s="127"/>
      <c r="AJ1073" s="127"/>
      <c r="AK1073" s="128"/>
      <c r="AL1073" s="128"/>
      <c r="AM1073" s="128"/>
      <c r="AN1073" s="128"/>
      <c r="AO1073" s="128"/>
      <c r="AP1073" s="128"/>
      <c r="AQ1073" s="128"/>
      <c r="AR1073" s="128"/>
      <c r="AS1073" s="128"/>
      <c r="AT1073" s="128"/>
      <c r="AU1073" s="128"/>
      <c r="AV1073" s="128"/>
      <c r="AW1073" s="128"/>
      <c r="AX1073" s="129"/>
      <c r="AY1073" s="128"/>
      <c r="AZ1073" s="128"/>
      <c r="BA1073" s="128"/>
      <c r="BB1073" s="128"/>
      <c r="BC1073" s="194"/>
    </row>
    <row r="1074" spans="1:55" s="195" customFormat="1" x14ac:dyDescent="0.2">
      <c r="A1074" s="144"/>
      <c r="B1074" s="144"/>
      <c r="C1074" s="124"/>
      <c r="D1074" s="124"/>
      <c r="E1074" s="124"/>
      <c r="F1074" s="124"/>
      <c r="G1074" s="176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44"/>
      <c r="Y1074" s="125"/>
      <c r="Z1074" s="126"/>
      <c r="AA1074" s="126"/>
      <c r="AB1074" s="126"/>
      <c r="AC1074" s="126"/>
      <c r="AD1074" s="126"/>
      <c r="AE1074" s="127"/>
      <c r="AF1074" s="127"/>
      <c r="AG1074" s="127"/>
      <c r="AH1074" s="127"/>
      <c r="AI1074" s="127"/>
      <c r="AJ1074" s="127"/>
      <c r="AK1074" s="128"/>
      <c r="AL1074" s="128"/>
      <c r="AM1074" s="128"/>
      <c r="AN1074" s="128"/>
      <c r="AO1074" s="128"/>
      <c r="AP1074" s="128"/>
      <c r="AQ1074" s="128"/>
      <c r="AR1074" s="128"/>
      <c r="AS1074" s="128"/>
      <c r="AT1074" s="128"/>
      <c r="AU1074" s="128"/>
      <c r="AV1074" s="128"/>
      <c r="AW1074" s="128"/>
      <c r="AX1074" s="129"/>
      <c r="AY1074" s="128"/>
      <c r="AZ1074" s="128"/>
      <c r="BA1074" s="128"/>
      <c r="BB1074" s="128"/>
      <c r="BC1074" s="194"/>
    </row>
    <row r="1075" spans="1:55" s="195" customFormat="1" x14ac:dyDescent="0.2">
      <c r="A1075" s="144"/>
      <c r="B1075" s="144"/>
      <c r="C1075" s="124"/>
      <c r="D1075" s="124"/>
      <c r="E1075" s="124"/>
      <c r="F1075" s="124"/>
      <c r="G1075" s="176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44"/>
      <c r="Y1075" s="125"/>
      <c r="Z1075" s="126"/>
      <c r="AA1075" s="126"/>
      <c r="AB1075" s="126"/>
      <c r="AC1075" s="126"/>
      <c r="AD1075" s="126"/>
      <c r="AE1075" s="127"/>
      <c r="AF1075" s="127"/>
      <c r="AG1075" s="127"/>
      <c r="AH1075" s="127"/>
      <c r="AI1075" s="127"/>
      <c r="AJ1075" s="127"/>
      <c r="AK1075" s="128"/>
      <c r="AL1075" s="128"/>
      <c r="AM1075" s="128"/>
      <c r="AN1075" s="128"/>
      <c r="AO1075" s="128"/>
      <c r="AP1075" s="128"/>
      <c r="AQ1075" s="128"/>
      <c r="AR1075" s="128"/>
      <c r="AS1075" s="128"/>
      <c r="AT1075" s="128"/>
      <c r="AU1075" s="128"/>
      <c r="AV1075" s="128"/>
      <c r="AW1075" s="128"/>
      <c r="AX1075" s="129"/>
      <c r="AY1075" s="128"/>
      <c r="AZ1075" s="128"/>
      <c r="BA1075" s="128"/>
      <c r="BB1075" s="128"/>
      <c r="BC1075" s="194"/>
    </row>
    <row r="1076" spans="1:55" s="195" customFormat="1" x14ac:dyDescent="0.2">
      <c r="A1076" s="144"/>
      <c r="B1076" s="144"/>
      <c r="C1076" s="124"/>
      <c r="D1076" s="124"/>
      <c r="E1076" s="124"/>
      <c r="F1076" s="124"/>
      <c r="G1076" s="176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44"/>
      <c r="Y1076" s="125"/>
      <c r="Z1076" s="126"/>
      <c r="AA1076" s="126"/>
      <c r="AB1076" s="126"/>
      <c r="AC1076" s="126"/>
      <c r="AD1076" s="126"/>
      <c r="AE1076" s="127"/>
      <c r="AF1076" s="127"/>
      <c r="AG1076" s="127"/>
      <c r="AH1076" s="127"/>
      <c r="AI1076" s="127"/>
      <c r="AJ1076" s="127"/>
      <c r="AK1076" s="128"/>
      <c r="AL1076" s="128"/>
      <c r="AM1076" s="128"/>
      <c r="AN1076" s="128"/>
      <c r="AO1076" s="128"/>
      <c r="AP1076" s="128"/>
      <c r="AQ1076" s="128"/>
      <c r="AR1076" s="128"/>
      <c r="AS1076" s="128"/>
      <c r="AT1076" s="128"/>
      <c r="AU1076" s="128"/>
      <c r="AV1076" s="128"/>
      <c r="AW1076" s="128"/>
      <c r="AX1076" s="129"/>
      <c r="AY1076" s="128"/>
      <c r="AZ1076" s="128"/>
      <c r="BA1076" s="128"/>
      <c r="BB1076" s="128"/>
      <c r="BC1076" s="194"/>
    </row>
    <row r="1077" spans="1:55" s="195" customFormat="1" x14ac:dyDescent="0.2">
      <c r="A1077" s="144"/>
      <c r="B1077" s="144"/>
      <c r="C1077" s="124"/>
      <c r="D1077" s="124"/>
      <c r="E1077" s="124"/>
      <c r="F1077" s="124"/>
      <c r="G1077" s="176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44"/>
      <c r="Y1077" s="125"/>
      <c r="Z1077" s="126"/>
      <c r="AA1077" s="126"/>
      <c r="AB1077" s="126"/>
      <c r="AC1077" s="126"/>
      <c r="AD1077" s="126"/>
      <c r="AE1077" s="127"/>
      <c r="AF1077" s="127"/>
      <c r="AG1077" s="127"/>
      <c r="AH1077" s="127"/>
      <c r="AI1077" s="127"/>
      <c r="AJ1077" s="127"/>
      <c r="AK1077" s="128"/>
      <c r="AL1077" s="128"/>
      <c r="AM1077" s="128"/>
      <c r="AN1077" s="128"/>
      <c r="AO1077" s="128"/>
      <c r="AP1077" s="128"/>
      <c r="AQ1077" s="128"/>
      <c r="AR1077" s="128"/>
      <c r="AS1077" s="128"/>
      <c r="AT1077" s="128"/>
      <c r="AU1077" s="128"/>
      <c r="AV1077" s="128"/>
      <c r="AW1077" s="128"/>
      <c r="AX1077" s="129"/>
      <c r="AY1077" s="128"/>
      <c r="AZ1077" s="128"/>
      <c r="BA1077" s="128"/>
      <c r="BB1077" s="128"/>
      <c r="BC1077" s="194"/>
    </row>
    <row r="1078" spans="1:55" s="195" customFormat="1" x14ac:dyDescent="0.2">
      <c r="A1078" s="144"/>
      <c r="B1078" s="144"/>
      <c r="C1078" s="124"/>
      <c r="D1078" s="124"/>
      <c r="E1078" s="124"/>
      <c r="F1078" s="124"/>
      <c r="G1078" s="176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44"/>
      <c r="Y1078" s="125"/>
      <c r="Z1078" s="126"/>
      <c r="AA1078" s="126"/>
      <c r="AB1078" s="126"/>
      <c r="AC1078" s="126"/>
      <c r="AD1078" s="126"/>
      <c r="AE1078" s="127"/>
      <c r="AF1078" s="127"/>
      <c r="AG1078" s="127"/>
      <c r="AH1078" s="127"/>
      <c r="AI1078" s="127"/>
      <c r="AJ1078" s="127"/>
      <c r="AK1078" s="128"/>
      <c r="AL1078" s="128"/>
      <c r="AM1078" s="128"/>
      <c r="AN1078" s="128"/>
      <c r="AO1078" s="128"/>
      <c r="AP1078" s="128"/>
      <c r="AQ1078" s="128"/>
      <c r="AR1078" s="128"/>
      <c r="AS1078" s="128"/>
      <c r="AT1078" s="128"/>
      <c r="AU1078" s="128"/>
      <c r="AV1078" s="128"/>
      <c r="AW1078" s="128"/>
      <c r="AX1078" s="129"/>
      <c r="AY1078" s="128"/>
      <c r="AZ1078" s="128"/>
      <c r="BA1078" s="128"/>
      <c r="BB1078" s="128"/>
      <c r="BC1078" s="194"/>
    </row>
    <row r="1079" spans="1:55" s="195" customFormat="1" x14ac:dyDescent="0.2">
      <c r="A1079" s="144"/>
      <c r="B1079" s="144"/>
      <c r="C1079" s="124"/>
      <c r="D1079" s="124"/>
      <c r="E1079" s="124"/>
      <c r="F1079" s="124"/>
      <c r="G1079" s="176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44"/>
      <c r="Y1079" s="125"/>
      <c r="Z1079" s="126"/>
      <c r="AA1079" s="126"/>
      <c r="AB1079" s="126"/>
      <c r="AC1079" s="126"/>
      <c r="AD1079" s="126"/>
      <c r="AE1079" s="127"/>
      <c r="AF1079" s="127"/>
      <c r="AG1079" s="127"/>
      <c r="AH1079" s="127"/>
      <c r="AI1079" s="127"/>
      <c r="AJ1079" s="127"/>
      <c r="AK1079" s="128"/>
      <c r="AL1079" s="128"/>
      <c r="AM1079" s="128"/>
      <c r="AN1079" s="128"/>
      <c r="AO1079" s="128"/>
      <c r="AP1079" s="128"/>
      <c r="AQ1079" s="128"/>
      <c r="AR1079" s="128"/>
      <c r="AS1079" s="128"/>
      <c r="AT1079" s="128"/>
      <c r="AU1079" s="128"/>
      <c r="AV1079" s="128"/>
      <c r="AW1079" s="128"/>
      <c r="AX1079" s="129"/>
      <c r="AY1079" s="128"/>
      <c r="AZ1079" s="128"/>
      <c r="BA1079" s="128"/>
      <c r="BB1079" s="128"/>
      <c r="BC1079" s="194"/>
    </row>
    <row r="1080" spans="1:55" s="195" customFormat="1" x14ac:dyDescent="0.2">
      <c r="A1080" s="144"/>
      <c r="B1080" s="144"/>
      <c r="C1080" s="124"/>
      <c r="D1080" s="124"/>
      <c r="E1080" s="124"/>
      <c r="F1080" s="124"/>
      <c r="G1080" s="176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44"/>
      <c r="Y1080" s="125"/>
      <c r="Z1080" s="126"/>
      <c r="AA1080" s="126"/>
      <c r="AB1080" s="126"/>
      <c r="AC1080" s="126"/>
      <c r="AD1080" s="126"/>
      <c r="AE1080" s="127"/>
      <c r="AF1080" s="127"/>
      <c r="AG1080" s="127"/>
      <c r="AH1080" s="127"/>
      <c r="AI1080" s="127"/>
      <c r="AJ1080" s="127"/>
      <c r="AK1080" s="128"/>
      <c r="AL1080" s="128"/>
      <c r="AM1080" s="128"/>
      <c r="AN1080" s="128"/>
      <c r="AO1080" s="128"/>
      <c r="AP1080" s="128"/>
      <c r="AQ1080" s="128"/>
      <c r="AR1080" s="128"/>
      <c r="AS1080" s="128"/>
      <c r="AT1080" s="128"/>
      <c r="AU1080" s="128"/>
      <c r="AV1080" s="128"/>
      <c r="AW1080" s="128"/>
      <c r="AX1080" s="129"/>
      <c r="AY1080" s="128"/>
      <c r="AZ1080" s="128"/>
      <c r="BA1080" s="128"/>
      <c r="BB1080" s="128"/>
      <c r="BC1080" s="194"/>
    </row>
    <row r="1081" spans="1:55" s="195" customFormat="1" x14ac:dyDescent="0.2">
      <c r="A1081" s="144"/>
      <c r="B1081" s="144"/>
      <c r="C1081" s="124"/>
      <c r="D1081" s="124"/>
      <c r="E1081" s="124"/>
      <c r="F1081" s="124"/>
      <c r="G1081" s="176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44"/>
      <c r="Y1081" s="125"/>
      <c r="Z1081" s="126"/>
      <c r="AA1081" s="126"/>
      <c r="AB1081" s="126"/>
      <c r="AC1081" s="126"/>
      <c r="AD1081" s="126"/>
      <c r="AE1081" s="127"/>
      <c r="AF1081" s="127"/>
      <c r="AG1081" s="127"/>
      <c r="AH1081" s="127"/>
      <c r="AI1081" s="127"/>
      <c r="AJ1081" s="127"/>
      <c r="AK1081" s="128"/>
      <c r="AL1081" s="128"/>
      <c r="AM1081" s="128"/>
      <c r="AN1081" s="128"/>
      <c r="AO1081" s="128"/>
      <c r="AP1081" s="128"/>
      <c r="AQ1081" s="128"/>
      <c r="AR1081" s="128"/>
      <c r="AS1081" s="128"/>
      <c r="AT1081" s="128"/>
      <c r="AU1081" s="128"/>
      <c r="AV1081" s="128"/>
      <c r="AW1081" s="128"/>
      <c r="AX1081" s="129"/>
      <c r="AY1081" s="128"/>
      <c r="AZ1081" s="128"/>
      <c r="BA1081" s="128"/>
      <c r="BB1081" s="128"/>
      <c r="BC1081" s="194"/>
    </row>
    <row r="1082" spans="1:55" s="195" customFormat="1" x14ac:dyDescent="0.2">
      <c r="A1082" s="144"/>
      <c r="B1082" s="144"/>
      <c r="C1082" s="124"/>
      <c r="D1082" s="124"/>
      <c r="E1082" s="124"/>
      <c r="F1082" s="124"/>
      <c r="G1082" s="176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44"/>
      <c r="Y1082" s="125"/>
      <c r="Z1082" s="126"/>
      <c r="AA1082" s="126"/>
      <c r="AB1082" s="126"/>
      <c r="AC1082" s="126"/>
      <c r="AD1082" s="126"/>
      <c r="AE1082" s="127"/>
      <c r="AF1082" s="127"/>
      <c r="AG1082" s="127"/>
      <c r="AH1082" s="127"/>
      <c r="AI1082" s="127"/>
      <c r="AJ1082" s="127"/>
      <c r="AK1082" s="128"/>
      <c r="AL1082" s="128"/>
      <c r="AM1082" s="128"/>
      <c r="AN1082" s="128"/>
      <c r="AO1082" s="128"/>
      <c r="AP1082" s="128"/>
      <c r="AQ1082" s="128"/>
      <c r="AR1082" s="128"/>
      <c r="AS1082" s="128"/>
      <c r="AT1082" s="128"/>
      <c r="AU1082" s="128"/>
      <c r="AV1082" s="128"/>
      <c r="AW1082" s="128"/>
      <c r="AX1082" s="129"/>
      <c r="AY1082" s="128"/>
      <c r="AZ1082" s="128"/>
      <c r="BA1082" s="128"/>
      <c r="BB1082" s="128"/>
      <c r="BC1082" s="194"/>
    </row>
    <row r="1083" spans="1:55" s="195" customFormat="1" x14ac:dyDescent="0.2">
      <c r="A1083" s="144"/>
      <c r="B1083" s="144"/>
      <c r="C1083" s="124"/>
      <c r="D1083" s="124"/>
      <c r="E1083" s="124"/>
      <c r="F1083" s="124"/>
      <c r="G1083" s="176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44"/>
      <c r="Y1083" s="125"/>
      <c r="Z1083" s="126"/>
      <c r="AA1083" s="126"/>
      <c r="AB1083" s="126"/>
      <c r="AC1083" s="126"/>
      <c r="AD1083" s="126"/>
      <c r="AE1083" s="127"/>
      <c r="AF1083" s="127"/>
      <c r="AG1083" s="127"/>
      <c r="AH1083" s="127"/>
      <c r="AI1083" s="127"/>
      <c r="AJ1083" s="127"/>
      <c r="AK1083" s="128"/>
      <c r="AL1083" s="128"/>
      <c r="AM1083" s="128"/>
      <c r="AN1083" s="128"/>
      <c r="AO1083" s="128"/>
      <c r="AP1083" s="128"/>
      <c r="AQ1083" s="128"/>
      <c r="AR1083" s="128"/>
      <c r="AS1083" s="128"/>
      <c r="AT1083" s="128"/>
      <c r="AU1083" s="128"/>
      <c r="AV1083" s="128"/>
      <c r="AW1083" s="128"/>
      <c r="AX1083" s="129"/>
      <c r="AY1083" s="128"/>
      <c r="AZ1083" s="128"/>
      <c r="BA1083" s="128"/>
      <c r="BB1083" s="128"/>
      <c r="BC1083" s="194"/>
    </row>
    <row r="1084" spans="1:55" s="195" customFormat="1" x14ac:dyDescent="0.2">
      <c r="A1084" s="144"/>
      <c r="B1084" s="144"/>
      <c r="C1084" s="124"/>
      <c r="D1084" s="124"/>
      <c r="E1084" s="124"/>
      <c r="F1084" s="124"/>
      <c r="G1084" s="176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44"/>
      <c r="Y1084" s="125"/>
      <c r="Z1084" s="126"/>
      <c r="AA1084" s="126"/>
      <c r="AB1084" s="126"/>
      <c r="AC1084" s="126"/>
      <c r="AD1084" s="126"/>
      <c r="AE1084" s="127"/>
      <c r="AF1084" s="127"/>
      <c r="AG1084" s="127"/>
      <c r="AH1084" s="127"/>
      <c r="AI1084" s="127"/>
      <c r="AJ1084" s="127"/>
      <c r="AK1084" s="128"/>
      <c r="AL1084" s="128"/>
      <c r="AM1084" s="128"/>
      <c r="AN1084" s="128"/>
      <c r="AO1084" s="128"/>
      <c r="AP1084" s="128"/>
      <c r="AQ1084" s="128"/>
      <c r="AR1084" s="128"/>
      <c r="AS1084" s="128"/>
      <c r="AT1084" s="128"/>
      <c r="AU1084" s="128"/>
      <c r="AV1084" s="128"/>
      <c r="AW1084" s="128"/>
      <c r="AX1084" s="129"/>
      <c r="AY1084" s="128"/>
      <c r="AZ1084" s="128"/>
      <c r="BA1084" s="128"/>
      <c r="BB1084" s="128"/>
      <c r="BC1084" s="194"/>
    </row>
    <row r="1085" spans="1:55" s="195" customFormat="1" x14ac:dyDescent="0.2">
      <c r="A1085" s="144"/>
      <c r="B1085" s="144"/>
      <c r="C1085" s="124"/>
      <c r="D1085" s="124"/>
      <c r="E1085" s="124"/>
      <c r="F1085" s="124"/>
      <c r="G1085" s="176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44"/>
      <c r="Y1085" s="125"/>
      <c r="Z1085" s="126"/>
      <c r="AA1085" s="126"/>
      <c r="AB1085" s="126"/>
      <c r="AC1085" s="126"/>
      <c r="AD1085" s="126"/>
      <c r="AE1085" s="127"/>
      <c r="AF1085" s="127"/>
      <c r="AG1085" s="127"/>
      <c r="AH1085" s="127"/>
      <c r="AI1085" s="127"/>
      <c r="AJ1085" s="127"/>
      <c r="AK1085" s="128"/>
      <c r="AL1085" s="128"/>
      <c r="AM1085" s="128"/>
      <c r="AN1085" s="128"/>
      <c r="AO1085" s="128"/>
      <c r="AP1085" s="128"/>
      <c r="AQ1085" s="128"/>
      <c r="AR1085" s="128"/>
      <c r="AS1085" s="128"/>
      <c r="AT1085" s="128"/>
      <c r="AU1085" s="128"/>
      <c r="AV1085" s="128"/>
      <c r="AW1085" s="128"/>
      <c r="AX1085" s="129"/>
      <c r="AY1085" s="128"/>
      <c r="AZ1085" s="128"/>
      <c r="BA1085" s="128"/>
      <c r="BB1085" s="128"/>
      <c r="BC1085" s="194"/>
    </row>
    <row r="1086" spans="1:55" s="195" customFormat="1" x14ac:dyDescent="0.2">
      <c r="A1086" s="144"/>
      <c r="B1086" s="144"/>
      <c r="C1086" s="124"/>
      <c r="D1086" s="124"/>
      <c r="E1086" s="124"/>
      <c r="F1086" s="124"/>
      <c r="G1086" s="176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44"/>
      <c r="Y1086" s="125"/>
      <c r="Z1086" s="126"/>
      <c r="AA1086" s="126"/>
      <c r="AB1086" s="126"/>
      <c r="AC1086" s="126"/>
      <c r="AD1086" s="126"/>
      <c r="AE1086" s="127"/>
      <c r="AF1086" s="127"/>
      <c r="AG1086" s="127"/>
      <c r="AH1086" s="127"/>
      <c r="AI1086" s="127"/>
      <c r="AJ1086" s="127"/>
      <c r="AK1086" s="128"/>
      <c r="AL1086" s="128"/>
      <c r="AM1086" s="128"/>
      <c r="AN1086" s="128"/>
      <c r="AO1086" s="128"/>
      <c r="AP1086" s="128"/>
      <c r="AQ1086" s="128"/>
      <c r="AR1086" s="128"/>
      <c r="AS1086" s="128"/>
      <c r="AT1086" s="128"/>
      <c r="AU1086" s="128"/>
      <c r="AV1086" s="128"/>
      <c r="AW1086" s="128"/>
      <c r="AX1086" s="129"/>
      <c r="AY1086" s="128"/>
      <c r="AZ1086" s="128"/>
      <c r="BA1086" s="128"/>
      <c r="BB1086" s="128"/>
      <c r="BC1086" s="194"/>
    </row>
    <row r="1087" spans="1:55" s="195" customFormat="1" x14ac:dyDescent="0.2">
      <c r="A1087" s="144"/>
      <c r="B1087" s="144"/>
      <c r="C1087" s="124"/>
      <c r="D1087" s="124"/>
      <c r="E1087" s="124"/>
      <c r="F1087" s="124"/>
      <c r="G1087" s="176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44"/>
      <c r="Y1087" s="125"/>
      <c r="Z1087" s="126"/>
      <c r="AA1087" s="126"/>
      <c r="AB1087" s="126"/>
      <c r="AC1087" s="126"/>
      <c r="AD1087" s="126"/>
      <c r="AE1087" s="127"/>
      <c r="AF1087" s="127"/>
      <c r="AG1087" s="127"/>
      <c r="AH1087" s="127"/>
      <c r="AI1087" s="127"/>
      <c r="AJ1087" s="127"/>
      <c r="AK1087" s="128"/>
      <c r="AL1087" s="128"/>
      <c r="AM1087" s="128"/>
      <c r="AN1087" s="128"/>
      <c r="AO1087" s="128"/>
      <c r="AP1087" s="128"/>
      <c r="AQ1087" s="128"/>
      <c r="AR1087" s="128"/>
      <c r="AS1087" s="128"/>
      <c r="AT1087" s="128"/>
      <c r="AU1087" s="128"/>
      <c r="AV1087" s="128"/>
      <c r="AW1087" s="128"/>
      <c r="AX1087" s="129"/>
      <c r="AY1087" s="128"/>
      <c r="AZ1087" s="128"/>
      <c r="BA1087" s="128"/>
      <c r="BB1087" s="128"/>
      <c r="BC1087" s="194"/>
    </row>
    <row r="1088" spans="1:55" s="195" customFormat="1" x14ac:dyDescent="0.2">
      <c r="A1088" s="144"/>
      <c r="B1088" s="144"/>
      <c r="C1088" s="124"/>
      <c r="D1088" s="124"/>
      <c r="E1088" s="124"/>
      <c r="F1088" s="124"/>
      <c r="G1088" s="176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44"/>
      <c r="Y1088" s="125"/>
      <c r="Z1088" s="126"/>
      <c r="AA1088" s="126"/>
      <c r="AB1088" s="126"/>
      <c r="AC1088" s="126"/>
      <c r="AD1088" s="126"/>
      <c r="AE1088" s="127"/>
      <c r="AF1088" s="127"/>
      <c r="AG1088" s="127"/>
      <c r="AH1088" s="127"/>
      <c r="AI1088" s="127"/>
      <c r="AJ1088" s="127"/>
      <c r="AK1088" s="128"/>
      <c r="AL1088" s="128"/>
      <c r="AM1088" s="128"/>
      <c r="AN1088" s="128"/>
      <c r="AO1088" s="128"/>
      <c r="AP1088" s="128"/>
      <c r="AQ1088" s="128"/>
      <c r="AR1088" s="128"/>
      <c r="AS1088" s="128"/>
      <c r="AT1088" s="128"/>
      <c r="AU1088" s="128"/>
      <c r="AV1088" s="128"/>
      <c r="AW1088" s="128"/>
      <c r="AX1088" s="129"/>
      <c r="AY1088" s="128"/>
      <c r="AZ1088" s="128"/>
      <c r="BA1088" s="128"/>
      <c r="BB1088" s="128"/>
      <c r="BC1088" s="194"/>
    </row>
    <row r="1089" spans="1:55" s="195" customFormat="1" x14ac:dyDescent="0.2">
      <c r="A1089" s="144"/>
      <c r="B1089" s="144"/>
      <c r="C1089" s="124"/>
      <c r="D1089" s="124"/>
      <c r="E1089" s="124"/>
      <c r="F1089" s="124"/>
      <c r="G1089" s="176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44"/>
      <c r="Y1089" s="125"/>
      <c r="Z1089" s="126"/>
      <c r="AA1089" s="126"/>
      <c r="AB1089" s="126"/>
      <c r="AC1089" s="126"/>
      <c r="AD1089" s="126"/>
      <c r="AE1089" s="127"/>
      <c r="AF1089" s="127"/>
      <c r="AG1089" s="127"/>
      <c r="AH1089" s="127"/>
      <c r="AI1089" s="127"/>
      <c r="AJ1089" s="127"/>
      <c r="AK1089" s="128"/>
      <c r="AL1089" s="128"/>
      <c r="AM1089" s="128"/>
      <c r="AN1089" s="128"/>
      <c r="AO1089" s="128"/>
      <c r="AP1089" s="128"/>
      <c r="AQ1089" s="128"/>
      <c r="AR1089" s="128"/>
      <c r="AS1089" s="128"/>
      <c r="AT1089" s="128"/>
      <c r="AU1089" s="128"/>
      <c r="AV1089" s="128"/>
      <c r="AW1089" s="128"/>
      <c r="AX1089" s="129"/>
      <c r="AY1089" s="128"/>
      <c r="AZ1089" s="128"/>
      <c r="BA1089" s="128"/>
      <c r="BB1089" s="128"/>
      <c r="BC1089" s="194"/>
    </row>
    <row r="1090" spans="1:55" s="195" customFormat="1" x14ac:dyDescent="0.2">
      <c r="A1090" s="144"/>
      <c r="B1090" s="144"/>
      <c r="C1090" s="124"/>
      <c r="D1090" s="124"/>
      <c r="E1090" s="124"/>
      <c r="F1090" s="124"/>
      <c r="G1090" s="176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44"/>
      <c r="Y1090" s="125"/>
      <c r="Z1090" s="126"/>
      <c r="AA1090" s="126"/>
      <c r="AB1090" s="126"/>
      <c r="AC1090" s="126"/>
      <c r="AD1090" s="126"/>
      <c r="AE1090" s="127"/>
      <c r="AF1090" s="127"/>
      <c r="AG1090" s="127"/>
      <c r="AH1090" s="127"/>
      <c r="AI1090" s="127"/>
      <c r="AJ1090" s="127"/>
      <c r="AK1090" s="128"/>
      <c r="AL1090" s="128"/>
      <c r="AM1090" s="128"/>
      <c r="AN1090" s="128"/>
      <c r="AO1090" s="128"/>
      <c r="AP1090" s="128"/>
      <c r="AQ1090" s="128"/>
      <c r="AR1090" s="128"/>
      <c r="AS1090" s="128"/>
      <c r="AT1090" s="128"/>
      <c r="AU1090" s="128"/>
      <c r="AV1090" s="128"/>
      <c r="AW1090" s="128"/>
      <c r="AX1090" s="129"/>
      <c r="AY1090" s="128"/>
      <c r="AZ1090" s="128"/>
      <c r="BA1090" s="128"/>
      <c r="BB1090" s="128"/>
      <c r="BC1090" s="194"/>
    </row>
    <row r="1091" spans="1:55" s="195" customFormat="1" x14ac:dyDescent="0.2">
      <c r="A1091" s="144"/>
      <c r="B1091" s="144"/>
      <c r="C1091" s="124"/>
      <c r="D1091" s="124"/>
      <c r="E1091" s="124"/>
      <c r="F1091" s="124"/>
      <c r="G1091" s="176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44"/>
      <c r="Y1091" s="125"/>
      <c r="Z1091" s="126"/>
      <c r="AA1091" s="126"/>
      <c r="AB1091" s="126"/>
      <c r="AC1091" s="126"/>
      <c r="AD1091" s="126"/>
      <c r="AE1091" s="127"/>
      <c r="AF1091" s="127"/>
      <c r="AG1091" s="127"/>
      <c r="AH1091" s="127"/>
      <c r="AI1091" s="127"/>
      <c r="AJ1091" s="127"/>
      <c r="AK1091" s="128"/>
      <c r="AL1091" s="128"/>
      <c r="AM1091" s="128"/>
      <c r="AN1091" s="128"/>
      <c r="AO1091" s="128"/>
      <c r="AP1091" s="128"/>
      <c r="AQ1091" s="128"/>
      <c r="AR1091" s="128"/>
      <c r="AS1091" s="128"/>
      <c r="AT1091" s="128"/>
      <c r="AU1091" s="128"/>
      <c r="AV1091" s="128"/>
      <c r="AW1091" s="128"/>
      <c r="AX1091" s="129"/>
      <c r="AY1091" s="128"/>
      <c r="AZ1091" s="128"/>
      <c r="BA1091" s="128"/>
      <c r="BB1091" s="128"/>
      <c r="BC1091" s="194"/>
    </row>
    <row r="1092" spans="1:55" s="195" customFormat="1" x14ac:dyDescent="0.2">
      <c r="A1092" s="144"/>
      <c r="B1092" s="144"/>
      <c r="C1092" s="124"/>
      <c r="D1092" s="124"/>
      <c r="E1092" s="124"/>
      <c r="F1092" s="124"/>
      <c r="G1092" s="176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44"/>
      <c r="Y1092" s="125"/>
      <c r="Z1092" s="126"/>
      <c r="AA1092" s="126"/>
      <c r="AB1092" s="126"/>
      <c r="AC1092" s="126"/>
      <c r="AD1092" s="126"/>
      <c r="AE1092" s="127"/>
      <c r="AF1092" s="127"/>
      <c r="AG1092" s="127"/>
      <c r="AH1092" s="127"/>
      <c r="AI1092" s="127"/>
      <c r="AJ1092" s="127"/>
      <c r="AK1092" s="128"/>
      <c r="AL1092" s="128"/>
      <c r="AM1092" s="128"/>
      <c r="AN1092" s="128"/>
      <c r="AO1092" s="128"/>
      <c r="AP1092" s="128"/>
      <c r="AQ1092" s="128"/>
      <c r="AR1092" s="128"/>
      <c r="AS1092" s="128"/>
      <c r="AT1092" s="128"/>
      <c r="AU1092" s="128"/>
      <c r="AV1092" s="128"/>
      <c r="AW1092" s="128"/>
      <c r="AX1092" s="129"/>
      <c r="AY1092" s="128"/>
      <c r="AZ1092" s="128"/>
      <c r="BA1092" s="128"/>
      <c r="BB1092" s="128"/>
      <c r="BC1092" s="194"/>
    </row>
    <row r="1093" spans="1:55" s="195" customFormat="1" x14ac:dyDescent="0.2">
      <c r="A1093" s="144"/>
      <c r="B1093" s="144"/>
      <c r="C1093" s="124"/>
      <c r="D1093" s="124"/>
      <c r="E1093" s="124"/>
      <c r="F1093" s="124"/>
      <c r="G1093" s="176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44"/>
      <c r="Y1093" s="125"/>
      <c r="Z1093" s="126"/>
      <c r="AA1093" s="126"/>
      <c r="AB1093" s="126"/>
      <c r="AC1093" s="126"/>
      <c r="AD1093" s="126"/>
      <c r="AE1093" s="127"/>
      <c r="AF1093" s="127"/>
      <c r="AG1093" s="127"/>
      <c r="AH1093" s="127"/>
      <c r="AI1093" s="127"/>
      <c r="AJ1093" s="127"/>
      <c r="AK1093" s="128"/>
      <c r="AL1093" s="128"/>
      <c r="AM1093" s="128"/>
      <c r="AN1093" s="128"/>
      <c r="AO1093" s="128"/>
      <c r="AP1093" s="128"/>
      <c r="AQ1093" s="128"/>
      <c r="AR1093" s="128"/>
      <c r="AS1093" s="128"/>
      <c r="AT1093" s="128"/>
      <c r="AU1093" s="128"/>
      <c r="AV1093" s="128"/>
      <c r="AW1093" s="128"/>
      <c r="AX1093" s="129"/>
      <c r="AY1093" s="128"/>
      <c r="AZ1093" s="128"/>
      <c r="BA1093" s="128"/>
      <c r="BB1093" s="128"/>
      <c r="BC1093" s="194"/>
    </row>
    <row r="1094" spans="1:55" s="195" customFormat="1" x14ac:dyDescent="0.2">
      <c r="A1094" s="144"/>
      <c r="B1094" s="144"/>
      <c r="C1094" s="124"/>
      <c r="D1094" s="124"/>
      <c r="E1094" s="124"/>
      <c r="F1094" s="124"/>
      <c r="G1094" s="176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44"/>
      <c r="Y1094" s="125"/>
      <c r="Z1094" s="126"/>
      <c r="AA1094" s="126"/>
      <c r="AB1094" s="126"/>
      <c r="AC1094" s="126"/>
      <c r="AD1094" s="126"/>
      <c r="AE1094" s="127"/>
      <c r="AF1094" s="127"/>
      <c r="AG1094" s="127"/>
      <c r="AH1094" s="127"/>
      <c r="AI1094" s="127"/>
      <c r="AJ1094" s="127"/>
      <c r="AK1094" s="128"/>
      <c r="AL1094" s="128"/>
      <c r="AM1094" s="128"/>
      <c r="AN1094" s="128"/>
      <c r="AO1094" s="128"/>
      <c r="AP1094" s="128"/>
      <c r="AQ1094" s="128"/>
      <c r="AR1094" s="128"/>
      <c r="AS1094" s="128"/>
      <c r="AT1094" s="128"/>
      <c r="AU1094" s="128"/>
      <c r="AV1094" s="128"/>
      <c r="AW1094" s="128"/>
      <c r="AX1094" s="129"/>
      <c r="AY1094" s="128"/>
      <c r="AZ1094" s="128"/>
      <c r="BA1094" s="128"/>
      <c r="BB1094" s="128"/>
      <c r="BC1094" s="194"/>
    </row>
    <row r="1095" spans="1:55" s="195" customFormat="1" x14ac:dyDescent="0.2">
      <c r="A1095" s="144"/>
      <c r="B1095" s="144"/>
      <c r="C1095" s="124"/>
      <c r="D1095" s="124"/>
      <c r="E1095" s="124"/>
      <c r="F1095" s="124"/>
      <c r="G1095" s="176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44"/>
      <c r="Y1095" s="125"/>
      <c r="Z1095" s="126"/>
      <c r="AA1095" s="126"/>
      <c r="AB1095" s="126"/>
      <c r="AC1095" s="126"/>
      <c r="AD1095" s="126"/>
      <c r="AE1095" s="127"/>
      <c r="AF1095" s="127"/>
      <c r="AG1095" s="127"/>
      <c r="AH1095" s="127"/>
      <c r="AI1095" s="127"/>
      <c r="AJ1095" s="127"/>
      <c r="AK1095" s="128"/>
      <c r="AL1095" s="128"/>
      <c r="AM1095" s="128"/>
      <c r="AN1095" s="128"/>
      <c r="AO1095" s="128"/>
      <c r="AP1095" s="128"/>
      <c r="AQ1095" s="128"/>
      <c r="AR1095" s="128"/>
      <c r="AS1095" s="128"/>
      <c r="AT1095" s="128"/>
      <c r="AU1095" s="128"/>
      <c r="AV1095" s="128"/>
      <c r="AW1095" s="128"/>
      <c r="AX1095" s="129"/>
      <c r="AY1095" s="128"/>
      <c r="AZ1095" s="128"/>
      <c r="BA1095" s="128"/>
      <c r="BB1095" s="128"/>
      <c r="BC1095" s="194"/>
    </row>
    <row r="1096" spans="1:55" s="195" customFormat="1" x14ac:dyDescent="0.2">
      <c r="A1096" s="144"/>
      <c r="B1096" s="144"/>
      <c r="C1096" s="124"/>
      <c r="D1096" s="124"/>
      <c r="E1096" s="124"/>
      <c r="F1096" s="124"/>
      <c r="G1096" s="176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44"/>
      <c r="Y1096" s="125"/>
      <c r="Z1096" s="126"/>
      <c r="AA1096" s="126"/>
      <c r="AB1096" s="126"/>
      <c r="AC1096" s="126"/>
      <c r="AD1096" s="126"/>
      <c r="AE1096" s="127"/>
      <c r="AF1096" s="127"/>
      <c r="AG1096" s="127"/>
      <c r="AH1096" s="127"/>
      <c r="AI1096" s="127"/>
      <c r="AJ1096" s="127"/>
      <c r="AK1096" s="128"/>
      <c r="AL1096" s="128"/>
      <c r="AM1096" s="128"/>
      <c r="AN1096" s="128"/>
      <c r="AO1096" s="128"/>
      <c r="AP1096" s="128"/>
      <c r="AQ1096" s="128"/>
      <c r="AR1096" s="128"/>
      <c r="AS1096" s="128"/>
      <c r="AT1096" s="128"/>
      <c r="AU1096" s="128"/>
      <c r="AV1096" s="128"/>
      <c r="AW1096" s="128"/>
      <c r="AX1096" s="129"/>
      <c r="AY1096" s="128"/>
      <c r="AZ1096" s="128"/>
      <c r="BA1096" s="128"/>
      <c r="BB1096" s="128"/>
      <c r="BC1096" s="194"/>
    </row>
    <row r="1097" spans="1:55" s="195" customFormat="1" x14ac:dyDescent="0.2">
      <c r="A1097" s="144"/>
      <c r="B1097" s="144"/>
      <c r="C1097" s="124"/>
      <c r="D1097" s="124"/>
      <c r="E1097" s="124"/>
      <c r="F1097" s="124"/>
      <c r="G1097" s="176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44"/>
      <c r="Y1097" s="125"/>
      <c r="Z1097" s="126"/>
      <c r="AA1097" s="126"/>
      <c r="AB1097" s="126"/>
      <c r="AC1097" s="126"/>
      <c r="AD1097" s="126"/>
      <c r="AE1097" s="127"/>
      <c r="AF1097" s="127"/>
      <c r="AG1097" s="127"/>
      <c r="AH1097" s="127"/>
      <c r="AI1097" s="127"/>
      <c r="AJ1097" s="127"/>
      <c r="AK1097" s="128"/>
      <c r="AL1097" s="128"/>
      <c r="AM1097" s="128"/>
      <c r="AN1097" s="128"/>
      <c r="AO1097" s="128"/>
      <c r="AP1097" s="128"/>
      <c r="AQ1097" s="128"/>
      <c r="AR1097" s="128"/>
      <c r="AS1097" s="128"/>
      <c r="AT1097" s="128"/>
      <c r="AU1097" s="128"/>
      <c r="AV1097" s="128"/>
      <c r="AW1097" s="128"/>
      <c r="AX1097" s="129"/>
      <c r="AY1097" s="128"/>
      <c r="AZ1097" s="128"/>
      <c r="BA1097" s="128"/>
      <c r="BB1097" s="128"/>
      <c r="BC1097" s="194"/>
    </row>
    <row r="1098" spans="1:55" s="195" customFormat="1" x14ac:dyDescent="0.2">
      <c r="A1098" s="144"/>
      <c r="B1098" s="144"/>
      <c r="C1098" s="124"/>
      <c r="D1098" s="124"/>
      <c r="E1098" s="124"/>
      <c r="F1098" s="124"/>
      <c r="G1098" s="176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44"/>
      <c r="Y1098" s="125"/>
      <c r="Z1098" s="126"/>
      <c r="AA1098" s="126"/>
      <c r="AB1098" s="126"/>
      <c r="AC1098" s="126"/>
      <c r="AD1098" s="126"/>
      <c r="AE1098" s="127"/>
      <c r="AF1098" s="127"/>
      <c r="AG1098" s="127"/>
      <c r="AH1098" s="127"/>
      <c r="AI1098" s="127"/>
      <c r="AJ1098" s="127"/>
      <c r="AK1098" s="128"/>
      <c r="AL1098" s="128"/>
      <c r="AM1098" s="128"/>
      <c r="AN1098" s="128"/>
      <c r="AO1098" s="128"/>
      <c r="AP1098" s="128"/>
      <c r="AQ1098" s="128"/>
      <c r="AR1098" s="128"/>
      <c r="AS1098" s="128"/>
      <c r="AT1098" s="128"/>
      <c r="AU1098" s="128"/>
      <c r="AV1098" s="128"/>
      <c r="AW1098" s="128"/>
      <c r="AX1098" s="129"/>
      <c r="AY1098" s="128"/>
      <c r="AZ1098" s="128"/>
      <c r="BA1098" s="128"/>
      <c r="BB1098" s="128"/>
      <c r="BC1098" s="194"/>
    </row>
    <row r="1099" spans="1:55" s="195" customFormat="1" x14ac:dyDescent="0.2">
      <c r="A1099" s="144"/>
      <c r="B1099" s="144"/>
      <c r="C1099" s="124"/>
      <c r="D1099" s="124"/>
      <c r="E1099" s="124"/>
      <c r="F1099" s="124"/>
      <c r="G1099" s="176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44"/>
      <c r="Y1099" s="125"/>
      <c r="Z1099" s="126"/>
      <c r="AA1099" s="126"/>
      <c r="AB1099" s="126"/>
      <c r="AC1099" s="126"/>
      <c r="AD1099" s="126"/>
      <c r="AE1099" s="127"/>
      <c r="AF1099" s="127"/>
      <c r="AG1099" s="127"/>
      <c r="AH1099" s="127"/>
      <c r="AI1099" s="127"/>
      <c r="AJ1099" s="127"/>
      <c r="AK1099" s="128"/>
      <c r="AL1099" s="128"/>
      <c r="AM1099" s="128"/>
      <c r="AN1099" s="128"/>
      <c r="AO1099" s="128"/>
      <c r="AP1099" s="128"/>
      <c r="AQ1099" s="128"/>
      <c r="AR1099" s="128"/>
      <c r="AS1099" s="128"/>
      <c r="AT1099" s="128"/>
      <c r="AU1099" s="128"/>
      <c r="AV1099" s="128"/>
      <c r="AW1099" s="128"/>
      <c r="AX1099" s="129"/>
      <c r="AY1099" s="128"/>
      <c r="AZ1099" s="128"/>
      <c r="BA1099" s="128"/>
      <c r="BB1099" s="128"/>
      <c r="BC1099" s="194"/>
    </row>
    <row r="1100" spans="1:55" s="195" customFormat="1" x14ac:dyDescent="0.2">
      <c r="A1100" s="144"/>
      <c r="B1100" s="144"/>
      <c r="C1100" s="124"/>
      <c r="D1100" s="124"/>
      <c r="E1100" s="124"/>
      <c r="F1100" s="124"/>
      <c r="G1100" s="176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44"/>
      <c r="Y1100" s="125"/>
      <c r="Z1100" s="126"/>
      <c r="AA1100" s="126"/>
      <c r="AB1100" s="126"/>
      <c r="AC1100" s="126"/>
      <c r="AD1100" s="126"/>
      <c r="AE1100" s="127"/>
      <c r="AF1100" s="127"/>
      <c r="AG1100" s="127"/>
      <c r="AH1100" s="127"/>
      <c r="AI1100" s="127"/>
      <c r="AJ1100" s="127"/>
      <c r="AK1100" s="128"/>
      <c r="AL1100" s="128"/>
      <c r="AM1100" s="128"/>
      <c r="AN1100" s="128"/>
      <c r="AO1100" s="128"/>
      <c r="AP1100" s="128"/>
      <c r="AQ1100" s="128"/>
      <c r="AR1100" s="128"/>
      <c r="AS1100" s="128"/>
      <c r="AT1100" s="128"/>
      <c r="AU1100" s="128"/>
      <c r="AV1100" s="128"/>
      <c r="AW1100" s="128"/>
      <c r="AX1100" s="129"/>
      <c r="AY1100" s="128"/>
      <c r="AZ1100" s="128"/>
      <c r="BA1100" s="128"/>
      <c r="BB1100" s="128"/>
      <c r="BC1100" s="194"/>
    </row>
    <row r="1101" spans="1:55" s="195" customFormat="1" x14ac:dyDescent="0.2">
      <c r="A1101" s="144"/>
      <c r="B1101" s="144"/>
      <c r="C1101" s="124"/>
      <c r="D1101" s="124"/>
      <c r="E1101" s="124"/>
      <c r="F1101" s="124"/>
      <c r="G1101" s="176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44"/>
      <c r="Y1101" s="125"/>
      <c r="Z1101" s="126"/>
      <c r="AA1101" s="126"/>
      <c r="AB1101" s="126"/>
      <c r="AC1101" s="126"/>
      <c r="AD1101" s="126"/>
      <c r="AE1101" s="127"/>
      <c r="AF1101" s="127"/>
      <c r="AG1101" s="127"/>
      <c r="AH1101" s="127"/>
      <c r="AI1101" s="127"/>
      <c r="AJ1101" s="127"/>
      <c r="AK1101" s="128"/>
      <c r="AL1101" s="128"/>
      <c r="AM1101" s="128"/>
      <c r="AN1101" s="128"/>
      <c r="AO1101" s="128"/>
      <c r="AP1101" s="128"/>
      <c r="AQ1101" s="128"/>
      <c r="AR1101" s="128"/>
      <c r="AS1101" s="128"/>
      <c r="AT1101" s="128"/>
      <c r="AU1101" s="128"/>
      <c r="AV1101" s="128"/>
      <c r="AW1101" s="128"/>
      <c r="AX1101" s="129"/>
      <c r="AY1101" s="128"/>
      <c r="AZ1101" s="128"/>
      <c r="BA1101" s="128"/>
      <c r="BB1101" s="128"/>
      <c r="BC1101" s="194"/>
    </row>
    <row r="1102" spans="1:55" s="195" customFormat="1" x14ac:dyDescent="0.2">
      <c r="A1102" s="144"/>
      <c r="B1102" s="144"/>
      <c r="C1102" s="124"/>
      <c r="D1102" s="124"/>
      <c r="E1102" s="124"/>
      <c r="F1102" s="124"/>
      <c r="G1102" s="176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44"/>
      <c r="Y1102" s="125"/>
      <c r="Z1102" s="126"/>
      <c r="AA1102" s="126"/>
      <c r="AB1102" s="126"/>
      <c r="AC1102" s="126"/>
      <c r="AD1102" s="126"/>
      <c r="AE1102" s="127"/>
      <c r="AF1102" s="127"/>
      <c r="AG1102" s="127"/>
      <c r="AH1102" s="127"/>
      <c r="AI1102" s="127"/>
      <c r="AJ1102" s="127"/>
      <c r="AK1102" s="128"/>
      <c r="AL1102" s="128"/>
      <c r="AM1102" s="128"/>
      <c r="AN1102" s="128"/>
      <c r="AO1102" s="128"/>
      <c r="AP1102" s="128"/>
      <c r="AQ1102" s="128"/>
      <c r="AR1102" s="128"/>
      <c r="AS1102" s="128"/>
      <c r="AT1102" s="128"/>
      <c r="AU1102" s="128"/>
      <c r="AV1102" s="128"/>
      <c r="AW1102" s="128"/>
      <c r="AX1102" s="129"/>
      <c r="AY1102" s="128"/>
      <c r="AZ1102" s="128"/>
      <c r="BA1102" s="128"/>
      <c r="BB1102" s="128"/>
      <c r="BC1102" s="194"/>
    </row>
    <row r="1103" spans="1:55" s="195" customFormat="1" x14ac:dyDescent="0.2">
      <c r="A1103" s="144"/>
      <c r="B1103" s="144"/>
      <c r="C1103" s="124"/>
      <c r="D1103" s="124"/>
      <c r="E1103" s="124"/>
      <c r="F1103" s="124"/>
      <c r="G1103" s="176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44"/>
      <c r="Y1103" s="125"/>
      <c r="Z1103" s="126"/>
      <c r="AA1103" s="126"/>
      <c r="AB1103" s="126"/>
      <c r="AC1103" s="126"/>
      <c r="AD1103" s="126"/>
      <c r="AE1103" s="127"/>
      <c r="AF1103" s="127"/>
      <c r="AG1103" s="127"/>
      <c r="AH1103" s="127"/>
      <c r="AI1103" s="127"/>
      <c r="AJ1103" s="127"/>
      <c r="AK1103" s="128"/>
      <c r="AL1103" s="128"/>
      <c r="AM1103" s="128"/>
      <c r="AN1103" s="128"/>
      <c r="AO1103" s="128"/>
      <c r="AP1103" s="128"/>
      <c r="AQ1103" s="128"/>
      <c r="AR1103" s="128"/>
      <c r="AS1103" s="128"/>
      <c r="AT1103" s="128"/>
      <c r="AU1103" s="128"/>
      <c r="AV1103" s="128"/>
      <c r="AW1103" s="128"/>
      <c r="AX1103" s="129"/>
      <c r="AY1103" s="128"/>
      <c r="AZ1103" s="128"/>
      <c r="BA1103" s="128"/>
      <c r="BB1103" s="128"/>
      <c r="BC1103" s="194"/>
    </row>
    <row r="1104" spans="1:55" s="195" customFormat="1" x14ac:dyDescent="0.2">
      <c r="A1104" s="144"/>
      <c r="B1104" s="144"/>
      <c r="C1104" s="124"/>
      <c r="D1104" s="124"/>
      <c r="E1104" s="124"/>
      <c r="F1104" s="124"/>
      <c r="G1104" s="176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44"/>
      <c r="Y1104" s="125"/>
      <c r="Z1104" s="126"/>
      <c r="AA1104" s="126"/>
      <c r="AB1104" s="126"/>
      <c r="AC1104" s="126"/>
      <c r="AD1104" s="126"/>
      <c r="AE1104" s="127"/>
      <c r="AF1104" s="127"/>
      <c r="AG1104" s="127"/>
      <c r="AH1104" s="127"/>
      <c r="AI1104" s="127"/>
      <c r="AJ1104" s="127"/>
      <c r="AK1104" s="128"/>
      <c r="AL1104" s="128"/>
      <c r="AM1104" s="128"/>
      <c r="AN1104" s="128"/>
      <c r="AO1104" s="128"/>
      <c r="AP1104" s="128"/>
      <c r="AQ1104" s="128"/>
      <c r="AR1104" s="128"/>
      <c r="AS1104" s="128"/>
      <c r="AT1104" s="128"/>
      <c r="AU1104" s="128"/>
      <c r="AV1104" s="128"/>
      <c r="AW1104" s="128"/>
      <c r="AX1104" s="129"/>
      <c r="AY1104" s="128"/>
      <c r="AZ1104" s="128"/>
      <c r="BA1104" s="128"/>
      <c r="BB1104" s="128"/>
      <c r="BC1104" s="194"/>
    </row>
    <row r="1105" spans="1:55" s="195" customFormat="1" x14ac:dyDescent="0.2">
      <c r="A1105" s="144"/>
      <c r="B1105" s="144"/>
      <c r="C1105" s="124"/>
      <c r="D1105" s="124"/>
      <c r="E1105" s="124"/>
      <c r="F1105" s="124"/>
      <c r="G1105" s="176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44"/>
      <c r="Y1105" s="125"/>
      <c r="Z1105" s="126"/>
      <c r="AA1105" s="126"/>
      <c r="AB1105" s="126"/>
      <c r="AC1105" s="126"/>
      <c r="AD1105" s="126"/>
      <c r="AE1105" s="127"/>
      <c r="AF1105" s="127"/>
      <c r="AG1105" s="127"/>
      <c r="AH1105" s="127"/>
      <c r="AI1105" s="127"/>
      <c r="AJ1105" s="127"/>
      <c r="AK1105" s="128"/>
      <c r="AL1105" s="128"/>
      <c r="AM1105" s="128"/>
      <c r="AN1105" s="128"/>
      <c r="AO1105" s="128"/>
      <c r="AP1105" s="128"/>
      <c r="AQ1105" s="128"/>
      <c r="AR1105" s="128"/>
      <c r="AS1105" s="128"/>
      <c r="AT1105" s="128"/>
      <c r="AU1105" s="128"/>
      <c r="AV1105" s="128"/>
      <c r="AW1105" s="128"/>
      <c r="AX1105" s="129"/>
      <c r="AY1105" s="128"/>
      <c r="AZ1105" s="128"/>
      <c r="BA1105" s="128"/>
      <c r="BB1105" s="128"/>
      <c r="BC1105" s="194"/>
    </row>
    <row r="1106" spans="1:55" s="195" customFormat="1" x14ac:dyDescent="0.2">
      <c r="A1106" s="144"/>
      <c r="B1106" s="144"/>
      <c r="C1106" s="124"/>
      <c r="D1106" s="124"/>
      <c r="E1106" s="124"/>
      <c r="F1106" s="124"/>
      <c r="G1106" s="176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44"/>
      <c r="Y1106" s="125"/>
      <c r="Z1106" s="126"/>
      <c r="AA1106" s="126"/>
      <c r="AB1106" s="126"/>
      <c r="AC1106" s="126"/>
      <c r="AD1106" s="126"/>
      <c r="AE1106" s="127"/>
      <c r="AF1106" s="127"/>
      <c r="AG1106" s="127"/>
      <c r="AH1106" s="127"/>
      <c r="AI1106" s="127"/>
      <c r="AJ1106" s="127"/>
      <c r="AK1106" s="128"/>
      <c r="AL1106" s="128"/>
      <c r="AM1106" s="128"/>
      <c r="AN1106" s="128"/>
      <c r="AO1106" s="128"/>
      <c r="AP1106" s="128"/>
      <c r="AQ1106" s="128"/>
      <c r="AR1106" s="128"/>
      <c r="AS1106" s="128"/>
      <c r="AT1106" s="128"/>
      <c r="AU1106" s="128"/>
      <c r="AV1106" s="128"/>
      <c r="AW1106" s="128"/>
      <c r="AX1106" s="129"/>
      <c r="AY1106" s="128"/>
      <c r="AZ1106" s="128"/>
      <c r="BA1106" s="128"/>
      <c r="BB1106" s="128"/>
      <c r="BC1106" s="194"/>
    </row>
    <row r="1107" spans="1:55" s="195" customFormat="1" x14ac:dyDescent="0.2">
      <c r="A1107" s="144"/>
      <c r="B1107" s="144"/>
      <c r="C1107" s="124"/>
      <c r="D1107" s="124"/>
      <c r="E1107" s="124"/>
      <c r="F1107" s="124"/>
      <c r="G1107" s="176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44"/>
      <c r="Y1107" s="125"/>
      <c r="Z1107" s="126"/>
      <c r="AA1107" s="126"/>
      <c r="AB1107" s="126"/>
      <c r="AC1107" s="126"/>
      <c r="AD1107" s="126"/>
      <c r="AE1107" s="127"/>
      <c r="AF1107" s="127"/>
      <c r="AG1107" s="127"/>
      <c r="AH1107" s="127"/>
      <c r="AI1107" s="127"/>
      <c r="AJ1107" s="127"/>
      <c r="AK1107" s="128"/>
      <c r="AL1107" s="128"/>
      <c r="AM1107" s="128"/>
      <c r="AN1107" s="128"/>
      <c r="AO1107" s="128"/>
      <c r="AP1107" s="128"/>
      <c r="AQ1107" s="128"/>
      <c r="AR1107" s="128"/>
      <c r="AS1107" s="128"/>
      <c r="AT1107" s="128"/>
      <c r="AU1107" s="128"/>
      <c r="AV1107" s="128"/>
      <c r="AW1107" s="128"/>
      <c r="AX1107" s="129"/>
      <c r="AY1107" s="128"/>
      <c r="AZ1107" s="128"/>
      <c r="BA1107" s="128"/>
      <c r="BB1107" s="128"/>
      <c r="BC1107" s="194"/>
    </row>
    <row r="1108" spans="1:55" s="195" customFormat="1" x14ac:dyDescent="0.2">
      <c r="A1108" s="144"/>
      <c r="B1108" s="144"/>
      <c r="C1108" s="124"/>
      <c r="D1108" s="124"/>
      <c r="E1108" s="124"/>
      <c r="F1108" s="124"/>
      <c r="G1108" s="176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44"/>
      <c r="Y1108" s="125"/>
      <c r="Z1108" s="126"/>
      <c r="AA1108" s="126"/>
      <c r="AB1108" s="126"/>
      <c r="AC1108" s="126"/>
      <c r="AD1108" s="126"/>
      <c r="AE1108" s="127"/>
      <c r="AF1108" s="127"/>
      <c r="AG1108" s="127"/>
      <c r="AH1108" s="127"/>
      <c r="AI1108" s="127"/>
      <c r="AJ1108" s="127"/>
      <c r="AK1108" s="128"/>
      <c r="AL1108" s="128"/>
      <c r="AM1108" s="128"/>
      <c r="AN1108" s="128"/>
      <c r="AO1108" s="128"/>
      <c r="AP1108" s="128"/>
      <c r="AQ1108" s="128"/>
      <c r="AR1108" s="128"/>
      <c r="AS1108" s="128"/>
      <c r="AT1108" s="128"/>
      <c r="AU1108" s="128"/>
      <c r="AV1108" s="128"/>
      <c r="AW1108" s="128"/>
      <c r="AX1108" s="129"/>
      <c r="AY1108" s="128"/>
      <c r="AZ1108" s="128"/>
      <c r="BA1108" s="128"/>
      <c r="BB1108" s="128"/>
      <c r="BC1108" s="194"/>
    </row>
    <row r="1109" spans="1:55" s="195" customFormat="1" x14ac:dyDescent="0.2">
      <c r="A1109" s="144"/>
      <c r="B1109" s="144"/>
      <c r="C1109" s="124"/>
      <c r="D1109" s="124"/>
      <c r="E1109" s="124"/>
      <c r="F1109" s="124"/>
      <c r="G1109" s="176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44"/>
      <c r="Y1109" s="125"/>
      <c r="Z1109" s="126"/>
      <c r="AA1109" s="126"/>
      <c r="AB1109" s="126"/>
      <c r="AC1109" s="126"/>
      <c r="AD1109" s="126"/>
      <c r="AE1109" s="127"/>
      <c r="AF1109" s="127"/>
      <c r="AG1109" s="127"/>
      <c r="AH1109" s="127"/>
      <c r="AI1109" s="127"/>
      <c r="AJ1109" s="127"/>
      <c r="AK1109" s="128"/>
      <c r="AL1109" s="128"/>
      <c r="AM1109" s="128"/>
      <c r="AN1109" s="128"/>
      <c r="AO1109" s="128"/>
      <c r="AP1109" s="128"/>
      <c r="AQ1109" s="128"/>
      <c r="AR1109" s="128"/>
      <c r="AS1109" s="128"/>
      <c r="AT1109" s="128"/>
      <c r="AU1109" s="128"/>
      <c r="AV1109" s="128"/>
      <c r="AW1109" s="128"/>
      <c r="AX1109" s="129"/>
      <c r="AY1109" s="128"/>
      <c r="AZ1109" s="128"/>
      <c r="BA1109" s="128"/>
      <c r="BB1109" s="128"/>
      <c r="BC1109" s="194"/>
    </row>
    <row r="1110" spans="1:55" s="195" customFormat="1" x14ac:dyDescent="0.2">
      <c r="A1110" s="144"/>
      <c r="B1110" s="144"/>
      <c r="C1110" s="124"/>
      <c r="D1110" s="124"/>
      <c r="E1110" s="124"/>
      <c r="F1110" s="124"/>
      <c r="G1110" s="176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44"/>
      <c r="Y1110" s="125"/>
      <c r="Z1110" s="126"/>
      <c r="AA1110" s="126"/>
      <c r="AB1110" s="126"/>
      <c r="AC1110" s="126"/>
      <c r="AD1110" s="126"/>
      <c r="AE1110" s="127"/>
      <c r="AF1110" s="127"/>
      <c r="AG1110" s="127"/>
      <c r="AH1110" s="127"/>
      <c r="AI1110" s="127"/>
      <c r="AJ1110" s="127"/>
      <c r="AK1110" s="128"/>
      <c r="AL1110" s="128"/>
      <c r="AM1110" s="128"/>
      <c r="AN1110" s="128"/>
      <c r="AO1110" s="128"/>
      <c r="AP1110" s="128"/>
      <c r="AQ1110" s="128"/>
      <c r="AR1110" s="128"/>
      <c r="AS1110" s="128"/>
      <c r="AT1110" s="128"/>
      <c r="AU1110" s="128"/>
      <c r="AV1110" s="128"/>
      <c r="AW1110" s="128"/>
      <c r="AX1110" s="129"/>
      <c r="AY1110" s="128"/>
      <c r="AZ1110" s="128"/>
      <c r="BA1110" s="128"/>
      <c r="BB1110" s="128"/>
      <c r="BC1110" s="194"/>
    </row>
    <row r="1111" spans="1:55" s="195" customFormat="1" x14ac:dyDescent="0.2">
      <c r="A1111" s="144"/>
      <c r="B1111" s="144"/>
      <c r="C1111" s="124"/>
      <c r="D1111" s="124"/>
      <c r="E1111" s="124"/>
      <c r="F1111" s="124"/>
      <c r="G1111" s="176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44"/>
      <c r="Y1111" s="125"/>
      <c r="Z1111" s="126"/>
      <c r="AA1111" s="126"/>
      <c r="AB1111" s="126"/>
      <c r="AC1111" s="126"/>
      <c r="AD1111" s="126"/>
      <c r="AE1111" s="127"/>
      <c r="AF1111" s="127"/>
      <c r="AG1111" s="127"/>
      <c r="AH1111" s="127"/>
      <c r="AI1111" s="127"/>
      <c r="AJ1111" s="127"/>
      <c r="AK1111" s="128"/>
      <c r="AL1111" s="128"/>
      <c r="AM1111" s="128"/>
      <c r="AN1111" s="128"/>
      <c r="AO1111" s="128"/>
      <c r="AP1111" s="128"/>
      <c r="AQ1111" s="128"/>
      <c r="AR1111" s="128"/>
      <c r="AS1111" s="128"/>
      <c r="AT1111" s="128"/>
      <c r="AU1111" s="128"/>
      <c r="AV1111" s="128"/>
      <c r="AW1111" s="128"/>
      <c r="AX1111" s="129"/>
      <c r="AY1111" s="128"/>
      <c r="AZ1111" s="128"/>
      <c r="BA1111" s="128"/>
      <c r="BB1111" s="128"/>
      <c r="BC1111" s="194"/>
    </row>
    <row r="1112" spans="1:55" s="195" customFormat="1" x14ac:dyDescent="0.2">
      <c r="A1112" s="144"/>
      <c r="B1112" s="144"/>
      <c r="C1112" s="124"/>
      <c r="D1112" s="124"/>
      <c r="E1112" s="124"/>
      <c r="F1112" s="124"/>
      <c r="G1112" s="176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44"/>
      <c r="Y1112" s="125"/>
      <c r="Z1112" s="126"/>
      <c r="AA1112" s="126"/>
      <c r="AB1112" s="126"/>
      <c r="AC1112" s="126"/>
      <c r="AD1112" s="126"/>
      <c r="AE1112" s="127"/>
      <c r="AF1112" s="127"/>
      <c r="AG1112" s="127"/>
      <c r="AH1112" s="127"/>
      <c r="AI1112" s="127"/>
      <c r="AJ1112" s="127"/>
      <c r="AK1112" s="128"/>
      <c r="AL1112" s="128"/>
      <c r="AM1112" s="128"/>
      <c r="AN1112" s="128"/>
      <c r="AO1112" s="128"/>
      <c r="AP1112" s="128"/>
      <c r="AQ1112" s="128"/>
      <c r="AR1112" s="128"/>
      <c r="AS1112" s="128"/>
      <c r="AT1112" s="128"/>
      <c r="AU1112" s="128"/>
      <c r="AV1112" s="128"/>
      <c r="AW1112" s="128"/>
      <c r="AX1112" s="129"/>
      <c r="AY1112" s="128"/>
      <c r="AZ1112" s="128"/>
      <c r="BA1112" s="128"/>
      <c r="BB1112" s="128"/>
      <c r="BC1112" s="194"/>
    </row>
    <row r="1113" spans="1:55" s="195" customFormat="1" x14ac:dyDescent="0.2">
      <c r="A1113" s="144"/>
      <c r="B1113" s="144"/>
      <c r="C1113" s="124"/>
      <c r="D1113" s="124"/>
      <c r="E1113" s="124"/>
      <c r="F1113" s="124"/>
      <c r="G1113" s="176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44"/>
      <c r="Y1113" s="125"/>
      <c r="Z1113" s="126"/>
      <c r="AA1113" s="126"/>
      <c r="AB1113" s="126"/>
      <c r="AC1113" s="126"/>
      <c r="AD1113" s="126"/>
      <c r="AE1113" s="127"/>
      <c r="AF1113" s="127"/>
      <c r="AG1113" s="127"/>
      <c r="AH1113" s="127"/>
      <c r="AI1113" s="127"/>
      <c r="AJ1113" s="127"/>
      <c r="AK1113" s="128"/>
      <c r="AL1113" s="128"/>
      <c r="AM1113" s="128"/>
      <c r="AN1113" s="128"/>
      <c r="AO1113" s="128"/>
      <c r="AP1113" s="128"/>
      <c r="AQ1113" s="128"/>
      <c r="AR1113" s="128"/>
      <c r="AS1113" s="128"/>
      <c r="AT1113" s="128"/>
      <c r="AU1113" s="128"/>
      <c r="AV1113" s="128"/>
      <c r="AW1113" s="128"/>
      <c r="AX1113" s="129"/>
      <c r="AY1113" s="128"/>
      <c r="AZ1113" s="128"/>
      <c r="BA1113" s="128"/>
      <c r="BB1113" s="128"/>
      <c r="BC1113" s="194"/>
    </row>
    <row r="1114" spans="1:55" s="195" customFormat="1" x14ac:dyDescent="0.2">
      <c r="A1114" s="144"/>
      <c r="B1114" s="144"/>
      <c r="C1114" s="124"/>
      <c r="D1114" s="124"/>
      <c r="E1114" s="124"/>
      <c r="F1114" s="124"/>
      <c r="G1114" s="176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44"/>
      <c r="Y1114" s="125"/>
      <c r="Z1114" s="126"/>
      <c r="AA1114" s="126"/>
      <c r="AB1114" s="126"/>
      <c r="AC1114" s="126"/>
      <c r="AD1114" s="126"/>
      <c r="AE1114" s="127"/>
      <c r="AF1114" s="127"/>
      <c r="AG1114" s="127"/>
      <c r="AH1114" s="127"/>
      <c r="AI1114" s="127"/>
      <c r="AJ1114" s="127"/>
      <c r="AK1114" s="128"/>
      <c r="AL1114" s="128"/>
      <c r="AM1114" s="128"/>
      <c r="AN1114" s="128"/>
      <c r="AO1114" s="128"/>
      <c r="AP1114" s="128"/>
      <c r="AQ1114" s="128"/>
      <c r="AR1114" s="128"/>
      <c r="AS1114" s="128"/>
      <c r="AT1114" s="128"/>
      <c r="AU1114" s="128"/>
      <c r="AV1114" s="128"/>
      <c r="AW1114" s="128"/>
      <c r="AX1114" s="129"/>
      <c r="AY1114" s="128"/>
      <c r="AZ1114" s="128"/>
      <c r="BA1114" s="128"/>
      <c r="BB1114" s="128"/>
      <c r="BC1114" s="194"/>
    </row>
    <row r="1115" spans="1:55" s="195" customFormat="1" x14ac:dyDescent="0.2">
      <c r="A1115" s="144"/>
      <c r="B1115" s="144"/>
      <c r="C1115" s="124"/>
      <c r="D1115" s="124"/>
      <c r="E1115" s="124"/>
      <c r="F1115" s="124"/>
      <c r="G1115" s="176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44"/>
      <c r="Y1115" s="125"/>
      <c r="Z1115" s="126"/>
      <c r="AA1115" s="126"/>
      <c r="AB1115" s="126"/>
      <c r="AC1115" s="126"/>
      <c r="AD1115" s="126"/>
      <c r="AE1115" s="127"/>
      <c r="AF1115" s="127"/>
      <c r="AG1115" s="127"/>
      <c r="AH1115" s="127"/>
      <c r="AI1115" s="127"/>
      <c r="AJ1115" s="127"/>
      <c r="AK1115" s="128"/>
      <c r="AL1115" s="128"/>
      <c r="AM1115" s="128"/>
      <c r="AN1115" s="128"/>
      <c r="AO1115" s="128"/>
      <c r="AP1115" s="128"/>
      <c r="AQ1115" s="128"/>
      <c r="AR1115" s="128"/>
      <c r="AS1115" s="128"/>
      <c r="AT1115" s="128"/>
      <c r="AU1115" s="128"/>
      <c r="AV1115" s="128"/>
      <c r="AW1115" s="128"/>
      <c r="AX1115" s="129"/>
      <c r="AY1115" s="128"/>
      <c r="AZ1115" s="128"/>
      <c r="BA1115" s="128"/>
      <c r="BB1115" s="128"/>
      <c r="BC1115" s="194"/>
    </row>
    <row r="1116" spans="1:55" s="195" customFormat="1" x14ac:dyDescent="0.2">
      <c r="A1116" s="144"/>
      <c r="B1116" s="144"/>
      <c r="C1116" s="124"/>
      <c r="D1116" s="124"/>
      <c r="E1116" s="124"/>
      <c r="F1116" s="124"/>
      <c r="G1116" s="176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44"/>
      <c r="Y1116" s="125"/>
      <c r="Z1116" s="126"/>
      <c r="AA1116" s="126"/>
      <c r="AB1116" s="126"/>
      <c r="AC1116" s="126"/>
      <c r="AD1116" s="126"/>
      <c r="AE1116" s="127"/>
      <c r="AF1116" s="127"/>
      <c r="AG1116" s="127"/>
      <c r="AH1116" s="127"/>
      <c r="AI1116" s="127"/>
      <c r="AJ1116" s="127"/>
      <c r="AK1116" s="128"/>
      <c r="AL1116" s="128"/>
      <c r="AM1116" s="128"/>
      <c r="AN1116" s="128"/>
      <c r="AO1116" s="128"/>
      <c r="AP1116" s="128"/>
      <c r="AQ1116" s="128"/>
      <c r="AR1116" s="128"/>
      <c r="AS1116" s="128"/>
      <c r="AT1116" s="128"/>
      <c r="AU1116" s="128"/>
      <c r="AV1116" s="128"/>
      <c r="AW1116" s="128"/>
      <c r="AX1116" s="129"/>
      <c r="AY1116" s="128"/>
      <c r="AZ1116" s="128"/>
      <c r="BA1116" s="128"/>
      <c r="BB1116" s="128"/>
      <c r="BC1116" s="194"/>
    </row>
    <row r="1117" spans="1:55" s="195" customFormat="1" x14ac:dyDescent="0.2">
      <c r="A1117" s="144"/>
      <c r="B1117" s="144"/>
      <c r="C1117" s="124"/>
      <c r="D1117" s="124"/>
      <c r="E1117" s="124"/>
      <c r="F1117" s="124"/>
      <c r="G1117" s="176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44"/>
      <c r="Y1117" s="125"/>
      <c r="Z1117" s="126"/>
      <c r="AA1117" s="126"/>
      <c r="AB1117" s="126"/>
      <c r="AC1117" s="126"/>
      <c r="AD1117" s="126"/>
      <c r="AE1117" s="127"/>
      <c r="AF1117" s="127"/>
      <c r="AG1117" s="127"/>
      <c r="AH1117" s="127"/>
      <c r="AI1117" s="127"/>
      <c r="AJ1117" s="127"/>
      <c r="AK1117" s="128"/>
      <c r="AL1117" s="128"/>
      <c r="AM1117" s="128"/>
      <c r="AN1117" s="128"/>
      <c r="AO1117" s="128"/>
      <c r="AP1117" s="128"/>
      <c r="AQ1117" s="128"/>
      <c r="AR1117" s="128"/>
      <c r="AS1117" s="128"/>
      <c r="AT1117" s="128"/>
      <c r="AU1117" s="128"/>
      <c r="AV1117" s="128"/>
      <c r="AW1117" s="128"/>
      <c r="AX1117" s="129"/>
      <c r="AY1117" s="128"/>
      <c r="AZ1117" s="128"/>
      <c r="BA1117" s="128"/>
      <c r="BB1117" s="128"/>
      <c r="BC1117" s="194"/>
    </row>
    <row r="1118" spans="1:55" s="195" customFormat="1" x14ac:dyDescent="0.2">
      <c r="A1118" s="144"/>
      <c r="B1118" s="144"/>
      <c r="C1118" s="124"/>
      <c r="D1118" s="124"/>
      <c r="E1118" s="124"/>
      <c r="F1118" s="124"/>
      <c r="G1118" s="176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44"/>
      <c r="Y1118" s="125"/>
      <c r="Z1118" s="126"/>
      <c r="AA1118" s="126"/>
      <c r="AB1118" s="126"/>
      <c r="AC1118" s="126"/>
      <c r="AD1118" s="126"/>
      <c r="AE1118" s="127"/>
      <c r="AF1118" s="127"/>
      <c r="AG1118" s="127"/>
      <c r="AH1118" s="127"/>
      <c r="AI1118" s="127"/>
      <c r="AJ1118" s="127"/>
      <c r="AK1118" s="128"/>
      <c r="AL1118" s="128"/>
      <c r="AM1118" s="128"/>
      <c r="AN1118" s="128"/>
      <c r="AO1118" s="128"/>
      <c r="AP1118" s="128"/>
      <c r="AQ1118" s="128"/>
      <c r="AR1118" s="128"/>
      <c r="AS1118" s="128"/>
      <c r="AT1118" s="128"/>
      <c r="AU1118" s="128"/>
      <c r="AV1118" s="128"/>
      <c r="AW1118" s="128"/>
      <c r="AX1118" s="129"/>
      <c r="AY1118" s="128"/>
      <c r="AZ1118" s="128"/>
      <c r="BA1118" s="128"/>
      <c r="BB1118" s="128"/>
      <c r="BC1118" s="194"/>
    </row>
    <row r="1119" spans="1:55" s="195" customFormat="1" x14ac:dyDescent="0.2">
      <c r="A1119" s="144"/>
      <c r="B1119" s="144"/>
      <c r="C1119" s="124"/>
      <c r="D1119" s="124"/>
      <c r="E1119" s="124"/>
      <c r="F1119" s="124"/>
      <c r="G1119" s="176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44"/>
      <c r="Y1119" s="125"/>
      <c r="Z1119" s="126"/>
      <c r="AA1119" s="126"/>
      <c r="AB1119" s="126"/>
      <c r="AC1119" s="126"/>
      <c r="AD1119" s="126"/>
      <c r="AE1119" s="127"/>
      <c r="AF1119" s="127"/>
      <c r="AG1119" s="127"/>
      <c r="AH1119" s="127"/>
      <c r="AI1119" s="127"/>
      <c r="AJ1119" s="127"/>
      <c r="AK1119" s="128"/>
      <c r="AL1119" s="128"/>
      <c r="AM1119" s="128"/>
      <c r="AN1119" s="128"/>
      <c r="AO1119" s="128"/>
      <c r="AP1119" s="128"/>
      <c r="AQ1119" s="128"/>
      <c r="AR1119" s="128"/>
      <c r="AS1119" s="128"/>
      <c r="AT1119" s="128"/>
      <c r="AU1119" s="128"/>
      <c r="AV1119" s="128"/>
      <c r="AW1119" s="128"/>
      <c r="AX1119" s="129"/>
      <c r="AY1119" s="128"/>
      <c r="AZ1119" s="128"/>
      <c r="BA1119" s="128"/>
      <c r="BB1119" s="128"/>
      <c r="BC1119" s="194"/>
    </row>
    <row r="1120" spans="1:55" s="195" customFormat="1" x14ac:dyDescent="0.2">
      <c r="A1120" s="144"/>
      <c r="B1120" s="144"/>
      <c r="C1120" s="124"/>
      <c r="D1120" s="124"/>
      <c r="E1120" s="124"/>
      <c r="F1120" s="124"/>
      <c r="G1120" s="176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44"/>
      <c r="Y1120" s="125"/>
      <c r="Z1120" s="126"/>
      <c r="AA1120" s="126"/>
      <c r="AB1120" s="126"/>
      <c r="AC1120" s="126"/>
      <c r="AD1120" s="126"/>
      <c r="AE1120" s="127"/>
      <c r="AF1120" s="127"/>
      <c r="AG1120" s="127"/>
      <c r="AH1120" s="127"/>
      <c r="AI1120" s="127"/>
      <c r="AJ1120" s="127"/>
      <c r="AK1120" s="128"/>
      <c r="AL1120" s="128"/>
      <c r="AM1120" s="128"/>
      <c r="AN1120" s="128"/>
      <c r="AO1120" s="128"/>
      <c r="AP1120" s="128"/>
      <c r="AQ1120" s="128"/>
      <c r="AR1120" s="128"/>
      <c r="AS1120" s="128"/>
      <c r="AT1120" s="128"/>
      <c r="AU1120" s="128"/>
      <c r="AV1120" s="128"/>
      <c r="AW1120" s="128"/>
      <c r="AX1120" s="129"/>
      <c r="AY1120" s="128"/>
      <c r="AZ1120" s="128"/>
      <c r="BA1120" s="128"/>
      <c r="BB1120" s="128"/>
      <c r="BC1120" s="194"/>
    </row>
    <row r="1121" spans="1:55" s="195" customFormat="1" x14ac:dyDescent="0.2">
      <c r="A1121" s="144"/>
      <c r="B1121" s="144"/>
      <c r="C1121" s="124"/>
      <c r="D1121" s="124"/>
      <c r="E1121" s="124"/>
      <c r="F1121" s="124"/>
      <c r="G1121" s="176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44"/>
      <c r="Y1121" s="125"/>
      <c r="Z1121" s="126"/>
      <c r="AA1121" s="126"/>
      <c r="AB1121" s="126"/>
      <c r="AC1121" s="126"/>
      <c r="AD1121" s="126"/>
      <c r="AE1121" s="127"/>
      <c r="AF1121" s="127"/>
      <c r="AG1121" s="127"/>
      <c r="AH1121" s="127"/>
      <c r="AI1121" s="127"/>
      <c r="AJ1121" s="127"/>
      <c r="AK1121" s="128"/>
      <c r="AL1121" s="128"/>
      <c r="AM1121" s="128"/>
      <c r="AN1121" s="128"/>
      <c r="AO1121" s="128"/>
      <c r="AP1121" s="128"/>
      <c r="AQ1121" s="128"/>
      <c r="AR1121" s="128"/>
      <c r="AS1121" s="128"/>
      <c r="AT1121" s="128"/>
      <c r="AU1121" s="128"/>
      <c r="AV1121" s="128"/>
      <c r="AW1121" s="128"/>
      <c r="AX1121" s="129"/>
      <c r="AY1121" s="128"/>
      <c r="AZ1121" s="128"/>
      <c r="BA1121" s="128"/>
      <c r="BB1121" s="128"/>
      <c r="BC1121" s="194"/>
    </row>
    <row r="1122" spans="1:55" s="195" customFormat="1" x14ac:dyDescent="0.2">
      <c r="A1122" s="144"/>
      <c r="B1122" s="144"/>
      <c r="C1122" s="124"/>
      <c r="D1122" s="124"/>
      <c r="E1122" s="124"/>
      <c r="F1122" s="124"/>
      <c r="G1122" s="176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44"/>
      <c r="Y1122" s="125"/>
      <c r="Z1122" s="126"/>
      <c r="AA1122" s="126"/>
      <c r="AB1122" s="126"/>
      <c r="AC1122" s="126"/>
      <c r="AD1122" s="126"/>
      <c r="AE1122" s="127"/>
      <c r="AF1122" s="127"/>
      <c r="AG1122" s="127"/>
      <c r="AH1122" s="127"/>
      <c r="AI1122" s="127"/>
      <c r="AJ1122" s="127"/>
      <c r="AK1122" s="128"/>
      <c r="AL1122" s="128"/>
      <c r="AM1122" s="128"/>
      <c r="AN1122" s="128"/>
      <c r="AO1122" s="128"/>
      <c r="AP1122" s="128"/>
      <c r="AQ1122" s="128"/>
      <c r="AR1122" s="128"/>
      <c r="AS1122" s="128"/>
      <c r="AT1122" s="128"/>
      <c r="AU1122" s="128"/>
      <c r="AV1122" s="128"/>
      <c r="AW1122" s="128"/>
      <c r="AX1122" s="129"/>
      <c r="AY1122" s="128"/>
      <c r="AZ1122" s="128"/>
      <c r="BA1122" s="128"/>
      <c r="BB1122" s="128"/>
      <c r="BC1122" s="194"/>
    </row>
    <row r="1123" spans="1:55" s="195" customFormat="1" x14ac:dyDescent="0.2">
      <c r="A1123" s="144"/>
      <c r="B1123" s="144"/>
      <c r="C1123" s="124"/>
      <c r="D1123" s="124"/>
      <c r="E1123" s="124"/>
      <c r="F1123" s="124"/>
      <c r="G1123" s="176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44"/>
      <c r="Y1123" s="125"/>
      <c r="Z1123" s="126"/>
      <c r="AA1123" s="126"/>
      <c r="AB1123" s="126"/>
      <c r="AC1123" s="126"/>
      <c r="AD1123" s="126"/>
      <c r="AE1123" s="127"/>
      <c r="AF1123" s="127"/>
      <c r="AG1123" s="127"/>
      <c r="AH1123" s="127"/>
      <c r="AI1123" s="127"/>
      <c r="AJ1123" s="127"/>
      <c r="AK1123" s="128"/>
      <c r="AL1123" s="128"/>
      <c r="AM1123" s="128"/>
      <c r="AN1123" s="128"/>
      <c r="AO1123" s="128"/>
      <c r="AP1123" s="128"/>
      <c r="AQ1123" s="128"/>
      <c r="AR1123" s="128"/>
      <c r="AS1123" s="128"/>
      <c r="AT1123" s="128"/>
      <c r="AU1123" s="128"/>
      <c r="AV1123" s="128"/>
      <c r="AW1123" s="128"/>
      <c r="AX1123" s="129"/>
      <c r="AY1123" s="128"/>
      <c r="AZ1123" s="128"/>
      <c r="BA1123" s="128"/>
      <c r="BB1123" s="128"/>
      <c r="BC1123" s="194"/>
    </row>
    <row r="1124" spans="1:55" s="195" customFormat="1" x14ac:dyDescent="0.2">
      <c r="A1124" s="144"/>
      <c r="B1124" s="144"/>
      <c r="C1124" s="124"/>
      <c r="D1124" s="124"/>
      <c r="E1124" s="124"/>
      <c r="F1124" s="124"/>
      <c r="G1124" s="176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44"/>
      <c r="Y1124" s="125"/>
      <c r="Z1124" s="126"/>
      <c r="AA1124" s="126"/>
      <c r="AB1124" s="126"/>
      <c r="AC1124" s="126"/>
      <c r="AD1124" s="126"/>
      <c r="AE1124" s="127"/>
      <c r="AF1124" s="127"/>
      <c r="AG1124" s="127"/>
      <c r="AH1124" s="127"/>
      <c r="AI1124" s="127"/>
      <c r="AJ1124" s="127"/>
      <c r="AK1124" s="128"/>
      <c r="AL1124" s="128"/>
      <c r="AM1124" s="128"/>
      <c r="AN1124" s="128"/>
      <c r="AO1124" s="128"/>
      <c r="AP1124" s="128"/>
      <c r="AQ1124" s="128"/>
      <c r="AR1124" s="128"/>
      <c r="AS1124" s="128"/>
      <c r="AT1124" s="128"/>
      <c r="AU1124" s="128"/>
      <c r="AV1124" s="128"/>
      <c r="AW1124" s="128"/>
      <c r="AX1124" s="129"/>
      <c r="AY1124" s="128"/>
      <c r="AZ1124" s="128"/>
      <c r="BA1124" s="128"/>
      <c r="BB1124" s="128"/>
      <c r="BC1124" s="194"/>
    </row>
    <row r="1125" spans="1:55" s="195" customFormat="1" x14ac:dyDescent="0.2">
      <c r="A1125" s="144"/>
      <c r="B1125" s="144"/>
      <c r="C1125" s="124"/>
      <c r="D1125" s="124"/>
      <c r="E1125" s="124"/>
      <c r="F1125" s="124"/>
      <c r="G1125" s="176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44"/>
      <c r="Y1125" s="125"/>
      <c r="Z1125" s="126"/>
      <c r="AA1125" s="126"/>
      <c r="AB1125" s="126"/>
      <c r="AC1125" s="126"/>
      <c r="AD1125" s="126"/>
      <c r="AE1125" s="127"/>
      <c r="AF1125" s="127"/>
      <c r="AG1125" s="127"/>
      <c r="AH1125" s="127"/>
      <c r="AI1125" s="127"/>
      <c r="AJ1125" s="127"/>
      <c r="AK1125" s="128"/>
      <c r="AL1125" s="128"/>
      <c r="AM1125" s="128"/>
      <c r="AN1125" s="128"/>
      <c r="AO1125" s="128"/>
      <c r="AP1125" s="128"/>
      <c r="AQ1125" s="128"/>
      <c r="AR1125" s="128"/>
      <c r="AS1125" s="128"/>
      <c r="AT1125" s="128"/>
      <c r="AU1125" s="128"/>
      <c r="AV1125" s="128"/>
      <c r="AW1125" s="128"/>
      <c r="AX1125" s="129"/>
      <c r="AY1125" s="128"/>
      <c r="AZ1125" s="128"/>
      <c r="BA1125" s="128"/>
      <c r="BB1125" s="128"/>
      <c r="BC1125" s="194"/>
    </row>
    <row r="1126" spans="1:55" s="195" customFormat="1" x14ac:dyDescent="0.2">
      <c r="A1126" s="144"/>
      <c r="B1126" s="144"/>
      <c r="C1126" s="124"/>
      <c r="D1126" s="124"/>
      <c r="E1126" s="124"/>
      <c r="F1126" s="124"/>
      <c r="G1126" s="176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44"/>
      <c r="Y1126" s="125"/>
      <c r="Z1126" s="126"/>
      <c r="AA1126" s="126"/>
      <c r="AB1126" s="126"/>
      <c r="AC1126" s="126"/>
      <c r="AD1126" s="126"/>
      <c r="AE1126" s="127"/>
      <c r="AF1126" s="127"/>
      <c r="AG1126" s="127"/>
      <c r="AH1126" s="127"/>
      <c r="AI1126" s="127"/>
      <c r="AJ1126" s="127"/>
      <c r="AK1126" s="128"/>
      <c r="AL1126" s="128"/>
      <c r="AM1126" s="128"/>
      <c r="AN1126" s="128"/>
      <c r="AO1126" s="128"/>
      <c r="AP1126" s="128"/>
      <c r="AQ1126" s="128"/>
      <c r="AR1126" s="128"/>
      <c r="AS1126" s="128"/>
      <c r="AT1126" s="128"/>
      <c r="AU1126" s="128"/>
      <c r="AV1126" s="128"/>
      <c r="AW1126" s="128"/>
      <c r="AX1126" s="129"/>
      <c r="AY1126" s="128"/>
      <c r="AZ1126" s="128"/>
      <c r="BA1126" s="128"/>
      <c r="BB1126" s="128"/>
      <c r="BC1126" s="194"/>
    </row>
    <row r="1127" spans="1:55" s="195" customFormat="1" x14ac:dyDescent="0.2">
      <c r="A1127" s="144"/>
      <c r="B1127" s="144"/>
      <c r="C1127" s="124"/>
      <c r="D1127" s="124"/>
      <c r="E1127" s="124"/>
      <c r="F1127" s="124"/>
      <c r="G1127" s="176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44"/>
      <c r="Y1127" s="125"/>
      <c r="Z1127" s="126"/>
      <c r="AA1127" s="126"/>
      <c r="AB1127" s="126"/>
      <c r="AC1127" s="126"/>
      <c r="AD1127" s="126"/>
      <c r="AE1127" s="127"/>
      <c r="AF1127" s="127"/>
      <c r="AG1127" s="127"/>
      <c r="AH1127" s="127"/>
      <c r="AI1127" s="127"/>
      <c r="AJ1127" s="127"/>
      <c r="AK1127" s="128"/>
      <c r="AL1127" s="128"/>
      <c r="AM1127" s="128"/>
      <c r="AN1127" s="128"/>
      <c r="AO1127" s="128"/>
      <c r="AP1127" s="128"/>
      <c r="AQ1127" s="128"/>
      <c r="AR1127" s="128"/>
      <c r="AS1127" s="128"/>
      <c r="AT1127" s="128"/>
      <c r="AU1127" s="128"/>
      <c r="AV1127" s="128"/>
      <c r="AW1127" s="128"/>
      <c r="AX1127" s="129"/>
      <c r="AY1127" s="128"/>
      <c r="AZ1127" s="128"/>
      <c r="BA1127" s="128"/>
      <c r="BB1127" s="128"/>
      <c r="BC1127" s="194"/>
    </row>
    <row r="1128" spans="1:55" s="195" customFormat="1" x14ac:dyDescent="0.2">
      <c r="A1128" s="144"/>
      <c r="B1128" s="144"/>
      <c r="C1128" s="124"/>
      <c r="D1128" s="124"/>
      <c r="E1128" s="124"/>
      <c r="F1128" s="124"/>
      <c r="G1128" s="176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44"/>
      <c r="Y1128" s="125"/>
      <c r="Z1128" s="126"/>
      <c r="AA1128" s="126"/>
      <c r="AB1128" s="126"/>
      <c r="AC1128" s="126"/>
      <c r="AD1128" s="126"/>
      <c r="AE1128" s="127"/>
      <c r="AF1128" s="127"/>
      <c r="AG1128" s="127"/>
      <c r="AH1128" s="127"/>
      <c r="AI1128" s="127"/>
      <c r="AJ1128" s="127"/>
      <c r="AK1128" s="128"/>
      <c r="AL1128" s="128"/>
      <c r="AM1128" s="128"/>
      <c r="AN1128" s="128"/>
      <c r="AO1128" s="128"/>
      <c r="AP1128" s="128"/>
      <c r="AQ1128" s="128"/>
      <c r="AR1128" s="128"/>
      <c r="AS1128" s="128"/>
      <c r="AT1128" s="128"/>
      <c r="AU1128" s="128"/>
      <c r="AV1128" s="128"/>
      <c r="AW1128" s="128"/>
      <c r="AX1128" s="129"/>
      <c r="AY1128" s="128"/>
      <c r="AZ1128" s="128"/>
      <c r="BA1128" s="128"/>
      <c r="BB1128" s="128"/>
      <c r="BC1128" s="194"/>
    </row>
    <row r="1129" spans="1:55" s="195" customFormat="1" x14ac:dyDescent="0.2">
      <c r="A1129" s="144"/>
      <c r="B1129" s="144"/>
      <c r="C1129" s="124"/>
      <c r="D1129" s="124"/>
      <c r="E1129" s="124"/>
      <c r="F1129" s="124"/>
      <c r="G1129" s="176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44"/>
      <c r="Y1129" s="125"/>
      <c r="Z1129" s="126"/>
      <c r="AA1129" s="126"/>
      <c r="AB1129" s="126"/>
      <c r="AC1129" s="126"/>
      <c r="AD1129" s="126"/>
      <c r="AE1129" s="127"/>
      <c r="AF1129" s="127"/>
      <c r="AG1129" s="127"/>
      <c r="AH1129" s="127"/>
      <c r="AI1129" s="127"/>
      <c r="AJ1129" s="127"/>
      <c r="AK1129" s="128"/>
      <c r="AL1129" s="128"/>
      <c r="AM1129" s="128"/>
      <c r="AN1129" s="128"/>
      <c r="AO1129" s="128"/>
      <c r="AP1129" s="128"/>
      <c r="AQ1129" s="128"/>
      <c r="AR1129" s="128"/>
      <c r="AS1129" s="128"/>
      <c r="AT1129" s="128"/>
      <c r="AU1129" s="128"/>
      <c r="AV1129" s="128"/>
      <c r="AW1129" s="128"/>
      <c r="AX1129" s="129"/>
      <c r="AY1129" s="128"/>
      <c r="AZ1129" s="128"/>
      <c r="BA1129" s="128"/>
      <c r="BB1129" s="128"/>
      <c r="BC1129" s="194"/>
    </row>
    <row r="1130" spans="1:55" s="195" customFormat="1" x14ac:dyDescent="0.2">
      <c r="A1130" s="144"/>
      <c r="B1130" s="144"/>
      <c r="C1130" s="124"/>
      <c r="D1130" s="124"/>
      <c r="E1130" s="124"/>
      <c r="F1130" s="124"/>
      <c r="G1130" s="176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44"/>
      <c r="Y1130" s="125"/>
      <c r="Z1130" s="126"/>
      <c r="AA1130" s="126"/>
      <c r="AB1130" s="126"/>
      <c r="AC1130" s="126"/>
      <c r="AD1130" s="126"/>
      <c r="AE1130" s="127"/>
      <c r="AF1130" s="127"/>
      <c r="AG1130" s="127"/>
      <c r="AH1130" s="127"/>
      <c r="AI1130" s="127"/>
      <c r="AJ1130" s="127"/>
      <c r="AK1130" s="128"/>
      <c r="AL1130" s="128"/>
      <c r="AM1130" s="128"/>
      <c r="AN1130" s="128"/>
      <c r="AO1130" s="128"/>
      <c r="AP1130" s="128"/>
      <c r="AQ1130" s="128"/>
      <c r="AR1130" s="128"/>
      <c r="AS1130" s="128"/>
      <c r="AT1130" s="128"/>
      <c r="AU1130" s="128"/>
      <c r="AV1130" s="128"/>
      <c r="AW1130" s="128"/>
      <c r="AX1130" s="129"/>
      <c r="AY1130" s="128"/>
      <c r="AZ1130" s="128"/>
      <c r="BA1130" s="128"/>
      <c r="BB1130" s="128"/>
      <c r="BC1130" s="194"/>
    </row>
    <row r="1131" spans="1:55" s="195" customFormat="1" x14ac:dyDescent="0.2">
      <c r="A1131" s="144"/>
      <c r="B1131" s="144"/>
      <c r="C1131" s="124"/>
      <c r="D1131" s="124"/>
      <c r="E1131" s="124"/>
      <c r="F1131" s="124"/>
      <c r="G1131" s="176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44"/>
      <c r="Y1131" s="125"/>
      <c r="Z1131" s="126"/>
      <c r="AA1131" s="126"/>
      <c r="AB1131" s="126"/>
      <c r="AC1131" s="126"/>
      <c r="AD1131" s="126"/>
      <c r="AE1131" s="127"/>
      <c r="AF1131" s="127"/>
      <c r="AG1131" s="127"/>
      <c r="AH1131" s="127"/>
      <c r="AI1131" s="127"/>
      <c r="AJ1131" s="127"/>
      <c r="AK1131" s="128"/>
      <c r="AL1131" s="128"/>
      <c r="AM1131" s="128"/>
      <c r="AN1131" s="128"/>
      <c r="AO1131" s="128"/>
      <c r="AP1131" s="128"/>
      <c r="AQ1131" s="128"/>
      <c r="AR1131" s="128"/>
      <c r="AS1131" s="128"/>
      <c r="AT1131" s="128"/>
      <c r="AU1131" s="128"/>
      <c r="AV1131" s="128"/>
      <c r="AW1131" s="128"/>
      <c r="AX1131" s="129"/>
      <c r="AY1131" s="128"/>
      <c r="AZ1131" s="128"/>
      <c r="BA1131" s="128"/>
      <c r="BB1131" s="128"/>
      <c r="BC1131" s="194"/>
    </row>
    <row r="1132" spans="1:55" s="195" customFormat="1" x14ac:dyDescent="0.2">
      <c r="A1132" s="144"/>
      <c r="B1132" s="144"/>
      <c r="C1132" s="124"/>
      <c r="D1132" s="124"/>
      <c r="E1132" s="124"/>
      <c r="F1132" s="124"/>
      <c r="G1132" s="176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44"/>
      <c r="Y1132" s="125"/>
      <c r="Z1132" s="126"/>
      <c r="AA1132" s="126"/>
      <c r="AB1132" s="126"/>
      <c r="AC1132" s="126"/>
      <c r="AD1132" s="126"/>
      <c r="AE1132" s="127"/>
      <c r="AF1132" s="127"/>
      <c r="AG1132" s="127"/>
      <c r="AH1132" s="127"/>
      <c r="AI1132" s="127"/>
      <c r="AJ1132" s="127"/>
      <c r="AK1132" s="128"/>
      <c r="AL1132" s="128"/>
      <c r="AM1132" s="128"/>
      <c r="AN1132" s="128"/>
      <c r="AO1132" s="128"/>
      <c r="AP1132" s="128"/>
      <c r="AQ1132" s="128"/>
      <c r="AR1132" s="128"/>
      <c r="AS1132" s="128"/>
      <c r="AT1132" s="128"/>
      <c r="AU1132" s="128"/>
      <c r="AV1132" s="128"/>
      <c r="AW1132" s="128"/>
      <c r="AX1132" s="129"/>
      <c r="AY1132" s="128"/>
      <c r="AZ1132" s="128"/>
      <c r="BA1132" s="128"/>
      <c r="BB1132" s="128"/>
      <c r="BC1132" s="194"/>
    </row>
    <row r="1133" spans="1:55" s="195" customFormat="1" x14ac:dyDescent="0.2">
      <c r="A1133" s="144"/>
      <c r="B1133" s="144"/>
      <c r="C1133" s="124"/>
      <c r="D1133" s="124"/>
      <c r="E1133" s="124"/>
      <c r="F1133" s="124"/>
      <c r="G1133" s="176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44"/>
      <c r="Y1133" s="125"/>
      <c r="Z1133" s="126"/>
      <c r="AA1133" s="126"/>
      <c r="AB1133" s="126"/>
      <c r="AC1133" s="126"/>
      <c r="AD1133" s="126"/>
      <c r="AE1133" s="127"/>
      <c r="AF1133" s="127"/>
      <c r="AG1133" s="127"/>
      <c r="AH1133" s="127"/>
      <c r="AI1133" s="127"/>
      <c r="AJ1133" s="127"/>
      <c r="AK1133" s="128"/>
      <c r="AL1133" s="128"/>
      <c r="AM1133" s="128"/>
      <c r="AN1133" s="128"/>
      <c r="AO1133" s="128"/>
      <c r="AP1133" s="128"/>
      <c r="AQ1133" s="128"/>
      <c r="AR1133" s="128"/>
      <c r="AS1133" s="128"/>
      <c r="AT1133" s="128"/>
      <c r="AU1133" s="128"/>
      <c r="AV1133" s="128"/>
      <c r="AW1133" s="128"/>
      <c r="AX1133" s="129"/>
      <c r="AY1133" s="128"/>
      <c r="AZ1133" s="128"/>
      <c r="BA1133" s="128"/>
      <c r="BB1133" s="128"/>
      <c r="BC1133" s="194"/>
    </row>
    <row r="1134" spans="1:55" s="195" customFormat="1" x14ac:dyDescent="0.2">
      <c r="A1134" s="144"/>
      <c r="B1134" s="144"/>
      <c r="C1134" s="124"/>
      <c r="D1134" s="124"/>
      <c r="E1134" s="124"/>
      <c r="F1134" s="124"/>
      <c r="G1134" s="176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44"/>
      <c r="Y1134" s="125"/>
      <c r="Z1134" s="126"/>
      <c r="AA1134" s="126"/>
      <c r="AB1134" s="126"/>
      <c r="AC1134" s="126"/>
      <c r="AD1134" s="126"/>
      <c r="AE1134" s="127"/>
      <c r="AF1134" s="127"/>
      <c r="AG1134" s="127"/>
      <c r="AH1134" s="127"/>
      <c r="AI1134" s="127"/>
      <c r="AJ1134" s="127"/>
      <c r="AK1134" s="128"/>
      <c r="AL1134" s="128"/>
      <c r="AM1134" s="128"/>
      <c r="AN1134" s="128"/>
      <c r="AO1134" s="128"/>
      <c r="AP1134" s="128"/>
      <c r="AQ1134" s="128"/>
      <c r="AR1134" s="128"/>
      <c r="AS1134" s="128"/>
      <c r="AT1134" s="128"/>
      <c r="AU1134" s="128"/>
      <c r="AV1134" s="128"/>
      <c r="AW1134" s="128"/>
      <c r="AX1134" s="129"/>
      <c r="AY1134" s="128"/>
      <c r="AZ1134" s="128"/>
      <c r="BA1134" s="128"/>
      <c r="BB1134" s="128"/>
      <c r="BC1134" s="194"/>
    </row>
    <row r="1135" spans="1:55" s="195" customFormat="1" x14ac:dyDescent="0.2">
      <c r="A1135" s="144"/>
      <c r="B1135" s="144"/>
      <c r="C1135" s="124"/>
      <c r="D1135" s="124"/>
      <c r="E1135" s="124"/>
      <c r="F1135" s="124"/>
      <c r="G1135" s="176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44"/>
      <c r="Y1135" s="125"/>
      <c r="Z1135" s="126"/>
      <c r="AA1135" s="126"/>
      <c r="AB1135" s="126"/>
      <c r="AC1135" s="126"/>
      <c r="AD1135" s="126"/>
      <c r="AE1135" s="127"/>
      <c r="AF1135" s="127"/>
      <c r="AG1135" s="127"/>
      <c r="AH1135" s="127"/>
      <c r="AI1135" s="127"/>
      <c r="AJ1135" s="127"/>
      <c r="AK1135" s="128"/>
      <c r="AL1135" s="128"/>
      <c r="AM1135" s="128"/>
      <c r="AN1135" s="128"/>
      <c r="AO1135" s="128"/>
      <c r="AP1135" s="128"/>
      <c r="AQ1135" s="128"/>
      <c r="AR1135" s="128"/>
      <c r="AS1135" s="128"/>
      <c r="AT1135" s="128"/>
      <c r="AU1135" s="128"/>
      <c r="AV1135" s="128"/>
      <c r="AW1135" s="128"/>
      <c r="AX1135" s="129"/>
      <c r="AY1135" s="128"/>
      <c r="AZ1135" s="128"/>
      <c r="BA1135" s="128"/>
      <c r="BB1135" s="128"/>
      <c r="BC1135" s="194"/>
    </row>
    <row r="1136" spans="1:55" s="195" customFormat="1" x14ac:dyDescent="0.2">
      <c r="A1136" s="144"/>
      <c r="B1136" s="144"/>
      <c r="C1136" s="124"/>
      <c r="D1136" s="124"/>
      <c r="E1136" s="124"/>
      <c r="F1136" s="124"/>
      <c r="G1136" s="176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44"/>
      <c r="Y1136" s="125"/>
      <c r="Z1136" s="126"/>
      <c r="AA1136" s="126"/>
      <c r="AB1136" s="126"/>
      <c r="AC1136" s="126"/>
      <c r="AD1136" s="126"/>
      <c r="AE1136" s="127"/>
      <c r="AF1136" s="127"/>
      <c r="AG1136" s="127"/>
      <c r="AH1136" s="127"/>
      <c r="AI1136" s="127"/>
      <c r="AJ1136" s="127"/>
      <c r="AK1136" s="128"/>
      <c r="AL1136" s="128"/>
      <c r="AM1136" s="128"/>
      <c r="AN1136" s="128"/>
      <c r="AO1136" s="128"/>
      <c r="AP1136" s="128"/>
      <c r="AQ1136" s="128"/>
      <c r="AR1136" s="128"/>
      <c r="AS1136" s="128"/>
      <c r="AT1136" s="128"/>
      <c r="AU1136" s="128"/>
      <c r="AV1136" s="128"/>
      <c r="AW1136" s="128"/>
      <c r="AX1136" s="129"/>
      <c r="AY1136" s="128"/>
      <c r="AZ1136" s="128"/>
      <c r="BA1136" s="128"/>
      <c r="BB1136" s="128"/>
      <c r="BC1136" s="194"/>
    </row>
    <row r="1137" spans="1:55" s="195" customFormat="1" x14ac:dyDescent="0.2">
      <c r="A1137" s="144"/>
      <c r="B1137" s="144"/>
      <c r="C1137" s="124"/>
      <c r="D1137" s="124"/>
      <c r="E1137" s="124"/>
      <c r="F1137" s="124"/>
      <c r="G1137" s="176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44"/>
      <c r="Y1137" s="125"/>
      <c r="Z1137" s="126"/>
      <c r="AA1137" s="126"/>
      <c r="AB1137" s="126"/>
      <c r="AC1137" s="126"/>
      <c r="AD1137" s="126"/>
      <c r="AE1137" s="127"/>
      <c r="AF1137" s="127"/>
      <c r="AG1137" s="127"/>
      <c r="AH1137" s="127"/>
      <c r="AI1137" s="127"/>
      <c r="AJ1137" s="127"/>
      <c r="AK1137" s="128"/>
      <c r="AL1137" s="128"/>
      <c r="AM1137" s="128"/>
      <c r="AN1137" s="128"/>
      <c r="AO1137" s="128"/>
      <c r="AP1137" s="128"/>
      <c r="AQ1137" s="128"/>
      <c r="AR1137" s="128"/>
      <c r="AS1137" s="128"/>
      <c r="AT1137" s="128"/>
      <c r="AU1137" s="128"/>
      <c r="AV1137" s="128"/>
      <c r="AW1137" s="128"/>
      <c r="AX1137" s="129"/>
      <c r="AY1137" s="128"/>
      <c r="AZ1137" s="128"/>
      <c r="BA1137" s="128"/>
      <c r="BB1137" s="128"/>
      <c r="BC1137" s="194"/>
    </row>
    <row r="1138" spans="1:55" s="195" customFormat="1" x14ac:dyDescent="0.2">
      <c r="A1138" s="144"/>
      <c r="B1138" s="144"/>
      <c r="C1138" s="124"/>
      <c r="D1138" s="124"/>
      <c r="E1138" s="124"/>
      <c r="F1138" s="124"/>
      <c r="G1138" s="176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44"/>
      <c r="Y1138" s="125"/>
      <c r="Z1138" s="126"/>
      <c r="AA1138" s="126"/>
      <c r="AB1138" s="126"/>
      <c r="AC1138" s="126"/>
      <c r="AD1138" s="126"/>
      <c r="AE1138" s="127"/>
      <c r="AF1138" s="127"/>
      <c r="AG1138" s="127"/>
      <c r="AH1138" s="127"/>
      <c r="AI1138" s="127"/>
      <c r="AJ1138" s="127"/>
      <c r="AK1138" s="128"/>
      <c r="AL1138" s="128"/>
      <c r="AM1138" s="128"/>
      <c r="AN1138" s="128"/>
      <c r="AO1138" s="128"/>
      <c r="AP1138" s="128"/>
      <c r="AQ1138" s="128"/>
      <c r="AR1138" s="128"/>
      <c r="AS1138" s="128"/>
      <c r="AT1138" s="128"/>
      <c r="AU1138" s="128"/>
      <c r="AV1138" s="128"/>
      <c r="AW1138" s="128"/>
      <c r="AX1138" s="129"/>
      <c r="AY1138" s="128"/>
      <c r="AZ1138" s="128"/>
      <c r="BA1138" s="128"/>
      <c r="BB1138" s="128"/>
      <c r="BC1138" s="194"/>
    </row>
    <row r="1139" spans="1:55" s="195" customFormat="1" x14ac:dyDescent="0.2">
      <c r="A1139" s="144"/>
      <c r="B1139" s="144"/>
      <c r="C1139" s="124"/>
      <c r="D1139" s="124"/>
      <c r="E1139" s="124"/>
      <c r="F1139" s="124"/>
      <c r="G1139" s="176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44"/>
      <c r="Y1139" s="125"/>
      <c r="Z1139" s="126"/>
      <c r="AA1139" s="126"/>
      <c r="AB1139" s="126"/>
      <c r="AC1139" s="126"/>
      <c r="AD1139" s="126"/>
      <c r="AE1139" s="127"/>
      <c r="AF1139" s="127"/>
      <c r="AG1139" s="127"/>
      <c r="AH1139" s="127"/>
      <c r="AI1139" s="127"/>
      <c r="AJ1139" s="127"/>
      <c r="AK1139" s="128"/>
      <c r="AL1139" s="128"/>
      <c r="AM1139" s="128"/>
      <c r="AN1139" s="128"/>
      <c r="AO1139" s="128"/>
      <c r="AP1139" s="128"/>
      <c r="AQ1139" s="128"/>
      <c r="AR1139" s="128"/>
      <c r="AS1139" s="128"/>
      <c r="AT1139" s="128"/>
      <c r="AU1139" s="128"/>
      <c r="AV1139" s="128"/>
      <c r="AW1139" s="128"/>
      <c r="AX1139" s="129"/>
      <c r="AY1139" s="128"/>
      <c r="AZ1139" s="128"/>
      <c r="BA1139" s="128"/>
      <c r="BB1139" s="128"/>
      <c r="BC1139" s="194"/>
    </row>
    <row r="1140" spans="1:55" s="195" customFormat="1" x14ac:dyDescent="0.2">
      <c r="A1140" s="144"/>
      <c r="B1140" s="144"/>
      <c r="C1140" s="124"/>
      <c r="D1140" s="124"/>
      <c r="E1140" s="124"/>
      <c r="F1140" s="124"/>
      <c r="G1140" s="176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44"/>
      <c r="Y1140" s="125"/>
      <c r="Z1140" s="126"/>
      <c r="AA1140" s="126"/>
      <c r="AB1140" s="126"/>
      <c r="AC1140" s="126"/>
      <c r="AD1140" s="126"/>
      <c r="AE1140" s="127"/>
      <c r="AF1140" s="127"/>
      <c r="AG1140" s="127"/>
      <c r="AH1140" s="127"/>
      <c r="AI1140" s="127"/>
      <c r="AJ1140" s="127"/>
      <c r="AK1140" s="128"/>
      <c r="AL1140" s="128"/>
      <c r="AM1140" s="128"/>
      <c r="AN1140" s="128"/>
      <c r="AO1140" s="128"/>
      <c r="AP1140" s="128"/>
      <c r="AQ1140" s="128"/>
      <c r="AR1140" s="128"/>
      <c r="AS1140" s="128"/>
      <c r="AT1140" s="128"/>
      <c r="AU1140" s="128"/>
      <c r="AV1140" s="128"/>
      <c r="AW1140" s="128"/>
      <c r="AX1140" s="129"/>
      <c r="AY1140" s="128"/>
      <c r="AZ1140" s="128"/>
      <c r="BA1140" s="128"/>
      <c r="BB1140" s="128"/>
      <c r="BC1140" s="194"/>
    </row>
    <row r="1141" spans="1:55" s="195" customFormat="1" x14ac:dyDescent="0.2">
      <c r="A1141" s="144"/>
      <c r="B1141" s="144"/>
      <c r="C1141" s="124"/>
      <c r="D1141" s="124"/>
      <c r="E1141" s="124"/>
      <c r="F1141" s="124"/>
      <c r="G1141" s="176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44"/>
      <c r="Y1141" s="125"/>
      <c r="Z1141" s="126"/>
      <c r="AA1141" s="126"/>
      <c r="AB1141" s="126"/>
      <c r="AC1141" s="126"/>
      <c r="AD1141" s="126"/>
      <c r="AE1141" s="127"/>
      <c r="AF1141" s="127"/>
      <c r="AG1141" s="127"/>
      <c r="AH1141" s="127"/>
      <c r="AI1141" s="127"/>
      <c r="AJ1141" s="127"/>
      <c r="AK1141" s="128"/>
      <c r="AL1141" s="128"/>
      <c r="AM1141" s="128"/>
      <c r="AN1141" s="128"/>
      <c r="AO1141" s="128"/>
      <c r="AP1141" s="128"/>
      <c r="AQ1141" s="128"/>
      <c r="AR1141" s="128"/>
      <c r="AS1141" s="128"/>
      <c r="AT1141" s="128"/>
      <c r="AU1141" s="128"/>
      <c r="AV1141" s="128"/>
      <c r="AW1141" s="128"/>
      <c r="AX1141" s="129"/>
      <c r="AY1141" s="128"/>
      <c r="AZ1141" s="128"/>
      <c r="BA1141" s="128"/>
      <c r="BB1141" s="128"/>
      <c r="BC1141" s="194"/>
    </row>
    <row r="1142" spans="1:55" s="195" customFormat="1" x14ac:dyDescent="0.2">
      <c r="A1142" s="144"/>
      <c r="B1142" s="144"/>
      <c r="C1142" s="124"/>
      <c r="D1142" s="124"/>
      <c r="E1142" s="124"/>
      <c r="F1142" s="124"/>
      <c r="G1142" s="176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44"/>
      <c r="Y1142" s="125"/>
      <c r="Z1142" s="126"/>
      <c r="AA1142" s="126"/>
      <c r="AB1142" s="126"/>
      <c r="AC1142" s="126"/>
      <c r="AD1142" s="126"/>
      <c r="AE1142" s="127"/>
      <c r="AF1142" s="127"/>
      <c r="AG1142" s="127"/>
      <c r="AH1142" s="127"/>
      <c r="AI1142" s="127"/>
      <c r="AJ1142" s="127"/>
      <c r="AK1142" s="128"/>
      <c r="AL1142" s="128"/>
      <c r="AM1142" s="128"/>
      <c r="AN1142" s="128"/>
      <c r="AO1142" s="128"/>
      <c r="AP1142" s="128"/>
      <c r="AQ1142" s="128"/>
      <c r="AR1142" s="128"/>
      <c r="AS1142" s="128"/>
      <c r="AT1142" s="128"/>
      <c r="AU1142" s="128"/>
      <c r="AV1142" s="128"/>
      <c r="AW1142" s="128"/>
      <c r="AX1142" s="129"/>
      <c r="AY1142" s="128"/>
      <c r="AZ1142" s="128"/>
      <c r="BA1142" s="128"/>
      <c r="BB1142" s="128"/>
      <c r="BC1142" s="194"/>
    </row>
    <row r="1143" spans="1:55" s="195" customFormat="1" x14ac:dyDescent="0.2">
      <c r="A1143" s="144"/>
      <c r="B1143" s="144"/>
      <c r="C1143" s="124"/>
      <c r="D1143" s="124"/>
      <c r="E1143" s="124"/>
      <c r="F1143" s="124"/>
      <c r="G1143" s="176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44"/>
      <c r="Y1143" s="125"/>
      <c r="Z1143" s="126"/>
      <c r="AA1143" s="126"/>
      <c r="AB1143" s="126"/>
      <c r="AC1143" s="126"/>
      <c r="AD1143" s="126"/>
      <c r="AE1143" s="127"/>
      <c r="AF1143" s="127"/>
      <c r="AG1143" s="127"/>
      <c r="AH1143" s="127"/>
      <c r="AI1143" s="127"/>
      <c r="AJ1143" s="127"/>
      <c r="AK1143" s="128"/>
      <c r="AL1143" s="128"/>
      <c r="AM1143" s="128"/>
      <c r="AN1143" s="128"/>
      <c r="AO1143" s="128"/>
      <c r="AP1143" s="128"/>
      <c r="AQ1143" s="128"/>
      <c r="AR1143" s="128"/>
      <c r="AS1143" s="128"/>
      <c r="AT1143" s="128"/>
      <c r="AU1143" s="128"/>
      <c r="AV1143" s="128"/>
      <c r="AW1143" s="128"/>
      <c r="AX1143" s="129"/>
      <c r="AY1143" s="128"/>
      <c r="AZ1143" s="128"/>
      <c r="BA1143" s="128"/>
      <c r="BB1143" s="128"/>
      <c r="BC1143" s="194"/>
    </row>
    <row r="1144" spans="1:55" s="195" customFormat="1" x14ac:dyDescent="0.2">
      <c r="A1144" s="144"/>
      <c r="B1144" s="144"/>
      <c r="C1144" s="124"/>
      <c r="D1144" s="124"/>
      <c r="E1144" s="124"/>
      <c r="F1144" s="124"/>
      <c r="G1144" s="176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44"/>
      <c r="Y1144" s="125"/>
      <c r="Z1144" s="126"/>
      <c r="AA1144" s="126"/>
      <c r="AB1144" s="126"/>
      <c r="AC1144" s="126"/>
      <c r="AD1144" s="126"/>
      <c r="AE1144" s="127"/>
      <c r="AF1144" s="127"/>
      <c r="AG1144" s="127"/>
      <c r="AH1144" s="127"/>
      <c r="AI1144" s="127"/>
      <c r="AJ1144" s="127"/>
      <c r="AK1144" s="128"/>
      <c r="AL1144" s="128"/>
      <c r="AM1144" s="128"/>
      <c r="AN1144" s="128"/>
      <c r="AO1144" s="128"/>
      <c r="AP1144" s="128"/>
      <c r="AQ1144" s="128"/>
      <c r="AR1144" s="128"/>
      <c r="AS1144" s="128"/>
      <c r="AT1144" s="128"/>
      <c r="AU1144" s="128"/>
      <c r="AV1144" s="128"/>
      <c r="AW1144" s="128"/>
      <c r="AX1144" s="129"/>
      <c r="AY1144" s="128"/>
      <c r="AZ1144" s="128"/>
      <c r="BA1144" s="128"/>
      <c r="BB1144" s="128"/>
      <c r="BC1144" s="194"/>
    </row>
    <row r="1145" spans="1:55" s="195" customFormat="1" x14ac:dyDescent="0.2">
      <c r="A1145" s="144"/>
      <c r="B1145" s="144"/>
      <c r="C1145" s="124"/>
      <c r="D1145" s="124"/>
      <c r="E1145" s="124"/>
      <c r="F1145" s="124"/>
      <c r="G1145" s="176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44"/>
      <c r="Y1145" s="125"/>
      <c r="Z1145" s="126"/>
      <c r="AA1145" s="126"/>
      <c r="AB1145" s="126"/>
      <c r="AC1145" s="126"/>
      <c r="AD1145" s="126"/>
      <c r="AE1145" s="127"/>
      <c r="AF1145" s="127"/>
      <c r="AG1145" s="127"/>
      <c r="AH1145" s="127"/>
      <c r="AI1145" s="127"/>
      <c r="AJ1145" s="127"/>
      <c r="AK1145" s="128"/>
      <c r="AL1145" s="128"/>
      <c r="AM1145" s="128"/>
      <c r="AN1145" s="128"/>
      <c r="AO1145" s="128"/>
      <c r="AP1145" s="128"/>
      <c r="AQ1145" s="128"/>
      <c r="AR1145" s="128"/>
      <c r="AS1145" s="128"/>
      <c r="AT1145" s="128"/>
      <c r="AU1145" s="128"/>
      <c r="AV1145" s="128"/>
      <c r="AW1145" s="128"/>
      <c r="AX1145" s="129"/>
      <c r="AY1145" s="128"/>
      <c r="AZ1145" s="128"/>
      <c r="BA1145" s="128"/>
      <c r="BB1145" s="128"/>
      <c r="BC1145" s="194"/>
    </row>
    <row r="1146" spans="1:55" s="195" customFormat="1" x14ac:dyDescent="0.2">
      <c r="A1146" s="144"/>
      <c r="B1146" s="144"/>
      <c r="C1146" s="124"/>
      <c r="D1146" s="124"/>
      <c r="E1146" s="124"/>
      <c r="F1146" s="124"/>
      <c r="G1146" s="176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44"/>
      <c r="Y1146" s="125"/>
      <c r="Z1146" s="126"/>
      <c r="AA1146" s="126"/>
      <c r="AB1146" s="126"/>
      <c r="AC1146" s="126"/>
      <c r="AD1146" s="126"/>
      <c r="AE1146" s="127"/>
      <c r="AF1146" s="127"/>
      <c r="AG1146" s="127"/>
      <c r="AH1146" s="127"/>
      <c r="AI1146" s="127"/>
      <c r="AJ1146" s="127"/>
      <c r="AK1146" s="128"/>
      <c r="AL1146" s="128"/>
      <c r="AM1146" s="128"/>
      <c r="AN1146" s="128"/>
      <c r="AO1146" s="128"/>
      <c r="AP1146" s="128"/>
      <c r="AQ1146" s="128"/>
      <c r="AR1146" s="128"/>
      <c r="AS1146" s="128"/>
      <c r="AT1146" s="128"/>
      <c r="AU1146" s="128"/>
      <c r="AV1146" s="128"/>
      <c r="AW1146" s="128"/>
      <c r="AX1146" s="129"/>
      <c r="AY1146" s="128"/>
      <c r="AZ1146" s="128"/>
      <c r="BA1146" s="128"/>
      <c r="BB1146" s="128"/>
      <c r="BC1146" s="194"/>
    </row>
    <row r="1147" spans="1:55" s="195" customFormat="1" x14ac:dyDescent="0.2">
      <c r="A1147" s="144"/>
      <c r="B1147" s="144"/>
      <c r="C1147" s="124"/>
      <c r="D1147" s="124"/>
      <c r="E1147" s="124"/>
      <c r="F1147" s="124"/>
      <c r="G1147" s="176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44"/>
      <c r="Y1147" s="125"/>
      <c r="Z1147" s="126"/>
      <c r="AA1147" s="126"/>
      <c r="AB1147" s="126"/>
      <c r="AC1147" s="126"/>
      <c r="AD1147" s="126"/>
      <c r="AE1147" s="127"/>
      <c r="AF1147" s="127"/>
      <c r="AG1147" s="127"/>
      <c r="AH1147" s="127"/>
      <c r="AI1147" s="127"/>
      <c r="AJ1147" s="127"/>
      <c r="AK1147" s="128"/>
      <c r="AL1147" s="128"/>
      <c r="AM1147" s="128"/>
      <c r="AN1147" s="128"/>
      <c r="AO1147" s="128"/>
      <c r="AP1147" s="128"/>
      <c r="AQ1147" s="128"/>
      <c r="AR1147" s="128"/>
      <c r="AS1147" s="128"/>
      <c r="AT1147" s="128"/>
      <c r="AU1147" s="128"/>
      <c r="AV1147" s="128"/>
      <c r="AW1147" s="128"/>
      <c r="AX1147" s="129"/>
      <c r="AY1147" s="128"/>
      <c r="AZ1147" s="128"/>
      <c r="BA1147" s="128"/>
      <c r="BB1147" s="128"/>
      <c r="BC1147" s="194"/>
    </row>
    <row r="1148" spans="1:55" s="195" customFormat="1" x14ac:dyDescent="0.2">
      <c r="A1148" s="144"/>
      <c r="B1148" s="144"/>
      <c r="C1148" s="124"/>
      <c r="D1148" s="124"/>
      <c r="E1148" s="124"/>
      <c r="F1148" s="124"/>
      <c r="G1148" s="176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44"/>
      <c r="Y1148" s="125"/>
      <c r="Z1148" s="126"/>
      <c r="AA1148" s="126"/>
      <c r="AB1148" s="126"/>
      <c r="AC1148" s="126"/>
      <c r="AD1148" s="126"/>
      <c r="AE1148" s="127"/>
      <c r="AF1148" s="127"/>
      <c r="AG1148" s="127"/>
      <c r="AH1148" s="127"/>
      <c r="AI1148" s="127"/>
      <c r="AJ1148" s="127"/>
      <c r="AK1148" s="128"/>
      <c r="AL1148" s="128"/>
      <c r="AM1148" s="128"/>
      <c r="AN1148" s="128"/>
      <c r="AO1148" s="128"/>
      <c r="AP1148" s="128"/>
      <c r="AQ1148" s="128"/>
      <c r="AR1148" s="128"/>
      <c r="AS1148" s="128"/>
      <c r="AT1148" s="128"/>
      <c r="AU1148" s="128"/>
      <c r="AV1148" s="128"/>
      <c r="AW1148" s="128"/>
      <c r="AX1148" s="129"/>
      <c r="AY1148" s="128"/>
      <c r="AZ1148" s="128"/>
      <c r="BA1148" s="128"/>
      <c r="BB1148" s="128"/>
      <c r="BC1148" s="194"/>
    </row>
    <row r="1149" spans="1:55" s="195" customFormat="1" x14ac:dyDescent="0.2">
      <c r="A1149" s="144"/>
      <c r="B1149" s="144"/>
      <c r="C1149" s="124"/>
      <c r="D1149" s="124"/>
      <c r="E1149" s="124"/>
      <c r="F1149" s="124"/>
      <c r="G1149" s="176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44"/>
      <c r="Y1149" s="125"/>
      <c r="Z1149" s="126"/>
      <c r="AA1149" s="126"/>
      <c r="AB1149" s="126"/>
      <c r="AC1149" s="126"/>
      <c r="AD1149" s="126"/>
      <c r="AE1149" s="127"/>
      <c r="AF1149" s="127"/>
      <c r="AG1149" s="127"/>
      <c r="AH1149" s="127"/>
      <c r="AI1149" s="127"/>
      <c r="AJ1149" s="127"/>
      <c r="AK1149" s="128"/>
      <c r="AL1149" s="128"/>
      <c r="AM1149" s="128"/>
      <c r="AN1149" s="128"/>
      <c r="AO1149" s="128"/>
      <c r="AP1149" s="128"/>
      <c r="AQ1149" s="128"/>
      <c r="AR1149" s="128"/>
      <c r="AS1149" s="128"/>
      <c r="AT1149" s="128"/>
      <c r="AU1149" s="128"/>
      <c r="AV1149" s="128"/>
      <c r="AW1149" s="128"/>
      <c r="AX1149" s="129"/>
      <c r="AY1149" s="128"/>
      <c r="AZ1149" s="128"/>
      <c r="BA1149" s="128"/>
      <c r="BB1149" s="128"/>
      <c r="BC1149" s="194"/>
    </row>
    <row r="1150" spans="1:55" s="195" customFormat="1" x14ac:dyDescent="0.2">
      <c r="A1150" s="144"/>
      <c r="B1150" s="144"/>
      <c r="C1150" s="124"/>
      <c r="D1150" s="124"/>
      <c r="E1150" s="124"/>
      <c r="F1150" s="124"/>
      <c r="G1150" s="176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44"/>
      <c r="Y1150" s="125"/>
      <c r="Z1150" s="126"/>
      <c r="AA1150" s="126"/>
      <c r="AB1150" s="126"/>
      <c r="AC1150" s="126"/>
      <c r="AD1150" s="126"/>
      <c r="AE1150" s="127"/>
      <c r="AF1150" s="127"/>
      <c r="AG1150" s="127"/>
      <c r="AH1150" s="127"/>
      <c r="AI1150" s="127"/>
      <c r="AJ1150" s="127"/>
      <c r="AK1150" s="128"/>
      <c r="AL1150" s="128"/>
      <c r="AM1150" s="128"/>
      <c r="AN1150" s="128"/>
      <c r="AO1150" s="128"/>
      <c r="AP1150" s="128"/>
      <c r="AQ1150" s="128"/>
      <c r="AR1150" s="128"/>
      <c r="AS1150" s="128"/>
      <c r="AT1150" s="128"/>
      <c r="AU1150" s="128"/>
      <c r="AV1150" s="128"/>
      <c r="AW1150" s="128"/>
      <c r="AX1150" s="129"/>
      <c r="AY1150" s="128"/>
      <c r="AZ1150" s="128"/>
      <c r="BA1150" s="128"/>
      <c r="BB1150" s="128"/>
      <c r="BC1150" s="194"/>
    </row>
    <row r="1151" spans="1:55" s="195" customFormat="1" x14ac:dyDescent="0.2">
      <c r="A1151" s="144"/>
      <c r="B1151" s="144"/>
      <c r="C1151" s="124"/>
      <c r="D1151" s="124"/>
      <c r="E1151" s="124"/>
      <c r="F1151" s="124"/>
      <c r="G1151" s="176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44"/>
      <c r="Y1151" s="125"/>
      <c r="Z1151" s="126"/>
      <c r="AA1151" s="126"/>
      <c r="AB1151" s="126"/>
      <c r="AC1151" s="126"/>
      <c r="AD1151" s="126"/>
      <c r="AE1151" s="127"/>
      <c r="AF1151" s="127"/>
      <c r="AG1151" s="127"/>
      <c r="AH1151" s="127"/>
      <c r="AI1151" s="127"/>
      <c r="AJ1151" s="127"/>
      <c r="AK1151" s="128"/>
      <c r="AL1151" s="128"/>
      <c r="AM1151" s="128"/>
      <c r="AN1151" s="128"/>
      <c r="AO1151" s="128"/>
      <c r="AP1151" s="128"/>
      <c r="AQ1151" s="128"/>
      <c r="AR1151" s="128"/>
      <c r="AS1151" s="128"/>
      <c r="AT1151" s="128"/>
      <c r="AU1151" s="128"/>
      <c r="AV1151" s="128"/>
      <c r="AW1151" s="128"/>
      <c r="AX1151" s="129"/>
      <c r="AY1151" s="128"/>
      <c r="AZ1151" s="128"/>
      <c r="BA1151" s="128"/>
      <c r="BB1151" s="128"/>
      <c r="BC1151" s="194"/>
    </row>
    <row r="1152" spans="1:55" s="195" customFormat="1" x14ac:dyDescent="0.2">
      <c r="A1152" s="144"/>
      <c r="B1152" s="144"/>
      <c r="C1152" s="124"/>
      <c r="D1152" s="124"/>
      <c r="E1152" s="124"/>
      <c r="F1152" s="124"/>
      <c r="G1152" s="176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44"/>
      <c r="Y1152" s="125"/>
      <c r="Z1152" s="126"/>
      <c r="AA1152" s="126"/>
      <c r="AB1152" s="126"/>
      <c r="AC1152" s="126"/>
      <c r="AD1152" s="126"/>
      <c r="AE1152" s="127"/>
      <c r="AF1152" s="127"/>
      <c r="AG1152" s="127"/>
      <c r="AH1152" s="127"/>
      <c r="AI1152" s="127"/>
      <c r="AJ1152" s="127"/>
      <c r="AK1152" s="128"/>
      <c r="AL1152" s="128"/>
      <c r="AM1152" s="128"/>
      <c r="AN1152" s="128"/>
      <c r="AO1152" s="128"/>
      <c r="AP1152" s="128"/>
      <c r="AQ1152" s="128"/>
      <c r="AR1152" s="128"/>
      <c r="AS1152" s="128"/>
      <c r="AT1152" s="128"/>
      <c r="AU1152" s="128"/>
      <c r="AV1152" s="128"/>
      <c r="AW1152" s="128"/>
      <c r="AX1152" s="129"/>
      <c r="AY1152" s="128"/>
      <c r="AZ1152" s="128"/>
      <c r="BA1152" s="128"/>
      <c r="BB1152" s="128"/>
      <c r="BC1152" s="194"/>
    </row>
    <row r="1153" spans="1:55" s="195" customFormat="1" x14ac:dyDescent="0.2">
      <c r="A1153" s="144"/>
      <c r="B1153" s="144"/>
      <c r="C1153" s="124"/>
      <c r="D1153" s="124"/>
      <c r="E1153" s="124"/>
      <c r="F1153" s="124"/>
      <c r="G1153" s="176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44"/>
      <c r="Y1153" s="125"/>
      <c r="Z1153" s="126"/>
      <c r="AA1153" s="126"/>
      <c r="AB1153" s="126"/>
      <c r="AC1153" s="126"/>
      <c r="AD1153" s="126"/>
      <c r="AE1153" s="127"/>
      <c r="AF1153" s="127"/>
      <c r="AG1153" s="127"/>
      <c r="AH1153" s="127"/>
      <c r="AI1153" s="127"/>
      <c r="AJ1153" s="127"/>
      <c r="AK1153" s="128"/>
      <c r="AL1153" s="128"/>
      <c r="AM1153" s="128"/>
      <c r="AN1153" s="128"/>
      <c r="AO1153" s="128"/>
      <c r="AP1153" s="128"/>
      <c r="AQ1153" s="128"/>
      <c r="AR1153" s="128"/>
      <c r="AS1153" s="128"/>
      <c r="AT1153" s="128"/>
      <c r="AU1153" s="128"/>
      <c r="AV1153" s="128"/>
      <c r="AW1153" s="128"/>
      <c r="AX1153" s="129"/>
      <c r="AY1153" s="128"/>
      <c r="AZ1153" s="128"/>
      <c r="BA1153" s="128"/>
      <c r="BB1153" s="128"/>
      <c r="BC1153" s="194"/>
    </row>
    <row r="1154" spans="1:55" s="195" customFormat="1" x14ac:dyDescent="0.2">
      <c r="A1154" s="144"/>
      <c r="B1154" s="144"/>
      <c r="C1154" s="124"/>
      <c r="D1154" s="124"/>
      <c r="E1154" s="124"/>
      <c r="F1154" s="124"/>
      <c r="G1154" s="176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44"/>
      <c r="Y1154" s="125"/>
      <c r="Z1154" s="126"/>
      <c r="AA1154" s="126"/>
      <c r="AB1154" s="126"/>
      <c r="AC1154" s="126"/>
      <c r="AD1154" s="126"/>
      <c r="AE1154" s="127"/>
      <c r="AF1154" s="127"/>
      <c r="AG1154" s="127"/>
      <c r="AH1154" s="127"/>
      <c r="AI1154" s="127"/>
      <c r="AJ1154" s="127"/>
      <c r="AK1154" s="128"/>
      <c r="AL1154" s="128"/>
      <c r="AM1154" s="128"/>
      <c r="AN1154" s="128"/>
      <c r="AO1154" s="128"/>
      <c r="AP1154" s="128"/>
      <c r="AQ1154" s="128"/>
      <c r="AR1154" s="128"/>
      <c r="AS1154" s="128"/>
      <c r="AT1154" s="128"/>
      <c r="AU1154" s="128"/>
      <c r="AV1154" s="128"/>
      <c r="AW1154" s="128"/>
      <c r="AX1154" s="129"/>
      <c r="AY1154" s="128"/>
      <c r="AZ1154" s="128"/>
      <c r="BA1154" s="128"/>
      <c r="BB1154" s="128"/>
      <c r="BC1154" s="194"/>
    </row>
    <row r="1155" spans="1:55" s="195" customFormat="1" x14ac:dyDescent="0.2">
      <c r="A1155" s="144"/>
      <c r="B1155" s="144"/>
      <c r="C1155" s="124"/>
      <c r="D1155" s="124"/>
      <c r="E1155" s="124"/>
      <c r="F1155" s="124"/>
      <c r="G1155" s="176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44"/>
      <c r="Y1155" s="125"/>
      <c r="Z1155" s="126"/>
      <c r="AA1155" s="126"/>
      <c r="AB1155" s="126"/>
      <c r="AC1155" s="126"/>
      <c r="AD1155" s="126"/>
      <c r="AE1155" s="127"/>
      <c r="AF1155" s="127"/>
      <c r="AG1155" s="127"/>
      <c r="AH1155" s="127"/>
      <c r="AI1155" s="127"/>
      <c r="AJ1155" s="127"/>
      <c r="AK1155" s="128"/>
      <c r="AL1155" s="128"/>
      <c r="AM1155" s="128"/>
      <c r="AN1155" s="128"/>
      <c r="AO1155" s="128"/>
      <c r="AP1155" s="128"/>
      <c r="AQ1155" s="128"/>
      <c r="AR1155" s="128"/>
      <c r="AS1155" s="128"/>
      <c r="AT1155" s="128"/>
      <c r="AU1155" s="128"/>
      <c r="AV1155" s="128"/>
      <c r="AW1155" s="128"/>
      <c r="AX1155" s="129"/>
      <c r="AY1155" s="128"/>
      <c r="AZ1155" s="128"/>
      <c r="BA1155" s="128"/>
      <c r="BB1155" s="128"/>
      <c r="BC1155" s="194"/>
    </row>
    <row r="1156" spans="1:55" s="195" customFormat="1" x14ac:dyDescent="0.2">
      <c r="A1156" s="144"/>
      <c r="B1156" s="144"/>
      <c r="C1156" s="124"/>
      <c r="D1156" s="124"/>
      <c r="E1156" s="124"/>
      <c r="F1156" s="124"/>
      <c r="G1156" s="176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44"/>
      <c r="Y1156" s="125"/>
      <c r="Z1156" s="126"/>
      <c r="AA1156" s="126"/>
      <c r="AB1156" s="126"/>
      <c r="AC1156" s="126"/>
      <c r="AD1156" s="126"/>
      <c r="AE1156" s="127"/>
      <c r="AF1156" s="127"/>
      <c r="AG1156" s="127"/>
      <c r="AH1156" s="127"/>
      <c r="AI1156" s="127"/>
      <c r="AJ1156" s="127"/>
      <c r="AK1156" s="128"/>
      <c r="AL1156" s="128"/>
      <c r="AM1156" s="128"/>
      <c r="AN1156" s="128"/>
      <c r="AO1156" s="128"/>
      <c r="AP1156" s="128"/>
      <c r="AQ1156" s="128"/>
      <c r="AR1156" s="128"/>
      <c r="AS1156" s="128"/>
      <c r="AT1156" s="128"/>
      <c r="AU1156" s="128"/>
      <c r="AV1156" s="128"/>
      <c r="AW1156" s="128"/>
      <c r="AX1156" s="129"/>
      <c r="AY1156" s="128"/>
      <c r="AZ1156" s="128"/>
      <c r="BA1156" s="128"/>
      <c r="BB1156" s="128"/>
      <c r="BC1156" s="194"/>
    </row>
    <row r="1157" spans="1:55" s="195" customFormat="1" x14ac:dyDescent="0.2">
      <c r="A1157" s="144"/>
      <c r="B1157" s="144"/>
      <c r="C1157" s="124"/>
      <c r="D1157" s="124"/>
      <c r="E1157" s="124"/>
      <c r="F1157" s="124"/>
      <c r="G1157" s="176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44"/>
      <c r="Y1157" s="125"/>
      <c r="Z1157" s="126"/>
      <c r="AA1157" s="126"/>
      <c r="AB1157" s="126"/>
      <c r="AC1157" s="126"/>
      <c r="AD1157" s="126"/>
      <c r="AE1157" s="127"/>
      <c r="AF1157" s="127"/>
      <c r="AG1157" s="127"/>
      <c r="AH1157" s="127"/>
      <c r="AI1157" s="127"/>
      <c r="AJ1157" s="127"/>
      <c r="AK1157" s="128"/>
      <c r="AL1157" s="128"/>
      <c r="AM1157" s="128"/>
      <c r="AN1157" s="128"/>
      <c r="AO1157" s="128"/>
      <c r="AP1157" s="128"/>
      <c r="AQ1157" s="128"/>
      <c r="AR1157" s="128"/>
      <c r="AS1157" s="128"/>
      <c r="AT1157" s="128"/>
      <c r="AU1157" s="128"/>
      <c r="AV1157" s="128"/>
      <c r="AW1157" s="128"/>
      <c r="AX1157" s="129"/>
      <c r="AY1157" s="128"/>
      <c r="AZ1157" s="128"/>
      <c r="BA1157" s="128"/>
      <c r="BB1157" s="128"/>
      <c r="BC1157" s="194"/>
    </row>
    <row r="1158" spans="1:55" s="195" customFormat="1" x14ac:dyDescent="0.2">
      <c r="A1158" s="144"/>
      <c r="B1158" s="144"/>
      <c r="C1158" s="124"/>
      <c r="D1158" s="124"/>
      <c r="E1158" s="124"/>
      <c r="F1158" s="124"/>
      <c r="G1158" s="176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44"/>
      <c r="Y1158" s="125"/>
      <c r="Z1158" s="126"/>
      <c r="AA1158" s="126"/>
      <c r="AB1158" s="126"/>
      <c r="AC1158" s="126"/>
      <c r="AD1158" s="126"/>
      <c r="AE1158" s="127"/>
      <c r="AF1158" s="127"/>
      <c r="AG1158" s="127"/>
      <c r="AH1158" s="127"/>
      <c r="AI1158" s="127"/>
      <c r="AJ1158" s="127"/>
      <c r="AK1158" s="128"/>
      <c r="AL1158" s="128"/>
      <c r="AM1158" s="128"/>
      <c r="AN1158" s="128"/>
      <c r="AO1158" s="128"/>
      <c r="AP1158" s="128"/>
      <c r="AQ1158" s="128"/>
      <c r="AR1158" s="128"/>
      <c r="AS1158" s="128"/>
      <c r="AT1158" s="128"/>
      <c r="AU1158" s="128"/>
      <c r="AV1158" s="128"/>
      <c r="AW1158" s="128"/>
      <c r="AX1158" s="129"/>
      <c r="AY1158" s="128"/>
      <c r="AZ1158" s="128"/>
      <c r="BA1158" s="128"/>
      <c r="BB1158" s="128"/>
      <c r="BC1158" s="194"/>
    </row>
    <row r="1159" spans="1:55" s="195" customFormat="1" x14ac:dyDescent="0.2">
      <c r="A1159" s="144"/>
      <c r="B1159" s="144"/>
      <c r="C1159" s="124"/>
      <c r="D1159" s="124"/>
      <c r="E1159" s="124"/>
      <c r="F1159" s="124"/>
      <c r="G1159" s="176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44"/>
      <c r="Y1159" s="125"/>
      <c r="Z1159" s="126"/>
      <c r="AA1159" s="126"/>
      <c r="AB1159" s="126"/>
      <c r="AC1159" s="126"/>
      <c r="AD1159" s="126"/>
      <c r="AE1159" s="127"/>
      <c r="AF1159" s="127"/>
      <c r="AG1159" s="127"/>
      <c r="AH1159" s="127"/>
      <c r="AI1159" s="127"/>
      <c r="AJ1159" s="127"/>
      <c r="AK1159" s="128"/>
      <c r="AL1159" s="128"/>
      <c r="AM1159" s="128"/>
      <c r="AN1159" s="128"/>
      <c r="AO1159" s="128"/>
      <c r="AP1159" s="128"/>
      <c r="AQ1159" s="128"/>
      <c r="AR1159" s="128"/>
      <c r="AS1159" s="128"/>
      <c r="AT1159" s="128"/>
      <c r="AU1159" s="128"/>
      <c r="AV1159" s="128"/>
      <c r="AW1159" s="128"/>
      <c r="AX1159" s="129"/>
      <c r="AY1159" s="128"/>
      <c r="AZ1159" s="128"/>
      <c r="BA1159" s="128"/>
      <c r="BB1159" s="128"/>
      <c r="BC1159" s="194"/>
    </row>
    <row r="1160" spans="1:55" s="195" customFormat="1" x14ac:dyDescent="0.2">
      <c r="A1160" s="144"/>
      <c r="B1160" s="144"/>
      <c r="C1160" s="124"/>
      <c r="D1160" s="124"/>
      <c r="E1160" s="124"/>
      <c r="F1160" s="124"/>
      <c r="G1160" s="176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44"/>
      <c r="Y1160" s="125"/>
      <c r="Z1160" s="126"/>
      <c r="AA1160" s="126"/>
      <c r="AB1160" s="126"/>
      <c r="AC1160" s="126"/>
      <c r="AD1160" s="126"/>
      <c r="AE1160" s="127"/>
      <c r="AF1160" s="127"/>
      <c r="AG1160" s="127"/>
      <c r="AH1160" s="127"/>
      <c r="AI1160" s="127"/>
      <c r="AJ1160" s="127"/>
      <c r="AK1160" s="128"/>
      <c r="AL1160" s="128"/>
      <c r="AM1160" s="128"/>
      <c r="AN1160" s="128"/>
      <c r="AO1160" s="128"/>
      <c r="AP1160" s="128"/>
      <c r="AQ1160" s="128"/>
      <c r="AR1160" s="128"/>
      <c r="AS1160" s="128"/>
      <c r="AT1160" s="128"/>
      <c r="AU1160" s="128"/>
      <c r="AV1160" s="128"/>
      <c r="AW1160" s="128"/>
      <c r="AX1160" s="129"/>
      <c r="AY1160" s="128"/>
      <c r="AZ1160" s="128"/>
      <c r="BA1160" s="128"/>
      <c r="BB1160" s="128"/>
      <c r="BC1160" s="194"/>
    </row>
    <row r="1161" spans="1:55" s="195" customFormat="1" x14ac:dyDescent="0.2">
      <c r="A1161" s="144"/>
      <c r="B1161" s="144"/>
      <c r="C1161" s="124"/>
      <c r="D1161" s="124"/>
      <c r="E1161" s="124"/>
      <c r="F1161" s="124"/>
      <c r="G1161" s="176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44"/>
      <c r="Y1161" s="125"/>
      <c r="Z1161" s="126"/>
      <c r="AA1161" s="126"/>
      <c r="AB1161" s="126"/>
      <c r="AC1161" s="126"/>
      <c r="AD1161" s="126"/>
      <c r="AE1161" s="127"/>
      <c r="AF1161" s="127"/>
      <c r="AG1161" s="127"/>
      <c r="AH1161" s="127"/>
      <c r="AI1161" s="127"/>
      <c r="AJ1161" s="127"/>
      <c r="AK1161" s="128"/>
      <c r="AL1161" s="128"/>
      <c r="AM1161" s="128"/>
      <c r="AN1161" s="128"/>
      <c r="AO1161" s="128"/>
      <c r="AP1161" s="128"/>
      <c r="AQ1161" s="128"/>
      <c r="AR1161" s="128"/>
      <c r="AS1161" s="128"/>
      <c r="AT1161" s="128"/>
      <c r="AU1161" s="128"/>
      <c r="AV1161" s="128"/>
      <c r="AW1161" s="128"/>
      <c r="AX1161" s="129"/>
      <c r="AY1161" s="128"/>
      <c r="AZ1161" s="128"/>
      <c r="BA1161" s="128"/>
      <c r="BB1161" s="128"/>
      <c r="BC1161" s="194"/>
    </row>
    <row r="1162" spans="1:55" s="195" customFormat="1" x14ac:dyDescent="0.2">
      <c r="A1162" s="144"/>
      <c r="B1162" s="144"/>
      <c r="C1162" s="124"/>
      <c r="D1162" s="124"/>
      <c r="E1162" s="124"/>
      <c r="F1162" s="124"/>
      <c r="G1162" s="176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44"/>
      <c r="Y1162" s="125"/>
      <c r="Z1162" s="126"/>
      <c r="AA1162" s="126"/>
      <c r="AB1162" s="126"/>
      <c r="AC1162" s="126"/>
      <c r="AD1162" s="126"/>
      <c r="AE1162" s="127"/>
      <c r="AF1162" s="127"/>
      <c r="AG1162" s="127"/>
      <c r="AH1162" s="127"/>
      <c r="AI1162" s="127"/>
      <c r="AJ1162" s="127"/>
      <c r="AK1162" s="128"/>
      <c r="AL1162" s="128"/>
      <c r="AM1162" s="128"/>
      <c r="AN1162" s="128"/>
      <c r="AO1162" s="128"/>
      <c r="AP1162" s="128"/>
      <c r="AQ1162" s="128"/>
      <c r="AR1162" s="128"/>
      <c r="AS1162" s="128"/>
      <c r="AT1162" s="128"/>
      <c r="AU1162" s="128"/>
      <c r="AV1162" s="128"/>
      <c r="AW1162" s="128"/>
      <c r="AX1162" s="129"/>
      <c r="AY1162" s="128"/>
      <c r="AZ1162" s="128"/>
      <c r="BA1162" s="128"/>
      <c r="BB1162" s="128"/>
      <c r="BC1162" s="194"/>
    </row>
    <row r="1163" spans="1:55" s="195" customFormat="1" x14ac:dyDescent="0.2">
      <c r="A1163" s="144"/>
      <c r="B1163" s="144"/>
      <c r="C1163" s="124"/>
      <c r="D1163" s="124"/>
      <c r="E1163" s="124"/>
      <c r="F1163" s="124"/>
      <c r="G1163" s="176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44"/>
      <c r="Y1163" s="125"/>
      <c r="Z1163" s="126"/>
      <c r="AA1163" s="126"/>
      <c r="AB1163" s="126"/>
      <c r="AC1163" s="126"/>
      <c r="AD1163" s="126"/>
      <c r="AE1163" s="127"/>
      <c r="AF1163" s="127"/>
      <c r="AG1163" s="127"/>
      <c r="AH1163" s="127"/>
      <c r="AI1163" s="127"/>
      <c r="AJ1163" s="127"/>
      <c r="AK1163" s="128"/>
      <c r="AL1163" s="128"/>
      <c r="AM1163" s="128"/>
      <c r="AN1163" s="128"/>
      <c r="AO1163" s="128"/>
      <c r="AP1163" s="128"/>
      <c r="AQ1163" s="128"/>
      <c r="AR1163" s="128"/>
      <c r="AS1163" s="128"/>
      <c r="AT1163" s="128"/>
      <c r="AU1163" s="128"/>
      <c r="AV1163" s="128"/>
      <c r="AW1163" s="128"/>
      <c r="AX1163" s="129"/>
      <c r="AY1163" s="128"/>
      <c r="AZ1163" s="128"/>
      <c r="BA1163" s="128"/>
      <c r="BB1163" s="128"/>
      <c r="BC1163" s="194"/>
    </row>
    <row r="1164" spans="1:55" s="195" customFormat="1" x14ac:dyDescent="0.2">
      <c r="A1164" s="144"/>
      <c r="B1164" s="144"/>
      <c r="C1164" s="124"/>
      <c r="D1164" s="124"/>
      <c r="E1164" s="124"/>
      <c r="F1164" s="124"/>
      <c r="G1164" s="176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44"/>
      <c r="Y1164" s="125"/>
      <c r="Z1164" s="126"/>
      <c r="AA1164" s="126"/>
      <c r="AB1164" s="126"/>
      <c r="AC1164" s="126"/>
      <c r="AD1164" s="126"/>
      <c r="AE1164" s="127"/>
      <c r="AF1164" s="127"/>
      <c r="AG1164" s="127"/>
      <c r="AH1164" s="127"/>
      <c r="AI1164" s="127"/>
      <c r="AJ1164" s="127"/>
      <c r="AK1164" s="128"/>
      <c r="AL1164" s="128"/>
      <c r="AM1164" s="128"/>
      <c r="AN1164" s="128"/>
      <c r="AO1164" s="128"/>
      <c r="AP1164" s="128"/>
      <c r="AQ1164" s="128"/>
      <c r="AR1164" s="128"/>
      <c r="AS1164" s="128"/>
      <c r="AT1164" s="128"/>
      <c r="AU1164" s="128"/>
      <c r="AV1164" s="128"/>
      <c r="AW1164" s="128"/>
      <c r="AX1164" s="129"/>
      <c r="AY1164" s="128"/>
      <c r="AZ1164" s="128"/>
      <c r="BA1164" s="128"/>
      <c r="BB1164" s="128"/>
      <c r="BC1164" s="194"/>
    </row>
    <row r="1165" spans="1:55" s="195" customFormat="1" x14ac:dyDescent="0.2">
      <c r="A1165" s="144"/>
      <c r="B1165" s="144"/>
      <c r="C1165" s="124"/>
      <c r="D1165" s="124"/>
      <c r="E1165" s="124"/>
      <c r="F1165" s="124"/>
      <c r="G1165" s="176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44"/>
      <c r="Y1165" s="125"/>
      <c r="Z1165" s="126"/>
      <c r="AA1165" s="126"/>
      <c r="AB1165" s="126"/>
      <c r="AC1165" s="126"/>
      <c r="AD1165" s="126"/>
      <c r="AE1165" s="127"/>
      <c r="AF1165" s="127"/>
      <c r="AG1165" s="127"/>
      <c r="AH1165" s="127"/>
      <c r="AI1165" s="127"/>
      <c r="AJ1165" s="127"/>
      <c r="AK1165" s="128"/>
      <c r="AL1165" s="128"/>
      <c r="AM1165" s="128"/>
      <c r="AN1165" s="128"/>
      <c r="AO1165" s="128"/>
      <c r="AP1165" s="128"/>
      <c r="AQ1165" s="128"/>
      <c r="AR1165" s="128"/>
      <c r="AS1165" s="128"/>
      <c r="AT1165" s="128"/>
      <c r="AU1165" s="128"/>
      <c r="AV1165" s="128"/>
      <c r="AW1165" s="128"/>
      <c r="AX1165" s="129"/>
      <c r="AY1165" s="128"/>
      <c r="AZ1165" s="128"/>
      <c r="BA1165" s="128"/>
      <c r="BB1165" s="128"/>
      <c r="BC1165" s="194"/>
    </row>
    <row r="1166" spans="1:55" s="195" customFormat="1" x14ac:dyDescent="0.2">
      <c r="A1166" s="144"/>
      <c r="B1166" s="144"/>
      <c r="C1166" s="124"/>
      <c r="D1166" s="124"/>
      <c r="E1166" s="124"/>
      <c r="F1166" s="124"/>
      <c r="G1166" s="176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44"/>
      <c r="Y1166" s="125"/>
      <c r="Z1166" s="126"/>
      <c r="AA1166" s="126"/>
      <c r="AB1166" s="126"/>
      <c r="AC1166" s="126"/>
      <c r="AD1166" s="126"/>
      <c r="AE1166" s="127"/>
      <c r="AF1166" s="127"/>
      <c r="AG1166" s="127"/>
      <c r="AH1166" s="127"/>
      <c r="AI1166" s="127"/>
      <c r="AJ1166" s="127"/>
      <c r="AK1166" s="128"/>
      <c r="AL1166" s="128"/>
      <c r="AM1166" s="128"/>
      <c r="AN1166" s="128"/>
      <c r="AO1166" s="128"/>
      <c r="AP1166" s="128"/>
      <c r="AQ1166" s="128"/>
      <c r="AR1166" s="128"/>
      <c r="AS1166" s="128"/>
      <c r="AT1166" s="128"/>
      <c r="AU1166" s="128"/>
      <c r="AV1166" s="128"/>
      <c r="AW1166" s="128"/>
      <c r="AX1166" s="129"/>
      <c r="AY1166" s="128"/>
      <c r="AZ1166" s="128"/>
      <c r="BA1166" s="128"/>
      <c r="BB1166" s="128"/>
      <c r="BC1166" s="194"/>
    </row>
    <row r="1167" spans="1:55" s="195" customFormat="1" x14ac:dyDescent="0.2">
      <c r="A1167" s="144"/>
      <c r="B1167" s="144"/>
      <c r="C1167" s="124"/>
      <c r="D1167" s="124"/>
      <c r="E1167" s="124"/>
      <c r="F1167" s="124"/>
      <c r="G1167" s="176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44"/>
      <c r="Y1167" s="125"/>
      <c r="Z1167" s="126"/>
      <c r="AA1167" s="126"/>
      <c r="AB1167" s="126"/>
      <c r="AC1167" s="126"/>
      <c r="AD1167" s="126"/>
      <c r="AE1167" s="127"/>
      <c r="AF1167" s="127"/>
      <c r="AG1167" s="127"/>
      <c r="AH1167" s="127"/>
      <c r="AI1167" s="127"/>
      <c r="AJ1167" s="127"/>
      <c r="AK1167" s="128"/>
      <c r="AL1167" s="128"/>
      <c r="AM1167" s="128"/>
      <c r="AN1167" s="128"/>
      <c r="AO1167" s="128"/>
      <c r="AP1167" s="128"/>
      <c r="AQ1167" s="128"/>
      <c r="AR1167" s="128"/>
      <c r="AS1167" s="128"/>
      <c r="AT1167" s="128"/>
      <c r="AU1167" s="128"/>
      <c r="AV1167" s="128"/>
      <c r="AW1167" s="128"/>
      <c r="AX1167" s="129"/>
      <c r="AY1167" s="128"/>
      <c r="AZ1167" s="128"/>
      <c r="BA1167" s="128"/>
      <c r="BB1167" s="128"/>
      <c r="BC1167" s="194"/>
    </row>
    <row r="1168" spans="1:55" s="195" customFormat="1" x14ac:dyDescent="0.2">
      <c r="A1168" s="144"/>
      <c r="B1168" s="144"/>
      <c r="C1168" s="124"/>
      <c r="D1168" s="124"/>
      <c r="E1168" s="124"/>
      <c r="F1168" s="124"/>
      <c r="G1168" s="176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44"/>
      <c r="Y1168" s="125"/>
      <c r="Z1168" s="126"/>
      <c r="AA1168" s="126"/>
      <c r="AB1168" s="126"/>
      <c r="AC1168" s="126"/>
      <c r="AD1168" s="126"/>
      <c r="AE1168" s="127"/>
      <c r="AF1168" s="127"/>
      <c r="AG1168" s="127"/>
      <c r="AH1168" s="127"/>
      <c r="AI1168" s="127"/>
      <c r="AJ1168" s="127"/>
      <c r="AK1168" s="128"/>
      <c r="AL1168" s="128"/>
      <c r="AM1168" s="128"/>
      <c r="AN1168" s="128"/>
      <c r="AO1168" s="128"/>
      <c r="AP1168" s="128"/>
      <c r="AQ1168" s="128"/>
      <c r="AR1168" s="128"/>
      <c r="AS1168" s="128"/>
      <c r="AT1168" s="128"/>
      <c r="AU1168" s="128"/>
      <c r="AV1168" s="128"/>
      <c r="AW1168" s="128"/>
      <c r="AX1168" s="129"/>
      <c r="AY1168" s="128"/>
      <c r="AZ1168" s="128"/>
      <c r="BA1168" s="128"/>
      <c r="BB1168" s="128"/>
      <c r="BC1168" s="194"/>
    </row>
    <row r="1169" spans="1:55" s="195" customFormat="1" x14ac:dyDescent="0.2">
      <c r="A1169" s="144"/>
      <c r="B1169" s="144"/>
      <c r="C1169" s="124"/>
      <c r="D1169" s="124"/>
      <c r="E1169" s="124"/>
      <c r="F1169" s="124"/>
      <c r="G1169" s="176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44"/>
      <c r="Y1169" s="125"/>
      <c r="Z1169" s="126"/>
      <c r="AA1169" s="126"/>
      <c r="AB1169" s="126"/>
      <c r="AC1169" s="126"/>
      <c r="AD1169" s="126"/>
      <c r="AE1169" s="127"/>
      <c r="AF1169" s="127"/>
      <c r="AG1169" s="127"/>
      <c r="AH1169" s="127"/>
      <c r="AI1169" s="127"/>
      <c r="AJ1169" s="127"/>
      <c r="AK1169" s="128"/>
      <c r="AL1169" s="128"/>
      <c r="AM1169" s="128"/>
      <c r="AN1169" s="128"/>
      <c r="AO1169" s="128"/>
      <c r="AP1169" s="128"/>
      <c r="AQ1169" s="128"/>
      <c r="AR1169" s="128"/>
      <c r="AS1169" s="128"/>
      <c r="AT1169" s="128"/>
      <c r="AU1169" s="128"/>
      <c r="AV1169" s="128"/>
      <c r="AW1169" s="128"/>
      <c r="AX1169" s="129"/>
      <c r="AY1169" s="128"/>
      <c r="AZ1169" s="128"/>
      <c r="BA1169" s="128"/>
      <c r="BB1169" s="128"/>
      <c r="BC1169" s="194"/>
    </row>
    <row r="1170" spans="1:55" s="195" customFormat="1" x14ac:dyDescent="0.2">
      <c r="A1170" s="144"/>
      <c r="B1170" s="144"/>
      <c r="C1170" s="124"/>
      <c r="D1170" s="124"/>
      <c r="E1170" s="124"/>
      <c r="F1170" s="124"/>
      <c r="G1170" s="176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44"/>
      <c r="Y1170" s="125"/>
      <c r="Z1170" s="126"/>
      <c r="AA1170" s="126"/>
      <c r="AB1170" s="126"/>
      <c r="AC1170" s="126"/>
      <c r="AD1170" s="126"/>
      <c r="AE1170" s="127"/>
      <c r="AF1170" s="127"/>
      <c r="AG1170" s="127"/>
      <c r="AH1170" s="127"/>
      <c r="AI1170" s="127"/>
      <c r="AJ1170" s="127"/>
      <c r="AK1170" s="128"/>
      <c r="AL1170" s="128"/>
      <c r="AM1170" s="128"/>
      <c r="AN1170" s="128"/>
      <c r="AO1170" s="128"/>
      <c r="AP1170" s="128"/>
      <c r="AQ1170" s="128"/>
      <c r="AR1170" s="128"/>
      <c r="AS1170" s="128"/>
      <c r="AT1170" s="128"/>
      <c r="AU1170" s="128"/>
      <c r="AV1170" s="128"/>
      <c r="AW1170" s="128"/>
      <c r="AX1170" s="129"/>
      <c r="AY1170" s="128"/>
      <c r="AZ1170" s="128"/>
      <c r="BA1170" s="128"/>
      <c r="BB1170" s="128"/>
      <c r="BC1170" s="194"/>
    </row>
    <row r="1171" spans="1:55" x14ac:dyDescent="0.2">
      <c r="E1171" s="124"/>
      <c r="F1171" s="124"/>
      <c r="G1171" s="176"/>
      <c r="H1171" s="124"/>
      <c r="I1171" s="124"/>
      <c r="J1171" s="124"/>
      <c r="K1171" s="124"/>
      <c r="L1171" s="124"/>
      <c r="M1171" s="124"/>
      <c r="N1171" s="124"/>
      <c r="O1171" s="124"/>
      <c r="Q1171" s="124"/>
      <c r="R1171" s="124"/>
      <c r="S1171" s="124"/>
      <c r="T1171" s="124"/>
      <c r="U1171" s="124"/>
      <c r="V1171" s="124"/>
      <c r="W1171" s="124"/>
      <c r="X1171" s="144"/>
    </row>
    <row r="1172" spans="1:55" x14ac:dyDescent="0.2">
      <c r="E1172" s="124"/>
      <c r="F1172" s="124"/>
      <c r="G1172" s="176"/>
      <c r="H1172" s="124"/>
      <c r="I1172" s="124"/>
      <c r="J1172" s="124"/>
      <c r="K1172" s="124"/>
      <c r="L1172" s="124"/>
      <c r="M1172" s="124"/>
      <c r="N1172" s="124"/>
      <c r="O1172" s="124"/>
      <c r="Q1172" s="124"/>
      <c r="R1172" s="124"/>
      <c r="S1172" s="124"/>
      <c r="T1172" s="124"/>
      <c r="U1172" s="124"/>
      <c r="V1172" s="124"/>
      <c r="W1172" s="124"/>
      <c r="X1172" s="144"/>
    </row>
    <row r="1173" spans="1:55" x14ac:dyDescent="0.2">
      <c r="E1173" s="124"/>
      <c r="F1173" s="124"/>
      <c r="G1173" s="176"/>
      <c r="H1173" s="124"/>
      <c r="I1173" s="124"/>
      <c r="J1173" s="124"/>
      <c r="K1173" s="124"/>
      <c r="L1173" s="124"/>
      <c r="M1173" s="124"/>
      <c r="N1173" s="124"/>
      <c r="O1173" s="124"/>
      <c r="Q1173" s="124"/>
      <c r="R1173" s="124"/>
      <c r="S1173" s="124"/>
      <c r="T1173" s="124"/>
      <c r="U1173" s="124"/>
      <c r="V1173" s="124"/>
      <c r="W1173" s="124"/>
      <c r="X1173" s="144"/>
    </row>
    <row r="1174" spans="1:55" x14ac:dyDescent="0.2">
      <c r="E1174" s="124"/>
      <c r="F1174" s="124"/>
      <c r="G1174" s="176"/>
      <c r="H1174" s="124"/>
      <c r="I1174" s="124"/>
      <c r="J1174" s="124"/>
      <c r="K1174" s="124"/>
      <c r="L1174" s="124"/>
      <c r="M1174" s="124"/>
      <c r="N1174" s="124"/>
      <c r="O1174" s="124"/>
      <c r="Q1174" s="124"/>
      <c r="R1174" s="124"/>
      <c r="S1174" s="124"/>
      <c r="T1174" s="124"/>
      <c r="U1174" s="124"/>
      <c r="V1174" s="124"/>
      <c r="W1174" s="124"/>
      <c r="X1174" s="144"/>
    </row>
    <row r="1175" spans="1:55" x14ac:dyDescent="0.2">
      <c r="E1175" s="124"/>
      <c r="F1175" s="124"/>
      <c r="G1175" s="176"/>
      <c r="H1175" s="124"/>
      <c r="I1175" s="124"/>
      <c r="J1175" s="124"/>
      <c r="K1175" s="124"/>
      <c r="L1175" s="124"/>
      <c r="M1175" s="124"/>
      <c r="N1175" s="124"/>
      <c r="O1175" s="124"/>
      <c r="Q1175" s="124"/>
      <c r="R1175" s="124"/>
      <c r="S1175" s="124"/>
      <c r="T1175" s="124"/>
      <c r="U1175" s="124"/>
      <c r="V1175" s="124"/>
      <c r="W1175" s="124"/>
      <c r="X1175" s="144"/>
    </row>
    <row r="1176" spans="1:55" x14ac:dyDescent="0.2">
      <c r="E1176" s="124"/>
      <c r="F1176" s="124"/>
      <c r="G1176" s="176"/>
      <c r="H1176" s="124"/>
      <c r="I1176" s="124"/>
      <c r="J1176" s="124"/>
      <c r="K1176" s="124"/>
      <c r="L1176" s="124"/>
      <c r="M1176" s="124"/>
      <c r="N1176" s="124"/>
      <c r="O1176" s="124"/>
      <c r="Q1176" s="124"/>
      <c r="R1176" s="124"/>
      <c r="S1176" s="124"/>
      <c r="T1176" s="124"/>
      <c r="U1176" s="124"/>
      <c r="V1176" s="124"/>
      <c r="W1176" s="124"/>
      <c r="X1176" s="144"/>
    </row>
  </sheetData>
  <sheetProtection sheet="1" objects="1" scenarios="1" formatCells="0"/>
  <mergeCells count="23">
    <mergeCell ref="F24:O24"/>
    <mergeCell ref="R43:W44"/>
    <mergeCell ref="Q6:U8"/>
    <mergeCell ref="G7:O8"/>
    <mergeCell ref="G9:O9"/>
    <mergeCell ref="F18:F19"/>
    <mergeCell ref="G18:I18"/>
    <mergeCell ref="J18:L18"/>
    <mergeCell ref="N18:O18"/>
    <mergeCell ref="G32:H34"/>
    <mergeCell ref="J32:K34"/>
    <mergeCell ref="F34:F35"/>
    <mergeCell ref="I34:I35"/>
    <mergeCell ref="B9:C9"/>
    <mergeCell ref="D8:E8"/>
    <mergeCell ref="D9:E9"/>
    <mergeCell ref="B8:C8"/>
    <mergeCell ref="Q1:U1"/>
    <mergeCell ref="Q2:U5"/>
    <mergeCell ref="B7:C7"/>
    <mergeCell ref="D7:E7"/>
    <mergeCell ref="B6:C6"/>
    <mergeCell ref="D6:E6"/>
  </mergeCells>
  <dataValidations count="1">
    <dataValidation type="whole" allowBlank="1" showInputMessage="1" showErrorMessage="1" error="Кодовете трябва да бъдат 1 и 2!" sqref="C13:C1012">
      <formula1>1</formula1>
      <formula2>2</formula2>
    </dataValidation>
  </dataValidations>
  <hyperlinks>
    <hyperlink ref="C1" location="Начало!A1" display="Начало"/>
    <hyperlink ref="C3" location="Experiment!A1" display="Experiment!A1"/>
  </hyperlink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9389629810485"/>
  </sheetPr>
  <dimension ref="A1:DM890"/>
  <sheetViews>
    <sheetView zoomScale="91" zoomScaleNormal="91" workbookViewId="0">
      <selection sqref="A1:B5"/>
    </sheetView>
  </sheetViews>
  <sheetFormatPr defaultRowHeight="15" x14ac:dyDescent="0.25"/>
  <cols>
    <col min="1" max="1" width="5.85546875" style="669" customWidth="1"/>
    <col min="2" max="2" width="14.28515625" style="632" customWidth="1"/>
    <col min="3" max="3" width="19.7109375" style="740" customWidth="1"/>
    <col min="4" max="4" width="9.140625" style="519"/>
    <col min="5" max="5" width="3.7109375" style="615" customWidth="1"/>
    <col min="6" max="6" width="11.7109375" style="632" customWidth="1"/>
    <col min="7" max="7" width="11.28515625" style="632" customWidth="1"/>
    <col min="8" max="8" width="21.7109375" style="632" customWidth="1"/>
    <col min="9" max="10" width="8" style="632" customWidth="1"/>
    <col min="11" max="11" width="8" style="669" customWidth="1"/>
    <col min="12" max="12" width="6.5703125" style="669" customWidth="1"/>
    <col min="13" max="16" width="8" style="669" customWidth="1"/>
    <col min="17" max="17" width="9.5703125" style="669" customWidth="1"/>
    <col min="18" max="18" width="8.5703125" style="669" customWidth="1"/>
    <col min="19" max="19" width="16.42578125" style="669" customWidth="1"/>
    <col min="20" max="20" width="11.140625" style="618" customWidth="1"/>
    <col min="21" max="21" width="8.5703125" style="618" customWidth="1"/>
    <col min="22" max="22" width="5.7109375" style="618" customWidth="1"/>
    <col min="23" max="28" width="5.28515625" style="618" customWidth="1"/>
    <col min="29" max="29" width="7.5703125" style="618" customWidth="1"/>
    <col min="30" max="40" width="5.28515625" style="618" customWidth="1"/>
    <col min="41" max="41" width="9.140625" style="619"/>
    <col min="42" max="42" width="9.140625" style="620"/>
    <col min="43" max="43" width="32.7109375" style="620" bestFit="1" customWidth="1"/>
    <col min="44" max="44" width="37.28515625" style="620" customWidth="1"/>
    <col min="45" max="45" width="9.7109375" style="620" bestFit="1" customWidth="1"/>
    <col min="46" max="46" width="16.28515625" style="620" bestFit="1" customWidth="1"/>
    <col min="47" max="48" width="10.140625" style="620" bestFit="1" customWidth="1"/>
    <col min="49" max="49" width="14" style="620" bestFit="1" customWidth="1"/>
    <col min="50" max="50" width="10.140625" style="620" bestFit="1" customWidth="1"/>
    <col min="51" max="52" width="9.140625" style="620"/>
    <col min="53" max="53" width="9.140625" style="621"/>
    <col min="54" max="55" width="34.42578125" style="620" bestFit="1" customWidth="1"/>
    <col min="56" max="56" width="9.140625" style="620"/>
    <col min="57" max="58" width="17.42578125" style="620" bestFit="1" customWidth="1"/>
    <col min="59" max="59" width="61.42578125" style="622" bestFit="1" customWidth="1"/>
    <col min="60" max="60" width="14.5703125" style="620" bestFit="1" customWidth="1"/>
    <col min="61" max="61" width="17.42578125" style="620" customWidth="1"/>
    <col min="62" max="62" width="10.7109375" style="620" customWidth="1"/>
    <col min="63" max="63" width="9.140625" style="619"/>
    <col min="64" max="64" width="14.28515625" style="619" bestFit="1" customWidth="1"/>
    <col min="65" max="68" width="9.140625" style="619"/>
    <col min="69" max="72" width="9.140625" style="623"/>
    <col min="73" max="73" width="9.140625" style="624"/>
    <col min="74" max="90" width="9.140625" style="623"/>
    <col min="91" max="92" width="9.140625" style="625"/>
    <col min="93" max="93" width="9.140625" style="626"/>
    <col min="94" max="94" width="13.85546875" style="627" customWidth="1"/>
    <col min="95" max="98" width="9.140625" style="626"/>
    <col min="99" max="117" width="9.140625" style="615"/>
    <col min="118" max="256" width="9.140625" style="667"/>
    <col min="257" max="257" width="5.85546875" style="667" customWidth="1"/>
    <col min="258" max="258" width="14.28515625" style="667" customWidth="1"/>
    <col min="259" max="259" width="7.28515625" style="667" customWidth="1"/>
    <col min="260" max="260" width="9.42578125" style="667" customWidth="1"/>
    <col min="261" max="261" width="3.7109375" style="667" customWidth="1"/>
    <col min="262" max="262" width="6" style="667" customWidth="1"/>
    <col min="263" max="263" width="7.85546875" style="667" customWidth="1"/>
    <col min="264" max="264" width="10.28515625" style="667" customWidth="1"/>
    <col min="265" max="265" width="8.7109375" style="667" customWidth="1"/>
    <col min="266" max="266" width="6.85546875" style="667" customWidth="1"/>
    <col min="267" max="267" width="8.42578125" style="667" customWidth="1"/>
    <col min="268" max="268" width="4.140625" style="667" customWidth="1"/>
    <col min="269" max="269" width="5.85546875" style="667" customWidth="1"/>
    <col min="270" max="270" width="9.28515625" style="667" customWidth="1"/>
    <col min="271" max="271" width="7" style="667" customWidth="1"/>
    <col min="272" max="272" width="7.85546875" style="667" customWidth="1"/>
    <col min="273" max="273" width="5.5703125" style="667" customWidth="1"/>
    <col min="274" max="274" width="8.5703125" style="667" customWidth="1"/>
    <col min="275" max="275" width="5.85546875" style="667" customWidth="1"/>
    <col min="276" max="276" width="6" style="667" customWidth="1"/>
    <col min="277" max="277" width="4.85546875" style="667" customWidth="1"/>
    <col min="278" max="278" width="5.7109375" style="667" customWidth="1"/>
    <col min="279" max="284" width="5.28515625" style="667" customWidth="1"/>
    <col min="285" max="285" width="7.5703125" style="667" customWidth="1"/>
    <col min="286" max="296" width="5.28515625" style="667" customWidth="1"/>
    <col min="297" max="299" width="9.140625" style="667"/>
    <col min="300" max="300" width="14.7109375" style="667" customWidth="1"/>
    <col min="301" max="302" width="9.140625" style="667"/>
    <col min="303" max="303" width="9.28515625" style="667" bestFit="1" customWidth="1"/>
    <col min="304" max="304" width="9.140625" style="667"/>
    <col min="305" max="305" width="14" style="667" bestFit="1" customWidth="1"/>
    <col min="306" max="316" width="9.140625" style="667"/>
    <col min="317" max="317" width="17.42578125" style="667" customWidth="1"/>
    <col min="318" max="318" width="10.7109375" style="667" customWidth="1"/>
    <col min="319" max="319" width="9.140625" style="667"/>
    <col min="320" max="320" width="14.28515625" style="667" bestFit="1" customWidth="1"/>
    <col min="321" max="512" width="9.140625" style="667"/>
    <col min="513" max="513" width="5.85546875" style="667" customWidth="1"/>
    <col min="514" max="514" width="14.28515625" style="667" customWidth="1"/>
    <col min="515" max="515" width="7.28515625" style="667" customWidth="1"/>
    <col min="516" max="516" width="9.42578125" style="667" customWidth="1"/>
    <col min="517" max="517" width="3.7109375" style="667" customWidth="1"/>
    <col min="518" max="518" width="6" style="667" customWidth="1"/>
    <col min="519" max="519" width="7.85546875" style="667" customWidth="1"/>
    <col min="520" max="520" width="10.28515625" style="667" customWidth="1"/>
    <col min="521" max="521" width="8.7109375" style="667" customWidth="1"/>
    <col min="522" max="522" width="6.85546875" style="667" customWidth="1"/>
    <col min="523" max="523" width="8.42578125" style="667" customWidth="1"/>
    <col min="524" max="524" width="4.140625" style="667" customWidth="1"/>
    <col min="525" max="525" width="5.85546875" style="667" customWidth="1"/>
    <col min="526" max="526" width="9.28515625" style="667" customWidth="1"/>
    <col min="527" max="527" width="7" style="667" customWidth="1"/>
    <col min="528" max="528" width="7.85546875" style="667" customWidth="1"/>
    <col min="529" max="529" width="5.5703125" style="667" customWidth="1"/>
    <col min="530" max="530" width="8.5703125" style="667" customWidth="1"/>
    <col min="531" max="531" width="5.85546875" style="667" customWidth="1"/>
    <col min="532" max="532" width="6" style="667" customWidth="1"/>
    <col min="533" max="533" width="4.85546875" style="667" customWidth="1"/>
    <col min="534" max="534" width="5.7109375" style="667" customWidth="1"/>
    <col min="535" max="540" width="5.28515625" style="667" customWidth="1"/>
    <col min="541" max="541" width="7.5703125" style="667" customWidth="1"/>
    <col min="542" max="552" width="5.28515625" style="667" customWidth="1"/>
    <col min="553" max="555" width="9.140625" style="667"/>
    <col min="556" max="556" width="14.7109375" style="667" customWidth="1"/>
    <col min="557" max="558" width="9.140625" style="667"/>
    <col min="559" max="559" width="9.28515625" style="667" bestFit="1" customWidth="1"/>
    <col min="560" max="560" width="9.140625" style="667"/>
    <col min="561" max="561" width="14" style="667" bestFit="1" customWidth="1"/>
    <col min="562" max="572" width="9.140625" style="667"/>
    <col min="573" max="573" width="17.42578125" style="667" customWidth="1"/>
    <col min="574" max="574" width="10.7109375" style="667" customWidth="1"/>
    <col min="575" max="575" width="9.140625" style="667"/>
    <col min="576" max="576" width="14.28515625" style="667" bestFit="1" customWidth="1"/>
    <col min="577" max="768" width="9.140625" style="667"/>
    <col min="769" max="769" width="5.85546875" style="667" customWidth="1"/>
    <col min="770" max="770" width="14.28515625" style="667" customWidth="1"/>
    <col min="771" max="771" width="7.28515625" style="667" customWidth="1"/>
    <col min="772" max="772" width="9.42578125" style="667" customWidth="1"/>
    <col min="773" max="773" width="3.7109375" style="667" customWidth="1"/>
    <col min="774" max="774" width="6" style="667" customWidth="1"/>
    <col min="775" max="775" width="7.85546875" style="667" customWidth="1"/>
    <col min="776" max="776" width="10.28515625" style="667" customWidth="1"/>
    <col min="777" max="777" width="8.7109375" style="667" customWidth="1"/>
    <col min="778" max="778" width="6.85546875" style="667" customWidth="1"/>
    <col min="779" max="779" width="8.42578125" style="667" customWidth="1"/>
    <col min="780" max="780" width="4.140625" style="667" customWidth="1"/>
    <col min="781" max="781" width="5.85546875" style="667" customWidth="1"/>
    <col min="782" max="782" width="9.28515625" style="667" customWidth="1"/>
    <col min="783" max="783" width="7" style="667" customWidth="1"/>
    <col min="784" max="784" width="7.85546875" style="667" customWidth="1"/>
    <col min="785" max="785" width="5.5703125" style="667" customWidth="1"/>
    <col min="786" max="786" width="8.5703125" style="667" customWidth="1"/>
    <col min="787" max="787" width="5.85546875" style="667" customWidth="1"/>
    <col min="788" max="788" width="6" style="667" customWidth="1"/>
    <col min="789" max="789" width="4.85546875" style="667" customWidth="1"/>
    <col min="790" max="790" width="5.7109375" style="667" customWidth="1"/>
    <col min="791" max="796" width="5.28515625" style="667" customWidth="1"/>
    <col min="797" max="797" width="7.5703125" style="667" customWidth="1"/>
    <col min="798" max="808" width="5.28515625" style="667" customWidth="1"/>
    <col min="809" max="811" width="9.140625" style="667"/>
    <col min="812" max="812" width="14.7109375" style="667" customWidth="1"/>
    <col min="813" max="814" width="9.140625" style="667"/>
    <col min="815" max="815" width="9.28515625" style="667" bestFit="1" customWidth="1"/>
    <col min="816" max="816" width="9.140625" style="667"/>
    <col min="817" max="817" width="14" style="667" bestFit="1" customWidth="1"/>
    <col min="818" max="828" width="9.140625" style="667"/>
    <col min="829" max="829" width="17.42578125" style="667" customWidth="1"/>
    <col min="830" max="830" width="10.7109375" style="667" customWidth="1"/>
    <col min="831" max="831" width="9.140625" style="667"/>
    <col min="832" max="832" width="14.28515625" style="667" bestFit="1" customWidth="1"/>
    <col min="833" max="1024" width="9.140625" style="667"/>
    <col min="1025" max="1025" width="5.85546875" style="667" customWidth="1"/>
    <col min="1026" max="1026" width="14.28515625" style="667" customWidth="1"/>
    <col min="1027" max="1027" width="7.28515625" style="667" customWidth="1"/>
    <col min="1028" max="1028" width="9.42578125" style="667" customWidth="1"/>
    <col min="1029" max="1029" width="3.7109375" style="667" customWidth="1"/>
    <col min="1030" max="1030" width="6" style="667" customWidth="1"/>
    <col min="1031" max="1031" width="7.85546875" style="667" customWidth="1"/>
    <col min="1032" max="1032" width="10.28515625" style="667" customWidth="1"/>
    <col min="1033" max="1033" width="8.7109375" style="667" customWidth="1"/>
    <col min="1034" max="1034" width="6.85546875" style="667" customWidth="1"/>
    <col min="1035" max="1035" width="8.42578125" style="667" customWidth="1"/>
    <col min="1036" max="1036" width="4.140625" style="667" customWidth="1"/>
    <col min="1037" max="1037" width="5.85546875" style="667" customWidth="1"/>
    <col min="1038" max="1038" width="9.28515625" style="667" customWidth="1"/>
    <col min="1039" max="1039" width="7" style="667" customWidth="1"/>
    <col min="1040" max="1040" width="7.85546875" style="667" customWidth="1"/>
    <col min="1041" max="1041" width="5.5703125" style="667" customWidth="1"/>
    <col min="1042" max="1042" width="8.5703125" style="667" customWidth="1"/>
    <col min="1043" max="1043" width="5.85546875" style="667" customWidth="1"/>
    <col min="1044" max="1044" width="6" style="667" customWidth="1"/>
    <col min="1045" max="1045" width="4.85546875" style="667" customWidth="1"/>
    <col min="1046" max="1046" width="5.7109375" style="667" customWidth="1"/>
    <col min="1047" max="1052" width="5.28515625" style="667" customWidth="1"/>
    <col min="1053" max="1053" width="7.5703125" style="667" customWidth="1"/>
    <col min="1054" max="1064" width="5.28515625" style="667" customWidth="1"/>
    <col min="1065" max="1067" width="9.140625" style="667"/>
    <col min="1068" max="1068" width="14.7109375" style="667" customWidth="1"/>
    <col min="1069" max="1070" width="9.140625" style="667"/>
    <col min="1071" max="1071" width="9.28515625" style="667" bestFit="1" customWidth="1"/>
    <col min="1072" max="1072" width="9.140625" style="667"/>
    <col min="1073" max="1073" width="14" style="667" bestFit="1" customWidth="1"/>
    <col min="1074" max="1084" width="9.140625" style="667"/>
    <col min="1085" max="1085" width="17.42578125" style="667" customWidth="1"/>
    <col min="1086" max="1086" width="10.7109375" style="667" customWidth="1"/>
    <col min="1087" max="1087" width="9.140625" style="667"/>
    <col min="1088" max="1088" width="14.28515625" style="667" bestFit="1" customWidth="1"/>
    <col min="1089" max="1280" width="9.140625" style="667"/>
    <col min="1281" max="1281" width="5.85546875" style="667" customWidth="1"/>
    <col min="1282" max="1282" width="14.28515625" style="667" customWidth="1"/>
    <col min="1283" max="1283" width="7.28515625" style="667" customWidth="1"/>
    <col min="1284" max="1284" width="9.42578125" style="667" customWidth="1"/>
    <col min="1285" max="1285" width="3.7109375" style="667" customWidth="1"/>
    <col min="1286" max="1286" width="6" style="667" customWidth="1"/>
    <col min="1287" max="1287" width="7.85546875" style="667" customWidth="1"/>
    <col min="1288" max="1288" width="10.28515625" style="667" customWidth="1"/>
    <col min="1289" max="1289" width="8.7109375" style="667" customWidth="1"/>
    <col min="1290" max="1290" width="6.85546875" style="667" customWidth="1"/>
    <col min="1291" max="1291" width="8.42578125" style="667" customWidth="1"/>
    <col min="1292" max="1292" width="4.140625" style="667" customWidth="1"/>
    <col min="1293" max="1293" width="5.85546875" style="667" customWidth="1"/>
    <col min="1294" max="1294" width="9.28515625" style="667" customWidth="1"/>
    <col min="1295" max="1295" width="7" style="667" customWidth="1"/>
    <col min="1296" max="1296" width="7.85546875" style="667" customWidth="1"/>
    <col min="1297" max="1297" width="5.5703125" style="667" customWidth="1"/>
    <col min="1298" max="1298" width="8.5703125" style="667" customWidth="1"/>
    <col min="1299" max="1299" width="5.85546875" style="667" customWidth="1"/>
    <col min="1300" max="1300" width="6" style="667" customWidth="1"/>
    <col min="1301" max="1301" width="4.85546875" style="667" customWidth="1"/>
    <col min="1302" max="1302" width="5.7109375" style="667" customWidth="1"/>
    <col min="1303" max="1308" width="5.28515625" style="667" customWidth="1"/>
    <col min="1309" max="1309" width="7.5703125" style="667" customWidth="1"/>
    <col min="1310" max="1320" width="5.28515625" style="667" customWidth="1"/>
    <col min="1321" max="1323" width="9.140625" style="667"/>
    <col min="1324" max="1324" width="14.7109375" style="667" customWidth="1"/>
    <col min="1325" max="1326" width="9.140625" style="667"/>
    <col min="1327" max="1327" width="9.28515625" style="667" bestFit="1" customWidth="1"/>
    <col min="1328" max="1328" width="9.140625" style="667"/>
    <col min="1329" max="1329" width="14" style="667" bestFit="1" customWidth="1"/>
    <col min="1330" max="1340" width="9.140625" style="667"/>
    <col min="1341" max="1341" width="17.42578125" style="667" customWidth="1"/>
    <col min="1342" max="1342" width="10.7109375" style="667" customWidth="1"/>
    <col min="1343" max="1343" width="9.140625" style="667"/>
    <col min="1344" max="1344" width="14.28515625" style="667" bestFit="1" customWidth="1"/>
    <col min="1345" max="1536" width="9.140625" style="667"/>
    <col min="1537" max="1537" width="5.85546875" style="667" customWidth="1"/>
    <col min="1538" max="1538" width="14.28515625" style="667" customWidth="1"/>
    <col min="1539" max="1539" width="7.28515625" style="667" customWidth="1"/>
    <col min="1540" max="1540" width="9.42578125" style="667" customWidth="1"/>
    <col min="1541" max="1541" width="3.7109375" style="667" customWidth="1"/>
    <col min="1542" max="1542" width="6" style="667" customWidth="1"/>
    <col min="1543" max="1543" width="7.85546875" style="667" customWidth="1"/>
    <col min="1544" max="1544" width="10.28515625" style="667" customWidth="1"/>
    <col min="1545" max="1545" width="8.7109375" style="667" customWidth="1"/>
    <col min="1546" max="1546" width="6.85546875" style="667" customWidth="1"/>
    <col min="1547" max="1547" width="8.42578125" style="667" customWidth="1"/>
    <col min="1548" max="1548" width="4.140625" style="667" customWidth="1"/>
    <col min="1549" max="1549" width="5.85546875" style="667" customWidth="1"/>
    <col min="1550" max="1550" width="9.28515625" style="667" customWidth="1"/>
    <col min="1551" max="1551" width="7" style="667" customWidth="1"/>
    <col min="1552" max="1552" width="7.85546875" style="667" customWidth="1"/>
    <col min="1553" max="1553" width="5.5703125" style="667" customWidth="1"/>
    <col min="1554" max="1554" width="8.5703125" style="667" customWidth="1"/>
    <col min="1555" max="1555" width="5.85546875" style="667" customWidth="1"/>
    <col min="1556" max="1556" width="6" style="667" customWidth="1"/>
    <col min="1557" max="1557" width="4.85546875" style="667" customWidth="1"/>
    <col min="1558" max="1558" width="5.7109375" style="667" customWidth="1"/>
    <col min="1559" max="1564" width="5.28515625" style="667" customWidth="1"/>
    <col min="1565" max="1565" width="7.5703125" style="667" customWidth="1"/>
    <col min="1566" max="1576" width="5.28515625" style="667" customWidth="1"/>
    <col min="1577" max="1579" width="9.140625" style="667"/>
    <col min="1580" max="1580" width="14.7109375" style="667" customWidth="1"/>
    <col min="1581" max="1582" width="9.140625" style="667"/>
    <col min="1583" max="1583" width="9.28515625" style="667" bestFit="1" customWidth="1"/>
    <col min="1584" max="1584" width="9.140625" style="667"/>
    <col min="1585" max="1585" width="14" style="667" bestFit="1" customWidth="1"/>
    <col min="1586" max="1596" width="9.140625" style="667"/>
    <col min="1597" max="1597" width="17.42578125" style="667" customWidth="1"/>
    <col min="1598" max="1598" width="10.7109375" style="667" customWidth="1"/>
    <col min="1599" max="1599" width="9.140625" style="667"/>
    <col min="1600" max="1600" width="14.28515625" style="667" bestFit="1" customWidth="1"/>
    <col min="1601" max="1792" width="9.140625" style="667"/>
    <col min="1793" max="1793" width="5.85546875" style="667" customWidth="1"/>
    <col min="1794" max="1794" width="14.28515625" style="667" customWidth="1"/>
    <col min="1795" max="1795" width="7.28515625" style="667" customWidth="1"/>
    <col min="1796" max="1796" width="9.42578125" style="667" customWidth="1"/>
    <col min="1797" max="1797" width="3.7109375" style="667" customWidth="1"/>
    <col min="1798" max="1798" width="6" style="667" customWidth="1"/>
    <col min="1799" max="1799" width="7.85546875" style="667" customWidth="1"/>
    <col min="1800" max="1800" width="10.28515625" style="667" customWidth="1"/>
    <col min="1801" max="1801" width="8.7109375" style="667" customWidth="1"/>
    <col min="1802" max="1802" width="6.85546875" style="667" customWidth="1"/>
    <col min="1803" max="1803" width="8.42578125" style="667" customWidth="1"/>
    <col min="1804" max="1804" width="4.140625" style="667" customWidth="1"/>
    <col min="1805" max="1805" width="5.85546875" style="667" customWidth="1"/>
    <col min="1806" max="1806" width="9.28515625" style="667" customWidth="1"/>
    <col min="1807" max="1807" width="7" style="667" customWidth="1"/>
    <col min="1808" max="1808" width="7.85546875" style="667" customWidth="1"/>
    <col min="1809" max="1809" width="5.5703125" style="667" customWidth="1"/>
    <col min="1810" max="1810" width="8.5703125" style="667" customWidth="1"/>
    <col min="1811" max="1811" width="5.85546875" style="667" customWidth="1"/>
    <col min="1812" max="1812" width="6" style="667" customWidth="1"/>
    <col min="1813" max="1813" width="4.85546875" style="667" customWidth="1"/>
    <col min="1814" max="1814" width="5.7109375" style="667" customWidth="1"/>
    <col min="1815" max="1820" width="5.28515625" style="667" customWidth="1"/>
    <col min="1821" max="1821" width="7.5703125" style="667" customWidth="1"/>
    <col min="1822" max="1832" width="5.28515625" style="667" customWidth="1"/>
    <col min="1833" max="1835" width="9.140625" style="667"/>
    <col min="1836" max="1836" width="14.7109375" style="667" customWidth="1"/>
    <col min="1837" max="1838" width="9.140625" style="667"/>
    <col min="1839" max="1839" width="9.28515625" style="667" bestFit="1" customWidth="1"/>
    <col min="1840" max="1840" width="9.140625" style="667"/>
    <col min="1841" max="1841" width="14" style="667" bestFit="1" customWidth="1"/>
    <col min="1842" max="1852" width="9.140625" style="667"/>
    <col min="1853" max="1853" width="17.42578125" style="667" customWidth="1"/>
    <col min="1854" max="1854" width="10.7109375" style="667" customWidth="1"/>
    <col min="1855" max="1855" width="9.140625" style="667"/>
    <col min="1856" max="1856" width="14.28515625" style="667" bestFit="1" customWidth="1"/>
    <col min="1857" max="2048" width="9.140625" style="667"/>
    <col min="2049" max="2049" width="5.85546875" style="667" customWidth="1"/>
    <col min="2050" max="2050" width="14.28515625" style="667" customWidth="1"/>
    <col min="2051" max="2051" width="7.28515625" style="667" customWidth="1"/>
    <col min="2052" max="2052" width="9.42578125" style="667" customWidth="1"/>
    <col min="2053" max="2053" width="3.7109375" style="667" customWidth="1"/>
    <col min="2054" max="2054" width="6" style="667" customWidth="1"/>
    <col min="2055" max="2055" width="7.85546875" style="667" customWidth="1"/>
    <col min="2056" max="2056" width="10.28515625" style="667" customWidth="1"/>
    <col min="2057" max="2057" width="8.7109375" style="667" customWidth="1"/>
    <col min="2058" max="2058" width="6.85546875" style="667" customWidth="1"/>
    <col min="2059" max="2059" width="8.42578125" style="667" customWidth="1"/>
    <col min="2060" max="2060" width="4.140625" style="667" customWidth="1"/>
    <col min="2061" max="2061" width="5.85546875" style="667" customWidth="1"/>
    <col min="2062" max="2062" width="9.28515625" style="667" customWidth="1"/>
    <col min="2063" max="2063" width="7" style="667" customWidth="1"/>
    <col min="2064" max="2064" width="7.85546875" style="667" customWidth="1"/>
    <col min="2065" max="2065" width="5.5703125" style="667" customWidth="1"/>
    <col min="2066" max="2066" width="8.5703125" style="667" customWidth="1"/>
    <col min="2067" max="2067" width="5.85546875" style="667" customWidth="1"/>
    <col min="2068" max="2068" width="6" style="667" customWidth="1"/>
    <col min="2069" max="2069" width="4.85546875" style="667" customWidth="1"/>
    <col min="2070" max="2070" width="5.7109375" style="667" customWidth="1"/>
    <col min="2071" max="2076" width="5.28515625" style="667" customWidth="1"/>
    <col min="2077" max="2077" width="7.5703125" style="667" customWidth="1"/>
    <col min="2078" max="2088" width="5.28515625" style="667" customWidth="1"/>
    <col min="2089" max="2091" width="9.140625" style="667"/>
    <col min="2092" max="2092" width="14.7109375" style="667" customWidth="1"/>
    <col min="2093" max="2094" width="9.140625" style="667"/>
    <col min="2095" max="2095" width="9.28515625" style="667" bestFit="1" customWidth="1"/>
    <col min="2096" max="2096" width="9.140625" style="667"/>
    <col min="2097" max="2097" width="14" style="667" bestFit="1" customWidth="1"/>
    <col min="2098" max="2108" width="9.140625" style="667"/>
    <col min="2109" max="2109" width="17.42578125" style="667" customWidth="1"/>
    <col min="2110" max="2110" width="10.7109375" style="667" customWidth="1"/>
    <col min="2111" max="2111" width="9.140625" style="667"/>
    <col min="2112" max="2112" width="14.28515625" style="667" bestFit="1" customWidth="1"/>
    <col min="2113" max="2304" width="9.140625" style="667"/>
    <col min="2305" max="2305" width="5.85546875" style="667" customWidth="1"/>
    <col min="2306" max="2306" width="14.28515625" style="667" customWidth="1"/>
    <col min="2307" max="2307" width="7.28515625" style="667" customWidth="1"/>
    <col min="2308" max="2308" width="9.42578125" style="667" customWidth="1"/>
    <col min="2309" max="2309" width="3.7109375" style="667" customWidth="1"/>
    <col min="2310" max="2310" width="6" style="667" customWidth="1"/>
    <col min="2311" max="2311" width="7.85546875" style="667" customWidth="1"/>
    <col min="2312" max="2312" width="10.28515625" style="667" customWidth="1"/>
    <col min="2313" max="2313" width="8.7109375" style="667" customWidth="1"/>
    <col min="2314" max="2314" width="6.85546875" style="667" customWidth="1"/>
    <col min="2315" max="2315" width="8.42578125" style="667" customWidth="1"/>
    <col min="2316" max="2316" width="4.140625" style="667" customWidth="1"/>
    <col min="2317" max="2317" width="5.85546875" style="667" customWidth="1"/>
    <col min="2318" max="2318" width="9.28515625" style="667" customWidth="1"/>
    <col min="2319" max="2319" width="7" style="667" customWidth="1"/>
    <col min="2320" max="2320" width="7.85546875" style="667" customWidth="1"/>
    <col min="2321" max="2321" width="5.5703125" style="667" customWidth="1"/>
    <col min="2322" max="2322" width="8.5703125" style="667" customWidth="1"/>
    <col min="2323" max="2323" width="5.85546875" style="667" customWidth="1"/>
    <col min="2324" max="2324" width="6" style="667" customWidth="1"/>
    <col min="2325" max="2325" width="4.85546875" style="667" customWidth="1"/>
    <col min="2326" max="2326" width="5.7109375" style="667" customWidth="1"/>
    <col min="2327" max="2332" width="5.28515625" style="667" customWidth="1"/>
    <col min="2333" max="2333" width="7.5703125" style="667" customWidth="1"/>
    <col min="2334" max="2344" width="5.28515625" style="667" customWidth="1"/>
    <col min="2345" max="2347" width="9.140625" style="667"/>
    <col min="2348" max="2348" width="14.7109375" style="667" customWidth="1"/>
    <col min="2349" max="2350" width="9.140625" style="667"/>
    <col min="2351" max="2351" width="9.28515625" style="667" bestFit="1" customWidth="1"/>
    <col min="2352" max="2352" width="9.140625" style="667"/>
    <col min="2353" max="2353" width="14" style="667" bestFit="1" customWidth="1"/>
    <col min="2354" max="2364" width="9.140625" style="667"/>
    <col min="2365" max="2365" width="17.42578125" style="667" customWidth="1"/>
    <col min="2366" max="2366" width="10.7109375" style="667" customWidth="1"/>
    <col min="2367" max="2367" width="9.140625" style="667"/>
    <col min="2368" max="2368" width="14.28515625" style="667" bestFit="1" customWidth="1"/>
    <col min="2369" max="2560" width="9.140625" style="667"/>
    <col min="2561" max="2561" width="5.85546875" style="667" customWidth="1"/>
    <col min="2562" max="2562" width="14.28515625" style="667" customWidth="1"/>
    <col min="2563" max="2563" width="7.28515625" style="667" customWidth="1"/>
    <col min="2564" max="2564" width="9.42578125" style="667" customWidth="1"/>
    <col min="2565" max="2565" width="3.7109375" style="667" customWidth="1"/>
    <col min="2566" max="2566" width="6" style="667" customWidth="1"/>
    <col min="2567" max="2567" width="7.85546875" style="667" customWidth="1"/>
    <col min="2568" max="2568" width="10.28515625" style="667" customWidth="1"/>
    <col min="2569" max="2569" width="8.7109375" style="667" customWidth="1"/>
    <col min="2570" max="2570" width="6.85546875" style="667" customWidth="1"/>
    <col min="2571" max="2571" width="8.42578125" style="667" customWidth="1"/>
    <col min="2572" max="2572" width="4.140625" style="667" customWidth="1"/>
    <col min="2573" max="2573" width="5.85546875" style="667" customWidth="1"/>
    <col min="2574" max="2574" width="9.28515625" style="667" customWidth="1"/>
    <col min="2575" max="2575" width="7" style="667" customWidth="1"/>
    <col min="2576" max="2576" width="7.85546875" style="667" customWidth="1"/>
    <col min="2577" max="2577" width="5.5703125" style="667" customWidth="1"/>
    <col min="2578" max="2578" width="8.5703125" style="667" customWidth="1"/>
    <col min="2579" max="2579" width="5.85546875" style="667" customWidth="1"/>
    <col min="2580" max="2580" width="6" style="667" customWidth="1"/>
    <col min="2581" max="2581" width="4.85546875" style="667" customWidth="1"/>
    <col min="2582" max="2582" width="5.7109375" style="667" customWidth="1"/>
    <col min="2583" max="2588" width="5.28515625" style="667" customWidth="1"/>
    <col min="2589" max="2589" width="7.5703125" style="667" customWidth="1"/>
    <col min="2590" max="2600" width="5.28515625" style="667" customWidth="1"/>
    <col min="2601" max="2603" width="9.140625" style="667"/>
    <col min="2604" max="2604" width="14.7109375" style="667" customWidth="1"/>
    <col min="2605" max="2606" width="9.140625" style="667"/>
    <col min="2607" max="2607" width="9.28515625" style="667" bestFit="1" customWidth="1"/>
    <col min="2608" max="2608" width="9.140625" style="667"/>
    <col min="2609" max="2609" width="14" style="667" bestFit="1" customWidth="1"/>
    <col min="2610" max="2620" width="9.140625" style="667"/>
    <col min="2621" max="2621" width="17.42578125" style="667" customWidth="1"/>
    <col min="2622" max="2622" width="10.7109375" style="667" customWidth="1"/>
    <col min="2623" max="2623" width="9.140625" style="667"/>
    <col min="2624" max="2624" width="14.28515625" style="667" bestFit="1" customWidth="1"/>
    <col min="2625" max="2816" width="9.140625" style="667"/>
    <col min="2817" max="2817" width="5.85546875" style="667" customWidth="1"/>
    <col min="2818" max="2818" width="14.28515625" style="667" customWidth="1"/>
    <col min="2819" max="2819" width="7.28515625" style="667" customWidth="1"/>
    <col min="2820" max="2820" width="9.42578125" style="667" customWidth="1"/>
    <col min="2821" max="2821" width="3.7109375" style="667" customWidth="1"/>
    <col min="2822" max="2822" width="6" style="667" customWidth="1"/>
    <col min="2823" max="2823" width="7.85546875" style="667" customWidth="1"/>
    <col min="2824" max="2824" width="10.28515625" style="667" customWidth="1"/>
    <col min="2825" max="2825" width="8.7109375" style="667" customWidth="1"/>
    <col min="2826" max="2826" width="6.85546875" style="667" customWidth="1"/>
    <col min="2827" max="2827" width="8.42578125" style="667" customWidth="1"/>
    <col min="2828" max="2828" width="4.140625" style="667" customWidth="1"/>
    <col min="2829" max="2829" width="5.85546875" style="667" customWidth="1"/>
    <col min="2830" max="2830" width="9.28515625" style="667" customWidth="1"/>
    <col min="2831" max="2831" width="7" style="667" customWidth="1"/>
    <col min="2832" max="2832" width="7.85546875" style="667" customWidth="1"/>
    <col min="2833" max="2833" width="5.5703125" style="667" customWidth="1"/>
    <col min="2834" max="2834" width="8.5703125" style="667" customWidth="1"/>
    <col min="2835" max="2835" width="5.85546875" style="667" customWidth="1"/>
    <col min="2836" max="2836" width="6" style="667" customWidth="1"/>
    <col min="2837" max="2837" width="4.85546875" style="667" customWidth="1"/>
    <col min="2838" max="2838" width="5.7109375" style="667" customWidth="1"/>
    <col min="2839" max="2844" width="5.28515625" style="667" customWidth="1"/>
    <col min="2845" max="2845" width="7.5703125" style="667" customWidth="1"/>
    <col min="2846" max="2856" width="5.28515625" style="667" customWidth="1"/>
    <col min="2857" max="2859" width="9.140625" style="667"/>
    <col min="2860" max="2860" width="14.7109375" style="667" customWidth="1"/>
    <col min="2861" max="2862" width="9.140625" style="667"/>
    <col min="2863" max="2863" width="9.28515625" style="667" bestFit="1" customWidth="1"/>
    <col min="2864" max="2864" width="9.140625" style="667"/>
    <col min="2865" max="2865" width="14" style="667" bestFit="1" customWidth="1"/>
    <col min="2866" max="2876" width="9.140625" style="667"/>
    <col min="2877" max="2877" width="17.42578125" style="667" customWidth="1"/>
    <col min="2878" max="2878" width="10.7109375" style="667" customWidth="1"/>
    <col min="2879" max="2879" width="9.140625" style="667"/>
    <col min="2880" max="2880" width="14.28515625" style="667" bestFit="1" customWidth="1"/>
    <col min="2881" max="3072" width="9.140625" style="667"/>
    <col min="3073" max="3073" width="5.85546875" style="667" customWidth="1"/>
    <col min="3074" max="3074" width="14.28515625" style="667" customWidth="1"/>
    <col min="3075" max="3075" width="7.28515625" style="667" customWidth="1"/>
    <col min="3076" max="3076" width="9.42578125" style="667" customWidth="1"/>
    <col min="3077" max="3077" width="3.7109375" style="667" customWidth="1"/>
    <col min="3078" max="3078" width="6" style="667" customWidth="1"/>
    <col min="3079" max="3079" width="7.85546875" style="667" customWidth="1"/>
    <col min="3080" max="3080" width="10.28515625" style="667" customWidth="1"/>
    <col min="3081" max="3081" width="8.7109375" style="667" customWidth="1"/>
    <col min="3082" max="3082" width="6.85546875" style="667" customWidth="1"/>
    <col min="3083" max="3083" width="8.42578125" style="667" customWidth="1"/>
    <col min="3084" max="3084" width="4.140625" style="667" customWidth="1"/>
    <col min="3085" max="3085" width="5.85546875" style="667" customWidth="1"/>
    <col min="3086" max="3086" width="9.28515625" style="667" customWidth="1"/>
    <col min="3087" max="3087" width="7" style="667" customWidth="1"/>
    <col min="3088" max="3088" width="7.85546875" style="667" customWidth="1"/>
    <col min="3089" max="3089" width="5.5703125" style="667" customWidth="1"/>
    <col min="3090" max="3090" width="8.5703125" style="667" customWidth="1"/>
    <col min="3091" max="3091" width="5.85546875" style="667" customWidth="1"/>
    <col min="3092" max="3092" width="6" style="667" customWidth="1"/>
    <col min="3093" max="3093" width="4.85546875" style="667" customWidth="1"/>
    <col min="3094" max="3094" width="5.7109375" style="667" customWidth="1"/>
    <col min="3095" max="3100" width="5.28515625" style="667" customWidth="1"/>
    <col min="3101" max="3101" width="7.5703125" style="667" customWidth="1"/>
    <col min="3102" max="3112" width="5.28515625" style="667" customWidth="1"/>
    <col min="3113" max="3115" width="9.140625" style="667"/>
    <col min="3116" max="3116" width="14.7109375" style="667" customWidth="1"/>
    <col min="3117" max="3118" width="9.140625" style="667"/>
    <col min="3119" max="3119" width="9.28515625" style="667" bestFit="1" customWidth="1"/>
    <col min="3120" max="3120" width="9.140625" style="667"/>
    <col min="3121" max="3121" width="14" style="667" bestFit="1" customWidth="1"/>
    <col min="3122" max="3132" width="9.140625" style="667"/>
    <col min="3133" max="3133" width="17.42578125" style="667" customWidth="1"/>
    <col min="3134" max="3134" width="10.7109375" style="667" customWidth="1"/>
    <col min="3135" max="3135" width="9.140625" style="667"/>
    <col min="3136" max="3136" width="14.28515625" style="667" bestFit="1" customWidth="1"/>
    <col min="3137" max="3328" width="9.140625" style="667"/>
    <col min="3329" max="3329" width="5.85546875" style="667" customWidth="1"/>
    <col min="3330" max="3330" width="14.28515625" style="667" customWidth="1"/>
    <col min="3331" max="3331" width="7.28515625" style="667" customWidth="1"/>
    <col min="3332" max="3332" width="9.42578125" style="667" customWidth="1"/>
    <col min="3333" max="3333" width="3.7109375" style="667" customWidth="1"/>
    <col min="3334" max="3334" width="6" style="667" customWidth="1"/>
    <col min="3335" max="3335" width="7.85546875" style="667" customWidth="1"/>
    <col min="3336" max="3336" width="10.28515625" style="667" customWidth="1"/>
    <col min="3337" max="3337" width="8.7109375" style="667" customWidth="1"/>
    <col min="3338" max="3338" width="6.85546875" style="667" customWidth="1"/>
    <col min="3339" max="3339" width="8.42578125" style="667" customWidth="1"/>
    <col min="3340" max="3340" width="4.140625" style="667" customWidth="1"/>
    <col min="3341" max="3341" width="5.85546875" style="667" customWidth="1"/>
    <col min="3342" max="3342" width="9.28515625" style="667" customWidth="1"/>
    <col min="3343" max="3343" width="7" style="667" customWidth="1"/>
    <col min="3344" max="3344" width="7.85546875" style="667" customWidth="1"/>
    <col min="3345" max="3345" width="5.5703125" style="667" customWidth="1"/>
    <col min="3346" max="3346" width="8.5703125" style="667" customWidth="1"/>
    <col min="3347" max="3347" width="5.85546875" style="667" customWidth="1"/>
    <col min="3348" max="3348" width="6" style="667" customWidth="1"/>
    <col min="3349" max="3349" width="4.85546875" style="667" customWidth="1"/>
    <col min="3350" max="3350" width="5.7109375" style="667" customWidth="1"/>
    <col min="3351" max="3356" width="5.28515625" style="667" customWidth="1"/>
    <col min="3357" max="3357" width="7.5703125" style="667" customWidth="1"/>
    <col min="3358" max="3368" width="5.28515625" style="667" customWidth="1"/>
    <col min="3369" max="3371" width="9.140625" style="667"/>
    <col min="3372" max="3372" width="14.7109375" style="667" customWidth="1"/>
    <col min="3373" max="3374" width="9.140625" style="667"/>
    <col min="3375" max="3375" width="9.28515625" style="667" bestFit="1" customWidth="1"/>
    <col min="3376" max="3376" width="9.140625" style="667"/>
    <col min="3377" max="3377" width="14" style="667" bestFit="1" customWidth="1"/>
    <col min="3378" max="3388" width="9.140625" style="667"/>
    <col min="3389" max="3389" width="17.42578125" style="667" customWidth="1"/>
    <col min="3390" max="3390" width="10.7109375" style="667" customWidth="1"/>
    <col min="3391" max="3391" width="9.140625" style="667"/>
    <col min="3392" max="3392" width="14.28515625" style="667" bestFit="1" customWidth="1"/>
    <col min="3393" max="3584" width="9.140625" style="667"/>
    <col min="3585" max="3585" width="5.85546875" style="667" customWidth="1"/>
    <col min="3586" max="3586" width="14.28515625" style="667" customWidth="1"/>
    <col min="3587" max="3587" width="7.28515625" style="667" customWidth="1"/>
    <col min="3588" max="3588" width="9.42578125" style="667" customWidth="1"/>
    <col min="3589" max="3589" width="3.7109375" style="667" customWidth="1"/>
    <col min="3590" max="3590" width="6" style="667" customWidth="1"/>
    <col min="3591" max="3591" width="7.85546875" style="667" customWidth="1"/>
    <col min="3592" max="3592" width="10.28515625" style="667" customWidth="1"/>
    <col min="3593" max="3593" width="8.7109375" style="667" customWidth="1"/>
    <col min="3594" max="3594" width="6.85546875" style="667" customWidth="1"/>
    <col min="3595" max="3595" width="8.42578125" style="667" customWidth="1"/>
    <col min="3596" max="3596" width="4.140625" style="667" customWidth="1"/>
    <col min="3597" max="3597" width="5.85546875" style="667" customWidth="1"/>
    <col min="3598" max="3598" width="9.28515625" style="667" customWidth="1"/>
    <col min="3599" max="3599" width="7" style="667" customWidth="1"/>
    <col min="3600" max="3600" width="7.85546875" style="667" customWidth="1"/>
    <col min="3601" max="3601" width="5.5703125" style="667" customWidth="1"/>
    <col min="3602" max="3602" width="8.5703125" style="667" customWidth="1"/>
    <col min="3603" max="3603" width="5.85546875" style="667" customWidth="1"/>
    <col min="3604" max="3604" width="6" style="667" customWidth="1"/>
    <col min="3605" max="3605" width="4.85546875" style="667" customWidth="1"/>
    <col min="3606" max="3606" width="5.7109375" style="667" customWidth="1"/>
    <col min="3607" max="3612" width="5.28515625" style="667" customWidth="1"/>
    <col min="3613" max="3613" width="7.5703125" style="667" customWidth="1"/>
    <col min="3614" max="3624" width="5.28515625" style="667" customWidth="1"/>
    <col min="3625" max="3627" width="9.140625" style="667"/>
    <col min="3628" max="3628" width="14.7109375" style="667" customWidth="1"/>
    <col min="3629" max="3630" width="9.140625" style="667"/>
    <col min="3631" max="3631" width="9.28515625" style="667" bestFit="1" customWidth="1"/>
    <col min="3632" max="3632" width="9.140625" style="667"/>
    <col min="3633" max="3633" width="14" style="667" bestFit="1" customWidth="1"/>
    <col min="3634" max="3644" width="9.140625" style="667"/>
    <col min="3645" max="3645" width="17.42578125" style="667" customWidth="1"/>
    <col min="3646" max="3646" width="10.7109375" style="667" customWidth="1"/>
    <col min="3647" max="3647" width="9.140625" style="667"/>
    <col min="3648" max="3648" width="14.28515625" style="667" bestFit="1" customWidth="1"/>
    <col min="3649" max="3840" width="9.140625" style="667"/>
    <col min="3841" max="3841" width="5.85546875" style="667" customWidth="1"/>
    <col min="3842" max="3842" width="14.28515625" style="667" customWidth="1"/>
    <col min="3843" max="3843" width="7.28515625" style="667" customWidth="1"/>
    <col min="3844" max="3844" width="9.42578125" style="667" customWidth="1"/>
    <col min="3845" max="3845" width="3.7109375" style="667" customWidth="1"/>
    <col min="3846" max="3846" width="6" style="667" customWidth="1"/>
    <col min="3847" max="3847" width="7.85546875" style="667" customWidth="1"/>
    <col min="3848" max="3848" width="10.28515625" style="667" customWidth="1"/>
    <col min="3849" max="3849" width="8.7109375" style="667" customWidth="1"/>
    <col min="3850" max="3850" width="6.85546875" style="667" customWidth="1"/>
    <col min="3851" max="3851" width="8.42578125" style="667" customWidth="1"/>
    <col min="3852" max="3852" width="4.140625" style="667" customWidth="1"/>
    <col min="3853" max="3853" width="5.85546875" style="667" customWidth="1"/>
    <col min="3854" max="3854" width="9.28515625" style="667" customWidth="1"/>
    <col min="3855" max="3855" width="7" style="667" customWidth="1"/>
    <col min="3856" max="3856" width="7.85546875" style="667" customWidth="1"/>
    <col min="3857" max="3857" width="5.5703125" style="667" customWidth="1"/>
    <col min="3858" max="3858" width="8.5703125" style="667" customWidth="1"/>
    <col min="3859" max="3859" width="5.85546875" style="667" customWidth="1"/>
    <col min="3860" max="3860" width="6" style="667" customWidth="1"/>
    <col min="3861" max="3861" width="4.85546875" style="667" customWidth="1"/>
    <col min="3862" max="3862" width="5.7109375" style="667" customWidth="1"/>
    <col min="3863" max="3868" width="5.28515625" style="667" customWidth="1"/>
    <col min="3869" max="3869" width="7.5703125" style="667" customWidth="1"/>
    <col min="3870" max="3880" width="5.28515625" style="667" customWidth="1"/>
    <col min="3881" max="3883" width="9.140625" style="667"/>
    <col min="3884" max="3884" width="14.7109375" style="667" customWidth="1"/>
    <col min="3885" max="3886" width="9.140625" style="667"/>
    <col min="3887" max="3887" width="9.28515625" style="667" bestFit="1" customWidth="1"/>
    <col min="3888" max="3888" width="9.140625" style="667"/>
    <col min="3889" max="3889" width="14" style="667" bestFit="1" customWidth="1"/>
    <col min="3890" max="3900" width="9.140625" style="667"/>
    <col min="3901" max="3901" width="17.42578125" style="667" customWidth="1"/>
    <col min="3902" max="3902" width="10.7109375" style="667" customWidth="1"/>
    <col min="3903" max="3903" width="9.140625" style="667"/>
    <col min="3904" max="3904" width="14.28515625" style="667" bestFit="1" customWidth="1"/>
    <col min="3905" max="4096" width="9.140625" style="667"/>
    <col min="4097" max="4097" width="5.85546875" style="667" customWidth="1"/>
    <col min="4098" max="4098" width="14.28515625" style="667" customWidth="1"/>
    <col min="4099" max="4099" width="7.28515625" style="667" customWidth="1"/>
    <col min="4100" max="4100" width="9.42578125" style="667" customWidth="1"/>
    <col min="4101" max="4101" width="3.7109375" style="667" customWidth="1"/>
    <col min="4102" max="4102" width="6" style="667" customWidth="1"/>
    <col min="4103" max="4103" width="7.85546875" style="667" customWidth="1"/>
    <col min="4104" max="4104" width="10.28515625" style="667" customWidth="1"/>
    <col min="4105" max="4105" width="8.7109375" style="667" customWidth="1"/>
    <col min="4106" max="4106" width="6.85546875" style="667" customWidth="1"/>
    <col min="4107" max="4107" width="8.42578125" style="667" customWidth="1"/>
    <col min="4108" max="4108" width="4.140625" style="667" customWidth="1"/>
    <col min="4109" max="4109" width="5.85546875" style="667" customWidth="1"/>
    <col min="4110" max="4110" width="9.28515625" style="667" customWidth="1"/>
    <col min="4111" max="4111" width="7" style="667" customWidth="1"/>
    <col min="4112" max="4112" width="7.85546875" style="667" customWidth="1"/>
    <col min="4113" max="4113" width="5.5703125" style="667" customWidth="1"/>
    <col min="4114" max="4114" width="8.5703125" style="667" customWidth="1"/>
    <col min="4115" max="4115" width="5.85546875" style="667" customWidth="1"/>
    <col min="4116" max="4116" width="6" style="667" customWidth="1"/>
    <col min="4117" max="4117" width="4.85546875" style="667" customWidth="1"/>
    <col min="4118" max="4118" width="5.7109375" style="667" customWidth="1"/>
    <col min="4119" max="4124" width="5.28515625" style="667" customWidth="1"/>
    <col min="4125" max="4125" width="7.5703125" style="667" customWidth="1"/>
    <col min="4126" max="4136" width="5.28515625" style="667" customWidth="1"/>
    <col min="4137" max="4139" width="9.140625" style="667"/>
    <col min="4140" max="4140" width="14.7109375" style="667" customWidth="1"/>
    <col min="4141" max="4142" width="9.140625" style="667"/>
    <col min="4143" max="4143" width="9.28515625" style="667" bestFit="1" customWidth="1"/>
    <col min="4144" max="4144" width="9.140625" style="667"/>
    <col min="4145" max="4145" width="14" style="667" bestFit="1" customWidth="1"/>
    <col min="4146" max="4156" width="9.140625" style="667"/>
    <col min="4157" max="4157" width="17.42578125" style="667" customWidth="1"/>
    <col min="4158" max="4158" width="10.7109375" style="667" customWidth="1"/>
    <col min="4159" max="4159" width="9.140625" style="667"/>
    <col min="4160" max="4160" width="14.28515625" style="667" bestFit="1" customWidth="1"/>
    <col min="4161" max="4352" width="9.140625" style="667"/>
    <col min="4353" max="4353" width="5.85546875" style="667" customWidth="1"/>
    <col min="4354" max="4354" width="14.28515625" style="667" customWidth="1"/>
    <col min="4355" max="4355" width="7.28515625" style="667" customWidth="1"/>
    <col min="4356" max="4356" width="9.42578125" style="667" customWidth="1"/>
    <col min="4357" max="4357" width="3.7109375" style="667" customWidth="1"/>
    <col min="4358" max="4358" width="6" style="667" customWidth="1"/>
    <col min="4359" max="4359" width="7.85546875" style="667" customWidth="1"/>
    <col min="4360" max="4360" width="10.28515625" style="667" customWidth="1"/>
    <col min="4361" max="4361" width="8.7109375" style="667" customWidth="1"/>
    <col min="4362" max="4362" width="6.85546875" style="667" customWidth="1"/>
    <col min="4363" max="4363" width="8.42578125" style="667" customWidth="1"/>
    <col min="4364" max="4364" width="4.140625" style="667" customWidth="1"/>
    <col min="4365" max="4365" width="5.85546875" style="667" customWidth="1"/>
    <col min="4366" max="4366" width="9.28515625" style="667" customWidth="1"/>
    <col min="4367" max="4367" width="7" style="667" customWidth="1"/>
    <col min="4368" max="4368" width="7.85546875" style="667" customWidth="1"/>
    <col min="4369" max="4369" width="5.5703125" style="667" customWidth="1"/>
    <col min="4370" max="4370" width="8.5703125" style="667" customWidth="1"/>
    <col min="4371" max="4371" width="5.85546875" style="667" customWidth="1"/>
    <col min="4372" max="4372" width="6" style="667" customWidth="1"/>
    <col min="4373" max="4373" width="4.85546875" style="667" customWidth="1"/>
    <col min="4374" max="4374" width="5.7109375" style="667" customWidth="1"/>
    <col min="4375" max="4380" width="5.28515625" style="667" customWidth="1"/>
    <col min="4381" max="4381" width="7.5703125" style="667" customWidth="1"/>
    <col min="4382" max="4392" width="5.28515625" style="667" customWidth="1"/>
    <col min="4393" max="4395" width="9.140625" style="667"/>
    <col min="4396" max="4396" width="14.7109375" style="667" customWidth="1"/>
    <col min="4397" max="4398" width="9.140625" style="667"/>
    <col min="4399" max="4399" width="9.28515625" style="667" bestFit="1" customWidth="1"/>
    <col min="4400" max="4400" width="9.140625" style="667"/>
    <col min="4401" max="4401" width="14" style="667" bestFit="1" customWidth="1"/>
    <col min="4402" max="4412" width="9.140625" style="667"/>
    <col min="4413" max="4413" width="17.42578125" style="667" customWidth="1"/>
    <col min="4414" max="4414" width="10.7109375" style="667" customWidth="1"/>
    <col min="4415" max="4415" width="9.140625" style="667"/>
    <col min="4416" max="4416" width="14.28515625" style="667" bestFit="1" customWidth="1"/>
    <col min="4417" max="4608" width="9.140625" style="667"/>
    <col min="4609" max="4609" width="5.85546875" style="667" customWidth="1"/>
    <col min="4610" max="4610" width="14.28515625" style="667" customWidth="1"/>
    <col min="4611" max="4611" width="7.28515625" style="667" customWidth="1"/>
    <col min="4612" max="4612" width="9.42578125" style="667" customWidth="1"/>
    <col min="4613" max="4613" width="3.7109375" style="667" customWidth="1"/>
    <col min="4614" max="4614" width="6" style="667" customWidth="1"/>
    <col min="4615" max="4615" width="7.85546875" style="667" customWidth="1"/>
    <col min="4616" max="4616" width="10.28515625" style="667" customWidth="1"/>
    <col min="4617" max="4617" width="8.7109375" style="667" customWidth="1"/>
    <col min="4618" max="4618" width="6.85546875" style="667" customWidth="1"/>
    <col min="4619" max="4619" width="8.42578125" style="667" customWidth="1"/>
    <col min="4620" max="4620" width="4.140625" style="667" customWidth="1"/>
    <col min="4621" max="4621" width="5.85546875" style="667" customWidth="1"/>
    <col min="4622" max="4622" width="9.28515625" style="667" customWidth="1"/>
    <col min="4623" max="4623" width="7" style="667" customWidth="1"/>
    <col min="4624" max="4624" width="7.85546875" style="667" customWidth="1"/>
    <col min="4625" max="4625" width="5.5703125" style="667" customWidth="1"/>
    <col min="4626" max="4626" width="8.5703125" style="667" customWidth="1"/>
    <col min="4627" max="4627" width="5.85546875" style="667" customWidth="1"/>
    <col min="4628" max="4628" width="6" style="667" customWidth="1"/>
    <col min="4629" max="4629" width="4.85546875" style="667" customWidth="1"/>
    <col min="4630" max="4630" width="5.7109375" style="667" customWidth="1"/>
    <col min="4631" max="4636" width="5.28515625" style="667" customWidth="1"/>
    <col min="4637" max="4637" width="7.5703125" style="667" customWidth="1"/>
    <col min="4638" max="4648" width="5.28515625" style="667" customWidth="1"/>
    <col min="4649" max="4651" width="9.140625" style="667"/>
    <col min="4652" max="4652" width="14.7109375" style="667" customWidth="1"/>
    <col min="4653" max="4654" width="9.140625" style="667"/>
    <col min="4655" max="4655" width="9.28515625" style="667" bestFit="1" customWidth="1"/>
    <col min="4656" max="4656" width="9.140625" style="667"/>
    <col min="4657" max="4657" width="14" style="667" bestFit="1" customWidth="1"/>
    <col min="4658" max="4668" width="9.140625" style="667"/>
    <col min="4669" max="4669" width="17.42578125" style="667" customWidth="1"/>
    <col min="4670" max="4670" width="10.7109375" style="667" customWidth="1"/>
    <col min="4671" max="4671" width="9.140625" style="667"/>
    <col min="4672" max="4672" width="14.28515625" style="667" bestFit="1" customWidth="1"/>
    <col min="4673" max="4864" width="9.140625" style="667"/>
    <col min="4865" max="4865" width="5.85546875" style="667" customWidth="1"/>
    <col min="4866" max="4866" width="14.28515625" style="667" customWidth="1"/>
    <col min="4867" max="4867" width="7.28515625" style="667" customWidth="1"/>
    <col min="4868" max="4868" width="9.42578125" style="667" customWidth="1"/>
    <col min="4869" max="4869" width="3.7109375" style="667" customWidth="1"/>
    <col min="4870" max="4870" width="6" style="667" customWidth="1"/>
    <col min="4871" max="4871" width="7.85546875" style="667" customWidth="1"/>
    <col min="4872" max="4872" width="10.28515625" style="667" customWidth="1"/>
    <col min="4873" max="4873" width="8.7109375" style="667" customWidth="1"/>
    <col min="4874" max="4874" width="6.85546875" style="667" customWidth="1"/>
    <col min="4875" max="4875" width="8.42578125" style="667" customWidth="1"/>
    <col min="4876" max="4876" width="4.140625" style="667" customWidth="1"/>
    <col min="4877" max="4877" width="5.85546875" style="667" customWidth="1"/>
    <col min="4878" max="4878" width="9.28515625" style="667" customWidth="1"/>
    <col min="4879" max="4879" width="7" style="667" customWidth="1"/>
    <col min="4880" max="4880" width="7.85546875" style="667" customWidth="1"/>
    <col min="4881" max="4881" width="5.5703125" style="667" customWidth="1"/>
    <col min="4882" max="4882" width="8.5703125" style="667" customWidth="1"/>
    <col min="4883" max="4883" width="5.85546875" style="667" customWidth="1"/>
    <col min="4884" max="4884" width="6" style="667" customWidth="1"/>
    <col min="4885" max="4885" width="4.85546875" style="667" customWidth="1"/>
    <col min="4886" max="4886" width="5.7109375" style="667" customWidth="1"/>
    <col min="4887" max="4892" width="5.28515625" style="667" customWidth="1"/>
    <col min="4893" max="4893" width="7.5703125" style="667" customWidth="1"/>
    <col min="4894" max="4904" width="5.28515625" style="667" customWidth="1"/>
    <col min="4905" max="4907" width="9.140625" style="667"/>
    <col min="4908" max="4908" width="14.7109375" style="667" customWidth="1"/>
    <col min="4909" max="4910" width="9.140625" style="667"/>
    <col min="4911" max="4911" width="9.28515625" style="667" bestFit="1" customWidth="1"/>
    <col min="4912" max="4912" width="9.140625" style="667"/>
    <col min="4913" max="4913" width="14" style="667" bestFit="1" customWidth="1"/>
    <col min="4914" max="4924" width="9.140625" style="667"/>
    <col min="4925" max="4925" width="17.42578125" style="667" customWidth="1"/>
    <col min="4926" max="4926" width="10.7109375" style="667" customWidth="1"/>
    <col min="4927" max="4927" width="9.140625" style="667"/>
    <col min="4928" max="4928" width="14.28515625" style="667" bestFit="1" customWidth="1"/>
    <col min="4929" max="5120" width="9.140625" style="667"/>
    <col min="5121" max="5121" width="5.85546875" style="667" customWidth="1"/>
    <col min="5122" max="5122" width="14.28515625" style="667" customWidth="1"/>
    <col min="5123" max="5123" width="7.28515625" style="667" customWidth="1"/>
    <col min="5124" max="5124" width="9.42578125" style="667" customWidth="1"/>
    <col min="5125" max="5125" width="3.7109375" style="667" customWidth="1"/>
    <col min="5126" max="5126" width="6" style="667" customWidth="1"/>
    <col min="5127" max="5127" width="7.85546875" style="667" customWidth="1"/>
    <col min="5128" max="5128" width="10.28515625" style="667" customWidth="1"/>
    <col min="5129" max="5129" width="8.7109375" style="667" customWidth="1"/>
    <col min="5130" max="5130" width="6.85546875" style="667" customWidth="1"/>
    <col min="5131" max="5131" width="8.42578125" style="667" customWidth="1"/>
    <col min="5132" max="5132" width="4.140625" style="667" customWidth="1"/>
    <col min="5133" max="5133" width="5.85546875" style="667" customWidth="1"/>
    <col min="5134" max="5134" width="9.28515625" style="667" customWidth="1"/>
    <col min="5135" max="5135" width="7" style="667" customWidth="1"/>
    <col min="5136" max="5136" width="7.85546875" style="667" customWidth="1"/>
    <col min="5137" max="5137" width="5.5703125" style="667" customWidth="1"/>
    <col min="5138" max="5138" width="8.5703125" style="667" customWidth="1"/>
    <col min="5139" max="5139" width="5.85546875" style="667" customWidth="1"/>
    <col min="5140" max="5140" width="6" style="667" customWidth="1"/>
    <col min="5141" max="5141" width="4.85546875" style="667" customWidth="1"/>
    <col min="5142" max="5142" width="5.7109375" style="667" customWidth="1"/>
    <col min="5143" max="5148" width="5.28515625" style="667" customWidth="1"/>
    <col min="5149" max="5149" width="7.5703125" style="667" customWidth="1"/>
    <col min="5150" max="5160" width="5.28515625" style="667" customWidth="1"/>
    <col min="5161" max="5163" width="9.140625" style="667"/>
    <col min="5164" max="5164" width="14.7109375" style="667" customWidth="1"/>
    <col min="5165" max="5166" width="9.140625" style="667"/>
    <col min="5167" max="5167" width="9.28515625" style="667" bestFit="1" customWidth="1"/>
    <col min="5168" max="5168" width="9.140625" style="667"/>
    <col min="5169" max="5169" width="14" style="667" bestFit="1" customWidth="1"/>
    <col min="5170" max="5180" width="9.140625" style="667"/>
    <col min="5181" max="5181" width="17.42578125" style="667" customWidth="1"/>
    <col min="5182" max="5182" width="10.7109375" style="667" customWidth="1"/>
    <col min="5183" max="5183" width="9.140625" style="667"/>
    <col min="5184" max="5184" width="14.28515625" style="667" bestFit="1" customWidth="1"/>
    <col min="5185" max="5376" width="9.140625" style="667"/>
    <col min="5377" max="5377" width="5.85546875" style="667" customWidth="1"/>
    <col min="5378" max="5378" width="14.28515625" style="667" customWidth="1"/>
    <col min="5379" max="5379" width="7.28515625" style="667" customWidth="1"/>
    <col min="5380" max="5380" width="9.42578125" style="667" customWidth="1"/>
    <col min="5381" max="5381" width="3.7109375" style="667" customWidth="1"/>
    <col min="5382" max="5382" width="6" style="667" customWidth="1"/>
    <col min="5383" max="5383" width="7.85546875" style="667" customWidth="1"/>
    <col min="5384" max="5384" width="10.28515625" style="667" customWidth="1"/>
    <col min="5385" max="5385" width="8.7109375" style="667" customWidth="1"/>
    <col min="5386" max="5386" width="6.85546875" style="667" customWidth="1"/>
    <col min="5387" max="5387" width="8.42578125" style="667" customWidth="1"/>
    <col min="5388" max="5388" width="4.140625" style="667" customWidth="1"/>
    <col min="5389" max="5389" width="5.85546875" style="667" customWidth="1"/>
    <col min="5390" max="5390" width="9.28515625" style="667" customWidth="1"/>
    <col min="5391" max="5391" width="7" style="667" customWidth="1"/>
    <col min="5392" max="5392" width="7.85546875" style="667" customWidth="1"/>
    <col min="5393" max="5393" width="5.5703125" style="667" customWidth="1"/>
    <col min="5394" max="5394" width="8.5703125" style="667" customWidth="1"/>
    <col min="5395" max="5395" width="5.85546875" style="667" customWidth="1"/>
    <col min="5396" max="5396" width="6" style="667" customWidth="1"/>
    <col min="5397" max="5397" width="4.85546875" style="667" customWidth="1"/>
    <col min="5398" max="5398" width="5.7109375" style="667" customWidth="1"/>
    <col min="5399" max="5404" width="5.28515625" style="667" customWidth="1"/>
    <col min="5405" max="5405" width="7.5703125" style="667" customWidth="1"/>
    <col min="5406" max="5416" width="5.28515625" style="667" customWidth="1"/>
    <col min="5417" max="5419" width="9.140625" style="667"/>
    <col min="5420" max="5420" width="14.7109375" style="667" customWidth="1"/>
    <col min="5421" max="5422" width="9.140625" style="667"/>
    <col min="5423" max="5423" width="9.28515625" style="667" bestFit="1" customWidth="1"/>
    <col min="5424" max="5424" width="9.140625" style="667"/>
    <col min="5425" max="5425" width="14" style="667" bestFit="1" customWidth="1"/>
    <col min="5426" max="5436" width="9.140625" style="667"/>
    <col min="5437" max="5437" width="17.42578125" style="667" customWidth="1"/>
    <col min="5438" max="5438" width="10.7109375" style="667" customWidth="1"/>
    <col min="5439" max="5439" width="9.140625" style="667"/>
    <col min="5440" max="5440" width="14.28515625" style="667" bestFit="1" customWidth="1"/>
    <col min="5441" max="5632" width="9.140625" style="667"/>
    <col min="5633" max="5633" width="5.85546875" style="667" customWidth="1"/>
    <col min="5634" max="5634" width="14.28515625" style="667" customWidth="1"/>
    <col min="5635" max="5635" width="7.28515625" style="667" customWidth="1"/>
    <col min="5636" max="5636" width="9.42578125" style="667" customWidth="1"/>
    <col min="5637" max="5637" width="3.7109375" style="667" customWidth="1"/>
    <col min="5638" max="5638" width="6" style="667" customWidth="1"/>
    <col min="5639" max="5639" width="7.85546875" style="667" customWidth="1"/>
    <col min="5640" max="5640" width="10.28515625" style="667" customWidth="1"/>
    <col min="5641" max="5641" width="8.7109375" style="667" customWidth="1"/>
    <col min="5642" max="5642" width="6.85546875" style="667" customWidth="1"/>
    <col min="5643" max="5643" width="8.42578125" style="667" customWidth="1"/>
    <col min="5644" max="5644" width="4.140625" style="667" customWidth="1"/>
    <col min="5645" max="5645" width="5.85546875" style="667" customWidth="1"/>
    <col min="5646" max="5646" width="9.28515625" style="667" customWidth="1"/>
    <col min="5647" max="5647" width="7" style="667" customWidth="1"/>
    <col min="5648" max="5648" width="7.85546875" style="667" customWidth="1"/>
    <col min="5649" max="5649" width="5.5703125" style="667" customWidth="1"/>
    <col min="5650" max="5650" width="8.5703125" style="667" customWidth="1"/>
    <col min="5651" max="5651" width="5.85546875" style="667" customWidth="1"/>
    <col min="5652" max="5652" width="6" style="667" customWidth="1"/>
    <col min="5653" max="5653" width="4.85546875" style="667" customWidth="1"/>
    <col min="5654" max="5654" width="5.7109375" style="667" customWidth="1"/>
    <col min="5655" max="5660" width="5.28515625" style="667" customWidth="1"/>
    <col min="5661" max="5661" width="7.5703125" style="667" customWidth="1"/>
    <col min="5662" max="5672" width="5.28515625" style="667" customWidth="1"/>
    <col min="5673" max="5675" width="9.140625" style="667"/>
    <col min="5676" max="5676" width="14.7109375" style="667" customWidth="1"/>
    <col min="5677" max="5678" width="9.140625" style="667"/>
    <col min="5679" max="5679" width="9.28515625" style="667" bestFit="1" customWidth="1"/>
    <col min="5680" max="5680" width="9.140625" style="667"/>
    <col min="5681" max="5681" width="14" style="667" bestFit="1" customWidth="1"/>
    <col min="5682" max="5692" width="9.140625" style="667"/>
    <col min="5693" max="5693" width="17.42578125" style="667" customWidth="1"/>
    <col min="5694" max="5694" width="10.7109375" style="667" customWidth="1"/>
    <col min="5695" max="5695" width="9.140625" style="667"/>
    <col min="5696" max="5696" width="14.28515625" style="667" bestFit="1" customWidth="1"/>
    <col min="5697" max="5888" width="9.140625" style="667"/>
    <col min="5889" max="5889" width="5.85546875" style="667" customWidth="1"/>
    <col min="5890" max="5890" width="14.28515625" style="667" customWidth="1"/>
    <col min="5891" max="5891" width="7.28515625" style="667" customWidth="1"/>
    <col min="5892" max="5892" width="9.42578125" style="667" customWidth="1"/>
    <col min="5893" max="5893" width="3.7109375" style="667" customWidth="1"/>
    <col min="5894" max="5894" width="6" style="667" customWidth="1"/>
    <col min="5895" max="5895" width="7.85546875" style="667" customWidth="1"/>
    <col min="5896" max="5896" width="10.28515625" style="667" customWidth="1"/>
    <col min="5897" max="5897" width="8.7109375" style="667" customWidth="1"/>
    <col min="5898" max="5898" width="6.85546875" style="667" customWidth="1"/>
    <col min="5899" max="5899" width="8.42578125" style="667" customWidth="1"/>
    <col min="5900" max="5900" width="4.140625" style="667" customWidth="1"/>
    <col min="5901" max="5901" width="5.85546875" style="667" customWidth="1"/>
    <col min="5902" max="5902" width="9.28515625" style="667" customWidth="1"/>
    <col min="5903" max="5903" width="7" style="667" customWidth="1"/>
    <col min="5904" max="5904" width="7.85546875" style="667" customWidth="1"/>
    <col min="5905" max="5905" width="5.5703125" style="667" customWidth="1"/>
    <col min="5906" max="5906" width="8.5703125" style="667" customWidth="1"/>
    <col min="5907" max="5907" width="5.85546875" style="667" customWidth="1"/>
    <col min="5908" max="5908" width="6" style="667" customWidth="1"/>
    <col min="5909" max="5909" width="4.85546875" style="667" customWidth="1"/>
    <col min="5910" max="5910" width="5.7109375" style="667" customWidth="1"/>
    <col min="5911" max="5916" width="5.28515625" style="667" customWidth="1"/>
    <col min="5917" max="5917" width="7.5703125" style="667" customWidth="1"/>
    <col min="5918" max="5928" width="5.28515625" style="667" customWidth="1"/>
    <col min="5929" max="5931" width="9.140625" style="667"/>
    <col min="5932" max="5932" width="14.7109375" style="667" customWidth="1"/>
    <col min="5933" max="5934" width="9.140625" style="667"/>
    <col min="5935" max="5935" width="9.28515625" style="667" bestFit="1" customWidth="1"/>
    <col min="5936" max="5936" width="9.140625" style="667"/>
    <col min="5937" max="5937" width="14" style="667" bestFit="1" customWidth="1"/>
    <col min="5938" max="5948" width="9.140625" style="667"/>
    <col min="5949" max="5949" width="17.42578125" style="667" customWidth="1"/>
    <col min="5950" max="5950" width="10.7109375" style="667" customWidth="1"/>
    <col min="5951" max="5951" width="9.140625" style="667"/>
    <col min="5952" max="5952" width="14.28515625" style="667" bestFit="1" customWidth="1"/>
    <col min="5953" max="6144" width="9.140625" style="667"/>
    <col min="6145" max="6145" width="5.85546875" style="667" customWidth="1"/>
    <col min="6146" max="6146" width="14.28515625" style="667" customWidth="1"/>
    <col min="6147" max="6147" width="7.28515625" style="667" customWidth="1"/>
    <col min="6148" max="6148" width="9.42578125" style="667" customWidth="1"/>
    <col min="6149" max="6149" width="3.7109375" style="667" customWidth="1"/>
    <col min="6150" max="6150" width="6" style="667" customWidth="1"/>
    <col min="6151" max="6151" width="7.85546875" style="667" customWidth="1"/>
    <col min="6152" max="6152" width="10.28515625" style="667" customWidth="1"/>
    <col min="6153" max="6153" width="8.7109375" style="667" customWidth="1"/>
    <col min="6154" max="6154" width="6.85546875" style="667" customWidth="1"/>
    <col min="6155" max="6155" width="8.42578125" style="667" customWidth="1"/>
    <col min="6156" max="6156" width="4.140625" style="667" customWidth="1"/>
    <col min="6157" max="6157" width="5.85546875" style="667" customWidth="1"/>
    <col min="6158" max="6158" width="9.28515625" style="667" customWidth="1"/>
    <col min="6159" max="6159" width="7" style="667" customWidth="1"/>
    <col min="6160" max="6160" width="7.85546875" style="667" customWidth="1"/>
    <col min="6161" max="6161" width="5.5703125" style="667" customWidth="1"/>
    <col min="6162" max="6162" width="8.5703125" style="667" customWidth="1"/>
    <col min="6163" max="6163" width="5.85546875" style="667" customWidth="1"/>
    <col min="6164" max="6164" width="6" style="667" customWidth="1"/>
    <col min="6165" max="6165" width="4.85546875" style="667" customWidth="1"/>
    <col min="6166" max="6166" width="5.7109375" style="667" customWidth="1"/>
    <col min="6167" max="6172" width="5.28515625" style="667" customWidth="1"/>
    <col min="6173" max="6173" width="7.5703125" style="667" customWidth="1"/>
    <col min="6174" max="6184" width="5.28515625" style="667" customWidth="1"/>
    <col min="6185" max="6187" width="9.140625" style="667"/>
    <col min="6188" max="6188" width="14.7109375" style="667" customWidth="1"/>
    <col min="6189" max="6190" width="9.140625" style="667"/>
    <col min="6191" max="6191" width="9.28515625" style="667" bestFit="1" customWidth="1"/>
    <col min="6192" max="6192" width="9.140625" style="667"/>
    <col min="6193" max="6193" width="14" style="667" bestFit="1" customWidth="1"/>
    <col min="6194" max="6204" width="9.140625" style="667"/>
    <col min="6205" max="6205" width="17.42578125" style="667" customWidth="1"/>
    <col min="6206" max="6206" width="10.7109375" style="667" customWidth="1"/>
    <col min="6207" max="6207" width="9.140625" style="667"/>
    <col min="6208" max="6208" width="14.28515625" style="667" bestFit="1" customWidth="1"/>
    <col min="6209" max="6400" width="9.140625" style="667"/>
    <col min="6401" max="6401" width="5.85546875" style="667" customWidth="1"/>
    <col min="6402" max="6402" width="14.28515625" style="667" customWidth="1"/>
    <col min="6403" max="6403" width="7.28515625" style="667" customWidth="1"/>
    <col min="6404" max="6404" width="9.42578125" style="667" customWidth="1"/>
    <col min="6405" max="6405" width="3.7109375" style="667" customWidth="1"/>
    <col min="6406" max="6406" width="6" style="667" customWidth="1"/>
    <col min="6407" max="6407" width="7.85546875" style="667" customWidth="1"/>
    <col min="6408" max="6408" width="10.28515625" style="667" customWidth="1"/>
    <col min="6409" max="6409" width="8.7109375" style="667" customWidth="1"/>
    <col min="6410" max="6410" width="6.85546875" style="667" customWidth="1"/>
    <col min="6411" max="6411" width="8.42578125" style="667" customWidth="1"/>
    <col min="6412" max="6412" width="4.140625" style="667" customWidth="1"/>
    <col min="6413" max="6413" width="5.85546875" style="667" customWidth="1"/>
    <col min="6414" max="6414" width="9.28515625" style="667" customWidth="1"/>
    <col min="6415" max="6415" width="7" style="667" customWidth="1"/>
    <col min="6416" max="6416" width="7.85546875" style="667" customWidth="1"/>
    <col min="6417" max="6417" width="5.5703125" style="667" customWidth="1"/>
    <col min="6418" max="6418" width="8.5703125" style="667" customWidth="1"/>
    <col min="6419" max="6419" width="5.85546875" style="667" customWidth="1"/>
    <col min="6420" max="6420" width="6" style="667" customWidth="1"/>
    <col min="6421" max="6421" width="4.85546875" style="667" customWidth="1"/>
    <col min="6422" max="6422" width="5.7109375" style="667" customWidth="1"/>
    <col min="6423" max="6428" width="5.28515625" style="667" customWidth="1"/>
    <col min="6429" max="6429" width="7.5703125" style="667" customWidth="1"/>
    <col min="6430" max="6440" width="5.28515625" style="667" customWidth="1"/>
    <col min="6441" max="6443" width="9.140625" style="667"/>
    <col min="6444" max="6444" width="14.7109375" style="667" customWidth="1"/>
    <col min="6445" max="6446" width="9.140625" style="667"/>
    <col min="6447" max="6447" width="9.28515625" style="667" bestFit="1" customWidth="1"/>
    <col min="6448" max="6448" width="9.140625" style="667"/>
    <col min="6449" max="6449" width="14" style="667" bestFit="1" customWidth="1"/>
    <col min="6450" max="6460" width="9.140625" style="667"/>
    <col min="6461" max="6461" width="17.42578125" style="667" customWidth="1"/>
    <col min="6462" max="6462" width="10.7109375" style="667" customWidth="1"/>
    <col min="6463" max="6463" width="9.140625" style="667"/>
    <col min="6464" max="6464" width="14.28515625" style="667" bestFit="1" customWidth="1"/>
    <col min="6465" max="6656" width="9.140625" style="667"/>
    <col min="6657" max="6657" width="5.85546875" style="667" customWidth="1"/>
    <col min="6658" max="6658" width="14.28515625" style="667" customWidth="1"/>
    <col min="6659" max="6659" width="7.28515625" style="667" customWidth="1"/>
    <col min="6660" max="6660" width="9.42578125" style="667" customWidth="1"/>
    <col min="6661" max="6661" width="3.7109375" style="667" customWidth="1"/>
    <col min="6662" max="6662" width="6" style="667" customWidth="1"/>
    <col min="6663" max="6663" width="7.85546875" style="667" customWidth="1"/>
    <col min="6664" max="6664" width="10.28515625" style="667" customWidth="1"/>
    <col min="6665" max="6665" width="8.7109375" style="667" customWidth="1"/>
    <col min="6666" max="6666" width="6.85546875" style="667" customWidth="1"/>
    <col min="6667" max="6667" width="8.42578125" style="667" customWidth="1"/>
    <col min="6668" max="6668" width="4.140625" style="667" customWidth="1"/>
    <col min="6669" max="6669" width="5.85546875" style="667" customWidth="1"/>
    <col min="6670" max="6670" width="9.28515625" style="667" customWidth="1"/>
    <col min="6671" max="6671" width="7" style="667" customWidth="1"/>
    <col min="6672" max="6672" width="7.85546875" style="667" customWidth="1"/>
    <col min="6673" max="6673" width="5.5703125" style="667" customWidth="1"/>
    <col min="6674" max="6674" width="8.5703125" style="667" customWidth="1"/>
    <col min="6675" max="6675" width="5.85546875" style="667" customWidth="1"/>
    <col min="6676" max="6676" width="6" style="667" customWidth="1"/>
    <col min="6677" max="6677" width="4.85546875" style="667" customWidth="1"/>
    <col min="6678" max="6678" width="5.7109375" style="667" customWidth="1"/>
    <col min="6679" max="6684" width="5.28515625" style="667" customWidth="1"/>
    <col min="6685" max="6685" width="7.5703125" style="667" customWidth="1"/>
    <col min="6686" max="6696" width="5.28515625" style="667" customWidth="1"/>
    <col min="6697" max="6699" width="9.140625" style="667"/>
    <col min="6700" max="6700" width="14.7109375" style="667" customWidth="1"/>
    <col min="6701" max="6702" width="9.140625" style="667"/>
    <col min="6703" max="6703" width="9.28515625" style="667" bestFit="1" customWidth="1"/>
    <col min="6704" max="6704" width="9.140625" style="667"/>
    <col min="6705" max="6705" width="14" style="667" bestFit="1" customWidth="1"/>
    <col min="6706" max="6716" width="9.140625" style="667"/>
    <col min="6717" max="6717" width="17.42578125" style="667" customWidth="1"/>
    <col min="6718" max="6718" width="10.7109375" style="667" customWidth="1"/>
    <col min="6719" max="6719" width="9.140625" style="667"/>
    <col min="6720" max="6720" width="14.28515625" style="667" bestFit="1" customWidth="1"/>
    <col min="6721" max="6912" width="9.140625" style="667"/>
    <col min="6913" max="6913" width="5.85546875" style="667" customWidth="1"/>
    <col min="6914" max="6914" width="14.28515625" style="667" customWidth="1"/>
    <col min="6915" max="6915" width="7.28515625" style="667" customWidth="1"/>
    <col min="6916" max="6916" width="9.42578125" style="667" customWidth="1"/>
    <col min="6917" max="6917" width="3.7109375" style="667" customWidth="1"/>
    <col min="6918" max="6918" width="6" style="667" customWidth="1"/>
    <col min="6919" max="6919" width="7.85546875" style="667" customWidth="1"/>
    <col min="6920" max="6920" width="10.28515625" style="667" customWidth="1"/>
    <col min="6921" max="6921" width="8.7109375" style="667" customWidth="1"/>
    <col min="6922" max="6922" width="6.85546875" style="667" customWidth="1"/>
    <col min="6923" max="6923" width="8.42578125" style="667" customWidth="1"/>
    <col min="6924" max="6924" width="4.140625" style="667" customWidth="1"/>
    <col min="6925" max="6925" width="5.85546875" style="667" customWidth="1"/>
    <col min="6926" max="6926" width="9.28515625" style="667" customWidth="1"/>
    <col min="6927" max="6927" width="7" style="667" customWidth="1"/>
    <col min="6928" max="6928" width="7.85546875" style="667" customWidth="1"/>
    <col min="6929" max="6929" width="5.5703125" style="667" customWidth="1"/>
    <col min="6930" max="6930" width="8.5703125" style="667" customWidth="1"/>
    <col min="6931" max="6931" width="5.85546875" style="667" customWidth="1"/>
    <col min="6932" max="6932" width="6" style="667" customWidth="1"/>
    <col min="6933" max="6933" width="4.85546875" style="667" customWidth="1"/>
    <col min="6934" max="6934" width="5.7109375" style="667" customWidth="1"/>
    <col min="6935" max="6940" width="5.28515625" style="667" customWidth="1"/>
    <col min="6941" max="6941" width="7.5703125" style="667" customWidth="1"/>
    <col min="6942" max="6952" width="5.28515625" style="667" customWidth="1"/>
    <col min="6953" max="6955" width="9.140625" style="667"/>
    <col min="6956" max="6956" width="14.7109375" style="667" customWidth="1"/>
    <col min="6957" max="6958" width="9.140625" style="667"/>
    <col min="6959" max="6959" width="9.28515625" style="667" bestFit="1" customWidth="1"/>
    <col min="6960" max="6960" width="9.140625" style="667"/>
    <col min="6961" max="6961" width="14" style="667" bestFit="1" customWidth="1"/>
    <col min="6962" max="6972" width="9.140625" style="667"/>
    <col min="6973" max="6973" width="17.42578125" style="667" customWidth="1"/>
    <col min="6974" max="6974" width="10.7109375" style="667" customWidth="1"/>
    <col min="6975" max="6975" width="9.140625" style="667"/>
    <col min="6976" max="6976" width="14.28515625" style="667" bestFit="1" customWidth="1"/>
    <col min="6977" max="7168" width="9.140625" style="667"/>
    <col min="7169" max="7169" width="5.85546875" style="667" customWidth="1"/>
    <col min="7170" max="7170" width="14.28515625" style="667" customWidth="1"/>
    <col min="7171" max="7171" width="7.28515625" style="667" customWidth="1"/>
    <col min="7172" max="7172" width="9.42578125" style="667" customWidth="1"/>
    <col min="7173" max="7173" width="3.7109375" style="667" customWidth="1"/>
    <col min="7174" max="7174" width="6" style="667" customWidth="1"/>
    <col min="7175" max="7175" width="7.85546875" style="667" customWidth="1"/>
    <col min="7176" max="7176" width="10.28515625" style="667" customWidth="1"/>
    <col min="7177" max="7177" width="8.7109375" style="667" customWidth="1"/>
    <col min="7178" max="7178" width="6.85546875" style="667" customWidth="1"/>
    <col min="7179" max="7179" width="8.42578125" style="667" customWidth="1"/>
    <col min="7180" max="7180" width="4.140625" style="667" customWidth="1"/>
    <col min="7181" max="7181" width="5.85546875" style="667" customWidth="1"/>
    <col min="7182" max="7182" width="9.28515625" style="667" customWidth="1"/>
    <col min="7183" max="7183" width="7" style="667" customWidth="1"/>
    <col min="7184" max="7184" width="7.85546875" style="667" customWidth="1"/>
    <col min="7185" max="7185" width="5.5703125" style="667" customWidth="1"/>
    <col min="7186" max="7186" width="8.5703125" style="667" customWidth="1"/>
    <col min="7187" max="7187" width="5.85546875" style="667" customWidth="1"/>
    <col min="7188" max="7188" width="6" style="667" customWidth="1"/>
    <col min="7189" max="7189" width="4.85546875" style="667" customWidth="1"/>
    <col min="7190" max="7190" width="5.7109375" style="667" customWidth="1"/>
    <col min="7191" max="7196" width="5.28515625" style="667" customWidth="1"/>
    <col min="7197" max="7197" width="7.5703125" style="667" customWidth="1"/>
    <col min="7198" max="7208" width="5.28515625" style="667" customWidth="1"/>
    <col min="7209" max="7211" width="9.140625" style="667"/>
    <col min="7212" max="7212" width="14.7109375" style="667" customWidth="1"/>
    <col min="7213" max="7214" width="9.140625" style="667"/>
    <col min="7215" max="7215" width="9.28515625" style="667" bestFit="1" customWidth="1"/>
    <col min="7216" max="7216" width="9.140625" style="667"/>
    <col min="7217" max="7217" width="14" style="667" bestFit="1" customWidth="1"/>
    <col min="7218" max="7228" width="9.140625" style="667"/>
    <col min="7229" max="7229" width="17.42578125" style="667" customWidth="1"/>
    <col min="7230" max="7230" width="10.7109375" style="667" customWidth="1"/>
    <col min="7231" max="7231" width="9.140625" style="667"/>
    <col min="7232" max="7232" width="14.28515625" style="667" bestFit="1" customWidth="1"/>
    <col min="7233" max="7424" width="9.140625" style="667"/>
    <col min="7425" max="7425" width="5.85546875" style="667" customWidth="1"/>
    <col min="7426" max="7426" width="14.28515625" style="667" customWidth="1"/>
    <col min="7427" max="7427" width="7.28515625" style="667" customWidth="1"/>
    <col min="7428" max="7428" width="9.42578125" style="667" customWidth="1"/>
    <col min="7429" max="7429" width="3.7109375" style="667" customWidth="1"/>
    <col min="7430" max="7430" width="6" style="667" customWidth="1"/>
    <col min="7431" max="7431" width="7.85546875" style="667" customWidth="1"/>
    <col min="7432" max="7432" width="10.28515625" style="667" customWidth="1"/>
    <col min="7433" max="7433" width="8.7109375" style="667" customWidth="1"/>
    <col min="7434" max="7434" width="6.85546875" style="667" customWidth="1"/>
    <col min="7435" max="7435" width="8.42578125" style="667" customWidth="1"/>
    <col min="7436" max="7436" width="4.140625" style="667" customWidth="1"/>
    <col min="7437" max="7437" width="5.85546875" style="667" customWidth="1"/>
    <col min="7438" max="7438" width="9.28515625" style="667" customWidth="1"/>
    <col min="7439" max="7439" width="7" style="667" customWidth="1"/>
    <col min="7440" max="7440" width="7.85546875" style="667" customWidth="1"/>
    <col min="7441" max="7441" width="5.5703125" style="667" customWidth="1"/>
    <col min="7442" max="7442" width="8.5703125" style="667" customWidth="1"/>
    <col min="7443" max="7443" width="5.85546875" style="667" customWidth="1"/>
    <col min="7444" max="7444" width="6" style="667" customWidth="1"/>
    <col min="7445" max="7445" width="4.85546875" style="667" customWidth="1"/>
    <col min="7446" max="7446" width="5.7109375" style="667" customWidth="1"/>
    <col min="7447" max="7452" width="5.28515625" style="667" customWidth="1"/>
    <col min="7453" max="7453" width="7.5703125" style="667" customWidth="1"/>
    <col min="7454" max="7464" width="5.28515625" style="667" customWidth="1"/>
    <col min="7465" max="7467" width="9.140625" style="667"/>
    <col min="7468" max="7468" width="14.7109375" style="667" customWidth="1"/>
    <col min="7469" max="7470" width="9.140625" style="667"/>
    <col min="7471" max="7471" width="9.28515625" style="667" bestFit="1" customWidth="1"/>
    <col min="7472" max="7472" width="9.140625" style="667"/>
    <col min="7473" max="7473" width="14" style="667" bestFit="1" customWidth="1"/>
    <col min="7474" max="7484" width="9.140625" style="667"/>
    <col min="7485" max="7485" width="17.42578125" style="667" customWidth="1"/>
    <col min="7486" max="7486" width="10.7109375" style="667" customWidth="1"/>
    <col min="7487" max="7487" width="9.140625" style="667"/>
    <col min="7488" max="7488" width="14.28515625" style="667" bestFit="1" customWidth="1"/>
    <col min="7489" max="7680" width="9.140625" style="667"/>
    <col min="7681" max="7681" width="5.85546875" style="667" customWidth="1"/>
    <col min="7682" max="7682" width="14.28515625" style="667" customWidth="1"/>
    <col min="7683" max="7683" width="7.28515625" style="667" customWidth="1"/>
    <col min="7684" max="7684" width="9.42578125" style="667" customWidth="1"/>
    <col min="7685" max="7685" width="3.7109375" style="667" customWidth="1"/>
    <col min="7686" max="7686" width="6" style="667" customWidth="1"/>
    <col min="7687" max="7687" width="7.85546875" style="667" customWidth="1"/>
    <col min="7688" max="7688" width="10.28515625" style="667" customWidth="1"/>
    <col min="7689" max="7689" width="8.7109375" style="667" customWidth="1"/>
    <col min="7690" max="7690" width="6.85546875" style="667" customWidth="1"/>
    <col min="7691" max="7691" width="8.42578125" style="667" customWidth="1"/>
    <col min="7692" max="7692" width="4.140625" style="667" customWidth="1"/>
    <col min="7693" max="7693" width="5.85546875" style="667" customWidth="1"/>
    <col min="7694" max="7694" width="9.28515625" style="667" customWidth="1"/>
    <col min="7695" max="7695" width="7" style="667" customWidth="1"/>
    <col min="7696" max="7696" width="7.85546875" style="667" customWidth="1"/>
    <col min="7697" max="7697" width="5.5703125" style="667" customWidth="1"/>
    <col min="7698" max="7698" width="8.5703125" style="667" customWidth="1"/>
    <col min="7699" max="7699" width="5.85546875" style="667" customWidth="1"/>
    <col min="7700" max="7700" width="6" style="667" customWidth="1"/>
    <col min="7701" max="7701" width="4.85546875" style="667" customWidth="1"/>
    <col min="7702" max="7702" width="5.7109375" style="667" customWidth="1"/>
    <col min="7703" max="7708" width="5.28515625" style="667" customWidth="1"/>
    <col min="7709" max="7709" width="7.5703125" style="667" customWidth="1"/>
    <col min="7710" max="7720" width="5.28515625" style="667" customWidth="1"/>
    <col min="7721" max="7723" width="9.140625" style="667"/>
    <col min="7724" max="7724" width="14.7109375" style="667" customWidth="1"/>
    <col min="7725" max="7726" width="9.140625" style="667"/>
    <col min="7727" max="7727" width="9.28515625" style="667" bestFit="1" customWidth="1"/>
    <col min="7728" max="7728" width="9.140625" style="667"/>
    <col min="7729" max="7729" width="14" style="667" bestFit="1" customWidth="1"/>
    <col min="7730" max="7740" width="9.140625" style="667"/>
    <col min="7741" max="7741" width="17.42578125" style="667" customWidth="1"/>
    <col min="7742" max="7742" width="10.7109375" style="667" customWidth="1"/>
    <col min="7743" max="7743" width="9.140625" style="667"/>
    <col min="7744" max="7744" width="14.28515625" style="667" bestFit="1" customWidth="1"/>
    <col min="7745" max="7936" width="9.140625" style="667"/>
    <col min="7937" max="7937" width="5.85546875" style="667" customWidth="1"/>
    <col min="7938" max="7938" width="14.28515625" style="667" customWidth="1"/>
    <col min="7939" max="7939" width="7.28515625" style="667" customWidth="1"/>
    <col min="7940" max="7940" width="9.42578125" style="667" customWidth="1"/>
    <col min="7941" max="7941" width="3.7109375" style="667" customWidth="1"/>
    <col min="7942" max="7942" width="6" style="667" customWidth="1"/>
    <col min="7943" max="7943" width="7.85546875" style="667" customWidth="1"/>
    <col min="7944" max="7944" width="10.28515625" style="667" customWidth="1"/>
    <col min="7945" max="7945" width="8.7109375" style="667" customWidth="1"/>
    <col min="7946" max="7946" width="6.85546875" style="667" customWidth="1"/>
    <col min="7947" max="7947" width="8.42578125" style="667" customWidth="1"/>
    <col min="7948" max="7948" width="4.140625" style="667" customWidth="1"/>
    <col min="7949" max="7949" width="5.85546875" style="667" customWidth="1"/>
    <col min="7950" max="7950" width="9.28515625" style="667" customWidth="1"/>
    <col min="7951" max="7951" width="7" style="667" customWidth="1"/>
    <col min="7952" max="7952" width="7.85546875" style="667" customWidth="1"/>
    <col min="7953" max="7953" width="5.5703125" style="667" customWidth="1"/>
    <col min="7954" max="7954" width="8.5703125" style="667" customWidth="1"/>
    <col min="7955" max="7955" width="5.85546875" style="667" customWidth="1"/>
    <col min="7956" max="7956" width="6" style="667" customWidth="1"/>
    <col min="7957" max="7957" width="4.85546875" style="667" customWidth="1"/>
    <col min="7958" max="7958" width="5.7109375" style="667" customWidth="1"/>
    <col min="7959" max="7964" width="5.28515625" style="667" customWidth="1"/>
    <col min="7965" max="7965" width="7.5703125" style="667" customWidth="1"/>
    <col min="7966" max="7976" width="5.28515625" style="667" customWidth="1"/>
    <col min="7977" max="7979" width="9.140625" style="667"/>
    <col min="7980" max="7980" width="14.7109375" style="667" customWidth="1"/>
    <col min="7981" max="7982" width="9.140625" style="667"/>
    <col min="7983" max="7983" width="9.28515625" style="667" bestFit="1" customWidth="1"/>
    <col min="7984" max="7984" width="9.140625" style="667"/>
    <col min="7985" max="7985" width="14" style="667" bestFit="1" customWidth="1"/>
    <col min="7986" max="7996" width="9.140625" style="667"/>
    <col min="7997" max="7997" width="17.42578125" style="667" customWidth="1"/>
    <col min="7998" max="7998" width="10.7109375" style="667" customWidth="1"/>
    <col min="7999" max="7999" width="9.140625" style="667"/>
    <col min="8000" max="8000" width="14.28515625" style="667" bestFit="1" customWidth="1"/>
    <col min="8001" max="8192" width="9.140625" style="667"/>
    <col min="8193" max="8193" width="5.85546875" style="667" customWidth="1"/>
    <col min="8194" max="8194" width="14.28515625" style="667" customWidth="1"/>
    <col min="8195" max="8195" width="7.28515625" style="667" customWidth="1"/>
    <col min="8196" max="8196" width="9.42578125" style="667" customWidth="1"/>
    <col min="8197" max="8197" width="3.7109375" style="667" customWidth="1"/>
    <col min="8198" max="8198" width="6" style="667" customWidth="1"/>
    <col min="8199" max="8199" width="7.85546875" style="667" customWidth="1"/>
    <col min="8200" max="8200" width="10.28515625" style="667" customWidth="1"/>
    <col min="8201" max="8201" width="8.7109375" style="667" customWidth="1"/>
    <col min="8202" max="8202" width="6.85546875" style="667" customWidth="1"/>
    <col min="8203" max="8203" width="8.42578125" style="667" customWidth="1"/>
    <col min="8204" max="8204" width="4.140625" style="667" customWidth="1"/>
    <col min="8205" max="8205" width="5.85546875" style="667" customWidth="1"/>
    <col min="8206" max="8206" width="9.28515625" style="667" customWidth="1"/>
    <col min="8207" max="8207" width="7" style="667" customWidth="1"/>
    <col min="8208" max="8208" width="7.85546875" style="667" customWidth="1"/>
    <col min="8209" max="8209" width="5.5703125" style="667" customWidth="1"/>
    <col min="8210" max="8210" width="8.5703125" style="667" customWidth="1"/>
    <col min="8211" max="8211" width="5.85546875" style="667" customWidth="1"/>
    <col min="8212" max="8212" width="6" style="667" customWidth="1"/>
    <col min="8213" max="8213" width="4.85546875" style="667" customWidth="1"/>
    <col min="8214" max="8214" width="5.7109375" style="667" customWidth="1"/>
    <col min="8215" max="8220" width="5.28515625" style="667" customWidth="1"/>
    <col min="8221" max="8221" width="7.5703125" style="667" customWidth="1"/>
    <col min="8222" max="8232" width="5.28515625" style="667" customWidth="1"/>
    <col min="8233" max="8235" width="9.140625" style="667"/>
    <col min="8236" max="8236" width="14.7109375" style="667" customWidth="1"/>
    <col min="8237" max="8238" width="9.140625" style="667"/>
    <col min="8239" max="8239" width="9.28515625" style="667" bestFit="1" customWidth="1"/>
    <col min="8240" max="8240" width="9.140625" style="667"/>
    <col min="8241" max="8241" width="14" style="667" bestFit="1" customWidth="1"/>
    <col min="8242" max="8252" width="9.140625" style="667"/>
    <col min="8253" max="8253" width="17.42578125" style="667" customWidth="1"/>
    <col min="8254" max="8254" width="10.7109375" style="667" customWidth="1"/>
    <col min="8255" max="8255" width="9.140625" style="667"/>
    <col min="8256" max="8256" width="14.28515625" style="667" bestFit="1" customWidth="1"/>
    <col min="8257" max="8448" width="9.140625" style="667"/>
    <col min="8449" max="8449" width="5.85546875" style="667" customWidth="1"/>
    <col min="8450" max="8450" width="14.28515625" style="667" customWidth="1"/>
    <col min="8451" max="8451" width="7.28515625" style="667" customWidth="1"/>
    <col min="8452" max="8452" width="9.42578125" style="667" customWidth="1"/>
    <col min="8453" max="8453" width="3.7109375" style="667" customWidth="1"/>
    <col min="8454" max="8454" width="6" style="667" customWidth="1"/>
    <col min="8455" max="8455" width="7.85546875" style="667" customWidth="1"/>
    <col min="8456" max="8456" width="10.28515625" style="667" customWidth="1"/>
    <col min="8457" max="8457" width="8.7109375" style="667" customWidth="1"/>
    <col min="8458" max="8458" width="6.85546875" style="667" customWidth="1"/>
    <col min="8459" max="8459" width="8.42578125" style="667" customWidth="1"/>
    <col min="8460" max="8460" width="4.140625" style="667" customWidth="1"/>
    <col min="8461" max="8461" width="5.85546875" style="667" customWidth="1"/>
    <col min="8462" max="8462" width="9.28515625" style="667" customWidth="1"/>
    <col min="8463" max="8463" width="7" style="667" customWidth="1"/>
    <col min="8464" max="8464" width="7.85546875" style="667" customWidth="1"/>
    <col min="8465" max="8465" width="5.5703125" style="667" customWidth="1"/>
    <col min="8466" max="8466" width="8.5703125" style="667" customWidth="1"/>
    <col min="8467" max="8467" width="5.85546875" style="667" customWidth="1"/>
    <col min="8468" max="8468" width="6" style="667" customWidth="1"/>
    <col min="8469" max="8469" width="4.85546875" style="667" customWidth="1"/>
    <col min="8470" max="8470" width="5.7109375" style="667" customWidth="1"/>
    <col min="8471" max="8476" width="5.28515625" style="667" customWidth="1"/>
    <col min="8477" max="8477" width="7.5703125" style="667" customWidth="1"/>
    <col min="8478" max="8488" width="5.28515625" style="667" customWidth="1"/>
    <col min="8489" max="8491" width="9.140625" style="667"/>
    <col min="8492" max="8492" width="14.7109375" style="667" customWidth="1"/>
    <col min="8493" max="8494" width="9.140625" style="667"/>
    <col min="8495" max="8495" width="9.28515625" style="667" bestFit="1" customWidth="1"/>
    <col min="8496" max="8496" width="9.140625" style="667"/>
    <col min="8497" max="8497" width="14" style="667" bestFit="1" customWidth="1"/>
    <col min="8498" max="8508" width="9.140625" style="667"/>
    <col min="8509" max="8509" width="17.42578125" style="667" customWidth="1"/>
    <col min="8510" max="8510" width="10.7109375" style="667" customWidth="1"/>
    <col min="8511" max="8511" width="9.140625" style="667"/>
    <col min="8512" max="8512" width="14.28515625" style="667" bestFit="1" customWidth="1"/>
    <col min="8513" max="8704" width="9.140625" style="667"/>
    <col min="8705" max="8705" width="5.85546875" style="667" customWidth="1"/>
    <col min="8706" max="8706" width="14.28515625" style="667" customWidth="1"/>
    <col min="8707" max="8707" width="7.28515625" style="667" customWidth="1"/>
    <col min="8708" max="8708" width="9.42578125" style="667" customWidth="1"/>
    <col min="8709" max="8709" width="3.7109375" style="667" customWidth="1"/>
    <col min="8710" max="8710" width="6" style="667" customWidth="1"/>
    <col min="8711" max="8711" width="7.85546875" style="667" customWidth="1"/>
    <col min="8712" max="8712" width="10.28515625" style="667" customWidth="1"/>
    <col min="8713" max="8713" width="8.7109375" style="667" customWidth="1"/>
    <col min="8714" max="8714" width="6.85546875" style="667" customWidth="1"/>
    <col min="8715" max="8715" width="8.42578125" style="667" customWidth="1"/>
    <col min="8716" max="8716" width="4.140625" style="667" customWidth="1"/>
    <col min="8717" max="8717" width="5.85546875" style="667" customWidth="1"/>
    <col min="8718" max="8718" width="9.28515625" style="667" customWidth="1"/>
    <col min="8719" max="8719" width="7" style="667" customWidth="1"/>
    <col min="8720" max="8720" width="7.85546875" style="667" customWidth="1"/>
    <col min="8721" max="8721" width="5.5703125" style="667" customWidth="1"/>
    <col min="8722" max="8722" width="8.5703125" style="667" customWidth="1"/>
    <col min="8723" max="8723" width="5.85546875" style="667" customWidth="1"/>
    <col min="8724" max="8724" width="6" style="667" customWidth="1"/>
    <col min="8725" max="8725" width="4.85546875" style="667" customWidth="1"/>
    <col min="8726" max="8726" width="5.7109375" style="667" customWidth="1"/>
    <col min="8727" max="8732" width="5.28515625" style="667" customWidth="1"/>
    <col min="8733" max="8733" width="7.5703125" style="667" customWidth="1"/>
    <col min="8734" max="8744" width="5.28515625" style="667" customWidth="1"/>
    <col min="8745" max="8747" width="9.140625" style="667"/>
    <col min="8748" max="8748" width="14.7109375" style="667" customWidth="1"/>
    <col min="8749" max="8750" width="9.140625" style="667"/>
    <col min="8751" max="8751" width="9.28515625" style="667" bestFit="1" customWidth="1"/>
    <col min="8752" max="8752" width="9.140625" style="667"/>
    <col min="8753" max="8753" width="14" style="667" bestFit="1" customWidth="1"/>
    <col min="8754" max="8764" width="9.140625" style="667"/>
    <col min="8765" max="8765" width="17.42578125" style="667" customWidth="1"/>
    <col min="8766" max="8766" width="10.7109375" style="667" customWidth="1"/>
    <col min="8767" max="8767" width="9.140625" style="667"/>
    <col min="8768" max="8768" width="14.28515625" style="667" bestFit="1" customWidth="1"/>
    <col min="8769" max="8960" width="9.140625" style="667"/>
    <col min="8961" max="8961" width="5.85546875" style="667" customWidth="1"/>
    <col min="8962" max="8962" width="14.28515625" style="667" customWidth="1"/>
    <col min="8963" max="8963" width="7.28515625" style="667" customWidth="1"/>
    <col min="8964" max="8964" width="9.42578125" style="667" customWidth="1"/>
    <col min="8965" max="8965" width="3.7109375" style="667" customWidth="1"/>
    <col min="8966" max="8966" width="6" style="667" customWidth="1"/>
    <col min="8967" max="8967" width="7.85546875" style="667" customWidth="1"/>
    <col min="8968" max="8968" width="10.28515625" style="667" customWidth="1"/>
    <col min="8969" max="8969" width="8.7109375" style="667" customWidth="1"/>
    <col min="8970" max="8970" width="6.85546875" style="667" customWidth="1"/>
    <col min="8971" max="8971" width="8.42578125" style="667" customWidth="1"/>
    <col min="8972" max="8972" width="4.140625" style="667" customWidth="1"/>
    <col min="8973" max="8973" width="5.85546875" style="667" customWidth="1"/>
    <col min="8974" max="8974" width="9.28515625" style="667" customWidth="1"/>
    <col min="8975" max="8975" width="7" style="667" customWidth="1"/>
    <col min="8976" max="8976" width="7.85546875" style="667" customWidth="1"/>
    <col min="8977" max="8977" width="5.5703125" style="667" customWidth="1"/>
    <col min="8978" max="8978" width="8.5703125" style="667" customWidth="1"/>
    <col min="8979" max="8979" width="5.85546875" style="667" customWidth="1"/>
    <col min="8980" max="8980" width="6" style="667" customWidth="1"/>
    <col min="8981" max="8981" width="4.85546875" style="667" customWidth="1"/>
    <col min="8982" max="8982" width="5.7109375" style="667" customWidth="1"/>
    <col min="8983" max="8988" width="5.28515625" style="667" customWidth="1"/>
    <col min="8989" max="8989" width="7.5703125" style="667" customWidth="1"/>
    <col min="8990" max="9000" width="5.28515625" style="667" customWidth="1"/>
    <col min="9001" max="9003" width="9.140625" style="667"/>
    <col min="9004" max="9004" width="14.7109375" style="667" customWidth="1"/>
    <col min="9005" max="9006" width="9.140625" style="667"/>
    <col min="9007" max="9007" width="9.28515625" style="667" bestFit="1" customWidth="1"/>
    <col min="9008" max="9008" width="9.140625" style="667"/>
    <col min="9009" max="9009" width="14" style="667" bestFit="1" customWidth="1"/>
    <col min="9010" max="9020" width="9.140625" style="667"/>
    <col min="9021" max="9021" width="17.42578125" style="667" customWidth="1"/>
    <col min="9022" max="9022" width="10.7109375" style="667" customWidth="1"/>
    <col min="9023" max="9023" width="9.140625" style="667"/>
    <col min="9024" max="9024" width="14.28515625" style="667" bestFit="1" customWidth="1"/>
    <col min="9025" max="9216" width="9.140625" style="667"/>
    <col min="9217" max="9217" width="5.85546875" style="667" customWidth="1"/>
    <col min="9218" max="9218" width="14.28515625" style="667" customWidth="1"/>
    <col min="9219" max="9219" width="7.28515625" style="667" customWidth="1"/>
    <col min="9220" max="9220" width="9.42578125" style="667" customWidth="1"/>
    <col min="9221" max="9221" width="3.7109375" style="667" customWidth="1"/>
    <col min="9222" max="9222" width="6" style="667" customWidth="1"/>
    <col min="9223" max="9223" width="7.85546875" style="667" customWidth="1"/>
    <col min="9224" max="9224" width="10.28515625" style="667" customWidth="1"/>
    <col min="9225" max="9225" width="8.7109375" style="667" customWidth="1"/>
    <col min="9226" max="9226" width="6.85546875" style="667" customWidth="1"/>
    <col min="9227" max="9227" width="8.42578125" style="667" customWidth="1"/>
    <col min="9228" max="9228" width="4.140625" style="667" customWidth="1"/>
    <col min="9229" max="9229" width="5.85546875" style="667" customWidth="1"/>
    <col min="9230" max="9230" width="9.28515625" style="667" customWidth="1"/>
    <col min="9231" max="9231" width="7" style="667" customWidth="1"/>
    <col min="9232" max="9232" width="7.85546875" style="667" customWidth="1"/>
    <col min="9233" max="9233" width="5.5703125" style="667" customWidth="1"/>
    <col min="9234" max="9234" width="8.5703125" style="667" customWidth="1"/>
    <col min="9235" max="9235" width="5.85546875" style="667" customWidth="1"/>
    <col min="9236" max="9236" width="6" style="667" customWidth="1"/>
    <col min="9237" max="9237" width="4.85546875" style="667" customWidth="1"/>
    <col min="9238" max="9238" width="5.7109375" style="667" customWidth="1"/>
    <col min="9239" max="9244" width="5.28515625" style="667" customWidth="1"/>
    <col min="9245" max="9245" width="7.5703125" style="667" customWidth="1"/>
    <col min="9246" max="9256" width="5.28515625" style="667" customWidth="1"/>
    <col min="9257" max="9259" width="9.140625" style="667"/>
    <col min="9260" max="9260" width="14.7109375" style="667" customWidth="1"/>
    <col min="9261" max="9262" width="9.140625" style="667"/>
    <col min="9263" max="9263" width="9.28515625" style="667" bestFit="1" customWidth="1"/>
    <col min="9264" max="9264" width="9.140625" style="667"/>
    <col min="9265" max="9265" width="14" style="667" bestFit="1" customWidth="1"/>
    <col min="9266" max="9276" width="9.140625" style="667"/>
    <col min="9277" max="9277" width="17.42578125" style="667" customWidth="1"/>
    <col min="9278" max="9278" width="10.7109375" style="667" customWidth="1"/>
    <col min="9279" max="9279" width="9.140625" style="667"/>
    <col min="9280" max="9280" width="14.28515625" style="667" bestFit="1" customWidth="1"/>
    <col min="9281" max="9472" width="9.140625" style="667"/>
    <col min="9473" max="9473" width="5.85546875" style="667" customWidth="1"/>
    <col min="9474" max="9474" width="14.28515625" style="667" customWidth="1"/>
    <col min="9475" max="9475" width="7.28515625" style="667" customWidth="1"/>
    <col min="9476" max="9476" width="9.42578125" style="667" customWidth="1"/>
    <col min="9477" max="9477" width="3.7109375" style="667" customWidth="1"/>
    <col min="9478" max="9478" width="6" style="667" customWidth="1"/>
    <col min="9479" max="9479" width="7.85546875" style="667" customWidth="1"/>
    <col min="9480" max="9480" width="10.28515625" style="667" customWidth="1"/>
    <col min="9481" max="9481" width="8.7109375" style="667" customWidth="1"/>
    <col min="9482" max="9482" width="6.85546875" style="667" customWidth="1"/>
    <col min="9483" max="9483" width="8.42578125" style="667" customWidth="1"/>
    <col min="9484" max="9484" width="4.140625" style="667" customWidth="1"/>
    <col min="9485" max="9485" width="5.85546875" style="667" customWidth="1"/>
    <col min="9486" max="9486" width="9.28515625" style="667" customWidth="1"/>
    <col min="9487" max="9487" width="7" style="667" customWidth="1"/>
    <col min="9488" max="9488" width="7.85546875" style="667" customWidth="1"/>
    <col min="9489" max="9489" width="5.5703125" style="667" customWidth="1"/>
    <col min="9490" max="9490" width="8.5703125" style="667" customWidth="1"/>
    <col min="9491" max="9491" width="5.85546875" style="667" customWidth="1"/>
    <col min="9492" max="9492" width="6" style="667" customWidth="1"/>
    <col min="9493" max="9493" width="4.85546875" style="667" customWidth="1"/>
    <col min="9494" max="9494" width="5.7109375" style="667" customWidth="1"/>
    <col min="9495" max="9500" width="5.28515625" style="667" customWidth="1"/>
    <col min="9501" max="9501" width="7.5703125" style="667" customWidth="1"/>
    <col min="9502" max="9512" width="5.28515625" style="667" customWidth="1"/>
    <col min="9513" max="9515" width="9.140625" style="667"/>
    <col min="9516" max="9516" width="14.7109375" style="667" customWidth="1"/>
    <col min="9517" max="9518" width="9.140625" style="667"/>
    <col min="9519" max="9519" width="9.28515625" style="667" bestFit="1" customWidth="1"/>
    <col min="9520" max="9520" width="9.140625" style="667"/>
    <col min="9521" max="9521" width="14" style="667" bestFit="1" customWidth="1"/>
    <col min="9522" max="9532" width="9.140625" style="667"/>
    <col min="9533" max="9533" width="17.42578125" style="667" customWidth="1"/>
    <col min="9534" max="9534" width="10.7109375" style="667" customWidth="1"/>
    <col min="9535" max="9535" width="9.140625" style="667"/>
    <col min="9536" max="9536" width="14.28515625" style="667" bestFit="1" customWidth="1"/>
    <col min="9537" max="9728" width="9.140625" style="667"/>
    <col min="9729" max="9729" width="5.85546875" style="667" customWidth="1"/>
    <col min="9730" max="9730" width="14.28515625" style="667" customWidth="1"/>
    <col min="9731" max="9731" width="7.28515625" style="667" customWidth="1"/>
    <col min="9732" max="9732" width="9.42578125" style="667" customWidth="1"/>
    <col min="9733" max="9733" width="3.7109375" style="667" customWidth="1"/>
    <col min="9734" max="9734" width="6" style="667" customWidth="1"/>
    <col min="9735" max="9735" width="7.85546875" style="667" customWidth="1"/>
    <col min="9736" max="9736" width="10.28515625" style="667" customWidth="1"/>
    <col min="9737" max="9737" width="8.7109375" style="667" customWidth="1"/>
    <col min="9738" max="9738" width="6.85546875" style="667" customWidth="1"/>
    <col min="9739" max="9739" width="8.42578125" style="667" customWidth="1"/>
    <col min="9740" max="9740" width="4.140625" style="667" customWidth="1"/>
    <col min="9741" max="9741" width="5.85546875" style="667" customWidth="1"/>
    <col min="9742" max="9742" width="9.28515625" style="667" customWidth="1"/>
    <col min="9743" max="9743" width="7" style="667" customWidth="1"/>
    <col min="9744" max="9744" width="7.85546875" style="667" customWidth="1"/>
    <col min="9745" max="9745" width="5.5703125" style="667" customWidth="1"/>
    <col min="9746" max="9746" width="8.5703125" style="667" customWidth="1"/>
    <col min="9747" max="9747" width="5.85546875" style="667" customWidth="1"/>
    <col min="9748" max="9748" width="6" style="667" customWidth="1"/>
    <col min="9749" max="9749" width="4.85546875" style="667" customWidth="1"/>
    <col min="9750" max="9750" width="5.7109375" style="667" customWidth="1"/>
    <col min="9751" max="9756" width="5.28515625" style="667" customWidth="1"/>
    <col min="9757" max="9757" width="7.5703125" style="667" customWidth="1"/>
    <col min="9758" max="9768" width="5.28515625" style="667" customWidth="1"/>
    <col min="9769" max="9771" width="9.140625" style="667"/>
    <col min="9772" max="9772" width="14.7109375" style="667" customWidth="1"/>
    <col min="9773" max="9774" width="9.140625" style="667"/>
    <col min="9775" max="9775" width="9.28515625" style="667" bestFit="1" customWidth="1"/>
    <col min="9776" max="9776" width="9.140625" style="667"/>
    <col min="9777" max="9777" width="14" style="667" bestFit="1" customWidth="1"/>
    <col min="9778" max="9788" width="9.140625" style="667"/>
    <col min="9789" max="9789" width="17.42578125" style="667" customWidth="1"/>
    <col min="9790" max="9790" width="10.7109375" style="667" customWidth="1"/>
    <col min="9791" max="9791" width="9.140625" style="667"/>
    <col min="9792" max="9792" width="14.28515625" style="667" bestFit="1" customWidth="1"/>
    <col min="9793" max="9984" width="9.140625" style="667"/>
    <col min="9985" max="9985" width="5.85546875" style="667" customWidth="1"/>
    <col min="9986" max="9986" width="14.28515625" style="667" customWidth="1"/>
    <col min="9987" max="9987" width="7.28515625" style="667" customWidth="1"/>
    <col min="9988" max="9988" width="9.42578125" style="667" customWidth="1"/>
    <col min="9989" max="9989" width="3.7109375" style="667" customWidth="1"/>
    <col min="9990" max="9990" width="6" style="667" customWidth="1"/>
    <col min="9991" max="9991" width="7.85546875" style="667" customWidth="1"/>
    <col min="9992" max="9992" width="10.28515625" style="667" customWidth="1"/>
    <col min="9993" max="9993" width="8.7109375" style="667" customWidth="1"/>
    <col min="9994" max="9994" width="6.85546875" style="667" customWidth="1"/>
    <col min="9995" max="9995" width="8.42578125" style="667" customWidth="1"/>
    <col min="9996" max="9996" width="4.140625" style="667" customWidth="1"/>
    <col min="9997" max="9997" width="5.85546875" style="667" customWidth="1"/>
    <col min="9998" max="9998" width="9.28515625" style="667" customWidth="1"/>
    <col min="9999" max="9999" width="7" style="667" customWidth="1"/>
    <col min="10000" max="10000" width="7.85546875" style="667" customWidth="1"/>
    <col min="10001" max="10001" width="5.5703125" style="667" customWidth="1"/>
    <col min="10002" max="10002" width="8.5703125" style="667" customWidth="1"/>
    <col min="10003" max="10003" width="5.85546875" style="667" customWidth="1"/>
    <col min="10004" max="10004" width="6" style="667" customWidth="1"/>
    <col min="10005" max="10005" width="4.85546875" style="667" customWidth="1"/>
    <col min="10006" max="10006" width="5.7109375" style="667" customWidth="1"/>
    <col min="10007" max="10012" width="5.28515625" style="667" customWidth="1"/>
    <col min="10013" max="10013" width="7.5703125" style="667" customWidth="1"/>
    <col min="10014" max="10024" width="5.28515625" style="667" customWidth="1"/>
    <col min="10025" max="10027" width="9.140625" style="667"/>
    <col min="10028" max="10028" width="14.7109375" style="667" customWidth="1"/>
    <col min="10029" max="10030" width="9.140625" style="667"/>
    <col min="10031" max="10031" width="9.28515625" style="667" bestFit="1" customWidth="1"/>
    <col min="10032" max="10032" width="9.140625" style="667"/>
    <col min="10033" max="10033" width="14" style="667" bestFit="1" customWidth="1"/>
    <col min="10034" max="10044" width="9.140625" style="667"/>
    <col min="10045" max="10045" width="17.42578125" style="667" customWidth="1"/>
    <col min="10046" max="10046" width="10.7109375" style="667" customWidth="1"/>
    <col min="10047" max="10047" width="9.140625" style="667"/>
    <col min="10048" max="10048" width="14.28515625" style="667" bestFit="1" customWidth="1"/>
    <col min="10049" max="10240" width="9.140625" style="667"/>
    <col min="10241" max="10241" width="5.85546875" style="667" customWidth="1"/>
    <col min="10242" max="10242" width="14.28515625" style="667" customWidth="1"/>
    <col min="10243" max="10243" width="7.28515625" style="667" customWidth="1"/>
    <col min="10244" max="10244" width="9.42578125" style="667" customWidth="1"/>
    <col min="10245" max="10245" width="3.7109375" style="667" customWidth="1"/>
    <col min="10246" max="10246" width="6" style="667" customWidth="1"/>
    <col min="10247" max="10247" width="7.85546875" style="667" customWidth="1"/>
    <col min="10248" max="10248" width="10.28515625" style="667" customWidth="1"/>
    <col min="10249" max="10249" width="8.7109375" style="667" customWidth="1"/>
    <col min="10250" max="10250" width="6.85546875" style="667" customWidth="1"/>
    <col min="10251" max="10251" width="8.42578125" style="667" customWidth="1"/>
    <col min="10252" max="10252" width="4.140625" style="667" customWidth="1"/>
    <col min="10253" max="10253" width="5.85546875" style="667" customWidth="1"/>
    <col min="10254" max="10254" width="9.28515625" style="667" customWidth="1"/>
    <col min="10255" max="10255" width="7" style="667" customWidth="1"/>
    <col min="10256" max="10256" width="7.85546875" style="667" customWidth="1"/>
    <col min="10257" max="10257" width="5.5703125" style="667" customWidth="1"/>
    <col min="10258" max="10258" width="8.5703125" style="667" customWidth="1"/>
    <col min="10259" max="10259" width="5.85546875" style="667" customWidth="1"/>
    <col min="10260" max="10260" width="6" style="667" customWidth="1"/>
    <col min="10261" max="10261" width="4.85546875" style="667" customWidth="1"/>
    <col min="10262" max="10262" width="5.7109375" style="667" customWidth="1"/>
    <col min="10263" max="10268" width="5.28515625" style="667" customWidth="1"/>
    <col min="10269" max="10269" width="7.5703125" style="667" customWidth="1"/>
    <col min="10270" max="10280" width="5.28515625" style="667" customWidth="1"/>
    <col min="10281" max="10283" width="9.140625" style="667"/>
    <col min="10284" max="10284" width="14.7109375" style="667" customWidth="1"/>
    <col min="10285" max="10286" width="9.140625" style="667"/>
    <col min="10287" max="10287" width="9.28515625" style="667" bestFit="1" customWidth="1"/>
    <col min="10288" max="10288" width="9.140625" style="667"/>
    <col min="10289" max="10289" width="14" style="667" bestFit="1" customWidth="1"/>
    <col min="10290" max="10300" width="9.140625" style="667"/>
    <col min="10301" max="10301" width="17.42578125" style="667" customWidth="1"/>
    <col min="10302" max="10302" width="10.7109375" style="667" customWidth="1"/>
    <col min="10303" max="10303" width="9.140625" style="667"/>
    <col min="10304" max="10304" width="14.28515625" style="667" bestFit="1" customWidth="1"/>
    <col min="10305" max="10496" width="9.140625" style="667"/>
    <col min="10497" max="10497" width="5.85546875" style="667" customWidth="1"/>
    <col min="10498" max="10498" width="14.28515625" style="667" customWidth="1"/>
    <col min="10499" max="10499" width="7.28515625" style="667" customWidth="1"/>
    <col min="10500" max="10500" width="9.42578125" style="667" customWidth="1"/>
    <col min="10501" max="10501" width="3.7109375" style="667" customWidth="1"/>
    <col min="10502" max="10502" width="6" style="667" customWidth="1"/>
    <col min="10503" max="10503" width="7.85546875" style="667" customWidth="1"/>
    <col min="10504" max="10504" width="10.28515625" style="667" customWidth="1"/>
    <col min="10505" max="10505" width="8.7109375" style="667" customWidth="1"/>
    <col min="10506" max="10506" width="6.85546875" style="667" customWidth="1"/>
    <col min="10507" max="10507" width="8.42578125" style="667" customWidth="1"/>
    <col min="10508" max="10508" width="4.140625" style="667" customWidth="1"/>
    <col min="10509" max="10509" width="5.85546875" style="667" customWidth="1"/>
    <col min="10510" max="10510" width="9.28515625" style="667" customWidth="1"/>
    <col min="10511" max="10511" width="7" style="667" customWidth="1"/>
    <col min="10512" max="10512" width="7.85546875" style="667" customWidth="1"/>
    <col min="10513" max="10513" width="5.5703125" style="667" customWidth="1"/>
    <col min="10514" max="10514" width="8.5703125" style="667" customWidth="1"/>
    <col min="10515" max="10515" width="5.85546875" style="667" customWidth="1"/>
    <col min="10516" max="10516" width="6" style="667" customWidth="1"/>
    <col min="10517" max="10517" width="4.85546875" style="667" customWidth="1"/>
    <col min="10518" max="10518" width="5.7109375" style="667" customWidth="1"/>
    <col min="10519" max="10524" width="5.28515625" style="667" customWidth="1"/>
    <col min="10525" max="10525" width="7.5703125" style="667" customWidth="1"/>
    <col min="10526" max="10536" width="5.28515625" style="667" customWidth="1"/>
    <col min="10537" max="10539" width="9.140625" style="667"/>
    <col min="10540" max="10540" width="14.7109375" style="667" customWidth="1"/>
    <col min="10541" max="10542" width="9.140625" style="667"/>
    <col min="10543" max="10543" width="9.28515625" style="667" bestFit="1" customWidth="1"/>
    <col min="10544" max="10544" width="9.140625" style="667"/>
    <col min="10545" max="10545" width="14" style="667" bestFit="1" customWidth="1"/>
    <col min="10546" max="10556" width="9.140625" style="667"/>
    <col min="10557" max="10557" width="17.42578125" style="667" customWidth="1"/>
    <col min="10558" max="10558" width="10.7109375" style="667" customWidth="1"/>
    <col min="10559" max="10559" width="9.140625" style="667"/>
    <col min="10560" max="10560" width="14.28515625" style="667" bestFit="1" customWidth="1"/>
    <col min="10561" max="10752" width="9.140625" style="667"/>
    <col min="10753" max="10753" width="5.85546875" style="667" customWidth="1"/>
    <col min="10754" max="10754" width="14.28515625" style="667" customWidth="1"/>
    <col min="10755" max="10755" width="7.28515625" style="667" customWidth="1"/>
    <col min="10756" max="10756" width="9.42578125" style="667" customWidth="1"/>
    <col min="10757" max="10757" width="3.7109375" style="667" customWidth="1"/>
    <col min="10758" max="10758" width="6" style="667" customWidth="1"/>
    <col min="10759" max="10759" width="7.85546875" style="667" customWidth="1"/>
    <col min="10760" max="10760" width="10.28515625" style="667" customWidth="1"/>
    <col min="10761" max="10761" width="8.7109375" style="667" customWidth="1"/>
    <col min="10762" max="10762" width="6.85546875" style="667" customWidth="1"/>
    <col min="10763" max="10763" width="8.42578125" style="667" customWidth="1"/>
    <col min="10764" max="10764" width="4.140625" style="667" customWidth="1"/>
    <col min="10765" max="10765" width="5.85546875" style="667" customWidth="1"/>
    <col min="10766" max="10766" width="9.28515625" style="667" customWidth="1"/>
    <col min="10767" max="10767" width="7" style="667" customWidth="1"/>
    <col min="10768" max="10768" width="7.85546875" style="667" customWidth="1"/>
    <col min="10769" max="10769" width="5.5703125" style="667" customWidth="1"/>
    <col min="10770" max="10770" width="8.5703125" style="667" customWidth="1"/>
    <col min="10771" max="10771" width="5.85546875" style="667" customWidth="1"/>
    <col min="10772" max="10772" width="6" style="667" customWidth="1"/>
    <col min="10773" max="10773" width="4.85546875" style="667" customWidth="1"/>
    <col min="10774" max="10774" width="5.7109375" style="667" customWidth="1"/>
    <col min="10775" max="10780" width="5.28515625" style="667" customWidth="1"/>
    <col min="10781" max="10781" width="7.5703125" style="667" customWidth="1"/>
    <col min="10782" max="10792" width="5.28515625" style="667" customWidth="1"/>
    <col min="10793" max="10795" width="9.140625" style="667"/>
    <col min="10796" max="10796" width="14.7109375" style="667" customWidth="1"/>
    <col min="10797" max="10798" width="9.140625" style="667"/>
    <col min="10799" max="10799" width="9.28515625" style="667" bestFit="1" customWidth="1"/>
    <col min="10800" max="10800" width="9.140625" style="667"/>
    <col min="10801" max="10801" width="14" style="667" bestFit="1" customWidth="1"/>
    <col min="10802" max="10812" width="9.140625" style="667"/>
    <col min="10813" max="10813" width="17.42578125" style="667" customWidth="1"/>
    <col min="10814" max="10814" width="10.7109375" style="667" customWidth="1"/>
    <col min="10815" max="10815" width="9.140625" style="667"/>
    <col min="10816" max="10816" width="14.28515625" style="667" bestFit="1" customWidth="1"/>
    <col min="10817" max="11008" width="9.140625" style="667"/>
    <col min="11009" max="11009" width="5.85546875" style="667" customWidth="1"/>
    <col min="11010" max="11010" width="14.28515625" style="667" customWidth="1"/>
    <col min="11011" max="11011" width="7.28515625" style="667" customWidth="1"/>
    <col min="11012" max="11012" width="9.42578125" style="667" customWidth="1"/>
    <col min="11013" max="11013" width="3.7109375" style="667" customWidth="1"/>
    <col min="11014" max="11014" width="6" style="667" customWidth="1"/>
    <col min="11015" max="11015" width="7.85546875" style="667" customWidth="1"/>
    <col min="11016" max="11016" width="10.28515625" style="667" customWidth="1"/>
    <col min="11017" max="11017" width="8.7109375" style="667" customWidth="1"/>
    <col min="11018" max="11018" width="6.85546875" style="667" customWidth="1"/>
    <col min="11019" max="11019" width="8.42578125" style="667" customWidth="1"/>
    <col min="11020" max="11020" width="4.140625" style="667" customWidth="1"/>
    <col min="11021" max="11021" width="5.85546875" style="667" customWidth="1"/>
    <col min="11022" max="11022" width="9.28515625" style="667" customWidth="1"/>
    <col min="11023" max="11023" width="7" style="667" customWidth="1"/>
    <col min="11024" max="11024" width="7.85546875" style="667" customWidth="1"/>
    <col min="11025" max="11025" width="5.5703125" style="667" customWidth="1"/>
    <col min="11026" max="11026" width="8.5703125" style="667" customWidth="1"/>
    <col min="11027" max="11027" width="5.85546875" style="667" customWidth="1"/>
    <col min="11028" max="11028" width="6" style="667" customWidth="1"/>
    <col min="11029" max="11029" width="4.85546875" style="667" customWidth="1"/>
    <col min="11030" max="11030" width="5.7109375" style="667" customWidth="1"/>
    <col min="11031" max="11036" width="5.28515625" style="667" customWidth="1"/>
    <col min="11037" max="11037" width="7.5703125" style="667" customWidth="1"/>
    <col min="11038" max="11048" width="5.28515625" style="667" customWidth="1"/>
    <col min="11049" max="11051" width="9.140625" style="667"/>
    <col min="11052" max="11052" width="14.7109375" style="667" customWidth="1"/>
    <col min="11053" max="11054" width="9.140625" style="667"/>
    <col min="11055" max="11055" width="9.28515625" style="667" bestFit="1" customWidth="1"/>
    <col min="11056" max="11056" width="9.140625" style="667"/>
    <col min="11057" max="11057" width="14" style="667" bestFit="1" customWidth="1"/>
    <col min="11058" max="11068" width="9.140625" style="667"/>
    <col min="11069" max="11069" width="17.42578125" style="667" customWidth="1"/>
    <col min="11070" max="11070" width="10.7109375" style="667" customWidth="1"/>
    <col min="11071" max="11071" width="9.140625" style="667"/>
    <col min="11072" max="11072" width="14.28515625" style="667" bestFit="1" customWidth="1"/>
    <col min="11073" max="11264" width="9.140625" style="667"/>
    <col min="11265" max="11265" width="5.85546875" style="667" customWidth="1"/>
    <col min="11266" max="11266" width="14.28515625" style="667" customWidth="1"/>
    <col min="11267" max="11267" width="7.28515625" style="667" customWidth="1"/>
    <col min="11268" max="11268" width="9.42578125" style="667" customWidth="1"/>
    <col min="11269" max="11269" width="3.7109375" style="667" customWidth="1"/>
    <col min="11270" max="11270" width="6" style="667" customWidth="1"/>
    <col min="11271" max="11271" width="7.85546875" style="667" customWidth="1"/>
    <col min="11272" max="11272" width="10.28515625" style="667" customWidth="1"/>
    <col min="11273" max="11273" width="8.7109375" style="667" customWidth="1"/>
    <col min="11274" max="11274" width="6.85546875" style="667" customWidth="1"/>
    <col min="11275" max="11275" width="8.42578125" style="667" customWidth="1"/>
    <col min="11276" max="11276" width="4.140625" style="667" customWidth="1"/>
    <col min="11277" max="11277" width="5.85546875" style="667" customWidth="1"/>
    <col min="11278" max="11278" width="9.28515625" style="667" customWidth="1"/>
    <col min="11279" max="11279" width="7" style="667" customWidth="1"/>
    <col min="11280" max="11280" width="7.85546875" style="667" customWidth="1"/>
    <col min="11281" max="11281" width="5.5703125" style="667" customWidth="1"/>
    <col min="11282" max="11282" width="8.5703125" style="667" customWidth="1"/>
    <col min="11283" max="11283" width="5.85546875" style="667" customWidth="1"/>
    <col min="11284" max="11284" width="6" style="667" customWidth="1"/>
    <col min="11285" max="11285" width="4.85546875" style="667" customWidth="1"/>
    <col min="11286" max="11286" width="5.7109375" style="667" customWidth="1"/>
    <col min="11287" max="11292" width="5.28515625" style="667" customWidth="1"/>
    <col min="11293" max="11293" width="7.5703125" style="667" customWidth="1"/>
    <col min="11294" max="11304" width="5.28515625" style="667" customWidth="1"/>
    <col min="11305" max="11307" width="9.140625" style="667"/>
    <col min="11308" max="11308" width="14.7109375" style="667" customWidth="1"/>
    <col min="11309" max="11310" width="9.140625" style="667"/>
    <col min="11311" max="11311" width="9.28515625" style="667" bestFit="1" customWidth="1"/>
    <col min="11312" max="11312" width="9.140625" style="667"/>
    <col min="11313" max="11313" width="14" style="667" bestFit="1" customWidth="1"/>
    <col min="11314" max="11324" width="9.140625" style="667"/>
    <col min="11325" max="11325" width="17.42578125" style="667" customWidth="1"/>
    <col min="11326" max="11326" width="10.7109375" style="667" customWidth="1"/>
    <col min="11327" max="11327" width="9.140625" style="667"/>
    <col min="11328" max="11328" width="14.28515625" style="667" bestFit="1" customWidth="1"/>
    <col min="11329" max="11520" width="9.140625" style="667"/>
    <col min="11521" max="11521" width="5.85546875" style="667" customWidth="1"/>
    <col min="11522" max="11522" width="14.28515625" style="667" customWidth="1"/>
    <col min="11523" max="11523" width="7.28515625" style="667" customWidth="1"/>
    <col min="11524" max="11524" width="9.42578125" style="667" customWidth="1"/>
    <col min="11525" max="11525" width="3.7109375" style="667" customWidth="1"/>
    <col min="11526" max="11526" width="6" style="667" customWidth="1"/>
    <col min="11527" max="11527" width="7.85546875" style="667" customWidth="1"/>
    <col min="11528" max="11528" width="10.28515625" style="667" customWidth="1"/>
    <col min="11529" max="11529" width="8.7109375" style="667" customWidth="1"/>
    <col min="11530" max="11530" width="6.85546875" style="667" customWidth="1"/>
    <col min="11531" max="11531" width="8.42578125" style="667" customWidth="1"/>
    <col min="11532" max="11532" width="4.140625" style="667" customWidth="1"/>
    <col min="11533" max="11533" width="5.85546875" style="667" customWidth="1"/>
    <col min="11534" max="11534" width="9.28515625" style="667" customWidth="1"/>
    <col min="11535" max="11535" width="7" style="667" customWidth="1"/>
    <col min="11536" max="11536" width="7.85546875" style="667" customWidth="1"/>
    <col min="11537" max="11537" width="5.5703125" style="667" customWidth="1"/>
    <col min="11538" max="11538" width="8.5703125" style="667" customWidth="1"/>
    <col min="11539" max="11539" width="5.85546875" style="667" customWidth="1"/>
    <col min="11540" max="11540" width="6" style="667" customWidth="1"/>
    <col min="11541" max="11541" width="4.85546875" style="667" customWidth="1"/>
    <col min="11542" max="11542" width="5.7109375" style="667" customWidth="1"/>
    <col min="11543" max="11548" width="5.28515625" style="667" customWidth="1"/>
    <col min="11549" max="11549" width="7.5703125" style="667" customWidth="1"/>
    <col min="11550" max="11560" width="5.28515625" style="667" customWidth="1"/>
    <col min="11561" max="11563" width="9.140625" style="667"/>
    <col min="11564" max="11564" width="14.7109375" style="667" customWidth="1"/>
    <col min="11565" max="11566" width="9.140625" style="667"/>
    <col min="11567" max="11567" width="9.28515625" style="667" bestFit="1" customWidth="1"/>
    <col min="11568" max="11568" width="9.140625" style="667"/>
    <col min="11569" max="11569" width="14" style="667" bestFit="1" customWidth="1"/>
    <col min="11570" max="11580" width="9.140625" style="667"/>
    <col min="11581" max="11581" width="17.42578125" style="667" customWidth="1"/>
    <col min="11582" max="11582" width="10.7109375" style="667" customWidth="1"/>
    <col min="11583" max="11583" width="9.140625" style="667"/>
    <col min="11584" max="11584" width="14.28515625" style="667" bestFit="1" customWidth="1"/>
    <col min="11585" max="11776" width="9.140625" style="667"/>
    <col min="11777" max="11777" width="5.85546875" style="667" customWidth="1"/>
    <col min="11778" max="11778" width="14.28515625" style="667" customWidth="1"/>
    <col min="11779" max="11779" width="7.28515625" style="667" customWidth="1"/>
    <col min="11780" max="11780" width="9.42578125" style="667" customWidth="1"/>
    <col min="11781" max="11781" width="3.7109375" style="667" customWidth="1"/>
    <col min="11782" max="11782" width="6" style="667" customWidth="1"/>
    <col min="11783" max="11783" width="7.85546875" style="667" customWidth="1"/>
    <col min="11784" max="11784" width="10.28515625" style="667" customWidth="1"/>
    <col min="11785" max="11785" width="8.7109375" style="667" customWidth="1"/>
    <col min="11786" max="11786" width="6.85546875" style="667" customWidth="1"/>
    <col min="11787" max="11787" width="8.42578125" style="667" customWidth="1"/>
    <col min="11788" max="11788" width="4.140625" style="667" customWidth="1"/>
    <col min="11789" max="11789" width="5.85546875" style="667" customWidth="1"/>
    <col min="11790" max="11790" width="9.28515625" style="667" customWidth="1"/>
    <col min="11791" max="11791" width="7" style="667" customWidth="1"/>
    <col min="11792" max="11792" width="7.85546875" style="667" customWidth="1"/>
    <col min="11793" max="11793" width="5.5703125" style="667" customWidth="1"/>
    <col min="11794" max="11794" width="8.5703125" style="667" customWidth="1"/>
    <col min="11795" max="11795" width="5.85546875" style="667" customWidth="1"/>
    <col min="11796" max="11796" width="6" style="667" customWidth="1"/>
    <col min="11797" max="11797" width="4.85546875" style="667" customWidth="1"/>
    <col min="11798" max="11798" width="5.7109375" style="667" customWidth="1"/>
    <col min="11799" max="11804" width="5.28515625" style="667" customWidth="1"/>
    <col min="11805" max="11805" width="7.5703125" style="667" customWidth="1"/>
    <col min="11806" max="11816" width="5.28515625" style="667" customWidth="1"/>
    <col min="11817" max="11819" width="9.140625" style="667"/>
    <col min="11820" max="11820" width="14.7109375" style="667" customWidth="1"/>
    <col min="11821" max="11822" width="9.140625" style="667"/>
    <col min="11823" max="11823" width="9.28515625" style="667" bestFit="1" customWidth="1"/>
    <col min="11824" max="11824" width="9.140625" style="667"/>
    <col min="11825" max="11825" width="14" style="667" bestFit="1" customWidth="1"/>
    <col min="11826" max="11836" width="9.140625" style="667"/>
    <col min="11837" max="11837" width="17.42578125" style="667" customWidth="1"/>
    <col min="11838" max="11838" width="10.7109375" style="667" customWidth="1"/>
    <col min="11839" max="11839" width="9.140625" style="667"/>
    <col min="11840" max="11840" width="14.28515625" style="667" bestFit="1" customWidth="1"/>
    <col min="11841" max="12032" width="9.140625" style="667"/>
    <col min="12033" max="12033" width="5.85546875" style="667" customWidth="1"/>
    <col min="12034" max="12034" width="14.28515625" style="667" customWidth="1"/>
    <col min="12035" max="12035" width="7.28515625" style="667" customWidth="1"/>
    <col min="12036" max="12036" width="9.42578125" style="667" customWidth="1"/>
    <col min="12037" max="12037" width="3.7109375" style="667" customWidth="1"/>
    <col min="12038" max="12038" width="6" style="667" customWidth="1"/>
    <col min="12039" max="12039" width="7.85546875" style="667" customWidth="1"/>
    <col min="12040" max="12040" width="10.28515625" style="667" customWidth="1"/>
    <col min="12041" max="12041" width="8.7109375" style="667" customWidth="1"/>
    <col min="12042" max="12042" width="6.85546875" style="667" customWidth="1"/>
    <col min="12043" max="12043" width="8.42578125" style="667" customWidth="1"/>
    <col min="12044" max="12044" width="4.140625" style="667" customWidth="1"/>
    <col min="12045" max="12045" width="5.85546875" style="667" customWidth="1"/>
    <col min="12046" max="12046" width="9.28515625" style="667" customWidth="1"/>
    <col min="12047" max="12047" width="7" style="667" customWidth="1"/>
    <col min="12048" max="12048" width="7.85546875" style="667" customWidth="1"/>
    <col min="12049" max="12049" width="5.5703125" style="667" customWidth="1"/>
    <col min="12050" max="12050" width="8.5703125" style="667" customWidth="1"/>
    <col min="12051" max="12051" width="5.85546875" style="667" customWidth="1"/>
    <col min="12052" max="12052" width="6" style="667" customWidth="1"/>
    <col min="12053" max="12053" width="4.85546875" style="667" customWidth="1"/>
    <col min="12054" max="12054" width="5.7109375" style="667" customWidth="1"/>
    <col min="12055" max="12060" width="5.28515625" style="667" customWidth="1"/>
    <col min="12061" max="12061" width="7.5703125" style="667" customWidth="1"/>
    <col min="12062" max="12072" width="5.28515625" style="667" customWidth="1"/>
    <col min="12073" max="12075" width="9.140625" style="667"/>
    <col min="12076" max="12076" width="14.7109375" style="667" customWidth="1"/>
    <col min="12077" max="12078" width="9.140625" style="667"/>
    <col min="12079" max="12079" width="9.28515625" style="667" bestFit="1" customWidth="1"/>
    <col min="12080" max="12080" width="9.140625" style="667"/>
    <col min="12081" max="12081" width="14" style="667" bestFit="1" customWidth="1"/>
    <col min="12082" max="12092" width="9.140625" style="667"/>
    <col min="12093" max="12093" width="17.42578125" style="667" customWidth="1"/>
    <col min="12094" max="12094" width="10.7109375" style="667" customWidth="1"/>
    <col min="12095" max="12095" width="9.140625" style="667"/>
    <col min="12096" max="12096" width="14.28515625" style="667" bestFit="1" customWidth="1"/>
    <col min="12097" max="12288" width="9.140625" style="667"/>
    <col min="12289" max="12289" width="5.85546875" style="667" customWidth="1"/>
    <col min="12290" max="12290" width="14.28515625" style="667" customWidth="1"/>
    <col min="12291" max="12291" width="7.28515625" style="667" customWidth="1"/>
    <col min="12292" max="12292" width="9.42578125" style="667" customWidth="1"/>
    <col min="12293" max="12293" width="3.7109375" style="667" customWidth="1"/>
    <col min="12294" max="12294" width="6" style="667" customWidth="1"/>
    <col min="12295" max="12295" width="7.85546875" style="667" customWidth="1"/>
    <col min="12296" max="12296" width="10.28515625" style="667" customWidth="1"/>
    <col min="12297" max="12297" width="8.7109375" style="667" customWidth="1"/>
    <col min="12298" max="12298" width="6.85546875" style="667" customWidth="1"/>
    <col min="12299" max="12299" width="8.42578125" style="667" customWidth="1"/>
    <col min="12300" max="12300" width="4.140625" style="667" customWidth="1"/>
    <col min="12301" max="12301" width="5.85546875" style="667" customWidth="1"/>
    <col min="12302" max="12302" width="9.28515625" style="667" customWidth="1"/>
    <col min="12303" max="12303" width="7" style="667" customWidth="1"/>
    <col min="12304" max="12304" width="7.85546875" style="667" customWidth="1"/>
    <col min="12305" max="12305" width="5.5703125" style="667" customWidth="1"/>
    <col min="12306" max="12306" width="8.5703125" style="667" customWidth="1"/>
    <col min="12307" max="12307" width="5.85546875" style="667" customWidth="1"/>
    <col min="12308" max="12308" width="6" style="667" customWidth="1"/>
    <col min="12309" max="12309" width="4.85546875" style="667" customWidth="1"/>
    <col min="12310" max="12310" width="5.7109375" style="667" customWidth="1"/>
    <col min="12311" max="12316" width="5.28515625" style="667" customWidth="1"/>
    <col min="12317" max="12317" width="7.5703125" style="667" customWidth="1"/>
    <col min="12318" max="12328" width="5.28515625" style="667" customWidth="1"/>
    <col min="12329" max="12331" width="9.140625" style="667"/>
    <col min="12332" max="12332" width="14.7109375" style="667" customWidth="1"/>
    <col min="12333" max="12334" width="9.140625" style="667"/>
    <col min="12335" max="12335" width="9.28515625" style="667" bestFit="1" customWidth="1"/>
    <col min="12336" max="12336" width="9.140625" style="667"/>
    <col min="12337" max="12337" width="14" style="667" bestFit="1" customWidth="1"/>
    <col min="12338" max="12348" width="9.140625" style="667"/>
    <col min="12349" max="12349" width="17.42578125" style="667" customWidth="1"/>
    <col min="12350" max="12350" width="10.7109375" style="667" customWidth="1"/>
    <col min="12351" max="12351" width="9.140625" style="667"/>
    <col min="12352" max="12352" width="14.28515625" style="667" bestFit="1" customWidth="1"/>
    <col min="12353" max="12544" width="9.140625" style="667"/>
    <col min="12545" max="12545" width="5.85546875" style="667" customWidth="1"/>
    <col min="12546" max="12546" width="14.28515625" style="667" customWidth="1"/>
    <col min="12547" max="12547" width="7.28515625" style="667" customWidth="1"/>
    <col min="12548" max="12548" width="9.42578125" style="667" customWidth="1"/>
    <col min="12549" max="12549" width="3.7109375" style="667" customWidth="1"/>
    <col min="12550" max="12550" width="6" style="667" customWidth="1"/>
    <col min="12551" max="12551" width="7.85546875" style="667" customWidth="1"/>
    <col min="12552" max="12552" width="10.28515625" style="667" customWidth="1"/>
    <col min="12553" max="12553" width="8.7109375" style="667" customWidth="1"/>
    <col min="12554" max="12554" width="6.85546875" style="667" customWidth="1"/>
    <col min="12555" max="12555" width="8.42578125" style="667" customWidth="1"/>
    <col min="12556" max="12556" width="4.140625" style="667" customWidth="1"/>
    <col min="12557" max="12557" width="5.85546875" style="667" customWidth="1"/>
    <col min="12558" max="12558" width="9.28515625" style="667" customWidth="1"/>
    <col min="12559" max="12559" width="7" style="667" customWidth="1"/>
    <col min="12560" max="12560" width="7.85546875" style="667" customWidth="1"/>
    <col min="12561" max="12561" width="5.5703125" style="667" customWidth="1"/>
    <col min="12562" max="12562" width="8.5703125" style="667" customWidth="1"/>
    <col min="12563" max="12563" width="5.85546875" style="667" customWidth="1"/>
    <col min="12564" max="12564" width="6" style="667" customWidth="1"/>
    <col min="12565" max="12565" width="4.85546875" style="667" customWidth="1"/>
    <col min="12566" max="12566" width="5.7109375" style="667" customWidth="1"/>
    <col min="12567" max="12572" width="5.28515625" style="667" customWidth="1"/>
    <col min="12573" max="12573" width="7.5703125" style="667" customWidth="1"/>
    <col min="12574" max="12584" width="5.28515625" style="667" customWidth="1"/>
    <col min="12585" max="12587" width="9.140625" style="667"/>
    <col min="12588" max="12588" width="14.7109375" style="667" customWidth="1"/>
    <col min="12589" max="12590" width="9.140625" style="667"/>
    <col min="12591" max="12591" width="9.28515625" style="667" bestFit="1" customWidth="1"/>
    <col min="12592" max="12592" width="9.140625" style="667"/>
    <col min="12593" max="12593" width="14" style="667" bestFit="1" customWidth="1"/>
    <col min="12594" max="12604" width="9.140625" style="667"/>
    <col min="12605" max="12605" width="17.42578125" style="667" customWidth="1"/>
    <col min="12606" max="12606" width="10.7109375" style="667" customWidth="1"/>
    <col min="12607" max="12607" width="9.140625" style="667"/>
    <col min="12608" max="12608" width="14.28515625" style="667" bestFit="1" customWidth="1"/>
    <col min="12609" max="12800" width="9.140625" style="667"/>
    <col min="12801" max="12801" width="5.85546875" style="667" customWidth="1"/>
    <col min="12802" max="12802" width="14.28515625" style="667" customWidth="1"/>
    <col min="12803" max="12803" width="7.28515625" style="667" customWidth="1"/>
    <col min="12804" max="12804" width="9.42578125" style="667" customWidth="1"/>
    <col min="12805" max="12805" width="3.7109375" style="667" customWidth="1"/>
    <col min="12806" max="12806" width="6" style="667" customWidth="1"/>
    <col min="12807" max="12807" width="7.85546875" style="667" customWidth="1"/>
    <col min="12808" max="12808" width="10.28515625" style="667" customWidth="1"/>
    <col min="12809" max="12809" width="8.7109375" style="667" customWidth="1"/>
    <col min="12810" max="12810" width="6.85546875" style="667" customWidth="1"/>
    <col min="12811" max="12811" width="8.42578125" style="667" customWidth="1"/>
    <col min="12812" max="12812" width="4.140625" style="667" customWidth="1"/>
    <col min="12813" max="12813" width="5.85546875" style="667" customWidth="1"/>
    <col min="12814" max="12814" width="9.28515625" style="667" customWidth="1"/>
    <col min="12815" max="12815" width="7" style="667" customWidth="1"/>
    <col min="12816" max="12816" width="7.85546875" style="667" customWidth="1"/>
    <col min="12817" max="12817" width="5.5703125" style="667" customWidth="1"/>
    <col min="12818" max="12818" width="8.5703125" style="667" customWidth="1"/>
    <col min="12819" max="12819" width="5.85546875" style="667" customWidth="1"/>
    <col min="12820" max="12820" width="6" style="667" customWidth="1"/>
    <col min="12821" max="12821" width="4.85546875" style="667" customWidth="1"/>
    <col min="12822" max="12822" width="5.7109375" style="667" customWidth="1"/>
    <col min="12823" max="12828" width="5.28515625" style="667" customWidth="1"/>
    <col min="12829" max="12829" width="7.5703125" style="667" customWidth="1"/>
    <col min="12830" max="12840" width="5.28515625" style="667" customWidth="1"/>
    <col min="12841" max="12843" width="9.140625" style="667"/>
    <col min="12844" max="12844" width="14.7109375" style="667" customWidth="1"/>
    <col min="12845" max="12846" width="9.140625" style="667"/>
    <col min="12847" max="12847" width="9.28515625" style="667" bestFit="1" customWidth="1"/>
    <col min="12848" max="12848" width="9.140625" style="667"/>
    <col min="12849" max="12849" width="14" style="667" bestFit="1" customWidth="1"/>
    <col min="12850" max="12860" width="9.140625" style="667"/>
    <col min="12861" max="12861" width="17.42578125" style="667" customWidth="1"/>
    <col min="12862" max="12862" width="10.7109375" style="667" customWidth="1"/>
    <col min="12863" max="12863" width="9.140625" style="667"/>
    <col min="12864" max="12864" width="14.28515625" style="667" bestFit="1" customWidth="1"/>
    <col min="12865" max="13056" width="9.140625" style="667"/>
    <col min="13057" max="13057" width="5.85546875" style="667" customWidth="1"/>
    <col min="13058" max="13058" width="14.28515625" style="667" customWidth="1"/>
    <col min="13059" max="13059" width="7.28515625" style="667" customWidth="1"/>
    <col min="13060" max="13060" width="9.42578125" style="667" customWidth="1"/>
    <col min="13061" max="13061" width="3.7109375" style="667" customWidth="1"/>
    <col min="13062" max="13062" width="6" style="667" customWidth="1"/>
    <col min="13063" max="13063" width="7.85546875" style="667" customWidth="1"/>
    <col min="13064" max="13064" width="10.28515625" style="667" customWidth="1"/>
    <col min="13065" max="13065" width="8.7109375" style="667" customWidth="1"/>
    <col min="13066" max="13066" width="6.85546875" style="667" customWidth="1"/>
    <col min="13067" max="13067" width="8.42578125" style="667" customWidth="1"/>
    <col min="13068" max="13068" width="4.140625" style="667" customWidth="1"/>
    <col min="13069" max="13069" width="5.85546875" style="667" customWidth="1"/>
    <col min="13070" max="13070" width="9.28515625" style="667" customWidth="1"/>
    <col min="13071" max="13071" width="7" style="667" customWidth="1"/>
    <col min="13072" max="13072" width="7.85546875" style="667" customWidth="1"/>
    <col min="13073" max="13073" width="5.5703125" style="667" customWidth="1"/>
    <col min="13074" max="13074" width="8.5703125" style="667" customWidth="1"/>
    <col min="13075" max="13075" width="5.85546875" style="667" customWidth="1"/>
    <col min="13076" max="13076" width="6" style="667" customWidth="1"/>
    <col min="13077" max="13077" width="4.85546875" style="667" customWidth="1"/>
    <col min="13078" max="13078" width="5.7109375" style="667" customWidth="1"/>
    <col min="13079" max="13084" width="5.28515625" style="667" customWidth="1"/>
    <col min="13085" max="13085" width="7.5703125" style="667" customWidth="1"/>
    <col min="13086" max="13096" width="5.28515625" style="667" customWidth="1"/>
    <col min="13097" max="13099" width="9.140625" style="667"/>
    <col min="13100" max="13100" width="14.7109375" style="667" customWidth="1"/>
    <col min="13101" max="13102" width="9.140625" style="667"/>
    <col min="13103" max="13103" width="9.28515625" style="667" bestFit="1" customWidth="1"/>
    <col min="13104" max="13104" width="9.140625" style="667"/>
    <col min="13105" max="13105" width="14" style="667" bestFit="1" customWidth="1"/>
    <col min="13106" max="13116" width="9.140625" style="667"/>
    <col min="13117" max="13117" width="17.42578125" style="667" customWidth="1"/>
    <col min="13118" max="13118" width="10.7109375" style="667" customWidth="1"/>
    <col min="13119" max="13119" width="9.140625" style="667"/>
    <col min="13120" max="13120" width="14.28515625" style="667" bestFit="1" customWidth="1"/>
    <col min="13121" max="13312" width="9.140625" style="667"/>
    <col min="13313" max="13313" width="5.85546875" style="667" customWidth="1"/>
    <col min="13314" max="13314" width="14.28515625" style="667" customWidth="1"/>
    <col min="13315" max="13315" width="7.28515625" style="667" customWidth="1"/>
    <col min="13316" max="13316" width="9.42578125" style="667" customWidth="1"/>
    <col min="13317" max="13317" width="3.7109375" style="667" customWidth="1"/>
    <col min="13318" max="13318" width="6" style="667" customWidth="1"/>
    <col min="13319" max="13319" width="7.85546875" style="667" customWidth="1"/>
    <col min="13320" max="13320" width="10.28515625" style="667" customWidth="1"/>
    <col min="13321" max="13321" width="8.7109375" style="667" customWidth="1"/>
    <col min="13322" max="13322" width="6.85546875" style="667" customWidth="1"/>
    <col min="13323" max="13323" width="8.42578125" style="667" customWidth="1"/>
    <col min="13324" max="13324" width="4.140625" style="667" customWidth="1"/>
    <col min="13325" max="13325" width="5.85546875" style="667" customWidth="1"/>
    <col min="13326" max="13326" width="9.28515625" style="667" customWidth="1"/>
    <col min="13327" max="13327" width="7" style="667" customWidth="1"/>
    <col min="13328" max="13328" width="7.85546875" style="667" customWidth="1"/>
    <col min="13329" max="13329" width="5.5703125" style="667" customWidth="1"/>
    <col min="13330" max="13330" width="8.5703125" style="667" customWidth="1"/>
    <col min="13331" max="13331" width="5.85546875" style="667" customWidth="1"/>
    <col min="13332" max="13332" width="6" style="667" customWidth="1"/>
    <col min="13333" max="13333" width="4.85546875" style="667" customWidth="1"/>
    <col min="13334" max="13334" width="5.7109375" style="667" customWidth="1"/>
    <col min="13335" max="13340" width="5.28515625" style="667" customWidth="1"/>
    <col min="13341" max="13341" width="7.5703125" style="667" customWidth="1"/>
    <col min="13342" max="13352" width="5.28515625" style="667" customWidth="1"/>
    <col min="13353" max="13355" width="9.140625" style="667"/>
    <col min="13356" max="13356" width="14.7109375" style="667" customWidth="1"/>
    <col min="13357" max="13358" width="9.140625" style="667"/>
    <col min="13359" max="13359" width="9.28515625" style="667" bestFit="1" customWidth="1"/>
    <col min="13360" max="13360" width="9.140625" style="667"/>
    <col min="13361" max="13361" width="14" style="667" bestFit="1" customWidth="1"/>
    <col min="13362" max="13372" width="9.140625" style="667"/>
    <col min="13373" max="13373" width="17.42578125" style="667" customWidth="1"/>
    <col min="13374" max="13374" width="10.7109375" style="667" customWidth="1"/>
    <col min="13375" max="13375" width="9.140625" style="667"/>
    <col min="13376" max="13376" width="14.28515625" style="667" bestFit="1" customWidth="1"/>
    <col min="13377" max="13568" width="9.140625" style="667"/>
    <col min="13569" max="13569" width="5.85546875" style="667" customWidth="1"/>
    <col min="13570" max="13570" width="14.28515625" style="667" customWidth="1"/>
    <col min="13571" max="13571" width="7.28515625" style="667" customWidth="1"/>
    <col min="13572" max="13572" width="9.42578125" style="667" customWidth="1"/>
    <col min="13573" max="13573" width="3.7109375" style="667" customWidth="1"/>
    <col min="13574" max="13574" width="6" style="667" customWidth="1"/>
    <col min="13575" max="13575" width="7.85546875" style="667" customWidth="1"/>
    <col min="13576" max="13576" width="10.28515625" style="667" customWidth="1"/>
    <col min="13577" max="13577" width="8.7109375" style="667" customWidth="1"/>
    <col min="13578" max="13578" width="6.85546875" style="667" customWidth="1"/>
    <col min="13579" max="13579" width="8.42578125" style="667" customWidth="1"/>
    <col min="13580" max="13580" width="4.140625" style="667" customWidth="1"/>
    <col min="13581" max="13581" width="5.85546875" style="667" customWidth="1"/>
    <col min="13582" max="13582" width="9.28515625" style="667" customWidth="1"/>
    <col min="13583" max="13583" width="7" style="667" customWidth="1"/>
    <col min="13584" max="13584" width="7.85546875" style="667" customWidth="1"/>
    <col min="13585" max="13585" width="5.5703125" style="667" customWidth="1"/>
    <col min="13586" max="13586" width="8.5703125" style="667" customWidth="1"/>
    <col min="13587" max="13587" width="5.85546875" style="667" customWidth="1"/>
    <col min="13588" max="13588" width="6" style="667" customWidth="1"/>
    <col min="13589" max="13589" width="4.85546875" style="667" customWidth="1"/>
    <col min="13590" max="13590" width="5.7109375" style="667" customWidth="1"/>
    <col min="13591" max="13596" width="5.28515625" style="667" customWidth="1"/>
    <col min="13597" max="13597" width="7.5703125" style="667" customWidth="1"/>
    <col min="13598" max="13608" width="5.28515625" style="667" customWidth="1"/>
    <col min="13609" max="13611" width="9.140625" style="667"/>
    <col min="13612" max="13612" width="14.7109375" style="667" customWidth="1"/>
    <col min="13613" max="13614" width="9.140625" style="667"/>
    <col min="13615" max="13615" width="9.28515625" style="667" bestFit="1" customWidth="1"/>
    <col min="13616" max="13616" width="9.140625" style="667"/>
    <col min="13617" max="13617" width="14" style="667" bestFit="1" customWidth="1"/>
    <col min="13618" max="13628" width="9.140625" style="667"/>
    <col min="13629" max="13629" width="17.42578125" style="667" customWidth="1"/>
    <col min="13630" max="13630" width="10.7109375" style="667" customWidth="1"/>
    <col min="13631" max="13631" width="9.140625" style="667"/>
    <col min="13632" max="13632" width="14.28515625" style="667" bestFit="1" customWidth="1"/>
    <col min="13633" max="13824" width="9.140625" style="667"/>
    <col min="13825" max="13825" width="5.85546875" style="667" customWidth="1"/>
    <col min="13826" max="13826" width="14.28515625" style="667" customWidth="1"/>
    <col min="13827" max="13827" width="7.28515625" style="667" customWidth="1"/>
    <col min="13828" max="13828" width="9.42578125" style="667" customWidth="1"/>
    <col min="13829" max="13829" width="3.7109375" style="667" customWidth="1"/>
    <col min="13830" max="13830" width="6" style="667" customWidth="1"/>
    <col min="13831" max="13831" width="7.85546875" style="667" customWidth="1"/>
    <col min="13832" max="13832" width="10.28515625" style="667" customWidth="1"/>
    <col min="13833" max="13833" width="8.7109375" style="667" customWidth="1"/>
    <col min="13834" max="13834" width="6.85546875" style="667" customWidth="1"/>
    <col min="13835" max="13835" width="8.42578125" style="667" customWidth="1"/>
    <col min="13836" max="13836" width="4.140625" style="667" customWidth="1"/>
    <col min="13837" max="13837" width="5.85546875" style="667" customWidth="1"/>
    <col min="13838" max="13838" width="9.28515625" style="667" customWidth="1"/>
    <col min="13839" max="13839" width="7" style="667" customWidth="1"/>
    <col min="13840" max="13840" width="7.85546875" style="667" customWidth="1"/>
    <col min="13841" max="13841" width="5.5703125" style="667" customWidth="1"/>
    <col min="13842" max="13842" width="8.5703125" style="667" customWidth="1"/>
    <col min="13843" max="13843" width="5.85546875" style="667" customWidth="1"/>
    <col min="13844" max="13844" width="6" style="667" customWidth="1"/>
    <col min="13845" max="13845" width="4.85546875" style="667" customWidth="1"/>
    <col min="13846" max="13846" width="5.7109375" style="667" customWidth="1"/>
    <col min="13847" max="13852" width="5.28515625" style="667" customWidth="1"/>
    <col min="13853" max="13853" width="7.5703125" style="667" customWidth="1"/>
    <col min="13854" max="13864" width="5.28515625" style="667" customWidth="1"/>
    <col min="13865" max="13867" width="9.140625" style="667"/>
    <col min="13868" max="13868" width="14.7109375" style="667" customWidth="1"/>
    <col min="13869" max="13870" width="9.140625" style="667"/>
    <col min="13871" max="13871" width="9.28515625" style="667" bestFit="1" customWidth="1"/>
    <col min="13872" max="13872" width="9.140625" style="667"/>
    <col min="13873" max="13873" width="14" style="667" bestFit="1" customWidth="1"/>
    <col min="13874" max="13884" width="9.140625" style="667"/>
    <col min="13885" max="13885" width="17.42578125" style="667" customWidth="1"/>
    <col min="13886" max="13886" width="10.7109375" style="667" customWidth="1"/>
    <col min="13887" max="13887" width="9.140625" style="667"/>
    <col min="13888" max="13888" width="14.28515625" style="667" bestFit="1" customWidth="1"/>
    <col min="13889" max="14080" width="9.140625" style="667"/>
    <col min="14081" max="14081" width="5.85546875" style="667" customWidth="1"/>
    <col min="14082" max="14082" width="14.28515625" style="667" customWidth="1"/>
    <col min="14083" max="14083" width="7.28515625" style="667" customWidth="1"/>
    <col min="14084" max="14084" width="9.42578125" style="667" customWidth="1"/>
    <col min="14085" max="14085" width="3.7109375" style="667" customWidth="1"/>
    <col min="14086" max="14086" width="6" style="667" customWidth="1"/>
    <col min="14087" max="14087" width="7.85546875" style="667" customWidth="1"/>
    <col min="14088" max="14088" width="10.28515625" style="667" customWidth="1"/>
    <col min="14089" max="14089" width="8.7109375" style="667" customWidth="1"/>
    <col min="14090" max="14090" width="6.85546875" style="667" customWidth="1"/>
    <col min="14091" max="14091" width="8.42578125" style="667" customWidth="1"/>
    <col min="14092" max="14092" width="4.140625" style="667" customWidth="1"/>
    <col min="14093" max="14093" width="5.85546875" style="667" customWidth="1"/>
    <col min="14094" max="14094" width="9.28515625" style="667" customWidth="1"/>
    <col min="14095" max="14095" width="7" style="667" customWidth="1"/>
    <col min="14096" max="14096" width="7.85546875" style="667" customWidth="1"/>
    <col min="14097" max="14097" width="5.5703125" style="667" customWidth="1"/>
    <col min="14098" max="14098" width="8.5703125" style="667" customWidth="1"/>
    <col min="14099" max="14099" width="5.85546875" style="667" customWidth="1"/>
    <col min="14100" max="14100" width="6" style="667" customWidth="1"/>
    <col min="14101" max="14101" width="4.85546875" style="667" customWidth="1"/>
    <col min="14102" max="14102" width="5.7109375" style="667" customWidth="1"/>
    <col min="14103" max="14108" width="5.28515625" style="667" customWidth="1"/>
    <col min="14109" max="14109" width="7.5703125" style="667" customWidth="1"/>
    <col min="14110" max="14120" width="5.28515625" style="667" customWidth="1"/>
    <col min="14121" max="14123" width="9.140625" style="667"/>
    <col min="14124" max="14124" width="14.7109375" style="667" customWidth="1"/>
    <col min="14125" max="14126" width="9.140625" style="667"/>
    <col min="14127" max="14127" width="9.28515625" style="667" bestFit="1" customWidth="1"/>
    <col min="14128" max="14128" width="9.140625" style="667"/>
    <col min="14129" max="14129" width="14" style="667" bestFit="1" customWidth="1"/>
    <col min="14130" max="14140" width="9.140625" style="667"/>
    <col min="14141" max="14141" width="17.42578125" style="667" customWidth="1"/>
    <col min="14142" max="14142" width="10.7109375" style="667" customWidth="1"/>
    <col min="14143" max="14143" width="9.140625" style="667"/>
    <col min="14144" max="14144" width="14.28515625" style="667" bestFit="1" customWidth="1"/>
    <col min="14145" max="14336" width="9.140625" style="667"/>
    <col min="14337" max="14337" width="5.85546875" style="667" customWidth="1"/>
    <col min="14338" max="14338" width="14.28515625" style="667" customWidth="1"/>
    <col min="14339" max="14339" width="7.28515625" style="667" customWidth="1"/>
    <col min="14340" max="14340" width="9.42578125" style="667" customWidth="1"/>
    <col min="14341" max="14341" width="3.7109375" style="667" customWidth="1"/>
    <col min="14342" max="14342" width="6" style="667" customWidth="1"/>
    <col min="14343" max="14343" width="7.85546875" style="667" customWidth="1"/>
    <col min="14344" max="14344" width="10.28515625" style="667" customWidth="1"/>
    <col min="14345" max="14345" width="8.7109375" style="667" customWidth="1"/>
    <col min="14346" max="14346" width="6.85546875" style="667" customWidth="1"/>
    <col min="14347" max="14347" width="8.42578125" style="667" customWidth="1"/>
    <col min="14348" max="14348" width="4.140625" style="667" customWidth="1"/>
    <col min="14349" max="14349" width="5.85546875" style="667" customWidth="1"/>
    <col min="14350" max="14350" width="9.28515625" style="667" customWidth="1"/>
    <col min="14351" max="14351" width="7" style="667" customWidth="1"/>
    <col min="14352" max="14352" width="7.85546875" style="667" customWidth="1"/>
    <col min="14353" max="14353" width="5.5703125" style="667" customWidth="1"/>
    <col min="14354" max="14354" width="8.5703125" style="667" customWidth="1"/>
    <col min="14355" max="14355" width="5.85546875" style="667" customWidth="1"/>
    <col min="14356" max="14356" width="6" style="667" customWidth="1"/>
    <col min="14357" max="14357" width="4.85546875" style="667" customWidth="1"/>
    <col min="14358" max="14358" width="5.7109375" style="667" customWidth="1"/>
    <col min="14359" max="14364" width="5.28515625" style="667" customWidth="1"/>
    <col min="14365" max="14365" width="7.5703125" style="667" customWidth="1"/>
    <col min="14366" max="14376" width="5.28515625" style="667" customWidth="1"/>
    <col min="14377" max="14379" width="9.140625" style="667"/>
    <col min="14380" max="14380" width="14.7109375" style="667" customWidth="1"/>
    <col min="14381" max="14382" width="9.140625" style="667"/>
    <col min="14383" max="14383" width="9.28515625" style="667" bestFit="1" customWidth="1"/>
    <col min="14384" max="14384" width="9.140625" style="667"/>
    <col min="14385" max="14385" width="14" style="667" bestFit="1" customWidth="1"/>
    <col min="14386" max="14396" width="9.140625" style="667"/>
    <col min="14397" max="14397" width="17.42578125" style="667" customWidth="1"/>
    <col min="14398" max="14398" width="10.7109375" style="667" customWidth="1"/>
    <col min="14399" max="14399" width="9.140625" style="667"/>
    <col min="14400" max="14400" width="14.28515625" style="667" bestFit="1" customWidth="1"/>
    <col min="14401" max="14592" width="9.140625" style="667"/>
    <col min="14593" max="14593" width="5.85546875" style="667" customWidth="1"/>
    <col min="14594" max="14594" width="14.28515625" style="667" customWidth="1"/>
    <col min="14595" max="14595" width="7.28515625" style="667" customWidth="1"/>
    <col min="14596" max="14596" width="9.42578125" style="667" customWidth="1"/>
    <col min="14597" max="14597" width="3.7109375" style="667" customWidth="1"/>
    <col min="14598" max="14598" width="6" style="667" customWidth="1"/>
    <col min="14599" max="14599" width="7.85546875" style="667" customWidth="1"/>
    <col min="14600" max="14600" width="10.28515625" style="667" customWidth="1"/>
    <col min="14601" max="14601" width="8.7109375" style="667" customWidth="1"/>
    <col min="14602" max="14602" width="6.85546875" style="667" customWidth="1"/>
    <col min="14603" max="14603" width="8.42578125" style="667" customWidth="1"/>
    <col min="14604" max="14604" width="4.140625" style="667" customWidth="1"/>
    <col min="14605" max="14605" width="5.85546875" style="667" customWidth="1"/>
    <col min="14606" max="14606" width="9.28515625" style="667" customWidth="1"/>
    <col min="14607" max="14607" width="7" style="667" customWidth="1"/>
    <col min="14608" max="14608" width="7.85546875" style="667" customWidth="1"/>
    <col min="14609" max="14609" width="5.5703125" style="667" customWidth="1"/>
    <col min="14610" max="14610" width="8.5703125" style="667" customWidth="1"/>
    <col min="14611" max="14611" width="5.85546875" style="667" customWidth="1"/>
    <col min="14612" max="14612" width="6" style="667" customWidth="1"/>
    <col min="14613" max="14613" width="4.85546875" style="667" customWidth="1"/>
    <col min="14614" max="14614" width="5.7109375" style="667" customWidth="1"/>
    <col min="14615" max="14620" width="5.28515625" style="667" customWidth="1"/>
    <col min="14621" max="14621" width="7.5703125" style="667" customWidth="1"/>
    <col min="14622" max="14632" width="5.28515625" style="667" customWidth="1"/>
    <col min="14633" max="14635" width="9.140625" style="667"/>
    <col min="14636" max="14636" width="14.7109375" style="667" customWidth="1"/>
    <col min="14637" max="14638" width="9.140625" style="667"/>
    <col min="14639" max="14639" width="9.28515625" style="667" bestFit="1" customWidth="1"/>
    <col min="14640" max="14640" width="9.140625" style="667"/>
    <col min="14641" max="14641" width="14" style="667" bestFit="1" customWidth="1"/>
    <col min="14642" max="14652" width="9.140625" style="667"/>
    <col min="14653" max="14653" width="17.42578125" style="667" customWidth="1"/>
    <col min="14654" max="14654" width="10.7109375" style="667" customWidth="1"/>
    <col min="14655" max="14655" width="9.140625" style="667"/>
    <col min="14656" max="14656" width="14.28515625" style="667" bestFit="1" customWidth="1"/>
    <col min="14657" max="14848" width="9.140625" style="667"/>
    <col min="14849" max="14849" width="5.85546875" style="667" customWidth="1"/>
    <col min="14850" max="14850" width="14.28515625" style="667" customWidth="1"/>
    <col min="14851" max="14851" width="7.28515625" style="667" customWidth="1"/>
    <col min="14852" max="14852" width="9.42578125" style="667" customWidth="1"/>
    <col min="14853" max="14853" width="3.7109375" style="667" customWidth="1"/>
    <col min="14854" max="14854" width="6" style="667" customWidth="1"/>
    <col min="14855" max="14855" width="7.85546875" style="667" customWidth="1"/>
    <col min="14856" max="14856" width="10.28515625" style="667" customWidth="1"/>
    <col min="14857" max="14857" width="8.7109375" style="667" customWidth="1"/>
    <col min="14858" max="14858" width="6.85546875" style="667" customWidth="1"/>
    <col min="14859" max="14859" width="8.42578125" style="667" customWidth="1"/>
    <col min="14860" max="14860" width="4.140625" style="667" customWidth="1"/>
    <col min="14861" max="14861" width="5.85546875" style="667" customWidth="1"/>
    <col min="14862" max="14862" width="9.28515625" style="667" customWidth="1"/>
    <col min="14863" max="14863" width="7" style="667" customWidth="1"/>
    <col min="14864" max="14864" width="7.85546875" style="667" customWidth="1"/>
    <col min="14865" max="14865" width="5.5703125" style="667" customWidth="1"/>
    <col min="14866" max="14866" width="8.5703125" style="667" customWidth="1"/>
    <col min="14867" max="14867" width="5.85546875" style="667" customWidth="1"/>
    <col min="14868" max="14868" width="6" style="667" customWidth="1"/>
    <col min="14869" max="14869" width="4.85546875" style="667" customWidth="1"/>
    <col min="14870" max="14870" width="5.7109375" style="667" customWidth="1"/>
    <col min="14871" max="14876" width="5.28515625" style="667" customWidth="1"/>
    <col min="14877" max="14877" width="7.5703125" style="667" customWidth="1"/>
    <col min="14878" max="14888" width="5.28515625" style="667" customWidth="1"/>
    <col min="14889" max="14891" width="9.140625" style="667"/>
    <col min="14892" max="14892" width="14.7109375" style="667" customWidth="1"/>
    <col min="14893" max="14894" width="9.140625" style="667"/>
    <col min="14895" max="14895" width="9.28515625" style="667" bestFit="1" customWidth="1"/>
    <col min="14896" max="14896" width="9.140625" style="667"/>
    <col min="14897" max="14897" width="14" style="667" bestFit="1" customWidth="1"/>
    <col min="14898" max="14908" width="9.140625" style="667"/>
    <col min="14909" max="14909" width="17.42578125" style="667" customWidth="1"/>
    <col min="14910" max="14910" width="10.7109375" style="667" customWidth="1"/>
    <col min="14911" max="14911" width="9.140625" style="667"/>
    <col min="14912" max="14912" width="14.28515625" style="667" bestFit="1" customWidth="1"/>
    <col min="14913" max="15104" width="9.140625" style="667"/>
    <col min="15105" max="15105" width="5.85546875" style="667" customWidth="1"/>
    <col min="15106" max="15106" width="14.28515625" style="667" customWidth="1"/>
    <col min="15107" max="15107" width="7.28515625" style="667" customWidth="1"/>
    <col min="15108" max="15108" width="9.42578125" style="667" customWidth="1"/>
    <col min="15109" max="15109" width="3.7109375" style="667" customWidth="1"/>
    <col min="15110" max="15110" width="6" style="667" customWidth="1"/>
    <col min="15111" max="15111" width="7.85546875" style="667" customWidth="1"/>
    <col min="15112" max="15112" width="10.28515625" style="667" customWidth="1"/>
    <col min="15113" max="15113" width="8.7109375" style="667" customWidth="1"/>
    <col min="15114" max="15114" width="6.85546875" style="667" customWidth="1"/>
    <col min="15115" max="15115" width="8.42578125" style="667" customWidth="1"/>
    <col min="15116" max="15116" width="4.140625" style="667" customWidth="1"/>
    <col min="15117" max="15117" width="5.85546875" style="667" customWidth="1"/>
    <col min="15118" max="15118" width="9.28515625" style="667" customWidth="1"/>
    <col min="15119" max="15119" width="7" style="667" customWidth="1"/>
    <col min="15120" max="15120" width="7.85546875" style="667" customWidth="1"/>
    <col min="15121" max="15121" width="5.5703125" style="667" customWidth="1"/>
    <col min="15122" max="15122" width="8.5703125" style="667" customWidth="1"/>
    <col min="15123" max="15123" width="5.85546875" style="667" customWidth="1"/>
    <col min="15124" max="15124" width="6" style="667" customWidth="1"/>
    <col min="15125" max="15125" width="4.85546875" style="667" customWidth="1"/>
    <col min="15126" max="15126" width="5.7109375" style="667" customWidth="1"/>
    <col min="15127" max="15132" width="5.28515625" style="667" customWidth="1"/>
    <col min="15133" max="15133" width="7.5703125" style="667" customWidth="1"/>
    <col min="15134" max="15144" width="5.28515625" style="667" customWidth="1"/>
    <col min="15145" max="15147" width="9.140625" style="667"/>
    <col min="15148" max="15148" width="14.7109375" style="667" customWidth="1"/>
    <col min="15149" max="15150" width="9.140625" style="667"/>
    <col min="15151" max="15151" width="9.28515625" style="667" bestFit="1" customWidth="1"/>
    <col min="15152" max="15152" width="9.140625" style="667"/>
    <col min="15153" max="15153" width="14" style="667" bestFit="1" customWidth="1"/>
    <col min="15154" max="15164" width="9.140625" style="667"/>
    <col min="15165" max="15165" width="17.42578125" style="667" customWidth="1"/>
    <col min="15166" max="15166" width="10.7109375" style="667" customWidth="1"/>
    <col min="15167" max="15167" width="9.140625" style="667"/>
    <col min="15168" max="15168" width="14.28515625" style="667" bestFit="1" customWidth="1"/>
    <col min="15169" max="15360" width="9.140625" style="667"/>
    <col min="15361" max="15361" width="5.85546875" style="667" customWidth="1"/>
    <col min="15362" max="15362" width="14.28515625" style="667" customWidth="1"/>
    <col min="15363" max="15363" width="7.28515625" style="667" customWidth="1"/>
    <col min="15364" max="15364" width="9.42578125" style="667" customWidth="1"/>
    <col min="15365" max="15365" width="3.7109375" style="667" customWidth="1"/>
    <col min="15366" max="15366" width="6" style="667" customWidth="1"/>
    <col min="15367" max="15367" width="7.85546875" style="667" customWidth="1"/>
    <col min="15368" max="15368" width="10.28515625" style="667" customWidth="1"/>
    <col min="15369" max="15369" width="8.7109375" style="667" customWidth="1"/>
    <col min="15370" max="15370" width="6.85546875" style="667" customWidth="1"/>
    <col min="15371" max="15371" width="8.42578125" style="667" customWidth="1"/>
    <col min="15372" max="15372" width="4.140625" style="667" customWidth="1"/>
    <col min="15373" max="15373" width="5.85546875" style="667" customWidth="1"/>
    <col min="15374" max="15374" width="9.28515625" style="667" customWidth="1"/>
    <col min="15375" max="15375" width="7" style="667" customWidth="1"/>
    <col min="15376" max="15376" width="7.85546875" style="667" customWidth="1"/>
    <col min="15377" max="15377" width="5.5703125" style="667" customWidth="1"/>
    <col min="15378" max="15378" width="8.5703125" style="667" customWidth="1"/>
    <col min="15379" max="15379" width="5.85546875" style="667" customWidth="1"/>
    <col min="15380" max="15380" width="6" style="667" customWidth="1"/>
    <col min="15381" max="15381" width="4.85546875" style="667" customWidth="1"/>
    <col min="15382" max="15382" width="5.7109375" style="667" customWidth="1"/>
    <col min="15383" max="15388" width="5.28515625" style="667" customWidth="1"/>
    <col min="15389" max="15389" width="7.5703125" style="667" customWidth="1"/>
    <col min="15390" max="15400" width="5.28515625" style="667" customWidth="1"/>
    <col min="15401" max="15403" width="9.140625" style="667"/>
    <col min="15404" max="15404" width="14.7109375" style="667" customWidth="1"/>
    <col min="15405" max="15406" width="9.140625" style="667"/>
    <col min="15407" max="15407" width="9.28515625" style="667" bestFit="1" customWidth="1"/>
    <col min="15408" max="15408" width="9.140625" style="667"/>
    <col min="15409" max="15409" width="14" style="667" bestFit="1" customWidth="1"/>
    <col min="15410" max="15420" width="9.140625" style="667"/>
    <col min="15421" max="15421" width="17.42578125" style="667" customWidth="1"/>
    <col min="15422" max="15422" width="10.7109375" style="667" customWidth="1"/>
    <col min="15423" max="15423" width="9.140625" style="667"/>
    <col min="15424" max="15424" width="14.28515625" style="667" bestFit="1" customWidth="1"/>
    <col min="15425" max="15616" width="9.140625" style="667"/>
    <col min="15617" max="15617" width="5.85546875" style="667" customWidth="1"/>
    <col min="15618" max="15618" width="14.28515625" style="667" customWidth="1"/>
    <col min="15619" max="15619" width="7.28515625" style="667" customWidth="1"/>
    <col min="15620" max="15620" width="9.42578125" style="667" customWidth="1"/>
    <col min="15621" max="15621" width="3.7109375" style="667" customWidth="1"/>
    <col min="15622" max="15622" width="6" style="667" customWidth="1"/>
    <col min="15623" max="15623" width="7.85546875" style="667" customWidth="1"/>
    <col min="15624" max="15624" width="10.28515625" style="667" customWidth="1"/>
    <col min="15625" max="15625" width="8.7109375" style="667" customWidth="1"/>
    <col min="15626" max="15626" width="6.85546875" style="667" customWidth="1"/>
    <col min="15627" max="15627" width="8.42578125" style="667" customWidth="1"/>
    <col min="15628" max="15628" width="4.140625" style="667" customWidth="1"/>
    <col min="15629" max="15629" width="5.85546875" style="667" customWidth="1"/>
    <col min="15630" max="15630" width="9.28515625" style="667" customWidth="1"/>
    <col min="15631" max="15631" width="7" style="667" customWidth="1"/>
    <col min="15632" max="15632" width="7.85546875" style="667" customWidth="1"/>
    <col min="15633" max="15633" width="5.5703125" style="667" customWidth="1"/>
    <col min="15634" max="15634" width="8.5703125" style="667" customWidth="1"/>
    <col min="15635" max="15635" width="5.85546875" style="667" customWidth="1"/>
    <col min="15636" max="15636" width="6" style="667" customWidth="1"/>
    <col min="15637" max="15637" width="4.85546875" style="667" customWidth="1"/>
    <col min="15638" max="15638" width="5.7109375" style="667" customWidth="1"/>
    <col min="15639" max="15644" width="5.28515625" style="667" customWidth="1"/>
    <col min="15645" max="15645" width="7.5703125" style="667" customWidth="1"/>
    <col min="15646" max="15656" width="5.28515625" style="667" customWidth="1"/>
    <col min="15657" max="15659" width="9.140625" style="667"/>
    <col min="15660" max="15660" width="14.7109375" style="667" customWidth="1"/>
    <col min="15661" max="15662" width="9.140625" style="667"/>
    <col min="15663" max="15663" width="9.28515625" style="667" bestFit="1" customWidth="1"/>
    <col min="15664" max="15664" width="9.140625" style="667"/>
    <col min="15665" max="15665" width="14" style="667" bestFit="1" customWidth="1"/>
    <col min="15666" max="15676" width="9.140625" style="667"/>
    <col min="15677" max="15677" width="17.42578125" style="667" customWidth="1"/>
    <col min="15678" max="15678" width="10.7109375" style="667" customWidth="1"/>
    <col min="15679" max="15679" width="9.140625" style="667"/>
    <col min="15680" max="15680" width="14.28515625" style="667" bestFit="1" customWidth="1"/>
    <col min="15681" max="15872" width="9.140625" style="667"/>
    <col min="15873" max="15873" width="5.85546875" style="667" customWidth="1"/>
    <col min="15874" max="15874" width="14.28515625" style="667" customWidth="1"/>
    <col min="15875" max="15875" width="7.28515625" style="667" customWidth="1"/>
    <col min="15876" max="15876" width="9.42578125" style="667" customWidth="1"/>
    <col min="15877" max="15877" width="3.7109375" style="667" customWidth="1"/>
    <col min="15878" max="15878" width="6" style="667" customWidth="1"/>
    <col min="15879" max="15879" width="7.85546875" style="667" customWidth="1"/>
    <col min="15880" max="15880" width="10.28515625" style="667" customWidth="1"/>
    <col min="15881" max="15881" width="8.7109375" style="667" customWidth="1"/>
    <col min="15882" max="15882" width="6.85546875" style="667" customWidth="1"/>
    <col min="15883" max="15883" width="8.42578125" style="667" customWidth="1"/>
    <col min="15884" max="15884" width="4.140625" style="667" customWidth="1"/>
    <col min="15885" max="15885" width="5.85546875" style="667" customWidth="1"/>
    <col min="15886" max="15886" width="9.28515625" style="667" customWidth="1"/>
    <col min="15887" max="15887" width="7" style="667" customWidth="1"/>
    <col min="15888" max="15888" width="7.85546875" style="667" customWidth="1"/>
    <col min="15889" max="15889" width="5.5703125" style="667" customWidth="1"/>
    <col min="15890" max="15890" width="8.5703125" style="667" customWidth="1"/>
    <col min="15891" max="15891" width="5.85546875" style="667" customWidth="1"/>
    <col min="15892" max="15892" width="6" style="667" customWidth="1"/>
    <col min="15893" max="15893" width="4.85546875" style="667" customWidth="1"/>
    <col min="15894" max="15894" width="5.7109375" style="667" customWidth="1"/>
    <col min="15895" max="15900" width="5.28515625" style="667" customWidth="1"/>
    <col min="15901" max="15901" width="7.5703125" style="667" customWidth="1"/>
    <col min="15902" max="15912" width="5.28515625" style="667" customWidth="1"/>
    <col min="15913" max="15915" width="9.140625" style="667"/>
    <col min="15916" max="15916" width="14.7109375" style="667" customWidth="1"/>
    <col min="15917" max="15918" width="9.140625" style="667"/>
    <col min="15919" max="15919" width="9.28515625" style="667" bestFit="1" customWidth="1"/>
    <col min="15920" max="15920" width="9.140625" style="667"/>
    <col min="15921" max="15921" width="14" style="667" bestFit="1" customWidth="1"/>
    <col min="15922" max="15932" width="9.140625" style="667"/>
    <col min="15933" max="15933" width="17.42578125" style="667" customWidth="1"/>
    <col min="15934" max="15934" width="10.7109375" style="667" customWidth="1"/>
    <col min="15935" max="15935" width="9.140625" style="667"/>
    <col min="15936" max="15936" width="14.28515625" style="667" bestFit="1" customWidth="1"/>
    <col min="15937" max="16128" width="9.140625" style="667"/>
    <col min="16129" max="16129" width="5.85546875" style="667" customWidth="1"/>
    <col min="16130" max="16130" width="14.28515625" style="667" customWidth="1"/>
    <col min="16131" max="16131" width="7.28515625" style="667" customWidth="1"/>
    <col min="16132" max="16132" width="9.42578125" style="667" customWidth="1"/>
    <col min="16133" max="16133" width="3.7109375" style="667" customWidth="1"/>
    <col min="16134" max="16134" width="6" style="667" customWidth="1"/>
    <col min="16135" max="16135" width="7.85546875" style="667" customWidth="1"/>
    <col min="16136" max="16136" width="10.28515625" style="667" customWidth="1"/>
    <col min="16137" max="16137" width="8.7109375" style="667" customWidth="1"/>
    <col min="16138" max="16138" width="6.85546875" style="667" customWidth="1"/>
    <col min="16139" max="16139" width="8.42578125" style="667" customWidth="1"/>
    <col min="16140" max="16140" width="4.140625" style="667" customWidth="1"/>
    <col min="16141" max="16141" width="5.85546875" style="667" customWidth="1"/>
    <col min="16142" max="16142" width="9.28515625" style="667" customWidth="1"/>
    <col min="16143" max="16143" width="7" style="667" customWidth="1"/>
    <col min="16144" max="16144" width="7.85546875" style="667" customWidth="1"/>
    <col min="16145" max="16145" width="5.5703125" style="667" customWidth="1"/>
    <col min="16146" max="16146" width="8.5703125" style="667" customWidth="1"/>
    <col min="16147" max="16147" width="5.85546875" style="667" customWidth="1"/>
    <col min="16148" max="16148" width="6" style="667" customWidth="1"/>
    <col min="16149" max="16149" width="4.85546875" style="667" customWidth="1"/>
    <col min="16150" max="16150" width="5.7109375" style="667" customWidth="1"/>
    <col min="16151" max="16156" width="5.28515625" style="667" customWidth="1"/>
    <col min="16157" max="16157" width="7.5703125" style="667" customWidth="1"/>
    <col min="16158" max="16168" width="5.28515625" style="667" customWidth="1"/>
    <col min="16169" max="16171" width="9.140625" style="667"/>
    <col min="16172" max="16172" width="14.7109375" style="667" customWidth="1"/>
    <col min="16173" max="16174" width="9.140625" style="667"/>
    <col min="16175" max="16175" width="9.28515625" style="667" bestFit="1" customWidth="1"/>
    <col min="16176" max="16176" width="9.140625" style="667"/>
    <col min="16177" max="16177" width="14" style="667" bestFit="1" customWidth="1"/>
    <col min="16178" max="16188" width="9.140625" style="667"/>
    <col min="16189" max="16189" width="17.42578125" style="667" customWidth="1"/>
    <col min="16190" max="16190" width="10.7109375" style="667" customWidth="1"/>
    <col min="16191" max="16191" width="9.140625" style="667"/>
    <col min="16192" max="16192" width="14.28515625" style="667" bestFit="1" customWidth="1"/>
    <col min="16193" max="16384" width="9.140625" style="667"/>
  </cols>
  <sheetData>
    <row r="1" spans="1:117" s="615" customFormat="1" x14ac:dyDescent="0.2">
      <c r="A1" s="937" t="str">
        <f>IF(AND(BG49&lt;&gt;0,AR11=0),"Ползвате версия на Еxcel, която не осреднява ранговите номера! В  случай на много равни стойности изчислената стойност на U emp се различава от действителната!","")</f>
        <v/>
      </c>
      <c r="B1" s="938"/>
      <c r="C1" s="613"/>
      <c r="D1" s="614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7"/>
      <c r="U1" s="617"/>
      <c r="V1" s="617"/>
      <c r="W1" s="617"/>
      <c r="X1" s="617"/>
      <c r="Y1" s="618"/>
      <c r="Z1" s="618"/>
      <c r="AA1" s="618"/>
      <c r="AB1" s="618"/>
      <c r="AC1" s="618"/>
      <c r="AD1" s="618"/>
      <c r="AE1" s="618"/>
      <c r="AF1" s="618"/>
      <c r="AG1" s="618"/>
      <c r="AH1" s="618"/>
      <c r="AI1" s="618"/>
      <c r="AJ1" s="618"/>
      <c r="AK1" s="618"/>
      <c r="AL1" s="618"/>
      <c r="AM1" s="618"/>
      <c r="AN1" s="618"/>
      <c r="AO1" s="619"/>
      <c r="AP1" s="620"/>
      <c r="AQ1" s="620"/>
      <c r="AR1" s="620"/>
      <c r="AS1" s="620"/>
      <c r="AT1" s="620"/>
      <c r="AU1" s="620"/>
      <c r="AV1" s="620"/>
      <c r="AW1" s="620"/>
      <c r="AX1" s="620"/>
      <c r="AY1" s="620"/>
      <c r="AZ1" s="620"/>
      <c r="BA1" s="621"/>
      <c r="BB1" s="620"/>
      <c r="BC1" s="620"/>
      <c r="BD1" s="620"/>
      <c r="BE1" s="620"/>
      <c r="BF1" s="620"/>
      <c r="BG1" s="622"/>
      <c r="BH1" s="620"/>
      <c r="BI1" s="620"/>
      <c r="BJ1" s="620"/>
      <c r="BK1" s="619"/>
      <c r="BL1" s="619"/>
      <c r="BM1" s="619"/>
      <c r="BN1" s="619"/>
      <c r="BO1" s="619"/>
      <c r="BP1" s="619"/>
      <c r="BQ1" s="623"/>
      <c r="BR1" s="623"/>
      <c r="BS1" s="623"/>
      <c r="BT1" s="623"/>
      <c r="BU1" s="624"/>
      <c r="BV1" s="623"/>
      <c r="BW1" s="623"/>
      <c r="BX1" s="623"/>
      <c r="BY1" s="623"/>
      <c r="BZ1" s="623"/>
      <c r="CA1" s="623"/>
      <c r="CB1" s="623"/>
      <c r="CC1" s="623"/>
      <c r="CD1" s="623"/>
      <c r="CE1" s="623"/>
      <c r="CF1" s="623"/>
      <c r="CG1" s="623"/>
      <c r="CH1" s="623"/>
      <c r="CI1" s="623"/>
      <c r="CJ1" s="623"/>
      <c r="CK1" s="623"/>
      <c r="CL1" s="623"/>
      <c r="CM1" s="625"/>
      <c r="CN1" s="625"/>
      <c r="CO1" s="626"/>
      <c r="CP1" s="627"/>
      <c r="CQ1" s="626"/>
      <c r="CR1" s="626"/>
      <c r="CS1" s="626"/>
      <c r="CT1" s="626"/>
    </row>
    <row r="2" spans="1:117" s="615" customFormat="1" ht="33.75" customHeight="1" x14ac:dyDescent="0.25">
      <c r="A2" s="937"/>
      <c r="B2" s="938"/>
      <c r="C2" s="628" t="s">
        <v>128</v>
      </c>
      <c r="D2" s="614"/>
      <c r="F2" s="941" t="s">
        <v>329</v>
      </c>
      <c r="G2" s="941"/>
      <c r="H2" s="941"/>
      <c r="I2" s="941"/>
      <c r="J2" s="941"/>
      <c r="K2" s="941"/>
      <c r="L2" s="941"/>
      <c r="M2" s="941"/>
      <c r="N2" s="941"/>
      <c r="O2" s="941"/>
      <c r="P2" s="941"/>
      <c r="Q2" s="941"/>
      <c r="R2" s="941"/>
      <c r="S2" s="941"/>
      <c r="T2" s="629"/>
      <c r="U2" s="629"/>
      <c r="V2" s="629"/>
      <c r="W2" s="629"/>
      <c r="X2" s="629"/>
      <c r="Y2" s="618"/>
      <c r="Z2" s="618"/>
      <c r="AA2" s="618"/>
      <c r="AB2" s="618"/>
      <c r="AC2" s="618"/>
      <c r="AD2" s="618"/>
      <c r="AE2" s="618"/>
      <c r="AF2" s="618"/>
      <c r="AG2" s="618"/>
      <c r="AH2" s="618"/>
      <c r="AI2" s="618"/>
      <c r="AJ2" s="618"/>
      <c r="AK2" s="618"/>
      <c r="AL2" s="618"/>
      <c r="AM2" s="618"/>
      <c r="AN2" s="618"/>
      <c r="AO2" s="619"/>
      <c r="AP2" s="620"/>
      <c r="AQ2" s="620"/>
      <c r="AR2" s="620"/>
      <c r="AS2" s="621"/>
      <c r="AT2" s="621"/>
      <c r="AU2" s="621"/>
      <c r="AV2" s="621"/>
      <c r="AW2" s="621"/>
      <c r="AX2" s="621"/>
      <c r="AY2" s="621"/>
      <c r="AZ2" s="621"/>
      <c r="BA2" s="621"/>
      <c r="BB2" s="620"/>
      <c r="BC2" s="620"/>
      <c r="BD2" s="620"/>
      <c r="BE2" s="620"/>
      <c r="BF2" s="620"/>
      <c r="BG2" s="622"/>
      <c r="BH2" s="620"/>
      <c r="BI2" s="620"/>
      <c r="BJ2" s="620"/>
      <c r="BK2" s="619"/>
      <c r="BL2" s="619"/>
      <c r="BM2" s="619"/>
      <c r="BN2" s="619"/>
      <c r="BO2" s="619"/>
      <c r="BP2" s="619"/>
      <c r="BQ2" s="623"/>
      <c r="BR2" s="623"/>
      <c r="BS2" s="623"/>
      <c r="BT2" s="623"/>
      <c r="BU2" s="624"/>
      <c r="BV2" s="623"/>
      <c r="BW2" s="623"/>
      <c r="BX2" s="623"/>
      <c r="BY2" s="623"/>
      <c r="BZ2" s="623"/>
      <c r="CA2" s="623"/>
      <c r="CB2" s="623"/>
      <c r="CC2" s="623"/>
      <c r="CD2" s="623"/>
      <c r="CE2" s="623"/>
      <c r="CF2" s="623"/>
      <c r="CG2" s="623"/>
      <c r="CH2" s="623"/>
      <c r="CI2" s="623"/>
      <c r="CJ2" s="623"/>
      <c r="CK2" s="623"/>
      <c r="CL2" s="623"/>
      <c r="CM2" s="625"/>
      <c r="CN2" s="625"/>
      <c r="CO2" s="626"/>
      <c r="CP2" s="630"/>
      <c r="CQ2" s="626"/>
      <c r="CR2" s="626"/>
      <c r="CS2" s="626"/>
      <c r="CT2" s="626"/>
    </row>
    <row r="3" spans="1:117" s="615" customFormat="1" ht="15.75" customHeight="1" x14ac:dyDescent="0.25">
      <c r="A3" s="937"/>
      <c r="B3" s="938"/>
      <c r="C3" s="631" t="s">
        <v>389</v>
      </c>
      <c r="D3" s="614"/>
      <c r="F3" s="942" t="s">
        <v>330</v>
      </c>
      <c r="G3" s="942"/>
      <c r="H3" s="942"/>
      <c r="I3" s="942"/>
      <c r="J3" s="942"/>
      <c r="K3" s="942"/>
      <c r="L3" s="942"/>
      <c r="M3" s="942"/>
      <c r="N3" s="942"/>
      <c r="O3" s="942"/>
      <c r="P3" s="942"/>
      <c r="Q3" s="942"/>
      <c r="R3" s="942"/>
      <c r="S3" s="942"/>
      <c r="T3" s="629"/>
      <c r="U3" s="629"/>
      <c r="V3" s="629"/>
      <c r="W3" s="629"/>
      <c r="X3" s="629"/>
      <c r="Y3" s="618"/>
      <c r="Z3" s="618"/>
      <c r="AA3" s="618"/>
      <c r="AB3" s="618"/>
      <c r="AC3" s="618"/>
      <c r="AD3" s="618"/>
      <c r="AE3" s="618"/>
      <c r="AF3" s="618"/>
      <c r="AG3" s="618"/>
      <c r="AH3" s="618"/>
      <c r="AI3" s="618"/>
      <c r="AJ3" s="618"/>
      <c r="AK3" s="618"/>
      <c r="AL3" s="618"/>
      <c r="AM3" s="618"/>
      <c r="AN3" s="618"/>
      <c r="AO3" s="619"/>
      <c r="AP3" s="620"/>
      <c r="AQ3" s="620"/>
      <c r="AR3" s="621"/>
      <c r="AS3" s="621"/>
      <c r="AT3" s="621"/>
      <c r="AU3" s="621"/>
      <c r="AV3" s="621"/>
      <c r="AW3" s="621"/>
      <c r="AX3" s="621"/>
      <c r="AY3" s="621"/>
      <c r="AZ3" s="621"/>
      <c r="BA3" s="621"/>
      <c r="BB3" s="620" t="str">
        <f>IF(I19=0,"",SKEW(AU12:AU511))</f>
        <v/>
      </c>
      <c r="BC3" s="620" t="str">
        <f>IF(I19=0,"",KURT(AU12:AU511))</f>
        <v/>
      </c>
      <c r="BD3" s="34">
        <f>2*SQRT((6*I19*(I19-1))/((I19-2)*(I19+1)*(I19+3)))</f>
        <v>0</v>
      </c>
      <c r="BE3" s="34">
        <f>2*BD3*SQRT((I19^2-1)/((I19-3)*(I19+5)))</f>
        <v>0</v>
      </c>
      <c r="BF3" s="34" t="e">
        <f>IF(ABS(BB3)&lt;=BD3,""," *")</f>
        <v>#VALUE!</v>
      </c>
      <c r="BG3" s="288" t="e">
        <f>IF(ABS(BB3)&lt;=BE3,""," *")</f>
        <v>#VALUE!</v>
      </c>
      <c r="BH3" s="620"/>
      <c r="BI3" s="620"/>
      <c r="BJ3" s="620"/>
      <c r="BK3" s="619"/>
      <c r="BL3" s="619"/>
      <c r="BM3" s="619"/>
      <c r="BN3" s="619"/>
      <c r="BO3" s="619"/>
      <c r="BP3" s="619"/>
      <c r="BQ3" s="623"/>
      <c r="BR3" s="623"/>
      <c r="BS3" s="623"/>
      <c r="BT3" s="623"/>
      <c r="BU3" s="624"/>
      <c r="BV3" s="623"/>
      <c r="BW3" s="623"/>
      <c r="BX3" s="623"/>
      <c r="BY3" s="623"/>
      <c r="BZ3" s="623"/>
      <c r="CA3" s="623"/>
      <c r="CB3" s="623"/>
      <c r="CC3" s="623"/>
      <c r="CD3" s="623"/>
      <c r="CE3" s="623"/>
      <c r="CF3" s="623"/>
      <c r="CG3" s="623"/>
      <c r="CH3" s="623"/>
      <c r="CI3" s="623"/>
      <c r="CJ3" s="623"/>
      <c r="CK3" s="623"/>
      <c r="CL3" s="623"/>
      <c r="CM3" s="625"/>
      <c r="CN3" s="625"/>
      <c r="CO3" s="626"/>
      <c r="CP3" s="627"/>
      <c r="CQ3" s="626"/>
      <c r="CR3" s="626"/>
      <c r="CS3" s="626"/>
      <c r="CT3" s="626"/>
    </row>
    <row r="4" spans="1:117" s="615" customFormat="1" ht="13.5" customHeight="1" x14ac:dyDescent="0.25">
      <c r="A4" s="937"/>
      <c r="B4" s="938"/>
      <c r="C4" s="632"/>
      <c r="D4" s="614"/>
      <c r="F4" s="942"/>
      <c r="G4" s="942"/>
      <c r="H4" s="942"/>
      <c r="I4" s="942"/>
      <c r="J4" s="942"/>
      <c r="K4" s="942"/>
      <c r="L4" s="942"/>
      <c r="M4" s="942"/>
      <c r="N4" s="942"/>
      <c r="O4" s="942"/>
      <c r="P4" s="942"/>
      <c r="Q4" s="942"/>
      <c r="R4" s="942"/>
      <c r="S4" s="942"/>
      <c r="T4" s="629"/>
      <c r="U4" s="629"/>
      <c r="V4" s="629"/>
      <c r="W4" s="629"/>
      <c r="X4" s="629"/>
      <c r="Y4" s="618"/>
      <c r="Z4" s="618"/>
      <c r="AA4" s="618"/>
      <c r="AB4" s="618"/>
      <c r="AC4" s="618"/>
      <c r="AD4" s="618"/>
      <c r="AE4" s="618"/>
      <c r="AF4" s="618"/>
      <c r="AG4" s="618"/>
      <c r="AH4" s="618"/>
      <c r="AI4" s="618"/>
      <c r="AJ4" s="618"/>
      <c r="AK4" s="618"/>
      <c r="AL4" s="618"/>
      <c r="AM4" s="618"/>
      <c r="AN4" s="618"/>
      <c r="AO4" s="619"/>
      <c r="AP4" s="620"/>
      <c r="AQ4" s="620"/>
      <c r="AR4" s="620"/>
      <c r="AS4" s="621"/>
      <c r="AT4" s="621"/>
      <c r="AU4" s="621"/>
      <c r="AV4" s="621"/>
      <c r="AW4" s="621"/>
      <c r="AX4" s="621"/>
      <c r="AY4" s="621"/>
      <c r="AZ4" s="621"/>
      <c r="BA4" s="621"/>
      <c r="BB4" s="620" t="str">
        <f>IF(I20=0,"",SKEW(AV12:AV511))</f>
        <v/>
      </c>
      <c r="BC4" s="620" t="str">
        <f>IF(I20=0,"",KURT(AV12:AV511))</f>
        <v/>
      </c>
      <c r="BD4" s="34">
        <f>2*SQRT((6*I20*(I20-1))/((I20-2)*(I20+1)*(I20+3)))</f>
        <v>0</v>
      </c>
      <c r="BE4" s="34">
        <f>2*BD4*SQRT((I20^2-1)/((I20-3)*(I20+5)))</f>
        <v>0</v>
      </c>
      <c r="BF4" s="34" t="e">
        <f>IF(ABS(BB4)&lt;=BD4,""," *")</f>
        <v>#VALUE!</v>
      </c>
      <c r="BG4" s="288" t="e">
        <f>IF(ABS(BC4)&lt;=BE4,""," *")</f>
        <v>#VALUE!</v>
      </c>
      <c r="BH4" s="620"/>
      <c r="BI4" s="620"/>
      <c r="BJ4" s="620"/>
      <c r="BK4" s="619"/>
      <c r="BL4" s="619"/>
      <c r="BM4" s="619"/>
      <c r="BN4" s="619"/>
      <c r="BO4" s="619"/>
      <c r="BP4" s="619"/>
      <c r="BQ4" s="623"/>
      <c r="BR4" s="623"/>
      <c r="BS4" s="623"/>
      <c r="BT4" s="623"/>
      <c r="BU4" s="624"/>
      <c r="BV4" s="623"/>
      <c r="BW4" s="623"/>
      <c r="BX4" s="623"/>
      <c r="BY4" s="623"/>
      <c r="BZ4" s="623"/>
      <c r="CA4" s="623"/>
      <c r="CB4" s="623"/>
      <c r="CC4" s="623"/>
      <c r="CD4" s="623"/>
      <c r="CE4" s="623"/>
      <c r="CF4" s="623"/>
      <c r="CG4" s="623"/>
      <c r="CH4" s="623"/>
      <c r="CI4" s="623"/>
      <c r="CJ4" s="623"/>
      <c r="CK4" s="623"/>
      <c r="CL4" s="623"/>
      <c r="CM4" s="625"/>
      <c r="CN4" s="625"/>
      <c r="CO4" s="626"/>
      <c r="CP4" s="627"/>
      <c r="CQ4" s="626"/>
      <c r="CR4" s="626"/>
      <c r="CS4" s="626"/>
      <c r="CT4" s="626"/>
    </row>
    <row r="5" spans="1:117" s="615" customFormat="1" ht="13.5" customHeight="1" x14ac:dyDescent="0.2">
      <c r="A5" s="939"/>
      <c r="B5" s="940"/>
      <c r="C5" s="633"/>
      <c r="D5" s="614"/>
      <c r="F5" s="615" t="s">
        <v>331</v>
      </c>
      <c r="G5" s="634"/>
      <c r="H5" s="635"/>
      <c r="I5" s="635"/>
      <c r="J5" s="635"/>
      <c r="K5" s="635"/>
      <c r="L5" s="635"/>
      <c r="M5" s="635"/>
      <c r="N5" s="635"/>
      <c r="O5" s="635"/>
      <c r="P5" s="635"/>
      <c r="Q5" s="635"/>
      <c r="R5" s="635"/>
      <c r="S5" s="634"/>
      <c r="T5" s="629"/>
      <c r="U5" s="629"/>
      <c r="V5" s="629"/>
      <c r="W5" s="629"/>
      <c r="X5" s="629"/>
      <c r="Y5" s="618"/>
      <c r="Z5" s="618"/>
      <c r="AA5" s="618"/>
      <c r="AB5" s="618"/>
      <c r="AC5" s="618"/>
      <c r="AD5" s="618"/>
      <c r="AE5" s="618"/>
      <c r="AF5" s="618"/>
      <c r="AG5" s="618"/>
      <c r="AH5" s="618"/>
      <c r="AI5" s="618"/>
      <c r="AJ5" s="618"/>
      <c r="AK5" s="618"/>
      <c r="AL5" s="618"/>
      <c r="AM5" s="618"/>
      <c r="AN5" s="618"/>
      <c r="AO5" s="619"/>
      <c r="AP5" s="620"/>
      <c r="AQ5" s="620"/>
      <c r="AR5" s="636"/>
      <c r="AS5" s="620"/>
      <c r="AT5" s="620"/>
      <c r="AU5" s="620"/>
      <c r="AV5" s="620"/>
      <c r="AW5" s="621"/>
      <c r="AX5" s="621"/>
      <c r="AY5" s="621"/>
      <c r="AZ5" s="620"/>
      <c r="BA5" s="621"/>
      <c r="BB5" s="620"/>
      <c r="BC5" s="620"/>
      <c r="BD5" s="620"/>
      <c r="BE5" s="620"/>
      <c r="BF5" s="620"/>
      <c r="BG5" s="622"/>
      <c r="BH5" s="620"/>
      <c r="BI5" s="620"/>
      <c r="BJ5" s="620"/>
      <c r="BK5" s="619"/>
      <c r="BL5" s="619"/>
      <c r="BM5" s="619"/>
      <c r="BN5" s="619"/>
      <c r="BO5" s="619"/>
      <c r="BP5" s="619"/>
      <c r="BQ5" s="623"/>
      <c r="BR5" s="623"/>
      <c r="BS5" s="623"/>
      <c r="BT5" s="623"/>
      <c r="BU5" s="624"/>
      <c r="BV5" s="623"/>
      <c r="BW5" s="623"/>
      <c r="BX5" s="623"/>
      <c r="BY5" s="623"/>
      <c r="BZ5" s="623"/>
      <c r="CA5" s="623"/>
      <c r="CB5" s="623"/>
      <c r="CC5" s="623"/>
      <c r="CD5" s="623"/>
      <c r="CE5" s="623"/>
      <c r="CF5" s="623"/>
      <c r="CG5" s="623"/>
      <c r="CH5" s="623"/>
      <c r="CI5" s="623"/>
      <c r="CJ5" s="623"/>
      <c r="CK5" s="623"/>
      <c r="CL5" s="623"/>
      <c r="CM5" s="625"/>
      <c r="CN5" s="625"/>
      <c r="CO5" s="626"/>
      <c r="CP5" s="630"/>
      <c r="CQ5" s="626"/>
      <c r="CR5" s="626"/>
      <c r="CS5" s="626"/>
      <c r="CT5" s="626"/>
    </row>
    <row r="6" spans="1:117" s="615" customFormat="1" ht="13.5" customHeight="1" x14ac:dyDescent="0.2">
      <c r="C6" s="632" t="s">
        <v>332</v>
      </c>
      <c r="D6" s="614"/>
      <c r="F6" s="637" t="s">
        <v>333</v>
      </c>
      <c r="G6" s="637" t="s">
        <v>334</v>
      </c>
      <c r="H6" s="635"/>
      <c r="I6" s="635"/>
      <c r="J6" s="635"/>
      <c r="K6" s="635"/>
      <c r="L6" s="635"/>
      <c r="M6" s="635"/>
      <c r="N6" s="635"/>
      <c r="O6" s="635"/>
      <c r="P6" s="635"/>
      <c r="Q6" s="635"/>
      <c r="R6" s="635"/>
      <c r="S6" s="638"/>
      <c r="T6" s="639"/>
      <c r="U6" s="639"/>
      <c r="V6" s="639"/>
      <c r="W6" s="639"/>
      <c r="X6" s="639"/>
      <c r="Y6" s="618"/>
      <c r="Z6" s="618"/>
      <c r="AA6" s="618"/>
      <c r="AB6" s="618"/>
      <c r="AC6" s="618"/>
      <c r="AD6" s="618"/>
      <c r="AE6" s="618"/>
      <c r="AF6" s="618"/>
      <c r="AG6" s="618"/>
      <c r="AH6" s="618"/>
      <c r="AI6" s="618"/>
      <c r="AJ6" s="618"/>
      <c r="AK6" s="618"/>
      <c r="AL6" s="618"/>
      <c r="AM6" s="618"/>
      <c r="AN6" s="618"/>
      <c r="AO6" s="619"/>
      <c r="AP6" s="620"/>
      <c r="AQ6" s="620"/>
      <c r="AR6" s="640"/>
      <c r="AS6" s="620"/>
      <c r="AT6" s="620"/>
      <c r="AU6" s="620"/>
      <c r="AV6" s="620"/>
      <c r="AW6" s="641"/>
      <c r="AX6" s="620"/>
      <c r="AY6" s="620"/>
      <c r="AZ6" s="620"/>
      <c r="BA6" s="621"/>
      <c r="BB6" s="620"/>
      <c r="BC6" s="620"/>
      <c r="BD6" s="620"/>
      <c r="BE6" s="620"/>
      <c r="BF6" s="620"/>
      <c r="BG6" s="622"/>
      <c r="BH6" s="620"/>
      <c r="BI6" s="620"/>
      <c r="BJ6" s="620"/>
      <c r="BK6" s="619"/>
      <c r="BL6" s="619"/>
      <c r="BM6" s="619"/>
      <c r="BN6" s="619"/>
      <c r="BO6" s="619"/>
      <c r="BP6" s="619"/>
      <c r="BQ6" s="623"/>
      <c r="BR6" s="623"/>
      <c r="BS6" s="623"/>
      <c r="BT6" s="623"/>
      <c r="BU6" s="624"/>
      <c r="BV6" s="623"/>
      <c r="BW6" s="623"/>
      <c r="BX6" s="623"/>
      <c r="BY6" s="623"/>
      <c r="BZ6" s="623"/>
      <c r="CA6" s="623"/>
      <c r="CB6" s="623"/>
      <c r="CC6" s="623"/>
      <c r="CD6" s="623"/>
      <c r="CE6" s="623"/>
      <c r="CF6" s="623"/>
      <c r="CG6" s="623"/>
      <c r="CH6" s="623"/>
      <c r="CI6" s="623"/>
      <c r="CJ6" s="623"/>
      <c r="CK6" s="623"/>
      <c r="CL6" s="623"/>
      <c r="CM6" s="625"/>
      <c r="CN6" s="625"/>
      <c r="CO6" s="626"/>
      <c r="CP6" s="630"/>
      <c r="CQ6" s="626"/>
      <c r="CR6" s="626"/>
      <c r="CS6" s="626"/>
      <c r="CT6" s="626"/>
    </row>
    <row r="7" spans="1:117" s="615" customFormat="1" ht="15" customHeight="1" x14ac:dyDescent="0.2">
      <c r="A7" s="642" t="s">
        <v>0</v>
      </c>
      <c r="B7" s="643" t="s">
        <v>2</v>
      </c>
      <c r="C7" s="644" t="s">
        <v>564</v>
      </c>
      <c r="D7" s="614"/>
      <c r="F7" s="637">
        <v>1</v>
      </c>
      <c r="G7" s="645" t="s">
        <v>103</v>
      </c>
      <c r="H7" s="635"/>
      <c r="I7" s="741" t="s">
        <v>518</v>
      </c>
      <c r="J7" s="635"/>
      <c r="K7" s="635"/>
      <c r="L7" s="635"/>
      <c r="M7" s="635"/>
      <c r="N7" s="635"/>
      <c r="O7" s="635"/>
      <c r="P7" s="635"/>
      <c r="Q7" s="635"/>
      <c r="R7" s="635"/>
      <c r="S7" s="655"/>
      <c r="T7" s="639"/>
      <c r="U7" s="639"/>
      <c r="V7" s="639"/>
      <c r="W7" s="639"/>
      <c r="X7" s="639"/>
      <c r="Y7" s="618"/>
      <c r="Z7" s="618"/>
      <c r="AA7" s="618"/>
      <c r="AB7" s="618"/>
      <c r="AC7" s="618"/>
      <c r="AD7" s="618"/>
      <c r="AE7" s="618"/>
      <c r="AF7" s="618"/>
      <c r="AG7" s="618"/>
      <c r="AH7" s="618"/>
      <c r="AI7" s="618"/>
      <c r="AJ7" s="618"/>
      <c r="AK7" s="618"/>
      <c r="AL7" s="618"/>
      <c r="AM7" s="618"/>
      <c r="AN7" s="618"/>
      <c r="AO7" s="619"/>
      <c r="AP7" s="620"/>
      <c r="AQ7" s="646">
        <f>COUNT(AQ12:AQ511)</f>
        <v>0</v>
      </c>
      <c r="AR7" s="646">
        <f>COUNT(AR12:AR511)</f>
        <v>0</v>
      </c>
      <c r="AS7" s="620"/>
      <c r="AT7" s="620"/>
      <c r="AU7" s="620"/>
      <c r="AV7" s="620"/>
      <c r="AW7" s="620">
        <f>COUNT(AW12:AW511)</f>
        <v>0</v>
      </c>
      <c r="AX7" s="620">
        <f>COUNT(AX12:AX511)</f>
        <v>0</v>
      </c>
      <c r="AY7" s="620"/>
      <c r="AZ7" s="620"/>
      <c r="BA7" s="621"/>
      <c r="BB7" s="620"/>
      <c r="BC7" s="620"/>
      <c r="BD7" s="620"/>
      <c r="BE7" s="620"/>
      <c r="BF7" s="620"/>
      <c r="BG7" s="622"/>
      <c r="BH7" s="620"/>
      <c r="BI7" s="620"/>
      <c r="BJ7" s="620"/>
      <c r="BK7" s="619"/>
      <c r="BL7" s="619"/>
      <c r="BM7" s="619"/>
      <c r="BN7" s="619"/>
      <c r="BO7" s="619"/>
      <c r="BP7" s="619"/>
      <c r="BQ7" s="647"/>
      <c r="BR7" s="647"/>
      <c r="BS7" s="647"/>
      <c r="BT7" s="647"/>
      <c r="BU7" s="647"/>
      <c r="BV7" s="623"/>
      <c r="BW7" s="623"/>
      <c r="BX7" s="623"/>
      <c r="BY7" s="623"/>
      <c r="BZ7" s="623"/>
      <c r="CA7" s="623"/>
      <c r="CB7" s="623"/>
      <c r="CC7" s="623"/>
      <c r="CD7" s="623"/>
      <c r="CE7" s="623"/>
      <c r="CF7" s="623"/>
      <c r="CG7" s="623"/>
      <c r="CH7" s="623"/>
      <c r="CI7" s="623"/>
      <c r="CJ7" s="623"/>
      <c r="CK7" s="623"/>
      <c r="CL7" s="623"/>
      <c r="CM7" s="625"/>
      <c r="CN7" s="625"/>
      <c r="CO7" s="626"/>
      <c r="CP7" s="648" t="s">
        <v>335</v>
      </c>
      <c r="CQ7" s="626"/>
      <c r="CR7" s="626"/>
      <c r="CS7" s="626"/>
      <c r="CT7" s="626"/>
    </row>
    <row r="8" spans="1:117" s="615" customFormat="1" ht="13.5" customHeight="1" x14ac:dyDescent="0.2">
      <c r="A8" s="649">
        <v>1</v>
      </c>
      <c r="B8" s="650"/>
      <c r="C8" s="651"/>
      <c r="D8" s="614"/>
      <c r="F8" s="637">
        <v>2</v>
      </c>
      <c r="G8" s="652" t="s">
        <v>104</v>
      </c>
      <c r="H8" s="634"/>
      <c r="I8" s="634"/>
      <c r="J8" s="634"/>
      <c r="K8" s="634"/>
      <c r="L8" s="634"/>
      <c r="M8" s="634"/>
      <c r="N8" s="634"/>
      <c r="O8" s="634"/>
      <c r="P8" s="634"/>
      <c r="Q8" s="634"/>
      <c r="R8" s="634"/>
      <c r="S8" s="741"/>
      <c r="T8" s="639"/>
      <c r="U8" s="639"/>
      <c r="V8" s="639"/>
      <c r="W8" s="639"/>
      <c r="X8" s="639"/>
      <c r="Y8" s="618"/>
      <c r="Z8" s="618"/>
      <c r="AA8" s="618"/>
      <c r="AB8" s="618"/>
      <c r="AC8" s="618"/>
      <c r="AD8" s="618"/>
      <c r="AE8" s="618"/>
      <c r="AF8" s="618"/>
      <c r="AG8" s="618"/>
      <c r="AH8" s="618"/>
      <c r="AI8" s="618"/>
      <c r="AJ8" s="618"/>
      <c r="AK8" s="618"/>
      <c r="AL8" s="618"/>
      <c r="AM8" s="618"/>
      <c r="AN8" s="618"/>
      <c r="AO8" s="619"/>
      <c r="AP8" s="620"/>
      <c r="AQ8" s="620"/>
      <c r="AR8" s="621"/>
      <c r="AS8" s="620"/>
      <c r="AT8" s="620"/>
      <c r="AU8" s="620"/>
      <c r="AV8" s="620"/>
      <c r="AW8" s="621"/>
      <c r="AX8" s="621"/>
      <c r="AY8" s="620"/>
      <c r="AZ8" s="620"/>
      <c r="BA8" s="621"/>
      <c r="BB8" s="620"/>
      <c r="BC8" s="620"/>
      <c r="BD8" s="620"/>
      <c r="BE8" s="620"/>
      <c r="BF8" s="620"/>
      <c r="BG8" s="622"/>
      <c r="BH8" s="620"/>
      <c r="BI8" s="620"/>
      <c r="BJ8" s="620"/>
      <c r="BK8" s="619"/>
      <c r="BL8" s="619"/>
      <c r="BM8" s="619"/>
      <c r="BN8" s="619"/>
      <c r="BO8" s="619"/>
      <c r="BP8" s="619"/>
      <c r="BQ8" s="647"/>
      <c r="BR8" s="647"/>
      <c r="BS8" s="647"/>
      <c r="BT8" s="647"/>
      <c r="BU8" s="647"/>
      <c r="BV8" s="647"/>
      <c r="BW8" s="647"/>
      <c r="BX8" s="647"/>
      <c r="BY8" s="647"/>
      <c r="BZ8" s="647"/>
      <c r="CA8" s="647"/>
      <c r="CB8" s="647"/>
      <c r="CC8" s="647"/>
      <c r="CD8" s="647"/>
      <c r="CE8" s="647"/>
      <c r="CF8" s="647"/>
      <c r="CG8" s="647"/>
      <c r="CH8" s="647"/>
      <c r="CI8" s="647"/>
      <c r="CJ8" s="647"/>
      <c r="CK8" s="647"/>
      <c r="CL8" s="647"/>
      <c r="CM8" s="626"/>
      <c r="CN8" s="625"/>
      <c r="CO8" s="626"/>
      <c r="CP8" s="653" t="str">
        <f t="shared" ref="CP8:CP71" si="0">IF(OR(C8="",B8=""),"",IF($AR$11=0,AQ12,AR12))</f>
        <v/>
      </c>
      <c r="CQ8" s="626"/>
      <c r="CR8" s="626"/>
      <c r="CS8" s="626"/>
      <c r="CT8" s="626"/>
    </row>
    <row r="9" spans="1:117" s="615" customFormat="1" ht="13.5" customHeight="1" x14ac:dyDescent="0.2">
      <c r="A9" s="654">
        <v>2</v>
      </c>
      <c r="B9" s="650"/>
      <c r="C9" s="651"/>
      <c r="D9" s="614"/>
      <c r="H9" s="638"/>
      <c r="I9" s="741" t="s">
        <v>519</v>
      </c>
      <c r="L9" s="638"/>
      <c r="M9" s="638"/>
      <c r="N9" s="638"/>
      <c r="O9" s="638"/>
      <c r="P9" s="638"/>
      <c r="Q9" s="638"/>
      <c r="R9" s="638"/>
      <c r="S9" s="638"/>
      <c r="T9" s="639"/>
      <c r="U9" s="639"/>
      <c r="V9" s="639"/>
      <c r="W9" s="639"/>
      <c r="X9" s="639"/>
      <c r="Y9" s="618"/>
      <c r="Z9" s="618"/>
      <c r="AA9" s="618"/>
      <c r="AB9" s="618"/>
      <c r="AC9" s="618"/>
      <c r="AD9" s="618"/>
      <c r="AE9" s="618"/>
      <c r="AF9" s="618"/>
      <c r="AG9" s="618"/>
      <c r="AH9" s="618"/>
      <c r="AI9" s="618"/>
      <c r="AJ9" s="618"/>
      <c r="AK9" s="618"/>
      <c r="AL9" s="618"/>
      <c r="AM9" s="618"/>
      <c r="AN9" s="618"/>
      <c r="AO9" s="619"/>
      <c r="AP9" s="620"/>
      <c r="AQ9" s="620"/>
      <c r="AR9" s="621"/>
      <c r="AS9" s="621"/>
      <c r="AT9" s="621"/>
      <c r="AU9" s="621"/>
      <c r="AV9" s="621"/>
      <c r="AW9" s="621"/>
      <c r="AX9" s="621"/>
      <c r="AY9" s="620"/>
      <c r="AZ9" s="620"/>
      <c r="BA9" s="621"/>
      <c r="BB9" s="620" t="s">
        <v>336</v>
      </c>
      <c r="BC9" s="620" t="s">
        <v>337</v>
      </c>
      <c r="BD9" s="620"/>
      <c r="BE9" s="620"/>
      <c r="BF9" s="620"/>
      <c r="BG9" s="622"/>
      <c r="BH9" s="620"/>
      <c r="BI9" s="620"/>
      <c r="BJ9" s="620"/>
      <c r="BK9" s="619"/>
      <c r="BL9" s="619"/>
      <c r="BM9" s="619"/>
      <c r="BN9" s="619"/>
      <c r="BO9" s="619"/>
      <c r="BP9" s="619"/>
      <c r="BQ9" s="647"/>
      <c r="BR9" s="647"/>
      <c r="BS9" s="647"/>
      <c r="BT9" s="647"/>
      <c r="BU9" s="647"/>
      <c r="BV9" s="647"/>
      <c r="BW9" s="647"/>
      <c r="BX9" s="647"/>
      <c r="BY9" s="647"/>
      <c r="BZ9" s="647"/>
      <c r="CA9" s="647"/>
      <c r="CB9" s="647"/>
      <c r="CC9" s="647"/>
      <c r="CD9" s="647"/>
      <c r="CE9" s="647"/>
      <c r="CF9" s="647"/>
      <c r="CG9" s="647"/>
      <c r="CH9" s="647"/>
      <c r="CI9" s="647"/>
      <c r="CJ9" s="647"/>
      <c r="CK9" s="647"/>
      <c r="CL9" s="647"/>
      <c r="CM9" s="626"/>
      <c r="CN9" s="625"/>
      <c r="CO9" s="626"/>
      <c r="CP9" s="653" t="str">
        <f t="shared" si="0"/>
        <v/>
      </c>
      <c r="CQ9" s="626"/>
      <c r="CR9" s="626"/>
      <c r="CS9" s="626"/>
      <c r="CT9" s="626"/>
    </row>
    <row r="10" spans="1:117" s="615" customFormat="1" ht="13.5" customHeight="1" x14ac:dyDescent="0.2">
      <c r="A10" s="649">
        <v>3</v>
      </c>
      <c r="B10" s="650"/>
      <c r="C10" s="651"/>
      <c r="D10" s="614"/>
      <c r="F10" s="614"/>
      <c r="G10" s="614"/>
      <c r="H10" s="655"/>
      <c r="L10" s="655"/>
      <c r="M10" s="655"/>
      <c r="N10" s="655"/>
      <c r="O10" s="655"/>
      <c r="P10" s="655"/>
      <c r="Q10" s="655"/>
      <c r="R10" s="655"/>
      <c r="S10" s="655"/>
      <c r="T10" s="655"/>
      <c r="U10" s="618"/>
      <c r="V10" s="618"/>
      <c r="W10" s="618"/>
      <c r="X10" s="618"/>
      <c r="Y10" s="618"/>
      <c r="Z10" s="618"/>
      <c r="AA10" s="618"/>
      <c r="AB10" s="618"/>
      <c r="AC10" s="618"/>
      <c r="AD10" s="618"/>
      <c r="AE10" s="618"/>
      <c r="AF10" s="618"/>
      <c r="AG10" s="618"/>
      <c r="AH10" s="618"/>
      <c r="AI10" s="618"/>
      <c r="AJ10" s="618"/>
      <c r="AK10" s="618"/>
      <c r="AL10" s="618"/>
      <c r="AM10" s="618"/>
      <c r="AN10" s="618"/>
      <c r="AO10" s="619"/>
      <c r="AP10" s="620"/>
      <c r="AQ10" s="620"/>
      <c r="AR10" s="621"/>
      <c r="AS10" s="620"/>
      <c r="AT10" s="620"/>
      <c r="AU10" s="620"/>
      <c r="AV10" s="620"/>
      <c r="AW10" s="621"/>
      <c r="AX10" s="621"/>
      <c r="AY10" s="620"/>
      <c r="AZ10" s="620">
        <f>(BG30-BF30)/20</f>
        <v>0</v>
      </c>
      <c r="BA10" s="621" t="e">
        <f>MIN(BA11:BA92)</f>
        <v>#DIV/0!</v>
      </c>
      <c r="BB10" s="621" t="e">
        <f>MAX(BB11:BB92)</f>
        <v>#DIV/0!</v>
      </c>
      <c r="BC10" s="620"/>
      <c r="BD10" s="620"/>
      <c r="BE10" s="620"/>
      <c r="BF10" s="620"/>
      <c r="BG10" s="622"/>
      <c r="BH10" s="620"/>
      <c r="BI10" s="620"/>
      <c r="BJ10" s="620"/>
      <c r="BK10" s="619"/>
      <c r="BL10" s="619"/>
      <c r="BM10" s="619"/>
      <c r="BN10" s="619"/>
      <c r="BO10" s="619"/>
      <c r="BP10" s="619"/>
      <c r="BQ10" s="647"/>
      <c r="BR10" s="647"/>
      <c r="BS10" s="647"/>
      <c r="BT10" s="647"/>
      <c r="BU10" s="647"/>
      <c r="BV10" s="647"/>
      <c r="BW10" s="647"/>
      <c r="BX10" s="647"/>
      <c r="BY10" s="647"/>
      <c r="BZ10" s="647"/>
      <c r="CA10" s="647"/>
      <c r="CB10" s="647"/>
      <c r="CC10" s="647"/>
      <c r="CD10" s="647"/>
      <c r="CE10" s="647"/>
      <c r="CF10" s="647"/>
      <c r="CG10" s="647"/>
      <c r="CH10" s="647"/>
      <c r="CI10" s="647"/>
      <c r="CJ10" s="647"/>
      <c r="CK10" s="647"/>
      <c r="CL10" s="647"/>
      <c r="CM10" s="626"/>
      <c r="CN10" s="625"/>
      <c r="CO10" s="626"/>
      <c r="CP10" s="653" t="str">
        <f t="shared" si="0"/>
        <v/>
      </c>
      <c r="CQ10" s="626"/>
      <c r="CR10" s="626"/>
      <c r="CS10" s="626"/>
      <c r="CT10" s="626"/>
    </row>
    <row r="11" spans="1:117" s="665" customFormat="1" ht="13.5" customHeight="1" x14ac:dyDescent="0.2">
      <c r="A11" s="654">
        <v>4</v>
      </c>
      <c r="B11" s="650"/>
      <c r="C11" s="651"/>
      <c r="D11" s="656"/>
      <c r="E11" s="657"/>
      <c r="F11" s="656"/>
      <c r="G11" s="656"/>
      <c r="H11" s="615"/>
      <c r="I11" s="742" t="s">
        <v>520</v>
      </c>
      <c r="J11" s="615"/>
      <c r="K11" s="615"/>
      <c r="L11" s="632"/>
      <c r="M11" s="632"/>
      <c r="N11" s="615"/>
      <c r="O11" s="615"/>
      <c r="P11" s="741"/>
      <c r="Q11" s="741"/>
      <c r="R11" s="741"/>
      <c r="S11" s="655"/>
      <c r="T11" s="655"/>
      <c r="U11" s="658"/>
      <c r="V11" s="658"/>
      <c r="W11" s="658"/>
      <c r="X11" s="658"/>
      <c r="Y11" s="658"/>
      <c r="Z11" s="658"/>
      <c r="AA11" s="658"/>
      <c r="AB11" s="658"/>
      <c r="AC11" s="658"/>
      <c r="AD11" s="658"/>
      <c r="AE11" s="658"/>
      <c r="AF11" s="658"/>
      <c r="AG11" s="658"/>
      <c r="AH11" s="658"/>
      <c r="AI11" s="658"/>
      <c r="AJ11" s="658"/>
      <c r="AK11" s="658"/>
      <c r="AL11" s="658"/>
      <c r="AM11" s="658"/>
      <c r="AN11" s="658"/>
      <c r="AO11" s="659"/>
      <c r="AP11" s="620"/>
      <c r="AQ11" s="660">
        <f>SUM(AQ12:AQ511)</f>
        <v>0</v>
      </c>
      <c r="AR11" s="660">
        <f>COUNTIF(AR12:AR511,"&gt;0")</f>
        <v>0</v>
      </c>
      <c r="AS11" s="620"/>
      <c r="AT11" s="620"/>
      <c r="AU11" s="620" t="s">
        <v>338</v>
      </c>
      <c r="AV11" s="620" t="s">
        <v>339</v>
      </c>
      <c r="AW11" s="620" t="s">
        <v>336</v>
      </c>
      <c r="AX11" s="620" t="s">
        <v>337</v>
      </c>
      <c r="AY11" s="620"/>
      <c r="AZ11" s="620"/>
      <c r="BA11" s="661"/>
      <c r="BB11" s="661"/>
      <c r="BC11" s="661"/>
      <c r="BD11" s="620"/>
      <c r="BE11" s="620"/>
      <c r="BF11" s="620"/>
      <c r="BG11" s="622"/>
      <c r="BH11" s="620"/>
      <c r="BI11" s="620"/>
      <c r="BJ11" s="620"/>
      <c r="BK11" s="619"/>
      <c r="BL11" s="619"/>
      <c r="BM11" s="619"/>
      <c r="BN11" s="619"/>
      <c r="BO11" s="619"/>
      <c r="BP11" s="619"/>
      <c r="BQ11" s="662"/>
      <c r="BR11" s="662"/>
      <c r="BS11" s="662"/>
      <c r="BT11" s="662"/>
      <c r="BU11" s="662"/>
      <c r="BV11" s="662"/>
      <c r="BW11" s="662"/>
      <c r="BX11" s="662"/>
      <c r="BY11" s="662"/>
      <c r="BZ11" s="662"/>
      <c r="CA11" s="662"/>
      <c r="CB11" s="662"/>
      <c r="CC11" s="662"/>
      <c r="CD11" s="662"/>
      <c r="CE11" s="662"/>
      <c r="CF11" s="662"/>
      <c r="CG11" s="662"/>
      <c r="CH11" s="662"/>
      <c r="CI11" s="662"/>
      <c r="CJ11" s="662"/>
      <c r="CK11" s="662"/>
      <c r="CL11" s="662"/>
      <c r="CM11" s="663"/>
      <c r="CN11" s="664"/>
      <c r="CO11" s="663"/>
      <c r="CP11" s="653" t="str">
        <f t="shared" si="0"/>
        <v/>
      </c>
      <c r="CQ11" s="663"/>
      <c r="CR11" s="663"/>
      <c r="CS11" s="663"/>
      <c r="CT11" s="663"/>
      <c r="CU11" s="657"/>
      <c r="CV11" s="657"/>
      <c r="CW11" s="657"/>
      <c r="CX11" s="657"/>
      <c r="CY11" s="657"/>
      <c r="CZ11" s="657"/>
      <c r="DA11" s="657"/>
      <c r="DB11" s="657"/>
      <c r="DC11" s="657"/>
      <c r="DD11" s="657"/>
      <c r="DE11" s="657"/>
      <c r="DF11" s="657"/>
      <c r="DG11" s="657"/>
      <c r="DH11" s="657"/>
      <c r="DI11" s="657"/>
      <c r="DJ11" s="657"/>
      <c r="DK11" s="657"/>
      <c r="DL11" s="657"/>
      <c r="DM11" s="657"/>
    </row>
    <row r="12" spans="1:117" ht="13.5" customHeight="1" x14ac:dyDescent="0.25">
      <c r="A12" s="649">
        <v>5</v>
      </c>
      <c r="B12" s="650"/>
      <c r="C12" s="651"/>
      <c r="F12" s="656"/>
      <c r="G12" s="656"/>
      <c r="H12" s="615"/>
      <c r="I12" s="742"/>
      <c r="J12" s="615"/>
      <c r="K12" s="615"/>
      <c r="L12" s="632"/>
      <c r="M12" s="632"/>
      <c r="N12" s="615"/>
      <c r="O12" s="615"/>
      <c r="P12" s="741"/>
      <c r="Q12" s="741"/>
      <c r="R12" s="741"/>
      <c r="Z12" s="658"/>
      <c r="AA12" s="658"/>
      <c r="AB12" s="658"/>
      <c r="AC12" s="658"/>
      <c r="AD12" s="658"/>
      <c r="AE12" s="658"/>
      <c r="AF12" s="658"/>
      <c r="AG12" s="658"/>
      <c r="AH12" s="658"/>
      <c r="AI12" s="658"/>
      <c r="AJ12" s="658"/>
      <c r="AK12" s="658"/>
      <c r="AL12" s="658"/>
      <c r="AM12" s="658"/>
      <c r="AN12" s="658"/>
      <c r="AO12" s="659"/>
      <c r="AP12" s="620">
        <v>1</v>
      </c>
      <c r="AQ12" s="620" t="str">
        <f>IF(OR(B8="",C8=""),"",_xlfn.RANK.AVG(AT12,$AT$12:$AT$511,A8))</f>
        <v/>
      </c>
      <c r="AR12" s="666" t="str">
        <f t="shared" ref="AR12:AR75" si="1">IF(OR(C8="",B8=""),"",_xlfn.RANK.AVG(AT12,$AT$12:$AT$511,1))</f>
        <v/>
      </c>
      <c r="AS12" s="620" t="b">
        <f>IF(C8&lt;&gt;"",A8)</f>
        <v>0</v>
      </c>
      <c r="AT12" s="620" t="str">
        <f>IF(OR(B8="",C8=""),"",C8)</f>
        <v/>
      </c>
      <c r="AU12" s="620" t="str">
        <f t="shared" ref="AU12:AU75" si="2">IF(B8=1,C8,"")</f>
        <v/>
      </c>
      <c r="AV12" s="620" t="str">
        <f t="shared" ref="AV12:AV75" si="3">IF(B8=2,C8,"")</f>
        <v/>
      </c>
      <c r="AW12" s="620" t="str">
        <f t="shared" ref="AW12:AW75" si="4">IF(B8=1,CP8,"")</f>
        <v/>
      </c>
      <c r="AX12" s="620" t="str">
        <f t="shared" ref="AX12:AX75" si="5">IF(B8=2,CP8,"")</f>
        <v/>
      </c>
      <c r="AY12" s="620">
        <v>1</v>
      </c>
      <c r="AZ12" s="620">
        <f>BF30-AZ10</f>
        <v>0</v>
      </c>
      <c r="BA12" s="621" t="e">
        <f>-BC12</f>
        <v>#DIV/0!</v>
      </c>
      <c r="BB12" s="620" t="e">
        <f>FREQUENCY(AU12:AU507,AZ12)/BG42</f>
        <v>#DIV/0!</v>
      </c>
      <c r="BC12" s="620" t="e">
        <f>FREQUENCY(AV12:AV507,AZ12)/BH42</f>
        <v>#DIV/0!</v>
      </c>
      <c r="CP12" s="653" t="str">
        <f t="shared" si="0"/>
        <v/>
      </c>
    </row>
    <row r="13" spans="1:117" ht="13.5" customHeight="1" x14ac:dyDescent="0.25">
      <c r="A13" s="654">
        <v>6</v>
      </c>
      <c r="B13" s="650"/>
      <c r="C13" s="651"/>
      <c r="F13" s="614"/>
      <c r="G13" s="668"/>
      <c r="H13" s="638"/>
      <c r="I13" s="943" t="s">
        <v>340</v>
      </c>
      <c r="J13" s="943"/>
      <c r="K13" s="943"/>
      <c r="L13" s="943"/>
      <c r="M13" s="943"/>
      <c r="N13" s="943"/>
      <c r="O13" s="943"/>
      <c r="P13" s="943"/>
      <c r="Q13" s="943"/>
      <c r="R13" s="943"/>
      <c r="S13" s="943"/>
      <c r="AP13" s="620">
        <v>2</v>
      </c>
      <c r="AQ13" s="620" t="str">
        <f>IF(OR(B9="",C9=""),"",_xlfn.RANK.AVG(AT13,$AT$12:$AT$511,A9))</f>
        <v/>
      </c>
      <c r="AR13" s="666" t="str">
        <f t="shared" si="1"/>
        <v/>
      </c>
      <c r="AS13" s="620" t="b">
        <f t="shared" ref="AS13:AS76" si="6">IF(C9&lt;&gt;"",A9)</f>
        <v>0</v>
      </c>
      <c r="AT13" s="620" t="str">
        <f t="shared" ref="AT13:AT76" si="7">IF(OR(B9="",C9=""),"",C9)</f>
        <v/>
      </c>
      <c r="AU13" s="620" t="str">
        <f t="shared" si="2"/>
        <v/>
      </c>
      <c r="AV13" s="620" t="str">
        <f t="shared" si="3"/>
        <v/>
      </c>
      <c r="AW13" s="620" t="str">
        <f t="shared" si="4"/>
        <v/>
      </c>
      <c r="AX13" s="620" t="str">
        <f t="shared" si="5"/>
        <v/>
      </c>
      <c r="AY13" s="620">
        <v>2</v>
      </c>
      <c r="AZ13" s="620">
        <f>BF30</f>
        <v>0</v>
      </c>
      <c r="BA13" s="621" t="e">
        <f t="shared" ref="BA13:BA34" si="8">-BC13</f>
        <v>#DIV/0!</v>
      </c>
      <c r="BB13" s="620" t="e">
        <f>FREQUENCY(AU12:AU507,AZ13)/BG42-BB12</f>
        <v>#DIV/0!</v>
      </c>
      <c r="BC13" s="620" t="e">
        <f>FREQUENCY(AV12:AV507,AZ13)/BH42-BC12</f>
        <v>#DIV/0!</v>
      </c>
      <c r="CP13" s="653" t="str">
        <f t="shared" si="0"/>
        <v/>
      </c>
    </row>
    <row r="14" spans="1:117" ht="13.5" customHeight="1" x14ac:dyDescent="0.25">
      <c r="A14" s="649">
        <v>7</v>
      </c>
      <c r="B14" s="650"/>
      <c r="C14" s="651"/>
      <c r="F14" s="615"/>
      <c r="G14" s="638"/>
      <c r="H14" s="638"/>
      <c r="I14" s="943"/>
      <c r="J14" s="943"/>
      <c r="K14" s="943"/>
      <c r="L14" s="943"/>
      <c r="M14" s="943"/>
      <c r="N14" s="943"/>
      <c r="O14" s="943"/>
      <c r="P14" s="943"/>
      <c r="Q14" s="943"/>
      <c r="R14" s="943"/>
      <c r="S14" s="943"/>
      <c r="AP14" s="620">
        <v>3</v>
      </c>
      <c r="AQ14" s="620" t="str">
        <f t="shared" ref="AQ14:AQ77" si="9">IF(OR(B10="",C10=""),"",RANK(AT14,$AT$12:$AT$511,A10))</f>
        <v/>
      </c>
      <c r="AR14" s="666" t="str">
        <f t="shared" si="1"/>
        <v/>
      </c>
      <c r="AS14" s="620" t="b">
        <f t="shared" si="6"/>
        <v>0</v>
      </c>
      <c r="AT14" s="620" t="str">
        <f t="shared" si="7"/>
        <v/>
      </c>
      <c r="AU14" s="620" t="str">
        <f t="shared" si="2"/>
        <v/>
      </c>
      <c r="AV14" s="620" t="str">
        <f t="shared" si="3"/>
        <v/>
      </c>
      <c r="AW14" s="620" t="str">
        <f t="shared" si="4"/>
        <v/>
      </c>
      <c r="AX14" s="620" t="str">
        <f t="shared" si="5"/>
        <v/>
      </c>
      <c r="AY14" s="620">
        <v>3</v>
      </c>
      <c r="AZ14" s="620">
        <f>AZ13+$AZ$10</f>
        <v>0</v>
      </c>
      <c r="BA14" s="621" t="e">
        <f t="shared" si="8"/>
        <v>#DIV/0!</v>
      </c>
      <c r="BB14" s="620" t="e">
        <f>FREQUENCY($AU$12:$AU$507,AZ14)/$BG$42-SUM($BB$12:BB13)</f>
        <v>#DIV/0!</v>
      </c>
      <c r="BC14" s="620" t="e">
        <f>FREQUENCY($AV$12:$AV$507,AZ14)/$BH$42-SUM($BC$12:BC13)</f>
        <v>#DIV/0!</v>
      </c>
      <c r="CP14" s="653" t="str">
        <f t="shared" si="0"/>
        <v/>
      </c>
    </row>
    <row r="15" spans="1:117" ht="13.5" customHeight="1" x14ac:dyDescent="0.25">
      <c r="A15" s="654">
        <v>8</v>
      </c>
      <c r="B15" s="650"/>
      <c r="C15" s="651"/>
      <c r="F15" s="615"/>
      <c r="G15" s="638"/>
      <c r="H15" s="638"/>
      <c r="I15" s="615"/>
      <c r="J15" s="638"/>
      <c r="K15" s="638"/>
      <c r="L15" s="638"/>
      <c r="M15" s="638"/>
      <c r="N15" s="638"/>
      <c r="O15" s="638"/>
      <c r="P15" s="638"/>
      <c r="Q15" s="638"/>
      <c r="R15" s="638"/>
      <c r="AP15" s="620">
        <v>4</v>
      </c>
      <c r="AQ15" s="620" t="str">
        <f t="shared" si="9"/>
        <v/>
      </c>
      <c r="AR15" s="666" t="str">
        <f t="shared" si="1"/>
        <v/>
      </c>
      <c r="AS15" s="620" t="b">
        <f t="shared" si="6"/>
        <v>0</v>
      </c>
      <c r="AT15" s="620" t="str">
        <f>IF(OR(B11="",C11=""),"",C11)</f>
        <v/>
      </c>
      <c r="AU15" s="620" t="str">
        <f t="shared" si="2"/>
        <v/>
      </c>
      <c r="AV15" s="620" t="str">
        <f t="shared" si="3"/>
        <v/>
      </c>
      <c r="AW15" s="620" t="str">
        <f t="shared" si="4"/>
        <v/>
      </c>
      <c r="AX15" s="620" t="str">
        <f t="shared" si="5"/>
        <v/>
      </c>
      <c r="AY15" s="620">
        <v>4</v>
      </c>
      <c r="AZ15" s="620">
        <f t="shared" ref="AZ15:AZ34" si="10">AZ14+$AZ$10</f>
        <v>0</v>
      </c>
      <c r="BA15" s="621" t="e">
        <f t="shared" si="8"/>
        <v>#DIV/0!</v>
      </c>
      <c r="BB15" s="620" t="e">
        <f>FREQUENCY($AU$12:$AU$507,AZ15)/$BG$42-SUM($BB$12:BB14)</f>
        <v>#DIV/0!</v>
      </c>
      <c r="BC15" s="620" t="e">
        <f>FREQUENCY($AV$12:$AV$507,AZ15)/$BH$42-SUM($BC$12:BC14)</f>
        <v>#DIV/0!</v>
      </c>
      <c r="CP15" s="653" t="str">
        <f t="shared" si="0"/>
        <v/>
      </c>
    </row>
    <row r="16" spans="1:117" ht="13.5" customHeight="1" x14ac:dyDescent="0.25">
      <c r="A16" s="649">
        <v>9</v>
      </c>
      <c r="B16" s="650"/>
      <c r="C16" s="651"/>
      <c r="F16" s="615"/>
      <c r="G16" s="615"/>
      <c r="H16" s="615"/>
      <c r="J16" s="655"/>
      <c r="K16" s="655"/>
      <c r="L16" s="655"/>
      <c r="M16" s="655"/>
      <c r="N16" s="655"/>
      <c r="O16" s="655"/>
      <c r="P16" s="655"/>
      <c r="Q16" s="655"/>
      <c r="R16" s="670"/>
      <c r="S16" s="671"/>
      <c r="AP16" s="620">
        <v>5</v>
      </c>
      <c r="AQ16" s="620" t="str">
        <f t="shared" si="9"/>
        <v/>
      </c>
      <c r="AR16" s="666" t="str">
        <f t="shared" si="1"/>
        <v/>
      </c>
      <c r="AS16" s="620" t="b">
        <f t="shared" si="6"/>
        <v>0</v>
      </c>
      <c r="AT16" s="620" t="str">
        <f t="shared" si="7"/>
        <v/>
      </c>
      <c r="AU16" s="620" t="str">
        <f t="shared" si="2"/>
        <v/>
      </c>
      <c r="AV16" s="620" t="str">
        <f t="shared" si="3"/>
        <v/>
      </c>
      <c r="AW16" s="620" t="str">
        <f t="shared" si="4"/>
        <v/>
      </c>
      <c r="AX16" s="620" t="str">
        <f t="shared" si="5"/>
        <v/>
      </c>
      <c r="AY16" s="620">
        <v>5</v>
      </c>
      <c r="AZ16" s="620">
        <f t="shared" si="10"/>
        <v>0</v>
      </c>
      <c r="BA16" s="621" t="e">
        <f t="shared" si="8"/>
        <v>#DIV/0!</v>
      </c>
      <c r="BB16" s="620" t="e">
        <f>FREQUENCY($AU$12:$AU$507,AZ16)/$BG$42-SUM($BB$12:BB15)</f>
        <v>#DIV/0!</v>
      </c>
      <c r="BC16" s="620" t="e">
        <f>FREQUENCY($AV$12:$AV$507,AZ16)/$BH$42-SUM($BC$12:BC15)</f>
        <v>#DIV/0!</v>
      </c>
      <c r="CP16" s="653" t="str">
        <f t="shared" si="0"/>
        <v/>
      </c>
    </row>
    <row r="17" spans="1:94" ht="13.5" customHeight="1" x14ac:dyDescent="0.25">
      <c r="A17" s="654">
        <v>10</v>
      </c>
      <c r="B17" s="650"/>
      <c r="C17" s="651"/>
      <c r="F17" s="615"/>
      <c r="G17" s="615"/>
      <c r="H17" s="672"/>
      <c r="I17" s="673" t="s">
        <v>341</v>
      </c>
      <c r="J17" s="672"/>
      <c r="K17" s="672"/>
      <c r="L17" s="672"/>
      <c r="M17" s="672"/>
      <c r="N17" s="672"/>
      <c r="O17" s="672"/>
      <c r="P17" s="672"/>
      <c r="Q17" s="672"/>
      <c r="R17" s="670"/>
      <c r="S17" s="671"/>
      <c r="AP17" s="620">
        <v>6</v>
      </c>
      <c r="AQ17" s="620" t="str">
        <f t="shared" si="9"/>
        <v/>
      </c>
      <c r="AR17" s="666" t="str">
        <f t="shared" si="1"/>
        <v/>
      </c>
      <c r="AS17" s="620" t="b">
        <f t="shared" si="6"/>
        <v>0</v>
      </c>
      <c r="AT17" s="620" t="str">
        <f t="shared" si="7"/>
        <v/>
      </c>
      <c r="AU17" s="620" t="str">
        <f t="shared" si="2"/>
        <v/>
      </c>
      <c r="AV17" s="620" t="str">
        <f t="shared" si="3"/>
        <v/>
      </c>
      <c r="AW17" s="620" t="str">
        <f t="shared" si="4"/>
        <v/>
      </c>
      <c r="AX17" s="620" t="str">
        <f t="shared" si="5"/>
        <v/>
      </c>
      <c r="AY17" s="620">
        <v>6</v>
      </c>
      <c r="AZ17" s="620">
        <f t="shared" si="10"/>
        <v>0</v>
      </c>
      <c r="BA17" s="621" t="e">
        <f t="shared" si="8"/>
        <v>#DIV/0!</v>
      </c>
      <c r="BB17" s="620" t="e">
        <f>FREQUENCY($AU$12:$AU$507,AZ17)/$BG$42-SUM($BB$12:BB16)</f>
        <v>#DIV/0!</v>
      </c>
      <c r="BC17" s="620" t="e">
        <f>FREQUENCY($AV$12:$AV$507,AZ17)/$BH$42-SUM($BC$12:BC16)</f>
        <v>#DIV/0!</v>
      </c>
      <c r="CP17" s="653" t="str">
        <f t="shared" si="0"/>
        <v/>
      </c>
    </row>
    <row r="18" spans="1:94" ht="19.5" customHeight="1" x14ac:dyDescent="0.25">
      <c r="A18" s="649">
        <v>11</v>
      </c>
      <c r="B18" s="650"/>
      <c r="C18" s="651"/>
      <c r="H18" s="674" t="s">
        <v>109</v>
      </c>
      <c r="I18" s="674" t="s">
        <v>24</v>
      </c>
      <c r="J18" s="674" t="s">
        <v>342</v>
      </c>
      <c r="K18" s="674" t="s">
        <v>343</v>
      </c>
      <c r="L18" s="674" t="s">
        <v>27</v>
      </c>
      <c r="M18" s="743" t="s">
        <v>581</v>
      </c>
      <c r="N18" s="674" t="s">
        <v>345</v>
      </c>
      <c r="O18" s="674" t="s">
        <v>30</v>
      </c>
      <c r="P18" s="674" t="s">
        <v>31</v>
      </c>
      <c r="Q18" s="674" t="s">
        <v>32</v>
      </c>
      <c r="R18" s="671"/>
      <c r="S18" s="671"/>
      <c r="T18" s="658"/>
      <c r="V18" s="675"/>
      <c r="W18" s="675"/>
      <c r="X18" s="676"/>
      <c r="Y18" s="676"/>
      <c r="Z18" s="676"/>
      <c r="AA18" s="676"/>
      <c r="AB18" s="676"/>
      <c r="AC18" s="676"/>
      <c r="AD18" s="676"/>
      <c r="AE18" s="676"/>
      <c r="AF18" s="676"/>
      <c r="AG18" s="676"/>
      <c r="AH18" s="676"/>
      <c r="AI18" s="676"/>
      <c r="AJ18" s="676"/>
      <c r="AK18" s="676"/>
      <c r="AL18" s="676"/>
      <c r="AM18" s="677"/>
      <c r="AN18" s="677"/>
      <c r="AO18" s="678"/>
      <c r="AP18" s="620">
        <v>7</v>
      </c>
      <c r="AQ18" s="620" t="str">
        <f t="shared" si="9"/>
        <v/>
      </c>
      <c r="AR18" s="666" t="str">
        <f t="shared" si="1"/>
        <v/>
      </c>
      <c r="AS18" s="620" t="b">
        <f t="shared" si="6"/>
        <v>0</v>
      </c>
      <c r="AT18" s="620" t="str">
        <f t="shared" si="7"/>
        <v/>
      </c>
      <c r="AU18" s="620" t="str">
        <f t="shared" si="2"/>
        <v/>
      </c>
      <c r="AV18" s="620" t="str">
        <f t="shared" si="3"/>
        <v/>
      </c>
      <c r="AW18" s="620" t="str">
        <f t="shared" si="4"/>
        <v/>
      </c>
      <c r="AX18" s="620" t="str">
        <f t="shared" si="5"/>
        <v/>
      </c>
      <c r="AY18" s="620">
        <v>7</v>
      </c>
      <c r="AZ18" s="620">
        <f t="shared" si="10"/>
        <v>0</v>
      </c>
      <c r="BA18" s="621" t="e">
        <f t="shared" si="8"/>
        <v>#DIV/0!</v>
      </c>
      <c r="BB18" s="620" t="e">
        <f>FREQUENCY($AU$12:$AU$507,AZ18)/$BG$42-SUM($BB$12:BB17)</f>
        <v>#DIV/0!</v>
      </c>
      <c r="BC18" s="620" t="e">
        <f>FREQUENCY($AV$12:$AV$507,AZ18)/$BH$42-SUM($BC$12:BC17)</f>
        <v>#DIV/0!</v>
      </c>
      <c r="CP18" s="653" t="str">
        <f t="shared" si="0"/>
        <v/>
      </c>
    </row>
    <row r="19" spans="1:94" ht="13.5" customHeight="1" x14ac:dyDescent="0.25">
      <c r="A19" s="654">
        <v>12</v>
      </c>
      <c r="B19" s="650"/>
      <c r="C19" s="651"/>
      <c r="H19" s="674" t="str">
        <f>G7</f>
        <v>Група 1</v>
      </c>
      <c r="I19" s="209">
        <f>COUNT(AU12:AU511)</f>
        <v>0</v>
      </c>
      <c r="J19" s="165" t="str">
        <f>IF(I19=0,"",MIN(AU12:AU511))</f>
        <v/>
      </c>
      <c r="K19" s="165" t="str">
        <f>IF(I19=0,"",MAX(AU12:AU511))</f>
        <v/>
      </c>
      <c r="L19" s="165" t="str">
        <f>IF(I19=0,"",K19-J19)</f>
        <v/>
      </c>
      <c r="M19" s="165" t="str">
        <f>IF(I19=0,"",AVERAGE(AU12:AU511))</f>
        <v/>
      </c>
      <c r="N19" s="165" t="str">
        <f>IF(I19=0,"",STDEV(AU12:AU511))</f>
        <v/>
      </c>
      <c r="O19" s="165" t="str">
        <f>IF(I19=0,"",N19/M19*100)</f>
        <v/>
      </c>
      <c r="P19" s="165" t="str">
        <f>IF(I19=0,"",CONCATENATE(ROUND(BB3,3),BF3))</f>
        <v/>
      </c>
      <c r="Q19" s="165" t="str">
        <f>IF(I19=0,"",CONCATENATE(ROUND(BC3,3),BG3))</f>
        <v/>
      </c>
      <c r="R19" s="671"/>
      <c r="S19" s="679"/>
      <c r="AP19" s="620">
        <v>8</v>
      </c>
      <c r="AQ19" s="620" t="str">
        <f t="shared" si="9"/>
        <v/>
      </c>
      <c r="AR19" s="666" t="str">
        <f t="shared" si="1"/>
        <v/>
      </c>
      <c r="AS19" s="620" t="b">
        <f t="shared" si="6"/>
        <v>0</v>
      </c>
      <c r="AT19" s="620" t="str">
        <f t="shared" si="7"/>
        <v/>
      </c>
      <c r="AU19" s="620" t="str">
        <f t="shared" si="2"/>
        <v/>
      </c>
      <c r="AV19" s="620" t="str">
        <f t="shared" si="3"/>
        <v/>
      </c>
      <c r="AW19" s="620" t="str">
        <f t="shared" si="4"/>
        <v/>
      </c>
      <c r="AX19" s="620" t="str">
        <f t="shared" si="5"/>
        <v/>
      </c>
      <c r="AY19" s="620">
        <v>8</v>
      </c>
      <c r="AZ19" s="620">
        <f t="shared" si="10"/>
        <v>0</v>
      </c>
      <c r="BA19" s="621" t="e">
        <f t="shared" si="8"/>
        <v>#DIV/0!</v>
      </c>
      <c r="BB19" s="620" t="e">
        <f>FREQUENCY($AU$12:$AU$507,AZ19)/$BG$42-SUM($BB$12:BB18)</f>
        <v>#DIV/0!</v>
      </c>
      <c r="BC19" s="620" t="e">
        <f>FREQUENCY($AV$12:$AV$507,AZ19)/$BH$42-SUM($BC$12:BC18)</f>
        <v>#DIV/0!</v>
      </c>
      <c r="CP19" s="653" t="str">
        <f t="shared" si="0"/>
        <v/>
      </c>
    </row>
    <row r="20" spans="1:94" ht="13.5" customHeight="1" x14ac:dyDescent="0.25">
      <c r="A20" s="649">
        <v>13</v>
      </c>
      <c r="B20" s="650"/>
      <c r="C20" s="651"/>
      <c r="H20" s="674" t="str">
        <f>G8</f>
        <v>Група 2</v>
      </c>
      <c r="I20" s="209">
        <f>COUNT(AV12:AV511)</f>
        <v>0</v>
      </c>
      <c r="J20" s="165" t="str">
        <f>IF(I20=0,"",MIN(AV12:AV511))</f>
        <v/>
      </c>
      <c r="K20" s="165" t="str">
        <f>IF(I20=0,"",MAX(AV12:AV511))</f>
        <v/>
      </c>
      <c r="L20" s="165" t="str">
        <f>IF(I20=0,"",IF(I20=0,"",K20-J20))</f>
        <v/>
      </c>
      <c r="M20" s="165" t="str">
        <f>IF(I20=0,"",AVERAGE(AV12:AV511))</f>
        <v/>
      </c>
      <c r="N20" s="165" t="str">
        <f>IF(I20=0,"",STDEV(AV12:AV511))</f>
        <v/>
      </c>
      <c r="O20" s="165" t="str">
        <f>IF(I20=0,"",N20/M20*100)</f>
        <v/>
      </c>
      <c r="P20" s="165" t="str">
        <f>IF(I20=0,"",CONCATENATE(ROUND(BB4,3),BF4))</f>
        <v/>
      </c>
      <c r="Q20" s="165" t="str">
        <f>IF(I20=0,"",CONCATENATE(ROUND(BC4,3),BG4))</f>
        <v/>
      </c>
      <c r="R20" s="671"/>
      <c r="S20" s="679"/>
      <c r="AP20" s="620">
        <v>9</v>
      </c>
      <c r="AQ20" s="620" t="str">
        <f t="shared" si="9"/>
        <v/>
      </c>
      <c r="AR20" s="666" t="str">
        <f t="shared" si="1"/>
        <v/>
      </c>
      <c r="AS20" s="620" t="b">
        <f t="shared" si="6"/>
        <v>0</v>
      </c>
      <c r="AT20" s="620" t="str">
        <f t="shared" si="7"/>
        <v/>
      </c>
      <c r="AU20" s="620" t="str">
        <f t="shared" si="2"/>
        <v/>
      </c>
      <c r="AV20" s="620" t="str">
        <f t="shared" si="3"/>
        <v/>
      </c>
      <c r="AW20" s="620" t="str">
        <f t="shared" si="4"/>
        <v/>
      </c>
      <c r="AX20" s="620" t="str">
        <f t="shared" si="5"/>
        <v/>
      </c>
      <c r="AY20" s="620">
        <v>9</v>
      </c>
      <c r="AZ20" s="620">
        <f t="shared" si="10"/>
        <v>0</v>
      </c>
      <c r="BA20" s="621" t="e">
        <f t="shared" si="8"/>
        <v>#DIV/0!</v>
      </c>
      <c r="BB20" s="620" t="e">
        <f>FREQUENCY($AU$12:$AU$507,AZ20)/$BG$42-SUM($BB$12:BB19)</f>
        <v>#DIV/0!</v>
      </c>
      <c r="BC20" s="620" t="e">
        <f>FREQUENCY($AV$12:$AV$507,AZ20)/$BH$42-SUM($BC$12:BC19)</f>
        <v>#DIV/0!</v>
      </c>
      <c r="CP20" s="653" t="str">
        <f t="shared" si="0"/>
        <v/>
      </c>
    </row>
    <row r="21" spans="1:94" ht="21" customHeight="1" x14ac:dyDescent="0.25">
      <c r="A21" s="654">
        <v>14</v>
      </c>
      <c r="B21" s="650"/>
      <c r="C21" s="651"/>
      <c r="P21" s="675"/>
      <c r="R21" s="671"/>
      <c r="S21" s="671"/>
      <c r="AP21" s="620">
        <v>10</v>
      </c>
      <c r="AQ21" s="620" t="str">
        <f t="shared" si="9"/>
        <v/>
      </c>
      <c r="AR21" s="666" t="str">
        <f t="shared" si="1"/>
        <v/>
      </c>
      <c r="AS21" s="620" t="b">
        <f t="shared" si="6"/>
        <v>0</v>
      </c>
      <c r="AT21" s="620" t="str">
        <f t="shared" si="7"/>
        <v/>
      </c>
      <c r="AU21" s="620" t="str">
        <f t="shared" si="2"/>
        <v/>
      </c>
      <c r="AV21" s="620" t="str">
        <f t="shared" si="3"/>
        <v/>
      </c>
      <c r="AW21" s="620" t="str">
        <f t="shared" si="4"/>
        <v/>
      </c>
      <c r="AX21" s="620" t="str">
        <f t="shared" si="5"/>
        <v/>
      </c>
      <c r="AY21" s="620">
        <v>10</v>
      </c>
      <c r="AZ21" s="620">
        <f t="shared" si="10"/>
        <v>0</v>
      </c>
      <c r="BA21" s="621" t="e">
        <f t="shared" si="8"/>
        <v>#DIV/0!</v>
      </c>
      <c r="BB21" s="620" t="e">
        <f>FREQUENCY($AU$12:$AU$507,AZ21)/$BG$42-SUM($BB$12:BB20)</f>
        <v>#DIV/0!</v>
      </c>
      <c r="BC21" s="620" t="e">
        <f>FREQUENCY($AV$12:$AV$507,AZ21)/$BH$42-SUM($BC$12:BC20)</f>
        <v>#DIV/0!</v>
      </c>
      <c r="CP21" s="653" t="str">
        <f t="shared" si="0"/>
        <v/>
      </c>
    </row>
    <row r="22" spans="1:94" ht="13.5" customHeight="1" x14ac:dyDescent="0.25">
      <c r="A22" s="649">
        <v>15</v>
      </c>
      <c r="B22" s="650"/>
      <c r="C22" s="651"/>
      <c r="F22" s="390"/>
      <c r="G22" s="390"/>
      <c r="H22" s="391"/>
      <c r="I22" s="944" t="s">
        <v>346</v>
      </c>
      <c r="J22" s="944"/>
      <c r="K22" s="944"/>
      <c r="L22" s="944"/>
      <c r="M22" s="944"/>
      <c r="N22" s="944"/>
      <c r="O22" s="944"/>
      <c r="P22" s="944"/>
      <c r="Q22" s="944"/>
      <c r="R22" s="944"/>
      <c r="S22" s="944"/>
      <c r="AP22" s="620">
        <v>11</v>
      </c>
      <c r="AQ22" s="620" t="str">
        <f t="shared" si="9"/>
        <v/>
      </c>
      <c r="AR22" s="666" t="str">
        <f t="shared" si="1"/>
        <v/>
      </c>
      <c r="AS22" s="620" t="b">
        <f t="shared" si="6"/>
        <v>0</v>
      </c>
      <c r="AT22" s="620" t="str">
        <f t="shared" si="7"/>
        <v/>
      </c>
      <c r="AU22" s="620" t="str">
        <f t="shared" si="2"/>
        <v/>
      </c>
      <c r="AV22" s="620" t="str">
        <f t="shared" si="3"/>
        <v/>
      </c>
      <c r="AW22" s="620" t="str">
        <f t="shared" si="4"/>
        <v/>
      </c>
      <c r="AX22" s="620" t="str">
        <f t="shared" si="5"/>
        <v/>
      </c>
      <c r="AY22" s="620">
        <v>11</v>
      </c>
      <c r="AZ22" s="620">
        <f t="shared" si="10"/>
        <v>0</v>
      </c>
      <c r="BA22" s="621" t="e">
        <f t="shared" si="8"/>
        <v>#DIV/0!</v>
      </c>
      <c r="BB22" s="620" t="e">
        <f>FREQUENCY($AU$12:$AU$507,AZ22)/$BG$42-SUM($BB$12:BB21)</f>
        <v>#DIV/0!</v>
      </c>
      <c r="BC22" s="620" t="e">
        <f>FREQUENCY($AV$12:$AV$507,AZ22)/$BH$42-SUM($BC$12:BC21)</f>
        <v>#DIV/0!</v>
      </c>
      <c r="CP22" s="653" t="str">
        <f t="shared" si="0"/>
        <v/>
      </c>
    </row>
    <row r="23" spans="1:94" ht="13.5" customHeight="1" x14ac:dyDescent="0.25">
      <c r="A23" s="654">
        <v>16</v>
      </c>
      <c r="B23" s="650"/>
      <c r="C23" s="651"/>
      <c r="F23" s="390"/>
      <c r="G23" s="390"/>
      <c r="H23" s="391"/>
      <c r="I23" s="944"/>
      <c r="J23" s="944"/>
      <c r="K23" s="944"/>
      <c r="L23" s="944"/>
      <c r="M23" s="944"/>
      <c r="N23" s="944"/>
      <c r="O23" s="944"/>
      <c r="P23" s="944"/>
      <c r="Q23" s="944"/>
      <c r="R23" s="944"/>
      <c r="S23" s="944"/>
      <c r="AP23" s="620">
        <v>12</v>
      </c>
      <c r="AQ23" s="620" t="str">
        <f t="shared" si="9"/>
        <v/>
      </c>
      <c r="AR23" s="666" t="str">
        <f t="shared" si="1"/>
        <v/>
      </c>
      <c r="AS23" s="620" t="b">
        <f t="shared" si="6"/>
        <v>0</v>
      </c>
      <c r="AT23" s="620" t="str">
        <f t="shared" si="7"/>
        <v/>
      </c>
      <c r="AU23" s="620" t="str">
        <f t="shared" si="2"/>
        <v/>
      </c>
      <c r="AV23" s="620" t="str">
        <f t="shared" si="3"/>
        <v/>
      </c>
      <c r="AW23" s="620" t="str">
        <f t="shared" si="4"/>
        <v/>
      </c>
      <c r="AX23" s="620" t="str">
        <f t="shared" si="5"/>
        <v/>
      </c>
      <c r="AY23" s="620">
        <v>12</v>
      </c>
      <c r="AZ23" s="620">
        <f t="shared" si="10"/>
        <v>0</v>
      </c>
      <c r="BA23" s="621" t="e">
        <f t="shared" si="8"/>
        <v>#DIV/0!</v>
      </c>
      <c r="BB23" s="620" t="e">
        <f>FREQUENCY($AU$12:$AU$507,AZ23)/$BG$42-SUM($BB$12:BB22)</f>
        <v>#DIV/0!</v>
      </c>
      <c r="BC23" s="620" t="e">
        <f>FREQUENCY($AV$12:$AV$507,AZ23)/$BH$42-SUM($BC$12:BC22)</f>
        <v>#DIV/0!</v>
      </c>
      <c r="CP23" s="653" t="str">
        <f t="shared" si="0"/>
        <v/>
      </c>
    </row>
    <row r="24" spans="1:94" ht="13.5" customHeight="1" x14ac:dyDescent="0.25">
      <c r="A24" s="649">
        <v>17</v>
      </c>
      <c r="B24" s="650"/>
      <c r="C24" s="651"/>
      <c r="F24" s="390"/>
      <c r="G24" s="390"/>
      <c r="H24" s="391"/>
      <c r="I24" s="944"/>
      <c r="J24" s="944"/>
      <c r="K24" s="944"/>
      <c r="L24" s="944"/>
      <c r="M24" s="944"/>
      <c r="N24" s="944"/>
      <c r="O24" s="944"/>
      <c r="P24" s="944"/>
      <c r="Q24" s="944"/>
      <c r="R24" s="944"/>
      <c r="S24" s="944"/>
      <c r="AP24" s="620">
        <v>13</v>
      </c>
      <c r="AQ24" s="620" t="str">
        <f t="shared" si="9"/>
        <v/>
      </c>
      <c r="AR24" s="666" t="str">
        <f t="shared" si="1"/>
        <v/>
      </c>
      <c r="AS24" s="620" t="b">
        <f t="shared" si="6"/>
        <v>0</v>
      </c>
      <c r="AT24" s="620" t="str">
        <f t="shared" si="7"/>
        <v/>
      </c>
      <c r="AU24" s="620" t="str">
        <f t="shared" si="2"/>
        <v/>
      </c>
      <c r="AV24" s="620" t="str">
        <f t="shared" si="3"/>
        <v/>
      </c>
      <c r="AW24" s="620" t="str">
        <f t="shared" si="4"/>
        <v/>
      </c>
      <c r="AX24" s="620" t="str">
        <f t="shared" si="5"/>
        <v/>
      </c>
      <c r="AY24" s="620">
        <v>13</v>
      </c>
      <c r="AZ24" s="620">
        <f t="shared" si="10"/>
        <v>0</v>
      </c>
      <c r="BA24" s="621" t="e">
        <f t="shared" si="8"/>
        <v>#DIV/0!</v>
      </c>
      <c r="BB24" s="620" t="e">
        <f>FREQUENCY($AU$12:$AU$507,AZ24)/$BG$42-SUM($BB$12:BB23)</f>
        <v>#DIV/0!</v>
      </c>
      <c r="BC24" s="620" t="e">
        <f>FREQUENCY($AV$12:$AV$507,AZ24)/$BH$42-SUM($BC$12:BC23)</f>
        <v>#DIV/0!</v>
      </c>
      <c r="CP24" s="653" t="str">
        <f t="shared" si="0"/>
        <v/>
      </c>
    </row>
    <row r="25" spans="1:94" ht="13.5" customHeight="1" x14ac:dyDescent="0.25">
      <c r="A25" s="654">
        <v>18</v>
      </c>
      <c r="B25" s="650"/>
      <c r="C25" s="651"/>
      <c r="F25" s="390"/>
      <c r="G25" s="390"/>
      <c r="H25" s="391"/>
      <c r="I25" s="944"/>
      <c r="J25" s="944"/>
      <c r="K25" s="944"/>
      <c r="L25" s="944"/>
      <c r="M25" s="944"/>
      <c r="N25" s="944"/>
      <c r="O25" s="944"/>
      <c r="P25" s="944"/>
      <c r="Q25" s="944"/>
      <c r="R25" s="944"/>
      <c r="S25" s="944"/>
      <c r="AP25" s="620">
        <v>14</v>
      </c>
      <c r="AQ25" s="620" t="str">
        <f t="shared" si="9"/>
        <v/>
      </c>
      <c r="AR25" s="666" t="str">
        <f t="shared" si="1"/>
        <v/>
      </c>
      <c r="AS25" s="620" t="b">
        <f t="shared" si="6"/>
        <v>0</v>
      </c>
      <c r="AT25" s="620" t="str">
        <f t="shared" si="7"/>
        <v/>
      </c>
      <c r="AU25" s="620" t="str">
        <f t="shared" si="2"/>
        <v/>
      </c>
      <c r="AV25" s="620" t="str">
        <f t="shared" si="3"/>
        <v/>
      </c>
      <c r="AW25" s="620" t="str">
        <f t="shared" si="4"/>
        <v/>
      </c>
      <c r="AX25" s="620" t="str">
        <f t="shared" si="5"/>
        <v/>
      </c>
      <c r="AY25" s="620">
        <v>14</v>
      </c>
      <c r="AZ25" s="620">
        <f t="shared" si="10"/>
        <v>0</v>
      </c>
      <c r="BA25" s="621" t="e">
        <f t="shared" si="8"/>
        <v>#DIV/0!</v>
      </c>
      <c r="BB25" s="620" t="e">
        <f>FREQUENCY($AU$12:$AU$507,AZ25)/$BG$42-SUM($BB$12:BB24)</f>
        <v>#DIV/0!</v>
      </c>
      <c r="BC25" s="620" t="e">
        <f>FREQUENCY($AV$12:$AV$507,AZ25)/$BH$42-SUM($BC$12:BC24)</f>
        <v>#DIV/0!</v>
      </c>
      <c r="CP25" s="653" t="str">
        <f t="shared" si="0"/>
        <v/>
      </c>
    </row>
    <row r="26" spans="1:94" ht="13.5" customHeight="1" x14ac:dyDescent="0.25">
      <c r="A26" s="649">
        <v>19</v>
      </c>
      <c r="B26" s="650"/>
      <c r="C26" s="651"/>
      <c r="E26" s="390"/>
      <c r="F26" s="390"/>
      <c r="G26" s="680"/>
      <c r="I26" s="671"/>
      <c r="J26" s="671"/>
      <c r="K26" s="671"/>
      <c r="L26" s="671"/>
      <c r="M26" s="671"/>
      <c r="N26" s="671"/>
      <c r="O26" s="671"/>
      <c r="P26" s="671"/>
      <c r="Q26" s="671"/>
      <c r="R26" s="671"/>
      <c r="S26" s="681"/>
      <c r="AP26" s="620">
        <v>15</v>
      </c>
      <c r="AQ26" s="620" t="str">
        <f t="shared" si="9"/>
        <v/>
      </c>
      <c r="AR26" s="666" t="str">
        <f t="shared" si="1"/>
        <v/>
      </c>
      <c r="AS26" s="620" t="b">
        <f t="shared" si="6"/>
        <v>0</v>
      </c>
      <c r="AT26" s="620" t="str">
        <f t="shared" si="7"/>
        <v/>
      </c>
      <c r="AU26" s="620" t="str">
        <f t="shared" si="2"/>
        <v/>
      </c>
      <c r="AV26" s="620" t="str">
        <f t="shared" si="3"/>
        <v/>
      </c>
      <c r="AW26" s="620" t="str">
        <f t="shared" si="4"/>
        <v/>
      </c>
      <c r="AX26" s="620" t="str">
        <f t="shared" si="5"/>
        <v/>
      </c>
      <c r="AY26" s="620">
        <v>15</v>
      </c>
      <c r="AZ26" s="620">
        <f t="shared" si="10"/>
        <v>0</v>
      </c>
      <c r="BA26" s="621" t="e">
        <f t="shared" si="8"/>
        <v>#DIV/0!</v>
      </c>
      <c r="BB26" s="620" t="e">
        <f>FREQUENCY($AU$12:$AU$507,AZ26)/$BG$42-SUM($BB$12:BB25)</f>
        <v>#DIV/0!</v>
      </c>
      <c r="BC26" s="620" t="e">
        <f>FREQUENCY($AV$12:$AV$507,AZ26)/$BH$42-SUM($BC$12:BC25)</f>
        <v>#DIV/0!</v>
      </c>
      <c r="CP26" s="653" t="str">
        <f t="shared" si="0"/>
        <v/>
      </c>
    </row>
    <row r="27" spans="1:94" ht="13.5" customHeight="1" x14ac:dyDescent="0.25">
      <c r="A27" s="654">
        <v>20</v>
      </c>
      <c r="B27" s="650"/>
      <c r="C27" s="651"/>
      <c r="G27" s="682"/>
      <c r="H27" s="945" t="s">
        <v>347</v>
      </c>
      <c r="I27" s="945"/>
      <c r="J27" s="945"/>
      <c r="K27" s="945"/>
      <c r="L27" s="945"/>
      <c r="M27" s="945"/>
      <c r="N27" s="945"/>
      <c r="O27" s="945"/>
      <c r="P27" s="945"/>
      <c r="Q27" s="945"/>
      <c r="S27" s="683"/>
      <c r="AP27" s="620">
        <v>16</v>
      </c>
      <c r="AQ27" s="620" t="str">
        <f t="shared" si="9"/>
        <v/>
      </c>
      <c r="AR27" s="666" t="str">
        <f t="shared" si="1"/>
        <v/>
      </c>
      <c r="AS27" s="620" t="b">
        <f t="shared" si="6"/>
        <v>0</v>
      </c>
      <c r="AT27" s="620" t="str">
        <f t="shared" si="7"/>
        <v/>
      </c>
      <c r="AU27" s="620" t="str">
        <f t="shared" si="2"/>
        <v/>
      </c>
      <c r="AV27" s="620" t="str">
        <f t="shared" si="3"/>
        <v/>
      </c>
      <c r="AW27" s="620" t="str">
        <f t="shared" si="4"/>
        <v/>
      </c>
      <c r="AX27" s="620" t="str">
        <f t="shared" si="5"/>
        <v/>
      </c>
      <c r="AY27" s="620">
        <v>16</v>
      </c>
      <c r="AZ27" s="620">
        <f t="shared" si="10"/>
        <v>0</v>
      </c>
      <c r="BA27" s="621" t="e">
        <f t="shared" si="8"/>
        <v>#DIV/0!</v>
      </c>
      <c r="BB27" s="620" t="e">
        <f>FREQUENCY($AU$12:$AU$507,AZ27)/$BG$42-SUM($BB$12:BB26)</f>
        <v>#DIV/0!</v>
      </c>
      <c r="BC27" s="620" t="e">
        <f>FREQUENCY($AV$12:$AV$507,AZ27)/$BH$42-SUM($BC$12:BC26)</f>
        <v>#DIV/0!</v>
      </c>
      <c r="BT27" s="684"/>
      <c r="CP27" s="653" t="str">
        <f t="shared" si="0"/>
        <v/>
      </c>
    </row>
    <row r="28" spans="1:94" ht="21.75" customHeight="1" x14ac:dyDescent="0.25">
      <c r="A28" s="649">
        <v>21</v>
      </c>
      <c r="B28" s="650"/>
      <c r="C28" s="651"/>
      <c r="H28" s="685" t="str">
        <f>H18</f>
        <v>Група</v>
      </c>
      <c r="I28" s="685" t="s">
        <v>24</v>
      </c>
      <c r="J28" s="685" t="s">
        <v>348</v>
      </c>
      <c r="K28" s="685" t="s">
        <v>349</v>
      </c>
      <c r="L28" s="685" t="s">
        <v>350</v>
      </c>
      <c r="M28" s="685" t="s">
        <v>565</v>
      </c>
      <c r="N28" s="948" t="str">
        <f>IF(OR(I39="",L39=""),"",IF(BG39=1,"По данните от примера: U emp = "&amp;BH46&amp;" e "&amp;BF46&amp;" U"&amp;BH40&amp;"="&amp;BG38&amp;" - вярна е "&amp;BF47&amp;".",IF(BG39=2,"")))</f>
        <v/>
      </c>
      <c r="O28" s="948"/>
      <c r="P28" s="948"/>
      <c r="Q28" s="948"/>
      <c r="R28" s="948"/>
      <c r="S28" s="683"/>
      <c r="AP28" s="620">
        <v>17</v>
      </c>
      <c r="AQ28" s="620" t="str">
        <f t="shared" si="9"/>
        <v/>
      </c>
      <c r="AR28" s="666" t="str">
        <f t="shared" si="1"/>
        <v/>
      </c>
      <c r="AS28" s="620" t="b">
        <f t="shared" si="6"/>
        <v>0</v>
      </c>
      <c r="AT28" s="620" t="str">
        <f t="shared" si="7"/>
        <v/>
      </c>
      <c r="AU28" s="620" t="str">
        <f t="shared" si="2"/>
        <v/>
      </c>
      <c r="AV28" s="620" t="str">
        <f t="shared" si="3"/>
        <v/>
      </c>
      <c r="AW28" s="620" t="str">
        <f t="shared" si="4"/>
        <v/>
      </c>
      <c r="AX28" s="620" t="str">
        <f t="shared" si="5"/>
        <v/>
      </c>
      <c r="AY28" s="620">
        <v>17</v>
      </c>
      <c r="AZ28" s="620">
        <f t="shared" si="10"/>
        <v>0</v>
      </c>
      <c r="BA28" s="621" t="e">
        <f t="shared" si="8"/>
        <v>#DIV/0!</v>
      </c>
      <c r="BB28" s="620" t="e">
        <f>FREQUENCY($AU$12:$AU$507,AZ28)/$BG$42-SUM($BB$12:BB27)</f>
        <v>#DIV/0!</v>
      </c>
      <c r="BC28" s="620" t="e">
        <f>FREQUENCY($AV$12:$AV$507,AZ28)/$BH$42-SUM($BC$12:BC27)</f>
        <v>#DIV/0!</v>
      </c>
      <c r="BT28" s="684"/>
      <c r="CP28" s="653" t="str">
        <f t="shared" si="0"/>
        <v/>
      </c>
    </row>
    <row r="29" spans="1:94" ht="13.5" customHeight="1" x14ac:dyDescent="0.25">
      <c r="A29" s="654">
        <v>22</v>
      </c>
      <c r="B29" s="650"/>
      <c r="C29" s="651"/>
      <c r="H29" s="674" t="str">
        <f>H19</f>
        <v>Група 1</v>
      </c>
      <c r="I29" s="209">
        <f>I19</f>
        <v>0</v>
      </c>
      <c r="J29" s="165" t="str">
        <f>IF(I29=0,"",BG44)</f>
        <v/>
      </c>
      <c r="K29" s="165" t="str">
        <f>IF(I29=0,"",J29/I29)</f>
        <v/>
      </c>
      <c r="L29" s="949">
        <f>IF(BG39=1,MIN(BG45:BH45),"Ползвайте Z emp  от таблица 5")</f>
        <v>0</v>
      </c>
      <c r="M29" s="949" t="str">
        <f>IF(OR(I39="",L39=""),"",IF(BG39=1,BG38,""))</f>
        <v/>
      </c>
      <c r="N29" s="948"/>
      <c r="O29" s="948"/>
      <c r="P29" s="948"/>
      <c r="Q29" s="948"/>
      <c r="R29" s="948"/>
      <c r="S29" s="686"/>
      <c r="AP29" s="620">
        <v>18</v>
      </c>
      <c r="AQ29" s="620" t="str">
        <f t="shared" si="9"/>
        <v/>
      </c>
      <c r="AR29" s="666" t="str">
        <f t="shared" si="1"/>
        <v/>
      </c>
      <c r="AS29" s="620" t="b">
        <f t="shared" si="6"/>
        <v>0</v>
      </c>
      <c r="AT29" s="620" t="str">
        <f t="shared" si="7"/>
        <v/>
      </c>
      <c r="AU29" s="620" t="str">
        <f t="shared" si="2"/>
        <v/>
      </c>
      <c r="AV29" s="620" t="str">
        <f t="shared" si="3"/>
        <v/>
      </c>
      <c r="AW29" s="620" t="str">
        <f t="shared" si="4"/>
        <v/>
      </c>
      <c r="AX29" s="620" t="str">
        <f t="shared" si="5"/>
        <v/>
      </c>
      <c r="AY29" s="620">
        <v>18</v>
      </c>
      <c r="AZ29" s="620">
        <f t="shared" si="10"/>
        <v>0</v>
      </c>
      <c r="BA29" s="621" t="e">
        <f t="shared" si="8"/>
        <v>#DIV/0!</v>
      </c>
      <c r="BB29" s="620" t="e">
        <f>FREQUENCY($AU$12:$AU$507,AZ29)/$BG$42-SUM($BB$12:BB28)</f>
        <v>#DIV/0!</v>
      </c>
      <c r="BC29" s="620" t="e">
        <f>FREQUENCY($AV$12:$AV$507,AZ29)/$BH$42-SUM($BC$12:BC28)</f>
        <v>#DIV/0!</v>
      </c>
      <c r="BT29" s="684"/>
      <c r="CP29" s="653" t="str">
        <f t="shared" si="0"/>
        <v/>
      </c>
    </row>
    <row r="30" spans="1:94" ht="13.5" customHeight="1" x14ac:dyDescent="0.25">
      <c r="A30" s="649">
        <v>23</v>
      </c>
      <c r="B30" s="650"/>
      <c r="C30" s="651"/>
      <c r="H30" s="674" t="str">
        <f>H20</f>
        <v>Група 2</v>
      </c>
      <c r="I30" s="209">
        <f>I20</f>
        <v>0</v>
      </c>
      <c r="J30" s="165" t="str">
        <f>IF(I30=0,"",BH44)</f>
        <v/>
      </c>
      <c r="K30" s="165" t="str">
        <f>IF(I30=0,"",J30/I30)</f>
        <v/>
      </c>
      <c r="L30" s="950"/>
      <c r="M30" s="950"/>
      <c r="N30" s="948"/>
      <c r="O30" s="948"/>
      <c r="P30" s="948"/>
      <c r="Q30" s="948"/>
      <c r="R30" s="948"/>
      <c r="S30" s="686"/>
      <c r="AP30" s="620">
        <v>19</v>
      </c>
      <c r="AQ30" s="620" t="str">
        <f t="shared" si="9"/>
        <v/>
      </c>
      <c r="AR30" s="666" t="str">
        <f t="shared" si="1"/>
        <v/>
      </c>
      <c r="AS30" s="620" t="b">
        <f t="shared" si="6"/>
        <v>0</v>
      </c>
      <c r="AT30" s="620" t="str">
        <f t="shared" si="7"/>
        <v/>
      </c>
      <c r="AU30" s="620" t="str">
        <f t="shared" si="2"/>
        <v/>
      </c>
      <c r="AV30" s="620" t="str">
        <f t="shared" si="3"/>
        <v/>
      </c>
      <c r="AW30" s="620" t="str">
        <f t="shared" si="4"/>
        <v/>
      </c>
      <c r="AX30" s="620" t="str">
        <f t="shared" si="5"/>
        <v/>
      </c>
      <c r="AY30" s="620">
        <v>19</v>
      </c>
      <c r="AZ30" s="620">
        <f t="shared" si="10"/>
        <v>0</v>
      </c>
      <c r="BA30" s="621" t="e">
        <f t="shared" si="8"/>
        <v>#DIV/0!</v>
      </c>
      <c r="BB30" s="620" t="e">
        <f>FREQUENCY($AU$12:$AU$507,AZ30)/$BG$42-SUM($BB$12:BB29)</f>
        <v>#DIV/0!</v>
      </c>
      <c r="BC30" s="620" t="e">
        <f>FREQUENCY($AV$12:$AV$507,AZ30)/$BH$42-SUM($BC$12:BC29)</f>
        <v>#DIV/0!</v>
      </c>
      <c r="BE30" s="620" t="s">
        <v>351</v>
      </c>
      <c r="BF30" s="620">
        <f>MIN(C8:C507)</f>
        <v>0</v>
      </c>
      <c r="BG30" s="622">
        <f>MAX(C8:C507)</f>
        <v>0</v>
      </c>
      <c r="BT30" s="684"/>
      <c r="CP30" s="653" t="str">
        <f t="shared" si="0"/>
        <v/>
      </c>
    </row>
    <row r="31" spans="1:94" ht="13.5" customHeight="1" x14ac:dyDescent="0.25">
      <c r="A31" s="654">
        <v>24</v>
      </c>
      <c r="B31" s="650"/>
      <c r="C31" s="651"/>
      <c r="F31" s="680"/>
      <c r="G31" s="680"/>
      <c r="H31" s="680"/>
      <c r="I31" s="687"/>
      <c r="J31" s="687"/>
      <c r="K31" s="687"/>
      <c r="L31" s="671"/>
      <c r="M31" s="671"/>
      <c r="N31" s="671"/>
      <c r="O31" s="688"/>
      <c r="P31" s="689"/>
      <c r="Q31" s="689"/>
      <c r="R31" s="690"/>
      <c r="S31" s="675"/>
      <c r="U31" s="691"/>
      <c r="V31" s="691"/>
      <c r="Y31" s="691"/>
      <c r="Z31" s="691"/>
      <c r="AA31" s="691"/>
      <c r="AB31" s="691"/>
      <c r="AC31" s="691"/>
      <c r="AD31" s="691"/>
      <c r="AP31" s="620">
        <v>20</v>
      </c>
      <c r="AQ31" s="620" t="str">
        <f t="shared" si="9"/>
        <v/>
      </c>
      <c r="AR31" s="666" t="str">
        <f t="shared" si="1"/>
        <v/>
      </c>
      <c r="AS31" s="620" t="b">
        <f t="shared" si="6"/>
        <v>0</v>
      </c>
      <c r="AT31" s="620" t="str">
        <f t="shared" si="7"/>
        <v/>
      </c>
      <c r="AU31" s="620" t="str">
        <f t="shared" si="2"/>
        <v/>
      </c>
      <c r="AV31" s="620" t="str">
        <f t="shared" si="3"/>
        <v/>
      </c>
      <c r="AW31" s="620" t="str">
        <f t="shared" si="4"/>
        <v/>
      </c>
      <c r="AX31" s="620" t="str">
        <f t="shared" si="5"/>
        <v/>
      </c>
      <c r="AY31" s="620">
        <v>20</v>
      </c>
      <c r="AZ31" s="620">
        <f t="shared" si="10"/>
        <v>0</v>
      </c>
      <c r="BA31" s="621" t="e">
        <f t="shared" si="8"/>
        <v>#DIV/0!</v>
      </c>
      <c r="BB31" s="620" t="e">
        <f>FREQUENCY($AU$12:$AU$507,AZ31)/$BG$42-SUM($BB$12:BB30)</f>
        <v>#DIV/0!</v>
      </c>
      <c r="BC31" s="620" t="e">
        <f>FREQUENCY($AV$12:$AV$507,AZ31)/$BH$42-SUM($BC$12:BC30)</f>
        <v>#DIV/0!</v>
      </c>
      <c r="BT31" s="684"/>
      <c r="CP31" s="653" t="str">
        <f t="shared" si="0"/>
        <v/>
      </c>
    </row>
    <row r="32" spans="1:94" ht="13.5" customHeight="1" x14ac:dyDescent="0.25">
      <c r="A32" s="649">
        <v>25</v>
      </c>
      <c r="B32" s="650"/>
      <c r="C32" s="651"/>
      <c r="F32" s="680"/>
      <c r="G32" s="680"/>
      <c r="H32" s="692"/>
      <c r="I32" s="671"/>
      <c r="J32" s="687"/>
      <c r="K32" s="687"/>
      <c r="L32" s="671"/>
      <c r="M32" s="671"/>
      <c r="N32" s="671"/>
      <c r="O32" s="688"/>
      <c r="P32" s="689"/>
      <c r="Q32" s="689"/>
      <c r="R32" s="690"/>
      <c r="S32" s="675"/>
      <c r="V32" s="618" t="s">
        <v>352</v>
      </c>
      <c r="Y32" s="691"/>
      <c r="Z32" s="691"/>
      <c r="AA32" s="691"/>
      <c r="AB32" s="691"/>
      <c r="AC32" s="691"/>
      <c r="AD32" s="691"/>
      <c r="AP32" s="620">
        <v>21</v>
      </c>
      <c r="AQ32" s="620" t="str">
        <f t="shared" si="9"/>
        <v/>
      </c>
      <c r="AR32" s="666" t="str">
        <f t="shared" si="1"/>
        <v/>
      </c>
      <c r="AS32" s="620" t="b">
        <f t="shared" si="6"/>
        <v>0</v>
      </c>
      <c r="AT32" s="620" t="str">
        <f t="shared" si="7"/>
        <v/>
      </c>
      <c r="AU32" s="620" t="str">
        <f t="shared" si="2"/>
        <v/>
      </c>
      <c r="AV32" s="620" t="str">
        <f t="shared" si="3"/>
        <v/>
      </c>
      <c r="AW32" s="620" t="str">
        <f t="shared" si="4"/>
        <v/>
      </c>
      <c r="AX32" s="620" t="str">
        <f t="shared" si="5"/>
        <v/>
      </c>
      <c r="AY32" s="620">
        <v>21</v>
      </c>
      <c r="AZ32" s="620">
        <f t="shared" si="10"/>
        <v>0</v>
      </c>
      <c r="BA32" s="621" t="e">
        <f t="shared" si="8"/>
        <v>#DIV/0!</v>
      </c>
      <c r="BB32" s="620" t="e">
        <f>FREQUENCY($AU$12:$AU$507,AZ32)/$BG$42-SUM($BB$12:BB31)</f>
        <v>#DIV/0!</v>
      </c>
      <c r="BC32" s="620" t="e">
        <f>FREQUENCY($AV$12:$AV$507,AZ32)/$BH$42-SUM($BC$12:BC31)</f>
        <v>#DIV/0!</v>
      </c>
      <c r="BT32" s="684"/>
      <c r="CP32" s="653" t="str">
        <f t="shared" si="0"/>
        <v/>
      </c>
    </row>
    <row r="33" spans="1:94" ht="13.5" customHeight="1" x14ac:dyDescent="0.25">
      <c r="A33" s="654">
        <v>26</v>
      </c>
      <c r="B33" s="650"/>
      <c r="C33" s="651"/>
      <c r="F33" s="683"/>
      <c r="G33" s="680"/>
      <c r="H33" s="692"/>
      <c r="I33" s="951" t="s">
        <v>353</v>
      </c>
      <c r="J33" s="951"/>
      <c r="K33" s="951"/>
      <c r="L33" s="951"/>
      <c r="M33" s="951"/>
      <c r="N33" s="951"/>
      <c r="O33" s="951"/>
      <c r="P33" s="951"/>
      <c r="Q33" s="951"/>
      <c r="R33" s="690"/>
      <c r="S33" s="693"/>
      <c r="U33" s="936" t="s">
        <v>566</v>
      </c>
      <c r="V33" s="936"/>
      <c r="W33" s="936" t="s">
        <v>354</v>
      </c>
      <c r="X33" s="936"/>
      <c r="AE33" s="691"/>
      <c r="AF33" s="691"/>
      <c r="AG33" s="691"/>
      <c r="AH33" s="691"/>
      <c r="AP33" s="620">
        <v>22</v>
      </c>
      <c r="AQ33" s="620" t="str">
        <f t="shared" si="9"/>
        <v/>
      </c>
      <c r="AR33" s="666" t="str">
        <f t="shared" si="1"/>
        <v/>
      </c>
      <c r="AS33" s="620" t="b">
        <f t="shared" si="6"/>
        <v>0</v>
      </c>
      <c r="AT33" s="620" t="str">
        <f t="shared" si="7"/>
        <v/>
      </c>
      <c r="AU33" s="620" t="str">
        <f t="shared" si="2"/>
        <v/>
      </c>
      <c r="AV33" s="620" t="str">
        <f t="shared" si="3"/>
        <v/>
      </c>
      <c r="AW33" s="620" t="str">
        <f t="shared" si="4"/>
        <v/>
      </c>
      <c r="AX33" s="620" t="str">
        <f t="shared" si="5"/>
        <v/>
      </c>
      <c r="AY33" s="620">
        <v>22</v>
      </c>
      <c r="AZ33" s="620">
        <f t="shared" si="10"/>
        <v>0</v>
      </c>
      <c r="BA33" s="621" t="e">
        <f t="shared" si="8"/>
        <v>#DIV/0!</v>
      </c>
      <c r="BB33" s="620" t="e">
        <f>FREQUENCY($AU$12:$AU$507,AZ33)/$BG$42-SUM($BB$12:BB32)</f>
        <v>#DIV/0!</v>
      </c>
      <c r="BC33" s="620" t="e">
        <f>FREQUENCY($AV$12:$AV$507,AZ33)/$BH$42-SUM($BC$12:BC32)</f>
        <v>#DIV/0!</v>
      </c>
      <c r="BE33" s="620" t="str">
        <f>IF(BG42=0,"",G7&amp;" - Me="&amp;BE34)</f>
        <v/>
      </c>
      <c r="BF33" s="620" t="str">
        <f>IF(BH42=0,"",G8&amp;" - Me="&amp;BF34)</f>
        <v/>
      </c>
      <c r="BT33" s="684"/>
      <c r="CP33" s="653" t="str">
        <f t="shared" si="0"/>
        <v/>
      </c>
    </row>
    <row r="34" spans="1:94" ht="13.5" customHeight="1" x14ac:dyDescent="0.25">
      <c r="A34" s="649">
        <v>27</v>
      </c>
      <c r="B34" s="650"/>
      <c r="C34" s="651"/>
      <c r="G34" s="680"/>
      <c r="H34" s="692"/>
      <c r="I34" s="951"/>
      <c r="J34" s="951"/>
      <c r="K34" s="951"/>
      <c r="L34" s="951"/>
      <c r="M34" s="951"/>
      <c r="N34" s="951"/>
      <c r="O34" s="951"/>
      <c r="P34" s="951"/>
      <c r="Q34" s="951"/>
      <c r="R34" s="690"/>
      <c r="S34" s="693"/>
      <c r="U34" s="936"/>
      <c r="V34" s="936"/>
      <c r="W34" s="936"/>
      <c r="X34" s="936"/>
      <c r="AE34" s="691"/>
      <c r="AF34" s="691"/>
      <c r="AG34" s="691"/>
      <c r="AH34" s="691"/>
      <c r="AP34" s="620">
        <v>23</v>
      </c>
      <c r="AQ34" s="620" t="str">
        <f t="shared" si="9"/>
        <v/>
      </c>
      <c r="AR34" s="666" t="str">
        <f t="shared" si="1"/>
        <v/>
      </c>
      <c r="AS34" s="620" t="b">
        <f t="shared" si="6"/>
        <v>0</v>
      </c>
      <c r="AT34" s="620" t="str">
        <f t="shared" si="7"/>
        <v/>
      </c>
      <c r="AU34" s="620" t="str">
        <f t="shared" si="2"/>
        <v/>
      </c>
      <c r="AV34" s="620" t="str">
        <f t="shared" si="3"/>
        <v/>
      </c>
      <c r="AW34" s="620" t="str">
        <f t="shared" si="4"/>
        <v/>
      </c>
      <c r="AX34" s="620" t="str">
        <f t="shared" si="5"/>
        <v/>
      </c>
      <c r="AY34" s="620">
        <v>23</v>
      </c>
      <c r="AZ34" s="620">
        <f t="shared" si="10"/>
        <v>0</v>
      </c>
      <c r="BA34" s="621" t="e">
        <f t="shared" si="8"/>
        <v>#DIV/0!</v>
      </c>
      <c r="BB34" s="620" t="e">
        <f>FREQUENCY($AU$12:$AU$507,AZ34)/$BG$42-SUM($BB$12:BB33)</f>
        <v>#DIV/0!</v>
      </c>
      <c r="BC34" s="620" t="e">
        <f>FREQUENCY($AV$12:$AV$507,AZ34)/$BH$42-SUM($BC$12:BC33)</f>
        <v>#DIV/0!</v>
      </c>
      <c r="BE34" s="620" t="e">
        <f>ROUND(MEDIAN(AU12:AU507),3)</f>
        <v>#NUM!</v>
      </c>
      <c r="BF34" s="620" t="e">
        <f>ROUND(MEDIAN(AV12:AV507),3)</f>
        <v>#NUM!</v>
      </c>
      <c r="BG34" s="622" t="e">
        <f>BB10+0.1</f>
        <v>#DIV/0!</v>
      </c>
      <c r="BH34" s="620" t="e">
        <f>BA10-0.1</f>
        <v>#DIV/0!</v>
      </c>
      <c r="BK34" s="694"/>
      <c r="BL34" s="694"/>
      <c r="BT34" s="684"/>
      <c r="CP34" s="653" t="str">
        <f t="shared" si="0"/>
        <v/>
      </c>
    </row>
    <row r="35" spans="1:94" ht="13.5" customHeight="1" x14ac:dyDescent="0.25">
      <c r="A35" s="654">
        <v>28</v>
      </c>
      <c r="B35" s="650"/>
      <c r="C35" s="651"/>
      <c r="G35" s="683"/>
      <c r="H35" s="683"/>
      <c r="I35" s="683"/>
      <c r="J35" s="683"/>
      <c r="K35" s="683"/>
      <c r="L35" s="683"/>
      <c r="M35" s="683"/>
      <c r="N35" s="683"/>
      <c r="O35" s="683"/>
      <c r="P35" s="692"/>
      <c r="Q35" s="692"/>
      <c r="R35" s="692"/>
      <c r="S35" s="695"/>
      <c r="U35" s="936"/>
      <c r="V35" s="936"/>
      <c r="W35" s="936"/>
      <c r="X35" s="936"/>
      <c r="AE35" s="691"/>
      <c r="AF35" s="691"/>
      <c r="AG35" s="691"/>
      <c r="AH35" s="691"/>
      <c r="AP35" s="620">
        <v>24</v>
      </c>
      <c r="AQ35" s="620" t="str">
        <f t="shared" si="9"/>
        <v/>
      </c>
      <c r="AR35" s="666" t="str">
        <f t="shared" si="1"/>
        <v/>
      </c>
      <c r="AS35" s="620" t="b">
        <f t="shared" si="6"/>
        <v>0</v>
      </c>
      <c r="AT35" s="620" t="str">
        <f t="shared" si="7"/>
        <v/>
      </c>
      <c r="AU35" s="620" t="str">
        <f t="shared" si="2"/>
        <v/>
      </c>
      <c r="AV35" s="620" t="str">
        <f t="shared" si="3"/>
        <v/>
      </c>
      <c r="AW35" s="620" t="str">
        <f t="shared" si="4"/>
        <v/>
      </c>
      <c r="AX35" s="620" t="str">
        <f t="shared" si="5"/>
        <v/>
      </c>
      <c r="BE35" s="620" t="e">
        <f>ROUND(MEDIAN(AU12:AU507),3)</f>
        <v>#NUM!</v>
      </c>
      <c r="BF35" s="620" t="e">
        <f>ROUND(MEDIAN(AV12:AV507),3)</f>
        <v>#NUM!</v>
      </c>
      <c r="BG35" s="622">
        <v>0</v>
      </c>
      <c r="BH35" s="620">
        <v>0</v>
      </c>
      <c r="BK35" s="694"/>
      <c r="BL35" s="694"/>
      <c r="BM35" s="694"/>
      <c r="BT35" s="684"/>
      <c r="CP35" s="653" t="str">
        <f t="shared" si="0"/>
        <v/>
      </c>
    </row>
    <row r="36" spans="1:94" ht="25.5" customHeight="1" x14ac:dyDescent="0.25">
      <c r="A36" s="649">
        <v>29</v>
      </c>
      <c r="B36" s="650"/>
      <c r="C36" s="651"/>
      <c r="G36" s="683"/>
      <c r="H36" s="632" t="s">
        <v>355</v>
      </c>
      <c r="I36" s="667"/>
      <c r="J36" s="683"/>
      <c r="K36" s="683"/>
      <c r="L36" s="683"/>
      <c r="M36" s="683"/>
      <c r="N36" s="683"/>
      <c r="O36" s="683"/>
      <c r="P36" s="692"/>
      <c r="Q36" s="679"/>
      <c r="R36" s="679"/>
      <c r="S36" s="695"/>
      <c r="U36" s="936"/>
      <c r="V36" s="936"/>
      <c r="W36" s="696">
        <v>0.05</v>
      </c>
      <c r="X36" s="696">
        <v>0.01</v>
      </c>
      <c r="AC36" s="697"/>
      <c r="AE36" s="691"/>
      <c r="AF36" s="691"/>
      <c r="AG36" s="691"/>
      <c r="AH36" s="691"/>
      <c r="AP36" s="620">
        <v>25</v>
      </c>
      <c r="AQ36" s="620" t="str">
        <f t="shared" si="9"/>
        <v/>
      </c>
      <c r="AR36" s="666" t="str">
        <f t="shared" si="1"/>
        <v/>
      </c>
      <c r="AS36" s="620" t="b">
        <f t="shared" si="6"/>
        <v>0</v>
      </c>
      <c r="AT36" s="620" t="str">
        <f t="shared" si="7"/>
        <v/>
      </c>
      <c r="AU36" s="620" t="str">
        <f t="shared" si="2"/>
        <v/>
      </c>
      <c r="AV36" s="620" t="str">
        <f t="shared" si="3"/>
        <v/>
      </c>
      <c r="AW36" s="620" t="str">
        <f t="shared" si="4"/>
        <v/>
      </c>
      <c r="AX36" s="620" t="str">
        <f t="shared" si="5"/>
        <v/>
      </c>
      <c r="BK36" s="694"/>
      <c r="BL36" s="694"/>
      <c r="BM36" s="694"/>
      <c r="BT36" s="684"/>
      <c r="CP36" s="653" t="str">
        <f t="shared" si="0"/>
        <v/>
      </c>
    </row>
    <row r="37" spans="1:94" ht="25.5" customHeight="1" x14ac:dyDescent="0.25">
      <c r="A37" s="654">
        <v>30</v>
      </c>
      <c r="B37" s="650"/>
      <c r="C37" s="651"/>
      <c r="I37" s="954" t="str">
        <f>IF(G7=0,"",G7)</f>
        <v>Група 1</v>
      </c>
      <c r="J37" s="955"/>
      <c r="K37" s="956"/>
      <c r="L37" s="954" t="str">
        <f>IF(G8=0,"",G8)</f>
        <v>Група 2</v>
      </c>
      <c r="M37" s="955"/>
      <c r="N37" s="956"/>
      <c r="O37" s="952" t="s">
        <v>523</v>
      </c>
      <c r="P37" s="952" t="s">
        <v>356</v>
      </c>
      <c r="Q37" s="957" t="s">
        <v>328</v>
      </c>
      <c r="R37" s="671"/>
      <c r="S37" s="632"/>
      <c r="T37" s="691"/>
      <c r="U37" s="946" t="s">
        <v>357</v>
      </c>
      <c r="V37" s="947"/>
      <c r="W37" s="698">
        <v>1.96</v>
      </c>
      <c r="X37" s="698">
        <v>2.58</v>
      </c>
      <c r="Y37" s="691"/>
      <c r="AE37" s="691"/>
      <c r="AF37" s="691"/>
      <c r="AG37" s="691"/>
      <c r="AH37" s="691"/>
      <c r="AP37" s="620">
        <v>26</v>
      </c>
      <c r="AQ37" s="620" t="str">
        <f t="shared" si="9"/>
        <v/>
      </c>
      <c r="AR37" s="666" t="str">
        <f t="shared" si="1"/>
        <v/>
      </c>
      <c r="AS37" s="620" t="b">
        <f t="shared" si="6"/>
        <v>0</v>
      </c>
      <c r="AT37" s="620" t="str">
        <f t="shared" si="7"/>
        <v/>
      </c>
      <c r="AU37" s="620" t="str">
        <f t="shared" si="2"/>
        <v/>
      </c>
      <c r="AV37" s="620" t="str">
        <f t="shared" si="3"/>
        <v/>
      </c>
      <c r="AW37" s="620" t="str">
        <f t="shared" si="4"/>
        <v/>
      </c>
      <c r="AX37" s="620" t="str">
        <f t="shared" si="5"/>
        <v/>
      </c>
      <c r="BK37" s="694"/>
      <c r="BL37" s="694"/>
      <c r="BM37" s="694"/>
      <c r="BT37" s="684"/>
      <c r="CP37" s="653" t="str">
        <f t="shared" si="0"/>
        <v/>
      </c>
    </row>
    <row r="38" spans="1:94" ht="16.5" customHeight="1" x14ac:dyDescent="0.25">
      <c r="A38" s="649">
        <v>31</v>
      </c>
      <c r="B38" s="650"/>
      <c r="C38" s="651"/>
      <c r="I38" s="674" t="s">
        <v>567</v>
      </c>
      <c r="J38" s="674" t="s">
        <v>568</v>
      </c>
      <c r="K38" s="674" t="s">
        <v>579</v>
      </c>
      <c r="L38" s="674" t="s">
        <v>569</v>
      </c>
      <c r="M38" s="674" t="s">
        <v>570</v>
      </c>
      <c r="N38" s="674" t="s">
        <v>580</v>
      </c>
      <c r="O38" s="953"/>
      <c r="P38" s="953"/>
      <c r="Q38" s="953"/>
      <c r="R38" s="679"/>
      <c r="S38" s="632"/>
      <c r="T38" s="691"/>
      <c r="AA38" s="699"/>
      <c r="AP38" s="620">
        <v>27</v>
      </c>
      <c r="AQ38" s="620" t="str">
        <f t="shared" si="9"/>
        <v/>
      </c>
      <c r="AR38" s="666" t="str">
        <f t="shared" si="1"/>
        <v/>
      </c>
      <c r="AS38" s="620" t="b">
        <f t="shared" si="6"/>
        <v>0</v>
      </c>
      <c r="AT38" s="620" t="str">
        <f t="shared" si="7"/>
        <v/>
      </c>
      <c r="AU38" s="620" t="str">
        <f t="shared" si="2"/>
        <v/>
      </c>
      <c r="AV38" s="620" t="str">
        <f t="shared" si="3"/>
        <v/>
      </c>
      <c r="AW38" s="620" t="str">
        <f t="shared" si="4"/>
        <v/>
      </c>
      <c r="AX38" s="620" t="str">
        <f t="shared" si="5"/>
        <v/>
      </c>
      <c r="BF38" s="620" t="str">
        <f>IF(BG39=1,"U","Z")</f>
        <v>U</v>
      </c>
      <c r="BG38" s="622" t="e">
        <f>IF(AND(BG39=1,BG40=1),INDEX(W43:AN60,BG42-2,BH42-2),IF(AND(BG39=1,BG40=2),INDEX(W65:AN82,BG42-2,BH42-2)))</f>
        <v>#VALUE!</v>
      </c>
      <c r="BK38" s="694"/>
      <c r="BL38" s="694"/>
      <c r="BM38" s="694"/>
      <c r="BT38" s="684"/>
      <c r="CP38" s="653" t="str">
        <f t="shared" si="0"/>
        <v/>
      </c>
    </row>
    <row r="39" spans="1:94" ht="25.5" customHeight="1" x14ac:dyDescent="0.25">
      <c r="A39" s="654">
        <v>32</v>
      </c>
      <c r="B39" s="650"/>
      <c r="C39" s="651"/>
      <c r="H39" s="674" t="str">
        <f>C7</f>
        <v>стойности на Х</v>
      </c>
      <c r="I39" s="209" t="str">
        <f>IF(BG42=0,"",BG42)</f>
        <v/>
      </c>
      <c r="J39" s="165" t="str">
        <f>IF(BG42=0,"",BE34)</f>
        <v/>
      </c>
      <c r="K39" s="165" t="str">
        <f>IF(I39=0,"",M19)</f>
        <v/>
      </c>
      <c r="L39" s="209" t="str">
        <f>IF(BH42=0,"",BH42)</f>
        <v/>
      </c>
      <c r="M39" s="165" t="str">
        <f>IF(BH42=0,"",BF34)</f>
        <v/>
      </c>
      <c r="N39" s="165" t="str">
        <f>IF(L39=0,"",M20)</f>
        <v/>
      </c>
      <c r="O39" s="165" t="str">
        <f>IF(OR(I39="",L39=""),"",K39-N39)</f>
        <v/>
      </c>
      <c r="P39" s="147" t="str">
        <f>IF(OR(I19=0,I20=0),"",ABS(BG52))</f>
        <v/>
      </c>
      <c r="Q39" s="147" t="str">
        <f>IF(OR(I19=0,I20=0),"",(1-_xlfn.NORM.DIST(P39,0,1,TRUE))*2)</f>
        <v/>
      </c>
      <c r="R39" s="679"/>
      <c r="S39" s="700"/>
      <c r="T39" s="691"/>
      <c r="AP39" s="620">
        <v>28</v>
      </c>
      <c r="AQ39" s="620" t="str">
        <f t="shared" si="9"/>
        <v/>
      </c>
      <c r="AR39" s="666" t="str">
        <f t="shared" si="1"/>
        <v/>
      </c>
      <c r="AS39" s="620" t="b">
        <f t="shared" si="6"/>
        <v>0</v>
      </c>
      <c r="AT39" s="620" t="str">
        <f t="shared" si="7"/>
        <v/>
      </c>
      <c r="AU39" s="620" t="str">
        <f t="shared" si="2"/>
        <v/>
      </c>
      <c r="AV39" s="620" t="str">
        <f t="shared" si="3"/>
        <v/>
      </c>
      <c r="AW39" s="620" t="str">
        <f t="shared" si="4"/>
        <v/>
      </c>
      <c r="AX39" s="620" t="str">
        <f t="shared" si="5"/>
        <v/>
      </c>
      <c r="BF39" s="620" t="s">
        <v>24</v>
      </c>
      <c r="BG39" s="622">
        <f>IF(AND(BG42&lt;=20,BH42&lt;=20),1,2)</f>
        <v>1</v>
      </c>
      <c r="BH39" s="620" t="str">
        <f>IF(BG39=1,"малки","големи")</f>
        <v>малки</v>
      </c>
      <c r="BK39" s="694"/>
      <c r="BL39" s="694"/>
      <c r="BM39" s="694"/>
      <c r="BT39" s="684"/>
      <c r="CP39" s="653" t="str">
        <f t="shared" si="0"/>
        <v/>
      </c>
    </row>
    <row r="40" spans="1:94" ht="13.5" customHeight="1" x14ac:dyDescent="0.25">
      <c r="A40" s="649">
        <v>33</v>
      </c>
      <c r="B40" s="650"/>
      <c r="C40" s="651"/>
      <c r="F40" s="701"/>
      <c r="J40" s="683"/>
      <c r="K40" s="681"/>
      <c r="L40" s="681"/>
      <c r="M40" s="681"/>
      <c r="N40" s="681"/>
      <c r="O40" s="681"/>
      <c r="P40" s="681"/>
      <c r="Q40" s="671"/>
      <c r="R40" s="671"/>
      <c r="S40" s="700"/>
      <c r="T40" s="691"/>
      <c r="U40" s="618" t="s">
        <v>571</v>
      </c>
      <c r="AP40" s="620">
        <v>29</v>
      </c>
      <c r="AQ40" s="620" t="str">
        <f t="shared" si="9"/>
        <v/>
      </c>
      <c r="AR40" s="666" t="str">
        <f t="shared" si="1"/>
        <v/>
      </c>
      <c r="AS40" s="620" t="b">
        <f t="shared" si="6"/>
        <v>0</v>
      </c>
      <c r="AT40" s="620" t="str">
        <f t="shared" si="7"/>
        <v/>
      </c>
      <c r="AU40" s="620" t="str">
        <f t="shared" si="2"/>
        <v/>
      </c>
      <c r="AV40" s="620" t="str">
        <f t="shared" si="3"/>
        <v/>
      </c>
      <c r="AW40" s="620" t="str">
        <f t="shared" si="4"/>
        <v/>
      </c>
      <c r="AX40" s="620" t="str">
        <f t="shared" si="5"/>
        <v/>
      </c>
      <c r="BF40" s="620" t="s">
        <v>360</v>
      </c>
      <c r="BG40" s="702">
        <v>1</v>
      </c>
      <c r="BH40" s="620">
        <f>IF(BG40=1,0.05,0.01)</f>
        <v>0.05</v>
      </c>
      <c r="BK40" s="694"/>
      <c r="BL40" s="694"/>
      <c r="BM40" s="694"/>
      <c r="BQ40" s="647"/>
      <c r="BR40" s="647"/>
      <c r="BT40" s="684"/>
      <c r="CP40" s="653" t="str">
        <f t="shared" si="0"/>
        <v/>
      </c>
    </row>
    <row r="41" spans="1:94" ht="13.5" customHeight="1" x14ac:dyDescent="0.25">
      <c r="A41" s="654">
        <v>34</v>
      </c>
      <c r="B41" s="650"/>
      <c r="C41" s="651"/>
      <c r="G41" s="683"/>
      <c r="H41" s="683"/>
      <c r="I41" s="683"/>
      <c r="J41" s="683"/>
      <c r="K41" s="681"/>
      <c r="L41" s="671"/>
      <c r="M41" s="671"/>
      <c r="N41" s="671"/>
      <c r="O41" s="681"/>
      <c r="P41" s="681"/>
      <c r="Q41" s="679"/>
      <c r="R41" s="671"/>
      <c r="S41" s="700"/>
      <c r="T41" s="691"/>
      <c r="W41" s="958" t="s">
        <v>572</v>
      </c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  <c r="AH41" s="958"/>
      <c r="AI41" s="958"/>
      <c r="AJ41" s="958"/>
      <c r="AK41" s="958"/>
      <c r="AL41" s="958"/>
      <c r="AM41" s="958"/>
      <c r="AN41" s="958"/>
      <c r="AP41" s="620">
        <v>30</v>
      </c>
      <c r="AQ41" s="620" t="str">
        <f t="shared" si="9"/>
        <v/>
      </c>
      <c r="AR41" s="666" t="str">
        <f t="shared" si="1"/>
        <v/>
      </c>
      <c r="AS41" s="620" t="b">
        <f t="shared" si="6"/>
        <v>0</v>
      </c>
      <c r="AT41" s="620" t="str">
        <f t="shared" si="7"/>
        <v/>
      </c>
      <c r="AU41" s="620" t="str">
        <f t="shared" si="2"/>
        <v/>
      </c>
      <c r="AV41" s="620" t="str">
        <f t="shared" si="3"/>
        <v/>
      </c>
      <c r="AW41" s="620" t="str">
        <f t="shared" si="4"/>
        <v/>
      </c>
      <c r="AX41" s="620" t="str">
        <f t="shared" si="5"/>
        <v/>
      </c>
      <c r="BF41" s="620" t="s">
        <v>361</v>
      </c>
      <c r="BG41" s="622">
        <f>BG42*BH42</f>
        <v>0</v>
      </c>
      <c r="BH41" s="620">
        <f>BG42*BH42</f>
        <v>0</v>
      </c>
      <c r="BK41" s="694"/>
      <c r="BL41" s="694"/>
      <c r="BM41" s="694"/>
      <c r="BQ41" s="647"/>
      <c r="BR41" s="647"/>
      <c r="BT41" s="684"/>
      <c r="CP41" s="653" t="str">
        <f t="shared" si="0"/>
        <v/>
      </c>
    </row>
    <row r="42" spans="1:94" ht="13.5" customHeight="1" x14ac:dyDescent="0.25">
      <c r="A42" s="649">
        <v>35</v>
      </c>
      <c r="B42" s="650"/>
      <c r="C42" s="651"/>
      <c r="G42" s="683"/>
      <c r="H42" s="683"/>
      <c r="I42" s="683"/>
      <c r="J42" s="683"/>
      <c r="K42" s="681"/>
      <c r="L42" s="671"/>
      <c r="M42" s="671"/>
      <c r="N42" s="671"/>
      <c r="O42" s="681"/>
      <c r="P42" s="681"/>
      <c r="Q42" s="681"/>
      <c r="R42" s="681"/>
      <c r="S42" s="703"/>
      <c r="W42" s="704">
        <v>3</v>
      </c>
      <c r="X42" s="704">
        <v>4</v>
      </c>
      <c r="Y42" s="704">
        <v>5</v>
      </c>
      <c r="Z42" s="704">
        <v>6</v>
      </c>
      <c r="AA42" s="704">
        <v>7</v>
      </c>
      <c r="AB42" s="704">
        <v>8</v>
      </c>
      <c r="AC42" s="704">
        <v>9</v>
      </c>
      <c r="AD42" s="704">
        <v>10</v>
      </c>
      <c r="AE42" s="704">
        <v>11</v>
      </c>
      <c r="AF42" s="704">
        <v>12</v>
      </c>
      <c r="AG42" s="704">
        <v>13</v>
      </c>
      <c r="AH42" s="704">
        <v>14</v>
      </c>
      <c r="AI42" s="704">
        <v>15</v>
      </c>
      <c r="AJ42" s="704">
        <v>16</v>
      </c>
      <c r="AK42" s="704">
        <v>17</v>
      </c>
      <c r="AL42" s="704">
        <v>18</v>
      </c>
      <c r="AM42" s="704">
        <v>19</v>
      </c>
      <c r="AN42" s="704">
        <v>20</v>
      </c>
      <c r="AO42" s="705"/>
      <c r="AP42" s="620">
        <v>31</v>
      </c>
      <c r="AQ42" s="620" t="str">
        <f t="shared" si="9"/>
        <v/>
      </c>
      <c r="AR42" s="666" t="str">
        <f t="shared" si="1"/>
        <v/>
      </c>
      <c r="AS42" s="620" t="b">
        <f t="shared" si="6"/>
        <v>0</v>
      </c>
      <c r="AT42" s="620" t="str">
        <f t="shared" si="7"/>
        <v/>
      </c>
      <c r="AU42" s="620" t="str">
        <f t="shared" si="2"/>
        <v/>
      </c>
      <c r="AV42" s="620" t="str">
        <f t="shared" si="3"/>
        <v/>
      </c>
      <c r="AW42" s="620" t="str">
        <f t="shared" si="4"/>
        <v/>
      </c>
      <c r="AX42" s="620" t="str">
        <f t="shared" si="5"/>
        <v/>
      </c>
      <c r="BF42" s="620" t="s">
        <v>24</v>
      </c>
      <c r="BG42" s="622">
        <f>COUNT(AW12:AW511)</f>
        <v>0</v>
      </c>
      <c r="BH42" s="620">
        <f>COUNT(AX12:AX511)</f>
        <v>0</v>
      </c>
      <c r="BK42" s="694"/>
      <c r="BL42" s="694"/>
      <c r="BM42" s="694"/>
      <c r="BQ42" s="647"/>
      <c r="BR42" s="647"/>
      <c r="BT42" s="684"/>
      <c r="CP42" s="653" t="str">
        <f t="shared" si="0"/>
        <v/>
      </c>
    </row>
    <row r="43" spans="1:94" ht="13.5" customHeight="1" x14ac:dyDescent="0.25">
      <c r="A43" s="654">
        <v>36</v>
      </c>
      <c r="B43" s="650"/>
      <c r="C43" s="651"/>
      <c r="G43" s="683"/>
      <c r="H43" s="683"/>
      <c r="I43" s="683"/>
      <c r="J43" s="683"/>
      <c r="K43" s="681"/>
      <c r="L43" s="671"/>
      <c r="M43" s="671"/>
      <c r="N43" s="671"/>
      <c r="O43" s="681"/>
      <c r="P43" s="681"/>
      <c r="Q43" s="681"/>
      <c r="R43" s="681"/>
      <c r="S43" s="675"/>
      <c r="U43" s="959" t="s">
        <v>573</v>
      </c>
      <c r="V43" s="704">
        <v>3</v>
      </c>
      <c r="W43" s="706"/>
      <c r="X43" s="707">
        <v>0</v>
      </c>
      <c r="Y43" s="707">
        <v>0</v>
      </c>
      <c r="Z43" s="707">
        <v>1</v>
      </c>
      <c r="AA43" s="707">
        <v>1</v>
      </c>
      <c r="AB43" s="707">
        <v>2</v>
      </c>
      <c r="AC43" s="707">
        <v>2</v>
      </c>
      <c r="AD43" s="707">
        <v>3</v>
      </c>
      <c r="AE43" s="707">
        <v>3</v>
      </c>
      <c r="AF43" s="707">
        <v>4</v>
      </c>
      <c r="AG43" s="707">
        <v>4</v>
      </c>
      <c r="AH43" s="707">
        <v>5</v>
      </c>
      <c r="AI43" s="707">
        <v>5</v>
      </c>
      <c r="AJ43" s="707">
        <v>6</v>
      </c>
      <c r="AK43" s="707">
        <v>6</v>
      </c>
      <c r="AL43" s="707">
        <v>7</v>
      </c>
      <c r="AM43" s="707">
        <v>7</v>
      </c>
      <c r="AN43" s="707">
        <v>8</v>
      </c>
      <c r="AP43" s="620">
        <v>32</v>
      </c>
      <c r="AQ43" s="620" t="str">
        <f t="shared" si="9"/>
        <v/>
      </c>
      <c r="AR43" s="666" t="str">
        <f t="shared" si="1"/>
        <v/>
      </c>
      <c r="AS43" s="620" t="b">
        <f t="shared" si="6"/>
        <v>0</v>
      </c>
      <c r="AT43" s="620" t="str">
        <f t="shared" si="7"/>
        <v/>
      </c>
      <c r="AU43" s="620" t="str">
        <f t="shared" si="2"/>
        <v/>
      </c>
      <c r="AV43" s="620" t="str">
        <f t="shared" si="3"/>
        <v/>
      </c>
      <c r="AW43" s="620" t="str">
        <f t="shared" si="4"/>
        <v/>
      </c>
      <c r="AX43" s="620" t="str">
        <f t="shared" si="5"/>
        <v/>
      </c>
      <c r="BF43" s="620" t="s">
        <v>362</v>
      </c>
      <c r="BG43" s="622">
        <f>(BG42*(BG42+1)/2)</f>
        <v>0</v>
      </c>
      <c r="BH43" s="620">
        <f>(BH42*(BH42+1)/2)</f>
        <v>0</v>
      </c>
      <c r="BQ43" s="647"/>
      <c r="BR43" s="647"/>
      <c r="BT43" s="684"/>
      <c r="CP43" s="653" t="str">
        <f t="shared" si="0"/>
        <v/>
      </c>
    </row>
    <row r="44" spans="1:94" ht="13.5" customHeight="1" x14ac:dyDescent="0.25">
      <c r="A44" s="649">
        <v>37</v>
      </c>
      <c r="B44" s="650"/>
      <c r="C44" s="651"/>
      <c r="G44" s="683"/>
      <c r="H44" s="914" t="s">
        <v>498</v>
      </c>
      <c r="I44" s="914"/>
      <c r="J44" s="914"/>
      <c r="K44" s="914"/>
      <c r="L44" s="914"/>
      <c r="M44" s="914"/>
      <c r="N44" s="914"/>
      <c r="O44" s="914"/>
      <c r="P44" s="914"/>
      <c r="Q44" s="914"/>
      <c r="R44" s="681"/>
      <c r="S44" s="675"/>
      <c r="U44" s="960"/>
      <c r="V44" s="704">
        <v>4</v>
      </c>
      <c r="W44" s="706"/>
      <c r="X44" s="707">
        <v>0</v>
      </c>
      <c r="Y44" s="707">
        <v>1</v>
      </c>
      <c r="Z44" s="707">
        <v>2</v>
      </c>
      <c r="AA44" s="707">
        <v>3</v>
      </c>
      <c r="AB44" s="707">
        <v>4</v>
      </c>
      <c r="AC44" s="707">
        <v>4</v>
      </c>
      <c r="AD44" s="707">
        <v>5</v>
      </c>
      <c r="AE44" s="707">
        <v>6</v>
      </c>
      <c r="AF44" s="707">
        <v>7</v>
      </c>
      <c r="AG44" s="707">
        <v>8</v>
      </c>
      <c r="AH44" s="707">
        <v>9</v>
      </c>
      <c r="AI44" s="707">
        <v>10</v>
      </c>
      <c r="AJ44" s="707">
        <v>11</v>
      </c>
      <c r="AK44" s="707">
        <v>11</v>
      </c>
      <c r="AL44" s="707">
        <v>12</v>
      </c>
      <c r="AM44" s="707">
        <v>13</v>
      </c>
      <c r="AN44" s="707">
        <v>14</v>
      </c>
      <c r="AP44" s="620">
        <v>33</v>
      </c>
      <c r="AQ44" s="620" t="str">
        <f t="shared" si="9"/>
        <v/>
      </c>
      <c r="AR44" s="666" t="str">
        <f t="shared" si="1"/>
        <v/>
      </c>
      <c r="AS44" s="620" t="b">
        <f t="shared" si="6"/>
        <v>0</v>
      </c>
      <c r="AT44" s="620" t="str">
        <f t="shared" si="7"/>
        <v/>
      </c>
      <c r="AU44" s="620" t="str">
        <f t="shared" si="2"/>
        <v/>
      </c>
      <c r="AV44" s="620" t="str">
        <f t="shared" si="3"/>
        <v/>
      </c>
      <c r="AW44" s="620" t="str">
        <f t="shared" si="4"/>
        <v/>
      </c>
      <c r="AX44" s="620" t="str">
        <f t="shared" si="5"/>
        <v/>
      </c>
      <c r="BF44" s="620" t="s">
        <v>27</v>
      </c>
      <c r="BG44" s="622">
        <f>SUM(AW12:AW511)</f>
        <v>0</v>
      </c>
      <c r="BH44" s="620">
        <f>SUM(AX12:AX511)</f>
        <v>0</v>
      </c>
      <c r="BQ44" s="647"/>
      <c r="BR44" s="647"/>
      <c r="BT44" s="684"/>
      <c r="CP44" s="653" t="str">
        <f t="shared" si="0"/>
        <v/>
      </c>
    </row>
    <row r="45" spans="1:94" ht="13.5" customHeight="1" x14ac:dyDescent="0.25">
      <c r="A45" s="654">
        <v>38</v>
      </c>
      <c r="B45" s="650"/>
      <c r="C45" s="651"/>
      <c r="G45" s="683"/>
      <c r="H45" s="671"/>
      <c r="I45" s="601" t="s">
        <v>499</v>
      </c>
      <c r="J45" s="708"/>
      <c r="K45" s="708"/>
      <c r="L45" s="708"/>
      <c r="M45" s="708"/>
      <c r="N45" s="708"/>
      <c r="O45" s="708"/>
      <c r="P45" s="708"/>
      <c r="Q45" s="708"/>
      <c r="R45" s="671"/>
      <c r="S45" s="709"/>
      <c r="U45" s="960"/>
      <c r="V45" s="704">
        <v>5</v>
      </c>
      <c r="W45" s="707">
        <v>0</v>
      </c>
      <c r="X45" s="707">
        <v>1</v>
      </c>
      <c r="Y45" s="707">
        <v>2</v>
      </c>
      <c r="Z45" s="707">
        <v>3</v>
      </c>
      <c r="AA45" s="707">
        <v>5</v>
      </c>
      <c r="AB45" s="707">
        <v>6</v>
      </c>
      <c r="AC45" s="707">
        <v>7</v>
      </c>
      <c r="AD45" s="707">
        <v>8</v>
      </c>
      <c r="AE45" s="707">
        <v>9</v>
      </c>
      <c r="AF45" s="707">
        <v>11</v>
      </c>
      <c r="AG45" s="707">
        <v>12</v>
      </c>
      <c r="AH45" s="707">
        <v>13</v>
      </c>
      <c r="AI45" s="707">
        <v>14</v>
      </c>
      <c r="AJ45" s="707">
        <v>15</v>
      </c>
      <c r="AK45" s="707">
        <v>17</v>
      </c>
      <c r="AL45" s="707">
        <v>18</v>
      </c>
      <c r="AM45" s="707">
        <v>19</v>
      </c>
      <c r="AN45" s="707">
        <v>20</v>
      </c>
      <c r="AP45" s="620">
        <v>34</v>
      </c>
      <c r="AQ45" s="620" t="str">
        <f t="shared" si="9"/>
        <v/>
      </c>
      <c r="AR45" s="666" t="str">
        <f t="shared" si="1"/>
        <v/>
      </c>
      <c r="AS45" s="620" t="b">
        <f t="shared" si="6"/>
        <v>0</v>
      </c>
      <c r="AT45" s="620" t="str">
        <f t="shared" si="7"/>
        <v/>
      </c>
      <c r="AU45" s="620" t="str">
        <f t="shared" si="2"/>
        <v/>
      </c>
      <c r="AV45" s="620" t="str">
        <f t="shared" si="3"/>
        <v/>
      </c>
      <c r="AW45" s="620" t="str">
        <f t="shared" si="4"/>
        <v/>
      </c>
      <c r="AX45" s="620" t="str">
        <f t="shared" si="5"/>
        <v/>
      </c>
      <c r="BF45" s="620" t="s">
        <v>363</v>
      </c>
      <c r="BG45" s="622">
        <f>BG44-BG43</f>
        <v>0</v>
      </c>
      <c r="BH45" s="620">
        <f>BH44-BH43</f>
        <v>0</v>
      </c>
      <c r="BQ45" s="647"/>
      <c r="BR45" s="647"/>
      <c r="BT45" s="684"/>
      <c r="CP45" s="653" t="str">
        <f t="shared" si="0"/>
        <v/>
      </c>
    </row>
    <row r="46" spans="1:94" ht="13.5" customHeight="1" x14ac:dyDescent="0.25">
      <c r="A46" s="649">
        <v>39</v>
      </c>
      <c r="B46" s="650"/>
      <c r="C46" s="651"/>
      <c r="G46" s="683"/>
      <c r="H46" s="671"/>
      <c r="I46" s="602" t="s">
        <v>503</v>
      </c>
      <c r="J46" s="710"/>
      <c r="K46" s="710"/>
      <c r="L46" s="710"/>
      <c r="M46" s="710"/>
      <c r="N46" s="710"/>
      <c r="O46" s="710"/>
      <c r="P46" s="710"/>
      <c r="Q46" s="710"/>
      <c r="R46" s="671"/>
      <c r="S46" s="709"/>
      <c r="U46" s="960"/>
      <c r="V46" s="704">
        <v>6</v>
      </c>
      <c r="W46" s="707">
        <v>1</v>
      </c>
      <c r="X46" s="707">
        <v>2</v>
      </c>
      <c r="Y46" s="707">
        <v>3</v>
      </c>
      <c r="Z46" s="707">
        <v>5</v>
      </c>
      <c r="AA46" s="707">
        <v>6</v>
      </c>
      <c r="AB46" s="707">
        <v>8</v>
      </c>
      <c r="AC46" s="707">
        <v>10</v>
      </c>
      <c r="AD46" s="707">
        <v>11</v>
      </c>
      <c r="AE46" s="707">
        <v>13</v>
      </c>
      <c r="AF46" s="707">
        <v>14</v>
      </c>
      <c r="AG46" s="707">
        <v>16</v>
      </c>
      <c r="AH46" s="707">
        <v>17</v>
      </c>
      <c r="AI46" s="707">
        <v>19</v>
      </c>
      <c r="AJ46" s="707">
        <v>21</v>
      </c>
      <c r="AK46" s="707">
        <v>22</v>
      </c>
      <c r="AL46" s="707">
        <v>24</v>
      </c>
      <c r="AM46" s="707">
        <v>25</v>
      </c>
      <c r="AN46" s="707">
        <v>27</v>
      </c>
      <c r="AP46" s="620">
        <v>35</v>
      </c>
      <c r="AQ46" s="620" t="str">
        <f t="shared" si="9"/>
        <v/>
      </c>
      <c r="AR46" s="666" t="str">
        <f t="shared" si="1"/>
        <v/>
      </c>
      <c r="AS46" s="620" t="b">
        <f t="shared" si="6"/>
        <v>0</v>
      </c>
      <c r="AT46" s="620" t="str">
        <f t="shared" si="7"/>
        <v/>
      </c>
      <c r="AU46" s="620" t="str">
        <f t="shared" si="2"/>
        <v/>
      </c>
      <c r="AV46" s="620" t="str">
        <f t="shared" si="3"/>
        <v/>
      </c>
      <c r="AW46" s="620" t="str">
        <f t="shared" si="4"/>
        <v/>
      </c>
      <c r="AX46" s="620" t="str">
        <f t="shared" si="5"/>
        <v/>
      </c>
      <c r="BF46" s="620" t="e">
        <f>IF(BG38&lt;BH46," по-голяма от",IF(BG38=BH46," е равна на ","по-малка от"))</f>
        <v>#VALUE!</v>
      </c>
      <c r="BG46" s="622" t="s">
        <v>22</v>
      </c>
      <c r="BH46" s="620">
        <f>IF(BG45&lt;BH45,BG45,BH45)</f>
        <v>0</v>
      </c>
      <c r="BQ46" s="647"/>
      <c r="BR46" s="647"/>
      <c r="BT46" s="684"/>
      <c r="CP46" s="653" t="str">
        <f t="shared" si="0"/>
        <v/>
      </c>
    </row>
    <row r="47" spans="1:94" ht="13.5" customHeight="1" x14ac:dyDescent="0.25">
      <c r="A47" s="654">
        <v>40</v>
      </c>
      <c r="B47" s="650"/>
      <c r="C47" s="651"/>
      <c r="G47" s="683"/>
      <c r="H47" s="671"/>
      <c r="I47" s="601" t="s">
        <v>522</v>
      </c>
      <c r="J47" s="671"/>
      <c r="K47" s="671"/>
      <c r="L47" s="671"/>
      <c r="M47" s="671"/>
      <c r="N47" s="671"/>
      <c r="O47" s="671"/>
      <c r="P47" s="671"/>
      <c r="Q47" s="671"/>
      <c r="R47" s="671"/>
      <c r="S47" s="616"/>
      <c r="U47" s="960"/>
      <c r="V47" s="704">
        <v>7</v>
      </c>
      <c r="W47" s="707">
        <v>1</v>
      </c>
      <c r="X47" s="707">
        <v>3</v>
      </c>
      <c r="Y47" s="707">
        <v>5</v>
      </c>
      <c r="Z47" s="707">
        <v>6</v>
      </c>
      <c r="AA47" s="707">
        <v>8</v>
      </c>
      <c r="AB47" s="707">
        <v>10</v>
      </c>
      <c r="AC47" s="707">
        <v>12</v>
      </c>
      <c r="AD47" s="707">
        <v>14</v>
      </c>
      <c r="AE47" s="707">
        <v>16</v>
      </c>
      <c r="AF47" s="707">
        <v>18</v>
      </c>
      <c r="AG47" s="707">
        <v>20</v>
      </c>
      <c r="AH47" s="707">
        <v>22</v>
      </c>
      <c r="AI47" s="707">
        <v>24</v>
      </c>
      <c r="AJ47" s="707">
        <v>26</v>
      </c>
      <c r="AK47" s="707">
        <v>28</v>
      </c>
      <c r="AL47" s="707">
        <v>30</v>
      </c>
      <c r="AM47" s="707">
        <v>32</v>
      </c>
      <c r="AN47" s="707">
        <v>34</v>
      </c>
      <c r="AP47" s="620">
        <v>36</v>
      </c>
      <c r="AQ47" s="620" t="str">
        <f t="shared" si="9"/>
        <v/>
      </c>
      <c r="AR47" s="666" t="str">
        <f t="shared" si="1"/>
        <v/>
      </c>
      <c r="AS47" s="620" t="b">
        <f t="shared" si="6"/>
        <v>0</v>
      </c>
      <c r="AT47" s="620" t="str">
        <f t="shared" si="7"/>
        <v/>
      </c>
      <c r="AU47" s="620" t="str">
        <f t="shared" si="2"/>
        <v/>
      </c>
      <c r="AV47" s="620" t="str">
        <f t="shared" si="3"/>
        <v/>
      </c>
      <c r="AW47" s="620" t="str">
        <f t="shared" si="4"/>
        <v/>
      </c>
      <c r="AX47" s="620" t="str">
        <f t="shared" si="5"/>
        <v/>
      </c>
      <c r="BF47" s="620" t="e">
        <f>IF(BH46&gt;BG38,"Но "," Н1")</f>
        <v>#VALUE!</v>
      </c>
      <c r="BQ47" s="647"/>
      <c r="BR47" s="647"/>
      <c r="BT47" s="684"/>
      <c r="CP47" s="653" t="str">
        <f t="shared" si="0"/>
        <v/>
      </c>
    </row>
    <row r="48" spans="1:94" ht="13.5" customHeight="1" x14ac:dyDescent="0.25">
      <c r="A48" s="649">
        <v>41</v>
      </c>
      <c r="B48" s="650"/>
      <c r="C48" s="651"/>
      <c r="G48" s="683"/>
      <c r="H48" s="671"/>
      <c r="I48" s="601" t="s">
        <v>521</v>
      </c>
      <c r="J48" s="671"/>
      <c r="K48" s="671"/>
      <c r="L48" s="671"/>
      <c r="M48" s="671"/>
      <c r="N48" s="671"/>
      <c r="O48" s="671"/>
      <c r="P48" s="671"/>
      <c r="Q48" s="671"/>
      <c r="R48" s="671"/>
      <c r="S48" s="616"/>
      <c r="U48" s="960"/>
      <c r="V48" s="704">
        <v>8</v>
      </c>
      <c r="W48" s="707">
        <v>2</v>
      </c>
      <c r="X48" s="707">
        <v>4</v>
      </c>
      <c r="Y48" s="707">
        <v>6</v>
      </c>
      <c r="Z48" s="707">
        <v>8</v>
      </c>
      <c r="AA48" s="707">
        <v>10</v>
      </c>
      <c r="AB48" s="707">
        <v>13</v>
      </c>
      <c r="AC48" s="707">
        <v>15</v>
      </c>
      <c r="AD48" s="707">
        <v>17</v>
      </c>
      <c r="AE48" s="707">
        <v>19</v>
      </c>
      <c r="AF48" s="707">
        <v>22</v>
      </c>
      <c r="AG48" s="707">
        <v>24</v>
      </c>
      <c r="AH48" s="707">
        <v>26</v>
      </c>
      <c r="AI48" s="707">
        <v>29</v>
      </c>
      <c r="AJ48" s="707">
        <v>31</v>
      </c>
      <c r="AK48" s="707">
        <v>34</v>
      </c>
      <c r="AL48" s="707">
        <v>36</v>
      </c>
      <c r="AM48" s="707">
        <v>38</v>
      </c>
      <c r="AN48" s="707">
        <v>41</v>
      </c>
      <c r="AP48" s="620">
        <v>37</v>
      </c>
      <c r="AQ48" s="620" t="str">
        <f t="shared" si="9"/>
        <v/>
      </c>
      <c r="AR48" s="666" t="str">
        <f t="shared" si="1"/>
        <v/>
      </c>
      <c r="AS48" s="620" t="b">
        <f t="shared" si="6"/>
        <v>0</v>
      </c>
      <c r="AT48" s="620" t="str">
        <f t="shared" si="7"/>
        <v/>
      </c>
      <c r="AU48" s="620" t="str">
        <f t="shared" si="2"/>
        <v/>
      </c>
      <c r="AV48" s="620" t="str">
        <f t="shared" si="3"/>
        <v/>
      </c>
      <c r="AW48" s="620" t="str">
        <f t="shared" si="4"/>
        <v/>
      </c>
      <c r="AX48" s="620" t="str">
        <f t="shared" si="5"/>
        <v/>
      </c>
      <c r="BF48" s="620" t="s">
        <v>73</v>
      </c>
      <c r="BG48" s="622">
        <f>(BG42*BH42)/2</f>
        <v>0</v>
      </c>
      <c r="BQ48" s="647"/>
      <c r="BR48" s="647"/>
      <c r="BT48" s="684"/>
      <c r="CP48" s="653" t="str">
        <f t="shared" si="0"/>
        <v/>
      </c>
    </row>
    <row r="49" spans="1:94" ht="13.5" customHeight="1" x14ac:dyDescent="0.25">
      <c r="A49" s="654">
        <v>42</v>
      </c>
      <c r="B49" s="650"/>
      <c r="C49" s="651"/>
      <c r="H49" s="671"/>
      <c r="I49" s="601" t="s">
        <v>574</v>
      </c>
      <c r="J49" s="671"/>
      <c r="K49" s="671"/>
      <c r="L49" s="671"/>
      <c r="M49" s="671"/>
      <c r="N49" s="671"/>
      <c r="O49" s="671"/>
      <c r="P49" s="671"/>
      <c r="Q49" s="671"/>
      <c r="R49" s="671"/>
      <c r="S49" s="711"/>
      <c r="U49" s="960"/>
      <c r="V49" s="704">
        <v>9</v>
      </c>
      <c r="W49" s="707">
        <v>2</v>
      </c>
      <c r="X49" s="707">
        <v>4</v>
      </c>
      <c r="Y49" s="707">
        <v>7</v>
      </c>
      <c r="Z49" s="707">
        <v>10</v>
      </c>
      <c r="AA49" s="707">
        <v>12</v>
      </c>
      <c r="AB49" s="707">
        <v>15</v>
      </c>
      <c r="AC49" s="707">
        <v>17</v>
      </c>
      <c r="AD49" s="707">
        <v>20</v>
      </c>
      <c r="AE49" s="707">
        <v>23</v>
      </c>
      <c r="AF49" s="707">
        <v>26</v>
      </c>
      <c r="AG49" s="707">
        <v>28</v>
      </c>
      <c r="AH49" s="707">
        <v>31</v>
      </c>
      <c r="AI49" s="707">
        <v>34</v>
      </c>
      <c r="AJ49" s="707">
        <v>37</v>
      </c>
      <c r="AK49" s="707">
        <v>39</v>
      </c>
      <c r="AL49" s="707">
        <v>42</v>
      </c>
      <c r="AM49" s="707">
        <v>45</v>
      </c>
      <c r="AN49" s="707">
        <v>48</v>
      </c>
      <c r="AP49" s="620">
        <v>38</v>
      </c>
      <c r="AQ49" s="620" t="str">
        <f t="shared" si="9"/>
        <v/>
      </c>
      <c r="AR49" s="666" t="str">
        <f t="shared" si="1"/>
        <v/>
      </c>
      <c r="AS49" s="620" t="b">
        <f t="shared" si="6"/>
        <v>0</v>
      </c>
      <c r="AT49" s="620" t="str">
        <f t="shared" si="7"/>
        <v/>
      </c>
      <c r="AU49" s="620" t="str">
        <f t="shared" si="2"/>
        <v/>
      </c>
      <c r="AV49" s="620" t="str">
        <f t="shared" si="3"/>
        <v/>
      </c>
      <c r="AW49" s="620" t="str">
        <f t="shared" si="4"/>
        <v/>
      </c>
      <c r="AX49" s="620" t="str">
        <f t="shared" si="5"/>
        <v/>
      </c>
      <c r="BF49" s="620" t="s">
        <v>361</v>
      </c>
      <c r="BG49" s="622">
        <f>BG42*BH42</f>
        <v>0</v>
      </c>
      <c r="BQ49" s="647"/>
      <c r="BR49" s="647"/>
      <c r="BT49" s="684"/>
      <c r="CP49" s="653" t="str">
        <f t="shared" si="0"/>
        <v/>
      </c>
    </row>
    <row r="50" spans="1:94" ht="13.5" customHeight="1" x14ac:dyDescent="0.25">
      <c r="A50" s="649">
        <v>43</v>
      </c>
      <c r="B50" s="650"/>
      <c r="C50" s="651"/>
      <c r="H50" s="914" t="s">
        <v>497</v>
      </c>
      <c r="I50" s="914"/>
      <c r="J50" s="914"/>
      <c r="K50" s="914"/>
      <c r="L50" s="914"/>
      <c r="M50" s="914"/>
      <c r="N50" s="914"/>
      <c r="O50" s="914"/>
      <c r="P50" s="914"/>
      <c r="Q50" s="914"/>
      <c r="R50" s="632"/>
      <c r="S50" s="712"/>
      <c r="U50" s="960"/>
      <c r="V50" s="704">
        <v>10</v>
      </c>
      <c r="W50" s="707">
        <v>3</v>
      </c>
      <c r="X50" s="707">
        <v>5</v>
      </c>
      <c r="Y50" s="707">
        <v>8</v>
      </c>
      <c r="Z50" s="707">
        <v>11</v>
      </c>
      <c r="AA50" s="707">
        <v>14</v>
      </c>
      <c r="AB50" s="707">
        <v>17</v>
      </c>
      <c r="AC50" s="707">
        <v>20</v>
      </c>
      <c r="AD50" s="707">
        <v>23</v>
      </c>
      <c r="AE50" s="707">
        <v>26</v>
      </c>
      <c r="AF50" s="707">
        <v>29</v>
      </c>
      <c r="AG50" s="707">
        <v>33</v>
      </c>
      <c r="AH50" s="707">
        <v>36</v>
      </c>
      <c r="AI50" s="707">
        <v>39</v>
      </c>
      <c r="AJ50" s="707">
        <v>42</v>
      </c>
      <c r="AK50" s="707">
        <v>45</v>
      </c>
      <c r="AL50" s="707">
        <v>48</v>
      </c>
      <c r="AM50" s="707">
        <v>52</v>
      </c>
      <c r="AN50" s="707">
        <v>55</v>
      </c>
      <c r="AP50" s="620">
        <v>39</v>
      </c>
      <c r="AQ50" s="620" t="str">
        <f t="shared" si="9"/>
        <v/>
      </c>
      <c r="AR50" s="666" t="str">
        <f t="shared" si="1"/>
        <v/>
      </c>
      <c r="AS50" s="620" t="b">
        <f t="shared" si="6"/>
        <v>0</v>
      </c>
      <c r="AT50" s="620" t="str">
        <f t="shared" si="7"/>
        <v/>
      </c>
      <c r="AU50" s="620" t="str">
        <f t="shared" si="2"/>
        <v/>
      </c>
      <c r="AV50" s="620" t="str">
        <f t="shared" si="3"/>
        <v/>
      </c>
      <c r="AW50" s="620" t="str">
        <f t="shared" si="4"/>
        <v/>
      </c>
      <c r="AX50" s="620" t="str">
        <f t="shared" si="5"/>
        <v/>
      </c>
      <c r="BF50" s="620" t="s">
        <v>364</v>
      </c>
      <c r="BG50" s="622">
        <f>BG42+BH42+1</f>
        <v>1</v>
      </c>
      <c r="BQ50" s="647"/>
      <c r="BR50" s="647"/>
      <c r="BT50" s="684"/>
      <c r="CP50" s="653" t="str">
        <f t="shared" si="0"/>
        <v/>
      </c>
    </row>
    <row r="51" spans="1:94" ht="13.5" customHeight="1" x14ac:dyDescent="0.25">
      <c r="A51" s="654">
        <v>44</v>
      </c>
      <c r="B51" s="650"/>
      <c r="C51" s="651"/>
      <c r="G51" s="671"/>
      <c r="H51" s="713" t="s">
        <v>575</v>
      </c>
      <c r="I51" s="713"/>
      <c r="J51" s="713"/>
      <c r="K51" s="713"/>
      <c r="L51" s="713"/>
      <c r="M51" s="713"/>
      <c r="N51" s="713"/>
      <c r="O51" s="714"/>
      <c r="P51" s="714"/>
      <c r="Q51" s="204"/>
      <c r="R51" s="671"/>
      <c r="S51" s="715"/>
      <c r="T51" s="687"/>
      <c r="U51" s="960"/>
      <c r="V51" s="704">
        <v>11</v>
      </c>
      <c r="W51" s="707">
        <v>3</v>
      </c>
      <c r="X51" s="707">
        <v>6</v>
      </c>
      <c r="Y51" s="707">
        <v>9</v>
      </c>
      <c r="Z51" s="707">
        <v>13</v>
      </c>
      <c r="AA51" s="707">
        <v>16</v>
      </c>
      <c r="AB51" s="707">
        <v>19</v>
      </c>
      <c r="AC51" s="707">
        <v>23</v>
      </c>
      <c r="AD51" s="707">
        <v>26</v>
      </c>
      <c r="AE51" s="707">
        <v>30</v>
      </c>
      <c r="AF51" s="707">
        <v>33</v>
      </c>
      <c r="AG51" s="707">
        <v>37</v>
      </c>
      <c r="AH51" s="707">
        <v>40</v>
      </c>
      <c r="AI51" s="707">
        <v>44</v>
      </c>
      <c r="AJ51" s="707">
        <v>47</v>
      </c>
      <c r="AK51" s="707">
        <v>51</v>
      </c>
      <c r="AL51" s="707">
        <v>55</v>
      </c>
      <c r="AM51" s="707">
        <v>58</v>
      </c>
      <c r="AN51" s="707">
        <v>62</v>
      </c>
      <c r="AP51" s="620">
        <v>40</v>
      </c>
      <c r="AQ51" s="620" t="str">
        <f t="shared" si="9"/>
        <v/>
      </c>
      <c r="AR51" s="666" t="str">
        <f t="shared" si="1"/>
        <v/>
      </c>
      <c r="AS51" s="620" t="b">
        <f t="shared" si="6"/>
        <v>0</v>
      </c>
      <c r="AT51" s="620" t="str">
        <f t="shared" si="7"/>
        <v/>
      </c>
      <c r="AU51" s="620" t="str">
        <f t="shared" si="2"/>
        <v/>
      </c>
      <c r="AV51" s="620" t="str">
        <f t="shared" si="3"/>
        <v/>
      </c>
      <c r="AW51" s="620" t="str">
        <f t="shared" si="4"/>
        <v/>
      </c>
      <c r="AX51" s="620" t="str">
        <f t="shared" si="5"/>
        <v/>
      </c>
      <c r="BF51" s="620" t="s">
        <v>365</v>
      </c>
      <c r="BG51" s="622">
        <f>SQRT((BG49*BG50)/12)</f>
        <v>0</v>
      </c>
      <c r="BH51" s="620" t="s">
        <v>366</v>
      </c>
      <c r="BQ51" s="647"/>
      <c r="BR51" s="647"/>
      <c r="BT51" s="684"/>
      <c r="CP51" s="653" t="str">
        <f t="shared" si="0"/>
        <v/>
      </c>
    </row>
    <row r="52" spans="1:94" ht="13.5" customHeight="1" x14ac:dyDescent="0.25">
      <c r="A52" s="649">
        <v>45</v>
      </c>
      <c r="B52" s="650"/>
      <c r="C52" s="651"/>
      <c r="G52" s="671"/>
      <c r="H52" s="713"/>
      <c r="I52" s="713" t="s">
        <v>576</v>
      </c>
      <c r="J52" s="713"/>
      <c r="K52" s="713"/>
      <c r="L52" s="713"/>
      <c r="M52" s="713"/>
      <c r="N52" s="713"/>
      <c r="O52" s="714"/>
      <c r="P52" s="714"/>
      <c r="Q52" s="204"/>
      <c r="R52" s="671"/>
      <c r="S52" s="715"/>
      <c r="T52" s="687"/>
      <c r="U52" s="960"/>
      <c r="V52" s="704">
        <v>12</v>
      </c>
      <c r="W52" s="707">
        <v>4</v>
      </c>
      <c r="X52" s="707">
        <v>7</v>
      </c>
      <c r="Y52" s="707">
        <v>11</v>
      </c>
      <c r="Z52" s="707">
        <v>14</v>
      </c>
      <c r="AA52" s="707">
        <v>18</v>
      </c>
      <c r="AB52" s="707">
        <v>22</v>
      </c>
      <c r="AC52" s="707">
        <v>26</v>
      </c>
      <c r="AD52" s="707">
        <v>29</v>
      </c>
      <c r="AE52" s="707">
        <v>33</v>
      </c>
      <c r="AF52" s="707">
        <v>37</v>
      </c>
      <c r="AG52" s="707">
        <v>41</v>
      </c>
      <c r="AH52" s="707">
        <v>45</v>
      </c>
      <c r="AI52" s="707">
        <v>49</v>
      </c>
      <c r="AJ52" s="707">
        <v>53</v>
      </c>
      <c r="AK52" s="707">
        <v>57</v>
      </c>
      <c r="AL52" s="707">
        <v>61</v>
      </c>
      <c r="AM52" s="707">
        <v>65</v>
      </c>
      <c r="AN52" s="707">
        <v>69</v>
      </c>
      <c r="AP52" s="620">
        <v>41</v>
      </c>
      <c r="AQ52" s="620" t="str">
        <f t="shared" si="9"/>
        <v/>
      </c>
      <c r="AR52" s="666" t="str">
        <f t="shared" si="1"/>
        <v/>
      </c>
      <c r="AS52" s="620" t="b">
        <f t="shared" si="6"/>
        <v>0</v>
      </c>
      <c r="AT52" s="620" t="str">
        <f t="shared" si="7"/>
        <v/>
      </c>
      <c r="AU52" s="620" t="str">
        <f t="shared" si="2"/>
        <v/>
      </c>
      <c r="AV52" s="620" t="str">
        <f t="shared" si="3"/>
        <v/>
      </c>
      <c r="AW52" s="620" t="str">
        <f t="shared" si="4"/>
        <v/>
      </c>
      <c r="AX52" s="620" t="str">
        <f t="shared" si="5"/>
        <v/>
      </c>
      <c r="BF52" s="620" t="s">
        <v>357</v>
      </c>
      <c r="BG52" s="622" t="e">
        <f>ROUND((BH46-BG48)/BG51,3)</f>
        <v>#DIV/0!</v>
      </c>
      <c r="BH52" s="620">
        <f>IF(BH40=0.05,1.96,2.58)</f>
        <v>1.96</v>
      </c>
      <c r="BI52" s="716" t="e">
        <f>(1-NORMSDIST(ABS(BG52)))*2</f>
        <v>#DIV/0!</v>
      </c>
      <c r="BQ52" s="647"/>
      <c r="BR52" s="647"/>
      <c r="BT52" s="684"/>
      <c r="CP52" s="653" t="str">
        <f t="shared" si="0"/>
        <v/>
      </c>
    </row>
    <row r="53" spans="1:94" ht="13.5" customHeight="1" x14ac:dyDescent="0.25">
      <c r="A53" s="654">
        <v>46</v>
      </c>
      <c r="B53" s="650"/>
      <c r="C53" s="651"/>
      <c r="G53" s="671"/>
      <c r="H53" s="713"/>
      <c r="I53" s="713" t="s">
        <v>577</v>
      </c>
      <c r="J53" s="713"/>
      <c r="K53" s="713"/>
      <c r="L53" s="713"/>
      <c r="M53" s="713"/>
      <c r="N53" s="714"/>
      <c r="O53" s="714"/>
      <c r="P53" s="714"/>
      <c r="Q53" s="204"/>
      <c r="R53" s="671"/>
      <c r="S53" s="715"/>
      <c r="T53" s="687"/>
      <c r="U53" s="960"/>
      <c r="V53" s="704">
        <v>13</v>
      </c>
      <c r="W53" s="707">
        <v>4</v>
      </c>
      <c r="X53" s="707">
        <v>8</v>
      </c>
      <c r="Y53" s="707">
        <v>12</v>
      </c>
      <c r="Z53" s="707">
        <v>16</v>
      </c>
      <c r="AA53" s="707">
        <v>20</v>
      </c>
      <c r="AB53" s="707">
        <v>24</v>
      </c>
      <c r="AC53" s="707">
        <v>28</v>
      </c>
      <c r="AD53" s="707">
        <v>33</v>
      </c>
      <c r="AE53" s="707">
        <v>37</v>
      </c>
      <c r="AF53" s="707">
        <v>41</v>
      </c>
      <c r="AG53" s="707">
        <v>45</v>
      </c>
      <c r="AH53" s="707">
        <v>50</v>
      </c>
      <c r="AI53" s="707">
        <v>54</v>
      </c>
      <c r="AJ53" s="707">
        <v>59</v>
      </c>
      <c r="AK53" s="707">
        <v>63</v>
      </c>
      <c r="AL53" s="707">
        <v>67</v>
      </c>
      <c r="AM53" s="707">
        <v>72</v>
      </c>
      <c r="AN53" s="707">
        <v>76</v>
      </c>
      <c r="AP53" s="620">
        <v>42</v>
      </c>
      <c r="AQ53" s="620" t="str">
        <f t="shared" si="9"/>
        <v/>
      </c>
      <c r="AR53" s="666" t="str">
        <f t="shared" si="1"/>
        <v/>
      </c>
      <c r="AS53" s="620" t="b">
        <f t="shared" si="6"/>
        <v>0</v>
      </c>
      <c r="AT53" s="620" t="str">
        <f t="shared" si="7"/>
        <v/>
      </c>
      <c r="AU53" s="620" t="str">
        <f t="shared" si="2"/>
        <v/>
      </c>
      <c r="AV53" s="620" t="str">
        <f t="shared" si="3"/>
        <v/>
      </c>
      <c r="AW53" s="620" t="str">
        <f t="shared" si="4"/>
        <v/>
      </c>
      <c r="AX53" s="620" t="str">
        <f t="shared" si="5"/>
        <v/>
      </c>
      <c r="BF53" s="620" t="e">
        <f>IF(ABS(BG52)&gt;BH52," по-голяма",IF(BH44=BH52," е равна ","по-малка"))</f>
        <v>#DIV/0!</v>
      </c>
      <c r="BG53" s="622" t="e">
        <f>IF(ABS(BG52)&gt;BH52,"Н1 "," Нo")</f>
        <v>#DIV/0!</v>
      </c>
      <c r="BQ53" s="647"/>
      <c r="BR53" s="647"/>
      <c r="BT53" s="684"/>
      <c r="CP53" s="653" t="str">
        <f t="shared" si="0"/>
        <v/>
      </c>
    </row>
    <row r="54" spans="1:94" ht="13.5" customHeight="1" x14ac:dyDescent="0.25">
      <c r="A54" s="649">
        <v>47</v>
      </c>
      <c r="B54" s="650"/>
      <c r="C54" s="651"/>
      <c r="G54" s="671"/>
      <c r="H54" s="671"/>
      <c r="I54" s="671"/>
      <c r="J54" s="671"/>
      <c r="K54" s="671"/>
      <c r="L54" s="671"/>
      <c r="M54" s="671"/>
      <c r="N54" s="671"/>
      <c r="O54" s="671"/>
      <c r="P54" s="671"/>
      <c r="Q54" s="671"/>
      <c r="R54" s="671"/>
      <c r="S54" s="717"/>
      <c r="T54" s="687"/>
      <c r="U54" s="960"/>
      <c r="V54" s="704">
        <v>14</v>
      </c>
      <c r="W54" s="707">
        <v>5</v>
      </c>
      <c r="X54" s="707">
        <v>9</v>
      </c>
      <c r="Y54" s="707">
        <v>13</v>
      </c>
      <c r="Z54" s="707">
        <v>17</v>
      </c>
      <c r="AA54" s="707">
        <v>22</v>
      </c>
      <c r="AB54" s="707">
        <v>26</v>
      </c>
      <c r="AC54" s="707">
        <v>31</v>
      </c>
      <c r="AD54" s="707">
        <v>36</v>
      </c>
      <c r="AE54" s="707">
        <v>40</v>
      </c>
      <c r="AF54" s="707">
        <v>45</v>
      </c>
      <c r="AG54" s="707">
        <v>50</v>
      </c>
      <c r="AH54" s="707">
        <v>55</v>
      </c>
      <c r="AI54" s="707">
        <v>59</v>
      </c>
      <c r="AJ54" s="707">
        <v>64</v>
      </c>
      <c r="AK54" s="707">
        <v>67</v>
      </c>
      <c r="AL54" s="707">
        <v>74</v>
      </c>
      <c r="AM54" s="707">
        <v>78</v>
      </c>
      <c r="AN54" s="707">
        <v>83</v>
      </c>
      <c r="AP54" s="620">
        <v>43</v>
      </c>
      <c r="AQ54" s="620" t="str">
        <f t="shared" si="9"/>
        <v/>
      </c>
      <c r="AR54" s="666" t="str">
        <f t="shared" si="1"/>
        <v/>
      </c>
      <c r="AS54" s="620" t="b">
        <f t="shared" si="6"/>
        <v>0</v>
      </c>
      <c r="AT54" s="620" t="str">
        <f t="shared" si="7"/>
        <v/>
      </c>
      <c r="AU54" s="620" t="str">
        <f t="shared" si="2"/>
        <v/>
      </c>
      <c r="AV54" s="620" t="str">
        <f t="shared" si="3"/>
        <v/>
      </c>
      <c r="AW54" s="620" t="str">
        <f t="shared" si="4"/>
        <v/>
      </c>
      <c r="AX54" s="620" t="str">
        <f t="shared" si="5"/>
        <v/>
      </c>
      <c r="BQ54" s="647"/>
      <c r="BR54" s="647"/>
      <c r="BT54" s="684"/>
      <c r="CP54" s="653" t="str">
        <f t="shared" si="0"/>
        <v/>
      </c>
    </row>
    <row r="55" spans="1:94" ht="13.5" customHeight="1" x14ac:dyDescent="0.25">
      <c r="A55" s="654">
        <v>48</v>
      </c>
      <c r="B55" s="650"/>
      <c r="C55" s="651"/>
      <c r="F55" s="693"/>
      <c r="G55" s="671"/>
      <c r="H55" s="671"/>
      <c r="I55" s="671"/>
      <c r="J55" s="671"/>
      <c r="K55" s="671"/>
      <c r="L55" s="671"/>
      <c r="M55" s="671"/>
      <c r="N55" s="671"/>
      <c r="O55" s="671"/>
      <c r="P55" s="671"/>
      <c r="Q55" s="671"/>
      <c r="R55" s="671"/>
      <c r="S55" s="717"/>
      <c r="T55" s="687"/>
      <c r="U55" s="960"/>
      <c r="V55" s="704">
        <v>15</v>
      </c>
      <c r="W55" s="707">
        <v>5</v>
      </c>
      <c r="X55" s="707">
        <v>10</v>
      </c>
      <c r="Y55" s="707">
        <v>14</v>
      </c>
      <c r="Z55" s="707">
        <v>19</v>
      </c>
      <c r="AA55" s="707">
        <v>24</v>
      </c>
      <c r="AB55" s="707">
        <v>29</v>
      </c>
      <c r="AC55" s="707">
        <v>34</v>
      </c>
      <c r="AD55" s="707">
        <v>39</v>
      </c>
      <c r="AE55" s="707">
        <v>44</v>
      </c>
      <c r="AF55" s="707">
        <v>49</v>
      </c>
      <c r="AG55" s="707">
        <v>54</v>
      </c>
      <c r="AH55" s="707">
        <v>59</v>
      </c>
      <c r="AI55" s="707">
        <v>64</v>
      </c>
      <c r="AJ55" s="707">
        <v>70</v>
      </c>
      <c r="AK55" s="707">
        <v>75</v>
      </c>
      <c r="AL55" s="707">
        <v>80</v>
      </c>
      <c r="AM55" s="707">
        <v>85</v>
      </c>
      <c r="AN55" s="707">
        <v>90</v>
      </c>
      <c r="AP55" s="620">
        <v>44</v>
      </c>
      <c r="AQ55" s="620" t="str">
        <f t="shared" si="9"/>
        <v/>
      </c>
      <c r="AR55" s="666" t="str">
        <f t="shared" si="1"/>
        <v/>
      </c>
      <c r="AS55" s="620" t="b">
        <f t="shared" si="6"/>
        <v>0</v>
      </c>
      <c r="AT55" s="620" t="str">
        <f t="shared" si="7"/>
        <v/>
      </c>
      <c r="AU55" s="620" t="str">
        <f t="shared" si="2"/>
        <v/>
      </c>
      <c r="AV55" s="620" t="str">
        <f t="shared" si="3"/>
        <v/>
      </c>
      <c r="AW55" s="620" t="str">
        <f t="shared" si="4"/>
        <v/>
      </c>
      <c r="AX55" s="620" t="str">
        <f t="shared" si="5"/>
        <v/>
      </c>
      <c r="BQ55" s="647"/>
      <c r="BR55" s="647"/>
      <c r="BT55" s="684"/>
      <c r="CP55" s="653" t="str">
        <f t="shared" si="0"/>
        <v/>
      </c>
    </row>
    <row r="56" spans="1:94" ht="13.5" customHeight="1" x14ac:dyDescent="0.25">
      <c r="A56" s="649">
        <v>49</v>
      </c>
      <c r="B56" s="650"/>
      <c r="C56" s="651"/>
      <c r="F56" s="693"/>
      <c r="G56" s="671"/>
      <c r="H56" s="671"/>
      <c r="I56" s="671"/>
      <c r="J56" s="671"/>
      <c r="K56" s="671"/>
      <c r="L56" s="671"/>
      <c r="M56" s="671"/>
      <c r="N56" s="671"/>
      <c r="O56" s="671"/>
      <c r="P56" s="671"/>
      <c r="Q56" s="671"/>
      <c r="R56" s="671"/>
      <c r="S56" s="715"/>
      <c r="T56" s="687"/>
      <c r="U56" s="960"/>
      <c r="V56" s="704">
        <v>16</v>
      </c>
      <c r="W56" s="707">
        <v>6</v>
      </c>
      <c r="X56" s="707">
        <v>11</v>
      </c>
      <c r="Y56" s="707">
        <v>15</v>
      </c>
      <c r="Z56" s="707">
        <v>21</v>
      </c>
      <c r="AA56" s="707">
        <v>26</v>
      </c>
      <c r="AB56" s="707">
        <v>31</v>
      </c>
      <c r="AC56" s="707">
        <v>37</v>
      </c>
      <c r="AD56" s="707">
        <v>42</v>
      </c>
      <c r="AE56" s="707">
        <v>47</v>
      </c>
      <c r="AF56" s="707">
        <v>53</v>
      </c>
      <c r="AG56" s="707">
        <v>59</v>
      </c>
      <c r="AH56" s="707">
        <v>64</v>
      </c>
      <c r="AI56" s="707">
        <v>70</v>
      </c>
      <c r="AJ56" s="707">
        <v>75</v>
      </c>
      <c r="AK56" s="707">
        <v>81</v>
      </c>
      <c r="AL56" s="707">
        <v>86</v>
      </c>
      <c r="AM56" s="707">
        <v>92</v>
      </c>
      <c r="AN56" s="707">
        <v>98</v>
      </c>
      <c r="AP56" s="620">
        <v>45</v>
      </c>
      <c r="AQ56" s="620" t="str">
        <f t="shared" si="9"/>
        <v/>
      </c>
      <c r="AR56" s="666" t="str">
        <f t="shared" si="1"/>
        <v/>
      </c>
      <c r="AS56" s="620" t="b">
        <f t="shared" si="6"/>
        <v>0</v>
      </c>
      <c r="AT56" s="620" t="str">
        <f t="shared" si="7"/>
        <v/>
      </c>
      <c r="AU56" s="620" t="str">
        <f t="shared" si="2"/>
        <v/>
      </c>
      <c r="AV56" s="620" t="str">
        <f t="shared" si="3"/>
        <v/>
      </c>
      <c r="AW56" s="620" t="str">
        <f t="shared" si="4"/>
        <v/>
      </c>
      <c r="AX56" s="620" t="str">
        <f t="shared" si="5"/>
        <v/>
      </c>
      <c r="BQ56" s="647"/>
      <c r="BR56" s="647"/>
      <c r="BT56" s="684"/>
      <c r="CP56" s="653" t="str">
        <f t="shared" si="0"/>
        <v/>
      </c>
    </row>
    <row r="57" spans="1:94" ht="13.5" customHeight="1" x14ac:dyDescent="0.25">
      <c r="A57" s="654">
        <v>50</v>
      </c>
      <c r="B57" s="650"/>
      <c r="C57" s="651"/>
      <c r="G57" s="687"/>
      <c r="H57" s="718"/>
      <c r="I57" s="718"/>
      <c r="J57" s="719"/>
      <c r="K57" s="719"/>
      <c r="L57" s="720"/>
      <c r="M57" s="671"/>
      <c r="N57" s="671"/>
      <c r="O57" s="721"/>
      <c r="P57" s="721"/>
      <c r="Q57" s="721"/>
      <c r="R57" s="721"/>
      <c r="S57" s="715"/>
      <c r="T57" s="687"/>
      <c r="U57" s="960"/>
      <c r="V57" s="704">
        <v>17</v>
      </c>
      <c r="W57" s="707">
        <v>6</v>
      </c>
      <c r="X57" s="707">
        <v>11</v>
      </c>
      <c r="Y57" s="707">
        <v>17</v>
      </c>
      <c r="Z57" s="707">
        <v>22</v>
      </c>
      <c r="AA57" s="707">
        <v>28</v>
      </c>
      <c r="AB57" s="707">
        <v>34</v>
      </c>
      <c r="AC57" s="707">
        <v>39</v>
      </c>
      <c r="AD57" s="707">
        <v>45</v>
      </c>
      <c r="AE57" s="707">
        <v>51</v>
      </c>
      <c r="AF57" s="707">
        <v>57</v>
      </c>
      <c r="AG57" s="707">
        <v>63</v>
      </c>
      <c r="AH57" s="707">
        <v>67</v>
      </c>
      <c r="AI57" s="707">
        <v>75</v>
      </c>
      <c r="AJ57" s="707">
        <v>81</v>
      </c>
      <c r="AK57" s="707">
        <v>87</v>
      </c>
      <c r="AL57" s="707">
        <v>93</v>
      </c>
      <c r="AM57" s="707">
        <v>99</v>
      </c>
      <c r="AN57" s="707">
        <v>105</v>
      </c>
      <c r="AP57" s="620">
        <v>46</v>
      </c>
      <c r="AQ57" s="620" t="str">
        <f t="shared" si="9"/>
        <v/>
      </c>
      <c r="AR57" s="666" t="str">
        <f t="shared" si="1"/>
        <v/>
      </c>
      <c r="AS57" s="620" t="b">
        <f t="shared" si="6"/>
        <v>0</v>
      </c>
      <c r="AT57" s="620" t="str">
        <f t="shared" si="7"/>
        <v/>
      </c>
      <c r="AU57" s="620" t="str">
        <f t="shared" si="2"/>
        <v/>
      </c>
      <c r="AV57" s="620" t="str">
        <f t="shared" si="3"/>
        <v/>
      </c>
      <c r="AW57" s="620" t="str">
        <f t="shared" si="4"/>
        <v/>
      </c>
      <c r="AX57" s="620" t="str">
        <f t="shared" si="5"/>
        <v/>
      </c>
      <c r="BQ57" s="647"/>
      <c r="BR57" s="647"/>
      <c r="BT57" s="684"/>
      <c r="CP57" s="653" t="str">
        <f t="shared" si="0"/>
        <v/>
      </c>
    </row>
    <row r="58" spans="1:94" ht="13.5" customHeight="1" x14ac:dyDescent="0.25">
      <c r="A58" s="649">
        <v>51</v>
      </c>
      <c r="B58" s="650"/>
      <c r="C58" s="651"/>
      <c r="F58" s="722"/>
      <c r="G58" s="961"/>
      <c r="H58" s="961"/>
      <c r="I58" s="961"/>
      <c r="J58" s="961"/>
      <c r="K58" s="961"/>
      <c r="L58" s="710"/>
      <c r="M58" s="671"/>
      <c r="N58" s="710"/>
      <c r="O58" s="710"/>
      <c r="P58" s="710"/>
      <c r="Q58" s="710"/>
      <c r="R58" s="721"/>
      <c r="S58" s="723"/>
      <c r="T58" s="687"/>
      <c r="U58" s="960"/>
      <c r="V58" s="704">
        <v>18</v>
      </c>
      <c r="W58" s="707">
        <v>7</v>
      </c>
      <c r="X58" s="707">
        <v>12</v>
      </c>
      <c r="Y58" s="707">
        <v>18</v>
      </c>
      <c r="Z58" s="707">
        <v>24</v>
      </c>
      <c r="AA58" s="707">
        <v>30</v>
      </c>
      <c r="AB58" s="707">
        <v>36</v>
      </c>
      <c r="AC58" s="707">
        <v>42</v>
      </c>
      <c r="AD58" s="707">
        <v>48</v>
      </c>
      <c r="AE58" s="707">
        <v>55</v>
      </c>
      <c r="AF58" s="707">
        <v>61</v>
      </c>
      <c r="AG58" s="707">
        <v>67</v>
      </c>
      <c r="AH58" s="707">
        <v>74</v>
      </c>
      <c r="AI58" s="707">
        <v>80</v>
      </c>
      <c r="AJ58" s="707">
        <v>86</v>
      </c>
      <c r="AK58" s="707">
        <v>93</v>
      </c>
      <c r="AL58" s="707">
        <v>99</v>
      </c>
      <c r="AM58" s="707">
        <v>106</v>
      </c>
      <c r="AN58" s="707">
        <v>112</v>
      </c>
      <c r="AP58" s="620">
        <v>47</v>
      </c>
      <c r="AQ58" s="620" t="str">
        <f t="shared" si="9"/>
        <v/>
      </c>
      <c r="AR58" s="666" t="str">
        <f t="shared" si="1"/>
        <v/>
      </c>
      <c r="AS58" s="620" t="b">
        <f t="shared" si="6"/>
        <v>0</v>
      </c>
      <c r="AT58" s="620" t="str">
        <f t="shared" si="7"/>
        <v/>
      </c>
      <c r="AU58" s="620" t="str">
        <f t="shared" si="2"/>
        <v/>
      </c>
      <c r="AV58" s="620" t="str">
        <f t="shared" si="3"/>
        <v/>
      </c>
      <c r="AW58" s="620" t="str">
        <f t="shared" si="4"/>
        <v/>
      </c>
      <c r="AX58" s="620" t="str">
        <f t="shared" si="5"/>
        <v/>
      </c>
      <c r="BQ58" s="647"/>
      <c r="BR58" s="647"/>
      <c r="BT58" s="684"/>
      <c r="CP58" s="653" t="str">
        <f t="shared" si="0"/>
        <v/>
      </c>
    </row>
    <row r="59" spans="1:94" ht="13.5" customHeight="1" x14ac:dyDescent="0.25">
      <c r="A59" s="654">
        <v>52</v>
      </c>
      <c r="B59" s="650"/>
      <c r="C59" s="651"/>
      <c r="F59" s="724"/>
      <c r="G59" s="961"/>
      <c r="H59" s="961"/>
      <c r="I59" s="961"/>
      <c r="J59" s="961"/>
      <c r="K59" s="961"/>
      <c r="L59" s="671"/>
      <c r="M59" s="679"/>
      <c r="N59" s="710"/>
      <c r="O59" s="710"/>
      <c r="P59" s="710"/>
      <c r="Q59" s="710"/>
      <c r="R59" s="710"/>
      <c r="S59" s="723"/>
      <c r="T59" s="687"/>
      <c r="U59" s="960"/>
      <c r="V59" s="704">
        <v>19</v>
      </c>
      <c r="W59" s="707">
        <v>7</v>
      </c>
      <c r="X59" s="707">
        <v>13</v>
      </c>
      <c r="Y59" s="707">
        <v>19</v>
      </c>
      <c r="Z59" s="707">
        <v>25</v>
      </c>
      <c r="AA59" s="707">
        <v>32</v>
      </c>
      <c r="AB59" s="707">
        <v>38</v>
      </c>
      <c r="AC59" s="707">
        <v>45</v>
      </c>
      <c r="AD59" s="707">
        <v>52</v>
      </c>
      <c r="AE59" s="707">
        <v>58</v>
      </c>
      <c r="AF59" s="707">
        <v>65</v>
      </c>
      <c r="AG59" s="707">
        <v>72</v>
      </c>
      <c r="AH59" s="707">
        <v>78</v>
      </c>
      <c r="AI59" s="707">
        <v>85</v>
      </c>
      <c r="AJ59" s="707">
        <v>92</v>
      </c>
      <c r="AK59" s="707">
        <v>99</v>
      </c>
      <c r="AL59" s="707">
        <v>106</v>
      </c>
      <c r="AM59" s="707">
        <v>113</v>
      </c>
      <c r="AN59" s="707">
        <v>119</v>
      </c>
      <c r="AP59" s="620">
        <v>48</v>
      </c>
      <c r="AQ59" s="620" t="str">
        <f t="shared" si="9"/>
        <v/>
      </c>
      <c r="AR59" s="666" t="str">
        <f t="shared" si="1"/>
        <v/>
      </c>
      <c r="AS59" s="620" t="b">
        <f t="shared" si="6"/>
        <v>0</v>
      </c>
      <c r="AT59" s="620" t="str">
        <f t="shared" si="7"/>
        <v/>
      </c>
      <c r="AU59" s="620" t="str">
        <f t="shared" si="2"/>
        <v/>
      </c>
      <c r="AV59" s="620" t="str">
        <f t="shared" si="3"/>
        <v/>
      </c>
      <c r="AW59" s="620" t="str">
        <f t="shared" si="4"/>
        <v/>
      </c>
      <c r="AX59" s="620" t="str">
        <f t="shared" si="5"/>
        <v/>
      </c>
      <c r="BQ59" s="647"/>
      <c r="BR59" s="647"/>
      <c r="BT59" s="684"/>
      <c r="CP59" s="653" t="str">
        <f t="shared" si="0"/>
        <v/>
      </c>
    </row>
    <row r="60" spans="1:94" ht="13.5" customHeight="1" x14ac:dyDescent="0.25">
      <c r="A60" s="649">
        <v>53</v>
      </c>
      <c r="B60" s="650"/>
      <c r="C60" s="651"/>
      <c r="F60" s="725"/>
      <c r="G60" s="710"/>
      <c r="H60" s="710"/>
      <c r="I60" s="710"/>
      <c r="J60" s="710"/>
      <c r="K60" s="710"/>
      <c r="L60" s="710"/>
      <c r="M60" s="710"/>
      <c r="N60" s="710"/>
      <c r="O60" s="710"/>
      <c r="P60" s="671"/>
      <c r="Q60" s="671"/>
      <c r="R60" s="671"/>
      <c r="S60" s="715"/>
      <c r="T60" s="687"/>
      <c r="U60" s="960"/>
      <c r="V60" s="704">
        <v>20</v>
      </c>
      <c r="W60" s="707">
        <v>8</v>
      </c>
      <c r="X60" s="707">
        <v>14</v>
      </c>
      <c r="Y60" s="707">
        <v>20</v>
      </c>
      <c r="Z60" s="707">
        <v>27</v>
      </c>
      <c r="AA60" s="707">
        <v>34</v>
      </c>
      <c r="AB60" s="707">
        <v>41</v>
      </c>
      <c r="AC60" s="707">
        <v>48</v>
      </c>
      <c r="AD60" s="707">
        <v>55</v>
      </c>
      <c r="AE60" s="707">
        <v>62</v>
      </c>
      <c r="AF60" s="707">
        <v>69</v>
      </c>
      <c r="AG60" s="707">
        <v>76</v>
      </c>
      <c r="AH60" s="707">
        <v>83</v>
      </c>
      <c r="AI60" s="707">
        <v>90</v>
      </c>
      <c r="AJ60" s="707">
        <v>98</v>
      </c>
      <c r="AK60" s="707">
        <v>105</v>
      </c>
      <c r="AL60" s="707">
        <v>112</v>
      </c>
      <c r="AM60" s="707">
        <v>119</v>
      </c>
      <c r="AN60" s="707">
        <v>127</v>
      </c>
      <c r="AP60" s="620">
        <v>49</v>
      </c>
      <c r="AQ60" s="620" t="str">
        <f t="shared" si="9"/>
        <v/>
      </c>
      <c r="AR60" s="666" t="str">
        <f t="shared" si="1"/>
        <v/>
      </c>
      <c r="AS60" s="620" t="b">
        <f t="shared" si="6"/>
        <v>0</v>
      </c>
      <c r="AT60" s="620" t="str">
        <f t="shared" si="7"/>
        <v/>
      </c>
      <c r="AU60" s="620" t="str">
        <f t="shared" si="2"/>
        <v/>
      </c>
      <c r="AV60" s="620" t="str">
        <f t="shared" si="3"/>
        <v/>
      </c>
      <c r="AW60" s="620" t="str">
        <f t="shared" si="4"/>
        <v/>
      </c>
      <c r="AX60" s="620" t="str">
        <f t="shared" si="5"/>
        <v/>
      </c>
      <c r="BQ60" s="647"/>
      <c r="BR60" s="647"/>
      <c r="BT60" s="684"/>
      <c r="CP60" s="653" t="str">
        <f t="shared" si="0"/>
        <v/>
      </c>
    </row>
    <row r="61" spans="1:94" ht="13.5" customHeight="1" x14ac:dyDescent="0.25">
      <c r="A61" s="654">
        <v>54</v>
      </c>
      <c r="B61" s="650"/>
      <c r="C61" s="651"/>
      <c r="F61" s="725"/>
      <c r="G61" s="671"/>
      <c r="H61" s="726"/>
      <c r="I61" s="726"/>
      <c r="J61" s="726"/>
      <c r="K61" s="726"/>
      <c r="L61" s="726"/>
      <c r="M61" s="671"/>
      <c r="N61" s="671"/>
      <c r="O61" s="671"/>
      <c r="P61" s="671"/>
      <c r="Q61" s="671"/>
      <c r="R61" s="671"/>
      <c r="S61" s="727"/>
      <c r="T61" s="687"/>
      <c r="U61" s="728"/>
      <c r="V61" s="729"/>
      <c r="W61" s="730"/>
      <c r="X61" s="730"/>
      <c r="Y61" s="730"/>
      <c r="Z61" s="730"/>
      <c r="AA61" s="730"/>
      <c r="AB61" s="730"/>
      <c r="AC61" s="730"/>
      <c r="AD61" s="730"/>
      <c r="AE61" s="730"/>
      <c r="AF61" s="730"/>
      <c r="AG61" s="730"/>
      <c r="AH61" s="730"/>
      <c r="AI61" s="730"/>
      <c r="AJ61" s="730"/>
      <c r="AK61" s="730"/>
      <c r="AL61" s="730"/>
      <c r="AM61" s="730"/>
      <c r="AN61" s="730"/>
      <c r="AP61" s="620">
        <v>50</v>
      </c>
      <c r="AQ61" s="620" t="str">
        <f t="shared" si="9"/>
        <v/>
      </c>
      <c r="AR61" s="666" t="str">
        <f t="shared" si="1"/>
        <v/>
      </c>
      <c r="AS61" s="620" t="b">
        <f t="shared" si="6"/>
        <v>0</v>
      </c>
      <c r="AT61" s="620" t="str">
        <f t="shared" si="7"/>
        <v/>
      </c>
      <c r="AU61" s="620" t="str">
        <f t="shared" si="2"/>
        <v/>
      </c>
      <c r="AV61" s="620" t="str">
        <f t="shared" si="3"/>
        <v/>
      </c>
      <c r="AW61" s="620" t="str">
        <f t="shared" si="4"/>
        <v/>
      </c>
      <c r="AX61" s="620" t="str">
        <f t="shared" si="5"/>
        <v/>
      </c>
      <c r="BQ61" s="647"/>
      <c r="BR61" s="647"/>
      <c r="BT61" s="684"/>
      <c r="CP61" s="653" t="str">
        <f t="shared" si="0"/>
        <v/>
      </c>
    </row>
    <row r="62" spans="1:94" ht="13.5" customHeight="1" x14ac:dyDescent="0.25">
      <c r="A62" s="649">
        <v>55</v>
      </c>
      <c r="B62" s="650"/>
      <c r="C62" s="651"/>
      <c r="F62" s="725"/>
      <c r="G62" s="726"/>
      <c r="H62" s="726"/>
      <c r="I62" s="726"/>
      <c r="J62" s="726"/>
      <c r="K62" s="726"/>
      <c r="L62" s="726"/>
      <c r="M62" s="731"/>
      <c r="N62" s="671"/>
      <c r="O62" s="671"/>
      <c r="P62" s="732"/>
      <c r="Q62" s="732"/>
      <c r="R62" s="732"/>
      <c r="S62" s="727"/>
      <c r="T62" s="687"/>
      <c r="U62" s="618" t="s">
        <v>578</v>
      </c>
      <c r="AP62" s="620">
        <v>51</v>
      </c>
      <c r="AQ62" s="620" t="str">
        <f t="shared" si="9"/>
        <v/>
      </c>
      <c r="AR62" s="666" t="str">
        <f t="shared" si="1"/>
        <v/>
      </c>
      <c r="AS62" s="620" t="b">
        <f t="shared" si="6"/>
        <v>0</v>
      </c>
      <c r="AT62" s="620" t="str">
        <f t="shared" si="7"/>
        <v/>
      </c>
      <c r="AU62" s="620" t="str">
        <f t="shared" si="2"/>
        <v/>
      </c>
      <c r="AV62" s="620" t="str">
        <f t="shared" si="3"/>
        <v/>
      </c>
      <c r="AW62" s="620" t="str">
        <f t="shared" si="4"/>
        <v/>
      </c>
      <c r="AX62" s="620" t="str">
        <f t="shared" si="5"/>
        <v/>
      </c>
      <c r="BT62" s="684"/>
      <c r="CP62" s="653" t="str">
        <f t="shared" si="0"/>
        <v/>
      </c>
    </row>
    <row r="63" spans="1:94" ht="13.5" customHeight="1" x14ac:dyDescent="0.25">
      <c r="A63" s="654">
        <v>56</v>
      </c>
      <c r="B63" s="650"/>
      <c r="C63" s="651"/>
      <c r="G63" s="732"/>
      <c r="H63" s="732"/>
      <c r="I63" s="726"/>
      <c r="J63" s="726"/>
      <c r="K63" s="726"/>
      <c r="L63" s="726"/>
      <c r="M63" s="726"/>
      <c r="N63" s="732"/>
      <c r="O63" s="732"/>
      <c r="P63" s="732"/>
      <c r="Q63" s="732"/>
      <c r="R63" s="732"/>
      <c r="S63" s="727"/>
      <c r="T63" s="687"/>
      <c r="W63" s="962" t="s">
        <v>572</v>
      </c>
      <c r="X63" s="962"/>
      <c r="Y63" s="962"/>
      <c r="Z63" s="962"/>
      <c r="AA63" s="962"/>
      <c r="AB63" s="962"/>
      <c r="AC63" s="962"/>
      <c r="AD63" s="962"/>
      <c r="AE63" s="962"/>
      <c r="AF63" s="962"/>
      <c r="AG63" s="962"/>
      <c r="AH63" s="962"/>
      <c r="AI63" s="962"/>
      <c r="AJ63" s="962"/>
      <c r="AK63" s="962"/>
      <c r="AL63" s="962"/>
      <c r="AM63" s="962"/>
      <c r="AN63" s="962"/>
      <c r="AP63" s="620">
        <v>52</v>
      </c>
      <c r="AQ63" s="620" t="str">
        <f t="shared" si="9"/>
        <v/>
      </c>
      <c r="AR63" s="666" t="str">
        <f t="shared" si="1"/>
        <v/>
      </c>
      <c r="AS63" s="620" t="b">
        <f t="shared" si="6"/>
        <v>0</v>
      </c>
      <c r="AT63" s="620" t="str">
        <f t="shared" si="7"/>
        <v/>
      </c>
      <c r="AU63" s="620" t="str">
        <f t="shared" si="2"/>
        <v/>
      </c>
      <c r="AV63" s="620" t="str">
        <f t="shared" si="3"/>
        <v/>
      </c>
      <c r="AW63" s="620" t="str">
        <f t="shared" si="4"/>
        <v/>
      </c>
      <c r="AX63" s="620" t="str">
        <f t="shared" si="5"/>
        <v/>
      </c>
      <c r="BT63" s="684"/>
      <c r="CP63" s="653" t="str">
        <f t="shared" si="0"/>
        <v/>
      </c>
    </row>
    <row r="64" spans="1:94" ht="13.5" customHeight="1" x14ac:dyDescent="0.25">
      <c r="A64" s="649">
        <v>57</v>
      </c>
      <c r="B64" s="650"/>
      <c r="C64" s="651"/>
      <c r="G64" s="963"/>
      <c r="H64" s="963"/>
      <c r="I64" s="963"/>
      <c r="J64" s="963"/>
      <c r="K64" s="963"/>
      <c r="L64" s="963"/>
      <c r="M64" s="963"/>
      <c r="N64" s="963"/>
      <c r="O64" s="963"/>
      <c r="P64" s="963"/>
      <c r="Q64" s="963"/>
      <c r="R64" s="963"/>
      <c r="S64" s="727"/>
      <c r="T64" s="687"/>
      <c r="W64" s="704">
        <v>3</v>
      </c>
      <c r="X64" s="704">
        <v>4</v>
      </c>
      <c r="Y64" s="704">
        <v>5</v>
      </c>
      <c r="Z64" s="704">
        <v>6</v>
      </c>
      <c r="AA64" s="704">
        <v>7</v>
      </c>
      <c r="AB64" s="704">
        <v>8</v>
      </c>
      <c r="AC64" s="704">
        <v>9</v>
      </c>
      <c r="AD64" s="704">
        <v>10</v>
      </c>
      <c r="AE64" s="704">
        <v>11</v>
      </c>
      <c r="AF64" s="704">
        <v>12</v>
      </c>
      <c r="AG64" s="704">
        <v>13</v>
      </c>
      <c r="AH64" s="704">
        <v>14</v>
      </c>
      <c r="AI64" s="704">
        <v>15</v>
      </c>
      <c r="AJ64" s="704">
        <v>16</v>
      </c>
      <c r="AK64" s="704">
        <v>17</v>
      </c>
      <c r="AL64" s="704">
        <v>18</v>
      </c>
      <c r="AM64" s="704">
        <v>19</v>
      </c>
      <c r="AN64" s="704">
        <v>20</v>
      </c>
      <c r="AP64" s="620">
        <v>53</v>
      </c>
      <c r="AQ64" s="620" t="str">
        <f t="shared" si="9"/>
        <v/>
      </c>
      <c r="AR64" s="666" t="str">
        <f t="shared" si="1"/>
        <v/>
      </c>
      <c r="AS64" s="620" t="b">
        <f t="shared" si="6"/>
        <v>0</v>
      </c>
      <c r="AT64" s="620" t="str">
        <f t="shared" si="7"/>
        <v/>
      </c>
      <c r="AU64" s="620" t="str">
        <f t="shared" si="2"/>
        <v/>
      </c>
      <c r="AV64" s="620" t="str">
        <f t="shared" si="3"/>
        <v/>
      </c>
      <c r="AW64" s="620" t="str">
        <f t="shared" si="4"/>
        <v/>
      </c>
      <c r="AX64" s="620" t="str">
        <f t="shared" si="5"/>
        <v/>
      </c>
      <c r="BT64" s="684"/>
      <c r="CP64" s="653" t="str">
        <f t="shared" si="0"/>
        <v/>
      </c>
    </row>
    <row r="65" spans="1:94" ht="13.5" customHeight="1" x14ac:dyDescent="0.25">
      <c r="A65" s="654">
        <v>58</v>
      </c>
      <c r="B65" s="650"/>
      <c r="C65" s="651"/>
      <c r="F65" s="701"/>
      <c r="G65" s="963"/>
      <c r="H65" s="963"/>
      <c r="I65" s="963"/>
      <c r="J65" s="963"/>
      <c r="K65" s="963"/>
      <c r="L65" s="963"/>
      <c r="M65" s="963"/>
      <c r="N65" s="963"/>
      <c r="O65" s="963"/>
      <c r="P65" s="963"/>
      <c r="Q65" s="963"/>
      <c r="R65" s="963"/>
      <c r="S65" s="727"/>
      <c r="T65" s="687"/>
      <c r="U65" s="964" t="s">
        <v>573</v>
      </c>
      <c r="V65" s="704">
        <v>3</v>
      </c>
      <c r="W65" s="707"/>
      <c r="X65" s="707">
        <v>0</v>
      </c>
      <c r="Y65" s="707">
        <v>0</v>
      </c>
      <c r="Z65" s="707">
        <v>0</v>
      </c>
      <c r="AA65" s="707">
        <v>0</v>
      </c>
      <c r="AB65" s="707">
        <v>0</v>
      </c>
      <c r="AC65" s="707">
        <v>0</v>
      </c>
      <c r="AD65" s="707">
        <v>0</v>
      </c>
      <c r="AE65" s="707">
        <v>0</v>
      </c>
      <c r="AF65" s="707">
        <v>1</v>
      </c>
      <c r="AG65" s="707">
        <v>1</v>
      </c>
      <c r="AH65" s="707">
        <v>1</v>
      </c>
      <c r="AI65" s="707">
        <v>2</v>
      </c>
      <c r="AJ65" s="707">
        <v>2</v>
      </c>
      <c r="AK65" s="707">
        <v>2</v>
      </c>
      <c r="AL65" s="707">
        <v>2</v>
      </c>
      <c r="AM65" s="707">
        <v>3</v>
      </c>
      <c r="AN65" s="707">
        <v>3</v>
      </c>
      <c r="AP65" s="620">
        <v>54</v>
      </c>
      <c r="AQ65" s="620" t="str">
        <f t="shared" si="9"/>
        <v/>
      </c>
      <c r="AR65" s="666" t="str">
        <f t="shared" si="1"/>
        <v/>
      </c>
      <c r="AS65" s="620" t="b">
        <f t="shared" si="6"/>
        <v>0</v>
      </c>
      <c r="AT65" s="620" t="str">
        <f t="shared" si="7"/>
        <v/>
      </c>
      <c r="AU65" s="620" t="str">
        <f t="shared" si="2"/>
        <v/>
      </c>
      <c r="AV65" s="620" t="str">
        <f t="shared" si="3"/>
        <v/>
      </c>
      <c r="AW65" s="620" t="str">
        <f t="shared" si="4"/>
        <v/>
      </c>
      <c r="AX65" s="620" t="str">
        <f t="shared" si="5"/>
        <v/>
      </c>
      <c r="BT65" s="684"/>
      <c r="CP65" s="653" t="str">
        <f t="shared" si="0"/>
        <v/>
      </c>
    </row>
    <row r="66" spans="1:94" ht="13.5" customHeight="1" x14ac:dyDescent="0.25">
      <c r="A66" s="649">
        <v>59</v>
      </c>
      <c r="B66" s="650"/>
      <c r="C66" s="651"/>
      <c r="F66" s="725"/>
      <c r="G66" s="733"/>
      <c r="H66" s="733"/>
      <c r="I66" s="733"/>
      <c r="J66" s="733"/>
      <c r="K66" s="733"/>
      <c r="L66" s="733"/>
      <c r="M66" s="733"/>
      <c r="N66" s="733"/>
      <c r="O66" s="733"/>
      <c r="P66" s="733"/>
      <c r="Q66" s="733"/>
      <c r="R66" s="733"/>
      <c r="S66" s="727"/>
      <c r="T66" s="687"/>
      <c r="U66" s="965"/>
      <c r="V66" s="704">
        <v>4</v>
      </c>
      <c r="W66" s="707"/>
      <c r="X66" s="707"/>
      <c r="Y66" s="707">
        <v>0</v>
      </c>
      <c r="Z66" s="707">
        <v>0</v>
      </c>
      <c r="AA66" s="707">
        <v>0</v>
      </c>
      <c r="AB66" s="707">
        <v>1</v>
      </c>
      <c r="AC66" s="707">
        <v>1</v>
      </c>
      <c r="AD66" s="707">
        <v>2</v>
      </c>
      <c r="AE66" s="707">
        <v>2</v>
      </c>
      <c r="AF66" s="707">
        <v>3</v>
      </c>
      <c r="AG66" s="707">
        <v>3</v>
      </c>
      <c r="AH66" s="707">
        <v>4</v>
      </c>
      <c r="AI66" s="707">
        <v>5</v>
      </c>
      <c r="AJ66" s="707">
        <v>5</v>
      </c>
      <c r="AK66" s="707">
        <v>6</v>
      </c>
      <c r="AL66" s="707">
        <v>6</v>
      </c>
      <c r="AM66" s="707">
        <v>7</v>
      </c>
      <c r="AN66" s="707">
        <v>8</v>
      </c>
      <c r="AP66" s="620">
        <v>55</v>
      </c>
      <c r="AQ66" s="620" t="str">
        <f t="shared" si="9"/>
        <v/>
      </c>
      <c r="AR66" s="666" t="str">
        <f t="shared" si="1"/>
        <v/>
      </c>
      <c r="AS66" s="620" t="b">
        <f t="shared" si="6"/>
        <v>0</v>
      </c>
      <c r="AT66" s="620" t="str">
        <f t="shared" si="7"/>
        <v/>
      </c>
      <c r="AU66" s="620" t="str">
        <f t="shared" si="2"/>
        <v/>
      </c>
      <c r="AV66" s="620" t="str">
        <f t="shared" si="3"/>
        <v/>
      </c>
      <c r="AW66" s="620" t="str">
        <f t="shared" si="4"/>
        <v/>
      </c>
      <c r="AX66" s="620" t="str">
        <f t="shared" si="5"/>
        <v/>
      </c>
      <c r="BT66" s="684"/>
      <c r="CP66" s="653" t="str">
        <f t="shared" si="0"/>
        <v/>
      </c>
    </row>
    <row r="67" spans="1:94" ht="13.5" customHeight="1" x14ac:dyDescent="0.25">
      <c r="A67" s="654">
        <v>60</v>
      </c>
      <c r="B67" s="650"/>
      <c r="C67" s="651"/>
      <c r="F67" s="725"/>
      <c r="G67" s="715"/>
      <c r="H67" s="734"/>
      <c r="I67" s="734"/>
      <c r="J67" s="734"/>
      <c r="K67" s="734"/>
      <c r="L67" s="734"/>
      <c r="M67" s="734"/>
      <c r="N67" s="734"/>
      <c r="O67" s="734"/>
      <c r="P67" s="734"/>
      <c r="Q67" s="734"/>
      <c r="R67" s="734"/>
      <c r="S67" s="727"/>
      <c r="T67" s="687"/>
      <c r="U67" s="965"/>
      <c r="V67" s="704">
        <v>5</v>
      </c>
      <c r="W67" s="707"/>
      <c r="X67" s="707"/>
      <c r="Y67" s="707">
        <v>0</v>
      </c>
      <c r="Z67" s="707">
        <v>1</v>
      </c>
      <c r="AA67" s="707">
        <v>1</v>
      </c>
      <c r="AB67" s="707">
        <v>2</v>
      </c>
      <c r="AC67" s="707">
        <v>3</v>
      </c>
      <c r="AD67" s="707">
        <v>4</v>
      </c>
      <c r="AE67" s="707">
        <v>5</v>
      </c>
      <c r="AF67" s="707">
        <v>6</v>
      </c>
      <c r="AG67" s="707">
        <v>7</v>
      </c>
      <c r="AH67" s="707">
        <v>7</v>
      </c>
      <c r="AI67" s="707">
        <v>8</v>
      </c>
      <c r="AJ67" s="707">
        <v>9</v>
      </c>
      <c r="AK67" s="707">
        <v>10</v>
      </c>
      <c r="AL67" s="707">
        <v>11</v>
      </c>
      <c r="AM67" s="707">
        <v>12</v>
      </c>
      <c r="AN67" s="707">
        <v>13</v>
      </c>
      <c r="AP67" s="620">
        <v>56</v>
      </c>
      <c r="AQ67" s="620" t="str">
        <f t="shared" si="9"/>
        <v/>
      </c>
      <c r="AR67" s="666" t="str">
        <f t="shared" si="1"/>
        <v/>
      </c>
      <c r="AS67" s="620" t="b">
        <f t="shared" si="6"/>
        <v>0</v>
      </c>
      <c r="AT67" s="620" t="str">
        <f t="shared" si="7"/>
        <v/>
      </c>
      <c r="AU67" s="620" t="str">
        <f t="shared" si="2"/>
        <v/>
      </c>
      <c r="AV67" s="620" t="str">
        <f t="shared" si="3"/>
        <v/>
      </c>
      <c r="AW67" s="620" t="str">
        <f t="shared" si="4"/>
        <v/>
      </c>
      <c r="AX67" s="620" t="str">
        <f t="shared" si="5"/>
        <v/>
      </c>
      <c r="BT67" s="684"/>
      <c r="CP67" s="653" t="str">
        <f t="shared" si="0"/>
        <v/>
      </c>
    </row>
    <row r="68" spans="1:94" ht="13.5" customHeight="1" x14ac:dyDescent="0.25">
      <c r="A68" s="649">
        <v>61</v>
      </c>
      <c r="B68" s="650"/>
      <c r="C68" s="651"/>
      <c r="F68" s="701"/>
      <c r="G68" s="715"/>
      <c r="H68" s="671"/>
      <c r="I68" s="715"/>
      <c r="J68" s="715"/>
      <c r="K68" s="715"/>
      <c r="L68" s="715"/>
      <c r="M68" s="715"/>
      <c r="N68" s="715"/>
      <c r="O68" s="715"/>
      <c r="P68" s="715"/>
      <c r="Q68" s="715"/>
      <c r="R68" s="715"/>
      <c r="S68" s="727"/>
      <c r="T68" s="687"/>
      <c r="U68" s="965"/>
      <c r="V68" s="704">
        <v>6</v>
      </c>
      <c r="W68" s="707"/>
      <c r="X68" s="707">
        <v>0</v>
      </c>
      <c r="Y68" s="707">
        <v>1</v>
      </c>
      <c r="Z68" s="707">
        <v>2</v>
      </c>
      <c r="AA68" s="707">
        <v>3</v>
      </c>
      <c r="AB68" s="707">
        <v>4</v>
      </c>
      <c r="AC68" s="707">
        <v>5</v>
      </c>
      <c r="AD68" s="707">
        <v>6</v>
      </c>
      <c r="AE68" s="707">
        <v>7</v>
      </c>
      <c r="AF68" s="707">
        <v>9</v>
      </c>
      <c r="AG68" s="707">
        <v>10</v>
      </c>
      <c r="AH68" s="707">
        <v>11</v>
      </c>
      <c r="AI68" s="707">
        <v>12</v>
      </c>
      <c r="AJ68" s="707">
        <v>13</v>
      </c>
      <c r="AK68" s="707">
        <v>15</v>
      </c>
      <c r="AL68" s="707">
        <v>16</v>
      </c>
      <c r="AM68" s="707">
        <v>17</v>
      </c>
      <c r="AN68" s="707">
        <v>18</v>
      </c>
      <c r="AP68" s="620">
        <v>57</v>
      </c>
      <c r="AQ68" s="620" t="str">
        <f t="shared" si="9"/>
        <v/>
      </c>
      <c r="AR68" s="666" t="str">
        <f t="shared" si="1"/>
        <v/>
      </c>
      <c r="AS68" s="620" t="b">
        <f t="shared" si="6"/>
        <v>0</v>
      </c>
      <c r="AT68" s="620" t="str">
        <f t="shared" si="7"/>
        <v/>
      </c>
      <c r="AU68" s="620" t="str">
        <f t="shared" si="2"/>
        <v/>
      </c>
      <c r="AV68" s="620" t="str">
        <f t="shared" si="3"/>
        <v/>
      </c>
      <c r="AW68" s="620" t="str">
        <f t="shared" si="4"/>
        <v/>
      </c>
      <c r="AX68" s="620" t="str">
        <f t="shared" si="5"/>
        <v/>
      </c>
      <c r="BT68" s="684"/>
      <c r="CP68" s="653" t="str">
        <f t="shared" si="0"/>
        <v/>
      </c>
    </row>
    <row r="69" spans="1:94" ht="13.5" customHeight="1" x14ac:dyDescent="0.25">
      <c r="A69" s="654">
        <v>62</v>
      </c>
      <c r="B69" s="650"/>
      <c r="C69" s="651"/>
      <c r="F69" s="725"/>
      <c r="G69" s="715"/>
      <c r="H69" s="966"/>
      <c r="I69" s="966"/>
      <c r="J69" s="966"/>
      <c r="K69" s="966"/>
      <c r="L69" s="966"/>
      <c r="M69" s="966"/>
      <c r="N69" s="966"/>
      <c r="O69" s="966"/>
      <c r="P69" s="966"/>
      <c r="Q69" s="966"/>
      <c r="R69" s="966"/>
      <c r="S69" s="727"/>
      <c r="T69" s="687"/>
      <c r="U69" s="965"/>
      <c r="V69" s="704">
        <v>7</v>
      </c>
      <c r="W69" s="707"/>
      <c r="X69" s="707">
        <v>0</v>
      </c>
      <c r="Y69" s="707">
        <v>1</v>
      </c>
      <c r="Z69" s="707">
        <v>3</v>
      </c>
      <c r="AA69" s="707">
        <v>4</v>
      </c>
      <c r="AB69" s="707">
        <v>6</v>
      </c>
      <c r="AC69" s="707">
        <v>7</v>
      </c>
      <c r="AD69" s="707">
        <v>9</v>
      </c>
      <c r="AE69" s="707">
        <v>10</v>
      </c>
      <c r="AF69" s="707">
        <v>12</v>
      </c>
      <c r="AG69" s="707">
        <v>13</v>
      </c>
      <c r="AH69" s="707">
        <v>15</v>
      </c>
      <c r="AI69" s="707">
        <v>16</v>
      </c>
      <c r="AJ69" s="707">
        <v>18</v>
      </c>
      <c r="AK69" s="707">
        <v>19</v>
      </c>
      <c r="AL69" s="707">
        <v>21</v>
      </c>
      <c r="AM69" s="707">
        <v>22</v>
      </c>
      <c r="AN69" s="707">
        <v>24</v>
      </c>
      <c r="AP69" s="620">
        <v>58</v>
      </c>
      <c r="AQ69" s="620" t="str">
        <f t="shared" si="9"/>
        <v/>
      </c>
      <c r="AR69" s="666" t="str">
        <f t="shared" si="1"/>
        <v/>
      </c>
      <c r="AS69" s="620" t="b">
        <f t="shared" si="6"/>
        <v>0</v>
      </c>
      <c r="AT69" s="620" t="str">
        <f t="shared" si="7"/>
        <v/>
      </c>
      <c r="AU69" s="620" t="str">
        <f t="shared" si="2"/>
        <v/>
      </c>
      <c r="AV69" s="620" t="str">
        <f t="shared" si="3"/>
        <v/>
      </c>
      <c r="AW69" s="620" t="str">
        <f t="shared" si="4"/>
        <v/>
      </c>
      <c r="AX69" s="620" t="str">
        <f t="shared" si="5"/>
        <v/>
      </c>
      <c r="BT69" s="684"/>
      <c r="CP69" s="653" t="str">
        <f t="shared" si="0"/>
        <v/>
      </c>
    </row>
    <row r="70" spans="1:94" ht="13.5" customHeight="1" x14ac:dyDescent="0.25">
      <c r="A70" s="649">
        <v>63</v>
      </c>
      <c r="B70" s="650"/>
      <c r="C70" s="651"/>
      <c r="F70" s="725"/>
      <c r="G70" s="715"/>
      <c r="H70" s="966"/>
      <c r="I70" s="966"/>
      <c r="J70" s="966"/>
      <c r="K70" s="966"/>
      <c r="L70" s="966"/>
      <c r="M70" s="966"/>
      <c r="N70" s="966"/>
      <c r="O70" s="966"/>
      <c r="P70" s="966"/>
      <c r="Q70" s="966"/>
      <c r="R70" s="966"/>
      <c r="S70" s="727"/>
      <c r="T70" s="687"/>
      <c r="U70" s="965"/>
      <c r="V70" s="704">
        <v>8</v>
      </c>
      <c r="W70" s="707"/>
      <c r="X70" s="707">
        <v>1</v>
      </c>
      <c r="Y70" s="707">
        <v>2</v>
      </c>
      <c r="Z70" s="707">
        <v>4</v>
      </c>
      <c r="AA70" s="707">
        <v>6</v>
      </c>
      <c r="AB70" s="707">
        <v>7</v>
      </c>
      <c r="AC70" s="707">
        <v>9</v>
      </c>
      <c r="AD70" s="707">
        <v>11</v>
      </c>
      <c r="AE70" s="707">
        <v>13</v>
      </c>
      <c r="AF70" s="707">
        <v>15</v>
      </c>
      <c r="AG70" s="707">
        <v>17</v>
      </c>
      <c r="AH70" s="707">
        <v>18</v>
      </c>
      <c r="AI70" s="707">
        <v>20</v>
      </c>
      <c r="AJ70" s="707">
        <v>22</v>
      </c>
      <c r="AK70" s="707">
        <v>24</v>
      </c>
      <c r="AL70" s="707">
        <v>26</v>
      </c>
      <c r="AM70" s="707">
        <v>28</v>
      </c>
      <c r="AN70" s="707">
        <v>30</v>
      </c>
      <c r="AP70" s="620">
        <v>59</v>
      </c>
      <c r="AQ70" s="620" t="str">
        <f t="shared" si="9"/>
        <v/>
      </c>
      <c r="AR70" s="666" t="str">
        <f t="shared" si="1"/>
        <v/>
      </c>
      <c r="AS70" s="620" t="b">
        <f t="shared" si="6"/>
        <v>0</v>
      </c>
      <c r="AT70" s="620" t="str">
        <f t="shared" si="7"/>
        <v/>
      </c>
      <c r="AU70" s="620" t="str">
        <f t="shared" si="2"/>
        <v/>
      </c>
      <c r="AV70" s="620" t="str">
        <f t="shared" si="3"/>
        <v/>
      </c>
      <c r="AW70" s="620" t="str">
        <f t="shared" si="4"/>
        <v/>
      </c>
      <c r="AX70" s="620" t="str">
        <f t="shared" si="5"/>
        <v/>
      </c>
      <c r="BT70" s="684"/>
      <c r="CP70" s="653" t="str">
        <f t="shared" si="0"/>
        <v/>
      </c>
    </row>
    <row r="71" spans="1:94" ht="13.5" customHeight="1" x14ac:dyDescent="0.25">
      <c r="A71" s="654">
        <v>64</v>
      </c>
      <c r="B71" s="650"/>
      <c r="C71" s="651"/>
      <c r="G71" s="671"/>
      <c r="H71" s="733"/>
      <c r="I71" s="733"/>
      <c r="J71" s="733"/>
      <c r="K71" s="733"/>
      <c r="L71" s="733"/>
      <c r="M71" s="733"/>
      <c r="N71" s="733"/>
      <c r="O71" s="733"/>
      <c r="P71" s="733"/>
      <c r="Q71" s="733"/>
      <c r="R71" s="733"/>
      <c r="S71" s="727"/>
      <c r="T71" s="687"/>
      <c r="U71" s="965"/>
      <c r="V71" s="704">
        <v>9</v>
      </c>
      <c r="W71" s="707">
        <v>0</v>
      </c>
      <c r="X71" s="707">
        <v>1</v>
      </c>
      <c r="Y71" s="707">
        <v>3</v>
      </c>
      <c r="Z71" s="707">
        <v>5</v>
      </c>
      <c r="AA71" s="707">
        <v>7</v>
      </c>
      <c r="AB71" s="707">
        <v>9</v>
      </c>
      <c r="AC71" s="707">
        <v>11</v>
      </c>
      <c r="AD71" s="707">
        <v>13</v>
      </c>
      <c r="AE71" s="707">
        <v>16</v>
      </c>
      <c r="AF71" s="707">
        <v>18</v>
      </c>
      <c r="AG71" s="707">
        <v>20</v>
      </c>
      <c r="AH71" s="707">
        <v>22</v>
      </c>
      <c r="AI71" s="707">
        <v>24</v>
      </c>
      <c r="AJ71" s="707">
        <v>27</v>
      </c>
      <c r="AK71" s="707">
        <v>29</v>
      </c>
      <c r="AL71" s="707">
        <v>31</v>
      </c>
      <c r="AM71" s="707">
        <v>33</v>
      </c>
      <c r="AN71" s="707">
        <v>36</v>
      </c>
      <c r="AP71" s="620">
        <v>60</v>
      </c>
      <c r="AQ71" s="620" t="str">
        <f t="shared" si="9"/>
        <v/>
      </c>
      <c r="AR71" s="666" t="str">
        <f t="shared" si="1"/>
        <v/>
      </c>
      <c r="AS71" s="620" t="b">
        <f t="shared" si="6"/>
        <v>0</v>
      </c>
      <c r="AT71" s="620" t="str">
        <f t="shared" si="7"/>
        <v/>
      </c>
      <c r="AU71" s="620" t="str">
        <f t="shared" si="2"/>
        <v/>
      </c>
      <c r="AV71" s="620" t="str">
        <f t="shared" si="3"/>
        <v/>
      </c>
      <c r="AW71" s="620" t="str">
        <f t="shared" si="4"/>
        <v/>
      </c>
      <c r="AX71" s="620" t="str">
        <f t="shared" si="5"/>
        <v/>
      </c>
      <c r="BT71" s="684"/>
      <c r="CP71" s="653" t="str">
        <f t="shared" si="0"/>
        <v/>
      </c>
    </row>
    <row r="72" spans="1:94" ht="13.5" customHeight="1" x14ac:dyDescent="0.25">
      <c r="A72" s="649">
        <v>65</v>
      </c>
      <c r="B72" s="650"/>
      <c r="C72" s="651"/>
      <c r="G72" s="733"/>
      <c r="H72" s="733"/>
      <c r="I72" s="733"/>
      <c r="J72" s="733"/>
      <c r="K72" s="733"/>
      <c r="L72" s="733"/>
      <c r="M72" s="733"/>
      <c r="N72" s="733"/>
      <c r="O72" s="733"/>
      <c r="P72" s="733"/>
      <c r="Q72" s="733"/>
      <c r="R72" s="733"/>
      <c r="S72" s="727"/>
      <c r="T72" s="687"/>
      <c r="U72" s="965"/>
      <c r="V72" s="704">
        <v>10</v>
      </c>
      <c r="W72" s="707">
        <v>0</v>
      </c>
      <c r="X72" s="707">
        <v>2</v>
      </c>
      <c r="Y72" s="707">
        <v>4</v>
      </c>
      <c r="Z72" s="707">
        <v>6</v>
      </c>
      <c r="AA72" s="707">
        <v>9</v>
      </c>
      <c r="AB72" s="707">
        <v>11</v>
      </c>
      <c r="AC72" s="707">
        <v>13</v>
      </c>
      <c r="AD72" s="707">
        <v>16</v>
      </c>
      <c r="AE72" s="707">
        <v>18</v>
      </c>
      <c r="AF72" s="707">
        <v>21</v>
      </c>
      <c r="AG72" s="707">
        <v>24</v>
      </c>
      <c r="AH72" s="707">
        <v>26</v>
      </c>
      <c r="AI72" s="707">
        <v>29</v>
      </c>
      <c r="AJ72" s="707">
        <v>31</v>
      </c>
      <c r="AK72" s="707">
        <v>34</v>
      </c>
      <c r="AL72" s="707">
        <v>37</v>
      </c>
      <c r="AM72" s="707">
        <v>39</v>
      </c>
      <c r="AN72" s="707">
        <v>42</v>
      </c>
      <c r="AP72" s="620">
        <v>61</v>
      </c>
      <c r="AQ72" s="620" t="str">
        <f t="shared" si="9"/>
        <v/>
      </c>
      <c r="AR72" s="666" t="str">
        <f t="shared" si="1"/>
        <v/>
      </c>
      <c r="AS72" s="620" t="b">
        <f t="shared" si="6"/>
        <v>0</v>
      </c>
      <c r="AT72" s="620" t="str">
        <f t="shared" si="7"/>
        <v/>
      </c>
      <c r="AU72" s="620" t="str">
        <f t="shared" si="2"/>
        <v/>
      </c>
      <c r="AV72" s="620" t="str">
        <f t="shared" si="3"/>
        <v/>
      </c>
      <c r="AW72" s="620" t="str">
        <f t="shared" si="4"/>
        <v/>
      </c>
      <c r="AX72" s="620" t="str">
        <f t="shared" si="5"/>
        <v/>
      </c>
      <c r="BT72" s="684"/>
      <c r="CP72" s="653" t="str">
        <f t="shared" ref="CP72:CP135" si="11">IF(OR(C72="",B72=""),"",IF($AR$11=0,AQ76,AR76))</f>
        <v/>
      </c>
    </row>
    <row r="73" spans="1:94" ht="13.5" customHeight="1" x14ac:dyDescent="0.25">
      <c r="A73" s="654">
        <v>66</v>
      </c>
      <c r="B73" s="650"/>
      <c r="C73" s="651"/>
      <c r="G73" s="715"/>
      <c r="H73" s="715"/>
      <c r="I73" s="715"/>
      <c r="J73" s="715"/>
      <c r="K73" s="715"/>
      <c r="L73" s="715"/>
      <c r="M73" s="715"/>
      <c r="N73" s="715"/>
      <c r="O73" s="715"/>
      <c r="P73" s="715"/>
      <c r="Q73" s="715"/>
      <c r="R73" s="715"/>
      <c r="S73" s="727"/>
      <c r="T73" s="687"/>
      <c r="U73" s="965"/>
      <c r="V73" s="704">
        <v>11</v>
      </c>
      <c r="W73" s="707">
        <v>0</v>
      </c>
      <c r="X73" s="707">
        <v>2</v>
      </c>
      <c r="Y73" s="707">
        <v>5</v>
      </c>
      <c r="Z73" s="707">
        <v>7</v>
      </c>
      <c r="AA73" s="707">
        <v>10</v>
      </c>
      <c r="AB73" s="707">
        <v>13</v>
      </c>
      <c r="AC73" s="707">
        <v>16</v>
      </c>
      <c r="AD73" s="707">
        <v>18</v>
      </c>
      <c r="AE73" s="707">
        <v>21</v>
      </c>
      <c r="AF73" s="707">
        <v>24</v>
      </c>
      <c r="AG73" s="707">
        <v>27</v>
      </c>
      <c r="AH73" s="707">
        <v>30</v>
      </c>
      <c r="AI73" s="707">
        <v>33</v>
      </c>
      <c r="AJ73" s="707">
        <v>36</v>
      </c>
      <c r="AK73" s="707">
        <v>39</v>
      </c>
      <c r="AL73" s="707">
        <v>42</v>
      </c>
      <c r="AM73" s="707">
        <v>45</v>
      </c>
      <c r="AN73" s="707">
        <v>48</v>
      </c>
      <c r="AP73" s="620">
        <v>62</v>
      </c>
      <c r="AQ73" s="620" t="str">
        <f t="shared" si="9"/>
        <v/>
      </c>
      <c r="AR73" s="666" t="str">
        <f t="shared" si="1"/>
        <v/>
      </c>
      <c r="AS73" s="620" t="b">
        <f t="shared" si="6"/>
        <v>0</v>
      </c>
      <c r="AT73" s="620" t="str">
        <f t="shared" si="7"/>
        <v/>
      </c>
      <c r="AU73" s="620" t="str">
        <f t="shared" si="2"/>
        <v/>
      </c>
      <c r="AV73" s="620" t="str">
        <f t="shared" si="3"/>
        <v/>
      </c>
      <c r="AW73" s="620" t="str">
        <f t="shared" si="4"/>
        <v/>
      </c>
      <c r="AX73" s="620" t="str">
        <f t="shared" si="5"/>
        <v/>
      </c>
      <c r="BT73" s="684"/>
      <c r="CP73" s="653" t="str">
        <f t="shared" si="11"/>
        <v/>
      </c>
    </row>
    <row r="74" spans="1:94" ht="13.5" customHeight="1" x14ac:dyDescent="0.25">
      <c r="A74" s="649">
        <v>67</v>
      </c>
      <c r="B74" s="650"/>
      <c r="C74" s="651"/>
      <c r="G74" s="671"/>
      <c r="H74" s="671"/>
      <c r="I74" s="671"/>
      <c r="J74" s="671"/>
      <c r="K74" s="671"/>
      <c r="L74" s="671"/>
      <c r="M74" s="671"/>
      <c r="N74" s="671"/>
      <c r="O74" s="671"/>
      <c r="P74" s="671"/>
      <c r="Q74" s="715"/>
      <c r="R74" s="715"/>
      <c r="S74" s="727"/>
      <c r="T74" s="687"/>
      <c r="U74" s="965"/>
      <c r="V74" s="704">
        <v>12</v>
      </c>
      <c r="W74" s="707">
        <v>1</v>
      </c>
      <c r="X74" s="707">
        <v>3</v>
      </c>
      <c r="Y74" s="707">
        <v>6</v>
      </c>
      <c r="Z74" s="707">
        <v>9</v>
      </c>
      <c r="AA74" s="707">
        <v>12</v>
      </c>
      <c r="AB74" s="707">
        <v>15</v>
      </c>
      <c r="AC74" s="707">
        <v>18</v>
      </c>
      <c r="AD74" s="707">
        <v>21</v>
      </c>
      <c r="AE74" s="707">
        <v>24</v>
      </c>
      <c r="AF74" s="707">
        <v>27</v>
      </c>
      <c r="AG74" s="707">
        <v>31</v>
      </c>
      <c r="AH74" s="707">
        <v>34</v>
      </c>
      <c r="AI74" s="707">
        <v>37</v>
      </c>
      <c r="AJ74" s="707">
        <v>41</v>
      </c>
      <c r="AK74" s="707">
        <v>44</v>
      </c>
      <c r="AL74" s="707">
        <v>47</v>
      </c>
      <c r="AM74" s="707">
        <v>51</v>
      </c>
      <c r="AN74" s="707">
        <v>54</v>
      </c>
      <c r="AP74" s="620">
        <v>63</v>
      </c>
      <c r="AQ74" s="620" t="str">
        <f t="shared" si="9"/>
        <v/>
      </c>
      <c r="AR74" s="666" t="str">
        <f t="shared" si="1"/>
        <v/>
      </c>
      <c r="AS74" s="620" t="b">
        <f t="shared" si="6"/>
        <v>0</v>
      </c>
      <c r="AT74" s="620" t="str">
        <f t="shared" si="7"/>
        <v/>
      </c>
      <c r="AU74" s="620" t="str">
        <f t="shared" si="2"/>
        <v/>
      </c>
      <c r="AV74" s="620" t="str">
        <f t="shared" si="3"/>
        <v/>
      </c>
      <c r="AW74" s="620" t="str">
        <f t="shared" si="4"/>
        <v/>
      </c>
      <c r="AX74" s="620" t="str">
        <f t="shared" si="5"/>
        <v/>
      </c>
      <c r="BT74" s="684"/>
      <c r="CP74" s="653" t="str">
        <f t="shared" si="11"/>
        <v/>
      </c>
    </row>
    <row r="75" spans="1:94" ht="13.5" customHeight="1" x14ac:dyDescent="0.25">
      <c r="A75" s="654">
        <v>68</v>
      </c>
      <c r="B75" s="650"/>
      <c r="C75" s="651"/>
      <c r="G75" s="671"/>
      <c r="H75" s="671"/>
      <c r="I75" s="671"/>
      <c r="J75" s="671"/>
      <c r="K75" s="671"/>
      <c r="L75" s="671"/>
      <c r="M75" s="671"/>
      <c r="N75" s="671"/>
      <c r="O75" s="671"/>
      <c r="P75" s="671"/>
      <c r="Q75" s="727"/>
      <c r="R75" s="727"/>
      <c r="S75" s="727"/>
      <c r="T75" s="687"/>
      <c r="U75" s="965"/>
      <c r="V75" s="704">
        <v>13</v>
      </c>
      <c r="W75" s="707">
        <v>1</v>
      </c>
      <c r="X75" s="707">
        <v>3</v>
      </c>
      <c r="Y75" s="707">
        <v>7</v>
      </c>
      <c r="Z75" s="707">
        <v>10</v>
      </c>
      <c r="AA75" s="707">
        <v>13</v>
      </c>
      <c r="AB75" s="707">
        <v>17</v>
      </c>
      <c r="AC75" s="707">
        <v>20</v>
      </c>
      <c r="AD75" s="707">
        <v>24</v>
      </c>
      <c r="AE75" s="707">
        <v>27</v>
      </c>
      <c r="AF75" s="707">
        <v>31</v>
      </c>
      <c r="AG75" s="707">
        <v>34</v>
      </c>
      <c r="AH75" s="707">
        <v>38</v>
      </c>
      <c r="AI75" s="707">
        <v>42</v>
      </c>
      <c r="AJ75" s="707">
        <v>45</v>
      </c>
      <c r="AK75" s="707">
        <v>49</v>
      </c>
      <c r="AL75" s="707">
        <v>53</v>
      </c>
      <c r="AM75" s="707">
        <v>56</v>
      </c>
      <c r="AN75" s="707">
        <v>60</v>
      </c>
      <c r="AP75" s="620">
        <v>64</v>
      </c>
      <c r="AQ75" s="620" t="str">
        <f t="shared" si="9"/>
        <v/>
      </c>
      <c r="AR75" s="666" t="str">
        <f t="shared" si="1"/>
        <v/>
      </c>
      <c r="AS75" s="620" t="b">
        <f t="shared" si="6"/>
        <v>0</v>
      </c>
      <c r="AT75" s="620" t="str">
        <f t="shared" si="7"/>
        <v/>
      </c>
      <c r="AU75" s="620" t="str">
        <f t="shared" si="2"/>
        <v/>
      </c>
      <c r="AV75" s="620" t="str">
        <f t="shared" si="3"/>
        <v/>
      </c>
      <c r="AW75" s="620" t="str">
        <f t="shared" si="4"/>
        <v/>
      </c>
      <c r="AX75" s="620" t="str">
        <f t="shared" si="5"/>
        <v/>
      </c>
      <c r="BT75" s="684"/>
      <c r="CP75" s="653" t="str">
        <f t="shared" si="11"/>
        <v/>
      </c>
    </row>
    <row r="76" spans="1:94" ht="13.5" customHeight="1" x14ac:dyDescent="0.25">
      <c r="A76" s="649">
        <v>69</v>
      </c>
      <c r="B76" s="650"/>
      <c r="C76" s="651"/>
      <c r="G76" s="671"/>
      <c r="H76" s="671"/>
      <c r="I76" s="671"/>
      <c r="J76" s="671"/>
      <c r="K76" s="671"/>
      <c r="L76" s="671"/>
      <c r="M76" s="671"/>
      <c r="N76" s="671"/>
      <c r="O76" s="671"/>
      <c r="P76" s="671"/>
      <c r="Q76" s="727"/>
      <c r="R76" s="727"/>
      <c r="S76" s="727"/>
      <c r="T76" s="687"/>
      <c r="U76" s="965"/>
      <c r="V76" s="704">
        <v>14</v>
      </c>
      <c r="W76" s="707">
        <v>1</v>
      </c>
      <c r="X76" s="707">
        <v>4</v>
      </c>
      <c r="Y76" s="707">
        <v>7</v>
      </c>
      <c r="Z76" s="707">
        <v>11</v>
      </c>
      <c r="AA76" s="707">
        <v>15</v>
      </c>
      <c r="AB76" s="707">
        <v>18</v>
      </c>
      <c r="AC76" s="707">
        <v>22</v>
      </c>
      <c r="AD76" s="707">
        <v>26</v>
      </c>
      <c r="AE76" s="707">
        <v>30</v>
      </c>
      <c r="AF76" s="707">
        <v>34</v>
      </c>
      <c r="AG76" s="707">
        <v>38</v>
      </c>
      <c r="AH76" s="707">
        <v>42</v>
      </c>
      <c r="AI76" s="707">
        <v>46</v>
      </c>
      <c r="AJ76" s="707">
        <v>50</v>
      </c>
      <c r="AK76" s="707">
        <v>54</v>
      </c>
      <c r="AL76" s="707">
        <v>58</v>
      </c>
      <c r="AM76" s="707">
        <v>63</v>
      </c>
      <c r="AN76" s="707">
        <v>67</v>
      </c>
      <c r="AP76" s="620">
        <v>65</v>
      </c>
      <c r="AQ76" s="620" t="str">
        <f t="shared" si="9"/>
        <v/>
      </c>
      <c r="AR76" s="666" t="str">
        <f t="shared" ref="AR76:AR139" si="12">IF(OR(C72="",B72=""),"",_xlfn.RANK.AVG(AT76,$AT$12:$AT$511,1))</f>
        <v/>
      </c>
      <c r="AS76" s="620" t="b">
        <f t="shared" si="6"/>
        <v>0</v>
      </c>
      <c r="AT76" s="620" t="str">
        <f t="shared" si="7"/>
        <v/>
      </c>
      <c r="AU76" s="620" t="str">
        <f t="shared" ref="AU76:AU107" si="13">IF(B72=1,C72,"")</f>
        <v/>
      </c>
      <c r="AV76" s="620" t="str">
        <f t="shared" ref="AV76:AV107" si="14">IF(B72=2,C72,"")</f>
        <v/>
      </c>
      <c r="AW76" s="620" t="str">
        <f t="shared" ref="AW76:AW139" si="15">IF(B72=1,CP72,"")</f>
        <v/>
      </c>
      <c r="AX76" s="620" t="str">
        <f t="shared" ref="AX76:AX139" si="16">IF(B72=2,CP72,"")</f>
        <v/>
      </c>
      <c r="BT76" s="684"/>
      <c r="CP76" s="653" t="str">
        <f t="shared" si="11"/>
        <v/>
      </c>
    </row>
    <row r="77" spans="1:94" ht="13.5" customHeight="1" x14ac:dyDescent="0.25">
      <c r="A77" s="654">
        <v>70</v>
      </c>
      <c r="B77" s="650"/>
      <c r="C77" s="651"/>
      <c r="G77" s="671"/>
      <c r="H77" s="671"/>
      <c r="I77" s="671"/>
      <c r="J77" s="671"/>
      <c r="K77" s="727"/>
      <c r="L77" s="727"/>
      <c r="M77" s="727"/>
      <c r="N77" s="727"/>
      <c r="O77" s="727"/>
      <c r="P77" s="727"/>
      <c r="Q77" s="727"/>
      <c r="R77" s="715"/>
      <c r="S77" s="727"/>
      <c r="T77" s="687"/>
      <c r="U77" s="965"/>
      <c r="V77" s="704">
        <v>15</v>
      </c>
      <c r="W77" s="707">
        <v>2</v>
      </c>
      <c r="X77" s="707">
        <v>5</v>
      </c>
      <c r="Y77" s="707">
        <v>8</v>
      </c>
      <c r="Z77" s="707">
        <v>12</v>
      </c>
      <c r="AA77" s="707">
        <v>16</v>
      </c>
      <c r="AB77" s="707">
        <v>20</v>
      </c>
      <c r="AC77" s="707">
        <v>24</v>
      </c>
      <c r="AD77" s="707">
        <v>29</v>
      </c>
      <c r="AE77" s="707">
        <v>33</v>
      </c>
      <c r="AF77" s="707">
        <v>37</v>
      </c>
      <c r="AG77" s="707">
        <v>42</v>
      </c>
      <c r="AH77" s="707">
        <v>46</v>
      </c>
      <c r="AI77" s="707">
        <v>51</v>
      </c>
      <c r="AJ77" s="707">
        <v>55</v>
      </c>
      <c r="AK77" s="707">
        <v>60</v>
      </c>
      <c r="AL77" s="707">
        <v>64</v>
      </c>
      <c r="AM77" s="707">
        <v>69</v>
      </c>
      <c r="AN77" s="707">
        <v>73</v>
      </c>
      <c r="AP77" s="620">
        <v>66</v>
      </c>
      <c r="AQ77" s="620" t="str">
        <f t="shared" si="9"/>
        <v/>
      </c>
      <c r="AR77" s="666" t="str">
        <f t="shared" si="12"/>
        <v/>
      </c>
      <c r="AS77" s="620" t="b">
        <f t="shared" ref="AS77:AS140" si="17">IF(C73&lt;&gt;"",A73)</f>
        <v>0</v>
      </c>
      <c r="AT77" s="620" t="str">
        <f t="shared" ref="AT77:AT107" si="18">IF(OR(B73="",C73=""),"",C73)</f>
        <v/>
      </c>
      <c r="AU77" s="620" t="str">
        <f t="shared" si="13"/>
        <v/>
      </c>
      <c r="AV77" s="620" t="str">
        <f t="shared" si="14"/>
        <v/>
      </c>
      <c r="AW77" s="620" t="str">
        <f t="shared" si="15"/>
        <v/>
      </c>
      <c r="AX77" s="620" t="str">
        <f t="shared" si="16"/>
        <v/>
      </c>
      <c r="CP77" s="653" t="str">
        <f t="shared" si="11"/>
        <v/>
      </c>
    </row>
    <row r="78" spans="1:94" ht="13.5" customHeight="1" x14ac:dyDescent="0.25">
      <c r="A78" s="649">
        <v>71</v>
      </c>
      <c r="B78" s="650"/>
      <c r="C78" s="651"/>
      <c r="G78" s="671"/>
      <c r="H78" s="671"/>
      <c r="I78" s="671"/>
      <c r="J78" s="671"/>
      <c r="K78" s="727"/>
      <c r="L78" s="727"/>
      <c r="M78" s="727"/>
      <c r="N78" s="727"/>
      <c r="O78" s="727"/>
      <c r="P78" s="727"/>
      <c r="Q78" s="727"/>
      <c r="R78" s="727"/>
      <c r="S78" s="727"/>
      <c r="T78" s="687"/>
      <c r="U78" s="965"/>
      <c r="V78" s="704">
        <v>16</v>
      </c>
      <c r="W78" s="707">
        <v>2</v>
      </c>
      <c r="X78" s="707">
        <v>5</v>
      </c>
      <c r="Y78" s="707">
        <v>9</v>
      </c>
      <c r="Z78" s="707">
        <v>13</v>
      </c>
      <c r="AA78" s="707">
        <v>18</v>
      </c>
      <c r="AB78" s="707">
        <v>22</v>
      </c>
      <c r="AC78" s="707">
        <v>27</v>
      </c>
      <c r="AD78" s="707">
        <v>31</v>
      </c>
      <c r="AE78" s="707">
        <v>36</v>
      </c>
      <c r="AF78" s="707">
        <v>41</v>
      </c>
      <c r="AG78" s="707">
        <v>45</v>
      </c>
      <c r="AH78" s="707">
        <v>50</v>
      </c>
      <c r="AI78" s="707">
        <v>55</v>
      </c>
      <c r="AJ78" s="707">
        <v>60</v>
      </c>
      <c r="AK78" s="707">
        <v>65</v>
      </c>
      <c r="AL78" s="707">
        <v>70</v>
      </c>
      <c r="AM78" s="707">
        <v>74</v>
      </c>
      <c r="AN78" s="707">
        <v>79</v>
      </c>
      <c r="AP78" s="620">
        <v>67</v>
      </c>
      <c r="AQ78" s="620" t="str">
        <f t="shared" ref="AQ78:AQ141" si="19">IF(OR(B74="",C74=""),"",RANK(AT78,$AT$12:$AT$511,A74))</f>
        <v/>
      </c>
      <c r="AR78" s="666" t="str">
        <f t="shared" si="12"/>
        <v/>
      </c>
      <c r="AS78" s="620" t="b">
        <f t="shared" si="17"/>
        <v>0</v>
      </c>
      <c r="AT78" s="620" t="str">
        <f t="shared" si="18"/>
        <v/>
      </c>
      <c r="AU78" s="620" t="str">
        <f t="shared" si="13"/>
        <v/>
      </c>
      <c r="AV78" s="620" t="str">
        <f t="shared" si="14"/>
        <v/>
      </c>
      <c r="AW78" s="620" t="str">
        <f t="shared" si="15"/>
        <v/>
      </c>
      <c r="AX78" s="620" t="str">
        <f t="shared" si="16"/>
        <v/>
      </c>
      <c r="CP78" s="653" t="str">
        <f t="shared" si="11"/>
        <v/>
      </c>
    </row>
    <row r="79" spans="1:94" ht="13.5" customHeight="1" x14ac:dyDescent="0.25">
      <c r="A79" s="654">
        <v>72</v>
      </c>
      <c r="B79" s="650"/>
      <c r="C79" s="651"/>
      <c r="G79" s="671"/>
      <c r="H79" s="671"/>
      <c r="I79" s="671"/>
      <c r="J79" s="671"/>
      <c r="K79" s="727"/>
      <c r="L79" s="727"/>
      <c r="M79" s="727"/>
      <c r="N79" s="735"/>
      <c r="O79" s="736"/>
      <c r="P79" s="727"/>
      <c r="Q79" s="727"/>
      <c r="R79" s="727"/>
      <c r="S79" s="727"/>
      <c r="T79" s="687"/>
      <c r="U79" s="965"/>
      <c r="V79" s="704">
        <v>17</v>
      </c>
      <c r="W79" s="707">
        <v>2</v>
      </c>
      <c r="X79" s="707">
        <v>6</v>
      </c>
      <c r="Y79" s="707">
        <v>10</v>
      </c>
      <c r="Z79" s="707">
        <v>15</v>
      </c>
      <c r="AA79" s="707">
        <v>19</v>
      </c>
      <c r="AB79" s="707">
        <v>24</v>
      </c>
      <c r="AC79" s="707">
        <v>29</v>
      </c>
      <c r="AD79" s="707">
        <v>34</v>
      </c>
      <c r="AE79" s="707">
        <v>39</v>
      </c>
      <c r="AF79" s="707">
        <v>44</v>
      </c>
      <c r="AG79" s="707">
        <v>49</v>
      </c>
      <c r="AH79" s="707">
        <v>54</v>
      </c>
      <c r="AI79" s="707">
        <v>60</v>
      </c>
      <c r="AJ79" s="707">
        <v>65</v>
      </c>
      <c r="AK79" s="707">
        <v>70</v>
      </c>
      <c r="AL79" s="707">
        <v>75</v>
      </c>
      <c r="AM79" s="707">
        <v>81</v>
      </c>
      <c r="AN79" s="707">
        <v>86</v>
      </c>
      <c r="AP79" s="620">
        <v>68</v>
      </c>
      <c r="AQ79" s="620" t="str">
        <f t="shared" si="19"/>
        <v/>
      </c>
      <c r="AR79" s="666" t="str">
        <f t="shared" si="12"/>
        <v/>
      </c>
      <c r="AS79" s="620" t="b">
        <f t="shared" si="17"/>
        <v>0</v>
      </c>
      <c r="AT79" s="620" t="str">
        <f t="shared" si="18"/>
        <v/>
      </c>
      <c r="AU79" s="620" t="str">
        <f t="shared" si="13"/>
        <v/>
      </c>
      <c r="AV79" s="620" t="str">
        <f t="shared" si="14"/>
        <v/>
      </c>
      <c r="AW79" s="620" t="str">
        <f t="shared" si="15"/>
        <v/>
      </c>
      <c r="AX79" s="620" t="str">
        <f t="shared" si="16"/>
        <v/>
      </c>
      <c r="BT79" s="684"/>
      <c r="CP79" s="653" t="str">
        <f t="shared" si="11"/>
        <v/>
      </c>
    </row>
    <row r="80" spans="1:94" ht="13.5" customHeight="1" x14ac:dyDescent="0.25">
      <c r="A80" s="649">
        <v>73</v>
      </c>
      <c r="B80" s="650"/>
      <c r="C80" s="651"/>
      <c r="G80" s="671"/>
      <c r="H80" s="671"/>
      <c r="I80" s="671"/>
      <c r="J80" s="671"/>
      <c r="K80" s="727"/>
      <c r="L80" s="727"/>
      <c r="M80" s="727"/>
      <c r="N80" s="735"/>
      <c r="O80" s="737"/>
      <c r="P80" s="727"/>
      <c r="Q80" s="727"/>
      <c r="R80" s="727"/>
      <c r="S80" s="727"/>
      <c r="T80" s="687"/>
      <c r="U80" s="965"/>
      <c r="V80" s="704">
        <v>18</v>
      </c>
      <c r="W80" s="707">
        <v>2</v>
      </c>
      <c r="X80" s="707">
        <v>6</v>
      </c>
      <c r="Y80" s="707">
        <v>11</v>
      </c>
      <c r="Z80" s="707">
        <v>16</v>
      </c>
      <c r="AA80" s="707">
        <v>21</v>
      </c>
      <c r="AB80" s="707">
        <v>26</v>
      </c>
      <c r="AC80" s="707">
        <v>31</v>
      </c>
      <c r="AD80" s="707">
        <v>37</v>
      </c>
      <c r="AE80" s="707">
        <v>42</v>
      </c>
      <c r="AF80" s="707">
        <v>47</v>
      </c>
      <c r="AG80" s="707">
        <v>53</v>
      </c>
      <c r="AH80" s="707">
        <v>58</v>
      </c>
      <c r="AI80" s="707">
        <v>64</v>
      </c>
      <c r="AJ80" s="707">
        <v>70</v>
      </c>
      <c r="AK80" s="707">
        <v>75</v>
      </c>
      <c r="AL80" s="707">
        <v>81</v>
      </c>
      <c r="AM80" s="707">
        <v>87</v>
      </c>
      <c r="AN80" s="707">
        <v>92</v>
      </c>
      <c r="AP80" s="620">
        <v>69</v>
      </c>
      <c r="AQ80" s="620" t="str">
        <f t="shared" si="19"/>
        <v/>
      </c>
      <c r="AR80" s="666" t="str">
        <f t="shared" si="12"/>
        <v/>
      </c>
      <c r="AS80" s="620" t="b">
        <f t="shared" si="17"/>
        <v>0</v>
      </c>
      <c r="AT80" s="620" t="str">
        <f t="shared" si="18"/>
        <v/>
      </c>
      <c r="AU80" s="620" t="str">
        <f t="shared" si="13"/>
        <v/>
      </c>
      <c r="AV80" s="620" t="str">
        <f t="shared" si="14"/>
        <v/>
      </c>
      <c r="AW80" s="620" t="str">
        <f t="shared" si="15"/>
        <v/>
      </c>
      <c r="AX80" s="620" t="str">
        <f t="shared" si="16"/>
        <v/>
      </c>
      <c r="BT80" s="684"/>
      <c r="CP80" s="653" t="str">
        <f t="shared" si="11"/>
        <v/>
      </c>
    </row>
    <row r="81" spans="1:94" ht="13.5" customHeight="1" x14ac:dyDescent="0.25">
      <c r="A81" s="654">
        <v>74</v>
      </c>
      <c r="B81" s="650"/>
      <c r="C81" s="651"/>
      <c r="G81" s="671"/>
      <c r="H81" s="671"/>
      <c r="I81" s="671"/>
      <c r="J81" s="671"/>
      <c r="K81" s="727"/>
      <c r="L81" s="727"/>
      <c r="M81" s="727"/>
      <c r="N81" s="727"/>
      <c r="O81" s="727"/>
      <c r="P81" s="727"/>
      <c r="Q81" s="727"/>
      <c r="R81" s="727"/>
      <c r="S81" s="727"/>
      <c r="T81" s="687"/>
      <c r="U81" s="965"/>
      <c r="V81" s="704">
        <v>19</v>
      </c>
      <c r="W81" s="707">
        <v>3</v>
      </c>
      <c r="X81" s="707">
        <v>7</v>
      </c>
      <c r="Y81" s="707">
        <v>12</v>
      </c>
      <c r="Z81" s="707">
        <v>17</v>
      </c>
      <c r="AA81" s="707">
        <v>22</v>
      </c>
      <c r="AB81" s="707">
        <v>28</v>
      </c>
      <c r="AC81" s="707">
        <v>33</v>
      </c>
      <c r="AD81" s="707">
        <v>39</v>
      </c>
      <c r="AE81" s="707">
        <v>45</v>
      </c>
      <c r="AF81" s="707">
        <v>51</v>
      </c>
      <c r="AG81" s="707">
        <v>56</v>
      </c>
      <c r="AH81" s="707">
        <v>63</v>
      </c>
      <c r="AI81" s="707">
        <v>69</v>
      </c>
      <c r="AJ81" s="707">
        <v>74</v>
      </c>
      <c r="AK81" s="707">
        <v>81</v>
      </c>
      <c r="AL81" s="707">
        <v>87</v>
      </c>
      <c r="AM81" s="707">
        <v>93</v>
      </c>
      <c r="AN81" s="707">
        <v>99</v>
      </c>
      <c r="AP81" s="620">
        <v>70</v>
      </c>
      <c r="AQ81" s="620" t="str">
        <f t="shared" si="19"/>
        <v/>
      </c>
      <c r="AR81" s="666" t="str">
        <f t="shared" si="12"/>
        <v/>
      </c>
      <c r="AS81" s="620" t="b">
        <f t="shared" si="17"/>
        <v>0</v>
      </c>
      <c r="AT81" s="620" t="str">
        <f t="shared" si="18"/>
        <v/>
      </c>
      <c r="AU81" s="620" t="str">
        <f t="shared" si="13"/>
        <v/>
      </c>
      <c r="AV81" s="620" t="str">
        <f t="shared" si="14"/>
        <v/>
      </c>
      <c r="AW81" s="620" t="str">
        <f t="shared" si="15"/>
        <v/>
      </c>
      <c r="AX81" s="620" t="str">
        <f t="shared" si="16"/>
        <v/>
      </c>
      <c r="BT81" s="684"/>
      <c r="CP81" s="653" t="str">
        <f t="shared" si="11"/>
        <v/>
      </c>
    </row>
    <row r="82" spans="1:94" ht="13.5" customHeight="1" x14ac:dyDescent="0.25">
      <c r="A82" s="649">
        <v>75</v>
      </c>
      <c r="B82" s="650"/>
      <c r="C82" s="651"/>
      <c r="G82" s="671"/>
      <c r="H82" s="671"/>
      <c r="I82" s="671"/>
      <c r="J82" s="671"/>
      <c r="K82" s="727"/>
      <c r="L82" s="727"/>
      <c r="M82" s="727"/>
      <c r="N82" s="727"/>
      <c r="O82" s="727"/>
      <c r="P82" s="727"/>
      <c r="Q82" s="727"/>
      <c r="R82" s="727"/>
      <c r="S82" s="671"/>
      <c r="T82" s="687"/>
      <c r="U82" s="965"/>
      <c r="V82" s="704">
        <v>20</v>
      </c>
      <c r="W82" s="707">
        <v>3</v>
      </c>
      <c r="X82" s="707">
        <v>8</v>
      </c>
      <c r="Y82" s="707">
        <v>13</v>
      </c>
      <c r="Z82" s="707">
        <v>18</v>
      </c>
      <c r="AA82" s="707">
        <v>24</v>
      </c>
      <c r="AB82" s="707">
        <v>30</v>
      </c>
      <c r="AC82" s="707">
        <v>36</v>
      </c>
      <c r="AD82" s="707">
        <v>42</v>
      </c>
      <c r="AE82" s="707">
        <v>48</v>
      </c>
      <c r="AF82" s="707">
        <v>54</v>
      </c>
      <c r="AG82" s="707">
        <v>60</v>
      </c>
      <c r="AH82" s="707">
        <v>67</v>
      </c>
      <c r="AI82" s="707">
        <v>73</v>
      </c>
      <c r="AJ82" s="707">
        <v>79</v>
      </c>
      <c r="AK82" s="707">
        <v>86</v>
      </c>
      <c r="AL82" s="707">
        <v>92</v>
      </c>
      <c r="AM82" s="707">
        <v>99</v>
      </c>
      <c r="AN82" s="707">
        <v>105</v>
      </c>
      <c r="AP82" s="620">
        <v>71</v>
      </c>
      <c r="AQ82" s="620" t="str">
        <f t="shared" si="19"/>
        <v/>
      </c>
      <c r="AR82" s="666" t="str">
        <f t="shared" si="12"/>
        <v/>
      </c>
      <c r="AS82" s="620" t="b">
        <f t="shared" si="17"/>
        <v>0</v>
      </c>
      <c r="AT82" s="620" t="str">
        <f t="shared" si="18"/>
        <v/>
      </c>
      <c r="AU82" s="620" t="str">
        <f t="shared" si="13"/>
        <v/>
      </c>
      <c r="AV82" s="620" t="str">
        <f t="shared" si="14"/>
        <v/>
      </c>
      <c r="AW82" s="620" t="str">
        <f t="shared" si="15"/>
        <v/>
      </c>
      <c r="AX82" s="620" t="str">
        <f t="shared" si="16"/>
        <v/>
      </c>
      <c r="BT82" s="684"/>
      <c r="CP82" s="653" t="str">
        <f t="shared" si="11"/>
        <v/>
      </c>
    </row>
    <row r="83" spans="1:94" ht="13.5" customHeight="1" x14ac:dyDescent="0.25">
      <c r="A83" s="654">
        <v>76</v>
      </c>
      <c r="B83" s="650"/>
      <c r="C83" s="651"/>
      <c r="G83" s="671"/>
      <c r="H83" s="671"/>
      <c r="I83" s="671"/>
      <c r="J83" s="671"/>
      <c r="K83" s="727"/>
      <c r="L83" s="727"/>
      <c r="M83" s="727"/>
      <c r="N83" s="727"/>
      <c r="O83" s="727"/>
      <c r="P83" s="727"/>
      <c r="Q83" s="727"/>
      <c r="R83" s="727"/>
      <c r="S83" s="671"/>
      <c r="T83" s="687"/>
      <c r="AP83" s="620">
        <v>72</v>
      </c>
      <c r="AQ83" s="620" t="str">
        <f t="shared" si="19"/>
        <v/>
      </c>
      <c r="AR83" s="666" t="str">
        <f t="shared" si="12"/>
        <v/>
      </c>
      <c r="AS83" s="620" t="b">
        <f t="shared" si="17"/>
        <v>0</v>
      </c>
      <c r="AT83" s="620" t="str">
        <f t="shared" si="18"/>
        <v/>
      </c>
      <c r="AU83" s="620" t="str">
        <f t="shared" si="13"/>
        <v/>
      </c>
      <c r="AV83" s="620" t="str">
        <f t="shared" si="14"/>
        <v/>
      </c>
      <c r="AW83" s="620" t="str">
        <f t="shared" si="15"/>
        <v/>
      </c>
      <c r="AX83" s="620" t="str">
        <f t="shared" si="16"/>
        <v/>
      </c>
      <c r="BT83" s="684"/>
      <c r="CP83" s="653" t="str">
        <f t="shared" si="11"/>
        <v/>
      </c>
    </row>
    <row r="84" spans="1:94" ht="13.5" customHeight="1" x14ac:dyDescent="0.25">
      <c r="A84" s="649">
        <v>77</v>
      </c>
      <c r="B84" s="650"/>
      <c r="C84" s="651"/>
      <c r="G84" s="671"/>
      <c r="H84" s="671"/>
      <c r="I84" s="671"/>
      <c r="J84" s="671"/>
      <c r="K84" s="727"/>
      <c r="L84" s="727"/>
      <c r="M84" s="727"/>
      <c r="N84" s="727"/>
      <c r="O84" s="727"/>
      <c r="P84" s="727"/>
      <c r="Q84" s="727"/>
      <c r="R84" s="727"/>
      <c r="S84" s="671"/>
      <c r="T84" s="687"/>
      <c r="AP84" s="620">
        <v>73</v>
      </c>
      <c r="AQ84" s="620" t="str">
        <f t="shared" si="19"/>
        <v/>
      </c>
      <c r="AR84" s="666" t="str">
        <f t="shared" si="12"/>
        <v/>
      </c>
      <c r="AS84" s="620" t="b">
        <f t="shared" si="17"/>
        <v>0</v>
      </c>
      <c r="AT84" s="620" t="str">
        <f t="shared" si="18"/>
        <v/>
      </c>
      <c r="AU84" s="620" t="str">
        <f t="shared" si="13"/>
        <v/>
      </c>
      <c r="AV84" s="620" t="str">
        <f t="shared" si="14"/>
        <v/>
      </c>
      <c r="AW84" s="620" t="str">
        <f t="shared" si="15"/>
        <v/>
      </c>
      <c r="AX84" s="620" t="str">
        <f t="shared" si="16"/>
        <v/>
      </c>
      <c r="BT84" s="684"/>
      <c r="CP84" s="653" t="str">
        <f t="shared" si="11"/>
        <v/>
      </c>
    </row>
    <row r="85" spans="1:94" ht="13.5" customHeight="1" x14ac:dyDescent="0.25">
      <c r="A85" s="654">
        <v>78</v>
      </c>
      <c r="B85" s="650"/>
      <c r="C85" s="651"/>
      <c r="G85" s="671"/>
      <c r="H85" s="671"/>
      <c r="I85" s="671"/>
      <c r="J85" s="671"/>
      <c r="K85" s="727"/>
      <c r="L85" s="727"/>
      <c r="M85" s="727"/>
      <c r="N85" s="727"/>
      <c r="O85" s="727"/>
      <c r="P85" s="727"/>
      <c r="Q85" s="727"/>
      <c r="R85" s="727"/>
      <c r="S85" s="671"/>
      <c r="T85" s="687"/>
      <c r="V85" s="722"/>
      <c r="W85" s="722"/>
      <c r="X85" s="722"/>
      <c r="Y85" s="722"/>
      <c r="Z85" s="722"/>
      <c r="AP85" s="620">
        <v>74</v>
      </c>
      <c r="AQ85" s="620" t="str">
        <f t="shared" si="19"/>
        <v/>
      </c>
      <c r="AR85" s="666" t="str">
        <f t="shared" si="12"/>
        <v/>
      </c>
      <c r="AS85" s="620" t="b">
        <f t="shared" si="17"/>
        <v>0</v>
      </c>
      <c r="AT85" s="620" t="str">
        <f t="shared" si="18"/>
        <v/>
      </c>
      <c r="AU85" s="620" t="str">
        <f t="shared" si="13"/>
        <v/>
      </c>
      <c r="AV85" s="620" t="str">
        <f t="shared" si="14"/>
        <v/>
      </c>
      <c r="AW85" s="620" t="str">
        <f t="shared" si="15"/>
        <v/>
      </c>
      <c r="AX85" s="620" t="str">
        <f t="shared" si="16"/>
        <v/>
      </c>
      <c r="BT85" s="684"/>
      <c r="CP85" s="653" t="str">
        <f t="shared" si="11"/>
        <v/>
      </c>
    </row>
    <row r="86" spans="1:94" ht="13.5" customHeight="1" x14ac:dyDescent="0.25">
      <c r="A86" s="649">
        <v>79</v>
      </c>
      <c r="B86" s="650"/>
      <c r="C86" s="651"/>
      <c r="G86" s="671"/>
      <c r="H86" s="671"/>
      <c r="I86" s="671"/>
      <c r="J86" s="671"/>
      <c r="K86" s="727"/>
      <c r="L86" s="727"/>
      <c r="M86" s="727"/>
      <c r="N86" s="727"/>
      <c r="O86" s="727"/>
      <c r="P86" s="727"/>
      <c r="Q86" s="727"/>
      <c r="R86" s="727"/>
      <c r="S86" s="671"/>
      <c r="T86" s="687"/>
      <c r="AP86" s="620">
        <v>75</v>
      </c>
      <c r="AQ86" s="620" t="str">
        <f t="shared" si="19"/>
        <v/>
      </c>
      <c r="AR86" s="666" t="str">
        <f t="shared" si="12"/>
        <v/>
      </c>
      <c r="AS86" s="620" t="b">
        <f t="shared" si="17"/>
        <v>0</v>
      </c>
      <c r="AT86" s="620" t="str">
        <f t="shared" si="18"/>
        <v/>
      </c>
      <c r="AU86" s="620" t="str">
        <f t="shared" si="13"/>
        <v/>
      </c>
      <c r="AV86" s="620" t="str">
        <f t="shared" si="14"/>
        <v/>
      </c>
      <c r="AW86" s="620" t="str">
        <f t="shared" si="15"/>
        <v/>
      </c>
      <c r="AX86" s="620" t="str">
        <f t="shared" si="16"/>
        <v/>
      </c>
      <c r="BT86" s="684"/>
      <c r="CP86" s="653" t="str">
        <f t="shared" si="11"/>
        <v/>
      </c>
    </row>
    <row r="87" spans="1:94" ht="13.5" customHeight="1" x14ac:dyDescent="0.25">
      <c r="A87" s="654">
        <v>80</v>
      </c>
      <c r="B87" s="650"/>
      <c r="C87" s="651"/>
      <c r="G87" s="671"/>
      <c r="H87" s="671"/>
      <c r="I87" s="671"/>
      <c r="J87" s="671"/>
      <c r="K87" s="727"/>
      <c r="L87" s="727"/>
      <c r="M87" s="727"/>
      <c r="N87" s="727"/>
      <c r="O87" s="727"/>
      <c r="P87" s="727"/>
      <c r="Q87" s="727"/>
      <c r="R87" s="727"/>
      <c r="S87" s="671"/>
      <c r="T87" s="687"/>
      <c r="AP87" s="620">
        <v>76</v>
      </c>
      <c r="AQ87" s="620" t="str">
        <f t="shared" si="19"/>
        <v/>
      </c>
      <c r="AR87" s="666" t="str">
        <f t="shared" si="12"/>
        <v/>
      </c>
      <c r="AS87" s="620" t="b">
        <f t="shared" si="17"/>
        <v>0</v>
      </c>
      <c r="AT87" s="620" t="str">
        <f t="shared" si="18"/>
        <v/>
      </c>
      <c r="AU87" s="620" t="str">
        <f t="shared" si="13"/>
        <v/>
      </c>
      <c r="AV87" s="620" t="str">
        <f t="shared" si="14"/>
        <v/>
      </c>
      <c r="AW87" s="620" t="str">
        <f t="shared" si="15"/>
        <v/>
      </c>
      <c r="AX87" s="620" t="str">
        <f t="shared" si="16"/>
        <v/>
      </c>
      <c r="BT87" s="684"/>
      <c r="CP87" s="653" t="str">
        <f t="shared" si="11"/>
        <v/>
      </c>
    </row>
    <row r="88" spans="1:94" ht="13.5" customHeight="1" x14ac:dyDescent="0.25">
      <c r="A88" s="649">
        <v>81</v>
      </c>
      <c r="B88" s="650"/>
      <c r="C88" s="651"/>
      <c r="G88" s="671"/>
      <c r="H88" s="671"/>
      <c r="I88" s="671"/>
      <c r="J88" s="671"/>
      <c r="K88" s="727"/>
      <c r="L88" s="727"/>
      <c r="M88" s="727"/>
      <c r="N88" s="727"/>
      <c r="O88" s="727"/>
      <c r="P88" s="727"/>
      <c r="Q88" s="727"/>
      <c r="R88" s="727"/>
      <c r="S88" s="671"/>
      <c r="T88" s="687"/>
      <c r="AP88" s="620">
        <v>77</v>
      </c>
      <c r="AQ88" s="620" t="str">
        <f t="shared" si="19"/>
        <v/>
      </c>
      <c r="AR88" s="666" t="str">
        <f t="shared" si="12"/>
        <v/>
      </c>
      <c r="AS88" s="620" t="b">
        <f t="shared" si="17"/>
        <v>0</v>
      </c>
      <c r="AT88" s="620" t="str">
        <f t="shared" si="18"/>
        <v/>
      </c>
      <c r="AU88" s="620" t="str">
        <f t="shared" si="13"/>
        <v/>
      </c>
      <c r="AV88" s="620" t="str">
        <f t="shared" si="14"/>
        <v/>
      </c>
      <c r="AW88" s="620" t="str">
        <f t="shared" si="15"/>
        <v/>
      </c>
      <c r="AX88" s="620" t="str">
        <f t="shared" si="16"/>
        <v/>
      </c>
      <c r="BT88" s="684"/>
      <c r="CP88" s="653" t="str">
        <f t="shared" si="11"/>
        <v/>
      </c>
    </row>
    <row r="89" spans="1:94" ht="13.5" customHeight="1" x14ac:dyDescent="0.25">
      <c r="A89" s="654">
        <v>82</v>
      </c>
      <c r="B89" s="650"/>
      <c r="C89" s="651"/>
      <c r="G89" s="671"/>
      <c r="H89" s="671"/>
      <c r="I89" s="671"/>
      <c r="J89" s="671"/>
      <c r="K89" s="671"/>
      <c r="L89" s="671"/>
      <c r="M89" s="671"/>
      <c r="N89" s="671"/>
      <c r="O89" s="671"/>
      <c r="P89" s="671"/>
      <c r="Q89" s="671"/>
      <c r="R89" s="671"/>
      <c r="S89" s="671"/>
      <c r="T89" s="687"/>
      <c r="AP89" s="620">
        <v>78</v>
      </c>
      <c r="AQ89" s="620" t="str">
        <f t="shared" si="19"/>
        <v/>
      </c>
      <c r="AR89" s="666" t="str">
        <f t="shared" si="12"/>
        <v/>
      </c>
      <c r="AS89" s="620" t="b">
        <f t="shared" si="17"/>
        <v>0</v>
      </c>
      <c r="AT89" s="620" t="str">
        <f t="shared" si="18"/>
        <v/>
      </c>
      <c r="AU89" s="620" t="str">
        <f t="shared" si="13"/>
        <v/>
      </c>
      <c r="AV89" s="620" t="str">
        <f t="shared" si="14"/>
        <v/>
      </c>
      <c r="AW89" s="620" t="str">
        <f t="shared" si="15"/>
        <v/>
      </c>
      <c r="AX89" s="620" t="str">
        <f t="shared" si="16"/>
        <v/>
      </c>
      <c r="BT89" s="684"/>
      <c r="CP89" s="653" t="str">
        <f t="shared" si="11"/>
        <v/>
      </c>
    </row>
    <row r="90" spans="1:94" ht="13.5" customHeight="1" x14ac:dyDescent="0.25">
      <c r="A90" s="649">
        <v>83</v>
      </c>
      <c r="B90" s="650"/>
      <c r="C90" s="651"/>
      <c r="G90" s="671"/>
      <c r="H90" s="671"/>
      <c r="I90" s="671"/>
      <c r="J90" s="671"/>
      <c r="K90" s="671"/>
      <c r="L90" s="671"/>
      <c r="M90" s="671"/>
      <c r="N90" s="671"/>
      <c r="O90" s="671"/>
      <c r="P90" s="671"/>
      <c r="Q90" s="671"/>
      <c r="R90" s="671"/>
      <c r="S90" s="671"/>
      <c r="T90" s="687"/>
      <c r="AP90" s="620">
        <v>79</v>
      </c>
      <c r="AQ90" s="620" t="str">
        <f t="shared" si="19"/>
        <v/>
      </c>
      <c r="AR90" s="666" t="str">
        <f t="shared" si="12"/>
        <v/>
      </c>
      <c r="AS90" s="620" t="b">
        <f t="shared" si="17"/>
        <v>0</v>
      </c>
      <c r="AT90" s="620" t="str">
        <f t="shared" si="18"/>
        <v/>
      </c>
      <c r="AU90" s="620" t="str">
        <f t="shared" si="13"/>
        <v/>
      </c>
      <c r="AV90" s="620" t="str">
        <f t="shared" si="14"/>
        <v/>
      </c>
      <c r="AW90" s="620" t="str">
        <f t="shared" si="15"/>
        <v/>
      </c>
      <c r="AX90" s="620" t="str">
        <f t="shared" si="16"/>
        <v/>
      </c>
      <c r="BT90" s="684"/>
      <c r="CP90" s="653" t="str">
        <f t="shared" si="11"/>
        <v/>
      </c>
    </row>
    <row r="91" spans="1:94" ht="13.5" customHeight="1" x14ac:dyDescent="0.25">
      <c r="A91" s="654">
        <v>84</v>
      </c>
      <c r="B91" s="650"/>
      <c r="C91" s="651"/>
      <c r="G91" s="671"/>
      <c r="H91" s="671"/>
      <c r="I91" s="671"/>
      <c r="J91" s="671"/>
      <c r="K91" s="671"/>
      <c r="L91" s="671"/>
      <c r="M91" s="671"/>
      <c r="N91" s="671"/>
      <c r="O91" s="671"/>
      <c r="P91" s="671"/>
      <c r="Q91" s="671"/>
      <c r="R91" s="671"/>
      <c r="S91" s="671"/>
      <c r="T91" s="687"/>
      <c r="AP91" s="620">
        <v>80</v>
      </c>
      <c r="AQ91" s="620" t="str">
        <f t="shared" si="19"/>
        <v/>
      </c>
      <c r="AR91" s="666" t="str">
        <f t="shared" si="12"/>
        <v/>
      </c>
      <c r="AS91" s="620" t="b">
        <f t="shared" si="17"/>
        <v>0</v>
      </c>
      <c r="AT91" s="620" t="str">
        <f t="shared" si="18"/>
        <v/>
      </c>
      <c r="AU91" s="620" t="str">
        <f t="shared" si="13"/>
        <v/>
      </c>
      <c r="AV91" s="620" t="str">
        <f t="shared" si="14"/>
        <v/>
      </c>
      <c r="AW91" s="620" t="str">
        <f t="shared" si="15"/>
        <v/>
      </c>
      <c r="AX91" s="620" t="str">
        <f t="shared" si="16"/>
        <v/>
      </c>
      <c r="BT91" s="684"/>
      <c r="CP91" s="653" t="str">
        <f t="shared" si="11"/>
        <v/>
      </c>
    </row>
    <row r="92" spans="1:94" ht="13.5" customHeight="1" x14ac:dyDescent="0.25">
      <c r="A92" s="649">
        <v>85</v>
      </c>
      <c r="B92" s="650"/>
      <c r="C92" s="651"/>
      <c r="G92" s="671"/>
      <c r="H92" s="671"/>
      <c r="I92" s="671"/>
      <c r="J92" s="671"/>
      <c r="K92" s="671"/>
      <c r="L92" s="671"/>
      <c r="M92" s="671"/>
      <c r="N92" s="671"/>
      <c r="O92" s="671"/>
      <c r="P92" s="671"/>
      <c r="Q92" s="671"/>
      <c r="R92" s="671"/>
      <c r="S92" s="671"/>
      <c r="T92" s="687"/>
      <c r="AB92" s="738"/>
      <c r="AC92" s="632"/>
      <c r="AP92" s="620">
        <v>81</v>
      </c>
      <c r="AQ92" s="620" t="str">
        <f t="shared" si="19"/>
        <v/>
      </c>
      <c r="AR92" s="666" t="str">
        <f t="shared" si="12"/>
        <v/>
      </c>
      <c r="AS92" s="620" t="b">
        <f t="shared" si="17"/>
        <v>0</v>
      </c>
      <c r="AT92" s="620" t="str">
        <f t="shared" si="18"/>
        <v/>
      </c>
      <c r="AU92" s="620" t="str">
        <f t="shared" si="13"/>
        <v/>
      </c>
      <c r="AV92" s="620" t="str">
        <f t="shared" si="14"/>
        <v/>
      </c>
      <c r="AW92" s="620" t="str">
        <f t="shared" si="15"/>
        <v/>
      </c>
      <c r="AX92" s="620" t="str">
        <f t="shared" si="16"/>
        <v/>
      </c>
      <c r="BT92" s="684"/>
      <c r="CP92" s="653" t="str">
        <f t="shared" si="11"/>
        <v/>
      </c>
    </row>
    <row r="93" spans="1:94" ht="13.5" customHeight="1" x14ac:dyDescent="0.25">
      <c r="A93" s="654">
        <v>86</v>
      </c>
      <c r="B93" s="650"/>
      <c r="C93" s="651"/>
      <c r="G93" s="671"/>
      <c r="H93" s="671"/>
      <c r="I93" s="671"/>
      <c r="J93" s="671"/>
      <c r="K93" s="671"/>
      <c r="L93" s="671"/>
      <c r="M93" s="671"/>
      <c r="N93" s="671"/>
      <c r="O93" s="671"/>
      <c r="P93" s="671"/>
      <c r="Q93" s="671"/>
      <c r="R93" s="671"/>
      <c r="S93" s="671"/>
      <c r="T93" s="687"/>
      <c r="AB93" s="738"/>
      <c r="AC93" s="739"/>
      <c r="AP93" s="620">
        <v>82</v>
      </c>
      <c r="AQ93" s="620" t="str">
        <f t="shared" si="19"/>
        <v/>
      </c>
      <c r="AR93" s="666" t="str">
        <f t="shared" si="12"/>
        <v/>
      </c>
      <c r="AS93" s="620" t="b">
        <f t="shared" si="17"/>
        <v>0</v>
      </c>
      <c r="AT93" s="620" t="str">
        <f t="shared" si="18"/>
        <v/>
      </c>
      <c r="AU93" s="620" t="str">
        <f t="shared" si="13"/>
        <v/>
      </c>
      <c r="AV93" s="620" t="str">
        <f t="shared" si="14"/>
        <v/>
      </c>
      <c r="AW93" s="620" t="str">
        <f t="shared" si="15"/>
        <v/>
      </c>
      <c r="AX93" s="620" t="str">
        <f t="shared" si="16"/>
        <v/>
      </c>
      <c r="BT93" s="684"/>
      <c r="CP93" s="653" t="str">
        <f t="shared" si="11"/>
        <v/>
      </c>
    </row>
    <row r="94" spans="1:94" ht="13.5" customHeight="1" x14ac:dyDescent="0.25">
      <c r="A94" s="649">
        <v>87</v>
      </c>
      <c r="B94" s="650"/>
      <c r="C94" s="651"/>
      <c r="G94" s="671"/>
      <c r="H94" s="671"/>
      <c r="I94" s="671"/>
      <c r="J94" s="671"/>
      <c r="K94" s="671"/>
      <c r="L94" s="671"/>
      <c r="M94" s="671"/>
      <c r="N94" s="671"/>
      <c r="O94" s="671"/>
      <c r="P94" s="671"/>
      <c r="Q94" s="671"/>
      <c r="R94" s="671"/>
      <c r="S94" s="671"/>
      <c r="T94" s="687"/>
      <c r="AP94" s="620">
        <v>83</v>
      </c>
      <c r="AQ94" s="620" t="str">
        <f t="shared" si="19"/>
        <v/>
      </c>
      <c r="AR94" s="666" t="str">
        <f t="shared" si="12"/>
        <v/>
      </c>
      <c r="AS94" s="620" t="b">
        <f t="shared" si="17"/>
        <v>0</v>
      </c>
      <c r="AT94" s="620" t="str">
        <f t="shared" si="18"/>
        <v/>
      </c>
      <c r="AU94" s="620" t="str">
        <f t="shared" si="13"/>
        <v/>
      </c>
      <c r="AV94" s="620" t="str">
        <f t="shared" si="14"/>
        <v/>
      </c>
      <c r="AW94" s="620" t="str">
        <f t="shared" si="15"/>
        <v/>
      </c>
      <c r="AX94" s="620" t="str">
        <f t="shared" si="16"/>
        <v/>
      </c>
      <c r="BT94" s="684"/>
      <c r="CP94" s="653" t="str">
        <f t="shared" si="11"/>
        <v/>
      </c>
    </row>
    <row r="95" spans="1:94" ht="13.5" customHeight="1" x14ac:dyDescent="0.25">
      <c r="A95" s="654">
        <v>88</v>
      </c>
      <c r="B95" s="650"/>
      <c r="C95" s="651"/>
      <c r="G95" s="671"/>
      <c r="H95" s="671"/>
      <c r="I95" s="671"/>
      <c r="J95" s="671"/>
      <c r="K95" s="671"/>
      <c r="L95" s="671"/>
      <c r="M95" s="671"/>
      <c r="N95" s="671"/>
      <c r="O95" s="671"/>
      <c r="P95" s="671"/>
      <c r="Q95" s="671"/>
      <c r="R95" s="671"/>
      <c r="S95" s="671"/>
      <c r="T95" s="687"/>
      <c r="AP95" s="620">
        <v>84</v>
      </c>
      <c r="AQ95" s="620" t="str">
        <f t="shared" si="19"/>
        <v/>
      </c>
      <c r="AR95" s="666" t="str">
        <f t="shared" si="12"/>
        <v/>
      </c>
      <c r="AS95" s="620" t="b">
        <f t="shared" si="17"/>
        <v>0</v>
      </c>
      <c r="AT95" s="620" t="str">
        <f t="shared" si="18"/>
        <v/>
      </c>
      <c r="AU95" s="620" t="str">
        <f t="shared" si="13"/>
        <v/>
      </c>
      <c r="AV95" s="620" t="str">
        <f t="shared" si="14"/>
        <v/>
      </c>
      <c r="AW95" s="620" t="str">
        <f t="shared" si="15"/>
        <v/>
      </c>
      <c r="AX95" s="620" t="str">
        <f t="shared" si="16"/>
        <v/>
      </c>
      <c r="BT95" s="684"/>
      <c r="CP95" s="653" t="str">
        <f t="shared" si="11"/>
        <v/>
      </c>
    </row>
    <row r="96" spans="1:94" ht="13.5" customHeight="1" x14ac:dyDescent="0.25">
      <c r="A96" s="649">
        <v>89</v>
      </c>
      <c r="B96" s="650"/>
      <c r="C96" s="651"/>
      <c r="G96" s="671"/>
      <c r="H96" s="671"/>
      <c r="I96" s="671"/>
      <c r="J96" s="671"/>
      <c r="K96" s="671"/>
      <c r="L96" s="671"/>
      <c r="M96" s="671"/>
      <c r="N96" s="671"/>
      <c r="O96" s="671"/>
      <c r="P96" s="671"/>
      <c r="Q96" s="671"/>
      <c r="R96" s="671"/>
      <c r="S96" s="671"/>
      <c r="T96" s="687"/>
      <c r="AP96" s="620">
        <v>85</v>
      </c>
      <c r="AQ96" s="620" t="str">
        <f t="shared" si="19"/>
        <v/>
      </c>
      <c r="AR96" s="666" t="str">
        <f t="shared" si="12"/>
        <v/>
      </c>
      <c r="AS96" s="620" t="b">
        <f t="shared" si="17"/>
        <v>0</v>
      </c>
      <c r="AT96" s="620" t="str">
        <f t="shared" si="18"/>
        <v/>
      </c>
      <c r="AU96" s="620" t="str">
        <f t="shared" si="13"/>
        <v/>
      </c>
      <c r="AV96" s="620" t="str">
        <f t="shared" si="14"/>
        <v/>
      </c>
      <c r="AW96" s="620" t="str">
        <f t="shared" si="15"/>
        <v/>
      </c>
      <c r="AX96" s="620" t="str">
        <f t="shared" si="16"/>
        <v/>
      </c>
      <c r="BT96" s="684"/>
      <c r="CP96" s="653" t="str">
        <f t="shared" si="11"/>
        <v/>
      </c>
    </row>
    <row r="97" spans="1:94" ht="13.5" customHeight="1" x14ac:dyDescent="0.25">
      <c r="A97" s="654">
        <v>90</v>
      </c>
      <c r="B97" s="650"/>
      <c r="C97" s="651"/>
      <c r="G97" s="671"/>
      <c r="H97" s="671"/>
      <c r="I97" s="671"/>
      <c r="J97" s="671"/>
      <c r="K97" s="671"/>
      <c r="L97" s="671"/>
      <c r="M97" s="671"/>
      <c r="N97" s="671"/>
      <c r="O97" s="671"/>
      <c r="P97" s="671"/>
      <c r="Q97" s="671"/>
      <c r="R97" s="671"/>
      <c r="S97" s="671"/>
      <c r="T97" s="687"/>
      <c r="AP97" s="620">
        <v>86</v>
      </c>
      <c r="AQ97" s="620" t="str">
        <f t="shared" si="19"/>
        <v/>
      </c>
      <c r="AR97" s="666" t="str">
        <f t="shared" si="12"/>
        <v/>
      </c>
      <c r="AS97" s="620" t="b">
        <f t="shared" si="17"/>
        <v>0</v>
      </c>
      <c r="AT97" s="620" t="str">
        <f t="shared" si="18"/>
        <v/>
      </c>
      <c r="AU97" s="620" t="str">
        <f t="shared" si="13"/>
        <v/>
      </c>
      <c r="AV97" s="620" t="str">
        <f t="shared" si="14"/>
        <v/>
      </c>
      <c r="AW97" s="620" t="str">
        <f t="shared" si="15"/>
        <v/>
      </c>
      <c r="AX97" s="620" t="str">
        <f t="shared" si="16"/>
        <v/>
      </c>
      <c r="BT97" s="684"/>
      <c r="CP97" s="653" t="str">
        <f t="shared" si="11"/>
        <v/>
      </c>
    </row>
    <row r="98" spans="1:94" ht="13.5" customHeight="1" x14ac:dyDescent="0.25">
      <c r="A98" s="649">
        <v>91</v>
      </c>
      <c r="B98" s="650"/>
      <c r="C98" s="651"/>
      <c r="G98" s="671"/>
      <c r="H98" s="671"/>
      <c r="I98" s="671"/>
      <c r="J98" s="671"/>
      <c r="K98" s="671"/>
      <c r="L98" s="671"/>
      <c r="M98" s="671"/>
      <c r="N98" s="671"/>
      <c r="O98" s="671"/>
      <c r="P98" s="671"/>
      <c r="Q98" s="671"/>
      <c r="R98" s="671"/>
      <c r="S98" s="671"/>
      <c r="T98" s="687"/>
      <c r="AP98" s="620">
        <v>87</v>
      </c>
      <c r="AQ98" s="620" t="str">
        <f t="shared" si="19"/>
        <v/>
      </c>
      <c r="AR98" s="666" t="str">
        <f t="shared" si="12"/>
        <v/>
      </c>
      <c r="AS98" s="620" t="b">
        <f t="shared" si="17"/>
        <v>0</v>
      </c>
      <c r="AT98" s="620" t="str">
        <f t="shared" si="18"/>
        <v/>
      </c>
      <c r="AU98" s="620" t="str">
        <f t="shared" si="13"/>
        <v/>
      </c>
      <c r="AV98" s="620" t="str">
        <f t="shared" si="14"/>
        <v/>
      </c>
      <c r="AW98" s="620" t="str">
        <f t="shared" si="15"/>
        <v/>
      </c>
      <c r="AX98" s="620" t="str">
        <f t="shared" si="16"/>
        <v/>
      </c>
      <c r="BT98" s="684"/>
      <c r="CP98" s="653" t="str">
        <f t="shared" si="11"/>
        <v/>
      </c>
    </row>
    <row r="99" spans="1:94" ht="13.5" customHeight="1" x14ac:dyDescent="0.25">
      <c r="A99" s="654">
        <v>92</v>
      </c>
      <c r="B99" s="650"/>
      <c r="C99" s="651"/>
      <c r="G99" s="671"/>
      <c r="H99" s="671"/>
      <c r="I99" s="671"/>
      <c r="J99" s="671"/>
      <c r="K99" s="671"/>
      <c r="L99" s="671"/>
      <c r="M99" s="671"/>
      <c r="N99" s="671"/>
      <c r="O99" s="671"/>
      <c r="P99" s="671"/>
      <c r="Q99" s="671"/>
      <c r="R99" s="671"/>
      <c r="S99" s="671"/>
      <c r="T99" s="687"/>
      <c r="AP99" s="620">
        <v>88</v>
      </c>
      <c r="AQ99" s="620" t="str">
        <f t="shared" si="19"/>
        <v/>
      </c>
      <c r="AR99" s="666" t="str">
        <f t="shared" si="12"/>
        <v/>
      </c>
      <c r="AS99" s="620" t="b">
        <f t="shared" si="17"/>
        <v>0</v>
      </c>
      <c r="AT99" s="620" t="str">
        <f t="shared" si="18"/>
        <v/>
      </c>
      <c r="AU99" s="620" t="str">
        <f t="shared" si="13"/>
        <v/>
      </c>
      <c r="AV99" s="620" t="str">
        <f t="shared" si="14"/>
        <v/>
      </c>
      <c r="AW99" s="620" t="str">
        <f t="shared" si="15"/>
        <v/>
      </c>
      <c r="AX99" s="620" t="str">
        <f t="shared" si="16"/>
        <v/>
      </c>
      <c r="BT99" s="684"/>
      <c r="CP99" s="653" t="str">
        <f t="shared" si="11"/>
        <v/>
      </c>
    </row>
    <row r="100" spans="1:94" ht="13.5" customHeight="1" x14ac:dyDescent="0.25">
      <c r="A100" s="649">
        <v>93</v>
      </c>
      <c r="B100" s="650"/>
      <c r="C100" s="651"/>
      <c r="G100" s="671"/>
      <c r="H100" s="671"/>
      <c r="I100" s="671"/>
      <c r="J100" s="671"/>
      <c r="K100" s="671"/>
      <c r="L100" s="671"/>
      <c r="M100" s="671"/>
      <c r="N100" s="671"/>
      <c r="O100" s="671"/>
      <c r="P100" s="671"/>
      <c r="Q100" s="671"/>
      <c r="R100" s="671"/>
      <c r="S100" s="671"/>
      <c r="T100" s="687"/>
      <c r="AP100" s="620">
        <v>89</v>
      </c>
      <c r="AQ100" s="620" t="str">
        <f t="shared" si="19"/>
        <v/>
      </c>
      <c r="AR100" s="666" t="str">
        <f t="shared" si="12"/>
        <v/>
      </c>
      <c r="AS100" s="620" t="b">
        <f t="shared" si="17"/>
        <v>0</v>
      </c>
      <c r="AT100" s="620" t="str">
        <f t="shared" si="18"/>
        <v/>
      </c>
      <c r="AU100" s="620" t="str">
        <f t="shared" si="13"/>
        <v/>
      </c>
      <c r="AV100" s="620" t="str">
        <f t="shared" si="14"/>
        <v/>
      </c>
      <c r="AW100" s="620" t="str">
        <f t="shared" si="15"/>
        <v/>
      </c>
      <c r="AX100" s="620" t="str">
        <f t="shared" si="16"/>
        <v/>
      </c>
      <c r="BT100" s="684"/>
      <c r="CP100" s="653" t="str">
        <f t="shared" si="11"/>
        <v/>
      </c>
    </row>
    <row r="101" spans="1:94" ht="13.5" customHeight="1" x14ac:dyDescent="0.25">
      <c r="A101" s="654">
        <v>94</v>
      </c>
      <c r="B101" s="650"/>
      <c r="C101" s="651"/>
      <c r="G101" s="671"/>
      <c r="H101" s="671"/>
      <c r="I101" s="671"/>
      <c r="J101" s="671"/>
      <c r="K101" s="671"/>
      <c r="L101" s="671"/>
      <c r="M101" s="671"/>
      <c r="N101" s="671"/>
      <c r="O101" s="671"/>
      <c r="P101" s="671"/>
      <c r="Q101" s="671"/>
      <c r="R101" s="671"/>
      <c r="S101" s="671"/>
      <c r="T101" s="687"/>
      <c r="AP101" s="620">
        <v>90</v>
      </c>
      <c r="AQ101" s="620" t="str">
        <f t="shared" si="19"/>
        <v/>
      </c>
      <c r="AR101" s="666" t="str">
        <f t="shared" si="12"/>
        <v/>
      </c>
      <c r="AS101" s="620" t="b">
        <f t="shared" si="17"/>
        <v>0</v>
      </c>
      <c r="AT101" s="620" t="str">
        <f t="shared" si="18"/>
        <v/>
      </c>
      <c r="AU101" s="620" t="str">
        <f t="shared" si="13"/>
        <v/>
      </c>
      <c r="AV101" s="620" t="str">
        <f t="shared" si="14"/>
        <v/>
      </c>
      <c r="AW101" s="620" t="str">
        <f t="shared" si="15"/>
        <v/>
      </c>
      <c r="AX101" s="620" t="str">
        <f t="shared" si="16"/>
        <v/>
      </c>
      <c r="BT101" s="684"/>
      <c r="CP101" s="653" t="str">
        <f t="shared" si="11"/>
        <v/>
      </c>
    </row>
    <row r="102" spans="1:94" ht="13.5" customHeight="1" x14ac:dyDescent="0.25">
      <c r="A102" s="649">
        <v>95</v>
      </c>
      <c r="B102" s="650"/>
      <c r="C102" s="651"/>
      <c r="G102" s="671"/>
      <c r="H102" s="671"/>
      <c r="I102" s="671"/>
      <c r="J102" s="671"/>
      <c r="K102" s="671"/>
      <c r="L102" s="671"/>
      <c r="M102" s="671"/>
      <c r="N102" s="671"/>
      <c r="O102" s="671"/>
      <c r="P102" s="671"/>
      <c r="Q102" s="671"/>
      <c r="R102" s="671"/>
      <c r="S102" s="671"/>
      <c r="T102" s="687"/>
      <c r="AP102" s="620">
        <v>91</v>
      </c>
      <c r="AQ102" s="620" t="str">
        <f t="shared" si="19"/>
        <v/>
      </c>
      <c r="AR102" s="666" t="str">
        <f t="shared" si="12"/>
        <v/>
      </c>
      <c r="AS102" s="620" t="b">
        <f t="shared" si="17"/>
        <v>0</v>
      </c>
      <c r="AT102" s="620" t="str">
        <f t="shared" si="18"/>
        <v/>
      </c>
      <c r="AU102" s="620" t="str">
        <f t="shared" si="13"/>
        <v/>
      </c>
      <c r="AV102" s="620" t="str">
        <f t="shared" si="14"/>
        <v/>
      </c>
      <c r="AW102" s="620" t="str">
        <f t="shared" si="15"/>
        <v/>
      </c>
      <c r="AX102" s="620" t="str">
        <f t="shared" si="16"/>
        <v/>
      </c>
      <c r="BT102" s="684"/>
      <c r="CP102" s="653" t="str">
        <f t="shared" si="11"/>
        <v/>
      </c>
    </row>
    <row r="103" spans="1:94" ht="13.5" customHeight="1" x14ac:dyDescent="0.25">
      <c r="A103" s="654">
        <v>96</v>
      </c>
      <c r="B103" s="650"/>
      <c r="C103" s="651"/>
      <c r="G103" s="671"/>
      <c r="H103" s="671"/>
      <c r="I103" s="671"/>
      <c r="J103" s="671"/>
      <c r="K103" s="671"/>
      <c r="L103" s="671"/>
      <c r="M103" s="671"/>
      <c r="N103" s="671"/>
      <c r="O103" s="671"/>
      <c r="P103" s="671"/>
      <c r="Q103" s="671"/>
      <c r="R103" s="671"/>
      <c r="S103" s="671"/>
      <c r="T103" s="687"/>
      <c r="AP103" s="620">
        <v>92</v>
      </c>
      <c r="AQ103" s="620" t="str">
        <f t="shared" si="19"/>
        <v/>
      </c>
      <c r="AR103" s="666" t="str">
        <f t="shared" si="12"/>
        <v/>
      </c>
      <c r="AS103" s="620" t="b">
        <f t="shared" si="17"/>
        <v>0</v>
      </c>
      <c r="AT103" s="620" t="str">
        <f t="shared" si="18"/>
        <v/>
      </c>
      <c r="AU103" s="620" t="str">
        <f t="shared" si="13"/>
        <v/>
      </c>
      <c r="AV103" s="620" t="str">
        <f t="shared" si="14"/>
        <v/>
      </c>
      <c r="AW103" s="620" t="str">
        <f t="shared" si="15"/>
        <v/>
      </c>
      <c r="AX103" s="620" t="str">
        <f t="shared" si="16"/>
        <v/>
      </c>
      <c r="BT103" s="684"/>
      <c r="CP103" s="653" t="str">
        <f t="shared" si="11"/>
        <v/>
      </c>
    </row>
    <row r="104" spans="1:94" x14ac:dyDescent="0.25">
      <c r="A104" s="649">
        <v>97</v>
      </c>
      <c r="B104" s="650"/>
      <c r="C104" s="651"/>
      <c r="G104" s="671"/>
      <c r="H104" s="671"/>
      <c r="I104" s="671"/>
      <c r="J104" s="671"/>
      <c r="K104" s="671"/>
      <c r="L104" s="671"/>
      <c r="M104" s="671"/>
      <c r="N104" s="671"/>
      <c r="O104" s="671"/>
      <c r="P104" s="671"/>
      <c r="Q104" s="671"/>
      <c r="R104" s="671"/>
      <c r="S104" s="671"/>
      <c r="T104" s="687"/>
      <c r="AP104" s="620">
        <v>93</v>
      </c>
      <c r="AQ104" s="620" t="str">
        <f t="shared" si="19"/>
        <v/>
      </c>
      <c r="AR104" s="666" t="str">
        <f t="shared" si="12"/>
        <v/>
      </c>
      <c r="AS104" s="620" t="b">
        <f t="shared" si="17"/>
        <v>0</v>
      </c>
      <c r="AT104" s="620" t="str">
        <f t="shared" si="18"/>
        <v/>
      </c>
      <c r="AU104" s="620" t="str">
        <f t="shared" si="13"/>
        <v/>
      </c>
      <c r="AV104" s="620" t="str">
        <f t="shared" si="14"/>
        <v/>
      </c>
      <c r="AW104" s="620" t="str">
        <f t="shared" si="15"/>
        <v/>
      </c>
      <c r="AX104" s="620" t="str">
        <f t="shared" si="16"/>
        <v/>
      </c>
      <c r="BT104" s="684"/>
      <c r="CP104" s="653" t="str">
        <f t="shared" si="11"/>
        <v/>
      </c>
    </row>
    <row r="105" spans="1:94" x14ac:dyDescent="0.25">
      <c r="A105" s="654">
        <v>98</v>
      </c>
      <c r="B105" s="650"/>
      <c r="C105" s="651"/>
      <c r="G105" s="671"/>
      <c r="H105" s="671"/>
      <c r="I105" s="671"/>
      <c r="J105" s="671"/>
      <c r="K105" s="671"/>
      <c r="L105" s="671"/>
      <c r="M105" s="671"/>
      <c r="N105" s="671"/>
      <c r="O105" s="671"/>
      <c r="P105" s="671"/>
      <c r="Q105" s="671"/>
      <c r="R105" s="671"/>
      <c r="S105" s="671"/>
      <c r="T105" s="687"/>
      <c r="AP105" s="620">
        <v>94</v>
      </c>
      <c r="AQ105" s="620" t="str">
        <f t="shared" si="19"/>
        <v/>
      </c>
      <c r="AR105" s="666" t="str">
        <f t="shared" si="12"/>
        <v/>
      </c>
      <c r="AS105" s="620" t="b">
        <f t="shared" si="17"/>
        <v>0</v>
      </c>
      <c r="AT105" s="620" t="str">
        <f t="shared" si="18"/>
        <v/>
      </c>
      <c r="AU105" s="620" t="str">
        <f t="shared" si="13"/>
        <v/>
      </c>
      <c r="AV105" s="620" t="str">
        <f t="shared" si="14"/>
        <v/>
      </c>
      <c r="AW105" s="620" t="str">
        <f t="shared" si="15"/>
        <v/>
      </c>
      <c r="AX105" s="620" t="str">
        <f t="shared" si="16"/>
        <v/>
      </c>
      <c r="BT105" s="684"/>
      <c r="CP105" s="653" t="str">
        <f t="shared" si="11"/>
        <v/>
      </c>
    </row>
    <row r="106" spans="1:94" x14ac:dyDescent="0.25">
      <c r="A106" s="649">
        <v>99</v>
      </c>
      <c r="B106" s="650"/>
      <c r="C106" s="651"/>
      <c r="G106" s="671"/>
      <c r="H106" s="671"/>
      <c r="I106" s="671"/>
      <c r="J106" s="671"/>
      <c r="K106" s="671"/>
      <c r="L106" s="671"/>
      <c r="M106" s="671"/>
      <c r="N106" s="671"/>
      <c r="O106" s="671"/>
      <c r="P106" s="671"/>
      <c r="Q106" s="671"/>
      <c r="R106" s="671"/>
      <c r="S106" s="671"/>
      <c r="T106" s="687"/>
      <c r="AP106" s="620">
        <v>95</v>
      </c>
      <c r="AQ106" s="620" t="str">
        <f t="shared" si="19"/>
        <v/>
      </c>
      <c r="AR106" s="666" t="str">
        <f t="shared" si="12"/>
        <v/>
      </c>
      <c r="AS106" s="620" t="b">
        <f t="shared" si="17"/>
        <v>0</v>
      </c>
      <c r="AT106" s="620" t="str">
        <f t="shared" si="18"/>
        <v/>
      </c>
      <c r="AU106" s="620" t="str">
        <f t="shared" si="13"/>
        <v/>
      </c>
      <c r="AV106" s="620" t="str">
        <f t="shared" si="14"/>
        <v/>
      </c>
      <c r="AW106" s="620" t="str">
        <f t="shared" si="15"/>
        <v/>
      </c>
      <c r="AX106" s="620" t="str">
        <f t="shared" si="16"/>
        <v/>
      </c>
      <c r="BT106" s="684"/>
      <c r="CP106" s="653" t="str">
        <f t="shared" si="11"/>
        <v/>
      </c>
    </row>
    <row r="107" spans="1:94" x14ac:dyDescent="0.25">
      <c r="A107" s="654">
        <v>100</v>
      </c>
      <c r="B107" s="650"/>
      <c r="C107" s="651"/>
      <c r="G107" s="671"/>
      <c r="H107" s="671"/>
      <c r="I107" s="671"/>
      <c r="J107" s="671"/>
      <c r="K107" s="671"/>
      <c r="L107" s="671"/>
      <c r="M107" s="671"/>
      <c r="N107" s="671"/>
      <c r="O107" s="671"/>
      <c r="P107" s="671"/>
      <c r="Q107" s="671"/>
      <c r="R107" s="671"/>
      <c r="S107" s="671"/>
      <c r="T107" s="687"/>
      <c r="AP107" s="620">
        <v>96</v>
      </c>
      <c r="AQ107" s="620" t="str">
        <f t="shared" si="19"/>
        <v/>
      </c>
      <c r="AR107" s="666" t="str">
        <f t="shared" si="12"/>
        <v/>
      </c>
      <c r="AS107" s="620" t="b">
        <f t="shared" si="17"/>
        <v>0</v>
      </c>
      <c r="AT107" s="620" t="str">
        <f t="shared" si="18"/>
        <v/>
      </c>
      <c r="AU107" s="620" t="str">
        <f t="shared" si="13"/>
        <v/>
      </c>
      <c r="AV107" s="620" t="str">
        <f t="shared" si="14"/>
        <v/>
      </c>
      <c r="AW107" s="620" t="str">
        <f t="shared" si="15"/>
        <v/>
      </c>
      <c r="AX107" s="620" t="str">
        <f t="shared" si="16"/>
        <v/>
      </c>
      <c r="BT107" s="684"/>
      <c r="CP107" s="653" t="str">
        <f t="shared" si="11"/>
        <v/>
      </c>
    </row>
    <row r="108" spans="1:94" x14ac:dyDescent="0.25">
      <c r="A108" s="649">
        <v>101</v>
      </c>
      <c r="B108" s="650"/>
      <c r="C108" s="651"/>
      <c r="G108" s="671"/>
      <c r="H108" s="671"/>
      <c r="I108" s="671"/>
      <c r="J108" s="671"/>
      <c r="K108" s="671"/>
      <c r="L108" s="671"/>
      <c r="M108" s="671"/>
      <c r="N108" s="671"/>
      <c r="O108" s="671"/>
      <c r="P108" s="671"/>
      <c r="Q108" s="671"/>
      <c r="R108" s="671"/>
      <c r="S108" s="671"/>
      <c r="T108" s="687"/>
      <c r="AP108" s="620">
        <v>97</v>
      </c>
      <c r="AQ108" s="620" t="str">
        <f t="shared" si="19"/>
        <v/>
      </c>
      <c r="AR108" s="666" t="str">
        <f t="shared" si="12"/>
        <v/>
      </c>
      <c r="AS108" s="620" t="b">
        <f t="shared" si="17"/>
        <v>0</v>
      </c>
      <c r="AT108" s="620" t="str">
        <f>IF(OR(B104="",C104=""),"",C104)</f>
        <v/>
      </c>
      <c r="AU108" s="620" t="str">
        <f>IF(B104=1,C104,"")</f>
        <v/>
      </c>
      <c r="AV108" s="620" t="str">
        <f>IF(B104=2,C104,"")</f>
        <v/>
      </c>
      <c r="AW108" s="620" t="str">
        <f t="shared" si="15"/>
        <v/>
      </c>
      <c r="AX108" s="620" t="str">
        <f t="shared" si="16"/>
        <v/>
      </c>
      <c r="BT108" s="684"/>
      <c r="CP108" s="653" t="str">
        <f t="shared" si="11"/>
        <v/>
      </c>
    </row>
    <row r="109" spans="1:94" x14ac:dyDescent="0.25">
      <c r="A109" s="654">
        <v>102</v>
      </c>
      <c r="B109" s="650"/>
      <c r="C109" s="651"/>
      <c r="G109" s="671"/>
      <c r="H109" s="671"/>
      <c r="I109" s="671"/>
      <c r="J109" s="671"/>
      <c r="K109" s="671"/>
      <c r="L109" s="671"/>
      <c r="M109" s="671"/>
      <c r="N109" s="671"/>
      <c r="O109" s="671"/>
      <c r="P109" s="671"/>
      <c r="Q109" s="671"/>
      <c r="R109" s="671"/>
      <c r="S109" s="671"/>
      <c r="T109" s="687"/>
      <c r="AP109" s="620">
        <v>98</v>
      </c>
      <c r="AQ109" s="620" t="str">
        <f t="shared" si="19"/>
        <v/>
      </c>
      <c r="AR109" s="666" t="str">
        <f t="shared" si="12"/>
        <v/>
      </c>
      <c r="AS109" s="620" t="b">
        <f t="shared" si="17"/>
        <v>0</v>
      </c>
      <c r="AT109" s="620" t="str">
        <f>IF(OR(B105="",C105=""),"",C105)</f>
        <v/>
      </c>
      <c r="AU109" s="620" t="str">
        <f>IF(B105=1,C105,"")</f>
        <v/>
      </c>
      <c r="AV109" s="620" t="str">
        <f>IF(B105=2,C105,"")</f>
        <v/>
      </c>
      <c r="AW109" s="620" t="str">
        <f t="shared" si="15"/>
        <v/>
      </c>
      <c r="AX109" s="620" t="str">
        <f t="shared" si="16"/>
        <v/>
      </c>
      <c r="BT109" s="684"/>
      <c r="CP109" s="653" t="str">
        <f t="shared" si="11"/>
        <v/>
      </c>
    </row>
    <row r="110" spans="1:94" x14ac:dyDescent="0.25">
      <c r="A110" s="649">
        <v>103</v>
      </c>
      <c r="B110" s="650"/>
      <c r="C110" s="651"/>
      <c r="G110" s="671"/>
      <c r="H110" s="671"/>
      <c r="I110" s="671"/>
      <c r="J110" s="671"/>
      <c r="K110" s="671"/>
      <c r="L110" s="671"/>
      <c r="M110" s="671"/>
      <c r="N110" s="671"/>
      <c r="O110" s="671"/>
      <c r="P110" s="671"/>
      <c r="Q110" s="671"/>
      <c r="R110" s="671"/>
      <c r="S110" s="671"/>
      <c r="T110" s="687"/>
      <c r="AP110" s="620">
        <v>99</v>
      </c>
      <c r="AQ110" s="620" t="str">
        <f t="shared" si="19"/>
        <v/>
      </c>
      <c r="AR110" s="666" t="str">
        <f t="shared" si="12"/>
        <v/>
      </c>
      <c r="AS110" s="620" t="b">
        <f t="shared" si="17"/>
        <v>0</v>
      </c>
      <c r="AT110" s="620" t="str">
        <f>IF(OR(B106="",C106=""),"",C106)</f>
        <v/>
      </c>
      <c r="AU110" s="620" t="str">
        <f>IF(B106=1,C106,"")</f>
        <v/>
      </c>
      <c r="AV110" s="620" t="str">
        <f>IF(B106=2,C106,"")</f>
        <v/>
      </c>
      <c r="AW110" s="620" t="str">
        <f t="shared" si="15"/>
        <v/>
      </c>
      <c r="AX110" s="620" t="str">
        <f t="shared" si="16"/>
        <v/>
      </c>
      <c r="BT110" s="684"/>
      <c r="CP110" s="653" t="str">
        <f t="shared" si="11"/>
        <v/>
      </c>
    </row>
    <row r="111" spans="1:94" x14ac:dyDescent="0.25">
      <c r="A111" s="654">
        <v>104</v>
      </c>
      <c r="B111" s="650"/>
      <c r="C111" s="651"/>
      <c r="G111" s="671"/>
      <c r="H111" s="671"/>
      <c r="I111" s="671"/>
      <c r="J111" s="671"/>
      <c r="K111" s="671"/>
      <c r="L111" s="671"/>
      <c r="M111" s="671"/>
      <c r="N111" s="671"/>
      <c r="O111" s="671"/>
      <c r="P111" s="671"/>
      <c r="Q111" s="671"/>
      <c r="R111" s="671"/>
      <c r="S111" s="671"/>
      <c r="T111" s="687"/>
      <c r="AP111" s="620">
        <v>100</v>
      </c>
      <c r="AQ111" s="620" t="str">
        <f t="shared" si="19"/>
        <v/>
      </c>
      <c r="AR111" s="666" t="str">
        <f t="shared" si="12"/>
        <v/>
      </c>
      <c r="AS111" s="620" t="b">
        <f t="shared" si="17"/>
        <v>0</v>
      </c>
      <c r="AT111" s="620" t="str">
        <f>IF(OR(B107="",C107=""),"",C107)</f>
        <v/>
      </c>
      <c r="AU111" s="620" t="str">
        <f>IF(B107=1,C107,"")</f>
        <v/>
      </c>
      <c r="AV111" s="620" t="str">
        <f>IF(B107=2,C107,"")</f>
        <v/>
      </c>
      <c r="AW111" s="620" t="str">
        <f t="shared" si="15"/>
        <v/>
      </c>
      <c r="AX111" s="620" t="str">
        <f t="shared" si="16"/>
        <v/>
      </c>
      <c r="BT111" s="684"/>
      <c r="CP111" s="653" t="str">
        <f t="shared" si="11"/>
        <v/>
      </c>
    </row>
    <row r="112" spans="1:94" x14ac:dyDescent="0.25">
      <c r="A112" s="649">
        <v>105</v>
      </c>
      <c r="B112" s="650"/>
      <c r="C112" s="651"/>
      <c r="G112" s="671"/>
      <c r="H112" s="671"/>
      <c r="I112" s="671"/>
      <c r="J112" s="671"/>
      <c r="K112" s="671"/>
      <c r="L112" s="671"/>
      <c r="M112" s="671"/>
      <c r="N112" s="671"/>
      <c r="O112" s="671"/>
      <c r="P112" s="671"/>
      <c r="Q112" s="671"/>
      <c r="R112" s="671"/>
      <c r="S112" s="671"/>
      <c r="T112" s="687"/>
      <c r="AP112" s="620">
        <v>101</v>
      </c>
      <c r="AQ112" s="620" t="str">
        <f t="shared" si="19"/>
        <v/>
      </c>
      <c r="AR112" s="666" t="str">
        <f t="shared" si="12"/>
        <v/>
      </c>
      <c r="AS112" s="620" t="b">
        <f t="shared" si="17"/>
        <v>0</v>
      </c>
      <c r="AT112" s="620" t="str">
        <f t="shared" ref="AT112:AT175" si="20">IF(OR(B108="",C108=""),"",C108)</f>
        <v/>
      </c>
      <c r="AU112" s="620" t="str">
        <f t="shared" ref="AU112:AU175" si="21">IF(B108=1,C108,"")</f>
        <v/>
      </c>
      <c r="AV112" s="620" t="str">
        <f t="shared" ref="AV112:AV175" si="22">IF(B108=2,C108,"")</f>
        <v/>
      </c>
      <c r="AW112" s="620" t="str">
        <f t="shared" si="15"/>
        <v/>
      </c>
      <c r="AX112" s="620" t="str">
        <f t="shared" si="16"/>
        <v/>
      </c>
      <c r="BT112" s="684"/>
      <c r="CP112" s="653" t="str">
        <f t="shared" si="11"/>
        <v/>
      </c>
    </row>
    <row r="113" spans="1:94" x14ac:dyDescent="0.25">
      <c r="A113" s="654">
        <v>106</v>
      </c>
      <c r="B113" s="650"/>
      <c r="C113" s="651"/>
      <c r="G113" s="671"/>
      <c r="H113" s="671"/>
      <c r="I113" s="671"/>
      <c r="J113" s="671"/>
      <c r="K113" s="671"/>
      <c r="L113" s="671"/>
      <c r="M113" s="671"/>
      <c r="N113" s="671"/>
      <c r="O113" s="671"/>
      <c r="P113" s="671"/>
      <c r="Q113" s="671"/>
      <c r="R113" s="671"/>
      <c r="S113" s="671"/>
      <c r="T113" s="687"/>
      <c r="AP113" s="620">
        <v>102</v>
      </c>
      <c r="AQ113" s="620" t="str">
        <f t="shared" si="19"/>
        <v/>
      </c>
      <c r="AR113" s="666" t="str">
        <f t="shared" si="12"/>
        <v/>
      </c>
      <c r="AS113" s="620" t="b">
        <f t="shared" si="17"/>
        <v>0</v>
      </c>
      <c r="AT113" s="620" t="str">
        <f t="shared" si="20"/>
        <v/>
      </c>
      <c r="AU113" s="620" t="str">
        <f t="shared" si="21"/>
        <v/>
      </c>
      <c r="AV113" s="620" t="str">
        <f t="shared" si="22"/>
        <v/>
      </c>
      <c r="AW113" s="620" t="str">
        <f t="shared" si="15"/>
        <v/>
      </c>
      <c r="AX113" s="620" t="str">
        <f t="shared" si="16"/>
        <v/>
      </c>
      <c r="BT113" s="684"/>
      <c r="CP113" s="653" t="str">
        <f t="shared" si="11"/>
        <v/>
      </c>
    </row>
    <row r="114" spans="1:94" x14ac:dyDescent="0.25">
      <c r="A114" s="649">
        <v>107</v>
      </c>
      <c r="B114" s="650"/>
      <c r="C114" s="651"/>
      <c r="G114" s="671"/>
      <c r="H114" s="671"/>
      <c r="I114" s="671"/>
      <c r="J114" s="671"/>
      <c r="K114" s="671"/>
      <c r="L114" s="671"/>
      <c r="M114" s="671"/>
      <c r="N114" s="671"/>
      <c r="O114" s="671"/>
      <c r="P114" s="671"/>
      <c r="Q114" s="671"/>
      <c r="R114" s="671"/>
      <c r="S114" s="671"/>
      <c r="T114" s="687"/>
      <c r="AP114" s="620">
        <v>103</v>
      </c>
      <c r="AQ114" s="620" t="str">
        <f t="shared" si="19"/>
        <v/>
      </c>
      <c r="AR114" s="666" t="str">
        <f t="shared" si="12"/>
        <v/>
      </c>
      <c r="AS114" s="620" t="b">
        <f t="shared" si="17"/>
        <v>0</v>
      </c>
      <c r="AT114" s="620" t="str">
        <f t="shared" si="20"/>
        <v/>
      </c>
      <c r="AU114" s="620" t="str">
        <f t="shared" si="21"/>
        <v/>
      </c>
      <c r="AV114" s="620" t="str">
        <f t="shared" si="22"/>
        <v/>
      </c>
      <c r="AW114" s="620" t="str">
        <f t="shared" si="15"/>
        <v/>
      </c>
      <c r="AX114" s="620" t="str">
        <f t="shared" si="16"/>
        <v/>
      </c>
      <c r="BT114" s="684"/>
      <c r="CP114" s="653" t="str">
        <f t="shared" si="11"/>
        <v/>
      </c>
    </row>
    <row r="115" spans="1:94" x14ac:dyDescent="0.25">
      <c r="A115" s="654">
        <v>108</v>
      </c>
      <c r="B115" s="650"/>
      <c r="C115" s="651"/>
      <c r="G115" s="671"/>
      <c r="H115" s="671"/>
      <c r="I115" s="671"/>
      <c r="J115" s="671"/>
      <c r="K115" s="671"/>
      <c r="L115" s="671"/>
      <c r="M115" s="671"/>
      <c r="N115" s="671"/>
      <c r="O115" s="671"/>
      <c r="P115" s="671"/>
      <c r="Q115" s="671"/>
      <c r="R115" s="671"/>
      <c r="S115" s="671"/>
      <c r="T115" s="687"/>
      <c r="AP115" s="620">
        <v>104</v>
      </c>
      <c r="AQ115" s="620" t="str">
        <f t="shared" si="19"/>
        <v/>
      </c>
      <c r="AR115" s="666" t="str">
        <f t="shared" si="12"/>
        <v/>
      </c>
      <c r="AS115" s="620" t="b">
        <f t="shared" si="17"/>
        <v>0</v>
      </c>
      <c r="AT115" s="620" t="str">
        <f t="shared" si="20"/>
        <v/>
      </c>
      <c r="AU115" s="620" t="str">
        <f t="shared" si="21"/>
        <v/>
      </c>
      <c r="AV115" s="620" t="str">
        <f t="shared" si="22"/>
        <v/>
      </c>
      <c r="AW115" s="620" t="str">
        <f t="shared" si="15"/>
        <v/>
      </c>
      <c r="AX115" s="620" t="str">
        <f t="shared" si="16"/>
        <v/>
      </c>
      <c r="BT115" s="684"/>
      <c r="CP115" s="653" t="str">
        <f t="shared" si="11"/>
        <v/>
      </c>
    </row>
    <row r="116" spans="1:94" x14ac:dyDescent="0.25">
      <c r="A116" s="649">
        <v>109</v>
      </c>
      <c r="B116" s="650"/>
      <c r="C116" s="651"/>
      <c r="G116" s="671"/>
      <c r="H116" s="671"/>
      <c r="I116" s="671"/>
      <c r="J116" s="671"/>
      <c r="K116" s="671"/>
      <c r="L116" s="671"/>
      <c r="M116" s="671"/>
      <c r="N116" s="671"/>
      <c r="O116" s="671"/>
      <c r="P116" s="671"/>
      <c r="Q116" s="671"/>
      <c r="R116" s="671"/>
      <c r="S116" s="671"/>
      <c r="T116" s="687"/>
      <c r="AP116" s="620">
        <v>105</v>
      </c>
      <c r="AQ116" s="620" t="str">
        <f t="shared" si="19"/>
        <v/>
      </c>
      <c r="AR116" s="666" t="str">
        <f t="shared" si="12"/>
        <v/>
      </c>
      <c r="AS116" s="620" t="b">
        <f t="shared" si="17"/>
        <v>0</v>
      </c>
      <c r="AT116" s="620" t="str">
        <f t="shared" si="20"/>
        <v/>
      </c>
      <c r="AU116" s="620" t="str">
        <f t="shared" si="21"/>
        <v/>
      </c>
      <c r="AV116" s="620" t="str">
        <f t="shared" si="22"/>
        <v/>
      </c>
      <c r="AW116" s="620" t="str">
        <f t="shared" si="15"/>
        <v/>
      </c>
      <c r="AX116" s="620" t="str">
        <f t="shared" si="16"/>
        <v/>
      </c>
      <c r="BT116" s="684"/>
      <c r="CP116" s="653" t="str">
        <f t="shared" si="11"/>
        <v/>
      </c>
    </row>
    <row r="117" spans="1:94" x14ac:dyDescent="0.25">
      <c r="A117" s="654">
        <v>110</v>
      </c>
      <c r="B117" s="650"/>
      <c r="C117" s="651"/>
      <c r="G117" s="671"/>
      <c r="H117" s="671"/>
      <c r="I117" s="671"/>
      <c r="J117" s="671"/>
      <c r="K117" s="671"/>
      <c r="L117" s="671"/>
      <c r="M117" s="671"/>
      <c r="N117" s="671"/>
      <c r="O117" s="671"/>
      <c r="P117" s="671"/>
      <c r="Q117" s="671"/>
      <c r="R117" s="671"/>
      <c r="S117" s="671"/>
      <c r="T117" s="687"/>
      <c r="AP117" s="620">
        <v>106</v>
      </c>
      <c r="AQ117" s="620" t="str">
        <f t="shared" si="19"/>
        <v/>
      </c>
      <c r="AR117" s="666" t="str">
        <f t="shared" si="12"/>
        <v/>
      </c>
      <c r="AS117" s="620" t="b">
        <f t="shared" si="17"/>
        <v>0</v>
      </c>
      <c r="AT117" s="620" t="str">
        <f t="shared" si="20"/>
        <v/>
      </c>
      <c r="AU117" s="620" t="str">
        <f t="shared" si="21"/>
        <v/>
      </c>
      <c r="AV117" s="620" t="str">
        <f t="shared" si="22"/>
        <v/>
      </c>
      <c r="AW117" s="620" t="str">
        <f t="shared" si="15"/>
        <v/>
      </c>
      <c r="AX117" s="620" t="str">
        <f t="shared" si="16"/>
        <v/>
      </c>
      <c r="BT117" s="684"/>
      <c r="CP117" s="653" t="str">
        <f t="shared" si="11"/>
        <v/>
      </c>
    </row>
    <row r="118" spans="1:94" x14ac:dyDescent="0.25">
      <c r="A118" s="649">
        <v>111</v>
      </c>
      <c r="B118" s="650"/>
      <c r="C118" s="651"/>
      <c r="G118" s="671"/>
      <c r="H118" s="671"/>
      <c r="I118" s="671"/>
      <c r="J118" s="671"/>
      <c r="K118" s="671"/>
      <c r="L118" s="671"/>
      <c r="M118" s="671"/>
      <c r="N118" s="671"/>
      <c r="O118" s="671"/>
      <c r="P118" s="671"/>
      <c r="Q118" s="671"/>
      <c r="R118" s="671"/>
      <c r="S118" s="671"/>
      <c r="T118" s="687"/>
      <c r="AP118" s="620">
        <v>107</v>
      </c>
      <c r="AQ118" s="620" t="str">
        <f t="shared" si="19"/>
        <v/>
      </c>
      <c r="AR118" s="666" t="str">
        <f t="shared" si="12"/>
        <v/>
      </c>
      <c r="AS118" s="620" t="b">
        <f t="shared" si="17"/>
        <v>0</v>
      </c>
      <c r="AT118" s="620" t="str">
        <f t="shared" si="20"/>
        <v/>
      </c>
      <c r="AU118" s="620" t="str">
        <f t="shared" si="21"/>
        <v/>
      </c>
      <c r="AV118" s="620" t="str">
        <f t="shared" si="22"/>
        <v/>
      </c>
      <c r="AW118" s="620" t="str">
        <f t="shared" si="15"/>
        <v/>
      </c>
      <c r="AX118" s="620" t="str">
        <f t="shared" si="16"/>
        <v/>
      </c>
      <c r="BT118" s="684"/>
      <c r="CP118" s="653" t="str">
        <f t="shared" si="11"/>
        <v/>
      </c>
    </row>
    <row r="119" spans="1:94" x14ac:dyDescent="0.25">
      <c r="A119" s="654">
        <v>112</v>
      </c>
      <c r="B119" s="650"/>
      <c r="C119" s="651"/>
      <c r="G119" s="671"/>
      <c r="H119" s="671"/>
      <c r="I119" s="671"/>
      <c r="J119" s="671"/>
      <c r="K119" s="671"/>
      <c r="L119" s="671"/>
      <c r="M119" s="671"/>
      <c r="N119" s="671"/>
      <c r="O119" s="671"/>
      <c r="P119" s="671"/>
      <c r="Q119" s="671"/>
      <c r="R119" s="671"/>
      <c r="S119" s="671"/>
      <c r="T119" s="687"/>
      <c r="AP119" s="620">
        <v>108</v>
      </c>
      <c r="AQ119" s="620" t="str">
        <f t="shared" si="19"/>
        <v/>
      </c>
      <c r="AR119" s="666" t="str">
        <f t="shared" si="12"/>
        <v/>
      </c>
      <c r="AS119" s="620" t="b">
        <f t="shared" si="17"/>
        <v>0</v>
      </c>
      <c r="AT119" s="620" t="str">
        <f t="shared" si="20"/>
        <v/>
      </c>
      <c r="AU119" s="620" t="str">
        <f t="shared" si="21"/>
        <v/>
      </c>
      <c r="AV119" s="620" t="str">
        <f t="shared" si="22"/>
        <v/>
      </c>
      <c r="AW119" s="620" t="str">
        <f t="shared" si="15"/>
        <v/>
      </c>
      <c r="AX119" s="620" t="str">
        <f t="shared" si="16"/>
        <v/>
      </c>
      <c r="BT119" s="684"/>
      <c r="CP119" s="653" t="str">
        <f t="shared" si="11"/>
        <v/>
      </c>
    </row>
    <row r="120" spans="1:94" x14ac:dyDescent="0.25">
      <c r="A120" s="649">
        <v>113</v>
      </c>
      <c r="B120" s="650"/>
      <c r="C120" s="651"/>
      <c r="G120" s="671"/>
      <c r="H120" s="671"/>
      <c r="I120" s="671"/>
      <c r="J120" s="671"/>
      <c r="K120" s="671"/>
      <c r="L120" s="671"/>
      <c r="M120" s="671"/>
      <c r="N120" s="671"/>
      <c r="O120" s="671"/>
      <c r="P120" s="671"/>
      <c r="Q120" s="671"/>
      <c r="R120" s="671"/>
      <c r="S120" s="671"/>
      <c r="T120" s="687"/>
      <c r="AP120" s="620">
        <v>109</v>
      </c>
      <c r="AQ120" s="620" t="str">
        <f t="shared" si="19"/>
        <v/>
      </c>
      <c r="AR120" s="666" t="str">
        <f t="shared" si="12"/>
        <v/>
      </c>
      <c r="AS120" s="620" t="b">
        <f t="shared" si="17"/>
        <v>0</v>
      </c>
      <c r="AT120" s="620" t="str">
        <f t="shared" si="20"/>
        <v/>
      </c>
      <c r="AU120" s="620" t="str">
        <f t="shared" si="21"/>
        <v/>
      </c>
      <c r="AV120" s="620" t="str">
        <f t="shared" si="22"/>
        <v/>
      </c>
      <c r="AW120" s="620" t="str">
        <f t="shared" si="15"/>
        <v/>
      </c>
      <c r="AX120" s="620" t="str">
        <f t="shared" si="16"/>
        <v/>
      </c>
      <c r="BT120" s="684"/>
      <c r="CP120" s="653" t="str">
        <f t="shared" si="11"/>
        <v/>
      </c>
    </row>
    <row r="121" spans="1:94" x14ac:dyDescent="0.25">
      <c r="A121" s="654">
        <v>114</v>
      </c>
      <c r="B121" s="650"/>
      <c r="C121" s="651"/>
      <c r="G121" s="671"/>
      <c r="H121" s="671"/>
      <c r="I121" s="671"/>
      <c r="J121" s="671"/>
      <c r="K121" s="671"/>
      <c r="L121" s="671"/>
      <c r="M121" s="671"/>
      <c r="N121" s="671"/>
      <c r="O121" s="671"/>
      <c r="P121" s="671"/>
      <c r="Q121" s="671"/>
      <c r="R121" s="671"/>
      <c r="S121" s="671"/>
      <c r="T121" s="687"/>
      <c r="AP121" s="620">
        <v>110</v>
      </c>
      <c r="AQ121" s="620" t="str">
        <f t="shared" si="19"/>
        <v/>
      </c>
      <c r="AR121" s="666" t="str">
        <f t="shared" si="12"/>
        <v/>
      </c>
      <c r="AS121" s="620" t="b">
        <f t="shared" si="17"/>
        <v>0</v>
      </c>
      <c r="AT121" s="620" t="str">
        <f t="shared" si="20"/>
        <v/>
      </c>
      <c r="AU121" s="620" t="str">
        <f t="shared" si="21"/>
        <v/>
      </c>
      <c r="AV121" s="620" t="str">
        <f t="shared" si="22"/>
        <v/>
      </c>
      <c r="AW121" s="620" t="str">
        <f t="shared" si="15"/>
        <v/>
      </c>
      <c r="AX121" s="620" t="str">
        <f t="shared" si="16"/>
        <v/>
      </c>
      <c r="BT121" s="684"/>
      <c r="CP121" s="653" t="str">
        <f t="shared" si="11"/>
        <v/>
      </c>
    </row>
    <row r="122" spans="1:94" x14ac:dyDescent="0.25">
      <c r="A122" s="649">
        <v>115</v>
      </c>
      <c r="B122" s="650"/>
      <c r="C122" s="651"/>
      <c r="G122" s="671"/>
      <c r="H122" s="671"/>
      <c r="I122" s="671"/>
      <c r="J122" s="671"/>
      <c r="K122" s="671"/>
      <c r="L122" s="671"/>
      <c r="M122" s="671"/>
      <c r="N122" s="671"/>
      <c r="O122" s="671"/>
      <c r="P122" s="671"/>
      <c r="Q122" s="671"/>
      <c r="R122" s="671"/>
      <c r="S122" s="671"/>
      <c r="T122" s="687"/>
      <c r="AP122" s="620">
        <v>111</v>
      </c>
      <c r="AQ122" s="620" t="str">
        <f t="shared" si="19"/>
        <v/>
      </c>
      <c r="AR122" s="666" t="str">
        <f t="shared" si="12"/>
        <v/>
      </c>
      <c r="AS122" s="620" t="b">
        <f t="shared" si="17"/>
        <v>0</v>
      </c>
      <c r="AT122" s="620" t="str">
        <f t="shared" si="20"/>
        <v/>
      </c>
      <c r="AU122" s="620" t="str">
        <f t="shared" si="21"/>
        <v/>
      </c>
      <c r="AV122" s="620" t="str">
        <f t="shared" si="22"/>
        <v/>
      </c>
      <c r="AW122" s="620" t="str">
        <f t="shared" si="15"/>
        <v/>
      </c>
      <c r="AX122" s="620" t="str">
        <f t="shared" si="16"/>
        <v/>
      </c>
      <c r="BT122" s="684"/>
      <c r="CP122" s="653" t="str">
        <f t="shared" si="11"/>
        <v/>
      </c>
    </row>
    <row r="123" spans="1:94" x14ac:dyDescent="0.25">
      <c r="A123" s="654">
        <v>116</v>
      </c>
      <c r="B123" s="650"/>
      <c r="C123" s="651"/>
      <c r="G123" s="671"/>
      <c r="H123" s="671"/>
      <c r="I123" s="671"/>
      <c r="J123" s="671"/>
      <c r="K123" s="671"/>
      <c r="L123" s="671"/>
      <c r="M123" s="671"/>
      <c r="N123" s="671"/>
      <c r="O123" s="671"/>
      <c r="P123" s="671"/>
      <c r="Q123" s="671"/>
      <c r="R123" s="671"/>
      <c r="S123" s="671"/>
      <c r="T123" s="687"/>
      <c r="AP123" s="620">
        <v>112</v>
      </c>
      <c r="AQ123" s="620" t="str">
        <f t="shared" si="19"/>
        <v/>
      </c>
      <c r="AR123" s="666" t="str">
        <f t="shared" si="12"/>
        <v/>
      </c>
      <c r="AS123" s="620" t="b">
        <f t="shared" si="17"/>
        <v>0</v>
      </c>
      <c r="AT123" s="620" t="str">
        <f t="shared" si="20"/>
        <v/>
      </c>
      <c r="AU123" s="620" t="str">
        <f t="shared" si="21"/>
        <v/>
      </c>
      <c r="AV123" s="620" t="str">
        <f t="shared" si="22"/>
        <v/>
      </c>
      <c r="AW123" s="620" t="str">
        <f t="shared" si="15"/>
        <v/>
      </c>
      <c r="AX123" s="620" t="str">
        <f t="shared" si="16"/>
        <v/>
      </c>
      <c r="BT123" s="684"/>
      <c r="CP123" s="653" t="str">
        <f t="shared" si="11"/>
        <v/>
      </c>
    </row>
    <row r="124" spans="1:94" x14ac:dyDescent="0.25">
      <c r="A124" s="649">
        <v>117</v>
      </c>
      <c r="B124" s="650"/>
      <c r="C124" s="651"/>
      <c r="G124" s="671"/>
      <c r="H124" s="671"/>
      <c r="I124" s="671"/>
      <c r="J124" s="671"/>
      <c r="K124" s="671"/>
      <c r="L124" s="671"/>
      <c r="M124" s="671"/>
      <c r="N124" s="671"/>
      <c r="O124" s="671"/>
      <c r="P124" s="671"/>
      <c r="Q124" s="671"/>
      <c r="R124" s="671"/>
      <c r="S124" s="671"/>
      <c r="T124" s="687"/>
      <c r="AP124" s="620">
        <v>113</v>
      </c>
      <c r="AQ124" s="620" t="str">
        <f t="shared" si="19"/>
        <v/>
      </c>
      <c r="AR124" s="666" t="str">
        <f t="shared" si="12"/>
        <v/>
      </c>
      <c r="AS124" s="620" t="b">
        <f t="shared" si="17"/>
        <v>0</v>
      </c>
      <c r="AT124" s="620" t="str">
        <f t="shared" si="20"/>
        <v/>
      </c>
      <c r="AU124" s="620" t="str">
        <f t="shared" si="21"/>
        <v/>
      </c>
      <c r="AV124" s="620" t="str">
        <f t="shared" si="22"/>
        <v/>
      </c>
      <c r="AW124" s="620" t="str">
        <f t="shared" si="15"/>
        <v/>
      </c>
      <c r="AX124" s="620" t="str">
        <f t="shared" si="16"/>
        <v/>
      </c>
      <c r="BT124" s="684"/>
      <c r="CP124" s="653" t="str">
        <f t="shared" si="11"/>
        <v/>
      </c>
    </row>
    <row r="125" spans="1:94" x14ac:dyDescent="0.25">
      <c r="A125" s="654">
        <v>118</v>
      </c>
      <c r="B125" s="650"/>
      <c r="C125" s="651"/>
      <c r="G125" s="671"/>
      <c r="H125" s="671"/>
      <c r="I125" s="671"/>
      <c r="J125" s="671"/>
      <c r="K125" s="671"/>
      <c r="L125" s="671"/>
      <c r="M125" s="671"/>
      <c r="N125" s="671"/>
      <c r="O125" s="671"/>
      <c r="P125" s="671"/>
      <c r="Q125" s="671"/>
      <c r="R125" s="671"/>
      <c r="S125" s="671"/>
      <c r="T125" s="687"/>
      <c r="AP125" s="620">
        <v>114</v>
      </c>
      <c r="AQ125" s="620" t="str">
        <f t="shared" si="19"/>
        <v/>
      </c>
      <c r="AR125" s="666" t="str">
        <f t="shared" si="12"/>
        <v/>
      </c>
      <c r="AS125" s="620" t="b">
        <f t="shared" si="17"/>
        <v>0</v>
      </c>
      <c r="AT125" s="620" t="str">
        <f t="shared" si="20"/>
        <v/>
      </c>
      <c r="AU125" s="620" t="str">
        <f t="shared" si="21"/>
        <v/>
      </c>
      <c r="AV125" s="620" t="str">
        <f t="shared" si="22"/>
        <v/>
      </c>
      <c r="AW125" s="620" t="str">
        <f t="shared" si="15"/>
        <v/>
      </c>
      <c r="AX125" s="620" t="str">
        <f t="shared" si="16"/>
        <v/>
      </c>
      <c r="BT125" s="684"/>
      <c r="CP125" s="653" t="str">
        <f t="shared" si="11"/>
        <v/>
      </c>
    </row>
    <row r="126" spans="1:94" x14ac:dyDescent="0.25">
      <c r="A126" s="649">
        <v>119</v>
      </c>
      <c r="B126" s="650"/>
      <c r="C126" s="651"/>
      <c r="G126" s="671"/>
      <c r="H126" s="671"/>
      <c r="I126" s="671"/>
      <c r="J126" s="671"/>
      <c r="K126" s="671"/>
      <c r="L126" s="671"/>
      <c r="M126" s="671"/>
      <c r="N126" s="671"/>
      <c r="O126" s="671"/>
      <c r="P126" s="671"/>
      <c r="Q126" s="671"/>
      <c r="R126" s="671"/>
      <c r="S126" s="671"/>
      <c r="T126" s="687"/>
      <c r="AP126" s="620">
        <v>115</v>
      </c>
      <c r="AQ126" s="620" t="str">
        <f t="shared" si="19"/>
        <v/>
      </c>
      <c r="AR126" s="666" t="str">
        <f t="shared" si="12"/>
        <v/>
      </c>
      <c r="AS126" s="620" t="b">
        <f t="shared" si="17"/>
        <v>0</v>
      </c>
      <c r="AT126" s="620" t="str">
        <f t="shared" si="20"/>
        <v/>
      </c>
      <c r="AU126" s="620" t="str">
        <f t="shared" si="21"/>
        <v/>
      </c>
      <c r="AV126" s="620" t="str">
        <f t="shared" si="22"/>
        <v/>
      </c>
      <c r="AW126" s="620" t="str">
        <f t="shared" si="15"/>
        <v/>
      </c>
      <c r="AX126" s="620" t="str">
        <f t="shared" si="16"/>
        <v/>
      </c>
      <c r="BT126" s="684"/>
      <c r="CP126" s="653" t="str">
        <f t="shared" si="11"/>
        <v/>
      </c>
    </row>
    <row r="127" spans="1:94" x14ac:dyDescent="0.25">
      <c r="A127" s="654">
        <v>120</v>
      </c>
      <c r="B127" s="650"/>
      <c r="C127" s="651"/>
      <c r="G127" s="671"/>
      <c r="H127" s="671"/>
      <c r="I127" s="671"/>
      <c r="J127" s="671"/>
      <c r="K127" s="671"/>
      <c r="L127" s="671"/>
      <c r="M127" s="671"/>
      <c r="N127" s="671"/>
      <c r="O127" s="671"/>
      <c r="P127" s="671"/>
      <c r="Q127" s="671"/>
      <c r="R127" s="671"/>
      <c r="S127" s="671"/>
      <c r="T127" s="687"/>
      <c r="AP127" s="620">
        <v>116</v>
      </c>
      <c r="AQ127" s="620" t="str">
        <f t="shared" si="19"/>
        <v/>
      </c>
      <c r="AR127" s="666" t="str">
        <f t="shared" si="12"/>
        <v/>
      </c>
      <c r="AS127" s="620" t="b">
        <f t="shared" si="17"/>
        <v>0</v>
      </c>
      <c r="AT127" s="620" t="str">
        <f t="shared" si="20"/>
        <v/>
      </c>
      <c r="AU127" s="620" t="str">
        <f t="shared" si="21"/>
        <v/>
      </c>
      <c r="AV127" s="620" t="str">
        <f t="shared" si="22"/>
        <v/>
      </c>
      <c r="AW127" s="620" t="str">
        <f t="shared" si="15"/>
        <v/>
      </c>
      <c r="AX127" s="620" t="str">
        <f t="shared" si="16"/>
        <v/>
      </c>
      <c r="BT127" s="684"/>
      <c r="CP127" s="653" t="str">
        <f t="shared" si="11"/>
        <v/>
      </c>
    </row>
    <row r="128" spans="1:94" x14ac:dyDescent="0.25">
      <c r="A128" s="649">
        <v>121</v>
      </c>
      <c r="B128" s="650"/>
      <c r="C128" s="651"/>
      <c r="G128" s="671"/>
      <c r="H128" s="671"/>
      <c r="I128" s="671"/>
      <c r="J128" s="671"/>
      <c r="K128" s="671"/>
      <c r="L128" s="671"/>
      <c r="M128" s="671"/>
      <c r="N128" s="671"/>
      <c r="O128" s="671"/>
      <c r="P128" s="671"/>
      <c r="Q128" s="671"/>
      <c r="R128" s="671"/>
      <c r="S128" s="671"/>
      <c r="T128" s="687"/>
      <c r="AP128" s="620">
        <v>117</v>
      </c>
      <c r="AQ128" s="620" t="str">
        <f t="shared" si="19"/>
        <v/>
      </c>
      <c r="AR128" s="666" t="str">
        <f t="shared" si="12"/>
        <v/>
      </c>
      <c r="AS128" s="620" t="b">
        <f t="shared" si="17"/>
        <v>0</v>
      </c>
      <c r="AT128" s="620" t="str">
        <f t="shared" si="20"/>
        <v/>
      </c>
      <c r="AU128" s="620" t="str">
        <f t="shared" si="21"/>
        <v/>
      </c>
      <c r="AV128" s="620" t="str">
        <f t="shared" si="22"/>
        <v/>
      </c>
      <c r="AW128" s="620" t="str">
        <f t="shared" si="15"/>
        <v/>
      </c>
      <c r="AX128" s="620" t="str">
        <f t="shared" si="16"/>
        <v/>
      </c>
      <c r="BT128" s="684"/>
      <c r="CP128" s="653" t="str">
        <f t="shared" si="11"/>
        <v/>
      </c>
    </row>
    <row r="129" spans="1:94" x14ac:dyDescent="0.25">
      <c r="A129" s="654">
        <v>122</v>
      </c>
      <c r="B129" s="650"/>
      <c r="C129" s="651"/>
      <c r="G129" s="671"/>
      <c r="H129" s="671"/>
      <c r="I129" s="671"/>
      <c r="J129" s="671"/>
      <c r="K129" s="671"/>
      <c r="L129" s="671"/>
      <c r="M129" s="671"/>
      <c r="N129" s="671"/>
      <c r="O129" s="671"/>
      <c r="P129" s="671"/>
      <c r="Q129" s="671"/>
      <c r="R129" s="671"/>
      <c r="S129" s="671"/>
      <c r="T129" s="687"/>
      <c r="AP129" s="620">
        <v>118</v>
      </c>
      <c r="AQ129" s="620" t="str">
        <f t="shared" si="19"/>
        <v/>
      </c>
      <c r="AR129" s="666" t="str">
        <f t="shared" si="12"/>
        <v/>
      </c>
      <c r="AS129" s="620" t="b">
        <f t="shared" si="17"/>
        <v>0</v>
      </c>
      <c r="AT129" s="620" t="str">
        <f t="shared" si="20"/>
        <v/>
      </c>
      <c r="AU129" s="620" t="str">
        <f t="shared" si="21"/>
        <v/>
      </c>
      <c r="AV129" s="620" t="str">
        <f t="shared" si="22"/>
        <v/>
      </c>
      <c r="AW129" s="620" t="str">
        <f t="shared" si="15"/>
        <v/>
      </c>
      <c r="AX129" s="620" t="str">
        <f t="shared" si="16"/>
        <v/>
      </c>
      <c r="BT129" s="684"/>
      <c r="CP129" s="653" t="str">
        <f t="shared" si="11"/>
        <v/>
      </c>
    </row>
    <row r="130" spans="1:94" x14ac:dyDescent="0.25">
      <c r="A130" s="649">
        <v>123</v>
      </c>
      <c r="B130" s="650"/>
      <c r="C130" s="651"/>
      <c r="G130" s="671"/>
      <c r="H130" s="671"/>
      <c r="I130" s="671"/>
      <c r="J130" s="671"/>
      <c r="K130" s="671"/>
      <c r="L130" s="671"/>
      <c r="M130" s="671"/>
      <c r="N130" s="671"/>
      <c r="O130" s="671"/>
      <c r="P130" s="671"/>
      <c r="Q130" s="671"/>
      <c r="R130" s="671"/>
      <c r="S130" s="671"/>
      <c r="T130" s="687"/>
      <c r="AP130" s="620">
        <v>119</v>
      </c>
      <c r="AQ130" s="620" t="str">
        <f t="shared" si="19"/>
        <v/>
      </c>
      <c r="AR130" s="666" t="str">
        <f t="shared" si="12"/>
        <v/>
      </c>
      <c r="AS130" s="620" t="b">
        <f t="shared" si="17"/>
        <v>0</v>
      </c>
      <c r="AT130" s="620" t="str">
        <f t="shared" si="20"/>
        <v/>
      </c>
      <c r="AU130" s="620" t="str">
        <f t="shared" si="21"/>
        <v/>
      </c>
      <c r="AV130" s="620" t="str">
        <f t="shared" si="22"/>
        <v/>
      </c>
      <c r="AW130" s="620" t="str">
        <f t="shared" si="15"/>
        <v/>
      </c>
      <c r="AX130" s="620" t="str">
        <f t="shared" si="16"/>
        <v/>
      </c>
      <c r="BT130" s="684"/>
      <c r="CP130" s="653" t="str">
        <f t="shared" si="11"/>
        <v/>
      </c>
    </row>
    <row r="131" spans="1:94" x14ac:dyDescent="0.25">
      <c r="A131" s="654">
        <v>124</v>
      </c>
      <c r="B131" s="650"/>
      <c r="C131" s="651"/>
      <c r="G131" s="671"/>
      <c r="H131" s="671"/>
      <c r="I131" s="671"/>
      <c r="J131" s="671"/>
      <c r="K131" s="671"/>
      <c r="L131" s="671"/>
      <c r="M131" s="671"/>
      <c r="N131" s="671"/>
      <c r="O131" s="671"/>
      <c r="P131" s="671"/>
      <c r="Q131" s="671"/>
      <c r="R131" s="671"/>
      <c r="S131" s="671"/>
      <c r="T131" s="687"/>
      <c r="AP131" s="620">
        <v>120</v>
      </c>
      <c r="AQ131" s="620" t="str">
        <f t="shared" si="19"/>
        <v/>
      </c>
      <c r="AR131" s="666" t="str">
        <f t="shared" si="12"/>
        <v/>
      </c>
      <c r="AS131" s="620" t="b">
        <f t="shared" si="17"/>
        <v>0</v>
      </c>
      <c r="AT131" s="620" t="str">
        <f t="shared" si="20"/>
        <v/>
      </c>
      <c r="AU131" s="620" t="str">
        <f t="shared" si="21"/>
        <v/>
      </c>
      <c r="AV131" s="620" t="str">
        <f t="shared" si="22"/>
        <v/>
      </c>
      <c r="AW131" s="620" t="str">
        <f t="shared" si="15"/>
        <v/>
      </c>
      <c r="AX131" s="620" t="str">
        <f t="shared" si="16"/>
        <v/>
      </c>
      <c r="BT131" s="684"/>
      <c r="CP131" s="653" t="str">
        <f t="shared" si="11"/>
        <v/>
      </c>
    </row>
    <row r="132" spans="1:94" x14ac:dyDescent="0.25">
      <c r="A132" s="649">
        <v>125</v>
      </c>
      <c r="B132" s="650"/>
      <c r="C132" s="651"/>
      <c r="G132" s="671"/>
      <c r="H132" s="671"/>
      <c r="I132" s="671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/>
      <c r="T132" s="687"/>
      <c r="AP132" s="620">
        <v>121</v>
      </c>
      <c r="AQ132" s="620" t="str">
        <f t="shared" si="19"/>
        <v/>
      </c>
      <c r="AR132" s="666" t="str">
        <f t="shared" si="12"/>
        <v/>
      </c>
      <c r="AS132" s="620" t="b">
        <f t="shared" si="17"/>
        <v>0</v>
      </c>
      <c r="AT132" s="620" t="str">
        <f t="shared" si="20"/>
        <v/>
      </c>
      <c r="AU132" s="620" t="str">
        <f t="shared" si="21"/>
        <v/>
      </c>
      <c r="AV132" s="620" t="str">
        <f t="shared" si="22"/>
        <v/>
      </c>
      <c r="AW132" s="620" t="str">
        <f t="shared" si="15"/>
        <v/>
      </c>
      <c r="AX132" s="620" t="str">
        <f t="shared" si="16"/>
        <v/>
      </c>
      <c r="BT132" s="684"/>
      <c r="CP132" s="653" t="str">
        <f t="shared" si="11"/>
        <v/>
      </c>
    </row>
    <row r="133" spans="1:94" x14ac:dyDescent="0.25">
      <c r="A133" s="654">
        <v>126</v>
      </c>
      <c r="B133" s="650"/>
      <c r="C133" s="651"/>
      <c r="G133" s="671"/>
      <c r="H133" s="671"/>
      <c r="I133" s="671"/>
      <c r="J133" s="671"/>
      <c r="K133" s="671"/>
      <c r="L133" s="671"/>
      <c r="M133" s="671"/>
      <c r="N133" s="671"/>
      <c r="O133" s="671"/>
      <c r="P133" s="671"/>
      <c r="Q133" s="671"/>
      <c r="R133" s="671"/>
      <c r="S133" s="671"/>
      <c r="T133" s="687"/>
      <c r="AP133" s="620">
        <v>122</v>
      </c>
      <c r="AQ133" s="620" t="str">
        <f t="shared" si="19"/>
        <v/>
      </c>
      <c r="AR133" s="666" t="str">
        <f t="shared" si="12"/>
        <v/>
      </c>
      <c r="AS133" s="620" t="b">
        <f t="shared" si="17"/>
        <v>0</v>
      </c>
      <c r="AT133" s="620" t="str">
        <f t="shared" si="20"/>
        <v/>
      </c>
      <c r="AU133" s="620" t="str">
        <f t="shared" si="21"/>
        <v/>
      </c>
      <c r="AV133" s="620" t="str">
        <f t="shared" si="22"/>
        <v/>
      </c>
      <c r="AW133" s="620" t="str">
        <f t="shared" si="15"/>
        <v/>
      </c>
      <c r="AX133" s="620" t="str">
        <f t="shared" si="16"/>
        <v/>
      </c>
      <c r="BT133" s="684"/>
      <c r="CP133" s="653" t="str">
        <f t="shared" si="11"/>
        <v/>
      </c>
    </row>
    <row r="134" spans="1:94" x14ac:dyDescent="0.25">
      <c r="A134" s="649">
        <v>127</v>
      </c>
      <c r="B134" s="650"/>
      <c r="C134" s="651"/>
      <c r="G134" s="671"/>
      <c r="H134" s="671"/>
      <c r="I134" s="671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87"/>
      <c r="AP134" s="620">
        <v>123</v>
      </c>
      <c r="AQ134" s="620" t="str">
        <f t="shared" si="19"/>
        <v/>
      </c>
      <c r="AR134" s="666" t="str">
        <f t="shared" si="12"/>
        <v/>
      </c>
      <c r="AS134" s="620" t="b">
        <f t="shared" si="17"/>
        <v>0</v>
      </c>
      <c r="AT134" s="620" t="str">
        <f t="shared" si="20"/>
        <v/>
      </c>
      <c r="AU134" s="620" t="str">
        <f t="shared" si="21"/>
        <v/>
      </c>
      <c r="AV134" s="620" t="str">
        <f t="shared" si="22"/>
        <v/>
      </c>
      <c r="AW134" s="620" t="str">
        <f t="shared" si="15"/>
        <v/>
      </c>
      <c r="AX134" s="620" t="str">
        <f t="shared" si="16"/>
        <v/>
      </c>
      <c r="BT134" s="684"/>
      <c r="CP134" s="653" t="str">
        <f t="shared" si="11"/>
        <v/>
      </c>
    </row>
    <row r="135" spans="1:94" x14ac:dyDescent="0.25">
      <c r="A135" s="654">
        <v>128</v>
      </c>
      <c r="B135" s="650"/>
      <c r="C135" s="651"/>
      <c r="G135" s="671"/>
      <c r="H135" s="671"/>
      <c r="I135" s="671"/>
      <c r="J135" s="671"/>
      <c r="K135" s="671"/>
      <c r="L135" s="671"/>
      <c r="M135" s="671"/>
      <c r="N135" s="671"/>
      <c r="O135" s="671"/>
      <c r="P135" s="671"/>
      <c r="Q135" s="671"/>
      <c r="R135" s="671"/>
      <c r="S135" s="671"/>
      <c r="T135" s="687"/>
      <c r="AP135" s="620">
        <v>124</v>
      </c>
      <c r="AQ135" s="620" t="str">
        <f t="shared" si="19"/>
        <v/>
      </c>
      <c r="AR135" s="666" t="str">
        <f t="shared" si="12"/>
        <v/>
      </c>
      <c r="AS135" s="620" t="b">
        <f t="shared" si="17"/>
        <v>0</v>
      </c>
      <c r="AT135" s="620" t="str">
        <f t="shared" si="20"/>
        <v/>
      </c>
      <c r="AU135" s="620" t="str">
        <f t="shared" si="21"/>
        <v/>
      </c>
      <c r="AV135" s="620" t="str">
        <f t="shared" si="22"/>
        <v/>
      </c>
      <c r="AW135" s="620" t="str">
        <f t="shared" si="15"/>
        <v/>
      </c>
      <c r="AX135" s="620" t="str">
        <f t="shared" si="16"/>
        <v/>
      </c>
      <c r="BT135" s="684"/>
      <c r="CP135" s="653" t="str">
        <f t="shared" si="11"/>
        <v/>
      </c>
    </row>
    <row r="136" spans="1:94" x14ac:dyDescent="0.25">
      <c r="A136" s="649">
        <v>129</v>
      </c>
      <c r="B136" s="650"/>
      <c r="C136" s="651"/>
      <c r="G136" s="671"/>
      <c r="H136" s="671"/>
      <c r="I136" s="671"/>
      <c r="J136" s="671"/>
      <c r="K136" s="671"/>
      <c r="L136" s="671"/>
      <c r="M136" s="671"/>
      <c r="N136" s="671"/>
      <c r="O136" s="671"/>
      <c r="P136" s="671"/>
      <c r="Q136" s="671"/>
      <c r="R136" s="671"/>
      <c r="S136" s="671"/>
      <c r="T136" s="687"/>
      <c r="AP136" s="620">
        <v>125</v>
      </c>
      <c r="AQ136" s="620" t="str">
        <f t="shared" si="19"/>
        <v/>
      </c>
      <c r="AR136" s="666" t="str">
        <f t="shared" si="12"/>
        <v/>
      </c>
      <c r="AS136" s="620" t="b">
        <f t="shared" si="17"/>
        <v>0</v>
      </c>
      <c r="AT136" s="620" t="str">
        <f t="shared" si="20"/>
        <v/>
      </c>
      <c r="AU136" s="620" t="str">
        <f t="shared" si="21"/>
        <v/>
      </c>
      <c r="AV136" s="620" t="str">
        <f t="shared" si="22"/>
        <v/>
      </c>
      <c r="AW136" s="620" t="str">
        <f t="shared" si="15"/>
        <v/>
      </c>
      <c r="AX136" s="620" t="str">
        <f t="shared" si="16"/>
        <v/>
      </c>
      <c r="BT136" s="684"/>
      <c r="CP136" s="653" t="str">
        <f t="shared" ref="CP136:CP199" si="23">IF(OR(C136="",B136=""),"",IF($AR$11=0,AQ140,AR140))</f>
        <v/>
      </c>
    </row>
    <row r="137" spans="1:94" x14ac:dyDescent="0.25">
      <c r="A137" s="654">
        <v>130</v>
      </c>
      <c r="B137" s="650"/>
      <c r="C137" s="651"/>
      <c r="G137" s="671"/>
      <c r="H137" s="671"/>
      <c r="I137" s="671"/>
      <c r="J137" s="671"/>
      <c r="K137" s="671"/>
      <c r="L137" s="671"/>
      <c r="M137" s="671"/>
      <c r="N137" s="671"/>
      <c r="O137" s="671"/>
      <c r="P137" s="671"/>
      <c r="Q137" s="671"/>
      <c r="R137" s="671"/>
      <c r="S137" s="671"/>
      <c r="T137" s="687"/>
      <c r="AP137" s="620">
        <v>126</v>
      </c>
      <c r="AQ137" s="620" t="str">
        <f t="shared" si="19"/>
        <v/>
      </c>
      <c r="AR137" s="666" t="str">
        <f t="shared" si="12"/>
        <v/>
      </c>
      <c r="AS137" s="620" t="b">
        <f t="shared" si="17"/>
        <v>0</v>
      </c>
      <c r="AT137" s="620" t="str">
        <f t="shared" si="20"/>
        <v/>
      </c>
      <c r="AU137" s="620" t="str">
        <f t="shared" si="21"/>
        <v/>
      </c>
      <c r="AV137" s="620" t="str">
        <f t="shared" si="22"/>
        <v/>
      </c>
      <c r="AW137" s="620" t="str">
        <f t="shared" si="15"/>
        <v/>
      </c>
      <c r="AX137" s="620" t="str">
        <f t="shared" si="16"/>
        <v/>
      </c>
      <c r="BT137" s="684"/>
      <c r="CP137" s="653" t="str">
        <f t="shared" si="23"/>
        <v/>
      </c>
    </row>
    <row r="138" spans="1:94" x14ac:dyDescent="0.25">
      <c r="A138" s="649">
        <v>131</v>
      </c>
      <c r="B138" s="650"/>
      <c r="C138" s="651"/>
      <c r="G138" s="671"/>
      <c r="H138" s="671"/>
      <c r="I138" s="671"/>
      <c r="J138" s="671"/>
      <c r="K138" s="671"/>
      <c r="L138" s="671"/>
      <c r="M138" s="671"/>
      <c r="N138" s="671"/>
      <c r="O138" s="671"/>
      <c r="P138" s="671"/>
      <c r="Q138" s="671"/>
      <c r="R138" s="671"/>
      <c r="S138" s="671"/>
      <c r="T138" s="687"/>
      <c r="AP138" s="620">
        <v>127</v>
      </c>
      <c r="AQ138" s="620" t="str">
        <f t="shared" si="19"/>
        <v/>
      </c>
      <c r="AR138" s="666" t="str">
        <f t="shared" si="12"/>
        <v/>
      </c>
      <c r="AS138" s="620" t="b">
        <f t="shared" si="17"/>
        <v>0</v>
      </c>
      <c r="AT138" s="620" t="str">
        <f t="shared" si="20"/>
        <v/>
      </c>
      <c r="AU138" s="620" t="str">
        <f t="shared" si="21"/>
        <v/>
      </c>
      <c r="AV138" s="620" t="str">
        <f t="shared" si="22"/>
        <v/>
      </c>
      <c r="AW138" s="620" t="str">
        <f t="shared" si="15"/>
        <v/>
      </c>
      <c r="AX138" s="620" t="str">
        <f t="shared" si="16"/>
        <v/>
      </c>
      <c r="CP138" s="653" t="str">
        <f t="shared" si="23"/>
        <v/>
      </c>
    </row>
    <row r="139" spans="1:94" x14ac:dyDescent="0.25">
      <c r="A139" s="654">
        <v>132</v>
      </c>
      <c r="B139" s="650"/>
      <c r="C139" s="651"/>
      <c r="G139" s="671"/>
      <c r="H139" s="671"/>
      <c r="I139" s="671"/>
      <c r="J139" s="671"/>
      <c r="K139" s="671"/>
      <c r="L139" s="671"/>
      <c r="M139" s="671"/>
      <c r="N139" s="671"/>
      <c r="O139" s="671"/>
      <c r="P139" s="671"/>
      <c r="Q139" s="671"/>
      <c r="R139" s="671"/>
      <c r="S139" s="671"/>
      <c r="T139" s="687"/>
      <c r="AP139" s="620">
        <v>128</v>
      </c>
      <c r="AQ139" s="620" t="str">
        <f t="shared" si="19"/>
        <v/>
      </c>
      <c r="AR139" s="666" t="str">
        <f t="shared" si="12"/>
        <v/>
      </c>
      <c r="AS139" s="620" t="b">
        <f t="shared" si="17"/>
        <v>0</v>
      </c>
      <c r="AT139" s="620" t="str">
        <f t="shared" si="20"/>
        <v/>
      </c>
      <c r="AU139" s="620" t="str">
        <f t="shared" si="21"/>
        <v/>
      </c>
      <c r="AV139" s="620" t="str">
        <f t="shared" si="22"/>
        <v/>
      </c>
      <c r="AW139" s="620" t="str">
        <f t="shared" si="15"/>
        <v/>
      </c>
      <c r="AX139" s="620" t="str">
        <f t="shared" si="16"/>
        <v/>
      </c>
      <c r="CP139" s="653" t="str">
        <f t="shared" si="23"/>
        <v/>
      </c>
    </row>
    <row r="140" spans="1:94" x14ac:dyDescent="0.25">
      <c r="A140" s="649">
        <v>133</v>
      </c>
      <c r="B140" s="650"/>
      <c r="C140" s="651"/>
      <c r="G140" s="671"/>
      <c r="H140" s="671"/>
      <c r="I140" s="671"/>
      <c r="J140" s="671"/>
      <c r="K140" s="671"/>
      <c r="L140" s="671"/>
      <c r="M140" s="671"/>
      <c r="N140" s="671"/>
      <c r="O140" s="671"/>
      <c r="P140" s="671"/>
      <c r="Q140" s="671"/>
      <c r="R140" s="671"/>
      <c r="S140" s="671"/>
      <c r="T140" s="687"/>
      <c r="AP140" s="620">
        <v>129</v>
      </c>
      <c r="AQ140" s="620" t="str">
        <f t="shared" si="19"/>
        <v/>
      </c>
      <c r="AR140" s="666" t="str">
        <f t="shared" ref="AR140:AR203" si="24">IF(OR(C136="",B136=""),"",_xlfn.RANK.AVG(AT140,$AT$12:$AT$511,1))</f>
        <v/>
      </c>
      <c r="AS140" s="620" t="b">
        <f t="shared" si="17"/>
        <v>0</v>
      </c>
      <c r="AT140" s="620" t="str">
        <f t="shared" si="20"/>
        <v/>
      </c>
      <c r="AU140" s="620" t="str">
        <f t="shared" si="21"/>
        <v/>
      </c>
      <c r="AV140" s="620" t="str">
        <f t="shared" si="22"/>
        <v/>
      </c>
      <c r="AW140" s="620" t="str">
        <f t="shared" ref="AW140:AW203" si="25">IF(B136=1,CP136,"")</f>
        <v/>
      </c>
      <c r="AX140" s="620" t="str">
        <f t="shared" ref="AX140:AX203" si="26">IF(B136=2,CP136,"")</f>
        <v/>
      </c>
      <c r="CP140" s="653" t="str">
        <f t="shared" si="23"/>
        <v/>
      </c>
    </row>
    <row r="141" spans="1:94" x14ac:dyDescent="0.25">
      <c r="A141" s="654">
        <v>134</v>
      </c>
      <c r="B141" s="650"/>
      <c r="C141" s="651"/>
      <c r="G141" s="671"/>
      <c r="H141" s="671"/>
      <c r="I141" s="671"/>
      <c r="J141" s="671"/>
      <c r="K141" s="671"/>
      <c r="L141" s="671"/>
      <c r="M141" s="671"/>
      <c r="N141" s="671"/>
      <c r="O141" s="671"/>
      <c r="P141" s="671"/>
      <c r="Q141" s="671"/>
      <c r="R141" s="671"/>
      <c r="S141" s="671"/>
      <c r="T141" s="687"/>
      <c r="AP141" s="620">
        <v>130</v>
      </c>
      <c r="AQ141" s="620" t="str">
        <f t="shared" si="19"/>
        <v/>
      </c>
      <c r="AR141" s="666" t="str">
        <f t="shared" si="24"/>
        <v/>
      </c>
      <c r="AS141" s="620" t="b">
        <f t="shared" ref="AS141:AS204" si="27">IF(C137&lt;&gt;"",A137)</f>
        <v>0</v>
      </c>
      <c r="AT141" s="620" t="str">
        <f t="shared" si="20"/>
        <v/>
      </c>
      <c r="AU141" s="620" t="str">
        <f t="shared" si="21"/>
        <v/>
      </c>
      <c r="AV141" s="620" t="str">
        <f t="shared" si="22"/>
        <v/>
      </c>
      <c r="AW141" s="620" t="str">
        <f t="shared" si="25"/>
        <v/>
      </c>
      <c r="AX141" s="620" t="str">
        <f t="shared" si="26"/>
        <v/>
      </c>
      <c r="CP141" s="653" t="str">
        <f t="shared" si="23"/>
        <v/>
      </c>
    </row>
    <row r="142" spans="1:94" x14ac:dyDescent="0.25">
      <c r="A142" s="649">
        <v>135</v>
      </c>
      <c r="B142" s="650"/>
      <c r="C142" s="651"/>
      <c r="G142" s="671"/>
      <c r="H142" s="671"/>
      <c r="I142" s="671"/>
      <c r="J142" s="671"/>
      <c r="K142" s="671"/>
      <c r="L142" s="671"/>
      <c r="M142" s="671"/>
      <c r="N142" s="671"/>
      <c r="O142" s="671"/>
      <c r="P142" s="671"/>
      <c r="Q142" s="671"/>
      <c r="R142" s="671"/>
      <c r="S142" s="671"/>
      <c r="T142" s="687"/>
      <c r="AP142" s="620">
        <v>131</v>
      </c>
      <c r="AQ142" s="620" t="str">
        <f t="shared" ref="AQ142:AQ205" si="28">IF(OR(B138="",C138=""),"",RANK(AT142,$AT$12:$AT$511,A138))</f>
        <v/>
      </c>
      <c r="AR142" s="666" t="str">
        <f t="shared" si="24"/>
        <v/>
      </c>
      <c r="AS142" s="620" t="b">
        <f t="shared" si="27"/>
        <v>0</v>
      </c>
      <c r="AT142" s="620" t="str">
        <f t="shared" si="20"/>
        <v/>
      </c>
      <c r="AU142" s="620" t="str">
        <f t="shared" si="21"/>
        <v/>
      </c>
      <c r="AV142" s="620" t="str">
        <f t="shared" si="22"/>
        <v/>
      </c>
      <c r="AW142" s="620" t="str">
        <f t="shared" si="25"/>
        <v/>
      </c>
      <c r="AX142" s="620" t="str">
        <f t="shared" si="26"/>
        <v/>
      </c>
      <c r="CP142" s="653" t="str">
        <f t="shared" si="23"/>
        <v/>
      </c>
    </row>
    <row r="143" spans="1:94" x14ac:dyDescent="0.25">
      <c r="A143" s="654">
        <v>136</v>
      </c>
      <c r="B143" s="650"/>
      <c r="C143" s="651"/>
      <c r="G143" s="671"/>
      <c r="H143" s="671"/>
      <c r="I143" s="671"/>
      <c r="J143" s="671"/>
      <c r="K143" s="671"/>
      <c r="L143" s="671"/>
      <c r="M143" s="671"/>
      <c r="N143" s="671"/>
      <c r="O143" s="671"/>
      <c r="P143" s="671"/>
      <c r="Q143" s="671"/>
      <c r="R143" s="671"/>
      <c r="S143" s="671"/>
      <c r="T143" s="687"/>
      <c r="AP143" s="620">
        <v>132</v>
      </c>
      <c r="AQ143" s="620" t="str">
        <f t="shared" si="28"/>
        <v/>
      </c>
      <c r="AR143" s="666" t="str">
        <f t="shared" si="24"/>
        <v/>
      </c>
      <c r="AS143" s="620" t="b">
        <f t="shared" si="27"/>
        <v>0</v>
      </c>
      <c r="AT143" s="620" t="str">
        <f t="shared" si="20"/>
        <v/>
      </c>
      <c r="AU143" s="620" t="str">
        <f t="shared" si="21"/>
        <v/>
      </c>
      <c r="AV143" s="620" t="str">
        <f t="shared" si="22"/>
        <v/>
      </c>
      <c r="AW143" s="620" t="str">
        <f t="shared" si="25"/>
        <v/>
      </c>
      <c r="AX143" s="620" t="str">
        <f t="shared" si="26"/>
        <v/>
      </c>
      <c r="CP143" s="653" t="str">
        <f t="shared" si="23"/>
        <v/>
      </c>
    </row>
    <row r="144" spans="1:94" x14ac:dyDescent="0.25">
      <c r="A144" s="649">
        <v>137</v>
      </c>
      <c r="B144" s="650"/>
      <c r="C144" s="651"/>
      <c r="G144" s="671"/>
      <c r="H144" s="671"/>
      <c r="I144" s="671"/>
      <c r="J144" s="671"/>
      <c r="K144" s="671"/>
      <c r="L144" s="671"/>
      <c r="M144" s="671"/>
      <c r="N144" s="671"/>
      <c r="O144" s="671"/>
      <c r="P144" s="671"/>
      <c r="Q144" s="671"/>
      <c r="R144" s="671"/>
      <c r="S144" s="671"/>
      <c r="T144" s="687"/>
      <c r="AP144" s="620">
        <v>133</v>
      </c>
      <c r="AQ144" s="620" t="str">
        <f t="shared" si="28"/>
        <v/>
      </c>
      <c r="AR144" s="666" t="str">
        <f t="shared" si="24"/>
        <v/>
      </c>
      <c r="AS144" s="620" t="b">
        <f t="shared" si="27"/>
        <v>0</v>
      </c>
      <c r="AT144" s="620" t="str">
        <f t="shared" si="20"/>
        <v/>
      </c>
      <c r="AU144" s="620" t="str">
        <f t="shared" si="21"/>
        <v/>
      </c>
      <c r="AV144" s="620" t="str">
        <f t="shared" si="22"/>
        <v/>
      </c>
      <c r="AW144" s="620" t="str">
        <f t="shared" si="25"/>
        <v/>
      </c>
      <c r="AX144" s="620" t="str">
        <f t="shared" si="26"/>
        <v/>
      </c>
      <c r="CP144" s="653" t="str">
        <f t="shared" si="23"/>
        <v/>
      </c>
    </row>
    <row r="145" spans="1:94" x14ac:dyDescent="0.25">
      <c r="A145" s="654">
        <v>138</v>
      </c>
      <c r="B145" s="650"/>
      <c r="C145" s="651"/>
      <c r="G145" s="671"/>
      <c r="H145" s="671"/>
      <c r="I145" s="671"/>
      <c r="J145" s="671"/>
      <c r="K145" s="671"/>
      <c r="L145" s="671"/>
      <c r="M145" s="671"/>
      <c r="N145" s="671"/>
      <c r="O145" s="671"/>
      <c r="P145" s="671"/>
      <c r="Q145" s="671"/>
      <c r="R145" s="671"/>
      <c r="S145" s="671"/>
      <c r="T145" s="687"/>
      <c r="AP145" s="620">
        <v>134</v>
      </c>
      <c r="AQ145" s="620" t="str">
        <f t="shared" si="28"/>
        <v/>
      </c>
      <c r="AR145" s="666" t="str">
        <f t="shared" si="24"/>
        <v/>
      </c>
      <c r="AS145" s="620" t="b">
        <f t="shared" si="27"/>
        <v>0</v>
      </c>
      <c r="AT145" s="620" t="str">
        <f t="shared" si="20"/>
        <v/>
      </c>
      <c r="AU145" s="620" t="str">
        <f t="shared" si="21"/>
        <v/>
      </c>
      <c r="AV145" s="620" t="str">
        <f t="shared" si="22"/>
        <v/>
      </c>
      <c r="AW145" s="620" t="str">
        <f t="shared" si="25"/>
        <v/>
      </c>
      <c r="AX145" s="620" t="str">
        <f t="shared" si="26"/>
        <v/>
      </c>
      <c r="CP145" s="653" t="str">
        <f t="shared" si="23"/>
        <v/>
      </c>
    </row>
    <row r="146" spans="1:94" x14ac:dyDescent="0.25">
      <c r="A146" s="649">
        <v>139</v>
      </c>
      <c r="B146" s="650"/>
      <c r="C146" s="651"/>
      <c r="G146" s="671"/>
      <c r="H146" s="671"/>
      <c r="I146" s="671"/>
      <c r="J146" s="671"/>
      <c r="K146" s="671"/>
      <c r="L146" s="671"/>
      <c r="M146" s="671"/>
      <c r="N146" s="671"/>
      <c r="O146" s="671"/>
      <c r="P146" s="671"/>
      <c r="Q146" s="671"/>
      <c r="R146" s="671"/>
      <c r="S146" s="671"/>
      <c r="T146" s="687"/>
      <c r="AP146" s="620">
        <v>135</v>
      </c>
      <c r="AQ146" s="620" t="str">
        <f t="shared" si="28"/>
        <v/>
      </c>
      <c r="AR146" s="666" t="str">
        <f t="shared" si="24"/>
        <v/>
      </c>
      <c r="AS146" s="620" t="b">
        <f t="shared" si="27"/>
        <v>0</v>
      </c>
      <c r="AT146" s="620" t="str">
        <f t="shared" si="20"/>
        <v/>
      </c>
      <c r="AU146" s="620" t="str">
        <f t="shared" si="21"/>
        <v/>
      </c>
      <c r="AV146" s="620" t="str">
        <f t="shared" si="22"/>
        <v/>
      </c>
      <c r="AW146" s="620" t="str">
        <f t="shared" si="25"/>
        <v/>
      </c>
      <c r="AX146" s="620" t="str">
        <f t="shared" si="26"/>
        <v/>
      </c>
      <c r="CP146" s="653" t="str">
        <f t="shared" si="23"/>
        <v/>
      </c>
    </row>
    <row r="147" spans="1:94" x14ac:dyDescent="0.25">
      <c r="A147" s="654">
        <v>140</v>
      </c>
      <c r="B147" s="650"/>
      <c r="C147" s="651"/>
      <c r="G147" s="671"/>
      <c r="H147" s="671"/>
      <c r="I147" s="671"/>
      <c r="J147" s="671"/>
      <c r="K147" s="671"/>
      <c r="L147" s="671"/>
      <c r="M147" s="671"/>
      <c r="N147" s="671"/>
      <c r="O147" s="671"/>
      <c r="P147" s="671"/>
      <c r="Q147" s="671"/>
      <c r="R147" s="671"/>
      <c r="S147" s="671"/>
      <c r="T147" s="687"/>
      <c r="AP147" s="620">
        <v>136</v>
      </c>
      <c r="AQ147" s="620" t="str">
        <f t="shared" si="28"/>
        <v/>
      </c>
      <c r="AR147" s="666" t="str">
        <f t="shared" si="24"/>
        <v/>
      </c>
      <c r="AS147" s="620" t="b">
        <f t="shared" si="27"/>
        <v>0</v>
      </c>
      <c r="AT147" s="620" t="str">
        <f t="shared" si="20"/>
        <v/>
      </c>
      <c r="AU147" s="620" t="str">
        <f t="shared" si="21"/>
        <v/>
      </c>
      <c r="AV147" s="620" t="str">
        <f t="shared" si="22"/>
        <v/>
      </c>
      <c r="AW147" s="620" t="str">
        <f t="shared" si="25"/>
        <v/>
      </c>
      <c r="AX147" s="620" t="str">
        <f t="shared" si="26"/>
        <v/>
      </c>
      <c r="CP147" s="653" t="str">
        <f t="shared" si="23"/>
        <v/>
      </c>
    </row>
    <row r="148" spans="1:94" x14ac:dyDescent="0.25">
      <c r="A148" s="649">
        <v>141</v>
      </c>
      <c r="B148" s="650"/>
      <c r="C148" s="651"/>
      <c r="G148" s="671"/>
      <c r="H148" s="671"/>
      <c r="I148" s="671"/>
      <c r="J148" s="671"/>
      <c r="K148" s="671"/>
      <c r="L148" s="671"/>
      <c r="M148" s="671"/>
      <c r="N148" s="671"/>
      <c r="O148" s="671"/>
      <c r="P148" s="671"/>
      <c r="Q148" s="671"/>
      <c r="R148" s="671"/>
      <c r="S148" s="671"/>
      <c r="T148" s="687"/>
      <c r="AP148" s="620">
        <v>137</v>
      </c>
      <c r="AQ148" s="620" t="str">
        <f t="shared" si="28"/>
        <v/>
      </c>
      <c r="AR148" s="666" t="str">
        <f t="shared" si="24"/>
        <v/>
      </c>
      <c r="AS148" s="620" t="b">
        <f t="shared" si="27"/>
        <v>0</v>
      </c>
      <c r="AT148" s="620" t="str">
        <f t="shared" si="20"/>
        <v/>
      </c>
      <c r="AU148" s="620" t="str">
        <f t="shared" si="21"/>
        <v/>
      </c>
      <c r="AV148" s="620" t="str">
        <f t="shared" si="22"/>
        <v/>
      </c>
      <c r="AW148" s="620" t="str">
        <f t="shared" si="25"/>
        <v/>
      </c>
      <c r="AX148" s="620" t="str">
        <f t="shared" si="26"/>
        <v/>
      </c>
      <c r="CP148" s="653" t="str">
        <f t="shared" si="23"/>
        <v/>
      </c>
    </row>
    <row r="149" spans="1:94" x14ac:dyDescent="0.25">
      <c r="A149" s="654">
        <v>142</v>
      </c>
      <c r="B149" s="650"/>
      <c r="C149" s="651"/>
      <c r="G149" s="671"/>
      <c r="H149" s="671"/>
      <c r="I149" s="671"/>
      <c r="J149" s="671"/>
      <c r="K149" s="671"/>
      <c r="L149" s="671"/>
      <c r="M149" s="671"/>
      <c r="N149" s="671"/>
      <c r="O149" s="671"/>
      <c r="P149" s="671"/>
      <c r="Q149" s="671"/>
      <c r="R149" s="671"/>
      <c r="S149" s="671"/>
      <c r="T149" s="687"/>
      <c r="AP149" s="620">
        <v>138</v>
      </c>
      <c r="AQ149" s="620" t="str">
        <f t="shared" si="28"/>
        <v/>
      </c>
      <c r="AR149" s="666" t="str">
        <f t="shared" si="24"/>
        <v/>
      </c>
      <c r="AS149" s="620" t="b">
        <f t="shared" si="27"/>
        <v>0</v>
      </c>
      <c r="AT149" s="620" t="str">
        <f t="shared" si="20"/>
        <v/>
      </c>
      <c r="AU149" s="620" t="str">
        <f t="shared" si="21"/>
        <v/>
      </c>
      <c r="AV149" s="620" t="str">
        <f t="shared" si="22"/>
        <v/>
      </c>
      <c r="AW149" s="620" t="str">
        <f t="shared" si="25"/>
        <v/>
      </c>
      <c r="AX149" s="620" t="str">
        <f t="shared" si="26"/>
        <v/>
      </c>
      <c r="CP149" s="653" t="str">
        <f t="shared" si="23"/>
        <v/>
      </c>
    </row>
    <row r="150" spans="1:94" x14ac:dyDescent="0.25">
      <c r="A150" s="649">
        <v>143</v>
      </c>
      <c r="B150" s="650"/>
      <c r="C150" s="651"/>
      <c r="G150" s="671"/>
      <c r="H150" s="671"/>
      <c r="I150" s="671"/>
      <c r="J150" s="671"/>
      <c r="K150" s="671"/>
      <c r="L150" s="671"/>
      <c r="M150" s="671"/>
      <c r="N150" s="671"/>
      <c r="O150" s="671"/>
      <c r="P150" s="671"/>
      <c r="Q150" s="671"/>
      <c r="R150" s="671"/>
      <c r="S150" s="671"/>
      <c r="T150" s="687"/>
      <c r="AP150" s="620">
        <v>139</v>
      </c>
      <c r="AQ150" s="620" t="str">
        <f t="shared" si="28"/>
        <v/>
      </c>
      <c r="AR150" s="666" t="str">
        <f t="shared" si="24"/>
        <v/>
      </c>
      <c r="AS150" s="620" t="b">
        <f t="shared" si="27"/>
        <v>0</v>
      </c>
      <c r="AT150" s="620" t="str">
        <f t="shared" si="20"/>
        <v/>
      </c>
      <c r="AU150" s="620" t="str">
        <f t="shared" si="21"/>
        <v/>
      </c>
      <c r="AV150" s="620" t="str">
        <f t="shared" si="22"/>
        <v/>
      </c>
      <c r="AW150" s="620" t="str">
        <f t="shared" si="25"/>
        <v/>
      </c>
      <c r="AX150" s="620" t="str">
        <f t="shared" si="26"/>
        <v/>
      </c>
      <c r="CP150" s="653" t="str">
        <f t="shared" si="23"/>
        <v/>
      </c>
    </row>
    <row r="151" spans="1:94" x14ac:dyDescent="0.25">
      <c r="A151" s="654">
        <v>144</v>
      </c>
      <c r="B151" s="650"/>
      <c r="C151" s="651"/>
      <c r="G151" s="671"/>
      <c r="H151" s="671"/>
      <c r="I151" s="671"/>
      <c r="J151" s="671"/>
      <c r="K151" s="671"/>
      <c r="L151" s="671"/>
      <c r="M151" s="671"/>
      <c r="N151" s="671"/>
      <c r="O151" s="671"/>
      <c r="P151" s="671"/>
      <c r="Q151" s="671"/>
      <c r="R151" s="671"/>
      <c r="S151" s="671"/>
      <c r="T151" s="687"/>
      <c r="AP151" s="620">
        <v>140</v>
      </c>
      <c r="AQ151" s="620" t="str">
        <f t="shared" si="28"/>
        <v/>
      </c>
      <c r="AR151" s="666" t="str">
        <f t="shared" si="24"/>
        <v/>
      </c>
      <c r="AS151" s="620" t="b">
        <f t="shared" si="27"/>
        <v>0</v>
      </c>
      <c r="AT151" s="620" t="str">
        <f t="shared" si="20"/>
        <v/>
      </c>
      <c r="AU151" s="620" t="str">
        <f t="shared" si="21"/>
        <v/>
      </c>
      <c r="AV151" s="620" t="str">
        <f t="shared" si="22"/>
        <v/>
      </c>
      <c r="AW151" s="620" t="str">
        <f t="shared" si="25"/>
        <v/>
      </c>
      <c r="AX151" s="620" t="str">
        <f t="shared" si="26"/>
        <v/>
      </c>
      <c r="CP151" s="653" t="str">
        <f t="shared" si="23"/>
        <v/>
      </c>
    </row>
    <row r="152" spans="1:94" x14ac:dyDescent="0.25">
      <c r="A152" s="649">
        <v>145</v>
      </c>
      <c r="B152" s="650"/>
      <c r="C152" s="651"/>
      <c r="G152" s="671"/>
      <c r="H152" s="671"/>
      <c r="I152" s="671"/>
      <c r="J152" s="671"/>
      <c r="K152" s="671"/>
      <c r="L152" s="671"/>
      <c r="M152" s="671"/>
      <c r="N152" s="671"/>
      <c r="O152" s="671"/>
      <c r="P152" s="671"/>
      <c r="Q152" s="671"/>
      <c r="R152" s="671"/>
      <c r="S152" s="671"/>
      <c r="T152" s="687"/>
      <c r="AP152" s="620">
        <v>141</v>
      </c>
      <c r="AQ152" s="620" t="str">
        <f t="shared" si="28"/>
        <v/>
      </c>
      <c r="AR152" s="666" t="str">
        <f t="shared" si="24"/>
        <v/>
      </c>
      <c r="AS152" s="620" t="b">
        <f t="shared" si="27"/>
        <v>0</v>
      </c>
      <c r="AT152" s="620" t="str">
        <f t="shared" si="20"/>
        <v/>
      </c>
      <c r="AU152" s="620" t="str">
        <f t="shared" si="21"/>
        <v/>
      </c>
      <c r="AV152" s="620" t="str">
        <f t="shared" si="22"/>
        <v/>
      </c>
      <c r="AW152" s="620" t="str">
        <f t="shared" si="25"/>
        <v/>
      </c>
      <c r="AX152" s="620" t="str">
        <f t="shared" si="26"/>
        <v/>
      </c>
      <c r="CP152" s="653" t="str">
        <f t="shared" si="23"/>
        <v/>
      </c>
    </row>
    <row r="153" spans="1:94" x14ac:dyDescent="0.25">
      <c r="A153" s="654">
        <v>146</v>
      </c>
      <c r="B153" s="650"/>
      <c r="C153" s="651"/>
      <c r="G153" s="671"/>
      <c r="H153" s="671"/>
      <c r="I153" s="671"/>
      <c r="J153" s="671"/>
      <c r="K153" s="671"/>
      <c r="L153" s="671"/>
      <c r="M153" s="671"/>
      <c r="N153" s="671"/>
      <c r="O153" s="671"/>
      <c r="P153" s="671"/>
      <c r="Q153" s="671"/>
      <c r="R153" s="671"/>
      <c r="S153" s="671"/>
      <c r="T153" s="687"/>
      <c r="AP153" s="620">
        <v>142</v>
      </c>
      <c r="AQ153" s="620" t="str">
        <f t="shared" si="28"/>
        <v/>
      </c>
      <c r="AR153" s="666" t="str">
        <f t="shared" si="24"/>
        <v/>
      </c>
      <c r="AS153" s="620" t="b">
        <f t="shared" si="27"/>
        <v>0</v>
      </c>
      <c r="AT153" s="620" t="str">
        <f t="shared" si="20"/>
        <v/>
      </c>
      <c r="AU153" s="620" t="str">
        <f t="shared" si="21"/>
        <v/>
      </c>
      <c r="AV153" s="620" t="str">
        <f t="shared" si="22"/>
        <v/>
      </c>
      <c r="AW153" s="620" t="str">
        <f t="shared" si="25"/>
        <v/>
      </c>
      <c r="AX153" s="620" t="str">
        <f t="shared" si="26"/>
        <v/>
      </c>
      <c r="CP153" s="653" t="str">
        <f t="shared" si="23"/>
        <v/>
      </c>
    </row>
    <row r="154" spans="1:94" x14ac:dyDescent="0.25">
      <c r="A154" s="649">
        <v>147</v>
      </c>
      <c r="B154" s="650"/>
      <c r="C154" s="651"/>
      <c r="G154" s="671"/>
      <c r="H154" s="671"/>
      <c r="I154" s="671"/>
      <c r="J154" s="671"/>
      <c r="K154" s="671"/>
      <c r="L154" s="671"/>
      <c r="M154" s="671"/>
      <c r="N154" s="671"/>
      <c r="O154" s="671"/>
      <c r="P154" s="671"/>
      <c r="Q154" s="671"/>
      <c r="R154" s="671"/>
      <c r="S154" s="671"/>
      <c r="T154" s="687"/>
      <c r="AP154" s="620">
        <v>143</v>
      </c>
      <c r="AQ154" s="620" t="str">
        <f t="shared" si="28"/>
        <v/>
      </c>
      <c r="AR154" s="666" t="str">
        <f t="shared" si="24"/>
        <v/>
      </c>
      <c r="AS154" s="620" t="b">
        <f t="shared" si="27"/>
        <v>0</v>
      </c>
      <c r="AT154" s="620" t="str">
        <f t="shared" si="20"/>
        <v/>
      </c>
      <c r="AU154" s="620" t="str">
        <f t="shared" si="21"/>
        <v/>
      </c>
      <c r="AV154" s="620" t="str">
        <f t="shared" si="22"/>
        <v/>
      </c>
      <c r="AW154" s="620" t="str">
        <f t="shared" si="25"/>
        <v/>
      </c>
      <c r="AX154" s="620" t="str">
        <f t="shared" si="26"/>
        <v/>
      </c>
      <c r="CP154" s="653" t="str">
        <f t="shared" si="23"/>
        <v/>
      </c>
    </row>
    <row r="155" spans="1:94" x14ac:dyDescent="0.25">
      <c r="A155" s="654">
        <v>148</v>
      </c>
      <c r="B155" s="650"/>
      <c r="C155" s="651"/>
      <c r="G155" s="671"/>
      <c r="H155" s="671"/>
      <c r="I155" s="671"/>
      <c r="J155" s="671"/>
      <c r="K155" s="671"/>
      <c r="L155" s="671"/>
      <c r="M155" s="671"/>
      <c r="N155" s="671"/>
      <c r="O155" s="671"/>
      <c r="P155" s="671"/>
      <c r="Q155" s="671"/>
      <c r="R155" s="671"/>
      <c r="S155" s="671"/>
      <c r="T155" s="687"/>
      <c r="AP155" s="620">
        <v>144</v>
      </c>
      <c r="AQ155" s="620" t="str">
        <f t="shared" si="28"/>
        <v/>
      </c>
      <c r="AR155" s="666" t="str">
        <f t="shared" si="24"/>
        <v/>
      </c>
      <c r="AS155" s="620" t="b">
        <f t="shared" si="27"/>
        <v>0</v>
      </c>
      <c r="AT155" s="620" t="str">
        <f t="shared" si="20"/>
        <v/>
      </c>
      <c r="AU155" s="620" t="str">
        <f t="shared" si="21"/>
        <v/>
      </c>
      <c r="AV155" s="620" t="str">
        <f t="shared" si="22"/>
        <v/>
      </c>
      <c r="AW155" s="620" t="str">
        <f t="shared" si="25"/>
        <v/>
      </c>
      <c r="AX155" s="620" t="str">
        <f t="shared" si="26"/>
        <v/>
      </c>
      <c r="CP155" s="653" t="str">
        <f t="shared" si="23"/>
        <v/>
      </c>
    </row>
    <row r="156" spans="1:94" x14ac:dyDescent="0.25">
      <c r="A156" s="649">
        <v>149</v>
      </c>
      <c r="B156" s="650"/>
      <c r="C156" s="651"/>
      <c r="G156" s="671"/>
      <c r="H156" s="671"/>
      <c r="I156" s="671"/>
      <c r="J156" s="671"/>
      <c r="K156" s="671"/>
      <c r="L156" s="671"/>
      <c r="M156" s="671"/>
      <c r="N156" s="671"/>
      <c r="O156" s="671"/>
      <c r="P156" s="671"/>
      <c r="Q156" s="671"/>
      <c r="R156" s="671"/>
      <c r="S156" s="671"/>
      <c r="T156" s="687"/>
      <c r="AP156" s="620">
        <v>145</v>
      </c>
      <c r="AQ156" s="620" t="str">
        <f t="shared" si="28"/>
        <v/>
      </c>
      <c r="AR156" s="666" t="str">
        <f t="shared" si="24"/>
        <v/>
      </c>
      <c r="AS156" s="620" t="b">
        <f t="shared" si="27"/>
        <v>0</v>
      </c>
      <c r="AT156" s="620" t="str">
        <f t="shared" si="20"/>
        <v/>
      </c>
      <c r="AU156" s="620" t="str">
        <f t="shared" si="21"/>
        <v/>
      </c>
      <c r="AV156" s="620" t="str">
        <f t="shared" si="22"/>
        <v/>
      </c>
      <c r="AW156" s="620" t="str">
        <f t="shared" si="25"/>
        <v/>
      </c>
      <c r="AX156" s="620" t="str">
        <f t="shared" si="26"/>
        <v/>
      </c>
      <c r="CP156" s="653" t="str">
        <f t="shared" si="23"/>
        <v/>
      </c>
    </row>
    <row r="157" spans="1:94" x14ac:dyDescent="0.25">
      <c r="A157" s="654">
        <v>150</v>
      </c>
      <c r="B157" s="650"/>
      <c r="C157" s="651"/>
      <c r="G157" s="671"/>
      <c r="H157" s="671"/>
      <c r="I157" s="671"/>
      <c r="J157" s="671"/>
      <c r="K157" s="671"/>
      <c r="L157" s="671"/>
      <c r="M157" s="671"/>
      <c r="N157" s="671"/>
      <c r="O157" s="671"/>
      <c r="P157" s="671"/>
      <c r="Q157" s="671"/>
      <c r="R157" s="671"/>
      <c r="S157" s="671"/>
      <c r="T157" s="687"/>
      <c r="AP157" s="620">
        <v>146</v>
      </c>
      <c r="AQ157" s="620" t="str">
        <f t="shared" si="28"/>
        <v/>
      </c>
      <c r="AR157" s="666" t="str">
        <f t="shared" si="24"/>
        <v/>
      </c>
      <c r="AS157" s="620" t="b">
        <f t="shared" si="27"/>
        <v>0</v>
      </c>
      <c r="AT157" s="620" t="str">
        <f t="shared" si="20"/>
        <v/>
      </c>
      <c r="AU157" s="620" t="str">
        <f t="shared" si="21"/>
        <v/>
      </c>
      <c r="AV157" s="620" t="str">
        <f t="shared" si="22"/>
        <v/>
      </c>
      <c r="AW157" s="620" t="str">
        <f t="shared" si="25"/>
        <v/>
      </c>
      <c r="AX157" s="620" t="str">
        <f t="shared" si="26"/>
        <v/>
      </c>
      <c r="CP157" s="653" t="str">
        <f t="shared" si="23"/>
        <v/>
      </c>
    </row>
    <row r="158" spans="1:94" x14ac:dyDescent="0.25">
      <c r="A158" s="649">
        <v>151</v>
      </c>
      <c r="B158" s="650"/>
      <c r="C158" s="651"/>
      <c r="G158" s="671"/>
      <c r="H158" s="671"/>
      <c r="I158" s="671"/>
      <c r="J158" s="671"/>
      <c r="K158" s="671"/>
      <c r="L158" s="671"/>
      <c r="M158" s="671"/>
      <c r="N158" s="671"/>
      <c r="O158" s="671"/>
      <c r="P158" s="671"/>
      <c r="Q158" s="671"/>
      <c r="R158" s="671"/>
      <c r="S158" s="671"/>
      <c r="T158" s="687"/>
      <c r="AP158" s="620">
        <v>147</v>
      </c>
      <c r="AQ158" s="620" t="str">
        <f t="shared" si="28"/>
        <v/>
      </c>
      <c r="AR158" s="666" t="str">
        <f t="shared" si="24"/>
        <v/>
      </c>
      <c r="AS158" s="620" t="b">
        <f t="shared" si="27"/>
        <v>0</v>
      </c>
      <c r="AT158" s="620" t="str">
        <f t="shared" si="20"/>
        <v/>
      </c>
      <c r="AU158" s="620" t="str">
        <f t="shared" si="21"/>
        <v/>
      </c>
      <c r="AV158" s="620" t="str">
        <f t="shared" si="22"/>
        <v/>
      </c>
      <c r="AW158" s="620" t="str">
        <f t="shared" si="25"/>
        <v/>
      </c>
      <c r="AX158" s="620" t="str">
        <f t="shared" si="26"/>
        <v/>
      </c>
      <c r="CP158" s="653" t="str">
        <f t="shared" si="23"/>
        <v/>
      </c>
    </row>
    <row r="159" spans="1:94" x14ac:dyDescent="0.25">
      <c r="A159" s="654">
        <v>152</v>
      </c>
      <c r="B159" s="650"/>
      <c r="C159" s="651"/>
      <c r="G159" s="671"/>
      <c r="H159" s="671"/>
      <c r="I159" s="671"/>
      <c r="J159" s="671"/>
      <c r="K159" s="671"/>
      <c r="L159" s="671"/>
      <c r="M159" s="671"/>
      <c r="N159" s="671"/>
      <c r="O159" s="671"/>
      <c r="P159" s="671"/>
      <c r="Q159" s="671"/>
      <c r="R159" s="671"/>
      <c r="S159" s="671"/>
      <c r="T159" s="687"/>
      <c r="AP159" s="620">
        <v>148</v>
      </c>
      <c r="AQ159" s="620" t="str">
        <f t="shared" si="28"/>
        <v/>
      </c>
      <c r="AR159" s="666" t="str">
        <f t="shared" si="24"/>
        <v/>
      </c>
      <c r="AS159" s="620" t="b">
        <f t="shared" si="27"/>
        <v>0</v>
      </c>
      <c r="AT159" s="620" t="str">
        <f t="shared" si="20"/>
        <v/>
      </c>
      <c r="AU159" s="620" t="str">
        <f t="shared" si="21"/>
        <v/>
      </c>
      <c r="AV159" s="620" t="str">
        <f t="shared" si="22"/>
        <v/>
      </c>
      <c r="AW159" s="620" t="str">
        <f t="shared" si="25"/>
        <v/>
      </c>
      <c r="AX159" s="620" t="str">
        <f t="shared" si="26"/>
        <v/>
      </c>
      <c r="CP159" s="653" t="str">
        <f t="shared" si="23"/>
        <v/>
      </c>
    </row>
    <row r="160" spans="1:94" x14ac:dyDescent="0.25">
      <c r="A160" s="649">
        <v>153</v>
      </c>
      <c r="B160" s="650"/>
      <c r="C160" s="651"/>
      <c r="G160" s="671"/>
      <c r="H160" s="671"/>
      <c r="I160" s="671"/>
      <c r="J160" s="671"/>
      <c r="K160" s="671"/>
      <c r="L160" s="671"/>
      <c r="M160" s="671"/>
      <c r="N160" s="671"/>
      <c r="O160" s="671"/>
      <c r="P160" s="671"/>
      <c r="Q160" s="671"/>
      <c r="R160" s="671"/>
      <c r="S160" s="671"/>
      <c r="T160" s="687"/>
      <c r="AP160" s="620">
        <v>149</v>
      </c>
      <c r="AQ160" s="620" t="str">
        <f t="shared" si="28"/>
        <v/>
      </c>
      <c r="AR160" s="666" t="str">
        <f t="shared" si="24"/>
        <v/>
      </c>
      <c r="AS160" s="620" t="b">
        <f t="shared" si="27"/>
        <v>0</v>
      </c>
      <c r="AT160" s="620" t="str">
        <f t="shared" si="20"/>
        <v/>
      </c>
      <c r="AU160" s="620" t="str">
        <f t="shared" si="21"/>
        <v/>
      </c>
      <c r="AV160" s="620" t="str">
        <f t="shared" si="22"/>
        <v/>
      </c>
      <c r="AW160" s="620" t="str">
        <f t="shared" si="25"/>
        <v/>
      </c>
      <c r="AX160" s="620" t="str">
        <f t="shared" si="26"/>
        <v/>
      </c>
      <c r="CP160" s="653" t="str">
        <f t="shared" si="23"/>
        <v/>
      </c>
    </row>
    <row r="161" spans="1:94" x14ac:dyDescent="0.25">
      <c r="A161" s="654">
        <v>154</v>
      </c>
      <c r="B161" s="650"/>
      <c r="C161" s="651"/>
      <c r="G161" s="671"/>
      <c r="H161" s="671"/>
      <c r="I161" s="671"/>
      <c r="J161" s="671"/>
      <c r="K161" s="671"/>
      <c r="L161" s="671"/>
      <c r="M161" s="671"/>
      <c r="N161" s="671"/>
      <c r="O161" s="671"/>
      <c r="P161" s="671"/>
      <c r="Q161" s="671"/>
      <c r="R161" s="671"/>
      <c r="S161" s="671"/>
      <c r="T161" s="687"/>
      <c r="AP161" s="620">
        <v>150</v>
      </c>
      <c r="AQ161" s="620" t="str">
        <f t="shared" si="28"/>
        <v/>
      </c>
      <c r="AR161" s="666" t="str">
        <f t="shared" si="24"/>
        <v/>
      </c>
      <c r="AS161" s="620" t="b">
        <f t="shared" si="27"/>
        <v>0</v>
      </c>
      <c r="AT161" s="620" t="str">
        <f t="shared" si="20"/>
        <v/>
      </c>
      <c r="AU161" s="620" t="str">
        <f t="shared" si="21"/>
        <v/>
      </c>
      <c r="AV161" s="620" t="str">
        <f t="shared" si="22"/>
        <v/>
      </c>
      <c r="AW161" s="620" t="str">
        <f t="shared" si="25"/>
        <v/>
      </c>
      <c r="AX161" s="620" t="str">
        <f t="shared" si="26"/>
        <v/>
      </c>
      <c r="CP161" s="653" t="str">
        <f t="shared" si="23"/>
        <v/>
      </c>
    </row>
    <row r="162" spans="1:94" x14ac:dyDescent="0.25">
      <c r="A162" s="649">
        <v>155</v>
      </c>
      <c r="B162" s="650"/>
      <c r="C162" s="651"/>
      <c r="G162" s="671"/>
      <c r="H162" s="671"/>
      <c r="I162" s="671"/>
      <c r="J162" s="671"/>
      <c r="K162" s="671"/>
      <c r="L162" s="671"/>
      <c r="M162" s="671"/>
      <c r="N162" s="671"/>
      <c r="O162" s="671"/>
      <c r="P162" s="671"/>
      <c r="Q162" s="671"/>
      <c r="R162" s="671"/>
      <c r="S162" s="671"/>
      <c r="T162" s="687"/>
      <c r="AP162" s="620">
        <v>151</v>
      </c>
      <c r="AQ162" s="620" t="str">
        <f t="shared" si="28"/>
        <v/>
      </c>
      <c r="AR162" s="666" t="str">
        <f t="shared" si="24"/>
        <v/>
      </c>
      <c r="AS162" s="620" t="b">
        <f t="shared" si="27"/>
        <v>0</v>
      </c>
      <c r="AT162" s="620" t="str">
        <f t="shared" si="20"/>
        <v/>
      </c>
      <c r="AU162" s="620" t="str">
        <f t="shared" si="21"/>
        <v/>
      </c>
      <c r="AV162" s="620" t="str">
        <f t="shared" si="22"/>
        <v/>
      </c>
      <c r="AW162" s="620" t="str">
        <f t="shared" si="25"/>
        <v/>
      </c>
      <c r="AX162" s="620" t="str">
        <f t="shared" si="26"/>
        <v/>
      </c>
      <c r="CP162" s="653" t="str">
        <f t="shared" si="23"/>
        <v/>
      </c>
    </row>
    <row r="163" spans="1:94" x14ac:dyDescent="0.25">
      <c r="A163" s="654">
        <v>156</v>
      </c>
      <c r="B163" s="650"/>
      <c r="C163" s="651"/>
      <c r="G163" s="671"/>
      <c r="H163" s="671"/>
      <c r="I163" s="671"/>
      <c r="J163" s="671"/>
      <c r="K163" s="671"/>
      <c r="L163" s="671"/>
      <c r="M163" s="671"/>
      <c r="N163" s="671"/>
      <c r="O163" s="671"/>
      <c r="P163" s="671"/>
      <c r="Q163" s="671"/>
      <c r="R163" s="671"/>
      <c r="S163" s="671"/>
      <c r="T163" s="687"/>
      <c r="AP163" s="620">
        <v>152</v>
      </c>
      <c r="AQ163" s="620" t="str">
        <f t="shared" si="28"/>
        <v/>
      </c>
      <c r="AR163" s="666" t="str">
        <f t="shared" si="24"/>
        <v/>
      </c>
      <c r="AS163" s="620" t="b">
        <f t="shared" si="27"/>
        <v>0</v>
      </c>
      <c r="AT163" s="620" t="str">
        <f t="shared" si="20"/>
        <v/>
      </c>
      <c r="AU163" s="620" t="str">
        <f t="shared" si="21"/>
        <v/>
      </c>
      <c r="AV163" s="620" t="str">
        <f t="shared" si="22"/>
        <v/>
      </c>
      <c r="AW163" s="620" t="str">
        <f t="shared" si="25"/>
        <v/>
      </c>
      <c r="AX163" s="620" t="str">
        <f t="shared" si="26"/>
        <v/>
      </c>
      <c r="CP163" s="653" t="str">
        <f t="shared" si="23"/>
        <v/>
      </c>
    </row>
    <row r="164" spans="1:94" x14ac:dyDescent="0.25">
      <c r="A164" s="649">
        <v>157</v>
      </c>
      <c r="B164" s="650"/>
      <c r="C164" s="651"/>
      <c r="G164" s="671"/>
      <c r="H164" s="671"/>
      <c r="I164" s="671"/>
      <c r="J164" s="671"/>
      <c r="K164" s="671"/>
      <c r="L164" s="671"/>
      <c r="M164" s="671"/>
      <c r="N164" s="671"/>
      <c r="O164" s="671"/>
      <c r="P164" s="671"/>
      <c r="Q164" s="671"/>
      <c r="R164" s="671"/>
      <c r="S164" s="671"/>
      <c r="T164" s="687"/>
      <c r="AP164" s="620">
        <v>153</v>
      </c>
      <c r="AQ164" s="620" t="str">
        <f t="shared" si="28"/>
        <v/>
      </c>
      <c r="AR164" s="666" t="str">
        <f t="shared" si="24"/>
        <v/>
      </c>
      <c r="AS164" s="620" t="b">
        <f t="shared" si="27"/>
        <v>0</v>
      </c>
      <c r="AT164" s="620" t="str">
        <f t="shared" si="20"/>
        <v/>
      </c>
      <c r="AU164" s="620" t="str">
        <f t="shared" si="21"/>
        <v/>
      </c>
      <c r="AV164" s="620" t="str">
        <f t="shared" si="22"/>
        <v/>
      </c>
      <c r="AW164" s="620" t="str">
        <f t="shared" si="25"/>
        <v/>
      </c>
      <c r="AX164" s="620" t="str">
        <f t="shared" si="26"/>
        <v/>
      </c>
      <c r="CP164" s="653" t="str">
        <f t="shared" si="23"/>
        <v/>
      </c>
    </row>
    <row r="165" spans="1:94" x14ac:dyDescent="0.25">
      <c r="A165" s="654">
        <v>158</v>
      </c>
      <c r="B165" s="650"/>
      <c r="C165" s="651"/>
      <c r="G165" s="671"/>
      <c r="H165" s="671"/>
      <c r="I165" s="671"/>
      <c r="J165" s="671"/>
      <c r="K165" s="671"/>
      <c r="L165" s="671"/>
      <c r="M165" s="671"/>
      <c r="N165" s="671"/>
      <c r="O165" s="671"/>
      <c r="P165" s="671"/>
      <c r="Q165" s="671"/>
      <c r="R165" s="671"/>
      <c r="S165" s="671"/>
      <c r="T165" s="687"/>
      <c r="AP165" s="620">
        <v>154</v>
      </c>
      <c r="AQ165" s="620" t="str">
        <f t="shared" si="28"/>
        <v/>
      </c>
      <c r="AR165" s="666" t="str">
        <f t="shared" si="24"/>
        <v/>
      </c>
      <c r="AS165" s="620" t="b">
        <f t="shared" si="27"/>
        <v>0</v>
      </c>
      <c r="AT165" s="620" t="str">
        <f t="shared" si="20"/>
        <v/>
      </c>
      <c r="AU165" s="620" t="str">
        <f t="shared" si="21"/>
        <v/>
      </c>
      <c r="AV165" s="620" t="str">
        <f t="shared" si="22"/>
        <v/>
      </c>
      <c r="AW165" s="620" t="str">
        <f t="shared" si="25"/>
        <v/>
      </c>
      <c r="AX165" s="620" t="str">
        <f t="shared" si="26"/>
        <v/>
      </c>
      <c r="CP165" s="653" t="str">
        <f t="shared" si="23"/>
        <v/>
      </c>
    </row>
    <row r="166" spans="1:94" x14ac:dyDescent="0.25">
      <c r="A166" s="649">
        <v>159</v>
      </c>
      <c r="B166" s="650"/>
      <c r="C166" s="651"/>
      <c r="G166" s="671"/>
      <c r="H166" s="671"/>
      <c r="I166" s="671"/>
      <c r="J166" s="671"/>
      <c r="K166" s="671"/>
      <c r="L166" s="671"/>
      <c r="M166" s="671"/>
      <c r="N166" s="671"/>
      <c r="O166" s="671"/>
      <c r="P166" s="671"/>
      <c r="Q166" s="671"/>
      <c r="R166" s="671"/>
      <c r="S166" s="671"/>
      <c r="T166" s="687"/>
      <c r="AP166" s="620">
        <v>155</v>
      </c>
      <c r="AQ166" s="620" t="str">
        <f t="shared" si="28"/>
        <v/>
      </c>
      <c r="AR166" s="666" t="str">
        <f t="shared" si="24"/>
        <v/>
      </c>
      <c r="AS166" s="620" t="b">
        <f t="shared" si="27"/>
        <v>0</v>
      </c>
      <c r="AT166" s="620" t="str">
        <f t="shared" si="20"/>
        <v/>
      </c>
      <c r="AU166" s="620" t="str">
        <f t="shared" si="21"/>
        <v/>
      </c>
      <c r="AV166" s="620" t="str">
        <f t="shared" si="22"/>
        <v/>
      </c>
      <c r="AW166" s="620" t="str">
        <f t="shared" si="25"/>
        <v/>
      </c>
      <c r="AX166" s="620" t="str">
        <f t="shared" si="26"/>
        <v/>
      </c>
      <c r="CP166" s="653" t="str">
        <f t="shared" si="23"/>
        <v/>
      </c>
    </row>
    <row r="167" spans="1:94" x14ac:dyDescent="0.25">
      <c r="A167" s="654">
        <v>160</v>
      </c>
      <c r="B167" s="650"/>
      <c r="C167" s="651"/>
      <c r="G167" s="671"/>
      <c r="H167" s="671"/>
      <c r="I167" s="671"/>
      <c r="J167" s="671"/>
      <c r="K167" s="671"/>
      <c r="L167" s="671"/>
      <c r="M167" s="671"/>
      <c r="N167" s="671"/>
      <c r="O167" s="671"/>
      <c r="P167" s="671"/>
      <c r="Q167" s="671"/>
      <c r="R167" s="671"/>
      <c r="S167" s="671"/>
      <c r="T167" s="687"/>
      <c r="AP167" s="620">
        <v>156</v>
      </c>
      <c r="AQ167" s="620" t="str">
        <f t="shared" si="28"/>
        <v/>
      </c>
      <c r="AR167" s="666" t="str">
        <f t="shared" si="24"/>
        <v/>
      </c>
      <c r="AS167" s="620" t="b">
        <f t="shared" si="27"/>
        <v>0</v>
      </c>
      <c r="AT167" s="620" t="str">
        <f t="shared" si="20"/>
        <v/>
      </c>
      <c r="AU167" s="620" t="str">
        <f t="shared" si="21"/>
        <v/>
      </c>
      <c r="AV167" s="620" t="str">
        <f t="shared" si="22"/>
        <v/>
      </c>
      <c r="AW167" s="620" t="str">
        <f t="shared" si="25"/>
        <v/>
      </c>
      <c r="AX167" s="620" t="str">
        <f t="shared" si="26"/>
        <v/>
      </c>
      <c r="CP167" s="653" t="str">
        <f t="shared" si="23"/>
        <v/>
      </c>
    </row>
    <row r="168" spans="1:94" x14ac:dyDescent="0.25">
      <c r="A168" s="649">
        <v>161</v>
      </c>
      <c r="B168" s="650"/>
      <c r="C168" s="651"/>
      <c r="G168" s="671"/>
      <c r="H168" s="671"/>
      <c r="I168" s="671"/>
      <c r="J168" s="671"/>
      <c r="K168" s="671"/>
      <c r="L168" s="671"/>
      <c r="M168" s="671"/>
      <c r="N168" s="671"/>
      <c r="O168" s="671"/>
      <c r="P168" s="671"/>
      <c r="Q168" s="671"/>
      <c r="R168" s="671"/>
      <c r="S168" s="671"/>
      <c r="T168" s="687"/>
      <c r="AP168" s="620">
        <v>157</v>
      </c>
      <c r="AQ168" s="620" t="str">
        <f t="shared" si="28"/>
        <v/>
      </c>
      <c r="AR168" s="666" t="str">
        <f t="shared" si="24"/>
        <v/>
      </c>
      <c r="AS168" s="620" t="b">
        <f t="shared" si="27"/>
        <v>0</v>
      </c>
      <c r="AT168" s="620" t="str">
        <f t="shared" si="20"/>
        <v/>
      </c>
      <c r="AU168" s="620" t="str">
        <f t="shared" si="21"/>
        <v/>
      </c>
      <c r="AV168" s="620" t="str">
        <f t="shared" si="22"/>
        <v/>
      </c>
      <c r="AW168" s="620" t="str">
        <f t="shared" si="25"/>
        <v/>
      </c>
      <c r="AX168" s="620" t="str">
        <f t="shared" si="26"/>
        <v/>
      </c>
      <c r="CP168" s="653" t="str">
        <f t="shared" si="23"/>
        <v/>
      </c>
    </row>
    <row r="169" spans="1:94" x14ac:dyDescent="0.25">
      <c r="A169" s="654">
        <v>162</v>
      </c>
      <c r="B169" s="650"/>
      <c r="C169" s="651"/>
      <c r="G169" s="671"/>
      <c r="H169" s="671"/>
      <c r="I169" s="671"/>
      <c r="J169" s="671"/>
      <c r="K169" s="671"/>
      <c r="L169" s="671"/>
      <c r="M169" s="671"/>
      <c r="N169" s="671"/>
      <c r="O169" s="671"/>
      <c r="P169" s="671"/>
      <c r="Q169" s="671"/>
      <c r="R169" s="671"/>
      <c r="S169" s="671"/>
      <c r="T169" s="687"/>
      <c r="AP169" s="620">
        <v>158</v>
      </c>
      <c r="AQ169" s="620" t="str">
        <f t="shared" si="28"/>
        <v/>
      </c>
      <c r="AR169" s="666" t="str">
        <f t="shared" si="24"/>
        <v/>
      </c>
      <c r="AS169" s="620" t="b">
        <f t="shared" si="27"/>
        <v>0</v>
      </c>
      <c r="AT169" s="620" t="str">
        <f t="shared" si="20"/>
        <v/>
      </c>
      <c r="AU169" s="620" t="str">
        <f t="shared" si="21"/>
        <v/>
      </c>
      <c r="AV169" s="620" t="str">
        <f t="shared" si="22"/>
        <v/>
      </c>
      <c r="AW169" s="620" t="str">
        <f t="shared" si="25"/>
        <v/>
      </c>
      <c r="AX169" s="620" t="str">
        <f t="shared" si="26"/>
        <v/>
      </c>
      <c r="CP169" s="653" t="str">
        <f t="shared" si="23"/>
        <v/>
      </c>
    </row>
    <row r="170" spans="1:94" x14ac:dyDescent="0.25">
      <c r="A170" s="649">
        <v>163</v>
      </c>
      <c r="B170" s="650"/>
      <c r="C170" s="651"/>
      <c r="G170" s="671"/>
      <c r="H170" s="671"/>
      <c r="I170" s="671"/>
      <c r="J170" s="671"/>
      <c r="K170" s="671"/>
      <c r="L170" s="671"/>
      <c r="M170" s="671"/>
      <c r="N170" s="671"/>
      <c r="O170" s="671"/>
      <c r="P170" s="671"/>
      <c r="Q170" s="671"/>
      <c r="R170" s="671"/>
      <c r="S170" s="671"/>
      <c r="T170" s="687"/>
      <c r="AP170" s="620">
        <v>159</v>
      </c>
      <c r="AQ170" s="620" t="str">
        <f t="shared" si="28"/>
        <v/>
      </c>
      <c r="AR170" s="666" t="str">
        <f t="shared" si="24"/>
        <v/>
      </c>
      <c r="AS170" s="620" t="b">
        <f t="shared" si="27"/>
        <v>0</v>
      </c>
      <c r="AT170" s="620" t="str">
        <f t="shared" si="20"/>
        <v/>
      </c>
      <c r="AU170" s="620" t="str">
        <f t="shared" si="21"/>
        <v/>
      </c>
      <c r="AV170" s="620" t="str">
        <f t="shared" si="22"/>
        <v/>
      </c>
      <c r="AW170" s="620" t="str">
        <f t="shared" si="25"/>
        <v/>
      </c>
      <c r="AX170" s="620" t="str">
        <f t="shared" si="26"/>
        <v/>
      </c>
      <c r="CP170" s="653" t="str">
        <f t="shared" si="23"/>
        <v/>
      </c>
    </row>
    <row r="171" spans="1:94" x14ac:dyDescent="0.25">
      <c r="A171" s="654">
        <v>164</v>
      </c>
      <c r="B171" s="650"/>
      <c r="C171" s="651"/>
      <c r="G171" s="671"/>
      <c r="H171" s="671"/>
      <c r="I171" s="671"/>
      <c r="J171" s="671"/>
      <c r="K171" s="671"/>
      <c r="L171" s="671"/>
      <c r="M171" s="671"/>
      <c r="N171" s="671"/>
      <c r="O171" s="671"/>
      <c r="P171" s="671"/>
      <c r="Q171" s="671"/>
      <c r="R171" s="671"/>
      <c r="S171" s="671"/>
      <c r="T171" s="687"/>
      <c r="AP171" s="620">
        <v>160</v>
      </c>
      <c r="AQ171" s="620" t="str">
        <f t="shared" si="28"/>
        <v/>
      </c>
      <c r="AR171" s="666" t="str">
        <f t="shared" si="24"/>
        <v/>
      </c>
      <c r="AS171" s="620" t="b">
        <f t="shared" si="27"/>
        <v>0</v>
      </c>
      <c r="AT171" s="620" t="str">
        <f t="shared" si="20"/>
        <v/>
      </c>
      <c r="AU171" s="620" t="str">
        <f t="shared" si="21"/>
        <v/>
      </c>
      <c r="AV171" s="620" t="str">
        <f t="shared" si="22"/>
        <v/>
      </c>
      <c r="AW171" s="620" t="str">
        <f t="shared" si="25"/>
        <v/>
      </c>
      <c r="AX171" s="620" t="str">
        <f t="shared" si="26"/>
        <v/>
      </c>
      <c r="CP171" s="653" t="str">
        <f t="shared" si="23"/>
        <v/>
      </c>
    </row>
    <row r="172" spans="1:94" x14ac:dyDescent="0.25">
      <c r="A172" s="649">
        <v>165</v>
      </c>
      <c r="B172" s="650"/>
      <c r="C172" s="651"/>
      <c r="G172" s="671"/>
      <c r="H172" s="671"/>
      <c r="I172" s="671"/>
      <c r="J172" s="671"/>
      <c r="K172" s="671"/>
      <c r="L172" s="671"/>
      <c r="M172" s="671"/>
      <c r="N172" s="671"/>
      <c r="O172" s="671"/>
      <c r="P172" s="671"/>
      <c r="Q172" s="671"/>
      <c r="R172" s="671"/>
      <c r="S172" s="671"/>
      <c r="T172" s="687"/>
      <c r="AP172" s="620">
        <v>161</v>
      </c>
      <c r="AQ172" s="620" t="str">
        <f t="shared" si="28"/>
        <v/>
      </c>
      <c r="AR172" s="666" t="str">
        <f t="shared" si="24"/>
        <v/>
      </c>
      <c r="AS172" s="620" t="b">
        <f t="shared" si="27"/>
        <v>0</v>
      </c>
      <c r="AT172" s="620" t="str">
        <f t="shared" si="20"/>
        <v/>
      </c>
      <c r="AU172" s="620" t="str">
        <f t="shared" si="21"/>
        <v/>
      </c>
      <c r="AV172" s="620" t="str">
        <f t="shared" si="22"/>
        <v/>
      </c>
      <c r="AW172" s="620" t="str">
        <f t="shared" si="25"/>
        <v/>
      </c>
      <c r="AX172" s="620" t="str">
        <f t="shared" si="26"/>
        <v/>
      </c>
      <c r="CP172" s="653" t="str">
        <f t="shared" si="23"/>
        <v/>
      </c>
    </row>
    <row r="173" spans="1:94" x14ac:dyDescent="0.25">
      <c r="A173" s="654">
        <v>166</v>
      </c>
      <c r="B173" s="650"/>
      <c r="C173" s="651"/>
      <c r="G173" s="671"/>
      <c r="H173" s="671"/>
      <c r="I173" s="671"/>
      <c r="J173" s="671"/>
      <c r="K173" s="671"/>
      <c r="L173" s="671"/>
      <c r="M173" s="671"/>
      <c r="N173" s="671"/>
      <c r="O173" s="671"/>
      <c r="P173" s="671"/>
      <c r="Q173" s="671"/>
      <c r="R173" s="671"/>
      <c r="S173" s="671"/>
      <c r="T173" s="687"/>
      <c r="AP173" s="620">
        <v>162</v>
      </c>
      <c r="AQ173" s="620" t="str">
        <f t="shared" si="28"/>
        <v/>
      </c>
      <c r="AR173" s="666" t="str">
        <f t="shared" si="24"/>
        <v/>
      </c>
      <c r="AS173" s="620" t="b">
        <f t="shared" si="27"/>
        <v>0</v>
      </c>
      <c r="AT173" s="620" t="str">
        <f t="shared" si="20"/>
        <v/>
      </c>
      <c r="AU173" s="620" t="str">
        <f t="shared" si="21"/>
        <v/>
      </c>
      <c r="AV173" s="620" t="str">
        <f t="shared" si="22"/>
        <v/>
      </c>
      <c r="AW173" s="620" t="str">
        <f t="shared" si="25"/>
        <v/>
      </c>
      <c r="AX173" s="620" t="str">
        <f t="shared" si="26"/>
        <v/>
      </c>
      <c r="CP173" s="653" t="str">
        <f t="shared" si="23"/>
        <v/>
      </c>
    </row>
    <row r="174" spans="1:94" x14ac:dyDescent="0.25">
      <c r="A174" s="649">
        <v>167</v>
      </c>
      <c r="B174" s="650"/>
      <c r="C174" s="651"/>
      <c r="G174" s="671"/>
      <c r="H174" s="671"/>
      <c r="I174" s="671"/>
      <c r="J174" s="671"/>
      <c r="K174" s="671"/>
      <c r="L174" s="671"/>
      <c r="M174" s="671"/>
      <c r="N174" s="671"/>
      <c r="O174" s="671"/>
      <c r="P174" s="671"/>
      <c r="Q174" s="671"/>
      <c r="R174" s="671"/>
      <c r="S174" s="671"/>
      <c r="T174" s="687"/>
      <c r="AP174" s="620">
        <v>163</v>
      </c>
      <c r="AQ174" s="620" t="str">
        <f t="shared" si="28"/>
        <v/>
      </c>
      <c r="AR174" s="666" t="str">
        <f t="shared" si="24"/>
        <v/>
      </c>
      <c r="AS174" s="620" t="b">
        <f t="shared" si="27"/>
        <v>0</v>
      </c>
      <c r="AT174" s="620" t="str">
        <f t="shared" si="20"/>
        <v/>
      </c>
      <c r="AU174" s="620" t="str">
        <f t="shared" si="21"/>
        <v/>
      </c>
      <c r="AV174" s="620" t="str">
        <f t="shared" si="22"/>
        <v/>
      </c>
      <c r="AW174" s="620" t="str">
        <f t="shared" si="25"/>
        <v/>
      </c>
      <c r="AX174" s="620" t="str">
        <f t="shared" si="26"/>
        <v/>
      </c>
      <c r="CP174" s="653" t="str">
        <f t="shared" si="23"/>
        <v/>
      </c>
    </row>
    <row r="175" spans="1:94" x14ac:dyDescent="0.25">
      <c r="A175" s="654">
        <v>168</v>
      </c>
      <c r="B175" s="650"/>
      <c r="C175" s="651"/>
      <c r="G175" s="671"/>
      <c r="H175" s="671"/>
      <c r="I175" s="671"/>
      <c r="J175" s="671"/>
      <c r="K175" s="671"/>
      <c r="L175" s="671"/>
      <c r="M175" s="671"/>
      <c r="N175" s="671"/>
      <c r="O175" s="671"/>
      <c r="P175" s="671"/>
      <c r="Q175" s="671"/>
      <c r="R175" s="671"/>
      <c r="S175" s="671"/>
      <c r="T175" s="687"/>
      <c r="AP175" s="620">
        <v>164</v>
      </c>
      <c r="AQ175" s="620" t="str">
        <f t="shared" si="28"/>
        <v/>
      </c>
      <c r="AR175" s="666" t="str">
        <f t="shared" si="24"/>
        <v/>
      </c>
      <c r="AS175" s="620" t="b">
        <f t="shared" si="27"/>
        <v>0</v>
      </c>
      <c r="AT175" s="620" t="str">
        <f t="shared" si="20"/>
        <v/>
      </c>
      <c r="AU175" s="620" t="str">
        <f t="shared" si="21"/>
        <v/>
      </c>
      <c r="AV175" s="620" t="str">
        <f t="shared" si="22"/>
        <v/>
      </c>
      <c r="AW175" s="620" t="str">
        <f t="shared" si="25"/>
        <v/>
      </c>
      <c r="AX175" s="620" t="str">
        <f t="shared" si="26"/>
        <v/>
      </c>
      <c r="CP175" s="653" t="str">
        <f t="shared" si="23"/>
        <v/>
      </c>
    </row>
    <row r="176" spans="1:94" x14ac:dyDescent="0.25">
      <c r="A176" s="649">
        <v>169</v>
      </c>
      <c r="B176" s="650"/>
      <c r="C176" s="651"/>
      <c r="G176" s="671"/>
      <c r="H176" s="671"/>
      <c r="I176" s="671"/>
      <c r="J176" s="671"/>
      <c r="K176" s="671"/>
      <c r="L176" s="671"/>
      <c r="M176" s="671"/>
      <c r="N176" s="671"/>
      <c r="O176" s="671"/>
      <c r="P176" s="671"/>
      <c r="Q176" s="671"/>
      <c r="R176" s="671"/>
      <c r="S176" s="671"/>
      <c r="T176" s="687"/>
      <c r="AP176" s="620">
        <v>165</v>
      </c>
      <c r="AQ176" s="620" t="str">
        <f t="shared" si="28"/>
        <v/>
      </c>
      <c r="AR176" s="666" t="str">
        <f t="shared" si="24"/>
        <v/>
      </c>
      <c r="AS176" s="620" t="b">
        <f t="shared" si="27"/>
        <v>0</v>
      </c>
      <c r="AT176" s="620" t="str">
        <f t="shared" ref="AT176:AT239" si="29">IF(OR(B172="",C172=""),"",C172)</f>
        <v/>
      </c>
      <c r="AU176" s="620" t="str">
        <f t="shared" ref="AU176:AU239" si="30">IF(B172=1,C172,"")</f>
        <v/>
      </c>
      <c r="AV176" s="620" t="str">
        <f t="shared" ref="AV176:AV239" si="31">IF(B172=2,C172,"")</f>
        <v/>
      </c>
      <c r="AW176" s="620" t="str">
        <f t="shared" si="25"/>
        <v/>
      </c>
      <c r="AX176" s="620" t="str">
        <f t="shared" si="26"/>
        <v/>
      </c>
      <c r="CP176" s="653" t="str">
        <f t="shared" si="23"/>
        <v/>
      </c>
    </row>
    <row r="177" spans="1:94" x14ac:dyDescent="0.25">
      <c r="A177" s="654">
        <v>170</v>
      </c>
      <c r="B177" s="650"/>
      <c r="C177" s="651"/>
      <c r="G177" s="671"/>
      <c r="H177" s="671"/>
      <c r="I177" s="671"/>
      <c r="J177" s="671"/>
      <c r="K177" s="671"/>
      <c r="L177" s="671"/>
      <c r="M177" s="671"/>
      <c r="N177" s="671"/>
      <c r="O177" s="671"/>
      <c r="P177" s="671"/>
      <c r="Q177" s="671"/>
      <c r="R177" s="671"/>
      <c r="S177" s="671"/>
      <c r="T177" s="687"/>
      <c r="AP177" s="620">
        <v>166</v>
      </c>
      <c r="AQ177" s="620" t="str">
        <f t="shared" si="28"/>
        <v/>
      </c>
      <c r="AR177" s="666" t="str">
        <f t="shared" si="24"/>
        <v/>
      </c>
      <c r="AS177" s="620" t="b">
        <f t="shared" si="27"/>
        <v>0</v>
      </c>
      <c r="AT177" s="620" t="str">
        <f t="shared" si="29"/>
        <v/>
      </c>
      <c r="AU177" s="620" t="str">
        <f t="shared" si="30"/>
        <v/>
      </c>
      <c r="AV177" s="620" t="str">
        <f t="shared" si="31"/>
        <v/>
      </c>
      <c r="AW177" s="620" t="str">
        <f t="shared" si="25"/>
        <v/>
      </c>
      <c r="AX177" s="620" t="str">
        <f t="shared" si="26"/>
        <v/>
      </c>
      <c r="CP177" s="653" t="str">
        <f t="shared" si="23"/>
        <v/>
      </c>
    </row>
    <row r="178" spans="1:94" x14ac:dyDescent="0.25">
      <c r="A178" s="649">
        <v>171</v>
      </c>
      <c r="B178" s="650"/>
      <c r="C178" s="651"/>
      <c r="G178" s="671"/>
      <c r="H178" s="671"/>
      <c r="I178" s="671"/>
      <c r="J178" s="671"/>
      <c r="K178" s="671"/>
      <c r="L178" s="671"/>
      <c r="M178" s="671"/>
      <c r="N178" s="671"/>
      <c r="O178" s="671"/>
      <c r="P178" s="671"/>
      <c r="Q178" s="671"/>
      <c r="R178" s="671"/>
      <c r="S178" s="671"/>
      <c r="T178" s="687"/>
      <c r="AP178" s="620">
        <v>167</v>
      </c>
      <c r="AQ178" s="620" t="str">
        <f t="shared" si="28"/>
        <v/>
      </c>
      <c r="AR178" s="666" t="str">
        <f t="shared" si="24"/>
        <v/>
      </c>
      <c r="AS178" s="620" t="b">
        <f t="shared" si="27"/>
        <v>0</v>
      </c>
      <c r="AT178" s="620" t="str">
        <f t="shared" si="29"/>
        <v/>
      </c>
      <c r="AU178" s="620" t="str">
        <f t="shared" si="30"/>
        <v/>
      </c>
      <c r="AV178" s="620" t="str">
        <f t="shared" si="31"/>
        <v/>
      </c>
      <c r="AW178" s="620" t="str">
        <f t="shared" si="25"/>
        <v/>
      </c>
      <c r="AX178" s="620" t="str">
        <f t="shared" si="26"/>
        <v/>
      </c>
      <c r="CP178" s="653" t="str">
        <f t="shared" si="23"/>
        <v/>
      </c>
    </row>
    <row r="179" spans="1:94" x14ac:dyDescent="0.25">
      <c r="A179" s="654">
        <v>172</v>
      </c>
      <c r="B179" s="650"/>
      <c r="C179" s="651"/>
      <c r="G179" s="671"/>
      <c r="H179" s="671"/>
      <c r="I179" s="671"/>
      <c r="J179" s="671"/>
      <c r="K179" s="671"/>
      <c r="L179" s="671"/>
      <c r="M179" s="671"/>
      <c r="N179" s="671"/>
      <c r="O179" s="671"/>
      <c r="P179" s="671"/>
      <c r="Q179" s="671"/>
      <c r="R179" s="671"/>
      <c r="S179" s="671"/>
      <c r="T179" s="687"/>
      <c r="AP179" s="620">
        <v>168</v>
      </c>
      <c r="AQ179" s="620" t="str">
        <f t="shared" si="28"/>
        <v/>
      </c>
      <c r="AR179" s="666" t="str">
        <f t="shared" si="24"/>
        <v/>
      </c>
      <c r="AS179" s="620" t="b">
        <f t="shared" si="27"/>
        <v>0</v>
      </c>
      <c r="AT179" s="620" t="str">
        <f t="shared" si="29"/>
        <v/>
      </c>
      <c r="AU179" s="620" t="str">
        <f t="shared" si="30"/>
        <v/>
      </c>
      <c r="AV179" s="620" t="str">
        <f t="shared" si="31"/>
        <v/>
      </c>
      <c r="AW179" s="620" t="str">
        <f t="shared" si="25"/>
        <v/>
      </c>
      <c r="AX179" s="620" t="str">
        <f t="shared" si="26"/>
        <v/>
      </c>
      <c r="CP179" s="653" t="str">
        <f t="shared" si="23"/>
        <v/>
      </c>
    </row>
    <row r="180" spans="1:94" x14ac:dyDescent="0.25">
      <c r="A180" s="649">
        <v>173</v>
      </c>
      <c r="B180" s="650"/>
      <c r="C180" s="651"/>
      <c r="G180" s="671"/>
      <c r="H180" s="671"/>
      <c r="I180" s="671"/>
      <c r="J180" s="671"/>
      <c r="K180" s="671"/>
      <c r="L180" s="671"/>
      <c r="M180" s="671"/>
      <c r="N180" s="671"/>
      <c r="O180" s="671"/>
      <c r="P180" s="671"/>
      <c r="Q180" s="671"/>
      <c r="R180" s="671"/>
      <c r="S180" s="671"/>
      <c r="T180" s="687"/>
      <c r="AP180" s="620">
        <v>169</v>
      </c>
      <c r="AQ180" s="620" t="str">
        <f t="shared" si="28"/>
        <v/>
      </c>
      <c r="AR180" s="666" t="str">
        <f t="shared" si="24"/>
        <v/>
      </c>
      <c r="AS180" s="620" t="b">
        <f t="shared" si="27"/>
        <v>0</v>
      </c>
      <c r="AT180" s="620" t="str">
        <f t="shared" si="29"/>
        <v/>
      </c>
      <c r="AU180" s="620" t="str">
        <f t="shared" si="30"/>
        <v/>
      </c>
      <c r="AV180" s="620" t="str">
        <f t="shared" si="31"/>
        <v/>
      </c>
      <c r="AW180" s="620" t="str">
        <f t="shared" si="25"/>
        <v/>
      </c>
      <c r="AX180" s="620" t="str">
        <f t="shared" si="26"/>
        <v/>
      </c>
      <c r="CP180" s="653" t="str">
        <f t="shared" si="23"/>
        <v/>
      </c>
    </row>
    <row r="181" spans="1:94" x14ac:dyDescent="0.25">
      <c r="A181" s="654">
        <v>174</v>
      </c>
      <c r="B181" s="650"/>
      <c r="C181" s="651"/>
      <c r="G181" s="671"/>
      <c r="H181" s="671"/>
      <c r="I181" s="671"/>
      <c r="J181" s="671"/>
      <c r="K181" s="671"/>
      <c r="L181" s="671"/>
      <c r="M181" s="671"/>
      <c r="N181" s="671"/>
      <c r="O181" s="671"/>
      <c r="P181" s="671"/>
      <c r="Q181" s="671"/>
      <c r="R181" s="671"/>
      <c r="S181" s="671"/>
      <c r="T181" s="687"/>
      <c r="AP181" s="620">
        <v>170</v>
      </c>
      <c r="AQ181" s="620" t="str">
        <f t="shared" si="28"/>
        <v/>
      </c>
      <c r="AR181" s="666" t="str">
        <f t="shared" si="24"/>
        <v/>
      </c>
      <c r="AS181" s="620" t="b">
        <f t="shared" si="27"/>
        <v>0</v>
      </c>
      <c r="AT181" s="620" t="str">
        <f t="shared" si="29"/>
        <v/>
      </c>
      <c r="AU181" s="620" t="str">
        <f t="shared" si="30"/>
        <v/>
      </c>
      <c r="AV181" s="620" t="str">
        <f t="shared" si="31"/>
        <v/>
      </c>
      <c r="AW181" s="620" t="str">
        <f t="shared" si="25"/>
        <v/>
      </c>
      <c r="AX181" s="620" t="str">
        <f t="shared" si="26"/>
        <v/>
      </c>
      <c r="CP181" s="653" t="str">
        <f t="shared" si="23"/>
        <v/>
      </c>
    </row>
    <row r="182" spans="1:94" x14ac:dyDescent="0.25">
      <c r="A182" s="649">
        <v>175</v>
      </c>
      <c r="B182" s="650"/>
      <c r="C182" s="651"/>
      <c r="G182" s="671"/>
      <c r="H182" s="671"/>
      <c r="I182" s="671"/>
      <c r="J182" s="671"/>
      <c r="K182" s="671"/>
      <c r="L182" s="671"/>
      <c r="M182" s="671"/>
      <c r="N182" s="671"/>
      <c r="O182" s="671"/>
      <c r="P182" s="671"/>
      <c r="Q182" s="671"/>
      <c r="R182" s="671"/>
      <c r="S182" s="671"/>
      <c r="T182" s="687"/>
      <c r="AP182" s="620">
        <v>171</v>
      </c>
      <c r="AQ182" s="620" t="str">
        <f t="shared" si="28"/>
        <v/>
      </c>
      <c r="AR182" s="666" t="str">
        <f t="shared" si="24"/>
        <v/>
      </c>
      <c r="AS182" s="620" t="b">
        <f t="shared" si="27"/>
        <v>0</v>
      </c>
      <c r="AT182" s="620" t="str">
        <f t="shared" si="29"/>
        <v/>
      </c>
      <c r="AU182" s="620" t="str">
        <f t="shared" si="30"/>
        <v/>
      </c>
      <c r="AV182" s="620" t="str">
        <f t="shared" si="31"/>
        <v/>
      </c>
      <c r="AW182" s="620" t="str">
        <f t="shared" si="25"/>
        <v/>
      </c>
      <c r="AX182" s="620" t="str">
        <f t="shared" si="26"/>
        <v/>
      </c>
      <c r="CP182" s="653" t="str">
        <f t="shared" si="23"/>
        <v/>
      </c>
    </row>
    <row r="183" spans="1:94" x14ac:dyDescent="0.25">
      <c r="A183" s="654">
        <v>176</v>
      </c>
      <c r="B183" s="650"/>
      <c r="C183" s="651"/>
      <c r="G183" s="671"/>
      <c r="H183" s="671"/>
      <c r="I183" s="671"/>
      <c r="J183" s="671"/>
      <c r="K183" s="671"/>
      <c r="L183" s="671"/>
      <c r="M183" s="671"/>
      <c r="N183" s="671"/>
      <c r="O183" s="671"/>
      <c r="P183" s="671"/>
      <c r="Q183" s="671"/>
      <c r="R183" s="671"/>
      <c r="S183" s="671"/>
      <c r="T183" s="687"/>
      <c r="AP183" s="620">
        <v>172</v>
      </c>
      <c r="AQ183" s="620" t="str">
        <f t="shared" si="28"/>
        <v/>
      </c>
      <c r="AR183" s="666" t="str">
        <f t="shared" si="24"/>
        <v/>
      </c>
      <c r="AS183" s="620" t="b">
        <f t="shared" si="27"/>
        <v>0</v>
      </c>
      <c r="AT183" s="620" t="str">
        <f t="shared" si="29"/>
        <v/>
      </c>
      <c r="AU183" s="620" t="str">
        <f t="shared" si="30"/>
        <v/>
      </c>
      <c r="AV183" s="620" t="str">
        <f t="shared" si="31"/>
        <v/>
      </c>
      <c r="AW183" s="620" t="str">
        <f t="shared" si="25"/>
        <v/>
      </c>
      <c r="AX183" s="620" t="str">
        <f t="shared" si="26"/>
        <v/>
      </c>
      <c r="CP183" s="653" t="str">
        <f t="shared" si="23"/>
        <v/>
      </c>
    </row>
    <row r="184" spans="1:94" x14ac:dyDescent="0.25">
      <c r="A184" s="649">
        <v>177</v>
      </c>
      <c r="B184" s="650"/>
      <c r="C184" s="651"/>
      <c r="G184" s="671"/>
      <c r="H184" s="671"/>
      <c r="I184" s="671"/>
      <c r="J184" s="671"/>
      <c r="K184" s="671"/>
      <c r="L184" s="671"/>
      <c r="M184" s="671"/>
      <c r="N184" s="671"/>
      <c r="O184" s="671"/>
      <c r="P184" s="671"/>
      <c r="Q184" s="671"/>
      <c r="R184" s="671"/>
      <c r="S184" s="671"/>
      <c r="T184" s="687"/>
      <c r="AP184" s="620">
        <v>173</v>
      </c>
      <c r="AQ184" s="620" t="str">
        <f t="shared" si="28"/>
        <v/>
      </c>
      <c r="AR184" s="666" t="str">
        <f t="shared" si="24"/>
        <v/>
      </c>
      <c r="AS184" s="620" t="b">
        <f t="shared" si="27"/>
        <v>0</v>
      </c>
      <c r="AT184" s="620" t="str">
        <f t="shared" si="29"/>
        <v/>
      </c>
      <c r="AU184" s="620" t="str">
        <f t="shared" si="30"/>
        <v/>
      </c>
      <c r="AV184" s="620" t="str">
        <f t="shared" si="31"/>
        <v/>
      </c>
      <c r="AW184" s="620" t="str">
        <f t="shared" si="25"/>
        <v/>
      </c>
      <c r="AX184" s="620" t="str">
        <f t="shared" si="26"/>
        <v/>
      </c>
      <c r="CP184" s="653" t="str">
        <f t="shared" si="23"/>
        <v/>
      </c>
    </row>
    <row r="185" spans="1:94" x14ac:dyDescent="0.25">
      <c r="A185" s="654">
        <v>178</v>
      </c>
      <c r="B185" s="650"/>
      <c r="C185" s="651"/>
      <c r="G185" s="671"/>
      <c r="H185" s="671"/>
      <c r="I185" s="671"/>
      <c r="J185" s="671"/>
      <c r="K185" s="671"/>
      <c r="L185" s="671"/>
      <c r="M185" s="671"/>
      <c r="N185" s="671"/>
      <c r="O185" s="671"/>
      <c r="P185" s="671"/>
      <c r="Q185" s="671"/>
      <c r="R185" s="671"/>
      <c r="S185" s="671"/>
      <c r="T185" s="687"/>
      <c r="AP185" s="620">
        <v>174</v>
      </c>
      <c r="AQ185" s="620" t="str">
        <f t="shared" si="28"/>
        <v/>
      </c>
      <c r="AR185" s="666" t="str">
        <f t="shared" si="24"/>
        <v/>
      </c>
      <c r="AS185" s="620" t="b">
        <f t="shared" si="27"/>
        <v>0</v>
      </c>
      <c r="AT185" s="620" t="str">
        <f t="shared" si="29"/>
        <v/>
      </c>
      <c r="AU185" s="620" t="str">
        <f t="shared" si="30"/>
        <v/>
      </c>
      <c r="AV185" s="620" t="str">
        <f t="shared" si="31"/>
        <v/>
      </c>
      <c r="AW185" s="620" t="str">
        <f t="shared" si="25"/>
        <v/>
      </c>
      <c r="AX185" s="620" t="str">
        <f t="shared" si="26"/>
        <v/>
      </c>
      <c r="CP185" s="653" t="str">
        <f t="shared" si="23"/>
        <v/>
      </c>
    </row>
    <row r="186" spans="1:94" x14ac:dyDescent="0.25">
      <c r="A186" s="649">
        <v>179</v>
      </c>
      <c r="B186" s="650"/>
      <c r="C186" s="651"/>
      <c r="G186" s="671"/>
      <c r="H186" s="671"/>
      <c r="I186" s="671"/>
      <c r="J186" s="671"/>
      <c r="K186" s="671"/>
      <c r="L186" s="671"/>
      <c r="M186" s="671"/>
      <c r="N186" s="671"/>
      <c r="O186" s="671"/>
      <c r="P186" s="671"/>
      <c r="Q186" s="671"/>
      <c r="R186" s="671"/>
      <c r="S186" s="671"/>
      <c r="T186" s="687"/>
      <c r="AP186" s="620">
        <v>175</v>
      </c>
      <c r="AQ186" s="620" t="str">
        <f t="shared" si="28"/>
        <v/>
      </c>
      <c r="AR186" s="666" t="str">
        <f t="shared" si="24"/>
        <v/>
      </c>
      <c r="AS186" s="620" t="b">
        <f t="shared" si="27"/>
        <v>0</v>
      </c>
      <c r="AT186" s="620" t="str">
        <f t="shared" si="29"/>
        <v/>
      </c>
      <c r="AU186" s="620" t="str">
        <f t="shared" si="30"/>
        <v/>
      </c>
      <c r="AV186" s="620" t="str">
        <f t="shared" si="31"/>
        <v/>
      </c>
      <c r="AW186" s="620" t="str">
        <f t="shared" si="25"/>
        <v/>
      </c>
      <c r="AX186" s="620" t="str">
        <f t="shared" si="26"/>
        <v/>
      </c>
      <c r="CP186" s="653" t="str">
        <f t="shared" si="23"/>
        <v/>
      </c>
    </row>
    <row r="187" spans="1:94" x14ac:dyDescent="0.25">
      <c r="A187" s="654">
        <v>180</v>
      </c>
      <c r="B187" s="650"/>
      <c r="C187" s="651"/>
      <c r="G187" s="671"/>
      <c r="H187" s="671"/>
      <c r="I187" s="671"/>
      <c r="J187" s="671"/>
      <c r="K187" s="671"/>
      <c r="L187" s="671"/>
      <c r="M187" s="671"/>
      <c r="N187" s="671"/>
      <c r="O187" s="671"/>
      <c r="P187" s="671"/>
      <c r="Q187" s="671"/>
      <c r="R187" s="671"/>
      <c r="S187" s="671"/>
      <c r="T187" s="687"/>
      <c r="AP187" s="620">
        <v>176</v>
      </c>
      <c r="AQ187" s="620" t="str">
        <f t="shared" si="28"/>
        <v/>
      </c>
      <c r="AR187" s="666" t="str">
        <f t="shared" si="24"/>
        <v/>
      </c>
      <c r="AS187" s="620" t="b">
        <f t="shared" si="27"/>
        <v>0</v>
      </c>
      <c r="AT187" s="620" t="str">
        <f t="shared" si="29"/>
        <v/>
      </c>
      <c r="AU187" s="620" t="str">
        <f t="shared" si="30"/>
        <v/>
      </c>
      <c r="AV187" s="620" t="str">
        <f t="shared" si="31"/>
        <v/>
      </c>
      <c r="AW187" s="620" t="str">
        <f t="shared" si="25"/>
        <v/>
      </c>
      <c r="AX187" s="620" t="str">
        <f t="shared" si="26"/>
        <v/>
      </c>
      <c r="CP187" s="653" t="str">
        <f t="shared" si="23"/>
        <v/>
      </c>
    </row>
    <row r="188" spans="1:94" x14ac:dyDescent="0.25">
      <c r="A188" s="649">
        <v>181</v>
      </c>
      <c r="B188" s="650"/>
      <c r="C188" s="651"/>
      <c r="G188" s="671"/>
      <c r="H188" s="671"/>
      <c r="I188" s="671"/>
      <c r="J188" s="671"/>
      <c r="K188" s="671"/>
      <c r="L188" s="671"/>
      <c r="M188" s="671"/>
      <c r="N188" s="671"/>
      <c r="O188" s="671"/>
      <c r="P188" s="671"/>
      <c r="Q188" s="671"/>
      <c r="R188" s="671"/>
      <c r="S188" s="671"/>
      <c r="T188" s="687"/>
      <c r="AP188" s="620">
        <v>177</v>
      </c>
      <c r="AQ188" s="620" t="str">
        <f t="shared" si="28"/>
        <v/>
      </c>
      <c r="AR188" s="666" t="str">
        <f t="shared" si="24"/>
        <v/>
      </c>
      <c r="AS188" s="620" t="b">
        <f t="shared" si="27"/>
        <v>0</v>
      </c>
      <c r="AT188" s="620" t="str">
        <f t="shared" si="29"/>
        <v/>
      </c>
      <c r="AU188" s="620" t="str">
        <f t="shared" si="30"/>
        <v/>
      </c>
      <c r="AV188" s="620" t="str">
        <f t="shared" si="31"/>
        <v/>
      </c>
      <c r="AW188" s="620" t="str">
        <f t="shared" si="25"/>
        <v/>
      </c>
      <c r="AX188" s="620" t="str">
        <f t="shared" si="26"/>
        <v/>
      </c>
      <c r="CP188" s="653" t="str">
        <f t="shared" si="23"/>
        <v/>
      </c>
    </row>
    <row r="189" spans="1:94" x14ac:dyDescent="0.25">
      <c r="A189" s="654">
        <v>182</v>
      </c>
      <c r="B189" s="650"/>
      <c r="C189" s="651"/>
      <c r="G189" s="671"/>
      <c r="H189" s="671"/>
      <c r="I189" s="671"/>
      <c r="J189" s="671"/>
      <c r="K189" s="671"/>
      <c r="L189" s="671"/>
      <c r="M189" s="671"/>
      <c r="N189" s="671"/>
      <c r="O189" s="671"/>
      <c r="P189" s="671"/>
      <c r="Q189" s="671"/>
      <c r="R189" s="671"/>
      <c r="S189" s="671"/>
      <c r="T189" s="687"/>
      <c r="AP189" s="620">
        <v>178</v>
      </c>
      <c r="AQ189" s="620" t="str">
        <f t="shared" si="28"/>
        <v/>
      </c>
      <c r="AR189" s="666" t="str">
        <f t="shared" si="24"/>
        <v/>
      </c>
      <c r="AS189" s="620" t="b">
        <f t="shared" si="27"/>
        <v>0</v>
      </c>
      <c r="AT189" s="620" t="str">
        <f t="shared" si="29"/>
        <v/>
      </c>
      <c r="AU189" s="620" t="str">
        <f t="shared" si="30"/>
        <v/>
      </c>
      <c r="AV189" s="620" t="str">
        <f t="shared" si="31"/>
        <v/>
      </c>
      <c r="AW189" s="620" t="str">
        <f t="shared" si="25"/>
        <v/>
      </c>
      <c r="AX189" s="620" t="str">
        <f t="shared" si="26"/>
        <v/>
      </c>
      <c r="CP189" s="653" t="str">
        <f t="shared" si="23"/>
        <v/>
      </c>
    </row>
    <row r="190" spans="1:94" x14ac:dyDescent="0.25">
      <c r="A190" s="649">
        <v>183</v>
      </c>
      <c r="B190" s="650"/>
      <c r="C190" s="651"/>
      <c r="G190" s="671"/>
      <c r="H190" s="671"/>
      <c r="I190" s="671"/>
      <c r="J190" s="671"/>
      <c r="K190" s="671"/>
      <c r="L190" s="671"/>
      <c r="M190" s="671"/>
      <c r="N190" s="671"/>
      <c r="O190" s="671"/>
      <c r="P190" s="671"/>
      <c r="Q190" s="671"/>
      <c r="R190" s="671"/>
      <c r="S190" s="671"/>
      <c r="T190" s="687"/>
      <c r="AP190" s="620">
        <v>179</v>
      </c>
      <c r="AQ190" s="620" t="str">
        <f t="shared" si="28"/>
        <v/>
      </c>
      <c r="AR190" s="666" t="str">
        <f t="shared" si="24"/>
        <v/>
      </c>
      <c r="AS190" s="620" t="b">
        <f t="shared" si="27"/>
        <v>0</v>
      </c>
      <c r="AT190" s="620" t="str">
        <f t="shared" si="29"/>
        <v/>
      </c>
      <c r="AU190" s="620" t="str">
        <f t="shared" si="30"/>
        <v/>
      </c>
      <c r="AV190" s="620" t="str">
        <f t="shared" si="31"/>
        <v/>
      </c>
      <c r="AW190" s="620" t="str">
        <f t="shared" si="25"/>
        <v/>
      </c>
      <c r="AX190" s="620" t="str">
        <f t="shared" si="26"/>
        <v/>
      </c>
      <c r="CP190" s="653" t="str">
        <f t="shared" si="23"/>
        <v/>
      </c>
    </row>
    <row r="191" spans="1:94" x14ac:dyDescent="0.25">
      <c r="A191" s="654">
        <v>184</v>
      </c>
      <c r="B191" s="650"/>
      <c r="C191" s="651"/>
      <c r="G191" s="671"/>
      <c r="H191" s="671"/>
      <c r="I191" s="671"/>
      <c r="J191" s="671"/>
      <c r="K191" s="671"/>
      <c r="L191" s="671"/>
      <c r="M191" s="671"/>
      <c r="N191" s="671"/>
      <c r="O191" s="671"/>
      <c r="P191" s="671"/>
      <c r="Q191" s="671"/>
      <c r="R191" s="671"/>
      <c r="S191" s="671"/>
      <c r="T191" s="687"/>
      <c r="AP191" s="620">
        <v>180</v>
      </c>
      <c r="AQ191" s="620" t="str">
        <f t="shared" si="28"/>
        <v/>
      </c>
      <c r="AR191" s="666" t="str">
        <f t="shared" si="24"/>
        <v/>
      </c>
      <c r="AS191" s="620" t="b">
        <f t="shared" si="27"/>
        <v>0</v>
      </c>
      <c r="AT191" s="620" t="str">
        <f t="shared" si="29"/>
        <v/>
      </c>
      <c r="AU191" s="620" t="str">
        <f t="shared" si="30"/>
        <v/>
      </c>
      <c r="AV191" s="620" t="str">
        <f t="shared" si="31"/>
        <v/>
      </c>
      <c r="AW191" s="620" t="str">
        <f t="shared" si="25"/>
        <v/>
      </c>
      <c r="AX191" s="620" t="str">
        <f t="shared" si="26"/>
        <v/>
      </c>
      <c r="CP191" s="653" t="str">
        <f t="shared" si="23"/>
        <v/>
      </c>
    </row>
    <row r="192" spans="1:94" x14ac:dyDescent="0.25">
      <c r="A192" s="649">
        <v>185</v>
      </c>
      <c r="B192" s="650"/>
      <c r="C192" s="651"/>
      <c r="G192" s="671"/>
      <c r="H192" s="671"/>
      <c r="I192" s="671"/>
      <c r="J192" s="671"/>
      <c r="K192" s="671"/>
      <c r="L192" s="671"/>
      <c r="M192" s="671"/>
      <c r="N192" s="671"/>
      <c r="O192" s="671"/>
      <c r="P192" s="671"/>
      <c r="Q192" s="671"/>
      <c r="R192" s="671"/>
      <c r="S192" s="671"/>
      <c r="T192" s="687"/>
      <c r="AP192" s="620">
        <v>181</v>
      </c>
      <c r="AQ192" s="620" t="str">
        <f t="shared" si="28"/>
        <v/>
      </c>
      <c r="AR192" s="666" t="str">
        <f t="shared" si="24"/>
        <v/>
      </c>
      <c r="AS192" s="620" t="b">
        <f t="shared" si="27"/>
        <v>0</v>
      </c>
      <c r="AT192" s="620" t="str">
        <f t="shared" si="29"/>
        <v/>
      </c>
      <c r="AU192" s="620" t="str">
        <f t="shared" si="30"/>
        <v/>
      </c>
      <c r="AV192" s="620" t="str">
        <f t="shared" si="31"/>
        <v/>
      </c>
      <c r="AW192" s="620" t="str">
        <f t="shared" si="25"/>
        <v/>
      </c>
      <c r="AX192" s="620" t="str">
        <f t="shared" si="26"/>
        <v/>
      </c>
      <c r="CP192" s="653" t="str">
        <f t="shared" si="23"/>
        <v/>
      </c>
    </row>
    <row r="193" spans="1:94" x14ac:dyDescent="0.25">
      <c r="A193" s="654">
        <v>186</v>
      </c>
      <c r="B193" s="650"/>
      <c r="C193" s="651"/>
      <c r="G193" s="671"/>
      <c r="H193" s="671"/>
      <c r="I193" s="671"/>
      <c r="J193" s="671"/>
      <c r="K193" s="671"/>
      <c r="L193" s="671"/>
      <c r="M193" s="671"/>
      <c r="N193" s="671"/>
      <c r="O193" s="671"/>
      <c r="P193" s="671"/>
      <c r="Q193" s="671"/>
      <c r="R193" s="671"/>
      <c r="S193" s="671"/>
      <c r="T193" s="687"/>
      <c r="AP193" s="620">
        <v>182</v>
      </c>
      <c r="AQ193" s="620" t="str">
        <f t="shared" si="28"/>
        <v/>
      </c>
      <c r="AR193" s="666" t="str">
        <f t="shared" si="24"/>
        <v/>
      </c>
      <c r="AS193" s="620" t="b">
        <f t="shared" si="27"/>
        <v>0</v>
      </c>
      <c r="AT193" s="620" t="str">
        <f t="shared" si="29"/>
        <v/>
      </c>
      <c r="AU193" s="620" t="str">
        <f t="shared" si="30"/>
        <v/>
      </c>
      <c r="AV193" s="620" t="str">
        <f t="shared" si="31"/>
        <v/>
      </c>
      <c r="AW193" s="620" t="str">
        <f t="shared" si="25"/>
        <v/>
      </c>
      <c r="AX193" s="620" t="str">
        <f t="shared" si="26"/>
        <v/>
      </c>
      <c r="CP193" s="653" t="str">
        <f t="shared" si="23"/>
        <v/>
      </c>
    </row>
    <row r="194" spans="1:94" x14ac:dyDescent="0.25">
      <c r="A194" s="649">
        <v>187</v>
      </c>
      <c r="B194" s="650"/>
      <c r="C194" s="651"/>
      <c r="G194" s="671"/>
      <c r="H194" s="671"/>
      <c r="I194" s="671"/>
      <c r="J194" s="671"/>
      <c r="K194" s="671"/>
      <c r="L194" s="671"/>
      <c r="M194" s="671"/>
      <c r="N194" s="671"/>
      <c r="O194" s="671"/>
      <c r="P194" s="671"/>
      <c r="Q194" s="671"/>
      <c r="R194" s="671"/>
      <c r="S194" s="671"/>
      <c r="T194" s="687"/>
      <c r="AP194" s="620">
        <v>183</v>
      </c>
      <c r="AQ194" s="620" t="str">
        <f t="shared" si="28"/>
        <v/>
      </c>
      <c r="AR194" s="666" t="str">
        <f t="shared" si="24"/>
        <v/>
      </c>
      <c r="AS194" s="620" t="b">
        <f t="shared" si="27"/>
        <v>0</v>
      </c>
      <c r="AT194" s="620" t="str">
        <f t="shared" si="29"/>
        <v/>
      </c>
      <c r="AU194" s="620" t="str">
        <f t="shared" si="30"/>
        <v/>
      </c>
      <c r="AV194" s="620" t="str">
        <f t="shared" si="31"/>
        <v/>
      </c>
      <c r="AW194" s="620" t="str">
        <f t="shared" si="25"/>
        <v/>
      </c>
      <c r="AX194" s="620" t="str">
        <f t="shared" si="26"/>
        <v/>
      </c>
      <c r="CP194" s="653" t="str">
        <f t="shared" si="23"/>
        <v/>
      </c>
    </row>
    <row r="195" spans="1:94" x14ac:dyDescent="0.25">
      <c r="A195" s="654">
        <v>188</v>
      </c>
      <c r="B195" s="650"/>
      <c r="C195" s="651"/>
      <c r="G195" s="671"/>
      <c r="H195" s="671"/>
      <c r="I195" s="671"/>
      <c r="J195" s="671"/>
      <c r="K195" s="671"/>
      <c r="L195" s="671"/>
      <c r="M195" s="671"/>
      <c r="N195" s="671"/>
      <c r="O195" s="671"/>
      <c r="P195" s="671"/>
      <c r="Q195" s="671"/>
      <c r="R195" s="671"/>
      <c r="S195" s="671"/>
      <c r="T195" s="687"/>
      <c r="AP195" s="620">
        <v>184</v>
      </c>
      <c r="AQ195" s="620" t="str">
        <f t="shared" si="28"/>
        <v/>
      </c>
      <c r="AR195" s="666" t="str">
        <f t="shared" si="24"/>
        <v/>
      </c>
      <c r="AS195" s="620" t="b">
        <f t="shared" si="27"/>
        <v>0</v>
      </c>
      <c r="AT195" s="620" t="str">
        <f t="shared" si="29"/>
        <v/>
      </c>
      <c r="AU195" s="620" t="str">
        <f t="shared" si="30"/>
        <v/>
      </c>
      <c r="AV195" s="620" t="str">
        <f t="shared" si="31"/>
        <v/>
      </c>
      <c r="AW195" s="620" t="str">
        <f t="shared" si="25"/>
        <v/>
      </c>
      <c r="AX195" s="620" t="str">
        <f t="shared" si="26"/>
        <v/>
      </c>
      <c r="CP195" s="653" t="str">
        <f t="shared" si="23"/>
        <v/>
      </c>
    </row>
    <row r="196" spans="1:94" x14ac:dyDescent="0.25">
      <c r="A196" s="649">
        <v>189</v>
      </c>
      <c r="B196" s="650"/>
      <c r="C196" s="651"/>
      <c r="G196" s="671"/>
      <c r="H196" s="671"/>
      <c r="I196" s="671"/>
      <c r="J196" s="671"/>
      <c r="K196" s="671"/>
      <c r="L196" s="671"/>
      <c r="M196" s="671"/>
      <c r="N196" s="671"/>
      <c r="O196" s="671"/>
      <c r="P196" s="671"/>
      <c r="Q196" s="671"/>
      <c r="R196" s="671"/>
      <c r="S196" s="671"/>
      <c r="T196" s="687"/>
      <c r="AP196" s="620">
        <v>185</v>
      </c>
      <c r="AQ196" s="620" t="str">
        <f t="shared" si="28"/>
        <v/>
      </c>
      <c r="AR196" s="666" t="str">
        <f t="shared" si="24"/>
        <v/>
      </c>
      <c r="AS196" s="620" t="b">
        <f t="shared" si="27"/>
        <v>0</v>
      </c>
      <c r="AT196" s="620" t="str">
        <f t="shared" si="29"/>
        <v/>
      </c>
      <c r="AU196" s="620" t="str">
        <f t="shared" si="30"/>
        <v/>
      </c>
      <c r="AV196" s="620" t="str">
        <f t="shared" si="31"/>
        <v/>
      </c>
      <c r="AW196" s="620" t="str">
        <f t="shared" si="25"/>
        <v/>
      </c>
      <c r="AX196" s="620" t="str">
        <f t="shared" si="26"/>
        <v/>
      </c>
      <c r="CP196" s="653" t="str">
        <f t="shared" si="23"/>
        <v/>
      </c>
    </row>
    <row r="197" spans="1:94" x14ac:dyDescent="0.25">
      <c r="A197" s="654">
        <v>190</v>
      </c>
      <c r="B197" s="650"/>
      <c r="C197" s="651"/>
      <c r="G197" s="671"/>
      <c r="H197" s="671"/>
      <c r="I197" s="671"/>
      <c r="J197" s="671"/>
      <c r="K197" s="671"/>
      <c r="L197" s="671"/>
      <c r="M197" s="671"/>
      <c r="N197" s="671"/>
      <c r="O197" s="671"/>
      <c r="P197" s="671"/>
      <c r="Q197" s="671"/>
      <c r="R197" s="671"/>
      <c r="S197" s="671"/>
      <c r="T197" s="687"/>
      <c r="AP197" s="620">
        <v>186</v>
      </c>
      <c r="AQ197" s="620" t="str">
        <f t="shared" si="28"/>
        <v/>
      </c>
      <c r="AR197" s="666" t="str">
        <f t="shared" si="24"/>
        <v/>
      </c>
      <c r="AS197" s="620" t="b">
        <f t="shared" si="27"/>
        <v>0</v>
      </c>
      <c r="AT197" s="620" t="str">
        <f t="shared" si="29"/>
        <v/>
      </c>
      <c r="AU197" s="620" t="str">
        <f t="shared" si="30"/>
        <v/>
      </c>
      <c r="AV197" s="620" t="str">
        <f t="shared" si="31"/>
        <v/>
      </c>
      <c r="AW197" s="620" t="str">
        <f t="shared" si="25"/>
        <v/>
      </c>
      <c r="AX197" s="620" t="str">
        <f t="shared" si="26"/>
        <v/>
      </c>
      <c r="CP197" s="653" t="str">
        <f t="shared" si="23"/>
        <v/>
      </c>
    </row>
    <row r="198" spans="1:94" x14ac:dyDescent="0.25">
      <c r="A198" s="649">
        <v>191</v>
      </c>
      <c r="B198" s="650"/>
      <c r="C198" s="651"/>
      <c r="G198" s="671"/>
      <c r="H198" s="671"/>
      <c r="I198" s="671"/>
      <c r="J198" s="671"/>
      <c r="K198" s="671"/>
      <c r="L198" s="671"/>
      <c r="M198" s="671"/>
      <c r="N198" s="671"/>
      <c r="O198" s="671"/>
      <c r="P198" s="671"/>
      <c r="Q198" s="671"/>
      <c r="R198" s="671"/>
      <c r="S198" s="671"/>
      <c r="T198" s="687"/>
      <c r="AP198" s="620">
        <v>187</v>
      </c>
      <c r="AQ198" s="620" t="str">
        <f t="shared" si="28"/>
        <v/>
      </c>
      <c r="AR198" s="666" t="str">
        <f t="shared" si="24"/>
        <v/>
      </c>
      <c r="AS198" s="620" t="b">
        <f t="shared" si="27"/>
        <v>0</v>
      </c>
      <c r="AT198" s="620" t="str">
        <f t="shared" si="29"/>
        <v/>
      </c>
      <c r="AU198" s="620" t="str">
        <f t="shared" si="30"/>
        <v/>
      </c>
      <c r="AV198" s="620" t="str">
        <f t="shared" si="31"/>
        <v/>
      </c>
      <c r="AW198" s="620" t="str">
        <f t="shared" si="25"/>
        <v/>
      </c>
      <c r="AX198" s="620" t="str">
        <f t="shared" si="26"/>
        <v/>
      </c>
      <c r="CP198" s="653" t="str">
        <f t="shared" si="23"/>
        <v/>
      </c>
    </row>
    <row r="199" spans="1:94" x14ac:dyDescent="0.25">
      <c r="A199" s="654">
        <v>192</v>
      </c>
      <c r="B199" s="650"/>
      <c r="C199" s="651"/>
      <c r="G199" s="671"/>
      <c r="H199" s="671"/>
      <c r="I199" s="671"/>
      <c r="J199" s="671"/>
      <c r="K199" s="671"/>
      <c r="L199" s="671"/>
      <c r="M199" s="671"/>
      <c r="N199" s="671"/>
      <c r="O199" s="671"/>
      <c r="P199" s="671"/>
      <c r="Q199" s="671"/>
      <c r="R199" s="671"/>
      <c r="S199" s="671"/>
      <c r="T199" s="687"/>
      <c r="AP199" s="620">
        <v>188</v>
      </c>
      <c r="AQ199" s="620" t="str">
        <f t="shared" si="28"/>
        <v/>
      </c>
      <c r="AR199" s="666" t="str">
        <f t="shared" si="24"/>
        <v/>
      </c>
      <c r="AS199" s="620" t="b">
        <f t="shared" si="27"/>
        <v>0</v>
      </c>
      <c r="AT199" s="620" t="str">
        <f t="shared" si="29"/>
        <v/>
      </c>
      <c r="AU199" s="620" t="str">
        <f t="shared" si="30"/>
        <v/>
      </c>
      <c r="AV199" s="620" t="str">
        <f t="shared" si="31"/>
        <v/>
      </c>
      <c r="AW199" s="620" t="str">
        <f t="shared" si="25"/>
        <v/>
      </c>
      <c r="AX199" s="620" t="str">
        <f t="shared" si="26"/>
        <v/>
      </c>
      <c r="CP199" s="653" t="str">
        <f t="shared" si="23"/>
        <v/>
      </c>
    </row>
    <row r="200" spans="1:94" x14ac:dyDescent="0.25">
      <c r="A200" s="649">
        <v>193</v>
      </c>
      <c r="B200" s="650"/>
      <c r="C200" s="651"/>
      <c r="G200" s="671"/>
      <c r="H200" s="671"/>
      <c r="I200" s="671"/>
      <c r="J200" s="671"/>
      <c r="K200" s="671"/>
      <c r="L200" s="671"/>
      <c r="M200" s="671"/>
      <c r="N200" s="671"/>
      <c r="O200" s="671"/>
      <c r="P200" s="671"/>
      <c r="Q200" s="671"/>
      <c r="R200" s="671"/>
      <c r="S200" s="671"/>
      <c r="T200" s="687"/>
      <c r="AP200" s="620">
        <v>189</v>
      </c>
      <c r="AQ200" s="620" t="str">
        <f t="shared" si="28"/>
        <v/>
      </c>
      <c r="AR200" s="666" t="str">
        <f t="shared" si="24"/>
        <v/>
      </c>
      <c r="AS200" s="620" t="b">
        <f t="shared" si="27"/>
        <v>0</v>
      </c>
      <c r="AT200" s="620" t="str">
        <f t="shared" si="29"/>
        <v/>
      </c>
      <c r="AU200" s="620" t="str">
        <f t="shared" si="30"/>
        <v/>
      </c>
      <c r="AV200" s="620" t="str">
        <f t="shared" si="31"/>
        <v/>
      </c>
      <c r="AW200" s="620" t="str">
        <f t="shared" si="25"/>
        <v/>
      </c>
      <c r="AX200" s="620" t="str">
        <f t="shared" si="26"/>
        <v/>
      </c>
      <c r="CP200" s="653" t="str">
        <f t="shared" ref="CP200:CP263" si="32">IF(OR(C200="",B200=""),"",IF($AR$11=0,AQ204,AR204))</f>
        <v/>
      </c>
    </row>
    <row r="201" spans="1:94" x14ac:dyDescent="0.25">
      <c r="A201" s="654">
        <v>194</v>
      </c>
      <c r="B201" s="650"/>
      <c r="C201" s="651"/>
      <c r="G201" s="671"/>
      <c r="H201" s="671"/>
      <c r="I201" s="671"/>
      <c r="J201" s="671"/>
      <c r="K201" s="671"/>
      <c r="L201" s="671"/>
      <c r="M201" s="671"/>
      <c r="N201" s="671"/>
      <c r="O201" s="671"/>
      <c r="P201" s="671"/>
      <c r="Q201" s="671"/>
      <c r="R201" s="671"/>
      <c r="S201" s="671"/>
      <c r="T201" s="687"/>
      <c r="AP201" s="620">
        <v>190</v>
      </c>
      <c r="AQ201" s="620" t="str">
        <f t="shared" si="28"/>
        <v/>
      </c>
      <c r="AR201" s="666" t="str">
        <f t="shared" si="24"/>
        <v/>
      </c>
      <c r="AS201" s="620" t="b">
        <f t="shared" si="27"/>
        <v>0</v>
      </c>
      <c r="AT201" s="620" t="str">
        <f t="shared" si="29"/>
        <v/>
      </c>
      <c r="AU201" s="620" t="str">
        <f t="shared" si="30"/>
        <v/>
      </c>
      <c r="AV201" s="620" t="str">
        <f t="shared" si="31"/>
        <v/>
      </c>
      <c r="AW201" s="620" t="str">
        <f t="shared" si="25"/>
        <v/>
      </c>
      <c r="AX201" s="620" t="str">
        <f t="shared" si="26"/>
        <v/>
      </c>
      <c r="CP201" s="653" t="str">
        <f t="shared" si="32"/>
        <v/>
      </c>
    </row>
    <row r="202" spans="1:94" x14ac:dyDescent="0.25">
      <c r="A202" s="649">
        <v>195</v>
      </c>
      <c r="B202" s="650"/>
      <c r="C202" s="651"/>
      <c r="G202" s="671"/>
      <c r="H202" s="671"/>
      <c r="I202" s="671"/>
      <c r="J202" s="671"/>
      <c r="K202" s="671"/>
      <c r="L202" s="671"/>
      <c r="M202" s="671"/>
      <c r="N202" s="671"/>
      <c r="O202" s="671"/>
      <c r="P202" s="671"/>
      <c r="Q202" s="671"/>
      <c r="R202" s="671"/>
      <c r="S202" s="671"/>
      <c r="T202" s="687"/>
      <c r="AP202" s="620">
        <v>191</v>
      </c>
      <c r="AQ202" s="620" t="str">
        <f t="shared" si="28"/>
        <v/>
      </c>
      <c r="AR202" s="666" t="str">
        <f t="shared" si="24"/>
        <v/>
      </c>
      <c r="AS202" s="620" t="b">
        <f t="shared" si="27"/>
        <v>0</v>
      </c>
      <c r="AT202" s="620" t="str">
        <f t="shared" si="29"/>
        <v/>
      </c>
      <c r="AU202" s="620" t="str">
        <f t="shared" si="30"/>
        <v/>
      </c>
      <c r="AV202" s="620" t="str">
        <f t="shared" si="31"/>
        <v/>
      </c>
      <c r="AW202" s="620" t="str">
        <f t="shared" si="25"/>
        <v/>
      </c>
      <c r="AX202" s="620" t="str">
        <f t="shared" si="26"/>
        <v/>
      </c>
      <c r="CP202" s="653" t="str">
        <f t="shared" si="32"/>
        <v/>
      </c>
    </row>
    <row r="203" spans="1:94" x14ac:dyDescent="0.25">
      <c r="A203" s="654">
        <v>196</v>
      </c>
      <c r="B203" s="650"/>
      <c r="C203" s="651"/>
      <c r="G203" s="671"/>
      <c r="H203" s="671"/>
      <c r="I203" s="671"/>
      <c r="J203" s="671"/>
      <c r="K203" s="671"/>
      <c r="L203" s="671"/>
      <c r="M203" s="671"/>
      <c r="N203" s="671"/>
      <c r="O203" s="671"/>
      <c r="P203" s="671"/>
      <c r="Q203" s="671"/>
      <c r="R203" s="671"/>
      <c r="S203" s="671"/>
      <c r="T203" s="687"/>
      <c r="AP203" s="620">
        <v>192</v>
      </c>
      <c r="AQ203" s="620" t="str">
        <f t="shared" si="28"/>
        <v/>
      </c>
      <c r="AR203" s="666" t="str">
        <f t="shared" si="24"/>
        <v/>
      </c>
      <c r="AS203" s="620" t="b">
        <f t="shared" si="27"/>
        <v>0</v>
      </c>
      <c r="AT203" s="620" t="str">
        <f t="shared" si="29"/>
        <v/>
      </c>
      <c r="AU203" s="620" t="str">
        <f t="shared" si="30"/>
        <v/>
      </c>
      <c r="AV203" s="620" t="str">
        <f t="shared" si="31"/>
        <v/>
      </c>
      <c r="AW203" s="620" t="str">
        <f t="shared" si="25"/>
        <v/>
      </c>
      <c r="AX203" s="620" t="str">
        <f t="shared" si="26"/>
        <v/>
      </c>
      <c r="CP203" s="653" t="str">
        <f t="shared" si="32"/>
        <v/>
      </c>
    </row>
    <row r="204" spans="1:94" x14ac:dyDescent="0.25">
      <c r="A204" s="649">
        <v>197</v>
      </c>
      <c r="B204" s="650"/>
      <c r="C204" s="651"/>
      <c r="G204" s="671"/>
      <c r="H204" s="671"/>
      <c r="I204" s="671"/>
      <c r="J204" s="671"/>
      <c r="K204" s="671"/>
      <c r="L204" s="671"/>
      <c r="M204" s="671"/>
      <c r="N204" s="671"/>
      <c r="O204" s="671"/>
      <c r="P204" s="671"/>
      <c r="Q204" s="671"/>
      <c r="R204" s="671"/>
      <c r="S204" s="671"/>
      <c r="T204" s="687"/>
      <c r="AP204" s="620">
        <v>193</v>
      </c>
      <c r="AQ204" s="620" t="str">
        <f t="shared" si="28"/>
        <v/>
      </c>
      <c r="AR204" s="666" t="str">
        <f t="shared" ref="AR204:AR267" si="33">IF(OR(C200="",B200=""),"",_xlfn.RANK.AVG(AT204,$AT$12:$AT$511,1))</f>
        <v/>
      </c>
      <c r="AS204" s="620" t="b">
        <f t="shared" si="27"/>
        <v>0</v>
      </c>
      <c r="AT204" s="620" t="str">
        <f t="shared" si="29"/>
        <v/>
      </c>
      <c r="AU204" s="620" t="str">
        <f t="shared" si="30"/>
        <v/>
      </c>
      <c r="AV204" s="620" t="str">
        <f t="shared" si="31"/>
        <v/>
      </c>
      <c r="AW204" s="620" t="str">
        <f t="shared" ref="AW204:AW267" si="34">IF(B200=1,CP200,"")</f>
        <v/>
      </c>
      <c r="AX204" s="620" t="str">
        <f t="shared" ref="AX204:AX267" si="35">IF(B200=2,CP200,"")</f>
        <v/>
      </c>
      <c r="CP204" s="653" t="str">
        <f t="shared" si="32"/>
        <v/>
      </c>
    </row>
    <row r="205" spans="1:94" x14ac:dyDescent="0.25">
      <c r="A205" s="654">
        <v>198</v>
      </c>
      <c r="B205" s="650"/>
      <c r="C205" s="651"/>
      <c r="G205" s="671"/>
      <c r="H205" s="671"/>
      <c r="I205" s="671"/>
      <c r="J205" s="671"/>
      <c r="K205" s="671"/>
      <c r="L205" s="671"/>
      <c r="M205" s="671"/>
      <c r="N205" s="671"/>
      <c r="O205" s="671"/>
      <c r="P205" s="671"/>
      <c r="Q205" s="671"/>
      <c r="R205" s="671"/>
      <c r="S205" s="671"/>
      <c r="T205" s="687"/>
      <c r="AP205" s="620">
        <v>194</v>
      </c>
      <c r="AQ205" s="620" t="str">
        <f t="shared" si="28"/>
        <v/>
      </c>
      <c r="AR205" s="666" t="str">
        <f t="shared" si="33"/>
        <v/>
      </c>
      <c r="AS205" s="620" t="b">
        <f t="shared" ref="AS205:AS268" si="36">IF(C201&lt;&gt;"",A201)</f>
        <v>0</v>
      </c>
      <c r="AT205" s="620" t="str">
        <f t="shared" si="29"/>
        <v/>
      </c>
      <c r="AU205" s="620" t="str">
        <f t="shared" si="30"/>
        <v/>
      </c>
      <c r="AV205" s="620" t="str">
        <f t="shared" si="31"/>
        <v/>
      </c>
      <c r="AW205" s="620" t="str">
        <f t="shared" si="34"/>
        <v/>
      </c>
      <c r="AX205" s="620" t="str">
        <f t="shared" si="35"/>
        <v/>
      </c>
      <c r="CP205" s="653" t="str">
        <f t="shared" si="32"/>
        <v/>
      </c>
    </row>
    <row r="206" spans="1:94" x14ac:dyDescent="0.25">
      <c r="A206" s="649">
        <v>199</v>
      </c>
      <c r="B206" s="650"/>
      <c r="C206" s="651"/>
      <c r="G206" s="671"/>
      <c r="H206" s="671"/>
      <c r="I206" s="671"/>
      <c r="J206" s="671"/>
      <c r="K206" s="671"/>
      <c r="L206" s="671"/>
      <c r="M206" s="671"/>
      <c r="N206" s="671"/>
      <c r="O206" s="671"/>
      <c r="P206" s="671"/>
      <c r="Q206" s="671"/>
      <c r="R206" s="671"/>
      <c r="S206" s="671"/>
      <c r="T206" s="687"/>
      <c r="AP206" s="620">
        <v>195</v>
      </c>
      <c r="AQ206" s="620" t="str">
        <f t="shared" ref="AQ206:AQ269" si="37">IF(OR(B202="",C202=""),"",RANK(AT206,$AT$12:$AT$511,A202))</f>
        <v/>
      </c>
      <c r="AR206" s="666" t="str">
        <f t="shared" si="33"/>
        <v/>
      </c>
      <c r="AS206" s="620" t="b">
        <f t="shared" si="36"/>
        <v>0</v>
      </c>
      <c r="AT206" s="620" t="str">
        <f t="shared" si="29"/>
        <v/>
      </c>
      <c r="AU206" s="620" t="str">
        <f t="shared" si="30"/>
        <v/>
      </c>
      <c r="AV206" s="620" t="str">
        <f t="shared" si="31"/>
        <v/>
      </c>
      <c r="AW206" s="620" t="str">
        <f t="shared" si="34"/>
        <v/>
      </c>
      <c r="AX206" s="620" t="str">
        <f t="shared" si="35"/>
        <v/>
      </c>
      <c r="CP206" s="653" t="str">
        <f t="shared" si="32"/>
        <v/>
      </c>
    </row>
    <row r="207" spans="1:94" x14ac:dyDescent="0.25">
      <c r="A207" s="654">
        <v>200</v>
      </c>
      <c r="B207" s="650"/>
      <c r="C207" s="651"/>
      <c r="G207" s="671"/>
      <c r="H207" s="671"/>
      <c r="I207" s="671"/>
      <c r="J207" s="671"/>
      <c r="K207" s="671"/>
      <c r="L207" s="671"/>
      <c r="M207" s="671"/>
      <c r="N207" s="671"/>
      <c r="O207" s="671"/>
      <c r="P207" s="671"/>
      <c r="Q207" s="671"/>
      <c r="R207" s="671"/>
      <c r="S207" s="671"/>
      <c r="T207" s="687"/>
      <c r="AP207" s="620">
        <v>196</v>
      </c>
      <c r="AQ207" s="620" t="str">
        <f t="shared" si="37"/>
        <v/>
      </c>
      <c r="AR207" s="666" t="str">
        <f t="shared" si="33"/>
        <v/>
      </c>
      <c r="AS207" s="620" t="b">
        <f t="shared" si="36"/>
        <v>0</v>
      </c>
      <c r="AT207" s="620" t="str">
        <f t="shared" si="29"/>
        <v/>
      </c>
      <c r="AU207" s="620" t="str">
        <f t="shared" si="30"/>
        <v/>
      </c>
      <c r="AV207" s="620" t="str">
        <f t="shared" si="31"/>
        <v/>
      </c>
      <c r="AW207" s="620" t="str">
        <f t="shared" si="34"/>
        <v/>
      </c>
      <c r="AX207" s="620" t="str">
        <f t="shared" si="35"/>
        <v/>
      </c>
      <c r="CP207" s="653" t="str">
        <f t="shared" si="32"/>
        <v/>
      </c>
    </row>
    <row r="208" spans="1:94" x14ac:dyDescent="0.25">
      <c r="A208" s="649">
        <v>201</v>
      </c>
      <c r="B208" s="650"/>
      <c r="C208" s="651"/>
      <c r="G208" s="671"/>
      <c r="H208" s="671"/>
      <c r="I208" s="671"/>
      <c r="J208" s="671"/>
      <c r="K208" s="671"/>
      <c r="L208" s="671"/>
      <c r="M208" s="671"/>
      <c r="N208" s="671"/>
      <c r="O208" s="671"/>
      <c r="P208" s="671"/>
      <c r="Q208" s="671"/>
      <c r="R208" s="671"/>
      <c r="S208" s="671"/>
      <c r="T208" s="687"/>
      <c r="AP208" s="620">
        <v>197</v>
      </c>
      <c r="AQ208" s="620" t="str">
        <f t="shared" si="37"/>
        <v/>
      </c>
      <c r="AR208" s="666" t="str">
        <f t="shared" si="33"/>
        <v/>
      </c>
      <c r="AS208" s="620" t="b">
        <f t="shared" si="36"/>
        <v>0</v>
      </c>
      <c r="AT208" s="620" t="str">
        <f t="shared" si="29"/>
        <v/>
      </c>
      <c r="AU208" s="620" t="str">
        <f t="shared" si="30"/>
        <v/>
      </c>
      <c r="AV208" s="620" t="str">
        <f t="shared" si="31"/>
        <v/>
      </c>
      <c r="AW208" s="620" t="str">
        <f t="shared" si="34"/>
        <v/>
      </c>
      <c r="AX208" s="620" t="str">
        <f t="shared" si="35"/>
        <v/>
      </c>
      <c r="CP208" s="653" t="str">
        <f t="shared" si="32"/>
        <v/>
      </c>
    </row>
    <row r="209" spans="1:94" x14ac:dyDescent="0.25">
      <c r="A209" s="654">
        <v>202</v>
      </c>
      <c r="B209" s="650"/>
      <c r="C209" s="651"/>
      <c r="G209" s="671"/>
      <c r="H209" s="671"/>
      <c r="I209" s="671"/>
      <c r="J209" s="671"/>
      <c r="K209" s="671"/>
      <c r="L209" s="671"/>
      <c r="M209" s="671"/>
      <c r="N209" s="671"/>
      <c r="O209" s="671"/>
      <c r="P209" s="671"/>
      <c r="Q209" s="671"/>
      <c r="R209" s="671"/>
      <c r="S209" s="671"/>
      <c r="T209" s="687"/>
      <c r="AP209" s="620">
        <v>198</v>
      </c>
      <c r="AQ209" s="620" t="str">
        <f t="shared" si="37"/>
        <v/>
      </c>
      <c r="AR209" s="666" t="str">
        <f t="shared" si="33"/>
        <v/>
      </c>
      <c r="AS209" s="620" t="b">
        <f t="shared" si="36"/>
        <v>0</v>
      </c>
      <c r="AT209" s="620" t="str">
        <f t="shared" si="29"/>
        <v/>
      </c>
      <c r="AU209" s="620" t="str">
        <f t="shared" si="30"/>
        <v/>
      </c>
      <c r="AV209" s="620" t="str">
        <f t="shared" si="31"/>
        <v/>
      </c>
      <c r="AW209" s="620" t="str">
        <f t="shared" si="34"/>
        <v/>
      </c>
      <c r="AX209" s="620" t="str">
        <f t="shared" si="35"/>
        <v/>
      </c>
      <c r="CP209" s="653" t="str">
        <f t="shared" si="32"/>
        <v/>
      </c>
    </row>
    <row r="210" spans="1:94" x14ac:dyDescent="0.25">
      <c r="A210" s="649">
        <v>203</v>
      </c>
      <c r="B210" s="650"/>
      <c r="C210" s="651"/>
      <c r="G210" s="671"/>
      <c r="H210" s="671"/>
      <c r="I210" s="671"/>
      <c r="J210" s="671"/>
      <c r="K210" s="671"/>
      <c r="L210" s="671"/>
      <c r="M210" s="671"/>
      <c r="N210" s="671"/>
      <c r="O210" s="671"/>
      <c r="P210" s="671"/>
      <c r="Q210" s="671"/>
      <c r="R210" s="671"/>
      <c r="S210" s="671"/>
      <c r="T210" s="687"/>
      <c r="AP210" s="620">
        <v>199</v>
      </c>
      <c r="AQ210" s="620" t="str">
        <f t="shared" si="37"/>
        <v/>
      </c>
      <c r="AR210" s="666" t="str">
        <f t="shared" si="33"/>
        <v/>
      </c>
      <c r="AS210" s="620" t="b">
        <f t="shared" si="36"/>
        <v>0</v>
      </c>
      <c r="AT210" s="620" t="str">
        <f t="shared" si="29"/>
        <v/>
      </c>
      <c r="AU210" s="620" t="str">
        <f t="shared" si="30"/>
        <v/>
      </c>
      <c r="AV210" s="620" t="str">
        <f t="shared" si="31"/>
        <v/>
      </c>
      <c r="AW210" s="620" t="str">
        <f t="shared" si="34"/>
        <v/>
      </c>
      <c r="AX210" s="620" t="str">
        <f t="shared" si="35"/>
        <v/>
      </c>
      <c r="CP210" s="653" t="str">
        <f t="shared" si="32"/>
        <v/>
      </c>
    </row>
    <row r="211" spans="1:94" x14ac:dyDescent="0.25">
      <c r="A211" s="654">
        <v>204</v>
      </c>
      <c r="B211" s="650"/>
      <c r="C211" s="651"/>
      <c r="G211" s="671"/>
      <c r="H211" s="671"/>
      <c r="I211" s="671"/>
      <c r="J211" s="671"/>
      <c r="K211" s="671"/>
      <c r="L211" s="671"/>
      <c r="M211" s="671"/>
      <c r="N211" s="671"/>
      <c r="O211" s="671"/>
      <c r="P211" s="671"/>
      <c r="Q211" s="671"/>
      <c r="R211" s="671"/>
      <c r="S211" s="671"/>
      <c r="T211" s="687"/>
      <c r="AP211" s="620">
        <v>200</v>
      </c>
      <c r="AQ211" s="620" t="str">
        <f t="shared" si="37"/>
        <v/>
      </c>
      <c r="AR211" s="666" t="str">
        <f t="shared" si="33"/>
        <v/>
      </c>
      <c r="AS211" s="620" t="b">
        <f t="shared" si="36"/>
        <v>0</v>
      </c>
      <c r="AT211" s="620" t="str">
        <f t="shared" si="29"/>
        <v/>
      </c>
      <c r="AU211" s="620" t="str">
        <f t="shared" si="30"/>
        <v/>
      </c>
      <c r="AV211" s="620" t="str">
        <f t="shared" si="31"/>
        <v/>
      </c>
      <c r="AW211" s="620" t="str">
        <f t="shared" si="34"/>
        <v/>
      </c>
      <c r="AX211" s="620" t="str">
        <f t="shared" si="35"/>
        <v/>
      </c>
      <c r="CP211" s="653" t="str">
        <f t="shared" si="32"/>
        <v/>
      </c>
    </row>
    <row r="212" spans="1:94" x14ac:dyDescent="0.25">
      <c r="A212" s="649">
        <v>205</v>
      </c>
      <c r="B212" s="650"/>
      <c r="C212" s="651"/>
      <c r="G212" s="671"/>
      <c r="H212" s="671"/>
      <c r="I212" s="671"/>
      <c r="J212" s="671"/>
      <c r="K212" s="671"/>
      <c r="L212" s="671"/>
      <c r="M212" s="671"/>
      <c r="N212" s="671"/>
      <c r="O212" s="671"/>
      <c r="P212" s="671"/>
      <c r="Q212" s="671"/>
      <c r="R212" s="671"/>
      <c r="S212" s="671"/>
      <c r="T212" s="687"/>
      <c r="AP212" s="620">
        <v>201</v>
      </c>
      <c r="AQ212" s="620" t="str">
        <f t="shared" si="37"/>
        <v/>
      </c>
      <c r="AR212" s="666" t="str">
        <f t="shared" si="33"/>
        <v/>
      </c>
      <c r="AS212" s="620" t="b">
        <f t="shared" si="36"/>
        <v>0</v>
      </c>
      <c r="AT212" s="620" t="str">
        <f t="shared" si="29"/>
        <v/>
      </c>
      <c r="AU212" s="620" t="str">
        <f t="shared" si="30"/>
        <v/>
      </c>
      <c r="AV212" s="620" t="str">
        <f t="shared" si="31"/>
        <v/>
      </c>
      <c r="AW212" s="620" t="str">
        <f t="shared" si="34"/>
        <v/>
      </c>
      <c r="AX212" s="620" t="str">
        <f t="shared" si="35"/>
        <v/>
      </c>
      <c r="CP212" s="653" t="str">
        <f t="shared" si="32"/>
        <v/>
      </c>
    </row>
    <row r="213" spans="1:94" x14ac:dyDescent="0.25">
      <c r="A213" s="654">
        <v>206</v>
      </c>
      <c r="B213" s="650"/>
      <c r="C213" s="651"/>
      <c r="G213" s="671"/>
      <c r="H213" s="671"/>
      <c r="I213" s="671"/>
      <c r="J213" s="671"/>
      <c r="K213" s="671"/>
      <c r="L213" s="671"/>
      <c r="M213" s="671"/>
      <c r="N213" s="671"/>
      <c r="O213" s="671"/>
      <c r="P213" s="671"/>
      <c r="Q213" s="671"/>
      <c r="R213" s="671"/>
      <c r="S213" s="671"/>
      <c r="T213" s="687"/>
      <c r="AP213" s="620">
        <v>202</v>
      </c>
      <c r="AQ213" s="620" t="str">
        <f t="shared" si="37"/>
        <v/>
      </c>
      <c r="AR213" s="666" t="str">
        <f t="shared" si="33"/>
        <v/>
      </c>
      <c r="AS213" s="620" t="b">
        <f t="shared" si="36"/>
        <v>0</v>
      </c>
      <c r="AT213" s="620" t="str">
        <f t="shared" si="29"/>
        <v/>
      </c>
      <c r="AU213" s="620" t="str">
        <f t="shared" si="30"/>
        <v/>
      </c>
      <c r="AV213" s="620" t="str">
        <f t="shared" si="31"/>
        <v/>
      </c>
      <c r="AW213" s="620" t="str">
        <f t="shared" si="34"/>
        <v/>
      </c>
      <c r="AX213" s="620" t="str">
        <f t="shared" si="35"/>
        <v/>
      </c>
      <c r="CP213" s="653" t="str">
        <f t="shared" si="32"/>
        <v/>
      </c>
    </row>
    <row r="214" spans="1:94" x14ac:dyDescent="0.25">
      <c r="A214" s="649">
        <v>207</v>
      </c>
      <c r="B214" s="650"/>
      <c r="C214" s="651"/>
      <c r="G214" s="671"/>
      <c r="H214" s="671"/>
      <c r="I214" s="671"/>
      <c r="J214" s="671"/>
      <c r="K214" s="671"/>
      <c r="L214" s="671"/>
      <c r="M214" s="671"/>
      <c r="N214" s="671"/>
      <c r="O214" s="671"/>
      <c r="P214" s="671"/>
      <c r="Q214" s="671"/>
      <c r="R214" s="671"/>
      <c r="S214" s="671"/>
      <c r="T214" s="687"/>
      <c r="AP214" s="620">
        <v>203</v>
      </c>
      <c r="AQ214" s="620" t="str">
        <f t="shared" si="37"/>
        <v/>
      </c>
      <c r="AR214" s="666" t="str">
        <f t="shared" si="33"/>
        <v/>
      </c>
      <c r="AS214" s="620" t="b">
        <f t="shared" si="36"/>
        <v>0</v>
      </c>
      <c r="AT214" s="620" t="str">
        <f t="shared" si="29"/>
        <v/>
      </c>
      <c r="AU214" s="620" t="str">
        <f t="shared" si="30"/>
        <v/>
      </c>
      <c r="AV214" s="620" t="str">
        <f t="shared" si="31"/>
        <v/>
      </c>
      <c r="AW214" s="620" t="str">
        <f t="shared" si="34"/>
        <v/>
      </c>
      <c r="AX214" s="620" t="str">
        <f t="shared" si="35"/>
        <v/>
      </c>
      <c r="CP214" s="653" t="str">
        <f t="shared" si="32"/>
        <v/>
      </c>
    </row>
    <row r="215" spans="1:94" x14ac:dyDescent="0.25">
      <c r="A215" s="654">
        <v>208</v>
      </c>
      <c r="B215" s="650"/>
      <c r="C215" s="651"/>
      <c r="G215" s="671"/>
      <c r="H215" s="671"/>
      <c r="I215" s="671"/>
      <c r="J215" s="671"/>
      <c r="K215" s="671"/>
      <c r="L215" s="671"/>
      <c r="M215" s="671"/>
      <c r="N215" s="671"/>
      <c r="O215" s="671"/>
      <c r="P215" s="671"/>
      <c r="Q215" s="671"/>
      <c r="R215" s="671"/>
      <c r="S215" s="671"/>
      <c r="T215" s="687"/>
      <c r="AP215" s="620">
        <v>204</v>
      </c>
      <c r="AQ215" s="620" t="str">
        <f t="shared" si="37"/>
        <v/>
      </c>
      <c r="AR215" s="666" t="str">
        <f t="shared" si="33"/>
        <v/>
      </c>
      <c r="AS215" s="620" t="b">
        <f t="shared" si="36"/>
        <v>0</v>
      </c>
      <c r="AT215" s="620" t="str">
        <f t="shared" si="29"/>
        <v/>
      </c>
      <c r="AU215" s="620" t="str">
        <f t="shared" si="30"/>
        <v/>
      </c>
      <c r="AV215" s="620" t="str">
        <f t="shared" si="31"/>
        <v/>
      </c>
      <c r="AW215" s="620" t="str">
        <f t="shared" si="34"/>
        <v/>
      </c>
      <c r="AX215" s="620" t="str">
        <f t="shared" si="35"/>
        <v/>
      </c>
      <c r="CP215" s="653" t="str">
        <f t="shared" si="32"/>
        <v/>
      </c>
    </row>
    <row r="216" spans="1:94" x14ac:dyDescent="0.25">
      <c r="A216" s="649">
        <v>209</v>
      </c>
      <c r="B216" s="650"/>
      <c r="C216" s="651"/>
      <c r="G216" s="671"/>
      <c r="H216" s="671"/>
      <c r="I216" s="671"/>
      <c r="J216" s="671"/>
      <c r="K216" s="671"/>
      <c r="L216" s="671"/>
      <c r="M216" s="671"/>
      <c r="N216" s="671"/>
      <c r="O216" s="671"/>
      <c r="P216" s="671"/>
      <c r="Q216" s="671"/>
      <c r="R216" s="671"/>
      <c r="S216" s="671"/>
      <c r="T216" s="687"/>
      <c r="AP216" s="620">
        <v>205</v>
      </c>
      <c r="AQ216" s="620" t="str">
        <f t="shared" si="37"/>
        <v/>
      </c>
      <c r="AR216" s="666" t="str">
        <f t="shared" si="33"/>
        <v/>
      </c>
      <c r="AS216" s="620" t="b">
        <f t="shared" si="36"/>
        <v>0</v>
      </c>
      <c r="AT216" s="620" t="str">
        <f t="shared" si="29"/>
        <v/>
      </c>
      <c r="AU216" s="620" t="str">
        <f t="shared" si="30"/>
        <v/>
      </c>
      <c r="AV216" s="620" t="str">
        <f t="shared" si="31"/>
        <v/>
      </c>
      <c r="AW216" s="620" t="str">
        <f t="shared" si="34"/>
        <v/>
      </c>
      <c r="AX216" s="620" t="str">
        <f t="shared" si="35"/>
        <v/>
      </c>
      <c r="CP216" s="653" t="str">
        <f t="shared" si="32"/>
        <v/>
      </c>
    </row>
    <row r="217" spans="1:94" x14ac:dyDescent="0.25">
      <c r="A217" s="654">
        <v>210</v>
      </c>
      <c r="B217" s="650"/>
      <c r="C217" s="651"/>
      <c r="G217" s="671"/>
      <c r="H217" s="671"/>
      <c r="I217" s="671"/>
      <c r="J217" s="671"/>
      <c r="K217" s="671"/>
      <c r="L217" s="671"/>
      <c r="M217" s="671"/>
      <c r="N217" s="671"/>
      <c r="O217" s="671"/>
      <c r="P217" s="671"/>
      <c r="Q217" s="671"/>
      <c r="R217" s="671"/>
      <c r="S217" s="671"/>
      <c r="T217" s="687"/>
      <c r="AP217" s="620">
        <v>206</v>
      </c>
      <c r="AQ217" s="620" t="str">
        <f t="shared" si="37"/>
        <v/>
      </c>
      <c r="AR217" s="666" t="str">
        <f t="shared" si="33"/>
        <v/>
      </c>
      <c r="AS217" s="620" t="b">
        <f t="shared" si="36"/>
        <v>0</v>
      </c>
      <c r="AT217" s="620" t="str">
        <f t="shared" si="29"/>
        <v/>
      </c>
      <c r="AU217" s="620" t="str">
        <f t="shared" si="30"/>
        <v/>
      </c>
      <c r="AV217" s="620" t="str">
        <f t="shared" si="31"/>
        <v/>
      </c>
      <c r="AW217" s="620" t="str">
        <f t="shared" si="34"/>
        <v/>
      </c>
      <c r="AX217" s="620" t="str">
        <f t="shared" si="35"/>
        <v/>
      </c>
      <c r="CP217" s="653" t="str">
        <f t="shared" si="32"/>
        <v/>
      </c>
    </row>
    <row r="218" spans="1:94" x14ac:dyDescent="0.25">
      <c r="A218" s="649">
        <v>211</v>
      </c>
      <c r="B218" s="650"/>
      <c r="C218" s="651"/>
      <c r="G218" s="671"/>
      <c r="H218" s="671"/>
      <c r="I218" s="671"/>
      <c r="J218" s="671"/>
      <c r="K218" s="671"/>
      <c r="L218" s="671"/>
      <c r="M218" s="671"/>
      <c r="N218" s="671"/>
      <c r="O218" s="671"/>
      <c r="P218" s="671"/>
      <c r="Q218" s="671"/>
      <c r="R218" s="671"/>
      <c r="S218" s="671"/>
      <c r="T218" s="687"/>
      <c r="AP218" s="620">
        <v>207</v>
      </c>
      <c r="AQ218" s="620" t="str">
        <f t="shared" si="37"/>
        <v/>
      </c>
      <c r="AR218" s="666" t="str">
        <f t="shared" si="33"/>
        <v/>
      </c>
      <c r="AS218" s="620" t="b">
        <f t="shared" si="36"/>
        <v>0</v>
      </c>
      <c r="AT218" s="620" t="str">
        <f t="shared" si="29"/>
        <v/>
      </c>
      <c r="AU218" s="620" t="str">
        <f t="shared" si="30"/>
        <v/>
      </c>
      <c r="AV218" s="620" t="str">
        <f t="shared" si="31"/>
        <v/>
      </c>
      <c r="AW218" s="620" t="str">
        <f t="shared" si="34"/>
        <v/>
      </c>
      <c r="AX218" s="620" t="str">
        <f t="shared" si="35"/>
        <v/>
      </c>
      <c r="CP218" s="653" t="str">
        <f t="shared" si="32"/>
        <v/>
      </c>
    </row>
    <row r="219" spans="1:94" x14ac:dyDescent="0.25">
      <c r="A219" s="654">
        <v>212</v>
      </c>
      <c r="B219" s="650"/>
      <c r="C219" s="651"/>
      <c r="G219" s="671"/>
      <c r="H219" s="671"/>
      <c r="I219" s="671"/>
      <c r="J219" s="671"/>
      <c r="K219" s="671"/>
      <c r="L219" s="671"/>
      <c r="M219" s="671"/>
      <c r="N219" s="671"/>
      <c r="O219" s="671"/>
      <c r="P219" s="671"/>
      <c r="Q219" s="671"/>
      <c r="R219" s="671"/>
      <c r="S219" s="671"/>
      <c r="T219" s="687"/>
      <c r="AP219" s="620">
        <v>208</v>
      </c>
      <c r="AQ219" s="620" t="str">
        <f t="shared" si="37"/>
        <v/>
      </c>
      <c r="AR219" s="666" t="str">
        <f t="shared" si="33"/>
        <v/>
      </c>
      <c r="AS219" s="620" t="b">
        <f t="shared" si="36"/>
        <v>0</v>
      </c>
      <c r="AT219" s="620" t="str">
        <f t="shared" si="29"/>
        <v/>
      </c>
      <c r="AU219" s="620" t="str">
        <f t="shared" si="30"/>
        <v/>
      </c>
      <c r="AV219" s="620" t="str">
        <f t="shared" si="31"/>
        <v/>
      </c>
      <c r="AW219" s="620" t="str">
        <f t="shared" si="34"/>
        <v/>
      </c>
      <c r="AX219" s="620" t="str">
        <f t="shared" si="35"/>
        <v/>
      </c>
      <c r="CP219" s="653" t="str">
        <f t="shared" si="32"/>
        <v/>
      </c>
    </row>
    <row r="220" spans="1:94" x14ac:dyDescent="0.25">
      <c r="A220" s="649">
        <v>213</v>
      </c>
      <c r="B220" s="650"/>
      <c r="C220" s="651"/>
      <c r="G220" s="671"/>
      <c r="H220" s="671"/>
      <c r="I220" s="671"/>
      <c r="J220" s="671"/>
      <c r="K220" s="671"/>
      <c r="L220" s="671"/>
      <c r="M220" s="671"/>
      <c r="N220" s="671"/>
      <c r="O220" s="671"/>
      <c r="P220" s="671"/>
      <c r="Q220" s="671"/>
      <c r="R220" s="671"/>
      <c r="S220" s="671"/>
      <c r="T220" s="687"/>
      <c r="AP220" s="620">
        <v>209</v>
      </c>
      <c r="AQ220" s="620" t="str">
        <f t="shared" si="37"/>
        <v/>
      </c>
      <c r="AR220" s="666" t="str">
        <f t="shared" si="33"/>
        <v/>
      </c>
      <c r="AS220" s="620" t="b">
        <f t="shared" si="36"/>
        <v>0</v>
      </c>
      <c r="AT220" s="620" t="str">
        <f t="shared" si="29"/>
        <v/>
      </c>
      <c r="AU220" s="620" t="str">
        <f t="shared" si="30"/>
        <v/>
      </c>
      <c r="AV220" s="620" t="str">
        <f t="shared" si="31"/>
        <v/>
      </c>
      <c r="AW220" s="620" t="str">
        <f t="shared" si="34"/>
        <v/>
      </c>
      <c r="AX220" s="620" t="str">
        <f t="shared" si="35"/>
        <v/>
      </c>
      <c r="CP220" s="653" t="str">
        <f t="shared" si="32"/>
        <v/>
      </c>
    </row>
    <row r="221" spans="1:94" x14ac:dyDescent="0.25">
      <c r="A221" s="654">
        <v>214</v>
      </c>
      <c r="B221" s="650"/>
      <c r="C221" s="651"/>
      <c r="G221" s="671"/>
      <c r="H221" s="671"/>
      <c r="I221" s="671"/>
      <c r="J221" s="671"/>
      <c r="K221" s="671"/>
      <c r="L221" s="671"/>
      <c r="M221" s="671"/>
      <c r="N221" s="671"/>
      <c r="O221" s="671"/>
      <c r="P221" s="671"/>
      <c r="Q221" s="671"/>
      <c r="R221" s="671"/>
      <c r="S221" s="671"/>
      <c r="T221" s="687"/>
      <c r="AP221" s="620">
        <v>210</v>
      </c>
      <c r="AQ221" s="620" t="str">
        <f t="shared" si="37"/>
        <v/>
      </c>
      <c r="AR221" s="666" t="str">
        <f t="shared" si="33"/>
        <v/>
      </c>
      <c r="AS221" s="620" t="b">
        <f t="shared" si="36"/>
        <v>0</v>
      </c>
      <c r="AT221" s="620" t="str">
        <f t="shared" si="29"/>
        <v/>
      </c>
      <c r="AU221" s="620" t="str">
        <f t="shared" si="30"/>
        <v/>
      </c>
      <c r="AV221" s="620" t="str">
        <f t="shared" si="31"/>
        <v/>
      </c>
      <c r="AW221" s="620" t="str">
        <f t="shared" si="34"/>
        <v/>
      </c>
      <c r="AX221" s="620" t="str">
        <f t="shared" si="35"/>
        <v/>
      </c>
      <c r="CP221" s="653" t="str">
        <f t="shared" si="32"/>
        <v/>
      </c>
    </row>
    <row r="222" spans="1:94" x14ac:dyDescent="0.25">
      <c r="A222" s="649">
        <v>215</v>
      </c>
      <c r="B222" s="650"/>
      <c r="C222" s="651"/>
      <c r="G222" s="671"/>
      <c r="H222" s="671"/>
      <c r="I222" s="671"/>
      <c r="J222" s="671"/>
      <c r="K222" s="671"/>
      <c r="L222" s="671"/>
      <c r="M222" s="671"/>
      <c r="N222" s="671"/>
      <c r="O222" s="671"/>
      <c r="P222" s="671"/>
      <c r="Q222" s="671"/>
      <c r="R222" s="671"/>
      <c r="S222" s="671"/>
      <c r="T222" s="687"/>
      <c r="AP222" s="620">
        <v>211</v>
      </c>
      <c r="AQ222" s="620" t="str">
        <f t="shared" si="37"/>
        <v/>
      </c>
      <c r="AR222" s="666" t="str">
        <f t="shared" si="33"/>
        <v/>
      </c>
      <c r="AS222" s="620" t="b">
        <f t="shared" si="36"/>
        <v>0</v>
      </c>
      <c r="AT222" s="620" t="str">
        <f t="shared" si="29"/>
        <v/>
      </c>
      <c r="AU222" s="620" t="str">
        <f t="shared" si="30"/>
        <v/>
      </c>
      <c r="AV222" s="620" t="str">
        <f t="shared" si="31"/>
        <v/>
      </c>
      <c r="AW222" s="620" t="str">
        <f t="shared" si="34"/>
        <v/>
      </c>
      <c r="AX222" s="620" t="str">
        <f t="shared" si="35"/>
        <v/>
      </c>
      <c r="CP222" s="653" t="str">
        <f t="shared" si="32"/>
        <v/>
      </c>
    </row>
    <row r="223" spans="1:94" x14ac:dyDescent="0.25">
      <c r="A223" s="654">
        <v>216</v>
      </c>
      <c r="B223" s="650"/>
      <c r="C223" s="651"/>
      <c r="G223" s="671"/>
      <c r="H223" s="671"/>
      <c r="I223" s="671"/>
      <c r="J223" s="671"/>
      <c r="K223" s="671"/>
      <c r="L223" s="671"/>
      <c r="M223" s="671"/>
      <c r="N223" s="671"/>
      <c r="O223" s="671"/>
      <c r="P223" s="671"/>
      <c r="Q223" s="671"/>
      <c r="R223" s="671"/>
      <c r="S223" s="671"/>
      <c r="T223" s="687"/>
      <c r="AP223" s="620">
        <v>212</v>
      </c>
      <c r="AQ223" s="620" t="str">
        <f t="shared" si="37"/>
        <v/>
      </c>
      <c r="AR223" s="666" t="str">
        <f t="shared" si="33"/>
        <v/>
      </c>
      <c r="AS223" s="620" t="b">
        <f t="shared" si="36"/>
        <v>0</v>
      </c>
      <c r="AT223" s="620" t="str">
        <f t="shared" si="29"/>
        <v/>
      </c>
      <c r="AU223" s="620" t="str">
        <f t="shared" si="30"/>
        <v/>
      </c>
      <c r="AV223" s="620" t="str">
        <f t="shared" si="31"/>
        <v/>
      </c>
      <c r="AW223" s="620" t="str">
        <f t="shared" si="34"/>
        <v/>
      </c>
      <c r="AX223" s="620" t="str">
        <f t="shared" si="35"/>
        <v/>
      </c>
      <c r="CP223" s="653" t="str">
        <f t="shared" si="32"/>
        <v/>
      </c>
    </row>
    <row r="224" spans="1:94" x14ac:dyDescent="0.25">
      <c r="A224" s="649">
        <v>217</v>
      </c>
      <c r="B224" s="650"/>
      <c r="C224" s="651"/>
      <c r="G224" s="671"/>
      <c r="H224" s="671"/>
      <c r="I224" s="671"/>
      <c r="J224" s="671"/>
      <c r="K224" s="671"/>
      <c r="L224" s="671"/>
      <c r="M224" s="671"/>
      <c r="N224" s="671"/>
      <c r="O224" s="671"/>
      <c r="P224" s="671"/>
      <c r="Q224" s="671"/>
      <c r="R224" s="671"/>
      <c r="S224" s="671"/>
      <c r="T224" s="687"/>
      <c r="AP224" s="620">
        <v>213</v>
      </c>
      <c r="AQ224" s="620" t="str">
        <f t="shared" si="37"/>
        <v/>
      </c>
      <c r="AR224" s="666" t="str">
        <f t="shared" si="33"/>
        <v/>
      </c>
      <c r="AS224" s="620" t="b">
        <f t="shared" si="36"/>
        <v>0</v>
      </c>
      <c r="AT224" s="620" t="str">
        <f t="shared" si="29"/>
        <v/>
      </c>
      <c r="AU224" s="620" t="str">
        <f t="shared" si="30"/>
        <v/>
      </c>
      <c r="AV224" s="620" t="str">
        <f t="shared" si="31"/>
        <v/>
      </c>
      <c r="AW224" s="620" t="str">
        <f t="shared" si="34"/>
        <v/>
      </c>
      <c r="AX224" s="620" t="str">
        <f t="shared" si="35"/>
        <v/>
      </c>
      <c r="CP224" s="653" t="str">
        <f t="shared" si="32"/>
        <v/>
      </c>
    </row>
    <row r="225" spans="1:94" x14ac:dyDescent="0.25">
      <c r="A225" s="654">
        <v>218</v>
      </c>
      <c r="B225" s="650"/>
      <c r="C225" s="651"/>
      <c r="G225" s="671"/>
      <c r="H225" s="671"/>
      <c r="I225" s="671"/>
      <c r="J225" s="671"/>
      <c r="K225" s="671"/>
      <c r="L225" s="671"/>
      <c r="M225" s="671"/>
      <c r="N225" s="671"/>
      <c r="O225" s="671"/>
      <c r="P225" s="671"/>
      <c r="Q225" s="671"/>
      <c r="R225" s="671"/>
      <c r="S225" s="671"/>
      <c r="T225" s="687"/>
      <c r="AP225" s="620">
        <v>214</v>
      </c>
      <c r="AQ225" s="620" t="str">
        <f t="shared" si="37"/>
        <v/>
      </c>
      <c r="AR225" s="666" t="str">
        <f t="shared" si="33"/>
        <v/>
      </c>
      <c r="AS225" s="620" t="b">
        <f t="shared" si="36"/>
        <v>0</v>
      </c>
      <c r="AT225" s="620" t="str">
        <f t="shared" si="29"/>
        <v/>
      </c>
      <c r="AU225" s="620" t="str">
        <f t="shared" si="30"/>
        <v/>
      </c>
      <c r="AV225" s="620" t="str">
        <f t="shared" si="31"/>
        <v/>
      </c>
      <c r="AW225" s="620" t="str">
        <f t="shared" si="34"/>
        <v/>
      </c>
      <c r="AX225" s="620" t="str">
        <f t="shared" si="35"/>
        <v/>
      </c>
      <c r="CP225" s="653" t="str">
        <f t="shared" si="32"/>
        <v/>
      </c>
    </row>
    <row r="226" spans="1:94" x14ac:dyDescent="0.25">
      <c r="A226" s="649">
        <v>219</v>
      </c>
      <c r="B226" s="650"/>
      <c r="C226" s="651"/>
      <c r="G226" s="671"/>
      <c r="H226" s="671"/>
      <c r="I226" s="671"/>
      <c r="J226" s="671"/>
      <c r="K226" s="671"/>
      <c r="L226" s="671"/>
      <c r="M226" s="671"/>
      <c r="N226" s="671"/>
      <c r="O226" s="671"/>
      <c r="P226" s="671"/>
      <c r="Q226" s="671"/>
      <c r="R226" s="671"/>
      <c r="S226" s="671"/>
      <c r="T226" s="687"/>
      <c r="AP226" s="620">
        <v>215</v>
      </c>
      <c r="AQ226" s="620" t="str">
        <f t="shared" si="37"/>
        <v/>
      </c>
      <c r="AR226" s="666" t="str">
        <f t="shared" si="33"/>
        <v/>
      </c>
      <c r="AS226" s="620" t="b">
        <f t="shared" si="36"/>
        <v>0</v>
      </c>
      <c r="AT226" s="620" t="str">
        <f t="shared" si="29"/>
        <v/>
      </c>
      <c r="AU226" s="620" t="str">
        <f t="shared" si="30"/>
        <v/>
      </c>
      <c r="AV226" s="620" t="str">
        <f t="shared" si="31"/>
        <v/>
      </c>
      <c r="AW226" s="620" t="str">
        <f t="shared" si="34"/>
        <v/>
      </c>
      <c r="AX226" s="620" t="str">
        <f t="shared" si="35"/>
        <v/>
      </c>
      <c r="CP226" s="653" t="str">
        <f t="shared" si="32"/>
        <v/>
      </c>
    </row>
    <row r="227" spans="1:94" x14ac:dyDescent="0.25">
      <c r="A227" s="654">
        <v>220</v>
      </c>
      <c r="B227" s="650"/>
      <c r="C227" s="651"/>
      <c r="G227" s="671"/>
      <c r="H227" s="671"/>
      <c r="I227" s="671"/>
      <c r="J227" s="671"/>
      <c r="K227" s="671"/>
      <c r="L227" s="671"/>
      <c r="M227" s="671"/>
      <c r="N227" s="671"/>
      <c r="O227" s="671"/>
      <c r="P227" s="671"/>
      <c r="Q227" s="671"/>
      <c r="R227" s="671"/>
      <c r="S227" s="671"/>
      <c r="T227" s="687"/>
      <c r="AP227" s="620">
        <v>216</v>
      </c>
      <c r="AQ227" s="620" t="str">
        <f t="shared" si="37"/>
        <v/>
      </c>
      <c r="AR227" s="666" t="str">
        <f t="shared" si="33"/>
        <v/>
      </c>
      <c r="AS227" s="620" t="b">
        <f t="shared" si="36"/>
        <v>0</v>
      </c>
      <c r="AT227" s="620" t="str">
        <f t="shared" si="29"/>
        <v/>
      </c>
      <c r="AU227" s="620" t="str">
        <f t="shared" si="30"/>
        <v/>
      </c>
      <c r="AV227" s="620" t="str">
        <f t="shared" si="31"/>
        <v/>
      </c>
      <c r="AW227" s="620" t="str">
        <f t="shared" si="34"/>
        <v/>
      </c>
      <c r="AX227" s="620" t="str">
        <f t="shared" si="35"/>
        <v/>
      </c>
      <c r="CP227" s="653" t="str">
        <f t="shared" si="32"/>
        <v/>
      </c>
    </row>
    <row r="228" spans="1:94" x14ac:dyDescent="0.25">
      <c r="A228" s="649">
        <v>221</v>
      </c>
      <c r="B228" s="650"/>
      <c r="C228" s="651"/>
      <c r="G228" s="671"/>
      <c r="H228" s="671"/>
      <c r="I228" s="671"/>
      <c r="J228" s="671"/>
      <c r="K228" s="671"/>
      <c r="L228" s="671"/>
      <c r="M228" s="671"/>
      <c r="N228" s="671"/>
      <c r="O228" s="671"/>
      <c r="P228" s="671"/>
      <c r="Q228" s="671"/>
      <c r="R228" s="671"/>
      <c r="S228" s="671"/>
      <c r="T228" s="687"/>
      <c r="AP228" s="620">
        <v>217</v>
      </c>
      <c r="AQ228" s="620" t="str">
        <f t="shared" si="37"/>
        <v/>
      </c>
      <c r="AR228" s="666" t="str">
        <f t="shared" si="33"/>
        <v/>
      </c>
      <c r="AS228" s="620" t="b">
        <f t="shared" si="36"/>
        <v>0</v>
      </c>
      <c r="AT228" s="620" t="str">
        <f t="shared" si="29"/>
        <v/>
      </c>
      <c r="AU228" s="620" t="str">
        <f t="shared" si="30"/>
        <v/>
      </c>
      <c r="AV228" s="620" t="str">
        <f t="shared" si="31"/>
        <v/>
      </c>
      <c r="AW228" s="620" t="str">
        <f t="shared" si="34"/>
        <v/>
      </c>
      <c r="AX228" s="620" t="str">
        <f t="shared" si="35"/>
        <v/>
      </c>
      <c r="CP228" s="653" t="str">
        <f t="shared" si="32"/>
        <v/>
      </c>
    </row>
    <row r="229" spans="1:94" x14ac:dyDescent="0.25">
      <c r="A229" s="654">
        <v>222</v>
      </c>
      <c r="B229" s="650"/>
      <c r="C229" s="651"/>
      <c r="G229" s="671"/>
      <c r="H229" s="671"/>
      <c r="I229" s="671"/>
      <c r="J229" s="671"/>
      <c r="K229" s="671"/>
      <c r="L229" s="671"/>
      <c r="M229" s="671"/>
      <c r="N229" s="671"/>
      <c r="O229" s="671"/>
      <c r="P229" s="671"/>
      <c r="Q229" s="671"/>
      <c r="R229" s="671"/>
      <c r="S229" s="671"/>
      <c r="T229" s="687"/>
      <c r="AP229" s="620">
        <v>218</v>
      </c>
      <c r="AQ229" s="620" t="str">
        <f t="shared" si="37"/>
        <v/>
      </c>
      <c r="AR229" s="666" t="str">
        <f t="shared" si="33"/>
        <v/>
      </c>
      <c r="AS229" s="620" t="b">
        <f t="shared" si="36"/>
        <v>0</v>
      </c>
      <c r="AT229" s="620" t="str">
        <f t="shared" si="29"/>
        <v/>
      </c>
      <c r="AU229" s="620" t="str">
        <f t="shared" si="30"/>
        <v/>
      </c>
      <c r="AV229" s="620" t="str">
        <f t="shared" si="31"/>
        <v/>
      </c>
      <c r="AW229" s="620" t="str">
        <f t="shared" si="34"/>
        <v/>
      </c>
      <c r="AX229" s="620" t="str">
        <f t="shared" si="35"/>
        <v/>
      </c>
      <c r="CP229" s="653" t="str">
        <f t="shared" si="32"/>
        <v/>
      </c>
    </row>
    <row r="230" spans="1:94" x14ac:dyDescent="0.25">
      <c r="A230" s="649">
        <v>223</v>
      </c>
      <c r="B230" s="650"/>
      <c r="C230" s="651"/>
      <c r="G230" s="671"/>
      <c r="H230" s="671"/>
      <c r="I230" s="671"/>
      <c r="J230" s="671"/>
      <c r="K230" s="671"/>
      <c r="L230" s="671"/>
      <c r="M230" s="671"/>
      <c r="N230" s="671"/>
      <c r="O230" s="671"/>
      <c r="P230" s="671"/>
      <c r="Q230" s="671"/>
      <c r="R230" s="671"/>
      <c r="S230" s="671"/>
      <c r="T230" s="687"/>
      <c r="AP230" s="620">
        <v>219</v>
      </c>
      <c r="AQ230" s="620" t="str">
        <f t="shared" si="37"/>
        <v/>
      </c>
      <c r="AR230" s="666" t="str">
        <f t="shared" si="33"/>
        <v/>
      </c>
      <c r="AS230" s="620" t="b">
        <f t="shared" si="36"/>
        <v>0</v>
      </c>
      <c r="AT230" s="620" t="str">
        <f t="shared" si="29"/>
        <v/>
      </c>
      <c r="AU230" s="620" t="str">
        <f t="shared" si="30"/>
        <v/>
      </c>
      <c r="AV230" s="620" t="str">
        <f t="shared" si="31"/>
        <v/>
      </c>
      <c r="AW230" s="620" t="str">
        <f t="shared" si="34"/>
        <v/>
      </c>
      <c r="AX230" s="620" t="str">
        <f t="shared" si="35"/>
        <v/>
      </c>
      <c r="CP230" s="653" t="str">
        <f t="shared" si="32"/>
        <v/>
      </c>
    </row>
    <row r="231" spans="1:94" x14ac:dyDescent="0.25">
      <c r="A231" s="654">
        <v>224</v>
      </c>
      <c r="B231" s="650"/>
      <c r="C231" s="651"/>
      <c r="G231" s="671"/>
      <c r="H231" s="671"/>
      <c r="I231" s="671"/>
      <c r="J231" s="671"/>
      <c r="K231" s="671"/>
      <c r="L231" s="671"/>
      <c r="M231" s="671"/>
      <c r="N231" s="671"/>
      <c r="O231" s="671"/>
      <c r="P231" s="671"/>
      <c r="Q231" s="671"/>
      <c r="R231" s="671"/>
      <c r="S231" s="671"/>
      <c r="T231" s="687"/>
      <c r="AP231" s="620">
        <v>220</v>
      </c>
      <c r="AQ231" s="620" t="str">
        <f t="shared" si="37"/>
        <v/>
      </c>
      <c r="AR231" s="666" t="str">
        <f t="shared" si="33"/>
        <v/>
      </c>
      <c r="AS231" s="620" t="b">
        <f t="shared" si="36"/>
        <v>0</v>
      </c>
      <c r="AT231" s="620" t="str">
        <f t="shared" si="29"/>
        <v/>
      </c>
      <c r="AU231" s="620" t="str">
        <f t="shared" si="30"/>
        <v/>
      </c>
      <c r="AV231" s="620" t="str">
        <f t="shared" si="31"/>
        <v/>
      </c>
      <c r="AW231" s="620" t="str">
        <f t="shared" si="34"/>
        <v/>
      </c>
      <c r="AX231" s="620" t="str">
        <f t="shared" si="35"/>
        <v/>
      </c>
      <c r="CP231" s="653" t="str">
        <f t="shared" si="32"/>
        <v/>
      </c>
    </row>
    <row r="232" spans="1:94" x14ac:dyDescent="0.25">
      <c r="A232" s="649">
        <v>225</v>
      </c>
      <c r="B232" s="650"/>
      <c r="C232" s="651"/>
      <c r="G232" s="671"/>
      <c r="H232" s="671"/>
      <c r="I232" s="671"/>
      <c r="J232" s="671"/>
      <c r="K232" s="671"/>
      <c r="L232" s="671"/>
      <c r="M232" s="671"/>
      <c r="N232" s="671"/>
      <c r="O232" s="671"/>
      <c r="P232" s="671"/>
      <c r="Q232" s="671"/>
      <c r="R232" s="671"/>
      <c r="S232" s="671"/>
      <c r="T232" s="687"/>
      <c r="AP232" s="620">
        <v>221</v>
      </c>
      <c r="AQ232" s="620" t="str">
        <f t="shared" si="37"/>
        <v/>
      </c>
      <c r="AR232" s="666" t="str">
        <f t="shared" si="33"/>
        <v/>
      </c>
      <c r="AS232" s="620" t="b">
        <f t="shared" si="36"/>
        <v>0</v>
      </c>
      <c r="AT232" s="620" t="str">
        <f t="shared" si="29"/>
        <v/>
      </c>
      <c r="AU232" s="620" t="str">
        <f t="shared" si="30"/>
        <v/>
      </c>
      <c r="AV232" s="620" t="str">
        <f t="shared" si="31"/>
        <v/>
      </c>
      <c r="AW232" s="620" t="str">
        <f t="shared" si="34"/>
        <v/>
      </c>
      <c r="AX232" s="620" t="str">
        <f t="shared" si="35"/>
        <v/>
      </c>
      <c r="CP232" s="653" t="str">
        <f t="shared" si="32"/>
        <v/>
      </c>
    </row>
    <row r="233" spans="1:94" x14ac:dyDescent="0.25">
      <c r="A233" s="654">
        <v>226</v>
      </c>
      <c r="B233" s="650"/>
      <c r="C233" s="651"/>
      <c r="G233" s="671"/>
      <c r="H233" s="671"/>
      <c r="I233" s="671"/>
      <c r="J233" s="671"/>
      <c r="K233" s="671"/>
      <c r="L233" s="671"/>
      <c r="M233" s="671"/>
      <c r="N233" s="671"/>
      <c r="O233" s="671"/>
      <c r="P233" s="671"/>
      <c r="Q233" s="671"/>
      <c r="R233" s="671"/>
      <c r="S233" s="671"/>
      <c r="T233" s="687"/>
      <c r="AP233" s="620">
        <v>222</v>
      </c>
      <c r="AQ233" s="620" t="str">
        <f t="shared" si="37"/>
        <v/>
      </c>
      <c r="AR233" s="666" t="str">
        <f t="shared" si="33"/>
        <v/>
      </c>
      <c r="AS233" s="620" t="b">
        <f t="shared" si="36"/>
        <v>0</v>
      </c>
      <c r="AT233" s="620" t="str">
        <f t="shared" si="29"/>
        <v/>
      </c>
      <c r="AU233" s="620" t="str">
        <f t="shared" si="30"/>
        <v/>
      </c>
      <c r="AV233" s="620" t="str">
        <f t="shared" si="31"/>
        <v/>
      </c>
      <c r="AW233" s="620" t="str">
        <f t="shared" si="34"/>
        <v/>
      </c>
      <c r="AX233" s="620" t="str">
        <f t="shared" si="35"/>
        <v/>
      </c>
      <c r="CP233" s="653" t="str">
        <f t="shared" si="32"/>
        <v/>
      </c>
    </row>
    <row r="234" spans="1:94" x14ac:dyDescent="0.25">
      <c r="A234" s="649">
        <v>227</v>
      </c>
      <c r="B234" s="650"/>
      <c r="C234" s="651"/>
      <c r="G234" s="671"/>
      <c r="H234" s="671"/>
      <c r="I234" s="671"/>
      <c r="J234" s="671"/>
      <c r="K234" s="671"/>
      <c r="L234" s="671"/>
      <c r="M234" s="671"/>
      <c r="N234" s="671"/>
      <c r="O234" s="671"/>
      <c r="P234" s="671"/>
      <c r="Q234" s="671"/>
      <c r="R234" s="671"/>
      <c r="S234" s="671"/>
      <c r="T234" s="687"/>
      <c r="AP234" s="620">
        <v>223</v>
      </c>
      <c r="AQ234" s="620" t="str">
        <f t="shared" si="37"/>
        <v/>
      </c>
      <c r="AR234" s="666" t="str">
        <f t="shared" si="33"/>
        <v/>
      </c>
      <c r="AS234" s="620" t="b">
        <f t="shared" si="36"/>
        <v>0</v>
      </c>
      <c r="AT234" s="620" t="str">
        <f t="shared" si="29"/>
        <v/>
      </c>
      <c r="AU234" s="620" t="str">
        <f t="shared" si="30"/>
        <v/>
      </c>
      <c r="AV234" s="620" t="str">
        <f t="shared" si="31"/>
        <v/>
      </c>
      <c r="AW234" s="620" t="str">
        <f t="shared" si="34"/>
        <v/>
      </c>
      <c r="AX234" s="620" t="str">
        <f t="shared" si="35"/>
        <v/>
      </c>
      <c r="CP234" s="653" t="str">
        <f t="shared" si="32"/>
        <v/>
      </c>
    </row>
    <row r="235" spans="1:94" x14ac:dyDescent="0.25">
      <c r="A235" s="654">
        <v>228</v>
      </c>
      <c r="B235" s="650"/>
      <c r="C235" s="651"/>
      <c r="G235" s="671"/>
      <c r="H235" s="671"/>
      <c r="I235" s="671"/>
      <c r="J235" s="671"/>
      <c r="K235" s="671"/>
      <c r="L235" s="671"/>
      <c r="M235" s="671"/>
      <c r="N235" s="671"/>
      <c r="O235" s="671"/>
      <c r="P235" s="671"/>
      <c r="Q235" s="671"/>
      <c r="R235" s="671"/>
      <c r="S235" s="671"/>
      <c r="T235" s="687"/>
      <c r="AP235" s="620">
        <v>224</v>
      </c>
      <c r="AQ235" s="620" t="str">
        <f t="shared" si="37"/>
        <v/>
      </c>
      <c r="AR235" s="666" t="str">
        <f t="shared" si="33"/>
        <v/>
      </c>
      <c r="AS235" s="620" t="b">
        <f t="shared" si="36"/>
        <v>0</v>
      </c>
      <c r="AT235" s="620" t="str">
        <f t="shared" si="29"/>
        <v/>
      </c>
      <c r="AU235" s="620" t="str">
        <f t="shared" si="30"/>
        <v/>
      </c>
      <c r="AV235" s="620" t="str">
        <f t="shared" si="31"/>
        <v/>
      </c>
      <c r="AW235" s="620" t="str">
        <f t="shared" si="34"/>
        <v/>
      </c>
      <c r="AX235" s="620" t="str">
        <f t="shared" si="35"/>
        <v/>
      </c>
      <c r="CP235" s="653" t="str">
        <f t="shared" si="32"/>
        <v/>
      </c>
    </row>
    <row r="236" spans="1:94" x14ac:dyDescent="0.25">
      <c r="A236" s="649">
        <v>229</v>
      </c>
      <c r="B236" s="650"/>
      <c r="C236" s="651"/>
      <c r="G236" s="671"/>
      <c r="H236" s="671"/>
      <c r="I236" s="671"/>
      <c r="J236" s="671"/>
      <c r="K236" s="671"/>
      <c r="L236" s="671"/>
      <c r="M236" s="671"/>
      <c r="N236" s="671"/>
      <c r="O236" s="671"/>
      <c r="P236" s="671"/>
      <c r="Q236" s="671"/>
      <c r="R236" s="671"/>
      <c r="S236" s="671"/>
      <c r="T236" s="687"/>
      <c r="AP236" s="620">
        <v>225</v>
      </c>
      <c r="AQ236" s="620" t="str">
        <f t="shared" si="37"/>
        <v/>
      </c>
      <c r="AR236" s="666" t="str">
        <f t="shared" si="33"/>
        <v/>
      </c>
      <c r="AS236" s="620" t="b">
        <f t="shared" si="36"/>
        <v>0</v>
      </c>
      <c r="AT236" s="620" t="str">
        <f t="shared" si="29"/>
        <v/>
      </c>
      <c r="AU236" s="620" t="str">
        <f t="shared" si="30"/>
        <v/>
      </c>
      <c r="AV236" s="620" t="str">
        <f t="shared" si="31"/>
        <v/>
      </c>
      <c r="AW236" s="620" t="str">
        <f t="shared" si="34"/>
        <v/>
      </c>
      <c r="AX236" s="620" t="str">
        <f t="shared" si="35"/>
        <v/>
      </c>
      <c r="CP236" s="653" t="str">
        <f t="shared" si="32"/>
        <v/>
      </c>
    </row>
    <row r="237" spans="1:94" x14ac:dyDescent="0.25">
      <c r="A237" s="654">
        <v>230</v>
      </c>
      <c r="B237" s="650"/>
      <c r="C237" s="651"/>
      <c r="G237" s="671"/>
      <c r="H237" s="671"/>
      <c r="I237" s="671"/>
      <c r="J237" s="671"/>
      <c r="K237" s="671"/>
      <c r="L237" s="671"/>
      <c r="M237" s="671"/>
      <c r="N237" s="671"/>
      <c r="O237" s="671"/>
      <c r="P237" s="671"/>
      <c r="Q237" s="671"/>
      <c r="R237" s="671"/>
      <c r="S237" s="671"/>
      <c r="T237" s="687"/>
      <c r="AP237" s="620">
        <v>226</v>
      </c>
      <c r="AQ237" s="620" t="str">
        <f t="shared" si="37"/>
        <v/>
      </c>
      <c r="AR237" s="666" t="str">
        <f t="shared" si="33"/>
        <v/>
      </c>
      <c r="AS237" s="620" t="b">
        <f t="shared" si="36"/>
        <v>0</v>
      </c>
      <c r="AT237" s="620" t="str">
        <f t="shared" si="29"/>
        <v/>
      </c>
      <c r="AU237" s="620" t="str">
        <f t="shared" si="30"/>
        <v/>
      </c>
      <c r="AV237" s="620" t="str">
        <f t="shared" si="31"/>
        <v/>
      </c>
      <c r="AW237" s="620" t="str">
        <f t="shared" si="34"/>
        <v/>
      </c>
      <c r="AX237" s="620" t="str">
        <f t="shared" si="35"/>
        <v/>
      </c>
      <c r="CP237" s="653" t="str">
        <f t="shared" si="32"/>
        <v/>
      </c>
    </row>
    <row r="238" spans="1:94" x14ac:dyDescent="0.25">
      <c r="A238" s="649">
        <v>231</v>
      </c>
      <c r="B238" s="650"/>
      <c r="C238" s="651"/>
      <c r="G238" s="671"/>
      <c r="H238" s="671"/>
      <c r="I238" s="671"/>
      <c r="J238" s="671"/>
      <c r="K238" s="671"/>
      <c r="L238" s="671"/>
      <c r="M238" s="671"/>
      <c r="N238" s="671"/>
      <c r="O238" s="671"/>
      <c r="P238" s="671"/>
      <c r="Q238" s="671"/>
      <c r="R238" s="671"/>
      <c r="S238" s="671"/>
      <c r="T238" s="687"/>
      <c r="AP238" s="620">
        <v>227</v>
      </c>
      <c r="AQ238" s="620" t="str">
        <f t="shared" si="37"/>
        <v/>
      </c>
      <c r="AR238" s="666" t="str">
        <f t="shared" si="33"/>
        <v/>
      </c>
      <c r="AS238" s="620" t="b">
        <f t="shared" si="36"/>
        <v>0</v>
      </c>
      <c r="AT238" s="620" t="str">
        <f t="shared" si="29"/>
        <v/>
      </c>
      <c r="AU238" s="620" t="str">
        <f t="shared" si="30"/>
        <v/>
      </c>
      <c r="AV238" s="620" t="str">
        <f t="shared" si="31"/>
        <v/>
      </c>
      <c r="AW238" s="620" t="str">
        <f t="shared" si="34"/>
        <v/>
      </c>
      <c r="AX238" s="620" t="str">
        <f t="shared" si="35"/>
        <v/>
      </c>
      <c r="CP238" s="653" t="str">
        <f t="shared" si="32"/>
        <v/>
      </c>
    </row>
    <row r="239" spans="1:94" x14ac:dyDescent="0.25">
      <c r="A239" s="654">
        <v>232</v>
      </c>
      <c r="B239" s="650"/>
      <c r="C239" s="651"/>
      <c r="G239" s="671"/>
      <c r="H239" s="671"/>
      <c r="I239" s="671"/>
      <c r="J239" s="671"/>
      <c r="K239" s="671"/>
      <c r="L239" s="671"/>
      <c r="M239" s="671"/>
      <c r="N239" s="671"/>
      <c r="O239" s="671"/>
      <c r="P239" s="671"/>
      <c r="Q239" s="671"/>
      <c r="R239" s="671"/>
      <c r="S239" s="671"/>
      <c r="T239" s="687"/>
      <c r="AP239" s="620">
        <v>228</v>
      </c>
      <c r="AQ239" s="620" t="str">
        <f t="shared" si="37"/>
        <v/>
      </c>
      <c r="AR239" s="666" t="str">
        <f t="shared" si="33"/>
        <v/>
      </c>
      <c r="AS239" s="620" t="b">
        <f t="shared" si="36"/>
        <v>0</v>
      </c>
      <c r="AT239" s="620" t="str">
        <f t="shared" si="29"/>
        <v/>
      </c>
      <c r="AU239" s="620" t="str">
        <f t="shared" si="30"/>
        <v/>
      </c>
      <c r="AV239" s="620" t="str">
        <f t="shared" si="31"/>
        <v/>
      </c>
      <c r="AW239" s="620" t="str">
        <f t="shared" si="34"/>
        <v/>
      </c>
      <c r="AX239" s="620" t="str">
        <f t="shared" si="35"/>
        <v/>
      </c>
      <c r="CP239" s="653" t="str">
        <f t="shared" si="32"/>
        <v/>
      </c>
    </row>
    <row r="240" spans="1:94" x14ac:dyDescent="0.25">
      <c r="A240" s="649">
        <v>233</v>
      </c>
      <c r="B240" s="650"/>
      <c r="C240" s="651"/>
      <c r="G240" s="671"/>
      <c r="H240" s="671"/>
      <c r="I240" s="671"/>
      <c r="J240" s="671"/>
      <c r="K240" s="671"/>
      <c r="L240" s="671"/>
      <c r="M240" s="671"/>
      <c r="N240" s="671"/>
      <c r="O240" s="671"/>
      <c r="P240" s="671"/>
      <c r="Q240" s="671"/>
      <c r="R240" s="671"/>
      <c r="S240" s="671"/>
      <c r="T240" s="687"/>
      <c r="AP240" s="620">
        <v>229</v>
      </c>
      <c r="AQ240" s="620" t="str">
        <f t="shared" si="37"/>
        <v/>
      </c>
      <c r="AR240" s="666" t="str">
        <f t="shared" si="33"/>
        <v/>
      </c>
      <c r="AS240" s="620" t="b">
        <f t="shared" si="36"/>
        <v>0</v>
      </c>
      <c r="AT240" s="620" t="str">
        <f t="shared" ref="AT240:AT303" si="38">IF(OR(B236="",C236=""),"",C236)</f>
        <v/>
      </c>
      <c r="AU240" s="620" t="str">
        <f t="shared" ref="AU240:AU303" si="39">IF(B236=1,C236,"")</f>
        <v/>
      </c>
      <c r="AV240" s="620" t="str">
        <f t="shared" ref="AV240:AV303" si="40">IF(B236=2,C236,"")</f>
        <v/>
      </c>
      <c r="AW240" s="620" t="str">
        <f t="shared" si="34"/>
        <v/>
      </c>
      <c r="AX240" s="620" t="str">
        <f t="shared" si="35"/>
        <v/>
      </c>
      <c r="CP240" s="653" t="str">
        <f t="shared" si="32"/>
        <v/>
      </c>
    </row>
    <row r="241" spans="1:94" x14ac:dyDescent="0.25">
      <c r="A241" s="654">
        <v>234</v>
      </c>
      <c r="B241" s="650"/>
      <c r="C241" s="651"/>
      <c r="G241" s="671"/>
      <c r="H241" s="671"/>
      <c r="I241" s="671"/>
      <c r="J241" s="671"/>
      <c r="K241" s="671"/>
      <c r="L241" s="671"/>
      <c r="M241" s="671"/>
      <c r="N241" s="671"/>
      <c r="O241" s="671"/>
      <c r="P241" s="671"/>
      <c r="Q241" s="671"/>
      <c r="R241" s="671"/>
      <c r="S241" s="671"/>
      <c r="T241" s="687"/>
      <c r="AP241" s="620">
        <v>230</v>
      </c>
      <c r="AQ241" s="620" t="str">
        <f t="shared" si="37"/>
        <v/>
      </c>
      <c r="AR241" s="666" t="str">
        <f t="shared" si="33"/>
        <v/>
      </c>
      <c r="AS241" s="620" t="b">
        <f t="shared" si="36"/>
        <v>0</v>
      </c>
      <c r="AT241" s="620" t="str">
        <f t="shared" si="38"/>
        <v/>
      </c>
      <c r="AU241" s="620" t="str">
        <f t="shared" si="39"/>
        <v/>
      </c>
      <c r="AV241" s="620" t="str">
        <f t="shared" si="40"/>
        <v/>
      </c>
      <c r="AW241" s="620" t="str">
        <f t="shared" si="34"/>
        <v/>
      </c>
      <c r="AX241" s="620" t="str">
        <f t="shared" si="35"/>
        <v/>
      </c>
      <c r="CP241" s="653" t="str">
        <f t="shared" si="32"/>
        <v/>
      </c>
    </row>
    <row r="242" spans="1:94" x14ac:dyDescent="0.25">
      <c r="A242" s="649">
        <v>235</v>
      </c>
      <c r="B242" s="650"/>
      <c r="C242" s="651"/>
      <c r="G242" s="671"/>
      <c r="H242" s="671"/>
      <c r="I242" s="671"/>
      <c r="J242" s="671"/>
      <c r="K242" s="671"/>
      <c r="L242" s="671"/>
      <c r="M242" s="671"/>
      <c r="N242" s="671"/>
      <c r="O242" s="671"/>
      <c r="P242" s="671"/>
      <c r="Q242" s="671"/>
      <c r="R242" s="671"/>
      <c r="S242" s="671"/>
      <c r="T242" s="687"/>
      <c r="AP242" s="620">
        <v>231</v>
      </c>
      <c r="AQ242" s="620" t="str">
        <f t="shared" si="37"/>
        <v/>
      </c>
      <c r="AR242" s="666" t="str">
        <f t="shared" si="33"/>
        <v/>
      </c>
      <c r="AS242" s="620" t="b">
        <f t="shared" si="36"/>
        <v>0</v>
      </c>
      <c r="AT242" s="620" t="str">
        <f t="shared" si="38"/>
        <v/>
      </c>
      <c r="AU242" s="620" t="str">
        <f t="shared" si="39"/>
        <v/>
      </c>
      <c r="AV242" s="620" t="str">
        <f t="shared" si="40"/>
        <v/>
      </c>
      <c r="AW242" s="620" t="str">
        <f t="shared" si="34"/>
        <v/>
      </c>
      <c r="AX242" s="620" t="str">
        <f t="shared" si="35"/>
        <v/>
      </c>
      <c r="CP242" s="653" t="str">
        <f t="shared" si="32"/>
        <v/>
      </c>
    </row>
    <row r="243" spans="1:94" x14ac:dyDescent="0.25">
      <c r="A243" s="654">
        <v>236</v>
      </c>
      <c r="B243" s="650"/>
      <c r="C243" s="651"/>
      <c r="G243" s="671"/>
      <c r="H243" s="671"/>
      <c r="I243" s="671"/>
      <c r="J243" s="671"/>
      <c r="K243" s="671"/>
      <c r="L243" s="671"/>
      <c r="M243" s="671"/>
      <c r="N243" s="671"/>
      <c r="O243" s="671"/>
      <c r="P243" s="671"/>
      <c r="Q243" s="671"/>
      <c r="R243" s="671"/>
      <c r="S243" s="671"/>
      <c r="T243" s="687"/>
      <c r="AP243" s="620">
        <v>232</v>
      </c>
      <c r="AQ243" s="620" t="str">
        <f t="shared" si="37"/>
        <v/>
      </c>
      <c r="AR243" s="666" t="str">
        <f t="shared" si="33"/>
        <v/>
      </c>
      <c r="AS243" s="620" t="b">
        <f t="shared" si="36"/>
        <v>0</v>
      </c>
      <c r="AT243" s="620" t="str">
        <f t="shared" si="38"/>
        <v/>
      </c>
      <c r="AU243" s="620" t="str">
        <f t="shared" si="39"/>
        <v/>
      </c>
      <c r="AV243" s="620" t="str">
        <f t="shared" si="40"/>
        <v/>
      </c>
      <c r="AW243" s="620" t="str">
        <f t="shared" si="34"/>
        <v/>
      </c>
      <c r="AX243" s="620" t="str">
        <f t="shared" si="35"/>
        <v/>
      </c>
      <c r="CP243" s="653" t="str">
        <f t="shared" si="32"/>
        <v/>
      </c>
    </row>
    <row r="244" spans="1:94" x14ac:dyDescent="0.25">
      <c r="A244" s="649">
        <v>237</v>
      </c>
      <c r="B244" s="650"/>
      <c r="C244" s="651"/>
      <c r="G244" s="671"/>
      <c r="H244" s="671"/>
      <c r="I244" s="671"/>
      <c r="J244" s="671"/>
      <c r="K244" s="671"/>
      <c r="L244" s="671"/>
      <c r="M244" s="671"/>
      <c r="N244" s="671"/>
      <c r="O244" s="671"/>
      <c r="P244" s="671"/>
      <c r="Q244" s="671"/>
      <c r="R244" s="671"/>
      <c r="S244" s="671"/>
      <c r="T244" s="687"/>
      <c r="AP244" s="620">
        <v>233</v>
      </c>
      <c r="AQ244" s="620" t="str">
        <f t="shared" si="37"/>
        <v/>
      </c>
      <c r="AR244" s="666" t="str">
        <f t="shared" si="33"/>
        <v/>
      </c>
      <c r="AS244" s="620" t="b">
        <f t="shared" si="36"/>
        <v>0</v>
      </c>
      <c r="AT244" s="620" t="str">
        <f t="shared" si="38"/>
        <v/>
      </c>
      <c r="AU244" s="620" t="str">
        <f t="shared" si="39"/>
        <v/>
      </c>
      <c r="AV244" s="620" t="str">
        <f t="shared" si="40"/>
        <v/>
      </c>
      <c r="AW244" s="620" t="str">
        <f t="shared" si="34"/>
        <v/>
      </c>
      <c r="AX244" s="620" t="str">
        <f t="shared" si="35"/>
        <v/>
      </c>
      <c r="CP244" s="653" t="str">
        <f t="shared" si="32"/>
        <v/>
      </c>
    </row>
    <row r="245" spans="1:94" x14ac:dyDescent="0.25">
      <c r="A245" s="654">
        <v>238</v>
      </c>
      <c r="B245" s="650"/>
      <c r="C245" s="651"/>
      <c r="G245" s="671"/>
      <c r="H245" s="671"/>
      <c r="I245" s="671"/>
      <c r="J245" s="671"/>
      <c r="K245" s="671"/>
      <c r="L245" s="671"/>
      <c r="M245" s="671"/>
      <c r="N245" s="671"/>
      <c r="O245" s="671"/>
      <c r="P245" s="671"/>
      <c r="Q245" s="671"/>
      <c r="R245" s="671"/>
      <c r="S245" s="671"/>
      <c r="T245" s="687"/>
      <c r="AP245" s="620">
        <v>234</v>
      </c>
      <c r="AQ245" s="620" t="str">
        <f t="shared" si="37"/>
        <v/>
      </c>
      <c r="AR245" s="666" t="str">
        <f t="shared" si="33"/>
        <v/>
      </c>
      <c r="AS245" s="620" t="b">
        <f t="shared" si="36"/>
        <v>0</v>
      </c>
      <c r="AT245" s="620" t="str">
        <f t="shared" si="38"/>
        <v/>
      </c>
      <c r="AU245" s="620" t="str">
        <f t="shared" si="39"/>
        <v/>
      </c>
      <c r="AV245" s="620" t="str">
        <f t="shared" si="40"/>
        <v/>
      </c>
      <c r="AW245" s="620" t="str">
        <f t="shared" si="34"/>
        <v/>
      </c>
      <c r="AX245" s="620" t="str">
        <f t="shared" si="35"/>
        <v/>
      </c>
      <c r="CP245" s="653" t="str">
        <f t="shared" si="32"/>
        <v/>
      </c>
    </row>
    <row r="246" spans="1:94" x14ac:dyDescent="0.25">
      <c r="A246" s="649">
        <v>239</v>
      </c>
      <c r="B246" s="650"/>
      <c r="C246" s="651"/>
      <c r="G246" s="671"/>
      <c r="H246" s="671"/>
      <c r="I246" s="671"/>
      <c r="J246" s="671"/>
      <c r="K246" s="671"/>
      <c r="L246" s="671"/>
      <c r="M246" s="671"/>
      <c r="N246" s="671"/>
      <c r="O246" s="671"/>
      <c r="P246" s="671"/>
      <c r="Q246" s="671"/>
      <c r="R246" s="671"/>
      <c r="S246" s="671"/>
      <c r="T246" s="687"/>
      <c r="AP246" s="620">
        <v>235</v>
      </c>
      <c r="AQ246" s="620" t="str">
        <f t="shared" si="37"/>
        <v/>
      </c>
      <c r="AR246" s="666" t="str">
        <f t="shared" si="33"/>
        <v/>
      </c>
      <c r="AS246" s="620" t="b">
        <f t="shared" si="36"/>
        <v>0</v>
      </c>
      <c r="AT246" s="620" t="str">
        <f t="shared" si="38"/>
        <v/>
      </c>
      <c r="AU246" s="620" t="str">
        <f t="shared" si="39"/>
        <v/>
      </c>
      <c r="AV246" s="620" t="str">
        <f t="shared" si="40"/>
        <v/>
      </c>
      <c r="AW246" s="620" t="str">
        <f t="shared" si="34"/>
        <v/>
      </c>
      <c r="AX246" s="620" t="str">
        <f t="shared" si="35"/>
        <v/>
      </c>
      <c r="CP246" s="653" t="str">
        <f t="shared" si="32"/>
        <v/>
      </c>
    </row>
    <row r="247" spans="1:94" x14ac:dyDescent="0.25">
      <c r="A247" s="654">
        <v>240</v>
      </c>
      <c r="B247" s="650"/>
      <c r="C247" s="651"/>
      <c r="G247" s="671"/>
      <c r="H247" s="671"/>
      <c r="I247" s="671"/>
      <c r="J247" s="671"/>
      <c r="K247" s="671"/>
      <c r="L247" s="671"/>
      <c r="M247" s="671"/>
      <c r="N247" s="671"/>
      <c r="O247" s="671"/>
      <c r="P247" s="671"/>
      <c r="Q247" s="671"/>
      <c r="R247" s="671"/>
      <c r="S247" s="671"/>
      <c r="T247" s="687"/>
      <c r="AP247" s="620">
        <v>236</v>
      </c>
      <c r="AQ247" s="620" t="str">
        <f t="shared" si="37"/>
        <v/>
      </c>
      <c r="AR247" s="666" t="str">
        <f t="shared" si="33"/>
        <v/>
      </c>
      <c r="AS247" s="620" t="b">
        <f t="shared" si="36"/>
        <v>0</v>
      </c>
      <c r="AT247" s="620" t="str">
        <f t="shared" si="38"/>
        <v/>
      </c>
      <c r="AU247" s="620" t="str">
        <f t="shared" si="39"/>
        <v/>
      </c>
      <c r="AV247" s="620" t="str">
        <f t="shared" si="40"/>
        <v/>
      </c>
      <c r="AW247" s="620" t="str">
        <f t="shared" si="34"/>
        <v/>
      </c>
      <c r="AX247" s="620" t="str">
        <f t="shared" si="35"/>
        <v/>
      </c>
      <c r="CP247" s="653" t="str">
        <f t="shared" si="32"/>
        <v/>
      </c>
    </row>
    <row r="248" spans="1:94" x14ac:dyDescent="0.25">
      <c r="A248" s="649">
        <v>241</v>
      </c>
      <c r="B248" s="650"/>
      <c r="C248" s="651"/>
      <c r="G248" s="671"/>
      <c r="H248" s="671"/>
      <c r="I248" s="671"/>
      <c r="J248" s="671"/>
      <c r="K248" s="671"/>
      <c r="L248" s="671"/>
      <c r="M248" s="671"/>
      <c r="N248" s="671"/>
      <c r="O248" s="671"/>
      <c r="P248" s="671"/>
      <c r="Q248" s="671"/>
      <c r="R248" s="671"/>
      <c r="S248" s="671"/>
      <c r="T248" s="687"/>
      <c r="AP248" s="620">
        <v>237</v>
      </c>
      <c r="AQ248" s="620" t="str">
        <f t="shared" si="37"/>
        <v/>
      </c>
      <c r="AR248" s="666" t="str">
        <f t="shared" si="33"/>
        <v/>
      </c>
      <c r="AS248" s="620" t="b">
        <f t="shared" si="36"/>
        <v>0</v>
      </c>
      <c r="AT248" s="620" t="str">
        <f t="shared" si="38"/>
        <v/>
      </c>
      <c r="AU248" s="620" t="str">
        <f t="shared" si="39"/>
        <v/>
      </c>
      <c r="AV248" s="620" t="str">
        <f t="shared" si="40"/>
        <v/>
      </c>
      <c r="AW248" s="620" t="str">
        <f t="shared" si="34"/>
        <v/>
      </c>
      <c r="AX248" s="620" t="str">
        <f t="shared" si="35"/>
        <v/>
      </c>
      <c r="CP248" s="653" t="str">
        <f t="shared" si="32"/>
        <v/>
      </c>
    </row>
    <row r="249" spans="1:94" x14ac:dyDescent="0.25">
      <c r="A249" s="654">
        <v>242</v>
      </c>
      <c r="B249" s="650"/>
      <c r="C249" s="651"/>
      <c r="G249" s="671"/>
      <c r="H249" s="671"/>
      <c r="I249" s="671"/>
      <c r="J249" s="671"/>
      <c r="K249" s="671"/>
      <c r="L249" s="671"/>
      <c r="M249" s="671"/>
      <c r="N249" s="671"/>
      <c r="O249" s="671"/>
      <c r="P249" s="671"/>
      <c r="Q249" s="671"/>
      <c r="R249" s="671"/>
      <c r="S249" s="671"/>
      <c r="T249" s="687"/>
      <c r="AP249" s="620">
        <v>238</v>
      </c>
      <c r="AQ249" s="620" t="str">
        <f t="shared" si="37"/>
        <v/>
      </c>
      <c r="AR249" s="666" t="str">
        <f t="shared" si="33"/>
        <v/>
      </c>
      <c r="AS249" s="620" t="b">
        <f t="shared" si="36"/>
        <v>0</v>
      </c>
      <c r="AT249" s="620" t="str">
        <f t="shared" si="38"/>
        <v/>
      </c>
      <c r="AU249" s="620" t="str">
        <f t="shared" si="39"/>
        <v/>
      </c>
      <c r="AV249" s="620" t="str">
        <f t="shared" si="40"/>
        <v/>
      </c>
      <c r="AW249" s="620" t="str">
        <f t="shared" si="34"/>
        <v/>
      </c>
      <c r="AX249" s="620" t="str">
        <f t="shared" si="35"/>
        <v/>
      </c>
      <c r="CP249" s="653" t="str">
        <f t="shared" si="32"/>
        <v/>
      </c>
    </row>
    <row r="250" spans="1:94" x14ac:dyDescent="0.25">
      <c r="A250" s="649">
        <v>243</v>
      </c>
      <c r="B250" s="650"/>
      <c r="C250" s="651"/>
      <c r="G250" s="671"/>
      <c r="H250" s="671"/>
      <c r="I250" s="671"/>
      <c r="J250" s="671"/>
      <c r="K250" s="671"/>
      <c r="L250" s="671"/>
      <c r="M250" s="671"/>
      <c r="N250" s="671"/>
      <c r="O250" s="671"/>
      <c r="P250" s="671"/>
      <c r="Q250" s="671"/>
      <c r="R250" s="671"/>
      <c r="S250" s="671"/>
      <c r="T250" s="687"/>
      <c r="AP250" s="620">
        <v>239</v>
      </c>
      <c r="AQ250" s="620" t="str">
        <f t="shared" si="37"/>
        <v/>
      </c>
      <c r="AR250" s="666" t="str">
        <f t="shared" si="33"/>
        <v/>
      </c>
      <c r="AS250" s="620" t="b">
        <f t="shared" si="36"/>
        <v>0</v>
      </c>
      <c r="AT250" s="620" t="str">
        <f t="shared" si="38"/>
        <v/>
      </c>
      <c r="AU250" s="620" t="str">
        <f t="shared" si="39"/>
        <v/>
      </c>
      <c r="AV250" s="620" t="str">
        <f t="shared" si="40"/>
        <v/>
      </c>
      <c r="AW250" s="620" t="str">
        <f t="shared" si="34"/>
        <v/>
      </c>
      <c r="AX250" s="620" t="str">
        <f t="shared" si="35"/>
        <v/>
      </c>
      <c r="CP250" s="653" t="str">
        <f t="shared" si="32"/>
        <v/>
      </c>
    </row>
    <row r="251" spans="1:94" x14ac:dyDescent="0.25">
      <c r="A251" s="654">
        <v>244</v>
      </c>
      <c r="B251" s="650"/>
      <c r="C251" s="651"/>
      <c r="G251" s="671"/>
      <c r="H251" s="671"/>
      <c r="I251" s="671"/>
      <c r="J251" s="671"/>
      <c r="K251" s="671"/>
      <c r="L251" s="671"/>
      <c r="M251" s="671"/>
      <c r="N251" s="671"/>
      <c r="O251" s="671"/>
      <c r="P251" s="671"/>
      <c r="Q251" s="671"/>
      <c r="R251" s="671"/>
      <c r="S251" s="671"/>
      <c r="T251" s="687"/>
      <c r="AP251" s="620">
        <v>240</v>
      </c>
      <c r="AQ251" s="620" t="str">
        <f t="shared" si="37"/>
        <v/>
      </c>
      <c r="AR251" s="666" t="str">
        <f t="shared" si="33"/>
        <v/>
      </c>
      <c r="AS251" s="620" t="b">
        <f t="shared" si="36"/>
        <v>0</v>
      </c>
      <c r="AT251" s="620" t="str">
        <f t="shared" si="38"/>
        <v/>
      </c>
      <c r="AU251" s="620" t="str">
        <f t="shared" si="39"/>
        <v/>
      </c>
      <c r="AV251" s="620" t="str">
        <f t="shared" si="40"/>
        <v/>
      </c>
      <c r="AW251" s="620" t="str">
        <f t="shared" si="34"/>
        <v/>
      </c>
      <c r="AX251" s="620" t="str">
        <f t="shared" si="35"/>
        <v/>
      </c>
      <c r="CP251" s="653" t="str">
        <f t="shared" si="32"/>
        <v/>
      </c>
    </row>
    <row r="252" spans="1:94" x14ac:dyDescent="0.25">
      <c r="A252" s="649">
        <v>245</v>
      </c>
      <c r="B252" s="650"/>
      <c r="C252" s="651"/>
      <c r="G252" s="671"/>
      <c r="H252" s="671"/>
      <c r="I252" s="671"/>
      <c r="J252" s="671"/>
      <c r="K252" s="671"/>
      <c r="L252" s="671"/>
      <c r="M252" s="671"/>
      <c r="N252" s="671"/>
      <c r="O252" s="671"/>
      <c r="P252" s="671"/>
      <c r="Q252" s="671"/>
      <c r="R252" s="671"/>
      <c r="S252" s="671"/>
      <c r="T252" s="687"/>
      <c r="AP252" s="620">
        <v>241</v>
      </c>
      <c r="AQ252" s="620" t="str">
        <f t="shared" si="37"/>
        <v/>
      </c>
      <c r="AR252" s="666" t="str">
        <f t="shared" si="33"/>
        <v/>
      </c>
      <c r="AS252" s="620" t="b">
        <f t="shared" si="36"/>
        <v>0</v>
      </c>
      <c r="AT252" s="620" t="str">
        <f t="shared" si="38"/>
        <v/>
      </c>
      <c r="AU252" s="620" t="str">
        <f t="shared" si="39"/>
        <v/>
      </c>
      <c r="AV252" s="620" t="str">
        <f t="shared" si="40"/>
        <v/>
      </c>
      <c r="AW252" s="620" t="str">
        <f t="shared" si="34"/>
        <v/>
      </c>
      <c r="AX252" s="620" t="str">
        <f t="shared" si="35"/>
        <v/>
      </c>
      <c r="CP252" s="653" t="str">
        <f t="shared" si="32"/>
        <v/>
      </c>
    </row>
    <row r="253" spans="1:94" x14ac:dyDescent="0.25">
      <c r="A253" s="654">
        <v>246</v>
      </c>
      <c r="B253" s="650"/>
      <c r="C253" s="651"/>
      <c r="G253" s="671"/>
      <c r="H253" s="671"/>
      <c r="I253" s="671"/>
      <c r="J253" s="671"/>
      <c r="K253" s="671"/>
      <c r="L253" s="671"/>
      <c r="M253" s="671"/>
      <c r="N253" s="671"/>
      <c r="O253" s="671"/>
      <c r="P253" s="671"/>
      <c r="Q253" s="671"/>
      <c r="R253" s="671"/>
      <c r="S253" s="671"/>
      <c r="T253" s="687"/>
      <c r="AP253" s="620">
        <v>242</v>
      </c>
      <c r="AQ253" s="620" t="str">
        <f t="shared" si="37"/>
        <v/>
      </c>
      <c r="AR253" s="666" t="str">
        <f t="shared" si="33"/>
        <v/>
      </c>
      <c r="AS253" s="620" t="b">
        <f t="shared" si="36"/>
        <v>0</v>
      </c>
      <c r="AT253" s="620" t="str">
        <f t="shared" si="38"/>
        <v/>
      </c>
      <c r="AU253" s="620" t="str">
        <f t="shared" si="39"/>
        <v/>
      </c>
      <c r="AV253" s="620" t="str">
        <f t="shared" si="40"/>
        <v/>
      </c>
      <c r="AW253" s="620" t="str">
        <f t="shared" si="34"/>
        <v/>
      </c>
      <c r="AX253" s="620" t="str">
        <f t="shared" si="35"/>
        <v/>
      </c>
      <c r="CP253" s="653" t="str">
        <f t="shared" si="32"/>
        <v/>
      </c>
    </row>
    <row r="254" spans="1:94" x14ac:dyDescent="0.25">
      <c r="A254" s="649">
        <v>247</v>
      </c>
      <c r="B254" s="650"/>
      <c r="C254" s="651"/>
      <c r="G254" s="671"/>
      <c r="H254" s="671"/>
      <c r="I254" s="671"/>
      <c r="J254" s="671"/>
      <c r="K254" s="671"/>
      <c r="L254" s="671"/>
      <c r="M254" s="671"/>
      <c r="N254" s="671"/>
      <c r="O254" s="671"/>
      <c r="P254" s="671"/>
      <c r="Q254" s="671"/>
      <c r="R254" s="671"/>
      <c r="S254" s="671"/>
      <c r="T254" s="687"/>
      <c r="AP254" s="620">
        <v>243</v>
      </c>
      <c r="AQ254" s="620" t="str">
        <f t="shared" si="37"/>
        <v/>
      </c>
      <c r="AR254" s="666" t="str">
        <f t="shared" si="33"/>
        <v/>
      </c>
      <c r="AS254" s="620" t="b">
        <f t="shared" si="36"/>
        <v>0</v>
      </c>
      <c r="AT254" s="620" t="str">
        <f t="shared" si="38"/>
        <v/>
      </c>
      <c r="AU254" s="620" t="str">
        <f t="shared" si="39"/>
        <v/>
      </c>
      <c r="AV254" s="620" t="str">
        <f t="shared" si="40"/>
        <v/>
      </c>
      <c r="AW254" s="620" t="str">
        <f t="shared" si="34"/>
        <v/>
      </c>
      <c r="AX254" s="620" t="str">
        <f t="shared" si="35"/>
        <v/>
      </c>
      <c r="CP254" s="653" t="str">
        <f t="shared" si="32"/>
        <v/>
      </c>
    </row>
    <row r="255" spans="1:94" x14ac:dyDescent="0.25">
      <c r="A255" s="654">
        <v>248</v>
      </c>
      <c r="B255" s="650"/>
      <c r="C255" s="651"/>
      <c r="G255" s="671"/>
      <c r="H255" s="671"/>
      <c r="I255" s="671"/>
      <c r="J255" s="671"/>
      <c r="K255" s="671"/>
      <c r="L255" s="671"/>
      <c r="M255" s="671"/>
      <c r="N255" s="671"/>
      <c r="O255" s="671"/>
      <c r="P255" s="671"/>
      <c r="Q255" s="671"/>
      <c r="R255" s="671"/>
      <c r="S255" s="671"/>
      <c r="T255" s="687"/>
      <c r="AP255" s="620">
        <v>244</v>
      </c>
      <c r="AQ255" s="620" t="str">
        <f t="shared" si="37"/>
        <v/>
      </c>
      <c r="AR255" s="666" t="str">
        <f t="shared" si="33"/>
        <v/>
      </c>
      <c r="AS255" s="620" t="b">
        <f t="shared" si="36"/>
        <v>0</v>
      </c>
      <c r="AT255" s="620" t="str">
        <f t="shared" si="38"/>
        <v/>
      </c>
      <c r="AU255" s="620" t="str">
        <f t="shared" si="39"/>
        <v/>
      </c>
      <c r="AV255" s="620" t="str">
        <f t="shared" si="40"/>
        <v/>
      </c>
      <c r="AW255" s="620" t="str">
        <f t="shared" si="34"/>
        <v/>
      </c>
      <c r="AX255" s="620" t="str">
        <f t="shared" si="35"/>
        <v/>
      </c>
      <c r="CP255" s="653" t="str">
        <f t="shared" si="32"/>
        <v/>
      </c>
    </row>
    <row r="256" spans="1:94" x14ac:dyDescent="0.25">
      <c r="A256" s="649">
        <v>249</v>
      </c>
      <c r="B256" s="650"/>
      <c r="C256" s="651"/>
      <c r="G256" s="671"/>
      <c r="H256" s="671"/>
      <c r="I256" s="671"/>
      <c r="J256" s="671"/>
      <c r="K256" s="671"/>
      <c r="L256" s="671"/>
      <c r="M256" s="671"/>
      <c r="N256" s="671"/>
      <c r="O256" s="671"/>
      <c r="P256" s="671"/>
      <c r="Q256" s="671"/>
      <c r="R256" s="671"/>
      <c r="S256" s="671"/>
      <c r="T256" s="687"/>
      <c r="AP256" s="620">
        <v>245</v>
      </c>
      <c r="AQ256" s="620" t="str">
        <f t="shared" si="37"/>
        <v/>
      </c>
      <c r="AR256" s="666" t="str">
        <f t="shared" si="33"/>
        <v/>
      </c>
      <c r="AS256" s="620" t="b">
        <f t="shared" si="36"/>
        <v>0</v>
      </c>
      <c r="AT256" s="620" t="str">
        <f t="shared" si="38"/>
        <v/>
      </c>
      <c r="AU256" s="620" t="str">
        <f t="shared" si="39"/>
        <v/>
      </c>
      <c r="AV256" s="620" t="str">
        <f t="shared" si="40"/>
        <v/>
      </c>
      <c r="AW256" s="620" t="str">
        <f t="shared" si="34"/>
        <v/>
      </c>
      <c r="AX256" s="620" t="str">
        <f t="shared" si="35"/>
        <v/>
      </c>
      <c r="CP256" s="653" t="str">
        <f t="shared" si="32"/>
        <v/>
      </c>
    </row>
    <row r="257" spans="1:94" x14ac:dyDescent="0.25">
      <c r="A257" s="654">
        <v>250</v>
      </c>
      <c r="B257" s="650"/>
      <c r="C257" s="651"/>
      <c r="G257" s="671"/>
      <c r="H257" s="671"/>
      <c r="I257" s="671"/>
      <c r="J257" s="671"/>
      <c r="K257" s="671"/>
      <c r="L257" s="671"/>
      <c r="M257" s="671"/>
      <c r="N257" s="671"/>
      <c r="O257" s="671"/>
      <c r="P257" s="671"/>
      <c r="Q257" s="671"/>
      <c r="R257" s="671"/>
      <c r="S257" s="671"/>
      <c r="T257" s="687"/>
      <c r="AP257" s="620">
        <v>246</v>
      </c>
      <c r="AQ257" s="620" t="str">
        <f t="shared" si="37"/>
        <v/>
      </c>
      <c r="AR257" s="666" t="str">
        <f t="shared" si="33"/>
        <v/>
      </c>
      <c r="AS257" s="620" t="b">
        <f t="shared" si="36"/>
        <v>0</v>
      </c>
      <c r="AT257" s="620" t="str">
        <f t="shared" si="38"/>
        <v/>
      </c>
      <c r="AU257" s="620" t="str">
        <f t="shared" si="39"/>
        <v/>
      </c>
      <c r="AV257" s="620" t="str">
        <f t="shared" si="40"/>
        <v/>
      </c>
      <c r="AW257" s="620" t="str">
        <f t="shared" si="34"/>
        <v/>
      </c>
      <c r="AX257" s="620" t="str">
        <f t="shared" si="35"/>
        <v/>
      </c>
      <c r="CP257" s="653" t="str">
        <f t="shared" si="32"/>
        <v/>
      </c>
    </row>
    <row r="258" spans="1:94" x14ac:dyDescent="0.25">
      <c r="A258" s="649">
        <v>251</v>
      </c>
      <c r="B258" s="650"/>
      <c r="C258" s="651"/>
      <c r="G258" s="671"/>
      <c r="H258" s="671"/>
      <c r="I258" s="671"/>
      <c r="J258" s="671"/>
      <c r="K258" s="671"/>
      <c r="L258" s="671"/>
      <c r="M258" s="671"/>
      <c r="N258" s="671"/>
      <c r="O258" s="671"/>
      <c r="P258" s="671"/>
      <c r="Q258" s="671"/>
      <c r="R258" s="671"/>
      <c r="S258" s="671"/>
      <c r="T258" s="687"/>
      <c r="AP258" s="620">
        <v>247</v>
      </c>
      <c r="AQ258" s="620" t="str">
        <f t="shared" si="37"/>
        <v/>
      </c>
      <c r="AR258" s="666" t="str">
        <f t="shared" si="33"/>
        <v/>
      </c>
      <c r="AS258" s="620" t="b">
        <f t="shared" si="36"/>
        <v>0</v>
      </c>
      <c r="AT258" s="620" t="str">
        <f t="shared" si="38"/>
        <v/>
      </c>
      <c r="AU258" s="620" t="str">
        <f t="shared" si="39"/>
        <v/>
      </c>
      <c r="AV258" s="620" t="str">
        <f t="shared" si="40"/>
        <v/>
      </c>
      <c r="AW258" s="620" t="str">
        <f t="shared" si="34"/>
        <v/>
      </c>
      <c r="AX258" s="620" t="str">
        <f t="shared" si="35"/>
        <v/>
      </c>
      <c r="CP258" s="653" t="str">
        <f t="shared" si="32"/>
        <v/>
      </c>
    </row>
    <row r="259" spans="1:94" x14ac:dyDescent="0.25">
      <c r="A259" s="654">
        <v>252</v>
      </c>
      <c r="B259" s="650"/>
      <c r="C259" s="651"/>
      <c r="G259" s="671"/>
      <c r="H259" s="671"/>
      <c r="I259" s="671"/>
      <c r="J259" s="671"/>
      <c r="K259" s="671"/>
      <c r="L259" s="671"/>
      <c r="M259" s="671"/>
      <c r="N259" s="671"/>
      <c r="O259" s="671"/>
      <c r="P259" s="671"/>
      <c r="Q259" s="671"/>
      <c r="R259" s="671"/>
      <c r="S259" s="671"/>
      <c r="T259" s="687"/>
      <c r="AP259" s="620">
        <v>248</v>
      </c>
      <c r="AQ259" s="620" t="str">
        <f t="shared" si="37"/>
        <v/>
      </c>
      <c r="AR259" s="666" t="str">
        <f t="shared" si="33"/>
        <v/>
      </c>
      <c r="AS259" s="620" t="b">
        <f t="shared" si="36"/>
        <v>0</v>
      </c>
      <c r="AT259" s="620" t="str">
        <f t="shared" si="38"/>
        <v/>
      </c>
      <c r="AU259" s="620" t="str">
        <f t="shared" si="39"/>
        <v/>
      </c>
      <c r="AV259" s="620" t="str">
        <f t="shared" si="40"/>
        <v/>
      </c>
      <c r="AW259" s="620" t="str">
        <f t="shared" si="34"/>
        <v/>
      </c>
      <c r="AX259" s="620" t="str">
        <f t="shared" si="35"/>
        <v/>
      </c>
      <c r="CP259" s="653" t="str">
        <f t="shared" si="32"/>
        <v/>
      </c>
    </row>
    <row r="260" spans="1:94" x14ac:dyDescent="0.25">
      <c r="A260" s="649">
        <v>253</v>
      </c>
      <c r="B260" s="650"/>
      <c r="C260" s="651"/>
      <c r="G260" s="671"/>
      <c r="H260" s="671"/>
      <c r="I260" s="671"/>
      <c r="J260" s="671"/>
      <c r="K260" s="671"/>
      <c r="L260" s="671"/>
      <c r="M260" s="671"/>
      <c r="N260" s="671"/>
      <c r="O260" s="671"/>
      <c r="P260" s="671"/>
      <c r="Q260" s="671"/>
      <c r="R260" s="671"/>
      <c r="S260" s="671"/>
      <c r="T260" s="687"/>
      <c r="AP260" s="620">
        <v>249</v>
      </c>
      <c r="AQ260" s="620" t="str">
        <f t="shared" si="37"/>
        <v/>
      </c>
      <c r="AR260" s="666" t="str">
        <f t="shared" si="33"/>
        <v/>
      </c>
      <c r="AS260" s="620" t="b">
        <f t="shared" si="36"/>
        <v>0</v>
      </c>
      <c r="AT260" s="620" t="str">
        <f t="shared" si="38"/>
        <v/>
      </c>
      <c r="AU260" s="620" t="str">
        <f t="shared" si="39"/>
        <v/>
      </c>
      <c r="AV260" s="620" t="str">
        <f t="shared" si="40"/>
        <v/>
      </c>
      <c r="AW260" s="620" t="str">
        <f t="shared" si="34"/>
        <v/>
      </c>
      <c r="AX260" s="620" t="str">
        <f t="shared" si="35"/>
        <v/>
      </c>
      <c r="CP260" s="653" t="str">
        <f t="shared" si="32"/>
        <v/>
      </c>
    </row>
    <row r="261" spans="1:94" x14ac:dyDescent="0.25">
      <c r="A261" s="654">
        <v>254</v>
      </c>
      <c r="B261" s="650"/>
      <c r="C261" s="651"/>
      <c r="G261" s="671"/>
      <c r="H261" s="671"/>
      <c r="I261" s="671"/>
      <c r="J261" s="671"/>
      <c r="K261" s="671"/>
      <c r="L261" s="671"/>
      <c r="M261" s="671"/>
      <c r="N261" s="671"/>
      <c r="O261" s="671"/>
      <c r="P261" s="671"/>
      <c r="Q261" s="671"/>
      <c r="R261" s="671"/>
      <c r="S261" s="671"/>
      <c r="T261" s="687"/>
      <c r="AP261" s="620">
        <v>250</v>
      </c>
      <c r="AQ261" s="620" t="str">
        <f t="shared" si="37"/>
        <v/>
      </c>
      <c r="AR261" s="666" t="str">
        <f t="shared" si="33"/>
        <v/>
      </c>
      <c r="AS261" s="620" t="b">
        <f t="shared" si="36"/>
        <v>0</v>
      </c>
      <c r="AT261" s="620" t="str">
        <f t="shared" si="38"/>
        <v/>
      </c>
      <c r="AU261" s="620" t="str">
        <f t="shared" si="39"/>
        <v/>
      </c>
      <c r="AV261" s="620" t="str">
        <f t="shared" si="40"/>
        <v/>
      </c>
      <c r="AW261" s="620" t="str">
        <f t="shared" si="34"/>
        <v/>
      </c>
      <c r="AX261" s="620" t="str">
        <f t="shared" si="35"/>
        <v/>
      </c>
      <c r="CP261" s="653" t="str">
        <f t="shared" si="32"/>
        <v/>
      </c>
    </row>
    <row r="262" spans="1:94" x14ac:dyDescent="0.25">
      <c r="A262" s="649">
        <v>255</v>
      </c>
      <c r="B262" s="650"/>
      <c r="C262" s="651"/>
      <c r="G262" s="671"/>
      <c r="H262" s="671"/>
      <c r="I262" s="671"/>
      <c r="J262" s="671"/>
      <c r="K262" s="671"/>
      <c r="L262" s="671"/>
      <c r="M262" s="671"/>
      <c r="N262" s="671"/>
      <c r="O262" s="671"/>
      <c r="P262" s="671"/>
      <c r="Q262" s="671"/>
      <c r="R262" s="671"/>
      <c r="S262" s="671"/>
      <c r="T262" s="687"/>
      <c r="AP262" s="620">
        <v>251</v>
      </c>
      <c r="AQ262" s="620" t="str">
        <f t="shared" si="37"/>
        <v/>
      </c>
      <c r="AR262" s="666" t="str">
        <f t="shared" si="33"/>
        <v/>
      </c>
      <c r="AS262" s="620" t="b">
        <f t="shared" si="36"/>
        <v>0</v>
      </c>
      <c r="AT262" s="620" t="str">
        <f t="shared" si="38"/>
        <v/>
      </c>
      <c r="AU262" s="620" t="str">
        <f t="shared" si="39"/>
        <v/>
      </c>
      <c r="AV262" s="620" t="str">
        <f t="shared" si="40"/>
        <v/>
      </c>
      <c r="AW262" s="620" t="str">
        <f t="shared" si="34"/>
        <v/>
      </c>
      <c r="AX262" s="620" t="str">
        <f t="shared" si="35"/>
        <v/>
      </c>
      <c r="CP262" s="653" t="str">
        <f t="shared" si="32"/>
        <v/>
      </c>
    </row>
    <row r="263" spans="1:94" x14ac:dyDescent="0.25">
      <c r="A263" s="654">
        <v>256</v>
      </c>
      <c r="B263" s="650"/>
      <c r="C263" s="651"/>
      <c r="G263" s="671"/>
      <c r="H263" s="671"/>
      <c r="I263" s="671"/>
      <c r="J263" s="671"/>
      <c r="K263" s="671"/>
      <c r="L263" s="671"/>
      <c r="M263" s="671"/>
      <c r="N263" s="671"/>
      <c r="O263" s="671"/>
      <c r="P263" s="671"/>
      <c r="Q263" s="671"/>
      <c r="R263" s="671"/>
      <c r="S263" s="671"/>
      <c r="T263" s="687"/>
      <c r="AP263" s="620">
        <v>252</v>
      </c>
      <c r="AQ263" s="620" t="str">
        <f t="shared" si="37"/>
        <v/>
      </c>
      <c r="AR263" s="666" t="str">
        <f t="shared" si="33"/>
        <v/>
      </c>
      <c r="AS263" s="620" t="b">
        <f t="shared" si="36"/>
        <v>0</v>
      </c>
      <c r="AT263" s="620" t="str">
        <f t="shared" si="38"/>
        <v/>
      </c>
      <c r="AU263" s="620" t="str">
        <f t="shared" si="39"/>
        <v/>
      </c>
      <c r="AV263" s="620" t="str">
        <f t="shared" si="40"/>
        <v/>
      </c>
      <c r="AW263" s="620" t="str">
        <f t="shared" si="34"/>
        <v/>
      </c>
      <c r="AX263" s="620" t="str">
        <f t="shared" si="35"/>
        <v/>
      </c>
      <c r="CP263" s="653" t="str">
        <f t="shared" si="32"/>
        <v/>
      </c>
    </row>
    <row r="264" spans="1:94" x14ac:dyDescent="0.25">
      <c r="A264" s="649">
        <v>257</v>
      </c>
      <c r="B264" s="650"/>
      <c r="C264" s="651"/>
      <c r="G264" s="671"/>
      <c r="H264" s="671"/>
      <c r="I264" s="671"/>
      <c r="J264" s="671"/>
      <c r="K264" s="671"/>
      <c r="L264" s="671"/>
      <c r="M264" s="671"/>
      <c r="N264" s="671"/>
      <c r="O264" s="671"/>
      <c r="P264" s="671"/>
      <c r="Q264" s="671"/>
      <c r="R264" s="671"/>
      <c r="S264" s="671"/>
      <c r="T264" s="687"/>
      <c r="AP264" s="620">
        <v>253</v>
      </c>
      <c r="AQ264" s="620" t="str">
        <f t="shared" si="37"/>
        <v/>
      </c>
      <c r="AR264" s="666" t="str">
        <f t="shared" si="33"/>
        <v/>
      </c>
      <c r="AS264" s="620" t="b">
        <f t="shared" si="36"/>
        <v>0</v>
      </c>
      <c r="AT264" s="620" t="str">
        <f t="shared" si="38"/>
        <v/>
      </c>
      <c r="AU264" s="620" t="str">
        <f t="shared" si="39"/>
        <v/>
      </c>
      <c r="AV264" s="620" t="str">
        <f t="shared" si="40"/>
        <v/>
      </c>
      <c r="AW264" s="620" t="str">
        <f t="shared" si="34"/>
        <v/>
      </c>
      <c r="AX264" s="620" t="str">
        <f t="shared" si="35"/>
        <v/>
      </c>
      <c r="CP264" s="653" t="str">
        <f t="shared" ref="CP264:CP327" si="41">IF(OR(C264="",B264=""),"",IF($AR$11=0,AQ268,AR268))</f>
        <v/>
      </c>
    </row>
    <row r="265" spans="1:94" x14ac:dyDescent="0.25">
      <c r="A265" s="654">
        <v>258</v>
      </c>
      <c r="B265" s="650"/>
      <c r="C265" s="651"/>
      <c r="G265" s="671"/>
      <c r="H265" s="671"/>
      <c r="I265" s="671"/>
      <c r="J265" s="671"/>
      <c r="K265" s="671"/>
      <c r="L265" s="671"/>
      <c r="M265" s="671"/>
      <c r="N265" s="671"/>
      <c r="O265" s="671"/>
      <c r="P265" s="671"/>
      <c r="Q265" s="671"/>
      <c r="R265" s="671"/>
      <c r="S265" s="671"/>
      <c r="T265" s="687"/>
      <c r="AP265" s="620">
        <v>254</v>
      </c>
      <c r="AQ265" s="620" t="str">
        <f t="shared" si="37"/>
        <v/>
      </c>
      <c r="AR265" s="666" t="str">
        <f t="shared" si="33"/>
        <v/>
      </c>
      <c r="AS265" s="620" t="b">
        <f t="shared" si="36"/>
        <v>0</v>
      </c>
      <c r="AT265" s="620" t="str">
        <f t="shared" si="38"/>
        <v/>
      </c>
      <c r="AU265" s="620" t="str">
        <f t="shared" si="39"/>
        <v/>
      </c>
      <c r="AV265" s="620" t="str">
        <f t="shared" si="40"/>
        <v/>
      </c>
      <c r="AW265" s="620" t="str">
        <f t="shared" si="34"/>
        <v/>
      </c>
      <c r="AX265" s="620" t="str">
        <f t="shared" si="35"/>
        <v/>
      </c>
      <c r="CP265" s="653" t="str">
        <f t="shared" si="41"/>
        <v/>
      </c>
    </row>
    <row r="266" spans="1:94" x14ac:dyDescent="0.25">
      <c r="A266" s="649">
        <v>259</v>
      </c>
      <c r="B266" s="650"/>
      <c r="C266" s="651"/>
      <c r="G266" s="671"/>
      <c r="H266" s="671"/>
      <c r="I266" s="671"/>
      <c r="J266" s="671"/>
      <c r="K266" s="671"/>
      <c r="L266" s="671"/>
      <c r="M266" s="671"/>
      <c r="N266" s="671"/>
      <c r="O266" s="671"/>
      <c r="P266" s="671"/>
      <c r="Q266" s="671"/>
      <c r="R266" s="671"/>
      <c r="S266" s="671"/>
      <c r="T266" s="687"/>
      <c r="AP266" s="620">
        <v>255</v>
      </c>
      <c r="AQ266" s="620" t="str">
        <f t="shared" si="37"/>
        <v/>
      </c>
      <c r="AR266" s="666" t="str">
        <f t="shared" si="33"/>
        <v/>
      </c>
      <c r="AS266" s="620" t="b">
        <f t="shared" si="36"/>
        <v>0</v>
      </c>
      <c r="AT266" s="620" t="str">
        <f t="shared" si="38"/>
        <v/>
      </c>
      <c r="AU266" s="620" t="str">
        <f t="shared" si="39"/>
        <v/>
      </c>
      <c r="AV266" s="620" t="str">
        <f t="shared" si="40"/>
        <v/>
      </c>
      <c r="AW266" s="620" t="str">
        <f t="shared" si="34"/>
        <v/>
      </c>
      <c r="AX266" s="620" t="str">
        <f t="shared" si="35"/>
        <v/>
      </c>
      <c r="CP266" s="653" t="str">
        <f t="shared" si="41"/>
        <v/>
      </c>
    </row>
    <row r="267" spans="1:94" x14ac:dyDescent="0.25">
      <c r="A267" s="654">
        <v>260</v>
      </c>
      <c r="B267" s="650"/>
      <c r="C267" s="651"/>
      <c r="G267" s="671"/>
      <c r="H267" s="671"/>
      <c r="I267" s="671"/>
      <c r="J267" s="671"/>
      <c r="K267" s="671"/>
      <c r="L267" s="671"/>
      <c r="M267" s="671"/>
      <c r="N267" s="671"/>
      <c r="O267" s="671"/>
      <c r="P267" s="671"/>
      <c r="Q267" s="671"/>
      <c r="R267" s="671"/>
      <c r="S267" s="671"/>
      <c r="T267" s="687"/>
      <c r="AP267" s="620">
        <v>256</v>
      </c>
      <c r="AQ267" s="620" t="str">
        <f t="shared" si="37"/>
        <v/>
      </c>
      <c r="AR267" s="666" t="str">
        <f t="shared" si="33"/>
        <v/>
      </c>
      <c r="AS267" s="620" t="b">
        <f t="shared" si="36"/>
        <v>0</v>
      </c>
      <c r="AT267" s="620" t="str">
        <f t="shared" si="38"/>
        <v/>
      </c>
      <c r="AU267" s="620" t="str">
        <f t="shared" si="39"/>
        <v/>
      </c>
      <c r="AV267" s="620" t="str">
        <f t="shared" si="40"/>
        <v/>
      </c>
      <c r="AW267" s="620" t="str">
        <f t="shared" si="34"/>
        <v/>
      </c>
      <c r="AX267" s="620" t="str">
        <f t="shared" si="35"/>
        <v/>
      </c>
      <c r="CP267" s="653" t="str">
        <f t="shared" si="41"/>
        <v/>
      </c>
    </row>
    <row r="268" spans="1:94" x14ac:dyDescent="0.25">
      <c r="A268" s="649">
        <v>261</v>
      </c>
      <c r="B268" s="650"/>
      <c r="C268" s="651"/>
      <c r="G268" s="671"/>
      <c r="H268" s="671"/>
      <c r="I268" s="671"/>
      <c r="J268" s="671"/>
      <c r="K268" s="671"/>
      <c r="L268" s="671"/>
      <c r="M268" s="671"/>
      <c r="N268" s="671"/>
      <c r="O268" s="671"/>
      <c r="P268" s="671"/>
      <c r="Q268" s="671"/>
      <c r="R268" s="671"/>
      <c r="S268" s="671"/>
      <c r="T268" s="687"/>
      <c r="AP268" s="620">
        <v>257</v>
      </c>
      <c r="AQ268" s="620" t="str">
        <f t="shared" si="37"/>
        <v/>
      </c>
      <c r="AR268" s="666" t="str">
        <f t="shared" ref="AR268:AR331" si="42">IF(OR(C264="",B264=""),"",_xlfn.RANK.AVG(AT268,$AT$12:$AT$511,1))</f>
        <v/>
      </c>
      <c r="AS268" s="620" t="b">
        <f t="shared" si="36"/>
        <v>0</v>
      </c>
      <c r="AT268" s="620" t="str">
        <f t="shared" si="38"/>
        <v/>
      </c>
      <c r="AU268" s="620" t="str">
        <f t="shared" si="39"/>
        <v/>
      </c>
      <c r="AV268" s="620" t="str">
        <f t="shared" si="40"/>
        <v/>
      </c>
      <c r="AW268" s="620" t="str">
        <f t="shared" ref="AW268:AW331" si="43">IF(B264=1,CP264,"")</f>
        <v/>
      </c>
      <c r="AX268" s="620" t="str">
        <f t="shared" ref="AX268:AX331" si="44">IF(B264=2,CP264,"")</f>
        <v/>
      </c>
      <c r="CP268" s="653" t="str">
        <f t="shared" si="41"/>
        <v/>
      </c>
    </row>
    <row r="269" spans="1:94" x14ac:dyDescent="0.25">
      <c r="A269" s="654">
        <v>262</v>
      </c>
      <c r="B269" s="650"/>
      <c r="C269" s="651"/>
      <c r="G269" s="671"/>
      <c r="H269" s="671"/>
      <c r="I269" s="671"/>
      <c r="J269" s="671"/>
      <c r="K269" s="671"/>
      <c r="L269" s="671"/>
      <c r="M269" s="671"/>
      <c r="N269" s="671"/>
      <c r="O269" s="671"/>
      <c r="P269" s="671"/>
      <c r="Q269" s="671"/>
      <c r="R269" s="671"/>
      <c r="S269" s="671"/>
      <c r="T269" s="687"/>
      <c r="AP269" s="620">
        <v>258</v>
      </c>
      <c r="AQ269" s="620" t="str">
        <f t="shared" si="37"/>
        <v/>
      </c>
      <c r="AR269" s="666" t="str">
        <f t="shared" si="42"/>
        <v/>
      </c>
      <c r="AS269" s="620" t="b">
        <f t="shared" ref="AS269:AS332" si="45">IF(C265&lt;&gt;"",A265)</f>
        <v>0</v>
      </c>
      <c r="AT269" s="620" t="str">
        <f t="shared" si="38"/>
        <v/>
      </c>
      <c r="AU269" s="620" t="str">
        <f t="shared" si="39"/>
        <v/>
      </c>
      <c r="AV269" s="620" t="str">
        <f t="shared" si="40"/>
        <v/>
      </c>
      <c r="AW269" s="620" t="str">
        <f t="shared" si="43"/>
        <v/>
      </c>
      <c r="AX269" s="620" t="str">
        <f t="shared" si="44"/>
        <v/>
      </c>
      <c r="CP269" s="653" t="str">
        <f t="shared" si="41"/>
        <v/>
      </c>
    </row>
    <row r="270" spans="1:94" x14ac:dyDescent="0.25">
      <c r="A270" s="649">
        <v>263</v>
      </c>
      <c r="B270" s="650"/>
      <c r="C270" s="651"/>
      <c r="G270" s="671"/>
      <c r="H270" s="671"/>
      <c r="I270" s="671"/>
      <c r="J270" s="671"/>
      <c r="K270" s="671"/>
      <c r="L270" s="671"/>
      <c r="M270" s="671"/>
      <c r="N270" s="671"/>
      <c r="O270" s="671"/>
      <c r="P270" s="671"/>
      <c r="Q270" s="671"/>
      <c r="R270" s="671"/>
      <c r="S270" s="671"/>
      <c r="T270" s="687"/>
      <c r="AP270" s="620">
        <v>259</v>
      </c>
      <c r="AQ270" s="620" t="str">
        <f t="shared" ref="AQ270:AQ333" si="46">IF(OR(B266="",C266=""),"",RANK(AT270,$AT$12:$AT$511,A266))</f>
        <v/>
      </c>
      <c r="AR270" s="666" t="str">
        <f t="shared" si="42"/>
        <v/>
      </c>
      <c r="AS270" s="620" t="b">
        <f t="shared" si="45"/>
        <v>0</v>
      </c>
      <c r="AT270" s="620" t="str">
        <f t="shared" si="38"/>
        <v/>
      </c>
      <c r="AU270" s="620" t="str">
        <f t="shared" si="39"/>
        <v/>
      </c>
      <c r="AV270" s="620" t="str">
        <f t="shared" si="40"/>
        <v/>
      </c>
      <c r="AW270" s="620" t="str">
        <f t="shared" si="43"/>
        <v/>
      </c>
      <c r="AX270" s="620" t="str">
        <f t="shared" si="44"/>
        <v/>
      </c>
      <c r="CP270" s="653" t="str">
        <f t="shared" si="41"/>
        <v/>
      </c>
    </row>
    <row r="271" spans="1:94" x14ac:dyDescent="0.25">
      <c r="A271" s="654">
        <v>264</v>
      </c>
      <c r="B271" s="650"/>
      <c r="C271" s="651"/>
      <c r="G271" s="671"/>
      <c r="H271" s="671"/>
      <c r="I271" s="671"/>
      <c r="J271" s="671"/>
      <c r="K271" s="671"/>
      <c r="L271" s="671"/>
      <c r="M271" s="671"/>
      <c r="N271" s="671"/>
      <c r="O271" s="671"/>
      <c r="P271" s="671"/>
      <c r="Q271" s="671"/>
      <c r="R271" s="671"/>
      <c r="S271" s="671"/>
      <c r="T271" s="687"/>
      <c r="AP271" s="620">
        <v>260</v>
      </c>
      <c r="AQ271" s="620" t="str">
        <f t="shared" si="46"/>
        <v/>
      </c>
      <c r="AR271" s="666" t="str">
        <f t="shared" si="42"/>
        <v/>
      </c>
      <c r="AS271" s="620" t="b">
        <f t="shared" si="45"/>
        <v>0</v>
      </c>
      <c r="AT271" s="620" t="str">
        <f t="shared" si="38"/>
        <v/>
      </c>
      <c r="AU271" s="620" t="str">
        <f t="shared" si="39"/>
        <v/>
      </c>
      <c r="AV271" s="620" t="str">
        <f t="shared" si="40"/>
        <v/>
      </c>
      <c r="AW271" s="620" t="str">
        <f t="shared" si="43"/>
        <v/>
      </c>
      <c r="AX271" s="620" t="str">
        <f t="shared" si="44"/>
        <v/>
      </c>
      <c r="CP271" s="653" t="str">
        <f t="shared" si="41"/>
        <v/>
      </c>
    </row>
    <row r="272" spans="1:94" x14ac:dyDescent="0.25">
      <c r="A272" s="649">
        <v>265</v>
      </c>
      <c r="B272" s="650"/>
      <c r="C272" s="651"/>
      <c r="G272" s="671"/>
      <c r="H272" s="671"/>
      <c r="I272" s="671"/>
      <c r="J272" s="671"/>
      <c r="K272" s="671"/>
      <c r="L272" s="671"/>
      <c r="M272" s="671"/>
      <c r="N272" s="671"/>
      <c r="O272" s="671"/>
      <c r="P272" s="671"/>
      <c r="Q272" s="671"/>
      <c r="R272" s="671"/>
      <c r="S272" s="671"/>
      <c r="T272" s="687"/>
      <c r="AP272" s="620">
        <v>261</v>
      </c>
      <c r="AQ272" s="620" t="str">
        <f t="shared" si="46"/>
        <v/>
      </c>
      <c r="AR272" s="666" t="str">
        <f t="shared" si="42"/>
        <v/>
      </c>
      <c r="AS272" s="620" t="b">
        <f t="shared" si="45"/>
        <v>0</v>
      </c>
      <c r="AT272" s="620" t="str">
        <f t="shared" si="38"/>
        <v/>
      </c>
      <c r="AU272" s="620" t="str">
        <f t="shared" si="39"/>
        <v/>
      </c>
      <c r="AV272" s="620" t="str">
        <f t="shared" si="40"/>
        <v/>
      </c>
      <c r="AW272" s="620" t="str">
        <f t="shared" si="43"/>
        <v/>
      </c>
      <c r="AX272" s="620" t="str">
        <f t="shared" si="44"/>
        <v/>
      </c>
      <c r="CP272" s="653" t="str">
        <f t="shared" si="41"/>
        <v/>
      </c>
    </row>
    <row r="273" spans="1:94" x14ac:dyDescent="0.25">
      <c r="A273" s="654">
        <v>266</v>
      </c>
      <c r="B273" s="650"/>
      <c r="C273" s="651"/>
      <c r="G273" s="671"/>
      <c r="H273" s="671"/>
      <c r="I273" s="671"/>
      <c r="J273" s="671"/>
      <c r="K273" s="671"/>
      <c r="L273" s="671"/>
      <c r="M273" s="671"/>
      <c r="N273" s="671"/>
      <c r="O273" s="671"/>
      <c r="P273" s="671"/>
      <c r="Q273" s="671"/>
      <c r="R273" s="671"/>
      <c r="S273" s="671"/>
      <c r="T273" s="687"/>
      <c r="AP273" s="620">
        <v>262</v>
      </c>
      <c r="AQ273" s="620" t="str">
        <f t="shared" si="46"/>
        <v/>
      </c>
      <c r="AR273" s="666" t="str">
        <f t="shared" si="42"/>
        <v/>
      </c>
      <c r="AS273" s="620" t="b">
        <f t="shared" si="45"/>
        <v>0</v>
      </c>
      <c r="AT273" s="620" t="str">
        <f t="shared" si="38"/>
        <v/>
      </c>
      <c r="AU273" s="620" t="str">
        <f t="shared" si="39"/>
        <v/>
      </c>
      <c r="AV273" s="620" t="str">
        <f t="shared" si="40"/>
        <v/>
      </c>
      <c r="AW273" s="620" t="str">
        <f t="shared" si="43"/>
        <v/>
      </c>
      <c r="AX273" s="620" t="str">
        <f t="shared" si="44"/>
        <v/>
      </c>
      <c r="CP273" s="653" t="str">
        <f t="shared" si="41"/>
        <v/>
      </c>
    </row>
    <row r="274" spans="1:94" x14ac:dyDescent="0.25">
      <c r="A274" s="649">
        <v>267</v>
      </c>
      <c r="B274" s="650"/>
      <c r="C274" s="651"/>
      <c r="G274" s="671"/>
      <c r="H274" s="671"/>
      <c r="I274" s="671"/>
      <c r="J274" s="671"/>
      <c r="K274" s="671"/>
      <c r="L274" s="671"/>
      <c r="M274" s="671"/>
      <c r="N274" s="671"/>
      <c r="O274" s="671"/>
      <c r="P274" s="671"/>
      <c r="Q274" s="671"/>
      <c r="R274" s="671"/>
      <c r="S274" s="671"/>
      <c r="T274" s="687"/>
      <c r="AP274" s="620">
        <v>263</v>
      </c>
      <c r="AQ274" s="620" t="str">
        <f t="shared" si="46"/>
        <v/>
      </c>
      <c r="AR274" s="666" t="str">
        <f t="shared" si="42"/>
        <v/>
      </c>
      <c r="AS274" s="620" t="b">
        <f t="shared" si="45"/>
        <v>0</v>
      </c>
      <c r="AT274" s="620" t="str">
        <f t="shared" si="38"/>
        <v/>
      </c>
      <c r="AU274" s="620" t="str">
        <f t="shared" si="39"/>
        <v/>
      </c>
      <c r="AV274" s="620" t="str">
        <f t="shared" si="40"/>
        <v/>
      </c>
      <c r="AW274" s="620" t="str">
        <f t="shared" si="43"/>
        <v/>
      </c>
      <c r="AX274" s="620" t="str">
        <f t="shared" si="44"/>
        <v/>
      </c>
      <c r="CP274" s="653" t="str">
        <f t="shared" si="41"/>
        <v/>
      </c>
    </row>
    <row r="275" spans="1:94" x14ac:dyDescent="0.25">
      <c r="A275" s="654">
        <v>268</v>
      </c>
      <c r="B275" s="650"/>
      <c r="C275" s="651"/>
      <c r="G275" s="671"/>
      <c r="H275" s="671"/>
      <c r="I275" s="671"/>
      <c r="J275" s="671"/>
      <c r="K275" s="671"/>
      <c r="L275" s="671"/>
      <c r="M275" s="671"/>
      <c r="N275" s="671"/>
      <c r="O275" s="671"/>
      <c r="P275" s="671"/>
      <c r="Q275" s="671"/>
      <c r="R275" s="671"/>
      <c r="S275" s="671"/>
      <c r="T275" s="687"/>
      <c r="AP275" s="620">
        <v>264</v>
      </c>
      <c r="AQ275" s="620" t="str">
        <f t="shared" si="46"/>
        <v/>
      </c>
      <c r="AR275" s="666" t="str">
        <f t="shared" si="42"/>
        <v/>
      </c>
      <c r="AS275" s="620" t="b">
        <f t="shared" si="45"/>
        <v>0</v>
      </c>
      <c r="AT275" s="620" t="str">
        <f t="shared" si="38"/>
        <v/>
      </c>
      <c r="AU275" s="620" t="str">
        <f t="shared" si="39"/>
        <v/>
      </c>
      <c r="AV275" s="620" t="str">
        <f t="shared" si="40"/>
        <v/>
      </c>
      <c r="AW275" s="620" t="str">
        <f t="shared" si="43"/>
        <v/>
      </c>
      <c r="AX275" s="620" t="str">
        <f t="shared" si="44"/>
        <v/>
      </c>
      <c r="CP275" s="653" t="str">
        <f t="shared" si="41"/>
        <v/>
      </c>
    </row>
    <row r="276" spans="1:94" x14ac:dyDescent="0.25">
      <c r="A276" s="649">
        <v>269</v>
      </c>
      <c r="B276" s="650"/>
      <c r="C276" s="651"/>
      <c r="G276" s="671"/>
      <c r="H276" s="671"/>
      <c r="I276" s="671"/>
      <c r="J276" s="671"/>
      <c r="K276" s="671"/>
      <c r="L276" s="671"/>
      <c r="M276" s="671"/>
      <c r="N276" s="671"/>
      <c r="O276" s="671"/>
      <c r="P276" s="671"/>
      <c r="Q276" s="671"/>
      <c r="R276" s="671"/>
      <c r="S276" s="671"/>
      <c r="T276" s="687"/>
      <c r="AP276" s="620">
        <v>265</v>
      </c>
      <c r="AQ276" s="620" t="str">
        <f t="shared" si="46"/>
        <v/>
      </c>
      <c r="AR276" s="666" t="str">
        <f t="shared" si="42"/>
        <v/>
      </c>
      <c r="AS276" s="620" t="b">
        <f t="shared" si="45"/>
        <v>0</v>
      </c>
      <c r="AT276" s="620" t="str">
        <f t="shared" si="38"/>
        <v/>
      </c>
      <c r="AU276" s="620" t="str">
        <f t="shared" si="39"/>
        <v/>
      </c>
      <c r="AV276" s="620" t="str">
        <f t="shared" si="40"/>
        <v/>
      </c>
      <c r="AW276" s="620" t="str">
        <f t="shared" si="43"/>
        <v/>
      </c>
      <c r="AX276" s="620" t="str">
        <f t="shared" si="44"/>
        <v/>
      </c>
      <c r="CP276" s="653" t="str">
        <f t="shared" si="41"/>
        <v/>
      </c>
    </row>
    <row r="277" spans="1:94" x14ac:dyDescent="0.25">
      <c r="A277" s="654">
        <v>270</v>
      </c>
      <c r="B277" s="650"/>
      <c r="C277" s="651"/>
      <c r="G277" s="671"/>
      <c r="H277" s="671"/>
      <c r="I277" s="671"/>
      <c r="J277" s="671"/>
      <c r="K277" s="671"/>
      <c r="L277" s="671"/>
      <c r="M277" s="671"/>
      <c r="N277" s="671"/>
      <c r="O277" s="671"/>
      <c r="P277" s="671"/>
      <c r="Q277" s="671"/>
      <c r="R277" s="671"/>
      <c r="S277" s="671"/>
      <c r="T277" s="687"/>
      <c r="AP277" s="620">
        <v>266</v>
      </c>
      <c r="AQ277" s="620" t="str">
        <f t="shared" si="46"/>
        <v/>
      </c>
      <c r="AR277" s="666" t="str">
        <f t="shared" si="42"/>
        <v/>
      </c>
      <c r="AS277" s="620" t="b">
        <f t="shared" si="45"/>
        <v>0</v>
      </c>
      <c r="AT277" s="620" t="str">
        <f t="shared" si="38"/>
        <v/>
      </c>
      <c r="AU277" s="620" t="str">
        <f t="shared" si="39"/>
        <v/>
      </c>
      <c r="AV277" s="620" t="str">
        <f t="shared" si="40"/>
        <v/>
      </c>
      <c r="AW277" s="620" t="str">
        <f t="shared" si="43"/>
        <v/>
      </c>
      <c r="AX277" s="620" t="str">
        <f t="shared" si="44"/>
        <v/>
      </c>
      <c r="CP277" s="653" t="str">
        <f t="shared" si="41"/>
        <v/>
      </c>
    </row>
    <row r="278" spans="1:94" x14ac:dyDescent="0.25">
      <c r="A278" s="649">
        <v>271</v>
      </c>
      <c r="B278" s="650"/>
      <c r="C278" s="651"/>
      <c r="G278" s="671"/>
      <c r="H278" s="671"/>
      <c r="I278" s="671"/>
      <c r="J278" s="671"/>
      <c r="K278" s="671"/>
      <c r="L278" s="671"/>
      <c r="M278" s="671"/>
      <c r="N278" s="671"/>
      <c r="O278" s="671"/>
      <c r="P278" s="671"/>
      <c r="Q278" s="671"/>
      <c r="R278" s="671"/>
      <c r="S278" s="671"/>
      <c r="T278" s="687"/>
      <c r="AP278" s="620">
        <v>267</v>
      </c>
      <c r="AQ278" s="620" t="str">
        <f t="shared" si="46"/>
        <v/>
      </c>
      <c r="AR278" s="666" t="str">
        <f t="shared" si="42"/>
        <v/>
      </c>
      <c r="AS278" s="620" t="b">
        <f t="shared" si="45"/>
        <v>0</v>
      </c>
      <c r="AT278" s="620" t="str">
        <f t="shared" si="38"/>
        <v/>
      </c>
      <c r="AU278" s="620" t="str">
        <f t="shared" si="39"/>
        <v/>
      </c>
      <c r="AV278" s="620" t="str">
        <f t="shared" si="40"/>
        <v/>
      </c>
      <c r="AW278" s="620" t="str">
        <f t="shared" si="43"/>
        <v/>
      </c>
      <c r="AX278" s="620" t="str">
        <f t="shared" si="44"/>
        <v/>
      </c>
      <c r="CP278" s="653" t="str">
        <f t="shared" si="41"/>
        <v/>
      </c>
    </row>
    <row r="279" spans="1:94" x14ac:dyDescent="0.25">
      <c r="A279" s="654">
        <v>272</v>
      </c>
      <c r="B279" s="650"/>
      <c r="C279" s="651"/>
      <c r="G279" s="671"/>
      <c r="H279" s="671"/>
      <c r="I279" s="671"/>
      <c r="J279" s="671"/>
      <c r="K279" s="671"/>
      <c r="L279" s="671"/>
      <c r="M279" s="671"/>
      <c r="N279" s="671"/>
      <c r="O279" s="671"/>
      <c r="P279" s="671"/>
      <c r="Q279" s="671"/>
      <c r="R279" s="671"/>
      <c r="S279" s="671"/>
      <c r="T279" s="687"/>
      <c r="AP279" s="620">
        <v>268</v>
      </c>
      <c r="AQ279" s="620" t="str">
        <f t="shared" si="46"/>
        <v/>
      </c>
      <c r="AR279" s="666" t="str">
        <f t="shared" si="42"/>
        <v/>
      </c>
      <c r="AS279" s="620" t="b">
        <f t="shared" si="45"/>
        <v>0</v>
      </c>
      <c r="AT279" s="620" t="str">
        <f t="shared" si="38"/>
        <v/>
      </c>
      <c r="AU279" s="620" t="str">
        <f t="shared" si="39"/>
        <v/>
      </c>
      <c r="AV279" s="620" t="str">
        <f t="shared" si="40"/>
        <v/>
      </c>
      <c r="AW279" s="620" t="str">
        <f t="shared" si="43"/>
        <v/>
      </c>
      <c r="AX279" s="620" t="str">
        <f t="shared" si="44"/>
        <v/>
      </c>
      <c r="CP279" s="653" t="str">
        <f t="shared" si="41"/>
        <v/>
      </c>
    </row>
    <row r="280" spans="1:94" x14ac:dyDescent="0.25">
      <c r="A280" s="649">
        <v>273</v>
      </c>
      <c r="B280" s="650"/>
      <c r="C280" s="651"/>
      <c r="G280" s="671"/>
      <c r="H280" s="671"/>
      <c r="I280" s="671"/>
      <c r="J280" s="671"/>
      <c r="K280" s="671"/>
      <c r="L280" s="671"/>
      <c r="M280" s="671"/>
      <c r="N280" s="671"/>
      <c r="O280" s="671"/>
      <c r="P280" s="671"/>
      <c r="Q280" s="671"/>
      <c r="R280" s="671"/>
      <c r="S280" s="671"/>
      <c r="T280" s="687"/>
      <c r="AP280" s="620">
        <v>269</v>
      </c>
      <c r="AQ280" s="620" t="str">
        <f t="shared" si="46"/>
        <v/>
      </c>
      <c r="AR280" s="666" t="str">
        <f t="shared" si="42"/>
        <v/>
      </c>
      <c r="AS280" s="620" t="b">
        <f t="shared" si="45"/>
        <v>0</v>
      </c>
      <c r="AT280" s="620" t="str">
        <f t="shared" si="38"/>
        <v/>
      </c>
      <c r="AU280" s="620" t="str">
        <f t="shared" si="39"/>
        <v/>
      </c>
      <c r="AV280" s="620" t="str">
        <f t="shared" si="40"/>
        <v/>
      </c>
      <c r="AW280" s="620" t="str">
        <f t="shared" si="43"/>
        <v/>
      </c>
      <c r="AX280" s="620" t="str">
        <f t="shared" si="44"/>
        <v/>
      </c>
      <c r="CP280" s="653" t="str">
        <f t="shared" si="41"/>
        <v/>
      </c>
    </row>
    <row r="281" spans="1:94" x14ac:dyDescent="0.25">
      <c r="A281" s="654">
        <v>274</v>
      </c>
      <c r="B281" s="650"/>
      <c r="C281" s="651"/>
      <c r="G281" s="671"/>
      <c r="H281" s="671"/>
      <c r="I281" s="671"/>
      <c r="J281" s="671"/>
      <c r="K281" s="671"/>
      <c r="L281" s="671"/>
      <c r="M281" s="671"/>
      <c r="N281" s="671"/>
      <c r="O281" s="671"/>
      <c r="P281" s="671"/>
      <c r="Q281" s="671"/>
      <c r="R281" s="671"/>
      <c r="S281" s="671"/>
      <c r="T281" s="687"/>
      <c r="AP281" s="620">
        <v>270</v>
      </c>
      <c r="AQ281" s="620" t="str">
        <f t="shared" si="46"/>
        <v/>
      </c>
      <c r="AR281" s="666" t="str">
        <f t="shared" si="42"/>
        <v/>
      </c>
      <c r="AS281" s="620" t="b">
        <f t="shared" si="45"/>
        <v>0</v>
      </c>
      <c r="AT281" s="620" t="str">
        <f t="shared" si="38"/>
        <v/>
      </c>
      <c r="AU281" s="620" t="str">
        <f t="shared" si="39"/>
        <v/>
      </c>
      <c r="AV281" s="620" t="str">
        <f t="shared" si="40"/>
        <v/>
      </c>
      <c r="AW281" s="620" t="str">
        <f t="shared" si="43"/>
        <v/>
      </c>
      <c r="AX281" s="620" t="str">
        <f t="shared" si="44"/>
        <v/>
      </c>
      <c r="CP281" s="653" t="str">
        <f t="shared" si="41"/>
        <v/>
      </c>
    </row>
    <row r="282" spans="1:94" x14ac:dyDescent="0.25">
      <c r="A282" s="649">
        <v>275</v>
      </c>
      <c r="B282" s="650"/>
      <c r="C282" s="651"/>
      <c r="G282" s="671"/>
      <c r="H282" s="671"/>
      <c r="I282" s="671"/>
      <c r="J282" s="671"/>
      <c r="K282" s="671"/>
      <c r="L282" s="671"/>
      <c r="M282" s="671"/>
      <c r="N282" s="671"/>
      <c r="O282" s="671"/>
      <c r="P282" s="671"/>
      <c r="Q282" s="671"/>
      <c r="R282" s="671"/>
      <c r="S282" s="671"/>
      <c r="T282" s="687"/>
      <c r="AP282" s="620">
        <v>271</v>
      </c>
      <c r="AQ282" s="620" t="str">
        <f t="shared" si="46"/>
        <v/>
      </c>
      <c r="AR282" s="666" t="str">
        <f t="shared" si="42"/>
        <v/>
      </c>
      <c r="AS282" s="620" t="b">
        <f t="shared" si="45"/>
        <v>0</v>
      </c>
      <c r="AT282" s="620" t="str">
        <f t="shared" si="38"/>
        <v/>
      </c>
      <c r="AU282" s="620" t="str">
        <f t="shared" si="39"/>
        <v/>
      </c>
      <c r="AV282" s="620" t="str">
        <f t="shared" si="40"/>
        <v/>
      </c>
      <c r="AW282" s="620" t="str">
        <f t="shared" si="43"/>
        <v/>
      </c>
      <c r="AX282" s="620" t="str">
        <f t="shared" si="44"/>
        <v/>
      </c>
      <c r="CP282" s="653" t="str">
        <f t="shared" si="41"/>
        <v/>
      </c>
    </row>
    <row r="283" spans="1:94" x14ac:dyDescent="0.25">
      <c r="A283" s="654">
        <v>276</v>
      </c>
      <c r="B283" s="650"/>
      <c r="C283" s="651"/>
      <c r="G283" s="671"/>
      <c r="H283" s="671"/>
      <c r="I283" s="671"/>
      <c r="J283" s="671"/>
      <c r="K283" s="671"/>
      <c r="L283" s="671"/>
      <c r="M283" s="671"/>
      <c r="N283" s="671"/>
      <c r="O283" s="671"/>
      <c r="P283" s="671"/>
      <c r="Q283" s="671"/>
      <c r="R283" s="671"/>
      <c r="S283" s="671"/>
      <c r="T283" s="687"/>
      <c r="AP283" s="620">
        <v>272</v>
      </c>
      <c r="AQ283" s="620" t="str">
        <f t="shared" si="46"/>
        <v/>
      </c>
      <c r="AR283" s="666" t="str">
        <f t="shared" si="42"/>
        <v/>
      </c>
      <c r="AS283" s="620" t="b">
        <f t="shared" si="45"/>
        <v>0</v>
      </c>
      <c r="AT283" s="620" t="str">
        <f t="shared" si="38"/>
        <v/>
      </c>
      <c r="AU283" s="620" t="str">
        <f t="shared" si="39"/>
        <v/>
      </c>
      <c r="AV283" s="620" t="str">
        <f t="shared" si="40"/>
        <v/>
      </c>
      <c r="AW283" s="620" t="str">
        <f t="shared" si="43"/>
        <v/>
      </c>
      <c r="AX283" s="620" t="str">
        <f t="shared" si="44"/>
        <v/>
      </c>
      <c r="CP283" s="653" t="str">
        <f t="shared" si="41"/>
        <v/>
      </c>
    </row>
    <row r="284" spans="1:94" x14ac:dyDescent="0.25">
      <c r="A284" s="649">
        <v>277</v>
      </c>
      <c r="B284" s="650"/>
      <c r="C284" s="651"/>
      <c r="G284" s="671"/>
      <c r="H284" s="671"/>
      <c r="I284" s="671"/>
      <c r="J284" s="671"/>
      <c r="K284" s="671"/>
      <c r="L284" s="671"/>
      <c r="M284" s="671"/>
      <c r="N284" s="671"/>
      <c r="O284" s="671"/>
      <c r="P284" s="671"/>
      <c r="Q284" s="671"/>
      <c r="R284" s="671"/>
      <c r="S284" s="671"/>
      <c r="T284" s="687"/>
      <c r="AP284" s="620">
        <v>273</v>
      </c>
      <c r="AQ284" s="620" t="str">
        <f t="shared" si="46"/>
        <v/>
      </c>
      <c r="AR284" s="666" t="str">
        <f t="shared" si="42"/>
        <v/>
      </c>
      <c r="AS284" s="620" t="b">
        <f t="shared" si="45"/>
        <v>0</v>
      </c>
      <c r="AT284" s="620" t="str">
        <f t="shared" si="38"/>
        <v/>
      </c>
      <c r="AU284" s="620" t="str">
        <f t="shared" si="39"/>
        <v/>
      </c>
      <c r="AV284" s="620" t="str">
        <f t="shared" si="40"/>
        <v/>
      </c>
      <c r="AW284" s="620" t="str">
        <f t="shared" si="43"/>
        <v/>
      </c>
      <c r="AX284" s="620" t="str">
        <f t="shared" si="44"/>
        <v/>
      </c>
      <c r="CP284" s="653" t="str">
        <f t="shared" si="41"/>
        <v/>
      </c>
    </row>
    <row r="285" spans="1:94" x14ac:dyDescent="0.25">
      <c r="A285" s="654">
        <v>278</v>
      </c>
      <c r="B285" s="650"/>
      <c r="C285" s="651"/>
      <c r="G285" s="671"/>
      <c r="H285" s="671"/>
      <c r="I285" s="671"/>
      <c r="J285" s="671"/>
      <c r="K285" s="671"/>
      <c r="L285" s="671"/>
      <c r="M285" s="671"/>
      <c r="N285" s="671"/>
      <c r="O285" s="671"/>
      <c r="P285" s="671"/>
      <c r="Q285" s="671"/>
      <c r="R285" s="671"/>
      <c r="S285" s="671"/>
      <c r="T285" s="687"/>
      <c r="AP285" s="620">
        <v>274</v>
      </c>
      <c r="AQ285" s="620" t="str">
        <f t="shared" si="46"/>
        <v/>
      </c>
      <c r="AR285" s="666" t="str">
        <f t="shared" si="42"/>
        <v/>
      </c>
      <c r="AS285" s="620" t="b">
        <f t="shared" si="45"/>
        <v>0</v>
      </c>
      <c r="AT285" s="620" t="str">
        <f t="shared" si="38"/>
        <v/>
      </c>
      <c r="AU285" s="620" t="str">
        <f t="shared" si="39"/>
        <v/>
      </c>
      <c r="AV285" s="620" t="str">
        <f t="shared" si="40"/>
        <v/>
      </c>
      <c r="AW285" s="620" t="str">
        <f t="shared" si="43"/>
        <v/>
      </c>
      <c r="AX285" s="620" t="str">
        <f t="shared" si="44"/>
        <v/>
      </c>
      <c r="CP285" s="653" t="str">
        <f t="shared" si="41"/>
        <v/>
      </c>
    </row>
    <row r="286" spans="1:94" x14ac:dyDescent="0.25">
      <c r="A286" s="649">
        <v>279</v>
      </c>
      <c r="B286" s="650"/>
      <c r="C286" s="651"/>
      <c r="G286" s="671"/>
      <c r="H286" s="671"/>
      <c r="I286" s="671"/>
      <c r="J286" s="671"/>
      <c r="K286" s="671"/>
      <c r="L286" s="671"/>
      <c r="M286" s="671"/>
      <c r="N286" s="671"/>
      <c r="O286" s="671"/>
      <c r="P286" s="671"/>
      <c r="Q286" s="671"/>
      <c r="R286" s="671"/>
      <c r="S286" s="671"/>
      <c r="T286" s="687"/>
      <c r="AP286" s="620">
        <v>275</v>
      </c>
      <c r="AQ286" s="620" t="str">
        <f t="shared" si="46"/>
        <v/>
      </c>
      <c r="AR286" s="666" t="str">
        <f t="shared" si="42"/>
        <v/>
      </c>
      <c r="AS286" s="620" t="b">
        <f t="shared" si="45"/>
        <v>0</v>
      </c>
      <c r="AT286" s="620" t="str">
        <f t="shared" si="38"/>
        <v/>
      </c>
      <c r="AU286" s="620" t="str">
        <f t="shared" si="39"/>
        <v/>
      </c>
      <c r="AV286" s="620" t="str">
        <f t="shared" si="40"/>
        <v/>
      </c>
      <c r="AW286" s="620" t="str">
        <f t="shared" si="43"/>
        <v/>
      </c>
      <c r="AX286" s="620" t="str">
        <f t="shared" si="44"/>
        <v/>
      </c>
      <c r="CP286" s="653" t="str">
        <f t="shared" si="41"/>
        <v/>
      </c>
    </row>
    <row r="287" spans="1:94" x14ac:dyDescent="0.25">
      <c r="A287" s="654">
        <v>280</v>
      </c>
      <c r="B287" s="650"/>
      <c r="C287" s="651"/>
      <c r="G287" s="671"/>
      <c r="H287" s="671"/>
      <c r="I287" s="671"/>
      <c r="J287" s="671"/>
      <c r="K287" s="671"/>
      <c r="L287" s="671"/>
      <c r="M287" s="671"/>
      <c r="N287" s="671"/>
      <c r="O287" s="671"/>
      <c r="P287" s="671"/>
      <c r="Q287" s="671"/>
      <c r="R287" s="671"/>
      <c r="S287" s="671"/>
      <c r="T287" s="687"/>
      <c r="AP287" s="620">
        <v>276</v>
      </c>
      <c r="AQ287" s="620" t="str">
        <f t="shared" si="46"/>
        <v/>
      </c>
      <c r="AR287" s="666" t="str">
        <f t="shared" si="42"/>
        <v/>
      </c>
      <c r="AS287" s="620" t="b">
        <f t="shared" si="45"/>
        <v>0</v>
      </c>
      <c r="AT287" s="620" t="str">
        <f t="shared" si="38"/>
        <v/>
      </c>
      <c r="AU287" s="620" t="str">
        <f t="shared" si="39"/>
        <v/>
      </c>
      <c r="AV287" s="620" t="str">
        <f t="shared" si="40"/>
        <v/>
      </c>
      <c r="AW287" s="620" t="str">
        <f t="shared" si="43"/>
        <v/>
      </c>
      <c r="AX287" s="620" t="str">
        <f t="shared" si="44"/>
        <v/>
      </c>
      <c r="CP287" s="653" t="str">
        <f t="shared" si="41"/>
        <v/>
      </c>
    </row>
    <row r="288" spans="1:94" x14ac:dyDescent="0.25">
      <c r="A288" s="649">
        <v>281</v>
      </c>
      <c r="B288" s="650"/>
      <c r="C288" s="651"/>
      <c r="G288" s="671"/>
      <c r="H288" s="671"/>
      <c r="I288" s="671"/>
      <c r="J288" s="671"/>
      <c r="K288" s="671"/>
      <c r="L288" s="671"/>
      <c r="M288" s="671"/>
      <c r="N288" s="671"/>
      <c r="O288" s="671"/>
      <c r="P288" s="671"/>
      <c r="Q288" s="671"/>
      <c r="R288" s="671"/>
      <c r="S288" s="671"/>
      <c r="T288" s="687"/>
      <c r="AP288" s="620">
        <v>277</v>
      </c>
      <c r="AQ288" s="620" t="str">
        <f t="shared" si="46"/>
        <v/>
      </c>
      <c r="AR288" s="666" t="str">
        <f t="shared" si="42"/>
        <v/>
      </c>
      <c r="AS288" s="620" t="b">
        <f t="shared" si="45"/>
        <v>0</v>
      </c>
      <c r="AT288" s="620" t="str">
        <f t="shared" si="38"/>
        <v/>
      </c>
      <c r="AU288" s="620" t="str">
        <f t="shared" si="39"/>
        <v/>
      </c>
      <c r="AV288" s="620" t="str">
        <f t="shared" si="40"/>
        <v/>
      </c>
      <c r="AW288" s="620" t="str">
        <f t="shared" si="43"/>
        <v/>
      </c>
      <c r="AX288" s="620" t="str">
        <f t="shared" si="44"/>
        <v/>
      </c>
      <c r="CP288" s="653" t="str">
        <f t="shared" si="41"/>
        <v/>
      </c>
    </row>
    <row r="289" spans="1:94" x14ac:dyDescent="0.25">
      <c r="A289" s="654">
        <v>282</v>
      </c>
      <c r="B289" s="650"/>
      <c r="C289" s="651"/>
      <c r="G289" s="671"/>
      <c r="H289" s="671"/>
      <c r="I289" s="671"/>
      <c r="J289" s="671"/>
      <c r="K289" s="671"/>
      <c r="L289" s="671"/>
      <c r="M289" s="671"/>
      <c r="N289" s="671"/>
      <c r="O289" s="671"/>
      <c r="P289" s="671"/>
      <c r="Q289" s="671"/>
      <c r="R289" s="671"/>
      <c r="S289" s="671"/>
      <c r="T289" s="687"/>
      <c r="AP289" s="620">
        <v>278</v>
      </c>
      <c r="AQ289" s="620" t="str">
        <f t="shared" si="46"/>
        <v/>
      </c>
      <c r="AR289" s="666" t="str">
        <f t="shared" si="42"/>
        <v/>
      </c>
      <c r="AS289" s="620" t="b">
        <f t="shared" si="45"/>
        <v>0</v>
      </c>
      <c r="AT289" s="620" t="str">
        <f t="shared" si="38"/>
        <v/>
      </c>
      <c r="AU289" s="620" t="str">
        <f t="shared" si="39"/>
        <v/>
      </c>
      <c r="AV289" s="620" t="str">
        <f t="shared" si="40"/>
        <v/>
      </c>
      <c r="AW289" s="620" t="str">
        <f t="shared" si="43"/>
        <v/>
      </c>
      <c r="AX289" s="620" t="str">
        <f t="shared" si="44"/>
        <v/>
      </c>
      <c r="CP289" s="653" t="str">
        <f t="shared" si="41"/>
        <v/>
      </c>
    </row>
    <row r="290" spans="1:94" x14ac:dyDescent="0.25">
      <c r="A290" s="649">
        <v>283</v>
      </c>
      <c r="B290" s="650"/>
      <c r="C290" s="651"/>
      <c r="G290" s="671"/>
      <c r="H290" s="671"/>
      <c r="I290" s="671"/>
      <c r="J290" s="671"/>
      <c r="K290" s="671"/>
      <c r="L290" s="671"/>
      <c r="M290" s="671"/>
      <c r="N290" s="671"/>
      <c r="O290" s="671"/>
      <c r="P290" s="671"/>
      <c r="Q290" s="671"/>
      <c r="R290" s="671"/>
      <c r="S290" s="671"/>
      <c r="T290" s="687"/>
      <c r="AP290" s="620">
        <v>279</v>
      </c>
      <c r="AQ290" s="620" t="str">
        <f t="shared" si="46"/>
        <v/>
      </c>
      <c r="AR290" s="666" t="str">
        <f t="shared" si="42"/>
        <v/>
      </c>
      <c r="AS290" s="620" t="b">
        <f t="shared" si="45"/>
        <v>0</v>
      </c>
      <c r="AT290" s="620" t="str">
        <f t="shared" si="38"/>
        <v/>
      </c>
      <c r="AU290" s="620" t="str">
        <f t="shared" si="39"/>
        <v/>
      </c>
      <c r="AV290" s="620" t="str">
        <f t="shared" si="40"/>
        <v/>
      </c>
      <c r="AW290" s="620" t="str">
        <f t="shared" si="43"/>
        <v/>
      </c>
      <c r="AX290" s="620" t="str">
        <f t="shared" si="44"/>
        <v/>
      </c>
      <c r="CP290" s="653" t="str">
        <f t="shared" si="41"/>
        <v/>
      </c>
    </row>
    <row r="291" spans="1:94" x14ac:dyDescent="0.25">
      <c r="A291" s="654">
        <v>284</v>
      </c>
      <c r="B291" s="650"/>
      <c r="C291" s="651"/>
      <c r="G291" s="671"/>
      <c r="H291" s="671"/>
      <c r="I291" s="671"/>
      <c r="J291" s="671"/>
      <c r="K291" s="671"/>
      <c r="L291" s="671"/>
      <c r="M291" s="671"/>
      <c r="N291" s="671"/>
      <c r="O291" s="671"/>
      <c r="P291" s="671"/>
      <c r="Q291" s="671"/>
      <c r="R291" s="671"/>
      <c r="S291" s="671"/>
      <c r="T291" s="687"/>
      <c r="AP291" s="620">
        <v>280</v>
      </c>
      <c r="AQ291" s="620" t="str">
        <f t="shared" si="46"/>
        <v/>
      </c>
      <c r="AR291" s="666" t="str">
        <f t="shared" si="42"/>
        <v/>
      </c>
      <c r="AS291" s="620" t="b">
        <f t="shared" si="45"/>
        <v>0</v>
      </c>
      <c r="AT291" s="620" t="str">
        <f t="shared" si="38"/>
        <v/>
      </c>
      <c r="AU291" s="620" t="str">
        <f t="shared" si="39"/>
        <v/>
      </c>
      <c r="AV291" s="620" t="str">
        <f t="shared" si="40"/>
        <v/>
      </c>
      <c r="AW291" s="620" t="str">
        <f t="shared" si="43"/>
        <v/>
      </c>
      <c r="AX291" s="620" t="str">
        <f t="shared" si="44"/>
        <v/>
      </c>
      <c r="CP291" s="653" t="str">
        <f t="shared" si="41"/>
        <v/>
      </c>
    </row>
    <row r="292" spans="1:94" x14ac:dyDescent="0.25">
      <c r="A292" s="649">
        <v>285</v>
      </c>
      <c r="B292" s="650"/>
      <c r="C292" s="651"/>
      <c r="G292" s="671"/>
      <c r="H292" s="671"/>
      <c r="I292" s="671"/>
      <c r="J292" s="671"/>
      <c r="K292" s="671"/>
      <c r="L292" s="671"/>
      <c r="M292" s="671"/>
      <c r="N292" s="671"/>
      <c r="O292" s="671"/>
      <c r="P292" s="671"/>
      <c r="Q292" s="671"/>
      <c r="R292" s="671"/>
      <c r="S292" s="671"/>
      <c r="T292" s="687"/>
      <c r="AP292" s="620">
        <v>281</v>
      </c>
      <c r="AQ292" s="620" t="str">
        <f t="shared" si="46"/>
        <v/>
      </c>
      <c r="AR292" s="666" t="str">
        <f t="shared" si="42"/>
        <v/>
      </c>
      <c r="AS292" s="620" t="b">
        <f t="shared" si="45"/>
        <v>0</v>
      </c>
      <c r="AT292" s="620" t="str">
        <f t="shared" si="38"/>
        <v/>
      </c>
      <c r="AU292" s="620" t="str">
        <f t="shared" si="39"/>
        <v/>
      </c>
      <c r="AV292" s="620" t="str">
        <f t="shared" si="40"/>
        <v/>
      </c>
      <c r="AW292" s="620" t="str">
        <f t="shared" si="43"/>
        <v/>
      </c>
      <c r="AX292" s="620" t="str">
        <f t="shared" si="44"/>
        <v/>
      </c>
      <c r="CP292" s="653" t="str">
        <f t="shared" si="41"/>
        <v/>
      </c>
    </row>
    <row r="293" spans="1:94" x14ac:dyDescent="0.25">
      <c r="A293" s="654">
        <v>286</v>
      </c>
      <c r="B293" s="650"/>
      <c r="C293" s="651"/>
      <c r="G293" s="671"/>
      <c r="H293" s="671"/>
      <c r="I293" s="671"/>
      <c r="J293" s="671"/>
      <c r="K293" s="671"/>
      <c r="L293" s="671"/>
      <c r="M293" s="671"/>
      <c r="N293" s="671"/>
      <c r="O293" s="671"/>
      <c r="P293" s="671"/>
      <c r="Q293" s="671"/>
      <c r="R293" s="671"/>
      <c r="S293" s="671"/>
      <c r="T293" s="687"/>
      <c r="AP293" s="620">
        <v>282</v>
      </c>
      <c r="AQ293" s="620" t="str">
        <f t="shared" si="46"/>
        <v/>
      </c>
      <c r="AR293" s="666" t="str">
        <f t="shared" si="42"/>
        <v/>
      </c>
      <c r="AS293" s="620" t="b">
        <f t="shared" si="45"/>
        <v>0</v>
      </c>
      <c r="AT293" s="620" t="str">
        <f t="shared" si="38"/>
        <v/>
      </c>
      <c r="AU293" s="620" t="str">
        <f t="shared" si="39"/>
        <v/>
      </c>
      <c r="AV293" s="620" t="str">
        <f t="shared" si="40"/>
        <v/>
      </c>
      <c r="AW293" s="620" t="str">
        <f t="shared" si="43"/>
        <v/>
      </c>
      <c r="AX293" s="620" t="str">
        <f t="shared" si="44"/>
        <v/>
      </c>
      <c r="CP293" s="653" t="str">
        <f t="shared" si="41"/>
        <v/>
      </c>
    </row>
    <row r="294" spans="1:94" x14ac:dyDescent="0.25">
      <c r="A294" s="649">
        <v>287</v>
      </c>
      <c r="B294" s="650"/>
      <c r="C294" s="651"/>
      <c r="G294" s="671"/>
      <c r="H294" s="671"/>
      <c r="I294" s="671"/>
      <c r="J294" s="671"/>
      <c r="K294" s="671"/>
      <c r="L294" s="671"/>
      <c r="M294" s="671"/>
      <c r="N294" s="671"/>
      <c r="O294" s="671"/>
      <c r="P294" s="671"/>
      <c r="Q294" s="671"/>
      <c r="R294" s="671"/>
      <c r="S294" s="671"/>
      <c r="T294" s="687"/>
      <c r="AP294" s="620">
        <v>283</v>
      </c>
      <c r="AQ294" s="620" t="str">
        <f t="shared" si="46"/>
        <v/>
      </c>
      <c r="AR294" s="666" t="str">
        <f t="shared" si="42"/>
        <v/>
      </c>
      <c r="AS294" s="620" t="b">
        <f t="shared" si="45"/>
        <v>0</v>
      </c>
      <c r="AT294" s="620" t="str">
        <f t="shared" si="38"/>
        <v/>
      </c>
      <c r="AU294" s="620" t="str">
        <f t="shared" si="39"/>
        <v/>
      </c>
      <c r="AV294" s="620" t="str">
        <f t="shared" si="40"/>
        <v/>
      </c>
      <c r="AW294" s="620" t="str">
        <f t="shared" si="43"/>
        <v/>
      </c>
      <c r="AX294" s="620" t="str">
        <f t="shared" si="44"/>
        <v/>
      </c>
      <c r="CP294" s="653" t="str">
        <f t="shared" si="41"/>
        <v/>
      </c>
    </row>
    <row r="295" spans="1:94" x14ac:dyDescent="0.25">
      <c r="A295" s="654">
        <v>288</v>
      </c>
      <c r="B295" s="650"/>
      <c r="C295" s="651"/>
      <c r="G295" s="671"/>
      <c r="H295" s="671"/>
      <c r="I295" s="671"/>
      <c r="J295" s="671"/>
      <c r="K295" s="671"/>
      <c r="L295" s="671"/>
      <c r="M295" s="671"/>
      <c r="N295" s="671"/>
      <c r="O295" s="671"/>
      <c r="P295" s="671"/>
      <c r="Q295" s="671"/>
      <c r="R295" s="671"/>
      <c r="S295" s="671"/>
      <c r="T295" s="687"/>
      <c r="AP295" s="620">
        <v>284</v>
      </c>
      <c r="AQ295" s="620" t="str">
        <f t="shared" si="46"/>
        <v/>
      </c>
      <c r="AR295" s="666" t="str">
        <f t="shared" si="42"/>
        <v/>
      </c>
      <c r="AS295" s="620" t="b">
        <f t="shared" si="45"/>
        <v>0</v>
      </c>
      <c r="AT295" s="620" t="str">
        <f t="shared" si="38"/>
        <v/>
      </c>
      <c r="AU295" s="620" t="str">
        <f t="shared" si="39"/>
        <v/>
      </c>
      <c r="AV295" s="620" t="str">
        <f t="shared" si="40"/>
        <v/>
      </c>
      <c r="AW295" s="620" t="str">
        <f t="shared" si="43"/>
        <v/>
      </c>
      <c r="AX295" s="620" t="str">
        <f t="shared" si="44"/>
        <v/>
      </c>
      <c r="CP295" s="653" t="str">
        <f t="shared" si="41"/>
        <v/>
      </c>
    </row>
    <row r="296" spans="1:94" x14ac:dyDescent="0.25">
      <c r="A296" s="649">
        <v>289</v>
      </c>
      <c r="B296" s="650"/>
      <c r="C296" s="651"/>
      <c r="G296" s="671"/>
      <c r="H296" s="671"/>
      <c r="I296" s="671"/>
      <c r="J296" s="671"/>
      <c r="K296" s="671"/>
      <c r="L296" s="671"/>
      <c r="M296" s="671"/>
      <c r="N296" s="671"/>
      <c r="O296" s="671"/>
      <c r="P296" s="671"/>
      <c r="Q296" s="671"/>
      <c r="R296" s="671"/>
      <c r="S296" s="671"/>
      <c r="T296" s="687"/>
      <c r="AP296" s="620">
        <v>285</v>
      </c>
      <c r="AQ296" s="620" t="str">
        <f t="shared" si="46"/>
        <v/>
      </c>
      <c r="AR296" s="666" t="str">
        <f t="shared" si="42"/>
        <v/>
      </c>
      <c r="AS296" s="620" t="b">
        <f t="shared" si="45"/>
        <v>0</v>
      </c>
      <c r="AT296" s="620" t="str">
        <f t="shared" si="38"/>
        <v/>
      </c>
      <c r="AU296" s="620" t="str">
        <f t="shared" si="39"/>
        <v/>
      </c>
      <c r="AV296" s="620" t="str">
        <f t="shared" si="40"/>
        <v/>
      </c>
      <c r="AW296" s="620" t="str">
        <f t="shared" si="43"/>
        <v/>
      </c>
      <c r="AX296" s="620" t="str">
        <f t="shared" si="44"/>
        <v/>
      </c>
      <c r="CP296" s="653" t="str">
        <f t="shared" si="41"/>
        <v/>
      </c>
    </row>
    <row r="297" spans="1:94" x14ac:dyDescent="0.25">
      <c r="A297" s="654">
        <v>290</v>
      </c>
      <c r="B297" s="650"/>
      <c r="C297" s="651"/>
      <c r="G297" s="671"/>
      <c r="H297" s="671"/>
      <c r="I297" s="671"/>
      <c r="J297" s="671"/>
      <c r="K297" s="671"/>
      <c r="L297" s="671"/>
      <c r="M297" s="671"/>
      <c r="N297" s="671"/>
      <c r="O297" s="671"/>
      <c r="P297" s="671"/>
      <c r="Q297" s="671"/>
      <c r="R297" s="671"/>
      <c r="S297" s="671"/>
      <c r="T297" s="687"/>
      <c r="AP297" s="620">
        <v>286</v>
      </c>
      <c r="AQ297" s="620" t="str">
        <f t="shared" si="46"/>
        <v/>
      </c>
      <c r="AR297" s="666" t="str">
        <f t="shared" si="42"/>
        <v/>
      </c>
      <c r="AS297" s="620" t="b">
        <f t="shared" si="45"/>
        <v>0</v>
      </c>
      <c r="AT297" s="620" t="str">
        <f t="shared" si="38"/>
        <v/>
      </c>
      <c r="AU297" s="620" t="str">
        <f t="shared" si="39"/>
        <v/>
      </c>
      <c r="AV297" s="620" t="str">
        <f t="shared" si="40"/>
        <v/>
      </c>
      <c r="AW297" s="620" t="str">
        <f t="shared" si="43"/>
        <v/>
      </c>
      <c r="AX297" s="620" t="str">
        <f t="shared" si="44"/>
        <v/>
      </c>
      <c r="CP297" s="653" t="str">
        <f t="shared" si="41"/>
        <v/>
      </c>
    </row>
    <row r="298" spans="1:94" x14ac:dyDescent="0.25">
      <c r="A298" s="649">
        <v>291</v>
      </c>
      <c r="B298" s="650"/>
      <c r="C298" s="651"/>
      <c r="G298" s="671"/>
      <c r="H298" s="671"/>
      <c r="I298" s="671"/>
      <c r="J298" s="671"/>
      <c r="K298" s="671"/>
      <c r="L298" s="671"/>
      <c r="M298" s="671"/>
      <c r="N298" s="671"/>
      <c r="O298" s="671"/>
      <c r="P298" s="671"/>
      <c r="Q298" s="671"/>
      <c r="R298" s="671"/>
      <c r="S298" s="671"/>
      <c r="T298" s="687"/>
      <c r="AP298" s="620">
        <v>287</v>
      </c>
      <c r="AQ298" s="620" t="str">
        <f t="shared" si="46"/>
        <v/>
      </c>
      <c r="AR298" s="666" t="str">
        <f t="shared" si="42"/>
        <v/>
      </c>
      <c r="AS298" s="620" t="b">
        <f t="shared" si="45"/>
        <v>0</v>
      </c>
      <c r="AT298" s="620" t="str">
        <f t="shared" si="38"/>
        <v/>
      </c>
      <c r="AU298" s="620" t="str">
        <f t="shared" si="39"/>
        <v/>
      </c>
      <c r="AV298" s="620" t="str">
        <f t="shared" si="40"/>
        <v/>
      </c>
      <c r="AW298" s="620" t="str">
        <f t="shared" si="43"/>
        <v/>
      </c>
      <c r="AX298" s="620" t="str">
        <f t="shared" si="44"/>
        <v/>
      </c>
      <c r="CP298" s="653" t="str">
        <f t="shared" si="41"/>
        <v/>
      </c>
    </row>
    <row r="299" spans="1:94" x14ac:dyDescent="0.25">
      <c r="A299" s="654">
        <v>292</v>
      </c>
      <c r="B299" s="650"/>
      <c r="C299" s="651"/>
      <c r="G299" s="671"/>
      <c r="H299" s="671"/>
      <c r="I299" s="671"/>
      <c r="J299" s="671"/>
      <c r="K299" s="671"/>
      <c r="L299" s="671"/>
      <c r="M299" s="671"/>
      <c r="N299" s="671"/>
      <c r="O299" s="671"/>
      <c r="P299" s="671"/>
      <c r="Q299" s="671"/>
      <c r="R299" s="671"/>
      <c r="S299" s="671"/>
      <c r="T299" s="687"/>
      <c r="AP299" s="620">
        <v>288</v>
      </c>
      <c r="AQ299" s="620" t="str">
        <f t="shared" si="46"/>
        <v/>
      </c>
      <c r="AR299" s="666" t="str">
        <f t="shared" si="42"/>
        <v/>
      </c>
      <c r="AS299" s="620" t="b">
        <f t="shared" si="45"/>
        <v>0</v>
      </c>
      <c r="AT299" s="620" t="str">
        <f t="shared" si="38"/>
        <v/>
      </c>
      <c r="AU299" s="620" t="str">
        <f t="shared" si="39"/>
        <v/>
      </c>
      <c r="AV299" s="620" t="str">
        <f t="shared" si="40"/>
        <v/>
      </c>
      <c r="AW299" s="620" t="str">
        <f t="shared" si="43"/>
        <v/>
      </c>
      <c r="AX299" s="620" t="str">
        <f t="shared" si="44"/>
        <v/>
      </c>
      <c r="CP299" s="653" t="str">
        <f t="shared" si="41"/>
        <v/>
      </c>
    </row>
    <row r="300" spans="1:94" x14ac:dyDescent="0.25">
      <c r="A300" s="649">
        <v>293</v>
      </c>
      <c r="B300" s="650"/>
      <c r="C300" s="651"/>
      <c r="G300" s="671"/>
      <c r="H300" s="671"/>
      <c r="I300" s="671"/>
      <c r="J300" s="671"/>
      <c r="K300" s="671"/>
      <c r="L300" s="671"/>
      <c r="M300" s="671"/>
      <c r="N300" s="671"/>
      <c r="O300" s="671"/>
      <c r="P300" s="671"/>
      <c r="Q300" s="671"/>
      <c r="R300" s="671"/>
      <c r="S300" s="671"/>
      <c r="T300" s="687"/>
      <c r="AP300" s="620">
        <v>289</v>
      </c>
      <c r="AQ300" s="620" t="str">
        <f t="shared" si="46"/>
        <v/>
      </c>
      <c r="AR300" s="666" t="str">
        <f t="shared" si="42"/>
        <v/>
      </c>
      <c r="AS300" s="620" t="b">
        <f t="shared" si="45"/>
        <v>0</v>
      </c>
      <c r="AT300" s="620" t="str">
        <f t="shared" si="38"/>
        <v/>
      </c>
      <c r="AU300" s="620" t="str">
        <f t="shared" si="39"/>
        <v/>
      </c>
      <c r="AV300" s="620" t="str">
        <f t="shared" si="40"/>
        <v/>
      </c>
      <c r="AW300" s="620" t="str">
        <f t="shared" si="43"/>
        <v/>
      </c>
      <c r="AX300" s="620" t="str">
        <f t="shared" si="44"/>
        <v/>
      </c>
      <c r="CP300" s="653" t="str">
        <f t="shared" si="41"/>
        <v/>
      </c>
    </row>
    <row r="301" spans="1:94" x14ac:dyDescent="0.25">
      <c r="A301" s="654">
        <v>294</v>
      </c>
      <c r="B301" s="650"/>
      <c r="C301" s="651"/>
      <c r="G301" s="671"/>
      <c r="H301" s="671"/>
      <c r="I301" s="671"/>
      <c r="J301" s="671"/>
      <c r="K301" s="671"/>
      <c r="L301" s="671"/>
      <c r="M301" s="671"/>
      <c r="N301" s="671"/>
      <c r="O301" s="671"/>
      <c r="P301" s="671"/>
      <c r="Q301" s="671"/>
      <c r="R301" s="671"/>
      <c r="S301" s="671"/>
      <c r="T301" s="687"/>
      <c r="AP301" s="620">
        <v>290</v>
      </c>
      <c r="AQ301" s="620" t="str">
        <f t="shared" si="46"/>
        <v/>
      </c>
      <c r="AR301" s="666" t="str">
        <f t="shared" si="42"/>
        <v/>
      </c>
      <c r="AS301" s="620" t="b">
        <f t="shared" si="45"/>
        <v>0</v>
      </c>
      <c r="AT301" s="620" t="str">
        <f t="shared" si="38"/>
        <v/>
      </c>
      <c r="AU301" s="620" t="str">
        <f t="shared" si="39"/>
        <v/>
      </c>
      <c r="AV301" s="620" t="str">
        <f t="shared" si="40"/>
        <v/>
      </c>
      <c r="AW301" s="620" t="str">
        <f t="shared" si="43"/>
        <v/>
      </c>
      <c r="AX301" s="620" t="str">
        <f t="shared" si="44"/>
        <v/>
      </c>
      <c r="CP301" s="653" t="str">
        <f t="shared" si="41"/>
        <v/>
      </c>
    </row>
    <row r="302" spans="1:94" x14ac:dyDescent="0.25">
      <c r="A302" s="649">
        <v>295</v>
      </c>
      <c r="B302" s="650"/>
      <c r="C302" s="651"/>
      <c r="G302" s="671"/>
      <c r="H302" s="671"/>
      <c r="I302" s="671"/>
      <c r="J302" s="671"/>
      <c r="K302" s="671"/>
      <c r="L302" s="671"/>
      <c r="M302" s="671"/>
      <c r="N302" s="671"/>
      <c r="O302" s="671"/>
      <c r="P302" s="671"/>
      <c r="Q302" s="671"/>
      <c r="R302" s="671"/>
      <c r="S302" s="671"/>
      <c r="T302" s="687"/>
      <c r="AP302" s="620">
        <v>291</v>
      </c>
      <c r="AQ302" s="620" t="str">
        <f t="shared" si="46"/>
        <v/>
      </c>
      <c r="AR302" s="666" t="str">
        <f t="shared" si="42"/>
        <v/>
      </c>
      <c r="AS302" s="620" t="b">
        <f t="shared" si="45"/>
        <v>0</v>
      </c>
      <c r="AT302" s="620" t="str">
        <f t="shared" si="38"/>
        <v/>
      </c>
      <c r="AU302" s="620" t="str">
        <f t="shared" si="39"/>
        <v/>
      </c>
      <c r="AV302" s="620" t="str">
        <f t="shared" si="40"/>
        <v/>
      </c>
      <c r="AW302" s="620" t="str">
        <f t="shared" si="43"/>
        <v/>
      </c>
      <c r="AX302" s="620" t="str">
        <f t="shared" si="44"/>
        <v/>
      </c>
      <c r="CP302" s="653" t="str">
        <f t="shared" si="41"/>
        <v/>
      </c>
    </row>
    <row r="303" spans="1:94" x14ac:dyDescent="0.25">
      <c r="A303" s="654">
        <v>296</v>
      </c>
      <c r="B303" s="650"/>
      <c r="C303" s="651"/>
      <c r="G303" s="671"/>
      <c r="H303" s="671"/>
      <c r="I303" s="671"/>
      <c r="J303" s="671"/>
      <c r="K303" s="671"/>
      <c r="L303" s="671"/>
      <c r="M303" s="671"/>
      <c r="N303" s="671"/>
      <c r="O303" s="671"/>
      <c r="P303" s="671"/>
      <c r="Q303" s="671"/>
      <c r="R303" s="671"/>
      <c r="S303" s="671"/>
      <c r="T303" s="687"/>
      <c r="AP303" s="620">
        <v>292</v>
      </c>
      <c r="AQ303" s="620" t="str">
        <f t="shared" si="46"/>
        <v/>
      </c>
      <c r="AR303" s="666" t="str">
        <f t="shared" si="42"/>
        <v/>
      </c>
      <c r="AS303" s="620" t="b">
        <f t="shared" si="45"/>
        <v>0</v>
      </c>
      <c r="AT303" s="620" t="str">
        <f t="shared" si="38"/>
        <v/>
      </c>
      <c r="AU303" s="620" t="str">
        <f t="shared" si="39"/>
        <v/>
      </c>
      <c r="AV303" s="620" t="str">
        <f t="shared" si="40"/>
        <v/>
      </c>
      <c r="AW303" s="620" t="str">
        <f t="shared" si="43"/>
        <v/>
      </c>
      <c r="AX303" s="620" t="str">
        <f t="shared" si="44"/>
        <v/>
      </c>
      <c r="CP303" s="653" t="str">
        <f t="shared" si="41"/>
        <v/>
      </c>
    </row>
    <row r="304" spans="1:94" x14ac:dyDescent="0.25">
      <c r="A304" s="649">
        <v>297</v>
      </c>
      <c r="B304" s="650"/>
      <c r="C304" s="651"/>
      <c r="G304" s="671"/>
      <c r="H304" s="671"/>
      <c r="I304" s="671"/>
      <c r="J304" s="671"/>
      <c r="K304" s="671"/>
      <c r="L304" s="671"/>
      <c r="M304" s="671"/>
      <c r="N304" s="671"/>
      <c r="O304" s="671"/>
      <c r="P304" s="671"/>
      <c r="Q304" s="671"/>
      <c r="R304" s="671"/>
      <c r="S304" s="671"/>
      <c r="T304" s="687"/>
      <c r="AP304" s="620">
        <v>293</v>
      </c>
      <c r="AQ304" s="620" t="str">
        <f t="shared" si="46"/>
        <v/>
      </c>
      <c r="AR304" s="666" t="str">
        <f t="shared" si="42"/>
        <v/>
      </c>
      <c r="AS304" s="620" t="b">
        <f t="shared" si="45"/>
        <v>0</v>
      </c>
      <c r="AT304" s="620" t="str">
        <f t="shared" ref="AT304:AT367" si="47">IF(OR(B300="",C300=""),"",C300)</f>
        <v/>
      </c>
      <c r="AU304" s="620" t="str">
        <f t="shared" ref="AU304:AU367" si="48">IF(B300=1,C300,"")</f>
        <v/>
      </c>
      <c r="AV304" s="620" t="str">
        <f t="shared" ref="AV304:AV367" si="49">IF(B300=2,C300,"")</f>
        <v/>
      </c>
      <c r="AW304" s="620" t="str">
        <f t="shared" si="43"/>
        <v/>
      </c>
      <c r="AX304" s="620" t="str">
        <f t="shared" si="44"/>
        <v/>
      </c>
      <c r="CP304" s="653" t="str">
        <f t="shared" si="41"/>
        <v/>
      </c>
    </row>
    <row r="305" spans="1:94" x14ac:dyDescent="0.25">
      <c r="A305" s="654">
        <v>298</v>
      </c>
      <c r="B305" s="650"/>
      <c r="C305" s="651"/>
      <c r="G305" s="671"/>
      <c r="H305" s="671"/>
      <c r="I305" s="671"/>
      <c r="J305" s="671"/>
      <c r="K305" s="671"/>
      <c r="L305" s="671"/>
      <c r="M305" s="671"/>
      <c r="N305" s="671"/>
      <c r="O305" s="671"/>
      <c r="P305" s="671"/>
      <c r="Q305" s="671"/>
      <c r="R305" s="671"/>
      <c r="S305" s="671"/>
      <c r="T305" s="687"/>
      <c r="AP305" s="620">
        <v>294</v>
      </c>
      <c r="AQ305" s="620" t="str">
        <f t="shared" si="46"/>
        <v/>
      </c>
      <c r="AR305" s="666" t="str">
        <f t="shared" si="42"/>
        <v/>
      </c>
      <c r="AS305" s="620" t="b">
        <f t="shared" si="45"/>
        <v>0</v>
      </c>
      <c r="AT305" s="620" t="str">
        <f t="shared" si="47"/>
        <v/>
      </c>
      <c r="AU305" s="620" t="str">
        <f t="shared" si="48"/>
        <v/>
      </c>
      <c r="AV305" s="620" t="str">
        <f t="shared" si="49"/>
        <v/>
      </c>
      <c r="AW305" s="620" t="str">
        <f t="shared" si="43"/>
        <v/>
      </c>
      <c r="AX305" s="620" t="str">
        <f t="shared" si="44"/>
        <v/>
      </c>
      <c r="CP305" s="653" t="str">
        <f t="shared" si="41"/>
        <v/>
      </c>
    </row>
    <row r="306" spans="1:94" x14ac:dyDescent="0.25">
      <c r="A306" s="649">
        <v>299</v>
      </c>
      <c r="B306" s="650"/>
      <c r="C306" s="651"/>
      <c r="G306" s="671"/>
      <c r="H306" s="671"/>
      <c r="I306" s="671"/>
      <c r="J306" s="671"/>
      <c r="K306" s="671"/>
      <c r="L306" s="671"/>
      <c r="M306" s="671"/>
      <c r="N306" s="671"/>
      <c r="O306" s="671"/>
      <c r="P306" s="671"/>
      <c r="Q306" s="671"/>
      <c r="R306" s="671"/>
      <c r="S306" s="671"/>
      <c r="T306" s="687"/>
      <c r="AP306" s="620">
        <v>295</v>
      </c>
      <c r="AQ306" s="620" t="str">
        <f t="shared" si="46"/>
        <v/>
      </c>
      <c r="AR306" s="666" t="str">
        <f t="shared" si="42"/>
        <v/>
      </c>
      <c r="AS306" s="620" t="b">
        <f t="shared" si="45"/>
        <v>0</v>
      </c>
      <c r="AT306" s="620" t="str">
        <f t="shared" si="47"/>
        <v/>
      </c>
      <c r="AU306" s="620" t="str">
        <f t="shared" si="48"/>
        <v/>
      </c>
      <c r="AV306" s="620" t="str">
        <f t="shared" si="49"/>
        <v/>
      </c>
      <c r="AW306" s="620" t="str">
        <f t="shared" si="43"/>
        <v/>
      </c>
      <c r="AX306" s="620" t="str">
        <f t="shared" si="44"/>
        <v/>
      </c>
      <c r="CP306" s="653" t="str">
        <f t="shared" si="41"/>
        <v/>
      </c>
    </row>
    <row r="307" spans="1:94" x14ac:dyDescent="0.25">
      <c r="A307" s="654">
        <v>300</v>
      </c>
      <c r="B307" s="650"/>
      <c r="C307" s="651"/>
      <c r="G307" s="671"/>
      <c r="H307" s="671"/>
      <c r="I307" s="671"/>
      <c r="J307" s="671"/>
      <c r="K307" s="671"/>
      <c r="L307" s="671"/>
      <c r="M307" s="671"/>
      <c r="N307" s="671"/>
      <c r="O307" s="671"/>
      <c r="P307" s="671"/>
      <c r="Q307" s="671"/>
      <c r="R307" s="671"/>
      <c r="S307" s="671"/>
      <c r="T307" s="687"/>
      <c r="AP307" s="620">
        <v>296</v>
      </c>
      <c r="AQ307" s="620" t="str">
        <f t="shared" si="46"/>
        <v/>
      </c>
      <c r="AR307" s="666" t="str">
        <f t="shared" si="42"/>
        <v/>
      </c>
      <c r="AS307" s="620" t="b">
        <f t="shared" si="45"/>
        <v>0</v>
      </c>
      <c r="AT307" s="620" t="str">
        <f t="shared" si="47"/>
        <v/>
      </c>
      <c r="AU307" s="620" t="str">
        <f t="shared" si="48"/>
        <v/>
      </c>
      <c r="AV307" s="620" t="str">
        <f t="shared" si="49"/>
        <v/>
      </c>
      <c r="AW307" s="620" t="str">
        <f t="shared" si="43"/>
        <v/>
      </c>
      <c r="AX307" s="620" t="str">
        <f t="shared" si="44"/>
        <v/>
      </c>
      <c r="CP307" s="653" t="str">
        <f t="shared" si="41"/>
        <v/>
      </c>
    </row>
    <row r="308" spans="1:94" x14ac:dyDescent="0.25">
      <c r="A308" s="649">
        <v>301</v>
      </c>
      <c r="B308" s="650"/>
      <c r="C308" s="651"/>
      <c r="G308" s="671"/>
      <c r="H308" s="671"/>
      <c r="I308" s="671"/>
      <c r="J308" s="671"/>
      <c r="K308" s="671"/>
      <c r="L308" s="671"/>
      <c r="M308" s="671"/>
      <c r="N308" s="671"/>
      <c r="O308" s="671"/>
      <c r="P308" s="671"/>
      <c r="Q308" s="671"/>
      <c r="R308" s="671"/>
      <c r="S308" s="671"/>
      <c r="T308" s="687"/>
      <c r="AP308" s="620">
        <v>297</v>
      </c>
      <c r="AQ308" s="620" t="str">
        <f t="shared" si="46"/>
        <v/>
      </c>
      <c r="AR308" s="666" t="str">
        <f t="shared" si="42"/>
        <v/>
      </c>
      <c r="AS308" s="620" t="b">
        <f t="shared" si="45"/>
        <v>0</v>
      </c>
      <c r="AT308" s="620" t="str">
        <f t="shared" si="47"/>
        <v/>
      </c>
      <c r="AU308" s="620" t="str">
        <f t="shared" si="48"/>
        <v/>
      </c>
      <c r="AV308" s="620" t="str">
        <f t="shared" si="49"/>
        <v/>
      </c>
      <c r="AW308" s="620" t="str">
        <f t="shared" si="43"/>
        <v/>
      </c>
      <c r="AX308" s="620" t="str">
        <f t="shared" si="44"/>
        <v/>
      </c>
      <c r="CP308" s="653" t="str">
        <f t="shared" si="41"/>
        <v/>
      </c>
    </row>
    <row r="309" spans="1:94" x14ac:dyDescent="0.25">
      <c r="A309" s="654">
        <v>302</v>
      </c>
      <c r="B309" s="650"/>
      <c r="C309" s="651"/>
      <c r="G309" s="671"/>
      <c r="H309" s="671"/>
      <c r="I309" s="671"/>
      <c r="J309" s="671"/>
      <c r="K309" s="671"/>
      <c r="L309" s="671"/>
      <c r="M309" s="671"/>
      <c r="N309" s="671"/>
      <c r="O309" s="671"/>
      <c r="P309" s="671"/>
      <c r="Q309" s="671"/>
      <c r="R309" s="671"/>
      <c r="S309" s="671"/>
      <c r="T309" s="687"/>
      <c r="AP309" s="620">
        <v>298</v>
      </c>
      <c r="AQ309" s="620" t="str">
        <f t="shared" si="46"/>
        <v/>
      </c>
      <c r="AR309" s="666" t="str">
        <f t="shared" si="42"/>
        <v/>
      </c>
      <c r="AS309" s="620" t="b">
        <f t="shared" si="45"/>
        <v>0</v>
      </c>
      <c r="AT309" s="620" t="str">
        <f t="shared" si="47"/>
        <v/>
      </c>
      <c r="AU309" s="620" t="str">
        <f t="shared" si="48"/>
        <v/>
      </c>
      <c r="AV309" s="620" t="str">
        <f t="shared" si="49"/>
        <v/>
      </c>
      <c r="AW309" s="620" t="str">
        <f t="shared" si="43"/>
        <v/>
      </c>
      <c r="AX309" s="620" t="str">
        <f t="shared" si="44"/>
        <v/>
      </c>
      <c r="CP309" s="653" t="str">
        <f t="shared" si="41"/>
        <v/>
      </c>
    </row>
    <row r="310" spans="1:94" x14ac:dyDescent="0.25">
      <c r="A310" s="649">
        <v>303</v>
      </c>
      <c r="B310" s="650"/>
      <c r="C310" s="651"/>
      <c r="G310" s="671"/>
      <c r="H310" s="671"/>
      <c r="I310" s="671"/>
      <c r="J310" s="671"/>
      <c r="K310" s="671"/>
      <c r="L310" s="671"/>
      <c r="M310" s="671"/>
      <c r="N310" s="671"/>
      <c r="O310" s="671"/>
      <c r="P310" s="671"/>
      <c r="Q310" s="671"/>
      <c r="R310" s="671"/>
      <c r="S310" s="671"/>
      <c r="T310" s="687"/>
      <c r="AP310" s="620">
        <v>299</v>
      </c>
      <c r="AQ310" s="620" t="str">
        <f t="shared" si="46"/>
        <v/>
      </c>
      <c r="AR310" s="666" t="str">
        <f t="shared" si="42"/>
        <v/>
      </c>
      <c r="AS310" s="620" t="b">
        <f t="shared" si="45"/>
        <v>0</v>
      </c>
      <c r="AT310" s="620" t="str">
        <f t="shared" si="47"/>
        <v/>
      </c>
      <c r="AU310" s="620" t="str">
        <f t="shared" si="48"/>
        <v/>
      </c>
      <c r="AV310" s="620" t="str">
        <f t="shared" si="49"/>
        <v/>
      </c>
      <c r="AW310" s="620" t="str">
        <f t="shared" si="43"/>
        <v/>
      </c>
      <c r="AX310" s="620" t="str">
        <f t="shared" si="44"/>
        <v/>
      </c>
      <c r="CP310" s="653" t="str">
        <f t="shared" si="41"/>
        <v/>
      </c>
    </row>
    <row r="311" spans="1:94" x14ac:dyDescent="0.25">
      <c r="A311" s="654">
        <v>304</v>
      </c>
      <c r="B311" s="650"/>
      <c r="C311" s="651"/>
      <c r="G311" s="671"/>
      <c r="H311" s="671"/>
      <c r="I311" s="671"/>
      <c r="J311" s="671"/>
      <c r="K311" s="671"/>
      <c r="L311" s="671"/>
      <c r="M311" s="671"/>
      <c r="N311" s="671"/>
      <c r="O311" s="671"/>
      <c r="P311" s="671"/>
      <c r="Q311" s="671"/>
      <c r="R311" s="671"/>
      <c r="S311" s="671"/>
      <c r="T311" s="687"/>
      <c r="AP311" s="620">
        <v>300</v>
      </c>
      <c r="AQ311" s="620" t="str">
        <f t="shared" si="46"/>
        <v/>
      </c>
      <c r="AR311" s="666" t="str">
        <f t="shared" si="42"/>
        <v/>
      </c>
      <c r="AS311" s="620" t="b">
        <f t="shared" si="45"/>
        <v>0</v>
      </c>
      <c r="AT311" s="620" t="str">
        <f t="shared" si="47"/>
        <v/>
      </c>
      <c r="AU311" s="620" t="str">
        <f t="shared" si="48"/>
        <v/>
      </c>
      <c r="AV311" s="620" t="str">
        <f t="shared" si="49"/>
        <v/>
      </c>
      <c r="AW311" s="620" t="str">
        <f t="shared" si="43"/>
        <v/>
      </c>
      <c r="AX311" s="620" t="str">
        <f t="shared" si="44"/>
        <v/>
      </c>
      <c r="CP311" s="653" t="str">
        <f t="shared" si="41"/>
        <v/>
      </c>
    </row>
    <row r="312" spans="1:94" x14ac:dyDescent="0.25">
      <c r="A312" s="649">
        <v>305</v>
      </c>
      <c r="B312" s="650"/>
      <c r="C312" s="651"/>
      <c r="G312" s="671"/>
      <c r="H312" s="671"/>
      <c r="I312" s="671"/>
      <c r="J312" s="671"/>
      <c r="K312" s="671"/>
      <c r="L312" s="671"/>
      <c r="M312" s="671"/>
      <c r="N312" s="671"/>
      <c r="O312" s="671"/>
      <c r="P312" s="671"/>
      <c r="Q312" s="671"/>
      <c r="R312" s="671"/>
      <c r="S312" s="671"/>
      <c r="T312" s="687"/>
      <c r="AP312" s="620">
        <v>301</v>
      </c>
      <c r="AQ312" s="620" t="str">
        <f t="shared" si="46"/>
        <v/>
      </c>
      <c r="AR312" s="666" t="str">
        <f t="shared" si="42"/>
        <v/>
      </c>
      <c r="AS312" s="620" t="b">
        <f t="shared" si="45"/>
        <v>0</v>
      </c>
      <c r="AT312" s="620" t="str">
        <f t="shared" si="47"/>
        <v/>
      </c>
      <c r="AU312" s="620" t="str">
        <f t="shared" si="48"/>
        <v/>
      </c>
      <c r="AV312" s="620" t="str">
        <f t="shared" si="49"/>
        <v/>
      </c>
      <c r="AW312" s="620" t="str">
        <f t="shared" si="43"/>
        <v/>
      </c>
      <c r="AX312" s="620" t="str">
        <f t="shared" si="44"/>
        <v/>
      </c>
      <c r="CP312" s="653" t="str">
        <f t="shared" si="41"/>
        <v/>
      </c>
    </row>
    <row r="313" spans="1:94" x14ac:dyDescent="0.25">
      <c r="A313" s="654">
        <v>306</v>
      </c>
      <c r="B313" s="650"/>
      <c r="C313" s="651"/>
      <c r="G313" s="671"/>
      <c r="H313" s="671"/>
      <c r="I313" s="671"/>
      <c r="J313" s="671"/>
      <c r="K313" s="671"/>
      <c r="L313" s="671"/>
      <c r="M313" s="671"/>
      <c r="N313" s="671"/>
      <c r="O313" s="671"/>
      <c r="P313" s="671"/>
      <c r="Q313" s="671"/>
      <c r="R313" s="671"/>
      <c r="S313" s="671"/>
      <c r="T313" s="687"/>
      <c r="AP313" s="620">
        <v>302</v>
      </c>
      <c r="AQ313" s="620" t="str">
        <f t="shared" si="46"/>
        <v/>
      </c>
      <c r="AR313" s="666" t="str">
        <f t="shared" si="42"/>
        <v/>
      </c>
      <c r="AS313" s="620" t="b">
        <f t="shared" si="45"/>
        <v>0</v>
      </c>
      <c r="AT313" s="620" t="str">
        <f t="shared" si="47"/>
        <v/>
      </c>
      <c r="AU313" s="620" t="str">
        <f t="shared" si="48"/>
        <v/>
      </c>
      <c r="AV313" s="620" t="str">
        <f t="shared" si="49"/>
        <v/>
      </c>
      <c r="AW313" s="620" t="str">
        <f t="shared" si="43"/>
        <v/>
      </c>
      <c r="AX313" s="620" t="str">
        <f t="shared" si="44"/>
        <v/>
      </c>
      <c r="CP313" s="653" t="str">
        <f t="shared" si="41"/>
        <v/>
      </c>
    </row>
    <row r="314" spans="1:94" x14ac:dyDescent="0.25">
      <c r="A314" s="649">
        <v>307</v>
      </c>
      <c r="B314" s="650"/>
      <c r="C314" s="651"/>
      <c r="G314" s="671"/>
      <c r="H314" s="671"/>
      <c r="I314" s="671"/>
      <c r="J314" s="671"/>
      <c r="K314" s="671"/>
      <c r="L314" s="671"/>
      <c r="M314" s="671"/>
      <c r="N314" s="671"/>
      <c r="O314" s="671"/>
      <c r="P314" s="671"/>
      <c r="Q314" s="671"/>
      <c r="R314" s="671"/>
      <c r="S314" s="671"/>
      <c r="T314" s="687"/>
      <c r="AP314" s="620">
        <v>303</v>
      </c>
      <c r="AQ314" s="620" t="str">
        <f t="shared" si="46"/>
        <v/>
      </c>
      <c r="AR314" s="666" t="str">
        <f t="shared" si="42"/>
        <v/>
      </c>
      <c r="AS314" s="620" t="b">
        <f t="shared" si="45"/>
        <v>0</v>
      </c>
      <c r="AT314" s="620" t="str">
        <f t="shared" si="47"/>
        <v/>
      </c>
      <c r="AU314" s="620" t="str">
        <f t="shared" si="48"/>
        <v/>
      </c>
      <c r="AV314" s="620" t="str">
        <f t="shared" si="49"/>
        <v/>
      </c>
      <c r="AW314" s="620" t="str">
        <f t="shared" si="43"/>
        <v/>
      </c>
      <c r="AX314" s="620" t="str">
        <f t="shared" si="44"/>
        <v/>
      </c>
      <c r="CP314" s="653" t="str">
        <f t="shared" si="41"/>
        <v/>
      </c>
    </row>
    <row r="315" spans="1:94" x14ac:dyDescent="0.25">
      <c r="A315" s="654">
        <v>308</v>
      </c>
      <c r="B315" s="650"/>
      <c r="C315" s="651"/>
      <c r="G315" s="671"/>
      <c r="H315" s="671"/>
      <c r="I315" s="671"/>
      <c r="J315" s="671"/>
      <c r="K315" s="671"/>
      <c r="L315" s="671"/>
      <c r="M315" s="671"/>
      <c r="N315" s="671"/>
      <c r="O315" s="671"/>
      <c r="P315" s="671"/>
      <c r="Q315" s="671"/>
      <c r="R315" s="671"/>
      <c r="S315" s="671"/>
      <c r="T315" s="687"/>
      <c r="AP315" s="620">
        <v>304</v>
      </c>
      <c r="AQ315" s="620" t="str">
        <f t="shared" si="46"/>
        <v/>
      </c>
      <c r="AR315" s="666" t="str">
        <f t="shared" si="42"/>
        <v/>
      </c>
      <c r="AS315" s="620" t="b">
        <f t="shared" si="45"/>
        <v>0</v>
      </c>
      <c r="AT315" s="620" t="str">
        <f t="shared" si="47"/>
        <v/>
      </c>
      <c r="AU315" s="620" t="str">
        <f t="shared" si="48"/>
        <v/>
      </c>
      <c r="AV315" s="620" t="str">
        <f t="shared" si="49"/>
        <v/>
      </c>
      <c r="AW315" s="620" t="str">
        <f t="shared" si="43"/>
        <v/>
      </c>
      <c r="AX315" s="620" t="str">
        <f t="shared" si="44"/>
        <v/>
      </c>
      <c r="CP315" s="653" t="str">
        <f t="shared" si="41"/>
        <v/>
      </c>
    </row>
    <row r="316" spans="1:94" x14ac:dyDescent="0.25">
      <c r="A316" s="649">
        <v>309</v>
      </c>
      <c r="B316" s="650"/>
      <c r="C316" s="651"/>
      <c r="G316" s="671"/>
      <c r="H316" s="671"/>
      <c r="I316" s="671"/>
      <c r="J316" s="671"/>
      <c r="K316" s="671"/>
      <c r="L316" s="671"/>
      <c r="M316" s="671"/>
      <c r="N316" s="671"/>
      <c r="O316" s="671"/>
      <c r="P316" s="671"/>
      <c r="Q316" s="671"/>
      <c r="R316" s="671"/>
      <c r="S316" s="671"/>
      <c r="T316" s="687"/>
      <c r="AP316" s="620">
        <v>305</v>
      </c>
      <c r="AQ316" s="620" t="str">
        <f t="shared" si="46"/>
        <v/>
      </c>
      <c r="AR316" s="666" t="str">
        <f t="shared" si="42"/>
        <v/>
      </c>
      <c r="AS316" s="620" t="b">
        <f t="shared" si="45"/>
        <v>0</v>
      </c>
      <c r="AT316" s="620" t="str">
        <f t="shared" si="47"/>
        <v/>
      </c>
      <c r="AU316" s="620" t="str">
        <f t="shared" si="48"/>
        <v/>
      </c>
      <c r="AV316" s="620" t="str">
        <f t="shared" si="49"/>
        <v/>
      </c>
      <c r="AW316" s="620" t="str">
        <f t="shared" si="43"/>
        <v/>
      </c>
      <c r="AX316" s="620" t="str">
        <f t="shared" si="44"/>
        <v/>
      </c>
      <c r="CP316" s="653" t="str">
        <f t="shared" si="41"/>
        <v/>
      </c>
    </row>
    <row r="317" spans="1:94" x14ac:dyDescent="0.25">
      <c r="A317" s="654">
        <v>310</v>
      </c>
      <c r="B317" s="650"/>
      <c r="C317" s="651"/>
      <c r="G317" s="671"/>
      <c r="H317" s="671"/>
      <c r="I317" s="671"/>
      <c r="J317" s="671"/>
      <c r="K317" s="671"/>
      <c r="L317" s="671"/>
      <c r="M317" s="671"/>
      <c r="N317" s="671"/>
      <c r="O317" s="671"/>
      <c r="P317" s="671"/>
      <c r="Q317" s="671"/>
      <c r="R317" s="671"/>
      <c r="S317" s="671"/>
      <c r="T317" s="687"/>
      <c r="AP317" s="620">
        <v>306</v>
      </c>
      <c r="AQ317" s="620" t="str">
        <f t="shared" si="46"/>
        <v/>
      </c>
      <c r="AR317" s="666" t="str">
        <f t="shared" si="42"/>
        <v/>
      </c>
      <c r="AS317" s="620" t="b">
        <f t="shared" si="45"/>
        <v>0</v>
      </c>
      <c r="AT317" s="620" t="str">
        <f t="shared" si="47"/>
        <v/>
      </c>
      <c r="AU317" s="620" t="str">
        <f t="shared" si="48"/>
        <v/>
      </c>
      <c r="AV317" s="620" t="str">
        <f t="shared" si="49"/>
        <v/>
      </c>
      <c r="AW317" s="620" t="str">
        <f t="shared" si="43"/>
        <v/>
      </c>
      <c r="AX317" s="620" t="str">
        <f t="shared" si="44"/>
        <v/>
      </c>
      <c r="CP317" s="653" t="str">
        <f t="shared" si="41"/>
        <v/>
      </c>
    </row>
    <row r="318" spans="1:94" x14ac:dyDescent="0.25">
      <c r="A318" s="649">
        <v>311</v>
      </c>
      <c r="B318" s="650"/>
      <c r="C318" s="651"/>
      <c r="G318" s="671"/>
      <c r="H318" s="671"/>
      <c r="I318" s="671"/>
      <c r="J318" s="671"/>
      <c r="K318" s="671"/>
      <c r="L318" s="671"/>
      <c r="M318" s="671"/>
      <c r="N318" s="671"/>
      <c r="O318" s="671"/>
      <c r="P318" s="671"/>
      <c r="Q318" s="671"/>
      <c r="R318" s="671"/>
      <c r="S318" s="671"/>
      <c r="T318" s="687"/>
      <c r="AP318" s="620">
        <v>307</v>
      </c>
      <c r="AQ318" s="620" t="str">
        <f t="shared" si="46"/>
        <v/>
      </c>
      <c r="AR318" s="666" t="str">
        <f t="shared" si="42"/>
        <v/>
      </c>
      <c r="AS318" s="620" t="b">
        <f t="shared" si="45"/>
        <v>0</v>
      </c>
      <c r="AT318" s="620" t="str">
        <f t="shared" si="47"/>
        <v/>
      </c>
      <c r="AU318" s="620" t="str">
        <f t="shared" si="48"/>
        <v/>
      </c>
      <c r="AV318" s="620" t="str">
        <f t="shared" si="49"/>
        <v/>
      </c>
      <c r="AW318" s="620" t="str">
        <f t="shared" si="43"/>
        <v/>
      </c>
      <c r="AX318" s="620" t="str">
        <f t="shared" si="44"/>
        <v/>
      </c>
      <c r="CP318" s="653" t="str">
        <f t="shared" si="41"/>
        <v/>
      </c>
    </row>
    <row r="319" spans="1:94" x14ac:dyDescent="0.25">
      <c r="A319" s="654">
        <v>312</v>
      </c>
      <c r="B319" s="650"/>
      <c r="C319" s="651"/>
      <c r="G319" s="671"/>
      <c r="H319" s="671"/>
      <c r="I319" s="671"/>
      <c r="J319" s="671"/>
      <c r="K319" s="671"/>
      <c r="L319" s="671"/>
      <c r="M319" s="671"/>
      <c r="N319" s="671"/>
      <c r="O319" s="671"/>
      <c r="P319" s="671"/>
      <c r="Q319" s="671"/>
      <c r="R319" s="671"/>
      <c r="S319" s="671"/>
      <c r="T319" s="687"/>
      <c r="AP319" s="620">
        <v>308</v>
      </c>
      <c r="AQ319" s="620" t="str">
        <f t="shared" si="46"/>
        <v/>
      </c>
      <c r="AR319" s="666" t="str">
        <f t="shared" si="42"/>
        <v/>
      </c>
      <c r="AS319" s="620" t="b">
        <f t="shared" si="45"/>
        <v>0</v>
      </c>
      <c r="AT319" s="620" t="str">
        <f t="shared" si="47"/>
        <v/>
      </c>
      <c r="AU319" s="620" t="str">
        <f t="shared" si="48"/>
        <v/>
      </c>
      <c r="AV319" s="620" t="str">
        <f t="shared" si="49"/>
        <v/>
      </c>
      <c r="AW319" s="620" t="str">
        <f t="shared" si="43"/>
        <v/>
      </c>
      <c r="AX319" s="620" t="str">
        <f t="shared" si="44"/>
        <v/>
      </c>
      <c r="CP319" s="653" t="str">
        <f t="shared" si="41"/>
        <v/>
      </c>
    </row>
    <row r="320" spans="1:94" x14ac:dyDescent="0.25">
      <c r="A320" s="649">
        <v>313</v>
      </c>
      <c r="B320" s="650"/>
      <c r="C320" s="651"/>
      <c r="G320" s="671"/>
      <c r="H320" s="671"/>
      <c r="I320" s="671"/>
      <c r="J320" s="671"/>
      <c r="K320" s="671"/>
      <c r="L320" s="671"/>
      <c r="M320" s="671"/>
      <c r="N320" s="671"/>
      <c r="O320" s="671"/>
      <c r="P320" s="671"/>
      <c r="Q320" s="671"/>
      <c r="R320" s="671"/>
      <c r="S320" s="671"/>
      <c r="T320" s="687"/>
      <c r="AP320" s="620">
        <v>309</v>
      </c>
      <c r="AQ320" s="620" t="str">
        <f t="shared" si="46"/>
        <v/>
      </c>
      <c r="AR320" s="666" t="str">
        <f t="shared" si="42"/>
        <v/>
      </c>
      <c r="AS320" s="620" t="b">
        <f t="shared" si="45"/>
        <v>0</v>
      </c>
      <c r="AT320" s="620" t="str">
        <f t="shared" si="47"/>
        <v/>
      </c>
      <c r="AU320" s="620" t="str">
        <f t="shared" si="48"/>
        <v/>
      </c>
      <c r="AV320" s="620" t="str">
        <f t="shared" si="49"/>
        <v/>
      </c>
      <c r="AW320" s="620" t="str">
        <f t="shared" si="43"/>
        <v/>
      </c>
      <c r="AX320" s="620" t="str">
        <f t="shared" si="44"/>
        <v/>
      </c>
      <c r="CP320" s="653" t="str">
        <f t="shared" si="41"/>
        <v/>
      </c>
    </row>
    <row r="321" spans="1:94" x14ac:dyDescent="0.25">
      <c r="A321" s="654">
        <v>314</v>
      </c>
      <c r="B321" s="650"/>
      <c r="C321" s="651"/>
      <c r="G321" s="671"/>
      <c r="H321" s="671"/>
      <c r="I321" s="671"/>
      <c r="J321" s="671"/>
      <c r="K321" s="671"/>
      <c r="L321" s="671"/>
      <c r="M321" s="671"/>
      <c r="N321" s="671"/>
      <c r="O321" s="671"/>
      <c r="P321" s="671"/>
      <c r="Q321" s="671"/>
      <c r="R321" s="671"/>
      <c r="S321" s="671"/>
      <c r="T321" s="687"/>
      <c r="AP321" s="620">
        <v>310</v>
      </c>
      <c r="AQ321" s="620" t="str">
        <f t="shared" si="46"/>
        <v/>
      </c>
      <c r="AR321" s="666" t="str">
        <f t="shared" si="42"/>
        <v/>
      </c>
      <c r="AS321" s="620" t="b">
        <f t="shared" si="45"/>
        <v>0</v>
      </c>
      <c r="AT321" s="620" t="str">
        <f t="shared" si="47"/>
        <v/>
      </c>
      <c r="AU321" s="620" t="str">
        <f t="shared" si="48"/>
        <v/>
      </c>
      <c r="AV321" s="620" t="str">
        <f t="shared" si="49"/>
        <v/>
      </c>
      <c r="AW321" s="620" t="str">
        <f t="shared" si="43"/>
        <v/>
      </c>
      <c r="AX321" s="620" t="str">
        <f t="shared" si="44"/>
        <v/>
      </c>
      <c r="CP321" s="653" t="str">
        <f t="shared" si="41"/>
        <v/>
      </c>
    </row>
    <row r="322" spans="1:94" x14ac:dyDescent="0.25">
      <c r="A322" s="649">
        <v>315</v>
      </c>
      <c r="B322" s="650"/>
      <c r="C322" s="651"/>
      <c r="G322" s="671"/>
      <c r="H322" s="671"/>
      <c r="I322" s="671"/>
      <c r="J322" s="671"/>
      <c r="K322" s="671"/>
      <c r="L322" s="671"/>
      <c r="M322" s="671"/>
      <c r="N322" s="671"/>
      <c r="O322" s="671"/>
      <c r="P322" s="671"/>
      <c r="Q322" s="671"/>
      <c r="R322" s="671"/>
      <c r="S322" s="671"/>
      <c r="T322" s="687"/>
      <c r="AP322" s="620">
        <v>311</v>
      </c>
      <c r="AQ322" s="620" t="str">
        <f t="shared" si="46"/>
        <v/>
      </c>
      <c r="AR322" s="666" t="str">
        <f t="shared" si="42"/>
        <v/>
      </c>
      <c r="AS322" s="620" t="b">
        <f t="shared" si="45"/>
        <v>0</v>
      </c>
      <c r="AT322" s="620" t="str">
        <f t="shared" si="47"/>
        <v/>
      </c>
      <c r="AU322" s="620" t="str">
        <f t="shared" si="48"/>
        <v/>
      </c>
      <c r="AV322" s="620" t="str">
        <f t="shared" si="49"/>
        <v/>
      </c>
      <c r="AW322" s="620" t="str">
        <f t="shared" si="43"/>
        <v/>
      </c>
      <c r="AX322" s="620" t="str">
        <f t="shared" si="44"/>
        <v/>
      </c>
      <c r="CP322" s="653" t="str">
        <f t="shared" si="41"/>
        <v/>
      </c>
    </row>
    <row r="323" spans="1:94" x14ac:dyDescent="0.25">
      <c r="A323" s="654">
        <v>316</v>
      </c>
      <c r="B323" s="650"/>
      <c r="C323" s="651"/>
      <c r="G323" s="671"/>
      <c r="H323" s="671"/>
      <c r="I323" s="671"/>
      <c r="J323" s="671"/>
      <c r="K323" s="671"/>
      <c r="L323" s="671"/>
      <c r="M323" s="671"/>
      <c r="N323" s="671"/>
      <c r="O323" s="671"/>
      <c r="P323" s="671"/>
      <c r="Q323" s="671"/>
      <c r="R323" s="671"/>
      <c r="S323" s="671"/>
      <c r="T323" s="687"/>
      <c r="AP323" s="620">
        <v>312</v>
      </c>
      <c r="AQ323" s="620" t="str">
        <f t="shared" si="46"/>
        <v/>
      </c>
      <c r="AR323" s="666" t="str">
        <f t="shared" si="42"/>
        <v/>
      </c>
      <c r="AS323" s="620" t="b">
        <f t="shared" si="45"/>
        <v>0</v>
      </c>
      <c r="AT323" s="620" t="str">
        <f t="shared" si="47"/>
        <v/>
      </c>
      <c r="AU323" s="620" t="str">
        <f t="shared" si="48"/>
        <v/>
      </c>
      <c r="AV323" s="620" t="str">
        <f t="shared" si="49"/>
        <v/>
      </c>
      <c r="AW323" s="620" t="str">
        <f t="shared" si="43"/>
        <v/>
      </c>
      <c r="AX323" s="620" t="str">
        <f t="shared" si="44"/>
        <v/>
      </c>
      <c r="CP323" s="653" t="str">
        <f t="shared" si="41"/>
        <v/>
      </c>
    </row>
    <row r="324" spans="1:94" x14ac:dyDescent="0.25">
      <c r="A324" s="649">
        <v>317</v>
      </c>
      <c r="B324" s="650"/>
      <c r="C324" s="651"/>
      <c r="G324" s="671"/>
      <c r="H324" s="671"/>
      <c r="I324" s="671"/>
      <c r="J324" s="671"/>
      <c r="K324" s="671"/>
      <c r="L324" s="671"/>
      <c r="M324" s="671"/>
      <c r="N324" s="671"/>
      <c r="O324" s="671"/>
      <c r="P324" s="671"/>
      <c r="Q324" s="671"/>
      <c r="R324" s="671"/>
      <c r="S324" s="671"/>
      <c r="T324" s="687"/>
      <c r="AP324" s="620">
        <v>313</v>
      </c>
      <c r="AQ324" s="620" t="str">
        <f t="shared" si="46"/>
        <v/>
      </c>
      <c r="AR324" s="666" t="str">
        <f t="shared" si="42"/>
        <v/>
      </c>
      <c r="AS324" s="620" t="b">
        <f t="shared" si="45"/>
        <v>0</v>
      </c>
      <c r="AT324" s="620" t="str">
        <f t="shared" si="47"/>
        <v/>
      </c>
      <c r="AU324" s="620" t="str">
        <f t="shared" si="48"/>
        <v/>
      </c>
      <c r="AV324" s="620" t="str">
        <f t="shared" si="49"/>
        <v/>
      </c>
      <c r="AW324" s="620" t="str">
        <f t="shared" si="43"/>
        <v/>
      </c>
      <c r="AX324" s="620" t="str">
        <f t="shared" si="44"/>
        <v/>
      </c>
      <c r="CP324" s="653" t="str">
        <f t="shared" si="41"/>
        <v/>
      </c>
    </row>
    <row r="325" spans="1:94" x14ac:dyDescent="0.25">
      <c r="A325" s="654">
        <v>318</v>
      </c>
      <c r="B325" s="650"/>
      <c r="C325" s="651"/>
      <c r="G325" s="671"/>
      <c r="H325" s="671"/>
      <c r="I325" s="671"/>
      <c r="J325" s="671"/>
      <c r="K325" s="671"/>
      <c r="L325" s="671"/>
      <c r="M325" s="671"/>
      <c r="N325" s="671"/>
      <c r="O325" s="671"/>
      <c r="P325" s="671"/>
      <c r="Q325" s="671"/>
      <c r="R325" s="671"/>
      <c r="S325" s="671"/>
      <c r="T325" s="687"/>
      <c r="AP325" s="620">
        <v>314</v>
      </c>
      <c r="AQ325" s="620" t="str">
        <f t="shared" si="46"/>
        <v/>
      </c>
      <c r="AR325" s="666" t="str">
        <f t="shared" si="42"/>
        <v/>
      </c>
      <c r="AS325" s="620" t="b">
        <f t="shared" si="45"/>
        <v>0</v>
      </c>
      <c r="AT325" s="620" t="str">
        <f t="shared" si="47"/>
        <v/>
      </c>
      <c r="AU325" s="620" t="str">
        <f t="shared" si="48"/>
        <v/>
      </c>
      <c r="AV325" s="620" t="str">
        <f t="shared" si="49"/>
        <v/>
      </c>
      <c r="AW325" s="620" t="str">
        <f t="shared" si="43"/>
        <v/>
      </c>
      <c r="AX325" s="620" t="str">
        <f t="shared" si="44"/>
        <v/>
      </c>
      <c r="CP325" s="653" t="str">
        <f t="shared" si="41"/>
        <v/>
      </c>
    </row>
    <row r="326" spans="1:94" x14ac:dyDescent="0.25">
      <c r="A326" s="649">
        <v>319</v>
      </c>
      <c r="B326" s="650"/>
      <c r="C326" s="651"/>
      <c r="G326" s="671"/>
      <c r="H326" s="671"/>
      <c r="I326" s="671"/>
      <c r="J326" s="671"/>
      <c r="K326" s="671"/>
      <c r="L326" s="671"/>
      <c r="M326" s="671"/>
      <c r="N326" s="671"/>
      <c r="O326" s="671"/>
      <c r="P326" s="671"/>
      <c r="Q326" s="671"/>
      <c r="R326" s="671"/>
      <c r="S326" s="671"/>
      <c r="T326" s="687"/>
      <c r="AP326" s="620">
        <v>315</v>
      </c>
      <c r="AQ326" s="620" t="str">
        <f t="shared" si="46"/>
        <v/>
      </c>
      <c r="AR326" s="666" t="str">
        <f t="shared" si="42"/>
        <v/>
      </c>
      <c r="AS326" s="620" t="b">
        <f t="shared" si="45"/>
        <v>0</v>
      </c>
      <c r="AT326" s="620" t="str">
        <f t="shared" si="47"/>
        <v/>
      </c>
      <c r="AU326" s="620" t="str">
        <f t="shared" si="48"/>
        <v/>
      </c>
      <c r="AV326" s="620" t="str">
        <f t="shared" si="49"/>
        <v/>
      </c>
      <c r="AW326" s="620" t="str">
        <f t="shared" si="43"/>
        <v/>
      </c>
      <c r="AX326" s="620" t="str">
        <f t="shared" si="44"/>
        <v/>
      </c>
      <c r="CP326" s="653" t="str">
        <f t="shared" si="41"/>
        <v/>
      </c>
    </row>
    <row r="327" spans="1:94" x14ac:dyDescent="0.25">
      <c r="A327" s="654">
        <v>320</v>
      </c>
      <c r="B327" s="650"/>
      <c r="C327" s="651"/>
      <c r="G327" s="671"/>
      <c r="H327" s="671"/>
      <c r="I327" s="671"/>
      <c r="J327" s="671"/>
      <c r="K327" s="671"/>
      <c r="L327" s="671"/>
      <c r="M327" s="671"/>
      <c r="N327" s="671"/>
      <c r="O327" s="671"/>
      <c r="P327" s="671"/>
      <c r="Q327" s="671"/>
      <c r="R327" s="671"/>
      <c r="S327" s="671"/>
      <c r="T327" s="687"/>
      <c r="AP327" s="620">
        <v>316</v>
      </c>
      <c r="AQ327" s="620" t="str">
        <f t="shared" si="46"/>
        <v/>
      </c>
      <c r="AR327" s="666" t="str">
        <f t="shared" si="42"/>
        <v/>
      </c>
      <c r="AS327" s="620" t="b">
        <f t="shared" si="45"/>
        <v>0</v>
      </c>
      <c r="AT327" s="620" t="str">
        <f t="shared" si="47"/>
        <v/>
      </c>
      <c r="AU327" s="620" t="str">
        <f t="shared" si="48"/>
        <v/>
      </c>
      <c r="AV327" s="620" t="str">
        <f t="shared" si="49"/>
        <v/>
      </c>
      <c r="AW327" s="620" t="str">
        <f t="shared" si="43"/>
        <v/>
      </c>
      <c r="AX327" s="620" t="str">
        <f t="shared" si="44"/>
        <v/>
      </c>
      <c r="CP327" s="653" t="str">
        <f t="shared" si="41"/>
        <v/>
      </c>
    </row>
    <row r="328" spans="1:94" x14ac:dyDescent="0.25">
      <c r="A328" s="649">
        <v>321</v>
      </c>
      <c r="B328" s="650"/>
      <c r="C328" s="651"/>
      <c r="G328" s="671"/>
      <c r="H328" s="671"/>
      <c r="I328" s="671"/>
      <c r="J328" s="671"/>
      <c r="K328" s="671"/>
      <c r="L328" s="671"/>
      <c r="M328" s="671"/>
      <c r="N328" s="671"/>
      <c r="O328" s="671"/>
      <c r="P328" s="671"/>
      <c r="Q328" s="671"/>
      <c r="R328" s="671"/>
      <c r="S328" s="671"/>
      <c r="T328" s="687"/>
      <c r="AP328" s="620">
        <v>317</v>
      </c>
      <c r="AQ328" s="620" t="str">
        <f t="shared" si="46"/>
        <v/>
      </c>
      <c r="AR328" s="666" t="str">
        <f t="shared" si="42"/>
        <v/>
      </c>
      <c r="AS328" s="620" t="b">
        <f t="shared" si="45"/>
        <v>0</v>
      </c>
      <c r="AT328" s="620" t="str">
        <f t="shared" si="47"/>
        <v/>
      </c>
      <c r="AU328" s="620" t="str">
        <f t="shared" si="48"/>
        <v/>
      </c>
      <c r="AV328" s="620" t="str">
        <f t="shared" si="49"/>
        <v/>
      </c>
      <c r="AW328" s="620" t="str">
        <f t="shared" si="43"/>
        <v/>
      </c>
      <c r="AX328" s="620" t="str">
        <f t="shared" si="44"/>
        <v/>
      </c>
      <c r="CP328" s="653" t="str">
        <f t="shared" ref="CP328:CP391" si="50">IF(OR(C328="",B328=""),"",IF($AR$11=0,AQ332,AR332))</f>
        <v/>
      </c>
    </row>
    <row r="329" spans="1:94" x14ac:dyDescent="0.25">
      <c r="A329" s="654">
        <v>322</v>
      </c>
      <c r="B329" s="650"/>
      <c r="C329" s="651"/>
      <c r="G329" s="671"/>
      <c r="H329" s="671"/>
      <c r="I329" s="671"/>
      <c r="J329" s="671"/>
      <c r="K329" s="671"/>
      <c r="L329" s="671"/>
      <c r="M329" s="671"/>
      <c r="N329" s="671"/>
      <c r="O329" s="671"/>
      <c r="P329" s="671"/>
      <c r="Q329" s="671"/>
      <c r="R329" s="671"/>
      <c r="S329" s="671"/>
      <c r="T329" s="687"/>
      <c r="AP329" s="620">
        <v>318</v>
      </c>
      <c r="AQ329" s="620" t="str">
        <f t="shared" si="46"/>
        <v/>
      </c>
      <c r="AR329" s="666" t="str">
        <f t="shared" si="42"/>
        <v/>
      </c>
      <c r="AS329" s="620" t="b">
        <f t="shared" si="45"/>
        <v>0</v>
      </c>
      <c r="AT329" s="620" t="str">
        <f t="shared" si="47"/>
        <v/>
      </c>
      <c r="AU329" s="620" t="str">
        <f t="shared" si="48"/>
        <v/>
      </c>
      <c r="AV329" s="620" t="str">
        <f t="shared" si="49"/>
        <v/>
      </c>
      <c r="AW329" s="620" t="str">
        <f t="shared" si="43"/>
        <v/>
      </c>
      <c r="AX329" s="620" t="str">
        <f t="shared" si="44"/>
        <v/>
      </c>
      <c r="CP329" s="653" t="str">
        <f t="shared" si="50"/>
        <v/>
      </c>
    </row>
    <row r="330" spans="1:94" x14ac:dyDescent="0.25">
      <c r="A330" s="649">
        <v>323</v>
      </c>
      <c r="B330" s="650"/>
      <c r="C330" s="651"/>
      <c r="G330" s="671"/>
      <c r="H330" s="671"/>
      <c r="I330" s="671"/>
      <c r="J330" s="671"/>
      <c r="K330" s="671"/>
      <c r="L330" s="671"/>
      <c r="M330" s="671"/>
      <c r="N330" s="671"/>
      <c r="O330" s="671"/>
      <c r="P330" s="671"/>
      <c r="Q330" s="671"/>
      <c r="R330" s="671"/>
      <c r="S330" s="671"/>
      <c r="T330" s="687"/>
      <c r="AP330" s="620">
        <v>319</v>
      </c>
      <c r="AQ330" s="620" t="str">
        <f t="shared" si="46"/>
        <v/>
      </c>
      <c r="AR330" s="666" t="str">
        <f t="shared" si="42"/>
        <v/>
      </c>
      <c r="AS330" s="620" t="b">
        <f t="shared" si="45"/>
        <v>0</v>
      </c>
      <c r="AT330" s="620" t="str">
        <f t="shared" si="47"/>
        <v/>
      </c>
      <c r="AU330" s="620" t="str">
        <f t="shared" si="48"/>
        <v/>
      </c>
      <c r="AV330" s="620" t="str">
        <f t="shared" si="49"/>
        <v/>
      </c>
      <c r="AW330" s="620" t="str">
        <f t="shared" si="43"/>
        <v/>
      </c>
      <c r="AX330" s="620" t="str">
        <f t="shared" si="44"/>
        <v/>
      </c>
      <c r="CP330" s="653" t="str">
        <f t="shared" si="50"/>
        <v/>
      </c>
    </row>
    <row r="331" spans="1:94" x14ac:dyDescent="0.25">
      <c r="A331" s="654">
        <v>324</v>
      </c>
      <c r="B331" s="650"/>
      <c r="C331" s="651"/>
      <c r="G331" s="671"/>
      <c r="H331" s="671"/>
      <c r="I331" s="671"/>
      <c r="J331" s="671"/>
      <c r="K331" s="671"/>
      <c r="L331" s="671"/>
      <c r="M331" s="671"/>
      <c r="N331" s="671"/>
      <c r="O331" s="671"/>
      <c r="P331" s="671"/>
      <c r="Q331" s="671"/>
      <c r="R331" s="671"/>
      <c r="S331" s="671"/>
      <c r="T331" s="687"/>
      <c r="AP331" s="620">
        <v>320</v>
      </c>
      <c r="AQ331" s="620" t="str">
        <f t="shared" si="46"/>
        <v/>
      </c>
      <c r="AR331" s="666" t="str">
        <f t="shared" si="42"/>
        <v/>
      </c>
      <c r="AS331" s="620" t="b">
        <f t="shared" si="45"/>
        <v>0</v>
      </c>
      <c r="AT331" s="620" t="str">
        <f t="shared" si="47"/>
        <v/>
      </c>
      <c r="AU331" s="620" t="str">
        <f t="shared" si="48"/>
        <v/>
      </c>
      <c r="AV331" s="620" t="str">
        <f t="shared" si="49"/>
        <v/>
      </c>
      <c r="AW331" s="620" t="str">
        <f t="shared" si="43"/>
        <v/>
      </c>
      <c r="AX331" s="620" t="str">
        <f t="shared" si="44"/>
        <v/>
      </c>
      <c r="CP331" s="653" t="str">
        <f t="shared" si="50"/>
        <v/>
      </c>
    </row>
    <row r="332" spans="1:94" x14ac:dyDescent="0.25">
      <c r="A332" s="649">
        <v>325</v>
      </c>
      <c r="B332" s="650"/>
      <c r="C332" s="651"/>
      <c r="G332" s="671"/>
      <c r="H332" s="671"/>
      <c r="I332" s="671"/>
      <c r="J332" s="671"/>
      <c r="K332" s="671"/>
      <c r="L332" s="671"/>
      <c r="M332" s="671"/>
      <c r="N332" s="671"/>
      <c r="O332" s="671"/>
      <c r="P332" s="671"/>
      <c r="Q332" s="671"/>
      <c r="R332" s="671"/>
      <c r="S332" s="671"/>
      <c r="T332" s="687"/>
      <c r="AP332" s="620">
        <v>321</v>
      </c>
      <c r="AQ332" s="620" t="str">
        <f t="shared" si="46"/>
        <v/>
      </c>
      <c r="AR332" s="666" t="str">
        <f t="shared" ref="AR332:AR395" si="51">IF(OR(C328="",B328=""),"",_xlfn.RANK.AVG(AT332,$AT$12:$AT$511,1))</f>
        <v/>
      </c>
      <c r="AS332" s="620" t="b">
        <f t="shared" si="45"/>
        <v>0</v>
      </c>
      <c r="AT332" s="620" t="str">
        <f t="shared" si="47"/>
        <v/>
      </c>
      <c r="AU332" s="620" t="str">
        <f t="shared" si="48"/>
        <v/>
      </c>
      <c r="AV332" s="620" t="str">
        <f t="shared" si="49"/>
        <v/>
      </c>
      <c r="AW332" s="620" t="str">
        <f t="shared" ref="AW332:AW395" si="52">IF(B328=1,CP328,"")</f>
        <v/>
      </c>
      <c r="AX332" s="620" t="str">
        <f t="shared" ref="AX332:AX395" si="53">IF(B328=2,CP328,"")</f>
        <v/>
      </c>
      <c r="CP332" s="653" t="str">
        <f t="shared" si="50"/>
        <v/>
      </c>
    </row>
    <row r="333" spans="1:94" x14ac:dyDescent="0.25">
      <c r="A333" s="654">
        <v>326</v>
      </c>
      <c r="B333" s="650"/>
      <c r="C333" s="651"/>
      <c r="G333" s="671"/>
      <c r="H333" s="671"/>
      <c r="I333" s="671"/>
      <c r="J333" s="671"/>
      <c r="K333" s="671"/>
      <c r="L333" s="671"/>
      <c r="M333" s="671"/>
      <c r="N333" s="671"/>
      <c r="O333" s="671"/>
      <c r="P333" s="671"/>
      <c r="Q333" s="671"/>
      <c r="R333" s="671"/>
      <c r="S333" s="671"/>
      <c r="T333" s="687"/>
      <c r="AP333" s="620">
        <v>322</v>
      </c>
      <c r="AQ333" s="620" t="str">
        <f t="shared" si="46"/>
        <v/>
      </c>
      <c r="AR333" s="666" t="str">
        <f t="shared" si="51"/>
        <v/>
      </c>
      <c r="AS333" s="620" t="b">
        <f t="shared" ref="AS333:AS396" si="54">IF(C329&lt;&gt;"",A329)</f>
        <v>0</v>
      </c>
      <c r="AT333" s="620" t="str">
        <f t="shared" si="47"/>
        <v/>
      </c>
      <c r="AU333" s="620" t="str">
        <f t="shared" si="48"/>
        <v/>
      </c>
      <c r="AV333" s="620" t="str">
        <f t="shared" si="49"/>
        <v/>
      </c>
      <c r="AW333" s="620" t="str">
        <f t="shared" si="52"/>
        <v/>
      </c>
      <c r="AX333" s="620" t="str">
        <f t="shared" si="53"/>
        <v/>
      </c>
      <c r="CP333" s="653" t="str">
        <f t="shared" si="50"/>
        <v/>
      </c>
    </row>
    <row r="334" spans="1:94" x14ac:dyDescent="0.25">
      <c r="A334" s="649">
        <v>327</v>
      </c>
      <c r="B334" s="650"/>
      <c r="C334" s="651"/>
      <c r="G334" s="671"/>
      <c r="H334" s="671"/>
      <c r="I334" s="671"/>
      <c r="J334" s="671"/>
      <c r="K334" s="671"/>
      <c r="L334" s="671"/>
      <c r="M334" s="671"/>
      <c r="N334" s="671"/>
      <c r="O334" s="671"/>
      <c r="P334" s="671"/>
      <c r="Q334" s="671"/>
      <c r="R334" s="671"/>
      <c r="S334" s="671"/>
      <c r="T334" s="687"/>
      <c r="AP334" s="620">
        <v>323</v>
      </c>
      <c r="AQ334" s="620" t="str">
        <f t="shared" ref="AQ334:AQ397" si="55">IF(OR(B330="",C330=""),"",RANK(AT334,$AT$12:$AT$511,A330))</f>
        <v/>
      </c>
      <c r="AR334" s="666" t="str">
        <f t="shared" si="51"/>
        <v/>
      </c>
      <c r="AS334" s="620" t="b">
        <f t="shared" si="54"/>
        <v>0</v>
      </c>
      <c r="AT334" s="620" t="str">
        <f t="shared" si="47"/>
        <v/>
      </c>
      <c r="AU334" s="620" t="str">
        <f t="shared" si="48"/>
        <v/>
      </c>
      <c r="AV334" s="620" t="str">
        <f t="shared" si="49"/>
        <v/>
      </c>
      <c r="AW334" s="620" t="str">
        <f t="shared" si="52"/>
        <v/>
      </c>
      <c r="AX334" s="620" t="str">
        <f t="shared" si="53"/>
        <v/>
      </c>
      <c r="CP334" s="653" t="str">
        <f t="shared" si="50"/>
        <v/>
      </c>
    </row>
    <row r="335" spans="1:94" x14ac:dyDescent="0.25">
      <c r="A335" s="654">
        <v>328</v>
      </c>
      <c r="B335" s="650"/>
      <c r="C335" s="651"/>
      <c r="G335" s="671"/>
      <c r="H335" s="671"/>
      <c r="I335" s="671"/>
      <c r="J335" s="671"/>
      <c r="K335" s="671"/>
      <c r="L335" s="671"/>
      <c r="M335" s="671"/>
      <c r="N335" s="671"/>
      <c r="O335" s="671"/>
      <c r="P335" s="671"/>
      <c r="Q335" s="671"/>
      <c r="R335" s="671"/>
      <c r="S335" s="671"/>
      <c r="T335" s="687"/>
      <c r="AP335" s="620">
        <v>324</v>
      </c>
      <c r="AQ335" s="620" t="str">
        <f t="shared" si="55"/>
        <v/>
      </c>
      <c r="AR335" s="666" t="str">
        <f t="shared" si="51"/>
        <v/>
      </c>
      <c r="AS335" s="620" t="b">
        <f t="shared" si="54"/>
        <v>0</v>
      </c>
      <c r="AT335" s="620" t="str">
        <f t="shared" si="47"/>
        <v/>
      </c>
      <c r="AU335" s="620" t="str">
        <f t="shared" si="48"/>
        <v/>
      </c>
      <c r="AV335" s="620" t="str">
        <f t="shared" si="49"/>
        <v/>
      </c>
      <c r="AW335" s="620" t="str">
        <f t="shared" si="52"/>
        <v/>
      </c>
      <c r="AX335" s="620" t="str">
        <f t="shared" si="53"/>
        <v/>
      </c>
      <c r="CP335" s="653" t="str">
        <f t="shared" si="50"/>
        <v/>
      </c>
    </row>
    <row r="336" spans="1:94" x14ac:dyDescent="0.25">
      <c r="A336" s="649">
        <v>329</v>
      </c>
      <c r="B336" s="650"/>
      <c r="C336" s="651"/>
      <c r="G336" s="671"/>
      <c r="H336" s="671"/>
      <c r="I336" s="671"/>
      <c r="J336" s="671"/>
      <c r="K336" s="671"/>
      <c r="L336" s="671"/>
      <c r="M336" s="671"/>
      <c r="N336" s="671"/>
      <c r="O336" s="671"/>
      <c r="P336" s="671"/>
      <c r="Q336" s="671"/>
      <c r="R336" s="671"/>
      <c r="S336" s="671"/>
      <c r="T336" s="687"/>
      <c r="AP336" s="620">
        <v>325</v>
      </c>
      <c r="AQ336" s="620" t="str">
        <f t="shared" si="55"/>
        <v/>
      </c>
      <c r="AR336" s="666" t="str">
        <f t="shared" si="51"/>
        <v/>
      </c>
      <c r="AS336" s="620" t="b">
        <f t="shared" si="54"/>
        <v>0</v>
      </c>
      <c r="AT336" s="620" t="str">
        <f t="shared" si="47"/>
        <v/>
      </c>
      <c r="AU336" s="620" t="str">
        <f t="shared" si="48"/>
        <v/>
      </c>
      <c r="AV336" s="620" t="str">
        <f t="shared" si="49"/>
        <v/>
      </c>
      <c r="AW336" s="620" t="str">
        <f t="shared" si="52"/>
        <v/>
      </c>
      <c r="AX336" s="620" t="str">
        <f t="shared" si="53"/>
        <v/>
      </c>
      <c r="CP336" s="653" t="str">
        <f t="shared" si="50"/>
        <v/>
      </c>
    </row>
    <row r="337" spans="1:94" x14ac:dyDescent="0.25">
      <c r="A337" s="654">
        <v>330</v>
      </c>
      <c r="B337" s="650"/>
      <c r="C337" s="651"/>
      <c r="G337" s="671"/>
      <c r="H337" s="671"/>
      <c r="I337" s="671"/>
      <c r="J337" s="671"/>
      <c r="K337" s="671"/>
      <c r="L337" s="671"/>
      <c r="M337" s="671"/>
      <c r="N337" s="671"/>
      <c r="O337" s="671"/>
      <c r="P337" s="671"/>
      <c r="Q337" s="671"/>
      <c r="R337" s="671"/>
      <c r="S337" s="671"/>
      <c r="T337" s="687"/>
      <c r="AP337" s="620">
        <v>326</v>
      </c>
      <c r="AQ337" s="620" t="str">
        <f t="shared" si="55"/>
        <v/>
      </c>
      <c r="AR337" s="666" t="str">
        <f t="shared" si="51"/>
        <v/>
      </c>
      <c r="AS337" s="620" t="b">
        <f t="shared" si="54"/>
        <v>0</v>
      </c>
      <c r="AT337" s="620" t="str">
        <f t="shared" si="47"/>
        <v/>
      </c>
      <c r="AU337" s="620" t="str">
        <f t="shared" si="48"/>
        <v/>
      </c>
      <c r="AV337" s="620" t="str">
        <f t="shared" si="49"/>
        <v/>
      </c>
      <c r="AW337" s="620" t="str">
        <f t="shared" si="52"/>
        <v/>
      </c>
      <c r="AX337" s="620" t="str">
        <f t="shared" si="53"/>
        <v/>
      </c>
      <c r="CP337" s="653" t="str">
        <f t="shared" si="50"/>
        <v/>
      </c>
    </row>
    <row r="338" spans="1:94" x14ac:dyDescent="0.25">
      <c r="A338" s="649">
        <v>331</v>
      </c>
      <c r="B338" s="650"/>
      <c r="C338" s="651"/>
      <c r="G338" s="671"/>
      <c r="H338" s="671"/>
      <c r="I338" s="671"/>
      <c r="J338" s="671"/>
      <c r="K338" s="671"/>
      <c r="L338" s="671"/>
      <c r="M338" s="671"/>
      <c r="N338" s="671"/>
      <c r="O338" s="671"/>
      <c r="P338" s="671"/>
      <c r="Q338" s="671"/>
      <c r="R338" s="671"/>
      <c r="S338" s="671"/>
      <c r="T338" s="687"/>
      <c r="AP338" s="620">
        <v>327</v>
      </c>
      <c r="AQ338" s="620" t="str">
        <f t="shared" si="55"/>
        <v/>
      </c>
      <c r="AR338" s="666" t="str">
        <f t="shared" si="51"/>
        <v/>
      </c>
      <c r="AS338" s="620" t="b">
        <f t="shared" si="54"/>
        <v>0</v>
      </c>
      <c r="AT338" s="620" t="str">
        <f t="shared" si="47"/>
        <v/>
      </c>
      <c r="AU338" s="620" t="str">
        <f t="shared" si="48"/>
        <v/>
      </c>
      <c r="AV338" s="620" t="str">
        <f t="shared" si="49"/>
        <v/>
      </c>
      <c r="AW338" s="620" t="str">
        <f t="shared" si="52"/>
        <v/>
      </c>
      <c r="AX338" s="620" t="str">
        <f t="shared" si="53"/>
        <v/>
      </c>
      <c r="CP338" s="653" t="str">
        <f t="shared" si="50"/>
        <v/>
      </c>
    </row>
    <row r="339" spans="1:94" x14ac:dyDescent="0.25">
      <c r="A339" s="654">
        <v>332</v>
      </c>
      <c r="B339" s="650"/>
      <c r="C339" s="651"/>
      <c r="G339" s="671"/>
      <c r="H339" s="671"/>
      <c r="I339" s="671"/>
      <c r="J339" s="671"/>
      <c r="K339" s="671"/>
      <c r="L339" s="671"/>
      <c r="M339" s="671"/>
      <c r="N339" s="671"/>
      <c r="O339" s="671"/>
      <c r="P339" s="671"/>
      <c r="Q339" s="671"/>
      <c r="R339" s="671"/>
      <c r="S339" s="671"/>
      <c r="T339" s="687"/>
      <c r="AP339" s="620">
        <v>328</v>
      </c>
      <c r="AQ339" s="620" t="str">
        <f t="shared" si="55"/>
        <v/>
      </c>
      <c r="AR339" s="666" t="str">
        <f t="shared" si="51"/>
        <v/>
      </c>
      <c r="AS339" s="620" t="b">
        <f t="shared" si="54"/>
        <v>0</v>
      </c>
      <c r="AT339" s="620" t="str">
        <f t="shared" si="47"/>
        <v/>
      </c>
      <c r="AU339" s="620" t="str">
        <f t="shared" si="48"/>
        <v/>
      </c>
      <c r="AV339" s="620" t="str">
        <f t="shared" si="49"/>
        <v/>
      </c>
      <c r="AW339" s="620" t="str">
        <f t="shared" si="52"/>
        <v/>
      </c>
      <c r="AX339" s="620" t="str">
        <f t="shared" si="53"/>
        <v/>
      </c>
      <c r="CP339" s="653" t="str">
        <f t="shared" si="50"/>
        <v/>
      </c>
    </row>
    <row r="340" spans="1:94" x14ac:dyDescent="0.25">
      <c r="A340" s="649">
        <v>333</v>
      </c>
      <c r="B340" s="650"/>
      <c r="C340" s="651"/>
      <c r="G340" s="671"/>
      <c r="H340" s="671"/>
      <c r="I340" s="671"/>
      <c r="J340" s="671"/>
      <c r="K340" s="671"/>
      <c r="L340" s="671"/>
      <c r="M340" s="671"/>
      <c r="N340" s="671"/>
      <c r="O340" s="671"/>
      <c r="P340" s="671"/>
      <c r="Q340" s="671"/>
      <c r="R340" s="671"/>
      <c r="S340" s="671"/>
      <c r="T340" s="687"/>
      <c r="AP340" s="620">
        <v>329</v>
      </c>
      <c r="AQ340" s="620" t="str">
        <f t="shared" si="55"/>
        <v/>
      </c>
      <c r="AR340" s="666" t="str">
        <f t="shared" si="51"/>
        <v/>
      </c>
      <c r="AS340" s="620" t="b">
        <f t="shared" si="54"/>
        <v>0</v>
      </c>
      <c r="AT340" s="620" t="str">
        <f t="shared" si="47"/>
        <v/>
      </c>
      <c r="AU340" s="620" t="str">
        <f t="shared" si="48"/>
        <v/>
      </c>
      <c r="AV340" s="620" t="str">
        <f t="shared" si="49"/>
        <v/>
      </c>
      <c r="AW340" s="620" t="str">
        <f t="shared" si="52"/>
        <v/>
      </c>
      <c r="AX340" s="620" t="str">
        <f t="shared" si="53"/>
        <v/>
      </c>
      <c r="CP340" s="653" t="str">
        <f t="shared" si="50"/>
        <v/>
      </c>
    </row>
    <row r="341" spans="1:94" x14ac:dyDescent="0.25">
      <c r="A341" s="654">
        <v>334</v>
      </c>
      <c r="B341" s="650"/>
      <c r="C341" s="651"/>
      <c r="G341" s="671"/>
      <c r="H341" s="671"/>
      <c r="I341" s="671"/>
      <c r="J341" s="671"/>
      <c r="K341" s="671"/>
      <c r="L341" s="671"/>
      <c r="M341" s="671"/>
      <c r="N341" s="671"/>
      <c r="O341" s="671"/>
      <c r="P341" s="671"/>
      <c r="Q341" s="671"/>
      <c r="R341" s="671"/>
      <c r="S341" s="671"/>
      <c r="T341" s="687"/>
      <c r="AP341" s="620">
        <v>330</v>
      </c>
      <c r="AQ341" s="620" t="str">
        <f t="shared" si="55"/>
        <v/>
      </c>
      <c r="AR341" s="666" t="str">
        <f t="shared" si="51"/>
        <v/>
      </c>
      <c r="AS341" s="620" t="b">
        <f t="shared" si="54"/>
        <v>0</v>
      </c>
      <c r="AT341" s="620" t="str">
        <f t="shared" si="47"/>
        <v/>
      </c>
      <c r="AU341" s="620" t="str">
        <f t="shared" si="48"/>
        <v/>
      </c>
      <c r="AV341" s="620" t="str">
        <f t="shared" si="49"/>
        <v/>
      </c>
      <c r="AW341" s="620" t="str">
        <f t="shared" si="52"/>
        <v/>
      </c>
      <c r="AX341" s="620" t="str">
        <f t="shared" si="53"/>
        <v/>
      </c>
      <c r="CP341" s="653" t="str">
        <f t="shared" si="50"/>
        <v/>
      </c>
    </row>
    <row r="342" spans="1:94" x14ac:dyDescent="0.25">
      <c r="A342" s="649">
        <v>335</v>
      </c>
      <c r="B342" s="650"/>
      <c r="C342" s="651"/>
      <c r="G342" s="671"/>
      <c r="H342" s="671"/>
      <c r="I342" s="671"/>
      <c r="J342" s="671"/>
      <c r="K342" s="671"/>
      <c r="L342" s="671"/>
      <c r="M342" s="671"/>
      <c r="N342" s="671"/>
      <c r="O342" s="671"/>
      <c r="P342" s="671"/>
      <c r="Q342" s="671"/>
      <c r="R342" s="671"/>
      <c r="S342" s="671"/>
      <c r="T342" s="687"/>
      <c r="AP342" s="620">
        <v>331</v>
      </c>
      <c r="AQ342" s="620" t="str">
        <f t="shared" si="55"/>
        <v/>
      </c>
      <c r="AR342" s="666" t="str">
        <f t="shared" si="51"/>
        <v/>
      </c>
      <c r="AS342" s="620" t="b">
        <f t="shared" si="54"/>
        <v>0</v>
      </c>
      <c r="AT342" s="620" t="str">
        <f t="shared" si="47"/>
        <v/>
      </c>
      <c r="AU342" s="620" t="str">
        <f t="shared" si="48"/>
        <v/>
      </c>
      <c r="AV342" s="620" t="str">
        <f t="shared" si="49"/>
        <v/>
      </c>
      <c r="AW342" s="620" t="str">
        <f t="shared" si="52"/>
        <v/>
      </c>
      <c r="AX342" s="620" t="str">
        <f t="shared" si="53"/>
        <v/>
      </c>
      <c r="CP342" s="653" t="str">
        <f t="shared" si="50"/>
        <v/>
      </c>
    </row>
    <row r="343" spans="1:94" x14ac:dyDescent="0.25">
      <c r="A343" s="654">
        <v>336</v>
      </c>
      <c r="B343" s="650"/>
      <c r="C343" s="651"/>
      <c r="G343" s="671"/>
      <c r="H343" s="671"/>
      <c r="I343" s="671"/>
      <c r="J343" s="671"/>
      <c r="K343" s="671"/>
      <c r="L343" s="671"/>
      <c r="M343" s="671"/>
      <c r="N343" s="671"/>
      <c r="O343" s="671"/>
      <c r="P343" s="671"/>
      <c r="Q343" s="671"/>
      <c r="R343" s="671"/>
      <c r="S343" s="671"/>
      <c r="T343" s="687"/>
      <c r="AP343" s="620">
        <v>332</v>
      </c>
      <c r="AQ343" s="620" t="str">
        <f t="shared" si="55"/>
        <v/>
      </c>
      <c r="AR343" s="666" t="str">
        <f t="shared" si="51"/>
        <v/>
      </c>
      <c r="AS343" s="620" t="b">
        <f t="shared" si="54"/>
        <v>0</v>
      </c>
      <c r="AT343" s="620" t="str">
        <f t="shared" si="47"/>
        <v/>
      </c>
      <c r="AU343" s="620" t="str">
        <f t="shared" si="48"/>
        <v/>
      </c>
      <c r="AV343" s="620" t="str">
        <f t="shared" si="49"/>
        <v/>
      </c>
      <c r="AW343" s="620" t="str">
        <f t="shared" si="52"/>
        <v/>
      </c>
      <c r="AX343" s="620" t="str">
        <f t="shared" si="53"/>
        <v/>
      </c>
      <c r="CP343" s="653" t="str">
        <f t="shared" si="50"/>
        <v/>
      </c>
    </row>
    <row r="344" spans="1:94" x14ac:dyDescent="0.25">
      <c r="A344" s="649">
        <v>337</v>
      </c>
      <c r="B344" s="650"/>
      <c r="C344" s="651"/>
      <c r="G344" s="671"/>
      <c r="H344" s="671"/>
      <c r="I344" s="671"/>
      <c r="J344" s="671"/>
      <c r="K344" s="671"/>
      <c r="L344" s="671"/>
      <c r="M344" s="671"/>
      <c r="N344" s="671"/>
      <c r="O344" s="671"/>
      <c r="P344" s="671"/>
      <c r="Q344" s="671"/>
      <c r="R344" s="671"/>
      <c r="S344" s="671"/>
      <c r="T344" s="687"/>
      <c r="AP344" s="620">
        <v>333</v>
      </c>
      <c r="AQ344" s="620" t="str">
        <f t="shared" si="55"/>
        <v/>
      </c>
      <c r="AR344" s="666" t="str">
        <f t="shared" si="51"/>
        <v/>
      </c>
      <c r="AS344" s="620" t="b">
        <f t="shared" si="54"/>
        <v>0</v>
      </c>
      <c r="AT344" s="620" t="str">
        <f t="shared" si="47"/>
        <v/>
      </c>
      <c r="AU344" s="620" t="str">
        <f t="shared" si="48"/>
        <v/>
      </c>
      <c r="AV344" s="620" t="str">
        <f t="shared" si="49"/>
        <v/>
      </c>
      <c r="AW344" s="620" t="str">
        <f t="shared" si="52"/>
        <v/>
      </c>
      <c r="AX344" s="620" t="str">
        <f t="shared" si="53"/>
        <v/>
      </c>
      <c r="CP344" s="653" t="str">
        <f t="shared" si="50"/>
        <v/>
      </c>
    </row>
    <row r="345" spans="1:94" x14ac:dyDescent="0.25">
      <c r="A345" s="654">
        <v>338</v>
      </c>
      <c r="B345" s="650"/>
      <c r="C345" s="651"/>
      <c r="G345" s="671"/>
      <c r="H345" s="671"/>
      <c r="I345" s="671"/>
      <c r="J345" s="671"/>
      <c r="K345" s="671"/>
      <c r="L345" s="671"/>
      <c r="M345" s="671"/>
      <c r="N345" s="671"/>
      <c r="O345" s="671"/>
      <c r="P345" s="671"/>
      <c r="Q345" s="671"/>
      <c r="R345" s="671"/>
      <c r="S345" s="671"/>
      <c r="T345" s="687"/>
      <c r="AP345" s="620">
        <v>334</v>
      </c>
      <c r="AQ345" s="620" t="str">
        <f t="shared" si="55"/>
        <v/>
      </c>
      <c r="AR345" s="666" t="str">
        <f t="shared" si="51"/>
        <v/>
      </c>
      <c r="AS345" s="620" t="b">
        <f t="shared" si="54"/>
        <v>0</v>
      </c>
      <c r="AT345" s="620" t="str">
        <f t="shared" si="47"/>
        <v/>
      </c>
      <c r="AU345" s="620" t="str">
        <f t="shared" si="48"/>
        <v/>
      </c>
      <c r="AV345" s="620" t="str">
        <f t="shared" si="49"/>
        <v/>
      </c>
      <c r="AW345" s="620" t="str">
        <f t="shared" si="52"/>
        <v/>
      </c>
      <c r="AX345" s="620" t="str">
        <f t="shared" si="53"/>
        <v/>
      </c>
      <c r="CP345" s="653" t="str">
        <f t="shared" si="50"/>
        <v/>
      </c>
    </row>
    <row r="346" spans="1:94" x14ac:dyDescent="0.25">
      <c r="A346" s="649">
        <v>339</v>
      </c>
      <c r="B346" s="650"/>
      <c r="C346" s="651"/>
      <c r="G346" s="671"/>
      <c r="H346" s="671"/>
      <c r="I346" s="671"/>
      <c r="J346" s="671"/>
      <c r="K346" s="671"/>
      <c r="L346" s="671"/>
      <c r="M346" s="671"/>
      <c r="N346" s="671"/>
      <c r="O346" s="671"/>
      <c r="P346" s="671"/>
      <c r="Q346" s="671"/>
      <c r="R346" s="671"/>
      <c r="S346" s="671"/>
      <c r="T346" s="687"/>
      <c r="AP346" s="620">
        <v>335</v>
      </c>
      <c r="AQ346" s="620" t="str">
        <f t="shared" si="55"/>
        <v/>
      </c>
      <c r="AR346" s="666" t="str">
        <f t="shared" si="51"/>
        <v/>
      </c>
      <c r="AS346" s="620" t="b">
        <f t="shared" si="54"/>
        <v>0</v>
      </c>
      <c r="AT346" s="620" t="str">
        <f t="shared" si="47"/>
        <v/>
      </c>
      <c r="AU346" s="620" t="str">
        <f t="shared" si="48"/>
        <v/>
      </c>
      <c r="AV346" s="620" t="str">
        <f t="shared" si="49"/>
        <v/>
      </c>
      <c r="AW346" s="620" t="str">
        <f t="shared" si="52"/>
        <v/>
      </c>
      <c r="AX346" s="620" t="str">
        <f t="shared" si="53"/>
        <v/>
      </c>
      <c r="CP346" s="653" t="str">
        <f t="shared" si="50"/>
        <v/>
      </c>
    </row>
    <row r="347" spans="1:94" x14ac:dyDescent="0.25">
      <c r="A347" s="654">
        <v>340</v>
      </c>
      <c r="B347" s="650"/>
      <c r="C347" s="651"/>
      <c r="G347" s="671"/>
      <c r="H347" s="671"/>
      <c r="I347" s="671"/>
      <c r="J347" s="671"/>
      <c r="K347" s="671"/>
      <c r="L347" s="671"/>
      <c r="M347" s="671"/>
      <c r="N347" s="671"/>
      <c r="O347" s="671"/>
      <c r="P347" s="671"/>
      <c r="Q347" s="671"/>
      <c r="R347" s="671"/>
      <c r="S347" s="671"/>
      <c r="T347" s="687"/>
      <c r="AP347" s="620">
        <v>336</v>
      </c>
      <c r="AQ347" s="620" t="str">
        <f t="shared" si="55"/>
        <v/>
      </c>
      <c r="AR347" s="666" t="str">
        <f t="shared" si="51"/>
        <v/>
      </c>
      <c r="AS347" s="620" t="b">
        <f t="shared" si="54"/>
        <v>0</v>
      </c>
      <c r="AT347" s="620" t="str">
        <f t="shared" si="47"/>
        <v/>
      </c>
      <c r="AU347" s="620" t="str">
        <f t="shared" si="48"/>
        <v/>
      </c>
      <c r="AV347" s="620" t="str">
        <f t="shared" si="49"/>
        <v/>
      </c>
      <c r="AW347" s="620" t="str">
        <f t="shared" si="52"/>
        <v/>
      </c>
      <c r="AX347" s="620" t="str">
        <f t="shared" si="53"/>
        <v/>
      </c>
      <c r="CP347" s="653" t="str">
        <f t="shared" si="50"/>
        <v/>
      </c>
    </row>
    <row r="348" spans="1:94" x14ac:dyDescent="0.25">
      <c r="A348" s="649">
        <v>341</v>
      </c>
      <c r="B348" s="650"/>
      <c r="C348" s="651"/>
      <c r="G348" s="671"/>
      <c r="H348" s="671"/>
      <c r="I348" s="671"/>
      <c r="J348" s="671"/>
      <c r="K348" s="671"/>
      <c r="L348" s="671"/>
      <c r="M348" s="671"/>
      <c r="N348" s="671"/>
      <c r="O348" s="671"/>
      <c r="P348" s="671"/>
      <c r="Q348" s="671"/>
      <c r="R348" s="671"/>
      <c r="S348" s="671"/>
      <c r="T348" s="687"/>
      <c r="AP348" s="620">
        <v>337</v>
      </c>
      <c r="AQ348" s="620" t="str">
        <f t="shared" si="55"/>
        <v/>
      </c>
      <c r="AR348" s="666" t="str">
        <f t="shared" si="51"/>
        <v/>
      </c>
      <c r="AS348" s="620" t="b">
        <f t="shared" si="54"/>
        <v>0</v>
      </c>
      <c r="AT348" s="620" t="str">
        <f t="shared" si="47"/>
        <v/>
      </c>
      <c r="AU348" s="620" t="str">
        <f t="shared" si="48"/>
        <v/>
      </c>
      <c r="AV348" s="620" t="str">
        <f t="shared" si="49"/>
        <v/>
      </c>
      <c r="AW348" s="620" t="str">
        <f t="shared" si="52"/>
        <v/>
      </c>
      <c r="AX348" s="620" t="str">
        <f t="shared" si="53"/>
        <v/>
      </c>
      <c r="CP348" s="653" t="str">
        <f t="shared" si="50"/>
        <v/>
      </c>
    </row>
    <row r="349" spans="1:94" x14ac:dyDescent="0.25">
      <c r="A349" s="654">
        <v>342</v>
      </c>
      <c r="B349" s="650"/>
      <c r="C349" s="651"/>
      <c r="G349" s="671"/>
      <c r="H349" s="671"/>
      <c r="I349" s="671"/>
      <c r="J349" s="671"/>
      <c r="K349" s="671"/>
      <c r="L349" s="671"/>
      <c r="M349" s="671"/>
      <c r="N349" s="671"/>
      <c r="O349" s="671"/>
      <c r="P349" s="671"/>
      <c r="Q349" s="671"/>
      <c r="R349" s="671"/>
      <c r="S349" s="671"/>
      <c r="T349" s="687"/>
      <c r="AP349" s="620">
        <v>338</v>
      </c>
      <c r="AQ349" s="620" t="str">
        <f t="shared" si="55"/>
        <v/>
      </c>
      <c r="AR349" s="666" t="str">
        <f t="shared" si="51"/>
        <v/>
      </c>
      <c r="AS349" s="620" t="b">
        <f t="shared" si="54"/>
        <v>0</v>
      </c>
      <c r="AT349" s="620" t="str">
        <f t="shared" si="47"/>
        <v/>
      </c>
      <c r="AU349" s="620" t="str">
        <f t="shared" si="48"/>
        <v/>
      </c>
      <c r="AV349" s="620" t="str">
        <f t="shared" si="49"/>
        <v/>
      </c>
      <c r="AW349" s="620" t="str">
        <f t="shared" si="52"/>
        <v/>
      </c>
      <c r="AX349" s="620" t="str">
        <f t="shared" si="53"/>
        <v/>
      </c>
      <c r="CP349" s="653" t="str">
        <f t="shared" si="50"/>
        <v/>
      </c>
    </row>
    <row r="350" spans="1:94" x14ac:dyDescent="0.25">
      <c r="A350" s="649">
        <v>343</v>
      </c>
      <c r="B350" s="650"/>
      <c r="C350" s="651"/>
      <c r="G350" s="671"/>
      <c r="H350" s="671"/>
      <c r="I350" s="671"/>
      <c r="J350" s="671"/>
      <c r="K350" s="671"/>
      <c r="L350" s="671"/>
      <c r="M350" s="671"/>
      <c r="N350" s="671"/>
      <c r="O350" s="671"/>
      <c r="P350" s="671"/>
      <c r="Q350" s="671"/>
      <c r="R350" s="671"/>
      <c r="S350" s="671"/>
      <c r="T350" s="687"/>
      <c r="AP350" s="620">
        <v>339</v>
      </c>
      <c r="AQ350" s="620" t="str">
        <f t="shared" si="55"/>
        <v/>
      </c>
      <c r="AR350" s="666" t="str">
        <f t="shared" si="51"/>
        <v/>
      </c>
      <c r="AS350" s="620" t="b">
        <f t="shared" si="54"/>
        <v>0</v>
      </c>
      <c r="AT350" s="620" t="str">
        <f t="shared" si="47"/>
        <v/>
      </c>
      <c r="AU350" s="620" t="str">
        <f t="shared" si="48"/>
        <v/>
      </c>
      <c r="AV350" s="620" t="str">
        <f t="shared" si="49"/>
        <v/>
      </c>
      <c r="AW350" s="620" t="str">
        <f t="shared" si="52"/>
        <v/>
      </c>
      <c r="AX350" s="620" t="str">
        <f t="shared" si="53"/>
        <v/>
      </c>
      <c r="CP350" s="653" t="str">
        <f t="shared" si="50"/>
        <v/>
      </c>
    </row>
    <row r="351" spans="1:94" x14ac:dyDescent="0.25">
      <c r="A351" s="654">
        <v>344</v>
      </c>
      <c r="B351" s="650"/>
      <c r="C351" s="651"/>
      <c r="G351" s="671"/>
      <c r="H351" s="671"/>
      <c r="I351" s="671"/>
      <c r="J351" s="671"/>
      <c r="K351" s="671"/>
      <c r="L351" s="671"/>
      <c r="M351" s="671"/>
      <c r="N351" s="671"/>
      <c r="O351" s="671"/>
      <c r="P351" s="671"/>
      <c r="Q351" s="671"/>
      <c r="R351" s="671"/>
      <c r="S351" s="671"/>
      <c r="T351" s="687"/>
      <c r="AP351" s="620">
        <v>340</v>
      </c>
      <c r="AQ351" s="620" t="str">
        <f t="shared" si="55"/>
        <v/>
      </c>
      <c r="AR351" s="666" t="str">
        <f t="shared" si="51"/>
        <v/>
      </c>
      <c r="AS351" s="620" t="b">
        <f t="shared" si="54"/>
        <v>0</v>
      </c>
      <c r="AT351" s="620" t="str">
        <f t="shared" si="47"/>
        <v/>
      </c>
      <c r="AU351" s="620" t="str">
        <f t="shared" si="48"/>
        <v/>
      </c>
      <c r="AV351" s="620" t="str">
        <f t="shared" si="49"/>
        <v/>
      </c>
      <c r="AW351" s="620" t="str">
        <f t="shared" si="52"/>
        <v/>
      </c>
      <c r="AX351" s="620" t="str">
        <f t="shared" si="53"/>
        <v/>
      </c>
      <c r="CP351" s="653" t="str">
        <f t="shared" si="50"/>
        <v/>
      </c>
    </row>
    <row r="352" spans="1:94" x14ac:dyDescent="0.25">
      <c r="A352" s="649">
        <v>345</v>
      </c>
      <c r="B352" s="650"/>
      <c r="C352" s="651"/>
      <c r="G352" s="671"/>
      <c r="H352" s="671"/>
      <c r="I352" s="671"/>
      <c r="J352" s="671"/>
      <c r="K352" s="671"/>
      <c r="L352" s="671"/>
      <c r="M352" s="671"/>
      <c r="N352" s="671"/>
      <c r="O352" s="671"/>
      <c r="P352" s="671"/>
      <c r="Q352" s="671"/>
      <c r="R352" s="671"/>
      <c r="S352" s="671"/>
      <c r="T352" s="687"/>
      <c r="AP352" s="620">
        <v>341</v>
      </c>
      <c r="AQ352" s="620" t="str">
        <f t="shared" si="55"/>
        <v/>
      </c>
      <c r="AR352" s="666" t="str">
        <f t="shared" si="51"/>
        <v/>
      </c>
      <c r="AS352" s="620" t="b">
        <f t="shared" si="54"/>
        <v>0</v>
      </c>
      <c r="AT352" s="620" t="str">
        <f t="shared" si="47"/>
        <v/>
      </c>
      <c r="AU352" s="620" t="str">
        <f t="shared" si="48"/>
        <v/>
      </c>
      <c r="AV352" s="620" t="str">
        <f t="shared" si="49"/>
        <v/>
      </c>
      <c r="AW352" s="620" t="str">
        <f t="shared" si="52"/>
        <v/>
      </c>
      <c r="AX352" s="620" t="str">
        <f t="shared" si="53"/>
        <v/>
      </c>
      <c r="CP352" s="653" t="str">
        <f t="shared" si="50"/>
        <v/>
      </c>
    </row>
    <row r="353" spans="1:94" x14ac:dyDescent="0.25">
      <c r="A353" s="654">
        <v>346</v>
      </c>
      <c r="B353" s="650"/>
      <c r="C353" s="651"/>
      <c r="G353" s="671"/>
      <c r="H353" s="671"/>
      <c r="I353" s="671"/>
      <c r="J353" s="671"/>
      <c r="K353" s="671"/>
      <c r="L353" s="671"/>
      <c r="M353" s="671"/>
      <c r="N353" s="671"/>
      <c r="O353" s="671"/>
      <c r="P353" s="671"/>
      <c r="Q353" s="671"/>
      <c r="R353" s="671"/>
      <c r="S353" s="671"/>
      <c r="T353" s="687"/>
      <c r="AP353" s="620">
        <v>342</v>
      </c>
      <c r="AQ353" s="620" t="str">
        <f t="shared" si="55"/>
        <v/>
      </c>
      <c r="AR353" s="666" t="str">
        <f t="shared" si="51"/>
        <v/>
      </c>
      <c r="AS353" s="620" t="b">
        <f t="shared" si="54"/>
        <v>0</v>
      </c>
      <c r="AT353" s="620" t="str">
        <f t="shared" si="47"/>
        <v/>
      </c>
      <c r="AU353" s="620" t="str">
        <f t="shared" si="48"/>
        <v/>
      </c>
      <c r="AV353" s="620" t="str">
        <f t="shared" si="49"/>
        <v/>
      </c>
      <c r="AW353" s="620" t="str">
        <f t="shared" si="52"/>
        <v/>
      </c>
      <c r="AX353" s="620" t="str">
        <f t="shared" si="53"/>
        <v/>
      </c>
      <c r="CP353" s="653" t="str">
        <f t="shared" si="50"/>
        <v/>
      </c>
    </row>
    <row r="354" spans="1:94" x14ac:dyDescent="0.25">
      <c r="A354" s="649">
        <v>347</v>
      </c>
      <c r="B354" s="650"/>
      <c r="C354" s="651"/>
      <c r="G354" s="671"/>
      <c r="H354" s="671"/>
      <c r="I354" s="671"/>
      <c r="J354" s="671"/>
      <c r="K354" s="671"/>
      <c r="L354" s="671"/>
      <c r="M354" s="671"/>
      <c r="N354" s="671"/>
      <c r="O354" s="671"/>
      <c r="P354" s="671"/>
      <c r="Q354" s="671"/>
      <c r="R354" s="671"/>
      <c r="S354" s="671"/>
      <c r="T354" s="687"/>
      <c r="AP354" s="620">
        <v>343</v>
      </c>
      <c r="AQ354" s="620" t="str">
        <f t="shared" si="55"/>
        <v/>
      </c>
      <c r="AR354" s="666" t="str">
        <f t="shared" si="51"/>
        <v/>
      </c>
      <c r="AS354" s="620" t="b">
        <f t="shared" si="54"/>
        <v>0</v>
      </c>
      <c r="AT354" s="620" t="str">
        <f t="shared" si="47"/>
        <v/>
      </c>
      <c r="AU354" s="620" t="str">
        <f t="shared" si="48"/>
        <v/>
      </c>
      <c r="AV354" s="620" t="str">
        <f t="shared" si="49"/>
        <v/>
      </c>
      <c r="AW354" s="620" t="str">
        <f t="shared" si="52"/>
        <v/>
      </c>
      <c r="AX354" s="620" t="str">
        <f t="shared" si="53"/>
        <v/>
      </c>
      <c r="CP354" s="653" t="str">
        <f t="shared" si="50"/>
        <v/>
      </c>
    </row>
    <row r="355" spans="1:94" x14ac:dyDescent="0.25">
      <c r="A355" s="654">
        <v>348</v>
      </c>
      <c r="B355" s="650"/>
      <c r="C355" s="651"/>
      <c r="G355" s="671"/>
      <c r="H355" s="671"/>
      <c r="I355" s="671"/>
      <c r="J355" s="671"/>
      <c r="K355" s="671"/>
      <c r="L355" s="671"/>
      <c r="M355" s="671"/>
      <c r="N355" s="671"/>
      <c r="O355" s="671"/>
      <c r="P355" s="671"/>
      <c r="Q355" s="671"/>
      <c r="R355" s="671"/>
      <c r="S355" s="671"/>
      <c r="T355" s="687"/>
      <c r="AP355" s="620">
        <v>344</v>
      </c>
      <c r="AQ355" s="620" t="str">
        <f t="shared" si="55"/>
        <v/>
      </c>
      <c r="AR355" s="666" t="str">
        <f t="shared" si="51"/>
        <v/>
      </c>
      <c r="AS355" s="620" t="b">
        <f t="shared" si="54"/>
        <v>0</v>
      </c>
      <c r="AT355" s="620" t="str">
        <f t="shared" si="47"/>
        <v/>
      </c>
      <c r="AU355" s="620" t="str">
        <f t="shared" si="48"/>
        <v/>
      </c>
      <c r="AV355" s="620" t="str">
        <f t="shared" si="49"/>
        <v/>
      </c>
      <c r="AW355" s="620" t="str">
        <f t="shared" si="52"/>
        <v/>
      </c>
      <c r="AX355" s="620" t="str">
        <f t="shared" si="53"/>
        <v/>
      </c>
      <c r="CP355" s="653" t="str">
        <f t="shared" si="50"/>
        <v/>
      </c>
    </row>
    <row r="356" spans="1:94" x14ac:dyDescent="0.25">
      <c r="A356" s="649">
        <v>349</v>
      </c>
      <c r="B356" s="650"/>
      <c r="C356" s="651"/>
      <c r="G356" s="671"/>
      <c r="H356" s="671"/>
      <c r="I356" s="671"/>
      <c r="J356" s="671"/>
      <c r="K356" s="671"/>
      <c r="L356" s="671"/>
      <c r="M356" s="671"/>
      <c r="N356" s="671"/>
      <c r="O356" s="671"/>
      <c r="P356" s="671"/>
      <c r="Q356" s="671"/>
      <c r="R356" s="671"/>
      <c r="S356" s="671"/>
      <c r="T356" s="687"/>
      <c r="AP356" s="620">
        <v>345</v>
      </c>
      <c r="AQ356" s="620" t="str">
        <f t="shared" si="55"/>
        <v/>
      </c>
      <c r="AR356" s="666" t="str">
        <f t="shared" si="51"/>
        <v/>
      </c>
      <c r="AS356" s="620" t="b">
        <f t="shared" si="54"/>
        <v>0</v>
      </c>
      <c r="AT356" s="620" t="str">
        <f t="shared" si="47"/>
        <v/>
      </c>
      <c r="AU356" s="620" t="str">
        <f t="shared" si="48"/>
        <v/>
      </c>
      <c r="AV356" s="620" t="str">
        <f t="shared" si="49"/>
        <v/>
      </c>
      <c r="AW356" s="620" t="str">
        <f t="shared" si="52"/>
        <v/>
      </c>
      <c r="AX356" s="620" t="str">
        <f t="shared" si="53"/>
        <v/>
      </c>
      <c r="CP356" s="653" t="str">
        <f t="shared" si="50"/>
        <v/>
      </c>
    </row>
    <row r="357" spans="1:94" x14ac:dyDescent="0.25">
      <c r="A357" s="654">
        <v>350</v>
      </c>
      <c r="B357" s="650"/>
      <c r="C357" s="651"/>
      <c r="G357" s="671"/>
      <c r="H357" s="671"/>
      <c r="I357" s="671"/>
      <c r="J357" s="671"/>
      <c r="K357" s="671"/>
      <c r="L357" s="671"/>
      <c r="M357" s="671"/>
      <c r="N357" s="671"/>
      <c r="O357" s="671"/>
      <c r="P357" s="671"/>
      <c r="Q357" s="671"/>
      <c r="R357" s="671"/>
      <c r="S357" s="671"/>
      <c r="T357" s="687"/>
      <c r="AP357" s="620">
        <v>346</v>
      </c>
      <c r="AQ357" s="620" t="str">
        <f t="shared" si="55"/>
        <v/>
      </c>
      <c r="AR357" s="666" t="str">
        <f t="shared" si="51"/>
        <v/>
      </c>
      <c r="AS357" s="620" t="b">
        <f t="shared" si="54"/>
        <v>0</v>
      </c>
      <c r="AT357" s="620" t="str">
        <f t="shared" si="47"/>
        <v/>
      </c>
      <c r="AU357" s="620" t="str">
        <f t="shared" si="48"/>
        <v/>
      </c>
      <c r="AV357" s="620" t="str">
        <f t="shared" si="49"/>
        <v/>
      </c>
      <c r="AW357" s="620" t="str">
        <f t="shared" si="52"/>
        <v/>
      </c>
      <c r="AX357" s="620" t="str">
        <f t="shared" si="53"/>
        <v/>
      </c>
      <c r="CP357" s="653" t="str">
        <f t="shared" si="50"/>
        <v/>
      </c>
    </row>
    <row r="358" spans="1:94" x14ac:dyDescent="0.25">
      <c r="A358" s="649">
        <v>351</v>
      </c>
      <c r="B358" s="650"/>
      <c r="C358" s="651"/>
      <c r="G358" s="671"/>
      <c r="H358" s="671"/>
      <c r="I358" s="671"/>
      <c r="J358" s="671"/>
      <c r="K358" s="671"/>
      <c r="L358" s="671"/>
      <c r="M358" s="671"/>
      <c r="N358" s="671"/>
      <c r="O358" s="671"/>
      <c r="P358" s="671"/>
      <c r="Q358" s="671"/>
      <c r="R358" s="671"/>
      <c r="S358" s="671"/>
      <c r="T358" s="687"/>
      <c r="AP358" s="620">
        <v>347</v>
      </c>
      <c r="AQ358" s="620" t="str">
        <f t="shared" si="55"/>
        <v/>
      </c>
      <c r="AR358" s="666" t="str">
        <f t="shared" si="51"/>
        <v/>
      </c>
      <c r="AS358" s="620" t="b">
        <f t="shared" si="54"/>
        <v>0</v>
      </c>
      <c r="AT358" s="620" t="str">
        <f t="shared" si="47"/>
        <v/>
      </c>
      <c r="AU358" s="620" t="str">
        <f t="shared" si="48"/>
        <v/>
      </c>
      <c r="AV358" s="620" t="str">
        <f t="shared" si="49"/>
        <v/>
      </c>
      <c r="AW358" s="620" t="str">
        <f t="shared" si="52"/>
        <v/>
      </c>
      <c r="AX358" s="620" t="str">
        <f t="shared" si="53"/>
        <v/>
      </c>
      <c r="CP358" s="653" t="str">
        <f t="shared" si="50"/>
        <v/>
      </c>
    </row>
    <row r="359" spans="1:94" x14ac:dyDescent="0.25">
      <c r="A359" s="654">
        <v>352</v>
      </c>
      <c r="B359" s="650"/>
      <c r="C359" s="651"/>
      <c r="G359" s="671"/>
      <c r="H359" s="671"/>
      <c r="I359" s="671"/>
      <c r="J359" s="671"/>
      <c r="K359" s="671"/>
      <c r="L359" s="671"/>
      <c r="M359" s="671"/>
      <c r="N359" s="671"/>
      <c r="O359" s="671"/>
      <c r="P359" s="671"/>
      <c r="Q359" s="671"/>
      <c r="R359" s="671"/>
      <c r="S359" s="671"/>
      <c r="T359" s="687"/>
      <c r="AP359" s="620">
        <v>348</v>
      </c>
      <c r="AQ359" s="620" t="str">
        <f t="shared" si="55"/>
        <v/>
      </c>
      <c r="AR359" s="666" t="str">
        <f t="shared" si="51"/>
        <v/>
      </c>
      <c r="AS359" s="620" t="b">
        <f t="shared" si="54"/>
        <v>0</v>
      </c>
      <c r="AT359" s="620" t="str">
        <f t="shared" si="47"/>
        <v/>
      </c>
      <c r="AU359" s="620" t="str">
        <f t="shared" si="48"/>
        <v/>
      </c>
      <c r="AV359" s="620" t="str">
        <f t="shared" si="49"/>
        <v/>
      </c>
      <c r="AW359" s="620" t="str">
        <f t="shared" si="52"/>
        <v/>
      </c>
      <c r="AX359" s="620" t="str">
        <f t="shared" si="53"/>
        <v/>
      </c>
      <c r="CP359" s="653" t="str">
        <f t="shared" si="50"/>
        <v/>
      </c>
    </row>
    <row r="360" spans="1:94" x14ac:dyDescent="0.25">
      <c r="A360" s="649">
        <v>353</v>
      </c>
      <c r="B360" s="650"/>
      <c r="C360" s="651"/>
      <c r="G360" s="671"/>
      <c r="H360" s="671"/>
      <c r="I360" s="671"/>
      <c r="J360" s="671"/>
      <c r="K360" s="671"/>
      <c r="L360" s="671"/>
      <c r="M360" s="671"/>
      <c r="N360" s="671"/>
      <c r="O360" s="671"/>
      <c r="P360" s="671"/>
      <c r="Q360" s="671"/>
      <c r="R360" s="671"/>
      <c r="S360" s="671"/>
      <c r="T360" s="687"/>
      <c r="AP360" s="620">
        <v>349</v>
      </c>
      <c r="AQ360" s="620" t="str">
        <f t="shared" si="55"/>
        <v/>
      </c>
      <c r="AR360" s="666" t="str">
        <f t="shared" si="51"/>
        <v/>
      </c>
      <c r="AS360" s="620" t="b">
        <f t="shared" si="54"/>
        <v>0</v>
      </c>
      <c r="AT360" s="620" t="str">
        <f t="shared" si="47"/>
        <v/>
      </c>
      <c r="AU360" s="620" t="str">
        <f t="shared" si="48"/>
        <v/>
      </c>
      <c r="AV360" s="620" t="str">
        <f t="shared" si="49"/>
        <v/>
      </c>
      <c r="AW360" s="620" t="str">
        <f t="shared" si="52"/>
        <v/>
      </c>
      <c r="AX360" s="620" t="str">
        <f t="shared" si="53"/>
        <v/>
      </c>
      <c r="CP360" s="653" t="str">
        <f t="shared" si="50"/>
        <v/>
      </c>
    </row>
    <row r="361" spans="1:94" x14ac:dyDescent="0.25">
      <c r="A361" s="654">
        <v>354</v>
      </c>
      <c r="B361" s="650"/>
      <c r="C361" s="651"/>
      <c r="G361" s="671"/>
      <c r="H361" s="671"/>
      <c r="I361" s="671"/>
      <c r="J361" s="671"/>
      <c r="K361" s="671"/>
      <c r="L361" s="671"/>
      <c r="M361" s="671"/>
      <c r="N361" s="671"/>
      <c r="O361" s="671"/>
      <c r="P361" s="671"/>
      <c r="Q361" s="671"/>
      <c r="R361" s="671"/>
      <c r="S361" s="671"/>
      <c r="T361" s="687"/>
      <c r="AP361" s="620">
        <v>350</v>
      </c>
      <c r="AQ361" s="620" t="str">
        <f t="shared" si="55"/>
        <v/>
      </c>
      <c r="AR361" s="666" t="str">
        <f t="shared" si="51"/>
        <v/>
      </c>
      <c r="AS361" s="620" t="b">
        <f t="shared" si="54"/>
        <v>0</v>
      </c>
      <c r="AT361" s="620" t="str">
        <f t="shared" si="47"/>
        <v/>
      </c>
      <c r="AU361" s="620" t="str">
        <f t="shared" si="48"/>
        <v/>
      </c>
      <c r="AV361" s="620" t="str">
        <f t="shared" si="49"/>
        <v/>
      </c>
      <c r="AW361" s="620" t="str">
        <f t="shared" si="52"/>
        <v/>
      </c>
      <c r="AX361" s="620" t="str">
        <f t="shared" si="53"/>
        <v/>
      </c>
      <c r="CP361" s="653" t="str">
        <f t="shared" si="50"/>
        <v/>
      </c>
    </row>
    <row r="362" spans="1:94" x14ac:dyDescent="0.25">
      <c r="A362" s="649">
        <v>355</v>
      </c>
      <c r="B362" s="650"/>
      <c r="C362" s="651"/>
      <c r="G362" s="671"/>
      <c r="H362" s="671"/>
      <c r="I362" s="671"/>
      <c r="J362" s="671"/>
      <c r="K362" s="671"/>
      <c r="L362" s="671"/>
      <c r="M362" s="671"/>
      <c r="N362" s="671"/>
      <c r="O362" s="671"/>
      <c r="P362" s="671"/>
      <c r="Q362" s="671"/>
      <c r="R362" s="671"/>
      <c r="S362" s="671"/>
      <c r="T362" s="687"/>
      <c r="AP362" s="620">
        <v>351</v>
      </c>
      <c r="AQ362" s="620" t="str">
        <f t="shared" si="55"/>
        <v/>
      </c>
      <c r="AR362" s="666" t="str">
        <f t="shared" si="51"/>
        <v/>
      </c>
      <c r="AS362" s="620" t="b">
        <f t="shared" si="54"/>
        <v>0</v>
      </c>
      <c r="AT362" s="620" t="str">
        <f t="shared" si="47"/>
        <v/>
      </c>
      <c r="AU362" s="620" t="str">
        <f t="shared" si="48"/>
        <v/>
      </c>
      <c r="AV362" s="620" t="str">
        <f t="shared" si="49"/>
        <v/>
      </c>
      <c r="AW362" s="620" t="str">
        <f t="shared" si="52"/>
        <v/>
      </c>
      <c r="AX362" s="620" t="str">
        <f t="shared" si="53"/>
        <v/>
      </c>
      <c r="CP362" s="653" t="str">
        <f t="shared" si="50"/>
        <v/>
      </c>
    </row>
    <row r="363" spans="1:94" x14ac:dyDescent="0.25">
      <c r="A363" s="654">
        <v>356</v>
      </c>
      <c r="B363" s="650"/>
      <c r="C363" s="651"/>
      <c r="G363" s="671"/>
      <c r="H363" s="671"/>
      <c r="I363" s="671"/>
      <c r="J363" s="671"/>
      <c r="K363" s="671"/>
      <c r="L363" s="671"/>
      <c r="M363" s="671"/>
      <c r="N363" s="671"/>
      <c r="O363" s="671"/>
      <c r="P363" s="671"/>
      <c r="Q363" s="671"/>
      <c r="R363" s="671"/>
      <c r="S363" s="671"/>
      <c r="T363" s="687"/>
      <c r="AP363" s="620">
        <v>352</v>
      </c>
      <c r="AQ363" s="620" t="str">
        <f t="shared" si="55"/>
        <v/>
      </c>
      <c r="AR363" s="666" t="str">
        <f t="shared" si="51"/>
        <v/>
      </c>
      <c r="AS363" s="620" t="b">
        <f t="shared" si="54"/>
        <v>0</v>
      </c>
      <c r="AT363" s="620" t="str">
        <f t="shared" si="47"/>
        <v/>
      </c>
      <c r="AU363" s="620" t="str">
        <f t="shared" si="48"/>
        <v/>
      </c>
      <c r="AV363" s="620" t="str">
        <f t="shared" si="49"/>
        <v/>
      </c>
      <c r="AW363" s="620" t="str">
        <f t="shared" si="52"/>
        <v/>
      </c>
      <c r="AX363" s="620" t="str">
        <f t="shared" si="53"/>
        <v/>
      </c>
      <c r="CP363" s="653" t="str">
        <f t="shared" si="50"/>
        <v/>
      </c>
    </row>
    <row r="364" spans="1:94" x14ac:dyDescent="0.25">
      <c r="A364" s="649">
        <v>357</v>
      </c>
      <c r="B364" s="650"/>
      <c r="C364" s="651"/>
      <c r="G364" s="671"/>
      <c r="H364" s="671"/>
      <c r="I364" s="671"/>
      <c r="J364" s="671"/>
      <c r="K364" s="671"/>
      <c r="L364" s="671"/>
      <c r="M364" s="671"/>
      <c r="N364" s="671"/>
      <c r="O364" s="671"/>
      <c r="P364" s="671"/>
      <c r="Q364" s="671"/>
      <c r="R364" s="671"/>
      <c r="S364" s="671"/>
      <c r="T364" s="687"/>
      <c r="AP364" s="620">
        <v>353</v>
      </c>
      <c r="AQ364" s="620" t="str">
        <f t="shared" si="55"/>
        <v/>
      </c>
      <c r="AR364" s="666" t="str">
        <f t="shared" si="51"/>
        <v/>
      </c>
      <c r="AS364" s="620" t="b">
        <f t="shared" si="54"/>
        <v>0</v>
      </c>
      <c r="AT364" s="620" t="str">
        <f t="shared" si="47"/>
        <v/>
      </c>
      <c r="AU364" s="620" t="str">
        <f t="shared" si="48"/>
        <v/>
      </c>
      <c r="AV364" s="620" t="str">
        <f t="shared" si="49"/>
        <v/>
      </c>
      <c r="AW364" s="620" t="str">
        <f t="shared" si="52"/>
        <v/>
      </c>
      <c r="AX364" s="620" t="str">
        <f t="shared" si="53"/>
        <v/>
      </c>
      <c r="CP364" s="653" t="str">
        <f t="shared" si="50"/>
        <v/>
      </c>
    </row>
    <row r="365" spans="1:94" x14ac:dyDescent="0.25">
      <c r="A365" s="654">
        <v>358</v>
      </c>
      <c r="B365" s="650"/>
      <c r="C365" s="651"/>
      <c r="G365" s="671"/>
      <c r="H365" s="671"/>
      <c r="I365" s="671"/>
      <c r="J365" s="671"/>
      <c r="K365" s="671"/>
      <c r="L365" s="671"/>
      <c r="M365" s="671"/>
      <c r="N365" s="671"/>
      <c r="O365" s="671"/>
      <c r="P365" s="671"/>
      <c r="Q365" s="671"/>
      <c r="R365" s="671"/>
      <c r="S365" s="671"/>
      <c r="T365" s="687"/>
      <c r="AP365" s="620">
        <v>354</v>
      </c>
      <c r="AQ365" s="620" t="str">
        <f t="shared" si="55"/>
        <v/>
      </c>
      <c r="AR365" s="666" t="str">
        <f t="shared" si="51"/>
        <v/>
      </c>
      <c r="AS365" s="620" t="b">
        <f t="shared" si="54"/>
        <v>0</v>
      </c>
      <c r="AT365" s="620" t="str">
        <f t="shared" si="47"/>
        <v/>
      </c>
      <c r="AU365" s="620" t="str">
        <f t="shared" si="48"/>
        <v/>
      </c>
      <c r="AV365" s="620" t="str">
        <f t="shared" si="49"/>
        <v/>
      </c>
      <c r="AW365" s="620" t="str">
        <f t="shared" si="52"/>
        <v/>
      </c>
      <c r="AX365" s="620" t="str">
        <f t="shared" si="53"/>
        <v/>
      </c>
      <c r="CP365" s="653" t="str">
        <f t="shared" si="50"/>
        <v/>
      </c>
    </row>
    <row r="366" spans="1:94" x14ac:dyDescent="0.25">
      <c r="A366" s="649">
        <v>359</v>
      </c>
      <c r="B366" s="650"/>
      <c r="C366" s="651"/>
      <c r="G366" s="671"/>
      <c r="H366" s="671"/>
      <c r="I366" s="671"/>
      <c r="J366" s="671"/>
      <c r="K366" s="671"/>
      <c r="L366" s="671"/>
      <c r="M366" s="671"/>
      <c r="N366" s="671"/>
      <c r="O366" s="671"/>
      <c r="P366" s="671"/>
      <c r="Q366" s="671"/>
      <c r="R366" s="671"/>
      <c r="S366" s="671"/>
      <c r="T366" s="687"/>
      <c r="AP366" s="620">
        <v>355</v>
      </c>
      <c r="AQ366" s="620" t="str">
        <f t="shared" si="55"/>
        <v/>
      </c>
      <c r="AR366" s="666" t="str">
        <f t="shared" si="51"/>
        <v/>
      </c>
      <c r="AS366" s="620" t="b">
        <f t="shared" si="54"/>
        <v>0</v>
      </c>
      <c r="AT366" s="620" t="str">
        <f t="shared" si="47"/>
        <v/>
      </c>
      <c r="AU366" s="620" t="str">
        <f t="shared" si="48"/>
        <v/>
      </c>
      <c r="AV366" s="620" t="str">
        <f t="shared" si="49"/>
        <v/>
      </c>
      <c r="AW366" s="620" t="str">
        <f t="shared" si="52"/>
        <v/>
      </c>
      <c r="AX366" s="620" t="str">
        <f t="shared" si="53"/>
        <v/>
      </c>
      <c r="CP366" s="653" t="str">
        <f t="shared" si="50"/>
        <v/>
      </c>
    </row>
    <row r="367" spans="1:94" x14ac:dyDescent="0.25">
      <c r="A367" s="654">
        <v>360</v>
      </c>
      <c r="B367" s="650"/>
      <c r="C367" s="651"/>
      <c r="G367" s="671"/>
      <c r="H367" s="671"/>
      <c r="I367" s="671"/>
      <c r="J367" s="671"/>
      <c r="K367" s="671"/>
      <c r="L367" s="671"/>
      <c r="M367" s="671"/>
      <c r="N367" s="671"/>
      <c r="O367" s="671"/>
      <c r="P367" s="671"/>
      <c r="Q367" s="671"/>
      <c r="R367" s="671"/>
      <c r="S367" s="671"/>
      <c r="T367" s="687"/>
      <c r="AP367" s="620">
        <v>356</v>
      </c>
      <c r="AQ367" s="620" t="str">
        <f t="shared" si="55"/>
        <v/>
      </c>
      <c r="AR367" s="666" t="str">
        <f t="shared" si="51"/>
        <v/>
      </c>
      <c r="AS367" s="620" t="b">
        <f t="shared" si="54"/>
        <v>0</v>
      </c>
      <c r="AT367" s="620" t="str">
        <f t="shared" si="47"/>
        <v/>
      </c>
      <c r="AU367" s="620" t="str">
        <f t="shared" si="48"/>
        <v/>
      </c>
      <c r="AV367" s="620" t="str">
        <f t="shared" si="49"/>
        <v/>
      </c>
      <c r="AW367" s="620" t="str">
        <f t="shared" si="52"/>
        <v/>
      </c>
      <c r="AX367" s="620" t="str">
        <f t="shared" si="53"/>
        <v/>
      </c>
      <c r="CP367" s="653" t="str">
        <f t="shared" si="50"/>
        <v/>
      </c>
    </row>
    <row r="368" spans="1:94" x14ac:dyDescent="0.25">
      <c r="A368" s="649">
        <v>361</v>
      </c>
      <c r="B368" s="650"/>
      <c r="C368" s="651"/>
      <c r="G368" s="671"/>
      <c r="H368" s="671"/>
      <c r="I368" s="671"/>
      <c r="J368" s="671"/>
      <c r="K368" s="671"/>
      <c r="L368" s="671"/>
      <c r="M368" s="671"/>
      <c r="N368" s="671"/>
      <c r="O368" s="671"/>
      <c r="P368" s="671"/>
      <c r="Q368" s="671"/>
      <c r="R368" s="671"/>
      <c r="S368" s="671"/>
      <c r="T368" s="687"/>
      <c r="AP368" s="620">
        <v>357</v>
      </c>
      <c r="AQ368" s="620" t="str">
        <f t="shared" si="55"/>
        <v/>
      </c>
      <c r="AR368" s="666" t="str">
        <f t="shared" si="51"/>
        <v/>
      </c>
      <c r="AS368" s="620" t="b">
        <f t="shared" si="54"/>
        <v>0</v>
      </c>
      <c r="AT368" s="620" t="str">
        <f t="shared" ref="AT368:AT431" si="56">IF(OR(B364="",C364=""),"",C364)</f>
        <v/>
      </c>
      <c r="AU368" s="620" t="str">
        <f t="shared" ref="AU368:AU431" si="57">IF(B364=1,C364,"")</f>
        <v/>
      </c>
      <c r="AV368" s="620" t="str">
        <f t="shared" ref="AV368:AV431" si="58">IF(B364=2,C364,"")</f>
        <v/>
      </c>
      <c r="AW368" s="620" t="str">
        <f t="shared" si="52"/>
        <v/>
      </c>
      <c r="AX368" s="620" t="str">
        <f t="shared" si="53"/>
        <v/>
      </c>
      <c r="CP368" s="653" t="str">
        <f t="shared" si="50"/>
        <v/>
      </c>
    </row>
    <row r="369" spans="1:94" x14ac:dyDescent="0.25">
      <c r="A369" s="654">
        <v>362</v>
      </c>
      <c r="B369" s="650"/>
      <c r="C369" s="651"/>
      <c r="G369" s="671"/>
      <c r="H369" s="671"/>
      <c r="I369" s="671"/>
      <c r="J369" s="671"/>
      <c r="K369" s="671"/>
      <c r="L369" s="671"/>
      <c r="M369" s="671"/>
      <c r="N369" s="671"/>
      <c r="O369" s="671"/>
      <c r="P369" s="671"/>
      <c r="Q369" s="671"/>
      <c r="R369" s="671"/>
      <c r="S369" s="671"/>
      <c r="T369" s="687"/>
      <c r="AP369" s="620">
        <v>358</v>
      </c>
      <c r="AQ369" s="620" t="str">
        <f t="shared" si="55"/>
        <v/>
      </c>
      <c r="AR369" s="666" t="str">
        <f t="shared" si="51"/>
        <v/>
      </c>
      <c r="AS369" s="620" t="b">
        <f t="shared" si="54"/>
        <v>0</v>
      </c>
      <c r="AT369" s="620" t="str">
        <f t="shared" si="56"/>
        <v/>
      </c>
      <c r="AU369" s="620" t="str">
        <f t="shared" si="57"/>
        <v/>
      </c>
      <c r="AV369" s="620" t="str">
        <f t="shared" si="58"/>
        <v/>
      </c>
      <c r="AW369" s="620" t="str">
        <f t="shared" si="52"/>
        <v/>
      </c>
      <c r="AX369" s="620" t="str">
        <f t="shared" si="53"/>
        <v/>
      </c>
      <c r="CP369" s="653" t="str">
        <f t="shared" si="50"/>
        <v/>
      </c>
    </row>
    <row r="370" spans="1:94" x14ac:dyDescent="0.25">
      <c r="A370" s="649">
        <v>363</v>
      </c>
      <c r="B370" s="650"/>
      <c r="C370" s="651"/>
      <c r="G370" s="671"/>
      <c r="H370" s="671"/>
      <c r="I370" s="671"/>
      <c r="J370" s="671"/>
      <c r="K370" s="671"/>
      <c r="L370" s="671"/>
      <c r="M370" s="671"/>
      <c r="N370" s="671"/>
      <c r="O370" s="671"/>
      <c r="P370" s="671"/>
      <c r="Q370" s="671"/>
      <c r="R370" s="671"/>
      <c r="S370" s="671"/>
      <c r="T370" s="687"/>
      <c r="AP370" s="620">
        <v>359</v>
      </c>
      <c r="AQ370" s="620" t="str">
        <f t="shared" si="55"/>
        <v/>
      </c>
      <c r="AR370" s="666" t="str">
        <f t="shared" si="51"/>
        <v/>
      </c>
      <c r="AS370" s="620" t="b">
        <f t="shared" si="54"/>
        <v>0</v>
      </c>
      <c r="AT370" s="620" t="str">
        <f t="shared" si="56"/>
        <v/>
      </c>
      <c r="AU370" s="620" t="str">
        <f t="shared" si="57"/>
        <v/>
      </c>
      <c r="AV370" s="620" t="str">
        <f t="shared" si="58"/>
        <v/>
      </c>
      <c r="AW370" s="620" t="str">
        <f t="shared" si="52"/>
        <v/>
      </c>
      <c r="AX370" s="620" t="str">
        <f t="shared" si="53"/>
        <v/>
      </c>
      <c r="CP370" s="653" t="str">
        <f t="shared" si="50"/>
        <v/>
      </c>
    </row>
    <row r="371" spans="1:94" x14ac:dyDescent="0.25">
      <c r="A371" s="654">
        <v>364</v>
      </c>
      <c r="B371" s="650"/>
      <c r="C371" s="651"/>
      <c r="G371" s="671"/>
      <c r="H371" s="671"/>
      <c r="I371" s="671"/>
      <c r="J371" s="671"/>
      <c r="K371" s="671"/>
      <c r="L371" s="671"/>
      <c r="M371" s="671"/>
      <c r="N371" s="671"/>
      <c r="O371" s="671"/>
      <c r="P371" s="671"/>
      <c r="Q371" s="671"/>
      <c r="R371" s="671"/>
      <c r="S371" s="671"/>
      <c r="T371" s="687"/>
      <c r="AP371" s="620">
        <v>360</v>
      </c>
      <c r="AQ371" s="620" t="str">
        <f t="shared" si="55"/>
        <v/>
      </c>
      <c r="AR371" s="666" t="str">
        <f t="shared" si="51"/>
        <v/>
      </c>
      <c r="AS371" s="620" t="b">
        <f t="shared" si="54"/>
        <v>0</v>
      </c>
      <c r="AT371" s="620" t="str">
        <f t="shared" si="56"/>
        <v/>
      </c>
      <c r="AU371" s="620" t="str">
        <f t="shared" si="57"/>
        <v/>
      </c>
      <c r="AV371" s="620" t="str">
        <f t="shared" si="58"/>
        <v/>
      </c>
      <c r="AW371" s="620" t="str">
        <f t="shared" si="52"/>
        <v/>
      </c>
      <c r="AX371" s="620" t="str">
        <f t="shared" si="53"/>
        <v/>
      </c>
      <c r="CP371" s="653" t="str">
        <f t="shared" si="50"/>
        <v/>
      </c>
    </row>
    <row r="372" spans="1:94" x14ac:dyDescent="0.25">
      <c r="A372" s="649">
        <v>365</v>
      </c>
      <c r="B372" s="650"/>
      <c r="C372" s="651"/>
      <c r="G372" s="671"/>
      <c r="H372" s="671"/>
      <c r="I372" s="671"/>
      <c r="J372" s="671"/>
      <c r="K372" s="671"/>
      <c r="L372" s="671"/>
      <c r="M372" s="671"/>
      <c r="N372" s="671"/>
      <c r="O372" s="671"/>
      <c r="P372" s="671"/>
      <c r="Q372" s="671"/>
      <c r="R372" s="671"/>
      <c r="S372" s="671"/>
      <c r="T372" s="687"/>
      <c r="AP372" s="620">
        <v>361</v>
      </c>
      <c r="AQ372" s="620" t="str">
        <f t="shared" si="55"/>
        <v/>
      </c>
      <c r="AR372" s="666" t="str">
        <f t="shared" si="51"/>
        <v/>
      </c>
      <c r="AS372" s="620" t="b">
        <f t="shared" si="54"/>
        <v>0</v>
      </c>
      <c r="AT372" s="620" t="str">
        <f t="shared" si="56"/>
        <v/>
      </c>
      <c r="AU372" s="620" t="str">
        <f t="shared" si="57"/>
        <v/>
      </c>
      <c r="AV372" s="620" t="str">
        <f t="shared" si="58"/>
        <v/>
      </c>
      <c r="AW372" s="620" t="str">
        <f t="shared" si="52"/>
        <v/>
      </c>
      <c r="AX372" s="620" t="str">
        <f t="shared" si="53"/>
        <v/>
      </c>
      <c r="CP372" s="653" t="str">
        <f t="shared" si="50"/>
        <v/>
      </c>
    </row>
    <row r="373" spans="1:94" x14ac:dyDescent="0.25">
      <c r="A373" s="654">
        <v>366</v>
      </c>
      <c r="B373" s="650"/>
      <c r="C373" s="651"/>
      <c r="G373" s="671"/>
      <c r="H373" s="671"/>
      <c r="I373" s="671"/>
      <c r="J373" s="671"/>
      <c r="K373" s="671"/>
      <c r="L373" s="671"/>
      <c r="M373" s="671"/>
      <c r="N373" s="671"/>
      <c r="O373" s="671"/>
      <c r="P373" s="671"/>
      <c r="Q373" s="671"/>
      <c r="R373" s="671"/>
      <c r="S373" s="671"/>
      <c r="T373" s="687"/>
      <c r="AP373" s="620">
        <v>362</v>
      </c>
      <c r="AQ373" s="620" t="str">
        <f t="shared" si="55"/>
        <v/>
      </c>
      <c r="AR373" s="666" t="str">
        <f t="shared" si="51"/>
        <v/>
      </c>
      <c r="AS373" s="620" t="b">
        <f t="shared" si="54"/>
        <v>0</v>
      </c>
      <c r="AT373" s="620" t="str">
        <f t="shared" si="56"/>
        <v/>
      </c>
      <c r="AU373" s="620" t="str">
        <f t="shared" si="57"/>
        <v/>
      </c>
      <c r="AV373" s="620" t="str">
        <f t="shared" si="58"/>
        <v/>
      </c>
      <c r="AW373" s="620" t="str">
        <f t="shared" si="52"/>
        <v/>
      </c>
      <c r="AX373" s="620" t="str">
        <f t="shared" si="53"/>
        <v/>
      </c>
      <c r="CP373" s="653" t="str">
        <f t="shared" si="50"/>
        <v/>
      </c>
    </row>
    <row r="374" spans="1:94" x14ac:dyDescent="0.25">
      <c r="A374" s="649">
        <v>367</v>
      </c>
      <c r="B374" s="650"/>
      <c r="C374" s="651"/>
      <c r="G374" s="671"/>
      <c r="H374" s="671"/>
      <c r="I374" s="671"/>
      <c r="J374" s="671"/>
      <c r="K374" s="671"/>
      <c r="L374" s="671"/>
      <c r="M374" s="671"/>
      <c r="N374" s="671"/>
      <c r="O374" s="671"/>
      <c r="P374" s="671"/>
      <c r="Q374" s="671"/>
      <c r="R374" s="671"/>
      <c r="S374" s="671"/>
      <c r="T374" s="687"/>
      <c r="AP374" s="620">
        <v>363</v>
      </c>
      <c r="AQ374" s="620" t="str">
        <f t="shared" si="55"/>
        <v/>
      </c>
      <c r="AR374" s="666" t="str">
        <f t="shared" si="51"/>
        <v/>
      </c>
      <c r="AS374" s="620" t="b">
        <f t="shared" si="54"/>
        <v>0</v>
      </c>
      <c r="AT374" s="620" t="str">
        <f t="shared" si="56"/>
        <v/>
      </c>
      <c r="AU374" s="620" t="str">
        <f t="shared" si="57"/>
        <v/>
      </c>
      <c r="AV374" s="620" t="str">
        <f t="shared" si="58"/>
        <v/>
      </c>
      <c r="AW374" s="620" t="str">
        <f t="shared" si="52"/>
        <v/>
      </c>
      <c r="AX374" s="620" t="str">
        <f t="shared" si="53"/>
        <v/>
      </c>
      <c r="CP374" s="653" t="str">
        <f t="shared" si="50"/>
        <v/>
      </c>
    </row>
    <row r="375" spans="1:94" x14ac:dyDescent="0.25">
      <c r="A375" s="654">
        <v>368</v>
      </c>
      <c r="B375" s="650"/>
      <c r="C375" s="651"/>
      <c r="G375" s="671"/>
      <c r="H375" s="671"/>
      <c r="I375" s="671"/>
      <c r="J375" s="671"/>
      <c r="K375" s="671"/>
      <c r="L375" s="671"/>
      <c r="M375" s="671"/>
      <c r="N375" s="671"/>
      <c r="O375" s="671"/>
      <c r="P375" s="671"/>
      <c r="Q375" s="671"/>
      <c r="R375" s="671"/>
      <c r="S375" s="671"/>
      <c r="T375" s="687"/>
      <c r="AP375" s="620">
        <v>364</v>
      </c>
      <c r="AQ375" s="620" t="str">
        <f t="shared" si="55"/>
        <v/>
      </c>
      <c r="AR375" s="666" t="str">
        <f t="shared" si="51"/>
        <v/>
      </c>
      <c r="AS375" s="620" t="b">
        <f t="shared" si="54"/>
        <v>0</v>
      </c>
      <c r="AT375" s="620" t="str">
        <f t="shared" si="56"/>
        <v/>
      </c>
      <c r="AU375" s="620" t="str">
        <f t="shared" si="57"/>
        <v/>
      </c>
      <c r="AV375" s="620" t="str">
        <f t="shared" si="58"/>
        <v/>
      </c>
      <c r="AW375" s="620" t="str">
        <f t="shared" si="52"/>
        <v/>
      </c>
      <c r="AX375" s="620" t="str">
        <f t="shared" si="53"/>
        <v/>
      </c>
      <c r="CP375" s="653" t="str">
        <f t="shared" si="50"/>
        <v/>
      </c>
    </row>
    <row r="376" spans="1:94" x14ac:dyDescent="0.25">
      <c r="A376" s="649">
        <v>369</v>
      </c>
      <c r="B376" s="650"/>
      <c r="C376" s="651"/>
      <c r="G376" s="671"/>
      <c r="H376" s="671"/>
      <c r="I376" s="671"/>
      <c r="J376" s="671"/>
      <c r="K376" s="671"/>
      <c r="L376" s="671"/>
      <c r="M376" s="671"/>
      <c r="N376" s="671"/>
      <c r="O376" s="671"/>
      <c r="P376" s="671"/>
      <c r="Q376" s="671"/>
      <c r="R376" s="671"/>
      <c r="S376" s="671"/>
      <c r="T376" s="687"/>
      <c r="AP376" s="620">
        <v>365</v>
      </c>
      <c r="AQ376" s="620" t="str">
        <f t="shared" si="55"/>
        <v/>
      </c>
      <c r="AR376" s="666" t="str">
        <f t="shared" si="51"/>
        <v/>
      </c>
      <c r="AS376" s="620" t="b">
        <f t="shared" si="54"/>
        <v>0</v>
      </c>
      <c r="AT376" s="620" t="str">
        <f t="shared" si="56"/>
        <v/>
      </c>
      <c r="AU376" s="620" t="str">
        <f t="shared" si="57"/>
        <v/>
      </c>
      <c r="AV376" s="620" t="str">
        <f t="shared" si="58"/>
        <v/>
      </c>
      <c r="AW376" s="620" t="str">
        <f t="shared" si="52"/>
        <v/>
      </c>
      <c r="AX376" s="620" t="str">
        <f t="shared" si="53"/>
        <v/>
      </c>
      <c r="CP376" s="653" t="str">
        <f t="shared" si="50"/>
        <v/>
      </c>
    </row>
    <row r="377" spans="1:94" x14ac:dyDescent="0.25">
      <c r="A377" s="654">
        <v>370</v>
      </c>
      <c r="B377" s="650"/>
      <c r="C377" s="651"/>
      <c r="G377" s="671"/>
      <c r="H377" s="671"/>
      <c r="I377" s="671"/>
      <c r="J377" s="671"/>
      <c r="K377" s="671"/>
      <c r="L377" s="671"/>
      <c r="M377" s="671"/>
      <c r="N377" s="671"/>
      <c r="O377" s="671"/>
      <c r="P377" s="671"/>
      <c r="Q377" s="671"/>
      <c r="R377" s="671"/>
      <c r="S377" s="671"/>
      <c r="T377" s="687"/>
      <c r="AP377" s="620">
        <v>366</v>
      </c>
      <c r="AQ377" s="620" t="str">
        <f t="shared" si="55"/>
        <v/>
      </c>
      <c r="AR377" s="666" t="str">
        <f t="shared" si="51"/>
        <v/>
      </c>
      <c r="AS377" s="620" t="b">
        <f t="shared" si="54"/>
        <v>0</v>
      </c>
      <c r="AT377" s="620" t="str">
        <f t="shared" si="56"/>
        <v/>
      </c>
      <c r="AU377" s="620" t="str">
        <f t="shared" si="57"/>
        <v/>
      </c>
      <c r="AV377" s="620" t="str">
        <f t="shared" si="58"/>
        <v/>
      </c>
      <c r="AW377" s="620" t="str">
        <f t="shared" si="52"/>
        <v/>
      </c>
      <c r="AX377" s="620" t="str">
        <f t="shared" si="53"/>
        <v/>
      </c>
      <c r="CP377" s="653" t="str">
        <f t="shared" si="50"/>
        <v/>
      </c>
    </row>
    <row r="378" spans="1:94" x14ac:dyDescent="0.25">
      <c r="A378" s="649">
        <v>371</v>
      </c>
      <c r="B378" s="650"/>
      <c r="C378" s="651"/>
      <c r="G378" s="671"/>
      <c r="H378" s="671"/>
      <c r="I378" s="671"/>
      <c r="J378" s="671"/>
      <c r="K378" s="671"/>
      <c r="L378" s="671"/>
      <c r="M378" s="671"/>
      <c r="N378" s="671"/>
      <c r="O378" s="671"/>
      <c r="P378" s="671"/>
      <c r="Q378" s="671"/>
      <c r="R378" s="671"/>
      <c r="S378" s="671"/>
      <c r="T378" s="687"/>
      <c r="AP378" s="620">
        <v>367</v>
      </c>
      <c r="AQ378" s="620" t="str">
        <f t="shared" si="55"/>
        <v/>
      </c>
      <c r="AR378" s="666" t="str">
        <f t="shared" si="51"/>
        <v/>
      </c>
      <c r="AS378" s="620" t="b">
        <f t="shared" si="54"/>
        <v>0</v>
      </c>
      <c r="AT378" s="620" t="str">
        <f t="shared" si="56"/>
        <v/>
      </c>
      <c r="AU378" s="620" t="str">
        <f t="shared" si="57"/>
        <v/>
      </c>
      <c r="AV378" s="620" t="str">
        <f t="shared" si="58"/>
        <v/>
      </c>
      <c r="AW378" s="620" t="str">
        <f t="shared" si="52"/>
        <v/>
      </c>
      <c r="AX378" s="620" t="str">
        <f t="shared" si="53"/>
        <v/>
      </c>
      <c r="CP378" s="653" t="str">
        <f t="shared" si="50"/>
        <v/>
      </c>
    </row>
    <row r="379" spans="1:94" x14ac:dyDescent="0.25">
      <c r="A379" s="654">
        <v>372</v>
      </c>
      <c r="B379" s="650"/>
      <c r="C379" s="651"/>
      <c r="G379" s="671"/>
      <c r="H379" s="671"/>
      <c r="I379" s="671"/>
      <c r="J379" s="671"/>
      <c r="K379" s="671"/>
      <c r="L379" s="671"/>
      <c r="M379" s="671"/>
      <c r="N379" s="671"/>
      <c r="O379" s="671"/>
      <c r="P379" s="671"/>
      <c r="Q379" s="671"/>
      <c r="R379" s="671"/>
      <c r="S379" s="671"/>
      <c r="T379" s="687"/>
      <c r="AP379" s="620">
        <v>368</v>
      </c>
      <c r="AQ379" s="620" t="str">
        <f t="shared" si="55"/>
        <v/>
      </c>
      <c r="AR379" s="666" t="str">
        <f t="shared" si="51"/>
        <v/>
      </c>
      <c r="AS379" s="620" t="b">
        <f t="shared" si="54"/>
        <v>0</v>
      </c>
      <c r="AT379" s="620" t="str">
        <f t="shared" si="56"/>
        <v/>
      </c>
      <c r="AU379" s="620" t="str">
        <f t="shared" si="57"/>
        <v/>
      </c>
      <c r="AV379" s="620" t="str">
        <f t="shared" si="58"/>
        <v/>
      </c>
      <c r="AW379" s="620" t="str">
        <f t="shared" si="52"/>
        <v/>
      </c>
      <c r="AX379" s="620" t="str">
        <f t="shared" si="53"/>
        <v/>
      </c>
      <c r="CP379" s="653" t="str">
        <f t="shared" si="50"/>
        <v/>
      </c>
    </row>
    <row r="380" spans="1:94" x14ac:dyDescent="0.25">
      <c r="A380" s="649">
        <v>373</v>
      </c>
      <c r="B380" s="650"/>
      <c r="C380" s="651"/>
      <c r="G380" s="671"/>
      <c r="H380" s="671"/>
      <c r="I380" s="671"/>
      <c r="J380" s="671"/>
      <c r="K380" s="671"/>
      <c r="L380" s="671"/>
      <c r="M380" s="671"/>
      <c r="N380" s="671"/>
      <c r="O380" s="671"/>
      <c r="P380" s="671"/>
      <c r="Q380" s="671"/>
      <c r="R380" s="671"/>
      <c r="S380" s="671"/>
      <c r="T380" s="687"/>
      <c r="AP380" s="620">
        <v>369</v>
      </c>
      <c r="AQ380" s="620" t="str">
        <f t="shared" si="55"/>
        <v/>
      </c>
      <c r="AR380" s="666" t="str">
        <f t="shared" si="51"/>
        <v/>
      </c>
      <c r="AS380" s="620" t="b">
        <f t="shared" si="54"/>
        <v>0</v>
      </c>
      <c r="AT380" s="620" t="str">
        <f t="shared" si="56"/>
        <v/>
      </c>
      <c r="AU380" s="620" t="str">
        <f t="shared" si="57"/>
        <v/>
      </c>
      <c r="AV380" s="620" t="str">
        <f t="shared" si="58"/>
        <v/>
      </c>
      <c r="AW380" s="620" t="str">
        <f t="shared" si="52"/>
        <v/>
      </c>
      <c r="AX380" s="620" t="str">
        <f t="shared" si="53"/>
        <v/>
      </c>
      <c r="CP380" s="653" t="str">
        <f t="shared" si="50"/>
        <v/>
      </c>
    </row>
    <row r="381" spans="1:94" x14ac:dyDescent="0.25">
      <c r="A381" s="654">
        <v>374</v>
      </c>
      <c r="B381" s="650"/>
      <c r="C381" s="651"/>
      <c r="G381" s="671"/>
      <c r="H381" s="671"/>
      <c r="I381" s="671"/>
      <c r="J381" s="671"/>
      <c r="K381" s="671"/>
      <c r="L381" s="671"/>
      <c r="M381" s="671"/>
      <c r="N381" s="671"/>
      <c r="O381" s="671"/>
      <c r="P381" s="671"/>
      <c r="Q381" s="671"/>
      <c r="R381" s="671"/>
      <c r="S381" s="671"/>
      <c r="T381" s="687"/>
      <c r="AP381" s="620">
        <v>370</v>
      </c>
      <c r="AQ381" s="620" t="str">
        <f t="shared" si="55"/>
        <v/>
      </c>
      <c r="AR381" s="666" t="str">
        <f t="shared" si="51"/>
        <v/>
      </c>
      <c r="AS381" s="620" t="b">
        <f t="shared" si="54"/>
        <v>0</v>
      </c>
      <c r="AT381" s="620" t="str">
        <f t="shared" si="56"/>
        <v/>
      </c>
      <c r="AU381" s="620" t="str">
        <f t="shared" si="57"/>
        <v/>
      </c>
      <c r="AV381" s="620" t="str">
        <f t="shared" si="58"/>
        <v/>
      </c>
      <c r="AW381" s="620" t="str">
        <f t="shared" si="52"/>
        <v/>
      </c>
      <c r="AX381" s="620" t="str">
        <f t="shared" si="53"/>
        <v/>
      </c>
      <c r="CP381" s="653" t="str">
        <f t="shared" si="50"/>
        <v/>
      </c>
    </row>
    <row r="382" spans="1:94" x14ac:dyDescent="0.25">
      <c r="A382" s="649">
        <v>375</v>
      </c>
      <c r="B382" s="650"/>
      <c r="C382" s="651"/>
      <c r="G382" s="671"/>
      <c r="H382" s="671"/>
      <c r="I382" s="671"/>
      <c r="J382" s="671"/>
      <c r="K382" s="671"/>
      <c r="L382" s="671"/>
      <c r="M382" s="671"/>
      <c r="N382" s="671"/>
      <c r="O382" s="671"/>
      <c r="P382" s="671"/>
      <c r="Q382" s="671"/>
      <c r="R382" s="671"/>
      <c r="S382" s="671"/>
      <c r="T382" s="687"/>
      <c r="AP382" s="620">
        <v>371</v>
      </c>
      <c r="AQ382" s="620" t="str">
        <f t="shared" si="55"/>
        <v/>
      </c>
      <c r="AR382" s="666" t="str">
        <f t="shared" si="51"/>
        <v/>
      </c>
      <c r="AS382" s="620" t="b">
        <f t="shared" si="54"/>
        <v>0</v>
      </c>
      <c r="AT382" s="620" t="str">
        <f t="shared" si="56"/>
        <v/>
      </c>
      <c r="AU382" s="620" t="str">
        <f t="shared" si="57"/>
        <v/>
      </c>
      <c r="AV382" s="620" t="str">
        <f t="shared" si="58"/>
        <v/>
      </c>
      <c r="AW382" s="620" t="str">
        <f t="shared" si="52"/>
        <v/>
      </c>
      <c r="AX382" s="620" t="str">
        <f t="shared" si="53"/>
        <v/>
      </c>
      <c r="CP382" s="653" t="str">
        <f t="shared" si="50"/>
        <v/>
      </c>
    </row>
    <row r="383" spans="1:94" x14ac:dyDescent="0.25">
      <c r="A383" s="654">
        <v>376</v>
      </c>
      <c r="B383" s="650"/>
      <c r="C383" s="651"/>
      <c r="G383" s="671"/>
      <c r="H383" s="671"/>
      <c r="I383" s="671"/>
      <c r="J383" s="671"/>
      <c r="K383" s="671"/>
      <c r="L383" s="671"/>
      <c r="M383" s="671"/>
      <c r="N383" s="671"/>
      <c r="O383" s="671"/>
      <c r="P383" s="671"/>
      <c r="Q383" s="671"/>
      <c r="R383" s="671"/>
      <c r="S383" s="671"/>
      <c r="T383" s="687"/>
      <c r="AP383" s="620">
        <v>372</v>
      </c>
      <c r="AQ383" s="620" t="str">
        <f t="shared" si="55"/>
        <v/>
      </c>
      <c r="AR383" s="666" t="str">
        <f t="shared" si="51"/>
        <v/>
      </c>
      <c r="AS383" s="620" t="b">
        <f t="shared" si="54"/>
        <v>0</v>
      </c>
      <c r="AT383" s="620" t="str">
        <f t="shared" si="56"/>
        <v/>
      </c>
      <c r="AU383" s="620" t="str">
        <f t="shared" si="57"/>
        <v/>
      </c>
      <c r="AV383" s="620" t="str">
        <f t="shared" si="58"/>
        <v/>
      </c>
      <c r="AW383" s="620" t="str">
        <f t="shared" si="52"/>
        <v/>
      </c>
      <c r="AX383" s="620" t="str">
        <f t="shared" si="53"/>
        <v/>
      </c>
      <c r="CP383" s="653" t="str">
        <f t="shared" si="50"/>
        <v/>
      </c>
    </row>
    <row r="384" spans="1:94" x14ac:dyDescent="0.25">
      <c r="A384" s="649">
        <v>377</v>
      </c>
      <c r="B384" s="650"/>
      <c r="C384" s="651"/>
      <c r="G384" s="671"/>
      <c r="H384" s="671"/>
      <c r="I384" s="671"/>
      <c r="J384" s="671"/>
      <c r="K384" s="671"/>
      <c r="L384" s="671"/>
      <c r="M384" s="671"/>
      <c r="N384" s="671"/>
      <c r="O384" s="671"/>
      <c r="P384" s="671"/>
      <c r="Q384" s="671"/>
      <c r="R384" s="671"/>
      <c r="S384" s="671"/>
      <c r="T384" s="687"/>
      <c r="AP384" s="620">
        <v>373</v>
      </c>
      <c r="AQ384" s="620" t="str">
        <f t="shared" si="55"/>
        <v/>
      </c>
      <c r="AR384" s="666" t="str">
        <f t="shared" si="51"/>
        <v/>
      </c>
      <c r="AS384" s="620" t="b">
        <f t="shared" si="54"/>
        <v>0</v>
      </c>
      <c r="AT384" s="620" t="str">
        <f t="shared" si="56"/>
        <v/>
      </c>
      <c r="AU384" s="620" t="str">
        <f t="shared" si="57"/>
        <v/>
      </c>
      <c r="AV384" s="620" t="str">
        <f t="shared" si="58"/>
        <v/>
      </c>
      <c r="AW384" s="620" t="str">
        <f t="shared" si="52"/>
        <v/>
      </c>
      <c r="AX384" s="620" t="str">
        <f t="shared" si="53"/>
        <v/>
      </c>
      <c r="CP384" s="653" t="str">
        <f t="shared" si="50"/>
        <v/>
      </c>
    </row>
    <row r="385" spans="1:94" x14ac:dyDescent="0.25">
      <c r="A385" s="654">
        <v>378</v>
      </c>
      <c r="B385" s="650"/>
      <c r="C385" s="651"/>
      <c r="G385" s="671"/>
      <c r="H385" s="671"/>
      <c r="I385" s="671"/>
      <c r="J385" s="671"/>
      <c r="K385" s="671"/>
      <c r="L385" s="671"/>
      <c r="M385" s="671"/>
      <c r="N385" s="671"/>
      <c r="O385" s="671"/>
      <c r="P385" s="671"/>
      <c r="Q385" s="671"/>
      <c r="R385" s="671"/>
      <c r="S385" s="671"/>
      <c r="T385" s="687"/>
      <c r="AP385" s="620">
        <v>374</v>
      </c>
      <c r="AQ385" s="620" t="str">
        <f t="shared" si="55"/>
        <v/>
      </c>
      <c r="AR385" s="666" t="str">
        <f t="shared" si="51"/>
        <v/>
      </c>
      <c r="AS385" s="620" t="b">
        <f t="shared" si="54"/>
        <v>0</v>
      </c>
      <c r="AT385" s="620" t="str">
        <f t="shared" si="56"/>
        <v/>
      </c>
      <c r="AU385" s="620" t="str">
        <f t="shared" si="57"/>
        <v/>
      </c>
      <c r="AV385" s="620" t="str">
        <f t="shared" si="58"/>
        <v/>
      </c>
      <c r="AW385" s="620" t="str">
        <f t="shared" si="52"/>
        <v/>
      </c>
      <c r="AX385" s="620" t="str">
        <f t="shared" si="53"/>
        <v/>
      </c>
      <c r="CP385" s="653" t="str">
        <f t="shared" si="50"/>
        <v/>
      </c>
    </row>
    <row r="386" spans="1:94" x14ac:dyDescent="0.25">
      <c r="A386" s="649">
        <v>379</v>
      </c>
      <c r="B386" s="650"/>
      <c r="C386" s="651"/>
      <c r="G386" s="671"/>
      <c r="H386" s="671"/>
      <c r="I386" s="671"/>
      <c r="J386" s="671"/>
      <c r="K386" s="671"/>
      <c r="L386" s="671"/>
      <c r="M386" s="671"/>
      <c r="N386" s="671"/>
      <c r="O386" s="671"/>
      <c r="P386" s="671"/>
      <c r="Q386" s="671"/>
      <c r="R386" s="671"/>
      <c r="S386" s="671"/>
      <c r="T386" s="687"/>
      <c r="AP386" s="620">
        <v>375</v>
      </c>
      <c r="AQ386" s="620" t="str">
        <f t="shared" si="55"/>
        <v/>
      </c>
      <c r="AR386" s="666" t="str">
        <f t="shared" si="51"/>
        <v/>
      </c>
      <c r="AS386" s="620" t="b">
        <f t="shared" si="54"/>
        <v>0</v>
      </c>
      <c r="AT386" s="620" t="str">
        <f t="shared" si="56"/>
        <v/>
      </c>
      <c r="AU386" s="620" t="str">
        <f t="shared" si="57"/>
        <v/>
      </c>
      <c r="AV386" s="620" t="str">
        <f t="shared" si="58"/>
        <v/>
      </c>
      <c r="AW386" s="620" t="str">
        <f t="shared" si="52"/>
        <v/>
      </c>
      <c r="AX386" s="620" t="str">
        <f t="shared" si="53"/>
        <v/>
      </c>
      <c r="CP386" s="653" t="str">
        <f t="shared" si="50"/>
        <v/>
      </c>
    </row>
    <row r="387" spans="1:94" x14ac:dyDescent="0.25">
      <c r="A387" s="654">
        <v>380</v>
      </c>
      <c r="B387" s="650"/>
      <c r="C387" s="651"/>
      <c r="G387" s="671"/>
      <c r="H387" s="671"/>
      <c r="I387" s="671"/>
      <c r="J387" s="671"/>
      <c r="K387" s="671"/>
      <c r="L387" s="671"/>
      <c r="M387" s="671"/>
      <c r="N387" s="671"/>
      <c r="O387" s="671"/>
      <c r="P387" s="671"/>
      <c r="Q387" s="671"/>
      <c r="R387" s="671"/>
      <c r="S387" s="671"/>
      <c r="T387" s="687"/>
      <c r="AP387" s="620">
        <v>376</v>
      </c>
      <c r="AQ387" s="620" t="str">
        <f t="shared" si="55"/>
        <v/>
      </c>
      <c r="AR387" s="666" t="str">
        <f t="shared" si="51"/>
        <v/>
      </c>
      <c r="AS387" s="620" t="b">
        <f t="shared" si="54"/>
        <v>0</v>
      </c>
      <c r="AT387" s="620" t="str">
        <f t="shared" si="56"/>
        <v/>
      </c>
      <c r="AU387" s="620" t="str">
        <f t="shared" si="57"/>
        <v/>
      </c>
      <c r="AV387" s="620" t="str">
        <f t="shared" si="58"/>
        <v/>
      </c>
      <c r="AW387" s="620" t="str">
        <f t="shared" si="52"/>
        <v/>
      </c>
      <c r="AX387" s="620" t="str">
        <f t="shared" si="53"/>
        <v/>
      </c>
      <c r="CP387" s="653" t="str">
        <f t="shared" si="50"/>
        <v/>
      </c>
    </row>
    <row r="388" spans="1:94" x14ac:dyDescent="0.25">
      <c r="A388" s="649">
        <v>381</v>
      </c>
      <c r="B388" s="650"/>
      <c r="C388" s="651"/>
      <c r="G388" s="671"/>
      <c r="H388" s="671"/>
      <c r="I388" s="671"/>
      <c r="J388" s="671"/>
      <c r="K388" s="671"/>
      <c r="L388" s="671"/>
      <c r="M388" s="671"/>
      <c r="N388" s="671"/>
      <c r="O388" s="671"/>
      <c r="P388" s="671"/>
      <c r="Q388" s="671"/>
      <c r="R388" s="671"/>
      <c r="S388" s="671"/>
      <c r="T388" s="687"/>
      <c r="AP388" s="620">
        <v>377</v>
      </c>
      <c r="AQ388" s="620" t="str">
        <f t="shared" si="55"/>
        <v/>
      </c>
      <c r="AR388" s="666" t="str">
        <f t="shared" si="51"/>
        <v/>
      </c>
      <c r="AS388" s="620" t="b">
        <f t="shared" si="54"/>
        <v>0</v>
      </c>
      <c r="AT388" s="620" t="str">
        <f t="shared" si="56"/>
        <v/>
      </c>
      <c r="AU388" s="620" t="str">
        <f t="shared" si="57"/>
        <v/>
      </c>
      <c r="AV388" s="620" t="str">
        <f t="shared" si="58"/>
        <v/>
      </c>
      <c r="AW388" s="620" t="str">
        <f t="shared" si="52"/>
        <v/>
      </c>
      <c r="AX388" s="620" t="str">
        <f t="shared" si="53"/>
        <v/>
      </c>
      <c r="CP388" s="653" t="str">
        <f t="shared" si="50"/>
        <v/>
      </c>
    </row>
    <row r="389" spans="1:94" x14ac:dyDescent="0.25">
      <c r="A389" s="654">
        <v>382</v>
      </c>
      <c r="B389" s="650"/>
      <c r="C389" s="651"/>
      <c r="G389" s="671"/>
      <c r="H389" s="671"/>
      <c r="I389" s="671"/>
      <c r="J389" s="671"/>
      <c r="K389" s="671"/>
      <c r="L389" s="671"/>
      <c r="M389" s="671"/>
      <c r="N389" s="671"/>
      <c r="O389" s="671"/>
      <c r="P389" s="671"/>
      <c r="Q389" s="671"/>
      <c r="R389" s="671"/>
      <c r="S389" s="671"/>
      <c r="T389" s="687"/>
      <c r="AP389" s="620">
        <v>378</v>
      </c>
      <c r="AQ389" s="620" t="str">
        <f t="shared" si="55"/>
        <v/>
      </c>
      <c r="AR389" s="666" t="str">
        <f t="shared" si="51"/>
        <v/>
      </c>
      <c r="AS389" s="620" t="b">
        <f t="shared" si="54"/>
        <v>0</v>
      </c>
      <c r="AT389" s="620" t="str">
        <f t="shared" si="56"/>
        <v/>
      </c>
      <c r="AU389" s="620" t="str">
        <f t="shared" si="57"/>
        <v/>
      </c>
      <c r="AV389" s="620" t="str">
        <f t="shared" si="58"/>
        <v/>
      </c>
      <c r="AW389" s="620" t="str">
        <f t="shared" si="52"/>
        <v/>
      </c>
      <c r="AX389" s="620" t="str">
        <f t="shared" si="53"/>
        <v/>
      </c>
      <c r="CP389" s="653" t="str">
        <f t="shared" si="50"/>
        <v/>
      </c>
    </row>
    <row r="390" spans="1:94" x14ac:dyDescent="0.25">
      <c r="A390" s="649">
        <v>383</v>
      </c>
      <c r="B390" s="650"/>
      <c r="C390" s="651"/>
      <c r="G390" s="671"/>
      <c r="H390" s="671"/>
      <c r="I390" s="671"/>
      <c r="J390" s="671"/>
      <c r="K390" s="671"/>
      <c r="L390" s="671"/>
      <c r="M390" s="671"/>
      <c r="N390" s="671"/>
      <c r="O390" s="671"/>
      <c r="P390" s="671"/>
      <c r="Q390" s="671"/>
      <c r="R390" s="671"/>
      <c r="S390" s="671"/>
      <c r="T390" s="687"/>
      <c r="AP390" s="620">
        <v>379</v>
      </c>
      <c r="AQ390" s="620" t="str">
        <f t="shared" si="55"/>
        <v/>
      </c>
      <c r="AR390" s="666" t="str">
        <f t="shared" si="51"/>
        <v/>
      </c>
      <c r="AS390" s="620" t="b">
        <f t="shared" si="54"/>
        <v>0</v>
      </c>
      <c r="AT390" s="620" t="str">
        <f t="shared" si="56"/>
        <v/>
      </c>
      <c r="AU390" s="620" t="str">
        <f t="shared" si="57"/>
        <v/>
      </c>
      <c r="AV390" s="620" t="str">
        <f t="shared" si="58"/>
        <v/>
      </c>
      <c r="AW390" s="620" t="str">
        <f t="shared" si="52"/>
        <v/>
      </c>
      <c r="AX390" s="620" t="str">
        <f t="shared" si="53"/>
        <v/>
      </c>
      <c r="CP390" s="653" t="str">
        <f t="shared" si="50"/>
        <v/>
      </c>
    </row>
    <row r="391" spans="1:94" x14ac:dyDescent="0.25">
      <c r="A391" s="654">
        <v>384</v>
      </c>
      <c r="B391" s="650"/>
      <c r="C391" s="651"/>
      <c r="G391" s="671"/>
      <c r="H391" s="671"/>
      <c r="I391" s="671"/>
      <c r="J391" s="671"/>
      <c r="K391" s="671"/>
      <c r="L391" s="671"/>
      <c r="M391" s="671"/>
      <c r="N391" s="671"/>
      <c r="O391" s="671"/>
      <c r="P391" s="671"/>
      <c r="Q391" s="671"/>
      <c r="R391" s="671"/>
      <c r="S391" s="671"/>
      <c r="T391" s="687"/>
      <c r="AP391" s="620">
        <v>380</v>
      </c>
      <c r="AQ391" s="620" t="str">
        <f t="shared" si="55"/>
        <v/>
      </c>
      <c r="AR391" s="666" t="str">
        <f t="shared" si="51"/>
        <v/>
      </c>
      <c r="AS391" s="620" t="b">
        <f t="shared" si="54"/>
        <v>0</v>
      </c>
      <c r="AT391" s="620" t="str">
        <f t="shared" si="56"/>
        <v/>
      </c>
      <c r="AU391" s="620" t="str">
        <f t="shared" si="57"/>
        <v/>
      </c>
      <c r="AV391" s="620" t="str">
        <f t="shared" si="58"/>
        <v/>
      </c>
      <c r="AW391" s="620" t="str">
        <f t="shared" si="52"/>
        <v/>
      </c>
      <c r="AX391" s="620" t="str">
        <f t="shared" si="53"/>
        <v/>
      </c>
      <c r="CP391" s="653" t="str">
        <f t="shared" si="50"/>
        <v/>
      </c>
    </row>
    <row r="392" spans="1:94" x14ac:dyDescent="0.25">
      <c r="A392" s="649">
        <v>385</v>
      </c>
      <c r="B392" s="650"/>
      <c r="C392" s="651"/>
      <c r="G392" s="671"/>
      <c r="H392" s="671"/>
      <c r="I392" s="671"/>
      <c r="J392" s="671"/>
      <c r="K392" s="671"/>
      <c r="L392" s="671"/>
      <c r="M392" s="671"/>
      <c r="N392" s="671"/>
      <c r="O392" s="671"/>
      <c r="P392" s="671"/>
      <c r="Q392" s="671"/>
      <c r="R392" s="671"/>
      <c r="S392" s="671"/>
      <c r="T392" s="687"/>
      <c r="AP392" s="620">
        <v>381</v>
      </c>
      <c r="AQ392" s="620" t="str">
        <f t="shared" si="55"/>
        <v/>
      </c>
      <c r="AR392" s="666" t="str">
        <f t="shared" si="51"/>
        <v/>
      </c>
      <c r="AS392" s="620" t="b">
        <f t="shared" si="54"/>
        <v>0</v>
      </c>
      <c r="AT392" s="620" t="str">
        <f t="shared" si="56"/>
        <v/>
      </c>
      <c r="AU392" s="620" t="str">
        <f t="shared" si="57"/>
        <v/>
      </c>
      <c r="AV392" s="620" t="str">
        <f t="shared" si="58"/>
        <v/>
      </c>
      <c r="AW392" s="620" t="str">
        <f t="shared" si="52"/>
        <v/>
      </c>
      <c r="AX392" s="620" t="str">
        <f t="shared" si="53"/>
        <v/>
      </c>
      <c r="CP392" s="653" t="str">
        <f t="shared" ref="CP392:CP455" si="59">IF(OR(C392="",B392=""),"",IF($AR$11=0,AQ396,AR396))</f>
        <v/>
      </c>
    </row>
    <row r="393" spans="1:94" x14ac:dyDescent="0.25">
      <c r="A393" s="654">
        <v>386</v>
      </c>
      <c r="B393" s="650"/>
      <c r="C393" s="651"/>
      <c r="G393" s="671"/>
      <c r="H393" s="671"/>
      <c r="I393" s="671"/>
      <c r="J393" s="671"/>
      <c r="K393" s="671"/>
      <c r="L393" s="671"/>
      <c r="M393" s="671"/>
      <c r="N393" s="671"/>
      <c r="O393" s="671"/>
      <c r="P393" s="671"/>
      <c r="Q393" s="671"/>
      <c r="R393" s="671"/>
      <c r="S393" s="671"/>
      <c r="T393" s="687"/>
      <c r="AP393" s="620">
        <v>382</v>
      </c>
      <c r="AQ393" s="620" t="str">
        <f t="shared" si="55"/>
        <v/>
      </c>
      <c r="AR393" s="666" t="str">
        <f t="shared" si="51"/>
        <v/>
      </c>
      <c r="AS393" s="620" t="b">
        <f t="shared" si="54"/>
        <v>0</v>
      </c>
      <c r="AT393" s="620" t="str">
        <f t="shared" si="56"/>
        <v/>
      </c>
      <c r="AU393" s="620" t="str">
        <f t="shared" si="57"/>
        <v/>
      </c>
      <c r="AV393" s="620" t="str">
        <f t="shared" si="58"/>
        <v/>
      </c>
      <c r="AW393" s="620" t="str">
        <f t="shared" si="52"/>
        <v/>
      </c>
      <c r="AX393" s="620" t="str">
        <f t="shared" si="53"/>
        <v/>
      </c>
      <c r="CP393" s="653" t="str">
        <f t="shared" si="59"/>
        <v/>
      </c>
    </row>
    <row r="394" spans="1:94" x14ac:dyDescent="0.25">
      <c r="A394" s="649">
        <v>387</v>
      </c>
      <c r="B394" s="650"/>
      <c r="C394" s="651"/>
      <c r="G394" s="671"/>
      <c r="H394" s="671"/>
      <c r="I394" s="671"/>
      <c r="J394" s="671"/>
      <c r="K394" s="671"/>
      <c r="L394" s="671"/>
      <c r="M394" s="671"/>
      <c r="N394" s="671"/>
      <c r="O394" s="671"/>
      <c r="P394" s="671"/>
      <c r="Q394" s="671"/>
      <c r="R394" s="671"/>
      <c r="S394" s="671"/>
      <c r="T394" s="687"/>
      <c r="AP394" s="620">
        <v>383</v>
      </c>
      <c r="AQ394" s="620" t="str">
        <f t="shared" si="55"/>
        <v/>
      </c>
      <c r="AR394" s="666" t="str">
        <f t="shared" si="51"/>
        <v/>
      </c>
      <c r="AS394" s="620" t="b">
        <f t="shared" si="54"/>
        <v>0</v>
      </c>
      <c r="AT394" s="620" t="str">
        <f t="shared" si="56"/>
        <v/>
      </c>
      <c r="AU394" s="620" t="str">
        <f t="shared" si="57"/>
        <v/>
      </c>
      <c r="AV394" s="620" t="str">
        <f t="shared" si="58"/>
        <v/>
      </c>
      <c r="AW394" s="620" t="str">
        <f t="shared" si="52"/>
        <v/>
      </c>
      <c r="AX394" s="620" t="str">
        <f t="shared" si="53"/>
        <v/>
      </c>
      <c r="CP394" s="653" t="str">
        <f t="shared" si="59"/>
        <v/>
      </c>
    </row>
    <row r="395" spans="1:94" x14ac:dyDescent="0.25">
      <c r="A395" s="654">
        <v>388</v>
      </c>
      <c r="B395" s="650"/>
      <c r="C395" s="651"/>
      <c r="G395" s="671"/>
      <c r="H395" s="671"/>
      <c r="I395" s="671"/>
      <c r="J395" s="671"/>
      <c r="K395" s="671"/>
      <c r="L395" s="671"/>
      <c r="M395" s="671"/>
      <c r="N395" s="671"/>
      <c r="O395" s="671"/>
      <c r="P395" s="671"/>
      <c r="Q395" s="671"/>
      <c r="R395" s="671"/>
      <c r="S395" s="671"/>
      <c r="T395" s="687"/>
      <c r="AP395" s="620">
        <v>384</v>
      </c>
      <c r="AQ395" s="620" t="str">
        <f t="shared" si="55"/>
        <v/>
      </c>
      <c r="AR395" s="666" t="str">
        <f t="shared" si="51"/>
        <v/>
      </c>
      <c r="AS395" s="620" t="b">
        <f t="shared" si="54"/>
        <v>0</v>
      </c>
      <c r="AT395" s="620" t="str">
        <f t="shared" si="56"/>
        <v/>
      </c>
      <c r="AU395" s="620" t="str">
        <f t="shared" si="57"/>
        <v/>
      </c>
      <c r="AV395" s="620" t="str">
        <f t="shared" si="58"/>
        <v/>
      </c>
      <c r="AW395" s="620" t="str">
        <f t="shared" si="52"/>
        <v/>
      </c>
      <c r="AX395" s="620" t="str">
        <f t="shared" si="53"/>
        <v/>
      </c>
      <c r="CP395" s="653" t="str">
        <f t="shared" si="59"/>
        <v/>
      </c>
    </row>
    <row r="396" spans="1:94" x14ac:dyDescent="0.25">
      <c r="A396" s="649">
        <v>389</v>
      </c>
      <c r="B396" s="650"/>
      <c r="C396" s="651"/>
      <c r="G396" s="671"/>
      <c r="H396" s="671"/>
      <c r="I396" s="671"/>
      <c r="J396" s="671"/>
      <c r="K396" s="671"/>
      <c r="L396" s="671"/>
      <c r="M396" s="671"/>
      <c r="N396" s="671"/>
      <c r="O396" s="671"/>
      <c r="P396" s="671"/>
      <c r="Q396" s="671"/>
      <c r="R396" s="671"/>
      <c r="S396" s="671"/>
      <c r="T396" s="687"/>
      <c r="AP396" s="620">
        <v>385</v>
      </c>
      <c r="AQ396" s="620" t="str">
        <f t="shared" si="55"/>
        <v/>
      </c>
      <c r="AR396" s="666" t="str">
        <f t="shared" ref="AR396:AR459" si="60">IF(OR(C392="",B392=""),"",_xlfn.RANK.AVG(AT396,$AT$12:$AT$511,1))</f>
        <v/>
      </c>
      <c r="AS396" s="620" t="b">
        <f t="shared" si="54"/>
        <v>0</v>
      </c>
      <c r="AT396" s="620" t="str">
        <f t="shared" si="56"/>
        <v/>
      </c>
      <c r="AU396" s="620" t="str">
        <f t="shared" si="57"/>
        <v/>
      </c>
      <c r="AV396" s="620" t="str">
        <f t="shared" si="58"/>
        <v/>
      </c>
      <c r="AW396" s="620" t="str">
        <f t="shared" ref="AW396:AW459" si="61">IF(B392=1,CP392,"")</f>
        <v/>
      </c>
      <c r="AX396" s="620" t="str">
        <f t="shared" ref="AX396:AX459" si="62">IF(B392=2,CP392,"")</f>
        <v/>
      </c>
      <c r="CP396" s="653" t="str">
        <f t="shared" si="59"/>
        <v/>
      </c>
    </row>
    <row r="397" spans="1:94" x14ac:dyDescent="0.25">
      <c r="A397" s="654">
        <v>390</v>
      </c>
      <c r="B397" s="650"/>
      <c r="C397" s="651"/>
      <c r="G397" s="671"/>
      <c r="H397" s="671"/>
      <c r="I397" s="671"/>
      <c r="J397" s="671"/>
      <c r="K397" s="671"/>
      <c r="L397" s="671"/>
      <c r="M397" s="671"/>
      <c r="N397" s="671"/>
      <c r="O397" s="671"/>
      <c r="P397" s="671"/>
      <c r="Q397" s="671"/>
      <c r="R397" s="671"/>
      <c r="S397" s="671"/>
      <c r="T397" s="687"/>
      <c r="AP397" s="620">
        <v>386</v>
      </c>
      <c r="AQ397" s="620" t="str">
        <f t="shared" si="55"/>
        <v/>
      </c>
      <c r="AR397" s="666" t="str">
        <f t="shared" si="60"/>
        <v/>
      </c>
      <c r="AS397" s="620" t="b">
        <f t="shared" ref="AS397:AS460" si="63">IF(C393&lt;&gt;"",A393)</f>
        <v>0</v>
      </c>
      <c r="AT397" s="620" t="str">
        <f t="shared" si="56"/>
        <v/>
      </c>
      <c r="AU397" s="620" t="str">
        <f t="shared" si="57"/>
        <v/>
      </c>
      <c r="AV397" s="620" t="str">
        <f t="shared" si="58"/>
        <v/>
      </c>
      <c r="AW397" s="620" t="str">
        <f t="shared" si="61"/>
        <v/>
      </c>
      <c r="AX397" s="620" t="str">
        <f t="shared" si="62"/>
        <v/>
      </c>
      <c r="CP397" s="653" t="str">
        <f t="shared" si="59"/>
        <v/>
      </c>
    </row>
    <row r="398" spans="1:94" x14ac:dyDescent="0.25">
      <c r="A398" s="649">
        <v>391</v>
      </c>
      <c r="B398" s="650"/>
      <c r="C398" s="651"/>
      <c r="G398" s="671"/>
      <c r="H398" s="671"/>
      <c r="I398" s="671"/>
      <c r="J398" s="671"/>
      <c r="K398" s="671"/>
      <c r="L398" s="671"/>
      <c r="M398" s="671"/>
      <c r="N398" s="671"/>
      <c r="O398" s="671"/>
      <c r="P398" s="671"/>
      <c r="Q398" s="671"/>
      <c r="R398" s="671"/>
      <c r="S398" s="671"/>
      <c r="T398" s="687"/>
      <c r="AP398" s="620">
        <v>387</v>
      </c>
      <c r="AQ398" s="620" t="str">
        <f t="shared" ref="AQ398:AQ461" si="64">IF(OR(B394="",C394=""),"",RANK(AT398,$AT$12:$AT$511,A394))</f>
        <v/>
      </c>
      <c r="AR398" s="666" t="str">
        <f t="shared" si="60"/>
        <v/>
      </c>
      <c r="AS398" s="620" t="b">
        <f t="shared" si="63"/>
        <v>0</v>
      </c>
      <c r="AT398" s="620" t="str">
        <f t="shared" si="56"/>
        <v/>
      </c>
      <c r="AU398" s="620" t="str">
        <f t="shared" si="57"/>
        <v/>
      </c>
      <c r="AV398" s="620" t="str">
        <f t="shared" si="58"/>
        <v/>
      </c>
      <c r="AW398" s="620" t="str">
        <f t="shared" si="61"/>
        <v/>
      </c>
      <c r="AX398" s="620" t="str">
        <f t="shared" si="62"/>
        <v/>
      </c>
      <c r="CP398" s="653" t="str">
        <f t="shared" si="59"/>
        <v/>
      </c>
    </row>
    <row r="399" spans="1:94" x14ac:dyDescent="0.25">
      <c r="A399" s="654">
        <v>392</v>
      </c>
      <c r="B399" s="650"/>
      <c r="C399" s="651"/>
      <c r="G399" s="671"/>
      <c r="H399" s="671"/>
      <c r="I399" s="671"/>
      <c r="J399" s="671"/>
      <c r="K399" s="671"/>
      <c r="L399" s="671"/>
      <c r="M399" s="671"/>
      <c r="N399" s="671"/>
      <c r="O399" s="671"/>
      <c r="P399" s="671"/>
      <c r="Q399" s="671"/>
      <c r="R399" s="671"/>
      <c r="S399" s="671"/>
      <c r="T399" s="687"/>
      <c r="AP399" s="620">
        <v>388</v>
      </c>
      <c r="AQ399" s="620" t="str">
        <f t="shared" si="64"/>
        <v/>
      </c>
      <c r="AR399" s="666" t="str">
        <f t="shared" si="60"/>
        <v/>
      </c>
      <c r="AS399" s="620" t="b">
        <f t="shared" si="63"/>
        <v>0</v>
      </c>
      <c r="AT399" s="620" t="str">
        <f t="shared" si="56"/>
        <v/>
      </c>
      <c r="AU399" s="620" t="str">
        <f t="shared" si="57"/>
        <v/>
      </c>
      <c r="AV399" s="620" t="str">
        <f t="shared" si="58"/>
        <v/>
      </c>
      <c r="AW399" s="620" t="str">
        <f t="shared" si="61"/>
        <v/>
      </c>
      <c r="AX399" s="620" t="str">
        <f t="shared" si="62"/>
        <v/>
      </c>
      <c r="CP399" s="653" t="str">
        <f t="shared" si="59"/>
        <v/>
      </c>
    </row>
    <row r="400" spans="1:94" x14ac:dyDescent="0.25">
      <c r="A400" s="649">
        <v>393</v>
      </c>
      <c r="B400" s="650"/>
      <c r="C400" s="651"/>
      <c r="G400" s="671"/>
      <c r="H400" s="671"/>
      <c r="I400" s="671"/>
      <c r="J400" s="671"/>
      <c r="K400" s="671"/>
      <c r="L400" s="671"/>
      <c r="M400" s="671"/>
      <c r="N400" s="671"/>
      <c r="O400" s="671"/>
      <c r="P400" s="671"/>
      <c r="Q400" s="671"/>
      <c r="R400" s="671"/>
      <c r="S400" s="671"/>
      <c r="T400" s="687"/>
      <c r="AP400" s="620">
        <v>389</v>
      </c>
      <c r="AQ400" s="620" t="str">
        <f t="shared" si="64"/>
        <v/>
      </c>
      <c r="AR400" s="666" t="str">
        <f t="shared" si="60"/>
        <v/>
      </c>
      <c r="AS400" s="620" t="b">
        <f t="shared" si="63"/>
        <v>0</v>
      </c>
      <c r="AT400" s="620" t="str">
        <f t="shared" si="56"/>
        <v/>
      </c>
      <c r="AU400" s="620" t="str">
        <f t="shared" si="57"/>
        <v/>
      </c>
      <c r="AV400" s="620" t="str">
        <f t="shared" si="58"/>
        <v/>
      </c>
      <c r="AW400" s="620" t="str">
        <f t="shared" si="61"/>
        <v/>
      </c>
      <c r="AX400" s="620" t="str">
        <f t="shared" si="62"/>
        <v/>
      </c>
      <c r="CP400" s="653" t="str">
        <f t="shared" si="59"/>
        <v/>
      </c>
    </row>
    <row r="401" spans="1:94" x14ac:dyDescent="0.25">
      <c r="A401" s="654">
        <v>394</v>
      </c>
      <c r="B401" s="650"/>
      <c r="C401" s="651"/>
      <c r="G401" s="671"/>
      <c r="H401" s="671"/>
      <c r="I401" s="671"/>
      <c r="J401" s="671"/>
      <c r="K401" s="671"/>
      <c r="L401" s="671"/>
      <c r="M401" s="671"/>
      <c r="N401" s="671"/>
      <c r="O401" s="671"/>
      <c r="P401" s="671"/>
      <c r="Q401" s="671"/>
      <c r="R401" s="671"/>
      <c r="S401" s="671"/>
      <c r="T401" s="687"/>
      <c r="AP401" s="620">
        <v>390</v>
      </c>
      <c r="AQ401" s="620" t="str">
        <f t="shared" si="64"/>
        <v/>
      </c>
      <c r="AR401" s="666" t="str">
        <f t="shared" si="60"/>
        <v/>
      </c>
      <c r="AS401" s="620" t="b">
        <f t="shared" si="63"/>
        <v>0</v>
      </c>
      <c r="AT401" s="620" t="str">
        <f t="shared" si="56"/>
        <v/>
      </c>
      <c r="AU401" s="620" t="str">
        <f t="shared" si="57"/>
        <v/>
      </c>
      <c r="AV401" s="620" t="str">
        <f t="shared" si="58"/>
        <v/>
      </c>
      <c r="AW401" s="620" t="str">
        <f t="shared" si="61"/>
        <v/>
      </c>
      <c r="AX401" s="620" t="str">
        <f t="shared" si="62"/>
        <v/>
      </c>
      <c r="CP401" s="653" t="str">
        <f t="shared" si="59"/>
        <v/>
      </c>
    </row>
    <row r="402" spans="1:94" x14ac:dyDescent="0.25">
      <c r="A402" s="649">
        <v>395</v>
      </c>
      <c r="B402" s="650"/>
      <c r="C402" s="651"/>
      <c r="G402" s="671"/>
      <c r="H402" s="671"/>
      <c r="I402" s="671"/>
      <c r="J402" s="671"/>
      <c r="K402" s="671"/>
      <c r="L402" s="671"/>
      <c r="M402" s="671"/>
      <c r="N402" s="671"/>
      <c r="O402" s="671"/>
      <c r="P402" s="671"/>
      <c r="Q402" s="671"/>
      <c r="R402" s="671"/>
      <c r="S402" s="671"/>
      <c r="T402" s="687"/>
      <c r="AP402" s="620">
        <v>391</v>
      </c>
      <c r="AQ402" s="620" t="str">
        <f t="shared" si="64"/>
        <v/>
      </c>
      <c r="AR402" s="666" t="str">
        <f t="shared" si="60"/>
        <v/>
      </c>
      <c r="AS402" s="620" t="b">
        <f t="shared" si="63"/>
        <v>0</v>
      </c>
      <c r="AT402" s="620" t="str">
        <f t="shared" si="56"/>
        <v/>
      </c>
      <c r="AU402" s="620" t="str">
        <f t="shared" si="57"/>
        <v/>
      </c>
      <c r="AV402" s="620" t="str">
        <f t="shared" si="58"/>
        <v/>
      </c>
      <c r="AW402" s="620" t="str">
        <f t="shared" si="61"/>
        <v/>
      </c>
      <c r="AX402" s="620" t="str">
        <f t="shared" si="62"/>
        <v/>
      </c>
      <c r="CP402" s="653" t="str">
        <f t="shared" si="59"/>
        <v/>
      </c>
    </row>
    <row r="403" spans="1:94" x14ac:dyDescent="0.25">
      <c r="A403" s="654">
        <v>396</v>
      </c>
      <c r="B403" s="650"/>
      <c r="C403" s="651"/>
      <c r="G403" s="671"/>
      <c r="H403" s="671"/>
      <c r="I403" s="671"/>
      <c r="J403" s="671"/>
      <c r="K403" s="671"/>
      <c r="L403" s="671"/>
      <c r="M403" s="671"/>
      <c r="N403" s="671"/>
      <c r="O403" s="671"/>
      <c r="P403" s="671"/>
      <c r="Q403" s="671"/>
      <c r="R403" s="671"/>
      <c r="S403" s="671"/>
      <c r="T403" s="687"/>
      <c r="AP403" s="620">
        <v>392</v>
      </c>
      <c r="AQ403" s="620" t="str">
        <f t="shared" si="64"/>
        <v/>
      </c>
      <c r="AR403" s="666" t="str">
        <f t="shared" si="60"/>
        <v/>
      </c>
      <c r="AS403" s="620" t="b">
        <f t="shared" si="63"/>
        <v>0</v>
      </c>
      <c r="AT403" s="620" t="str">
        <f t="shared" si="56"/>
        <v/>
      </c>
      <c r="AU403" s="620" t="str">
        <f t="shared" si="57"/>
        <v/>
      </c>
      <c r="AV403" s="620" t="str">
        <f t="shared" si="58"/>
        <v/>
      </c>
      <c r="AW403" s="620" t="str">
        <f t="shared" si="61"/>
        <v/>
      </c>
      <c r="AX403" s="620" t="str">
        <f t="shared" si="62"/>
        <v/>
      </c>
      <c r="CP403" s="653" t="str">
        <f t="shared" si="59"/>
        <v/>
      </c>
    </row>
    <row r="404" spans="1:94" x14ac:dyDescent="0.25">
      <c r="A404" s="649">
        <v>397</v>
      </c>
      <c r="B404" s="650"/>
      <c r="C404" s="651"/>
      <c r="G404" s="671"/>
      <c r="H404" s="671"/>
      <c r="I404" s="671"/>
      <c r="J404" s="671"/>
      <c r="K404" s="671"/>
      <c r="L404" s="671"/>
      <c r="M404" s="671"/>
      <c r="N404" s="671"/>
      <c r="O404" s="671"/>
      <c r="P404" s="671"/>
      <c r="Q404" s="671"/>
      <c r="R404" s="671"/>
      <c r="S404" s="671"/>
      <c r="T404" s="687"/>
      <c r="AP404" s="620">
        <v>393</v>
      </c>
      <c r="AQ404" s="620" t="str">
        <f t="shared" si="64"/>
        <v/>
      </c>
      <c r="AR404" s="666" t="str">
        <f t="shared" si="60"/>
        <v/>
      </c>
      <c r="AS404" s="620" t="b">
        <f t="shared" si="63"/>
        <v>0</v>
      </c>
      <c r="AT404" s="620" t="str">
        <f t="shared" si="56"/>
        <v/>
      </c>
      <c r="AU404" s="620" t="str">
        <f t="shared" si="57"/>
        <v/>
      </c>
      <c r="AV404" s="620" t="str">
        <f t="shared" si="58"/>
        <v/>
      </c>
      <c r="AW404" s="620" t="str">
        <f t="shared" si="61"/>
        <v/>
      </c>
      <c r="AX404" s="620" t="str">
        <f t="shared" si="62"/>
        <v/>
      </c>
      <c r="CP404" s="653" t="str">
        <f t="shared" si="59"/>
        <v/>
      </c>
    </row>
    <row r="405" spans="1:94" x14ac:dyDescent="0.25">
      <c r="A405" s="654">
        <v>398</v>
      </c>
      <c r="B405" s="650"/>
      <c r="C405" s="651"/>
      <c r="G405" s="671"/>
      <c r="H405" s="671"/>
      <c r="I405" s="671"/>
      <c r="J405" s="671"/>
      <c r="K405" s="671"/>
      <c r="L405" s="671"/>
      <c r="M405" s="671"/>
      <c r="N405" s="671"/>
      <c r="O405" s="671"/>
      <c r="P405" s="671"/>
      <c r="Q405" s="671"/>
      <c r="R405" s="671"/>
      <c r="S405" s="671"/>
      <c r="T405" s="687"/>
      <c r="AP405" s="620">
        <v>394</v>
      </c>
      <c r="AQ405" s="620" t="str">
        <f t="shared" si="64"/>
        <v/>
      </c>
      <c r="AR405" s="666" t="str">
        <f t="shared" si="60"/>
        <v/>
      </c>
      <c r="AS405" s="620" t="b">
        <f t="shared" si="63"/>
        <v>0</v>
      </c>
      <c r="AT405" s="620" t="str">
        <f t="shared" si="56"/>
        <v/>
      </c>
      <c r="AU405" s="620" t="str">
        <f t="shared" si="57"/>
        <v/>
      </c>
      <c r="AV405" s="620" t="str">
        <f t="shared" si="58"/>
        <v/>
      </c>
      <c r="AW405" s="620" t="str">
        <f t="shared" si="61"/>
        <v/>
      </c>
      <c r="AX405" s="620" t="str">
        <f t="shared" si="62"/>
        <v/>
      </c>
      <c r="CP405" s="653" t="str">
        <f t="shared" si="59"/>
        <v/>
      </c>
    </row>
    <row r="406" spans="1:94" x14ac:dyDescent="0.25">
      <c r="A406" s="649">
        <v>399</v>
      </c>
      <c r="B406" s="650"/>
      <c r="C406" s="651"/>
      <c r="G406" s="671"/>
      <c r="H406" s="671"/>
      <c r="I406" s="671"/>
      <c r="J406" s="671"/>
      <c r="K406" s="671"/>
      <c r="L406" s="671"/>
      <c r="M406" s="671"/>
      <c r="N406" s="671"/>
      <c r="O406" s="671"/>
      <c r="P406" s="671"/>
      <c r="Q406" s="671"/>
      <c r="R406" s="671"/>
      <c r="S406" s="671"/>
      <c r="T406" s="687"/>
      <c r="AP406" s="620">
        <v>395</v>
      </c>
      <c r="AQ406" s="620" t="str">
        <f t="shared" si="64"/>
        <v/>
      </c>
      <c r="AR406" s="666" t="str">
        <f t="shared" si="60"/>
        <v/>
      </c>
      <c r="AS406" s="620" t="b">
        <f t="shared" si="63"/>
        <v>0</v>
      </c>
      <c r="AT406" s="620" t="str">
        <f t="shared" si="56"/>
        <v/>
      </c>
      <c r="AU406" s="620" t="str">
        <f t="shared" si="57"/>
        <v/>
      </c>
      <c r="AV406" s="620" t="str">
        <f t="shared" si="58"/>
        <v/>
      </c>
      <c r="AW406" s="620" t="str">
        <f t="shared" si="61"/>
        <v/>
      </c>
      <c r="AX406" s="620" t="str">
        <f t="shared" si="62"/>
        <v/>
      </c>
      <c r="CP406" s="653" t="str">
        <f t="shared" si="59"/>
        <v/>
      </c>
    </row>
    <row r="407" spans="1:94" x14ac:dyDescent="0.25">
      <c r="A407" s="654">
        <v>400</v>
      </c>
      <c r="B407" s="650"/>
      <c r="C407" s="651"/>
      <c r="G407" s="671"/>
      <c r="H407" s="671"/>
      <c r="I407" s="671"/>
      <c r="J407" s="671"/>
      <c r="K407" s="671"/>
      <c r="L407" s="671"/>
      <c r="M407" s="671"/>
      <c r="N407" s="671"/>
      <c r="O407" s="671"/>
      <c r="P407" s="671"/>
      <c r="Q407" s="671"/>
      <c r="R407" s="671"/>
      <c r="S407" s="671"/>
      <c r="T407" s="687"/>
      <c r="AP407" s="620">
        <v>396</v>
      </c>
      <c r="AQ407" s="620" t="str">
        <f t="shared" si="64"/>
        <v/>
      </c>
      <c r="AR407" s="666" t="str">
        <f t="shared" si="60"/>
        <v/>
      </c>
      <c r="AS407" s="620" t="b">
        <f t="shared" si="63"/>
        <v>0</v>
      </c>
      <c r="AT407" s="620" t="str">
        <f t="shared" si="56"/>
        <v/>
      </c>
      <c r="AU407" s="620" t="str">
        <f t="shared" si="57"/>
        <v/>
      </c>
      <c r="AV407" s="620" t="str">
        <f t="shared" si="58"/>
        <v/>
      </c>
      <c r="AW407" s="620" t="str">
        <f t="shared" si="61"/>
        <v/>
      </c>
      <c r="AX407" s="620" t="str">
        <f t="shared" si="62"/>
        <v/>
      </c>
      <c r="CP407" s="653" t="str">
        <f t="shared" si="59"/>
        <v/>
      </c>
    </row>
    <row r="408" spans="1:94" x14ac:dyDescent="0.25">
      <c r="A408" s="649">
        <v>401</v>
      </c>
      <c r="B408" s="650"/>
      <c r="C408" s="651"/>
      <c r="G408" s="671"/>
      <c r="H408" s="671"/>
      <c r="I408" s="671"/>
      <c r="J408" s="671"/>
      <c r="K408" s="671"/>
      <c r="L408" s="671"/>
      <c r="M408" s="671"/>
      <c r="N408" s="671"/>
      <c r="O408" s="671"/>
      <c r="P408" s="671"/>
      <c r="Q408" s="671"/>
      <c r="R408" s="671"/>
      <c r="S408" s="671"/>
      <c r="T408" s="687"/>
      <c r="AP408" s="620">
        <v>397</v>
      </c>
      <c r="AQ408" s="620" t="str">
        <f t="shared" si="64"/>
        <v/>
      </c>
      <c r="AR408" s="666" t="str">
        <f t="shared" si="60"/>
        <v/>
      </c>
      <c r="AS408" s="620" t="b">
        <f t="shared" si="63"/>
        <v>0</v>
      </c>
      <c r="AT408" s="620" t="str">
        <f t="shared" si="56"/>
        <v/>
      </c>
      <c r="AU408" s="620" t="str">
        <f t="shared" si="57"/>
        <v/>
      </c>
      <c r="AV408" s="620" t="str">
        <f t="shared" si="58"/>
        <v/>
      </c>
      <c r="AW408" s="620" t="str">
        <f t="shared" si="61"/>
        <v/>
      </c>
      <c r="AX408" s="620" t="str">
        <f t="shared" si="62"/>
        <v/>
      </c>
      <c r="CP408" s="653" t="str">
        <f t="shared" si="59"/>
        <v/>
      </c>
    </row>
    <row r="409" spans="1:94" x14ac:dyDescent="0.25">
      <c r="A409" s="654">
        <v>402</v>
      </c>
      <c r="B409" s="650"/>
      <c r="C409" s="651"/>
      <c r="G409" s="671"/>
      <c r="H409" s="671"/>
      <c r="I409" s="671"/>
      <c r="J409" s="671"/>
      <c r="K409" s="671"/>
      <c r="L409" s="671"/>
      <c r="M409" s="671"/>
      <c r="N409" s="671"/>
      <c r="O409" s="671"/>
      <c r="P409" s="671"/>
      <c r="Q409" s="671"/>
      <c r="R409" s="671"/>
      <c r="S409" s="671"/>
      <c r="T409" s="687"/>
      <c r="AP409" s="620">
        <v>398</v>
      </c>
      <c r="AQ409" s="620" t="str">
        <f t="shared" si="64"/>
        <v/>
      </c>
      <c r="AR409" s="666" t="str">
        <f t="shared" si="60"/>
        <v/>
      </c>
      <c r="AS409" s="620" t="b">
        <f t="shared" si="63"/>
        <v>0</v>
      </c>
      <c r="AT409" s="620" t="str">
        <f t="shared" si="56"/>
        <v/>
      </c>
      <c r="AU409" s="620" t="str">
        <f t="shared" si="57"/>
        <v/>
      </c>
      <c r="AV409" s="620" t="str">
        <f t="shared" si="58"/>
        <v/>
      </c>
      <c r="AW409" s="620" t="str">
        <f t="shared" si="61"/>
        <v/>
      </c>
      <c r="AX409" s="620" t="str">
        <f t="shared" si="62"/>
        <v/>
      </c>
      <c r="CP409" s="653" t="str">
        <f t="shared" si="59"/>
        <v/>
      </c>
    </row>
    <row r="410" spans="1:94" x14ac:dyDescent="0.25">
      <c r="A410" s="649">
        <v>403</v>
      </c>
      <c r="B410" s="650"/>
      <c r="C410" s="651"/>
      <c r="G410" s="671"/>
      <c r="H410" s="671"/>
      <c r="I410" s="671"/>
      <c r="J410" s="671"/>
      <c r="K410" s="671"/>
      <c r="L410" s="671"/>
      <c r="M410" s="671"/>
      <c r="N410" s="671"/>
      <c r="O410" s="671"/>
      <c r="P410" s="671"/>
      <c r="Q410" s="671"/>
      <c r="R410" s="671"/>
      <c r="S410" s="671"/>
      <c r="T410" s="687"/>
      <c r="AP410" s="620">
        <v>399</v>
      </c>
      <c r="AQ410" s="620" t="str">
        <f t="shared" si="64"/>
        <v/>
      </c>
      <c r="AR410" s="666" t="str">
        <f t="shared" si="60"/>
        <v/>
      </c>
      <c r="AS410" s="620" t="b">
        <f t="shared" si="63"/>
        <v>0</v>
      </c>
      <c r="AT410" s="620" t="str">
        <f t="shared" si="56"/>
        <v/>
      </c>
      <c r="AU410" s="620" t="str">
        <f t="shared" si="57"/>
        <v/>
      </c>
      <c r="AV410" s="620" t="str">
        <f t="shared" si="58"/>
        <v/>
      </c>
      <c r="AW410" s="620" t="str">
        <f t="shared" si="61"/>
        <v/>
      </c>
      <c r="AX410" s="620" t="str">
        <f t="shared" si="62"/>
        <v/>
      </c>
      <c r="CP410" s="653" t="str">
        <f t="shared" si="59"/>
        <v/>
      </c>
    </row>
    <row r="411" spans="1:94" x14ac:dyDescent="0.25">
      <c r="A411" s="654">
        <v>404</v>
      </c>
      <c r="B411" s="650"/>
      <c r="C411" s="651"/>
      <c r="G411" s="671"/>
      <c r="H411" s="671"/>
      <c r="I411" s="671"/>
      <c r="J411" s="671"/>
      <c r="K411" s="671"/>
      <c r="L411" s="671"/>
      <c r="M411" s="671"/>
      <c r="N411" s="671"/>
      <c r="O411" s="671"/>
      <c r="P411" s="671"/>
      <c r="Q411" s="671"/>
      <c r="R411" s="671"/>
      <c r="S411" s="671"/>
      <c r="T411" s="687"/>
      <c r="AP411" s="620">
        <v>400</v>
      </c>
      <c r="AQ411" s="620" t="str">
        <f t="shared" si="64"/>
        <v/>
      </c>
      <c r="AR411" s="666" t="str">
        <f t="shared" si="60"/>
        <v/>
      </c>
      <c r="AS411" s="620" t="b">
        <f t="shared" si="63"/>
        <v>0</v>
      </c>
      <c r="AT411" s="620" t="str">
        <f t="shared" si="56"/>
        <v/>
      </c>
      <c r="AU411" s="620" t="str">
        <f t="shared" si="57"/>
        <v/>
      </c>
      <c r="AV411" s="620" t="str">
        <f t="shared" si="58"/>
        <v/>
      </c>
      <c r="AW411" s="620" t="str">
        <f t="shared" si="61"/>
        <v/>
      </c>
      <c r="AX411" s="620" t="str">
        <f t="shared" si="62"/>
        <v/>
      </c>
      <c r="CP411" s="653" t="str">
        <f t="shared" si="59"/>
        <v/>
      </c>
    </row>
    <row r="412" spans="1:94" x14ac:dyDescent="0.25">
      <c r="A412" s="649">
        <v>405</v>
      </c>
      <c r="B412" s="650"/>
      <c r="C412" s="651"/>
      <c r="G412" s="671"/>
      <c r="H412" s="671"/>
      <c r="I412" s="671"/>
      <c r="J412" s="671"/>
      <c r="K412" s="671"/>
      <c r="L412" s="671"/>
      <c r="M412" s="671"/>
      <c r="N412" s="671"/>
      <c r="O412" s="671"/>
      <c r="P412" s="671"/>
      <c r="Q412" s="671"/>
      <c r="R412" s="671"/>
      <c r="S412" s="671"/>
      <c r="T412" s="687"/>
      <c r="AP412" s="620">
        <v>401</v>
      </c>
      <c r="AQ412" s="620" t="str">
        <f t="shared" si="64"/>
        <v/>
      </c>
      <c r="AR412" s="666" t="str">
        <f t="shared" si="60"/>
        <v/>
      </c>
      <c r="AS412" s="620" t="b">
        <f t="shared" si="63"/>
        <v>0</v>
      </c>
      <c r="AT412" s="620" t="str">
        <f t="shared" si="56"/>
        <v/>
      </c>
      <c r="AU412" s="620" t="str">
        <f t="shared" si="57"/>
        <v/>
      </c>
      <c r="AV412" s="620" t="str">
        <f t="shared" si="58"/>
        <v/>
      </c>
      <c r="AW412" s="620" t="str">
        <f t="shared" si="61"/>
        <v/>
      </c>
      <c r="AX412" s="620" t="str">
        <f t="shared" si="62"/>
        <v/>
      </c>
      <c r="CP412" s="653" t="str">
        <f t="shared" si="59"/>
        <v/>
      </c>
    </row>
    <row r="413" spans="1:94" x14ac:dyDescent="0.25">
      <c r="A413" s="654">
        <v>406</v>
      </c>
      <c r="B413" s="650"/>
      <c r="C413" s="651"/>
      <c r="G413" s="671"/>
      <c r="H413" s="671"/>
      <c r="I413" s="671"/>
      <c r="J413" s="671"/>
      <c r="K413" s="671"/>
      <c r="L413" s="671"/>
      <c r="M413" s="671"/>
      <c r="N413" s="671"/>
      <c r="O413" s="671"/>
      <c r="P413" s="671"/>
      <c r="Q413" s="671"/>
      <c r="R413" s="671"/>
      <c r="S413" s="671"/>
      <c r="T413" s="687"/>
      <c r="AP413" s="620">
        <v>402</v>
      </c>
      <c r="AQ413" s="620" t="str">
        <f t="shared" si="64"/>
        <v/>
      </c>
      <c r="AR413" s="666" t="str">
        <f t="shared" si="60"/>
        <v/>
      </c>
      <c r="AS413" s="620" t="b">
        <f t="shared" si="63"/>
        <v>0</v>
      </c>
      <c r="AT413" s="620" t="str">
        <f t="shared" si="56"/>
        <v/>
      </c>
      <c r="AU413" s="620" t="str">
        <f t="shared" si="57"/>
        <v/>
      </c>
      <c r="AV413" s="620" t="str">
        <f t="shared" si="58"/>
        <v/>
      </c>
      <c r="AW413" s="620" t="str">
        <f t="shared" si="61"/>
        <v/>
      </c>
      <c r="AX413" s="620" t="str">
        <f t="shared" si="62"/>
        <v/>
      </c>
      <c r="CP413" s="653" t="str">
        <f t="shared" si="59"/>
        <v/>
      </c>
    </row>
    <row r="414" spans="1:94" x14ac:dyDescent="0.25">
      <c r="A414" s="649">
        <v>407</v>
      </c>
      <c r="B414" s="650"/>
      <c r="C414" s="651"/>
      <c r="G414" s="671"/>
      <c r="H414" s="671"/>
      <c r="I414" s="671"/>
      <c r="J414" s="671"/>
      <c r="K414" s="671"/>
      <c r="L414" s="671"/>
      <c r="M414" s="671"/>
      <c r="N414" s="671"/>
      <c r="O414" s="671"/>
      <c r="P414" s="671"/>
      <c r="Q414" s="671"/>
      <c r="R414" s="671"/>
      <c r="S414" s="671"/>
      <c r="T414" s="687"/>
      <c r="AP414" s="620">
        <v>403</v>
      </c>
      <c r="AQ414" s="620" t="str">
        <f t="shared" si="64"/>
        <v/>
      </c>
      <c r="AR414" s="666" t="str">
        <f t="shared" si="60"/>
        <v/>
      </c>
      <c r="AS414" s="620" t="b">
        <f t="shared" si="63"/>
        <v>0</v>
      </c>
      <c r="AT414" s="620" t="str">
        <f t="shared" si="56"/>
        <v/>
      </c>
      <c r="AU414" s="620" t="str">
        <f t="shared" si="57"/>
        <v/>
      </c>
      <c r="AV414" s="620" t="str">
        <f t="shared" si="58"/>
        <v/>
      </c>
      <c r="AW414" s="620" t="str">
        <f t="shared" si="61"/>
        <v/>
      </c>
      <c r="AX414" s="620" t="str">
        <f t="shared" si="62"/>
        <v/>
      </c>
      <c r="CP414" s="653" t="str">
        <f t="shared" si="59"/>
        <v/>
      </c>
    </row>
    <row r="415" spans="1:94" x14ac:dyDescent="0.25">
      <c r="A415" s="654">
        <v>408</v>
      </c>
      <c r="B415" s="650"/>
      <c r="C415" s="651"/>
      <c r="G415" s="671"/>
      <c r="H415" s="671"/>
      <c r="I415" s="671"/>
      <c r="J415" s="671"/>
      <c r="K415" s="671"/>
      <c r="L415" s="671"/>
      <c r="M415" s="671"/>
      <c r="N415" s="671"/>
      <c r="O415" s="671"/>
      <c r="P415" s="671"/>
      <c r="Q415" s="671"/>
      <c r="R415" s="671"/>
      <c r="S415" s="671"/>
      <c r="T415" s="687"/>
      <c r="AP415" s="620">
        <v>404</v>
      </c>
      <c r="AQ415" s="620" t="str">
        <f t="shared" si="64"/>
        <v/>
      </c>
      <c r="AR415" s="666" t="str">
        <f t="shared" si="60"/>
        <v/>
      </c>
      <c r="AS415" s="620" t="b">
        <f t="shared" si="63"/>
        <v>0</v>
      </c>
      <c r="AT415" s="620" t="str">
        <f t="shared" si="56"/>
        <v/>
      </c>
      <c r="AU415" s="620" t="str">
        <f t="shared" si="57"/>
        <v/>
      </c>
      <c r="AV415" s="620" t="str">
        <f t="shared" si="58"/>
        <v/>
      </c>
      <c r="AW415" s="620" t="str">
        <f t="shared" si="61"/>
        <v/>
      </c>
      <c r="AX415" s="620" t="str">
        <f t="shared" si="62"/>
        <v/>
      </c>
      <c r="CP415" s="653" t="str">
        <f t="shared" si="59"/>
        <v/>
      </c>
    </row>
    <row r="416" spans="1:94" x14ac:dyDescent="0.25">
      <c r="A416" s="649">
        <v>409</v>
      </c>
      <c r="B416" s="650"/>
      <c r="C416" s="651"/>
      <c r="G416" s="671"/>
      <c r="H416" s="671"/>
      <c r="I416" s="671"/>
      <c r="J416" s="671"/>
      <c r="K416" s="671"/>
      <c r="L416" s="671"/>
      <c r="M416" s="671"/>
      <c r="N416" s="671"/>
      <c r="O416" s="671"/>
      <c r="P416" s="671"/>
      <c r="Q416" s="671"/>
      <c r="R416" s="671"/>
      <c r="S416" s="671"/>
      <c r="T416" s="687"/>
      <c r="AP416" s="620">
        <v>405</v>
      </c>
      <c r="AQ416" s="620" t="str">
        <f t="shared" si="64"/>
        <v/>
      </c>
      <c r="AR416" s="666" t="str">
        <f t="shared" si="60"/>
        <v/>
      </c>
      <c r="AS416" s="620" t="b">
        <f t="shared" si="63"/>
        <v>0</v>
      </c>
      <c r="AT416" s="620" t="str">
        <f t="shared" si="56"/>
        <v/>
      </c>
      <c r="AU416" s="620" t="str">
        <f t="shared" si="57"/>
        <v/>
      </c>
      <c r="AV416" s="620" t="str">
        <f t="shared" si="58"/>
        <v/>
      </c>
      <c r="AW416" s="620" t="str">
        <f t="shared" si="61"/>
        <v/>
      </c>
      <c r="AX416" s="620" t="str">
        <f t="shared" si="62"/>
        <v/>
      </c>
      <c r="CP416" s="653" t="str">
        <f t="shared" si="59"/>
        <v/>
      </c>
    </row>
    <row r="417" spans="1:94" x14ac:dyDescent="0.25">
      <c r="A417" s="654">
        <v>410</v>
      </c>
      <c r="B417" s="650"/>
      <c r="C417" s="651"/>
      <c r="G417" s="671"/>
      <c r="H417" s="671"/>
      <c r="I417" s="671"/>
      <c r="J417" s="671"/>
      <c r="K417" s="671"/>
      <c r="L417" s="671"/>
      <c r="M417" s="671"/>
      <c r="N417" s="671"/>
      <c r="O417" s="671"/>
      <c r="P417" s="671"/>
      <c r="Q417" s="671"/>
      <c r="R417" s="671"/>
      <c r="S417" s="671"/>
      <c r="T417" s="687"/>
      <c r="AP417" s="620">
        <v>406</v>
      </c>
      <c r="AQ417" s="620" t="str">
        <f t="shared" si="64"/>
        <v/>
      </c>
      <c r="AR417" s="666" t="str">
        <f t="shared" si="60"/>
        <v/>
      </c>
      <c r="AS417" s="620" t="b">
        <f t="shared" si="63"/>
        <v>0</v>
      </c>
      <c r="AT417" s="620" t="str">
        <f t="shared" si="56"/>
        <v/>
      </c>
      <c r="AU417" s="620" t="str">
        <f t="shared" si="57"/>
        <v/>
      </c>
      <c r="AV417" s="620" t="str">
        <f t="shared" si="58"/>
        <v/>
      </c>
      <c r="AW417" s="620" t="str">
        <f t="shared" si="61"/>
        <v/>
      </c>
      <c r="AX417" s="620" t="str">
        <f t="shared" si="62"/>
        <v/>
      </c>
      <c r="CP417" s="653" t="str">
        <f t="shared" si="59"/>
        <v/>
      </c>
    </row>
    <row r="418" spans="1:94" x14ac:dyDescent="0.25">
      <c r="A418" s="649">
        <v>411</v>
      </c>
      <c r="B418" s="650"/>
      <c r="C418" s="651"/>
      <c r="G418" s="671"/>
      <c r="H418" s="671"/>
      <c r="I418" s="671"/>
      <c r="J418" s="671"/>
      <c r="K418" s="671"/>
      <c r="L418" s="671"/>
      <c r="M418" s="671"/>
      <c r="N418" s="671"/>
      <c r="O418" s="671"/>
      <c r="P418" s="671"/>
      <c r="Q418" s="671"/>
      <c r="R418" s="671"/>
      <c r="S418" s="671"/>
      <c r="T418" s="687"/>
      <c r="AP418" s="620">
        <v>407</v>
      </c>
      <c r="AQ418" s="620" t="str">
        <f t="shared" si="64"/>
        <v/>
      </c>
      <c r="AR418" s="666" t="str">
        <f t="shared" si="60"/>
        <v/>
      </c>
      <c r="AS418" s="620" t="b">
        <f t="shared" si="63"/>
        <v>0</v>
      </c>
      <c r="AT418" s="620" t="str">
        <f t="shared" si="56"/>
        <v/>
      </c>
      <c r="AU418" s="620" t="str">
        <f t="shared" si="57"/>
        <v/>
      </c>
      <c r="AV418" s="620" t="str">
        <f t="shared" si="58"/>
        <v/>
      </c>
      <c r="AW418" s="620" t="str">
        <f t="shared" si="61"/>
        <v/>
      </c>
      <c r="AX418" s="620" t="str">
        <f t="shared" si="62"/>
        <v/>
      </c>
      <c r="CP418" s="653" t="str">
        <f t="shared" si="59"/>
        <v/>
      </c>
    </row>
    <row r="419" spans="1:94" x14ac:dyDescent="0.25">
      <c r="A419" s="654">
        <v>412</v>
      </c>
      <c r="B419" s="650"/>
      <c r="C419" s="651"/>
      <c r="G419" s="671"/>
      <c r="H419" s="671"/>
      <c r="I419" s="671"/>
      <c r="J419" s="671"/>
      <c r="K419" s="671"/>
      <c r="L419" s="671"/>
      <c r="M419" s="671"/>
      <c r="N419" s="671"/>
      <c r="O419" s="671"/>
      <c r="P419" s="671"/>
      <c r="Q419" s="671"/>
      <c r="R419" s="671"/>
      <c r="S419" s="671"/>
      <c r="T419" s="687"/>
      <c r="AP419" s="620">
        <v>408</v>
      </c>
      <c r="AQ419" s="620" t="str">
        <f t="shared" si="64"/>
        <v/>
      </c>
      <c r="AR419" s="666" t="str">
        <f t="shared" si="60"/>
        <v/>
      </c>
      <c r="AS419" s="620" t="b">
        <f t="shared" si="63"/>
        <v>0</v>
      </c>
      <c r="AT419" s="620" t="str">
        <f t="shared" si="56"/>
        <v/>
      </c>
      <c r="AU419" s="620" t="str">
        <f t="shared" si="57"/>
        <v/>
      </c>
      <c r="AV419" s="620" t="str">
        <f t="shared" si="58"/>
        <v/>
      </c>
      <c r="AW419" s="620" t="str">
        <f t="shared" si="61"/>
        <v/>
      </c>
      <c r="AX419" s="620" t="str">
        <f t="shared" si="62"/>
        <v/>
      </c>
      <c r="CP419" s="653" t="str">
        <f t="shared" si="59"/>
        <v/>
      </c>
    </row>
    <row r="420" spans="1:94" x14ac:dyDescent="0.25">
      <c r="A420" s="649">
        <v>413</v>
      </c>
      <c r="B420" s="650"/>
      <c r="C420" s="651"/>
      <c r="G420" s="671"/>
      <c r="H420" s="671"/>
      <c r="I420" s="671"/>
      <c r="J420" s="671"/>
      <c r="K420" s="671"/>
      <c r="L420" s="671"/>
      <c r="M420" s="671"/>
      <c r="N420" s="671"/>
      <c r="O420" s="671"/>
      <c r="P420" s="671"/>
      <c r="Q420" s="671"/>
      <c r="R420" s="671"/>
      <c r="S420" s="671"/>
      <c r="T420" s="687"/>
      <c r="AP420" s="620">
        <v>409</v>
      </c>
      <c r="AQ420" s="620" t="str">
        <f t="shared" si="64"/>
        <v/>
      </c>
      <c r="AR420" s="666" t="str">
        <f t="shared" si="60"/>
        <v/>
      </c>
      <c r="AS420" s="620" t="b">
        <f t="shared" si="63"/>
        <v>0</v>
      </c>
      <c r="AT420" s="620" t="str">
        <f t="shared" si="56"/>
        <v/>
      </c>
      <c r="AU420" s="620" t="str">
        <f t="shared" si="57"/>
        <v/>
      </c>
      <c r="AV420" s="620" t="str">
        <f t="shared" si="58"/>
        <v/>
      </c>
      <c r="AW420" s="620" t="str">
        <f t="shared" si="61"/>
        <v/>
      </c>
      <c r="AX420" s="620" t="str">
        <f t="shared" si="62"/>
        <v/>
      </c>
      <c r="CP420" s="653" t="str">
        <f t="shared" si="59"/>
        <v/>
      </c>
    </row>
    <row r="421" spans="1:94" x14ac:dyDescent="0.25">
      <c r="A421" s="654">
        <v>414</v>
      </c>
      <c r="B421" s="650"/>
      <c r="C421" s="651"/>
      <c r="G421" s="671"/>
      <c r="H421" s="671"/>
      <c r="I421" s="671"/>
      <c r="J421" s="671"/>
      <c r="K421" s="671"/>
      <c r="L421" s="671"/>
      <c r="M421" s="671"/>
      <c r="N421" s="671"/>
      <c r="O421" s="671"/>
      <c r="P421" s="671"/>
      <c r="Q421" s="671"/>
      <c r="R421" s="671"/>
      <c r="S421" s="671"/>
      <c r="T421" s="687"/>
      <c r="AP421" s="620">
        <v>410</v>
      </c>
      <c r="AQ421" s="620" t="str">
        <f t="shared" si="64"/>
        <v/>
      </c>
      <c r="AR421" s="666" t="str">
        <f t="shared" si="60"/>
        <v/>
      </c>
      <c r="AS421" s="620" t="b">
        <f t="shared" si="63"/>
        <v>0</v>
      </c>
      <c r="AT421" s="620" t="str">
        <f t="shared" si="56"/>
        <v/>
      </c>
      <c r="AU421" s="620" t="str">
        <f t="shared" si="57"/>
        <v/>
      </c>
      <c r="AV421" s="620" t="str">
        <f t="shared" si="58"/>
        <v/>
      </c>
      <c r="AW421" s="620" t="str">
        <f t="shared" si="61"/>
        <v/>
      </c>
      <c r="AX421" s="620" t="str">
        <f t="shared" si="62"/>
        <v/>
      </c>
      <c r="CP421" s="653" t="str">
        <f t="shared" si="59"/>
        <v/>
      </c>
    </row>
    <row r="422" spans="1:94" x14ac:dyDescent="0.25">
      <c r="A422" s="649">
        <v>415</v>
      </c>
      <c r="B422" s="650"/>
      <c r="C422" s="651"/>
      <c r="G422" s="671"/>
      <c r="H422" s="671"/>
      <c r="I422" s="671"/>
      <c r="J422" s="671"/>
      <c r="K422" s="671"/>
      <c r="L422" s="671"/>
      <c r="M422" s="671"/>
      <c r="N422" s="671"/>
      <c r="O422" s="671"/>
      <c r="P422" s="671"/>
      <c r="Q422" s="671"/>
      <c r="R422" s="671"/>
      <c r="S422" s="671"/>
      <c r="T422" s="687"/>
      <c r="AP422" s="620">
        <v>411</v>
      </c>
      <c r="AQ422" s="620" t="str">
        <f t="shared" si="64"/>
        <v/>
      </c>
      <c r="AR422" s="666" t="str">
        <f t="shared" si="60"/>
        <v/>
      </c>
      <c r="AS422" s="620" t="b">
        <f t="shared" si="63"/>
        <v>0</v>
      </c>
      <c r="AT422" s="620" t="str">
        <f t="shared" si="56"/>
        <v/>
      </c>
      <c r="AU422" s="620" t="str">
        <f t="shared" si="57"/>
        <v/>
      </c>
      <c r="AV422" s="620" t="str">
        <f t="shared" si="58"/>
        <v/>
      </c>
      <c r="AW422" s="620" t="str">
        <f t="shared" si="61"/>
        <v/>
      </c>
      <c r="AX422" s="620" t="str">
        <f t="shared" si="62"/>
        <v/>
      </c>
      <c r="CP422" s="653" t="str">
        <f t="shared" si="59"/>
        <v/>
      </c>
    </row>
    <row r="423" spans="1:94" x14ac:dyDescent="0.25">
      <c r="A423" s="654">
        <v>416</v>
      </c>
      <c r="B423" s="650"/>
      <c r="C423" s="651"/>
      <c r="G423" s="671"/>
      <c r="H423" s="671"/>
      <c r="I423" s="671"/>
      <c r="J423" s="671"/>
      <c r="K423" s="671"/>
      <c r="L423" s="671"/>
      <c r="M423" s="671"/>
      <c r="N423" s="671"/>
      <c r="O423" s="671"/>
      <c r="P423" s="671"/>
      <c r="Q423" s="671"/>
      <c r="R423" s="671"/>
      <c r="S423" s="671"/>
      <c r="T423" s="687"/>
      <c r="AP423" s="620">
        <v>412</v>
      </c>
      <c r="AQ423" s="620" t="str">
        <f t="shared" si="64"/>
        <v/>
      </c>
      <c r="AR423" s="666" t="str">
        <f t="shared" si="60"/>
        <v/>
      </c>
      <c r="AS423" s="620" t="b">
        <f t="shared" si="63"/>
        <v>0</v>
      </c>
      <c r="AT423" s="620" t="str">
        <f t="shared" si="56"/>
        <v/>
      </c>
      <c r="AU423" s="620" t="str">
        <f t="shared" si="57"/>
        <v/>
      </c>
      <c r="AV423" s="620" t="str">
        <f t="shared" si="58"/>
        <v/>
      </c>
      <c r="AW423" s="620" t="str">
        <f t="shared" si="61"/>
        <v/>
      </c>
      <c r="AX423" s="620" t="str">
        <f t="shared" si="62"/>
        <v/>
      </c>
      <c r="CP423" s="653" t="str">
        <f t="shared" si="59"/>
        <v/>
      </c>
    </row>
    <row r="424" spans="1:94" x14ac:dyDescent="0.25">
      <c r="A424" s="649">
        <v>417</v>
      </c>
      <c r="B424" s="650"/>
      <c r="C424" s="651"/>
      <c r="G424" s="671"/>
      <c r="H424" s="671"/>
      <c r="I424" s="671"/>
      <c r="J424" s="671"/>
      <c r="K424" s="671"/>
      <c r="L424" s="671"/>
      <c r="M424" s="671"/>
      <c r="N424" s="671"/>
      <c r="O424" s="671"/>
      <c r="P424" s="671"/>
      <c r="Q424" s="671"/>
      <c r="R424" s="671"/>
      <c r="S424" s="671"/>
      <c r="T424" s="687"/>
      <c r="AP424" s="620">
        <v>413</v>
      </c>
      <c r="AQ424" s="620" t="str">
        <f t="shared" si="64"/>
        <v/>
      </c>
      <c r="AR424" s="666" t="str">
        <f t="shared" si="60"/>
        <v/>
      </c>
      <c r="AS424" s="620" t="b">
        <f t="shared" si="63"/>
        <v>0</v>
      </c>
      <c r="AT424" s="620" t="str">
        <f t="shared" si="56"/>
        <v/>
      </c>
      <c r="AU424" s="620" t="str">
        <f t="shared" si="57"/>
        <v/>
      </c>
      <c r="AV424" s="620" t="str">
        <f t="shared" si="58"/>
        <v/>
      </c>
      <c r="AW424" s="620" t="str">
        <f t="shared" si="61"/>
        <v/>
      </c>
      <c r="AX424" s="620" t="str">
        <f t="shared" si="62"/>
        <v/>
      </c>
      <c r="CP424" s="653" t="str">
        <f t="shared" si="59"/>
        <v/>
      </c>
    </row>
    <row r="425" spans="1:94" x14ac:dyDescent="0.25">
      <c r="A425" s="654">
        <v>418</v>
      </c>
      <c r="B425" s="650"/>
      <c r="C425" s="651"/>
      <c r="G425" s="671"/>
      <c r="H425" s="671"/>
      <c r="I425" s="671"/>
      <c r="J425" s="671"/>
      <c r="K425" s="671"/>
      <c r="L425" s="671"/>
      <c r="M425" s="671"/>
      <c r="N425" s="671"/>
      <c r="O425" s="671"/>
      <c r="P425" s="671"/>
      <c r="Q425" s="671"/>
      <c r="R425" s="671"/>
      <c r="S425" s="671"/>
      <c r="T425" s="687"/>
      <c r="AP425" s="620">
        <v>414</v>
      </c>
      <c r="AQ425" s="620" t="str">
        <f t="shared" si="64"/>
        <v/>
      </c>
      <c r="AR425" s="666" t="str">
        <f t="shared" si="60"/>
        <v/>
      </c>
      <c r="AS425" s="620" t="b">
        <f t="shared" si="63"/>
        <v>0</v>
      </c>
      <c r="AT425" s="620" t="str">
        <f t="shared" si="56"/>
        <v/>
      </c>
      <c r="AU425" s="620" t="str">
        <f t="shared" si="57"/>
        <v/>
      </c>
      <c r="AV425" s="620" t="str">
        <f t="shared" si="58"/>
        <v/>
      </c>
      <c r="AW425" s="620" t="str">
        <f t="shared" si="61"/>
        <v/>
      </c>
      <c r="AX425" s="620" t="str">
        <f t="shared" si="62"/>
        <v/>
      </c>
      <c r="CP425" s="653" t="str">
        <f t="shared" si="59"/>
        <v/>
      </c>
    </row>
    <row r="426" spans="1:94" x14ac:dyDescent="0.25">
      <c r="A426" s="649">
        <v>419</v>
      </c>
      <c r="B426" s="650"/>
      <c r="C426" s="651"/>
      <c r="G426" s="671"/>
      <c r="H426" s="671"/>
      <c r="I426" s="671"/>
      <c r="J426" s="671"/>
      <c r="K426" s="671"/>
      <c r="L426" s="671"/>
      <c r="M426" s="671"/>
      <c r="N426" s="671"/>
      <c r="O426" s="671"/>
      <c r="P426" s="671"/>
      <c r="Q426" s="671"/>
      <c r="R426" s="671"/>
      <c r="S426" s="671"/>
      <c r="T426" s="687"/>
      <c r="AP426" s="620">
        <v>415</v>
      </c>
      <c r="AQ426" s="620" t="str">
        <f t="shared" si="64"/>
        <v/>
      </c>
      <c r="AR426" s="666" t="str">
        <f t="shared" si="60"/>
        <v/>
      </c>
      <c r="AS426" s="620" t="b">
        <f t="shared" si="63"/>
        <v>0</v>
      </c>
      <c r="AT426" s="620" t="str">
        <f t="shared" si="56"/>
        <v/>
      </c>
      <c r="AU426" s="620" t="str">
        <f t="shared" si="57"/>
        <v/>
      </c>
      <c r="AV426" s="620" t="str">
        <f t="shared" si="58"/>
        <v/>
      </c>
      <c r="AW426" s="620" t="str">
        <f t="shared" si="61"/>
        <v/>
      </c>
      <c r="AX426" s="620" t="str">
        <f t="shared" si="62"/>
        <v/>
      </c>
      <c r="CP426" s="653" t="str">
        <f t="shared" si="59"/>
        <v/>
      </c>
    </row>
    <row r="427" spans="1:94" x14ac:dyDescent="0.25">
      <c r="A427" s="654">
        <v>420</v>
      </c>
      <c r="B427" s="650"/>
      <c r="C427" s="651"/>
      <c r="G427" s="671"/>
      <c r="H427" s="671"/>
      <c r="I427" s="671"/>
      <c r="J427" s="671"/>
      <c r="K427" s="671"/>
      <c r="L427" s="671"/>
      <c r="M427" s="671"/>
      <c r="N427" s="671"/>
      <c r="O427" s="671"/>
      <c r="P427" s="671"/>
      <c r="Q427" s="671"/>
      <c r="R427" s="671"/>
      <c r="S427" s="671"/>
      <c r="T427" s="687"/>
      <c r="AP427" s="620">
        <v>416</v>
      </c>
      <c r="AQ427" s="620" t="str">
        <f t="shared" si="64"/>
        <v/>
      </c>
      <c r="AR427" s="666" t="str">
        <f t="shared" si="60"/>
        <v/>
      </c>
      <c r="AS427" s="620" t="b">
        <f t="shared" si="63"/>
        <v>0</v>
      </c>
      <c r="AT427" s="620" t="str">
        <f t="shared" si="56"/>
        <v/>
      </c>
      <c r="AU427" s="620" t="str">
        <f t="shared" si="57"/>
        <v/>
      </c>
      <c r="AV427" s="620" t="str">
        <f t="shared" si="58"/>
        <v/>
      </c>
      <c r="AW427" s="620" t="str">
        <f t="shared" si="61"/>
        <v/>
      </c>
      <c r="AX427" s="620" t="str">
        <f t="shared" si="62"/>
        <v/>
      </c>
      <c r="CP427" s="653" t="str">
        <f t="shared" si="59"/>
        <v/>
      </c>
    </row>
    <row r="428" spans="1:94" x14ac:dyDescent="0.25">
      <c r="A428" s="649">
        <v>421</v>
      </c>
      <c r="B428" s="650"/>
      <c r="C428" s="651"/>
      <c r="G428" s="671"/>
      <c r="H428" s="671"/>
      <c r="I428" s="671"/>
      <c r="J428" s="671"/>
      <c r="K428" s="671"/>
      <c r="L428" s="671"/>
      <c r="M428" s="671"/>
      <c r="N428" s="671"/>
      <c r="O428" s="671"/>
      <c r="P428" s="671"/>
      <c r="Q428" s="671"/>
      <c r="R428" s="671"/>
      <c r="S428" s="671"/>
      <c r="T428" s="687"/>
      <c r="AP428" s="620">
        <v>417</v>
      </c>
      <c r="AQ428" s="620" t="str">
        <f t="shared" si="64"/>
        <v/>
      </c>
      <c r="AR428" s="666" t="str">
        <f t="shared" si="60"/>
        <v/>
      </c>
      <c r="AS428" s="620" t="b">
        <f t="shared" si="63"/>
        <v>0</v>
      </c>
      <c r="AT428" s="620" t="str">
        <f t="shared" si="56"/>
        <v/>
      </c>
      <c r="AU428" s="620" t="str">
        <f t="shared" si="57"/>
        <v/>
      </c>
      <c r="AV428" s="620" t="str">
        <f t="shared" si="58"/>
        <v/>
      </c>
      <c r="AW428" s="620" t="str">
        <f t="shared" si="61"/>
        <v/>
      </c>
      <c r="AX428" s="620" t="str">
        <f t="shared" si="62"/>
        <v/>
      </c>
      <c r="CP428" s="653" t="str">
        <f t="shared" si="59"/>
        <v/>
      </c>
    </row>
    <row r="429" spans="1:94" x14ac:dyDescent="0.25">
      <c r="A429" s="654">
        <v>422</v>
      </c>
      <c r="B429" s="650"/>
      <c r="C429" s="651"/>
      <c r="G429" s="671"/>
      <c r="H429" s="671"/>
      <c r="I429" s="671"/>
      <c r="J429" s="671"/>
      <c r="K429" s="671"/>
      <c r="L429" s="671"/>
      <c r="M429" s="671"/>
      <c r="N429" s="671"/>
      <c r="O429" s="671"/>
      <c r="P429" s="671"/>
      <c r="Q429" s="671"/>
      <c r="R429" s="671"/>
      <c r="S429" s="671"/>
      <c r="T429" s="687"/>
      <c r="AP429" s="620">
        <v>418</v>
      </c>
      <c r="AQ429" s="620" t="str">
        <f t="shared" si="64"/>
        <v/>
      </c>
      <c r="AR429" s="666" t="str">
        <f t="shared" si="60"/>
        <v/>
      </c>
      <c r="AS429" s="620" t="b">
        <f t="shared" si="63"/>
        <v>0</v>
      </c>
      <c r="AT429" s="620" t="str">
        <f t="shared" si="56"/>
        <v/>
      </c>
      <c r="AU429" s="620" t="str">
        <f t="shared" si="57"/>
        <v/>
      </c>
      <c r="AV429" s="620" t="str">
        <f t="shared" si="58"/>
        <v/>
      </c>
      <c r="AW429" s="620" t="str">
        <f t="shared" si="61"/>
        <v/>
      </c>
      <c r="AX429" s="620" t="str">
        <f t="shared" si="62"/>
        <v/>
      </c>
      <c r="CP429" s="653" t="str">
        <f t="shared" si="59"/>
        <v/>
      </c>
    </row>
    <row r="430" spans="1:94" x14ac:dyDescent="0.25">
      <c r="A430" s="649">
        <v>423</v>
      </c>
      <c r="B430" s="650"/>
      <c r="C430" s="651"/>
      <c r="G430" s="671"/>
      <c r="H430" s="671"/>
      <c r="I430" s="671"/>
      <c r="J430" s="671"/>
      <c r="K430" s="671"/>
      <c r="L430" s="671"/>
      <c r="M430" s="671"/>
      <c r="N430" s="671"/>
      <c r="O430" s="671"/>
      <c r="P430" s="671"/>
      <c r="Q430" s="671"/>
      <c r="R430" s="671"/>
      <c r="S430" s="671"/>
      <c r="T430" s="687"/>
      <c r="AP430" s="620">
        <v>419</v>
      </c>
      <c r="AQ430" s="620" t="str">
        <f t="shared" si="64"/>
        <v/>
      </c>
      <c r="AR430" s="666" t="str">
        <f t="shared" si="60"/>
        <v/>
      </c>
      <c r="AS430" s="620" t="b">
        <f t="shared" si="63"/>
        <v>0</v>
      </c>
      <c r="AT430" s="620" t="str">
        <f t="shared" si="56"/>
        <v/>
      </c>
      <c r="AU430" s="620" t="str">
        <f t="shared" si="57"/>
        <v/>
      </c>
      <c r="AV430" s="620" t="str">
        <f t="shared" si="58"/>
        <v/>
      </c>
      <c r="AW430" s="620" t="str">
        <f t="shared" si="61"/>
        <v/>
      </c>
      <c r="AX430" s="620" t="str">
        <f t="shared" si="62"/>
        <v/>
      </c>
      <c r="CP430" s="653" t="str">
        <f t="shared" si="59"/>
        <v/>
      </c>
    </row>
    <row r="431" spans="1:94" x14ac:dyDescent="0.25">
      <c r="A431" s="654">
        <v>424</v>
      </c>
      <c r="B431" s="650"/>
      <c r="C431" s="651"/>
      <c r="G431" s="671"/>
      <c r="H431" s="671"/>
      <c r="I431" s="671"/>
      <c r="J431" s="671"/>
      <c r="K431" s="671"/>
      <c r="L431" s="671"/>
      <c r="M431" s="671"/>
      <c r="N431" s="671"/>
      <c r="O431" s="671"/>
      <c r="P431" s="671"/>
      <c r="Q431" s="671"/>
      <c r="R431" s="671"/>
      <c r="S431" s="671"/>
      <c r="T431" s="687"/>
      <c r="AP431" s="620">
        <v>420</v>
      </c>
      <c r="AQ431" s="620" t="str">
        <f t="shared" si="64"/>
        <v/>
      </c>
      <c r="AR431" s="666" t="str">
        <f t="shared" si="60"/>
        <v/>
      </c>
      <c r="AS431" s="620" t="b">
        <f t="shared" si="63"/>
        <v>0</v>
      </c>
      <c r="AT431" s="620" t="str">
        <f t="shared" si="56"/>
        <v/>
      </c>
      <c r="AU431" s="620" t="str">
        <f t="shared" si="57"/>
        <v/>
      </c>
      <c r="AV431" s="620" t="str">
        <f t="shared" si="58"/>
        <v/>
      </c>
      <c r="AW431" s="620" t="str">
        <f t="shared" si="61"/>
        <v/>
      </c>
      <c r="AX431" s="620" t="str">
        <f t="shared" si="62"/>
        <v/>
      </c>
      <c r="CP431" s="653" t="str">
        <f t="shared" si="59"/>
        <v/>
      </c>
    </row>
    <row r="432" spans="1:94" x14ac:dyDescent="0.25">
      <c r="A432" s="649">
        <v>425</v>
      </c>
      <c r="B432" s="650"/>
      <c r="C432" s="651"/>
      <c r="G432" s="671"/>
      <c r="H432" s="671"/>
      <c r="I432" s="671"/>
      <c r="J432" s="671"/>
      <c r="K432" s="671"/>
      <c r="L432" s="671"/>
      <c r="M432" s="671"/>
      <c r="N432" s="671"/>
      <c r="O432" s="671"/>
      <c r="P432" s="671"/>
      <c r="Q432" s="671"/>
      <c r="R432" s="671"/>
      <c r="S432" s="671"/>
      <c r="T432" s="687"/>
      <c r="AP432" s="620">
        <v>421</v>
      </c>
      <c r="AQ432" s="620" t="str">
        <f t="shared" si="64"/>
        <v/>
      </c>
      <c r="AR432" s="666" t="str">
        <f t="shared" si="60"/>
        <v/>
      </c>
      <c r="AS432" s="620" t="b">
        <f t="shared" si="63"/>
        <v>0</v>
      </c>
      <c r="AT432" s="620" t="str">
        <f t="shared" ref="AT432:AT495" si="65">IF(OR(B428="",C428=""),"",C428)</f>
        <v/>
      </c>
      <c r="AU432" s="620" t="str">
        <f t="shared" ref="AU432:AU495" si="66">IF(B428=1,C428,"")</f>
        <v/>
      </c>
      <c r="AV432" s="620" t="str">
        <f t="shared" ref="AV432:AV495" si="67">IF(B428=2,C428,"")</f>
        <v/>
      </c>
      <c r="AW432" s="620" t="str">
        <f t="shared" si="61"/>
        <v/>
      </c>
      <c r="AX432" s="620" t="str">
        <f t="shared" si="62"/>
        <v/>
      </c>
      <c r="CP432" s="653" t="str">
        <f t="shared" si="59"/>
        <v/>
      </c>
    </row>
    <row r="433" spans="1:94" x14ac:dyDescent="0.25">
      <c r="A433" s="654">
        <v>426</v>
      </c>
      <c r="B433" s="650"/>
      <c r="C433" s="651"/>
      <c r="G433" s="671"/>
      <c r="H433" s="671"/>
      <c r="I433" s="671"/>
      <c r="J433" s="671"/>
      <c r="K433" s="671"/>
      <c r="L433" s="671"/>
      <c r="M433" s="671"/>
      <c r="N433" s="671"/>
      <c r="O433" s="671"/>
      <c r="P433" s="671"/>
      <c r="Q433" s="671"/>
      <c r="R433" s="671"/>
      <c r="S433" s="671"/>
      <c r="T433" s="687"/>
      <c r="AP433" s="620">
        <v>422</v>
      </c>
      <c r="AQ433" s="620" t="str">
        <f t="shared" si="64"/>
        <v/>
      </c>
      <c r="AR433" s="666" t="str">
        <f t="shared" si="60"/>
        <v/>
      </c>
      <c r="AS433" s="620" t="b">
        <f t="shared" si="63"/>
        <v>0</v>
      </c>
      <c r="AT433" s="620" t="str">
        <f t="shared" si="65"/>
        <v/>
      </c>
      <c r="AU433" s="620" t="str">
        <f t="shared" si="66"/>
        <v/>
      </c>
      <c r="AV433" s="620" t="str">
        <f t="shared" si="67"/>
        <v/>
      </c>
      <c r="AW433" s="620" t="str">
        <f t="shared" si="61"/>
        <v/>
      </c>
      <c r="AX433" s="620" t="str">
        <f t="shared" si="62"/>
        <v/>
      </c>
      <c r="CP433" s="653" t="str">
        <f t="shared" si="59"/>
        <v/>
      </c>
    </row>
    <row r="434" spans="1:94" x14ac:dyDescent="0.25">
      <c r="A434" s="649">
        <v>427</v>
      </c>
      <c r="B434" s="650"/>
      <c r="C434" s="651"/>
      <c r="G434" s="671"/>
      <c r="H434" s="671"/>
      <c r="I434" s="671"/>
      <c r="J434" s="671"/>
      <c r="K434" s="671"/>
      <c r="L434" s="671"/>
      <c r="M434" s="671"/>
      <c r="N434" s="671"/>
      <c r="O434" s="671"/>
      <c r="P434" s="671"/>
      <c r="Q434" s="671"/>
      <c r="R434" s="671"/>
      <c r="S434" s="671"/>
      <c r="T434" s="687"/>
      <c r="AP434" s="620">
        <v>423</v>
      </c>
      <c r="AQ434" s="620" t="str">
        <f t="shared" si="64"/>
        <v/>
      </c>
      <c r="AR434" s="666" t="str">
        <f t="shared" si="60"/>
        <v/>
      </c>
      <c r="AS434" s="620" t="b">
        <f t="shared" si="63"/>
        <v>0</v>
      </c>
      <c r="AT434" s="620" t="str">
        <f t="shared" si="65"/>
        <v/>
      </c>
      <c r="AU434" s="620" t="str">
        <f t="shared" si="66"/>
        <v/>
      </c>
      <c r="AV434" s="620" t="str">
        <f t="shared" si="67"/>
        <v/>
      </c>
      <c r="AW434" s="620" t="str">
        <f t="shared" si="61"/>
        <v/>
      </c>
      <c r="AX434" s="620" t="str">
        <f t="shared" si="62"/>
        <v/>
      </c>
      <c r="CP434" s="653" t="str">
        <f t="shared" si="59"/>
        <v/>
      </c>
    </row>
    <row r="435" spans="1:94" x14ac:dyDescent="0.25">
      <c r="A435" s="654">
        <v>428</v>
      </c>
      <c r="B435" s="650"/>
      <c r="C435" s="651"/>
      <c r="G435" s="671"/>
      <c r="H435" s="671"/>
      <c r="I435" s="671"/>
      <c r="J435" s="671"/>
      <c r="K435" s="671"/>
      <c r="L435" s="671"/>
      <c r="M435" s="671"/>
      <c r="N435" s="671"/>
      <c r="O435" s="671"/>
      <c r="P435" s="671"/>
      <c r="Q435" s="671"/>
      <c r="R435" s="671"/>
      <c r="S435" s="671"/>
      <c r="T435" s="687"/>
      <c r="AP435" s="620">
        <v>424</v>
      </c>
      <c r="AQ435" s="620" t="str">
        <f t="shared" si="64"/>
        <v/>
      </c>
      <c r="AR435" s="666" t="str">
        <f t="shared" si="60"/>
        <v/>
      </c>
      <c r="AS435" s="620" t="b">
        <f t="shared" si="63"/>
        <v>0</v>
      </c>
      <c r="AT435" s="620" t="str">
        <f t="shared" si="65"/>
        <v/>
      </c>
      <c r="AU435" s="620" t="str">
        <f t="shared" si="66"/>
        <v/>
      </c>
      <c r="AV435" s="620" t="str">
        <f t="shared" si="67"/>
        <v/>
      </c>
      <c r="AW435" s="620" t="str">
        <f t="shared" si="61"/>
        <v/>
      </c>
      <c r="AX435" s="620" t="str">
        <f t="shared" si="62"/>
        <v/>
      </c>
      <c r="CP435" s="653" t="str">
        <f t="shared" si="59"/>
        <v/>
      </c>
    </row>
    <row r="436" spans="1:94" x14ac:dyDescent="0.25">
      <c r="A436" s="649">
        <v>429</v>
      </c>
      <c r="B436" s="650"/>
      <c r="C436" s="651"/>
      <c r="G436" s="671"/>
      <c r="H436" s="671"/>
      <c r="I436" s="671"/>
      <c r="J436" s="671"/>
      <c r="K436" s="671"/>
      <c r="L436" s="671"/>
      <c r="M436" s="671"/>
      <c r="N436" s="671"/>
      <c r="O436" s="671"/>
      <c r="P436" s="671"/>
      <c r="Q436" s="671"/>
      <c r="R436" s="671"/>
      <c r="S436" s="671"/>
      <c r="T436" s="687"/>
      <c r="AP436" s="620">
        <v>425</v>
      </c>
      <c r="AQ436" s="620" t="str">
        <f t="shared" si="64"/>
        <v/>
      </c>
      <c r="AR436" s="666" t="str">
        <f t="shared" si="60"/>
        <v/>
      </c>
      <c r="AS436" s="620" t="b">
        <f t="shared" si="63"/>
        <v>0</v>
      </c>
      <c r="AT436" s="620" t="str">
        <f t="shared" si="65"/>
        <v/>
      </c>
      <c r="AU436" s="620" t="str">
        <f t="shared" si="66"/>
        <v/>
      </c>
      <c r="AV436" s="620" t="str">
        <f t="shared" si="67"/>
        <v/>
      </c>
      <c r="AW436" s="620" t="str">
        <f t="shared" si="61"/>
        <v/>
      </c>
      <c r="AX436" s="620" t="str">
        <f t="shared" si="62"/>
        <v/>
      </c>
      <c r="CP436" s="653" t="str">
        <f t="shared" si="59"/>
        <v/>
      </c>
    </row>
    <row r="437" spans="1:94" x14ac:dyDescent="0.25">
      <c r="A437" s="654">
        <v>430</v>
      </c>
      <c r="B437" s="650"/>
      <c r="C437" s="651"/>
      <c r="G437" s="671"/>
      <c r="H437" s="671"/>
      <c r="I437" s="671"/>
      <c r="J437" s="671"/>
      <c r="K437" s="671"/>
      <c r="L437" s="671"/>
      <c r="M437" s="671"/>
      <c r="N437" s="671"/>
      <c r="O437" s="671"/>
      <c r="P437" s="671"/>
      <c r="Q437" s="671"/>
      <c r="R437" s="671"/>
      <c r="S437" s="671"/>
      <c r="T437" s="687"/>
      <c r="AP437" s="620">
        <v>426</v>
      </c>
      <c r="AQ437" s="620" t="str">
        <f t="shared" si="64"/>
        <v/>
      </c>
      <c r="AR437" s="666" t="str">
        <f t="shared" si="60"/>
        <v/>
      </c>
      <c r="AS437" s="620" t="b">
        <f t="shared" si="63"/>
        <v>0</v>
      </c>
      <c r="AT437" s="620" t="str">
        <f t="shared" si="65"/>
        <v/>
      </c>
      <c r="AU437" s="620" t="str">
        <f t="shared" si="66"/>
        <v/>
      </c>
      <c r="AV437" s="620" t="str">
        <f t="shared" si="67"/>
        <v/>
      </c>
      <c r="AW437" s="620" t="str">
        <f t="shared" si="61"/>
        <v/>
      </c>
      <c r="AX437" s="620" t="str">
        <f t="shared" si="62"/>
        <v/>
      </c>
      <c r="CP437" s="653" t="str">
        <f t="shared" si="59"/>
        <v/>
      </c>
    </row>
    <row r="438" spans="1:94" x14ac:dyDescent="0.25">
      <c r="A438" s="649">
        <v>431</v>
      </c>
      <c r="B438" s="650"/>
      <c r="C438" s="651"/>
      <c r="G438" s="671"/>
      <c r="H438" s="671"/>
      <c r="I438" s="671"/>
      <c r="J438" s="671"/>
      <c r="K438" s="671"/>
      <c r="L438" s="671"/>
      <c r="M438" s="671"/>
      <c r="N438" s="671"/>
      <c r="O438" s="671"/>
      <c r="P438" s="671"/>
      <c r="Q438" s="671"/>
      <c r="R438" s="671"/>
      <c r="S438" s="671"/>
      <c r="T438" s="687"/>
      <c r="AP438" s="620">
        <v>427</v>
      </c>
      <c r="AQ438" s="620" t="str">
        <f t="shared" si="64"/>
        <v/>
      </c>
      <c r="AR438" s="666" t="str">
        <f t="shared" si="60"/>
        <v/>
      </c>
      <c r="AS438" s="620" t="b">
        <f t="shared" si="63"/>
        <v>0</v>
      </c>
      <c r="AT438" s="620" t="str">
        <f t="shared" si="65"/>
        <v/>
      </c>
      <c r="AU438" s="620" t="str">
        <f t="shared" si="66"/>
        <v/>
      </c>
      <c r="AV438" s="620" t="str">
        <f t="shared" si="67"/>
        <v/>
      </c>
      <c r="AW438" s="620" t="str">
        <f t="shared" si="61"/>
        <v/>
      </c>
      <c r="AX438" s="620" t="str">
        <f t="shared" si="62"/>
        <v/>
      </c>
      <c r="CP438" s="653" t="str">
        <f t="shared" si="59"/>
        <v/>
      </c>
    </row>
    <row r="439" spans="1:94" x14ac:dyDescent="0.25">
      <c r="A439" s="654">
        <v>432</v>
      </c>
      <c r="B439" s="650"/>
      <c r="C439" s="651"/>
      <c r="G439" s="671"/>
      <c r="H439" s="671"/>
      <c r="I439" s="671"/>
      <c r="J439" s="671"/>
      <c r="K439" s="671"/>
      <c r="L439" s="671"/>
      <c r="M439" s="671"/>
      <c r="N439" s="671"/>
      <c r="O439" s="671"/>
      <c r="P439" s="671"/>
      <c r="Q439" s="671"/>
      <c r="R439" s="671"/>
      <c r="S439" s="671"/>
      <c r="T439" s="687"/>
      <c r="AP439" s="620">
        <v>428</v>
      </c>
      <c r="AQ439" s="620" t="str">
        <f t="shared" si="64"/>
        <v/>
      </c>
      <c r="AR439" s="666" t="str">
        <f t="shared" si="60"/>
        <v/>
      </c>
      <c r="AS439" s="620" t="b">
        <f t="shared" si="63"/>
        <v>0</v>
      </c>
      <c r="AT439" s="620" t="str">
        <f t="shared" si="65"/>
        <v/>
      </c>
      <c r="AU439" s="620" t="str">
        <f t="shared" si="66"/>
        <v/>
      </c>
      <c r="AV439" s="620" t="str">
        <f t="shared" si="67"/>
        <v/>
      </c>
      <c r="AW439" s="620" t="str">
        <f t="shared" si="61"/>
        <v/>
      </c>
      <c r="AX439" s="620" t="str">
        <f t="shared" si="62"/>
        <v/>
      </c>
      <c r="CP439" s="653" t="str">
        <f t="shared" si="59"/>
        <v/>
      </c>
    </row>
    <row r="440" spans="1:94" x14ac:dyDescent="0.25">
      <c r="A440" s="649">
        <v>433</v>
      </c>
      <c r="B440" s="650"/>
      <c r="C440" s="651"/>
      <c r="G440" s="671"/>
      <c r="H440" s="671"/>
      <c r="I440" s="671"/>
      <c r="J440" s="671"/>
      <c r="K440" s="671"/>
      <c r="L440" s="671"/>
      <c r="M440" s="671"/>
      <c r="N440" s="671"/>
      <c r="O440" s="671"/>
      <c r="P440" s="671"/>
      <c r="Q440" s="671"/>
      <c r="R440" s="671"/>
      <c r="S440" s="671"/>
      <c r="T440" s="687"/>
      <c r="AP440" s="620">
        <v>429</v>
      </c>
      <c r="AQ440" s="620" t="str">
        <f t="shared" si="64"/>
        <v/>
      </c>
      <c r="AR440" s="666" t="str">
        <f t="shared" si="60"/>
        <v/>
      </c>
      <c r="AS440" s="620" t="b">
        <f t="shared" si="63"/>
        <v>0</v>
      </c>
      <c r="AT440" s="620" t="str">
        <f t="shared" si="65"/>
        <v/>
      </c>
      <c r="AU440" s="620" t="str">
        <f t="shared" si="66"/>
        <v/>
      </c>
      <c r="AV440" s="620" t="str">
        <f t="shared" si="67"/>
        <v/>
      </c>
      <c r="AW440" s="620" t="str">
        <f t="shared" si="61"/>
        <v/>
      </c>
      <c r="AX440" s="620" t="str">
        <f t="shared" si="62"/>
        <v/>
      </c>
      <c r="CP440" s="653" t="str">
        <f t="shared" si="59"/>
        <v/>
      </c>
    </row>
    <row r="441" spans="1:94" x14ac:dyDescent="0.25">
      <c r="A441" s="654">
        <v>434</v>
      </c>
      <c r="B441" s="650"/>
      <c r="C441" s="651"/>
      <c r="G441" s="671"/>
      <c r="H441" s="671"/>
      <c r="I441" s="671"/>
      <c r="J441" s="671"/>
      <c r="K441" s="671"/>
      <c r="L441" s="671"/>
      <c r="M441" s="671"/>
      <c r="N441" s="671"/>
      <c r="O441" s="671"/>
      <c r="P441" s="671"/>
      <c r="Q441" s="671"/>
      <c r="R441" s="671"/>
      <c r="S441" s="671"/>
      <c r="T441" s="687"/>
      <c r="AP441" s="620">
        <v>430</v>
      </c>
      <c r="AQ441" s="620" t="str">
        <f t="shared" si="64"/>
        <v/>
      </c>
      <c r="AR441" s="666" t="str">
        <f t="shared" si="60"/>
        <v/>
      </c>
      <c r="AS441" s="620" t="b">
        <f t="shared" si="63"/>
        <v>0</v>
      </c>
      <c r="AT441" s="620" t="str">
        <f t="shared" si="65"/>
        <v/>
      </c>
      <c r="AU441" s="620" t="str">
        <f t="shared" si="66"/>
        <v/>
      </c>
      <c r="AV441" s="620" t="str">
        <f t="shared" si="67"/>
        <v/>
      </c>
      <c r="AW441" s="620" t="str">
        <f t="shared" si="61"/>
        <v/>
      </c>
      <c r="AX441" s="620" t="str">
        <f t="shared" si="62"/>
        <v/>
      </c>
      <c r="CP441" s="653" t="str">
        <f t="shared" si="59"/>
        <v/>
      </c>
    </row>
    <row r="442" spans="1:94" x14ac:dyDescent="0.25">
      <c r="A442" s="649">
        <v>435</v>
      </c>
      <c r="B442" s="650"/>
      <c r="C442" s="651"/>
      <c r="G442" s="671"/>
      <c r="H442" s="671"/>
      <c r="I442" s="671"/>
      <c r="J442" s="671"/>
      <c r="K442" s="671"/>
      <c r="L442" s="671"/>
      <c r="M442" s="671"/>
      <c r="N442" s="671"/>
      <c r="O442" s="671"/>
      <c r="P442" s="671"/>
      <c r="Q442" s="671"/>
      <c r="R442" s="671"/>
      <c r="S442" s="671"/>
      <c r="T442" s="687"/>
      <c r="AP442" s="620">
        <v>431</v>
      </c>
      <c r="AQ442" s="620" t="str">
        <f t="shared" si="64"/>
        <v/>
      </c>
      <c r="AR442" s="666" t="str">
        <f t="shared" si="60"/>
        <v/>
      </c>
      <c r="AS442" s="620" t="b">
        <f t="shared" si="63"/>
        <v>0</v>
      </c>
      <c r="AT442" s="620" t="str">
        <f t="shared" si="65"/>
        <v/>
      </c>
      <c r="AU442" s="620" t="str">
        <f t="shared" si="66"/>
        <v/>
      </c>
      <c r="AV442" s="620" t="str">
        <f t="shared" si="67"/>
        <v/>
      </c>
      <c r="AW442" s="620" t="str">
        <f t="shared" si="61"/>
        <v/>
      </c>
      <c r="AX442" s="620" t="str">
        <f t="shared" si="62"/>
        <v/>
      </c>
      <c r="CP442" s="653" t="str">
        <f t="shared" si="59"/>
        <v/>
      </c>
    </row>
    <row r="443" spans="1:94" x14ac:dyDescent="0.25">
      <c r="A443" s="654">
        <v>436</v>
      </c>
      <c r="B443" s="650"/>
      <c r="C443" s="651"/>
      <c r="G443" s="671"/>
      <c r="H443" s="671"/>
      <c r="I443" s="671"/>
      <c r="J443" s="671"/>
      <c r="K443" s="671"/>
      <c r="L443" s="671"/>
      <c r="M443" s="671"/>
      <c r="N443" s="671"/>
      <c r="O443" s="671"/>
      <c r="P443" s="671"/>
      <c r="Q443" s="671"/>
      <c r="R443" s="671"/>
      <c r="S443" s="671"/>
      <c r="T443" s="687"/>
      <c r="AP443" s="620">
        <v>432</v>
      </c>
      <c r="AQ443" s="620" t="str">
        <f t="shared" si="64"/>
        <v/>
      </c>
      <c r="AR443" s="666" t="str">
        <f t="shared" si="60"/>
        <v/>
      </c>
      <c r="AS443" s="620" t="b">
        <f t="shared" si="63"/>
        <v>0</v>
      </c>
      <c r="AT443" s="620" t="str">
        <f t="shared" si="65"/>
        <v/>
      </c>
      <c r="AU443" s="620" t="str">
        <f t="shared" si="66"/>
        <v/>
      </c>
      <c r="AV443" s="620" t="str">
        <f t="shared" si="67"/>
        <v/>
      </c>
      <c r="AW443" s="620" t="str">
        <f t="shared" si="61"/>
        <v/>
      </c>
      <c r="AX443" s="620" t="str">
        <f t="shared" si="62"/>
        <v/>
      </c>
      <c r="CP443" s="653" t="str">
        <f t="shared" si="59"/>
        <v/>
      </c>
    </row>
    <row r="444" spans="1:94" x14ac:dyDescent="0.25">
      <c r="A444" s="649">
        <v>437</v>
      </c>
      <c r="B444" s="650"/>
      <c r="C444" s="651"/>
      <c r="G444" s="671"/>
      <c r="H444" s="671"/>
      <c r="I444" s="671"/>
      <c r="J444" s="671"/>
      <c r="K444" s="671"/>
      <c r="L444" s="671"/>
      <c r="M444" s="671"/>
      <c r="N444" s="671"/>
      <c r="O444" s="671"/>
      <c r="P444" s="671"/>
      <c r="Q444" s="671"/>
      <c r="R444" s="671"/>
      <c r="S444" s="671"/>
      <c r="T444" s="687"/>
      <c r="AP444" s="620">
        <v>433</v>
      </c>
      <c r="AQ444" s="620" t="str">
        <f t="shared" si="64"/>
        <v/>
      </c>
      <c r="AR444" s="666" t="str">
        <f t="shared" si="60"/>
        <v/>
      </c>
      <c r="AS444" s="620" t="b">
        <f t="shared" si="63"/>
        <v>0</v>
      </c>
      <c r="AT444" s="620" t="str">
        <f t="shared" si="65"/>
        <v/>
      </c>
      <c r="AU444" s="620" t="str">
        <f t="shared" si="66"/>
        <v/>
      </c>
      <c r="AV444" s="620" t="str">
        <f t="shared" si="67"/>
        <v/>
      </c>
      <c r="AW444" s="620" t="str">
        <f t="shared" si="61"/>
        <v/>
      </c>
      <c r="AX444" s="620" t="str">
        <f t="shared" si="62"/>
        <v/>
      </c>
      <c r="CP444" s="653" t="str">
        <f t="shared" si="59"/>
        <v/>
      </c>
    </row>
    <row r="445" spans="1:94" x14ac:dyDescent="0.25">
      <c r="A445" s="654">
        <v>438</v>
      </c>
      <c r="B445" s="650"/>
      <c r="C445" s="651"/>
      <c r="G445" s="671"/>
      <c r="H445" s="671"/>
      <c r="I445" s="671"/>
      <c r="J445" s="671"/>
      <c r="K445" s="671"/>
      <c r="L445" s="671"/>
      <c r="M445" s="671"/>
      <c r="N445" s="671"/>
      <c r="O445" s="671"/>
      <c r="P445" s="671"/>
      <c r="Q445" s="671"/>
      <c r="R445" s="671"/>
      <c r="S445" s="671"/>
      <c r="T445" s="687"/>
      <c r="AP445" s="620">
        <v>434</v>
      </c>
      <c r="AQ445" s="620" t="str">
        <f t="shared" si="64"/>
        <v/>
      </c>
      <c r="AR445" s="666" t="str">
        <f t="shared" si="60"/>
        <v/>
      </c>
      <c r="AS445" s="620" t="b">
        <f t="shared" si="63"/>
        <v>0</v>
      </c>
      <c r="AT445" s="620" t="str">
        <f t="shared" si="65"/>
        <v/>
      </c>
      <c r="AU445" s="620" t="str">
        <f t="shared" si="66"/>
        <v/>
      </c>
      <c r="AV445" s="620" t="str">
        <f t="shared" si="67"/>
        <v/>
      </c>
      <c r="AW445" s="620" t="str">
        <f t="shared" si="61"/>
        <v/>
      </c>
      <c r="AX445" s="620" t="str">
        <f t="shared" si="62"/>
        <v/>
      </c>
      <c r="CP445" s="653" t="str">
        <f t="shared" si="59"/>
        <v/>
      </c>
    </row>
    <row r="446" spans="1:94" x14ac:dyDescent="0.25">
      <c r="A446" s="649">
        <v>439</v>
      </c>
      <c r="B446" s="650"/>
      <c r="C446" s="651"/>
      <c r="G446" s="671"/>
      <c r="H446" s="671"/>
      <c r="I446" s="671"/>
      <c r="J446" s="671"/>
      <c r="K446" s="671"/>
      <c r="L446" s="671"/>
      <c r="M446" s="671"/>
      <c r="N446" s="671"/>
      <c r="O446" s="671"/>
      <c r="P446" s="671"/>
      <c r="Q446" s="671"/>
      <c r="R446" s="671"/>
      <c r="S446" s="671"/>
      <c r="T446" s="687"/>
      <c r="AP446" s="620">
        <v>435</v>
      </c>
      <c r="AQ446" s="620" t="str">
        <f t="shared" si="64"/>
        <v/>
      </c>
      <c r="AR446" s="666" t="str">
        <f t="shared" si="60"/>
        <v/>
      </c>
      <c r="AS446" s="620" t="b">
        <f t="shared" si="63"/>
        <v>0</v>
      </c>
      <c r="AT446" s="620" t="str">
        <f t="shared" si="65"/>
        <v/>
      </c>
      <c r="AU446" s="620" t="str">
        <f t="shared" si="66"/>
        <v/>
      </c>
      <c r="AV446" s="620" t="str">
        <f t="shared" si="67"/>
        <v/>
      </c>
      <c r="AW446" s="620" t="str">
        <f t="shared" si="61"/>
        <v/>
      </c>
      <c r="AX446" s="620" t="str">
        <f t="shared" si="62"/>
        <v/>
      </c>
      <c r="CP446" s="653" t="str">
        <f t="shared" si="59"/>
        <v/>
      </c>
    </row>
    <row r="447" spans="1:94" x14ac:dyDescent="0.25">
      <c r="A447" s="654">
        <v>440</v>
      </c>
      <c r="B447" s="650"/>
      <c r="C447" s="651"/>
      <c r="G447" s="671"/>
      <c r="H447" s="671"/>
      <c r="I447" s="671"/>
      <c r="J447" s="671"/>
      <c r="K447" s="671"/>
      <c r="L447" s="671"/>
      <c r="M447" s="671"/>
      <c r="N447" s="671"/>
      <c r="O447" s="671"/>
      <c r="P447" s="671"/>
      <c r="Q447" s="671"/>
      <c r="R447" s="671"/>
      <c r="S447" s="671"/>
      <c r="T447" s="687"/>
      <c r="AP447" s="620">
        <v>436</v>
      </c>
      <c r="AQ447" s="620" t="str">
        <f t="shared" si="64"/>
        <v/>
      </c>
      <c r="AR447" s="666" t="str">
        <f t="shared" si="60"/>
        <v/>
      </c>
      <c r="AS447" s="620" t="b">
        <f t="shared" si="63"/>
        <v>0</v>
      </c>
      <c r="AT447" s="620" t="str">
        <f t="shared" si="65"/>
        <v/>
      </c>
      <c r="AU447" s="620" t="str">
        <f t="shared" si="66"/>
        <v/>
      </c>
      <c r="AV447" s="620" t="str">
        <f t="shared" si="67"/>
        <v/>
      </c>
      <c r="AW447" s="620" t="str">
        <f t="shared" si="61"/>
        <v/>
      </c>
      <c r="AX447" s="620" t="str">
        <f t="shared" si="62"/>
        <v/>
      </c>
      <c r="CP447" s="653" t="str">
        <f t="shared" si="59"/>
        <v/>
      </c>
    </row>
    <row r="448" spans="1:94" x14ac:dyDescent="0.25">
      <c r="A448" s="649">
        <v>441</v>
      </c>
      <c r="B448" s="650"/>
      <c r="C448" s="651"/>
      <c r="G448" s="671"/>
      <c r="H448" s="671"/>
      <c r="I448" s="671"/>
      <c r="J448" s="671"/>
      <c r="K448" s="671"/>
      <c r="L448" s="671"/>
      <c r="M448" s="671"/>
      <c r="N448" s="671"/>
      <c r="O448" s="671"/>
      <c r="P448" s="671"/>
      <c r="Q448" s="671"/>
      <c r="R448" s="671"/>
      <c r="S448" s="671"/>
      <c r="T448" s="687"/>
      <c r="AP448" s="620">
        <v>437</v>
      </c>
      <c r="AQ448" s="620" t="str">
        <f t="shared" si="64"/>
        <v/>
      </c>
      <c r="AR448" s="666" t="str">
        <f t="shared" si="60"/>
        <v/>
      </c>
      <c r="AS448" s="620" t="b">
        <f t="shared" si="63"/>
        <v>0</v>
      </c>
      <c r="AT448" s="620" t="str">
        <f t="shared" si="65"/>
        <v/>
      </c>
      <c r="AU448" s="620" t="str">
        <f t="shared" si="66"/>
        <v/>
      </c>
      <c r="AV448" s="620" t="str">
        <f t="shared" si="67"/>
        <v/>
      </c>
      <c r="AW448" s="620" t="str">
        <f t="shared" si="61"/>
        <v/>
      </c>
      <c r="AX448" s="620" t="str">
        <f t="shared" si="62"/>
        <v/>
      </c>
      <c r="CP448" s="653" t="str">
        <f t="shared" si="59"/>
        <v/>
      </c>
    </row>
    <row r="449" spans="1:94" x14ac:dyDescent="0.25">
      <c r="A449" s="654">
        <v>442</v>
      </c>
      <c r="B449" s="650"/>
      <c r="C449" s="651"/>
      <c r="G449" s="671"/>
      <c r="H449" s="671"/>
      <c r="I449" s="671"/>
      <c r="J449" s="671"/>
      <c r="K449" s="671"/>
      <c r="L449" s="671"/>
      <c r="M449" s="671"/>
      <c r="N449" s="671"/>
      <c r="O449" s="671"/>
      <c r="P449" s="671"/>
      <c r="Q449" s="671"/>
      <c r="R449" s="671"/>
      <c r="S449" s="671"/>
      <c r="T449" s="687"/>
      <c r="AP449" s="620">
        <v>438</v>
      </c>
      <c r="AQ449" s="620" t="str">
        <f t="shared" si="64"/>
        <v/>
      </c>
      <c r="AR449" s="666" t="str">
        <f t="shared" si="60"/>
        <v/>
      </c>
      <c r="AS449" s="620" t="b">
        <f t="shared" si="63"/>
        <v>0</v>
      </c>
      <c r="AT449" s="620" t="str">
        <f t="shared" si="65"/>
        <v/>
      </c>
      <c r="AU449" s="620" t="str">
        <f t="shared" si="66"/>
        <v/>
      </c>
      <c r="AV449" s="620" t="str">
        <f t="shared" si="67"/>
        <v/>
      </c>
      <c r="AW449" s="620" t="str">
        <f t="shared" si="61"/>
        <v/>
      </c>
      <c r="AX449" s="620" t="str">
        <f t="shared" si="62"/>
        <v/>
      </c>
      <c r="CP449" s="653" t="str">
        <f t="shared" si="59"/>
        <v/>
      </c>
    </row>
    <row r="450" spans="1:94" x14ac:dyDescent="0.25">
      <c r="A450" s="649">
        <v>443</v>
      </c>
      <c r="B450" s="650"/>
      <c r="C450" s="651"/>
      <c r="G450" s="671"/>
      <c r="H450" s="671"/>
      <c r="I450" s="671"/>
      <c r="J450" s="671"/>
      <c r="K450" s="671"/>
      <c r="L450" s="671"/>
      <c r="M450" s="671"/>
      <c r="N450" s="671"/>
      <c r="O450" s="671"/>
      <c r="P450" s="671"/>
      <c r="Q450" s="671"/>
      <c r="R450" s="671"/>
      <c r="S450" s="671"/>
      <c r="T450" s="687"/>
      <c r="AP450" s="620">
        <v>439</v>
      </c>
      <c r="AQ450" s="620" t="str">
        <f t="shared" si="64"/>
        <v/>
      </c>
      <c r="AR450" s="666" t="str">
        <f t="shared" si="60"/>
        <v/>
      </c>
      <c r="AS450" s="620" t="b">
        <f t="shared" si="63"/>
        <v>0</v>
      </c>
      <c r="AT450" s="620" t="str">
        <f t="shared" si="65"/>
        <v/>
      </c>
      <c r="AU450" s="620" t="str">
        <f t="shared" si="66"/>
        <v/>
      </c>
      <c r="AV450" s="620" t="str">
        <f t="shared" si="67"/>
        <v/>
      </c>
      <c r="AW450" s="620" t="str">
        <f t="shared" si="61"/>
        <v/>
      </c>
      <c r="AX450" s="620" t="str">
        <f t="shared" si="62"/>
        <v/>
      </c>
      <c r="CP450" s="653" t="str">
        <f t="shared" si="59"/>
        <v/>
      </c>
    </row>
    <row r="451" spans="1:94" x14ac:dyDescent="0.25">
      <c r="A451" s="654">
        <v>444</v>
      </c>
      <c r="B451" s="650"/>
      <c r="C451" s="651"/>
      <c r="G451" s="671"/>
      <c r="H451" s="671"/>
      <c r="I451" s="671"/>
      <c r="J451" s="671"/>
      <c r="K451" s="671"/>
      <c r="L451" s="671"/>
      <c r="M451" s="671"/>
      <c r="N451" s="671"/>
      <c r="O451" s="671"/>
      <c r="P451" s="671"/>
      <c r="Q451" s="671"/>
      <c r="R451" s="671"/>
      <c r="S451" s="671"/>
      <c r="T451" s="687"/>
      <c r="AP451" s="620">
        <v>440</v>
      </c>
      <c r="AQ451" s="620" t="str">
        <f t="shared" si="64"/>
        <v/>
      </c>
      <c r="AR451" s="666" t="str">
        <f t="shared" si="60"/>
        <v/>
      </c>
      <c r="AS451" s="620" t="b">
        <f t="shared" si="63"/>
        <v>0</v>
      </c>
      <c r="AT451" s="620" t="str">
        <f t="shared" si="65"/>
        <v/>
      </c>
      <c r="AU451" s="620" t="str">
        <f t="shared" si="66"/>
        <v/>
      </c>
      <c r="AV451" s="620" t="str">
        <f t="shared" si="67"/>
        <v/>
      </c>
      <c r="AW451" s="620" t="str">
        <f t="shared" si="61"/>
        <v/>
      </c>
      <c r="AX451" s="620" t="str">
        <f t="shared" si="62"/>
        <v/>
      </c>
      <c r="CP451" s="653" t="str">
        <f t="shared" si="59"/>
        <v/>
      </c>
    </row>
    <row r="452" spans="1:94" x14ac:dyDescent="0.25">
      <c r="A452" s="649">
        <v>445</v>
      </c>
      <c r="B452" s="650"/>
      <c r="C452" s="651"/>
      <c r="G452" s="671"/>
      <c r="H452" s="671"/>
      <c r="I452" s="671"/>
      <c r="J452" s="671"/>
      <c r="K452" s="671"/>
      <c r="L452" s="671"/>
      <c r="M452" s="671"/>
      <c r="N452" s="671"/>
      <c r="O452" s="671"/>
      <c r="P452" s="671"/>
      <c r="Q452" s="671"/>
      <c r="R452" s="671"/>
      <c r="S452" s="671"/>
      <c r="T452" s="687"/>
      <c r="AP452" s="620">
        <v>441</v>
      </c>
      <c r="AQ452" s="620" t="str">
        <f t="shared" si="64"/>
        <v/>
      </c>
      <c r="AR452" s="666" t="str">
        <f t="shared" si="60"/>
        <v/>
      </c>
      <c r="AS452" s="620" t="b">
        <f t="shared" si="63"/>
        <v>0</v>
      </c>
      <c r="AT452" s="620" t="str">
        <f t="shared" si="65"/>
        <v/>
      </c>
      <c r="AU452" s="620" t="str">
        <f t="shared" si="66"/>
        <v/>
      </c>
      <c r="AV452" s="620" t="str">
        <f t="shared" si="67"/>
        <v/>
      </c>
      <c r="AW452" s="620" t="str">
        <f t="shared" si="61"/>
        <v/>
      </c>
      <c r="AX452" s="620" t="str">
        <f t="shared" si="62"/>
        <v/>
      </c>
      <c r="CP452" s="653" t="str">
        <f t="shared" si="59"/>
        <v/>
      </c>
    </row>
    <row r="453" spans="1:94" x14ac:dyDescent="0.25">
      <c r="A453" s="654">
        <v>446</v>
      </c>
      <c r="B453" s="650"/>
      <c r="C453" s="651"/>
      <c r="G453" s="671"/>
      <c r="H453" s="671"/>
      <c r="I453" s="671"/>
      <c r="J453" s="671"/>
      <c r="K453" s="671"/>
      <c r="L453" s="671"/>
      <c r="M453" s="671"/>
      <c r="N453" s="671"/>
      <c r="O453" s="671"/>
      <c r="P453" s="671"/>
      <c r="Q453" s="671"/>
      <c r="R453" s="671"/>
      <c r="S453" s="671"/>
      <c r="T453" s="687"/>
      <c r="AP453" s="620">
        <v>442</v>
      </c>
      <c r="AQ453" s="620" t="str">
        <f t="shared" si="64"/>
        <v/>
      </c>
      <c r="AR453" s="666" t="str">
        <f t="shared" si="60"/>
        <v/>
      </c>
      <c r="AS453" s="620" t="b">
        <f t="shared" si="63"/>
        <v>0</v>
      </c>
      <c r="AT453" s="620" t="str">
        <f t="shared" si="65"/>
        <v/>
      </c>
      <c r="AU453" s="620" t="str">
        <f t="shared" si="66"/>
        <v/>
      </c>
      <c r="AV453" s="620" t="str">
        <f t="shared" si="67"/>
        <v/>
      </c>
      <c r="AW453" s="620" t="str">
        <f t="shared" si="61"/>
        <v/>
      </c>
      <c r="AX453" s="620" t="str">
        <f t="shared" si="62"/>
        <v/>
      </c>
      <c r="CP453" s="653" t="str">
        <f t="shared" si="59"/>
        <v/>
      </c>
    </row>
    <row r="454" spans="1:94" x14ac:dyDescent="0.25">
      <c r="A454" s="649">
        <v>447</v>
      </c>
      <c r="B454" s="650"/>
      <c r="C454" s="651"/>
      <c r="G454" s="671"/>
      <c r="H454" s="671"/>
      <c r="I454" s="671"/>
      <c r="J454" s="671"/>
      <c r="K454" s="671"/>
      <c r="L454" s="671"/>
      <c r="M454" s="671"/>
      <c r="N454" s="671"/>
      <c r="O454" s="671"/>
      <c r="P454" s="671"/>
      <c r="Q454" s="671"/>
      <c r="R454" s="671"/>
      <c r="S454" s="671"/>
      <c r="T454" s="687"/>
      <c r="AP454" s="620">
        <v>443</v>
      </c>
      <c r="AQ454" s="620" t="str">
        <f t="shared" si="64"/>
        <v/>
      </c>
      <c r="AR454" s="666" t="str">
        <f t="shared" si="60"/>
        <v/>
      </c>
      <c r="AS454" s="620" t="b">
        <f t="shared" si="63"/>
        <v>0</v>
      </c>
      <c r="AT454" s="620" t="str">
        <f t="shared" si="65"/>
        <v/>
      </c>
      <c r="AU454" s="620" t="str">
        <f t="shared" si="66"/>
        <v/>
      </c>
      <c r="AV454" s="620" t="str">
        <f t="shared" si="67"/>
        <v/>
      </c>
      <c r="AW454" s="620" t="str">
        <f t="shared" si="61"/>
        <v/>
      </c>
      <c r="AX454" s="620" t="str">
        <f t="shared" si="62"/>
        <v/>
      </c>
      <c r="CP454" s="653" t="str">
        <f t="shared" si="59"/>
        <v/>
      </c>
    </row>
    <row r="455" spans="1:94" x14ac:dyDescent="0.25">
      <c r="A455" s="654">
        <v>448</v>
      </c>
      <c r="B455" s="650"/>
      <c r="C455" s="651"/>
      <c r="G455" s="671"/>
      <c r="H455" s="671"/>
      <c r="I455" s="671"/>
      <c r="J455" s="671"/>
      <c r="K455" s="671"/>
      <c r="L455" s="671"/>
      <c r="M455" s="671"/>
      <c r="N455" s="671"/>
      <c r="O455" s="671"/>
      <c r="P455" s="671"/>
      <c r="Q455" s="671"/>
      <c r="R455" s="671"/>
      <c r="S455" s="671"/>
      <c r="T455" s="687"/>
      <c r="AP455" s="620">
        <v>444</v>
      </c>
      <c r="AQ455" s="620" t="str">
        <f t="shared" si="64"/>
        <v/>
      </c>
      <c r="AR455" s="666" t="str">
        <f t="shared" si="60"/>
        <v/>
      </c>
      <c r="AS455" s="620" t="b">
        <f t="shared" si="63"/>
        <v>0</v>
      </c>
      <c r="AT455" s="620" t="str">
        <f t="shared" si="65"/>
        <v/>
      </c>
      <c r="AU455" s="620" t="str">
        <f t="shared" si="66"/>
        <v/>
      </c>
      <c r="AV455" s="620" t="str">
        <f t="shared" si="67"/>
        <v/>
      </c>
      <c r="AW455" s="620" t="str">
        <f t="shared" si="61"/>
        <v/>
      </c>
      <c r="AX455" s="620" t="str">
        <f t="shared" si="62"/>
        <v/>
      </c>
      <c r="CP455" s="653" t="str">
        <f t="shared" si="59"/>
        <v/>
      </c>
    </row>
    <row r="456" spans="1:94" x14ac:dyDescent="0.25">
      <c r="A456" s="649">
        <v>449</v>
      </c>
      <c r="B456" s="650"/>
      <c r="C456" s="651"/>
      <c r="G456" s="671"/>
      <c r="H456" s="671"/>
      <c r="I456" s="671"/>
      <c r="J456" s="671"/>
      <c r="K456" s="671"/>
      <c r="L456" s="671"/>
      <c r="M456" s="671"/>
      <c r="N456" s="671"/>
      <c r="O456" s="671"/>
      <c r="P456" s="671"/>
      <c r="Q456" s="671"/>
      <c r="R456" s="671"/>
      <c r="S456" s="671"/>
      <c r="T456" s="687"/>
      <c r="AP456" s="620">
        <v>445</v>
      </c>
      <c r="AQ456" s="620" t="str">
        <f t="shared" si="64"/>
        <v/>
      </c>
      <c r="AR456" s="666" t="str">
        <f t="shared" si="60"/>
        <v/>
      </c>
      <c r="AS456" s="620" t="b">
        <f t="shared" si="63"/>
        <v>0</v>
      </c>
      <c r="AT456" s="620" t="str">
        <f t="shared" si="65"/>
        <v/>
      </c>
      <c r="AU456" s="620" t="str">
        <f t="shared" si="66"/>
        <v/>
      </c>
      <c r="AV456" s="620" t="str">
        <f t="shared" si="67"/>
        <v/>
      </c>
      <c r="AW456" s="620" t="str">
        <f t="shared" si="61"/>
        <v/>
      </c>
      <c r="AX456" s="620" t="str">
        <f t="shared" si="62"/>
        <v/>
      </c>
      <c r="CP456" s="653" t="str">
        <f t="shared" ref="CP456:CP507" si="68">IF(OR(C456="",B456=""),"",IF($AR$11=0,AQ460,AR460))</f>
        <v/>
      </c>
    </row>
    <row r="457" spans="1:94" x14ac:dyDescent="0.25">
      <c r="A457" s="654">
        <v>450</v>
      </c>
      <c r="B457" s="650"/>
      <c r="C457" s="651"/>
      <c r="G457" s="671"/>
      <c r="H457" s="671"/>
      <c r="I457" s="671"/>
      <c r="J457" s="671"/>
      <c r="K457" s="671"/>
      <c r="L457" s="671"/>
      <c r="M457" s="671"/>
      <c r="N457" s="671"/>
      <c r="O457" s="671"/>
      <c r="P457" s="671"/>
      <c r="Q457" s="671"/>
      <c r="R457" s="671"/>
      <c r="S457" s="671"/>
      <c r="T457" s="687"/>
      <c r="AP457" s="620">
        <v>446</v>
      </c>
      <c r="AQ457" s="620" t="str">
        <f t="shared" si="64"/>
        <v/>
      </c>
      <c r="AR457" s="666" t="str">
        <f t="shared" si="60"/>
        <v/>
      </c>
      <c r="AS457" s="620" t="b">
        <f t="shared" si="63"/>
        <v>0</v>
      </c>
      <c r="AT457" s="620" t="str">
        <f t="shared" si="65"/>
        <v/>
      </c>
      <c r="AU457" s="620" t="str">
        <f t="shared" si="66"/>
        <v/>
      </c>
      <c r="AV457" s="620" t="str">
        <f t="shared" si="67"/>
        <v/>
      </c>
      <c r="AW457" s="620" t="str">
        <f t="shared" si="61"/>
        <v/>
      </c>
      <c r="AX457" s="620" t="str">
        <f t="shared" si="62"/>
        <v/>
      </c>
      <c r="CP457" s="653" t="str">
        <f t="shared" si="68"/>
        <v/>
      </c>
    </row>
    <row r="458" spans="1:94" x14ac:dyDescent="0.25">
      <c r="A458" s="649">
        <v>451</v>
      </c>
      <c r="B458" s="650"/>
      <c r="C458" s="651"/>
      <c r="G458" s="671"/>
      <c r="H458" s="671"/>
      <c r="I458" s="671"/>
      <c r="J458" s="671"/>
      <c r="K458" s="671"/>
      <c r="L458" s="671"/>
      <c r="M458" s="671"/>
      <c r="N458" s="671"/>
      <c r="O458" s="671"/>
      <c r="P458" s="671"/>
      <c r="Q458" s="671"/>
      <c r="R458" s="671"/>
      <c r="S458" s="671"/>
      <c r="T458" s="687"/>
      <c r="AP458" s="620">
        <v>447</v>
      </c>
      <c r="AQ458" s="620" t="str">
        <f t="shared" si="64"/>
        <v/>
      </c>
      <c r="AR458" s="666" t="str">
        <f t="shared" si="60"/>
        <v/>
      </c>
      <c r="AS458" s="620" t="b">
        <f t="shared" si="63"/>
        <v>0</v>
      </c>
      <c r="AT458" s="620" t="str">
        <f t="shared" si="65"/>
        <v/>
      </c>
      <c r="AU458" s="620" t="str">
        <f t="shared" si="66"/>
        <v/>
      </c>
      <c r="AV458" s="620" t="str">
        <f t="shared" si="67"/>
        <v/>
      </c>
      <c r="AW458" s="620" t="str">
        <f t="shared" si="61"/>
        <v/>
      </c>
      <c r="AX458" s="620" t="str">
        <f t="shared" si="62"/>
        <v/>
      </c>
      <c r="CP458" s="653" t="str">
        <f t="shared" si="68"/>
        <v/>
      </c>
    </row>
    <row r="459" spans="1:94" x14ac:dyDescent="0.25">
      <c r="A459" s="654">
        <v>452</v>
      </c>
      <c r="B459" s="650"/>
      <c r="C459" s="651"/>
      <c r="G459" s="671"/>
      <c r="H459" s="671"/>
      <c r="I459" s="671"/>
      <c r="J459" s="671"/>
      <c r="K459" s="671"/>
      <c r="L459" s="671"/>
      <c r="M459" s="671"/>
      <c r="N459" s="671"/>
      <c r="O459" s="671"/>
      <c r="P459" s="671"/>
      <c r="Q459" s="671"/>
      <c r="R459" s="671"/>
      <c r="S459" s="671"/>
      <c r="T459" s="687"/>
      <c r="AP459" s="620">
        <v>448</v>
      </c>
      <c r="AQ459" s="620" t="str">
        <f t="shared" si="64"/>
        <v/>
      </c>
      <c r="AR459" s="666" t="str">
        <f t="shared" si="60"/>
        <v/>
      </c>
      <c r="AS459" s="620" t="b">
        <f t="shared" si="63"/>
        <v>0</v>
      </c>
      <c r="AT459" s="620" t="str">
        <f t="shared" si="65"/>
        <v/>
      </c>
      <c r="AU459" s="620" t="str">
        <f t="shared" si="66"/>
        <v/>
      </c>
      <c r="AV459" s="620" t="str">
        <f t="shared" si="67"/>
        <v/>
      </c>
      <c r="AW459" s="620" t="str">
        <f t="shared" si="61"/>
        <v/>
      </c>
      <c r="AX459" s="620" t="str">
        <f t="shared" si="62"/>
        <v/>
      </c>
      <c r="CP459" s="653" t="str">
        <f t="shared" si="68"/>
        <v/>
      </c>
    </row>
    <row r="460" spans="1:94" x14ac:dyDescent="0.25">
      <c r="A460" s="649">
        <v>453</v>
      </c>
      <c r="B460" s="650"/>
      <c r="C460" s="651"/>
      <c r="G460" s="671"/>
      <c r="H460" s="671"/>
      <c r="I460" s="671"/>
      <c r="J460" s="671"/>
      <c r="K460" s="671"/>
      <c r="L460" s="671"/>
      <c r="M460" s="671"/>
      <c r="N460" s="671"/>
      <c r="O460" s="671"/>
      <c r="P460" s="671"/>
      <c r="Q460" s="671"/>
      <c r="R460" s="671"/>
      <c r="S460" s="671"/>
      <c r="T460" s="687"/>
      <c r="AP460" s="620">
        <v>449</v>
      </c>
      <c r="AQ460" s="620" t="str">
        <f t="shared" si="64"/>
        <v/>
      </c>
      <c r="AR460" s="666" t="str">
        <f t="shared" ref="AR460:AR511" si="69">IF(OR(C456="",B456=""),"",_xlfn.RANK.AVG(AT460,$AT$12:$AT$511,1))</f>
        <v/>
      </c>
      <c r="AS460" s="620" t="b">
        <f t="shared" si="63"/>
        <v>0</v>
      </c>
      <c r="AT460" s="620" t="str">
        <f t="shared" si="65"/>
        <v/>
      </c>
      <c r="AU460" s="620" t="str">
        <f t="shared" si="66"/>
        <v/>
      </c>
      <c r="AV460" s="620" t="str">
        <f t="shared" si="67"/>
        <v/>
      </c>
      <c r="AW460" s="620" t="str">
        <f t="shared" ref="AW460:AW512" si="70">IF(B456=1,CP456,"")</f>
        <v/>
      </c>
      <c r="AX460" s="620" t="str">
        <f t="shared" ref="AX460:AX512" si="71">IF(B456=2,CP456,"")</f>
        <v/>
      </c>
      <c r="CP460" s="653" t="str">
        <f t="shared" si="68"/>
        <v/>
      </c>
    </row>
    <row r="461" spans="1:94" x14ac:dyDescent="0.25">
      <c r="A461" s="654">
        <v>454</v>
      </c>
      <c r="B461" s="650"/>
      <c r="C461" s="651"/>
      <c r="G461" s="671"/>
      <c r="H461" s="671"/>
      <c r="I461" s="671"/>
      <c r="J461" s="671"/>
      <c r="K461" s="671"/>
      <c r="L461" s="671"/>
      <c r="M461" s="671"/>
      <c r="N461" s="671"/>
      <c r="O461" s="671"/>
      <c r="P461" s="671"/>
      <c r="Q461" s="671"/>
      <c r="R461" s="671"/>
      <c r="S461" s="671"/>
      <c r="T461" s="687"/>
      <c r="AP461" s="620">
        <v>450</v>
      </c>
      <c r="AQ461" s="620" t="str">
        <f t="shared" si="64"/>
        <v/>
      </c>
      <c r="AR461" s="666" t="str">
        <f t="shared" si="69"/>
        <v/>
      </c>
      <c r="AS461" s="620" t="b">
        <f t="shared" ref="AS461:AS511" si="72">IF(C457&lt;&gt;"",A457)</f>
        <v>0</v>
      </c>
      <c r="AT461" s="620" t="str">
        <f t="shared" si="65"/>
        <v/>
      </c>
      <c r="AU461" s="620" t="str">
        <f t="shared" si="66"/>
        <v/>
      </c>
      <c r="AV461" s="620" t="str">
        <f t="shared" si="67"/>
        <v/>
      </c>
      <c r="AW461" s="620" t="str">
        <f t="shared" si="70"/>
        <v/>
      </c>
      <c r="AX461" s="620" t="str">
        <f t="shared" si="71"/>
        <v/>
      </c>
      <c r="CP461" s="653" t="str">
        <f t="shared" si="68"/>
        <v/>
      </c>
    </row>
    <row r="462" spans="1:94" x14ac:dyDescent="0.25">
      <c r="A462" s="649">
        <v>455</v>
      </c>
      <c r="B462" s="650"/>
      <c r="C462" s="651"/>
      <c r="G462" s="671"/>
      <c r="H462" s="671"/>
      <c r="I462" s="671"/>
      <c r="J462" s="671"/>
      <c r="K462" s="671"/>
      <c r="L462" s="671"/>
      <c r="M462" s="671"/>
      <c r="N462" s="671"/>
      <c r="O462" s="671"/>
      <c r="P462" s="671"/>
      <c r="Q462" s="671"/>
      <c r="R462" s="671"/>
      <c r="S462" s="671"/>
      <c r="T462" s="687"/>
      <c r="AP462" s="620">
        <v>451</v>
      </c>
      <c r="AQ462" s="620" t="str">
        <f t="shared" ref="AQ462:AQ511" si="73">IF(OR(B458="",C458=""),"",RANK(AT462,$AT$12:$AT$511,A458))</f>
        <v/>
      </c>
      <c r="AR462" s="666" t="str">
        <f t="shared" si="69"/>
        <v/>
      </c>
      <c r="AS462" s="620" t="b">
        <f t="shared" si="72"/>
        <v>0</v>
      </c>
      <c r="AT462" s="620" t="str">
        <f t="shared" si="65"/>
        <v/>
      </c>
      <c r="AU462" s="620" t="str">
        <f t="shared" si="66"/>
        <v/>
      </c>
      <c r="AV462" s="620" t="str">
        <f t="shared" si="67"/>
        <v/>
      </c>
      <c r="AW462" s="620" t="str">
        <f t="shared" si="70"/>
        <v/>
      </c>
      <c r="AX462" s="620" t="str">
        <f t="shared" si="71"/>
        <v/>
      </c>
      <c r="CP462" s="653" t="str">
        <f t="shared" si="68"/>
        <v/>
      </c>
    </row>
    <row r="463" spans="1:94" x14ac:dyDescent="0.25">
      <c r="A463" s="654">
        <v>456</v>
      </c>
      <c r="B463" s="650"/>
      <c r="C463" s="651"/>
      <c r="G463" s="671"/>
      <c r="H463" s="671"/>
      <c r="I463" s="671"/>
      <c r="J463" s="671"/>
      <c r="K463" s="671"/>
      <c r="L463" s="671"/>
      <c r="M463" s="671"/>
      <c r="N463" s="671"/>
      <c r="O463" s="671"/>
      <c r="P463" s="671"/>
      <c r="Q463" s="671"/>
      <c r="R463" s="671"/>
      <c r="S463" s="671"/>
      <c r="T463" s="687"/>
      <c r="AP463" s="620">
        <v>452</v>
      </c>
      <c r="AQ463" s="620" t="str">
        <f t="shared" si="73"/>
        <v/>
      </c>
      <c r="AR463" s="666" t="str">
        <f t="shared" si="69"/>
        <v/>
      </c>
      <c r="AS463" s="620" t="b">
        <f t="shared" si="72"/>
        <v>0</v>
      </c>
      <c r="AT463" s="620" t="str">
        <f t="shared" si="65"/>
        <v/>
      </c>
      <c r="AU463" s="620" t="str">
        <f t="shared" si="66"/>
        <v/>
      </c>
      <c r="AV463" s="620" t="str">
        <f t="shared" si="67"/>
        <v/>
      </c>
      <c r="AW463" s="620" t="str">
        <f t="shared" si="70"/>
        <v/>
      </c>
      <c r="AX463" s="620" t="str">
        <f t="shared" si="71"/>
        <v/>
      </c>
      <c r="CP463" s="653" t="str">
        <f t="shared" si="68"/>
        <v/>
      </c>
    </row>
    <row r="464" spans="1:94" x14ac:dyDescent="0.25">
      <c r="A464" s="649">
        <v>457</v>
      </c>
      <c r="B464" s="650"/>
      <c r="C464" s="651"/>
      <c r="G464" s="671"/>
      <c r="H464" s="671"/>
      <c r="I464" s="671"/>
      <c r="J464" s="671"/>
      <c r="K464" s="671"/>
      <c r="L464" s="671"/>
      <c r="M464" s="671"/>
      <c r="N464" s="671"/>
      <c r="O464" s="671"/>
      <c r="P464" s="671"/>
      <c r="Q464" s="671"/>
      <c r="R464" s="671"/>
      <c r="S464" s="671"/>
      <c r="T464" s="687"/>
      <c r="AP464" s="620">
        <v>453</v>
      </c>
      <c r="AQ464" s="620" t="str">
        <f t="shared" si="73"/>
        <v/>
      </c>
      <c r="AR464" s="666" t="str">
        <f t="shared" si="69"/>
        <v/>
      </c>
      <c r="AS464" s="620" t="b">
        <f t="shared" si="72"/>
        <v>0</v>
      </c>
      <c r="AT464" s="620" t="str">
        <f t="shared" si="65"/>
        <v/>
      </c>
      <c r="AU464" s="620" t="str">
        <f t="shared" si="66"/>
        <v/>
      </c>
      <c r="AV464" s="620" t="str">
        <f t="shared" si="67"/>
        <v/>
      </c>
      <c r="AW464" s="620" t="str">
        <f t="shared" si="70"/>
        <v/>
      </c>
      <c r="AX464" s="620" t="str">
        <f t="shared" si="71"/>
        <v/>
      </c>
      <c r="CP464" s="653" t="str">
        <f t="shared" si="68"/>
        <v/>
      </c>
    </row>
    <row r="465" spans="1:94" x14ac:dyDescent="0.25">
      <c r="A465" s="654">
        <v>458</v>
      </c>
      <c r="B465" s="650"/>
      <c r="C465" s="651"/>
      <c r="G465" s="671"/>
      <c r="H465" s="671"/>
      <c r="I465" s="671"/>
      <c r="J465" s="671"/>
      <c r="K465" s="671"/>
      <c r="L465" s="671"/>
      <c r="M465" s="671"/>
      <c r="N465" s="671"/>
      <c r="O465" s="671"/>
      <c r="P465" s="671"/>
      <c r="Q465" s="671"/>
      <c r="R465" s="671"/>
      <c r="S465" s="671"/>
      <c r="T465" s="687"/>
      <c r="AP465" s="620">
        <v>454</v>
      </c>
      <c r="AQ465" s="620" t="str">
        <f t="shared" si="73"/>
        <v/>
      </c>
      <c r="AR465" s="666" t="str">
        <f t="shared" si="69"/>
        <v/>
      </c>
      <c r="AS465" s="620" t="b">
        <f t="shared" si="72"/>
        <v>0</v>
      </c>
      <c r="AT465" s="620" t="str">
        <f t="shared" si="65"/>
        <v/>
      </c>
      <c r="AU465" s="620" t="str">
        <f t="shared" si="66"/>
        <v/>
      </c>
      <c r="AV465" s="620" t="str">
        <f t="shared" si="67"/>
        <v/>
      </c>
      <c r="AW465" s="620" t="str">
        <f t="shared" si="70"/>
        <v/>
      </c>
      <c r="AX465" s="620" t="str">
        <f t="shared" si="71"/>
        <v/>
      </c>
      <c r="CP465" s="653" t="str">
        <f t="shared" si="68"/>
        <v/>
      </c>
    </row>
    <row r="466" spans="1:94" x14ac:dyDescent="0.25">
      <c r="A466" s="649">
        <v>459</v>
      </c>
      <c r="B466" s="650"/>
      <c r="C466" s="651"/>
      <c r="G466" s="671"/>
      <c r="H466" s="671"/>
      <c r="I466" s="671"/>
      <c r="J466" s="671"/>
      <c r="K466" s="671"/>
      <c r="L466" s="671"/>
      <c r="M466" s="671"/>
      <c r="N466" s="671"/>
      <c r="O466" s="671"/>
      <c r="P466" s="671"/>
      <c r="Q466" s="671"/>
      <c r="R466" s="671"/>
      <c r="S466" s="671"/>
      <c r="T466" s="687"/>
      <c r="AP466" s="620">
        <v>455</v>
      </c>
      <c r="AQ466" s="620" t="str">
        <f t="shared" si="73"/>
        <v/>
      </c>
      <c r="AR466" s="666" t="str">
        <f t="shared" si="69"/>
        <v/>
      </c>
      <c r="AS466" s="620" t="b">
        <f t="shared" si="72"/>
        <v>0</v>
      </c>
      <c r="AT466" s="620" t="str">
        <f t="shared" si="65"/>
        <v/>
      </c>
      <c r="AU466" s="620" t="str">
        <f t="shared" si="66"/>
        <v/>
      </c>
      <c r="AV466" s="620" t="str">
        <f t="shared" si="67"/>
        <v/>
      </c>
      <c r="AW466" s="620" t="str">
        <f t="shared" si="70"/>
        <v/>
      </c>
      <c r="AX466" s="620" t="str">
        <f t="shared" si="71"/>
        <v/>
      </c>
      <c r="CP466" s="653" t="str">
        <f t="shared" si="68"/>
        <v/>
      </c>
    </row>
    <row r="467" spans="1:94" x14ac:dyDescent="0.25">
      <c r="A467" s="654">
        <v>460</v>
      </c>
      <c r="B467" s="650"/>
      <c r="C467" s="651"/>
      <c r="G467" s="671"/>
      <c r="H467" s="671"/>
      <c r="I467" s="671"/>
      <c r="J467" s="671"/>
      <c r="K467" s="671"/>
      <c r="L467" s="671"/>
      <c r="M467" s="671"/>
      <c r="N467" s="671"/>
      <c r="O467" s="671"/>
      <c r="P467" s="671"/>
      <c r="Q467" s="671"/>
      <c r="R467" s="671"/>
      <c r="S467" s="671"/>
      <c r="T467" s="687"/>
      <c r="AP467" s="620">
        <v>456</v>
      </c>
      <c r="AQ467" s="620" t="str">
        <f t="shared" si="73"/>
        <v/>
      </c>
      <c r="AR467" s="666" t="str">
        <f t="shared" si="69"/>
        <v/>
      </c>
      <c r="AS467" s="620" t="b">
        <f t="shared" si="72"/>
        <v>0</v>
      </c>
      <c r="AT467" s="620" t="str">
        <f t="shared" si="65"/>
        <v/>
      </c>
      <c r="AU467" s="620" t="str">
        <f t="shared" si="66"/>
        <v/>
      </c>
      <c r="AV467" s="620" t="str">
        <f t="shared" si="67"/>
        <v/>
      </c>
      <c r="AW467" s="620" t="str">
        <f t="shared" si="70"/>
        <v/>
      </c>
      <c r="AX467" s="620" t="str">
        <f t="shared" si="71"/>
        <v/>
      </c>
      <c r="CP467" s="653" t="str">
        <f t="shared" si="68"/>
        <v/>
      </c>
    </row>
    <row r="468" spans="1:94" x14ac:dyDescent="0.25">
      <c r="A468" s="649">
        <v>461</v>
      </c>
      <c r="B468" s="650"/>
      <c r="C468" s="651"/>
      <c r="G468" s="671"/>
      <c r="H468" s="671"/>
      <c r="I468" s="671"/>
      <c r="J468" s="671"/>
      <c r="K468" s="671"/>
      <c r="L468" s="671"/>
      <c r="M468" s="671"/>
      <c r="N468" s="671"/>
      <c r="O468" s="671"/>
      <c r="P468" s="671"/>
      <c r="Q468" s="671"/>
      <c r="R468" s="671"/>
      <c r="S468" s="671"/>
      <c r="T468" s="687"/>
      <c r="AP468" s="620">
        <v>457</v>
      </c>
      <c r="AQ468" s="620" t="str">
        <f t="shared" si="73"/>
        <v/>
      </c>
      <c r="AR468" s="666" t="str">
        <f t="shared" si="69"/>
        <v/>
      </c>
      <c r="AS468" s="620" t="b">
        <f t="shared" si="72"/>
        <v>0</v>
      </c>
      <c r="AT468" s="620" t="str">
        <f t="shared" si="65"/>
        <v/>
      </c>
      <c r="AU468" s="620" t="str">
        <f t="shared" si="66"/>
        <v/>
      </c>
      <c r="AV468" s="620" t="str">
        <f t="shared" si="67"/>
        <v/>
      </c>
      <c r="AW468" s="620" t="str">
        <f t="shared" si="70"/>
        <v/>
      </c>
      <c r="AX468" s="620" t="str">
        <f t="shared" si="71"/>
        <v/>
      </c>
      <c r="CP468" s="653" t="str">
        <f t="shared" si="68"/>
        <v/>
      </c>
    </row>
    <row r="469" spans="1:94" x14ac:dyDescent="0.25">
      <c r="A469" s="654">
        <v>462</v>
      </c>
      <c r="B469" s="650"/>
      <c r="C469" s="651"/>
      <c r="G469" s="671"/>
      <c r="H469" s="671"/>
      <c r="I469" s="671"/>
      <c r="J469" s="671"/>
      <c r="K469" s="671"/>
      <c r="L469" s="671"/>
      <c r="M469" s="671"/>
      <c r="N469" s="671"/>
      <c r="O469" s="671"/>
      <c r="P469" s="671"/>
      <c r="Q469" s="671"/>
      <c r="R469" s="671"/>
      <c r="S469" s="671"/>
      <c r="T469" s="687"/>
      <c r="AP469" s="620">
        <v>458</v>
      </c>
      <c r="AQ469" s="620" t="str">
        <f t="shared" si="73"/>
        <v/>
      </c>
      <c r="AR469" s="666" t="str">
        <f t="shared" si="69"/>
        <v/>
      </c>
      <c r="AS469" s="620" t="b">
        <f t="shared" si="72"/>
        <v>0</v>
      </c>
      <c r="AT469" s="620" t="str">
        <f t="shared" si="65"/>
        <v/>
      </c>
      <c r="AU469" s="620" t="str">
        <f t="shared" si="66"/>
        <v/>
      </c>
      <c r="AV469" s="620" t="str">
        <f t="shared" si="67"/>
        <v/>
      </c>
      <c r="AW469" s="620" t="str">
        <f t="shared" si="70"/>
        <v/>
      </c>
      <c r="AX469" s="620" t="str">
        <f t="shared" si="71"/>
        <v/>
      </c>
      <c r="CP469" s="653" t="str">
        <f t="shared" si="68"/>
        <v/>
      </c>
    </row>
    <row r="470" spans="1:94" x14ac:dyDescent="0.25">
      <c r="A470" s="649">
        <v>463</v>
      </c>
      <c r="B470" s="650"/>
      <c r="C470" s="651"/>
      <c r="G470" s="671"/>
      <c r="H470" s="671"/>
      <c r="I470" s="671"/>
      <c r="J470" s="671"/>
      <c r="K470" s="671"/>
      <c r="L470" s="671"/>
      <c r="M470" s="671"/>
      <c r="N470" s="671"/>
      <c r="O470" s="671"/>
      <c r="P470" s="671"/>
      <c r="Q470" s="671"/>
      <c r="R470" s="671"/>
      <c r="S470" s="671"/>
      <c r="T470" s="687"/>
      <c r="AP470" s="620">
        <v>459</v>
      </c>
      <c r="AQ470" s="620" t="str">
        <f t="shared" si="73"/>
        <v/>
      </c>
      <c r="AR470" s="666" t="str">
        <f t="shared" si="69"/>
        <v/>
      </c>
      <c r="AS470" s="620" t="b">
        <f t="shared" si="72"/>
        <v>0</v>
      </c>
      <c r="AT470" s="620" t="str">
        <f t="shared" si="65"/>
        <v/>
      </c>
      <c r="AU470" s="620" t="str">
        <f t="shared" si="66"/>
        <v/>
      </c>
      <c r="AV470" s="620" t="str">
        <f t="shared" si="67"/>
        <v/>
      </c>
      <c r="AW470" s="620" t="str">
        <f t="shared" si="70"/>
        <v/>
      </c>
      <c r="AX470" s="620" t="str">
        <f t="shared" si="71"/>
        <v/>
      </c>
      <c r="CP470" s="653" t="str">
        <f t="shared" si="68"/>
        <v/>
      </c>
    </row>
    <row r="471" spans="1:94" x14ac:dyDescent="0.25">
      <c r="A471" s="654">
        <v>464</v>
      </c>
      <c r="B471" s="650"/>
      <c r="C471" s="651"/>
      <c r="G471" s="671"/>
      <c r="H471" s="671"/>
      <c r="I471" s="671"/>
      <c r="J471" s="671"/>
      <c r="K471" s="671"/>
      <c r="L471" s="671"/>
      <c r="M471" s="671"/>
      <c r="N471" s="671"/>
      <c r="O471" s="671"/>
      <c r="P471" s="671"/>
      <c r="Q471" s="671"/>
      <c r="R471" s="671"/>
      <c r="S471" s="671"/>
      <c r="T471" s="687"/>
      <c r="AP471" s="620">
        <v>460</v>
      </c>
      <c r="AQ471" s="620" t="str">
        <f t="shared" si="73"/>
        <v/>
      </c>
      <c r="AR471" s="666" t="str">
        <f t="shared" si="69"/>
        <v/>
      </c>
      <c r="AS471" s="620" t="b">
        <f t="shared" si="72"/>
        <v>0</v>
      </c>
      <c r="AT471" s="620" t="str">
        <f t="shared" si="65"/>
        <v/>
      </c>
      <c r="AU471" s="620" t="str">
        <f t="shared" si="66"/>
        <v/>
      </c>
      <c r="AV471" s="620" t="str">
        <f t="shared" si="67"/>
        <v/>
      </c>
      <c r="AW471" s="620" t="str">
        <f t="shared" si="70"/>
        <v/>
      </c>
      <c r="AX471" s="620" t="str">
        <f t="shared" si="71"/>
        <v/>
      </c>
      <c r="CP471" s="653" t="str">
        <f t="shared" si="68"/>
        <v/>
      </c>
    </row>
    <row r="472" spans="1:94" x14ac:dyDescent="0.25">
      <c r="A472" s="649">
        <v>465</v>
      </c>
      <c r="B472" s="650"/>
      <c r="C472" s="651"/>
      <c r="G472" s="671"/>
      <c r="H472" s="671"/>
      <c r="I472" s="671"/>
      <c r="J472" s="671"/>
      <c r="K472" s="671"/>
      <c r="L472" s="671"/>
      <c r="M472" s="671"/>
      <c r="N472" s="671"/>
      <c r="O472" s="671"/>
      <c r="P472" s="671"/>
      <c r="Q472" s="671"/>
      <c r="R472" s="671"/>
      <c r="S472" s="671"/>
      <c r="T472" s="687"/>
      <c r="AP472" s="620">
        <v>461</v>
      </c>
      <c r="AQ472" s="620" t="str">
        <f t="shared" si="73"/>
        <v/>
      </c>
      <c r="AR472" s="666" t="str">
        <f t="shared" si="69"/>
        <v/>
      </c>
      <c r="AS472" s="620" t="b">
        <f t="shared" si="72"/>
        <v>0</v>
      </c>
      <c r="AT472" s="620" t="str">
        <f t="shared" si="65"/>
        <v/>
      </c>
      <c r="AU472" s="620" t="str">
        <f t="shared" si="66"/>
        <v/>
      </c>
      <c r="AV472" s="620" t="str">
        <f t="shared" si="67"/>
        <v/>
      </c>
      <c r="AW472" s="620" t="str">
        <f t="shared" si="70"/>
        <v/>
      </c>
      <c r="AX472" s="620" t="str">
        <f t="shared" si="71"/>
        <v/>
      </c>
      <c r="CP472" s="653" t="str">
        <f t="shared" si="68"/>
        <v/>
      </c>
    </row>
    <row r="473" spans="1:94" x14ac:dyDescent="0.25">
      <c r="A473" s="654">
        <v>466</v>
      </c>
      <c r="B473" s="650"/>
      <c r="C473" s="651"/>
      <c r="G473" s="671"/>
      <c r="H473" s="671"/>
      <c r="I473" s="671"/>
      <c r="J473" s="671"/>
      <c r="K473" s="671"/>
      <c r="L473" s="671"/>
      <c r="M473" s="671"/>
      <c r="N473" s="671"/>
      <c r="O473" s="671"/>
      <c r="P473" s="671"/>
      <c r="Q473" s="671"/>
      <c r="R473" s="671"/>
      <c r="S473" s="671"/>
      <c r="T473" s="687"/>
      <c r="AP473" s="620">
        <v>462</v>
      </c>
      <c r="AQ473" s="620" t="str">
        <f t="shared" si="73"/>
        <v/>
      </c>
      <c r="AR473" s="666" t="str">
        <f t="shared" si="69"/>
        <v/>
      </c>
      <c r="AS473" s="620" t="b">
        <f t="shared" si="72"/>
        <v>0</v>
      </c>
      <c r="AT473" s="620" t="str">
        <f t="shared" si="65"/>
        <v/>
      </c>
      <c r="AU473" s="620" t="str">
        <f t="shared" si="66"/>
        <v/>
      </c>
      <c r="AV473" s="620" t="str">
        <f t="shared" si="67"/>
        <v/>
      </c>
      <c r="AW473" s="620" t="str">
        <f t="shared" si="70"/>
        <v/>
      </c>
      <c r="AX473" s="620" t="str">
        <f t="shared" si="71"/>
        <v/>
      </c>
      <c r="CP473" s="653" t="str">
        <f t="shared" si="68"/>
        <v/>
      </c>
    </row>
    <row r="474" spans="1:94" x14ac:dyDescent="0.25">
      <c r="A474" s="649">
        <v>467</v>
      </c>
      <c r="B474" s="650"/>
      <c r="C474" s="651"/>
      <c r="G474" s="671"/>
      <c r="H474" s="671"/>
      <c r="I474" s="671"/>
      <c r="J474" s="671"/>
      <c r="K474" s="671"/>
      <c r="L474" s="671"/>
      <c r="M474" s="671"/>
      <c r="N474" s="671"/>
      <c r="O474" s="671"/>
      <c r="P474" s="671"/>
      <c r="Q474" s="671"/>
      <c r="R474" s="671"/>
      <c r="S474" s="671"/>
      <c r="T474" s="687"/>
      <c r="AP474" s="620">
        <v>463</v>
      </c>
      <c r="AQ474" s="620" t="str">
        <f t="shared" si="73"/>
        <v/>
      </c>
      <c r="AR474" s="666" t="str">
        <f t="shared" si="69"/>
        <v/>
      </c>
      <c r="AS474" s="620" t="b">
        <f t="shared" si="72"/>
        <v>0</v>
      </c>
      <c r="AT474" s="620" t="str">
        <f t="shared" si="65"/>
        <v/>
      </c>
      <c r="AU474" s="620" t="str">
        <f t="shared" si="66"/>
        <v/>
      </c>
      <c r="AV474" s="620" t="str">
        <f t="shared" si="67"/>
        <v/>
      </c>
      <c r="AW474" s="620" t="str">
        <f t="shared" si="70"/>
        <v/>
      </c>
      <c r="AX474" s="620" t="str">
        <f t="shared" si="71"/>
        <v/>
      </c>
      <c r="CP474" s="653" t="str">
        <f t="shared" si="68"/>
        <v/>
      </c>
    </row>
    <row r="475" spans="1:94" x14ac:dyDescent="0.25">
      <c r="A475" s="654">
        <v>468</v>
      </c>
      <c r="B475" s="650"/>
      <c r="C475" s="651"/>
      <c r="G475" s="671"/>
      <c r="H475" s="671"/>
      <c r="I475" s="671"/>
      <c r="J475" s="671"/>
      <c r="K475" s="671"/>
      <c r="L475" s="671"/>
      <c r="M475" s="671"/>
      <c r="N475" s="671"/>
      <c r="O475" s="671"/>
      <c r="P475" s="671"/>
      <c r="Q475" s="671"/>
      <c r="R475" s="671"/>
      <c r="S475" s="671"/>
      <c r="T475" s="687"/>
      <c r="AP475" s="620">
        <v>464</v>
      </c>
      <c r="AQ475" s="620" t="str">
        <f t="shared" si="73"/>
        <v/>
      </c>
      <c r="AR475" s="666" t="str">
        <f t="shared" si="69"/>
        <v/>
      </c>
      <c r="AS475" s="620" t="b">
        <f t="shared" si="72"/>
        <v>0</v>
      </c>
      <c r="AT475" s="620" t="str">
        <f t="shared" si="65"/>
        <v/>
      </c>
      <c r="AU475" s="620" t="str">
        <f t="shared" si="66"/>
        <v/>
      </c>
      <c r="AV475" s="620" t="str">
        <f t="shared" si="67"/>
        <v/>
      </c>
      <c r="AW475" s="620" t="str">
        <f t="shared" si="70"/>
        <v/>
      </c>
      <c r="AX475" s="620" t="str">
        <f t="shared" si="71"/>
        <v/>
      </c>
      <c r="CP475" s="653" t="str">
        <f t="shared" si="68"/>
        <v/>
      </c>
    </row>
    <row r="476" spans="1:94" x14ac:dyDescent="0.25">
      <c r="A476" s="649">
        <v>469</v>
      </c>
      <c r="B476" s="650"/>
      <c r="C476" s="651"/>
      <c r="G476" s="671"/>
      <c r="H476" s="671"/>
      <c r="I476" s="671"/>
      <c r="J476" s="671"/>
      <c r="K476" s="671"/>
      <c r="L476" s="671"/>
      <c r="M476" s="671"/>
      <c r="N476" s="671"/>
      <c r="O476" s="671"/>
      <c r="P476" s="671"/>
      <c r="Q476" s="671"/>
      <c r="R476" s="671"/>
      <c r="S476" s="671"/>
      <c r="T476" s="687"/>
      <c r="AP476" s="620">
        <v>465</v>
      </c>
      <c r="AQ476" s="620" t="str">
        <f t="shared" si="73"/>
        <v/>
      </c>
      <c r="AR476" s="666" t="str">
        <f t="shared" si="69"/>
        <v/>
      </c>
      <c r="AS476" s="620" t="b">
        <f t="shared" si="72"/>
        <v>0</v>
      </c>
      <c r="AT476" s="620" t="str">
        <f t="shared" si="65"/>
        <v/>
      </c>
      <c r="AU476" s="620" t="str">
        <f t="shared" si="66"/>
        <v/>
      </c>
      <c r="AV476" s="620" t="str">
        <f t="shared" si="67"/>
        <v/>
      </c>
      <c r="AW476" s="620" t="str">
        <f t="shared" si="70"/>
        <v/>
      </c>
      <c r="AX476" s="620" t="str">
        <f t="shared" si="71"/>
        <v/>
      </c>
      <c r="CP476" s="653" t="str">
        <f t="shared" si="68"/>
        <v/>
      </c>
    </row>
    <row r="477" spans="1:94" x14ac:dyDescent="0.25">
      <c r="A477" s="654">
        <v>470</v>
      </c>
      <c r="B477" s="650"/>
      <c r="C477" s="651"/>
      <c r="G477" s="671"/>
      <c r="H477" s="671"/>
      <c r="I477" s="671"/>
      <c r="J477" s="671"/>
      <c r="K477" s="671"/>
      <c r="L477" s="671"/>
      <c r="M477" s="671"/>
      <c r="N477" s="671"/>
      <c r="O477" s="671"/>
      <c r="P477" s="671"/>
      <c r="Q477" s="671"/>
      <c r="R477" s="671"/>
      <c r="S477" s="671"/>
      <c r="T477" s="687"/>
      <c r="AP477" s="620">
        <v>466</v>
      </c>
      <c r="AQ477" s="620" t="str">
        <f t="shared" si="73"/>
        <v/>
      </c>
      <c r="AR477" s="666" t="str">
        <f t="shared" si="69"/>
        <v/>
      </c>
      <c r="AS477" s="620" t="b">
        <f t="shared" si="72"/>
        <v>0</v>
      </c>
      <c r="AT477" s="620" t="str">
        <f t="shared" si="65"/>
        <v/>
      </c>
      <c r="AU477" s="620" t="str">
        <f t="shared" si="66"/>
        <v/>
      </c>
      <c r="AV477" s="620" t="str">
        <f t="shared" si="67"/>
        <v/>
      </c>
      <c r="AW477" s="620" t="str">
        <f t="shared" si="70"/>
        <v/>
      </c>
      <c r="AX477" s="620" t="str">
        <f t="shared" si="71"/>
        <v/>
      </c>
      <c r="CP477" s="653" t="str">
        <f t="shared" si="68"/>
        <v/>
      </c>
    </row>
    <row r="478" spans="1:94" x14ac:dyDescent="0.25">
      <c r="A478" s="649">
        <v>471</v>
      </c>
      <c r="B478" s="650"/>
      <c r="C478" s="651"/>
      <c r="G478" s="671"/>
      <c r="H478" s="671"/>
      <c r="I478" s="671"/>
      <c r="J478" s="671"/>
      <c r="K478" s="671"/>
      <c r="L478" s="671"/>
      <c r="M478" s="671"/>
      <c r="N478" s="671"/>
      <c r="O478" s="671"/>
      <c r="P478" s="671"/>
      <c r="Q478" s="671"/>
      <c r="R478" s="671"/>
      <c r="S478" s="671"/>
      <c r="T478" s="687"/>
      <c r="AP478" s="620">
        <v>467</v>
      </c>
      <c r="AQ478" s="620" t="str">
        <f t="shared" si="73"/>
        <v/>
      </c>
      <c r="AR478" s="666" t="str">
        <f t="shared" si="69"/>
        <v/>
      </c>
      <c r="AS478" s="620" t="b">
        <f t="shared" si="72"/>
        <v>0</v>
      </c>
      <c r="AT478" s="620" t="str">
        <f t="shared" si="65"/>
        <v/>
      </c>
      <c r="AU478" s="620" t="str">
        <f t="shared" si="66"/>
        <v/>
      </c>
      <c r="AV478" s="620" t="str">
        <f t="shared" si="67"/>
        <v/>
      </c>
      <c r="AW478" s="620" t="str">
        <f t="shared" si="70"/>
        <v/>
      </c>
      <c r="AX478" s="620" t="str">
        <f t="shared" si="71"/>
        <v/>
      </c>
      <c r="CP478" s="653" t="str">
        <f t="shared" si="68"/>
        <v/>
      </c>
    </row>
    <row r="479" spans="1:94" x14ac:dyDescent="0.25">
      <c r="A479" s="654">
        <v>472</v>
      </c>
      <c r="B479" s="650"/>
      <c r="C479" s="651"/>
      <c r="G479" s="671"/>
      <c r="H479" s="671"/>
      <c r="I479" s="671"/>
      <c r="J479" s="671"/>
      <c r="K479" s="671"/>
      <c r="L479" s="671"/>
      <c r="M479" s="671"/>
      <c r="N479" s="671"/>
      <c r="O479" s="671"/>
      <c r="P479" s="671"/>
      <c r="Q479" s="671"/>
      <c r="R479" s="671"/>
      <c r="S479" s="671"/>
      <c r="T479" s="687"/>
      <c r="AP479" s="620">
        <v>468</v>
      </c>
      <c r="AQ479" s="620" t="str">
        <f t="shared" si="73"/>
        <v/>
      </c>
      <c r="AR479" s="666" t="str">
        <f t="shared" si="69"/>
        <v/>
      </c>
      <c r="AS479" s="620" t="b">
        <f t="shared" si="72"/>
        <v>0</v>
      </c>
      <c r="AT479" s="620" t="str">
        <f t="shared" si="65"/>
        <v/>
      </c>
      <c r="AU479" s="620" t="str">
        <f t="shared" si="66"/>
        <v/>
      </c>
      <c r="AV479" s="620" t="str">
        <f t="shared" si="67"/>
        <v/>
      </c>
      <c r="AW479" s="620" t="str">
        <f t="shared" si="70"/>
        <v/>
      </c>
      <c r="AX479" s="620" t="str">
        <f t="shared" si="71"/>
        <v/>
      </c>
      <c r="CP479" s="653" t="str">
        <f t="shared" si="68"/>
        <v/>
      </c>
    </row>
    <row r="480" spans="1:94" x14ac:dyDescent="0.25">
      <c r="A480" s="649">
        <v>473</v>
      </c>
      <c r="B480" s="650"/>
      <c r="C480" s="651"/>
      <c r="G480" s="671"/>
      <c r="H480" s="671"/>
      <c r="I480" s="671"/>
      <c r="J480" s="671"/>
      <c r="K480" s="671"/>
      <c r="L480" s="671"/>
      <c r="M480" s="671"/>
      <c r="N480" s="671"/>
      <c r="O480" s="671"/>
      <c r="P480" s="671"/>
      <c r="Q480" s="671"/>
      <c r="R480" s="671"/>
      <c r="S480" s="671"/>
      <c r="T480" s="687"/>
      <c r="AP480" s="620">
        <v>469</v>
      </c>
      <c r="AQ480" s="620" t="str">
        <f t="shared" si="73"/>
        <v/>
      </c>
      <c r="AR480" s="666" t="str">
        <f t="shared" si="69"/>
        <v/>
      </c>
      <c r="AS480" s="620" t="b">
        <f t="shared" si="72"/>
        <v>0</v>
      </c>
      <c r="AT480" s="620" t="str">
        <f t="shared" si="65"/>
        <v/>
      </c>
      <c r="AU480" s="620" t="str">
        <f t="shared" si="66"/>
        <v/>
      </c>
      <c r="AV480" s="620" t="str">
        <f t="shared" si="67"/>
        <v/>
      </c>
      <c r="AW480" s="620" t="str">
        <f t="shared" si="70"/>
        <v/>
      </c>
      <c r="AX480" s="620" t="str">
        <f t="shared" si="71"/>
        <v/>
      </c>
      <c r="CP480" s="653" t="str">
        <f t="shared" si="68"/>
        <v/>
      </c>
    </row>
    <row r="481" spans="1:94" x14ac:dyDescent="0.25">
      <c r="A481" s="654">
        <v>474</v>
      </c>
      <c r="B481" s="650"/>
      <c r="C481" s="651"/>
      <c r="G481" s="671"/>
      <c r="H481" s="671"/>
      <c r="I481" s="671"/>
      <c r="J481" s="671"/>
      <c r="K481" s="671"/>
      <c r="L481" s="671"/>
      <c r="M481" s="671"/>
      <c r="N481" s="671"/>
      <c r="O481" s="671"/>
      <c r="P481" s="671"/>
      <c r="Q481" s="671"/>
      <c r="R481" s="671"/>
      <c r="S481" s="671"/>
      <c r="T481" s="687"/>
      <c r="AP481" s="620">
        <v>470</v>
      </c>
      <c r="AQ481" s="620" t="str">
        <f t="shared" si="73"/>
        <v/>
      </c>
      <c r="AR481" s="666" t="str">
        <f t="shared" si="69"/>
        <v/>
      </c>
      <c r="AS481" s="620" t="b">
        <f t="shared" si="72"/>
        <v>0</v>
      </c>
      <c r="AT481" s="620" t="str">
        <f t="shared" si="65"/>
        <v/>
      </c>
      <c r="AU481" s="620" t="str">
        <f t="shared" si="66"/>
        <v/>
      </c>
      <c r="AV481" s="620" t="str">
        <f t="shared" si="67"/>
        <v/>
      </c>
      <c r="AW481" s="620" t="str">
        <f t="shared" si="70"/>
        <v/>
      </c>
      <c r="AX481" s="620" t="str">
        <f t="shared" si="71"/>
        <v/>
      </c>
      <c r="CP481" s="653" t="str">
        <f t="shared" si="68"/>
        <v/>
      </c>
    </row>
    <row r="482" spans="1:94" x14ac:dyDescent="0.25">
      <c r="A482" s="649">
        <v>475</v>
      </c>
      <c r="B482" s="650"/>
      <c r="C482" s="651"/>
      <c r="G482" s="671"/>
      <c r="H482" s="671"/>
      <c r="I482" s="671"/>
      <c r="J482" s="671"/>
      <c r="K482" s="671"/>
      <c r="L482" s="671"/>
      <c r="M482" s="671"/>
      <c r="N482" s="671"/>
      <c r="O482" s="671"/>
      <c r="P482" s="671"/>
      <c r="Q482" s="671"/>
      <c r="R482" s="671"/>
      <c r="S482" s="671"/>
      <c r="T482" s="687"/>
      <c r="AP482" s="620">
        <v>471</v>
      </c>
      <c r="AQ482" s="620" t="str">
        <f t="shared" si="73"/>
        <v/>
      </c>
      <c r="AR482" s="666" t="str">
        <f t="shared" si="69"/>
        <v/>
      </c>
      <c r="AS482" s="620" t="b">
        <f t="shared" si="72"/>
        <v>0</v>
      </c>
      <c r="AT482" s="620" t="str">
        <f t="shared" si="65"/>
        <v/>
      </c>
      <c r="AU482" s="620" t="str">
        <f t="shared" si="66"/>
        <v/>
      </c>
      <c r="AV482" s="620" t="str">
        <f t="shared" si="67"/>
        <v/>
      </c>
      <c r="AW482" s="620" t="str">
        <f t="shared" si="70"/>
        <v/>
      </c>
      <c r="AX482" s="620" t="str">
        <f t="shared" si="71"/>
        <v/>
      </c>
      <c r="CP482" s="653" t="str">
        <f t="shared" si="68"/>
        <v/>
      </c>
    </row>
    <row r="483" spans="1:94" x14ac:dyDescent="0.25">
      <c r="A483" s="654">
        <v>476</v>
      </c>
      <c r="B483" s="650"/>
      <c r="C483" s="651"/>
      <c r="G483" s="671"/>
      <c r="H483" s="671"/>
      <c r="I483" s="671"/>
      <c r="J483" s="671"/>
      <c r="K483" s="671"/>
      <c r="L483" s="671"/>
      <c r="M483" s="671"/>
      <c r="N483" s="671"/>
      <c r="O483" s="671"/>
      <c r="P483" s="671"/>
      <c r="Q483" s="671"/>
      <c r="R483" s="671"/>
      <c r="S483" s="671"/>
      <c r="T483" s="687"/>
      <c r="AP483" s="620">
        <v>472</v>
      </c>
      <c r="AQ483" s="620" t="str">
        <f t="shared" si="73"/>
        <v/>
      </c>
      <c r="AR483" s="666" t="str">
        <f t="shared" si="69"/>
        <v/>
      </c>
      <c r="AS483" s="620" t="b">
        <f t="shared" si="72"/>
        <v>0</v>
      </c>
      <c r="AT483" s="620" t="str">
        <f t="shared" si="65"/>
        <v/>
      </c>
      <c r="AU483" s="620" t="str">
        <f t="shared" si="66"/>
        <v/>
      </c>
      <c r="AV483" s="620" t="str">
        <f t="shared" si="67"/>
        <v/>
      </c>
      <c r="AW483" s="620" t="str">
        <f t="shared" si="70"/>
        <v/>
      </c>
      <c r="AX483" s="620" t="str">
        <f t="shared" si="71"/>
        <v/>
      </c>
      <c r="CP483" s="653" t="str">
        <f t="shared" si="68"/>
        <v/>
      </c>
    </row>
    <row r="484" spans="1:94" x14ac:dyDescent="0.25">
      <c r="A484" s="649">
        <v>477</v>
      </c>
      <c r="B484" s="650"/>
      <c r="C484" s="651"/>
      <c r="G484" s="671"/>
      <c r="H484" s="671"/>
      <c r="I484" s="671"/>
      <c r="J484" s="671"/>
      <c r="K484" s="671"/>
      <c r="L484" s="671"/>
      <c r="M484" s="671"/>
      <c r="N484" s="671"/>
      <c r="O484" s="671"/>
      <c r="P484" s="671"/>
      <c r="Q484" s="671"/>
      <c r="R484" s="671"/>
      <c r="S484" s="671"/>
      <c r="T484" s="687"/>
      <c r="AP484" s="620">
        <v>473</v>
      </c>
      <c r="AQ484" s="620" t="str">
        <f t="shared" si="73"/>
        <v/>
      </c>
      <c r="AR484" s="666" t="str">
        <f t="shared" si="69"/>
        <v/>
      </c>
      <c r="AS484" s="620" t="b">
        <f t="shared" si="72"/>
        <v>0</v>
      </c>
      <c r="AT484" s="620" t="str">
        <f t="shared" si="65"/>
        <v/>
      </c>
      <c r="AU484" s="620" t="str">
        <f t="shared" si="66"/>
        <v/>
      </c>
      <c r="AV484" s="620" t="str">
        <f t="shared" si="67"/>
        <v/>
      </c>
      <c r="AW484" s="620" t="str">
        <f t="shared" si="70"/>
        <v/>
      </c>
      <c r="AX484" s="620" t="str">
        <f t="shared" si="71"/>
        <v/>
      </c>
      <c r="CP484" s="653" t="str">
        <f t="shared" si="68"/>
        <v/>
      </c>
    </row>
    <row r="485" spans="1:94" x14ac:dyDescent="0.25">
      <c r="A485" s="654">
        <v>478</v>
      </c>
      <c r="B485" s="650"/>
      <c r="C485" s="651"/>
      <c r="G485" s="671"/>
      <c r="H485" s="671"/>
      <c r="I485" s="671"/>
      <c r="J485" s="671"/>
      <c r="K485" s="671"/>
      <c r="L485" s="671"/>
      <c r="M485" s="671"/>
      <c r="N485" s="671"/>
      <c r="O485" s="671"/>
      <c r="P485" s="671"/>
      <c r="Q485" s="671"/>
      <c r="R485" s="671"/>
      <c r="S485" s="671"/>
      <c r="T485" s="687"/>
      <c r="AP485" s="620">
        <v>474</v>
      </c>
      <c r="AQ485" s="620" t="str">
        <f t="shared" si="73"/>
        <v/>
      </c>
      <c r="AR485" s="666" t="str">
        <f t="shared" si="69"/>
        <v/>
      </c>
      <c r="AS485" s="620" t="b">
        <f t="shared" si="72"/>
        <v>0</v>
      </c>
      <c r="AT485" s="620" t="str">
        <f t="shared" si="65"/>
        <v/>
      </c>
      <c r="AU485" s="620" t="str">
        <f t="shared" si="66"/>
        <v/>
      </c>
      <c r="AV485" s="620" t="str">
        <f t="shared" si="67"/>
        <v/>
      </c>
      <c r="AW485" s="620" t="str">
        <f t="shared" si="70"/>
        <v/>
      </c>
      <c r="AX485" s="620" t="str">
        <f t="shared" si="71"/>
        <v/>
      </c>
      <c r="CP485" s="653" t="str">
        <f t="shared" si="68"/>
        <v/>
      </c>
    </row>
    <row r="486" spans="1:94" x14ac:dyDescent="0.25">
      <c r="A486" s="649">
        <v>479</v>
      </c>
      <c r="B486" s="650"/>
      <c r="C486" s="651"/>
      <c r="G486" s="671"/>
      <c r="H486" s="671"/>
      <c r="I486" s="671"/>
      <c r="J486" s="671"/>
      <c r="K486" s="671"/>
      <c r="L486" s="671"/>
      <c r="M486" s="671"/>
      <c r="N486" s="671"/>
      <c r="O486" s="671"/>
      <c r="P486" s="671"/>
      <c r="Q486" s="671"/>
      <c r="R486" s="671"/>
      <c r="S486" s="671"/>
      <c r="T486" s="687"/>
      <c r="AP486" s="620">
        <v>475</v>
      </c>
      <c r="AQ486" s="620" t="str">
        <f t="shared" si="73"/>
        <v/>
      </c>
      <c r="AR486" s="666" t="str">
        <f t="shared" si="69"/>
        <v/>
      </c>
      <c r="AS486" s="620" t="b">
        <f t="shared" si="72"/>
        <v>0</v>
      </c>
      <c r="AT486" s="620" t="str">
        <f t="shared" si="65"/>
        <v/>
      </c>
      <c r="AU486" s="620" t="str">
        <f t="shared" si="66"/>
        <v/>
      </c>
      <c r="AV486" s="620" t="str">
        <f t="shared" si="67"/>
        <v/>
      </c>
      <c r="AW486" s="620" t="str">
        <f t="shared" si="70"/>
        <v/>
      </c>
      <c r="AX486" s="620" t="str">
        <f t="shared" si="71"/>
        <v/>
      </c>
      <c r="CP486" s="653" t="str">
        <f t="shared" si="68"/>
        <v/>
      </c>
    </row>
    <row r="487" spans="1:94" x14ac:dyDescent="0.25">
      <c r="A487" s="654">
        <v>480</v>
      </c>
      <c r="B487" s="650"/>
      <c r="C487" s="651"/>
      <c r="G487" s="671"/>
      <c r="H487" s="671"/>
      <c r="I487" s="671"/>
      <c r="J487" s="671"/>
      <c r="K487" s="671"/>
      <c r="L487" s="671"/>
      <c r="M487" s="671"/>
      <c r="N487" s="671"/>
      <c r="O487" s="671"/>
      <c r="P487" s="671"/>
      <c r="Q487" s="671"/>
      <c r="R487" s="671"/>
      <c r="S487" s="671"/>
      <c r="T487" s="687"/>
      <c r="AP487" s="620">
        <v>476</v>
      </c>
      <c r="AQ487" s="620" t="str">
        <f t="shared" si="73"/>
        <v/>
      </c>
      <c r="AR487" s="666" t="str">
        <f t="shared" si="69"/>
        <v/>
      </c>
      <c r="AS487" s="620" t="b">
        <f t="shared" si="72"/>
        <v>0</v>
      </c>
      <c r="AT487" s="620" t="str">
        <f t="shared" si="65"/>
        <v/>
      </c>
      <c r="AU487" s="620" t="str">
        <f t="shared" si="66"/>
        <v/>
      </c>
      <c r="AV487" s="620" t="str">
        <f t="shared" si="67"/>
        <v/>
      </c>
      <c r="AW487" s="620" t="str">
        <f t="shared" si="70"/>
        <v/>
      </c>
      <c r="AX487" s="620" t="str">
        <f t="shared" si="71"/>
        <v/>
      </c>
      <c r="CP487" s="653" t="str">
        <f t="shared" si="68"/>
        <v/>
      </c>
    </row>
    <row r="488" spans="1:94" x14ac:dyDescent="0.25">
      <c r="A488" s="649">
        <v>481</v>
      </c>
      <c r="B488" s="650"/>
      <c r="C488" s="651"/>
      <c r="G488" s="671"/>
      <c r="H488" s="671"/>
      <c r="I488" s="671"/>
      <c r="J488" s="671"/>
      <c r="K488" s="671"/>
      <c r="L488" s="671"/>
      <c r="M488" s="671"/>
      <c r="N488" s="671"/>
      <c r="O488" s="671"/>
      <c r="P488" s="671"/>
      <c r="Q488" s="671"/>
      <c r="R488" s="671"/>
      <c r="S488" s="671"/>
      <c r="T488" s="687"/>
      <c r="AP488" s="620">
        <v>477</v>
      </c>
      <c r="AQ488" s="620" t="str">
        <f t="shared" si="73"/>
        <v/>
      </c>
      <c r="AR488" s="666" t="str">
        <f t="shared" si="69"/>
        <v/>
      </c>
      <c r="AS488" s="620" t="b">
        <f t="shared" si="72"/>
        <v>0</v>
      </c>
      <c r="AT488" s="620" t="str">
        <f t="shared" si="65"/>
        <v/>
      </c>
      <c r="AU488" s="620" t="str">
        <f t="shared" si="66"/>
        <v/>
      </c>
      <c r="AV488" s="620" t="str">
        <f t="shared" si="67"/>
        <v/>
      </c>
      <c r="AW488" s="620" t="str">
        <f t="shared" si="70"/>
        <v/>
      </c>
      <c r="AX488" s="620" t="str">
        <f t="shared" si="71"/>
        <v/>
      </c>
      <c r="CP488" s="653" t="str">
        <f t="shared" si="68"/>
        <v/>
      </c>
    </row>
    <row r="489" spans="1:94" x14ac:dyDescent="0.25">
      <c r="A489" s="654">
        <v>482</v>
      </c>
      <c r="B489" s="650"/>
      <c r="C489" s="651"/>
      <c r="G489" s="671"/>
      <c r="H489" s="671"/>
      <c r="I489" s="671"/>
      <c r="J489" s="671"/>
      <c r="K489" s="671"/>
      <c r="L489" s="671"/>
      <c r="M489" s="671"/>
      <c r="N489" s="671"/>
      <c r="O489" s="671"/>
      <c r="P489" s="671"/>
      <c r="Q489" s="671"/>
      <c r="R489" s="671"/>
      <c r="S489" s="671"/>
      <c r="T489" s="687"/>
      <c r="AP489" s="620">
        <v>478</v>
      </c>
      <c r="AQ489" s="620" t="str">
        <f t="shared" si="73"/>
        <v/>
      </c>
      <c r="AR489" s="666" t="str">
        <f t="shared" si="69"/>
        <v/>
      </c>
      <c r="AS489" s="620" t="b">
        <f t="shared" si="72"/>
        <v>0</v>
      </c>
      <c r="AT489" s="620" t="str">
        <f t="shared" si="65"/>
        <v/>
      </c>
      <c r="AU489" s="620" t="str">
        <f t="shared" si="66"/>
        <v/>
      </c>
      <c r="AV489" s="620" t="str">
        <f t="shared" si="67"/>
        <v/>
      </c>
      <c r="AW489" s="620" t="str">
        <f t="shared" si="70"/>
        <v/>
      </c>
      <c r="AX489" s="620" t="str">
        <f t="shared" si="71"/>
        <v/>
      </c>
      <c r="CP489" s="653" t="str">
        <f t="shared" si="68"/>
        <v/>
      </c>
    </row>
    <row r="490" spans="1:94" x14ac:dyDescent="0.25">
      <c r="A490" s="649">
        <v>483</v>
      </c>
      <c r="B490" s="650"/>
      <c r="C490" s="651"/>
      <c r="G490" s="671"/>
      <c r="H490" s="671"/>
      <c r="I490" s="671"/>
      <c r="J490" s="671"/>
      <c r="K490" s="671"/>
      <c r="L490" s="671"/>
      <c r="M490" s="671"/>
      <c r="N490" s="671"/>
      <c r="O490" s="671"/>
      <c r="P490" s="671"/>
      <c r="Q490" s="671"/>
      <c r="R490" s="671"/>
      <c r="S490" s="671"/>
      <c r="T490" s="687"/>
      <c r="AP490" s="620">
        <v>479</v>
      </c>
      <c r="AQ490" s="620" t="str">
        <f t="shared" si="73"/>
        <v/>
      </c>
      <c r="AR490" s="666" t="str">
        <f t="shared" si="69"/>
        <v/>
      </c>
      <c r="AS490" s="620" t="b">
        <f t="shared" si="72"/>
        <v>0</v>
      </c>
      <c r="AT490" s="620" t="str">
        <f t="shared" si="65"/>
        <v/>
      </c>
      <c r="AU490" s="620" t="str">
        <f t="shared" si="66"/>
        <v/>
      </c>
      <c r="AV490" s="620" t="str">
        <f t="shared" si="67"/>
        <v/>
      </c>
      <c r="AW490" s="620" t="str">
        <f t="shared" si="70"/>
        <v/>
      </c>
      <c r="AX490" s="620" t="str">
        <f t="shared" si="71"/>
        <v/>
      </c>
      <c r="CP490" s="653" t="str">
        <f t="shared" si="68"/>
        <v/>
      </c>
    </row>
    <row r="491" spans="1:94" x14ac:dyDescent="0.25">
      <c r="A491" s="654">
        <v>484</v>
      </c>
      <c r="B491" s="650"/>
      <c r="C491" s="651"/>
      <c r="G491" s="671"/>
      <c r="H491" s="671"/>
      <c r="I491" s="671"/>
      <c r="J491" s="671"/>
      <c r="K491" s="671"/>
      <c r="L491" s="671"/>
      <c r="M491" s="671"/>
      <c r="N491" s="671"/>
      <c r="O491" s="671"/>
      <c r="P491" s="671"/>
      <c r="Q491" s="671"/>
      <c r="R491" s="671"/>
      <c r="S491" s="671"/>
      <c r="T491" s="687"/>
      <c r="AP491" s="620">
        <v>480</v>
      </c>
      <c r="AQ491" s="620" t="str">
        <f t="shared" si="73"/>
        <v/>
      </c>
      <c r="AR491" s="666" t="str">
        <f t="shared" si="69"/>
        <v/>
      </c>
      <c r="AS491" s="620" t="b">
        <f t="shared" si="72"/>
        <v>0</v>
      </c>
      <c r="AT491" s="620" t="str">
        <f t="shared" si="65"/>
        <v/>
      </c>
      <c r="AU491" s="620" t="str">
        <f t="shared" si="66"/>
        <v/>
      </c>
      <c r="AV491" s="620" t="str">
        <f t="shared" si="67"/>
        <v/>
      </c>
      <c r="AW491" s="620" t="str">
        <f t="shared" si="70"/>
        <v/>
      </c>
      <c r="AX491" s="620" t="str">
        <f t="shared" si="71"/>
        <v/>
      </c>
      <c r="CP491" s="653" t="str">
        <f t="shared" si="68"/>
        <v/>
      </c>
    </row>
    <row r="492" spans="1:94" x14ac:dyDescent="0.25">
      <c r="A492" s="649">
        <v>485</v>
      </c>
      <c r="B492" s="650"/>
      <c r="C492" s="651"/>
      <c r="G492" s="671"/>
      <c r="H492" s="671"/>
      <c r="I492" s="671"/>
      <c r="J492" s="671"/>
      <c r="K492" s="671"/>
      <c r="L492" s="671"/>
      <c r="M492" s="671"/>
      <c r="N492" s="671"/>
      <c r="O492" s="671"/>
      <c r="P492" s="671"/>
      <c r="Q492" s="671"/>
      <c r="R492" s="671"/>
      <c r="S492" s="671"/>
      <c r="T492" s="687"/>
      <c r="AP492" s="620">
        <v>481</v>
      </c>
      <c r="AQ492" s="620" t="str">
        <f t="shared" si="73"/>
        <v/>
      </c>
      <c r="AR492" s="666" t="str">
        <f t="shared" si="69"/>
        <v/>
      </c>
      <c r="AS492" s="620" t="b">
        <f t="shared" si="72"/>
        <v>0</v>
      </c>
      <c r="AT492" s="620" t="str">
        <f t="shared" si="65"/>
        <v/>
      </c>
      <c r="AU492" s="620" t="str">
        <f t="shared" si="66"/>
        <v/>
      </c>
      <c r="AV492" s="620" t="str">
        <f t="shared" si="67"/>
        <v/>
      </c>
      <c r="AW492" s="620" t="str">
        <f t="shared" si="70"/>
        <v/>
      </c>
      <c r="AX492" s="620" t="str">
        <f t="shared" si="71"/>
        <v/>
      </c>
      <c r="CP492" s="653" t="str">
        <f t="shared" si="68"/>
        <v/>
      </c>
    </row>
    <row r="493" spans="1:94" x14ac:dyDescent="0.25">
      <c r="A493" s="654">
        <v>486</v>
      </c>
      <c r="B493" s="650"/>
      <c r="C493" s="651"/>
      <c r="G493" s="671"/>
      <c r="H493" s="671"/>
      <c r="I493" s="671"/>
      <c r="J493" s="671"/>
      <c r="K493" s="671"/>
      <c r="L493" s="671"/>
      <c r="M493" s="671"/>
      <c r="N493" s="671"/>
      <c r="O493" s="671"/>
      <c r="P493" s="671"/>
      <c r="Q493" s="671"/>
      <c r="R493" s="671"/>
      <c r="S493" s="671"/>
      <c r="T493" s="687"/>
      <c r="AP493" s="620">
        <v>482</v>
      </c>
      <c r="AQ493" s="620" t="str">
        <f t="shared" si="73"/>
        <v/>
      </c>
      <c r="AR493" s="666" t="str">
        <f t="shared" si="69"/>
        <v/>
      </c>
      <c r="AS493" s="620" t="b">
        <f t="shared" si="72"/>
        <v>0</v>
      </c>
      <c r="AT493" s="620" t="str">
        <f t="shared" si="65"/>
        <v/>
      </c>
      <c r="AU493" s="620" t="str">
        <f t="shared" si="66"/>
        <v/>
      </c>
      <c r="AV493" s="620" t="str">
        <f t="shared" si="67"/>
        <v/>
      </c>
      <c r="AW493" s="620" t="str">
        <f t="shared" si="70"/>
        <v/>
      </c>
      <c r="AX493" s="620" t="str">
        <f t="shared" si="71"/>
        <v/>
      </c>
      <c r="CP493" s="653" t="str">
        <f t="shared" si="68"/>
        <v/>
      </c>
    </row>
    <row r="494" spans="1:94" x14ac:dyDescent="0.25">
      <c r="A494" s="649">
        <v>487</v>
      </c>
      <c r="B494" s="650"/>
      <c r="C494" s="651"/>
      <c r="G494" s="671"/>
      <c r="H494" s="671"/>
      <c r="I494" s="671"/>
      <c r="J494" s="671"/>
      <c r="K494" s="671"/>
      <c r="L494" s="671"/>
      <c r="M494" s="671"/>
      <c r="N494" s="671"/>
      <c r="O494" s="671"/>
      <c r="P494" s="671"/>
      <c r="Q494" s="671"/>
      <c r="R494" s="671"/>
      <c r="S494" s="671"/>
      <c r="T494" s="687"/>
      <c r="AP494" s="620">
        <v>483</v>
      </c>
      <c r="AQ494" s="620" t="str">
        <f t="shared" si="73"/>
        <v/>
      </c>
      <c r="AR494" s="666" t="str">
        <f t="shared" si="69"/>
        <v/>
      </c>
      <c r="AS494" s="620" t="b">
        <f t="shared" si="72"/>
        <v>0</v>
      </c>
      <c r="AT494" s="620" t="str">
        <f t="shared" si="65"/>
        <v/>
      </c>
      <c r="AU494" s="620" t="str">
        <f t="shared" si="66"/>
        <v/>
      </c>
      <c r="AV494" s="620" t="str">
        <f t="shared" si="67"/>
        <v/>
      </c>
      <c r="AW494" s="620" t="str">
        <f t="shared" si="70"/>
        <v/>
      </c>
      <c r="AX494" s="620" t="str">
        <f t="shared" si="71"/>
        <v/>
      </c>
      <c r="CP494" s="653" t="str">
        <f t="shared" si="68"/>
        <v/>
      </c>
    </row>
    <row r="495" spans="1:94" x14ac:dyDescent="0.25">
      <c r="A495" s="654">
        <v>488</v>
      </c>
      <c r="B495" s="650"/>
      <c r="C495" s="651"/>
      <c r="G495" s="671"/>
      <c r="H495" s="671"/>
      <c r="I495" s="671"/>
      <c r="J495" s="671"/>
      <c r="K495" s="671"/>
      <c r="L495" s="671"/>
      <c r="M495" s="671"/>
      <c r="N495" s="671"/>
      <c r="O495" s="671"/>
      <c r="P495" s="671"/>
      <c r="Q495" s="671"/>
      <c r="R495" s="671"/>
      <c r="S495" s="671"/>
      <c r="T495" s="687"/>
      <c r="AP495" s="620">
        <v>484</v>
      </c>
      <c r="AQ495" s="620" t="str">
        <f t="shared" si="73"/>
        <v/>
      </c>
      <c r="AR495" s="666" t="str">
        <f t="shared" si="69"/>
        <v/>
      </c>
      <c r="AS495" s="620" t="b">
        <f t="shared" si="72"/>
        <v>0</v>
      </c>
      <c r="AT495" s="620" t="str">
        <f t="shared" si="65"/>
        <v/>
      </c>
      <c r="AU495" s="620" t="str">
        <f t="shared" si="66"/>
        <v/>
      </c>
      <c r="AV495" s="620" t="str">
        <f t="shared" si="67"/>
        <v/>
      </c>
      <c r="AW495" s="620" t="str">
        <f t="shared" si="70"/>
        <v/>
      </c>
      <c r="AX495" s="620" t="str">
        <f t="shared" si="71"/>
        <v/>
      </c>
      <c r="CP495" s="653" t="str">
        <f t="shared" si="68"/>
        <v/>
      </c>
    </row>
    <row r="496" spans="1:94" x14ac:dyDescent="0.25">
      <c r="A496" s="649">
        <v>489</v>
      </c>
      <c r="B496" s="650"/>
      <c r="C496" s="651"/>
      <c r="G496" s="671"/>
      <c r="H496" s="671"/>
      <c r="I496" s="671"/>
      <c r="J496" s="671"/>
      <c r="K496" s="671"/>
      <c r="L496" s="671"/>
      <c r="M496" s="671"/>
      <c r="N496" s="671"/>
      <c r="O496" s="671"/>
      <c r="P496" s="671"/>
      <c r="Q496" s="671"/>
      <c r="R496" s="671"/>
      <c r="S496" s="671"/>
      <c r="T496" s="687"/>
      <c r="AP496" s="620">
        <v>485</v>
      </c>
      <c r="AQ496" s="620" t="str">
        <f t="shared" si="73"/>
        <v/>
      </c>
      <c r="AR496" s="666" t="str">
        <f t="shared" si="69"/>
        <v/>
      </c>
      <c r="AS496" s="620" t="b">
        <f t="shared" si="72"/>
        <v>0</v>
      </c>
      <c r="AT496" s="620" t="str">
        <f t="shared" ref="AT496:AT512" si="74">IF(OR(B492="",C492=""),"",C492)</f>
        <v/>
      </c>
      <c r="AU496" s="620" t="str">
        <f t="shared" ref="AU496:AU512" si="75">IF(B492=1,C492,"")</f>
        <v/>
      </c>
      <c r="AV496" s="620" t="str">
        <f t="shared" ref="AV496:AV512" si="76">IF(B492=2,C492,"")</f>
        <v/>
      </c>
      <c r="AW496" s="620" t="str">
        <f t="shared" si="70"/>
        <v/>
      </c>
      <c r="AX496" s="620" t="str">
        <f t="shared" si="71"/>
        <v/>
      </c>
      <c r="CP496" s="653" t="str">
        <f t="shared" si="68"/>
        <v/>
      </c>
    </row>
    <row r="497" spans="1:94" x14ac:dyDescent="0.25">
      <c r="A497" s="654">
        <v>490</v>
      </c>
      <c r="B497" s="650"/>
      <c r="C497" s="651"/>
      <c r="G497" s="671"/>
      <c r="H497" s="671"/>
      <c r="I497" s="671"/>
      <c r="J497" s="671"/>
      <c r="K497" s="671"/>
      <c r="L497" s="671"/>
      <c r="M497" s="671"/>
      <c r="N497" s="671"/>
      <c r="O497" s="671"/>
      <c r="P497" s="671"/>
      <c r="Q497" s="671"/>
      <c r="R497" s="671"/>
      <c r="S497" s="671"/>
      <c r="T497" s="687"/>
      <c r="AP497" s="620">
        <v>486</v>
      </c>
      <c r="AQ497" s="620" t="str">
        <f t="shared" si="73"/>
        <v/>
      </c>
      <c r="AR497" s="666" t="str">
        <f t="shared" si="69"/>
        <v/>
      </c>
      <c r="AS497" s="620" t="b">
        <f t="shared" si="72"/>
        <v>0</v>
      </c>
      <c r="AT497" s="620" t="str">
        <f t="shared" si="74"/>
        <v/>
      </c>
      <c r="AU497" s="620" t="str">
        <f t="shared" si="75"/>
        <v/>
      </c>
      <c r="AV497" s="620" t="str">
        <f t="shared" si="76"/>
        <v/>
      </c>
      <c r="AW497" s="620" t="str">
        <f t="shared" si="70"/>
        <v/>
      </c>
      <c r="AX497" s="620" t="str">
        <f t="shared" si="71"/>
        <v/>
      </c>
      <c r="CP497" s="653" t="str">
        <f t="shared" si="68"/>
        <v/>
      </c>
    </row>
    <row r="498" spans="1:94" x14ac:dyDescent="0.25">
      <c r="A498" s="649">
        <v>491</v>
      </c>
      <c r="B498" s="650"/>
      <c r="C498" s="651"/>
      <c r="G498" s="671"/>
      <c r="H498" s="671"/>
      <c r="I498" s="671"/>
      <c r="J498" s="671"/>
      <c r="K498" s="671"/>
      <c r="L498" s="671"/>
      <c r="M498" s="671"/>
      <c r="N498" s="671"/>
      <c r="O498" s="671"/>
      <c r="P498" s="671"/>
      <c r="Q498" s="671"/>
      <c r="R498" s="671"/>
      <c r="S498" s="671"/>
      <c r="T498" s="687"/>
      <c r="AP498" s="620">
        <v>487</v>
      </c>
      <c r="AQ498" s="620" t="str">
        <f t="shared" si="73"/>
        <v/>
      </c>
      <c r="AR498" s="666" t="str">
        <f t="shared" si="69"/>
        <v/>
      </c>
      <c r="AS498" s="620" t="b">
        <f t="shared" si="72"/>
        <v>0</v>
      </c>
      <c r="AT498" s="620" t="str">
        <f t="shared" si="74"/>
        <v/>
      </c>
      <c r="AU498" s="620" t="str">
        <f t="shared" si="75"/>
        <v/>
      </c>
      <c r="AV498" s="620" t="str">
        <f t="shared" si="76"/>
        <v/>
      </c>
      <c r="AW498" s="620" t="str">
        <f t="shared" si="70"/>
        <v/>
      </c>
      <c r="AX498" s="620" t="str">
        <f t="shared" si="71"/>
        <v/>
      </c>
      <c r="CP498" s="653" t="str">
        <f t="shared" si="68"/>
        <v/>
      </c>
    </row>
    <row r="499" spans="1:94" x14ac:dyDescent="0.25">
      <c r="A499" s="654">
        <v>492</v>
      </c>
      <c r="B499" s="650"/>
      <c r="C499" s="651"/>
      <c r="G499" s="671"/>
      <c r="H499" s="671"/>
      <c r="I499" s="671"/>
      <c r="J499" s="671"/>
      <c r="K499" s="671"/>
      <c r="L499" s="671"/>
      <c r="M499" s="671"/>
      <c r="N499" s="671"/>
      <c r="O499" s="671"/>
      <c r="P499" s="671"/>
      <c r="Q499" s="671"/>
      <c r="R499" s="671"/>
      <c r="S499" s="671"/>
      <c r="T499" s="687"/>
      <c r="AP499" s="620">
        <v>488</v>
      </c>
      <c r="AQ499" s="620" t="str">
        <f t="shared" si="73"/>
        <v/>
      </c>
      <c r="AR499" s="666" t="str">
        <f t="shared" si="69"/>
        <v/>
      </c>
      <c r="AS499" s="620" t="b">
        <f t="shared" si="72"/>
        <v>0</v>
      </c>
      <c r="AT499" s="620" t="str">
        <f t="shared" si="74"/>
        <v/>
      </c>
      <c r="AU499" s="620" t="str">
        <f t="shared" si="75"/>
        <v/>
      </c>
      <c r="AV499" s="620" t="str">
        <f t="shared" si="76"/>
        <v/>
      </c>
      <c r="AW499" s="620" t="str">
        <f t="shared" si="70"/>
        <v/>
      </c>
      <c r="AX499" s="620" t="str">
        <f t="shared" si="71"/>
        <v/>
      </c>
      <c r="CP499" s="653" t="str">
        <f t="shared" si="68"/>
        <v/>
      </c>
    </row>
    <row r="500" spans="1:94" x14ac:dyDescent="0.25">
      <c r="A500" s="649">
        <v>493</v>
      </c>
      <c r="B500" s="650"/>
      <c r="C500" s="651"/>
      <c r="G500" s="671"/>
      <c r="H500" s="671"/>
      <c r="I500" s="671"/>
      <c r="J500" s="671"/>
      <c r="K500" s="671"/>
      <c r="L500" s="671"/>
      <c r="M500" s="671"/>
      <c r="N500" s="671"/>
      <c r="O500" s="671"/>
      <c r="P500" s="671"/>
      <c r="Q500" s="671"/>
      <c r="R500" s="671"/>
      <c r="S500" s="671"/>
      <c r="T500" s="687"/>
      <c r="AP500" s="620">
        <v>489</v>
      </c>
      <c r="AQ500" s="620" t="str">
        <f t="shared" si="73"/>
        <v/>
      </c>
      <c r="AR500" s="666" t="str">
        <f t="shared" si="69"/>
        <v/>
      </c>
      <c r="AS500" s="620" t="b">
        <f t="shared" si="72"/>
        <v>0</v>
      </c>
      <c r="AT500" s="620" t="str">
        <f t="shared" si="74"/>
        <v/>
      </c>
      <c r="AU500" s="620" t="str">
        <f t="shared" si="75"/>
        <v/>
      </c>
      <c r="AV500" s="620" t="str">
        <f t="shared" si="76"/>
        <v/>
      </c>
      <c r="AW500" s="620" t="str">
        <f t="shared" si="70"/>
        <v/>
      </c>
      <c r="AX500" s="620" t="str">
        <f t="shared" si="71"/>
        <v/>
      </c>
      <c r="CP500" s="653" t="str">
        <f t="shared" si="68"/>
        <v/>
      </c>
    </row>
    <row r="501" spans="1:94" x14ac:dyDescent="0.25">
      <c r="A501" s="654">
        <v>494</v>
      </c>
      <c r="B501" s="650"/>
      <c r="C501" s="651"/>
      <c r="G501" s="671"/>
      <c r="H501" s="671"/>
      <c r="I501" s="671"/>
      <c r="J501" s="671"/>
      <c r="K501" s="671"/>
      <c r="L501" s="671"/>
      <c r="M501" s="671"/>
      <c r="N501" s="671"/>
      <c r="O501" s="671"/>
      <c r="P501" s="671"/>
      <c r="Q501" s="671"/>
      <c r="R501" s="671"/>
      <c r="S501" s="671"/>
      <c r="T501" s="687"/>
      <c r="AP501" s="620">
        <v>490</v>
      </c>
      <c r="AQ501" s="620" t="str">
        <f t="shared" si="73"/>
        <v/>
      </c>
      <c r="AR501" s="666" t="str">
        <f t="shared" si="69"/>
        <v/>
      </c>
      <c r="AS501" s="620" t="b">
        <f t="shared" si="72"/>
        <v>0</v>
      </c>
      <c r="AT501" s="620" t="str">
        <f t="shared" si="74"/>
        <v/>
      </c>
      <c r="AU501" s="620" t="str">
        <f t="shared" si="75"/>
        <v/>
      </c>
      <c r="AV501" s="620" t="str">
        <f t="shared" si="76"/>
        <v/>
      </c>
      <c r="AW501" s="620" t="str">
        <f t="shared" si="70"/>
        <v/>
      </c>
      <c r="AX501" s="620" t="str">
        <f t="shared" si="71"/>
        <v/>
      </c>
      <c r="CP501" s="653" t="str">
        <f t="shared" si="68"/>
        <v/>
      </c>
    </row>
    <row r="502" spans="1:94" x14ac:dyDescent="0.25">
      <c r="A502" s="649">
        <v>495</v>
      </c>
      <c r="B502" s="650"/>
      <c r="C502" s="651"/>
      <c r="G502" s="671"/>
      <c r="H502" s="671"/>
      <c r="I502" s="671"/>
      <c r="J502" s="671"/>
      <c r="K502" s="671"/>
      <c r="L502" s="671"/>
      <c r="M502" s="671"/>
      <c r="N502" s="671"/>
      <c r="O502" s="671"/>
      <c r="P502" s="671"/>
      <c r="Q502" s="671"/>
      <c r="R502" s="671"/>
      <c r="S502" s="671"/>
      <c r="T502" s="687"/>
      <c r="AP502" s="620">
        <v>491</v>
      </c>
      <c r="AQ502" s="620" t="str">
        <f t="shared" si="73"/>
        <v/>
      </c>
      <c r="AR502" s="666" t="str">
        <f t="shared" si="69"/>
        <v/>
      </c>
      <c r="AS502" s="620" t="b">
        <f t="shared" si="72"/>
        <v>0</v>
      </c>
      <c r="AT502" s="620" t="str">
        <f t="shared" si="74"/>
        <v/>
      </c>
      <c r="AU502" s="620" t="str">
        <f t="shared" si="75"/>
        <v/>
      </c>
      <c r="AV502" s="620" t="str">
        <f t="shared" si="76"/>
        <v/>
      </c>
      <c r="AW502" s="620" t="str">
        <f t="shared" si="70"/>
        <v/>
      </c>
      <c r="AX502" s="620" t="str">
        <f t="shared" si="71"/>
        <v/>
      </c>
      <c r="CP502" s="653" t="str">
        <f t="shared" si="68"/>
        <v/>
      </c>
    </row>
    <row r="503" spans="1:94" x14ac:dyDescent="0.25">
      <c r="A503" s="654">
        <v>496</v>
      </c>
      <c r="B503" s="650"/>
      <c r="C503" s="651"/>
      <c r="G503" s="671"/>
      <c r="H503" s="671"/>
      <c r="I503" s="671"/>
      <c r="J503" s="671"/>
      <c r="K503" s="671"/>
      <c r="L503" s="671"/>
      <c r="M503" s="671"/>
      <c r="N503" s="671"/>
      <c r="O503" s="671"/>
      <c r="P503" s="671"/>
      <c r="Q503" s="671"/>
      <c r="R503" s="671"/>
      <c r="S503" s="671"/>
      <c r="T503" s="687"/>
      <c r="AP503" s="620">
        <v>492</v>
      </c>
      <c r="AQ503" s="620" t="str">
        <f t="shared" si="73"/>
        <v/>
      </c>
      <c r="AR503" s="666" t="str">
        <f t="shared" si="69"/>
        <v/>
      </c>
      <c r="AS503" s="620" t="b">
        <f t="shared" si="72"/>
        <v>0</v>
      </c>
      <c r="AT503" s="620" t="str">
        <f t="shared" si="74"/>
        <v/>
      </c>
      <c r="AU503" s="620" t="str">
        <f t="shared" si="75"/>
        <v/>
      </c>
      <c r="AV503" s="620" t="str">
        <f t="shared" si="76"/>
        <v/>
      </c>
      <c r="AW503" s="620" t="str">
        <f t="shared" si="70"/>
        <v/>
      </c>
      <c r="AX503" s="620" t="str">
        <f t="shared" si="71"/>
        <v/>
      </c>
      <c r="CP503" s="653" t="str">
        <f t="shared" si="68"/>
        <v/>
      </c>
    </row>
    <row r="504" spans="1:94" x14ac:dyDescent="0.25">
      <c r="A504" s="649">
        <v>497</v>
      </c>
      <c r="B504" s="650"/>
      <c r="C504" s="651"/>
      <c r="G504" s="671"/>
      <c r="H504" s="671"/>
      <c r="I504" s="671"/>
      <c r="J504" s="671"/>
      <c r="K504" s="671"/>
      <c r="L504" s="671"/>
      <c r="M504" s="671"/>
      <c r="N504" s="671"/>
      <c r="O504" s="671"/>
      <c r="P504" s="671"/>
      <c r="Q504" s="671"/>
      <c r="R504" s="671"/>
      <c r="S504" s="671"/>
      <c r="T504" s="687"/>
      <c r="AP504" s="620">
        <v>493</v>
      </c>
      <c r="AQ504" s="620" t="str">
        <f t="shared" si="73"/>
        <v/>
      </c>
      <c r="AR504" s="666" t="str">
        <f t="shared" si="69"/>
        <v/>
      </c>
      <c r="AS504" s="620" t="b">
        <f t="shared" si="72"/>
        <v>0</v>
      </c>
      <c r="AT504" s="620" t="str">
        <f t="shared" si="74"/>
        <v/>
      </c>
      <c r="AU504" s="620" t="str">
        <f t="shared" si="75"/>
        <v/>
      </c>
      <c r="AV504" s="620" t="str">
        <f t="shared" si="76"/>
        <v/>
      </c>
      <c r="AW504" s="620" t="str">
        <f t="shared" si="70"/>
        <v/>
      </c>
      <c r="AX504" s="620" t="str">
        <f t="shared" si="71"/>
        <v/>
      </c>
      <c r="CP504" s="653" t="str">
        <f t="shared" si="68"/>
        <v/>
      </c>
    </row>
    <row r="505" spans="1:94" x14ac:dyDescent="0.25">
      <c r="A505" s="654">
        <v>498</v>
      </c>
      <c r="B505" s="650"/>
      <c r="C505" s="651"/>
      <c r="G505" s="671"/>
      <c r="H505" s="671"/>
      <c r="I505" s="671"/>
      <c r="J505" s="671"/>
      <c r="K505" s="671"/>
      <c r="L505" s="671"/>
      <c r="M505" s="671"/>
      <c r="N505" s="671"/>
      <c r="O505" s="671"/>
      <c r="P505" s="671"/>
      <c r="Q505" s="671"/>
      <c r="R505" s="671"/>
      <c r="S505" s="671"/>
      <c r="T505" s="687"/>
      <c r="AP505" s="620">
        <v>494</v>
      </c>
      <c r="AQ505" s="620" t="str">
        <f t="shared" si="73"/>
        <v/>
      </c>
      <c r="AR505" s="666" t="str">
        <f t="shared" si="69"/>
        <v/>
      </c>
      <c r="AS505" s="620" t="b">
        <f t="shared" si="72"/>
        <v>0</v>
      </c>
      <c r="AT505" s="620" t="str">
        <f t="shared" si="74"/>
        <v/>
      </c>
      <c r="AU505" s="620" t="str">
        <f t="shared" si="75"/>
        <v/>
      </c>
      <c r="AV505" s="620" t="str">
        <f t="shared" si="76"/>
        <v/>
      </c>
      <c r="AW505" s="620" t="str">
        <f t="shared" si="70"/>
        <v/>
      </c>
      <c r="AX505" s="620" t="str">
        <f t="shared" si="71"/>
        <v/>
      </c>
      <c r="CP505" s="653" t="str">
        <f t="shared" si="68"/>
        <v/>
      </c>
    </row>
    <row r="506" spans="1:94" x14ac:dyDescent="0.25">
      <c r="A506" s="649">
        <v>499</v>
      </c>
      <c r="B506" s="650"/>
      <c r="C506" s="651"/>
      <c r="G506" s="671"/>
      <c r="H506" s="671"/>
      <c r="I506" s="671"/>
      <c r="J506" s="671"/>
      <c r="K506" s="671"/>
      <c r="L506" s="671"/>
      <c r="M506" s="671"/>
      <c r="N506" s="671"/>
      <c r="O506" s="671"/>
      <c r="P506" s="671"/>
      <c r="Q506" s="671"/>
      <c r="R506" s="671"/>
      <c r="S506" s="671"/>
      <c r="T506" s="687"/>
      <c r="AP506" s="620">
        <v>495</v>
      </c>
      <c r="AQ506" s="620" t="str">
        <f t="shared" si="73"/>
        <v/>
      </c>
      <c r="AR506" s="666" t="str">
        <f t="shared" si="69"/>
        <v/>
      </c>
      <c r="AS506" s="620" t="b">
        <f t="shared" si="72"/>
        <v>0</v>
      </c>
      <c r="AT506" s="620" t="str">
        <f t="shared" si="74"/>
        <v/>
      </c>
      <c r="AU506" s="620" t="str">
        <f t="shared" si="75"/>
        <v/>
      </c>
      <c r="AV506" s="620" t="str">
        <f t="shared" si="76"/>
        <v/>
      </c>
      <c r="AW506" s="620" t="str">
        <f t="shared" si="70"/>
        <v/>
      </c>
      <c r="AX506" s="620" t="str">
        <f t="shared" si="71"/>
        <v/>
      </c>
      <c r="CP506" s="653" t="str">
        <f t="shared" si="68"/>
        <v/>
      </c>
    </row>
    <row r="507" spans="1:94" x14ac:dyDescent="0.25">
      <c r="A507" s="654">
        <v>500</v>
      </c>
      <c r="B507" s="650"/>
      <c r="C507" s="651"/>
      <c r="G507" s="671"/>
      <c r="H507" s="671"/>
      <c r="I507" s="671"/>
      <c r="J507" s="671"/>
      <c r="K507" s="671"/>
      <c r="L507" s="671"/>
      <c r="M507" s="671"/>
      <c r="N507" s="671"/>
      <c r="O507" s="671"/>
      <c r="P507" s="671"/>
      <c r="Q507" s="671"/>
      <c r="R507" s="671"/>
      <c r="S507" s="671"/>
      <c r="T507" s="687"/>
      <c r="AP507" s="620">
        <v>496</v>
      </c>
      <c r="AQ507" s="620" t="str">
        <f t="shared" si="73"/>
        <v/>
      </c>
      <c r="AR507" s="666" t="str">
        <f t="shared" si="69"/>
        <v/>
      </c>
      <c r="AS507" s="620" t="b">
        <f t="shared" si="72"/>
        <v>0</v>
      </c>
      <c r="AT507" s="620" t="str">
        <f t="shared" si="74"/>
        <v/>
      </c>
      <c r="AU507" s="620" t="str">
        <f t="shared" si="75"/>
        <v/>
      </c>
      <c r="AV507" s="620" t="str">
        <f t="shared" si="76"/>
        <v/>
      </c>
      <c r="AW507" s="620" t="str">
        <f t="shared" si="70"/>
        <v/>
      </c>
      <c r="AX507" s="620" t="str">
        <f t="shared" si="71"/>
        <v/>
      </c>
      <c r="CP507" s="653" t="str">
        <f t="shared" si="68"/>
        <v/>
      </c>
    </row>
    <row r="508" spans="1:94" s="632" customFormat="1" ht="12.75" x14ac:dyDescent="0.2">
      <c r="B508" s="201"/>
      <c r="C508" s="201"/>
      <c r="D508" s="671"/>
      <c r="AO508" s="659"/>
      <c r="AP508" s="620">
        <v>497</v>
      </c>
      <c r="AQ508" s="620" t="str">
        <f t="shared" si="73"/>
        <v/>
      </c>
      <c r="AR508" s="620" t="str">
        <f t="shared" si="69"/>
        <v/>
      </c>
      <c r="AS508" s="620" t="b">
        <f t="shared" si="72"/>
        <v>0</v>
      </c>
      <c r="AT508" s="620" t="str">
        <f t="shared" si="74"/>
        <v/>
      </c>
      <c r="AU508" s="620" t="str">
        <f t="shared" si="75"/>
        <v/>
      </c>
      <c r="AV508" s="620" t="str">
        <f t="shared" si="76"/>
        <v/>
      </c>
      <c r="AW508" s="620" t="str">
        <f t="shared" si="70"/>
        <v/>
      </c>
      <c r="AX508" s="620" t="str">
        <f t="shared" si="71"/>
        <v/>
      </c>
      <c r="AY508" s="620"/>
      <c r="AZ508" s="620"/>
      <c r="BA508" s="620"/>
      <c r="BB508" s="620"/>
      <c r="BC508" s="620"/>
      <c r="BD508" s="620"/>
      <c r="BE508" s="620"/>
      <c r="BF508" s="620"/>
      <c r="BG508" s="622"/>
      <c r="BH508" s="620"/>
      <c r="BI508" s="620"/>
      <c r="BJ508" s="620"/>
      <c r="BK508" s="659"/>
      <c r="BL508" s="659"/>
      <c r="BM508" s="659"/>
      <c r="BN508" s="659"/>
      <c r="BO508" s="659"/>
      <c r="BP508" s="659"/>
      <c r="BQ508" s="659"/>
      <c r="BR508" s="659"/>
      <c r="BS508" s="659"/>
      <c r="BT508" s="659"/>
      <c r="BU508" s="659"/>
      <c r="BV508" s="659"/>
      <c r="BW508" s="659"/>
      <c r="BX508" s="659"/>
      <c r="BY508" s="659"/>
      <c r="BZ508" s="659"/>
      <c r="CA508" s="659"/>
      <c r="CB508" s="659"/>
      <c r="CC508" s="659"/>
      <c r="CD508" s="659"/>
      <c r="CE508" s="659"/>
      <c r="CF508" s="659"/>
      <c r="CG508" s="659"/>
      <c r="CH508" s="659"/>
      <c r="CI508" s="659"/>
      <c r="CJ508" s="659"/>
      <c r="CK508" s="659"/>
      <c r="CL508" s="659"/>
      <c r="CP508" s="627"/>
    </row>
    <row r="509" spans="1:94" s="632" customFormat="1" ht="12.75" x14ac:dyDescent="0.2">
      <c r="B509" s="201"/>
      <c r="C509" s="201"/>
      <c r="D509" s="671"/>
      <c r="AO509" s="659"/>
      <c r="AP509" s="620">
        <v>498</v>
      </c>
      <c r="AQ509" s="620" t="str">
        <f t="shared" si="73"/>
        <v/>
      </c>
      <c r="AR509" s="620" t="str">
        <f t="shared" si="69"/>
        <v/>
      </c>
      <c r="AS509" s="620" t="b">
        <f t="shared" si="72"/>
        <v>0</v>
      </c>
      <c r="AT509" s="620" t="str">
        <f t="shared" si="74"/>
        <v/>
      </c>
      <c r="AU509" s="620" t="str">
        <f t="shared" si="75"/>
        <v/>
      </c>
      <c r="AV509" s="620" t="str">
        <f t="shared" si="76"/>
        <v/>
      </c>
      <c r="AW509" s="620" t="str">
        <f t="shared" si="70"/>
        <v/>
      </c>
      <c r="AX509" s="620" t="str">
        <f t="shared" si="71"/>
        <v/>
      </c>
      <c r="AY509" s="620"/>
      <c r="AZ509" s="620"/>
      <c r="BA509" s="620"/>
      <c r="BB509" s="620"/>
      <c r="BC509" s="620"/>
      <c r="BD509" s="620"/>
      <c r="BE509" s="620"/>
      <c r="BF509" s="620"/>
      <c r="BG509" s="622"/>
      <c r="BH509" s="620"/>
      <c r="BI509" s="620"/>
      <c r="BJ509" s="620"/>
      <c r="BK509" s="659"/>
      <c r="BL509" s="659"/>
      <c r="BM509" s="659"/>
      <c r="BN509" s="659"/>
      <c r="BO509" s="659"/>
      <c r="BP509" s="659"/>
      <c r="BQ509" s="659"/>
      <c r="BR509" s="659"/>
      <c r="BS509" s="659"/>
      <c r="BT509" s="659"/>
      <c r="BU509" s="659"/>
      <c r="BV509" s="659"/>
      <c r="BW509" s="659"/>
      <c r="BX509" s="659"/>
      <c r="BY509" s="659"/>
      <c r="BZ509" s="659"/>
      <c r="CA509" s="659"/>
      <c r="CB509" s="659"/>
      <c r="CC509" s="659"/>
      <c r="CD509" s="659"/>
      <c r="CE509" s="659"/>
      <c r="CF509" s="659"/>
      <c r="CG509" s="659"/>
      <c r="CH509" s="659"/>
      <c r="CI509" s="659"/>
      <c r="CJ509" s="659"/>
      <c r="CK509" s="659"/>
      <c r="CL509" s="659"/>
      <c r="CP509" s="627"/>
    </row>
    <row r="510" spans="1:94" s="632" customFormat="1" ht="12.75" x14ac:dyDescent="0.2">
      <c r="B510" s="201"/>
      <c r="C510" s="201"/>
      <c r="D510" s="671"/>
      <c r="AO510" s="659"/>
      <c r="AP510" s="620">
        <v>499</v>
      </c>
      <c r="AQ510" s="620" t="str">
        <f t="shared" si="73"/>
        <v/>
      </c>
      <c r="AR510" s="620" t="str">
        <f t="shared" si="69"/>
        <v/>
      </c>
      <c r="AS510" s="620" t="b">
        <f t="shared" si="72"/>
        <v>0</v>
      </c>
      <c r="AT510" s="620" t="str">
        <f t="shared" si="74"/>
        <v/>
      </c>
      <c r="AU510" s="620" t="str">
        <f t="shared" si="75"/>
        <v/>
      </c>
      <c r="AV510" s="620" t="str">
        <f t="shared" si="76"/>
        <v/>
      </c>
      <c r="AW510" s="620" t="str">
        <f t="shared" si="70"/>
        <v/>
      </c>
      <c r="AX510" s="620" t="str">
        <f t="shared" si="71"/>
        <v/>
      </c>
      <c r="AY510" s="620"/>
      <c r="AZ510" s="620"/>
      <c r="BA510" s="620"/>
      <c r="BB510" s="620"/>
      <c r="BC510" s="620"/>
      <c r="BD510" s="620"/>
      <c r="BE510" s="620"/>
      <c r="BF510" s="620"/>
      <c r="BG510" s="622"/>
      <c r="BH510" s="620"/>
      <c r="BI510" s="620"/>
      <c r="BJ510" s="620"/>
      <c r="BK510" s="659"/>
      <c r="BL510" s="659"/>
      <c r="BM510" s="659"/>
      <c r="BN510" s="659"/>
      <c r="BO510" s="659"/>
      <c r="BP510" s="659"/>
      <c r="BQ510" s="659"/>
      <c r="BR510" s="659"/>
      <c r="BS510" s="659"/>
      <c r="BT510" s="659"/>
      <c r="BU510" s="659"/>
      <c r="BV510" s="659"/>
      <c r="BW510" s="659"/>
      <c r="BX510" s="659"/>
      <c r="BY510" s="659"/>
      <c r="BZ510" s="659"/>
      <c r="CA510" s="659"/>
      <c r="CB510" s="659"/>
      <c r="CC510" s="659"/>
      <c r="CD510" s="659"/>
      <c r="CE510" s="659"/>
      <c r="CF510" s="659"/>
      <c r="CG510" s="659"/>
      <c r="CH510" s="659"/>
      <c r="CI510" s="659"/>
      <c r="CJ510" s="659"/>
      <c r="CK510" s="659"/>
      <c r="CL510" s="659"/>
      <c r="CP510" s="627"/>
    </row>
    <row r="511" spans="1:94" s="632" customFormat="1" ht="12.75" x14ac:dyDescent="0.2">
      <c r="B511" s="201"/>
      <c r="C511" s="201"/>
      <c r="D511" s="671"/>
      <c r="AO511" s="659"/>
      <c r="AP511" s="620">
        <v>500</v>
      </c>
      <c r="AQ511" s="620" t="str">
        <f t="shared" si="73"/>
        <v/>
      </c>
      <c r="AR511" s="620" t="str">
        <f t="shared" si="69"/>
        <v/>
      </c>
      <c r="AS511" s="620" t="b">
        <f t="shared" si="72"/>
        <v>0</v>
      </c>
      <c r="AT511" s="620" t="str">
        <f t="shared" si="74"/>
        <v/>
      </c>
      <c r="AU511" s="620" t="str">
        <f t="shared" si="75"/>
        <v/>
      </c>
      <c r="AV511" s="620" t="str">
        <f t="shared" si="76"/>
        <v/>
      </c>
      <c r="AW511" s="620" t="str">
        <f t="shared" si="70"/>
        <v/>
      </c>
      <c r="AX511" s="620" t="str">
        <f t="shared" si="71"/>
        <v/>
      </c>
      <c r="AY511" s="620"/>
      <c r="AZ511" s="620"/>
      <c r="BA511" s="620"/>
      <c r="BB511" s="620"/>
      <c r="BC511" s="620"/>
      <c r="BD511" s="620"/>
      <c r="BE511" s="620"/>
      <c r="BF511" s="620"/>
      <c r="BG511" s="622"/>
      <c r="BH511" s="620"/>
      <c r="BI511" s="620"/>
      <c r="BJ511" s="620"/>
      <c r="BK511" s="659"/>
      <c r="BL511" s="659"/>
      <c r="BM511" s="659"/>
      <c r="BN511" s="659"/>
      <c r="BO511" s="659"/>
      <c r="BP511" s="659"/>
      <c r="BQ511" s="659"/>
      <c r="BR511" s="659"/>
      <c r="BS511" s="659"/>
      <c r="BT511" s="659"/>
      <c r="BU511" s="659"/>
      <c r="BV511" s="659"/>
      <c r="BW511" s="659"/>
      <c r="BX511" s="659"/>
      <c r="BY511" s="659"/>
      <c r="BZ511" s="659"/>
      <c r="CA511" s="659"/>
      <c r="CB511" s="659"/>
      <c r="CC511" s="659"/>
      <c r="CD511" s="659"/>
      <c r="CE511" s="659"/>
      <c r="CF511" s="659"/>
      <c r="CG511" s="659"/>
      <c r="CH511" s="659"/>
      <c r="CI511" s="659"/>
      <c r="CJ511" s="659"/>
      <c r="CK511" s="659"/>
      <c r="CL511" s="659"/>
      <c r="CP511" s="627"/>
    </row>
    <row r="512" spans="1:94" s="632" customFormat="1" ht="12.75" x14ac:dyDescent="0.2">
      <c r="B512" s="201"/>
      <c r="C512" s="201"/>
      <c r="D512" s="671"/>
      <c r="AO512" s="659"/>
      <c r="AP512" s="620"/>
      <c r="AQ512" s="620" t="str">
        <f>IF(OR(B508="",C508=""),"",RANK(AT512,$AT$12:$AT$511,A508))</f>
        <v/>
      </c>
      <c r="AR512" s="620" t="str">
        <f>IF(OR(C508="",B508=""),"",_xlfn.RANK.AVG(AT512,$AT$12:$AT$511,1))</f>
        <v/>
      </c>
      <c r="AS512" s="620"/>
      <c r="AT512" s="620" t="str">
        <f t="shared" si="74"/>
        <v/>
      </c>
      <c r="AU512" s="620" t="str">
        <f t="shared" si="75"/>
        <v/>
      </c>
      <c r="AV512" s="620" t="str">
        <f t="shared" si="76"/>
        <v/>
      </c>
      <c r="AW512" s="620" t="str">
        <f t="shared" si="70"/>
        <v/>
      </c>
      <c r="AX512" s="620" t="str">
        <f t="shared" si="71"/>
        <v/>
      </c>
      <c r="AY512" s="620"/>
      <c r="AZ512" s="620"/>
      <c r="BA512" s="620"/>
      <c r="BB512" s="620"/>
      <c r="BC512" s="620"/>
      <c r="BD512" s="620"/>
      <c r="BE512" s="620"/>
      <c r="BF512" s="620"/>
      <c r="BG512" s="622"/>
      <c r="BH512" s="620"/>
      <c r="BI512" s="620"/>
      <c r="BJ512" s="620"/>
      <c r="BK512" s="659"/>
      <c r="BL512" s="659"/>
      <c r="BM512" s="659"/>
      <c r="BN512" s="659"/>
      <c r="BO512" s="659"/>
      <c r="BP512" s="659"/>
      <c r="BQ512" s="659"/>
      <c r="BR512" s="659"/>
      <c r="BS512" s="659"/>
      <c r="BT512" s="659"/>
      <c r="BU512" s="659"/>
      <c r="BV512" s="659"/>
      <c r="BW512" s="659"/>
      <c r="BX512" s="659"/>
      <c r="BY512" s="659"/>
      <c r="BZ512" s="659"/>
      <c r="CA512" s="659"/>
      <c r="CB512" s="659"/>
      <c r="CC512" s="659"/>
      <c r="CD512" s="659"/>
      <c r="CE512" s="659"/>
      <c r="CF512" s="659"/>
      <c r="CG512" s="659"/>
      <c r="CH512" s="659"/>
      <c r="CI512" s="659"/>
      <c r="CJ512" s="659"/>
      <c r="CK512" s="659"/>
      <c r="CL512" s="659"/>
      <c r="CP512" s="627"/>
    </row>
    <row r="513" spans="2:94" s="632" customFormat="1" ht="12.75" x14ac:dyDescent="0.2">
      <c r="B513" s="201"/>
      <c r="C513" s="201"/>
      <c r="D513" s="671"/>
      <c r="AO513" s="659"/>
      <c r="AP513" s="620"/>
      <c r="AQ513" s="620"/>
      <c r="AR513" s="620"/>
      <c r="AS513" s="620"/>
      <c r="AT513" s="620"/>
      <c r="AU513" s="620"/>
      <c r="AV513" s="620"/>
      <c r="AW513" s="620"/>
      <c r="AX513" s="620"/>
      <c r="AY513" s="620"/>
      <c r="AZ513" s="620"/>
      <c r="BA513" s="620"/>
      <c r="BB513" s="620"/>
      <c r="BC513" s="620"/>
      <c r="BD513" s="620"/>
      <c r="BE513" s="620"/>
      <c r="BF513" s="620"/>
      <c r="BG513" s="622"/>
      <c r="BH513" s="620"/>
      <c r="BI513" s="620"/>
      <c r="BJ513" s="620"/>
      <c r="BK513" s="659"/>
      <c r="BL513" s="659"/>
      <c r="BM513" s="659"/>
      <c r="BN513" s="659"/>
      <c r="BO513" s="659"/>
      <c r="BP513" s="659"/>
      <c r="BQ513" s="659"/>
      <c r="BR513" s="659"/>
      <c r="BS513" s="659"/>
      <c r="BT513" s="659"/>
      <c r="BU513" s="659"/>
      <c r="BV513" s="659"/>
      <c r="BW513" s="659"/>
      <c r="BX513" s="659"/>
      <c r="BY513" s="659"/>
      <c r="BZ513" s="659"/>
      <c r="CA513" s="659"/>
      <c r="CB513" s="659"/>
      <c r="CC513" s="659"/>
      <c r="CD513" s="659"/>
      <c r="CE513" s="659"/>
      <c r="CF513" s="659"/>
      <c r="CG513" s="659"/>
      <c r="CH513" s="659"/>
      <c r="CI513" s="659"/>
      <c r="CJ513" s="659"/>
      <c r="CK513" s="659"/>
      <c r="CL513" s="659"/>
      <c r="CP513" s="627"/>
    </row>
    <row r="514" spans="2:94" s="632" customFormat="1" ht="12.75" x14ac:dyDescent="0.2">
      <c r="B514" s="201"/>
      <c r="C514" s="201"/>
      <c r="D514" s="671"/>
      <c r="AO514" s="659"/>
      <c r="AP514" s="620"/>
      <c r="AQ514" s="620"/>
      <c r="AR514" s="620"/>
      <c r="AS514" s="620"/>
      <c r="AT514" s="620"/>
      <c r="AU514" s="620"/>
      <c r="AV514" s="620"/>
      <c r="AW514" s="620"/>
      <c r="AX514" s="620"/>
      <c r="AY514" s="620"/>
      <c r="AZ514" s="620"/>
      <c r="BA514" s="620"/>
      <c r="BB514" s="620"/>
      <c r="BC514" s="620"/>
      <c r="BD514" s="620"/>
      <c r="BE514" s="620"/>
      <c r="BF514" s="620"/>
      <c r="BG514" s="622"/>
      <c r="BH514" s="620"/>
      <c r="BI514" s="620"/>
      <c r="BJ514" s="620"/>
      <c r="BK514" s="659"/>
      <c r="BL514" s="659"/>
      <c r="BM514" s="659"/>
      <c r="BN514" s="659"/>
      <c r="BO514" s="659"/>
      <c r="BP514" s="659"/>
      <c r="BQ514" s="659"/>
      <c r="BR514" s="659"/>
      <c r="BS514" s="659"/>
      <c r="BT514" s="659"/>
      <c r="BU514" s="659"/>
      <c r="BV514" s="659"/>
      <c r="BW514" s="659"/>
      <c r="BX514" s="659"/>
      <c r="BY514" s="659"/>
      <c r="BZ514" s="659"/>
      <c r="CA514" s="659"/>
      <c r="CB514" s="659"/>
      <c r="CC514" s="659"/>
      <c r="CD514" s="659"/>
      <c r="CE514" s="659"/>
      <c r="CF514" s="659"/>
      <c r="CG514" s="659"/>
      <c r="CH514" s="659"/>
      <c r="CI514" s="659"/>
      <c r="CJ514" s="659"/>
      <c r="CK514" s="659"/>
      <c r="CL514" s="659"/>
      <c r="CP514" s="627"/>
    </row>
    <row r="515" spans="2:94" s="632" customFormat="1" ht="12.75" x14ac:dyDescent="0.2">
      <c r="B515" s="201"/>
      <c r="C515" s="201"/>
      <c r="D515" s="671"/>
      <c r="AO515" s="659"/>
      <c r="AP515" s="620"/>
      <c r="AQ515" s="620"/>
      <c r="AR515" s="620"/>
      <c r="AS515" s="620"/>
      <c r="AT515" s="620"/>
      <c r="AU515" s="620"/>
      <c r="AV515" s="620"/>
      <c r="AW515" s="620"/>
      <c r="AX515" s="620"/>
      <c r="AY515" s="620"/>
      <c r="AZ515" s="620"/>
      <c r="BA515" s="620"/>
      <c r="BB515" s="620"/>
      <c r="BC515" s="620"/>
      <c r="BD515" s="620"/>
      <c r="BE515" s="620"/>
      <c r="BF515" s="620"/>
      <c r="BG515" s="622"/>
      <c r="BH515" s="620"/>
      <c r="BI515" s="620"/>
      <c r="BJ515" s="620"/>
      <c r="BK515" s="659"/>
      <c r="BL515" s="659"/>
      <c r="BM515" s="659"/>
      <c r="BN515" s="659"/>
      <c r="BO515" s="659"/>
      <c r="BP515" s="659"/>
      <c r="BQ515" s="659"/>
      <c r="BR515" s="659"/>
      <c r="BS515" s="659"/>
      <c r="BT515" s="659"/>
      <c r="BU515" s="659"/>
      <c r="BV515" s="659"/>
      <c r="BW515" s="659"/>
      <c r="BX515" s="659"/>
      <c r="BY515" s="659"/>
      <c r="BZ515" s="659"/>
      <c r="CA515" s="659"/>
      <c r="CB515" s="659"/>
      <c r="CC515" s="659"/>
      <c r="CD515" s="659"/>
      <c r="CE515" s="659"/>
      <c r="CF515" s="659"/>
      <c r="CG515" s="659"/>
      <c r="CH515" s="659"/>
      <c r="CI515" s="659"/>
      <c r="CJ515" s="659"/>
      <c r="CK515" s="659"/>
      <c r="CL515" s="659"/>
      <c r="CP515" s="627"/>
    </row>
    <row r="516" spans="2:94" s="632" customFormat="1" ht="12.75" x14ac:dyDescent="0.2">
      <c r="B516" s="201"/>
      <c r="C516" s="201"/>
      <c r="D516" s="671"/>
      <c r="AO516" s="659"/>
      <c r="AP516" s="620"/>
      <c r="AQ516" s="620"/>
      <c r="AR516" s="620"/>
      <c r="AS516" s="620"/>
      <c r="AT516" s="620"/>
      <c r="AU516" s="620"/>
      <c r="AV516" s="620"/>
      <c r="AW516" s="620"/>
      <c r="AX516" s="620"/>
      <c r="AY516" s="620"/>
      <c r="AZ516" s="620"/>
      <c r="BA516" s="620"/>
      <c r="BB516" s="620"/>
      <c r="BC516" s="620"/>
      <c r="BD516" s="620"/>
      <c r="BE516" s="620"/>
      <c r="BF516" s="620"/>
      <c r="BG516" s="622"/>
      <c r="BH516" s="620"/>
      <c r="BI516" s="620"/>
      <c r="BJ516" s="620"/>
      <c r="BK516" s="659"/>
      <c r="BL516" s="659"/>
      <c r="BM516" s="659"/>
      <c r="BN516" s="659"/>
      <c r="BO516" s="659"/>
      <c r="BP516" s="659"/>
      <c r="BQ516" s="659"/>
      <c r="BR516" s="659"/>
      <c r="BS516" s="659"/>
      <c r="BT516" s="659"/>
      <c r="BU516" s="659"/>
      <c r="BV516" s="659"/>
      <c r="BW516" s="659"/>
      <c r="BX516" s="659"/>
      <c r="BY516" s="659"/>
      <c r="BZ516" s="659"/>
      <c r="CA516" s="659"/>
      <c r="CB516" s="659"/>
      <c r="CC516" s="659"/>
      <c r="CD516" s="659"/>
      <c r="CE516" s="659"/>
      <c r="CF516" s="659"/>
      <c r="CG516" s="659"/>
      <c r="CH516" s="659"/>
      <c r="CI516" s="659"/>
      <c r="CJ516" s="659"/>
      <c r="CK516" s="659"/>
      <c r="CL516" s="659"/>
      <c r="CP516" s="627"/>
    </row>
    <row r="517" spans="2:94" s="632" customFormat="1" ht="12.75" x14ac:dyDescent="0.2">
      <c r="B517" s="201"/>
      <c r="C517" s="201"/>
      <c r="D517" s="671"/>
      <c r="AO517" s="659"/>
      <c r="AP517" s="620"/>
      <c r="AQ517" s="620"/>
      <c r="AR517" s="620"/>
      <c r="AS517" s="620"/>
      <c r="AT517" s="620"/>
      <c r="AU517" s="620"/>
      <c r="AV517" s="620"/>
      <c r="AW517" s="620"/>
      <c r="AX517" s="620"/>
      <c r="AY517" s="620"/>
      <c r="AZ517" s="620"/>
      <c r="BA517" s="620"/>
      <c r="BB517" s="620"/>
      <c r="BC517" s="620"/>
      <c r="BD517" s="620"/>
      <c r="BE517" s="620"/>
      <c r="BF517" s="620"/>
      <c r="BG517" s="622"/>
      <c r="BH517" s="620"/>
      <c r="BI517" s="620"/>
      <c r="BJ517" s="620"/>
      <c r="BK517" s="659"/>
      <c r="BL517" s="659"/>
      <c r="BM517" s="659"/>
      <c r="BN517" s="659"/>
      <c r="BO517" s="659"/>
      <c r="BP517" s="659"/>
      <c r="BQ517" s="659"/>
      <c r="BR517" s="659"/>
      <c r="BS517" s="659"/>
      <c r="BT517" s="659"/>
      <c r="BU517" s="659"/>
      <c r="BV517" s="659"/>
      <c r="BW517" s="659"/>
      <c r="BX517" s="659"/>
      <c r="BY517" s="659"/>
      <c r="BZ517" s="659"/>
      <c r="CA517" s="659"/>
      <c r="CB517" s="659"/>
      <c r="CC517" s="659"/>
      <c r="CD517" s="659"/>
      <c r="CE517" s="659"/>
      <c r="CF517" s="659"/>
      <c r="CG517" s="659"/>
      <c r="CH517" s="659"/>
      <c r="CI517" s="659"/>
      <c r="CJ517" s="659"/>
      <c r="CK517" s="659"/>
      <c r="CL517" s="659"/>
      <c r="CP517" s="627"/>
    </row>
    <row r="518" spans="2:94" s="632" customFormat="1" ht="12.75" x14ac:dyDescent="0.2">
      <c r="B518" s="201"/>
      <c r="C518" s="201"/>
      <c r="D518" s="671"/>
      <c r="AO518" s="659"/>
      <c r="AP518" s="620"/>
      <c r="AQ518" s="620"/>
      <c r="AR518" s="620"/>
      <c r="AS518" s="620"/>
      <c r="AT518" s="620"/>
      <c r="AU518" s="620"/>
      <c r="AV518" s="620"/>
      <c r="AW518" s="620"/>
      <c r="AX518" s="620"/>
      <c r="AY518" s="620"/>
      <c r="AZ518" s="620"/>
      <c r="BA518" s="620"/>
      <c r="BB518" s="620"/>
      <c r="BC518" s="620"/>
      <c r="BD518" s="620"/>
      <c r="BE518" s="620"/>
      <c r="BF518" s="620"/>
      <c r="BG518" s="622"/>
      <c r="BH518" s="620"/>
      <c r="BI518" s="620"/>
      <c r="BJ518" s="620"/>
      <c r="BK518" s="659"/>
      <c r="BL518" s="659"/>
      <c r="BM518" s="659"/>
      <c r="BN518" s="659"/>
      <c r="BO518" s="659"/>
      <c r="BP518" s="659"/>
      <c r="BQ518" s="659"/>
      <c r="BR518" s="659"/>
      <c r="BS518" s="659"/>
      <c r="BT518" s="659"/>
      <c r="BU518" s="659"/>
      <c r="BV518" s="659"/>
      <c r="BW518" s="659"/>
      <c r="BX518" s="659"/>
      <c r="BY518" s="659"/>
      <c r="BZ518" s="659"/>
      <c r="CA518" s="659"/>
      <c r="CB518" s="659"/>
      <c r="CC518" s="659"/>
      <c r="CD518" s="659"/>
      <c r="CE518" s="659"/>
      <c r="CF518" s="659"/>
      <c r="CG518" s="659"/>
      <c r="CH518" s="659"/>
      <c r="CI518" s="659"/>
      <c r="CJ518" s="659"/>
      <c r="CK518" s="659"/>
      <c r="CL518" s="659"/>
      <c r="CP518" s="627"/>
    </row>
    <row r="519" spans="2:94" s="632" customFormat="1" ht="12.75" x14ac:dyDescent="0.2">
      <c r="B519" s="201"/>
      <c r="C519" s="201"/>
      <c r="D519" s="671"/>
      <c r="AO519" s="659"/>
      <c r="AP519" s="620"/>
      <c r="AQ519" s="620"/>
      <c r="AR519" s="620"/>
      <c r="AS519" s="620"/>
      <c r="AT519" s="620"/>
      <c r="AU519" s="620"/>
      <c r="AV519" s="620"/>
      <c r="AW519" s="620"/>
      <c r="AX519" s="620"/>
      <c r="AY519" s="620"/>
      <c r="AZ519" s="620"/>
      <c r="BA519" s="620"/>
      <c r="BB519" s="620"/>
      <c r="BC519" s="620"/>
      <c r="BD519" s="620"/>
      <c r="BE519" s="620"/>
      <c r="BF519" s="620"/>
      <c r="BG519" s="622"/>
      <c r="BH519" s="620"/>
      <c r="BI519" s="620"/>
      <c r="BJ519" s="620"/>
      <c r="BK519" s="659"/>
      <c r="BL519" s="659"/>
      <c r="BM519" s="659"/>
      <c r="BN519" s="659"/>
      <c r="BO519" s="659"/>
      <c r="BP519" s="659"/>
      <c r="BQ519" s="659"/>
      <c r="BR519" s="659"/>
      <c r="BS519" s="659"/>
      <c r="BT519" s="659"/>
      <c r="BU519" s="659"/>
      <c r="BV519" s="659"/>
      <c r="BW519" s="659"/>
      <c r="BX519" s="659"/>
      <c r="BY519" s="659"/>
      <c r="BZ519" s="659"/>
      <c r="CA519" s="659"/>
      <c r="CB519" s="659"/>
      <c r="CC519" s="659"/>
      <c r="CD519" s="659"/>
      <c r="CE519" s="659"/>
      <c r="CF519" s="659"/>
      <c r="CG519" s="659"/>
      <c r="CH519" s="659"/>
      <c r="CI519" s="659"/>
      <c r="CJ519" s="659"/>
      <c r="CK519" s="659"/>
      <c r="CL519" s="659"/>
      <c r="CP519" s="627"/>
    </row>
    <row r="520" spans="2:94" s="632" customFormat="1" ht="12.75" x14ac:dyDescent="0.2">
      <c r="B520" s="201"/>
      <c r="C520" s="201"/>
      <c r="D520" s="671"/>
      <c r="AO520" s="659"/>
      <c r="AP520" s="620"/>
      <c r="AQ520" s="620"/>
      <c r="AR520" s="620"/>
      <c r="AS520" s="620"/>
      <c r="AT520" s="620"/>
      <c r="AU520" s="620"/>
      <c r="AV520" s="620"/>
      <c r="AW520" s="620"/>
      <c r="AX520" s="620"/>
      <c r="AY520" s="620"/>
      <c r="AZ520" s="620"/>
      <c r="BA520" s="620"/>
      <c r="BB520" s="620"/>
      <c r="BC520" s="620"/>
      <c r="BD520" s="620"/>
      <c r="BE520" s="620"/>
      <c r="BF520" s="620"/>
      <c r="BG520" s="622"/>
      <c r="BH520" s="620"/>
      <c r="BI520" s="620"/>
      <c r="BJ520" s="620"/>
      <c r="BK520" s="659"/>
      <c r="BL520" s="659"/>
      <c r="BM520" s="659"/>
      <c r="BN520" s="659"/>
      <c r="BO520" s="659"/>
      <c r="BP520" s="659"/>
      <c r="BQ520" s="659"/>
      <c r="BR520" s="659"/>
      <c r="BS520" s="659"/>
      <c r="BT520" s="659"/>
      <c r="BU520" s="659"/>
      <c r="BV520" s="659"/>
      <c r="BW520" s="659"/>
      <c r="BX520" s="659"/>
      <c r="BY520" s="659"/>
      <c r="BZ520" s="659"/>
      <c r="CA520" s="659"/>
      <c r="CB520" s="659"/>
      <c r="CC520" s="659"/>
      <c r="CD520" s="659"/>
      <c r="CE520" s="659"/>
      <c r="CF520" s="659"/>
      <c r="CG520" s="659"/>
      <c r="CH520" s="659"/>
      <c r="CI520" s="659"/>
      <c r="CJ520" s="659"/>
      <c r="CK520" s="659"/>
      <c r="CL520" s="659"/>
      <c r="CP520" s="627"/>
    </row>
    <row r="521" spans="2:94" s="632" customFormat="1" ht="12.75" x14ac:dyDescent="0.2">
      <c r="B521" s="201"/>
      <c r="C521" s="201"/>
      <c r="D521" s="671"/>
      <c r="AO521" s="659"/>
      <c r="AP521" s="620"/>
      <c r="AQ521" s="620"/>
      <c r="AR521" s="620"/>
      <c r="AS521" s="620"/>
      <c r="AT521" s="620"/>
      <c r="AU521" s="620"/>
      <c r="AV521" s="620"/>
      <c r="AW521" s="620"/>
      <c r="AX521" s="620"/>
      <c r="AY521" s="620"/>
      <c r="AZ521" s="620"/>
      <c r="BA521" s="620"/>
      <c r="BB521" s="620"/>
      <c r="BC521" s="620"/>
      <c r="BD521" s="620"/>
      <c r="BE521" s="620"/>
      <c r="BF521" s="620"/>
      <c r="BG521" s="622"/>
      <c r="BH521" s="620"/>
      <c r="BI521" s="620"/>
      <c r="BJ521" s="620"/>
      <c r="BK521" s="659"/>
      <c r="BL521" s="659"/>
      <c r="BM521" s="659"/>
      <c r="BN521" s="659"/>
      <c r="BO521" s="659"/>
      <c r="BP521" s="659"/>
      <c r="BQ521" s="659"/>
      <c r="BR521" s="659"/>
      <c r="BS521" s="659"/>
      <c r="BT521" s="659"/>
      <c r="BU521" s="659"/>
      <c r="BV521" s="659"/>
      <c r="BW521" s="659"/>
      <c r="BX521" s="659"/>
      <c r="BY521" s="659"/>
      <c r="BZ521" s="659"/>
      <c r="CA521" s="659"/>
      <c r="CB521" s="659"/>
      <c r="CC521" s="659"/>
      <c r="CD521" s="659"/>
      <c r="CE521" s="659"/>
      <c r="CF521" s="659"/>
      <c r="CG521" s="659"/>
      <c r="CH521" s="659"/>
      <c r="CI521" s="659"/>
      <c r="CJ521" s="659"/>
      <c r="CK521" s="659"/>
      <c r="CL521" s="659"/>
      <c r="CP521" s="627"/>
    </row>
    <row r="522" spans="2:94" s="632" customFormat="1" ht="12.75" x14ac:dyDescent="0.2">
      <c r="B522" s="201"/>
      <c r="C522" s="201"/>
      <c r="D522" s="671"/>
      <c r="AO522" s="659"/>
      <c r="AP522" s="620"/>
      <c r="AQ522" s="620"/>
      <c r="AR522" s="620"/>
      <c r="AS522" s="620"/>
      <c r="AT522" s="620"/>
      <c r="AU522" s="620"/>
      <c r="AV522" s="620"/>
      <c r="AW522" s="620"/>
      <c r="AX522" s="620"/>
      <c r="AY522" s="620"/>
      <c r="AZ522" s="620"/>
      <c r="BA522" s="620"/>
      <c r="BB522" s="620"/>
      <c r="BC522" s="620"/>
      <c r="BD522" s="620"/>
      <c r="BE522" s="620"/>
      <c r="BF522" s="620"/>
      <c r="BG522" s="622"/>
      <c r="BH522" s="620"/>
      <c r="BI522" s="620"/>
      <c r="BJ522" s="620"/>
      <c r="BK522" s="659"/>
      <c r="BL522" s="659"/>
      <c r="BM522" s="659"/>
      <c r="BN522" s="659"/>
      <c r="BO522" s="659"/>
      <c r="BP522" s="659"/>
      <c r="BQ522" s="659"/>
      <c r="BR522" s="659"/>
      <c r="BS522" s="659"/>
      <c r="BT522" s="659"/>
      <c r="BU522" s="659"/>
      <c r="BV522" s="659"/>
      <c r="BW522" s="659"/>
      <c r="BX522" s="659"/>
      <c r="BY522" s="659"/>
      <c r="BZ522" s="659"/>
      <c r="CA522" s="659"/>
      <c r="CB522" s="659"/>
      <c r="CC522" s="659"/>
      <c r="CD522" s="659"/>
      <c r="CE522" s="659"/>
      <c r="CF522" s="659"/>
      <c r="CG522" s="659"/>
      <c r="CH522" s="659"/>
      <c r="CI522" s="659"/>
      <c r="CJ522" s="659"/>
      <c r="CK522" s="659"/>
      <c r="CL522" s="659"/>
      <c r="CP522" s="627"/>
    </row>
    <row r="523" spans="2:94" s="632" customFormat="1" ht="12.75" x14ac:dyDescent="0.2">
      <c r="B523" s="201"/>
      <c r="C523" s="201"/>
      <c r="D523" s="671"/>
      <c r="AO523" s="659"/>
      <c r="AP523" s="620"/>
      <c r="AQ523" s="620"/>
      <c r="AR523" s="620"/>
      <c r="AS523" s="620"/>
      <c r="AT523" s="620"/>
      <c r="AU523" s="620"/>
      <c r="AV523" s="620"/>
      <c r="AW523" s="620"/>
      <c r="AX523" s="620"/>
      <c r="AY523" s="620"/>
      <c r="AZ523" s="620"/>
      <c r="BA523" s="620"/>
      <c r="BB523" s="620"/>
      <c r="BC523" s="620"/>
      <c r="BD523" s="620"/>
      <c r="BE523" s="620"/>
      <c r="BF523" s="620"/>
      <c r="BG523" s="622"/>
      <c r="BH523" s="620"/>
      <c r="BI523" s="620"/>
      <c r="BJ523" s="620"/>
      <c r="BK523" s="659"/>
      <c r="BL523" s="659"/>
      <c r="BM523" s="659"/>
      <c r="BN523" s="659"/>
      <c r="BO523" s="659"/>
      <c r="BP523" s="659"/>
      <c r="BQ523" s="659"/>
      <c r="BR523" s="659"/>
      <c r="BS523" s="659"/>
      <c r="BT523" s="659"/>
      <c r="BU523" s="659"/>
      <c r="BV523" s="659"/>
      <c r="BW523" s="659"/>
      <c r="BX523" s="659"/>
      <c r="BY523" s="659"/>
      <c r="BZ523" s="659"/>
      <c r="CA523" s="659"/>
      <c r="CB523" s="659"/>
      <c r="CC523" s="659"/>
      <c r="CD523" s="659"/>
      <c r="CE523" s="659"/>
      <c r="CF523" s="659"/>
      <c r="CG523" s="659"/>
      <c r="CH523" s="659"/>
      <c r="CI523" s="659"/>
      <c r="CJ523" s="659"/>
      <c r="CK523" s="659"/>
      <c r="CL523" s="659"/>
      <c r="CP523" s="627"/>
    </row>
    <row r="524" spans="2:94" s="632" customFormat="1" ht="12.75" x14ac:dyDescent="0.2">
      <c r="B524" s="201"/>
      <c r="C524" s="201"/>
      <c r="D524" s="671"/>
      <c r="AO524" s="659"/>
      <c r="AP524" s="620"/>
      <c r="AQ524" s="620"/>
      <c r="AR524" s="620"/>
      <c r="AS524" s="620"/>
      <c r="AT524" s="620"/>
      <c r="AU524" s="620"/>
      <c r="AV524" s="620"/>
      <c r="AW524" s="620"/>
      <c r="AX524" s="620"/>
      <c r="AY524" s="620"/>
      <c r="AZ524" s="620"/>
      <c r="BA524" s="620"/>
      <c r="BB524" s="620"/>
      <c r="BC524" s="620"/>
      <c r="BD524" s="620"/>
      <c r="BE524" s="620"/>
      <c r="BF524" s="620"/>
      <c r="BG524" s="622"/>
      <c r="BH524" s="620"/>
      <c r="BI524" s="620"/>
      <c r="BJ524" s="620"/>
      <c r="BK524" s="659"/>
      <c r="BL524" s="659"/>
      <c r="BM524" s="659"/>
      <c r="BN524" s="659"/>
      <c r="BO524" s="659"/>
      <c r="BP524" s="659"/>
      <c r="BQ524" s="659"/>
      <c r="BR524" s="659"/>
      <c r="BS524" s="659"/>
      <c r="BT524" s="659"/>
      <c r="BU524" s="659"/>
      <c r="BV524" s="659"/>
      <c r="BW524" s="659"/>
      <c r="BX524" s="659"/>
      <c r="BY524" s="659"/>
      <c r="BZ524" s="659"/>
      <c r="CA524" s="659"/>
      <c r="CB524" s="659"/>
      <c r="CC524" s="659"/>
      <c r="CD524" s="659"/>
      <c r="CE524" s="659"/>
      <c r="CF524" s="659"/>
      <c r="CG524" s="659"/>
      <c r="CH524" s="659"/>
      <c r="CI524" s="659"/>
      <c r="CJ524" s="659"/>
      <c r="CK524" s="659"/>
      <c r="CL524" s="659"/>
      <c r="CP524" s="627"/>
    </row>
    <row r="525" spans="2:94" s="632" customFormat="1" ht="12.75" x14ac:dyDescent="0.2">
      <c r="B525" s="201"/>
      <c r="C525" s="201"/>
      <c r="D525" s="671"/>
      <c r="AO525" s="659"/>
      <c r="AP525" s="620"/>
      <c r="AQ525" s="620"/>
      <c r="AR525" s="620"/>
      <c r="AS525" s="620"/>
      <c r="AT525" s="620"/>
      <c r="AU525" s="620"/>
      <c r="AV525" s="620"/>
      <c r="AW525" s="620"/>
      <c r="AX525" s="620"/>
      <c r="AY525" s="620"/>
      <c r="AZ525" s="620"/>
      <c r="BA525" s="620"/>
      <c r="BB525" s="620"/>
      <c r="BC525" s="620"/>
      <c r="BD525" s="620"/>
      <c r="BE525" s="620"/>
      <c r="BF525" s="620"/>
      <c r="BG525" s="622"/>
      <c r="BH525" s="620"/>
      <c r="BI525" s="620"/>
      <c r="BJ525" s="620"/>
      <c r="BK525" s="659"/>
      <c r="BL525" s="659"/>
      <c r="BM525" s="659"/>
      <c r="BN525" s="659"/>
      <c r="BO525" s="659"/>
      <c r="BP525" s="659"/>
      <c r="BQ525" s="659"/>
      <c r="BR525" s="659"/>
      <c r="BS525" s="659"/>
      <c r="BT525" s="659"/>
      <c r="BU525" s="659"/>
      <c r="BV525" s="659"/>
      <c r="BW525" s="659"/>
      <c r="BX525" s="659"/>
      <c r="BY525" s="659"/>
      <c r="BZ525" s="659"/>
      <c r="CA525" s="659"/>
      <c r="CB525" s="659"/>
      <c r="CC525" s="659"/>
      <c r="CD525" s="659"/>
      <c r="CE525" s="659"/>
      <c r="CF525" s="659"/>
      <c r="CG525" s="659"/>
      <c r="CH525" s="659"/>
      <c r="CI525" s="659"/>
      <c r="CJ525" s="659"/>
      <c r="CK525" s="659"/>
      <c r="CL525" s="659"/>
      <c r="CP525" s="627"/>
    </row>
    <row r="526" spans="2:94" s="632" customFormat="1" ht="12.75" x14ac:dyDescent="0.2">
      <c r="B526" s="201"/>
      <c r="C526" s="201"/>
      <c r="D526" s="671"/>
      <c r="AO526" s="659"/>
      <c r="AP526" s="620"/>
      <c r="AQ526" s="620"/>
      <c r="AR526" s="620"/>
      <c r="AS526" s="620"/>
      <c r="AT526" s="620"/>
      <c r="AU526" s="620"/>
      <c r="AV526" s="620"/>
      <c r="AW526" s="620"/>
      <c r="AX526" s="620"/>
      <c r="AY526" s="620"/>
      <c r="AZ526" s="620"/>
      <c r="BA526" s="620"/>
      <c r="BB526" s="620"/>
      <c r="BC526" s="620"/>
      <c r="BD526" s="620"/>
      <c r="BE526" s="620"/>
      <c r="BF526" s="620"/>
      <c r="BG526" s="622"/>
      <c r="BH526" s="620"/>
      <c r="BI526" s="620"/>
      <c r="BJ526" s="620"/>
      <c r="BK526" s="659"/>
      <c r="BL526" s="659"/>
      <c r="BM526" s="659"/>
      <c r="BN526" s="659"/>
      <c r="BO526" s="659"/>
      <c r="BP526" s="659"/>
      <c r="BQ526" s="659"/>
      <c r="BR526" s="659"/>
      <c r="BS526" s="659"/>
      <c r="BT526" s="659"/>
      <c r="BU526" s="659"/>
      <c r="BV526" s="659"/>
      <c r="BW526" s="659"/>
      <c r="BX526" s="659"/>
      <c r="BY526" s="659"/>
      <c r="BZ526" s="659"/>
      <c r="CA526" s="659"/>
      <c r="CB526" s="659"/>
      <c r="CC526" s="659"/>
      <c r="CD526" s="659"/>
      <c r="CE526" s="659"/>
      <c r="CF526" s="659"/>
      <c r="CG526" s="659"/>
      <c r="CH526" s="659"/>
      <c r="CI526" s="659"/>
      <c r="CJ526" s="659"/>
      <c r="CK526" s="659"/>
      <c r="CL526" s="659"/>
      <c r="CP526" s="627"/>
    </row>
    <row r="527" spans="2:94" s="632" customFormat="1" ht="12.75" x14ac:dyDescent="0.2">
      <c r="B527" s="201"/>
      <c r="C527" s="201"/>
      <c r="D527" s="671"/>
      <c r="AO527" s="659"/>
      <c r="AP527" s="620"/>
      <c r="AQ527" s="620"/>
      <c r="AR527" s="620"/>
      <c r="AS527" s="620"/>
      <c r="AT527" s="620"/>
      <c r="AU527" s="620"/>
      <c r="AV527" s="620"/>
      <c r="AW527" s="620"/>
      <c r="AX527" s="620"/>
      <c r="AY527" s="620"/>
      <c r="AZ527" s="620"/>
      <c r="BA527" s="620"/>
      <c r="BB527" s="620"/>
      <c r="BC527" s="620"/>
      <c r="BD527" s="620"/>
      <c r="BE527" s="620"/>
      <c r="BF527" s="620"/>
      <c r="BG527" s="622"/>
      <c r="BH527" s="620"/>
      <c r="BI527" s="620"/>
      <c r="BJ527" s="620"/>
      <c r="BK527" s="659"/>
      <c r="BL527" s="659"/>
      <c r="BM527" s="659"/>
      <c r="BN527" s="659"/>
      <c r="BO527" s="659"/>
      <c r="BP527" s="659"/>
      <c r="BQ527" s="659"/>
      <c r="BR527" s="659"/>
      <c r="BS527" s="659"/>
      <c r="BT527" s="659"/>
      <c r="BU527" s="659"/>
      <c r="BV527" s="659"/>
      <c r="BW527" s="659"/>
      <c r="BX527" s="659"/>
      <c r="BY527" s="659"/>
      <c r="BZ527" s="659"/>
      <c r="CA527" s="659"/>
      <c r="CB527" s="659"/>
      <c r="CC527" s="659"/>
      <c r="CD527" s="659"/>
      <c r="CE527" s="659"/>
      <c r="CF527" s="659"/>
      <c r="CG527" s="659"/>
      <c r="CH527" s="659"/>
      <c r="CI527" s="659"/>
      <c r="CJ527" s="659"/>
      <c r="CK527" s="659"/>
      <c r="CL527" s="659"/>
      <c r="CP527" s="627"/>
    </row>
    <row r="528" spans="2:94" s="632" customFormat="1" ht="12.75" x14ac:dyDescent="0.2">
      <c r="B528" s="201"/>
      <c r="C528" s="201"/>
      <c r="D528" s="671"/>
      <c r="AO528" s="659"/>
      <c r="AP528" s="620"/>
      <c r="AQ528" s="620"/>
      <c r="AR528" s="620"/>
      <c r="AS528" s="620"/>
      <c r="AT528" s="620"/>
      <c r="AU528" s="620"/>
      <c r="AV528" s="620"/>
      <c r="AW528" s="620"/>
      <c r="AX528" s="620"/>
      <c r="AY528" s="620"/>
      <c r="AZ528" s="620"/>
      <c r="BA528" s="620"/>
      <c r="BB528" s="620"/>
      <c r="BC528" s="620"/>
      <c r="BD528" s="620"/>
      <c r="BE528" s="620"/>
      <c r="BF528" s="620"/>
      <c r="BG528" s="622"/>
      <c r="BH528" s="620"/>
      <c r="BI528" s="620"/>
      <c r="BJ528" s="620"/>
      <c r="BK528" s="659"/>
      <c r="BL528" s="659"/>
      <c r="BM528" s="659"/>
      <c r="BN528" s="659"/>
      <c r="BO528" s="659"/>
      <c r="BP528" s="659"/>
      <c r="BQ528" s="659"/>
      <c r="BR528" s="659"/>
      <c r="BS528" s="659"/>
      <c r="BT528" s="659"/>
      <c r="BU528" s="659"/>
      <c r="BV528" s="659"/>
      <c r="BW528" s="659"/>
      <c r="BX528" s="659"/>
      <c r="BY528" s="659"/>
      <c r="BZ528" s="659"/>
      <c r="CA528" s="659"/>
      <c r="CB528" s="659"/>
      <c r="CC528" s="659"/>
      <c r="CD528" s="659"/>
      <c r="CE528" s="659"/>
      <c r="CF528" s="659"/>
      <c r="CG528" s="659"/>
      <c r="CH528" s="659"/>
      <c r="CI528" s="659"/>
      <c r="CJ528" s="659"/>
      <c r="CK528" s="659"/>
      <c r="CL528" s="659"/>
      <c r="CP528" s="627"/>
    </row>
    <row r="529" spans="2:94" s="632" customFormat="1" ht="12.75" x14ac:dyDescent="0.2">
      <c r="B529" s="201"/>
      <c r="C529" s="201"/>
      <c r="D529" s="671"/>
      <c r="AO529" s="659"/>
      <c r="AP529" s="620"/>
      <c r="AQ529" s="620"/>
      <c r="AR529" s="620"/>
      <c r="AS529" s="620"/>
      <c r="AT529" s="620"/>
      <c r="AU529" s="620"/>
      <c r="AV529" s="620"/>
      <c r="AW529" s="620"/>
      <c r="AX529" s="620"/>
      <c r="AY529" s="620"/>
      <c r="AZ529" s="620"/>
      <c r="BA529" s="620"/>
      <c r="BB529" s="620"/>
      <c r="BC529" s="620"/>
      <c r="BD529" s="620"/>
      <c r="BE529" s="620"/>
      <c r="BF529" s="620"/>
      <c r="BG529" s="622"/>
      <c r="BH529" s="620"/>
      <c r="BI529" s="620"/>
      <c r="BJ529" s="620"/>
      <c r="BK529" s="659"/>
      <c r="BL529" s="659"/>
      <c r="BM529" s="659"/>
      <c r="BN529" s="659"/>
      <c r="BO529" s="659"/>
      <c r="BP529" s="659"/>
      <c r="BQ529" s="659"/>
      <c r="BR529" s="659"/>
      <c r="BS529" s="659"/>
      <c r="BT529" s="659"/>
      <c r="BU529" s="659"/>
      <c r="BV529" s="659"/>
      <c r="BW529" s="659"/>
      <c r="BX529" s="659"/>
      <c r="BY529" s="659"/>
      <c r="BZ529" s="659"/>
      <c r="CA529" s="659"/>
      <c r="CB529" s="659"/>
      <c r="CC529" s="659"/>
      <c r="CD529" s="659"/>
      <c r="CE529" s="659"/>
      <c r="CF529" s="659"/>
      <c r="CG529" s="659"/>
      <c r="CH529" s="659"/>
      <c r="CI529" s="659"/>
      <c r="CJ529" s="659"/>
      <c r="CK529" s="659"/>
      <c r="CL529" s="659"/>
      <c r="CP529" s="627"/>
    </row>
    <row r="530" spans="2:94" s="632" customFormat="1" ht="12.75" x14ac:dyDescent="0.2">
      <c r="B530" s="201"/>
      <c r="C530" s="201"/>
      <c r="D530" s="671"/>
      <c r="AO530" s="659"/>
      <c r="AP530" s="620"/>
      <c r="AQ530" s="620"/>
      <c r="AR530" s="620"/>
      <c r="AS530" s="620"/>
      <c r="AT530" s="620"/>
      <c r="AU530" s="620"/>
      <c r="AV530" s="620"/>
      <c r="AW530" s="620"/>
      <c r="AX530" s="620"/>
      <c r="AY530" s="620"/>
      <c r="AZ530" s="620"/>
      <c r="BA530" s="620"/>
      <c r="BB530" s="620"/>
      <c r="BC530" s="620"/>
      <c r="BD530" s="620"/>
      <c r="BE530" s="620"/>
      <c r="BF530" s="620"/>
      <c r="BG530" s="622"/>
      <c r="BH530" s="620"/>
      <c r="BI530" s="620"/>
      <c r="BJ530" s="620"/>
      <c r="BK530" s="659"/>
      <c r="BL530" s="659"/>
      <c r="BM530" s="659"/>
      <c r="BN530" s="659"/>
      <c r="BO530" s="659"/>
      <c r="BP530" s="659"/>
      <c r="BQ530" s="659"/>
      <c r="BR530" s="659"/>
      <c r="BS530" s="659"/>
      <c r="BT530" s="659"/>
      <c r="BU530" s="659"/>
      <c r="BV530" s="659"/>
      <c r="BW530" s="659"/>
      <c r="BX530" s="659"/>
      <c r="BY530" s="659"/>
      <c r="BZ530" s="659"/>
      <c r="CA530" s="659"/>
      <c r="CB530" s="659"/>
      <c r="CC530" s="659"/>
      <c r="CD530" s="659"/>
      <c r="CE530" s="659"/>
      <c r="CF530" s="659"/>
      <c r="CG530" s="659"/>
      <c r="CH530" s="659"/>
      <c r="CI530" s="659"/>
      <c r="CJ530" s="659"/>
      <c r="CK530" s="659"/>
      <c r="CL530" s="659"/>
      <c r="CP530" s="627"/>
    </row>
    <row r="531" spans="2:94" s="632" customFormat="1" ht="12.75" x14ac:dyDescent="0.2">
      <c r="B531" s="201"/>
      <c r="C531" s="201"/>
      <c r="D531" s="671"/>
      <c r="AO531" s="659"/>
      <c r="AP531" s="620"/>
      <c r="AQ531" s="620"/>
      <c r="AR531" s="620"/>
      <c r="AS531" s="620"/>
      <c r="AT531" s="620"/>
      <c r="AU531" s="620"/>
      <c r="AV531" s="620"/>
      <c r="AW531" s="620"/>
      <c r="AX531" s="620"/>
      <c r="AY531" s="620"/>
      <c r="AZ531" s="620"/>
      <c r="BA531" s="620"/>
      <c r="BB531" s="620"/>
      <c r="BC531" s="620"/>
      <c r="BD531" s="620"/>
      <c r="BE531" s="620"/>
      <c r="BF531" s="620"/>
      <c r="BG531" s="622"/>
      <c r="BH531" s="620"/>
      <c r="BI531" s="620"/>
      <c r="BJ531" s="620"/>
      <c r="BK531" s="659"/>
      <c r="BL531" s="659"/>
      <c r="BM531" s="659"/>
      <c r="BN531" s="659"/>
      <c r="BO531" s="659"/>
      <c r="BP531" s="659"/>
      <c r="BQ531" s="659"/>
      <c r="BR531" s="659"/>
      <c r="BS531" s="659"/>
      <c r="BT531" s="659"/>
      <c r="BU531" s="659"/>
      <c r="BV531" s="659"/>
      <c r="BW531" s="659"/>
      <c r="BX531" s="659"/>
      <c r="BY531" s="659"/>
      <c r="BZ531" s="659"/>
      <c r="CA531" s="659"/>
      <c r="CB531" s="659"/>
      <c r="CC531" s="659"/>
      <c r="CD531" s="659"/>
      <c r="CE531" s="659"/>
      <c r="CF531" s="659"/>
      <c r="CG531" s="659"/>
      <c r="CH531" s="659"/>
      <c r="CI531" s="659"/>
      <c r="CJ531" s="659"/>
      <c r="CK531" s="659"/>
      <c r="CL531" s="659"/>
      <c r="CP531" s="627"/>
    </row>
    <row r="532" spans="2:94" s="632" customFormat="1" ht="12.75" x14ac:dyDescent="0.2">
      <c r="B532" s="201"/>
      <c r="C532" s="201"/>
      <c r="D532" s="671"/>
      <c r="AO532" s="659"/>
      <c r="AP532" s="620"/>
      <c r="AQ532" s="620"/>
      <c r="AR532" s="620"/>
      <c r="AS532" s="620"/>
      <c r="AT532" s="620"/>
      <c r="AU532" s="620"/>
      <c r="AV532" s="620"/>
      <c r="AW532" s="620"/>
      <c r="AX532" s="620"/>
      <c r="AY532" s="620"/>
      <c r="AZ532" s="620"/>
      <c r="BA532" s="620"/>
      <c r="BB532" s="620"/>
      <c r="BC532" s="620"/>
      <c r="BD532" s="620"/>
      <c r="BE532" s="620"/>
      <c r="BF532" s="620"/>
      <c r="BG532" s="622"/>
      <c r="BH532" s="620"/>
      <c r="BI532" s="620"/>
      <c r="BJ532" s="620"/>
      <c r="BK532" s="659"/>
      <c r="BL532" s="659"/>
      <c r="BM532" s="659"/>
      <c r="BN532" s="659"/>
      <c r="BO532" s="659"/>
      <c r="BP532" s="659"/>
      <c r="BQ532" s="659"/>
      <c r="BR532" s="659"/>
      <c r="BS532" s="659"/>
      <c r="BT532" s="659"/>
      <c r="BU532" s="659"/>
      <c r="BV532" s="659"/>
      <c r="BW532" s="659"/>
      <c r="BX532" s="659"/>
      <c r="BY532" s="659"/>
      <c r="BZ532" s="659"/>
      <c r="CA532" s="659"/>
      <c r="CB532" s="659"/>
      <c r="CC532" s="659"/>
      <c r="CD532" s="659"/>
      <c r="CE532" s="659"/>
      <c r="CF532" s="659"/>
      <c r="CG532" s="659"/>
      <c r="CH532" s="659"/>
      <c r="CI532" s="659"/>
      <c r="CJ532" s="659"/>
      <c r="CK532" s="659"/>
      <c r="CL532" s="659"/>
      <c r="CP532" s="627"/>
    </row>
    <row r="533" spans="2:94" s="632" customFormat="1" ht="12.75" x14ac:dyDescent="0.2">
      <c r="B533" s="201"/>
      <c r="C533" s="201"/>
      <c r="D533" s="671"/>
      <c r="AO533" s="659"/>
      <c r="AP533" s="620"/>
      <c r="AQ533" s="620"/>
      <c r="AR533" s="620"/>
      <c r="AS533" s="620"/>
      <c r="AT533" s="620"/>
      <c r="AU533" s="620"/>
      <c r="AV533" s="620"/>
      <c r="AW533" s="620"/>
      <c r="AX533" s="620"/>
      <c r="AY533" s="620"/>
      <c r="AZ533" s="620"/>
      <c r="BA533" s="620"/>
      <c r="BB533" s="620"/>
      <c r="BC533" s="620"/>
      <c r="BD533" s="620"/>
      <c r="BE533" s="620"/>
      <c r="BF533" s="620"/>
      <c r="BG533" s="622"/>
      <c r="BH533" s="620"/>
      <c r="BI533" s="620"/>
      <c r="BJ533" s="620"/>
      <c r="BK533" s="659"/>
      <c r="BL533" s="659"/>
      <c r="BM533" s="659"/>
      <c r="BN533" s="659"/>
      <c r="BO533" s="659"/>
      <c r="BP533" s="659"/>
      <c r="BQ533" s="659"/>
      <c r="BR533" s="659"/>
      <c r="BS533" s="659"/>
      <c r="BT533" s="659"/>
      <c r="BU533" s="659"/>
      <c r="BV533" s="659"/>
      <c r="BW533" s="659"/>
      <c r="BX533" s="659"/>
      <c r="BY533" s="659"/>
      <c r="BZ533" s="659"/>
      <c r="CA533" s="659"/>
      <c r="CB533" s="659"/>
      <c r="CC533" s="659"/>
      <c r="CD533" s="659"/>
      <c r="CE533" s="659"/>
      <c r="CF533" s="659"/>
      <c r="CG533" s="659"/>
      <c r="CH533" s="659"/>
      <c r="CI533" s="659"/>
      <c r="CJ533" s="659"/>
      <c r="CK533" s="659"/>
      <c r="CL533" s="659"/>
      <c r="CP533" s="627"/>
    </row>
    <row r="534" spans="2:94" s="632" customFormat="1" ht="12.75" x14ac:dyDescent="0.2">
      <c r="B534" s="201"/>
      <c r="C534" s="201"/>
      <c r="D534" s="671"/>
      <c r="AO534" s="659"/>
      <c r="AP534" s="620"/>
      <c r="AQ534" s="620"/>
      <c r="AR534" s="620"/>
      <c r="AS534" s="620"/>
      <c r="AT534" s="620"/>
      <c r="AU534" s="620"/>
      <c r="AV534" s="620"/>
      <c r="AW534" s="620"/>
      <c r="AX534" s="620"/>
      <c r="AY534" s="620"/>
      <c r="AZ534" s="620"/>
      <c r="BA534" s="620"/>
      <c r="BB534" s="620"/>
      <c r="BC534" s="620"/>
      <c r="BD534" s="620"/>
      <c r="BE534" s="620"/>
      <c r="BF534" s="620"/>
      <c r="BG534" s="622"/>
      <c r="BH534" s="620"/>
      <c r="BI534" s="620"/>
      <c r="BJ534" s="620"/>
      <c r="BK534" s="659"/>
      <c r="BL534" s="659"/>
      <c r="BM534" s="659"/>
      <c r="BN534" s="659"/>
      <c r="BO534" s="659"/>
      <c r="BP534" s="659"/>
      <c r="BQ534" s="659"/>
      <c r="BR534" s="659"/>
      <c r="BS534" s="659"/>
      <c r="BT534" s="659"/>
      <c r="BU534" s="659"/>
      <c r="BV534" s="659"/>
      <c r="BW534" s="659"/>
      <c r="BX534" s="659"/>
      <c r="BY534" s="659"/>
      <c r="BZ534" s="659"/>
      <c r="CA534" s="659"/>
      <c r="CB534" s="659"/>
      <c r="CC534" s="659"/>
      <c r="CD534" s="659"/>
      <c r="CE534" s="659"/>
      <c r="CF534" s="659"/>
      <c r="CG534" s="659"/>
      <c r="CH534" s="659"/>
      <c r="CI534" s="659"/>
      <c r="CJ534" s="659"/>
      <c r="CK534" s="659"/>
      <c r="CL534" s="659"/>
      <c r="CP534" s="627"/>
    </row>
    <row r="535" spans="2:94" s="632" customFormat="1" ht="12.75" x14ac:dyDescent="0.2">
      <c r="B535" s="201"/>
      <c r="C535" s="201"/>
      <c r="D535" s="671"/>
      <c r="AO535" s="659"/>
      <c r="AP535" s="620"/>
      <c r="AQ535" s="620"/>
      <c r="AR535" s="620"/>
      <c r="AS535" s="620"/>
      <c r="AT535" s="620"/>
      <c r="AU535" s="620"/>
      <c r="AV535" s="620"/>
      <c r="AW535" s="620"/>
      <c r="AX535" s="620"/>
      <c r="AY535" s="620"/>
      <c r="AZ535" s="620"/>
      <c r="BA535" s="620"/>
      <c r="BB535" s="620"/>
      <c r="BC535" s="620"/>
      <c r="BD535" s="620"/>
      <c r="BE535" s="620"/>
      <c r="BF535" s="620"/>
      <c r="BG535" s="622"/>
      <c r="BH535" s="620"/>
      <c r="BI535" s="620"/>
      <c r="BJ535" s="620"/>
      <c r="BK535" s="659"/>
      <c r="BL535" s="659"/>
      <c r="BM535" s="659"/>
      <c r="BN535" s="659"/>
      <c r="BO535" s="659"/>
      <c r="BP535" s="659"/>
      <c r="BQ535" s="659"/>
      <c r="BR535" s="659"/>
      <c r="BS535" s="659"/>
      <c r="BT535" s="659"/>
      <c r="BU535" s="659"/>
      <c r="BV535" s="659"/>
      <c r="BW535" s="659"/>
      <c r="BX535" s="659"/>
      <c r="BY535" s="659"/>
      <c r="BZ535" s="659"/>
      <c r="CA535" s="659"/>
      <c r="CB535" s="659"/>
      <c r="CC535" s="659"/>
      <c r="CD535" s="659"/>
      <c r="CE535" s="659"/>
      <c r="CF535" s="659"/>
      <c r="CG535" s="659"/>
      <c r="CH535" s="659"/>
      <c r="CI535" s="659"/>
      <c r="CJ535" s="659"/>
      <c r="CK535" s="659"/>
      <c r="CL535" s="659"/>
      <c r="CP535" s="627"/>
    </row>
    <row r="536" spans="2:94" s="632" customFormat="1" ht="12.75" x14ac:dyDescent="0.2">
      <c r="B536" s="201"/>
      <c r="C536" s="201"/>
      <c r="D536" s="671"/>
      <c r="AO536" s="659"/>
      <c r="AP536" s="620"/>
      <c r="AQ536" s="620"/>
      <c r="AR536" s="620"/>
      <c r="AS536" s="620"/>
      <c r="AT536" s="620"/>
      <c r="AU536" s="620"/>
      <c r="AV536" s="620"/>
      <c r="AW536" s="620"/>
      <c r="AX536" s="620"/>
      <c r="AY536" s="620"/>
      <c r="AZ536" s="620"/>
      <c r="BA536" s="620"/>
      <c r="BB536" s="620"/>
      <c r="BC536" s="620"/>
      <c r="BD536" s="620"/>
      <c r="BE536" s="620"/>
      <c r="BF536" s="620"/>
      <c r="BG536" s="622"/>
      <c r="BH536" s="620"/>
      <c r="BI536" s="620"/>
      <c r="BJ536" s="620"/>
      <c r="BK536" s="659"/>
      <c r="BL536" s="659"/>
      <c r="BM536" s="659"/>
      <c r="BN536" s="659"/>
      <c r="BO536" s="659"/>
      <c r="BP536" s="659"/>
      <c r="BQ536" s="659"/>
      <c r="BR536" s="659"/>
      <c r="BS536" s="659"/>
      <c r="BT536" s="659"/>
      <c r="BU536" s="659"/>
      <c r="BV536" s="659"/>
      <c r="BW536" s="659"/>
      <c r="BX536" s="659"/>
      <c r="BY536" s="659"/>
      <c r="BZ536" s="659"/>
      <c r="CA536" s="659"/>
      <c r="CB536" s="659"/>
      <c r="CC536" s="659"/>
      <c r="CD536" s="659"/>
      <c r="CE536" s="659"/>
      <c r="CF536" s="659"/>
      <c r="CG536" s="659"/>
      <c r="CH536" s="659"/>
      <c r="CI536" s="659"/>
      <c r="CJ536" s="659"/>
      <c r="CK536" s="659"/>
      <c r="CL536" s="659"/>
      <c r="CP536" s="627"/>
    </row>
    <row r="537" spans="2:94" s="632" customFormat="1" ht="12.75" x14ac:dyDescent="0.2">
      <c r="B537" s="201"/>
      <c r="C537" s="201"/>
      <c r="D537" s="671"/>
      <c r="AO537" s="659"/>
      <c r="AP537" s="620"/>
      <c r="AQ537" s="620"/>
      <c r="AR537" s="620"/>
      <c r="AS537" s="620"/>
      <c r="AT537" s="620"/>
      <c r="AU537" s="620"/>
      <c r="AV537" s="620"/>
      <c r="AW537" s="620"/>
      <c r="AX537" s="620"/>
      <c r="AY537" s="620"/>
      <c r="AZ537" s="620"/>
      <c r="BA537" s="620"/>
      <c r="BB537" s="620"/>
      <c r="BC537" s="620"/>
      <c r="BD537" s="620"/>
      <c r="BE537" s="620"/>
      <c r="BF537" s="620"/>
      <c r="BG537" s="622"/>
      <c r="BH537" s="620"/>
      <c r="BI537" s="620"/>
      <c r="BJ537" s="620"/>
      <c r="BK537" s="659"/>
      <c r="BL537" s="659"/>
      <c r="BM537" s="659"/>
      <c r="BN537" s="659"/>
      <c r="BO537" s="659"/>
      <c r="BP537" s="659"/>
      <c r="BQ537" s="659"/>
      <c r="BR537" s="659"/>
      <c r="BS537" s="659"/>
      <c r="BT537" s="659"/>
      <c r="BU537" s="659"/>
      <c r="BV537" s="659"/>
      <c r="BW537" s="659"/>
      <c r="BX537" s="659"/>
      <c r="BY537" s="659"/>
      <c r="BZ537" s="659"/>
      <c r="CA537" s="659"/>
      <c r="CB537" s="659"/>
      <c r="CC537" s="659"/>
      <c r="CD537" s="659"/>
      <c r="CE537" s="659"/>
      <c r="CF537" s="659"/>
      <c r="CG537" s="659"/>
      <c r="CH537" s="659"/>
      <c r="CI537" s="659"/>
      <c r="CJ537" s="659"/>
      <c r="CK537" s="659"/>
      <c r="CL537" s="659"/>
      <c r="CP537" s="627"/>
    </row>
    <row r="538" spans="2:94" s="632" customFormat="1" ht="12.75" x14ac:dyDescent="0.2">
      <c r="B538" s="201"/>
      <c r="C538" s="201"/>
      <c r="D538" s="671"/>
      <c r="AO538" s="659"/>
      <c r="AP538" s="620"/>
      <c r="AQ538" s="620"/>
      <c r="AR538" s="620"/>
      <c r="AS538" s="620"/>
      <c r="AT538" s="620"/>
      <c r="AU538" s="620"/>
      <c r="AV538" s="620"/>
      <c r="AW538" s="620"/>
      <c r="AX538" s="620"/>
      <c r="AY538" s="620"/>
      <c r="AZ538" s="620"/>
      <c r="BA538" s="620"/>
      <c r="BB538" s="620"/>
      <c r="BC538" s="620"/>
      <c r="BD538" s="620"/>
      <c r="BE538" s="620"/>
      <c r="BF538" s="620"/>
      <c r="BG538" s="622"/>
      <c r="BH538" s="620"/>
      <c r="BI538" s="620"/>
      <c r="BJ538" s="620"/>
      <c r="BK538" s="659"/>
      <c r="BL538" s="659"/>
      <c r="BM538" s="659"/>
      <c r="BN538" s="659"/>
      <c r="BO538" s="659"/>
      <c r="BP538" s="659"/>
      <c r="BQ538" s="659"/>
      <c r="BR538" s="659"/>
      <c r="BS538" s="659"/>
      <c r="BT538" s="659"/>
      <c r="BU538" s="659"/>
      <c r="BV538" s="659"/>
      <c r="BW538" s="659"/>
      <c r="BX538" s="659"/>
      <c r="BY538" s="659"/>
      <c r="BZ538" s="659"/>
      <c r="CA538" s="659"/>
      <c r="CB538" s="659"/>
      <c r="CC538" s="659"/>
      <c r="CD538" s="659"/>
      <c r="CE538" s="659"/>
      <c r="CF538" s="659"/>
      <c r="CG538" s="659"/>
      <c r="CH538" s="659"/>
      <c r="CI538" s="659"/>
      <c r="CJ538" s="659"/>
      <c r="CK538" s="659"/>
      <c r="CL538" s="659"/>
      <c r="CP538" s="627"/>
    </row>
    <row r="539" spans="2:94" s="632" customFormat="1" ht="12.75" x14ac:dyDescent="0.2">
      <c r="B539" s="201"/>
      <c r="C539" s="201"/>
      <c r="D539" s="671"/>
      <c r="AO539" s="659"/>
      <c r="AP539" s="620"/>
      <c r="AQ539" s="620"/>
      <c r="AR539" s="620"/>
      <c r="AS539" s="620"/>
      <c r="AT539" s="620"/>
      <c r="AU539" s="620"/>
      <c r="AV539" s="620"/>
      <c r="AW539" s="620"/>
      <c r="AX539" s="620"/>
      <c r="AY539" s="620"/>
      <c r="AZ539" s="620"/>
      <c r="BA539" s="620"/>
      <c r="BB539" s="620"/>
      <c r="BC539" s="620"/>
      <c r="BD539" s="620"/>
      <c r="BE539" s="620"/>
      <c r="BF539" s="620"/>
      <c r="BG539" s="622"/>
      <c r="BH539" s="620"/>
      <c r="BI539" s="620"/>
      <c r="BJ539" s="620"/>
      <c r="BK539" s="659"/>
      <c r="BL539" s="659"/>
      <c r="BM539" s="659"/>
      <c r="BN539" s="659"/>
      <c r="BO539" s="659"/>
      <c r="BP539" s="659"/>
      <c r="BQ539" s="659"/>
      <c r="BR539" s="659"/>
      <c r="BS539" s="659"/>
      <c r="BT539" s="659"/>
      <c r="BU539" s="659"/>
      <c r="BV539" s="659"/>
      <c r="BW539" s="659"/>
      <c r="BX539" s="659"/>
      <c r="BY539" s="659"/>
      <c r="BZ539" s="659"/>
      <c r="CA539" s="659"/>
      <c r="CB539" s="659"/>
      <c r="CC539" s="659"/>
      <c r="CD539" s="659"/>
      <c r="CE539" s="659"/>
      <c r="CF539" s="659"/>
      <c r="CG539" s="659"/>
      <c r="CH539" s="659"/>
      <c r="CI539" s="659"/>
      <c r="CJ539" s="659"/>
      <c r="CK539" s="659"/>
      <c r="CL539" s="659"/>
      <c r="CP539" s="627"/>
    </row>
    <row r="540" spans="2:94" s="632" customFormat="1" ht="12.75" x14ac:dyDescent="0.2">
      <c r="B540" s="201"/>
      <c r="C540" s="201"/>
      <c r="D540" s="671"/>
      <c r="AO540" s="659"/>
      <c r="AP540" s="620"/>
      <c r="AQ540" s="620"/>
      <c r="AR540" s="620"/>
      <c r="AS540" s="620"/>
      <c r="AT540" s="620"/>
      <c r="AU540" s="620"/>
      <c r="AV540" s="620"/>
      <c r="AW540" s="620"/>
      <c r="AX540" s="620"/>
      <c r="AY540" s="620"/>
      <c r="AZ540" s="620"/>
      <c r="BA540" s="620"/>
      <c r="BB540" s="620"/>
      <c r="BC540" s="620"/>
      <c r="BD540" s="620"/>
      <c r="BE540" s="620"/>
      <c r="BF540" s="620"/>
      <c r="BG540" s="622"/>
      <c r="BH540" s="620"/>
      <c r="BI540" s="620"/>
      <c r="BJ540" s="620"/>
      <c r="BK540" s="659"/>
      <c r="BL540" s="659"/>
      <c r="BM540" s="659"/>
      <c r="BN540" s="659"/>
      <c r="BO540" s="659"/>
      <c r="BP540" s="659"/>
      <c r="BQ540" s="659"/>
      <c r="BR540" s="659"/>
      <c r="BS540" s="659"/>
      <c r="BT540" s="659"/>
      <c r="BU540" s="659"/>
      <c r="BV540" s="659"/>
      <c r="BW540" s="659"/>
      <c r="BX540" s="659"/>
      <c r="BY540" s="659"/>
      <c r="BZ540" s="659"/>
      <c r="CA540" s="659"/>
      <c r="CB540" s="659"/>
      <c r="CC540" s="659"/>
      <c r="CD540" s="659"/>
      <c r="CE540" s="659"/>
      <c r="CF540" s="659"/>
      <c r="CG540" s="659"/>
      <c r="CH540" s="659"/>
      <c r="CI540" s="659"/>
      <c r="CJ540" s="659"/>
      <c r="CK540" s="659"/>
      <c r="CL540" s="659"/>
      <c r="CP540" s="627"/>
    </row>
    <row r="541" spans="2:94" s="632" customFormat="1" ht="12.75" x14ac:dyDescent="0.2">
      <c r="B541" s="201"/>
      <c r="C541" s="201"/>
      <c r="D541" s="671"/>
      <c r="AO541" s="659"/>
      <c r="AP541" s="620"/>
      <c r="AQ541" s="620"/>
      <c r="AR541" s="620"/>
      <c r="AS541" s="620"/>
      <c r="AT541" s="620"/>
      <c r="AU541" s="620"/>
      <c r="AV541" s="620"/>
      <c r="AW541" s="620"/>
      <c r="AX541" s="620"/>
      <c r="AY541" s="620"/>
      <c r="AZ541" s="620"/>
      <c r="BA541" s="620"/>
      <c r="BB541" s="620"/>
      <c r="BC541" s="620"/>
      <c r="BD541" s="620"/>
      <c r="BE541" s="620"/>
      <c r="BF541" s="620"/>
      <c r="BG541" s="622"/>
      <c r="BH541" s="620"/>
      <c r="BI541" s="620"/>
      <c r="BJ541" s="620"/>
      <c r="BK541" s="659"/>
      <c r="BL541" s="659"/>
      <c r="BM541" s="659"/>
      <c r="BN541" s="659"/>
      <c r="BO541" s="659"/>
      <c r="BP541" s="659"/>
      <c r="BQ541" s="659"/>
      <c r="BR541" s="659"/>
      <c r="BS541" s="659"/>
      <c r="BT541" s="659"/>
      <c r="BU541" s="659"/>
      <c r="BV541" s="659"/>
      <c r="BW541" s="659"/>
      <c r="BX541" s="659"/>
      <c r="BY541" s="659"/>
      <c r="BZ541" s="659"/>
      <c r="CA541" s="659"/>
      <c r="CB541" s="659"/>
      <c r="CC541" s="659"/>
      <c r="CD541" s="659"/>
      <c r="CE541" s="659"/>
      <c r="CF541" s="659"/>
      <c r="CG541" s="659"/>
      <c r="CH541" s="659"/>
      <c r="CI541" s="659"/>
      <c r="CJ541" s="659"/>
      <c r="CK541" s="659"/>
      <c r="CL541" s="659"/>
      <c r="CP541" s="627"/>
    </row>
    <row r="542" spans="2:94" s="632" customFormat="1" ht="12.75" x14ac:dyDescent="0.2">
      <c r="B542" s="201"/>
      <c r="C542" s="201"/>
      <c r="D542" s="671"/>
      <c r="AO542" s="659"/>
      <c r="AP542" s="620"/>
      <c r="AQ542" s="620"/>
      <c r="AR542" s="620"/>
      <c r="AS542" s="620"/>
      <c r="AT542" s="620"/>
      <c r="AU542" s="620"/>
      <c r="AV542" s="620"/>
      <c r="AW542" s="620"/>
      <c r="AX542" s="620"/>
      <c r="AY542" s="620"/>
      <c r="AZ542" s="620"/>
      <c r="BA542" s="620"/>
      <c r="BB542" s="620"/>
      <c r="BC542" s="620"/>
      <c r="BD542" s="620"/>
      <c r="BE542" s="620"/>
      <c r="BF542" s="620"/>
      <c r="BG542" s="622"/>
      <c r="BH542" s="620"/>
      <c r="BI542" s="620"/>
      <c r="BJ542" s="620"/>
      <c r="BK542" s="659"/>
      <c r="BL542" s="659"/>
      <c r="BM542" s="659"/>
      <c r="BN542" s="659"/>
      <c r="BO542" s="659"/>
      <c r="BP542" s="659"/>
      <c r="BQ542" s="659"/>
      <c r="BR542" s="659"/>
      <c r="BS542" s="659"/>
      <c r="BT542" s="659"/>
      <c r="BU542" s="659"/>
      <c r="BV542" s="659"/>
      <c r="BW542" s="659"/>
      <c r="BX542" s="659"/>
      <c r="BY542" s="659"/>
      <c r="BZ542" s="659"/>
      <c r="CA542" s="659"/>
      <c r="CB542" s="659"/>
      <c r="CC542" s="659"/>
      <c r="CD542" s="659"/>
      <c r="CE542" s="659"/>
      <c r="CF542" s="659"/>
      <c r="CG542" s="659"/>
      <c r="CH542" s="659"/>
      <c r="CI542" s="659"/>
      <c r="CJ542" s="659"/>
      <c r="CK542" s="659"/>
      <c r="CL542" s="659"/>
      <c r="CP542" s="627"/>
    </row>
    <row r="543" spans="2:94" s="632" customFormat="1" ht="12.75" x14ac:dyDescent="0.2">
      <c r="B543" s="201"/>
      <c r="C543" s="201"/>
      <c r="D543" s="671"/>
      <c r="AO543" s="659"/>
      <c r="AP543" s="620"/>
      <c r="AQ543" s="620"/>
      <c r="AR543" s="620"/>
      <c r="AS543" s="620"/>
      <c r="AT543" s="620"/>
      <c r="AU543" s="620"/>
      <c r="AV543" s="620"/>
      <c r="AW543" s="620"/>
      <c r="AX543" s="620"/>
      <c r="AY543" s="620"/>
      <c r="AZ543" s="620"/>
      <c r="BA543" s="620"/>
      <c r="BB543" s="620"/>
      <c r="BC543" s="620"/>
      <c r="BD543" s="620"/>
      <c r="BE543" s="620"/>
      <c r="BF543" s="620"/>
      <c r="BG543" s="622"/>
      <c r="BH543" s="620"/>
      <c r="BI543" s="620"/>
      <c r="BJ543" s="620"/>
      <c r="BK543" s="659"/>
      <c r="BL543" s="659"/>
      <c r="BM543" s="659"/>
      <c r="BN543" s="659"/>
      <c r="BO543" s="659"/>
      <c r="BP543" s="659"/>
      <c r="BQ543" s="659"/>
      <c r="BR543" s="659"/>
      <c r="BS543" s="659"/>
      <c r="BT543" s="659"/>
      <c r="BU543" s="659"/>
      <c r="BV543" s="659"/>
      <c r="BW543" s="659"/>
      <c r="BX543" s="659"/>
      <c r="BY543" s="659"/>
      <c r="BZ543" s="659"/>
      <c r="CA543" s="659"/>
      <c r="CB543" s="659"/>
      <c r="CC543" s="659"/>
      <c r="CD543" s="659"/>
      <c r="CE543" s="659"/>
      <c r="CF543" s="659"/>
      <c r="CG543" s="659"/>
      <c r="CH543" s="659"/>
      <c r="CI543" s="659"/>
      <c r="CJ543" s="659"/>
      <c r="CK543" s="659"/>
      <c r="CL543" s="659"/>
      <c r="CP543" s="627"/>
    </row>
    <row r="544" spans="2:94" s="632" customFormat="1" ht="12.75" x14ac:dyDescent="0.2">
      <c r="B544" s="201"/>
      <c r="C544" s="201"/>
      <c r="D544" s="671"/>
      <c r="AO544" s="659"/>
      <c r="AP544" s="620"/>
      <c r="AQ544" s="620"/>
      <c r="AR544" s="620"/>
      <c r="AS544" s="620"/>
      <c r="AT544" s="620"/>
      <c r="AU544" s="620"/>
      <c r="AV544" s="620"/>
      <c r="AW544" s="620"/>
      <c r="AX544" s="620"/>
      <c r="AY544" s="620"/>
      <c r="AZ544" s="620"/>
      <c r="BA544" s="620"/>
      <c r="BB544" s="620"/>
      <c r="BC544" s="620"/>
      <c r="BD544" s="620"/>
      <c r="BE544" s="620"/>
      <c r="BF544" s="620"/>
      <c r="BG544" s="622"/>
      <c r="BH544" s="620"/>
      <c r="BI544" s="620"/>
      <c r="BJ544" s="620"/>
      <c r="BK544" s="659"/>
      <c r="BL544" s="659"/>
      <c r="BM544" s="659"/>
      <c r="BN544" s="659"/>
      <c r="BO544" s="659"/>
      <c r="BP544" s="659"/>
      <c r="BQ544" s="659"/>
      <c r="BR544" s="659"/>
      <c r="BS544" s="659"/>
      <c r="BT544" s="659"/>
      <c r="BU544" s="659"/>
      <c r="BV544" s="659"/>
      <c r="BW544" s="659"/>
      <c r="BX544" s="659"/>
      <c r="BY544" s="659"/>
      <c r="BZ544" s="659"/>
      <c r="CA544" s="659"/>
      <c r="CB544" s="659"/>
      <c r="CC544" s="659"/>
      <c r="CD544" s="659"/>
      <c r="CE544" s="659"/>
      <c r="CF544" s="659"/>
      <c r="CG544" s="659"/>
      <c r="CH544" s="659"/>
      <c r="CI544" s="659"/>
      <c r="CJ544" s="659"/>
      <c r="CK544" s="659"/>
      <c r="CL544" s="659"/>
      <c r="CP544" s="627"/>
    </row>
    <row r="545" spans="2:94" s="632" customFormat="1" ht="12.75" x14ac:dyDescent="0.2">
      <c r="B545" s="201"/>
      <c r="C545" s="201"/>
      <c r="D545" s="671"/>
      <c r="AO545" s="659"/>
      <c r="AP545" s="620"/>
      <c r="AQ545" s="620"/>
      <c r="AR545" s="620"/>
      <c r="AS545" s="620"/>
      <c r="AT545" s="620"/>
      <c r="AU545" s="620"/>
      <c r="AV545" s="620"/>
      <c r="AW545" s="620"/>
      <c r="AX545" s="620"/>
      <c r="AY545" s="620"/>
      <c r="AZ545" s="620"/>
      <c r="BA545" s="620"/>
      <c r="BB545" s="620"/>
      <c r="BC545" s="620"/>
      <c r="BD545" s="620"/>
      <c r="BE545" s="620"/>
      <c r="BF545" s="620"/>
      <c r="BG545" s="622"/>
      <c r="BH545" s="620"/>
      <c r="BI545" s="620"/>
      <c r="BJ545" s="620"/>
      <c r="BK545" s="659"/>
      <c r="BL545" s="659"/>
      <c r="BM545" s="659"/>
      <c r="BN545" s="659"/>
      <c r="BO545" s="659"/>
      <c r="BP545" s="659"/>
      <c r="BQ545" s="659"/>
      <c r="BR545" s="659"/>
      <c r="BS545" s="659"/>
      <c r="BT545" s="659"/>
      <c r="BU545" s="659"/>
      <c r="BV545" s="659"/>
      <c r="BW545" s="659"/>
      <c r="BX545" s="659"/>
      <c r="BY545" s="659"/>
      <c r="BZ545" s="659"/>
      <c r="CA545" s="659"/>
      <c r="CB545" s="659"/>
      <c r="CC545" s="659"/>
      <c r="CD545" s="659"/>
      <c r="CE545" s="659"/>
      <c r="CF545" s="659"/>
      <c r="CG545" s="659"/>
      <c r="CH545" s="659"/>
      <c r="CI545" s="659"/>
      <c r="CJ545" s="659"/>
      <c r="CK545" s="659"/>
      <c r="CL545" s="659"/>
      <c r="CP545" s="627"/>
    </row>
    <row r="546" spans="2:94" s="632" customFormat="1" ht="12.75" x14ac:dyDescent="0.2">
      <c r="B546" s="201"/>
      <c r="C546" s="201"/>
      <c r="D546" s="671"/>
      <c r="AO546" s="659"/>
      <c r="AP546" s="620"/>
      <c r="AQ546" s="620"/>
      <c r="AR546" s="620"/>
      <c r="AS546" s="620"/>
      <c r="AT546" s="620"/>
      <c r="AU546" s="620"/>
      <c r="AV546" s="620"/>
      <c r="AW546" s="620"/>
      <c r="AX546" s="620"/>
      <c r="AY546" s="620"/>
      <c r="AZ546" s="620"/>
      <c r="BA546" s="620"/>
      <c r="BB546" s="620"/>
      <c r="BC546" s="620"/>
      <c r="BD546" s="620"/>
      <c r="BE546" s="620"/>
      <c r="BF546" s="620"/>
      <c r="BG546" s="622"/>
      <c r="BH546" s="620"/>
      <c r="BI546" s="620"/>
      <c r="BJ546" s="620"/>
      <c r="BK546" s="659"/>
      <c r="BL546" s="659"/>
      <c r="BM546" s="659"/>
      <c r="BN546" s="659"/>
      <c r="BO546" s="659"/>
      <c r="BP546" s="659"/>
      <c r="BQ546" s="659"/>
      <c r="BR546" s="659"/>
      <c r="BS546" s="659"/>
      <c r="BT546" s="659"/>
      <c r="BU546" s="659"/>
      <c r="BV546" s="659"/>
      <c r="BW546" s="659"/>
      <c r="BX546" s="659"/>
      <c r="BY546" s="659"/>
      <c r="BZ546" s="659"/>
      <c r="CA546" s="659"/>
      <c r="CB546" s="659"/>
      <c r="CC546" s="659"/>
      <c r="CD546" s="659"/>
      <c r="CE546" s="659"/>
      <c r="CF546" s="659"/>
      <c r="CG546" s="659"/>
      <c r="CH546" s="659"/>
      <c r="CI546" s="659"/>
      <c r="CJ546" s="659"/>
      <c r="CK546" s="659"/>
      <c r="CL546" s="659"/>
      <c r="CP546" s="627"/>
    </row>
    <row r="547" spans="2:94" s="632" customFormat="1" ht="12.75" x14ac:dyDescent="0.2">
      <c r="B547" s="201"/>
      <c r="C547" s="201"/>
      <c r="D547" s="671"/>
      <c r="AO547" s="659"/>
      <c r="AP547" s="620"/>
      <c r="AQ547" s="620"/>
      <c r="AR547" s="620"/>
      <c r="AS547" s="620"/>
      <c r="AT547" s="620"/>
      <c r="AU547" s="620"/>
      <c r="AV547" s="620"/>
      <c r="AW547" s="620"/>
      <c r="AX547" s="620"/>
      <c r="AY547" s="620"/>
      <c r="AZ547" s="620"/>
      <c r="BA547" s="620"/>
      <c r="BB547" s="620"/>
      <c r="BC547" s="620"/>
      <c r="BD547" s="620"/>
      <c r="BE547" s="620"/>
      <c r="BF547" s="620"/>
      <c r="BG547" s="622"/>
      <c r="BH547" s="620"/>
      <c r="BI547" s="620"/>
      <c r="BJ547" s="620"/>
      <c r="BK547" s="659"/>
      <c r="BL547" s="659"/>
      <c r="BM547" s="659"/>
      <c r="BN547" s="659"/>
      <c r="BO547" s="659"/>
      <c r="BP547" s="659"/>
      <c r="BQ547" s="659"/>
      <c r="BR547" s="659"/>
      <c r="BS547" s="659"/>
      <c r="BT547" s="659"/>
      <c r="BU547" s="659"/>
      <c r="BV547" s="659"/>
      <c r="BW547" s="659"/>
      <c r="BX547" s="659"/>
      <c r="BY547" s="659"/>
      <c r="BZ547" s="659"/>
      <c r="CA547" s="659"/>
      <c r="CB547" s="659"/>
      <c r="CC547" s="659"/>
      <c r="CD547" s="659"/>
      <c r="CE547" s="659"/>
      <c r="CF547" s="659"/>
      <c r="CG547" s="659"/>
      <c r="CH547" s="659"/>
      <c r="CI547" s="659"/>
      <c r="CJ547" s="659"/>
      <c r="CK547" s="659"/>
      <c r="CL547" s="659"/>
      <c r="CP547" s="627"/>
    </row>
    <row r="548" spans="2:94" s="632" customFormat="1" ht="12.75" x14ac:dyDescent="0.2">
      <c r="B548" s="201"/>
      <c r="C548" s="201"/>
      <c r="D548" s="671"/>
      <c r="AO548" s="659"/>
      <c r="AP548" s="620"/>
      <c r="AQ548" s="620"/>
      <c r="AR548" s="620"/>
      <c r="AS548" s="620"/>
      <c r="AT548" s="620"/>
      <c r="AU548" s="620"/>
      <c r="AV548" s="620"/>
      <c r="AW548" s="620"/>
      <c r="AX548" s="620"/>
      <c r="AY548" s="620"/>
      <c r="AZ548" s="620"/>
      <c r="BA548" s="620"/>
      <c r="BB548" s="620"/>
      <c r="BC548" s="620"/>
      <c r="BD548" s="620"/>
      <c r="BE548" s="620"/>
      <c r="BF548" s="620"/>
      <c r="BG548" s="622"/>
      <c r="BH548" s="620"/>
      <c r="BI548" s="620"/>
      <c r="BJ548" s="620"/>
      <c r="BK548" s="659"/>
      <c r="BL548" s="659"/>
      <c r="BM548" s="659"/>
      <c r="BN548" s="659"/>
      <c r="BO548" s="659"/>
      <c r="BP548" s="659"/>
      <c r="BQ548" s="659"/>
      <c r="BR548" s="659"/>
      <c r="BS548" s="659"/>
      <c r="BT548" s="659"/>
      <c r="BU548" s="659"/>
      <c r="BV548" s="659"/>
      <c r="BW548" s="659"/>
      <c r="BX548" s="659"/>
      <c r="BY548" s="659"/>
      <c r="BZ548" s="659"/>
      <c r="CA548" s="659"/>
      <c r="CB548" s="659"/>
      <c r="CC548" s="659"/>
      <c r="CD548" s="659"/>
      <c r="CE548" s="659"/>
      <c r="CF548" s="659"/>
      <c r="CG548" s="659"/>
      <c r="CH548" s="659"/>
      <c r="CI548" s="659"/>
      <c r="CJ548" s="659"/>
      <c r="CK548" s="659"/>
      <c r="CL548" s="659"/>
      <c r="CP548" s="627"/>
    </row>
    <row r="549" spans="2:94" s="632" customFormat="1" ht="12.75" x14ac:dyDescent="0.2">
      <c r="B549" s="201"/>
      <c r="C549" s="201"/>
      <c r="D549" s="671"/>
      <c r="AO549" s="659"/>
      <c r="AP549" s="620"/>
      <c r="AQ549" s="620"/>
      <c r="AR549" s="620"/>
      <c r="AS549" s="620"/>
      <c r="AT549" s="620"/>
      <c r="AU549" s="620"/>
      <c r="AV549" s="620"/>
      <c r="AW549" s="620"/>
      <c r="AX549" s="620"/>
      <c r="AY549" s="620"/>
      <c r="AZ549" s="620"/>
      <c r="BA549" s="620"/>
      <c r="BB549" s="620"/>
      <c r="BC549" s="620"/>
      <c r="BD549" s="620"/>
      <c r="BE549" s="620"/>
      <c r="BF549" s="620"/>
      <c r="BG549" s="622"/>
      <c r="BH549" s="620"/>
      <c r="BI549" s="620"/>
      <c r="BJ549" s="620"/>
      <c r="BK549" s="659"/>
      <c r="BL549" s="659"/>
      <c r="BM549" s="659"/>
      <c r="BN549" s="659"/>
      <c r="BO549" s="659"/>
      <c r="BP549" s="659"/>
      <c r="BQ549" s="659"/>
      <c r="BR549" s="659"/>
      <c r="BS549" s="659"/>
      <c r="BT549" s="659"/>
      <c r="BU549" s="659"/>
      <c r="BV549" s="659"/>
      <c r="BW549" s="659"/>
      <c r="BX549" s="659"/>
      <c r="BY549" s="659"/>
      <c r="BZ549" s="659"/>
      <c r="CA549" s="659"/>
      <c r="CB549" s="659"/>
      <c r="CC549" s="659"/>
      <c r="CD549" s="659"/>
      <c r="CE549" s="659"/>
      <c r="CF549" s="659"/>
      <c r="CG549" s="659"/>
      <c r="CH549" s="659"/>
      <c r="CI549" s="659"/>
      <c r="CJ549" s="659"/>
      <c r="CK549" s="659"/>
      <c r="CL549" s="659"/>
      <c r="CP549" s="627"/>
    </row>
    <row r="550" spans="2:94" s="632" customFormat="1" ht="12.75" x14ac:dyDescent="0.2">
      <c r="B550" s="201"/>
      <c r="C550" s="201"/>
      <c r="D550" s="671"/>
      <c r="AO550" s="659"/>
      <c r="AP550" s="620"/>
      <c r="AQ550" s="620"/>
      <c r="AR550" s="620"/>
      <c r="AS550" s="620"/>
      <c r="AT550" s="620"/>
      <c r="AU550" s="620"/>
      <c r="AV550" s="620"/>
      <c r="AW550" s="620"/>
      <c r="AX550" s="620"/>
      <c r="AY550" s="620"/>
      <c r="AZ550" s="620"/>
      <c r="BA550" s="620"/>
      <c r="BB550" s="620"/>
      <c r="BC550" s="620"/>
      <c r="BD550" s="620"/>
      <c r="BE550" s="620"/>
      <c r="BF550" s="620"/>
      <c r="BG550" s="622"/>
      <c r="BH550" s="620"/>
      <c r="BI550" s="620"/>
      <c r="BJ550" s="620"/>
      <c r="BK550" s="659"/>
      <c r="BL550" s="659"/>
      <c r="BM550" s="659"/>
      <c r="BN550" s="659"/>
      <c r="BO550" s="659"/>
      <c r="BP550" s="659"/>
      <c r="BQ550" s="659"/>
      <c r="BR550" s="659"/>
      <c r="BS550" s="659"/>
      <c r="BT550" s="659"/>
      <c r="BU550" s="659"/>
      <c r="BV550" s="659"/>
      <c r="BW550" s="659"/>
      <c r="BX550" s="659"/>
      <c r="BY550" s="659"/>
      <c r="BZ550" s="659"/>
      <c r="CA550" s="659"/>
      <c r="CB550" s="659"/>
      <c r="CC550" s="659"/>
      <c r="CD550" s="659"/>
      <c r="CE550" s="659"/>
      <c r="CF550" s="659"/>
      <c r="CG550" s="659"/>
      <c r="CH550" s="659"/>
      <c r="CI550" s="659"/>
      <c r="CJ550" s="659"/>
      <c r="CK550" s="659"/>
      <c r="CL550" s="659"/>
      <c r="CP550" s="627"/>
    </row>
    <row r="551" spans="2:94" s="632" customFormat="1" ht="12.75" x14ac:dyDescent="0.2">
      <c r="B551" s="201"/>
      <c r="C551" s="201"/>
      <c r="D551" s="671"/>
      <c r="AO551" s="659"/>
      <c r="AP551" s="620"/>
      <c r="AQ551" s="620"/>
      <c r="AR551" s="620"/>
      <c r="AS551" s="620"/>
      <c r="AT551" s="620"/>
      <c r="AU551" s="620"/>
      <c r="AV551" s="620"/>
      <c r="AW551" s="620"/>
      <c r="AX551" s="620"/>
      <c r="AY551" s="620"/>
      <c r="AZ551" s="620"/>
      <c r="BA551" s="620"/>
      <c r="BB551" s="620"/>
      <c r="BC551" s="620"/>
      <c r="BD551" s="620"/>
      <c r="BE551" s="620"/>
      <c r="BF551" s="620"/>
      <c r="BG551" s="622"/>
      <c r="BH551" s="620"/>
      <c r="BI551" s="620"/>
      <c r="BJ551" s="620"/>
      <c r="BK551" s="659"/>
      <c r="BL551" s="659"/>
      <c r="BM551" s="659"/>
      <c r="BN551" s="659"/>
      <c r="BO551" s="659"/>
      <c r="BP551" s="659"/>
      <c r="BQ551" s="659"/>
      <c r="BR551" s="659"/>
      <c r="BS551" s="659"/>
      <c r="BT551" s="659"/>
      <c r="BU551" s="659"/>
      <c r="BV551" s="659"/>
      <c r="BW551" s="659"/>
      <c r="BX551" s="659"/>
      <c r="BY551" s="659"/>
      <c r="BZ551" s="659"/>
      <c r="CA551" s="659"/>
      <c r="CB551" s="659"/>
      <c r="CC551" s="659"/>
      <c r="CD551" s="659"/>
      <c r="CE551" s="659"/>
      <c r="CF551" s="659"/>
      <c r="CG551" s="659"/>
      <c r="CH551" s="659"/>
      <c r="CI551" s="659"/>
      <c r="CJ551" s="659"/>
      <c r="CK551" s="659"/>
      <c r="CL551" s="659"/>
      <c r="CP551" s="627"/>
    </row>
    <row r="552" spans="2:94" s="632" customFormat="1" ht="12.75" x14ac:dyDescent="0.2">
      <c r="B552" s="201"/>
      <c r="C552" s="201"/>
      <c r="D552" s="671"/>
      <c r="AO552" s="659"/>
      <c r="AP552" s="620"/>
      <c r="AQ552" s="620"/>
      <c r="AR552" s="620"/>
      <c r="AS552" s="620"/>
      <c r="AT552" s="620"/>
      <c r="AU552" s="620"/>
      <c r="AV552" s="620"/>
      <c r="AW552" s="620"/>
      <c r="AX552" s="620"/>
      <c r="AY552" s="620"/>
      <c r="AZ552" s="620"/>
      <c r="BA552" s="620"/>
      <c r="BB552" s="620"/>
      <c r="BC552" s="620"/>
      <c r="BD552" s="620"/>
      <c r="BE552" s="620"/>
      <c r="BF552" s="620"/>
      <c r="BG552" s="622"/>
      <c r="BH552" s="620"/>
      <c r="BI552" s="620"/>
      <c r="BJ552" s="620"/>
      <c r="BK552" s="659"/>
      <c r="BL552" s="659"/>
      <c r="BM552" s="659"/>
      <c r="BN552" s="659"/>
      <c r="BO552" s="659"/>
      <c r="BP552" s="659"/>
      <c r="BQ552" s="659"/>
      <c r="BR552" s="659"/>
      <c r="BS552" s="659"/>
      <c r="BT552" s="659"/>
      <c r="BU552" s="659"/>
      <c r="BV552" s="659"/>
      <c r="BW552" s="659"/>
      <c r="BX552" s="659"/>
      <c r="BY552" s="659"/>
      <c r="BZ552" s="659"/>
      <c r="CA552" s="659"/>
      <c r="CB552" s="659"/>
      <c r="CC552" s="659"/>
      <c r="CD552" s="659"/>
      <c r="CE552" s="659"/>
      <c r="CF552" s="659"/>
      <c r="CG552" s="659"/>
      <c r="CH552" s="659"/>
      <c r="CI552" s="659"/>
      <c r="CJ552" s="659"/>
      <c r="CK552" s="659"/>
      <c r="CL552" s="659"/>
      <c r="CP552" s="627"/>
    </row>
    <row r="553" spans="2:94" s="632" customFormat="1" ht="12.75" x14ac:dyDescent="0.2">
      <c r="B553" s="201"/>
      <c r="C553" s="201"/>
      <c r="D553" s="671"/>
      <c r="AO553" s="659"/>
      <c r="AP553" s="620"/>
      <c r="AQ553" s="620"/>
      <c r="AR553" s="620"/>
      <c r="AS553" s="620"/>
      <c r="AT553" s="620"/>
      <c r="AU553" s="620"/>
      <c r="AV553" s="620"/>
      <c r="AW553" s="620"/>
      <c r="AX553" s="620"/>
      <c r="AY553" s="620"/>
      <c r="AZ553" s="620"/>
      <c r="BA553" s="620"/>
      <c r="BB553" s="620"/>
      <c r="BC553" s="620"/>
      <c r="BD553" s="620"/>
      <c r="BE553" s="620"/>
      <c r="BF553" s="620"/>
      <c r="BG553" s="622"/>
      <c r="BH553" s="620"/>
      <c r="BI553" s="620"/>
      <c r="BJ553" s="620"/>
      <c r="BK553" s="659"/>
      <c r="BL553" s="659"/>
      <c r="BM553" s="659"/>
      <c r="BN553" s="659"/>
      <c r="BO553" s="659"/>
      <c r="BP553" s="659"/>
      <c r="BQ553" s="659"/>
      <c r="BR553" s="659"/>
      <c r="BS553" s="659"/>
      <c r="BT553" s="659"/>
      <c r="BU553" s="659"/>
      <c r="BV553" s="659"/>
      <c r="BW553" s="659"/>
      <c r="BX553" s="659"/>
      <c r="BY553" s="659"/>
      <c r="BZ553" s="659"/>
      <c r="CA553" s="659"/>
      <c r="CB553" s="659"/>
      <c r="CC553" s="659"/>
      <c r="CD553" s="659"/>
      <c r="CE553" s="659"/>
      <c r="CF553" s="659"/>
      <c r="CG553" s="659"/>
      <c r="CH553" s="659"/>
      <c r="CI553" s="659"/>
      <c r="CJ553" s="659"/>
      <c r="CK553" s="659"/>
      <c r="CL553" s="659"/>
      <c r="CP553" s="627"/>
    </row>
    <row r="554" spans="2:94" s="632" customFormat="1" ht="12.75" x14ac:dyDescent="0.2">
      <c r="B554" s="201"/>
      <c r="C554" s="201"/>
      <c r="D554" s="671"/>
      <c r="AO554" s="659"/>
      <c r="AP554" s="620"/>
      <c r="AQ554" s="620"/>
      <c r="AR554" s="620"/>
      <c r="AS554" s="620"/>
      <c r="AT554" s="620"/>
      <c r="AU554" s="620"/>
      <c r="AV554" s="620"/>
      <c r="AW554" s="620"/>
      <c r="AX554" s="620"/>
      <c r="AY554" s="620"/>
      <c r="AZ554" s="620"/>
      <c r="BA554" s="620"/>
      <c r="BB554" s="620"/>
      <c r="BC554" s="620"/>
      <c r="BD554" s="620"/>
      <c r="BE554" s="620"/>
      <c r="BF554" s="620"/>
      <c r="BG554" s="622"/>
      <c r="BH554" s="620"/>
      <c r="BI554" s="620"/>
      <c r="BJ554" s="620"/>
      <c r="BK554" s="659"/>
      <c r="BL554" s="659"/>
      <c r="BM554" s="659"/>
      <c r="BN554" s="659"/>
      <c r="BO554" s="659"/>
      <c r="BP554" s="659"/>
      <c r="BQ554" s="659"/>
      <c r="BR554" s="659"/>
      <c r="BS554" s="659"/>
      <c r="BT554" s="659"/>
      <c r="BU554" s="659"/>
      <c r="BV554" s="659"/>
      <c r="BW554" s="659"/>
      <c r="BX554" s="659"/>
      <c r="BY554" s="659"/>
      <c r="BZ554" s="659"/>
      <c r="CA554" s="659"/>
      <c r="CB554" s="659"/>
      <c r="CC554" s="659"/>
      <c r="CD554" s="659"/>
      <c r="CE554" s="659"/>
      <c r="CF554" s="659"/>
      <c r="CG554" s="659"/>
      <c r="CH554" s="659"/>
      <c r="CI554" s="659"/>
      <c r="CJ554" s="659"/>
      <c r="CK554" s="659"/>
      <c r="CL554" s="659"/>
      <c r="CP554" s="627"/>
    </row>
    <row r="555" spans="2:94" s="632" customFormat="1" ht="12.75" x14ac:dyDescent="0.2">
      <c r="B555" s="201"/>
      <c r="C555" s="201"/>
      <c r="D555" s="671"/>
      <c r="AO555" s="659"/>
      <c r="AP555" s="620"/>
      <c r="AQ555" s="620"/>
      <c r="AR555" s="620"/>
      <c r="AS555" s="620"/>
      <c r="AT555" s="620"/>
      <c r="AU555" s="620"/>
      <c r="AV555" s="620"/>
      <c r="AW555" s="620"/>
      <c r="AX555" s="620"/>
      <c r="AY555" s="620"/>
      <c r="AZ555" s="620"/>
      <c r="BA555" s="620"/>
      <c r="BB555" s="620"/>
      <c r="BC555" s="620"/>
      <c r="BD555" s="620"/>
      <c r="BE555" s="620"/>
      <c r="BF555" s="620"/>
      <c r="BG555" s="622"/>
      <c r="BH555" s="620"/>
      <c r="BI555" s="620"/>
      <c r="BJ555" s="620"/>
      <c r="BK555" s="659"/>
      <c r="BL555" s="659"/>
      <c r="BM555" s="659"/>
      <c r="BN555" s="659"/>
      <c r="BO555" s="659"/>
      <c r="BP555" s="659"/>
      <c r="BQ555" s="659"/>
      <c r="BR555" s="659"/>
      <c r="BS555" s="659"/>
      <c r="BT555" s="659"/>
      <c r="BU555" s="659"/>
      <c r="BV555" s="659"/>
      <c r="BW555" s="659"/>
      <c r="BX555" s="659"/>
      <c r="BY555" s="659"/>
      <c r="BZ555" s="659"/>
      <c r="CA555" s="659"/>
      <c r="CB555" s="659"/>
      <c r="CC555" s="659"/>
      <c r="CD555" s="659"/>
      <c r="CE555" s="659"/>
      <c r="CF555" s="659"/>
      <c r="CG555" s="659"/>
      <c r="CH555" s="659"/>
      <c r="CI555" s="659"/>
      <c r="CJ555" s="659"/>
      <c r="CK555" s="659"/>
      <c r="CL555" s="659"/>
      <c r="CP555" s="627"/>
    </row>
    <row r="556" spans="2:94" s="632" customFormat="1" ht="12.75" x14ac:dyDescent="0.2">
      <c r="B556" s="201"/>
      <c r="C556" s="201"/>
      <c r="D556" s="671"/>
      <c r="AO556" s="659"/>
      <c r="AP556" s="620"/>
      <c r="AQ556" s="620"/>
      <c r="AR556" s="620"/>
      <c r="AS556" s="620"/>
      <c r="AT556" s="620"/>
      <c r="AU556" s="620"/>
      <c r="AV556" s="620"/>
      <c r="AW556" s="620"/>
      <c r="AX556" s="620"/>
      <c r="AY556" s="620"/>
      <c r="AZ556" s="620"/>
      <c r="BA556" s="620"/>
      <c r="BB556" s="620"/>
      <c r="BC556" s="620"/>
      <c r="BD556" s="620"/>
      <c r="BE556" s="620"/>
      <c r="BF556" s="620"/>
      <c r="BG556" s="622"/>
      <c r="BH556" s="620"/>
      <c r="BI556" s="620"/>
      <c r="BJ556" s="620"/>
      <c r="BK556" s="659"/>
      <c r="BL556" s="659"/>
      <c r="BM556" s="659"/>
      <c r="BN556" s="659"/>
      <c r="BO556" s="659"/>
      <c r="BP556" s="659"/>
      <c r="BQ556" s="659"/>
      <c r="BR556" s="659"/>
      <c r="BS556" s="659"/>
      <c r="BT556" s="659"/>
      <c r="BU556" s="659"/>
      <c r="BV556" s="659"/>
      <c r="BW556" s="659"/>
      <c r="BX556" s="659"/>
      <c r="BY556" s="659"/>
      <c r="BZ556" s="659"/>
      <c r="CA556" s="659"/>
      <c r="CB556" s="659"/>
      <c r="CC556" s="659"/>
      <c r="CD556" s="659"/>
      <c r="CE556" s="659"/>
      <c r="CF556" s="659"/>
      <c r="CG556" s="659"/>
      <c r="CH556" s="659"/>
      <c r="CI556" s="659"/>
      <c r="CJ556" s="659"/>
      <c r="CK556" s="659"/>
      <c r="CL556" s="659"/>
      <c r="CP556" s="627"/>
    </row>
    <row r="557" spans="2:94" s="632" customFormat="1" ht="12.75" x14ac:dyDescent="0.2">
      <c r="B557" s="201"/>
      <c r="C557" s="201"/>
      <c r="D557" s="671"/>
      <c r="AO557" s="659"/>
      <c r="AP557" s="620"/>
      <c r="AQ557" s="620"/>
      <c r="AR557" s="620"/>
      <c r="AS557" s="620"/>
      <c r="AT557" s="620"/>
      <c r="AU557" s="620"/>
      <c r="AV557" s="620"/>
      <c r="AW557" s="620"/>
      <c r="AX557" s="620"/>
      <c r="AY557" s="620"/>
      <c r="AZ557" s="620"/>
      <c r="BA557" s="620"/>
      <c r="BB557" s="620"/>
      <c r="BC557" s="620"/>
      <c r="BD557" s="620"/>
      <c r="BE557" s="620"/>
      <c r="BF557" s="620"/>
      <c r="BG557" s="622"/>
      <c r="BH557" s="620"/>
      <c r="BI557" s="620"/>
      <c r="BJ557" s="620"/>
      <c r="BK557" s="659"/>
      <c r="BL557" s="659"/>
      <c r="BM557" s="659"/>
      <c r="BN557" s="659"/>
      <c r="BO557" s="659"/>
      <c r="BP557" s="659"/>
      <c r="BQ557" s="659"/>
      <c r="BR557" s="659"/>
      <c r="BS557" s="659"/>
      <c r="BT557" s="659"/>
      <c r="BU557" s="659"/>
      <c r="BV557" s="659"/>
      <c r="BW557" s="659"/>
      <c r="BX557" s="659"/>
      <c r="BY557" s="659"/>
      <c r="BZ557" s="659"/>
      <c r="CA557" s="659"/>
      <c r="CB557" s="659"/>
      <c r="CC557" s="659"/>
      <c r="CD557" s="659"/>
      <c r="CE557" s="659"/>
      <c r="CF557" s="659"/>
      <c r="CG557" s="659"/>
      <c r="CH557" s="659"/>
      <c r="CI557" s="659"/>
      <c r="CJ557" s="659"/>
      <c r="CK557" s="659"/>
      <c r="CL557" s="659"/>
      <c r="CP557" s="627"/>
    </row>
    <row r="558" spans="2:94" s="632" customFormat="1" ht="12.75" x14ac:dyDescent="0.2">
      <c r="B558" s="201"/>
      <c r="C558" s="201"/>
      <c r="D558" s="671"/>
      <c r="AO558" s="659"/>
      <c r="AP558" s="620"/>
      <c r="AQ558" s="620"/>
      <c r="AR558" s="620"/>
      <c r="AS558" s="620"/>
      <c r="AT558" s="620"/>
      <c r="AU558" s="620"/>
      <c r="AV558" s="620"/>
      <c r="AW558" s="620"/>
      <c r="AX558" s="620"/>
      <c r="AY558" s="620"/>
      <c r="AZ558" s="620"/>
      <c r="BA558" s="620"/>
      <c r="BB558" s="620"/>
      <c r="BC558" s="620"/>
      <c r="BD558" s="620"/>
      <c r="BE558" s="620"/>
      <c r="BF558" s="620"/>
      <c r="BG558" s="622"/>
      <c r="BH558" s="620"/>
      <c r="BI558" s="620"/>
      <c r="BJ558" s="620"/>
      <c r="BK558" s="659"/>
      <c r="BL558" s="659"/>
      <c r="BM558" s="659"/>
      <c r="BN558" s="659"/>
      <c r="BO558" s="659"/>
      <c r="BP558" s="659"/>
      <c r="BQ558" s="659"/>
      <c r="BR558" s="659"/>
      <c r="BS558" s="659"/>
      <c r="BT558" s="659"/>
      <c r="BU558" s="659"/>
      <c r="BV558" s="659"/>
      <c r="BW558" s="659"/>
      <c r="BX558" s="659"/>
      <c r="BY558" s="659"/>
      <c r="BZ558" s="659"/>
      <c r="CA558" s="659"/>
      <c r="CB558" s="659"/>
      <c r="CC558" s="659"/>
      <c r="CD558" s="659"/>
      <c r="CE558" s="659"/>
      <c r="CF558" s="659"/>
      <c r="CG558" s="659"/>
      <c r="CH558" s="659"/>
      <c r="CI558" s="659"/>
      <c r="CJ558" s="659"/>
      <c r="CK558" s="659"/>
      <c r="CL558" s="659"/>
      <c r="CP558" s="627"/>
    </row>
    <row r="559" spans="2:94" s="632" customFormat="1" ht="12.75" x14ac:dyDescent="0.2">
      <c r="B559" s="201"/>
      <c r="C559" s="201"/>
      <c r="D559" s="671"/>
      <c r="AO559" s="659"/>
      <c r="AP559" s="620"/>
      <c r="AQ559" s="620"/>
      <c r="AR559" s="620"/>
      <c r="AS559" s="620"/>
      <c r="AT559" s="620"/>
      <c r="AU559" s="620"/>
      <c r="AV559" s="620"/>
      <c r="AW559" s="620"/>
      <c r="AX559" s="620"/>
      <c r="AY559" s="620"/>
      <c r="AZ559" s="620"/>
      <c r="BA559" s="620"/>
      <c r="BB559" s="620"/>
      <c r="BC559" s="620"/>
      <c r="BD559" s="620"/>
      <c r="BE559" s="620"/>
      <c r="BF559" s="620"/>
      <c r="BG559" s="622"/>
      <c r="BH559" s="620"/>
      <c r="BI559" s="620"/>
      <c r="BJ559" s="620"/>
      <c r="BK559" s="659"/>
      <c r="BL559" s="659"/>
      <c r="BM559" s="659"/>
      <c r="BN559" s="659"/>
      <c r="BO559" s="659"/>
      <c r="BP559" s="659"/>
      <c r="BQ559" s="659"/>
      <c r="BR559" s="659"/>
      <c r="BS559" s="659"/>
      <c r="BT559" s="659"/>
      <c r="BU559" s="659"/>
      <c r="BV559" s="659"/>
      <c r="BW559" s="659"/>
      <c r="BX559" s="659"/>
      <c r="BY559" s="659"/>
      <c r="BZ559" s="659"/>
      <c r="CA559" s="659"/>
      <c r="CB559" s="659"/>
      <c r="CC559" s="659"/>
      <c r="CD559" s="659"/>
      <c r="CE559" s="659"/>
      <c r="CF559" s="659"/>
      <c r="CG559" s="659"/>
      <c r="CH559" s="659"/>
      <c r="CI559" s="659"/>
      <c r="CJ559" s="659"/>
      <c r="CK559" s="659"/>
      <c r="CL559" s="659"/>
      <c r="CP559" s="627"/>
    </row>
    <row r="560" spans="2:94" s="632" customFormat="1" ht="12.75" x14ac:dyDescent="0.2">
      <c r="B560" s="201"/>
      <c r="C560" s="201"/>
      <c r="D560" s="671"/>
      <c r="AO560" s="659"/>
      <c r="AP560" s="620"/>
      <c r="AQ560" s="620"/>
      <c r="AR560" s="620"/>
      <c r="AS560" s="620"/>
      <c r="AT560" s="620"/>
      <c r="AU560" s="620"/>
      <c r="AV560" s="620"/>
      <c r="AW560" s="620"/>
      <c r="AX560" s="620"/>
      <c r="AY560" s="620"/>
      <c r="AZ560" s="620"/>
      <c r="BA560" s="620"/>
      <c r="BB560" s="620"/>
      <c r="BC560" s="620"/>
      <c r="BD560" s="620"/>
      <c r="BE560" s="620"/>
      <c r="BF560" s="620"/>
      <c r="BG560" s="622"/>
      <c r="BH560" s="620"/>
      <c r="BI560" s="620"/>
      <c r="BJ560" s="620"/>
      <c r="BK560" s="659"/>
      <c r="BL560" s="659"/>
      <c r="BM560" s="659"/>
      <c r="BN560" s="659"/>
      <c r="BO560" s="659"/>
      <c r="BP560" s="659"/>
      <c r="BQ560" s="659"/>
      <c r="BR560" s="659"/>
      <c r="BS560" s="659"/>
      <c r="BT560" s="659"/>
      <c r="BU560" s="659"/>
      <c r="BV560" s="659"/>
      <c r="BW560" s="659"/>
      <c r="BX560" s="659"/>
      <c r="BY560" s="659"/>
      <c r="BZ560" s="659"/>
      <c r="CA560" s="659"/>
      <c r="CB560" s="659"/>
      <c r="CC560" s="659"/>
      <c r="CD560" s="659"/>
      <c r="CE560" s="659"/>
      <c r="CF560" s="659"/>
      <c r="CG560" s="659"/>
      <c r="CH560" s="659"/>
      <c r="CI560" s="659"/>
      <c r="CJ560" s="659"/>
      <c r="CK560" s="659"/>
      <c r="CL560" s="659"/>
      <c r="CP560" s="627"/>
    </row>
    <row r="561" spans="2:94" s="632" customFormat="1" ht="12.75" x14ac:dyDescent="0.2">
      <c r="B561" s="201"/>
      <c r="C561" s="201"/>
      <c r="D561" s="671"/>
      <c r="AO561" s="659"/>
      <c r="AP561" s="620"/>
      <c r="AQ561" s="620"/>
      <c r="AR561" s="620"/>
      <c r="AS561" s="620"/>
      <c r="AT561" s="620"/>
      <c r="AU561" s="620"/>
      <c r="AV561" s="620"/>
      <c r="AW561" s="620"/>
      <c r="AX561" s="620"/>
      <c r="AY561" s="620"/>
      <c r="AZ561" s="620"/>
      <c r="BA561" s="620"/>
      <c r="BB561" s="620"/>
      <c r="BC561" s="620"/>
      <c r="BD561" s="620"/>
      <c r="BE561" s="620"/>
      <c r="BF561" s="620"/>
      <c r="BG561" s="622"/>
      <c r="BH561" s="620"/>
      <c r="BI561" s="620"/>
      <c r="BJ561" s="620"/>
      <c r="BK561" s="659"/>
      <c r="BL561" s="659"/>
      <c r="BM561" s="659"/>
      <c r="BN561" s="659"/>
      <c r="BO561" s="659"/>
      <c r="BP561" s="659"/>
      <c r="BQ561" s="659"/>
      <c r="BR561" s="659"/>
      <c r="BS561" s="659"/>
      <c r="BT561" s="659"/>
      <c r="BU561" s="659"/>
      <c r="BV561" s="659"/>
      <c r="BW561" s="659"/>
      <c r="BX561" s="659"/>
      <c r="BY561" s="659"/>
      <c r="BZ561" s="659"/>
      <c r="CA561" s="659"/>
      <c r="CB561" s="659"/>
      <c r="CC561" s="659"/>
      <c r="CD561" s="659"/>
      <c r="CE561" s="659"/>
      <c r="CF561" s="659"/>
      <c r="CG561" s="659"/>
      <c r="CH561" s="659"/>
      <c r="CI561" s="659"/>
      <c r="CJ561" s="659"/>
      <c r="CK561" s="659"/>
      <c r="CL561" s="659"/>
      <c r="CP561" s="627"/>
    </row>
    <row r="562" spans="2:94" s="632" customFormat="1" ht="12.75" x14ac:dyDescent="0.2">
      <c r="B562" s="201"/>
      <c r="C562" s="201"/>
      <c r="D562" s="671"/>
      <c r="AO562" s="659"/>
      <c r="AP562" s="620"/>
      <c r="AQ562" s="620"/>
      <c r="AR562" s="620"/>
      <c r="AS562" s="620"/>
      <c r="AT562" s="620"/>
      <c r="AU562" s="620"/>
      <c r="AV562" s="620"/>
      <c r="AW562" s="620"/>
      <c r="AX562" s="620"/>
      <c r="AY562" s="620"/>
      <c r="AZ562" s="620"/>
      <c r="BA562" s="620"/>
      <c r="BB562" s="620"/>
      <c r="BC562" s="620"/>
      <c r="BD562" s="620"/>
      <c r="BE562" s="620"/>
      <c r="BF562" s="620"/>
      <c r="BG562" s="622"/>
      <c r="BH562" s="620"/>
      <c r="BI562" s="620"/>
      <c r="BJ562" s="620"/>
      <c r="BK562" s="659"/>
      <c r="BL562" s="659"/>
      <c r="BM562" s="659"/>
      <c r="BN562" s="659"/>
      <c r="BO562" s="659"/>
      <c r="BP562" s="659"/>
      <c r="BQ562" s="659"/>
      <c r="BR562" s="659"/>
      <c r="BS562" s="659"/>
      <c r="BT562" s="659"/>
      <c r="BU562" s="659"/>
      <c r="BV562" s="659"/>
      <c r="BW562" s="659"/>
      <c r="BX562" s="659"/>
      <c r="BY562" s="659"/>
      <c r="BZ562" s="659"/>
      <c r="CA562" s="659"/>
      <c r="CB562" s="659"/>
      <c r="CC562" s="659"/>
      <c r="CD562" s="659"/>
      <c r="CE562" s="659"/>
      <c r="CF562" s="659"/>
      <c r="CG562" s="659"/>
      <c r="CH562" s="659"/>
      <c r="CI562" s="659"/>
      <c r="CJ562" s="659"/>
      <c r="CK562" s="659"/>
      <c r="CL562" s="659"/>
      <c r="CP562" s="627"/>
    </row>
    <row r="563" spans="2:94" s="632" customFormat="1" ht="12.75" x14ac:dyDescent="0.2">
      <c r="B563" s="201"/>
      <c r="C563" s="201"/>
      <c r="D563" s="671"/>
      <c r="AO563" s="659"/>
      <c r="AP563" s="620"/>
      <c r="AQ563" s="620"/>
      <c r="AR563" s="620"/>
      <c r="AS563" s="620"/>
      <c r="AT563" s="620"/>
      <c r="AU563" s="620"/>
      <c r="AV563" s="620"/>
      <c r="AW563" s="620"/>
      <c r="AX563" s="620"/>
      <c r="AY563" s="620"/>
      <c r="AZ563" s="620"/>
      <c r="BA563" s="620"/>
      <c r="BB563" s="620"/>
      <c r="BC563" s="620"/>
      <c r="BD563" s="620"/>
      <c r="BE563" s="620"/>
      <c r="BF563" s="620"/>
      <c r="BG563" s="622"/>
      <c r="BH563" s="620"/>
      <c r="BI563" s="620"/>
      <c r="BJ563" s="620"/>
      <c r="BK563" s="659"/>
      <c r="BL563" s="659"/>
      <c r="BM563" s="659"/>
      <c r="BN563" s="659"/>
      <c r="BO563" s="659"/>
      <c r="BP563" s="659"/>
      <c r="BQ563" s="659"/>
      <c r="BR563" s="659"/>
      <c r="BS563" s="659"/>
      <c r="BT563" s="659"/>
      <c r="BU563" s="659"/>
      <c r="BV563" s="659"/>
      <c r="BW563" s="659"/>
      <c r="BX563" s="659"/>
      <c r="BY563" s="659"/>
      <c r="BZ563" s="659"/>
      <c r="CA563" s="659"/>
      <c r="CB563" s="659"/>
      <c r="CC563" s="659"/>
      <c r="CD563" s="659"/>
      <c r="CE563" s="659"/>
      <c r="CF563" s="659"/>
      <c r="CG563" s="659"/>
      <c r="CH563" s="659"/>
      <c r="CI563" s="659"/>
      <c r="CJ563" s="659"/>
      <c r="CK563" s="659"/>
      <c r="CL563" s="659"/>
      <c r="CP563" s="627"/>
    </row>
    <row r="564" spans="2:94" s="632" customFormat="1" ht="12.75" x14ac:dyDescent="0.2">
      <c r="B564" s="201"/>
      <c r="C564" s="201"/>
      <c r="D564" s="671"/>
      <c r="AO564" s="659"/>
      <c r="AP564" s="620"/>
      <c r="AQ564" s="620"/>
      <c r="AR564" s="620"/>
      <c r="AS564" s="620"/>
      <c r="AT564" s="620"/>
      <c r="AU564" s="620"/>
      <c r="AV564" s="620"/>
      <c r="AW564" s="620"/>
      <c r="AX564" s="620"/>
      <c r="AY564" s="620"/>
      <c r="AZ564" s="620"/>
      <c r="BA564" s="620"/>
      <c r="BB564" s="620"/>
      <c r="BC564" s="620"/>
      <c r="BD564" s="620"/>
      <c r="BE564" s="620"/>
      <c r="BF564" s="620"/>
      <c r="BG564" s="622"/>
      <c r="BH564" s="620"/>
      <c r="BI564" s="620"/>
      <c r="BJ564" s="620"/>
      <c r="BK564" s="659"/>
      <c r="BL564" s="659"/>
      <c r="BM564" s="659"/>
      <c r="BN564" s="659"/>
      <c r="BO564" s="659"/>
      <c r="BP564" s="659"/>
      <c r="BQ564" s="659"/>
      <c r="BR564" s="659"/>
      <c r="BS564" s="659"/>
      <c r="BT564" s="659"/>
      <c r="BU564" s="659"/>
      <c r="BV564" s="659"/>
      <c r="BW564" s="659"/>
      <c r="BX564" s="659"/>
      <c r="BY564" s="659"/>
      <c r="BZ564" s="659"/>
      <c r="CA564" s="659"/>
      <c r="CB564" s="659"/>
      <c r="CC564" s="659"/>
      <c r="CD564" s="659"/>
      <c r="CE564" s="659"/>
      <c r="CF564" s="659"/>
      <c r="CG564" s="659"/>
      <c r="CH564" s="659"/>
      <c r="CI564" s="659"/>
      <c r="CJ564" s="659"/>
      <c r="CK564" s="659"/>
      <c r="CL564" s="659"/>
      <c r="CP564" s="627"/>
    </row>
    <row r="565" spans="2:94" s="632" customFormat="1" ht="12.75" x14ac:dyDescent="0.2">
      <c r="B565" s="201"/>
      <c r="C565" s="201"/>
      <c r="D565" s="671"/>
      <c r="AO565" s="659"/>
      <c r="AP565" s="620"/>
      <c r="AQ565" s="620"/>
      <c r="AR565" s="620"/>
      <c r="AS565" s="620"/>
      <c r="AT565" s="620"/>
      <c r="AU565" s="620"/>
      <c r="AV565" s="620"/>
      <c r="AW565" s="620"/>
      <c r="AX565" s="620"/>
      <c r="AY565" s="620"/>
      <c r="AZ565" s="620"/>
      <c r="BA565" s="620"/>
      <c r="BB565" s="620"/>
      <c r="BC565" s="620"/>
      <c r="BD565" s="620"/>
      <c r="BE565" s="620"/>
      <c r="BF565" s="620"/>
      <c r="BG565" s="622"/>
      <c r="BH565" s="620"/>
      <c r="BI565" s="620"/>
      <c r="BJ565" s="620"/>
      <c r="BK565" s="659"/>
      <c r="BL565" s="659"/>
      <c r="BM565" s="659"/>
      <c r="BN565" s="659"/>
      <c r="BO565" s="659"/>
      <c r="BP565" s="659"/>
      <c r="BQ565" s="659"/>
      <c r="BR565" s="659"/>
      <c r="BS565" s="659"/>
      <c r="BT565" s="659"/>
      <c r="BU565" s="659"/>
      <c r="BV565" s="659"/>
      <c r="BW565" s="659"/>
      <c r="BX565" s="659"/>
      <c r="BY565" s="659"/>
      <c r="BZ565" s="659"/>
      <c r="CA565" s="659"/>
      <c r="CB565" s="659"/>
      <c r="CC565" s="659"/>
      <c r="CD565" s="659"/>
      <c r="CE565" s="659"/>
      <c r="CF565" s="659"/>
      <c r="CG565" s="659"/>
      <c r="CH565" s="659"/>
      <c r="CI565" s="659"/>
      <c r="CJ565" s="659"/>
      <c r="CK565" s="659"/>
      <c r="CL565" s="659"/>
      <c r="CP565" s="627"/>
    </row>
    <row r="566" spans="2:94" s="632" customFormat="1" ht="12.75" x14ac:dyDescent="0.2">
      <c r="B566" s="201"/>
      <c r="C566" s="201"/>
      <c r="D566" s="671"/>
      <c r="AO566" s="659"/>
      <c r="AP566" s="620"/>
      <c r="AQ566" s="620"/>
      <c r="AR566" s="620"/>
      <c r="AS566" s="620"/>
      <c r="AT566" s="620"/>
      <c r="AU566" s="620"/>
      <c r="AV566" s="620"/>
      <c r="AW566" s="620"/>
      <c r="AX566" s="620"/>
      <c r="AY566" s="620"/>
      <c r="AZ566" s="620"/>
      <c r="BA566" s="620"/>
      <c r="BB566" s="620"/>
      <c r="BC566" s="620"/>
      <c r="BD566" s="620"/>
      <c r="BE566" s="620"/>
      <c r="BF566" s="620"/>
      <c r="BG566" s="622"/>
      <c r="BH566" s="620"/>
      <c r="BI566" s="620"/>
      <c r="BJ566" s="620"/>
      <c r="BK566" s="659"/>
      <c r="BL566" s="659"/>
      <c r="BM566" s="659"/>
      <c r="BN566" s="659"/>
      <c r="BO566" s="659"/>
      <c r="BP566" s="659"/>
      <c r="BQ566" s="659"/>
      <c r="BR566" s="659"/>
      <c r="BS566" s="659"/>
      <c r="BT566" s="659"/>
      <c r="BU566" s="659"/>
      <c r="BV566" s="659"/>
      <c r="BW566" s="659"/>
      <c r="BX566" s="659"/>
      <c r="BY566" s="659"/>
      <c r="BZ566" s="659"/>
      <c r="CA566" s="659"/>
      <c r="CB566" s="659"/>
      <c r="CC566" s="659"/>
      <c r="CD566" s="659"/>
      <c r="CE566" s="659"/>
      <c r="CF566" s="659"/>
      <c r="CG566" s="659"/>
      <c r="CH566" s="659"/>
      <c r="CI566" s="659"/>
      <c r="CJ566" s="659"/>
      <c r="CK566" s="659"/>
      <c r="CL566" s="659"/>
      <c r="CP566" s="627"/>
    </row>
    <row r="567" spans="2:94" s="632" customFormat="1" ht="12.75" x14ac:dyDescent="0.2">
      <c r="B567" s="201"/>
      <c r="C567" s="201"/>
      <c r="D567" s="671"/>
      <c r="AO567" s="659"/>
      <c r="AP567" s="620"/>
      <c r="AQ567" s="620"/>
      <c r="AR567" s="620"/>
      <c r="AS567" s="620"/>
      <c r="AT567" s="620"/>
      <c r="AU567" s="620"/>
      <c r="AV567" s="620"/>
      <c r="AW567" s="620"/>
      <c r="AX567" s="620"/>
      <c r="AY567" s="620"/>
      <c r="AZ567" s="620"/>
      <c r="BA567" s="620"/>
      <c r="BB567" s="620"/>
      <c r="BC567" s="620"/>
      <c r="BD567" s="620"/>
      <c r="BE567" s="620"/>
      <c r="BF567" s="620"/>
      <c r="BG567" s="622"/>
      <c r="BH567" s="620"/>
      <c r="BI567" s="620"/>
      <c r="BJ567" s="620"/>
      <c r="BK567" s="659"/>
      <c r="BL567" s="659"/>
      <c r="BM567" s="659"/>
      <c r="BN567" s="659"/>
      <c r="BO567" s="659"/>
      <c r="BP567" s="659"/>
      <c r="BQ567" s="659"/>
      <c r="BR567" s="659"/>
      <c r="BS567" s="659"/>
      <c r="BT567" s="659"/>
      <c r="BU567" s="659"/>
      <c r="BV567" s="659"/>
      <c r="BW567" s="659"/>
      <c r="BX567" s="659"/>
      <c r="BY567" s="659"/>
      <c r="BZ567" s="659"/>
      <c r="CA567" s="659"/>
      <c r="CB567" s="659"/>
      <c r="CC567" s="659"/>
      <c r="CD567" s="659"/>
      <c r="CE567" s="659"/>
      <c r="CF567" s="659"/>
      <c r="CG567" s="659"/>
      <c r="CH567" s="659"/>
      <c r="CI567" s="659"/>
      <c r="CJ567" s="659"/>
      <c r="CK567" s="659"/>
      <c r="CL567" s="659"/>
      <c r="CP567" s="627"/>
    </row>
    <row r="568" spans="2:94" s="632" customFormat="1" ht="12.75" x14ac:dyDescent="0.2">
      <c r="B568" s="201"/>
      <c r="C568" s="201"/>
      <c r="D568" s="671"/>
      <c r="AO568" s="659"/>
      <c r="AP568" s="620"/>
      <c r="AQ568" s="620"/>
      <c r="AR568" s="620"/>
      <c r="AS568" s="620"/>
      <c r="AT568" s="620"/>
      <c r="AU568" s="620"/>
      <c r="AV568" s="620"/>
      <c r="AW568" s="620"/>
      <c r="AX568" s="620"/>
      <c r="AY568" s="620"/>
      <c r="AZ568" s="620"/>
      <c r="BA568" s="620"/>
      <c r="BB568" s="620"/>
      <c r="BC568" s="620"/>
      <c r="BD568" s="620"/>
      <c r="BE568" s="620"/>
      <c r="BF568" s="620"/>
      <c r="BG568" s="622"/>
      <c r="BH568" s="620"/>
      <c r="BI568" s="620"/>
      <c r="BJ568" s="620"/>
      <c r="BK568" s="659"/>
      <c r="BL568" s="659"/>
      <c r="BM568" s="659"/>
      <c r="BN568" s="659"/>
      <c r="BO568" s="659"/>
      <c r="BP568" s="659"/>
      <c r="BQ568" s="659"/>
      <c r="BR568" s="659"/>
      <c r="BS568" s="659"/>
      <c r="BT568" s="659"/>
      <c r="BU568" s="659"/>
      <c r="BV568" s="659"/>
      <c r="BW568" s="659"/>
      <c r="BX568" s="659"/>
      <c r="BY568" s="659"/>
      <c r="BZ568" s="659"/>
      <c r="CA568" s="659"/>
      <c r="CB568" s="659"/>
      <c r="CC568" s="659"/>
      <c r="CD568" s="659"/>
      <c r="CE568" s="659"/>
      <c r="CF568" s="659"/>
      <c r="CG568" s="659"/>
      <c r="CH568" s="659"/>
      <c r="CI568" s="659"/>
      <c r="CJ568" s="659"/>
      <c r="CK568" s="659"/>
      <c r="CL568" s="659"/>
      <c r="CP568" s="627"/>
    </row>
    <row r="569" spans="2:94" s="632" customFormat="1" ht="12.75" x14ac:dyDescent="0.2">
      <c r="B569" s="201"/>
      <c r="C569" s="201"/>
      <c r="D569" s="671"/>
      <c r="AO569" s="659"/>
      <c r="AP569" s="620"/>
      <c r="AQ569" s="620"/>
      <c r="AR569" s="620"/>
      <c r="AS569" s="620"/>
      <c r="AT569" s="620"/>
      <c r="AU569" s="620"/>
      <c r="AV569" s="620"/>
      <c r="AW569" s="620"/>
      <c r="AX569" s="620"/>
      <c r="AY569" s="620"/>
      <c r="AZ569" s="620"/>
      <c r="BA569" s="620"/>
      <c r="BB569" s="620"/>
      <c r="BC569" s="620"/>
      <c r="BD569" s="620"/>
      <c r="BE569" s="620"/>
      <c r="BF569" s="620"/>
      <c r="BG569" s="622"/>
      <c r="BH569" s="620"/>
      <c r="BI569" s="620"/>
      <c r="BJ569" s="620"/>
      <c r="BK569" s="659"/>
      <c r="BL569" s="659"/>
      <c r="BM569" s="659"/>
      <c r="BN569" s="659"/>
      <c r="BO569" s="659"/>
      <c r="BP569" s="659"/>
      <c r="BQ569" s="659"/>
      <c r="BR569" s="659"/>
      <c r="BS569" s="659"/>
      <c r="BT569" s="659"/>
      <c r="BU569" s="659"/>
      <c r="BV569" s="659"/>
      <c r="BW569" s="659"/>
      <c r="BX569" s="659"/>
      <c r="BY569" s="659"/>
      <c r="BZ569" s="659"/>
      <c r="CA569" s="659"/>
      <c r="CB569" s="659"/>
      <c r="CC569" s="659"/>
      <c r="CD569" s="659"/>
      <c r="CE569" s="659"/>
      <c r="CF569" s="659"/>
      <c r="CG569" s="659"/>
      <c r="CH569" s="659"/>
      <c r="CI569" s="659"/>
      <c r="CJ569" s="659"/>
      <c r="CK569" s="659"/>
      <c r="CL569" s="659"/>
      <c r="CP569" s="627"/>
    </row>
    <row r="570" spans="2:94" s="632" customFormat="1" ht="12.75" x14ac:dyDescent="0.2">
      <c r="B570" s="201"/>
      <c r="C570" s="201"/>
      <c r="D570" s="671"/>
      <c r="AO570" s="659"/>
      <c r="AP570" s="620"/>
      <c r="AQ570" s="620"/>
      <c r="AR570" s="620"/>
      <c r="AS570" s="620"/>
      <c r="AT570" s="620"/>
      <c r="AU570" s="620"/>
      <c r="AV570" s="620"/>
      <c r="AW570" s="620"/>
      <c r="AX570" s="620"/>
      <c r="AY570" s="620"/>
      <c r="AZ570" s="620"/>
      <c r="BA570" s="620"/>
      <c r="BB570" s="620"/>
      <c r="BC570" s="620"/>
      <c r="BD570" s="620"/>
      <c r="BE570" s="620"/>
      <c r="BF570" s="620"/>
      <c r="BG570" s="622"/>
      <c r="BH570" s="620"/>
      <c r="BI570" s="620"/>
      <c r="BJ570" s="620"/>
      <c r="BK570" s="659"/>
      <c r="BL570" s="659"/>
      <c r="BM570" s="659"/>
      <c r="BN570" s="659"/>
      <c r="BO570" s="659"/>
      <c r="BP570" s="659"/>
      <c r="BQ570" s="659"/>
      <c r="BR570" s="659"/>
      <c r="BS570" s="659"/>
      <c r="BT570" s="659"/>
      <c r="BU570" s="659"/>
      <c r="BV570" s="659"/>
      <c r="BW570" s="659"/>
      <c r="BX570" s="659"/>
      <c r="BY570" s="659"/>
      <c r="BZ570" s="659"/>
      <c r="CA570" s="659"/>
      <c r="CB570" s="659"/>
      <c r="CC570" s="659"/>
      <c r="CD570" s="659"/>
      <c r="CE570" s="659"/>
      <c r="CF570" s="659"/>
      <c r="CG570" s="659"/>
      <c r="CH570" s="659"/>
      <c r="CI570" s="659"/>
      <c r="CJ570" s="659"/>
      <c r="CK570" s="659"/>
      <c r="CL570" s="659"/>
      <c r="CP570" s="627"/>
    </row>
    <row r="571" spans="2:94" s="632" customFormat="1" ht="12.75" x14ac:dyDescent="0.2">
      <c r="B571" s="201"/>
      <c r="C571" s="201"/>
      <c r="D571" s="671"/>
      <c r="AO571" s="659"/>
      <c r="AP571" s="620"/>
      <c r="AQ571" s="620"/>
      <c r="AR571" s="620"/>
      <c r="AS571" s="620"/>
      <c r="AT571" s="620"/>
      <c r="AU571" s="620"/>
      <c r="AV571" s="620"/>
      <c r="AW571" s="620"/>
      <c r="AX571" s="620"/>
      <c r="AY571" s="620"/>
      <c r="AZ571" s="620"/>
      <c r="BA571" s="620"/>
      <c r="BB571" s="620"/>
      <c r="BC571" s="620"/>
      <c r="BD571" s="620"/>
      <c r="BE571" s="620"/>
      <c r="BF571" s="620"/>
      <c r="BG571" s="622"/>
      <c r="BH571" s="620"/>
      <c r="BI571" s="620"/>
      <c r="BJ571" s="620"/>
      <c r="BK571" s="659"/>
      <c r="BL571" s="659"/>
      <c r="BM571" s="659"/>
      <c r="BN571" s="659"/>
      <c r="BO571" s="659"/>
      <c r="BP571" s="659"/>
      <c r="BQ571" s="659"/>
      <c r="BR571" s="659"/>
      <c r="BS571" s="659"/>
      <c r="BT571" s="659"/>
      <c r="BU571" s="659"/>
      <c r="BV571" s="659"/>
      <c r="BW571" s="659"/>
      <c r="BX571" s="659"/>
      <c r="BY571" s="659"/>
      <c r="BZ571" s="659"/>
      <c r="CA571" s="659"/>
      <c r="CB571" s="659"/>
      <c r="CC571" s="659"/>
      <c r="CD571" s="659"/>
      <c r="CE571" s="659"/>
      <c r="CF571" s="659"/>
      <c r="CG571" s="659"/>
      <c r="CH571" s="659"/>
      <c r="CI571" s="659"/>
      <c r="CJ571" s="659"/>
      <c r="CK571" s="659"/>
      <c r="CL571" s="659"/>
      <c r="CP571" s="627"/>
    </row>
    <row r="572" spans="2:94" s="632" customFormat="1" ht="12.75" x14ac:dyDescent="0.2">
      <c r="B572" s="201"/>
      <c r="C572" s="201"/>
      <c r="D572" s="671"/>
      <c r="AO572" s="659"/>
      <c r="AP572" s="620"/>
      <c r="AQ572" s="620"/>
      <c r="AR572" s="620"/>
      <c r="AS572" s="620"/>
      <c r="AT572" s="620"/>
      <c r="AU572" s="620"/>
      <c r="AV572" s="620"/>
      <c r="AW572" s="620"/>
      <c r="AX572" s="620"/>
      <c r="AY572" s="620"/>
      <c r="AZ572" s="620"/>
      <c r="BA572" s="620"/>
      <c r="BB572" s="620"/>
      <c r="BC572" s="620"/>
      <c r="BD572" s="620"/>
      <c r="BE572" s="620"/>
      <c r="BF572" s="620"/>
      <c r="BG572" s="622"/>
      <c r="BH572" s="620"/>
      <c r="BI572" s="620"/>
      <c r="BJ572" s="620"/>
      <c r="BK572" s="659"/>
      <c r="BL572" s="659"/>
      <c r="BM572" s="659"/>
      <c r="BN572" s="659"/>
      <c r="BO572" s="659"/>
      <c r="BP572" s="659"/>
      <c r="BQ572" s="659"/>
      <c r="BR572" s="659"/>
      <c r="BS572" s="659"/>
      <c r="BT572" s="659"/>
      <c r="BU572" s="659"/>
      <c r="BV572" s="659"/>
      <c r="BW572" s="659"/>
      <c r="BX572" s="659"/>
      <c r="BY572" s="659"/>
      <c r="BZ572" s="659"/>
      <c r="CA572" s="659"/>
      <c r="CB572" s="659"/>
      <c r="CC572" s="659"/>
      <c r="CD572" s="659"/>
      <c r="CE572" s="659"/>
      <c r="CF572" s="659"/>
      <c r="CG572" s="659"/>
      <c r="CH572" s="659"/>
      <c r="CI572" s="659"/>
      <c r="CJ572" s="659"/>
      <c r="CK572" s="659"/>
      <c r="CL572" s="659"/>
      <c r="CP572" s="627"/>
    </row>
    <row r="573" spans="2:94" s="632" customFormat="1" ht="12.75" x14ac:dyDescent="0.2">
      <c r="B573" s="201"/>
      <c r="C573" s="201"/>
      <c r="D573" s="671"/>
      <c r="AO573" s="659"/>
      <c r="AP573" s="620"/>
      <c r="AQ573" s="620"/>
      <c r="AR573" s="620"/>
      <c r="AS573" s="620"/>
      <c r="AT573" s="620"/>
      <c r="AU573" s="620"/>
      <c r="AV573" s="620"/>
      <c r="AW573" s="620"/>
      <c r="AX573" s="620"/>
      <c r="AY573" s="620"/>
      <c r="AZ573" s="620"/>
      <c r="BA573" s="620"/>
      <c r="BB573" s="620"/>
      <c r="BC573" s="620"/>
      <c r="BD573" s="620"/>
      <c r="BE573" s="620"/>
      <c r="BF573" s="620"/>
      <c r="BG573" s="622"/>
      <c r="BH573" s="620"/>
      <c r="BI573" s="620"/>
      <c r="BJ573" s="620"/>
      <c r="BK573" s="659"/>
      <c r="BL573" s="659"/>
      <c r="BM573" s="659"/>
      <c r="BN573" s="659"/>
      <c r="BO573" s="659"/>
      <c r="BP573" s="659"/>
      <c r="BQ573" s="659"/>
      <c r="BR573" s="659"/>
      <c r="BS573" s="659"/>
      <c r="BT573" s="659"/>
      <c r="BU573" s="659"/>
      <c r="BV573" s="659"/>
      <c r="BW573" s="659"/>
      <c r="BX573" s="659"/>
      <c r="BY573" s="659"/>
      <c r="BZ573" s="659"/>
      <c r="CA573" s="659"/>
      <c r="CB573" s="659"/>
      <c r="CC573" s="659"/>
      <c r="CD573" s="659"/>
      <c r="CE573" s="659"/>
      <c r="CF573" s="659"/>
      <c r="CG573" s="659"/>
      <c r="CH573" s="659"/>
      <c r="CI573" s="659"/>
      <c r="CJ573" s="659"/>
      <c r="CK573" s="659"/>
      <c r="CL573" s="659"/>
      <c r="CP573" s="627"/>
    </row>
    <row r="574" spans="2:94" s="632" customFormat="1" ht="12.75" x14ac:dyDescent="0.2">
      <c r="B574" s="201"/>
      <c r="C574" s="201"/>
      <c r="D574" s="671"/>
      <c r="AO574" s="659"/>
      <c r="AP574" s="620"/>
      <c r="AQ574" s="620"/>
      <c r="AR574" s="620"/>
      <c r="AS574" s="620"/>
      <c r="AT574" s="620"/>
      <c r="AU574" s="620"/>
      <c r="AV574" s="620"/>
      <c r="AW574" s="620"/>
      <c r="AX574" s="620"/>
      <c r="AY574" s="620"/>
      <c r="AZ574" s="620"/>
      <c r="BA574" s="620"/>
      <c r="BB574" s="620"/>
      <c r="BC574" s="620"/>
      <c r="BD574" s="620"/>
      <c r="BE574" s="620"/>
      <c r="BF574" s="620"/>
      <c r="BG574" s="622"/>
      <c r="BH574" s="620"/>
      <c r="BI574" s="620"/>
      <c r="BJ574" s="620"/>
      <c r="BK574" s="659"/>
      <c r="BL574" s="659"/>
      <c r="BM574" s="659"/>
      <c r="BN574" s="659"/>
      <c r="BO574" s="659"/>
      <c r="BP574" s="659"/>
      <c r="BQ574" s="659"/>
      <c r="BR574" s="659"/>
      <c r="BS574" s="659"/>
      <c r="BT574" s="659"/>
      <c r="BU574" s="659"/>
      <c r="BV574" s="659"/>
      <c r="BW574" s="659"/>
      <c r="BX574" s="659"/>
      <c r="BY574" s="659"/>
      <c r="BZ574" s="659"/>
      <c r="CA574" s="659"/>
      <c r="CB574" s="659"/>
      <c r="CC574" s="659"/>
      <c r="CD574" s="659"/>
      <c r="CE574" s="659"/>
      <c r="CF574" s="659"/>
      <c r="CG574" s="659"/>
      <c r="CH574" s="659"/>
      <c r="CI574" s="659"/>
      <c r="CJ574" s="659"/>
      <c r="CK574" s="659"/>
      <c r="CL574" s="659"/>
      <c r="CP574" s="627"/>
    </row>
    <row r="575" spans="2:94" s="632" customFormat="1" ht="12.75" x14ac:dyDescent="0.2">
      <c r="B575" s="201"/>
      <c r="C575" s="201"/>
      <c r="D575" s="671"/>
      <c r="AO575" s="659"/>
      <c r="AP575" s="620"/>
      <c r="AQ575" s="620"/>
      <c r="AR575" s="620"/>
      <c r="AS575" s="620"/>
      <c r="AT575" s="620"/>
      <c r="AU575" s="620"/>
      <c r="AV575" s="620"/>
      <c r="AW575" s="620"/>
      <c r="AX575" s="620"/>
      <c r="AY575" s="620"/>
      <c r="AZ575" s="620"/>
      <c r="BA575" s="620"/>
      <c r="BB575" s="620"/>
      <c r="BC575" s="620"/>
      <c r="BD575" s="620"/>
      <c r="BE575" s="620"/>
      <c r="BF575" s="620"/>
      <c r="BG575" s="622"/>
      <c r="BH575" s="620"/>
      <c r="BI575" s="620"/>
      <c r="BJ575" s="620"/>
      <c r="BK575" s="659"/>
      <c r="BL575" s="659"/>
      <c r="BM575" s="659"/>
      <c r="BN575" s="659"/>
      <c r="BO575" s="659"/>
      <c r="BP575" s="659"/>
      <c r="BQ575" s="659"/>
      <c r="BR575" s="659"/>
      <c r="BS575" s="659"/>
      <c r="BT575" s="659"/>
      <c r="BU575" s="659"/>
      <c r="BV575" s="659"/>
      <c r="BW575" s="659"/>
      <c r="BX575" s="659"/>
      <c r="BY575" s="659"/>
      <c r="BZ575" s="659"/>
      <c r="CA575" s="659"/>
      <c r="CB575" s="659"/>
      <c r="CC575" s="659"/>
      <c r="CD575" s="659"/>
      <c r="CE575" s="659"/>
      <c r="CF575" s="659"/>
      <c r="CG575" s="659"/>
      <c r="CH575" s="659"/>
      <c r="CI575" s="659"/>
      <c r="CJ575" s="659"/>
      <c r="CK575" s="659"/>
      <c r="CL575" s="659"/>
      <c r="CP575" s="627"/>
    </row>
    <row r="576" spans="2:94" s="632" customFormat="1" ht="12.75" x14ac:dyDescent="0.2">
      <c r="B576" s="201"/>
      <c r="C576" s="201"/>
      <c r="D576" s="671"/>
      <c r="AO576" s="659"/>
      <c r="AP576" s="620"/>
      <c r="AQ576" s="620"/>
      <c r="AR576" s="620"/>
      <c r="AS576" s="620"/>
      <c r="AT576" s="620"/>
      <c r="AU576" s="620"/>
      <c r="AV576" s="620"/>
      <c r="AW576" s="620"/>
      <c r="AX576" s="620"/>
      <c r="AY576" s="620"/>
      <c r="AZ576" s="620"/>
      <c r="BA576" s="620"/>
      <c r="BB576" s="620"/>
      <c r="BC576" s="620"/>
      <c r="BD576" s="620"/>
      <c r="BE576" s="620"/>
      <c r="BF576" s="620"/>
      <c r="BG576" s="622"/>
      <c r="BH576" s="620"/>
      <c r="BI576" s="620"/>
      <c r="BJ576" s="620"/>
      <c r="BK576" s="659"/>
      <c r="BL576" s="659"/>
      <c r="BM576" s="659"/>
      <c r="BN576" s="659"/>
      <c r="BO576" s="659"/>
      <c r="BP576" s="659"/>
      <c r="BQ576" s="659"/>
      <c r="BR576" s="659"/>
      <c r="BS576" s="659"/>
      <c r="BT576" s="659"/>
      <c r="BU576" s="659"/>
      <c r="BV576" s="659"/>
      <c r="BW576" s="659"/>
      <c r="BX576" s="659"/>
      <c r="BY576" s="659"/>
      <c r="BZ576" s="659"/>
      <c r="CA576" s="659"/>
      <c r="CB576" s="659"/>
      <c r="CC576" s="659"/>
      <c r="CD576" s="659"/>
      <c r="CE576" s="659"/>
      <c r="CF576" s="659"/>
      <c r="CG576" s="659"/>
      <c r="CH576" s="659"/>
      <c r="CI576" s="659"/>
      <c r="CJ576" s="659"/>
      <c r="CK576" s="659"/>
      <c r="CL576" s="659"/>
      <c r="CP576" s="627"/>
    </row>
    <row r="577" spans="2:94" s="632" customFormat="1" ht="12.75" x14ac:dyDescent="0.2">
      <c r="B577" s="201"/>
      <c r="C577" s="201"/>
      <c r="D577" s="671"/>
      <c r="AO577" s="659"/>
      <c r="AP577" s="620"/>
      <c r="AQ577" s="620"/>
      <c r="AR577" s="620"/>
      <c r="AS577" s="620"/>
      <c r="AT577" s="620"/>
      <c r="AU577" s="620"/>
      <c r="AV577" s="620"/>
      <c r="AW577" s="620"/>
      <c r="AX577" s="620"/>
      <c r="AY577" s="620"/>
      <c r="AZ577" s="620"/>
      <c r="BA577" s="620"/>
      <c r="BB577" s="620"/>
      <c r="BC577" s="620"/>
      <c r="BD577" s="620"/>
      <c r="BE577" s="620"/>
      <c r="BF577" s="620"/>
      <c r="BG577" s="622"/>
      <c r="BH577" s="620"/>
      <c r="BI577" s="620"/>
      <c r="BJ577" s="620"/>
      <c r="BK577" s="659"/>
      <c r="BL577" s="659"/>
      <c r="BM577" s="659"/>
      <c r="BN577" s="659"/>
      <c r="BO577" s="659"/>
      <c r="BP577" s="659"/>
      <c r="BQ577" s="659"/>
      <c r="BR577" s="659"/>
      <c r="BS577" s="659"/>
      <c r="BT577" s="659"/>
      <c r="BU577" s="659"/>
      <c r="BV577" s="659"/>
      <c r="BW577" s="659"/>
      <c r="BX577" s="659"/>
      <c r="BY577" s="659"/>
      <c r="BZ577" s="659"/>
      <c r="CA577" s="659"/>
      <c r="CB577" s="659"/>
      <c r="CC577" s="659"/>
      <c r="CD577" s="659"/>
      <c r="CE577" s="659"/>
      <c r="CF577" s="659"/>
      <c r="CG577" s="659"/>
      <c r="CH577" s="659"/>
      <c r="CI577" s="659"/>
      <c r="CJ577" s="659"/>
      <c r="CK577" s="659"/>
      <c r="CL577" s="659"/>
      <c r="CP577" s="627"/>
    </row>
    <row r="578" spans="2:94" s="632" customFormat="1" ht="12.75" x14ac:dyDescent="0.2">
      <c r="B578" s="201"/>
      <c r="C578" s="201"/>
      <c r="D578" s="671"/>
      <c r="AO578" s="659"/>
      <c r="AP578" s="620"/>
      <c r="AQ578" s="620"/>
      <c r="AR578" s="620"/>
      <c r="AS578" s="620"/>
      <c r="AT578" s="620"/>
      <c r="AU578" s="620"/>
      <c r="AV578" s="620"/>
      <c r="AW578" s="620"/>
      <c r="AX578" s="620"/>
      <c r="AY578" s="620"/>
      <c r="AZ578" s="620"/>
      <c r="BA578" s="620"/>
      <c r="BB578" s="620"/>
      <c r="BC578" s="620"/>
      <c r="BD578" s="620"/>
      <c r="BE578" s="620"/>
      <c r="BF578" s="620"/>
      <c r="BG578" s="622"/>
      <c r="BH578" s="620"/>
      <c r="BI578" s="620"/>
      <c r="BJ578" s="620"/>
      <c r="BK578" s="659"/>
      <c r="BL578" s="659"/>
      <c r="BM578" s="659"/>
      <c r="BN578" s="659"/>
      <c r="BO578" s="659"/>
      <c r="BP578" s="659"/>
      <c r="BQ578" s="659"/>
      <c r="BR578" s="659"/>
      <c r="BS578" s="659"/>
      <c r="BT578" s="659"/>
      <c r="BU578" s="659"/>
      <c r="BV578" s="659"/>
      <c r="BW578" s="659"/>
      <c r="BX578" s="659"/>
      <c r="BY578" s="659"/>
      <c r="BZ578" s="659"/>
      <c r="CA578" s="659"/>
      <c r="CB578" s="659"/>
      <c r="CC578" s="659"/>
      <c r="CD578" s="659"/>
      <c r="CE578" s="659"/>
      <c r="CF578" s="659"/>
      <c r="CG578" s="659"/>
      <c r="CH578" s="659"/>
      <c r="CI578" s="659"/>
      <c r="CJ578" s="659"/>
      <c r="CK578" s="659"/>
      <c r="CL578" s="659"/>
      <c r="CP578" s="627"/>
    </row>
    <row r="579" spans="2:94" s="632" customFormat="1" ht="12.75" x14ac:dyDescent="0.2">
      <c r="B579" s="201"/>
      <c r="C579" s="201"/>
      <c r="D579" s="671"/>
      <c r="AO579" s="659"/>
      <c r="AP579" s="620"/>
      <c r="AQ579" s="620"/>
      <c r="AR579" s="620"/>
      <c r="AS579" s="620"/>
      <c r="AT579" s="620"/>
      <c r="AU579" s="620"/>
      <c r="AV579" s="620"/>
      <c r="AW579" s="620"/>
      <c r="AX579" s="620"/>
      <c r="AY579" s="620"/>
      <c r="AZ579" s="620"/>
      <c r="BA579" s="620"/>
      <c r="BB579" s="620"/>
      <c r="BC579" s="620"/>
      <c r="BD579" s="620"/>
      <c r="BE579" s="620"/>
      <c r="BF579" s="620"/>
      <c r="BG579" s="622"/>
      <c r="BH579" s="620"/>
      <c r="BI579" s="620"/>
      <c r="BJ579" s="620"/>
      <c r="BK579" s="659"/>
      <c r="BL579" s="659"/>
      <c r="BM579" s="659"/>
      <c r="BN579" s="659"/>
      <c r="BO579" s="659"/>
      <c r="BP579" s="659"/>
      <c r="BQ579" s="659"/>
      <c r="BR579" s="659"/>
      <c r="BS579" s="659"/>
      <c r="BT579" s="659"/>
      <c r="BU579" s="659"/>
      <c r="BV579" s="659"/>
      <c r="BW579" s="659"/>
      <c r="BX579" s="659"/>
      <c r="BY579" s="659"/>
      <c r="BZ579" s="659"/>
      <c r="CA579" s="659"/>
      <c r="CB579" s="659"/>
      <c r="CC579" s="659"/>
      <c r="CD579" s="659"/>
      <c r="CE579" s="659"/>
      <c r="CF579" s="659"/>
      <c r="CG579" s="659"/>
      <c r="CH579" s="659"/>
      <c r="CI579" s="659"/>
      <c r="CJ579" s="659"/>
      <c r="CK579" s="659"/>
      <c r="CL579" s="659"/>
      <c r="CP579" s="627"/>
    </row>
    <row r="580" spans="2:94" s="632" customFormat="1" ht="12.75" x14ac:dyDescent="0.2">
      <c r="B580" s="201"/>
      <c r="C580" s="201"/>
      <c r="D580" s="671"/>
      <c r="AO580" s="659"/>
      <c r="AP580" s="620"/>
      <c r="AQ580" s="620"/>
      <c r="AR580" s="620"/>
      <c r="AS580" s="620"/>
      <c r="AT580" s="620"/>
      <c r="AU580" s="620"/>
      <c r="AV580" s="620"/>
      <c r="AW580" s="620"/>
      <c r="AX580" s="620"/>
      <c r="AY580" s="620"/>
      <c r="AZ580" s="620"/>
      <c r="BA580" s="620"/>
      <c r="BB580" s="620"/>
      <c r="BC580" s="620"/>
      <c r="BD580" s="620"/>
      <c r="BE580" s="620"/>
      <c r="BF580" s="620"/>
      <c r="BG580" s="622"/>
      <c r="BH580" s="620"/>
      <c r="BI580" s="620"/>
      <c r="BJ580" s="620"/>
      <c r="BK580" s="659"/>
      <c r="BL580" s="659"/>
      <c r="BM580" s="659"/>
      <c r="BN580" s="659"/>
      <c r="BO580" s="659"/>
      <c r="BP580" s="659"/>
      <c r="BQ580" s="659"/>
      <c r="BR580" s="659"/>
      <c r="BS580" s="659"/>
      <c r="BT580" s="659"/>
      <c r="BU580" s="659"/>
      <c r="BV580" s="659"/>
      <c r="BW580" s="659"/>
      <c r="BX580" s="659"/>
      <c r="BY580" s="659"/>
      <c r="BZ580" s="659"/>
      <c r="CA580" s="659"/>
      <c r="CB580" s="659"/>
      <c r="CC580" s="659"/>
      <c r="CD580" s="659"/>
      <c r="CE580" s="659"/>
      <c r="CF580" s="659"/>
      <c r="CG580" s="659"/>
      <c r="CH580" s="659"/>
      <c r="CI580" s="659"/>
      <c r="CJ580" s="659"/>
      <c r="CK580" s="659"/>
      <c r="CL580" s="659"/>
      <c r="CP580" s="627"/>
    </row>
    <row r="581" spans="2:94" s="632" customFormat="1" ht="12.75" x14ac:dyDescent="0.2">
      <c r="B581" s="201"/>
      <c r="C581" s="201"/>
      <c r="D581" s="671"/>
      <c r="AO581" s="659"/>
      <c r="AP581" s="620"/>
      <c r="AQ581" s="620"/>
      <c r="AR581" s="620"/>
      <c r="AS581" s="620"/>
      <c r="AT581" s="620"/>
      <c r="AU581" s="620"/>
      <c r="AV581" s="620"/>
      <c r="AW581" s="620"/>
      <c r="AX581" s="620"/>
      <c r="AY581" s="620"/>
      <c r="AZ581" s="620"/>
      <c r="BA581" s="620"/>
      <c r="BB581" s="620"/>
      <c r="BC581" s="620"/>
      <c r="BD581" s="620"/>
      <c r="BE581" s="620"/>
      <c r="BF581" s="620"/>
      <c r="BG581" s="622"/>
      <c r="BH581" s="620"/>
      <c r="BI581" s="620"/>
      <c r="BJ581" s="620"/>
      <c r="BK581" s="659"/>
      <c r="BL581" s="659"/>
      <c r="BM581" s="659"/>
      <c r="BN581" s="659"/>
      <c r="BO581" s="659"/>
      <c r="BP581" s="659"/>
      <c r="BQ581" s="659"/>
      <c r="BR581" s="659"/>
      <c r="BS581" s="659"/>
      <c r="BT581" s="659"/>
      <c r="BU581" s="659"/>
      <c r="BV581" s="659"/>
      <c r="BW581" s="659"/>
      <c r="BX581" s="659"/>
      <c r="BY581" s="659"/>
      <c r="BZ581" s="659"/>
      <c r="CA581" s="659"/>
      <c r="CB581" s="659"/>
      <c r="CC581" s="659"/>
      <c r="CD581" s="659"/>
      <c r="CE581" s="659"/>
      <c r="CF581" s="659"/>
      <c r="CG581" s="659"/>
      <c r="CH581" s="659"/>
      <c r="CI581" s="659"/>
      <c r="CJ581" s="659"/>
      <c r="CK581" s="659"/>
      <c r="CL581" s="659"/>
      <c r="CP581" s="627"/>
    </row>
    <row r="582" spans="2:94" s="632" customFormat="1" ht="12.75" x14ac:dyDescent="0.2">
      <c r="B582" s="201"/>
      <c r="C582" s="201"/>
      <c r="D582" s="671"/>
      <c r="AO582" s="659"/>
      <c r="AP582" s="620"/>
      <c r="AQ582" s="620"/>
      <c r="AR582" s="620"/>
      <c r="AS582" s="620"/>
      <c r="AT582" s="620"/>
      <c r="AU582" s="620"/>
      <c r="AV582" s="620"/>
      <c r="AW582" s="620"/>
      <c r="AX582" s="620"/>
      <c r="AY582" s="620"/>
      <c r="AZ582" s="620"/>
      <c r="BA582" s="620"/>
      <c r="BB582" s="620"/>
      <c r="BC582" s="620"/>
      <c r="BD582" s="620"/>
      <c r="BE582" s="620"/>
      <c r="BF582" s="620"/>
      <c r="BG582" s="622"/>
      <c r="BH582" s="620"/>
      <c r="BI582" s="620"/>
      <c r="BJ582" s="620"/>
      <c r="BK582" s="659"/>
      <c r="BL582" s="659"/>
      <c r="BM582" s="659"/>
      <c r="BN582" s="659"/>
      <c r="BO582" s="659"/>
      <c r="BP582" s="659"/>
      <c r="BQ582" s="659"/>
      <c r="BR582" s="659"/>
      <c r="BS582" s="659"/>
      <c r="BT582" s="659"/>
      <c r="BU582" s="659"/>
      <c r="BV582" s="659"/>
      <c r="BW582" s="659"/>
      <c r="BX582" s="659"/>
      <c r="BY582" s="659"/>
      <c r="BZ582" s="659"/>
      <c r="CA582" s="659"/>
      <c r="CB582" s="659"/>
      <c r="CC582" s="659"/>
      <c r="CD582" s="659"/>
      <c r="CE582" s="659"/>
      <c r="CF582" s="659"/>
      <c r="CG582" s="659"/>
      <c r="CH582" s="659"/>
      <c r="CI582" s="659"/>
      <c r="CJ582" s="659"/>
      <c r="CK582" s="659"/>
      <c r="CL582" s="659"/>
      <c r="CP582" s="627"/>
    </row>
    <row r="583" spans="2:94" s="632" customFormat="1" ht="12.75" x14ac:dyDescent="0.2">
      <c r="B583" s="201"/>
      <c r="C583" s="201"/>
      <c r="D583" s="671"/>
      <c r="AO583" s="659"/>
      <c r="AP583" s="620"/>
      <c r="AQ583" s="620"/>
      <c r="AR583" s="620"/>
      <c r="AS583" s="620"/>
      <c r="AT583" s="620"/>
      <c r="AU583" s="620"/>
      <c r="AV583" s="620"/>
      <c r="AW583" s="620"/>
      <c r="AX583" s="620"/>
      <c r="AY583" s="620"/>
      <c r="AZ583" s="620"/>
      <c r="BA583" s="620"/>
      <c r="BB583" s="620"/>
      <c r="BC583" s="620"/>
      <c r="BD583" s="620"/>
      <c r="BE583" s="620"/>
      <c r="BF583" s="620"/>
      <c r="BG583" s="622"/>
      <c r="BH583" s="620"/>
      <c r="BI583" s="620"/>
      <c r="BJ583" s="620"/>
      <c r="BK583" s="659"/>
      <c r="BL583" s="659"/>
      <c r="BM583" s="659"/>
      <c r="BN583" s="659"/>
      <c r="BO583" s="659"/>
      <c r="BP583" s="659"/>
      <c r="BQ583" s="659"/>
      <c r="BR583" s="659"/>
      <c r="BS583" s="659"/>
      <c r="BT583" s="659"/>
      <c r="BU583" s="659"/>
      <c r="BV583" s="659"/>
      <c r="BW583" s="659"/>
      <c r="BX583" s="659"/>
      <c r="BY583" s="659"/>
      <c r="BZ583" s="659"/>
      <c r="CA583" s="659"/>
      <c r="CB583" s="659"/>
      <c r="CC583" s="659"/>
      <c r="CD583" s="659"/>
      <c r="CE583" s="659"/>
      <c r="CF583" s="659"/>
      <c r="CG583" s="659"/>
      <c r="CH583" s="659"/>
      <c r="CI583" s="659"/>
      <c r="CJ583" s="659"/>
      <c r="CK583" s="659"/>
      <c r="CL583" s="659"/>
      <c r="CP583" s="627"/>
    </row>
    <row r="584" spans="2:94" s="632" customFormat="1" ht="12.75" x14ac:dyDescent="0.2">
      <c r="B584" s="201"/>
      <c r="C584" s="201"/>
      <c r="D584" s="671"/>
      <c r="AO584" s="659"/>
      <c r="AP584" s="620"/>
      <c r="AQ584" s="620"/>
      <c r="AR584" s="620"/>
      <c r="AS584" s="620"/>
      <c r="AT584" s="620"/>
      <c r="AU584" s="620"/>
      <c r="AV584" s="620"/>
      <c r="AW584" s="620"/>
      <c r="AX584" s="620"/>
      <c r="AY584" s="620"/>
      <c r="AZ584" s="620"/>
      <c r="BA584" s="620"/>
      <c r="BB584" s="620"/>
      <c r="BC584" s="620"/>
      <c r="BD584" s="620"/>
      <c r="BE584" s="620"/>
      <c r="BF584" s="620"/>
      <c r="BG584" s="622"/>
      <c r="BH584" s="620"/>
      <c r="BI584" s="620"/>
      <c r="BJ584" s="620"/>
      <c r="BK584" s="659"/>
      <c r="BL584" s="659"/>
      <c r="BM584" s="659"/>
      <c r="BN584" s="659"/>
      <c r="BO584" s="659"/>
      <c r="BP584" s="659"/>
      <c r="BQ584" s="659"/>
      <c r="BR584" s="659"/>
      <c r="BS584" s="659"/>
      <c r="BT584" s="659"/>
      <c r="BU584" s="659"/>
      <c r="BV584" s="659"/>
      <c r="BW584" s="659"/>
      <c r="BX584" s="659"/>
      <c r="BY584" s="659"/>
      <c r="BZ584" s="659"/>
      <c r="CA584" s="659"/>
      <c r="CB584" s="659"/>
      <c r="CC584" s="659"/>
      <c r="CD584" s="659"/>
      <c r="CE584" s="659"/>
      <c r="CF584" s="659"/>
      <c r="CG584" s="659"/>
      <c r="CH584" s="659"/>
      <c r="CI584" s="659"/>
      <c r="CJ584" s="659"/>
      <c r="CK584" s="659"/>
      <c r="CL584" s="659"/>
      <c r="CP584" s="627"/>
    </row>
    <row r="585" spans="2:94" s="632" customFormat="1" ht="12.75" x14ac:dyDescent="0.2">
      <c r="B585" s="201"/>
      <c r="C585" s="201"/>
      <c r="D585" s="671"/>
      <c r="AO585" s="659"/>
      <c r="AP585" s="620"/>
      <c r="AQ585" s="620"/>
      <c r="AR585" s="620"/>
      <c r="AS585" s="620"/>
      <c r="AT585" s="620"/>
      <c r="AU585" s="620"/>
      <c r="AV585" s="620"/>
      <c r="AW585" s="620"/>
      <c r="AX585" s="620"/>
      <c r="AY585" s="620"/>
      <c r="AZ585" s="620"/>
      <c r="BA585" s="620"/>
      <c r="BB585" s="620"/>
      <c r="BC585" s="620"/>
      <c r="BD585" s="620"/>
      <c r="BE585" s="620"/>
      <c r="BF585" s="620"/>
      <c r="BG585" s="622"/>
      <c r="BH585" s="620"/>
      <c r="BI585" s="620"/>
      <c r="BJ585" s="620"/>
      <c r="BK585" s="659"/>
      <c r="BL585" s="659"/>
      <c r="BM585" s="659"/>
      <c r="BN585" s="659"/>
      <c r="BO585" s="659"/>
      <c r="BP585" s="659"/>
      <c r="BQ585" s="659"/>
      <c r="BR585" s="659"/>
      <c r="BS585" s="659"/>
      <c r="BT585" s="659"/>
      <c r="BU585" s="659"/>
      <c r="BV585" s="659"/>
      <c r="BW585" s="659"/>
      <c r="BX585" s="659"/>
      <c r="BY585" s="659"/>
      <c r="BZ585" s="659"/>
      <c r="CA585" s="659"/>
      <c r="CB585" s="659"/>
      <c r="CC585" s="659"/>
      <c r="CD585" s="659"/>
      <c r="CE585" s="659"/>
      <c r="CF585" s="659"/>
      <c r="CG585" s="659"/>
      <c r="CH585" s="659"/>
      <c r="CI585" s="659"/>
      <c r="CJ585" s="659"/>
      <c r="CK585" s="659"/>
      <c r="CL585" s="659"/>
      <c r="CP585" s="627"/>
    </row>
    <row r="586" spans="2:94" s="632" customFormat="1" ht="12.75" x14ac:dyDescent="0.2">
      <c r="B586" s="201"/>
      <c r="C586" s="201"/>
      <c r="D586" s="671"/>
      <c r="AO586" s="659"/>
      <c r="AP586" s="620"/>
      <c r="AQ586" s="620"/>
      <c r="AR586" s="620"/>
      <c r="AS586" s="620"/>
      <c r="AT586" s="620"/>
      <c r="AU586" s="620"/>
      <c r="AV586" s="620"/>
      <c r="AW586" s="620"/>
      <c r="AX586" s="620"/>
      <c r="AY586" s="620"/>
      <c r="AZ586" s="620"/>
      <c r="BA586" s="620"/>
      <c r="BB586" s="620"/>
      <c r="BC586" s="620"/>
      <c r="BD586" s="620"/>
      <c r="BE586" s="620"/>
      <c r="BF586" s="620"/>
      <c r="BG586" s="622"/>
      <c r="BH586" s="620"/>
      <c r="BI586" s="620"/>
      <c r="BJ586" s="620"/>
      <c r="BK586" s="659"/>
      <c r="BL586" s="659"/>
      <c r="BM586" s="659"/>
      <c r="BN586" s="659"/>
      <c r="BO586" s="659"/>
      <c r="BP586" s="659"/>
      <c r="BQ586" s="659"/>
      <c r="BR586" s="659"/>
      <c r="BS586" s="659"/>
      <c r="BT586" s="659"/>
      <c r="BU586" s="659"/>
      <c r="BV586" s="659"/>
      <c r="BW586" s="659"/>
      <c r="BX586" s="659"/>
      <c r="BY586" s="659"/>
      <c r="BZ586" s="659"/>
      <c r="CA586" s="659"/>
      <c r="CB586" s="659"/>
      <c r="CC586" s="659"/>
      <c r="CD586" s="659"/>
      <c r="CE586" s="659"/>
      <c r="CF586" s="659"/>
      <c r="CG586" s="659"/>
      <c r="CH586" s="659"/>
      <c r="CI586" s="659"/>
      <c r="CJ586" s="659"/>
      <c r="CK586" s="659"/>
      <c r="CL586" s="659"/>
      <c r="CP586" s="627"/>
    </row>
    <row r="587" spans="2:94" s="632" customFormat="1" ht="12.75" x14ac:dyDescent="0.2">
      <c r="B587" s="201"/>
      <c r="C587" s="201"/>
      <c r="D587" s="671"/>
      <c r="AO587" s="659"/>
      <c r="AP587" s="620"/>
      <c r="AQ587" s="620"/>
      <c r="AR587" s="620"/>
      <c r="AS587" s="620"/>
      <c r="AT587" s="620"/>
      <c r="AU587" s="620"/>
      <c r="AV587" s="620"/>
      <c r="AW587" s="620"/>
      <c r="AX587" s="620"/>
      <c r="AY587" s="620"/>
      <c r="AZ587" s="620"/>
      <c r="BA587" s="620"/>
      <c r="BB587" s="620"/>
      <c r="BC587" s="620"/>
      <c r="BD587" s="620"/>
      <c r="BE587" s="620"/>
      <c r="BF587" s="620"/>
      <c r="BG587" s="622"/>
      <c r="BH587" s="620"/>
      <c r="BI587" s="620"/>
      <c r="BJ587" s="620"/>
      <c r="BK587" s="659"/>
      <c r="BL587" s="659"/>
      <c r="BM587" s="659"/>
      <c r="BN587" s="659"/>
      <c r="BO587" s="659"/>
      <c r="BP587" s="659"/>
      <c r="BQ587" s="659"/>
      <c r="BR587" s="659"/>
      <c r="BS587" s="659"/>
      <c r="BT587" s="659"/>
      <c r="BU587" s="659"/>
      <c r="BV587" s="659"/>
      <c r="BW587" s="659"/>
      <c r="BX587" s="659"/>
      <c r="BY587" s="659"/>
      <c r="BZ587" s="659"/>
      <c r="CA587" s="659"/>
      <c r="CB587" s="659"/>
      <c r="CC587" s="659"/>
      <c r="CD587" s="659"/>
      <c r="CE587" s="659"/>
      <c r="CF587" s="659"/>
      <c r="CG587" s="659"/>
      <c r="CH587" s="659"/>
      <c r="CI587" s="659"/>
      <c r="CJ587" s="659"/>
      <c r="CK587" s="659"/>
      <c r="CL587" s="659"/>
      <c r="CP587" s="627"/>
    </row>
    <row r="588" spans="2:94" s="632" customFormat="1" ht="12.75" x14ac:dyDescent="0.2">
      <c r="B588" s="201"/>
      <c r="C588" s="201"/>
      <c r="D588" s="671"/>
      <c r="AO588" s="659"/>
      <c r="AP588" s="620"/>
      <c r="AQ588" s="620"/>
      <c r="AR588" s="620"/>
      <c r="AS588" s="620"/>
      <c r="AT588" s="620"/>
      <c r="AU588" s="620"/>
      <c r="AV588" s="620"/>
      <c r="AW588" s="620"/>
      <c r="AX588" s="620"/>
      <c r="AY588" s="620"/>
      <c r="AZ588" s="620"/>
      <c r="BA588" s="620"/>
      <c r="BB588" s="620"/>
      <c r="BC588" s="620"/>
      <c r="BD588" s="620"/>
      <c r="BE588" s="620"/>
      <c r="BF588" s="620"/>
      <c r="BG588" s="622"/>
      <c r="BH588" s="620"/>
      <c r="BI588" s="620"/>
      <c r="BJ588" s="620"/>
      <c r="BK588" s="659"/>
      <c r="BL588" s="659"/>
      <c r="BM588" s="659"/>
      <c r="BN588" s="659"/>
      <c r="BO588" s="659"/>
      <c r="BP588" s="659"/>
      <c r="BQ588" s="659"/>
      <c r="BR588" s="659"/>
      <c r="BS588" s="659"/>
      <c r="BT588" s="659"/>
      <c r="BU588" s="659"/>
      <c r="BV588" s="659"/>
      <c r="BW588" s="659"/>
      <c r="BX588" s="659"/>
      <c r="BY588" s="659"/>
      <c r="BZ588" s="659"/>
      <c r="CA588" s="659"/>
      <c r="CB588" s="659"/>
      <c r="CC588" s="659"/>
      <c r="CD588" s="659"/>
      <c r="CE588" s="659"/>
      <c r="CF588" s="659"/>
      <c r="CG588" s="659"/>
      <c r="CH588" s="659"/>
      <c r="CI588" s="659"/>
      <c r="CJ588" s="659"/>
      <c r="CK588" s="659"/>
      <c r="CL588" s="659"/>
      <c r="CP588" s="627"/>
    </row>
    <row r="589" spans="2:94" s="632" customFormat="1" ht="12.75" x14ac:dyDescent="0.2">
      <c r="B589" s="201"/>
      <c r="C589" s="201"/>
      <c r="D589" s="671"/>
      <c r="AO589" s="659"/>
      <c r="AP589" s="620"/>
      <c r="AQ589" s="620"/>
      <c r="AR589" s="620"/>
      <c r="AS589" s="620"/>
      <c r="AT589" s="620"/>
      <c r="AU589" s="620"/>
      <c r="AV589" s="620"/>
      <c r="AW589" s="620"/>
      <c r="AX589" s="620"/>
      <c r="AY589" s="620"/>
      <c r="AZ589" s="620"/>
      <c r="BA589" s="620"/>
      <c r="BB589" s="620"/>
      <c r="BC589" s="620"/>
      <c r="BD589" s="620"/>
      <c r="BE589" s="620"/>
      <c r="BF589" s="620"/>
      <c r="BG589" s="622"/>
      <c r="BH589" s="620"/>
      <c r="BI589" s="620"/>
      <c r="BJ589" s="620"/>
      <c r="BK589" s="659"/>
      <c r="BL589" s="659"/>
      <c r="BM589" s="659"/>
      <c r="BN589" s="659"/>
      <c r="BO589" s="659"/>
      <c r="BP589" s="659"/>
      <c r="BQ589" s="659"/>
      <c r="BR589" s="659"/>
      <c r="BS589" s="659"/>
      <c r="BT589" s="659"/>
      <c r="BU589" s="659"/>
      <c r="BV589" s="659"/>
      <c r="BW589" s="659"/>
      <c r="BX589" s="659"/>
      <c r="BY589" s="659"/>
      <c r="BZ589" s="659"/>
      <c r="CA589" s="659"/>
      <c r="CB589" s="659"/>
      <c r="CC589" s="659"/>
      <c r="CD589" s="659"/>
      <c r="CE589" s="659"/>
      <c r="CF589" s="659"/>
      <c r="CG589" s="659"/>
      <c r="CH589" s="659"/>
      <c r="CI589" s="659"/>
      <c r="CJ589" s="659"/>
      <c r="CK589" s="659"/>
      <c r="CL589" s="659"/>
      <c r="CP589" s="627"/>
    </row>
    <row r="590" spans="2:94" s="632" customFormat="1" ht="12.75" x14ac:dyDescent="0.2">
      <c r="B590" s="201"/>
      <c r="C590" s="201"/>
      <c r="D590" s="671"/>
      <c r="AO590" s="659"/>
      <c r="AP590" s="620"/>
      <c r="AQ590" s="620"/>
      <c r="AR590" s="620"/>
      <c r="AS590" s="620"/>
      <c r="AT590" s="620"/>
      <c r="AU590" s="620"/>
      <c r="AV590" s="620"/>
      <c r="AW590" s="620"/>
      <c r="AX590" s="620"/>
      <c r="AY590" s="620"/>
      <c r="AZ590" s="620"/>
      <c r="BA590" s="620"/>
      <c r="BB590" s="620"/>
      <c r="BC590" s="620"/>
      <c r="BD590" s="620"/>
      <c r="BE590" s="620"/>
      <c r="BF590" s="620"/>
      <c r="BG590" s="622"/>
      <c r="BH590" s="620"/>
      <c r="BI590" s="620"/>
      <c r="BJ590" s="620"/>
      <c r="BK590" s="659"/>
      <c r="BL590" s="659"/>
      <c r="BM590" s="659"/>
      <c r="BN590" s="659"/>
      <c r="BO590" s="659"/>
      <c r="BP590" s="659"/>
      <c r="BQ590" s="659"/>
      <c r="BR590" s="659"/>
      <c r="BS590" s="659"/>
      <c r="BT590" s="659"/>
      <c r="BU590" s="659"/>
      <c r="BV590" s="659"/>
      <c r="BW590" s="659"/>
      <c r="BX590" s="659"/>
      <c r="BY590" s="659"/>
      <c r="BZ590" s="659"/>
      <c r="CA590" s="659"/>
      <c r="CB590" s="659"/>
      <c r="CC590" s="659"/>
      <c r="CD590" s="659"/>
      <c r="CE590" s="659"/>
      <c r="CF590" s="659"/>
      <c r="CG590" s="659"/>
      <c r="CH590" s="659"/>
      <c r="CI590" s="659"/>
      <c r="CJ590" s="659"/>
      <c r="CK590" s="659"/>
      <c r="CL590" s="659"/>
      <c r="CP590" s="627"/>
    </row>
    <row r="591" spans="2:94" s="632" customFormat="1" ht="12.75" x14ac:dyDescent="0.2">
      <c r="B591" s="201"/>
      <c r="C591" s="201"/>
      <c r="D591" s="671"/>
      <c r="AO591" s="659"/>
      <c r="AP591" s="620"/>
      <c r="AQ591" s="620"/>
      <c r="AR591" s="620"/>
      <c r="AS591" s="620"/>
      <c r="AT591" s="620"/>
      <c r="AU591" s="620"/>
      <c r="AV591" s="620"/>
      <c r="AW591" s="620"/>
      <c r="AX591" s="620"/>
      <c r="AY591" s="620"/>
      <c r="AZ591" s="620"/>
      <c r="BA591" s="620"/>
      <c r="BB591" s="620"/>
      <c r="BC591" s="620"/>
      <c r="BD591" s="620"/>
      <c r="BE591" s="620"/>
      <c r="BF591" s="620"/>
      <c r="BG591" s="622"/>
      <c r="BH591" s="620"/>
      <c r="BI591" s="620"/>
      <c r="BJ591" s="620"/>
      <c r="BK591" s="659"/>
      <c r="BL591" s="659"/>
      <c r="BM591" s="659"/>
      <c r="BN591" s="659"/>
      <c r="BO591" s="659"/>
      <c r="BP591" s="659"/>
      <c r="BQ591" s="659"/>
      <c r="BR591" s="659"/>
      <c r="BS591" s="659"/>
      <c r="BT591" s="659"/>
      <c r="BU591" s="659"/>
      <c r="BV591" s="659"/>
      <c r="BW591" s="659"/>
      <c r="BX591" s="659"/>
      <c r="BY591" s="659"/>
      <c r="BZ591" s="659"/>
      <c r="CA591" s="659"/>
      <c r="CB591" s="659"/>
      <c r="CC591" s="659"/>
      <c r="CD591" s="659"/>
      <c r="CE591" s="659"/>
      <c r="CF591" s="659"/>
      <c r="CG591" s="659"/>
      <c r="CH591" s="659"/>
      <c r="CI591" s="659"/>
      <c r="CJ591" s="659"/>
      <c r="CK591" s="659"/>
      <c r="CL591" s="659"/>
      <c r="CP591" s="627"/>
    </row>
    <row r="592" spans="2:94" s="632" customFormat="1" ht="12.75" x14ac:dyDescent="0.2">
      <c r="B592" s="201"/>
      <c r="C592" s="201"/>
      <c r="D592" s="671"/>
      <c r="AO592" s="659"/>
      <c r="AP592" s="620"/>
      <c r="AQ592" s="620"/>
      <c r="AR592" s="620"/>
      <c r="AS592" s="620"/>
      <c r="AT592" s="620"/>
      <c r="AU592" s="620"/>
      <c r="AV592" s="620"/>
      <c r="AW592" s="620"/>
      <c r="AX592" s="620"/>
      <c r="AY592" s="620"/>
      <c r="AZ592" s="620"/>
      <c r="BA592" s="620"/>
      <c r="BB592" s="620"/>
      <c r="BC592" s="620"/>
      <c r="BD592" s="620"/>
      <c r="BE592" s="620"/>
      <c r="BF592" s="620"/>
      <c r="BG592" s="622"/>
      <c r="BH592" s="620"/>
      <c r="BI592" s="620"/>
      <c r="BJ592" s="620"/>
      <c r="BK592" s="659"/>
      <c r="BL592" s="659"/>
      <c r="BM592" s="659"/>
      <c r="BN592" s="659"/>
      <c r="BO592" s="659"/>
      <c r="BP592" s="659"/>
      <c r="BQ592" s="659"/>
      <c r="BR592" s="659"/>
      <c r="BS592" s="659"/>
      <c r="BT592" s="659"/>
      <c r="BU592" s="659"/>
      <c r="BV592" s="659"/>
      <c r="BW592" s="659"/>
      <c r="BX592" s="659"/>
      <c r="BY592" s="659"/>
      <c r="BZ592" s="659"/>
      <c r="CA592" s="659"/>
      <c r="CB592" s="659"/>
      <c r="CC592" s="659"/>
      <c r="CD592" s="659"/>
      <c r="CE592" s="659"/>
      <c r="CF592" s="659"/>
      <c r="CG592" s="659"/>
      <c r="CH592" s="659"/>
      <c r="CI592" s="659"/>
      <c r="CJ592" s="659"/>
      <c r="CK592" s="659"/>
      <c r="CL592" s="659"/>
      <c r="CP592" s="627"/>
    </row>
    <row r="593" spans="2:94" s="632" customFormat="1" ht="12.75" x14ac:dyDescent="0.2">
      <c r="B593" s="201"/>
      <c r="C593" s="201"/>
      <c r="D593" s="671"/>
      <c r="AO593" s="659"/>
      <c r="AP593" s="620"/>
      <c r="AQ593" s="620"/>
      <c r="AR593" s="620"/>
      <c r="AS593" s="620"/>
      <c r="AT593" s="620"/>
      <c r="AU593" s="620"/>
      <c r="AV593" s="620"/>
      <c r="AW593" s="620"/>
      <c r="AX593" s="620"/>
      <c r="AY593" s="620"/>
      <c r="AZ593" s="620"/>
      <c r="BA593" s="620"/>
      <c r="BB593" s="620"/>
      <c r="BC593" s="620"/>
      <c r="BD593" s="620"/>
      <c r="BE593" s="620"/>
      <c r="BF593" s="620"/>
      <c r="BG593" s="622"/>
      <c r="BH593" s="620"/>
      <c r="BI593" s="620"/>
      <c r="BJ593" s="620"/>
      <c r="BK593" s="659"/>
      <c r="BL593" s="659"/>
      <c r="BM593" s="659"/>
      <c r="BN593" s="659"/>
      <c r="BO593" s="659"/>
      <c r="BP593" s="659"/>
      <c r="BQ593" s="659"/>
      <c r="BR593" s="659"/>
      <c r="BS593" s="659"/>
      <c r="BT593" s="659"/>
      <c r="BU593" s="659"/>
      <c r="BV593" s="659"/>
      <c r="BW593" s="659"/>
      <c r="BX593" s="659"/>
      <c r="BY593" s="659"/>
      <c r="BZ593" s="659"/>
      <c r="CA593" s="659"/>
      <c r="CB593" s="659"/>
      <c r="CC593" s="659"/>
      <c r="CD593" s="659"/>
      <c r="CE593" s="659"/>
      <c r="CF593" s="659"/>
      <c r="CG593" s="659"/>
      <c r="CH593" s="659"/>
      <c r="CI593" s="659"/>
      <c r="CJ593" s="659"/>
      <c r="CK593" s="659"/>
      <c r="CL593" s="659"/>
      <c r="CP593" s="627"/>
    </row>
    <row r="594" spans="2:94" x14ac:dyDescent="0.25">
      <c r="B594" s="201"/>
      <c r="C594" s="201"/>
      <c r="AR594" s="666"/>
    </row>
    <row r="595" spans="2:94" x14ac:dyDescent="0.25">
      <c r="B595" s="201"/>
      <c r="C595" s="201"/>
      <c r="AR595" s="666"/>
    </row>
    <row r="596" spans="2:94" x14ac:dyDescent="0.25">
      <c r="B596" s="201"/>
      <c r="C596" s="201"/>
      <c r="AR596" s="666"/>
    </row>
    <row r="597" spans="2:94" x14ac:dyDescent="0.25">
      <c r="B597" s="201"/>
      <c r="C597" s="201"/>
      <c r="AR597" s="666"/>
    </row>
    <row r="598" spans="2:94" x14ac:dyDescent="0.25">
      <c r="B598" s="201"/>
      <c r="C598" s="201"/>
      <c r="AR598" s="666"/>
    </row>
    <row r="599" spans="2:94" x14ac:dyDescent="0.25">
      <c r="B599" s="201"/>
      <c r="C599" s="201"/>
      <c r="AR599" s="666"/>
    </row>
    <row r="600" spans="2:94" x14ac:dyDescent="0.25">
      <c r="B600" s="201"/>
      <c r="C600" s="201"/>
      <c r="AR600" s="666"/>
    </row>
    <row r="601" spans="2:94" x14ac:dyDescent="0.25">
      <c r="B601" s="201"/>
      <c r="C601" s="201"/>
      <c r="AR601" s="666"/>
    </row>
    <row r="602" spans="2:94" x14ac:dyDescent="0.25">
      <c r="B602" s="201"/>
      <c r="C602" s="201"/>
      <c r="AR602" s="666"/>
    </row>
    <row r="603" spans="2:94" x14ac:dyDescent="0.25">
      <c r="B603" s="201"/>
      <c r="C603" s="201"/>
      <c r="AR603" s="666"/>
    </row>
    <row r="604" spans="2:94" x14ac:dyDescent="0.25">
      <c r="B604" s="201"/>
      <c r="C604" s="201"/>
      <c r="AR604" s="666"/>
    </row>
    <row r="605" spans="2:94" x14ac:dyDescent="0.25">
      <c r="B605" s="201"/>
      <c r="C605" s="201"/>
      <c r="AR605" s="666"/>
    </row>
    <row r="606" spans="2:94" x14ac:dyDescent="0.25">
      <c r="B606" s="201"/>
      <c r="C606" s="201"/>
      <c r="AR606" s="666"/>
    </row>
    <row r="607" spans="2:94" x14ac:dyDescent="0.25">
      <c r="B607" s="201"/>
      <c r="C607" s="201"/>
      <c r="AR607" s="666"/>
    </row>
    <row r="608" spans="2:94" x14ac:dyDescent="0.25">
      <c r="B608" s="201"/>
      <c r="C608" s="201"/>
      <c r="AR608" s="666"/>
    </row>
    <row r="609" spans="2:44" x14ac:dyDescent="0.25">
      <c r="B609" s="201"/>
      <c r="C609" s="201"/>
      <c r="AR609" s="666"/>
    </row>
    <row r="610" spans="2:44" x14ac:dyDescent="0.25">
      <c r="B610" s="201"/>
      <c r="C610" s="201"/>
      <c r="AR610" s="666"/>
    </row>
    <row r="611" spans="2:44" x14ac:dyDescent="0.25">
      <c r="B611" s="201"/>
      <c r="C611" s="201"/>
      <c r="AR611" s="666"/>
    </row>
    <row r="612" spans="2:44" x14ac:dyDescent="0.25">
      <c r="B612" s="201"/>
      <c r="C612" s="201"/>
      <c r="AR612" s="666"/>
    </row>
    <row r="613" spans="2:44" x14ac:dyDescent="0.25">
      <c r="B613" s="201"/>
      <c r="C613" s="201"/>
      <c r="AR613" s="666"/>
    </row>
    <row r="614" spans="2:44" x14ac:dyDescent="0.25">
      <c r="B614" s="201"/>
      <c r="C614" s="201"/>
      <c r="AR614" s="666"/>
    </row>
    <row r="615" spans="2:44" x14ac:dyDescent="0.25">
      <c r="B615" s="201"/>
      <c r="C615" s="201"/>
      <c r="AR615" s="666"/>
    </row>
    <row r="616" spans="2:44" x14ac:dyDescent="0.25">
      <c r="B616" s="201"/>
      <c r="C616" s="201"/>
      <c r="AR616" s="666"/>
    </row>
    <row r="617" spans="2:44" x14ac:dyDescent="0.25">
      <c r="B617" s="201"/>
      <c r="C617" s="201"/>
      <c r="AR617" s="666"/>
    </row>
    <row r="618" spans="2:44" x14ac:dyDescent="0.25">
      <c r="B618" s="201"/>
      <c r="C618" s="201"/>
      <c r="AR618" s="666"/>
    </row>
    <row r="619" spans="2:44" x14ac:dyDescent="0.25">
      <c r="B619" s="201"/>
      <c r="C619" s="201"/>
      <c r="AR619" s="666"/>
    </row>
    <row r="620" spans="2:44" x14ac:dyDescent="0.25">
      <c r="B620" s="201"/>
      <c r="C620" s="201"/>
      <c r="AR620" s="666"/>
    </row>
    <row r="621" spans="2:44" x14ac:dyDescent="0.25">
      <c r="B621" s="201"/>
      <c r="C621" s="201"/>
      <c r="AR621" s="666"/>
    </row>
    <row r="622" spans="2:44" x14ac:dyDescent="0.25">
      <c r="B622" s="201"/>
      <c r="C622" s="201"/>
      <c r="AR622" s="666"/>
    </row>
    <row r="623" spans="2:44" x14ac:dyDescent="0.25">
      <c r="B623" s="201"/>
      <c r="C623" s="201"/>
      <c r="AR623" s="666"/>
    </row>
    <row r="624" spans="2:44" x14ac:dyDescent="0.25">
      <c r="B624" s="201"/>
      <c r="C624" s="201"/>
      <c r="AR624" s="666"/>
    </row>
    <row r="625" spans="2:44" x14ac:dyDescent="0.25">
      <c r="B625" s="201"/>
      <c r="C625" s="201"/>
      <c r="AR625" s="666"/>
    </row>
    <row r="626" spans="2:44" x14ac:dyDescent="0.25">
      <c r="B626" s="201"/>
      <c r="C626" s="201"/>
      <c r="AR626" s="666"/>
    </row>
    <row r="627" spans="2:44" x14ac:dyDescent="0.25">
      <c r="B627" s="201"/>
      <c r="C627" s="201"/>
      <c r="AR627" s="666"/>
    </row>
    <row r="628" spans="2:44" x14ac:dyDescent="0.25">
      <c r="C628" s="632"/>
      <c r="AR628" s="666"/>
    </row>
    <row r="629" spans="2:44" x14ac:dyDescent="0.25">
      <c r="C629" s="632"/>
      <c r="AR629" s="666"/>
    </row>
    <row r="630" spans="2:44" x14ac:dyDescent="0.25">
      <c r="C630" s="632"/>
      <c r="AR630" s="666"/>
    </row>
    <row r="631" spans="2:44" x14ac:dyDescent="0.25">
      <c r="C631" s="632"/>
      <c r="AR631" s="666"/>
    </row>
    <row r="632" spans="2:44" x14ac:dyDescent="0.25">
      <c r="C632" s="632"/>
      <c r="AR632" s="666"/>
    </row>
    <row r="633" spans="2:44" x14ac:dyDescent="0.25">
      <c r="C633" s="632"/>
      <c r="AR633" s="666"/>
    </row>
    <row r="634" spans="2:44" x14ac:dyDescent="0.25">
      <c r="C634" s="632"/>
      <c r="AR634" s="666"/>
    </row>
    <row r="635" spans="2:44" x14ac:dyDescent="0.25">
      <c r="C635" s="632"/>
      <c r="AR635" s="666"/>
    </row>
    <row r="636" spans="2:44" x14ac:dyDescent="0.25">
      <c r="C636" s="632"/>
      <c r="AR636" s="666"/>
    </row>
    <row r="637" spans="2:44" x14ac:dyDescent="0.25">
      <c r="C637" s="632"/>
      <c r="AR637" s="666"/>
    </row>
    <row r="638" spans="2:44" x14ac:dyDescent="0.25">
      <c r="C638" s="632"/>
      <c r="AR638" s="666"/>
    </row>
    <row r="639" spans="2:44" x14ac:dyDescent="0.25">
      <c r="C639" s="632"/>
      <c r="AR639" s="666"/>
    </row>
    <row r="640" spans="2:44" x14ac:dyDescent="0.25">
      <c r="C640" s="632"/>
      <c r="AR640" s="666"/>
    </row>
    <row r="641" spans="3:44" x14ac:dyDescent="0.25">
      <c r="C641" s="632"/>
      <c r="AR641" s="666"/>
    </row>
    <row r="642" spans="3:44" x14ac:dyDescent="0.25">
      <c r="C642" s="632"/>
      <c r="AR642" s="666"/>
    </row>
    <row r="643" spans="3:44" x14ac:dyDescent="0.25">
      <c r="C643" s="632"/>
      <c r="AR643" s="666"/>
    </row>
    <row r="644" spans="3:44" x14ac:dyDescent="0.25">
      <c r="C644" s="632"/>
      <c r="AR644" s="666"/>
    </row>
    <row r="645" spans="3:44" x14ac:dyDescent="0.25">
      <c r="C645" s="632"/>
      <c r="AR645" s="666"/>
    </row>
    <row r="646" spans="3:44" x14ac:dyDescent="0.25">
      <c r="C646" s="632"/>
      <c r="AR646" s="666"/>
    </row>
    <row r="647" spans="3:44" x14ac:dyDescent="0.25">
      <c r="C647" s="632"/>
      <c r="AR647" s="666"/>
    </row>
    <row r="648" spans="3:44" x14ac:dyDescent="0.25">
      <c r="C648" s="632"/>
      <c r="AR648" s="666"/>
    </row>
    <row r="649" spans="3:44" x14ac:dyDescent="0.25">
      <c r="C649" s="632"/>
      <c r="AR649" s="666"/>
    </row>
    <row r="650" spans="3:44" x14ac:dyDescent="0.25">
      <c r="C650" s="632"/>
      <c r="AR650" s="666"/>
    </row>
    <row r="651" spans="3:44" x14ac:dyDescent="0.25">
      <c r="C651" s="632"/>
      <c r="AR651" s="666"/>
    </row>
    <row r="652" spans="3:44" x14ac:dyDescent="0.25">
      <c r="C652" s="632"/>
      <c r="AR652" s="666"/>
    </row>
    <row r="653" spans="3:44" x14ac:dyDescent="0.25">
      <c r="C653" s="632"/>
      <c r="AR653" s="666"/>
    </row>
    <row r="654" spans="3:44" x14ac:dyDescent="0.25">
      <c r="C654" s="632"/>
      <c r="AR654" s="666"/>
    </row>
    <row r="655" spans="3:44" x14ac:dyDescent="0.25">
      <c r="C655" s="632"/>
      <c r="AR655" s="666"/>
    </row>
    <row r="656" spans="3:44" x14ac:dyDescent="0.25">
      <c r="C656" s="632"/>
      <c r="AR656" s="666"/>
    </row>
    <row r="657" spans="3:44" x14ac:dyDescent="0.25">
      <c r="C657" s="632"/>
      <c r="AR657" s="666"/>
    </row>
    <row r="658" spans="3:44" x14ac:dyDescent="0.25">
      <c r="C658" s="632"/>
      <c r="AR658" s="666"/>
    </row>
    <row r="659" spans="3:44" x14ac:dyDescent="0.25">
      <c r="C659" s="632"/>
      <c r="AR659" s="666"/>
    </row>
    <row r="660" spans="3:44" x14ac:dyDescent="0.25">
      <c r="C660" s="632"/>
      <c r="AR660" s="666"/>
    </row>
    <row r="661" spans="3:44" x14ac:dyDescent="0.25">
      <c r="C661" s="632"/>
      <c r="AR661" s="666"/>
    </row>
    <row r="662" spans="3:44" x14ac:dyDescent="0.25">
      <c r="C662" s="632"/>
      <c r="AR662" s="666"/>
    </row>
    <row r="663" spans="3:44" x14ac:dyDescent="0.25">
      <c r="C663" s="632"/>
      <c r="AR663" s="666"/>
    </row>
    <row r="664" spans="3:44" x14ac:dyDescent="0.25">
      <c r="C664" s="632"/>
      <c r="AR664" s="666"/>
    </row>
    <row r="665" spans="3:44" x14ac:dyDescent="0.25">
      <c r="C665" s="632"/>
      <c r="AR665" s="666"/>
    </row>
    <row r="666" spans="3:44" x14ac:dyDescent="0.25">
      <c r="C666" s="632"/>
      <c r="AR666" s="666"/>
    </row>
    <row r="667" spans="3:44" x14ac:dyDescent="0.25">
      <c r="C667" s="632"/>
      <c r="AR667" s="666"/>
    </row>
    <row r="668" spans="3:44" x14ac:dyDescent="0.25">
      <c r="C668" s="632"/>
      <c r="AR668" s="666"/>
    </row>
    <row r="669" spans="3:44" x14ac:dyDescent="0.25">
      <c r="C669" s="632"/>
      <c r="AR669" s="666"/>
    </row>
    <row r="670" spans="3:44" x14ac:dyDescent="0.25">
      <c r="C670" s="632"/>
      <c r="AR670" s="666"/>
    </row>
    <row r="671" spans="3:44" x14ac:dyDescent="0.25">
      <c r="C671" s="632"/>
      <c r="AR671" s="666"/>
    </row>
    <row r="672" spans="3:44" x14ac:dyDescent="0.25">
      <c r="C672" s="632"/>
      <c r="AR672" s="666"/>
    </row>
    <row r="673" spans="3:44" x14ac:dyDescent="0.25">
      <c r="C673" s="632"/>
      <c r="AR673" s="666"/>
    </row>
    <row r="674" spans="3:44" x14ac:dyDescent="0.25">
      <c r="C674" s="632"/>
      <c r="AR674" s="666"/>
    </row>
    <row r="675" spans="3:44" x14ac:dyDescent="0.25">
      <c r="C675" s="632"/>
      <c r="AR675" s="666"/>
    </row>
    <row r="676" spans="3:44" x14ac:dyDescent="0.25">
      <c r="C676" s="632"/>
      <c r="AR676" s="666"/>
    </row>
    <row r="677" spans="3:44" x14ac:dyDescent="0.25">
      <c r="C677" s="632"/>
      <c r="AR677" s="666"/>
    </row>
    <row r="678" spans="3:44" x14ac:dyDescent="0.25">
      <c r="C678" s="632"/>
      <c r="AR678" s="666"/>
    </row>
    <row r="679" spans="3:44" x14ac:dyDescent="0.25">
      <c r="C679" s="632"/>
      <c r="AR679" s="666"/>
    </row>
    <row r="680" spans="3:44" x14ac:dyDescent="0.25">
      <c r="C680" s="632"/>
      <c r="AR680" s="666"/>
    </row>
    <row r="681" spans="3:44" x14ac:dyDescent="0.25">
      <c r="C681" s="632"/>
      <c r="AR681" s="666"/>
    </row>
    <row r="682" spans="3:44" x14ac:dyDescent="0.25">
      <c r="C682" s="632"/>
      <c r="AR682" s="666"/>
    </row>
    <row r="683" spans="3:44" x14ac:dyDescent="0.25">
      <c r="C683" s="632"/>
      <c r="AR683" s="666"/>
    </row>
    <row r="684" spans="3:44" x14ac:dyDescent="0.25">
      <c r="C684" s="632"/>
      <c r="AR684" s="666"/>
    </row>
    <row r="685" spans="3:44" x14ac:dyDescent="0.25">
      <c r="C685" s="632"/>
      <c r="AR685" s="666"/>
    </row>
    <row r="686" spans="3:44" x14ac:dyDescent="0.25">
      <c r="C686" s="632"/>
      <c r="AR686" s="666"/>
    </row>
    <row r="687" spans="3:44" x14ac:dyDescent="0.25">
      <c r="C687" s="632"/>
      <c r="AR687" s="666"/>
    </row>
    <row r="688" spans="3:44" x14ac:dyDescent="0.25">
      <c r="C688" s="632"/>
      <c r="AR688" s="666"/>
    </row>
    <row r="689" spans="3:44" x14ac:dyDescent="0.25">
      <c r="C689" s="632"/>
      <c r="AR689" s="666"/>
    </row>
    <row r="690" spans="3:44" x14ac:dyDescent="0.25">
      <c r="C690" s="632"/>
      <c r="AR690" s="666"/>
    </row>
    <row r="691" spans="3:44" x14ac:dyDescent="0.25">
      <c r="C691" s="632"/>
      <c r="AR691" s="666"/>
    </row>
    <row r="692" spans="3:44" x14ac:dyDescent="0.25">
      <c r="C692" s="632"/>
      <c r="AR692" s="666"/>
    </row>
    <row r="693" spans="3:44" x14ac:dyDescent="0.25">
      <c r="C693" s="632"/>
      <c r="AR693" s="666"/>
    </row>
    <row r="694" spans="3:44" x14ac:dyDescent="0.25">
      <c r="C694" s="632"/>
      <c r="AR694" s="666"/>
    </row>
    <row r="695" spans="3:44" x14ac:dyDescent="0.25">
      <c r="C695" s="632"/>
      <c r="AR695" s="666"/>
    </row>
    <row r="696" spans="3:44" x14ac:dyDescent="0.25">
      <c r="C696" s="632"/>
      <c r="AR696" s="666"/>
    </row>
    <row r="697" spans="3:44" x14ac:dyDescent="0.25">
      <c r="C697" s="632"/>
      <c r="AR697" s="666"/>
    </row>
    <row r="698" spans="3:44" x14ac:dyDescent="0.25">
      <c r="C698" s="632"/>
      <c r="AR698" s="666"/>
    </row>
    <row r="699" spans="3:44" x14ac:dyDescent="0.25">
      <c r="C699" s="632"/>
      <c r="AR699" s="666"/>
    </row>
    <row r="700" spans="3:44" x14ac:dyDescent="0.25">
      <c r="C700" s="632"/>
      <c r="AR700" s="666"/>
    </row>
    <row r="701" spans="3:44" x14ac:dyDescent="0.25">
      <c r="C701" s="632"/>
      <c r="AR701" s="666"/>
    </row>
    <row r="702" spans="3:44" x14ac:dyDescent="0.25">
      <c r="C702" s="632"/>
      <c r="AR702" s="666"/>
    </row>
    <row r="703" spans="3:44" x14ac:dyDescent="0.25">
      <c r="C703" s="632"/>
      <c r="AR703" s="666"/>
    </row>
    <row r="704" spans="3:44" x14ac:dyDescent="0.25">
      <c r="C704" s="632"/>
      <c r="AR704" s="666"/>
    </row>
    <row r="705" spans="3:44" x14ac:dyDescent="0.25">
      <c r="C705" s="632"/>
      <c r="AR705" s="666"/>
    </row>
    <row r="706" spans="3:44" x14ac:dyDescent="0.25">
      <c r="C706" s="632"/>
      <c r="AR706" s="666"/>
    </row>
    <row r="707" spans="3:44" x14ac:dyDescent="0.25">
      <c r="C707" s="632"/>
      <c r="AR707" s="666"/>
    </row>
    <row r="708" spans="3:44" x14ac:dyDescent="0.25">
      <c r="AR708" s="666"/>
    </row>
    <row r="709" spans="3:44" x14ac:dyDescent="0.25">
      <c r="AR709" s="666"/>
    </row>
    <row r="710" spans="3:44" x14ac:dyDescent="0.25">
      <c r="AR710" s="666"/>
    </row>
    <row r="711" spans="3:44" x14ac:dyDescent="0.25">
      <c r="AR711" s="666"/>
    </row>
    <row r="712" spans="3:44" x14ac:dyDescent="0.25">
      <c r="AR712" s="666"/>
    </row>
    <row r="713" spans="3:44" x14ac:dyDescent="0.25">
      <c r="AR713" s="666"/>
    </row>
    <row r="714" spans="3:44" x14ac:dyDescent="0.25">
      <c r="AR714" s="666"/>
    </row>
    <row r="715" spans="3:44" x14ac:dyDescent="0.25">
      <c r="AR715" s="666"/>
    </row>
    <row r="716" spans="3:44" x14ac:dyDescent="0.25">
      <c r="AR716" s="666"/>
    </row>
    <row r="717" spans="3:44" x14ac:dyDescent="0.25">
      <c r="AR717" s="666"/>
    </row>
    <row r="718" spans="3:44" x14ac:dyDescent="0.25">
      <c r="AR718" s="666"/>
    </row>
    <row r="719" spans="3:44" x14ac:dyDescent="0.25">
      <c r="AR719" s="666"/>
    </row>
    <row r="720" spans="3:44" x14ac:dyDescent="0.25">
      <c r="AR720" s="666"/>
    </row>
    <row r="721" spans="44:44" x14ac:dyDescent="0.25">
      <c r="AR721" s="666"/>
    </row>
    <row r="722" spans="44:44" x14ac:dyDescent="0.25">
      <c r="AR722" s="666"/>
    </row>
    <row r="723" spans="44:44" x14ac:dyDescent="0.25">
      <c r="AR723" s="666"/>
    </row>
    <row r="724" spans="44:44" x14ac:dyDescent="0.25">
      <c r="AR724" s="666"/>
    </row>
    <row r="725" spans="44:44" x14ac:dyDescent="0.25">
      <c r="AR725" s="666"/>
    </row>
    <row r="726" spans="44:44" x14ac:dyDescent="0.25">
      <c r="AR726" s="666"/>
    </row>
    <row r="727" spans="44:44" x14ac:dyDescent="0.25">
      <c r="AR727" s="666"/>
    </row>
    <row r="728" spans="44:44" x14ac:dyDescent="0.25">
      <c r="AR728" s="666"/>
    </row>
    <row r="729" spans="44:44" x14ac:dyDescent="0.25">
      <c r="AR729" s="666"/>
    </row>
    <row r="730" spans="44:44" x14ac:dyDescent="0.25">
      <c r="AR730" s="666"/>
    </row>
    <row r="731" spans="44:44" x14ac:dyDescent="0.25">
      <c r="AR731" s="666"/>
    </row>
    <row r="732" spans="44:44" x14ac:dyDescent="0.25">
      <c r="AR732" s="666"/>
    </row>
    <row r="733" spans="44:44" x14ac:dyDescent="0.25">
      <c r="AR733" s="666"/>
    </row>
    <row r="734" spans="44:44" x14ac:dyDescent="0.25">
      <c r="AR734" s="666"/>
    </row>
    <row r="735" spans="44:44" x14ac:dyDescent="0.25">
      <c r="AR735" s="666"/>
    </row>
    <row r="736" spans="44:44" x14ac:dyDescent="0.25">
      <c r="AR736" s="666"/>
    </row>
    <row r="737" spans="44:44" x14ac:dyDescent="0.25">
      <c r="AR737" s="666"/>
    </row>
    <row r="738" spans="44:44" x14ac:dyDescent="0.25">
      <c r="AR738" s="666"/>
    </row>
    <row r="739" spans="44:44" x14ac:dyDescent="0.25">
      <c r="AR739" s="666"/>
    </row>
    <row r="740" spans="44:44" x14ac:dyDescent="0.25">
      <c r="AR740" s="666"/>
    </row>
    <row r="741" spans="44:44" x14ac:dyDescent="0.25">
      <c r="AR741" s="666"/>
    </row>
    <row r="742" spans="44:44" x14ac:dyDescent="0.25">
      <c r="AR742" s="666"/>
    </row>
    <row r="743" spans="44:44" x14ac:dyDescent="0.25">
      <c r="AR743" s="666"/>
    </row>
    <row r="744" spans="44:44" x14ac:dyDescent="0.25">
      <c r="AR744" s="666"/>
    </row>
    <row r="745" spans="44:44" x14ac:dyDescent="0.25">
      <c r="AR745" s="666"/>
    </row>
    <row r="746" spans="44:44" x14ac:dyDescent="0.25">
      <c r="AR746" s="666"/>
    </row>
    <row r="747" spans="44:44" x14ac:dyDescent="0.25">
      <c r="AR747" s="666"/>
    </row>
    <row r="748" spans="44:44" x14ac:dyDescent="0.25">
      <c r="AR748" s="666"/>
    </row>
    <row r="749" spans="44:44" x14ac:dyDescent="0.25">
      <c r="AR749" s="666"/>
    </row>
    <row r="750" spans="44:44" x14ac:dyDescent="0.25">
      <c r="AR750" s="666"/>
    </row>
    <row r="751" spans="44:44" x14ac:dyDescent="0.25">
      <c r="AR751" s="666"/>
    </row>
    <row r="752" spans="44:44" x14ac:dyDescent="0.25">
      <c r="AR752" s="666"/>
    </row>
    <row r="753" spans="44:44" x14ac:dyDescent="0.25">
      <c r="AR753" s="666"/>
    </row>
    <row r="754" spans="44:44" x14ac:dyDescent="0.25">
      <c r="AR754" s="666"/>
    </row>
    <row r="755" spans="44:44" x14ac:dyDescent="0.25">
      <c r="AR755" s="666"/>
    </row>
    <row r="756" spans="44:44" x14ac:dyDescent="0.25">
      <c r="AR756" s="666"/>
    </row>
    <row r="757" spans="44:44" x14ac:dyDescent="0.25">
      <c r="AR757" s="666"/>
    </row>
    <row r="758" spans="44:44" x14ac:dyDescent="0.25">
      <c r="AR758" s="666"/>
    </row>
    <row r="759" spans="44:44" x14ac:dyDescent="0.25">
      <c r="AR759" s="666"/>
    </row>
    <row r="760" spans="44:44" x14ac:dyDescent="0.25">
      <c r="AR760" s="666"/>
    </row>
    <row r="761" spans="44:44" x14ac:dyDescent="0.25">
      <c r="AR761" s="666"/>
    </row>
    <row r="762" spans="44:44" x14ac:dyDescent="0.25">
      <c r="AR762" s="666"/>
    </row>
    <row r="763" spans="44:44" x14ac:dyDescent="0.25">
      <c r="AR763" s="666"/>
    </row>
    <row r="764" spans="44:44" x14ac:dyDescent="0.25">
      <c r="AR764" s="666"/>
    </row>
    <row r="765" spans="44:44" x14ac:dyDescent="0.25">
      <c r="AR765" s="666"/>
    </row>
    <row r="766" spans="44:44" x14ac:dyDescent="0.25">
      <c r="AR766" s="666"/>
    </row>
    <row r="767" spans="44:44" x14ac:dyDescent="0.25">
      <c r="AR767" s="666"/>
    </row>
    <row r="768" spans="44:44" x14ac:dyDescent="0.25">
      <c r="AR768" s="666"/>
    </row>
    <row r="769" spans="44:44" x14ac:dyDescent="0.25">
      <c r="AR769" s="666"/>
    </row>
    <row r="770" spans="44:44" x14ac:dyDescent="0.25">
      <c r="AR770" s="666"/>
    </row>
    <row r="771" spans="44:44" x14ac:dyDescent="0.25">
      <c r="AR771" s="666"/>
    </row>
    <row r="772" spans="44:44" x14ac:dyDescent="0.25">
      <c r="AR772" s="666"/>
    </row>
    <row r="773" spans="44:44" x14ac:dyDescent="0.25">
      <c r="AR773" s="666"/>
    </row>
    <row r="774" spans="44:44" x14ac:dyDescent="0.25">
      <c r="AR774" s="666"/>
    </row>
    <row r="775" spans="44:44" x14ac:dyDescent="0.25">
      <c r="AR775" s="666"/>
    </row>
    <row r="776" spans="44:44" x14ac:dyDescent="0.25">
      <c r="AR776" s="666"/>
    </row>
    <row r="777" spans="44:44" x14ac:dyDescent="0.25">
      <c r="AR777" s="666"/>
    </row>
    <row r="778" spans="44:44" x14ac:dyDescent="0.25">
      <c r="AR778" s="666"/>
    </row>
    <row r="779" spans="44:44" x14ac:dyDescent="0.25">
      <c r="AR779" s="666"/>
    </row>
    <row r="780" spans="44:44" x14ac:dyDescent="0.25">
      <c r="AR780" s="666"/>
    </row>
    <row r="781" spans="44:44" x14ac:dyDescent="0.25">
      <c r="AR781" s="666"/>
    </row>
    <row r="782" spans="44:44" x14ac:dyDescent="0.25">
      <c r="AR782" s="666"/>
    </row>
    <row r="783" spans="44:44" x14ac:dyDescent="0.25">
      <c r="AR783" s="666"/>
    </row>
    <row r="784" spans="44:44" x14ac:dyDescent="0.25">
      <c r="AR784" s="666"/>
    </row>
    <row r="785" spans="44:44" x14ac:dyDescent="0.25">
      <c r="AR785" s="666"/>
    </row>
    <row r="786" spans="44:44" x14ac:dyDescent="0.25">
      <c r="AR786" s="666"/>
    </row>
    <row r="787" spans="44:44" x14ac:dyDescent="0.25">
      <c r="AR787" s="666"/>
    </row>
    <row r="788" spans="44:44" x14ac:dyDescent="0.25">
      <c r="AR788" s="666"/>
    </row>
    <row r="789" spans="44:44" x14ac:dyDescent="0.25">
      <c r="AR789" s="666"/>
    </row>
    <row r="790" spans="44:44" x14ac:dyDescent="0.25">
      <c r="AR790" s="666"/>
    </row>
    <row r="791" spans="44:44" x14ac:dyDescent="0.25">
      <c r="AR791" s="666"/>
    </row>
    <row r="792" spans="44:44" x14ac:dyDescent="0.25">
      <c r="AR792" s="666"/>
    </row>
    <row r="793" spans="44:44" x14ac:dyDescent="0.25">
      <c r="AR793" s="666"/>
    </row>
    <row r="794" spans="44:44" x14ac:dyDescent="0.25">
      <c r="AR794" s="666"/>
    </row>
    <row r="795" spans="44:44" x14ac:dyDescent="0.25">
      <c r="AR795" s="666"/>
    </row>
    <row r="796" spans="44:44" x14ac:dyDescent="0.25">
      <c r="AR796" s="666"/>
    </row>
    <row r="797" spans="44:44" x14ac:dyDescent="0.25">
      <c r="AR797" s="666"/>
    </row>
    <row r="798" spans="44:44" x14ac:dyDescent="0.25">
      <c r="AR798" s="666"/>
    </row>
    <row r="799" spans="44:44" x14ac:dyDescent="0.25">
      <c r="AR799" s="666"/>
    </row>
    <row r="800" spans="44:44" x14ac:dyDescent="0.25">
      <c r="AR800" s="666"/>
    </row>
    <row r="801" spans="44:44" x14ac:dyDescent="0.25">
      <c r="AR801" s="666"/>
    </row>
    <row r="802" spans="44:44" x14ac:dyDescent="0.25">
      <c r="AR802" s="666"/>
    </row>
    <row r="803" spans="44:44" x14ac:dyDescent="0.25">
      <c r="AR803" s="666"/>
    </row>
    <row r="804" spans="44:44" x14ac:dyDescent="0.25">
      <c r="AR804" s="666"/>
    </row>
    <row r="805" spans="44:44" x14ac:dyDescent="0.25">
      <c r="AR805" s="666"/>
    </row>
    <row r="806" spans="44:44" x14ac:dyDescent="0.25">
      <c r="AR806" s="666"/>
    </row>
    <row r="807" spans="44:44" x14ac:dyDescent="0.25">
      <c r="AR807" s="666"/>
    </row>
    <row r="808" spans="44:44" x14ac:dyDescent="0.25">
      <c r="AR808" s="666"/>
    </row>
    <row r="809" spans="44:44" x14ac:dyDescent="0.25">
      <c r="AR809" s="666"/>
    </row>
    <row r="810" spans="44:44" x14ac:dyDescent="0.25">
      <c r="AR810" s="666"/>
    </row>
    <row r="811" spans="44:44" x14ac:dyDescent="0.25">
      <c r="AR811" s="666"/>
    </row>
    <row r="812" spans="44:44" x14ac:dyDescent="0.25">
      <c r="AR812" s="666"/>
    </row>
    <row r="813" spans="44:44" x14ac:dyDescent="0.25">
      <c r="AR813" s="666"/>
    </row>
    <row r="814" spans="44:44" x14ac:dyDescent="0.25">
      <c r="AR814" s="666"/>
    </row>
    <row r="815" spans="44:44" x14ac:dyDescent="0.25">
      <c r="AR815" s="666"/>
    </row>
    <row r="816" spans="44:44" x14ac:dyDescent="0.25">
      <c r="AR816" s="666"/>
    </row>
    <row r="817" spans="44:44" x14ac:dyDescent="0.25">
      <c r="AR817" s="666"/>
    </row>
    <row r="818" spans="44:44" x14ac:dyDescent="0.25">
      <c r="AR818" s="666"/>
    </row>
    <row r="819" spans="44:44" x14ac:dyDescent="0.25">
      <c r="AR819" s="666"/>
    </row>
    <row r="820" spans="44:44" x14ac:dyDescent="0.25">
      <c r="AR820" s="666"/>
    </row>
    <row r="821" spans="44:44" x14ac:dyDescent="0.25">
      <c r="AR821" s="666"/>
    </row>
    <row r="822" spans="44:44" x14ac:dyDescent="0.25">
      <c r="AR822" s="666"/>
    </row>
    <row r="823" spans="44:44" x14ac:dyDescent="0.25">
      <c r="AR823" s="666"/>
    </row>
    <row r="824" spans="44:44" x14ac:dyDescent="0.25">
      <c r="AR824" s="666"/>
    </row>
    <row r="825" spans="44:44" x14ac:dyDescent="0.25">
      <c r="AR825" s="666"/>
    </row>
    <row r="826" spans="44:44" x14ac:dyDescent="0.25">
      <c r="AR826" s="666"/>
    </row>
    <row r="827" spans="44:44" x14ac:dyDescent="0.25">
      <c r="AR827" s="666"/>
    </row>
    <row r="828" spans="44:44" x14ac:dyDescent="0.25">
      <c r="AR828" s="666"/>
    </row>
    <row r="829" spans="44:44" x14ac:dyDescent="0.25">
      <c r="AR829" s="666"/>
    </row>
    <row r="830" spans="44:44" x14ac:dyDescent="0.25">
      <c r="AR830" s="666"/>
    </row>
    <row r="831" spans="44:44" x14ac:dyDescent="0.25">
      <c r="AR831" s="666"/>
    </row>
    <row r="832" spans="44:44" x14ac:dyDescent="0.25">
      <c r="AR832" s="666"/>
    </row>
    <row r="833" spans="44:44" x14ac:dyDescent="0.25">
      <c r="AR833" s="666"/>
    </row>
    <row r="834" spans="44:44" x14ac:dyDescent="0.25">
      <c r="AR834" s="666"/>
    </row>
    <row r="835" spans="44:44" x14ac:dyDescent="0.25">
      <c r="AR835" s="666"/>
    </row>
    <row r="836" spans="44:44" x14ac:dyDescent="0.25">
      <c r="AR836" s="666"/>
    </row>
    <row r="837" spans="44:44" x14ac:dyDescent="0.25">
      <c r="AR837" s="666"/>
    </row>
    <row r="838" spans="44:44" x14ac:dyDescent="0.25">
      <c r="AR838" s="666"/>
    </row>
    <row r="839" spans="44:44" x14ac:dyDescent="0.25">
      <c r="AR839" s="666"/>
    </row>
    <row r="840" spans="44:44" x14ac:dyDescent="0.25">
      <c r="AR840" s="666"/>
    </row>
    <row r="841" spans="44:44" x14ac:dyDescent="0.25">
      <c r="AR841" s="666"/>
    </row>
    <row r="842" spans="44:44" x14ac:dyDescent="0.25">
      <c r="AR842" s="666"/>
    </row>
    <row r="843" spans="44:44" x14ac:dyDescent="0.25">
      <c r="AR843" s="666"/>
    </row>
    <row r="844" spans="44:44" x14ac:dyDescent="0.25">
      <c r="AR844" s="666"/>
    </row>
    <row r="845" spans="44:44" x14ac:dyDescent="0.25">
      <c r="AR845" s="666"/>
    </row>
    <row r="846" spans="44:44" x14ac:dyDescent="0.25">
      <c r="AR846" s="666"/>
    </row>
    <row r="847" spans="44:44" x14ac:dyDescent="0.25">
      <c r="AR847" s="666"/>
    </row>
    <row r="848" spans="44:44" x14ac:dyDescent="0.25">
      <c r="AR848" s="666"/>
    </row>
    <row r="849" spans="44:44" x14ac:dyDescent="0.25">
      <c r="AR849" s="666"/>
    </row>
    <row r="850" spans="44:44" x14ac:dyDescent="0.25">
      <c r="AR850" s="666"/>
    </row>
    <row r="851" spans="44:44" x14ac:dyDescent="0.25">
      <c r="AR851" s="666"/>
    </row>
    <row r="852" spans="44:44" x14ac:dyDescent="0.25">
      <c r="AR852" s="666"/>
    </row>
    <row r="853" spans="44:44" x14ac:dyDescent="0.25">
      <c r="AR853" s="666"/>
    </row>
    <row r="854" spans="44:44" x14ac:dyDescent="0.25">
      <c r="AR854" s="666"/>
    </row>
    <row r="855" spans="44:44" x14ac:dyDescent="0.25">
      <c r="AR855" s="666"/>
    </row>
    <row r="856" spans="44:44" x14ac:dyDescent="0.25">
      <c r="AR856" s="666"/>
    </row>
    <row r="857" spans="44:44" x14ac:dyDescent="0.25">
      <c r="AR857" s="666"/>
    </row>
    <row r="858" spans="44:44" x14ac:dyDescent="0.25">
      <c r="AR858" s="666"/>
    </row>
    <row r="859" spans="44:44" x14ac:dyDescent="0.25">
      <c r="AR859" s="666"/>
    </row>
    <row r="860" spans="44:44" x14ac:dyDescent="0.25">
      <c r="AR860" s="666"/>
    </row>
    <row r="861" spans="44:44" x14ac:dyDescent="0.25">
      <c r="AR861" s="666"/>
    </row>
    <row r="862" spans="44:44" x14ac:dyDescent="0.25">
      <c r="AR862" s="666"/>
    </row>
    <row r="863" spans="44:44" x14ac:dyDescent="0.25">
      <c r="AR863" s="666"/>
    </row>
    <row r="864" spans="44:44" x14ac:dyDescent="0.25">
      <c r="AR864" s="666"/>
    </row>
    <row r="865" spans="44:44" x14ac:dyDescent="0.25">
      <c r="AR865" s="666"/>
    </row>
    <row r="866" spans="44:44" x14ac:dyDescent="0.25">
      <c r="AR866" s="666"/>
    </row>
    <row r="867" spans="44:44" x14ac:dyDescent="0.25">
      <c r="AR867" s="666"/>
    </row>
    <row r="868" spans="44:44" x14ac:dyDescent="0.25">
      <c r="AR868" s="666"/>
    </row>
    <row r="869" spans="44:44" x14ac:dyDescent="0.25">
      <c r="AR869" s="666"/>
    </row>
    <row r="870" spans="44:44" x14ac:dyDescent="0.25">
      <c r="AR870" s="666"/>
    </row>
    <row r="871" spans="44:44" x14ac:dyDescent="0.25">
      <c r="AR871" s="666"/>
    </row>
    <row r="872" spans="44:44" x14ac:dyDescent="0.25">
      <c r="AR872" s="666"/>
    </row>
    <row r="873" spans="44:44" x14ac:dyDescent="0.25">
      <c r="AR873" s="666"/>
    </row>
    <row r="874" spans="44:44" x14ac:dyDescent="0.25">
      <c r="AR874" s="666"/>
    </row>
    <row r="875" spans="44:44" x14ac:dyDescent="0.25">
      <c r="AR875" s="666"/>
    </row>
    <row r="876" spans="44:44" x14ac:dyDescent="0.25">
      <c r="AR876" s="666"/>
    </row>
    <row r="877" spans="44:44" x14ac:dyDescent="0.25">
      <c r="AR877" s="666"/>
    </row>
    <row r="878" spans="44:44" x14ac:dyDescent="0.25">
      <c r="AR878" s="666"/>
    </row>
    <row r="879" spans="44:44" x14ac:dyDescent="0.25">
      <c r="AR879" s="666"/>
    </row>
    <row r="880" spans="44:44" x14ac:dyDescent="0.25">
      <c r="AR880" s="666"/>
    </row>
    <row r="881" spans="44:44" x14ac:dyDescent="0.25">
      <c r="AR881" s="666"/>
    </row>
    <row r="882" spans="44:44" x14ac:dyDescent="0.25">
      <c r="AR882" s="666"/>
    </row>
    <row r="883" spans="44:44" x14ac:dyDescent="0.25">
      <c r="AR883" s="666"/>
    </row>
    <row r="884" spans="44:44" x14ac:dyDescent="0.25">
      <c r="AR884" s="666"/>
    </row>
    <row r="885" spans="44:44" x14ac:dyDescent="0.25">
      <c r="AR885" s="666"/>
    </row>
    <row r="886" spans="44:44" x14ac:dyDescent="0.25">
      <c r="AR886" s="666"/>
    </row>
    <row r="887" spans="44:44" x14ac:dyDescent="0.25">
      <c r="AR887" s="666"/>
    </row>
    <row r="888" spans="44:44" x14ac:dyDescent="0.25">
      <c r="AR888" s="666"/>
    </row>
    <row r="889" spans="44:44" x14ac:dyDescent="0.25">
      <c r="AR889" s="666"/>
    </row>
    <row r="890" spans="44:44" x14ac:dyDescent="0.25">
      <c r="AR890" s="666"/>
    </row>
  </sheetData>
  <sheetProtection sheet="1" objects="1" scenarios="1"/>
  <mergeCells count="27">
    <mergeCell ref="W41:AN41"/>
    <mergeCell ref="U43:U60"/>
    <mergeCell ref="G58:K59"/>
    <mergeCell ref="W63:AN63"/>
    <mergeCell ref="G64:R65"/>
    <mergeCell ref="U65:U82"/>
    <mergeCell ref="H69:R70"/>
    <mergeCell ref="H44:Q44"/>
    <mergeCell ref="H50:Q50"/>
    <mergeCell ref="U37:V37"/>
    <mergeCell ref="N28:R30"/>
    <mergeCell ref="L29:L30"/>
    <mergeCell ref="M29:M30"/>
    <mergeCell ref="I33:Q34"/>
    <mergeCell ref="U33:V36"/>
    <mergeCell ref="O37:O38"/>
    <mergeCell ref="P37:P38"/>
    <mergeCell ref="I37:K37"/>
    <mergeCell ref="L37:N37"/>
    <mergeCell ref="Q37:Q38"/>
    <mergeCell ref="W33:X35"/>
    <mergeCell ref="A1:B5"/>
    <mergeCell ref="F2:S2"/>
    <mergeCell ref="F3:S4"/>
    <mergeCell ref="I13:S14"/>
    <mergeCell ref="I22:S25"/>
    <mergeCell ref="H27:Q27"/>
  </mergeCells>
  <conditionalFormatting sqref="CP8:CP507">
    <cfRule type="expression" dxfId="83" priority="82" stopIfTrue="1">
      <formula>B8=""</formula>
    </cfRule>
  </conditionalFormatting>
  <conditionalFormatting sqref="AR12:AR890">
    <cfRule type="expression" dxfId="82" priority="83" stopIfTrue="1">
      <formula>C8=""</formula>
    </cfRule>
  </conditionalFormatting>
  <conditionalFormatting sqref="C8:C20">
    <cfRule type="expression" dxfId="81" priority="79" stopIfTrue="1">
      <formula>B8=""</formula>
    </cfRule>
    <cfRule type="expression" dxfId="80" priority="80" stopIfTrue="1">
      <formula>B8=1</formula>
    </cfRule>
    <cfRule type="expression" dxfId="79" priority="81" stopIfTrue="1">
      <formula>B8=2</formula>
    </cfRule>
  </conditionalFormatting>
  <conditionalFormatting sqref="C21:C33">
    <cfRule type="expression" dxfId="78" priority="76" stopIfTrue="1">
      <formula>B21=""</formula>
    </cfRule>
    <cfRule type="expression" dxfId="77" priority="77" stopIfTrue="1">
      <formula>B21=1</formula>
    </cfRule>
    <cfRule type="expression" dxfId="76" priority="78" stopIfTrue="1">
      <formula>B21=2</formula>
    </cfRule>
  </conditionalFormatting>
  <conditionalFormatting sqref="C34:C46">
    <cfRule type="expression" dxfId="75" priority="73" stopIfTrue="1">
      <formula>B34=""</formula>
    </cfRule>
    <cfRule type="expression" dxfId="74" priority="74" stopIfTrue="1">
      <formula>B34=1</formula>
    </cfRule>
    <cfRule type="expression" dxfId="73" priority="75" stopIfTrue="1">
      <formula>B34=2</formula>
    </cfRule>
  </conditionalFormatting>
  <conditionalFormatting sqref="C47:C51">
    <cfRule type="expression" dxfId="72" priority="70" stopIfTrue="1">
      <formula>B47=""</formula>
    </cfRule>
    <cfRule type="expression" dxfId="71" priority="71" stopIfTrue="1">
      <formula>B47=1</formula>
    </cfRule>
    <cfRule type="expression" dxfId="70" priority="72" stopIfTrue="1">
      <formula>B47=2</formula>
    </cfRule>
  </conditionalFormatting>
  <conditionalFormatting sqref="C52:C64">
    <cfRule type="expression" dxfId="69" priority="67" stopIfTrue="1">
      <formula>B52=""</formula>
    </cfRule>
    <cfRule type="expression" dxfId="68" priority="68" stopIfTrue="1">
      <formula>B52=1</formula>
    </cfRule>
    <cfRule type="expression" dxfId="67" priority="69" stopIfTrue="1">
      <formula>B52=2</formula>
    </cfRule>
  </conditionalFormatting>
  <conditionalFormatting sqref="C65:C77">
    <cfRule type="expression" dxfId="66" priority="64" stopIfTrue="1">
      <formula>B65=""</formula>
    </cfRule>
    <cfRule type="expression" dxfId="65" priority="65" stopIfTrue="1">
      <formula>B65=1</formula>
    </cfRule>
    <cfRule type="expression" dxfId="64" priority="66" stopIfTrue="1">
      <formula>B65=2</formula>
    </cfRule>
  </conditionalFormatting>
  <conditionalFormatting sqref="C78:C90">
    <cfRule type="expression" dxfId="63" priority="61" stopIfTrue="1">
      <formula>B78=""</formula>
    </cfRule>
    <cfRule type="expression" dxfId="62" priority="62" stopIfTrue="1">
      <formula>B78=1</formula>
    </cfRule>
    <cfRule type="expression" dxfId="61" priority="63" stopIfTrue="1">
      <formula>B78=2</formula>
    </cfRule>
  </conditionalFormatting>
  <conditionalFormatting sqref="C91:C93">
    <cfRule type="expression" dxfId="60" priority="58" stopIfTrue="1">
      <formula>B91=""</formula>
    </cfRule>
    <cfRule type="expression" dxfId="59" priority="59" stopIfTrue="1">
      <formula>B91=1</formula>
    </cfRule>
    <cfRule type="expression" dxfId="58" priority="60" stopIfTrue="1">
      <formula>B91=2</formula>
    </cfRule>
  </conditionalFormatting>
  <conditionalFormatting sqref="C94:C207">
    <cfRule type="expression" dxfId="57" priority="55" stopIfTrue="1">
      <formula>B94=""</formula>
    </cfRule>
    <cfRule type="expression" dxfId="56" priority="56" stopIfTrue="1">
      <formula>B94=1</formula>
    </cfRule>
    <cfRule type="expression" dxfId="55" priority="57" stopIfTrue="1">
      <formula>B94=2</formula>
    </cfRule>
  </conditionalFormatting>
  <conditionalFormatting sqref="C208:C220">
    <cfRule type="expression" dxfId="54" priority="52" stopIfTrue="1">
      <formula>B208=""</formula>
    </cfRule>
    <cfRule type="expression" dxfId="53" priority="53" stopIfTrue="1">
      <formula>B208=1</formula>
    </cfRule>
    <cfRule type="expression" dxfId="52" priority="54" stopIfTrue="1">
      <formula>B208=2</formula>
    </cfRule>
  </conditionalFormatting>
  <conditionalFormatting sqref="C221:C233">
    <cfRule type="expression" dxfId="51" priority="49" stopIfTrue="1">
      <formula>B221=""</formula>
    </cfRule>
    <cfRule type="expression" dxfId="50" priority="50" stopIfTrue="1">
      <formula>B221=1</formula>
    </cfRule>
    <cfRule type="expression" dxfId="49" priority="51" stopIfTrue="1">
      <formula>B221=2</formula>
    </cfRule>
  </conditionalFormatting>
  <conditionalFormatting sqref="C234:C246">
    <cfRule type="expression" dxfId="48" priority="46" stopIfTrue="1">
      <formula>B234=""</formula>
    </cfRule>
    <cfRule type="expression" dxfId="47" priority="47" stopIfTrue="1">
      <formula>B234=1</formula>
    </cfRule>
    <cfRule type="expression" dxfId="46" priority="48" stopIfTrue="1">
      <formula>B234=2</formula>
    </cfRule>
  </conditionalFormatting>
  <conditionalFormatting sqref="C247:C251">
    <cfRule type="expression" dxfId="45" priority="43" stopIfTrue="1">
      <formula>B247=""</formula>
    </cfRule>
    <cfRule type="expression" dxfId="44" priority="44" stopIfTrue="1">
      <formula>B247=1</formula>
    </cfRule>
    <cfRule type="expression" dxfId="43" priority="45" stopIfTrue="1">
      <formula>B247=2</formula>
    </cfRule>
  </conditionalFormatting>
  <conditionalFormatting sqref="C252:C264">
    <cfRule type="expression" dxfId="42" priority="40" stopIfTrue="1">
      <formula>B252=""</formula>
    </cfRule>
    <cfRule type="expression" dxfId="41" priority="41" stopIfTrue="1">
      <formula>B252=1</formula>
    </cfRule>
    <cfRule type="expression" dxfId="40" priority="42" stopIfTrue="1">
      <formula>B252=2</formula>
    </cfRule>
  </conditionalFormatting>
  <conditionalFormatting sqref="C265:C277">
    <cfRule type="expression" dxfId="39" priority="37" stopIfTrue="1">
      <formula>B265=""</formula>
    </cfRule>
    <cfRule type="expression" dxfId="38" priority="38" stopIfTrue="1">
      <formula>B265=1</formula>
    </cfRule>
    <cfRule type="expression" dxfId="37" priority="39" stopIfTrue="1">
      <formula>B265=2</formula>
    </cfRule>
  </conditionalFormatting>
  <conditionalFormatting sqref="C278:C290">
    <cfRule type="expression" dxfId="36" priority="34" stopIfTrue="1">
      <formula>B278=""</formula>
    </cfRule>
    <cfRule type="expression" dxfId="35" priority="35" stopIfTrue="1">
      <formula>B278=1</formula>
    </cfRule>
    <cfRule type="expression" dxfId="34" priority="36" stopIfTrue="1">
      <formula>B278=2</formula>
    </cfRule>
  </conditionalFormatting>
  <conditionalFormatting sqref="C291:C293">
    <cfRule type="expression" dxfId="33" priority="31" stopIfTrue="1">
      <formula>B291=""</formula>
    </cfRule>
    <cfRule type="expression" dxfId="32" priority="32" stopIfTrue="1">
      <formula>B291=1</formula>
    </cfRule>
    <cfRule type="expression" dxfId="31" priority="33" stopIfTrue="1">
      <formula>B291=2</formula>
    </cfRule>
  </conditionalFormatting>
  <conditionalFormatting sqref="C294:C407">
    <cfRule type="expression" dxfId="30" priority="28" stopIfTrue="1">
      <formula>B294=""</formula>
    </cfRule>
    <cfRule type="expression" dxfId="29" priority="29" stopIfTrue="1">
      <formula>B294=1</formula>
    </cfRule>
    <cfRule type="expression" dxfId="28" priority="30" stopIfTrue="1">
      <formula>B294=2</formula>
    </cfRule>
  </conditionalFormatting>
  <conditionalFormatting sqref="C408:C420">
    <cfRule type="expression" dxfId="27" priority="25" stopIfTrue="1">
      <formula>B408=""</formula>
    </cfRule>
    <cfRule type="expression" dxfId="26" priority="26" stopIfTrue="1">
      <formula>B408=1</formula>
    </cfRule>
    <cfRule type="expression" dxfId="25" priority="27" stopIfTrue="1">
      <formula>B408=2</formula>
    </cfRule>
  </conditionalFormatting>
  <conditionalFormatting sqref="C421:C433">
    <cfRule type="expression" dxfId="24" priority="22" stopIfTrue="1">
      <formula>B421=""</formula>
    </cfRule>
    <cfRule type="expression" dxfId="23" priority="23" stopIfTrue="1">
      <formula>B421=1</formula>
    </cfRule>
    <cfRule type="expression" dxfId="22" priority="24" stopIfTrue="1">
      <formula>B421=2</formula>
    </cfRule>
  </conditionalFormatting>
  <conditionalFormatting sqref="C434:C446">
    <cfRule type="expression" dxfId="21" priority="19" stopIfTrue="1">
      <formula>B434=""</formula>
    </cfRule>
    <cfRule type="expression" dxfId="20" priority="20" stopIfTrue="1">
      <formula>B434=1</formula>
    </cfRule>
    <cfRule type="expression" dxfId="19" priority="21" stopIfTrue="1">
      <formula>B434=2</formula>
    </cfRule>
  </conditionalFormatting>
  <conditionalFormatting sqref="C447:C451">
    <cfRule type="expression" dxfId="18" priority="16" stopIfTrue="1">
      <formula>B447=""</formula>
    </cfRule>
    <cfRule type="expression" dxfId="17" priority="17" stopIfTrue="1">
      <formula>B447=1</formula>
    </cfRule>
    <cfRule type="expression" dxfId="16" priority="18" stopIfTrue="1">
      <formula>B447=2</formula>
    </cfRule>
  </conditionalFormatting>
  <conditionalFormatting sqref="C452:C464">
    <cfRule type="expression" dxfId="15" priority="13" stopIfTrue="1">
      <formula>B452=""</formula>
    </cfRule>
    <cfRule type="expression" dxfId="14" priority="14" stopIfTrue="1">
      <formula>B452=1</formula>
    </cfRule>
    <cfRule type="expression" dxfId="13" priority="15" stopIfTrue="1">
      <formula>B452=2</formula>
    </cfRule>
  </conditionalFormatting>
  <conditionalFormatting sqref="C465:C477">
    <cfRule type="expression" dxfId="12" priority="10" stopIfTrue="1">
      <formula>B465=""</formula>
    </cfRule>
    <cfRule type="expression" dxfId="11" priority="11" stopIfTrue="1">
      <formula>B465=1</formula>
    </cfRule>
    <cfRule type="expression" dxfId="10" priority="12" stopIfTrue="1">
      <formula>B465=2</formula>
    </cfRule>
  </conditionalFormatting>
  <conditionalFormatting sqref="C478:C490">
    <cfRule type="expression" dxfId="9" priority="7" stopIfTrue="1">
      <formula>B478=""</formula>
    </cfRule>
    <cfRule type="expression" dxfId="8" priority="8" stopIfTrue="1">
      <formula>B478=1</formula>
    </cfRule>
    <cfRule type="expression" dxfId="7" priority="9" stopIfTrue="1">
      <formula>B478=2</formula>
    </cfRule>
  </conditionalFormatting>
  <conditionalFormatting sqref="C491:C493">
    <cfRule type="expression" dxfId="6" priority="4" stopIfTrue="1">
      <formula>B491=""</formula>
    </cfRule>
    <cfRule type="expression" dxfId="5" priority="5" stopIfTrue="1">
      <formula>B491=1</formula>
    </cfRule>
    <cfRule type="expression" dxfId="4" priority="6" stopIfTrue="1">
      <formula>B491=2</formula>
    </cfRule>
  </conditionalFormatting>
  <conditionalFormatting sqref="C494:C507">
    <cfRule type="expression" dxfId="3" priority="1" stopIfTrue="1">
      <formula>B494=""</formula>
    </cfRule>
    <cfRule type="expression" dxfId="2" priority="2" stopIfTrue="1">
      <formula>B494=1</formula>
    </cfRule>
    <cfRule type="expression" dxfId="1" priority="3" stopIfTrue="1">
      <formula>B494=2</formula>
    </cfRule>
  </conditionalFormatting>
  <dataValidations count="2">
    <dataValidation type="whole" allowBlank="1" showInputMessage="1" showErrorMessage="1" error="Въведете кодове само 1 и 2!" prompt="Моля, въвеждайте само кодове 1 и 2!" sqref="WVJ983048:WVJ983147 IX8:IX107 ST8:ST107 ACP8:ACP107 AML8:AML107 AWH8:AWH107 BGD8:BGD107 BPZ8:BPZ107 BZV8:BZV107 CJR8:CJR107 CTN8:CTN107 DDJ8:DDJ107 DNF8:DNF107 DXB8:DXB107 EGX8:EGX107 EQT8:EQT107 FAP8:FAP107 FKL8:FKL107 FUH8:FUH107 GED8:GED107 GNZ8:GNZ107 GXV8:GXV107 HHR8:HHR107 HRN8:HRN107 IBJ8:IBJ107 ILF8:ILF107 IVB8:IVB107 JEX8:JEX107 JOT8:JOT107 JYP8:JYP107 KIL8:KIL107 KSH8:KSH107 LCD8:LCD107 LLZ8:LLZ107 LVV8:LVV107 MFR8:MFR107 MPN8:MPN107 MZJ8:MZJ107 NJF8:NJF107 NTB8:NTB107 OCX8:OCX107 OMT8:OMT107 OWP8:OWP107 PGL8:PGL107 PQH8:PQH107 QAD8:QAD107 QJZ8:QJZ107 QTV8:QTV107 RDR8:RDR107 RNN8:RNN107 RXJ8:RXJ107 SHF8:SHF107 SRB8:SRB107 TAX8:TAX107 TKT8:TKT107 TUP8:TUP107 UEL8:UEL107 UOH8:UOH107 UYD8:UYD107 VHZ8:VHZ107 VRV8:VRV107 WBR8:WBR107 WLN8:WLN107 WVJ8:WVJ107 B65544:B65643 IX65544:IX65643 ST65544:ST65643 ACP65544:ACP65643 AML65544:AML65643 AWH65544:AWH65643 BGD65544:BGD65643 BPZ65544:BPZ65643 BZV65544:BZV65643 CJR65544:CJR65643 CTN65544:CTN65643 DDJ65544:DDJ65643 DNF65544:DNF65643 DXB65544:DXB65643 EGX65544:EGX65643 EQT65544:EQT65643 FAP65544:FAP65643 FKL65544:FKL65643 FUH65544:FUH65643 GED65544:GED65643 GNZ65544:GNZ65643 GXV65544:GXV65643 HHR65544:HHR65643 HRN65544:HRN65643 IBJ65544:IBJ65643 ILF65544:ILF65643 IVB65544:IVB65643 JEX65544:JEX65643 JOT65544:JOT65643 JYP65544:JYP65643 KIL65544:KIL65643 KSH65544:KSH65643 LCD65544:LCD65643 LLZ65544:LLZ65643 LVV65544:LVV65643 MFR65544:MFR65643 MPN65544:MPN65643 MZJ65544:MZJ65643 NJF65544:NJF65643 NTB65544:NTB65643 OCX65544:OCX65643 OMT65544:OMT65643 OWP65544:OWP65643 PGL65544:PGL65643 PQH65544:PQH65643 QAD65544:QAD65643 QJZ65544:QJZ65643 QTV65544:QTV65643 RDR65544:RDR65643 RNN65544:RNN65643 RXJ65544:RXJ65643 SHF65544:SHF65643 SRB65544:SRB65643 TAX65544:TAX65643 TKT65544:TKT65643 TUP65544:TUP65643 UEL65544:UEL65643 UOH65544:UOH65643 UYD65544:UYD65643 VHZ65544:VHZ65643 VRV65544:VRV65643 WBR65544:WBR65643 WLN65544:WLN65643 WVJ65544:WVJ65643 B131080:B131179 IX131080:IX131179 ST131080:ST131179 ACP131080:ACP131179 AML131080:AML131179 AWH131080:AWH131179 BGD131080:BGD131179 BPZ131080:BPZ131179 BZV131080:BZV131179 CJR131080:CJR131179 CTN131080:CTN131179 DDJ131080:DDJ131179 DNF131080:DNF131179 DXB131080:DXB131179 EGX131080:EGX131179 EQT131080:EQT131179 FAP131080:FAP131179 FKL131080:FKL131179 FUH131080:FUH131179 GED131080:GED131179 GNZ131080:GNZ131179 GXV131080:GXV131179 HHR131080:HHR131179 HRN131080:HRN131179 IBJ131080:IBJ131179 ILF131080:ILF131179 IVB131080:IVB131179 JEX131080:JEX131179 JOT131080:JOT131179 JYP131080:JYP131179 KIL131080:KIL131179 KSH131080:KSH131179 LCD131080:LCD131179 LLZ131080:LLZ131179 LVV131080:LVV131179 MFR131080:MFR131179 MPN131080:MPN131179 MZJ131080:MZJ131179 NJF131080:NJF131179 NTB131080:NTB131179 OCX131080:OCX131179 OMT131080:OMT131179 OWP131080:OWP131179 PGL131080:PGL131179 PQH131080:PQH131179 QAD131080:QAD131179 QJZ131080:QJZ131179 QTV131080:QTV131179 RDR131080:RDR131179 RNN131080:RNN131179 RXJ131080:RXJ131179 SHF131080:SHF131179 SRB131080:SRB131179 TAX131080:TAX131179 TKT131080:TKT131179 TUP131080:TUP131179 UEL131080:UEL131179 UOH131080:UOH131179 UYD131080:UYD131179 VHZ131080:VHZ131179 VRV131080:VRV131179 WBR131080:WBR131179 WLN131080:WLN131179 WVJ131080:WVJ131179 B196616:B196715 IX196616:IX196715 ST196616:ST196715 ACP196616:ACP196715 AML196616:AML196715 AWH196616:AWH196715 BGD196616:BGD196715 BPZ196616:BPZ196715 BZV196616:BZV196715 CJR196616:CJR196715 CTN196616:CTN196715 DDJ196616:DDJ196715 DNF196616:DNF196715 DXB196616:DXB196715 EGX196616:EGX196715 EQT196616:EQT196715 FAP196616:FAP196715 FKL196616:FKL196715 FUH196616:FUH196715 GED196616:GED196715 GNZ196616:GNZ196715 GXV196616:GXV196715 HHR196616:HHR196715 HRN196616:HRN196715 IBJ196616:IBJ196715 ILF196616:ILF196715 IVB196616:IVB196715 JEX196616:JEX196715 JOT196616:JOT196715 JYP196616:JYP196715 KIL196616:KIL196715 KSH196616:KSH196715 LCD196616:LCD196715 LLZ196616:LLZ196715 LVV196616:LVV196715 MFR196616:MFR196715 MPN196616:MPN196715 MZJ196616:MZJ196715 NJF196616:NJF196715 NTB196616:NTB196715 OCX196616:OCX196715 OMT196616:OMT196715 OWP196616:OWP196715 PGL196616:PGL196715 PQH196616:PQH196715 QAD196616:QAD196715 QJZ196616:QJZ196715 QTV196616:QTV196715 RDR196616:RDR196715 RNN196616:RNN196715 RXJ196616:RXJ196715 SHF196616:SHF196715 SRB196616:SRB196715 TAX196616:TAX196715 TKT196616:TKT196715 TUP196616:TUP196715 UEL196616:UEL196715 UOH196616:UOH196715 UYD196616:UYD196715 VHZ196616:VHZ196715 VRV196616:VRV196715 WBR196616:WBR196715 WLN196616:WLN196715 WVJ196616:WVJ196715 B262152:B262251 IX262152:IX262251 ST262152:ST262251 ACP262152:ACP262251 AML262152:AML262251 AWH262152:AWH262251 BGD262152:BGD262251 BPZ262152:BPZ262251 BZV262152:BZV262251 CJR262152:CJR262251 CTN262152:CTN262251 DDJ262152:DDJ262251 DNF262152:DNF262251 DXB262152:DXB262251 EGX262152:EGX262251 EQT262152:EQT262251 FAP262152:FAP262251 FKL262152:FKL262251 FUH262152:FUH262251 GED262152:GED262251 GNZ262152:GNZ262251 GXV262152:GXV262251 HHR262152:HHR262251 HRN262152:HRN262251 IBJ262152:IBJ262251 ILF262152:ILF262251 IVB262152:IVB262251 JEX262152:JEX262251 JOT262152:JOT262251 JYP262152:JYP262251 KIL262152:KIL262251 KSH262152:KSH262251 LCD262152:LCD262251 LLZ262152:LLZ262251 LVV262152:LVV262251 MFR262152:MFR262251 MPN262152:MPN262251 MZJ262152:MZJ262251 NJF262152:NJF262251 NTB262152:NTB262251 OCX262152:OCX262251 OMT262152:OMT262251 OWP262152:OWP262251 PGL262152:PGL262251 PQH262152:PQH262251 QAD262152:QAD262251 QJZ262152:QJZ262251 QTV262152:QTV262251 RDR262152:RDR262251 RNN262152:RNN262251 RXJ262152:RXJ262251 SHF262152:SHF262251 SRB262152:SRB262251 TAX262152:TAX262251 TKT262152:TKT262251 TUP262152:TUP262251 UEL262152:UEL262251 UOH262152:UOH262251 UYD262152:UYD262251 VHZ262152:VHZ262251 VRV262152:VRV262251 WBR262152:WBR262251 WLN262152:WLN262251 WVJ262152:WVJ262251 B327688:B327787 IX327688:IX327787 ST327688:ST327787 ACP327688:ACP327787 AML327688:AML327787 AWH327688:AWH327787 BGD327688:BGD327787 BPZ327688:BPZ327787 BZV327688:BZV327787 CJR327688:CJR327787 CTN327688:CTN327787 DDJ327688:DDJ327787 DNF327688:DNF327787 DXB327688:DXB327787 EGX327688:EGX327787 EQT327688:EQT327787 FAP327688:FAP327787 FKL327688:FKL327787 FUH327688:FUH327787 GED327688:GED327787 GNZ327688:GNZ327787 GXV327688:GXV327787 HHR327688:HHR327787 HRN327688:HRN327787 IBJ327688:IBJ327787 ILF327688:ILF327787 IVB327688:IVB327787 JEX327688:JEX327787 JOT327688:JOT327787 JYP327688:JYP327787 KIL327688:KIL327787 KSH327688:KSH327787 LCD327688:LCD327787 LLZ327688:LLZ327787 LVV327688:LVV327787 MFR327688:MFR327787 MPN327688:MPN327787 MZJ327688:MZJ327787 NJF327688:NJF327787 NTB327688:NTB327787 OCX327688:OCX327787 OMT327688:OMT327787 OWP327688:OWP327787 PGL327688:PGL327787 PQH327688:PQH327787 QAD327688:QAD327787 QJZ327688:QJZ327787 QTV327688:QTV327787 RDR327688:RDR327787 RNN327688:RNN327787 RXJ327688:RXJ327787 SHF327688:SHF327787 SRB327688:SRB327787 TAX327688:TAX327787 TKT327688:TKT327787 TUP327688:TUP327787 UEL327688:UEL327787 UOH327688:UOH327787 UYD327688:UYD327787 VHZ327688:VHZ327787 VRV327688:VRV327787 WBR327688:WBR327787 WLN327688:WLN327787 WVJ327688:WVJ327787 B393224:B393323 IX393224:IX393323 ST393224:ST393323 ACP393224:ACP393323 AML393224:AML393323 AWH393224:AWH393323 BGD393224:BGD393323 BPZ393224:BPZ393323 BZV393224:BZV393323 CJR393224:CJR393323 CTN393224:CTN393323 DDJ393224:DDJ393323 DNF393224:DNF393323 DXB393224:DXB393323 EGX393224:EGX393323 EQT393224:EQT393323 FAP393224:FAP393323 FKL393224:FKL393323 FUH393224:FUH393323 GED393224:GED393323 GNZ393224:GNZ393323 GXV393224:GXV393323 HHR393224:HHR393323 HRN393224:HRN393323 IBJ393224:IBJ393323 ILF393224:ILF393323 IVB393224:IVB393323 JEX393224:JEX393323 JOT393224:JOT393323 JYP393224:JYP393323 KIL393224:KIL393323 KSH393224:KSH393323 LCD393224:LCD393323 LLZ393224:LLZ393323 LVV393224:LVV393323 MFR393224:MFR393323 MPN393224:MPN393323 MZJ393224:MZJ393323 NJF393224:NJF393323 NTB393224:NTB393323 OCX393224:OCX393323 OMT393224:OMT393323 OWP393224:OWP393323 PGL393224:PGL393323 PQH393224:PQH393323 QAD393224:QAD393323 QJZ393224:QJZ393323 QTV393224:QTV393323 RDR393224:RDR393323 RNN393224:RNN393323 RXJ393224:RXJ393323 SHF393224:SHF393323 SRB393224:SRB393323 TAX393224:TAX393323 TKT393224:TKT393323 TUP393224:TUP393323 UEL393224:UEL393323 UOH393224:UOH393323 UYD393224:UYD393323 VHZ393224:VHZ393323 VRV393224:VRV393323 WBR393224:WBR393323 WLN393224:WLN393323 WVJ393224:WVJ393323 B458760:B458859 IX458760:IX458859 ST458760:ST458859 ACP458760:ACP458859 AML458760:AML458859 AWH458760:AWH458859 BGD458760:BGD458859 BPZ458760:BPZ458859 BZV458760:BZV458859 CJR458760:CJR458859 CTN458760:CTN458859 DDJ458760:DDJ458859 DNF458760:DNF458859 DXB458760:DXB458859 EGX458760:EGX458859 EQT458760:EQT458859 FAP458760:FAP458859 FKL458760:FKL458859 FUH458760:FUH458859 GED458760:GED458859 GNZ458760:GNZ458859 GXV458760:GXV458859 HHR458760:HHR458859 HRN458760:HRN458859 IBJ458760:IBJ458859 ILF458760:ILF458859 IVB458760:IVB458859 JEX458760:JEX458859 JOT458760:JOT458859 JYP458760:JYP458859 KIL458760:KIL458859 KSH458760:KSH458859 LCD458760:LCD458859 LLZ458760:LLZ458859 LVV458760:LVV458859 MFR458760:MFR458859 MPN458760:MPN458859 MZJ458760:MZJ458859 NJF458760:NJF458859 NTB458760:NTB458859 OCX458760:OCX458859 OMT458760:OMT458859 OWP458760:OWP458859 PGL458760:PGL458859 PQH458760:PQH458859 QAD458760:QAD458859 QJZ458760:QJZ458859 QTV458760:QTV458859 RDR458760:RDR458859 RNN458760:RNN458859 RXJ458760:RXJ458859 SHF458760:SHF458859 SRB458760:SRB458859 TAX458760:TAX458859 TKT458760:TKT458859 TUP458760:TUP458859 UEL458760:UEL458859 UOH458760:UOH458859 UYD458760:UYD458859 VHZ458760:VHZ458859 VRV458760:VRV458859 WBR458760:WBR458859 WLN458760:WLN458859 WVJ458760:WVJ458859 B524296:B524395 IX524296:IX524395 ST524296:ST524395 ACP524296:ACP524395 AML524296:AML524395 AWH524296:AWH524395 BGD524296:BGD524395 BPZ524296:BPZ524395 BZV524296:BZV524395 CJR524296:CJR524395 CTN524296:CTN524395 DDJ524296:DDJ524395 DNF524296:DNF524395 DXB524296:DXB524395 EGX524296:EGX524395 EQT524296:EQT524395 FAP524296:FAP524395 FKL524296:FKL524395 FUH524296:FUH524395 GED524296:GED524395 GNZ524296:GNZ524395 GXV524296:GXV524395 HHR524296:HHR524395 HRN524296:HRN524395 IBJ524296:IBJ524395 ILF524296:ILF524395 IVB524296:IVB524395 JEX524296:JEX524395 JOT524296:JOT524395 JYP524296:JYP524395 KIL524296:KIL524395 KSH524296:KSH524395 LCD524296:LCD524395 LLZ524296:LLZ524395 LVV524296:LVV524395 MFR524296:MFR524395 MPN524296:MPN524395 MZJ524296:MZJ524395 NJF524296:NJF524395 NTB524296:NTB524395 OCX524296:OCX524395 OMT524296:OMT524395 OWP524296:OWP524395 PGL524296:PGL524395 PQH524296:PQH524395 QAD524296:QAD524395 QJZ524296:QJZ524395 QTV524296:QTV524395 RDR524296:RDR524395 RNN524296:RNN524395 RXJ524296:RXJ524395 SHF524296:SHF524395 SRB524296:SRB524395 TAX524296:TAX524395 TKT524296:TKT524395 TUP524296:TUP524395 UEL524296:UEL524395 UOH524296:UOH524395 UYD524296:UYD524395 VHZ524296:VHZ524395 VRV524296:VRV524395 WBR524296:WBR524395 WLN524296:WLN524395 WVJ524296:WVJ524395 B589832:B589931 IX589832:IX589931 ST589832:ST589931 ACP589832:ACP589931 AML589832:AML589931 AWH589832:AWH589931 BGD589832:BGD589931 BPZ589832:BPZ589931 BZV589832:BZV589931 CJR589832:CJR589931 CTN589832:CTN589931 DDJ589832:DDJ589931 DNF589832:DNF589931 DXB589832:DXB589931 EGX589832:EGX589931 EQT589832:EQT589931 FAP589832:FAP589931 FKL589832:FKL589931 FUH589832:FUH589931 GED589832:GED589931 GNZ589832:GNZ589931 GXV589832:GXV589931 HHR589832:HHR589931 HRN589832:HRN589931 IBJ589832:IBJ589931 ILF589832:ILF589931 IVB589832:IVB589931 JEX589832:JEX589931 JOT589832:JOT589931 JYP589832:JYP589931 KIL589832:KIL589931 KSH589832:KSH589931 LCD589832:LCD589931 LLZ589832:LLZ589931 LVV589832:LVV589931 MFR589832:MFR589931 MPN589832:MPN589931 MZJ589832:MZJ589931 NJF589832:NJF589931 NTB589832:NTB589931 OCX589832:OCX589931 OMT589832:OMT589931 OWP589832:OWP589931 PGL589832:PGL589931 PQH589832:PQH589931 QAD589832:QAD589931 QJZ589832:QJZ589931 QTV589832:QTV589931 RDR589832:RDR589931 RNN589832:RNN589931 RXJ589832:RXJ589931 SHF589832:SHF589931 SRB589832:SRB589931 TAX589832:TAX589931 TKT589832:TKT589931 TUP589832:TUP589931 UEL589832:UEL589931 UOH589832:UOH589931 UYD589832:UYD589931 VHZ589832:VHZ589931 VRV589832:VRV589931 WBR589832:WBR589931 WLN589832:WLN589931 WVJ589832:WVJ589931 B655368:B655467 IX655368:IX655467 ST655368:ST655467 ACP655368:ACP655467 AML655368:AML655467 AWH655368:AWH655467 BGD655368:BGD655467 BPZ655368:BPZ655467 BZV655368:BZV655467 CJR655368:CJR655467 CTN655368:CTN655467 DDJ655368:DDJ655467 DNF655368:DNF655467 DXB655368:DXB655467 EGX655368:EGX655467 EQT655368:EQT655467 FAP655368:FAP655467 FKL655368:FKL655467 FUH655368:FUH655467 GED655368:GED655467 GNZ655368:GNZ655467 GXV655368:GXV655467 HHR655368:HHR655467 HRN655368:HRN655467 IBJ655368:IBJ655467 ILF655368:ILF655467 IVB655368:IVB655467 JEX655368:JEX655467 JOT655368:JOT655467 JYP655368:JYP655467 KIL655368:KIL655467 KSH655368:KSH655467 LCD655368:LCD655467 LLZ655368:LLZ655467 LVV655368:LVV655467 MFR655368:MFR655467 MPN655368:MPN655467 MZJ655368:MZJ655467 NJF655368:NJF655467 NTB655368:NTB655467 OCX655368:OCX655467 OMT655368:OMT655467 OWP655368:OWP655467 PGL655368:PGL655467 PQH655368:PQH655467 QAD655368:QAD655467 QJZ655368:QJZ655467 QTV655368:QTV655467 RDR655368:RDR655467 RNN655368:RNN655467 RXJ655368:RXJ655467 SHF655368:SHF655467 SRB655368:SRB655467 TAX655368:TAX655467 TKT655368:TKT655467 TUP655368:TUP655467 UEL655368:UEL655467 UOH655368:UOH655467 UYD655368:UYD655467 VHZ655368:VHZ655467 VRV655368:VRV655467 WBR655368:WBR655467 WLN655368:WLN655467 WVJ655368:WVJ655467 B720904:B721003 IX720904:IX721003 ST720904:ST721003 ACP720904:ACP721003 AML720904:AML721003 AWH720904:AWH721003 BGD720904:BGD721003 BPZ720904:BPZ721003 BZV720904:BZV721003 CJR720904:CJR721003 CTN720904:CTN721003 DDJ720904:DDJ721003 DNF720904:DNF721003 DXB720904:DXB721003 EGX720904:EGX721003 EQT720904:EQT721003 FAP720904:FAP721003 FKL720904:FKL721003 FUH720904:FUH721003 GED720904:GED721003 GNZ720904:GNZ721003 GXV720904:GXV721003 HHR720904:HHR721003 HRN720904:HRN721003 IBJ720904:IBJ721003 ILF720904:ILF721003 IVB720904:IVB721003 JEX720904:JEX721003 JOT720904:JOT721003 JYP720904:JYP721003 KIL720904:KIL721003 KSH720904:KSH721003 LCD720904:LCD721003 LLZ720904:LLZ721003 LVV720904:LVV721003 MFR720904:MFR721003 MPN720904:MPN721003 MZJ720904:MZJ721003 NJF720904:NJF721003 NTB720904:NTB721003 OCX720904:OCX721003 OMT720904:OMT721003 OWP720904:OWP721003 PGL720904:PGL721003 PQH720904:PQH721003 QAD720904:QAD721003 QJZ720904:QJZ721003 QTV720904:QTV721003 RDR720904:RDR721003 RNN720904:RNN721003 RXJ720904:RXJ721003 SHF720904:SHF721003 SRB720904:SRB721003 TAX720904:TAX721003 TKT720904:TKT721003 TUP720904:TUP721003 UEL720904:UEL721003 UOH720904:UOH721003 UYD720904:UYD721003 VHZ720904:VHZ721003 VRV720904:VRV721003 WBR720904:WBR721003 WLN720904:WLN721003 WVJ720904:WVJ721003 B786440:B786539 IX786440:IX786539 ST786440:ST786539 ACP786440:ACP786539 AML786440:AML786539 AWH786440:AWH786539 BGD786440:BGD786539 BPZ786440:BPZ786539 BZV786440:BZV786539 CJR786440:CJR786539 CTN786440:CTN786539 DDJ786440:DDJ786539 DNF786440:DNF786539 DXB786440:DXB786539 EGX786440:EGX786539 EQT786440:EQT786539 FAP786440:FAP786539 FKL786440:FKL786539 FUH786440:FUH786539 GED786440:GED786539 GNZ786440:GNZ786539 GXV786440:GXV786539 HHR786440:HHR786539 HRN786440:HRN786539 IBJ786440:IBJ786539 ILF786440:ILF786539 IVB786440:IVB786539 JEX786440:JEX786539 JOT786440:JOT786539 JYP786440:JYP786539 KIL786440:KIL786539 KSH786440:KSH786539 LCD786440:LCD786539 LLZ786440:LLZ786539 LVV786440:LVV786539 MFR786440:MFR786539 MPN786440:MPN786539 MZJ786440:MZJ786539 NJF786440:NJF786539 NTB786440:NTB786539 OCX786440:OCX786539 OMT786440:OMT786539 OWP786440:OWP786539 PGL786440:PGL786539 PQH786440:PQH786539 QAD786440:QAD786539 QJZ786440:QJZ786539 QTV786440:QTV786539 RDR786440:RDR786539 RNN786440:RNN786539 RXJ786440:RXJ786539 SHF786440:SHF786539 SRB786440:SRB786539 TAX786440:TAX786539 TKT786440:TKT786539 TUP786440:TUP786539 UEL786440:UEL786539 UOH786440:UOH786539 UYD786440:UYD786539 VHZ786440:VHZ786539 VRV786440:VRV786539 WBR786440:WBR786539 WLN786440:WLN786539 WVJ786440:WVJ786539 B851976:B852075 IX851976:IX852075 ST851976:ST852075 ACP851976:ACP852075 AML851976:AML852075 AWH851976:AWH852075 BGD851976:BGD852075 BPZ851976:BPZ852075 BZV851976:BZV852075 CJR851976:CJR852075 CTN851976:CTN852075 DDJ851976:DDJ852075 DNF851976:DNF852075 DXB851976:DXB852075 EGX851976:EGX852075 EQT851976:EQT852075 FAP851976:FAP852075 FKL851976:FKL852075 FUH851976:FUH852075 GED851976:GED852075 GNZ851976:GNZ852075 GXV851976:GXV852075 HHR851976:HHR852075 HRN851976:HRN852075 IBJ851976:IBJ852075 ILF851976:ILF852075 IVB851976:IVB852075 JEX851976:JEX852075 JOT851976:JOT852075 JYP851976:JYP852075 KIL851976:KIL852075 KSH851976:KSH852075 LCD851976:LCD852075 LLZ851976:LLZ852075 LVV851976:LVV852075 MFR851976:MFR852075 MPN851976:MPN852075 MZJ851976:MZJ852075 NJF851976:NJF852075 NTB851976:NTB852075 OCX851976:OCX852075 OMT851976:OMT852075 OWP851976:OWP852075 PGL851976:PGL852075 PQH851976:PQH852075 QAD851976:QAD852075 QJZ851976:QJZ852075 QTV851976:QTV852075 RDR851976:RDR852075 RNN851976:RNN852075 RXJ851976:RXJ852075 SHF851976:SHF852075 SRB851976:SRB852075 TAX851976:TAX852075 TKT851976:TKT852075 TUP851976:TUP852075 UEL851976:UEL852075 UOH851976:UOH852075 UYD851976:UYD852075 VHZ851976:VHZ852075 VRV851976:VRV852075 WBR851976:WBR852075 WLN851976:WLN852075 WVJ851976:WVJ852075 B917512:B917611 IX917512:IX917611 ST917512:ST917611 ACP917512:ACP917611 AML917512:AML917611 AWH917512:AWH917611 BGD917512:BGD917611 BPZ917512:BPZ917611 BZV917512:BZV917611 CJR917512:CJR917611 CTN917512:CTN917611 DDJ917512:DDJ917611 DNF917512:DNF917611 DXB917512:DXB917611 EGX917512:EGX917611 EQT917512:EQT917611 FAP917512:FAP917611 FKL917512:FKL917611 FUH917512:FUH917611 GED917512:GED917611 GNZ917512:GNZ917611 GXV917512:GXV917611 HHR917512:HHR917611 HRN917512:HRN917611 IBJ917512:IBJ917611 ILF917512:ILF917611 IVB917512:IVB917611 JEX917512:JEX917611 JOT917512:JOT917611 JYP917512:JYP917611 KIL917512:KIL917611 KSH917512:KSH917611 LCD917512:LCD917611 LLZ917512:LLZ917611 LVV917512:LVV917611 MFR917512:MFR917611 MPN917512:MPN917611 MZJ917512:MZJ917611 NJF917512:NJF917611 NTB917512:NTB917611 OCX917512:OCX917611 OMT917512:OMT917611 OWP917512:OWP917611 PGL917512:PGL917611 PQH917512:PQH917611 QAD917512:QAD917611 QJZ917512:QJZ917611 QTV917512:QTV917611 RDR917512:RDR917611 RNN917512:RNN917611 RXJ917512:RXJ917611 SHF917512:SHF917611 SRB917512:SRB917611 TAX917512:TAX917611 TKT917512:TKT917611 TUP917512:TUP917611 UEL917512:UEL917611 UOH917512:UOH917611 UYD917512:UYD917611 VHZ917512:VHZ917611 VRV917512:VRV917611 WBR917512:WBR917611 WLN917512:WLN917611 WVJ917512:WVJ917611 B983048:B983147 IX983048:IX983147 ST983048:ST983147 ACP983048:ACP983147 AML983048:AML983147 AWH983048:AWH983147 BGD983048:BGD983147 BPZ983048:BPZ983147 BZV983048:BZV983147 CJR983048:CJR983147 CTN983048:CTN983147 DDJ983048:DDJ983147 DNF983048:DNF983147 DXB983048:DXB983147 EGX983048:EGX983147 EQT983048:EQT983147 FAP983048:FAP983147 FKL983048:FKL983147 FUH983048:FUH983147 GED983048:GED983147 GNZ983048:GNZ983147 GXV983048:GXV983147 HHR983048:HHR983147 HRN983048:HRN983147 IBJ983048:IBJ983147 ILF983048:ILF983147 IVB983048:IVB983147 JEX983048:JEX983147 JOT983048:JOT983147 JYP983048:JYP983147 KIL983048:KIL983147 KSH983048:KSH983147 LCD983048:LCD983147 LLZ983048:LLZ983147 LVV983048:LVV983147 MFR983048:MFR983147 MPN983048:MPN983147 MZJ983048:MZJ983147 NJF983048:NJF983147 NTB983048:NTB983147 OCX983048:OCX983147 OMT983048:OMT983147 OWP983048:OWP983147 PGL983048:PGL983147 PQH983048:PQH983147 QAD983048:QAD983147 QJZ983048:QJZ983147 QTV983048:QTV983147 RDR983048:RDR983147 RNN983048:RNN983147 RXJ983048:RXJ983147 SHF983048:SHF983147 SRB983048:SRB983147 TAX983048:TAX983147 TKT983048:TKT983147 TUP983048:TUP983147 UEL983048:UEL983147 UOH983048:UOH983147 UYD983048:UYD983147 VHZ983048:VHZ983147 VRV983048:VRV983147 WBR983048:WBR983147 WLN983048:WLN983147">
      <formula1>1</formula1>
      <formula2>2</formula2>
    </dataValidation>
    <dataValidation type="whole" allowBlank="1" showInputMessage="1" showErrorMessage="1" error="Кодовете трябва да бъдат 1 и 2!" sqref="B8:B627">
      <formula1>1</formula1>
      <formula2>2</formula2>
    </dataValidation>
  </dataValidations>
  <hyperlinks>
    <hyperlink ref="C2" location="Начало!A1" display="Начало"/>
    <hyperlink ref="C3" location="Experiment!A1" display="MSFZ_Experiment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Y1014"/>
  <sheetViews>
    <sheetView zoomScale="80" zoomScaleNormal="80" workbookViewId="0">
      <selection activeCell="E9" sqref="E9:M10"/>
    </sheetView>
  </sheetViews>
  <sheetFormatPr defaultRowHeight="12.75" x14ac:dyDescent="0.2"/>
  <cols>
    <col min="1" max="2" width="9.140625" style="131"/>
    <col min="3" max="3" width="15.28515625" style="131" customWidth="1"/>
    <col min="4" max="4" width="5.85546875" style="195" customWidth="1"/>
    <col min="5" max="5" width="17.28515625" style="131" customWidth="1"/>
    <col min="6" max="6" width="10.7109375" style="131" customWidth="1"/>
    <col min="7" max="7" width="8.5703125" style="131" customWidth="1"/>
    <col min="8" max="8" width="10.7109375" style="131" customWidth="1"/>
    <col min="9" max="10" width="8.5703125" style="131" customWidth="1"/>
    <col min="11" max="11" width="12" style="131" bestFit="1" customWidth="1"/>
    <col min="12" max="12" width="9.140625" style="131"/>
    <col min="13" max="13" width="12.85546875" style="131" customWidth="1"/>
    <col min="14" max="18" width="10.7109375" style="131" customWidth="1"/>
    <col min="19" max="19" width="10.7109375" style="128" customWidth="1"/>
    <col min="20" max="23" width="7.5703125" style="128" customWidth="1"/>
    <col min="24" max="45" width="9.140625" style="128"/>
    <col min="46" max="47" width="9.140625" style="197"/>
    <col min="48" max="51" width="9.140625" style="128"/>
    <col min="52" max="16384" width="9.140625" style="131"/>
  </cols>
  <sheetData>
    <row r="1" spans="1:51" s="195" customFormat="1" ht="15.75" customHeight="1" x14ac:dyDescent="0.2">
      <c r="E1" s="971" t="s">
        <v>134</v>
      </c>
      <c r="F1" s="971"/>
      <c r="G1" s="971"/>
      <c r="H1" s="971"/>
      <c r="I1" s="971"/>
      <c r="J1" s="971"/>
      <c r="K1" s="971"/>
      <c r="L1" s="971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97"/>
      <c r="AU1" s="197"/>
      <c r="AV1" s="128"/>
      <c r="AW1" s="128"/>
      <c r="AX1" s="128"/>
      <c r="AY1" s="128"/>
    </row>
    <row r="2" spans="1:51" s="195" customFormat="1" ht="15" x14ac:dyDescent="0.25">
      <c r="B2" s="196" t="s">
        <v>128</v>
      </c>
      <c r="E2" s="971"/>
      <c r="F2" s="971"/>
      <c r="G2" s="971"/>
      <c r="H2" s="971"/>
      <c r="I2" s="971"/>
      <c r="J2" s="971"/>
      <c r="K2" s="971"/>
      <c r="L2" s="971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97"/>
      <c r="AU2" s="197"/>
      <c r="AV2" s="128"/>
      <c r="AW2" s="128"/>
      <c r="AX2" s="128"/>
      <c r="AY2" s="128"/>
    </row>
    <row r="3" spans="1:51" ht="15" customHeight="1" x14ac:dyDescent="0.25">
      <c r="A3" s="195"/>
      <c r="B3" s="196"/>
      <c r="E3" s="971"/>
      <c r="F3" s="971"/>
      <c r="G3" s="971"/>
      <c r="H3" s="971"/>
      <c r="I3" s="971"/>
      <c r="J3" s="971"/>
      <c r="K3" s="971"/>
      <c r="L3" s="971"/>
      <c r="M3" s="195"/>
      <c r="N3" s="908" t="s">
        <v>99</v>
      </c>
      <c r="O3" s="909"/>
      <c r="P3" s="909"/>
      <c r="Q3" s="909"/>
      <c r="R3" s="909"/>
    </row>
    <row r="4" spans="1:51" ht="15" x14ac:dyDescent="0.25">
      <c r="A4" s="195"/>
      <c r="B4" s="196" t="s">
        <v>389</v>
      </c>
      <c r="C4" s="195"/>
      <c r="E4" s="195"/>
      <c r="F4" s="135"/>
      <c r="G4" s="135"/>
      <c r="H4" s="135"/>
      <c r="I4" s="135"/>
      <c r="J4" s="135"/>
      <c r="K4" s="135"/>
      <c r="L4" s="135"/>
      <c r="M4" s="135"/>
      <c r="N4" s="972" t="s">
        <v>135</v>
      </c>
      <c r="O4" s="972"/>
      <c r="P4" s="972"/>
      <c r="Q4" s="972"/>
      <c r="R4" s="972"/>
      <c r="AB4" s="128">
        <v>1</v>
      </c>
      <c r="AC4" s="128">
        <f>COUNT(T13:T1012)</f>
        <v>0</v>
      </c>
      <c r="AD4" s="128" t="str">
        <f>IF(AC4=0,"",AVERAGE(T13:T1012))</f>
        <v/>
      </c>
      <c r="AE4" s="128" t="str">
        <f>IF(AC4=0,"",STDEV(T13:T1012))</f>
        <v/>
      </c>
      <c r="AF4" s="128" t="str">
        <f>IF(AC4=0,"",SKEW(T13:T1012))</f>
        <v/>
      </c>
      <c r="AG4" s="317" t="str">
        <f>IF(AC4=0,"",2*SQRT((6*AC4*(AC4-1))/((AC4-2)*(AC4+1)*(AC4+3))))</f>
        <v/>
      </c>
      <c r="AH4" s="128" t="e">
        <f>IF(ABS(AF4)&gt;AG4,"*","")</f>
        <v>#VALUE!</v>
      </c>
      <c r="AI4" s="128" t="str">
        <f>IF(AC4=0,"",KURT(T13:T1012))</f>
        <v/>
      </c>
      <c r="AJ4" s="317" t="e">
        <f>2*AG4*SQRT((AC4^2-1)/((AC4-3)*(AC4+5)))</f>
        <v>#VALUE!</v>
      </c>
      <c r="AK4" s="128" t="e">
        <f>IF(ABS(AI4)&gt;AJ4,"*","")</f>
        <v>#VALUE!</v>
      </c>
    </row>
    <row r="5" spans="1:51" x14ac:dyDescent="0.2">
      <c r="A5" s="195"/>
      <c r="B5" s="198" t="s">
        <v>332</v>
      </c>
      <c r="C5" s="195"/>
      <c r="E5" s="199"/>
      <c r="F5" s="138"/>
      <c r="G5" s="138"/>
      <c r="H5" s="138"/>
      <c r="I5" s="138"/>
      <c r="J5" s="138"/>
      <c r="K5" s="138"/>
      <c r="L5" s="138"/>
      <c r="M5" s="138"/>
      <c r="N5" s="972"/>
      <c r="O5" s="972"/>
      <c r="P5" s="972"/>
      <c r="Q5" s="972"/>
      <c r="R5" s="972"/>
      <c r="AB5" s="128">
        <v>2</v>
      </c>
      <c r="AC5" s="128">
        <f>COUNT(U13:U1012)</f>
        <v>0</v>
      </c>
      <c r="AD5" s="128" t="str">
        <f>IF(AC5=0,"",AVERAGE(U13:U1012))</f>
        <v/>
      </c>
      <c r="AE5" s="128" t="str">
        <f>IF(AC5=0,"",STDEV(U13:U1012))</f>
        <v/>
      </c>
      <c r="AF5" s="128" t="str">
        <f>IF(AC5=0,"",SKEW(U13:U1012))</f>
        <v/>
      </c>
      <c r="AG5" s="317" t="str">
        <f t="shared" ref="AG5:AG9" si="0">IF(AC5=0,"",2*SQRT((6*AC5*(AC5-1))/((AC5-2)*(AC5+1)*(AC5+3))))</f>
        <v/>
      </c>
      <c r="AH5" s="128" t="e">
        <f t="shared" ref="AH5:AH9" si="1">IF(ABS(AF5)&gt;AG5,"*","")</f>
        <v>#VALUE!</v>
      </c>
      <c r="AI5" s="128" t="str">
        <f>IF(AC5=0,"",KURT(U13:U1012))</f>
        <v/>
      </c>
      <c r="AJ5" s="317" t="e">
        <f t="shared" ref="AJ5:AJ9" si="2">2*AG5*SQRT((AC5^2-1)/((AC5-3)*(AC5+5)))</f>
        <v>#VALUE!</v>
      </c>
      <c r="AK5" s="128" t="e">
        <f t="shared" ref="AK5:AK9" si="3">IF(ABS(AI5)&gt;AJ5,"*","")</f>
        <v>#VALUE!</v>
      </c>
      <c r="AP5" s="318"/>
    </row>
    <row r="6" spans="1:51" ht="16.5" customHeight="1" x14ac:dyDescent="0.2">
      <c r="A6" s="200" t="s">
        <v>136</v>
      </c>
      <c r="B6" s="201" t="s">
        <v>103</v>
      </c>
      <c r="C6" s="195"/>
      <c r="E6" s="202" t="s">
        <v>477</v>
      </c>
      <c r="F6" s="202"/>
      <c r="G6" s="202"/>
      <c r="H6" s="202"/>
      <c r="I6" s="202"/>
      <c r="J6" s="202"/>
      <c r="K6" s="202"/>
      <c r="L6" s="202"/>
      <c r="M6" s="141"/>
      <c r="N6" s="972"/>
      <c r="O6" s="972"/>
      <c r="P6" s="972"/>
      <c r="Q6" s="972"/>
      <c r="R6" s="972"/>
      <c r="AB6" s="128">
        <v>3</v>
      </c>
      <c r="AC6" s="128">
        <f>COUNT(V13:V1012)</f>
        <v>0</v>
      </c>
      <c r="AD6" s="128" t="str">
        <f>IF(AC6=0,"",AVERAGE(V13:V1012))</f>
        <v/>
      </c>
      <c r="AE6" s="128" t="str">
        <f>IF(AC6=0,"",STDEV(V13:V1012))</f>
        <v/>
      </c>
      <c r="AF6" s="128" t="e">
        <f>SKEW(V13:V1012)</f>
        <v>#DIV/0!</v>
      </c>
      <c r="AG6" s="317" t="str">
        <f t="shared" si="0"/>
        <v/>
      </c>
      <c r="AH6" s="128" t="e">
        <f t="shared" si="1"/>
        <v>#DIV/0!</v>
      </c>
      <c r="AI6" s="128" t="str">
        <f>IF(AC6=0,"",KURT(V13:V1012))</f>
        <v/>
      </c>
      <c r="AJ6" s="317" t="e">
        <f t="shared" si="2"/>
        <v>#VALUE!</v>
      </c>
      <c r="AK6" s="128" t="e">
        <f t="shared" si="3"/>
        <v>#VALUE!</v>
      </c>
      <c r="AL6" s="128" t="s">
        <v>137</v>
      </c>
      <c r="AM6" s="128" t="e">
        <f>AM8-AM7</f>
        <v>#NUM!</v>
      </c>
      <c r="AN6" s="319" t="str">
        <f>G24</f>
        <v/>
      </c>
      <c r="AO6" s="128" t="e">
        <f>AM6/AN6</f>
        <v>#NUM!</v>
      </c>
    </row>
    <row r="7" spans="1:51" ht="16.5" customHeight="1" x14ac:dyDescent="0.2">
      <c r="A7" s="200" t="s">
        <v>138</v>
      </c>
      <c r="B7" s="201" t="s">
        <v>104</v>
      </c>
      <c r="C7" s="195"/>
      <c r="E7" s="203" t="s">
        <v>478</v>
      </c>
      <c r="F7" s="204"/>
      <c r="G7" s="204"/>
      <c r="H7" s="204"/>
      <c r="I7" s="204"/>
      <c r="J7" s="204"/>
      <c r="K7" s="204"/>
      <c r="L7" s="204"/>
      <c r="M7" s="124"/>
      <c r="N7" s="972"/>
      <c r="O7" s="972"/>
      <c r="P7" s="972"/>
      <c r="Q7" s="972"/>
      <c r="R7" s="972"/>
      <c r="AB7" s="128">
        <v>4</v>
      </c>
      <c r="AC7" s="128">
        <f>COUNT(W13:W1012)</f>
        <v>0</v>
      </c>
      <c r="AD7" s="128" t="str">
        <f>IF(AC7=0,"",AVERAGE(W13:W1012))</f>
        <v/>
      </c>
      <c r="AE7" s="128" t="str">
        <f>IF(AC7=0,"",STDEV(W13:W1012))</f>
        <v/>
      </c>
      <c r="AF7" s="128" t="str">
        <f>IF(AC7=0,"",SKEW(W13:W1012))</f>
        <v/>
      </c>
      <c r="AG7" s="317" t="str">
        <f t="shared" si="0"/>
        <v/>
      </c>
      <c r="AH7" s="128" t="e">
        <f t="shared" si="1"/>
        <v>#VALUE!</v>
      </c>
      <c r="AI7" s="128" t="str">
        <f>IF(AC7=0,"",KURT(W13:W1012))</f>
        <v/>
      </c>
      <c r="AJ7" s="317" t="e">
        <f t="shared" si="2"/>
        <v>#VALUE!</v>
      </c>
      <c r="AK7" s="128" t="e">
        <f t="shared" si="3"/>
        <v>#VALUE!</v>
      </c>
      <c r="AL7" s="128" t="s">
        <v>139</v>
      </c>
      <c r="AM7" s="320">
        <f>SUM(Y12:AC12)</f>
        <v>0</v>
      </c>
      <c r="AN7" s="319" t="str">
        <f>G25</f>
        <v/>
      </c>
      <c r="AO7" s="128" t="e">
        <f>AM7/AN7</f>
        <v>#VALUE!</v>
      </c>
    </row>
    <row r="8" spans="1:51" ht="16.5" customHeight="1" x14ac:dyDescent="0.2">
      <c r="A8" s="200" t="s">
        <v>140</v>
      </c>
      <c r="B8" s="201" t="s">
        <v>244</v>
      </c>
      <c r="C8" s="195"/>
      <c r="E8" s="203" t="s">
        <v>473</v>
      </c>
      <c r="F8" s="202"/>
      <c r="G8" s="202"/>
      <c r="H8" s="202"/>
      <c r="I8" s="202"/>
      <c r="J8" s="202"/>
      <c r="K8" s="202"/>
      <c r="L8" s="202"/>
      <c r="M8" s="141"/>
      <c r="N8" s="972" t="s">
        <v>141</v>
      </c>
      <c r="O8" s="972"/>
      <c r="P8" s="972"/>
      <c r="Q8" s="972"/>
      <c r="R8" s="972"/>
      <c r="S8" s="967" t="s">
        <v>142</v>
      </c>
      <c r="T8" s="968"/>
      <c r="U8" s="156" t="s">
        <v>143</v>
      </c>
      <c r="V8" s="156" t="s">
        <v>144</v>
      </c>
      <c r="AB8" s="128">
        <v>5</v>
      </c>
      <c r="AC8" s="128">
        <f>COUNT(X13:X1012)</f>
        <v>0</v>
      </c>
      <c r="AD8" s="128" t="str">
        <f>IF(AC8=0,"",AVERAGE(X13:X1012))</f>
        <v/>
      </c>
      <c r="AE8" s="128" t="str">
        <f>IF(AC8=0,"",STDEV(X13:X1012))</f>
        <v/>
      </c>
      <c r="AF8" s="128" t="str">
        <f>IF(AC8=0,"",SKEW(X13:X1012))</f>
        <v/>
      </c>
      <c r="AG8" s="317" t="str">
        <f t="shared" si="0"/>
        <v/>
      </c>
      <c r="AH8" s="128" t="e">
        <f t="shared" si="1"/>
        <v>#VALUE!</v>
      </c>
      <c r="AI8" s="128" t="str">
        <f>IF(AC8=0,"",KURT(X13:X1012))</f>
        <v/>
      </c>
      <c r="AJ8" s="317" t="e">
        <f t="shared" si="2"/>
        <v>#VALUE!</v>
      </c>
      <c r="AK8" s="128" t="e">
        <f t="shared" si="3"/>
        <v>#VALUE!</v>
      </c>
      <c r="AL8" s="128" t="s">
        <v>145</v>
      </c>
      <c r="AM8" s="320" t="e">
        <f>DEVSQ(Y13:AC1012)</f>
        <v>#NUM!</v>
      </c>
    </row>
    <row r="9" spans="1:51" ht="16.5" customHeight="1" x14ac:dyDescent="0.2">
      <c r="A9" s="200" t="s">
        <v>146</v>
      </c>
      <c r="B9" s="201" t="s">
        <v>147</v>
      </c>
      <c r="C9" s="195"/>
      <c r="E9" s="969" t="s">
        <v>479</v>
      </c>
      <c r="F9" s="969"/>
      <c r="G9" s="969"/>
      <c r="H9" s="969"/>
      <c r="I9" s="969"/>
      <c r="J9" s="969"/>
      <c r="K9" s="969"/>
      <c r="L9" s="969"/>
      <c r="M9" s="969"/>
      <c r="N9" s="972"/>
      <c r="O9" s="972"/>
      <c r="P9" s="972"/>
      <c r="Q9" s="972"/>
      <c r="R9" s="972"/>
      <c r="S9" s="967"/>
      <c r="T9" s="968"/>
      <c r="U9" s="147" t="str">
        <f>IF(F20=0,"",AO6/AO7)</f>
        <v/>
      </c>
      <c r="V9" s="147" t="str">
        <f>IF(F20=0,"",FDIST(U9,G24,G25))</f>
        <v/>
      </c>
      <c r="AC9" s="128">
        <f>SUM(AC4:AC8)</f>
        <v>0</v>
      </c>
      <c r="AF9" s="128" t="e">
        <f>SKEW(C14:C1013)</f>
        <v>#DIV/0!</v>
      </c>
      <c r="AG9" s="317" t="str">
        <f t="shared" si="0"/>
        <v/>
      </c>
      <c r="AH9" s="128" t="e">
        <f t="shared" si="1"/>
        <v>#DIV/0!</v>
      </c>
      <c r="AI9" s="128" t="str">
        <f>IF(AC9=0,"",KURT(C14:C1013))</f>
        <v/>
      </c>
      <c r="AJ9" s="317" t="e">
        <f t="shared" si="2"/>
        <v>#VALUE!</v>
      </c>
      <c r="AK9" s="128" t="e">
        <f t="shared" si="3"/>
        <v>#VALUE!</v>
      </c>
    </row>
    <row r="10" spans="1:51" ht="16.5" customHeight="1" x14ac:dyDescent="0.2">
      <c r="A10" s="200" t="s">
        <v>148</v>
      </c>
      <c r="B10" s="201" t="s">
        <v>149</v>
      </c>
      <c r="C10" s="195"/>
      <c r="E10" s="969"/>
      <c r="F10" s="969"/>
      <c r="G10" s="969"/>
      <c r="H10" s="969"/>
      <c r="I10" s="969"/>
      <c r="J10" s="969"/>
      <c r="K10" s="969"/>
      <c r="L10" s="969"/>
      <c r="M10" s="969"/>
      <c r="N10" s="972"/>
      <c r="O10" s="972"/>
      <c r="P10" s="972"/>
      <c r="Q10" s="972"/>
      <c r="R10" s="972"/>
    </row>
    <row r="11" spans="1:51" ht="12.75" customHeight="1" x14ac:dyDescent="0.2">
      <c r="A11" s="195"/>
      <c r="B11" s="195"/>
      <c r="C11" s="195"/>
      <c r="E11" s="970" t="s">
        <v>515</v>
      </c>
      <c r="F11" s="970"/>
      <c r="G11" s="970"/>
      <c r="H11" s="970"/>
      <c r="I11" s="970"/>
      <c r="J11" s="970"/>
      <c r="K11" s="970"/>
      <c r="L11" s="970"/>
      <c r="M11" s="970"/>
      <c r="N11" s="195"/>
      <c r="O11" s="195"/>
      <c r="P11" s="195"/>
      <c r="Q11" s="195"/>
      <c r="R11" s="195"/>
    </row>
    <row r="12" spans="1:51" x14ac:dyDescent="0.2">
      <c r="A12" s="195"/>
      <c r="B12" s="195"/>
      <c r="C12" s="198" t="s">
        <v>331</v>
      </c>
      <c r="E12" s="970"/>
      <c r="F12" s="970"/>
      <c r="G12" s="970"/>
      <c r="H12" s="970"/>
      <c r="I12" s="970"/>
      <c r="J12" s="970"/>
      <c r="K12" s="970"/>
      <c r="L12" s="970"/>
      <c r="M12" s="970"/>
      <c r="N12" s="195"/>
      <c r="O12" s="195"/>
      <c r="P12" s="195"/>
      <c r="Q12" s="195"/>
      <c r="R12" s="195"/>
      <c r="T12" s="128" t="str">
        <f>IF(COUNT(T13:T1012)=0,"",DEVSQ(T13:T1012))</f>
        <v/>
      </c>
      <c r="U12" s="128" t="str">
        <f t="shared" ref="U12:X12" si="4">IF(COUNT(U13:U1012)=0,"",DEVSQ(U13:U1012))</f>
        <v/>
      </c>
      <c r="V12" s="128" t="str">
        <f t="shared" si="4"/>
        <v/>
      </c>
      <c r="W12" s="128" t="str">
        <f t="shared" si="4"/>
        <v/>
      </c>
      <c r="X12" s="128" t="str">
        <f t="shared" si="4"/>
        <v/>
      </c>
      <c r="Y12" s="128" t="str">
        <f>IF(COUNT(Y13:Y1012)=0,"",DEVSQ(Y13:Y1012))</f>
        <v/>
      </c>
      <c r="Z12" s="128" t="str">
        <f t="shared" ref="Z12:AC12" si="5">IF(COUNT(Z13:Z1012)=0,"",DEVSQ(Z13:Z1012))</f>
        <v/>
      </c>
      <c r="AA12" s="128" t="str">
        <f t="shared" si="5"/>
        <v/>
      </c>
      <c r="AB12" s="128" t="str">
        <f t="shared" si="5"/>
        <v/>
      </c>
      <c r="AC12" s="128" t="str">
        <f t="shared" si="5"/>
        <v/>
      </c>
    </row>
    <row r="13" spans="1:51" x14ac:dyDescent="0.2">
      <c r="A13" s="156" t="s">
        <v>98</v>
      </c>
      <c r="B13" s="328" t="s">
        <v>2</v>
      </c>
      <c r="C13" s="328" t="s">
        <v>108</v>
      </c>
      <c r="E13" s="195"/>
      <c r="F13" s="195"/>
      <c r="G13" s="195"/>
      <c r="H13" s="195"/>
      <c r="I13" s="195"/>
      <c r="J13" s="195"/>
      <c r="K13" s="198" t="s">
        <v>476</v>
      </c>
      <c r="L13" s="195"/>
      <c r="M13" s="195"/>
      <c r="N13" s="195"/>
      <c r="O13" s="195"/>
      <c r="P13" s="195"/>
      <c r="Q13" s="195"/>
      <c r="R13" s="195"/>
      <c r="T13" s="128" t="str">
        <f>IF(B14=1,C14,"")</f>
        <v/>
      </c>
      <c r="U13" s="128" t="str">
        <f>IF(B14=2,C14,"")</f>
        <v/>
      </c>
      <c r="V13" s="128" t="str">
        <f>IF(B14=3,C14,"")</f>
        <v/>
      </c>
      <c r="W13" s="128" t="str">
        <f>IF(B14=4,C14,"")</f>
        <v/>
      </c>
      <c r="X13" s="128" t="str">
        <f>IF(B14=5,C14,"")</f>
        <v/>
      </c>
      <c r="Y13" s="128" t="str">
        <f t="shared" ref="Y13:Y76" si="6">IF(T13="","",ABS(T13-$AD$4))</f>
        <v/>
      </c>
      <c r="Z13" s="128" t="str">
        <f t="shared" ref="Z13:Z76" si="7">IF(U13="","",ABS(U13-$AD$5))</f>
        <v/>
      </c>
      <c r="AA13" s="128" t="str">
        <f t="shared" ref="AA13:AA76" si="8">IF(V13="","",ABS(V13-$AD$6))</f>
        <v/>
      </c>
      <c r="AB13" s="128" t="str">
        <f t="shared" ref="AB13:AB76" si="9">IF(W13="","",ABS(W13-$AD$7))</f>
        <v/>
      </c>
      <c r="AC13" s="128" t="str">
        <f t="shared" ref="AC13:AC76" si="10">IF(X13="","",ABS(X13-$AD$8))</f>
        <v/>
      </c>
      <c r="AE13" s="128" t="str">
        <f>E15</f>
        <v>Група 1</v>
      </c>
      <c r="AF13" s="128">
        <v>1</v>
      </c>
      <c r="AG13" s="128" t="e">
        <f>AG14-AE4</f>
        <v>#VALUE!</v>
      </c>
    </row>
    <row r="14" spans="1:51" ht="15" x14ac:dyDescent="0.2">
      <c r="A14" s="161">
        <v>1</v>
      </c>
      <c r="B14" s="55"/>
      <c r="C14" s="55"/>
      <c r="F14" s="156" t="s">
        <v>150</v>
      </c>
      <c r="G14" s="205" t="s">
        <v>28</v>
      </c>
      <c r="H14" s="156" t="s">
        <v>29</v>
      </c>
      <c r="I14" s="156" t="s">
        <v>31</v>
      </c>
      <c r="J14" s="156" t="s">
        <v>32</v>
      </c>
      <c r="K14" s="156" t="s">
        <v>151</v>
      </c>
      <c r="L14" s="205" t="s">
        <v>328</v>
      </c>
      <c r="M14" s="195"/>
      <c r="N14" s="195"/>
      <c r="O14" s="195"/>
      <c r="P14" s="195"/>
      <c r="Q14" s="195"/>
      <c r="R14" s="195"/>
      <c r="T14" s="128" t="str">
        <f t="shared" ref="T14:T77" si="11">IF(B15=1,C15,"")</f>
        <v/>
      </c>
      <c r="U14" s="128" t="str">
        <f t="shared" ref="U14:U77" si="12">IF(B15=2,C15,"")</f>
        <v/>
      </c>
      <c r="V14" s="128" t="str">
        <f t="shared" ref="V14:V77" si="13">IF(B15=3,C15,"")</f>
        <v/>
      </c>
      <c r="W14" s="128" t="str">
        <f t="shared" ref="W14:W77" si="14">IF(B15=4,C15,"")</f>
        <v/>
      </c>
      <c r="X14" s="128" t="str">
        <f t="shared" ref="X14:X77" si="15">IF(B15=5,C15,"")</f>
        <v/>
      </c>
      <c r="Y14" s="128" t="str">
        <f t="shared" si="6"/>
        <v/>
      </c>
      <c r="Z14" s="128" t="str">
        <f t="shared" si="7"/>
        <v/>
      </c>
      <c r="AA14" s="128" t="str">
        <f t="shared" si="8"/>
        <v/>
      </c>
      <c r="AB14" s="128" t="str">
        <f t="shared" si="9"/>
        <v/>
      </c>
      <c r="AC14" s="128" t="str">
        <f t="shared" si="10"/>
        <v/>
      </c>
      <c r="AE14" s="128" t="str">
        <f>E16</f>
        <v>Група 2</v>
      </c>
      <c r="AF14" s="128">
        <v>1</v>
      </c>
      <c r="AG14" s="128" t="str">
        <f>AD4</f>
        <v/>
      </c>
    </row>
    <row r="15" spans="1:51" ht="15" x14ac:dyDescent="0.2">
      <c r="A15" s="161">
        <v>2</v>
      </c>
      <c r="B15" s="55"/>
      <c r="C15" s="55"/>
      <c r="E15" s="200" t="str">
        <f>B6</f>
        <v>Група 1</v>
      </c>
      <c r="F15" s="206" t="str">
        <f>IF(AC4=0,"",AC4)</f>
        <v/>
      </c>
      <c r="G15" s="165" t="str">
        <f>IF(AC4=0,"",AD4)</f>
        <v/>
      </c>
      <c r="H15" s="165" t="str">
        <f>IF(AB4=0,"",AE4)</f>
        <v/>
      </c>
      <c r="I15" s="165" t="str">
        <f t="shared" ref="I15:I20" si="16">IF(AC4&lt;4,"",CONCATENATE(ROUND(AF4,3),AH4))</f>
        <v/>
      </c>
      <c r="J15" s="207" t="str">
        <f t="shared" ref="J15:J20" si="17">IF(AC4&lt;4,"",CONCATENATE(ROUND(AI4,3),AK4))</f>
        <v/>
      </c>
      <c r="K15" s="973" t="str">
        <f>IF(F20=0,"",I24)</f>
        <v/>
      </c>
      <c r="L15" s="973" t="str">
        <f>IF(F20=0,"",(J24))</f>
        <v/>
      </c>
      <c r="M15" s="195"/>
      <c r="N15" s="195"/>
      <c r="O15" s="195"/>
      <c r="P15" s="195"/>
      <c r="Q15" s="195"/>
      <c r="R15" s="195"/>
      <c r="T15" s="128" t="str">
        <f t="shared" si="11"/>
        <v/>
      </c>
      <c r="U15" s="128" t="str">
        <f t="shared" si="12"/>
        <v/>
      </c>
      <c r="V15" s="128" t="str">
        <f t="shared" si="13"/>
        <v/>
      </c>
      <c r="W15" s="128" t="str">
        <f t="shared" si="14"/>
        <v/>
      </c>
      <c r="X15" s="128" t="str">
        <f t="shared" si="15"/>
        <v/>
      </c>
      <c r="Y15" s="128" t="str">
        <f t="shared" si="6"/>
        <v/>
      </c>
      <c r="Z15" s="128" t="str">
        <f t="shared" si="7"/>
        <v/>
      </c>
      <c r="AA15" s="128" t="str">
        <f t="shared" si="8"/>
        <v/>
      </c>
      <c r="AB15" s="128" t="str">
        <f t="shared" si="9"/>
        <v/>
      </c>
      <c r="AC15" s="128" t="str">
        <f t="shared" si="10"/>
        <v/>
      </c>
      <c r="AE15" s="128" t="str">
        <f>E17</f>
        <v>Група 3</v>
      </c>
      <c r="AF15" s="128">
        <v>1</v>
      </c>
      <c r="AG15" s="128" t="e">
        <f>AG14+AE4</f>
        <v>#VALUE!</v>
      </c>
    </row>
    <row r="16" spans="1:51" ht="15" x14ac:dyDescent="0.2">
      <c r="A16" s="161">
        <v>3</v>
      </c>
      <c r="B16" s="55"/>
      <c r="C16" s="55"/>
      <c r="E16" s="200" t="str">
        <f t="shared" ref="E16:E19" si="18">B7</f>
        <v>Група 2</v>
      </c>
      <c r="F16" s="206" t="str">
        <f>IF(AC5=0,"",AC5)</f>
        <v/>
      </c>
      <c r="G16" s="165" t="str">
        <f>IF(AC5=0,"",AD5)</f>
        <v/>
      </c>
      <c r="H16" s="165" t="str">
        <f>IF(AB5=0,"",AE5)</f>
        <v/>
      </c>
      <c r="I16" s="165" t="str">
        <f t="shared" si="16"/>
        <v/>
      </c>
      <c r="J16" s="207" t="str">
        <f t="shared" si="17"/>
        <v/>
      </c>
      <c r="K16" s="973"/>
      <c r="L16" s="973"/>
      <c r="M16" s="195"/>
      <c r="N16" s="195"/>
      <c r="O16" s="195"/>
      <c r="P16" s="195"/>
      <c r="Q16" s="195"/>
      <c r="R16" s="195"/>
      <c r="T16" s="128" t="str">
        <f t="shared" si="11"/>
        <v/>
      </c>
      <c r="U16" s="128" t="str">
        <f t="shared" si="12"/>
        <v/>
      </c>
      <c r="V16" s="128" t="str">
        <f t="shared" si="13"/>
        <v/>
      </c>
      <c r="W16" s="128" t="str">
        <f t="shared" si="14"/>
        <v/>
      </c>
      <c r="X16" s="128" t="str">
        <f t="shared" si="15"/>
        <v/>
      </c>
      <c r="Y16" s="128" t="str">
        <f t="shared" si="6"/>
        <v/>
      </c>
      <c r="Z16" s="128" t="str">
        <f t="shared" si="7"/>
        <v/>
      </c>
      <c r="AA16" s="128" t="str">
        <f t="shared" si="8"/>
        <v/>
      </c>
      <c r="AB16" s="128" t="str">
        <f t="shared" si="9"/>
        <v/>
      </c>
      <c r="AC16" s="128" t="str">
        <f t="shared" si="10"/>
        <v/>
      </c>
      <c r="AE16" s="128" t="str">
        <f>E18</f>
        <v>Група 4</v>
      </c>
      <c r="AF16" s="128">
        <v>2</v>
      </c>
      <c r="AG16" s="128" t="e">
        <f>AG17-AE5</f>
        <v>#VALUE!</v>
      </c>
    </row>
    <row r="17" spans="1:33" ht="15" x14ac:dyDescent="0.2">
      <c r="A17" s="161">
        <v>4</v>
      </c>
      <c r="B17" s="55"/>
      <c r="C17" s="55"/>
      <c r="E17" s="200" t="str">
        <f t="shared" si="18"/>
        <v>Група 3</v>
      </c>
      <c r="F17" s="206" t="str">
        <f>IF(AC6=0,"",AC6)</f>
        <v/>
      </c>
      <c r="G17" s="165" t="str">
        <f>IF(AC6=0,"",AD6)</f>
        <v/>
      </c>
      <c r="H17" s="165" t="str">
        <f>IF(AB6=0,"",AE6)</f>
        <v/>
      </c>
      <c r="I17" s="165" t="str">
        <f t="shared" si="16"/>
        <v/>
      </c>
      <c r="J17" s="207" t="str">
        <f t="shared" si="17"/>
        <v/>
      </c>
      <c r="K17" s="973"/>
      <c r="L17" s="973"/>
      <c r="M17" s="208"/>
      <c r="N17" s="208"/>
      <c r="O17" s="208"/>
      <c r="P17" s="195"/>
      <c r="Q17" s="195"/>
      <c r="R17" s="195"/>
      <c r="T17" s="128" t="str">
        <f t="shared" si="11"/>
        <v/>
      </c>
      <c r="U17" s="128" t="str">
        <f t="shared" si="12"/>
        <v/>
      </c>
      <c r="V17" s="128" t="str">
        <f t="shared" si="13"/>
        <v/>
      </c>
      <c r="W17" s="128" t="str">
        <f t="shared" si="14"/>
        <v/>
      </c>
      <c r="X17" s="128" t="str">
        <f t="shared" si="15"/>
        <v/>
      </c>
      <c r="Y17" s="128" t="str">
        <f t="shared" si="6"/>
        <v/>
      </c>
      <c r="Z17" s="128" t="str">
        <f t="shared" si="7"/>
        <v/>
      </c>
      <c r="AA17" s="128" t="str">
        <f t="shared" si="8"/>
        <v/>
      </c>
      <c r="AB17" s="128" t="str">
        <f t="shared" si="9"/>
        <v/>
      </c>
      <c r="AC17" s="128" t="str">
        <f t="shared" si="10"/>
        <v/>
      </c>
      <c r="AE17" s="128" t="str">
        <f>E19</f>
        <v>Група 5</v>
      </c>
      <c r="AF17" s="128">
        <v>2</v>
      </c>
      <c r="AG17" s="128" t="str">
        <f>AD5</f>
        <v/>
      </c>
    </row>
    <row r="18" spans="1:33" ht="15" x14ac:dyDescent="0.2">
      <c r="A18" s="161">
        <v>5</v>
      </c>
      <c r="B18" s="55"/>
      <c r="C18" s="55"/>
      <c r="E18" s="200" t="str">
        <f t="shared" si="18"/>
        <v>Група 4</v>
      </c>
      <c r="F18" s="206" t="str">
        <f>IF(AC7=0,"",AC7)</f>
        <v/>
      </c>
      <c r="G18" s="165" t="str">
        <f>IF(AC7=0,"",AD7)</f>
        <v/>
      </c>
      <c r="H18" s="165" t="str">
        <f>IF(AB7=0,"",AE7)</f>
        <v/>
      </c>
      <c r="I18" s="165" t="str">
        <f t="shared" si="16"/>
        <v/>
      </c>
      <c r="J18" s="207" t="str">
        <f t="shared" si="17"/>
        <v/>
      </c>
      <c r="K18" s="973"/>
      <c r="L18" s="973"/>
      <c r="M18" s="208"/>
      <c r="N18" s="208"/>
      <c r="O18" s="195"/>
      <c r="P18" s="195"/>
      <c r="Q18" s="195"/>
      <c r="R18" s="195"/>
      <c r="T18" s="128" t="str">
        <f t="shared" si="11"/>
        <v/>
      </c>
      <c r="U18" s="128" t="str">
        <f t="shared" si="12"/>
        <v/>
      </c>
      <c r="V18" s="128" t="str">
        <f t="shared" si="13"/>
        <v/>
      </c>
      <c r="W18" s="128" t="str">
        <f t="shared" si="14"/>
        <v/>
      </c>
      <c r="X18" s="128" t="str">
        <f t="shared" si="15"/>
        <v/>
      </c>
      <c r="Y18" s="128" t="str">
        <f t="shared" si="6"/>
        <v/>
      </c>
      <c r="Z18" s="128" t="str">
        <f t="shared" si="7"/>
        <v/>
      </c>
      <c r="AA18" s="128" t="str">
        <f t="shared" si="8"/>
        <v/>
      </c>
      <c r="AB18" s="128" t="str">
        <f t="shared" si="9"/>
        <v/>
      </c>
      <c r="AC18" s="128" t="str">
        <f t="shared" si="10"/>
        <v/>
      </c>
      <c r="AF18" s="128">
        <v>2</v>
      </c>
      <c r="AG18" s="128" t="e">
        <f>AG17+AE5</f>
        <v>#VALUE!</v>
      </c>
    </row>
    <row r="19" spans="1:33" ht="15" x14ac:dyDescent="0.2">
      <c r="A19" s="161">
        <v>6</v>
      </c>
      <c r="B19" s="55"/>
      <c r="C19" s="55"/>
      <c r="E19" s="200" t="str">
        <f t="shared" si="18"/>
        <v>Група 5</v>
      </c>
      <c r="F19" s="206" t="str">
        <f>IF(AC8=0,"",AC8)</f>
        <v/>
      </c>
      <c r="G19" s="165" t="str">
        <f>IF(AC8=0,"",AD8)</f>
        <v/>
      </c>
      <c r="H19" s="165" t="str">
        <f>IF(AB8=0,"",AE8)</f>
        <v/>
      </c>
      <c r="I19" s="165" t="str">
        <f t="shared" si="16"/>
        <v/>
      </c>
      <c r="J19" s="207" t="str">
        <f t="shared" si="17"/>
        <v/>
      </c>
      <c r="K19" s="973"/>
      <c r="L19" s="973"/>
      <c r="M19" s="208"/>
      <c r="N19" s="208"/>
      <c r="O19" s="208"/>
      <c r="P19" s="195"/>
      <c r="Q19" s="195"/>
      <c r="R19" s="195"/>
      <c r="T19" s="128" t="str">
        <f t="shared" si="11"/>
        <v/>
      </c>
      <c r="U19" s="128" t="str">
        <f t="shared" si="12"/>
        <v/>
      </c>
      <c r="V19" s="128" t="str">
        <f t="shared" si="13"/>
        <v/>
      </c>
      <c r="W19" s="128" t="str">
        <f t="shared" si="14"/>
        <v/>
      </c>
      <c r="X19" s="128" t="str">
        <f t="shared" si="15"/>
        <v/>
      </c>
      <c r="Y19" s="128" t="str">
        <f t="shared" si="6"/>
        <v/>
      </c>
      <c r="Z19" s="128" t="str">
        <f t="shared" si="7"/>
        <v/>
      </c>
      <c r="AA19" s="128" t="str">
        <f t="shared" si="8"/>
        <v/>
      </c>
      <c r="AB19" s="128" t="str">
        <f t="shared" si="9"/>
        <v/>
      </c>
      <c r="AC19" s="128" t="str">
        <f t="shared" si="10"/>
        <v/>
      </c>
      <c r="AF19" s="128">
        <v>3</v>
      </c>
      <c r="AG19" s="128" t="e">
        <f>AG20-AE6</f>
        <v>#VALUE!</v>
      </c>
    </row>
    <row r="20" spans="1:33" ht="15" x14ac:dyDescent="0.2">
      <c r="A20" s="161">
        <v>7</v>
      </c>
      <c r="B20" s="55"/>
      <c r="C20" s="55"/>
      <c r="E20" s="200" t="s">
        <v>8</v>
      </c>
      <c r="F20" s="206">
        <f>SUM(F15:F19)</f>
        <v>0</v>
      </c>
      <c r="G20" s="165" t="str">
        <f>IF(F20=0,"",AVERAGE(C14:C1013))</f>
        <v/>
      </c>
      <c r="H20" s="165" t="str">
        <f>IF(F20=0,"",STDEV(C14:C1013))</f>
        <v/>
      </c>
      <c r="I20" s="165" t="str">
        <f t="shared" si="16"/>
        <v/>
      </c>
      <c r="J20" s="207" t="str">
        <f t="shared" si="17"/>
        <v/>
      </c>
      <c r="K20" s="973"/>
      <c r="L20" s="973"/>
      <c r="M20" s="208"/>
      <c r="N20" s="208"/>
      <c r="O20" s="208"/>
      <c r="P20" s="195"/>
      <c r="Q20" s="195"/>
      <c r="R20" s="195"/>
      <c r="T20" s="128" t="str">
        <f t="shared" si="11"/>
        <v/>
      </c>
      <c r="U20" s="128" t="str">
        <f t="shared" si="12"/>
        <v/>
      </c>
      <c r="V20" s="128" t="str">
        <f t="shared" si="13"/>
        <v/>
      </c>
      <c r="W20" s="128" t="str">
        <f t="shared" si="14"/>
        <v/>
      </c>
      <c r="X20" s="128" t="str">
        <f t="shared" si="15"/>
        <v/>
      </c>
      <c r="Y20" s="128" t="str">
        <f t="shared" si="6"/>
        <v/>
      </c>
      <c r="Z20" s="128" t="str">
        <f t="shared" si="7"/>
        <v/>
      </c>
      <c r="AA20" s="128" t="str">
        <f t="shared" si="8"/>
        <v/>
      </c>
      <c r="AB20" s="128" t="str">
        <f t="shared" si="9"/>
        <v/>
      </c>
      <c r="AC20" s="128" t="str">
        <f t="shared" si="10"/>
        <v/>
      </c>
      <c r="AF20" s="128">
        <v>3</v>
      </c>
      <c r="AG20" s="128" t="str">
        <f>AD6</f>
        <v/>
      </c>
    </row>
    <row r="21" spans="1:33" ht="15" x14ac:dyDescent="0.2">
      <c r="A21" s="161">
        <v>8</v>
      </c>
      <c r="B21" s="55"/>
      <c r="C21" s="5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95"/>
      <c r="P21" s="195"/>
      <c r="Q21" s="195"/>
      <c r="R21" s="195"/>
      <c r="T21" s="128" t="str">
        <f t="shared" si="11"/>
        <v/>
      </c>
      <c r="U21" s="128" t="str">
        <f t="shared" si="12"/>
        <v/>
      </c>
      <c r="V21" s="128" t="str">
        <f t="shared" si="13"/>
        <v/>
      </c>
      <c r="W21" s="128" t="str">
        <f t="shared" si="14"/>
        <v/>
      </c>
      <c r="X21" s="128" t="str">
        <f t="shared" si="15"/>
        <v/>
      </c>
      <c r="Y21" s="128" t="str">
        <f t="shared" si="6"/>
        <v/>
      </c>
      <c r="Z21" s="128" t="str">
        <f t="shared" si="7"/>
        <v/>
      </c>
      <c r="AA21" s="128" t="str">
        <f t="shared" si="8"/>
        <v/>
      </c>
      <c r="AB21" s="128" t="str">
        <f t="shared" si="9"/>
        <v/>
      </c>
      <c r="AC21" s="128" t="str">
        <f t="shared" si="10"/>
        <v/>
      </c>
      <c r="AF21" s="128">
        <v>3</v>
      </c>
      <c r="AG21" s="128" t="e">
        <f>AG20+AE6</f>
        <v>#VALUE!</v>
      </c>
    </row>
    <row r="22" spans="1:33" ht="15" x14ac:dyDescent="0.2">
      <c r="A22" s="161">
        <v>9</v>
      </c>
      <c r="B22" s="55"/>
      <c r="C22" s="55"/>
      <c r="E22" s="195"/>
      <c r="F22" s="195"/>
      <c r="G22" s="195"/>
      <c r="H22" s="195"/>
      <c r="I22" s="198" t="s">
        <v>514</v>
      </c>
      <c r="K22" s="195"/>
      <c r="L22" s="195"/>
      <c r="M22" s="195"/>
      <c r="N22" s="195"/>
      <c r="O22" s="195"/>
      <c r="P22" s="195"/>
      <c r="Q22" s="195"/>
      <c r="R22" s="195"/>
      <c r="T22" s="128" t="str">
        <f t="shared" si="11"/>
        <v/>
      </c>
      <c r="U22" s="128" t="str">
        <f t="shared" si="12"/>
        <v/>
      </c>
      <c r="V22" s="128" t="str">
        <f t="shared" si="13"/>
        <v/>
      </c>
      <c r="W22" s="128" t="str">
        <f t="shared" si="14"/>
        <v/>
      </c>
      <c r="X22" s="128" t="str">
        <f t="shared" si="15"/>
        <v/>
      </c>
      <c r="Y22" s="128" t="str">
        <f t="shared" si="6"/>
        <v/>
      </c>
      <c r="Z22" s="128" t="str">
        <f t="shared" si="7"/>
        <v/>
      </c>
      <c r="AA22" s="128" t="str">
        <f t="shared" si="8"/>
        <v/>
      </c>
      <c r="AB22" s="128" t="str">
        <f t="shared" si="9"/>
        <v/>
      </c>
      <c r="AC22" s="128" t="str">
        <f t="shared" si="10"/>
        <v/>
      </c>
      <c r="AF22" s="128">
        <v>4</v>
      </c>
      <c r="AG22" s="128" t="e">
        <f>AG23-AE7</f>
        <v>#VALUE!</v>
      </c>
    </row>
    <row r="23" spans="1:33" ht="12.75" customHeight="1" x14ac:dyDescent="0.2">
      <c r="A23" s="161">
        <v>10</v>
      </c>
      <c r="B23" s="55"/>
      <c r="C23" s="55"/>
      <c r="F23" s="156" t="s">
        <v>152</v>
      </c>
      <c r="G23" s="156" t="s">
        <v>153</v>
      </c>
      <c r="H23" s="156" t="s">
        <v>154</v>
      </c>
      <c r="I23" s="156" t="s">
        <v>155</v>
      </c>
      <c r="J23" s="156" t="s">
        <v>144</v>
      </c>
      <c r="K23" s="195"/>
      <c r="L23" s="195"/>
      <c r="M23" s="195"/>
      <c r="N23" s="195"/>
      <c r="O23" s="195"/>
      <c r="P23" s="195"/>
      <c r="Q23" s="195"/>
      <c r="R23" s="195"/>
      <c r="T23" s="128" t="str">
        <f t="shared" si="11"/>
        <v/>
      </c>
      <c r="U23" s="128" t="str">
        <f t="shared" si="12"/>
        <v/>
      </c>
      <c r="V23" s="128" t="str">
        <f t="shared" si="13"/>
        <v/>
      </c>
      <c r="W23" s="128" t="str">
        <f t="shared" si="14"/>
        <v/>
      </c>
      <c r="X23" s="128" t="str">
        <f t="shared" si="15"/>
        <v/>
      </c>
      <c r="Y23" s="128" t="str">
        <f t="shared" si="6"/>
        <v/>
      </c>
      <c r="Z23" s="128" t="str">
        <f t="shared" si="7"/>
        <v/>
      </c>
      <c r="AA23" s="128" t="str">
        <f t="shared" si="8"/>
        <v/>
      </c>
      <c r="AB23" s="128" t="str">
        <f t="shared" si="9"/>
        <v/>
      </c>
      <c r="AC23" s="128" t="str">
        <f t="shared" si="10"/>
        <v/>
      </c>
      <c r="AF23" s="128">
        <v>4</v>
      </c>
      <c r="AG23" s="128" t="str">
        <f>AD7</f>
        <v/>
      </c>
    </row>
    <row r="24" spans="1:33" ht="15" x14ac:dyDescent="0.2">
      <c r="A24" s="161">
        <v>11</v>
      </c>
      <c r="B24" s="55"/>
      <c r="C24" s="55"/>
      <c r="E24" s="200" t="s">
        <v>156</v>
      </c>
      <c r="F24" s="147" t="str">
        <f>IF(F20=0,"",F26-F25)</f>
        <v/>
      </c>
      <c r="G24" s="209" t="str">
        <f>IF(F20=0,"",COUNTIF(AC4:AC8,"&lt;&gt;0")-1)</f>
        <v/>
      </c>
      <c r="H24" s="147" t="str">
        <f>IF(F20=0,"",F24/G24)</f>
        <v/>
      </c>
      <c r="I24" s="147" t="str">
        <f>IF(F20=0,"",H24/H25)</f>
        <v/>
      </c>
      <c r="J24" s="147" t="str">
        <f>IF(F20=0,"",FDIST(I24,G24,G25))</f>
        <v/>
      </c>
      <c r="K24" s="195"/>
      <c r="L24" s="195"/>
      <c r="M24" s="195"/>
      <c r="N24" s="195"/>
      <c r="O24" s="195"/>
      <c r="P24" s="195"/>
      <c r="Q24" s="195"/>
      <c r="R24" s="195"/>
      <c r="T24" s="128" t="str">
        <f t="shared" si="11"/>
        <v/>
      </c>
      <c r="U24" s="128" t="str">
        <f t="shared" si="12"/>
        <v/>
      </c>
      <c r="V24" s="128" t="str">
        <f t="shared" si="13"/>
        <v/>
      </c>
      <c r="W24" s="128" t="str">
        <f t="shared" si="14"/>
        <v/>
      </c>
      <c r="X24" s="128" t="str">
        <f t="shared" si="15"/>
        <v/>
      </c>
      <c r="Y24" s="128" t="str">
        <f t="shared" si="6"/>
        <v/>
      </c>
      <c r="Z24" s="128" t="str">
        <f t="shared" si="7"/>
        <v/>
      </c>
      <c r="AA24" s="128" t="str">
        <f t="shared" si="8"/>
        <v/>
      </c>
      <c r="AB24" s="128" t="str">
        <f t="shared" si="9"/>
        <v/>
      </c>
      <c r="AC24" s="128" t="str">
        <f t="shared" si="10"/>
        <v/>
      </c>
      <c r="AF24" s="128">
        <v>4</v>
      </c>
      <c r="AG24" s="128" t="e">
        <f>AG23+AE7</f>
        <v>#VALUE!</v>
      </c>
    </row>
    <row r="25" spans="1:33" ht="15" x14ac:dyDescent="0.2">
      <c r="A25" s="161">
        <v>12</v>
      </c>
      <c r="B25" s="55"/>
      <c r="C25" s="55"/>
      <c r="E25" s="200" t="s">
        <v>157</v>
      </c>
      <c r="F25" s="147" t="str">
        <f>IF(F20=0,"",SUM(T12:X12))</f>
        <v/>
      </c>
      <c r="G25" s="209" t="str">
        <f>IF(F20=0,"",F20-(G24+1))</f>
        <v/>
      </c>
      <c r="H25" s="147" t="str">
        <f>IF(F20=0,"",F25/G25)</f>
        <v/>
      </c>
      <c r="K25" s="195"/>
      <c r="L25" s="195"/>
      <c r="M25" s="195"/>
      <c r="N25" s="195"/>
      <c r="O25" s="195"/>
      <c r="P25" s="195"/>
      <c r="Q25" s="195"/>
      <c r="R25" s="195"/>
      <c r="T25" s="128" t="str">
        <f t="shared" si="11"/>
        <v/>
      </c>
      <c r="U25" s="128" t="str">
        <f t="shared" si="12"/>
        <v/>
      </c>
      <c r="V25" s="128" t="str">
        <f t="shared" si="13"/>
        <v/>
      </c>
      <c r="W25" s="128" t="str">
        <f t="shared" si="14"/>
        <v/>
      </c>
      <c r="X25" s="128" t="str">
        <f t="shared" si="15"/>
        <v/>
      </c>
      <c r="Y25" s="128" t="str">
        <f t="shared" si="6"/>
        <v/>
      </c>
      <c r="Z25" s="128" t="str">
        <f t="shared" si="7"/>
        <v/>
      </c>
      <c r="AA25" s="128" t="str">
        <f t="shared" si="8"/>
        <v/>
      </c>
      <c r="AB25" s="128" t="str">
        <f t="shared" si="9"/>
        <v/>
      </c>
      <c r="AC25" s="128" t="str">
        <f t="shared" si="10"/>
        <v/>
      </c>
      <c r="AF25" s="128">
        <v>5</v>
      </c>
      <c r="AG25" s="128" t="e">
        <f>AG26-AE8</f>
        <v>#VALUE!</v>
      </c>
    </row>
    <row r="26" spans="1:33" ht="15" x14ac:dyDescent="0.2">
      <c r="A26" s="161">
        <v>13</v>
      </c>
      <c r="B26" s="55"/>
      <c r="C26" s="55"/>
      <c r="E26" s="200" t="s">
        <v>158</v>
      </c>
      <c r="F26" s="147" t="str">
        <f>IF(F20=0,"",DEVSQ(C14:C1013))</f>
        <v/>
      </c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T26" s="128" t="str">
        <f t="shared" si="11"/>
        <v/>
      </c>
      <c r="U26" s="128" t="str">
        <f t="shared" si="12"/>
        <v/>
      </c>
      <c r="V26" s="128" t="str">
        <f t="shared" si="13"/>
        <v/>
      </c>
      <c r="W26" s="128" t="str">
        <f t="shared" si="14"/>
        <v/>
      </c>
      <c r="X26" s="128" t="str">
        <f t="shared" si="15"/>
        <v/>
      </c>
      <c r="Y26" s="128" t="str">
        <f t="shared" si="6"/>
        <v/>
      </c>
      <c r="Z26" s="128" t="str">
        <f t="shared" si="7"/>
        <v/>
      </c>
      <c r="AA26" s="128" t="str">
        <f t="shared" si="8"/>
        <v/>
      </c>
      <c r="AB26" s="128" t="str">
        <f t="shared" si="9"/>
        <v/>
      </c>
      <c r="AC26" s="128" t="str">
        <f t="shared" si="10"/>
        <v/>
      </c>
      <c r="AF26" s="128">
        <v>5</v>
      </c>
      <c r="AG26" s="128" t="str">
        <f>AD8</f>
        <v/>
      </c>
    </row>
    <row r="27" spans="1:33" ht="15" x14ac:dyDescent="0.2">
      <c r="A27" s="161">
        <v>14</v>
      </c>
      <c r="B27" s="55"/>
      <c r="C27" s="5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T27" s="128" t="str">
        <f t="shared" si="11"/>
        <v/>
      </c>
      <c r="U27" s="128" t="str">
        <f t="shared" si="12"/>
        <v/>
      </c>
      <c r="V27" s="128" t="str">
        <f t="shared" si="13"/>
        <v/>
      </c>
      <c r="W27" s="128" t="str">
        <f t="shared" si="14"/>
        <v/>
      </c>
      <c r="X27" s="128" t="str">
        <f t="shared" si="15"/>
        <v/>
      </c>
      <c r="Y27" s="128" t="str">
        <f t="shared" si="6"/>
        <v/>
      </c>
      <c r="Z27" s="128" t="str">
        <f t="shared" si="7"/>
        <v/>
      </c>
      <c r="AA27" s="128" t="str">
        <f t="shared" si="8"/>
        <v/>
      </c>
      <c r="AB27" s="128" t="str">
        <f t="shared" si="9"/>
        <v/>
      </c>
      <c r="AC27" s="128" t="str">
        <f t="shared" si="10"/>
        <v/>
      </c>
      <c r="AF27" s="128">
        <v>5</v>
      </c>
      <c r="AG27" s="128" t="e">
        <f>AG26+AE8</f>
        <v>#VALUE!</v>
      </c>
    </row>
    <row r="28" spans="1:33" ht="15" customHeight="1" x14ac:dyDescent="0.25">
      <c r="A28" s="161">
        <v>15</v>
      </c>
      <c r="B28" s="55"/>
      <c r="C28" s="55"/>
      <c r="E28" s="914" t="s">
        <v>159</v>
      </c>
      <c r="F28" s="914"/>
      <c r="G28" s="914"/>
      <c r="H28" s="914"/>
      <c r="I28" s="914"/>
      <c r="J28" s="914"/>
      <c r="K28" s="914"/>
      <c r="L28" s="914"/>
      <c r="M28" s="182"/>
      <c r="N28" s="182"/>
      <c r="O28" s="210" t="str">
        <f>B6</f>
        <v>Група 1</v>
      </c>
      <c r="P28" s="211" t="str">
        <f>B7</f>
        <v>Група 2</v>
      </c>
      <c r="Q28" s="211" t="str">
        <f>B8</f>
        <v>Група 3</v>
      </c>
      <c r="R28" s="211" t="str">
        <f>B9</f>
        <v>Група 4</v>
      </c>
      <c r="S28" s="212" t="str">
        <f>B10</f>
        <v>Група 5</v>
      </c>
      <c r="T28" s="128" t="str">
        <f t="shared" si="11"/>
        <v/>
      </c>
      <c r="U28" s="128" t="str">
        <f t="shared" si="12"/>
        <v/>
      </c>
      <c r="V28" s="128" t="str">
        <f t="shared" si="13"/>
        <v/>
      </c>
      <c r="W28" s="128" t="str">
        <f t="shared" si="14"/>
        <v/>
      </c>
      <c r="X28" s="128" t="str">
        <f t="shared" si="15"/>
        <v/>
      </c>
      <c r="Y28" s="128" t="str">
        <f t="shared" si="6"/>
        <v/>
      </c>
      <c r="Z28" s="128" t="str">
        <f t="shared" si="7"/>
        <v/>
      </c>
      <c r="AA28" s="128" t="str">
        <f t="shared" si="8"/>
        <v/>
      </c>
      <c r="AB28" s="128" t="str">
        <f t="shared" si="9"/>
        <v/>
      </c>
      <c r="AC28" s="128" t="str">
        <f t="shared" si="10"/>
        <v/>
      </c>
    </row>
    <row r="29" spans="1:33" ht="15" x14ac:dyDescent="0.25">
      <c r="A29" s="161">
        <v>16</v>
      </c>
      <c r="B29" s="55"/>
      <c r="C29" s="55"/>
      <c r="E29" s="178"/>
      <c r="F29" s="213" t="s">
        <v>160</v>
      </c>
      <c r="G29" s="179"/>
      <c r="H29" s="178"/>
      <c r="I29" s="178"/>
      <c r="J29" s="180"/>
      <c r="K29" s="181"/>
      <c r="L29" s="182"/>
      <c r="M29" s="182"/>
      <c r="N29" s="182"/>
      <c r="O29" s="195"/>
      <c r="P29" s="195"/>
      <c r="Q29" s="195"/>
      <c r="R29" s="195"/>
      <c r="S29" s="214"/>
      <c r="T29" s="128" t="str">
        <f t="shared" si="11"/>
        <v/>
      </c>
      <c r="U29" s="128" t="str">
        <f t="shared" si="12"/>
        <v/>
      </c>
      <c r="V29" s="128" t="str">
        <f t="shared" si="13"/>
        <v/>
      </c>
      <c r="W29" s="128" t="str">
        <f t="shared" si="14"/>
        <v/>
      </c>
      <c r="X29" s="128" t="str">
        <f t="shared" si="15"/>
        <v/>
      </c>
      <c r="Y29" s="128" t="str">
        <f t="shared" si="6"/>
        <v/>
      </c>
      <c r="Z29" s="128" t="str">
        <f t="shared" si="7"/>
        <v/>
      </c>
      <c r="AA29" s="128" t="str">
        <f t="shared" si="8"/>
        <v/>
      </c>
      <c r="AB29" s="128" t="str">
        <f t="shared" si="9"/>
        <v/>
      </c>
      <c r="AC29" s="128" t="str">
        <f t="shared" si="10"/>
        <v/>
      </c>
    </row>
    <row r="30" spans="1:33" ht="14.25" customHeight="1" x14ac:dyDescent="0.35">
      <c r="A30" s="161">
        <v>17</v>
      </c>
      <c r="B30" s="55"/>
      <c r="C30" s="55"/>
      <c r="E30" s="178"/>
      <c r="F30" s="195"/>
      <c r="G30" s="179" t="s">
        <v>161</v>
      </c>
      <c r="H30" s="195"/>
      <c r="I30" s="195"/>
      <c r="J30" s="195"/>
      <c r="K30" s="195"/>
      <c r="L30" s="182"/>
      <c r="M30" s="182"/>
      <c r="N30" s="182"/>
      <c r="O30" s="974" t="s">
        <v>162</v>
      </c>
      <c r="P30" s="974"/>
      <c r="Q30" s="974"/>
      <c r="R30" s="974"/>
      <c r="S30" s="974"/>
      <c r="T30" s="128" t="str">
        <f t="shared" si="11"/>
        <v/>
      </c>
      <c r="U30" s="128" t="str">
        <f t="shared" si="12"/>
        <v/>
      </c>
      <c r="V30" s="128" t="str">
        <f t="shared" si="13"/>
        <v/>
      </c>
      <c r="W30" s="128" t="str">
        <f t="shared" si="14"/>
        <v/>
      </c>
      <c r="X30" s="128" t="str">
        <f t="shared" si="15"/>
        <v/>
      </c>
      <c r="Y30" s="128" t="str">
        <f t="shared" si="6"/>
        <v/>
      </c>
      <c r="Z30" s="128" t="str">
        <f t="shared" si="7"/>
        <v/>
      </c>
      <c r="AA30" s="128" t="str">
        <f t="shared" si="8"/>
        <v/>
      </c>
      <c r="AB30" s="128" t="str">
        <f t="shared" si="9"/>
        <v/>
      </c>
      <c r="AC30" s="128" t="str">
        <f t="shared" si="10"/>
        <v/>
      </c>
    </row>
    <row r="31" spans="1:33" ht="15" customHeight="1" x14ac:dyDescent="0.35">
      <c r="A31" s="161">
        <v>18</v>
      </c>
      <c r="B31" s="55"/>
      <c r="C31" s="55"/>
      <c r="E31" s="178"/>
      <c r="F31" s="195"/>
      <c r="G31" s="179" t="s">
        <v>163</v>
      </c>
      <c r="H31" s="195"/>
      <c r="I31" s="195"/>
      <c r="J31" s="195"/>
      <c r="K31" s="195"/>
      <c r="L31" s="182"/>
      <c r="M31" s="182"/>
      <c r="N31" s="182"/>
      <c r="O31" s="974"/>
      <c r="P31" s="974"/>
      <c r="Q31" s="974"/>
      <c r="R31" s="974"/>
      <c r="S31" s="974"/>
      <c r="T31" s="128" t="str">
        <f t="shared" si="11"/>
        <v/>
      </c>
      <c r="U31" s="128" t="str">
        <f t="shared" si="12"/>
        <v/>
      </c>
      <c r="V31" s="128" t="str">
        <f t="shared" si="13"/>
        <v/>
      </c>
      <c r="W31" s="128" t="str">
        <f t="shared" si="14"/>
        <v/>
      </c>
      <c r="X31" s="128" t="str">
        <f t="shared" si="15"/>
        <v/>
      </c>
      <c r="Y31" s="128" t="str">
        <f t="shared" si="6"/>
        <v/>
      </c>
      <c r="Z31" s="128" t="str">
        <f t="shared" si="7"/>
        <v/>
      </c>
      <c r="AA31" s="128" t="str">
        <f t="shared" si="8"/>
        <v/>
      </c>
      <c r="AB31" s="128" t="str">
        <f t="shared" si="9"/>
        <v/>
      </c>
      <c r="AC31" s="128" t="str">
        <f t="shared" si="10"/>
        <v/>
      </c>
    </row>
    <row r="32" spans="1:33" ht="15" x14ac:dyDescent="0.25">
      <c r="A32" s="161">
        <v>19</v>
      </c>
      <c r="B32" s="55"/>
      <c r="C32" s="55"/>
      <c r="E32" s="178"/>
      <c r="F32" s="121" t="s">
        <v>510</v>
      </c>
      <c r="G32" s="121"/>
      <c r="H32" s="121"/>
      <c r="I32" s="178"/>
      <c r="J32" s="178"/>
      <c r="K32" s="181"/>
      <c r="L32" s="182"/>
      <c r="M32" s="182"/>
      <c r="N32" s="182"/>
      <c r="O32" s="967" t="s">
        <v>164</v>
      </c>
      <c r="P32" s="967" t="s">
        <v>165</v>
      </c>
      <c r="Q32" s="967"/>
      <c r="R32" s="967"/>
      <c r="S32" s="967"/>
      <c r="T32" s="128" t="str">
        <f t="shared" si="11"/>
        <v/>
      </c>
      <c r="U32" s="128" t="str">
        <f t="shared" si="12"/>
        <v/>
      </c>
      <c r="V32" s="128" t="str">
        <f t="shared" si="13"/>
        <v/>
      </c>
      <c r="W32" s="128" t="str">
        <f t="shared" si="14"/>
        <v/>
      </c>
      <c r="X32" s="128" t="str">
        <f t="shared" si="15"/>
        <v/>
      </c>
      <c r="Y32" s="128" t="str">
        <f t="shared" si="6"/>
        <v/>
      </c>
      <c r="Z32" s="128" t="str">
        <f t="shared" si="7"/>
        <v/>
      </c>
      <c r="AA32" s="128" t="str">
        <f t="shared" si="8"/>
        <v/>
      </c>
      <c r="AB32" s="128" t="str">
        <f t="shared" si="9"/>
        <v/>
      </c>
      <c r="AC32" s="128" t="str">
        <f t="shared" si="10"/>
        <v/>
      </c>
    </row>
    <row r="33" spans="1:29" ht="15.75" customHeight="1" x14ac:dyDescent="0.25">
      <c r="A33" s="161">
        <v>20</v>
      </c>
      <c r="B33" s="55"/>
      <c r="C33" s="55"/>
      <c r="E33" s="195"/>
      <c r="F33" s="121"/>
      <c r="G33" s="121" t="s">
        <v>516</v>
      </c>
      <c r="H33" s="121"/>
      <c r="I33" s="178"/>
      <c r="J33" s="178"/>
      <c r="K33" s="181"/>
      <c r="L33" s="182"/>
      <c r="M33" s="182"/>
      <c r="N33" s="195"/>
      <c r="O33" s="975"/>
      <c r="P33" s="975"/>
      <c r="Q33" s="975"/>
      <c r="R33" s="975"/>
      <c r="S33" s="975"/>
      <c r="T33" s="128" t="str">
        <f t="shared" si="11"/>
        <v/>
      </c>
      <c r="U33" s="128" t="str">
        <f t="shared" si="12"/>
        <v/>
      </c>
      <c r="V33" s="128" t="str">
        <f t="shared" si="13"/>
        <v/>
      </c>
      <c r="W33" s="128" t="str">
        <f t="shared" si="14"/>
        <v/>
      </c>
      <c r="X33" s="128" t="str">
        <f t="shared" si="15"/>
        <v/>
      </c>
      <c r="Y33" s="128" t="str">
        <f t="shared" si="6"/>
        <v/>
      </c>
      <c r="Z33" s="128" t="str">
        <f t="shared" si="7"/>
        <v/>
      </c>
      <c r="AA33" s="128" t="str">
        <f t="shared" si="8"/>
        <v/>
      </c>
      <c r="AB33" s="128" t="str">
        <f t="shared" si="9"/>
        <v/>
      </c>
      <c r="AC33" s="128" t="str">
        <f t="shared" si="10"/>
        <v/>
      </c>
    </row>
    <row r="34" spans="1:29" ht="13.5" customHeight="1" x14ac:dyDescent="0.25">
      <c r="A34" s="161">
        <v>21</v>
      </c>
      <c r="B34" s="55"/>
      <c r="C34" s="55"/>
      <c r="E34" s="195"/>
      <c r="F34" s="121"/>
      <c r="G34" s="121" t="s">
        <v>517</v>
      </c>
      <c r="H34" s="121"/>
      <c r="I34" s="178"/>
      <c r="J34" s="178"/>
      <c r="K34" s="181"/>
      <c r="L34" s="182"/>
      <c r="M34" s="182"/>
      <c r="N34" s="195"/>
      <c r="O34" s="928" t="s">
        <v>166</v>
      </c>
      <c r="P34" s="911" t="s">
        <v>167</v>
      </c>
      <c r="Q34" s="911"/>
      <c r="R34" s="911"/>
      <c r="S34" s="911"/>
      <c r="T34" s="128" t="str">
        <f t="shared" si="11"/>
        <v/>
      </c>
      <c r="U34" s="128" t="str">
        <f t="shared" si="12"/>
        <v/>
      </c>
      <c r="V34" s="128" t="str">
        <f t="shared" si="13"/>
        <v/>
      </c>
      <c r="W34" s="128" t="str">
        <f t="shared" si="14"/>
        <v/>
      </c>
      <c r="X34" s="128" t="str">
        <f t="shared" si="15"/>
        <v/>
      </c>
      <c r="Y34" s="128" t="str">
        <f t="shared" si="6"/>
        <v/>
      </c>
      <c r="Z34" s="128" t="str">
        <f t="shared" si="7"/>
        <v/>
      </c>
      <c r="AA34" s="128" t="str">
        <f t="shared" si="8"/>
        <v/>
      </c>
      <c r="AB34" s="128" t="str">
        <f t="shared" si="9"/>
        <v/>
      </c>
      <c r="AC34" s="128" t="str">
        <f t="shared" si="10"/>
        <v/>
      </c>
    </row>
    <row r="35" spans="1:29" ht="12.75" customHeight="1" x14ac:dyDescent="0.2">
      <c r="A35" s="161">
        <v>22</v>
      </c>
      <c r="B35" s="55"/>
      <c r="C35" s="55"/>
      <c r="E35" s="195"/>
      <c r="F35" s="195"/>
      <c r="G35" s="195"/>
      <c r="H35" s="195"/>
      <c r="I35" s="195"/>
      <c r="J35" s="195"/>
      <c r="K35" s="195"/>
      <c r="L35" s="195"/>
      <c r="M35" s="195"/>
      <c r="N35" s="195"/>
      <c r="O35" s="932"/>
      <c r="P35" s="215">
        <v>1</v>
      </c>
      <c r="Q35" s="215">
        <v>2</v>
      </c>
      <c r="R35" s="215">
        <v>3</v>
      </c>
      <c r="S35" s="215">
        <v>4</v>
      </c>
      <c r="T35" s="128" t="str">
        <f t="shared" si="11"/>
        <v/>
      </c>
      <c r="U35" s="128" t="str">
        <f t="shared" si="12"/>
        <v/>
      </c>
      <c r="V35" s="128" t="str">
        <f t="shared" si="13"/>
        <v/>
      </c>
      <c r="W35" s="128" t="str">
        <f t="shared" si="14"/>
        <v/>
      </c>
      <c r="X35" s="128" t="str">
        <f t="shared" si="15"/>
        <v/>
      </c>
      <c r="Y35" s="128" t="str">
        <f t="shared" si="6"/>
        <v/>
      </c>
      <c r="Z35" s="128" t="str">
        <f t="shared" si="7"/>
        <v/>
      </c>
      <c r="AA35" s="128" t="str">
        <f t="shared" si="8"/>
        <v/>
      </c>
      <c r="AB35" s="128" t="str">
        <f t="shared" si="9"/>
        <v/>
      </c>
      <c r="AC35" s="128" t="str">
        <f t="shared" si="10"/>
        <v/>
      </c>
    </row>
    <row r="36" spans="1:29" ht="13.5" customHeight="1" x14ac:dyDescent="0.2">
      <c r="A36" s="161">
        <v>23</v>
      </c>
      <c r="B36" s="55"/>
      <c r="C36" s="55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200">
        <v>10</v>
      </c>
      <c r="P36" s="216">
        <v>4.96</v>
      </c>
      <c r="Q36" s="216">
        <v>4.0999999999999996</v>
      </c>
      <c r="R36" s="216">
        <v>3.71</v>
      </c>
      <c r="S36" s="216">
        <v>3.48</v>
      </c>
      <c r="T36" s="128" t="str">
        <f t="shared" si="11"/>
        <v/>
      </c>
      <c r="U36" s="128" t="str">
        <f t="shared" si="12"/>
        <v/>
      </c>
      <c r="V36" s="128" t="str">
        <f t="shared" si="13"/>
        <v/>
      </c>
      <c r="W36" s="128" t="str">
        <f t="shared" si="14"/>
        <v/>
      </c>
      <c r="X36" s="128" t="str">
        <f t="shared" si="15"/>
        <v/>
      </c>
      <c r="Y36" s="128" t="str">
        <f t="shared" si="6"/>
        <v/>
      </c>
      <c r="Z36" s="128" t="str">
        <f t="shared" si="7"/>
        <v/>
      </c>
      <c r="AA36" s="128" t="str">
        <f t="shared" si="8"/>
        <v/>
      </c>
      <c r="AB36" s="128" t="str">
        <f t="shared" si="9"/>
        <v/>
      </c>
      <c r="AC36" s="128" t="str">
        <f t="shared" si="10"/>
        <v/>
      </c>
    </row>
    <row r="37" spans="1:29" ht="15" x14ac:dyDescent="0.2">
      <c r="A37" s="161">
        <v>24</v>
      </c>
      <c r="B37" s="55"/>
      <c r="C37" s="5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200">
        <v>11</v>
      </c>
      <c r="P37" s="216">
        <v>4.84</v>
      </c>
      <c r="Q37" s="216">
        <v>3.98</v>
      </c>
      <c r="R37" s="216">
        <v>3.59</v>
      </c>
      <c r="S37" s="216">
        <v>3.36</v>
      </c>
      <c r="T37" s="128" t="str">
        <f t="shared" si="11"/>
        <v/>
      </c>
      <c r="U37" s="128" t="str">
        <f t="shared" si="12"/>
        <v/>
      </c>
      <c r="V37" s="128" t="str">
        <f t="shared" si="13"/>
        <v/>
      </c>
      <c r="W37" s="128" t="str">
        <f t="shared" si="14"/>
        <v/>
      </c>
      <c r="X37" s="128" t="str">
        <f t="shared" si="15"/>
        <v/>
      </c>
      <c r="Y37" s="128" t="str">
        <f t="shared" si="6"/>
        <v/>
      </c>
      <c r="Z37" s="128" t="str">
        <f t="shared" si="7"/>
        <v/>
      </c>
      <c r="AA37" s="128" t="str">
        <f t="shared" si="8"/>
        <v/>
      </c>
      <c r="AB37" s="128" t="str">
        <f t="shared" si="9"/>
        <v/>
      </c>
      <c r="AC37" s="128" t="str">
        <f t="shared" si="10"/>
        <v/>
      </c>
    </row>
    <row r="38" spans="1:29" ht="12.75" customHeight="1" x14ac:dyDescent="0.2">
      <c r="A38" s="161">
        <v>25</v>
      </c>
      <c r="B38" s="55"/>
      <c r="C38" s="5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200">
        <v>12</v>
      </c>
      <c r="P38" s="216">
        <v>4.75</v>
      </c>
      <c r="Q38" s="216">
        <v>3.88</v>
      </c>
      <c r="R38" s="216">
        <v>3.49</v>
      </c>
      <c r="S38" s="216">
        <v>3.26</v>
      </c>
      <c r="T38" s="128" t="str">
        <f t="shared" si="11"/>
        <v/>
      </c>
      <c r="U38" s="128" t="str">
        <f t="shared" si="12"/>
        <v/>
      </c>
      <c r="V38" s="128" t="str">
        <f t="shared" si="13"/>
        <v/>
      </c>
      <c r="W38" s="128" t="str">
        <f t="shared" si="14"/>
        <v/>
      </c>
      <c r="X38" s="128" t="str">
        <f t="shared" si="15"/>
        <v/>
      </c>
      <c r="Y38" s="128" t="str">
        <f t="shared" si="6"/>
        <v/>
      </c>
      <c r="Z38" s="128" t="str">
        <f t="shared" si="7"/>
        <v/>
      </c>
      <c r="AA38" s="128" t="str">
        <f t="shared" si="8"/>
        <v/>
      </c>
      <c r="AB38" s="128" t="str">
        <f t="shared" si="9"/>
        <v/>
      </c>
      <c r="AC38" s="128" t="str">
        <f t="shared" si="10"/>
        <v/>
      </c>
    </row>
    <row r="39" spans="1:29" ht="13.5" customHeight="1" x14ac:dyDescent="0.2">
      <c r="A39" s="161">
        <v>26</v>
      </c>
      <c r="B39" s="55"/>
      <c r="C39" s="5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200">
        <v>13</v>
      </c>
      <c r="P39" s="216">
        <v>4.67</v>
      </c>
      <c r="Q39" s="216">
        <v>3.8</v>
      </c>
      <c r="R39" s="216">
        <v>3.41</v>
      </c>
      <c r="S39" s="216">
        <v>3.18</v>
      </c>
      <c r="T39" s="128" t="str">
        <f t="shared" si="11"/>
        <v/>
      </c>
      <c r="U39" s="128" t="str">
        <f t="shared" si="12"/>
        <v/>
      </c>
      <c r="V39" s="128" t="str">
        <f t="shared" si="13"/>
        <v/>
      </c>
      <c r="W39" s="128" t="str">
        <f t="shared" si="14"/>
        <v/>
      </c>
      <c r="X39" s="128" t="str">
        <f t="shared" si="15"/>
        <v/>
      </c>
      <c r="Y39" s="128" t="str">
        <f t="shared" si="6"/>
        <v/>
      </c>
      <c r="Z39" s="128" t="str">
        <f t="shared" si="7"/>
        <v/>
      </c>
      <c r="AA39" s="128" t="str">
        <f t="shared" si="8"/>
        <v/>
      </c>
      <c r="AB39" s="128" t="str">
        <f t="shared" si="9"/>
        <v/>
      </c>
      <c r="AC39" s="128" t="str">
        <f t="shared" si="10"/>
        <v/>
      </c>
    </row>
    <row r="40" spans="1:29" ht="13.5" customHeight="1" x14ac:dyDescent="0.2">
      <c r="A40" s="161">
        <v>27</v>
      </c>
      <c r="B40" s="55"/>
      <c r="C40" s="5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200">
        <v>14</v>
      </c>
      <c r="P40" s="216">
        <v>4.5999999999999996</v>
      </c>
      <c r="Q40" s="216">
        <v>3.74</v>
      </c>
      <c r="R40" s="216">
        <v>3.34</v>
      </c>
      <c r="S40" s="216">
        <v>3.11</v>
      </c>
      <c r="T40" s="128" t="str">
        <f t="shared" si="11"/>
        <v/>
      </c>
      <c r="U40" s="128" t="str">
        <f t="shared" si="12"/>
        <v/>
      </c>
      <c r="V40" s="128" t="str">
        <f t="shared" si="13"/>
        <v/>
      </c>
      <c r="W40" s="128" t="str">
        <f t="shared" si="14"/>
        <v/>
      </c>
      <c r="X40" s="128" t="str">
        <f t="shared" si="15"/>
        <v/>
      </c>
      <c r="Y40" s="128" t="str">
        <f t="shared" si="6"/>
        <v/>
      </c>
      <c r="Z40" s="128" t="str">
        <f t="shared" si="7"/>
        <v/>
      </c>
      <c r="AA40" s="128" t="str">
        <f t="shared" si="8"/>
        <v/>
      </c>
      <c r="AB40" s="128" t="str">
        <f t="shared" si="9"/>
        <v/>
      </c>
      <c r="AC40" s="128" t="str">
        <f t="shared" si="10"/>
        <v/>
      </c>
    </row>
    <row r="41" spans="1:29" ht="15" x14ac:dyDescent="0.2">
      <c r="A41" s="161">
        <v>28</v>
      </c>
      <c r="B41" s="55"/>
      <c r="C41" s="5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200">
        <v>15</v>
      </c>
      <c r="P41" s="216">
        <v>4.54</v>
      </c>
      <c r="Q41" s="216">
        <v>3.68</v>
      </c>
      <c r="R41" s="216">
        <v>3.29</v>
      </c>
      <c r="S41" s="216">
        <v>3.06</v>
      </c>
      <c r="T41" s="128" t="str">
        <f t="shared" si="11"/>
        <v/>
      </c>
      <c r="U41" s="128" t="str">
        <f t="shared" si="12"/>
        <v/>
      </c>
      <c r="V41" s="128" t="str">
        <f t="shared" si="13"/>
        <v/>
      </c>
      <c r="W41" s="128" t="str">
        <f t="shared" si="14"/>
        <v/>
      </c>
      <c r="X41" s="128" t="str">
        <f t="shared" si="15"/>
        <v/>
      </c>
      <c r="Y41" s="128" t="str">
        <f t="shared" si="6"/>
        <v/>
      </c>
      <c r="Z41" s="128" t="str">
        <f t="shared" si="7"/>
        <v/>
      </c>
      <c r="AA41" s="128" t="str">
        <f t="shared" si="8"/>
        <v/>
      </c>
      <c r="AB41" s="128" t="str">
        <f t="shared" si="9"/>
        <v/>
      </c>
      <c r="AC41" s="128" t="str">
        <f t="shared" si="10"/>
        <v/>
      </c>
    </row>
    <row r="42" spans="1:29" ht="15" x14ac:dyDescent="0.2">
      <c r="A42" s="161">
        <v>29</v>
      </c>
      <c r="B42" s="55"/>
      <c r="C42" s="5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200">
        <v>16</v>
      </c>
      <c r="P42" s="216">
        <v>4.49</v>
      </c>
      <c r="Q42" s="216">
        <v>3.63</v>
      </c>
      <c r="R42" s="216">
        <v>3.24</v>
      </c>
      <c r="S42" s="216">
        <v>3.01</v>
      </c>
      <c r="T42" s="128" t="str">
        <f t="shared" si="11"/>
        <v/>
      </c>
      <c r="U42" s="128" t="str">
        <f t="shared" si="12"/>
        <v/>
      </c>
      <c r="V42" s="128" t="str">
        <f t="shared" si="13"/>
        <v/>
      </c>
      <c r="W42" s="128" t="str">
        <f t="shared" si="14"/>
        <v/>
      </c>
      <c r="X42" s="128" t="str">
        <f t="shared" si="15"/>
        <v/>
      </c>
      <c r="Y42" s="128" t="str">
        <f t="shared" si="6"/>
        <v/>
      </c>
      <c r="Z42" s="128" t="str">
        <f t="shared" si="7"/>
        <v/>
      </c>
      <c r="AA42" s="128" t="str">
        <f t="shared" si="8"/>
        <v/>
      </c>
      <c r="AB42" s="128" t="str">
        <f t="shared" si="9"/>
        <v/>
      </c>
      <c r="AC42" s="128" t="str">
        <f t="shared" si="10"/>
        <v/>
      </c>
    </row>
    <row r="43" spans="1:29" ht="15" x14ac:dyDescent="0.2">
      <c r="A43" s="161">
        <v>30</v>
      </c>
      <c r="B43" s="55"/>
      <c r="C43" s="5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200">
        <v>17</v>
      </c>
      <c r="P43" s="216">
        <v>4.45</v>
      </c>
      <c r="Q43" s="216">
        <v>3.59</v>
      </c>
      <c r="R43" s="216">
        <v>3.2</v>
      </c>
      <c r="S43" s="216">
        <v>2.96</v>
      </c>
      <c r="T43" s="128" t="str">
        <f t="shared" si="11"/>
        <v/>
      </c>
      <c r="U43" s="128" t="str">
        <f t="shared" si="12"/>
        <v/>
      </c>
      <c r="V43" s="128" t="str">
        <f t="shared" si="13"/>
        <v/>
      </c>
      <c r="W43" s="128" t="str">
        <f t="shared" si="14"/>
        <v/>
      </c>
      <c r="X43" s="128" t="str">
        <f t="shared" si="15"/>
        <v/>
      </c>
      <c r="Y43" s="128" t="str">
        <f t="shared" si="6"/>
        <v/>
      </c>
      <c r="Z43" s="128" t="str">
        <f t="shared" si="7"/>
        <v/>
      </c>
      <c r="AA43" s="128" t="str">
        <f t="shared" si="8"/>
        <v/>
      </c>
      <c r="AB43" s="128" t="str">
        <f t="shared" si="9"/>
        <v/>
      </c>
      <c r="AC43" s="128" t="str">
        <f t="shared" si="10"/>
        <v/>
      </c>
    </row>
    <row r="44" spans="1:29" ht="15" x14ac:dyDescent="0.2">
      <c r="A44" s="161">
        <v>31</v>
      </c>
      <c r="B44" s="55"/>
      <c r="C44" s="5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200">
        <v>18</v>
      </c>
      <c r="P44" s="216">
        <v>4.41</v>
      </c>
      <c r="Q44" s="217">
        <v>3.55</v>
      </c>
      <c r="R44" s="216">
        <v>3.16</v>
      </c>
      <c r="S44" s="216">
        <v>2.93</v>
      </c>
      <c r="T44" s="128" t="str">
        <f t="shared" si="11"/>
        <v/>
      </c>
      <c r="U44" s="128" t="str">
        <f t="shared" si="12"/>
        <v/>
      </c>
      <c r="V44" s="128" t="str">
        <f t="shared" si="13"/>
        <v/>
      </c>
      <c r="W44" s="128" t="str">
        <f t="shared" si="14"/>
        <v/>
      </c>
      <c r="X44" s="128" t="str">
        <f t="shared" si="15"/>
        <v/>
      </c>
      <c r="Y44" s="128" t="str">
        <f t="shared" si="6"/>
        <v/>
      </c>
      <c r="Z44" s="128" t="str">
        <f t="shared" si="7"/>
        <v/>
      </c>
      <c r="AA44" s="128" t="str">
        <f t="shared" si="8"/>
        <v/>
      </c>
      <c r="AB44" s="128" t="str">
        <f t="shared" si="9"/>
        <v/>
      </c>
      <c r="AC44" s="128" t="str">
        <f t="shared" si="10"/>
        <v/>
      </c>
    </row>
    <row r="45" spans="1:29" ht="15" x14ac:dyDescent="0.2">
      <c r="A45" s="161">
        <v>32</v>
      </c>
      <c r="B45" s="55"/>
      <c r="C45" s="5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200">
        <v>19</v>
      </c>
      <c r="P45" s="216">
        <v>4.38</v>
      </c>
      <c r="Q45" s="216">
        <v>3.52</v>
      </c>
      <c r="R45" s="216">
        <v>3.13</v>
      </c>
      <c r="S45" s="216">
        <v>2.9</v>
      </c>
      <c r="T45" s="128" t="str">
        <f t="shared" si="11"/>
        <v/>
      </c>
      <c r="U45" s="128" t="str">
        <f t="shared" si="12"/>
        <v/>
      </c>
      <c r="V45" s="128" t="str">
        <f t="shared" si="13"/>
        <v/>
      </c>
      <c r="W45" s="128" t="str">
        <f t="shared" si="14"/>
        <v/>
      </c>
      <c r="X45" s="128" t="str">
        <f t="shared" si="15"/>
        <v/>
      </c>
      <c r="Y45" s="128" t="str">
        <f t="shared" si="6"/>
        <v/>
      </c>
      <c r="Z45" s="128" t="str">
        <f t="shared" si="7"/>
        <v/>
      </c>
      <c r="AA45" s="128" t="str">
        <f t="shared" si="8"/>
        <v/>
      </c>
      <c r="AB45" s="128" t="str">
        <f t="shared" si="9"/>
        <v/>
      </c>
      <c r="AC45" s="128" t="str">
        <f t="shared" si="10"/>
        <v/>
      </c>
    </row>
    <row r="46" spans="1:29" ht="15" x14ac:dyDescent="0.2">
      <c r="A46" s="161">
        <v>33</v>
      </c>
      <c r="B46" s="55"/>
      <c r="C46" s="5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200">
        <v>20</v>
      </c>
      <c r="P46" s="218">
        <v>4.3499999999999996</v>
      </c>
      <c r="Q46" s="218">
        <v>3.49</v>
      </c>
      <c r="R46" s="218">
        <v>3.1</v>
      </c>
      <c r="S46" s="218">
        <v>2.87</v>
      </c>
      <c r="T46" s="128" t="str">
        <f t="shared" si="11"/>
        <v/>
      </c>
      <c r="U46" s="128" t="str">
        <f t="shared" si="12"/>
        <v/>
      </c>
      <c r="V46" s="128" t="str">
        <f t="shared" si="13"/>
        <v/>
      </c>
      <c r="W46" s="128" t="str">
        <f t="shared" si="14"/>
        <v/>
      </c>
      <c r="X46" s="128" t="str">
        <f t="shared" si="15"/>
        <v/>
      </c>
      <c r="Y46" s="128" t="str">
        <f t="shared" si="6"/>
        <v/>
      </c>
      <c r="Z46" s="128" t="str">
        <f t="shared" si="7"/>
        <v/>
      </c>
      <c r="AA46" s="128" t="str">
        <f t="shared" si="8"/>
        <v/>
      </c>
      <c r="AB46" s="128" t="str">
        <f t="shared" si="9"/>
        <v/>
      </c>
      <c r="AC46" s="128" t="str">
        <f t="shared" si="10"/>
        <v/>
      </c>
    </row>
    <row r="47" spans="1:29" ht="15" x14ac:dyDescent="0.2">
      <c r="A47" s="161">
        <v>34</v>
      </c>
      <c r="B47" s="55"/>
      <c r="C47" s="5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200">
        <v>21</v>
      </c>
      <c r="P47" s="218">
        <v>4.32</v>
      </c>
      <c r="Q47" s="218">
        <v>3.47</v>
      </c>
      <c r="R47" s="218">
        <v>3.07</v>
      </c>
      <c r="S47" s="218">
        <v>2.84</v>
      </c>
      <c r="T47" s="128" t="str">
        <f t="shared" si="11"/>
        <v/>
      </c>
      <c r="U47" s="128" t="str">
        <f t="shared" si="12"/>
        <v/>
      </c>
      <c r="V47" s="128" t="str">
        <f t="shared" si="13"/>
        <v/>
      </c>
      <c r="W47" s="128" t="str">
        <f t="shared" si="14"/>
        <v/>
      </c>
      <c r="X47" s="128" t="str">
        <f t="shared" si="15"/>
        <v/>
      </c>
      <c r="Y47" s="128" t="str">
        <f t="shared" si="6"/>
        <v/>
      </c>
      <c r="Z47" s="128" t="str">
        <f t="shared" si="7"/>
        <v/>
      </c>
      <c r="AA47" s="128" t="str">
        <f t="shared" si="8"/>
        <v/>
      </c>
      <c r="AB47" s="128" t="str">
        <f t="shared" si="9"/>
        <v/>
      </c>
      <c r="AC47" s="128" t="str">
        <f t="shared" si="10"/>
        <v/>
      </c>
    </row>
    <row r="48" spans="1:29" ht="15" x14ac:dyDescent="0.2">
      <c r="A48" s="161">
        <v>35</v>
      </c>
      <c r="B48" s="55"/>
      <c r="C48" s="5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200">
        <v>22</v>
      </c>
      <c r="P48" s="218">
        <v>4.3</v>
      </c>
      <c r="Q48" s="218">
        <v>3.44</v>
      </c>
      <c r="R48" s="218">
        <v>3.05</v>
      </c>
      <c r="S48" s="218">
        <v>2.82</v>
      </c>
      <c r="T48" s="128" t="str">
        <f t="shared" si="11"/>
        <v/>
      </c>
      <c r="U48" s="128" t="str">
        <f t="shared" si="12"/>
        <v/>
      </c>
      <c r="V48" s="128" t="str">
        <f t="shared" si="13"/>
        <v/>
      </c>
      <c r="W48" s="128" t="str">
        <f t="shared" si="14"/>
        <v/>
      </c>
      <c r="X48" s="128" t="str">
        <f t="shared" si="15"/>
        <v/>
      </c>
      <c r="Y48" s="128" t="str">
        <f t="shared" si="6"/>
        <v/>
      </c>
      <c r="Z48" s="128" t="str">
        <f t="shared" si="7"/>
        <v/>
      </c>
      <c r="AA48" s="128" t="str">
        <f t="shared" si="8"/>
        <v/>
      </c>
      <c r="AB48" s="128" t="str">
        <f t="shared" si="9"/>
        <v/>
      </c>
      <c r="AC48" s="128" t="str">
        <f t="shared" si="10"/>
        <v/>
      </c>
    </row>
    <row r="49" spans="1:29" ht="15" x14ac:dyDescent="0.2">
      <c r="A49" s="161">
        <v>36</v>
      </c>
      <c r="B49" s="55"/>
      <c r="C49" s="5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200">
        <v>23</v>
      </c>
      <c r="P49" s="218">
        <v>4.28</v>
      </c>
      <c r="Q49" s="218">
        <v>3.42</v>
      </c>
      <c r="R49" s="218">
        <v>3.03</v>
      </c>
      <c r="S49" s="218">
        <v>2.8</v>
      </c>
      <c r="T49" s="128" t="str">
        <f t="shared" si="11"/>
        <v/>
      </c>
      <c r="U49" s="128" t="str">
        <f t="shared" si="12"/>
        <v/>
      </c>
      <c r="V49" s="128" t="str">
        <f t="shared" si="13"/>
        <v/>
      </c>
      <c r="W49" s="128" t="str">
        <f t="shared" si="14"/>
        <v/>
      </c>
      <c r="X49" s="128" t="str">
        <f t="shared" si="15"/>
        <v/>
      </c>
      <c r="Y49" s="128" t="str">
        <f t="shared" si="6"/>
        <v/>
      </c>
      <c r="Z49" s="128" t="str">
        <f t="shared" si="7"/>
        <v/>
      </c>
      <c r="AA49" s="128" t="str">
        <f t="shared" si="8"/>
        <v/>
      </c>
      <c r="AB49" s="128" t="str">
        <f t="shared" si="9"/>
        <v/>
      </c>
      <c r="AC49" s="128" t="str">
        <f t="shared" si="10"/>
        <v/>
      </c>
    </row>
    <row r="50" spans="1:29" ht="15" x14ac:dyDescent="0.2">
      <c r="A50" s="161">
        <v>37</v>
      </c>
      <c r="B50" s="55"/>
      <c r="C50" s="5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200">
        <v>24</v>
      </c>
      <c r="P50" s="218">
        <v>4.26</v>
      </c>
      <c r="Q50" s="218">
        <v>3.4</v>
      </c>
      <c r="R50" s="218">
        <v>3.01</v>
      </c>
      <c r="S50" s="218">
        <v>2.78</v>
      </c>
      <c r="T50" s="128" t="str">
        <f t="shared" si="11"/>
        <v/>
      </c>
      <c r="U50" s="128" t="str">
        <f t="shared" si="12"/>
        <v/>
      </c>
      <c r="V50" s="128" t="str">
        <f t="shared" si="13"/>
        <v/>
      </c>
      <c r="W50" s="128" t="str">
        <f t="shared" si="14"/>
        <v/>
      </c>
      <c r="X50" s="128" t="str">
        <f t="shared" si="15"/>
        <v/>
      </c>
      <c r="Y50" s="128" t="str">
        <f t="shared" si="6"/>
        <v/>
      </c>
      <c r="Z50" s="128" t="str">
        <f t="shared" si="7"/>
        <v/>
      </c>
      <c r="AA50" s="128" t="str">
        <f t="shared" si="8"/>
        <v/>
      </c>
      <c r="AB50" s="128" t="str">
        <f t="shared" si="9"/>
        <v/>
      </c>
      <c r="AC50" s="128" t="str">
        <f t="shared" si="10"/>
        <v/>
      </c>
    </row>
    <row r="51" spans="1:29" ht="15" x14ac:dyDescent="0.2">
      <c r="A51" s="161">
        <v>38</v>
      </c>
      <c r="B51" s="55"/>
      <c r="C51" s="5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200">
        <v>25</v>
      </c>
      <c r="P51" s="218">
        <v>4.24</v>
      </c>
      <c r="Q51" s="218">
        <v>3.38</v>
      </c>
      <c r="R51" s="218">
        <v>2.99</v>
      </c>
      <c r="S51" s="218">
        <v>2.76</v>
      </c>
      <c r="T51" s="128" t="str">
        <f t="shared" si="11"/>
        <v/>
      </c>
      <c r="U51" s="128" t="str">
        <f t="shared" si="12"/>
        <v/>
      </c>
      <c r="V51" s="128" t="str">
        <f t="shared" si="13"/>
        <v/>
      </c>
      <c r="W51" s="128" t="str">
        <f t="shared" si="14"/>
        <v/>
      </c>
      <c r="X51" s="128" t="str">
        <f t="shared" si="15"/>
        <v/>
      </c>
      <c r="Y51" s="128" t="str">
        <f t="shared" si="6"/>
        <v/>
      </c>
      <c r="Z51" s="128" t="str">
        <f t="shared" si="7"/>
        <v/>
      </c>
      <c r="AA51" s="128" t="str">
        <f t="shared" si="8"/>
        <v/>
      </c>
      <c r="AB51" s="128" t="str">
        <f t="shared" si="9"/>
        <v/>
      </c>
      <c r="AC51" s="128" t="str">
        <f t="shared" si="10"/>
        <v/>
      </c>
    </row>
    <row r="52" spans="1:29" ht="15" x14ac:dyDescent="0.2">
      <c r="A52" s="161">
        <v>39</v>
      </c>
      <c r="B52" s="55"/>
      <c r="C52" s="55"/>
      <c r="E52" s="195"/>
      <c r="F52" s="195"/>
      <c r="G52" s="195"/>
      <c r="H52" s="195"/>
      <c r="I52" s="195"/>
      <c r="J52" s="195"/>
      <c r="K52" s="195"/>
      <c r="L52" s="195"/>
      <c r="M52" s="195"/>
      <c r="N52" s="195"/>
      <c r="O52" s="200">
        <v>26</v>
      </c>
      <c r="P52" s="218">
        <v>4.22</v>
      </c>
      <c r="Q52" s="218">
        <v>3.37</v>
      </c>
      <c r="R52" s="218">
        <v>2.98</v>
      </c>
      <c r="S52" s="218">
        <v>2.74</v>
      </c>
      <c r="T52" s="128" t="str">
        <f t="shared" si="11"/>
        <v/>
      </c>
      <c r="U52" s="128" t="str">
        <f t="shared" si="12"/>
        <v/>
      </c>
      <c r="V52" s="128" t="str">
        <f t="shared" si="13"/>
        <v/>
      </c>
      <c r="W52" s="128" t="str">
        <f t="shared" si="14"/>
        <v/>
      </c>
      <c r="X52" s="128" t="str">
        <f t="shared" si="15"/>
        <v/>
      </c>
      <c r="Y52" s="128" t="str">
        <f t="shared" si="6"/>
        <v/>
      </c>
      <c r="Z52" s="128" t="str">
        <f t="shared" si="7"/>
        <v/>
      </c>
      <c r="AA52" s="128" t="str">
        <f t="shared" si="8"/>
        <v/>
      </c>
      <c r="AB52" s="128" t="str">
        <f t="shared" si="9"/>
        <v/>
      </c>
      <c r="AC52" s="128" t="str">
        <f t="shared" si="10"/>
        <v/>
      </c>
    </row>
    <row r="53" spans="1:29" ht="15" x14ac:dyDescent="0.2">
      <c r="A53" s="161">
        <v>40</v>
      </c>
      <c r="B53" s="55"/>
      <c r="C53" s="55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200">
        <v>27</v>
      </c>
      <c r="P53" s="218">
        <v>4.21</v>
      </c>
      <c r="Q53" s="218">
        <v>3.35</v>
      </c>
      <c r="R53" s="218">
        <v>2.96</v>
      </c>
      <c r="S53" s="218">
        <v>2.73</v>
      </c>
      <c r="T53" s="128" t="str">
        <f t="shared" si="11"/>
        <v/>
      </c>
      <c r="U53" s="128" t="str">
        <f t="shared" si="12"/>
        <v/>
      </c>
      <c r="V53" s="128" t="str">
        <f t="shared" si="13"/>
        <v/>
      </c>
      <c r="W53" s="128" t="str">
        <f t="shared" si="14"/>
        <v/>
      </c>
      <c r="X53" s="128" t="str">
        <f t="shared" si="15"/>
        <v/>
      </c>
      <c r="Y53" s="128" t="str">
        <f t="shared" si="6"/>
        <v/>
      </c>
      <c r="Z53" s="128" t="str">
        <f t="shared" si="7"/>
        <v/>
      </c>
      <c r="AA53" s="128" t="str">
        <f t="shared" si="8"/>
        <v/>
      </c>
      <c r="AB53" s="128" t="str">
        <f t="shared" si="9"/>
        <v/>
      </c>
      <c r="AC53" s="128" t="str">
        <f t="shared" si="10"/>
        <v/>
      </c>
    </row>
    <row r="54" spans="1:29" ht="15" x14ac:dyDescent="0.2">
      <c r="A54" s="161">
        <v>41</v>
      </c>
      <c r="B54" s="55"/>
      <c r="C54" s="5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200">
        <v>28</v>
      </c>
      <c r="P54" s="218">
        <v>4.2</v>
      </c>
      <c r="Q54" s="218">
        <v>3.34</v>
      </c>
      <c r="R54" s="218">
        <v>2.95</v>
      </c>
      <c r="S54" s="218">
        <v>2.71</v>
      </c>
      <c r="T54" s="128" t="str">
        <f t="shared" si="11"/>
        <v/>
      </c>
      <c r="U54" s="128" t="str">
        <f t="shared" si="12"/>
        <v/>
      </c>
      <c r="V54" s="128" t="str">
        <f t="shared" si="13"/>
        <v/>
      </c>
      <c r="W54" s="128" t="str">
        <f t="shared" si="14"/>
        <v/>
      </c>
      <c r="X54" s="128" t="str">
        <f t="shared" si="15"/>
        <v/>
      </c>
      <c r="Y54" s="128" t="str">
        <f t="shared" si="6"/>
        <v/>
      </c>
      <c r="Z54" s="128" t="str">
        <f t="shared" si="7"/>
        <v/>
      </c>
      <c r="AA54" s="128" t="str">
        <f t="shared" si="8"/>
        <v/>
      </c>
      <c r="AB54" s="128" t="str">
        <f t="shared" si="9"/>
        <v/>
      </c>
      <c r="AC54" s="128" t="str">
        <f t="shared" si="10"/>
        <v/>
      </c>
    </row>
    <row r="55" spans="1:29" ht="15" x14ac:dyDescent="0.2">
      <c r="A55" s="161">
        <v>42</v>
      </c>
      <c r="B55" s="55"/>
      <c r="C55" s="5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200">
        <v>29</v>
      </c>
      <c r="P55" s="218">
        <v>4.18</v>
      </c>
      <c r="Q55" s="218">
        <v>3.33</v>
      </c>
      <c r="R55" s="218">
        <v>2.93</v>
      </c>
      <c r="S55" s="218">
        <v>2.7</v>
      </c>
      <c r="T55" s="128" t="str">
        <f t="shared" si="11"/>
        <v/>
      </c>
      <c r="U55" s="128" t="str">
        <f t="shared" si="12"/>
        <v/>
      </c>
      <c r="V55" s="128" t="str">
        <f t="shared" si="13"/>
        <v/>
      </c>
      <c r="W55" s="128" t="str">
        <f t="shared" si="14"/>
        <v/>
      </c>
      <c r="X55" s="128" t="str">
        <f t="shared" si="15"/>
        <v/>
      </c>
      <c r="Y55" s="128" t="str">
        <f t="shared" si="6"/>
        <v/>
      </c>
      <c r="Z55" s="128" t="str">
        <f t="shared" si="7"/>
        <v/>
      </c>
      <c r="AA55" s="128" t="str">
        <f t="shared" si="8"/>
        <v/>
      </c>
      <c r="AB55" s="128" t="str">
        <f t="shared" si="9"/>
        <v/>
      </c>
      <c r="AC55" s="128" t="str">
        <f t="shared" si="10"/>
        <v/>
      </c>
    </row>
    <row r="56" spans="1:29" ht="15" x14ac:dyDescent="0.2">
      <c r="A56" s="161">
        <v>43</v>
      </c>
      <c r="B56" s="55"/>
      <c r="C56" s="55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200">
        <v>30</v>
      </c>
      <c r="P56" s="218">
        <v>4.17</v>
      </c>
      <c r="Q56" s="218">
        <v>3.32</v>
      </c>
      <c r="R56" s="218">
        <v>2.92</v>
      </c>
      <c r="S56" s="218">
        <v>2.69</v>
      </c>
      <c r="T56" s="128" t="str">
        <f t="shared" si="11"/>
        <v/>
      </c>
      <c r="U56" s="128" t="str">
        <f t="shared" si="12"/>
        <v/>
      </c>
      <c r="V56" s="128" t="str">
        <f t="shared" si="13"/>
        <v/>
      </c>
      <c r="W56" s="128" t="str">
        <f t="shared" si="14"/>
        <v/>
      </c>
      <c r="X56" s="128" t="str">
        <f t="shared" si="15"/>
        <v/>
      </c>
      <c r="Y56" s="128" t="str">
        <f t="shared" si="6"/>
        <v/>
      </c>
      <c r="Z56" s="128" t="str">
        <f t="shared" si="7"/>
        <v/>
      </c>
      <c r="AA56" s="128" t="str">
        <f t="shared" si="8"/>
        <v/>
      </c>
      <c r="AB56" s="128" t="str">
        <f t="shared" si="9"/>
        <v/>
      </c>
      <c r="AC56" s="128" t="str">
        <f t="shared" si="10"/>
        <v/>
      </c>
    </row>
    <row r="57" spans="1:29" ht="15" x14ac:dyDescent="0.2">
      <c r="A57" s="161">
        <v>44</v>
      </c>
      <c r="B57" s="55"/>
      <c r="C57" s="5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200">
        <v>40</v>
      </c>
      <c r="P57" s="218">
        <v>4.08</v>
      </c>
      <c r="Q57" s="218">
        <v>3.23</v>
      </c>
      <c r="R57" s="218">
        <v>2.84</v>
      </c>
      <c r="S57" s="218">
        <v>2.61</v>
      </c>
      <c r="T57" s="128" t="str">
        <f t="shared" si="11"/>
        <v/>
      </c>
      <c r="U57" s="128" t="str">
        <f t="shared" si="12"/>
        <v/>
      </c>
      <c r="V57" s="128" t="str">
        <f t="shared" si="13"/>
        <v/>
      </c>
      <c r="W57" s="128" t="str">
        <f t="shared" si="14"/>
        <v/>
      </c>
      <c r="X57" s="128" t="str">
        <f t="shared" si="15"/>
        <v/>
      </c>
      <c r="Y57" s="128" t="str">
        <f t="shared" si="6"/>
        <v/>
      </c>
      <c r="Z57" s="128" t="str">
        <f t="shared" si="7"/>
        <v/>
      </c>
      <c r="AA57" s="128" t="str">
        <f t="shared" si="8"/>
        <v/>
      </c>
      <c r="AB57" s="128" t="str">
        <f t="shared" si="9"/>
        <v/>
      </c>
      <c r="AC57" s="128" t="str">
        <f t="shared" si="10"/>
        <v/>
      </c>
    </row>
    <row r="58" spans="1:29" ht="15" x14ac:dyDescent="0.2">
      <c r="A58" s="161">
        <v>45</v>
      </c>
      <c r="B58" s="55"/>
      <c r="C58" s="55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200">
        <v>60</v>
      </c>
      <c r="P58" s="218">
        <v>4</v>
      </c>
      <c r="Q58" s="218">
        <v>3.16</v>
      </c>
      <c r="R58" s="218">
        <v>2.76</v>
      </c>
      <c r="S58" s="218">
        <v>2.52</v>
      </c>
      <c r="T58" s="128" t="str">
        <f t="shared" si="11"/>
        <v/>
      </c>
      <c r="U58" s="128" t="str">
        <f t="shared" si="12"/>
        <v/>
      </c>
      <c r="V58" s="128" t="str">
        <f t="shared" si="13"/>
        <v/>
      </c>
      <c r="W58" s="128" t="str">
        <f t="shared" si="14"/>
        <v/>
      </c>
      <c r="X58" s="128" t="str">
        <f t="shared" si="15"/>
        <v/>
      </c>
      <c r="Y58" s="128" t="str">
        <f t="shared" si="6"/>
        <v/>
      </c>
      <c r="Z58" s="128" t="str">
        <f t="shared" si="7"/>
        <v/>
      </c>
      <c r="AA58" s="128" t="str">
        <f t="shared" si="8"/>
        <v/>
      </c>
      <c r="AB58" s="128" t="str">
        <f t="shared" si="9"/>
        <v/>
      </c>
      <c r="AC58" s="128" t="str">
        <f t="shared" si="10"/>
        <v/>
      </c>
    </row>
    <row r="59" spans="1:29" ht="15" x14ac:dyDescent="0.2">
      <c r="A59" s="161">
        <v>46</v>
      </c>
      <c r="B59" s="55"/>
      <c r="C59" s="55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200">
        <v>120</v>
      </c>
      <c r="P59" s="218">
        <v>3.92</v>
      </c>
      <c r="Q59" s="218">
        <v>3.07</v>
      </c>
      <c r="R59" s="218">
        <v>2.68</v>
      </c>
      <c r="S59" s="218">
        <v>2.4500000000000002</v>
      </c>
      <c r="T59" s="128" t="str">
        <f t="shared" si="11"/>
        <v/>
      </c>
      <c r="U59" s="128" t="str">
        <f t="shared" si="12"/>
        <v/>
      </c>
      <c r="V59" s="128" t="str">
        <f t="shared" si="13"/>
        <v/>
      </c>
      <c r="W59" s="128" t="str">
        <f t="shared" si="14"/>
        <v/>
      </c>
      <c r="X59" s="128" t="str">
        <f t="shared" si="15"/>
        <v/>
      </c>
      <c r="Y59" s="128" t="str">
        <f t="shared" si="6"/>
        <v/>
      </c>
      <c r="Z59" s="128" t="str">
        <f t="shared" si="7"/>
        <v/>
      </c>
      <c r="AA59" s="128" t="str">
        <f t="shared" si="8"/>
        <v/>
      </c>
      <c r="AB59" s="128" t="str">
        <f t="shared" si="9"/>
        <v/>
      </c>
      <c r="AC59" s="128" t="str">
        <f t="shared" si="10"/>
        <v/>
      </c>
    </row>
    <row r="60" spans="1:29" ht="15" x14ac:dyDescent="0.2">
      <c r="A60" s="161">
        <v>47</v>
      </c>
      <c r="B60" s="55"/>
      <c r="C60" s="5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200" t="s">
        <v>168</v>
      </c>
      <c r="P60" s="218">
        <v>3.84</v>
      </c>
      <c r="Q60" s="218">
        <v>2.99</v>
      </c>
      <c r="R60" s="218">
        <v>2.6</v>
      </c>
      <c r="S60" s="218">
        <v>2.37</v>
      </c>
      <c r="T60" s="128" t="str">
        <f t="shared" si="11"/>
        <v/>
      </c>
      <c r="U60" s="128" t="str">
        <f t="shared" si="12"/>
        <v/>
      </c>
      <c r="V60" s="128" t="str">
        <f t="shared" si="13"/>
        <v/>
      </c>
      <c r="W60" s="128" t="str">
        <f t="shared" si="14"/>
        <v/>
      </c>
      <c r="X60" s="128" t="str">
        <f t="shared" si="15"/>
        <v/>
      </c>
      <c r="Y60" s="128" t="str">
        <f t="shared" si="6"/>
        <v/>
      </c>
      <c r="Z60" s="128" t="str">
        <f t="shared" si="7"/>
        <v/>
      </c>
      <c r="AA60" s="128" t="str">
        <f t="shared" si="8"/>
        <v/>
      </c>
      <c r="AB60" s="128" t="str">
        <f t="shared" si="9"/>
        <v/>
      </c>
      <c r="AC60" s="128" t="str">
        <f t="shared" si="10"/>
        <v/>
      </c>
    </row>
    <row r="61" spans="1:29" ht="15" x14ac:dyDescent="0.2">
      <c r="A61" s="161">
        <v>48</v>
      </c>
      <c r="B61" s="55"/>
      <c r="C61" s="55"/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5"/>
      <c r="Q61" s="195"/>
      <c r="R61" s="195"/>
      <c r="T61" s="128" t="str">
        <f t="shared" si="11"/>
        <v/>
      </c>
      <c r="U61" s="128" t="str">
        <f t="shared" si="12"/>
        <v/>
      </c>
      <c r="V61" s="128" t="str">
        <f t="shared" si="13"/>
        <v/>
      </c>
      <c r="W61" s="128" t="str">
        <f t="shared" si="14"/>
        <v/>
      </c>
      <c r="X61" s="128" t="str">
        <f t="shared" si="15"/>
        <v/>
      </c>
      <c r="Y61" s="128" t="str">
        <f t="shared" si="6"/>
        <v/>
      </c>
      <c r="Z61" s="128" t="str">
        <f t="shared" si="7"/>
        <v/>
      </c>
      <c r="AA61" s="128" t="str">
        <f t="shared" si="8"/>
        <v/>
      </c>
      <c r="AB61" s="128" t="str">
        <f t="shared" si="9"/>
        <v/>
      </c>
      <c r="AC61" s="128" t="str">
        <f t="shared" si="10"/>
        <v/>
      </c>
    </row>
    <row r="62" spans="1:29" ht="15" x14ac:dyDescent="0.2">
      <c r="A62" s="161">
        <v>49</v>
      </c>
      <c r="B62" s="55"/>
      <c r="C62" s="55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95"/>
      <c r="T62" s="128" t="str">
        <f t="shared" si="11"/>
        <v/>
      </c>
      <c r="U62" s="128" t="str">
        <f t="shared" si="12"/>
        <v/>
      </c>
      <c r="V62" s="128" t="str">
        <f t="shared" si="13"/>
        <v/>
      </c>
      <c r="W62" s="128" t="str">
        <f t="shared" si="14"/>
        <v/>
      </c>
      <c r="X62" s="128" t="str">
        <f t="shared" si="15"/>
        <v/>
      </c>
      <c r="Y62" s="128" t="str">
        <f t="shared" si="6"/>
        <v/>
      </c>
      <c r="Z62" s="128" t="str">
        <f t="shared" si="7"/>
        <v/>
      </c>
      <c r="AA62" s="128" t="str">
        <f t="shared" si="8"/>
        <v/>
      </c>
      <c r="AB62" s="128" t="str">
        <f t="shared" si="9"/>
        <v/>
      </c>
      <c r="AC62" s="128" t="str">
        <f t="shared" si="10"/>
        <v/>
      </c>
    </row>
    <row r="63" spans="1:29" ht="15" x14ac:dyDescent="0.2">
      <c r="A63" s="161">
        <v>50</v>
      </c>
      <c r="B63" s="55"/>
      <c r="C63" s="55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195"/>
      <c r="R63" s="195"/>
      <c r="T63" s="128" t="str">
        <f t="shared" si="11"/>
        <v/>
      </c>
      <c r="U63" s="128" t="str">
        <f t="shared" si="12"/>
        <v/>
      </c>
      <c r="V63" s="128" t="str">
        <f t="shared" si="13"/>
        <v/>
      </c>
      <c r="W63" s="128" t="str">
        <f t="shared" si="14"/>
        <v/>
      </c>
      <c r="X63" s="128" t="str">
        <f t="shared" si="15"/>
        <v/>
      </c>
      <c r="Y63" s="128" t="str">
        <f t="shared" si="6"/>
        <v/>
      </c>
      <c r="Z63" s="128" t="str">
        <f t="shared" si="7"/>
        <v/>
      </c>
      <c r="AA63" s="128" t="str">
        <f t="shared" si="8"/>
        <v/>
      </c>
      <c r="AB63" s="128" t="str">
        <f t="shared" si="9"/>
        <v/>
      </c>
      <c r="AC63" s="128" t="str">
        <f t="shared" si="10"/>
        <v/>
      </c>
    </row>
    <row r="64" spans="1:29" ht="15" x14ac:dyDescent="0.2">
      <c r="A64" s="161">
        <v>51</v>
      </c>
      <c r="B64" s="55"/>
      <c r="C64" s="55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195"/>
      <c r="R64" s="195"/>
      <c r="T64" s="128" t="str">
        <f t="shared" si="11"/>
        <v/>
      </c>
      <c r="U64" s="128" t="str">
        <f t="shared" si="12"/>
        <v/>
      </c>
      <c r="V64" s="128" t="str">
        <f t="shared" si="13"/>
        <v/>
      </c>
      <c r="W64" s="128" t="str">
        <f t="shared" si="14"/>
        <v/>
      </c>
      <c r="X64" s="128" t="str">
        <f t="shared" si="15"/>
        <v/>
      </c>
      <c r="Y64" s="128" t="str">
        <f t="shared" si="6"/>
        <v/>
      </c>
      <c r="Z64" s="128" t="str">
        <f t="shared" si="7"/>
        <v/>
      </c>
      <c r="AA64" s="128" t="str">
        <f t="shared" si="8"/>
        <v/>
      </c>
      <c r="AB64" s="128" t="str">
        <f t="shared" si="9"/>
        <v/>
      </c>
      <c r="AC64" s="128" t="str">
        <f t="shared" si="10"/>
        <v/>
      </c>
    </row>
    <row r="65" spans="1:29" ht="15" x14ac:dyDescent="0.2">
      <c r="A65" s="161">
        <v>52</v>
      </c>
      <c r="B65" s="55"/>
      <c r="C65" s="55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T65" s="128" t="str">
        <f t="shared" si="11"/>
        <v/>
      </c>
      <c r="U65" s="128" t="str">
        <f t="shared" si="12"/>
        <v/>
      </c>
      <c r="V65" s="128" t="str">
        <f t="shared" si="13"/>
        <v/>
      </c>
      <c r="W65" s="128" t="str">
        <f t="shared" si="14"/>
        <v/>
      </c>
      <c r="X65" s="128" t="str">
        <f t="shared" si="15"/>
        <v/>
      </c>
      <c r="Y65" s="128" t="str">
        <f t="shared" si="6"/>
        <v/>
      </c>
      <c r="Z65" s="128" t="str">
        <f t="shared" si="7"/>
        <v/>
      </c>
      <c r="AA65" s="128" t="str">
        <f t="shared" si="8"/>
        <v/>
      </c>
      <c r="AB65" s="128" t="str">
        <f t="shared" si="9"/>
        <v/>
      </c>
      <c r="AC65" s="128" t="str">
        <f t="shared" si="10"/>
        <v/>
      </c>
    </row>
    <row r="66" spans="1:29" ht="15" x14ac:dyDescent="0.2">
      <c r="A66" s="161">
        <v>53</v>
      </c>
      <c r="B66" s="55"/>
      <c r="C66" s="55"/>
      <c r="E66" s="195"/>
      <c r="F66" s="195"/>
      <c r="G66" s="195"/>
      <c r="H66" s="195"/>
      <c r="I66" s="195"/>
      <c r="J66" s="195"/>
      <c r="K66" s="195"/>
      <c r="L66" s="195"/>
      <c r="M66" s="195"/>
      <c r="N66" s="195"/>
      <c r="O66" s="195"/>
      <c r="P66" s="195"/>
      <c r="Q66" s="195"/>
      <c r="R66" s="195"/>
      <c r="T66" s="128" t="str">
        <f t="shared" si="11"/>
        <v/>
      </c>
      <c r="U66" s="128" t="str">
        <f t="shared" si="12"/>
        <v/>
      </c>
      <c r="V66" s="128" t="str">
        <f t="shared" si="13"/>
        <v/>
      </c>
      <c r="W66" s="128" t="str">
        <f t="shared" si="14"/>
        <v/>
      </c>
      <c r="X66" s="128" t="str">
        <f t="shared" si="15"/>
        <v/>
      </c>
      <c r="Y66" s="128" t="str">
        <f t="shared" si="6"/>
        <v/>
      </c>
      <c r="Z66" s="128" t="str">
        <f t="shared" si="7"/>
        <v/>
      </c>
      <c r="AA66" s="128" t="str">
        <f t="shared" si="8"/>
        <v/>
      </c>
      <c r="AB66" s="128" t="str">
        <f t="shared" si="9"/>
        <v/>
      </c>
      <c r="AC66" s="128" t="str">
        <f t="shared" si="10"/>
        <v/>
      </c>
    </row>
    <row r="67" spans="1:29" ht="15" x14ac:dyDescent="0.2">
      <c r="A67" s="161">
        <v>54</v>
      </c>
      <c r="B67" s="55"/>
      <c r="C67" s="5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T67" s="128" t="str">
        <f t="shared" si="11"/>
        <v/>
      </c>
      <c r="U67" s="128" t="str">
        <f t="shared" si="12"/>
        <v/>
      </c>
      <c r="V67" s="128" t="str">
        <f t="shared" si="13"/>
        <v/>
      </c>
      <c r="W67" s="128" t="str">
        <f t="shared" si="14"/>
        <v/>
      </c>
      <c r="X67" s="128" t="str">
        <f t="shared" si="15"/>
        <v/>
      </c>
      <c r="Y67" s="128" t="str">
        <f t="shared" si="6"/>
        <v/>
      </c>
      <c r="Z67" s="128" t="str">
        <f t="shared" si="7"/>
        <v/>
      </c>
      <c r="AA67" s="128" t="str">
        <f t="shared" si="8"/>
        <v/>
      </c>
      <c r="AB67" s="128" t="str">
        <f t="shared" si="9"/>
        <v/>
      </c>
      <c r="AC67" s="128" t="str">
        <f t="shared" si="10"/>
        <v/>
      </c>
    </row>
    <row r="68" spans="1:29" ht="15" x14ac:dyDescent="0.2">
      <c r="A68" s="161">
        <v>55</v>
      </c>
      <c r="B68" s="55"/>
      <c r="C68" s="55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195"/>
      <c r="R68" s="195"/>
      <c r="T68" s="128" t="str">
        <f t="shared" si="11"/>
        <v/>
      </c>
      <c r="U68" s="128" t="str">
        <f t="shared" si="12"/>
        <v/>
      </c>
      <c r="V68" s="128" t="str">
        <f t="shared" si="13"/>
        <v/>
      </c>
      <c r="W68" s="128" t="str">
        <f t="shared" si="14"/>
        <v/>
      </c>
      <c r="X68" s="128" t="str">
        <f t="shared" si="15"/>
        <v/>
      </c>
      <c r="Y68" s="128" t="str">
        <f t="shared" si="6"/>
        <v/>
      </c>
      <c r="Z68" s="128" t="str">
        <f t="shared" si="7"/>
        <v/>
      </c>
      <c r="AA68" s="128" t="str">
        <f t="shared" si="8"/>
        <v/>
      </c>
      <c r="AB68" s="128" t="str">
        <f t="shared" si="9"/>
        <v/>
      </c>
      <c r="AC68" s="128" t="str">
        <f t="shared" si="10"/>
        <v/>
      </c>
    </row>
    <row r="69" spans="1:29" ht="15" x14ac:dyDescent="0.2">
      <c r="A69" s="161">
        <v>56</v>
      </c>
      <c r="B69" s="55"/>
      <c r="C69" s="55"/>
      <c r="E69" s="195"/>
      <c r="F69" s="195"/>
      <c r="G69" s="195"/>
      <c r="H69" s="195"/>
      <c r="I69" s="195"/>
      <c r="J69" s="195"/>
      <c r="K69" s="195"/>
      <c r="L69" s="195"/>
      <c r="M69" s="195"/>
      <c r="N69" s="195"/>
      <c r="O69" s="195"/>
      <c r="P69" s="195"/>
      <c r="Q69" s="195"/>
      <c r="R69" s="195"/>
      <c r="T69" s="128" t="str">
        <f t="shared" si="11"/>
        <v/>
      </c>
      <c r="U69" s="128" t="str">
        <f t="shared" si="12"/>
        <v/>
      </c>
      <c r="V69" s="128" t="str">
        <f t="shared" si="13"/>
        <v/>
      </c>
      <c r="W69" s="128" t="str">
        <f t="shared" si="14"/>
        <v/>
      </c>
      <c r="X69" s="128" t="str">
        <f t="shared" si="15"/>
        <v/>
      </c>
      <c r="Y69" s="128" t="str">
        <f t="shared" si="6"/>
        <v/>
      </c>
      <c r="Z69" s="128" t="str">
        <f t="shared" si="7"/>
        <v/>
      </c>
      <c r="AA69" s="128" t="str">
        <f t="shared" si="8"/>
        <v/>
      </c>
      <c r="AB69" s="128" t="str">
        <f t="shared" si="9"/>
        <v/>
      </c>
      <c r="AC69" s="128" t="str">
        <f t="shared" si="10"/>
        <v/>
      </c>
    </row>
    <row r="70" spans="1:29" ht="15" x14ac:dyDescent="0.2">
      <c r="A70" s="161">
        <v>57</v>
      </c>
      <c r="B70" s="55"/>
      <c r="C70" s="55"/>
      <c r="E70" s="195"/>
      <c r="F70" s="195"/>
      <c r="G70" s="195"/>
      <c r="H70" s="195"/>
      <c r="I70" s="195"/>
      <c r="J70" s="195"/>
      <c r="K70" s="195"/>
      <c r="L70" s="195"/>
      <c r="M70" s="195"/>
      <c r="N70" s="195"/>
      <c r="O70" s="195"/>
      <c r="P70" s="195"/>
      <c r="Q70" s="195"/>
      <c r="R70" s="195"/>
      <c r="T70" s="128" t="str">
        <f t="shared" si="11"/>
        <v/>
      </c>
      <c r="U70" s="128" t="str">
        <f t="shared" si="12"/>
        <v/>
      </c>
      <c r="V70" s="128" t="str">
        <f t="shared" si="13"/>
        <v/>
      </c>
      <c r="W70" s="128" t="str">
        <f t="shared" si="14"/>
        <v/>
      </c>
      <c r="X70" s="128" t="str">
        <f t="shared" si="15"/>
        <v/>
      </c>
      <c r="Y70" s="128" t="str">
        <f t="shared" si="6"/>
        <v/>
      </c>
      <c r="Z70" s="128" t="str">
        <f t="shared" si="7"/>
        <v/>
      </c>
      <c r="AA70" s="128" t="str">
        <f t="shared" si="8"/>
        <v/>
      </c>
      <c r="AB70" s="128" t="str">
        <f t="shared" si="9"/>
        <v/>
      </c>
      <c r="AC70" s="128" t="str">
        <f t="shared" si="10"/>
        <v/>
      </c>
    </row>
    <row r="71" spans="1:29" ht="15" x14ac:dyDescent="0.2">
      <c r="A71" s="161">
        <v>58</v>
      </c>
      <c r="B71" s="55"/>
      <c r="C71" s="55"/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T71" s="128" t="str">
        <f t="shared" si="11"/>
        <v/>
      </c>
      <c r="U71" s="128" t="str">
        <f t="shared" si="12"/>
        <v/>
      </c>
      <c r="V71" s="128" t="str">
        <f t="shared" si="13"/>
        <v/>
      </c>
      <c r="W71" s="128" t="str">
        <f t="shared" si="14"/>
        <v/>
      </c>
      <c r="X71" s="128" t="str">
        <f t="shared" si="15"/>
        <v/>
      </c>
      <c r="Y71" s="128" t="str">
        <f t="shared" si="6"/>
        <v/>
      </c>
      <c r="Z71" s="128" t="str">
        <f t="shared" si="7"/>
        <v/>
      </c>
      <c r="AA71" s="128" t="str">
        <f t="shared" si="8"/>
        <v/>
      </c>
      <c r="AB71" s="128" t="str">
        <f t="shared" si="9"/>
        <v/>
      </c>
      <c r="AC71" s="128" t="str">
        <f t="shared" si="10"/>
        <v/>
      </c>
    </row>
    <row r="72" spans="1:29" ht="15" x14ac:dyDescent="0.2">
      <c r="A72" s="161">
        <v>59</v>
      </c>
      <c r="B72" s="55"/>
      <c r="C72" s="5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T72" s="128" t="str">
        <f t="shared" si="11"/>
        <v/>
      </c>
      <c r="U72" s="128" t="str">
        <f t="shared" si="12"/>
        <v/>
      </c>
      <c r="V72" s="128" t="str">
        <f t="shared" si="13"/>
        <v/>
      </c>
      <c r="W72" s="128" t="str">
        <f t="shared" si="14"/>
        <v/>
      </c>
      <c r="X72" s="128" t="str">
        <f t="shared" si="15"/>
        <v/>
      </c>
      <c r="Y72" s="128" t="str">
        <f t="shared" si="6"/>
        <v/>
      </c>
      <c r="Z72" s="128" t="str">
        <f t="shared" si="7"/>
        <v/>
      </c>
      <c r="AA72" s="128" t="str">
        <f t="shared" si="8"/>
        <v/>
      </c>
      <c r="AB72" s="128" t="str">
        <f t="shared" si="9"/>
        <v/>
      </c>
      <c r="AC72" s="128" t="str">
        <f t="shared" si="10"/>
        <v/>
      </c>
    </row>
    <row r="73" spans="1:29" ht="15" x14ac:dyDescent="0.2">
      <c r="A73" s="161">
        <v>60</v>
      </c>
      <c r="B73" s="55"/>
      <c r="C73" s="55"/>
      <c r="E73" s="195"/>
      <c r="F73" s="195"/>
      <c r="G73" s="195"/>
      <c r="H73" s="195"/>
      <c r="I73" s="195"/>
      <c r="J73" s="195"/>
      <c r="K73" s="195"/>
      <c r="L73" s="195"/>
      <c r="M73" s="195"/>
      <c r="N73" s="195"/>
      <c r="O73" s="195"/>
      <c r="P73" s="195"/>
      <c r="Q73" s="195"/>
      <c r="R73" s="195"/>
      <c r="T73" s="128" t="str">
        <f t="shared" si="11"/>
        <v/>
      </c>
      <c r="U73" s="128" t="str">
        <f t="shared" si="12"/>
        <v/>
      </c>
      <c r="V73" s="128" t="str">
        <f t="shared" si="13"/>
        <v/>
      </c>
      <c r="W73" s="128" t="str">
        <f t="shared" si="14"/>
        <v/>
      </c>
      <c r="X73" s="128" t="str">
        <f t="shared" si="15"/>
        <v/>
      </c>
      <c r="Y73" s="128" t="str">
        <f t="shared" si="6"/>
        <v/>
      </c>
      <c r="Z73" s="128" t="str">
        <f t="shared" si="7"/>
        <v/>
      </c>
      <c r="AA73" s="128" t="str">
        <f t="shared" si="8"/>
        <v/>
      </c>
      <c r="AB73" s="128" t="str">
        <f t="shared" si="9"/>
        <v/>
      </c>
      <c r="AC73" s="128" t="str">
        <f t="shared" si="10"/>
        <v/>
      </c>
    </row>
    <row r="74" spans="1:29" ht="15" x14ac:dyDescent="0.2">
      <c r="A74" s="161">
        <v>61</v>
      </c>
      <c r="B74" s="55"/>
      <c r="C74" s="55"/>
      <c r="E74" s="195"/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T74" s="128" t="str">
        <f t="shared" si="11"/>
        <v/>
      </c>
      <c r="U74" s="128" t="str">
        <f t="shared" si="12"/>
        <v/>
      </c>
      <c r="V74" s="128" t="str">
        <f t="shared" si="13"/>
        <v/>
      </c>
      <c r="W74" s="128" t="str">
        <f t="shared" si="14"/>
        <v/>
      </c>
      <c r="X74" s="128" t="str">
        <f t="shared" si="15"/>
        <v/>
      </c>
      <c r="Y74" s="128" t="str">
        <f t="shared" si="6"/>
        <v/>
      </c>
      <c r="Z74" s="128" t="str">
        <f t="shared" si="7"/>
        <v/>
      </c>
      <c r="AA74" s="128" t="str">
        <f t="shared" si="8"/>
        <v/>
      </c>
      <c r="AB74" s="128" t="str">
        <f t="shared" si="9"/>
        <v/>
      </c>
      <c r="AC74" s="128" t="str">
        <f t="shared" si="10"/>
        <v/>
      </c>
    </row>
    <row r="75" spans="1:29" ht="15" x14ac:dyDescent="0.2">
      <c r="A75" s="161">
        <v>62</v>
      </c>
      <c r="B75" s="55"/>
      <c r="C75" s="55"/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T75" s="128" t="str">
        <f t="shared" si="11"/>
        <v/>
      </c>
      <c r="U75" s="128" t="str">
        <f t="shared" si="12"/>
        <v/>
      </c>
      <c r="V75" s="128" t="str">
        <f t="shared" si="13"/>
        <v/>
      </c>
      <c r="W75" s="128" t="str">
        <f t="shared" si="14"/>
        <v/>
      </c>
      <c r="X75" s="128" t="str">
        <f t="shared" si="15"/>
        <v/>
      </c>
      <c r="Y75" s="128" t="str">
        <f t="shared" si="6"/>
        <v/>
      </c>
      <c r="Z75" s="128" t="str">
        <f t="shared" si="7"/>
        <v/>
      </c>
      <c r="AA75" s="128" t="str">
        <f t="shared" si="8"/>
        <v/>
      </c>
      <c r="AB75" s="128" t="str">
        <f t="shared" si="9"/>
        <v/>
      </c>
      <c r="AC75" s="128" t="str">
        <f t="shared" si="10"/>
        <v/>
      </c>
    </row>
    <row r="76" spans="1:29" ht="15" x14ac:dyDescent="0.2">
      <c r="A76" s="161">
        <v>63</v>
      </c>
      <c r="B76" s="55"/>
      <c r="C76" s="5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T76" s="128" t="str">
        <f t="shared" si="11"/>
        <v/>
      </c>
      <c r="U76" s="128" t="str">
        <f t="shared" si="12"/>
        <v/>
      </c>
      <c r="V76" s="128" t="str">
        <f t="shared" si="13"/>
        <v/>
      </c>
      <c r="W76" s="128" t="str">
        <f t="shared" si="14"/>
        <v/>
      </c>
      <c r="X76" s="128" t="str">
        <f t="shared" si="15"/>
        <v/>
      </c>
      <c r="Y76" s="128" t="str">
        <f t="shared" si="6"/>
        <v/>
      </c>
      <c r="Z76" s="128" t="str">
        <f t="shared" si="7"/>
        <v/>
      </c>
      <c r="AA76" s="128" t="str">
        <f t="shared" si="8"/>
        <v/>
      </c>
      <c r="AB76" s="128" t="str">
        <f t="shared" si="9"/>
        <v/>
      </c>
      <c r="AC76" s="128" t="str">
        <f t="shared" si="10"/>
        <v/>
      </c>
    </row>
    <row r="77" spans="1:29" ht="15" x14ac:dyDescent="0.2">
      <c r="A77" s="161">
        <v>64</v>
      </c>
      <c r="B77" s="55"/>
      <c r="C77" s="5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T77" s="128" t="str">
        <f t="shared" si="11"/>
        <v/>
      </c>
      <c r="U77" s="128" t="str">
        <f t="shared" si="12"/>
        <v/>
      </c>
      <c r="V77" s="128" t="str">
        <f t="shared" si="13"/>
        <v/>
      </c>
      <c r="W77" s="128" t="str">
        <f t="shared" si="14"/>
        <v/>
      </c>
      <c r="X77" s="128" t="str">
        <f t="shared" si="15"/>
        <v/>
      </c>
      <c r="Y77" s="128" t="str">
        <f t="shared" ref="Y77:Y140" si="19">IF(T77="","",ABS(T77-$AD$4))</f>
        <v/>
      </c>
      <c r="Z77" s="128" t="str">
        <f t="shared" ref="Z77:Z140" si="20">IF(U77="","",ABS(U77-$AD$5))</f>
        <v/>
      </c>
      <c r="AA77" s="128" t="str">
        <f t="shared" ref="AA77:AA140" si="21">IF(V77="","",ABS(V77-$AD$6))</f>
        <v/>
      </c>
      <c r="AB77" s="128" t="str">
        <f t="shared" ref="AB77:AB140" si="22">IF(W77="","",ABS(W77-$AD$7))</f>
        <v/>
      </c>
      <c r="AC77" s="128" t="str">
        <f t="shared" ref="AC77:AC140" si="23">IF(X77="","",ABS(X77-$AD$8))</f>
        <v/>
      </c>
    </row>
    <row r="78" spans="1:29" ht="15" x14ac:dyDescent="0.2">
      <c r="A78" s="161">
        <v>65</v>
      </c>
      <c r="B78" s="55"/>
      <c r="C78" s="55"/>
      <c r="E78" s="195"/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T78" s="128" t="str">
        <f t="shared" ref="T78:T141" si="24">IF(B79=1,C79,"")</f>
        <v/>
      </c>
      <c r="U78" s="128" t="str">
        <f t="shared" ref="U78:U141" si="25">IF(B79=2,C79,"")</f>
        <v/>
      </c>
      <c r="V78" s="128" t="str">
        <f t="shared" ref="V78:V141" si="26">IF(B79=3,C79,"")</f>
        <v/>
      </c>
      <c r="W78" s="128" t="str">
        <f t="shared" ref="W78:W141" si="27">IF(B79=4,C79,"")</f>
        <v/>
      </c>
      <c r="X78" s="128" t="str">
        <f t="shared" ref="X78:X141" si="28">IF(B79=5,C79,"")</f>
        <v/>
      </c>
      <c r="Y78" s="128" t="str">
        <f t="shared" si="19"/>
        <v/>
      </c>
      <c r="Z78" s="128" t="str">
        <f t="shared" si="20"/>
        <v/>
      </c>
      <c r="AA78" s="128" t="str">
        <f t="shared" si="21"/>
        <v/>
      </c>
      <c r="AB78" s="128" t="str">
        <f t="shared" si="22"/>
        <v/>
      </c>
      <c r="AC78" s="128" t="str">
        <f t="shared" si="23"/>
        <v/>
      </c>
    </row>
    <row r="79" spans="1:29" ht="15" x14ac:dyDescent="0.2">
      <c r="A79" s="161">
        <v>66</v>
      </c>
      <c r="B79" s="55"/>
      <c r="C79" s="55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T79" s="128" t="str">
        <f t="shared" si="24"/>
        <v/>
      </c>
      <c r="U79" s="128" t="str">
        <f t="shared" si="25"/>
        <v/>
      </c>
      <c r="V79" s="128" t="str">
        <f t="shared" si="26"/>
        <v/>
      </c>
      <c r="W79" s="128" t="str">
        <f t="shared" si="27"/>
        <v/>
      </c>
      <c r="X79" s="128" t="str">
        <f t="shared" si="28"/>
        <v/>
      </c>
      <c r="Y79" s="128" t="str">
        <f t="shared" si="19"/>
        <v/>
      </c>
      <c r="Z79" s="128" t="str">
        <f t="shared" si="20"/>
        <v/>
      </c>
      <c r="AA79" s="128" t="str">
        <f t="shared" si="21"/>
        <v/>
      </c>
      <c r="AB79" s="128" t="str">
        <f t="shared" si="22"/>
        <v/>
      </c>
      <c r="AC79" s="128" t="str">
        <f t="shared" si="23"/>
        <v/>
      </c>
    </row>
    <row r="80" spans="1:29" ht="15" x14ac:dyDescent="0.2">
      <c r="A80" s="161">
        <v>67</v>
      </c>
      <c r="B80" s="55"/>
      <c r="C80" s="55"/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T80" s="128" t="str">
        <f t="shared" si="24"/>
        <v/>
      </c>
      <c r="U80" s="128" t="str">
        <f t="shared" si="25"/>
        <v/>
      </c>
      <c r="V80" s="128" t="str">
        <f t="shared" si="26"/>
        <v/>
      </c>
      <c r="W80" s="128" t="str">
        <f t="shared" si="27"/>
        <v/>
      </c>
      <c r="X80" s="128" t="str">
        <f t="shared" si="28"/>
        <v/>
      </c>
      <c r="Y80" s="128" t="str">
        <f t="shared" si="19"/>
        <v/>
      </c>
      <c r="Z80" s="128" t="str">
        <f t="shared" si="20"/>
        <v/>
      </c>
      <c r="AA80" s="128" t="str">
        <f t="shared" si="21"/>
        <v/>
      </c>
      <c r="AB80" s="128" t="str">
        <f t="shared" si="22"/>
        <v/>
      </c>
      <c r="AC80" s="128" t="str">
        <f t="shared" si="23"/>
        <v/>
      </c>
    </row>
    <row r="81" spans="1:29" ht="15" x14ac:dyDescent="0.2">
      <c r="A81" s="161">
        <v>68</v>
      </c>
      <c r="B81" s="55"/>
      <c r="C81" s="55"/>
      <c r="E81" s="195"/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T81" s="128" t="str">
        <f t="shared" si="24"/>
        <v/>
      </c>
      <c r="U81" s="128" t="str">
        <f t="shared" si="25"/>
        <v/>
      </c>
      <c r="V81" s="128" t="str">
        <f t="shared" si="26"/>
        <v/>
      </c>
      <c r="W81" s="128" t="str">
        <f t="shared" si="27"/>
        <v/>
      </c>
      <c r="X81" s="128" t="str">
        <f t="shared" si="28"/>
        <v/>
      </c>
      <c r="Y81" s="128" t="str">
        <f t="shared" si="19"/>
        <v/>
      </c>
      <c r="Z81" s="128" t="str">
        <f t="shared" si="20"/>
        <v/>
      </c>
      <c r="AA81" s="128" t="str">
        <f t="shared" si="21"/>
        <v/>
      </c>
      <c r="AB81" s="128" t="str">
        <f t="shared" si="22"/>
        <v/>
      </c>
      <c r="AC81" s="128" t="str">
        <f t="shared" si="23"/>
        <v/>
      </c>
    </row>
    <row r="82" spans="1:29" ht="15" x14ac:dyDescent="0.2">
      <c r="A82" s="161">
        <v>69</v>
      </c>
      <c r="B82" s="55"/>
      <c r="C82" s="55"/>
      <c r="E82" s="195"/>
      <c r="F82" s="195"/>
      <c r="G82" s="195"/>
      <c r="H82" s="195"/>
      <c r="I82" s="195"/>
      <c r="J82" s="195"/>
      <c r="K82" s="195"/>
      <c r="L82" s="195"/>
      <c r="M82" s="195"/>
      <c r="N82" s="195"/>
      <c r="O82" s="195"/>
      <c r="P82" s="195"/>
      <c r="Q82" s="195"/>
      <c r="R82" s="195"/>
      <c r="T82" s="128" t="str">
        <f t="shared" si="24"/>
        <v/>
      </c>
      <c r="U82" s="128" t="str">
        <f t="shared" si="25"/>
        <v/>
      </c>
      <c r="V82" s="128" t="str">
        <f t="shared" si="26"/>
        <v/>
      </c>
      <c r="W82" s="128" t="str">
        <f t="shared" si="27"/>
        <v/>
      </c>
      <c r="X82" s="128" t="str">
        <f t="shared" si="28"/>
        <v/>
      </c>
      <c r="Y82" s="128" t="str">
        <f t="shared" si="19"/>
        <v/>
      </c>
      <c r="Z82" s="128" t="str">
        <f t="shared" si="20"/>
        <v/>
      </c>
      <c r="AA82" s="128" t="str">
        <f t="shared" si="21"/>
        <v/>
      </c>
      <c r="AB82" s="128" t="str">
        <f t="shared" si="22"/>
        <v/>
      </c>
      <c r="AC82" s="128" t="str">
        <f t="shared" si="23"/>
        <v/>
      </c>
    </row>
    <row r="83" spans="1:29" ht="15" x14ac:dyDescent="0.2">
      <c r="A83" s="161">
        <v>70</v>
      </c>
      <c r="B83" s="55"/>
      <c r="C83" s="55"/>
      <c r="E83" s="195"/>
      <c r="F83" s="195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T83" s="128" t="str">
        <f t="shared" si="24"/>
        <v/>
      </c>
      <c r="U83" s="128" t="str">
        <f t="shared" si="25"/>
        <v/>
      </c>
      <c r="V83" s="128" t="str">
        <f t="shared" si="26"/>
        <v/>
      </c>
      <c r="W83" s="128" t="str">
        <f t="shared" si="27"/>
        <v/>
      </c>
      <c r="X83" s="128" t="str">
        <f t="shared" si="28"/>
        <v/>
      </c>
      <c r="Y83" s="128" t="str">
        <f t="shared" si="19"/>
        <v/>
      </c>
      <c r="Z83" s="128" t="str">
        <f t="shared" si="20"/>
        <v/>
      </c>
      <c r="AA83" s="128" t="str">
        <f t="shared" si="21"/>
        <v/>
      </c>
      <c r="AB83" s="128" t="str">
        <f t="shared" si="22"/>
        <v/>
      </c>
      <c r="AC83" s="128" t="str">
        <f t="shared" si="23"/>
        <v/>
      </c>
    </row>
    <row r="84" spans="1:29" ht="15" x14ac:dyDescent="0.2">
      <c r="A84" s="161">
        <v>71</v>
      </c>
      <c r="B84" s="55"/>
      <c r="C84" s="55"/>
      <c r="E84" s="195"/>
      <c r="F84" s="195"/>
      <c r="G84" s="195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5"/>
      <c r="T84" s="128" t="str">
        <f t="shared" si="24"/>
        <v/>
      </c>
      <c r="U84" s="128" t="str">
        <f t="shared" si="25"/>
        <v/>
      </c>
      <c r="V84" s="128" t="str">
        <f t="shared" si="26"/>
        <v/>
      </c>
      <c r="W84" s="128" t="str">
        <f t="shared" si="27"/>
        <v/>
      </c>
      <c r="X84" s="128" t="str">
        <f t="shared" si="28"/>
        <v/>
      </c>
      <c r="Y84" s="128" t="str">
        <f t="shared" si="19"/>
        <v/>
      </c>
      <c r="Z84" s="128" t="str">
        <f t="shared" si="20"/>
        <v/>
      </c>
      <c r="AA84" s="128" t="str">
        <f t="shared" si="21"/>
        <v/>
      </c>
      <c r="AB84" s="128" t="str">
        <f t="shared" si="22"/>
        <v/>
      </c>
      <c r="AC84" s="128" t="str">
        <f t="shared" si="23"/>
        <v/>
      </c>
    </row>
    <row r="85" spans="1:29" ht="15" x14ac:dyDescent="0.2">
      <c r="A85" s="161">
        <v>72</v>
      </c>
      <c r="B85" s="55"/>
      <c r="C85" s="55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T85" s="128" t="str">
        <f t="shared" si="24"/>
        <v/>
      </c>
      <c r="U85" s="128" t="str">
        <f t="shared" si="25"/>
        <v/>
      </c>
      <c r="V85" s="128" t="str">
        <f t="shared" si="26"/>
        <v/>
      </c>
      <c r="W85" s="128" t="str">
        <f t="shared" si="27"/>
        <v/>
      </c>
      <c r="X85" s="128" t="str">
        <f t="shared" si="28"/>
        <v/>
      </c>
      <c r="Y85" s="128" t="str">
        <f t="shared" si="19"/>
        <v/>
      </c>
      <c r="Z85" s="128" t="str">
        <f t="shared" si="20"/>
        <v/>
      </c>
      <c r="AA85" s="128" t="str">
        <f t="shared" si="21"/>
        <v/>
      </c>
      <c r="AB85" s="128" t="str">
        <f t="shared" si="22"/>
        <v/>
      </c>
      <c r="AC85" s="128" t="str">
        <f t="shared" si="23"/>
        <v/>
      </c>
    </row>
    <row r="86" spans="1:29" ht="15" x14ac:dyDescent="0.2">
      <c r="A86" s="161">
        <v>73</v>
      </c>
      <c r="B86" s="55"/>
      <c r="C86" s="55"/>
      <c r="E86" s="195"/>
      <c r="F86" s="195"/>
      <c r="G86" s="195"/>
      <c r="H86" s="195"/>
      <c r="I86" s="195"/>
      <c r="J86" s="195"/>
      <c r="K86" s="195"/>
      <c r="L86" s="195"/>
      <c r="M86" s="195"/>
      <c r="N86" s="195"/>
      <c r="O86" s="195"/>
      <c r="P86" s="195"/>
      <c r="Q86" s="195"/>
      <c r="R86" s="195"/>
      <c r="T86" s="128" t="str">
        <f t="shared" si="24"/>
        <v/>
      </c>
      <c r="U86" s="128" t="str">
        <f t="shared" si="25"/>
        <v/>
      </c>
      <c r="V86" s="128" t="str">
        <f t="shared" si="26"/>
        <v/>
      </c>
      <c r="W86" s="128" t="str">
        <f t="shared" si="27"/>
        <v/>
      </c>
      <c r="X86" s="128" t="str">
        <f t="shared" si="28"/>
        <v/>
      </c>
      <c r="Y86" s="128" t="str">
        <f t="shared" si="19"/>
        <v/>
      </c>
      <c r="Z86" s="128" t="str">
        <f t="shared" si="20"/>
        <v/>
      </c>
      <c r="AA86" s="128" t="str">
        <f t="shared" si="21"/>
        <v/>
      </c>
      <c r="AB86" s="128" t="str">
        <f t="shared" si="22"/>
        <v/>
      </c>
      <c r="AC86" s="128" t="str">
        <f t="shared" si="23"/>
        <v/>
      </c>
    </row>
    <row r="87" spans="1:29" ht="15" x14ac:dyDescent="0.2">
      <c r="A87" s="161">
        <v>74</v>
      </c>
      <c r="B87" s="55"/>
      <c r="C87" s="55"/>
      <c r="E87" s="195"/>
      <c r="F87" s="195"/>
      <c r="G87" s="195"/>
      <c r="H87" s="195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T87" s="128" t="str">
        <f t="shared" si="24"/>
        <v/>
      </c>
      <c r="U87" s="128" t="str">
        <f t="shared" si="25"/>
        <v/>
      </c>
      <c r="V87" s="128" t="str">
        <f t="shared" si="26"/>
        <v/>
      </c>
      <c r="W87" s="128" t="str">
        <f t="shared" si="27"/>
        <v/>
      </c>
      <c r="X87" s="128" t="str">
        <f t="shared" si="28"/>
        <v/>
      </c>
      <c r="Y87" s="128" t="str">
        <f t="shared" si="19"/>
        <v/>
      </c>
      <c r="Z87" s="128" t="str">
        <f t="shared" si="20"/>
        <v/>
      </c>
      <c r="AA87" s="128" t="str">
        <f t="shared" si="21"/>
        <v/>
      </c>
      <c r="AB87" s="128" t="str">
        <f t="shared" si="22"/>
        <v/>
      </c>
      <c r="AC87" s="128" t="str">
        <f t="shared" si="23"/>
        <v/>
      </c>
    </row>
    <row r="88" spans="1:29" ht="15" x14ac:dyDescent="0.2">
      <c r="A88" s="161">
        <v>75</v>
      </c>
      <c r="B88" s="55"/>
      <c r="C88" s="55"/>
      <c r="E88" s="195"/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T88" s="128" t="str">
        <f t="shared" si="24"/>
        <v/>
      </c>
      <c r="U88" s="128" t="str">
        <f t="shared" si="25"/>
        <v/>
      </c>
      <c r="V88" s="128" t="str">
        <f t="shared" si="26"/>
        <v/>
      </c>
      <c r="W88" s="128" t="str">
        <f t="shared" si="27"/>
        <v/>
      </c>
      <c r="X88" s="128" t="str">
        <f t="shared" si="28"/>
        <v/>
      </c>
      <c r="Y88" s="128" t="str">
        <f t="shared" si="19"/>
        <v/>
      </c>
      <c r="Z88" s="128" t="str">
        <f t="shared" si="20"/>
        <v/>
      </c>
      <c r="AA88" s="128" t="str">
        <f t="shared" si="21"/>
        <v/>
      </c>
      <c r="AB88" s="128" t="str">
        <f t="shared" si="22"/>
        <v/>
      </c>
      <c r="AC88" s="128" t="str">
        <f t="shared" si="23"/>
        <v/>
      </c>
    </row>
    <row r="89" spans="1:29" ht="15" x14ac:dyDescent="0.2">
      <c r="A89" s="161">
        <v>76</v>
      </c>
      <c r="B89" s="55"/>
      <c r="C89" s="55"/>
      <c r="E89" s="195"/>
      <c r="F89" s="195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T89" s="128" t="str">
        <f t="shared" si="24"/>
        <v/>
      </c>
      <c r="U89" s="128" t="str">
        <f t="shared" si="25"/>
        <v/>
      </c>
      <c r="V89" s="128" t="str">
        <f t="shared" si="26"/>
        <v/>
      </c>
      <c r="W89" s="128" t="str">
        <f t="shared" si="27"/>
        <v/>
      </c>
      <c r="X89" s="128" t="str">
        <f t="shared" si="28"/>
        <v/>
      </c>
      <c r="Y89" s="128" t="str">
        <f t="shared" si="19"/>
        <v/>
      </c>
      <c r="Z89" s="128" t="str">
        <f t="shared" si="20"/>
        <v/>
      </c>
      <c r="AA89" s="128" t="str">
        <f t="shared" si="21"/>
        <v/>
      </c>
      <c r="AB89" s="128" t="str">
        <f t="shared" si="22"/>
        <v/>
      </c>
      <c r="AC89" s="128" t="str">
        <f t="shared" si="23"/>
        <v/>
      </c>
    </row>
    <row r="90" spans="1:29" ht="15" x14ac:dyDescent="0.2">
      <c r="A90" s="161">
        <v>77</v>
      </c>
      <c r="B90" s="55"/>
      <c r="C90" s="55"/>
      <c r="E90" s="195"/>
      <c r="F90" s="195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T90" s="128" t="str">
        <f t="shared" si="24"/>
        <v/>
      </c>
      <c r="U90" s="128" t="str">
        <f t="shared" si="25"/>
        <v/>
      </c>
      <c r="V90" s="128" t="str">
        <f t="shared" si="26"/>
        <v/>
      </c>
      <c r="W90" s="128" t="str">
        <f t="shared" si="27"/>
        <v/>
      </c>
      <c r="X90" s="128" t="str">
        <f t="shared" si="28"/>
        <v/>
      </c>
      <c r="Y90" s="128" t="str">
        <f t="shared" si="19"/>
        <v/>
      </c>
      <c r="Z90" s="128" t="str">
        <f t="shared" si="20"/>
        <v/>
      </c>
      <c r="AA90" s="128" t="str">
        <f t="shared" si="21"/>
        <v/>
      </c>
      <c r="AB90" s="128" t="str">
        <f t="shared" si="22"/>
        <v/>
      </c>
      <c r="AC90" s="128" t="str">
        <f t="shared" si="23"/>
        <v/>
      </c>
    </row>
    <row r="91" spans="1:29" ht="15" x14ac:dyDescent="0.2">
      <c r="A91" s="161">
        <v>78</v>
      </c>
      <c r="B91" s="55"/>
      <c r="C91" s="55"/>
      <c r="E91" s="195"/>
      <c r="F91" s="195"/>
      <c r="G91" s="195"/>
      <c r="H91" s="195"/>
      <c r="I91" s="195"/>
      <c r="J91" s="195"/>
      <c r="K91" s="195"/>
      <c r="L91" s="195"/>
      <c r="M91" s="195"/>
      <c r="N91" s="195"/>
      <c r="O91" s="195"/>
      <c r="P91" s="195"/>
      <c r="Q91" s="195"/>
      <c r="R91" s="195"/>
      <c r="T91" s="128" t="str">
        <f t="shared" si="24"/>
        <v/>
      </c>
      <c r="U91" s="128" t="str">
        <f t="shared" si="25"/>
        <v/>
      </c>
      <c r="V91" s="128" t="str">
        <f t="shared" si="26"/>
        <v/>
      </c>
      <c r="W91" s="128" t="str">
        <f t="shared" si="27"/>
        <v/>
      </c>
      <c r="X91" s="128" t="str">
        <f t="shared" si="28"/>
        <v/>
      </c>
      <c r="Y91" s="128" t="str">
        <f t="shared" si="19"/>
        <v/>
      </c>
      <c r="Z91" s="128" t="str">
        <f t="shared" si="20"/>
        <v/>
      </c>
      <c r="AA91" s="128" t="str">
        <f t="shared" si="21"/>
        <v/>
      </c>
      <c r="AB91" s="128" t="str">
        <f t="shared" si="22"/>
        <v/>
      </c>
      <c r="AC91" s="128" t="str">
        <f t="shared" si="23"/>
        <v/>
      </c>
    </row>
    <row r="92" spans="1:29" ht="15" x14ac:dyDescent="0.2">
      <c r="A92" s="161">
        <v>79</v>
      </c>
      <c r="B92" s="55"/>
      <c r="C92" s="55"/>
      <c r="E92" s="195"/>
      <c r="F92" s="195"/>
      <c r="G92" s="195"/>
      <c r="H92" s="195"/>
      <c r="I92" s="195"/>
      <c r="J92" s="195"/>
      <c r="K92" s="195"/>
      <c r="L92" s="195"/>
      <c r="M92" s="195"/>
      <c r="N92" s="195"/>
      <c r="O92" s="195"/>
      <c r="P92" s="195"/>
      <c r="Q92" s="195"/>
      <c r="R92" s="195"/>
      <c r="T92" s="128" t="str">
        <f t="shared" si="24"/>
        <v/>
      </c>
      <c r="U92" s="128" t="str">
        <f t="shared" si="25"/>
        <v/>
      </c>
      <c r="V92" s="128" t="str">
        <f t="shared" si="26"/>
        <v/>
      </c>
      <c r="W92" s="128" t="str">
        <f t="shared" si="27"/>
        <v/>
      </c>
      <c r="X92" s="128" t="str">
        <f t="shared" si="28"/>
        <v/>
      </c>
      <c r="Y92" s="128" t="str">
        <f t="shared" si="19"/>
        <v/>
      </c>
      <c r="Z92" s="128" t="str">
        <f t="shared" si="20"/>
        <v/>
      </c>
      <c r="AA92" s="128" t="str">
        <f t="shared" si="21"/>
        <v/>
      </c>
      <c r="AB92" s="128" t="str">
        <f t="shared" si="22"/>
        <v/>
      </c>
      <c r="AC92" s="128" t="str">
        <f t="shared" si="23"/>
        <v/>
      </c>
    </row>
    <row r="93" spans="1:29" ht="15" x14ac:dyDescent="0.2">
      <c r="A93" s="161">
        <v>80</v>
      </c>
      <c r="B93" s="55"/>
      <c r="C93" s="55"/>
      <c r="E93" s="195"/>
      <c r="F93" s="195"/>
      <c r="G93" s="195"/>
      <c r="H93" s="195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T93" s="128" t="str">
        <f t="shared" si="24"/>
        <v/>
      </c>
      <c r="U93" s="128" t="str">
        <f t="shared" si="25"/>
        <v/>
      </c>
      <c r="V93" s="128" t="str">
        <f t="shared" si="26"/>
        <v/>
      </c>
      <c r="W93" s="128" t="str">
        <f t="shared" si="27"/>
        <v/>
      </c>
      <c r="X93" s="128" t="str">
        <f t="shared" si="28"/>
        <v/>
      </c>
      <c r="Y93" s="128" t="str">
        <f t="shared" si="19"/>
        <v/>
      </c>
      <c r="Z93" s="128" t="str">
        <f t="shared" si="20"/>
        <v/>
      </c>
      <c r="AA93" s="128" t="str">
        <f t="shared" si="21"/>
        <v/>
      </c>
      <c r="AB93" s="128" t="str">
        <f t="shared" si="22"/>
        <v/>
      </c>
      <c r="AC93" s="128" t="str">
        <f t="shared" si="23"/>
        <v/>
      </c>
    </row>
    <row r="94" spans="1:29" ht="15" x14ac:dyDescent="0.2">
      <c r="A94" s="161">
        <v>81</v>
      </c>
      <c r="B94" s="55"/>
      <c r="C94" s="55"/>
      <c r="E94" s="195"/>
      <c r="F94" s="195"/>
      <c r="G94" s="195"/>
      <c r="H94" s="195"/>
      <c r="I94" s="195"/>
      <c r="J94" s="195"/>
      <c r="K94" s="195"/>
      <c r="L94" s="195"/>
      <c r="M94" s="195"/>
      <c r="N94" s="195"/>
      <c r="O94" s="195"/>
      <c r="P94" s="195"/>
      <c r="Q94" s="195"/>
      <c r="R94" s="195"/>
      <c r="T94" s="128" t="str">
        <f t="shared" si="24"/>
        <v/>
      </c>
      <c r="U94" s="128" t="str">
        <f t="shared" si="25"/>
        <v/>
      </c>
      <c r="V94" s="128" t="str">
        <f t="shared" si="26"/>
        <v/>
      </c>
      <c r="W94" s="128" t="str">
        <f t="shared" si="27"/>
        <v/>
      </c>
      <c r="X94" s="128" t="str">
        <f t="shared" si="28"/>
        <v/>
      </c>
      <c r="Y94" s="128" t="str">
        <f t="shared" si="19"/>
        <v/>
      </c>
      <c r="Z94" s="128" t="str">
        <f t="shared" si="20"/>
        <v/>
      </c>
      <c r="AA94" s="128" t="str">
        <f t="shared" si="21"/>
        <v/>
      </c>
      <c r="AB94" s="128" t="str">
        <f t="shared" si="22"/>
        <v/>
      </c>
      <c r="AC94" s="128" t="str">
        <f t="shared" si="23"/>
        <v/>
      </c>
    </row>
    <row r="95" spans="1:29" ht="15" x14ac:dyDescent="0.2">
      <c r="A95" s="161">
        <v>82</v>
      </c>
      <c r="B95" s="55"/>
      <c r="C95" s="55"/>
      <c r="E95" s="195"/>
      <c r="F95" s="195"/>
      <c r="G95" s="195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T95" s="128" t="str">
        <f t="shared" si="24"/>
        <v/>
      </c>
      <c r="U95" s="128" t="str">
        <f t="shared" si="25"/>
        <v/>
      </c>
      <c r="V95" s="128" t="str">
        <f t="shared" si="26"/>
        <v/>
      </c>
      <c r="W95" s="128" t="str">
        <f t="shared" si="27"/>
        <v/>
      </c>
      <c r="X95" s="128" t="str">
        <f t="shared" si="28"/>
        <v/>
      </c>
      <c r="Y95" s="128" t="str">
        <f t="shared" si="19"/>
        <v/>
      </c>
      <c r="Z95" s="128" t="str">
        <f t="shared" si="20"/>
        <v/>
      </c>
      <c r="AA95" s="128" t="str">
        <f t="shared" si="21"/>
        <v/>
      </c>
      <c r="AB95" s="128" t="str">
        <f t="shared" si="22"/>
        <v/>
      </c>
      <c r="AC95" s="128" t="str">
        <f t="shared" si="23"/>
        <v/>
      </c>
    </row>
    <row r="96" spans="1:29" ht="15" x14ac:dyDescent="0.2">
      <c r="A96" s="161">
        <v>83</v>
      </c>
      <c r="B96" s="55"/>
      <c r="C96" s="55"/>
      <c r="E96" s="195"/>
      <c r="F96" s="195"/>
      <c r="G96" s="195"/>
      <c r="H96" s="195"/>
      <c r="I96" s="195"/>
      <c r="J96" s="195"/>
      <c r="K96" s="195"/>
      <c r="L96" s="195"/>
      <c r="M96" s="195"/>
      <c r="N96" s="195"/>
      <c r="O96" s="195"/>
      <c r="P96" s="195"/>
      <c r="Q96" s="195"/>
      <c r="R96" s="195"/>
      <c r="T96" s="128" t="str">
        <f t="shared" si="24"/>
        <v/>
      </c>
      <c r="U96" s="128" t="str">
        <f t="shared" si="25"/>
        <v/>
      </c>
      <c r="V96" s="128" t="str">
        <f t="shared" si="26"/>
        <v/>
      </c>
      <c r="W96" s="128" t="str">
        <f t="shared" si="27"/>
        <v/>
      </c>
      <c r="X96" s="128" t="str">
        <f t="shared" si="28"/>
        <v/>
      </c>
      <c r="Y96" s="128" t="str">
        <f t="shared" si="19"/>
        <v/>
      </c>
      <c r="Z96" s="128" t="str">
        <f t="shared" si="20"/>
        <v/>
      </c>
      <c r="AA96" s="128" t="str">
        <f t="shared" si="21"/>
        <v/>
      </c>
      <c r="AB96" s="128" t="str">
        <f t="shared" si="22"/>
        <v/>
      </c>
      <c r="AC96" s="128" t="str">
        <f t="shared" si="23"/>
        <v/>
      </c>
    </row>
    <row r="97" spans="1:29" ht="15" x14ac:dyDescent="0.2">
      <c r="A97" s="161">
        <v>84</v>
      </c>
      <c r="B97" s="55"/>
      <c r="C97" s="55"/>
      <c r="E97" s="195"/>
      <c r="F97" s="195"/>
      <c r="G97" s="195"/>
      <c r="H97" s="195"/>
      <c r="I97" s="195"/>
      <c r="J97" s="195"/>
      <c r="K97" s="195"/>
      <c r="L97" s="195"/>
      <c r="M97" s="195"/>
      <c r="N97" s="195"/>
      <c r="O97" s="195"/>
      <c r="P97" s="195"/>
      <c r="Q97" s="195"/>
      <c r="R97" s="195"/>
      <c r="T97" s="128" t="str">
        <f t="shared" si="24"/>
        <v/>
      </c>
      <c r="U97" s="128" t="str">
        <f t="shared" si="25"/>
        <v/>
      </c>
      <c r="V97" s="128" t="str">
        <f t="shared" si="26"/>
        <v/>
      </c>
      <c r="W97" s="128" t="str">
        <f t="shared" si="27"/>
        <v/>
      </c>
      <c r="X97" s="128" t="str">
        <f t="shared" si="28"/>
        <v/>
      </c>
      <c r="Y97" s="128" t="str">
        <f t="shared" si="19"/>
        <v/>
      </c>
      <c r="Z97" s="128" t="str">
        <f t="shared" si="20"/>
        <v/>
      </c>
      <c r="AA97" s="128" t="str">
        <f t="shared" si="21"/>
        <v/>
      </c>
      <c r="AB97" s="128" t="str">
        <f t="shared" si="22"/>
        <v/>
      </c>
      <c r="AC97" s="128" t="str">
        <f t="shared" si="23"/>
        <v/>
      </c>
    </row>
    <row r="98" spans="1:29" ht="15" x14ac:dyDescent="0.2">
      <c r="A98" s="161">
        <v>85</v>
      </c>
      <c r="B98" s="55"/>
      <c r="C98" s="55"/>
      <c r="E98" s="195"/>
      <c r="F98" s="195"/>
      <c r="G98" s="195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T98" s="128" t="str">
        <f t="shared" si="24"/>
        <v/>
      </c>
      <c r="U98" s="128" t="str">
        <f t="shared" si="25"/>
        <v/>
      </c>
      <c r="V98" s="128" t="str">
        <f t="shared" si="26"/>
        <v/>
      </c>
      <c r="W98" s="128" t="str">
        <f t="shared" si="27"/>
        <v/>
      </c>
      <c r="X98" s="128" t="str">
        <f t="shared" si="28"/>
        <v/>
      </c>
      <c r="Y98" s="128" t="str">
        <f t="shared" si="19"/>
        <v/>
      </c>
      <c r="Z98" s="128" t="str">
        <f t="shared" si="20"/>
        <v/>
      </c>
      <c r="AA98" s="128" t="str">
        <f t="shared" si="21"/>
        <v/>
      </c>
      <c r="AB98" s="128" t="str">
        <f t="shared" si="22"/>
        <v/>
      </c>
      <c r="AC98" s="128" t="str">
        <f t="shared" si="23"/>
        <v/>
      </c>
    </row>
    <row r="99" spans="1:29" ht="15" x14ac:dyDescent="0.2">
      <c r="A99" s="161">
        <v>86</v>
      </c>
      <c r="B99" s="55"/>
      <c r="C99" s="55"/>
      <c r="E99" s="195"/>
      <c r="F99" s="195"/>
      <c r="G99" s="195"/>
      <c r="H99" s="195"/>
      <c r="I99" s="195"/>
      <c r="J99" s="195"/>
      <c r="K99" s="195"/>
      <c r="L99" s="195"/>
      <c r="M99" s="195"/>
      <c r="N99" s="195"/>
      <c r="O99" s="195"/>
      <c r="P99" s="195"/>
      <c r="Q99" s="195"/>
      <c r="R99" s="195"/>
      <c r="T99" s="128" t="str">
        <f t="shared" si="24"/>
        <v/>
      </c>
      <c r="U99" s="128" t="str">
        <f t="shared" si="25"/>
        <v/>
      </c>
      <c r="V99" s="128" t="str">
        <f t="shared" si="26"/>
        <v/>
      </c>
      <c r="W99" s="128" t="str">
        <f t="shared" si="27"/>
        <v/>
      </c>
      <c r="X99" s="128" t="str">
        <f t="shared" si="28"/>
        <v/>
      </c>
      <c r="Y99" s="128" t="str">
        <f t="shared" si="19"/>
        <v/>
      </c>
      <c r="Z99" s="128" t="str">
        <f t="shared" si="20"/>
        <v/>
      </c>
      <c r="AA99" s="128" t="str">
        <f t="shared" si="21"/>
        <v/>
      </c>
      <c r="AB99" s="128" t="str">
        <f t="shared" si="22"/>
        <v/>
      </c>
      <c r="AC99" s="128" t="str">
        <f t="shared" si="23"/>
        <v/>
      </c>
    </row>
    <row r="100" spans="1:29" ht="15" x14ac:dyDescent="0.2">
      <c r="A100" s="161">
        <v>87</v>
      </c>
      <c r="B100" s="55"/>
      <c r="C100" s="55"/>
      <c r="E100" s="195"/>
      <c r="F100" s="195"/>
      <c r="G100" s="195"/>
      <c r="H100" s="195"/>
      <c r="I100" s="195"/>
      <c r="J100" s="195"/>
      <c r="K100" s="195"/>
      <c r="L100" s="195"/>
      <c r="M100" s="195"/>
      <c r="N100" s="195"/>
      <c r="O100" s="195"/>
      <c r="P100" s="195"/>
      <c r="Q100" s="195"/>
      <c r="R100" s="195"/>
      <c r="T100" s="128" t="str">
        <f t="shared" si="24"/>
        <v/>
      </c>
      <c r="U100" s="128" t="str">
        <f t="shared" si="25"/>
        <v/>
      </c>
      <c r="V100" s="128" t="str">
        <f t="shared" si="26"/>
        <v/>
      </c>
      <c r="W100" s="128" t="str">
        <f t="shared" si="27"/>
        <v/>
      </c>
      <c r="X100" s="128" t="str">
        <f t="shared" si="28"/>
        <v/>
      </c>
      <c r="Y100" s="128" t="str">
        <f t="shared" si="19"/>
        <v/>
      </c>
      <c r="Z100" s="128" t="str">
        <f t="shared" si="20"/>
        <v/>
      </c>
      <c r="AA100" s="128" t="str">
        <f t="shared" si="21"/>
        <v/>
      </c>
      <c r="AB100" s="128" t="str">
        <f t="shared" si="22"/>
        <v/>
      </c>
      <c r="AC100" s="128" t="str">
        <f t="shared" si="23"/>
        <v/>
      </c>
    </row>
    <row r="101" spans="1:29" ht="15" x14ac:dyDescent="0.2">
      <c r="A101" s="161">
        <v>88</v>
      </c>
      <c r="B101" s="55"/>
      <c r="C101" s="55"/>
      <c r="E101" s="195"/>
      <c r="F101" s="195"/>
      <c r="G101" s="195"/>
      <c r="H101" s="195"/>
      <c r="I101" s="195"/>
      <c r="J101" s="195"/>
      <c r="K101" s="195"/>
      <c r="L101" s="195"/>
      <c r="M101" s="195"/>
      <c r="N101" s="195"/>
      <c r="O101" s="195"/>
      <c r="P101" s="195"/>
      <c r="Q101" s="195"/>
      <c r="R101" s="195"/>
      <c r="T101" s="128" t="str">
        <f t="shared" si="24"/>
        <v/>
      </c>
      <c r="U101" s="128" t="str">
        <f t="shared" si="25"/>
        <v/>
      </c>
      <c r="V101" s="128" t="str">
        <f t="shared" si="26"/>
        <v/>
      </c>
      <c r="W101" s="128" t="str">
        <f t="shared" si="27"/>
        <v/>
      </c>
      <c r="X101" s="128" t="str">
        <f t="shared" si="28"/>
        <v/>
      </c>
      <c r="Y101" s="128" t="str">
        <f t="shared" si="19"/>
        <v/>
      </c>
      <c r="Z101" s="128" t="str">
        <f t="shared" si="20"/>
        <v/>
      </c>
      <c r="AA101" s="128" t="str">
        <f t="shared" si="21"/>
        <v/>
      </c>
      <c r="AB101" s="128" t="str">
        <f t="shared" si="22"/>
        <v/>
      </c>
      <c r="AC101" s="128" t="str">
        <f t="shared" si="23"/>
        <v/>
      </c>
    </row>
    <row r="102" spans="1:29" ht="15" x14ac:dyDescent="0.2">
      <c r="A102" s="161">
        <v>89</v>
      </c>
      <c r="B102" s="55"/>
      <c r="C102" s="55"/>
      <c r="E102" s="195"/>
      <c r="F102" s="195"/>
      <c r="G102" s="195"/>
      <c r="H102" s="195"/>
      <c r="I102" s="195"/>
      <c r="J102" s="195"/>
      <c r="K102" s="195"/>
      <c r="L102" s="195"/>
      <c r="M102" s="195"/>
      <c r="N102" s="195"/>
      <c r="O102" s="195"/>
      <c r="P102" s="195"/>
      <c r="Q102" s="195"/>
      <c r="R102" s="195"/>
      <c r="T102" s="128" t="str">
        <f t="shared" si="24"/>
        <v/>
      </c>
      <c r="U102" s="128" t="str">
        <f t="shared" si="25"/>
        <v/>
      </c>
      <c r="V102" s="128" t="str">
        <f t="shared" si="26"/>
        <v/>
      </c>
      <c r="W102" s="128" t="str">
        <f t="shared" si="27"/>
        <v/>
      </c>
      <c r="X102" s="128" t="str">
        <f t="shared" si="28"/>
        <v/>
      </c>
      <c r="Y102" s="128" t="str">
        <f t="shared" si="19"/>
        <v/>
      </c>
      <c r="Z102" s="128" t="str">
        <f t="shared" si="20"/>
        <v/>
      </c>
      <c r="AA102" s="128" t="str">
        <f t="shared" si="21"/>
        <v/>
      </c>
      <c r="AB102" s="128" t="str">
        <f t="shared" si="22"/>
        <v/>
      </c>
      <c r="AC102" s="128" t="str">
        <f t="shared" si="23"/>
        <v/>
      </c>
    </row>
    <row r="103" spans="1:29" ht="15" x14ac:dyDescent="0.2">
      <c r="A103" s="161">
        <v>90</v>
      </c>
      <c r="B103" s="55"/>
      <c r="C103" s="55"/>
      <c r="E103" s="195"/>
      <c r="F103" s="195"/>
      <c r="G103" s="195"/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T103" s="128" t="str">
        <f t="shared" si="24"/>
        <v/>
      </c>
      <c r="U103" s="128" t="str">
        <f t="shared" si="25"/>
        <v/>
      </c>
      <c r="V103" s="128" t="str">
        <f t="shared" si="26"/>
        <v/>
      </c>
      <c r="W103" s="128" t="str">
        <f t="shared" si="27"/>
        <v/>
      </c>
      <c r="X103" s="128" t="str">
        <f t="shared" si="28"/>
        <v/>
      </c>
      <c r="Y103" s="128" t="str">
        <f t="shared" si="19"/>
        <v/>
      </c>
      <c r="Z103" s="128" t="str">
        <f t="shared" si="20"/>
        <v/>
      </c>
      <c r="AA103" s="128" t="str">
        <f t="shared" si="21"/>
        <v/>
      </c>
      <c r="AB103" s="128" t="str">
        <f t="shared" si="22"/>
        <v/>
      </c>
      <c r="AC103" s="128" t="str">
        <f t="shared" si="23"/>
        <v/>
      </c>
    </row>
    <row r="104" spans="1:29" ht="15" x14ac:dyDescent="0.2">
      <c r="A104" s="161">
        <v>91</v>
      </c>
      <c r="B104" s="55"/>
      <c r="C104" s="55"/>
      <c r="E104" s="195"/>
      <c r="F104" s="195"/>
      <c r="G104" s="195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T104" s="128" t="str">
        <f t="shared" si="24"/>
        <v/>
      </c>
      <c r="U104" s="128" t="str">
        <f t="shared" si="25"/>
        <v/>
      </c>
      <c r="V104" s="128" t="str">
        <f t="shared" si="26"/>
        <v/>
      </c>
      <c r="W104" s="128" t="str">
        <f t="shared" si="27"/>
        <v/>
      </c>
      <c r="X104" s="128" t="str">
        <f t="shared" si="28"/>
        <v/>
      </c>
      <c r="Y104" s="128" t="str">
        <f t="shared" si="19"/>
        <v/>
      </c>
      <c r="Z104" s="128" t="str">
        <f t="shared" si="20"/>
        <v/>
      </c>
      <c r="AA104" s="128" t="str">
        <f t="shared" si="21"/>
        <v/>
      </c>
      <c r="AB104" s="128" t="str">
        <f t="shared" si="22"/>
        <v/>
      </c>
      <c r="AC104" s="128" t="str">
        <f t="shared" si="23"/>
        <v/>
      </c>
    </row>
    <row r="105" spans="1:29" ht="15" x14ac:dyDescent="0.2">
      <c r="A105" s="161">
        <v>92</v>
      </c>
      <c r="B105" s="55"/>
      <c r="C105" s="55"/>
      <c r="E105" s="195"/>
      <c r="F105" s="195"/>
      <c r="G105" s="195"/>
      <c r="H105" s="195"/>
      <c r="I105" s="195"/>
      <c r="J105" s="195"/>
      <c r="K105" s="195"/>
      <c r="L105" s="195"/>
      <c r="M105" s="195"/>
      <c r="N105" s="195"/>
      <c r="O105" s="195"/>
      <c r="P105" s="195"/>
      <c r="Q105" s="195"/>
      <c r="R105" s="195"/>
      <c r="T105" s="128" t="str">
        <f t="shared" si="24"/>
        <v/>
      </c>
      <c r="U105" s="128" t="str">
        <f t="shared" si="25"/>
        <v/>
      </c>
      <c r="V105" s="128" t="str">
        <f t="shared" si="26"/>
        <v/>
      </c>
      <c r="W105" s="128" t="str">
        <f t="shared" si="27"/>
        <v/>
      </c>
      <c r="X105" s="128" t="str">
        <f t="shared" si="28"/>
        <v/>
      </c>
      <c r="Y105" s="128" t="str">
        <f t="shared" si="19"/>
        <v/>
      </c>
      <c r="Z105" s="128" t="str">
        <f t="shared" si="20"/>
        <v/>
      </c>
      <c r="AA105" s="128" t="str">
        <f t="shared" si="21"/>
        <v/>
      </c>
      <c r="AB105" s="128" t="str">
        <f t="shared" si="22"/>
        <v/>
      </c>
      <c r="AC105" s="128" t="str">
        <f t="shared" si="23"/>
        <v/>
      </c>
    </row>
    <row r="106" spans="1:29" ht="15" x14ac:dyDescent="0.2">
      <c r="A106" s="161">
        <v>93</v>
      </c>
      <c r="B106" s="55"/>
      <c r="C106" s="55"/>
      <c r="E106" s="195"/>
      <c r="F106" s="195"/>
      <c r="G106" s="195"/>
      <c r="H106" s="195"/>
      <c r="I106" s="195"/>
      <c r="J106" s="195"/>
      <c r="K106" s="195"/>
      <c r="L106" s="195"/>
      <c r="M106" s="195"/>
      <c r="N106" s="195"/>
      <c r="O106" s="195"/>
      <c r="P106" s="195"/>
      <c r="Q106" s="195"/>
      <c r="R106" s="195"/>
      <c r="T106" s="128" t="str">
        <f t="shared" si="24"/>
        <v/>
      </c>
      <c r="U106" s="128" t="str">
        <f t="shared" si="25"/>
        <v/>
      </c>
      <c r="V106" s="128" t="str">
        <f t="shared" si="26"/>
        <v/>
      </c>
      <c r="W106" s="128" t="str">
        <f t="shared" si="27"/>
        <v/>
      </c>
      <c r="X106" s="128" t="str">
        <f t="shared" si="28"/>
        <v/>
      </c>
      <c r="Y106" s="128" t="str">
        <f t="shared" si="19"/>
        <v/>
      </c>
      <c r="Z106" s="128" t="str">
        <f t="shared" si="20"/>
        <v/>
      </c>
      <c r="AA106" s="128" t="str">
        <f t="shared" si="21"/>
        <v/>
      </c>
      <c r="AB106" s="128" t="str">
        <f t="shared" si="22"/>
        <v/>
      </c>
      <c r="AC106" s="128" t="str">
        <f t="shared" si="23"/>
        <v/>
      </c>
    </row>
    <row r="107" spans="1:29" ht="15" x14ac:dyDescent="0.2">
      <c r="A107" s="161">
        <v>94</v>
      </c>
      <c r="B107" s="55"/>
      <c r="C107" s="55"/>
      <c r="E107" s="195"/>
      <c r="F107" s="195"/>
      <c r="G107" s="195"/>
      <c r="H107" s="195"/>
      <c r="I107" s="195"/>
      <c r="J107" s="195"/>
      <c r="K107" s="195"/>
      <c r="L107" s="195"/>
      <c r="M107" s="195"/>
      <c r="N107" s="195"/>
      <c r="O107" s="195"/>
      <c r="P107" s="195"/>
      <c r="Q107" s="195"/>
      <c r="R107" s="195"/>
      <c r="T107" s="128" t="str">
        <f t="shared" si="24"/>
        <v/>
      </c>
      <c r="U107" s="128" t="str">
        <f t="shared" si="25"/>
        <v/>
      </c>
      <c r="V107" s="128" t="str">
        <f t="shared" si="26"/>
        <v/>
      </c>
      <c r="W107" s="128" t="str">
        <f t="shared" si="27"/>
        <v/>
      </c>
      <c r="X107" s="128" t="str">
        <f t="shared" si="28"/>
        <v/>
      </c>
      <c r="Y107" s="128" t="str">
        <f t="shared" si="19"/>
        <v/>
      </c>
      <c r="Z107" s="128" t="str">
        <f t="shared" si="20"/>
        <v/>
      </c>
      <c r="AA107" s="128" t="str">
        <f t="shared" si="21"/>
        <v/>
      </c>
      <c r="AB107" s="128" t="str">
        <f t="shared" si="22"/>
        <v/>
      </c>
      <c r="AC107" s="128" t="str">
        <f t="shared" si="23"/>
        <v/>
      </c>
    </row>
    <row r="108" spans="1:29" ht="15" x14ac:dyDescent="0.2">
      <c r="A108" s="161">
        <v>95</v>
      </c>
      <c r="B108" s="55"/>
      <c r="C108" s="55"/>
      <c r="E108" s="195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5"/>
      <c r="R108" s="195"/>
      <c r="T108" s="128" t="str">
        <f t="shared" si="24"/>
        <v/>
      </c>
      <c r="U108" s="128" t="str">
        <f t="shared" si="25"/>
        <v/>
      </c>
      <c r="V108" s="128" t="str">
        <f t="shared" si="26"/>
        <v/>
      </c>
      <c r="W108" s="128" t="str">
        <f t="shared" si="27"/>
        <v/>
      </c>
      <c r="X108" s="128" t="str">
        <f t="shared" si="28"/>
        <v/>
      </c>
      <c r="Y108" s="128" t="str">
        <f t="shared" si="19"/>
        <v/>
      </c>
      <c r="Z108" s="128" t="str">
        <f t="shared" si="20"/>
        <v/>
      </c>
      <c r="AA108" s="128" t="str">
        <f t="shared" si="21"/>
        <v/>
      </c>
      <c r="AB108" s="128" t="str">
        <f t="shared" si="22"/>
        <v/>
      </c>
      <c r="AC108" s="128" t="str">
        <f t="shared" si="23"/>
        <v/>
      </c>
    </row>
    <row r="109" spans="1:29" ht="15" x14ac:dyDescent="0.2">
      <c r="A109" s="161">
        <v>96</v>
      </c>
      <c r="B109" s="55"/>
      <c r="C109" s="55"/>
      <c r="E109" s="195"/>
      <c r="F109" s="195"/>
      <c r="G109" s="195"/>
      <c r="H109" s="195"/>
      <c r="I109" s="195"/>
      <c r="J109" s="195"/>
      <c r="K109" s="195"/>
      <c r="L109" s="195"/>
      <c r="M109" s="195"/>
      <c r="N109" s="195"/>
      <c r="O109" s="195"/>
      <c r="P109" s="195"/>
      <c r="Q109" s="195"/>
      <c r="R109" s="195"/>
      <c r="T109" s="128" t="str">
        <f t="shared" si="24"/>
        <v/>
      </c>
      <c r="U109" s="128" t="str">
        <f t="shared" si="25"/>
        <v/>
      </c>
      <c r="V109" s="128" t="str">
        <f t="shared" si="26"/>
        <v/>
      </c>
      <c r="W109" s="128" t="str">
        <f t="shared" si="27"/>
        <v/>
      </c>
      <c r="X109" s="128" t="str">
        <f t="shared" si="28"/>
        <v/>
      </c>
      <c r="Y109" s="128" t="str">
        <f t="shared" si="19"/>
        <v/>
      </c>
      <c r="Z109" s="128" t="str">
        <f t="shared" si="20"/>
        <v/>
      </c>
      <c r="AA109" s="128" t="str">
        <f t="shared" si="21"/>
        <v/>
      </c>
      <c r="AB109" s="128" t="str">
        <f t="shared" si="22"/>
        <v/>
      </c>
      <c r="AC109" s="128" t="str">
        <f t="shared" si="23"/>
        <v/>
      </c>
    </row>
    <row r="110" spans="1:29" ht="15" x14ac:dyDescent="0.2">
      <c r="A110" s="161">
        <v>97</v>
      </c>
      <c r="B110" s="55"/>
      <c r="C110" s="55"/>
      <c r="E110" s="195"/>
      <c r="F110" s="195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195"/>
      <c r="T110" s="128" t="str">
        <f t="shared" si="24"/>
        <v/>
      </c>
      <c r="U110" s="128" t="str">
        <f t="shared" si="25"/>
        <v/>
      </c>
      <c r="V110" s="128" t="str">
        <f t="shared" si="26"/>
        <v/>
      </c>
      <c r="W110" s="128" t="str">
        <f t="shared" si="27"/>
        <v/>
      </c>
      <c r="X110" s="128" t="str">
        <f t="shared" si="28"/>
        <v/>
      </c>
      <c r="Y110" s="128" t="str">
        <f t="shared" si="19"/>
        <v/>
      </c>
      <c r="Z110" s="128" t="str">
        <f t="shared" si="20"/>
        <v/>
      </c>
      <c r="AA110" s="128" t="str">
        <f t="shared" si="21"/>
        <v/>
      </c>
      <c r="AB110" s="128" t="str">
        <f t="shared" si="22"/>
        <v/>
      </c>
      <c r="AC110" s="128" t="str">
        <f t="shared" si="23"/>
        <v/>
      </c>
    </row>
    <row r="111" spans="1:29" ht="15" x14ac:dyDescent="0.2">
      <c r="A111" s="161">
        <v>98</v>
      </c>
      <c r="B111" s="55"/>
      <c r="C111" s="55"/>
      <c r="E111" s="195"/>
      <c r="F111" s="195"/>
      <c r="G111" s="195"/>
      <c r="H111" s="195"/>
      <c r="I111" s="195"/>
      <c r="J111" s="195"/>
      <c r="K111" s="195"/>
      <c r="L111" s="195"/>
      <c r="M111" s="195"/>
      <c r="N111" s="195"/>
      <c r="O111" s="195"/>
      <c r="P111" s="195"/>
      <c r="Q111" s="195"/>
      <c r="R111" s="195"/>
      <c r="T111" s="128" t="str">
        <f t="shared" si="24"/>
        <v/>
      </c>
      <c r="U111" s="128" t="str">
        <f t="shared" si="25"/>
        <v/>
      </c>
      <c r="V111" s="128" t="str">
        <f t="shared" si="26"/>
        <v/>
      </c>
      <c r="W111" s="128" t="str">
        <f t="shared" si="27"/>
        <v/>
      </c>
      <c r="X111" s="128" t="str">
        <f t="shared" si="28"/>
        <v/>
      </c>
      <c r="Y111" s="128" t="str">
        <f t="shared" si="19"/>
        <v/>
      </c>
      <c r="Z111" s="128" t="str">
        <f t="shared" si="20"/>
        <v/>
      </c>
      <c r="AA111" s="128" t="str">
        <f t="shared" si="21"/>
        <v/>
      </c>
      <c r="AB111" s="128" t="str">
        <f t="shared" si="22"/>
        <v/>
      </c>
      <c r="AC111" s="128" t="str">
        <f t="shared" si="23"/>
        <v/>
      </c>
    </row>
    <row r="112" spans="1:29" ht="15" x14ac:dyDescent="0.2">
      <c r="A112" s="161">
        <v>99</v>
      </c>
      <c r="B112" s="55"/>
      <c r="C112" s="55"/>
      <c r="E112" s="195"/>
      <c r="F112" s="195"/>
      <c r="G112" s="195"/>
      <c r="H112" s="195"/>
      <c r="I112" s="195"/>
      <c r="J112" s="195"/>
      <c r="K112" s="195"/>
      <c r="L112" s="195"/>
      <c r="M112" s="195"/>
      <c r="N112" s="195"/>
      <c r="O112" s="195"/>
      <c r="P112" s="195"/>
      <c r="Q112" s="195"/>
      <c r="R112" s="195"/>
      <c r="T112" s="128" t="str">
        <f t="shared" si="24"/>
        <v/>
      </c>
      <c r="U112" s="128" t="str">
        <f t="shared" si="25"/>
        <v/>
      </c>
      <c r="V112" s="128" t="str">
        <f t="shared" si="26"/>
        <v/>
      </c>
      <c r="W112" s="128" t="str">
        <f t="shared" si="27"/>
        <v/>
      </c>
      <c r="X112" s="128" t="str">
        <f t="shared" si="28"/>
        <v/>
      </c>
      <c r="Y112" s="128" t="str">
        <f t="shared" si="19"/>
        <v/>
      </c>
      <c r="Z112" s="128" t="str">
        <f t="shared" si="20"/>
        <v/>
      </c>
      <c r="AA112" s="128" t="str">
        <f t="shared" si="21"/>
        <v/>
      </c>
      <c r="AB112" s="128" t="str">
        <f t="shared" si="22"/>
        <v/>
      </c>
      <c r="AC112" s="128" t="str">
        <f t="shared" si="23"/>
        <v/>
      </c>
    </row>
    <row r="113" spans="1:29" ht="15" x14ac:dyDescent="0.2">
      <c r="A113" s="161">
        <v>100</v>
      </c>
      <c r="B113" s="55"/>
      <c r="C113" s="55"/>
      <c r="E113" s="195"/>
      <c r="F113" s="195"/>
      <c r="G113" s="195"/>
      <c r="H113" s="195"/>
      <c r="I113" s="195"/>
      <c r="J113" s="195"/>
      <c r="K113" s="195"/>
      <c r="L113" s="195"/>
      <c r="M113" s="195"/>
      <c r="N113" s="195"/>
      <c r="O113" s="195"/>
      <c r="P113" s="195"/>
      <c r="Q113" s="195"/>
      <c r="R113" s="195"/>
      <c r="T113" s="128" t="str">
        <f t="shared" si="24"/>
        <v/>
      </c>
      <c r="U113" s="128" t="str">
        <f t="shared" si="25"/>
        <v/>
      </c>
      <c r="V113" s="128" t="str">
        <f t="shared" si="26"/>
        <v/>
      </c>
      <c r="W113" s="128" t="str">
        <f t="shared" si="27"/>
        <v/>
      </c>
      <c r="X113" s="128" t="str">
        <f t="shared" si="28"/>
        <v/>
      </c>
      <c r="Y113" s="128" t="str">
        <f t="shared" si="19"/>
        <v/>
      </c>
      <c r="Z113" s="128" t="str">
        <f t="shared" si="20"/>
        <v/>
      </c>
      <c r="AA113" s="128" t="str">
        <f t="shared" si="21"/>
        <v/>
      </c>
      <c r="AB113" s="128" t="str">
        <f t="shared" si="22"/>
        <v/>
      </c>
      <c r="AC113" s="128" t="str">
        <f t="shared" si="23"/>
        <v/>
      </c>
    </row>
    <row r="114" spans="1:29" ht="15" x14ac:dyDescent="0.2">
      <c r="A114" s="161">
        <v>101</v>
      </c>
      <c r="B114" s="55"/>
      <c r="C114" s="55"/>
      <c r="E114" s="195"/>
      <c r="F114" s="195"/>
      <c r="G114" s="195"/>
      <c r="H114" s="195"/>
      <c r="I114" s="195"/>
      <c r="J114" s="195"/>
      <c r="K114" s="195"/>
      <c r="L114" s="195"/>
      <c r="M114" s="195"/>
      <c r="N114" s="195"/>
      <c r="O114" s="195"/>
      <c r="P114" s="195"/>
      <c r="Q114" s="195"/>
      <c r="R114" s="195"/>
      <c r="T114" s="128" t="str">
        <f t="shared" si="24"/>
        <v/>
      </c>
      <c r="U114" s="128" t="str">
        <f t="shared" si="25"/>
        <v/>
      </c>
      <c r="V114" s="128" t="str">
        <f t="shared" si="26"/>
        <v/>
      </c>
      <c r="W114" s="128" t="str">
        <f t="shared" si="27"/>
        <v/>
      </c>
      <c r="X114" s="128" t="str">
        <f t="shared" si="28"/>
        <v/>
      </c>
      <c r="Y114" s="128" t="str">
        <f t="shared" si="19"/>
        <v/>
      </c>
      <c r="Z114" s="128" t="str">
        <f t="shared" si="20"/>
        <v/>
      </c>
      <c r="AA114" s="128" t="str">
        <f t="shared" si="21"/>
        <v/>
      </c>
      <c r="AB114" s="128" t="str">
        <f t="shared" si="22"/>
        <v/>
      </c>
      <c r="AC114" s="128" t="str">
        <f t="shared" si="23"/>
        <v/>
      </c>
    </row>
    <row r="115" spans="1:29" ht="15" x14ac:dyDescent="0.2">
      <c r="A115" s="161">
        <v>102</v>
      </c>
      <c r="B115" s="55"/>
      <c r="C115" s="55"/>
      <c r="E115" s="195"/>
      <c r="F115" s="195"/>
      <c r="G115" s="195"/>
      <c r="H115" s="195"/>
      <c r="I115" s="195"/>
      <c r="J115" s="195"/>
      <c r="K115" s="195"/>
      <c r="L115" s="195"/>
      <c r="M115" s="195"/>
      <c r="N115" s="195"/>
      <c r="O115" s="195"/>
      <c r="P115" s="195"/>
      <c r="Q115" s="195"/>
      <c r="R115" s="195"/>
      <c r="T115" s="128" t="str">
        <f t="shared" si="24"/>
        <v/>
      </c>
      <c r="U115" s="128" t="str">
        <f t="shared" si="25"/>
        <v/>
      </c>
      <c r="V115" s="128" t="str">
        <f t="shared" si="26"/>
        <v/>
      </c>
      <c r="W115" s="128" t="str">
        <f t="shared" si="27"/>
        <v/>
      </c>
      <c r="X115" s="128" t="str">
        <f t="shared" si="28"/>
        <v/>
      </c>
      <c r="Y115" s="128" t="str">
        <f t="shared" si="19"/>
        <v/>
      </c>
      <c r="Z115" s="128" t="str">
        <f t="shared" si="20"/>
        <v/>
      </c>
      <c r="AA115" s="128" t="str">
        <f t="shared" si="21"/>
        <v/>
      </c>
      <c r="AB115" s="128" t="str">
        <f t="shared" si="22"/>
        <v/>
      </c>
      <c r="AC115" s="128" t="str">
        <f t="shared" si="23"/>
        <v/>
      </c>
    </row>
    <row r="116" spans="1:29" ht="15" x14ac:dyDescent="0.2">
      <c r="A116" s="161">
        <v>103</v>
      </c>
      <c r="B116" s="55"/>
      <c r="C116" s="55"/>
      <c r="E116" s="195"/>
      <c r="F116" s="195"/>
      <c r="G116" s="195"/>
      <c r="H116" s="195"/>
      <c r="I116" s="195"/>
      <c r="J116" s="195"/>
      <c r="K116" s="195"/>
      <c r="L116" s="195"/>
      <c r="M116" s="195"/>
      <c r="N116" s="195"/>
      <c r="O116" s="195"/>
      <c r="P116" s="195"/>
      <c r="Q116" s="195"/>
      <c r="R116" s="195"/>
      <c r="T116" s="128" t="str">
        <f t="shared" si="24"/>
        <v/>
      </c>
      <c r="U116" s="128" t="str">
        <f t="shared" si="25"/>
        <v/>
      </c>
      <c r="V116" s="128" t="str">
        <f t="shared" si="26"/>
        <v/>
      </c>
      <c r="W116" s="128" t="str">
        <f t="shared" si="27"/>
        <v/>
      </c>
      <c r="X116" s="128" t="str">
        <f t="shared" si="28"/>
        <v/>
      </c>
      <c r="Y116" s="128" t="str">
        <f t="shared" si="19"/>
        <v/>
      </c>
      <c r="Z116" s="128" t="str">
        <f t="shared" si="20"/>
        <v/>
      </c>
      <c r="AA116" s="128" t="str">
        <f t="shared" si="21"/>
        <v/>
      </c>
      <c r="AB116" s="128" t="str">
        <f t="shared" si="22"/>
        <v/>
      </c>
      <c r="AC116" s="128" t="str">
        <f t="shared" si="23"/>
        <v/>
      </c>
    </row>
    <row r="117" spans="1:29" ht="15" x14ac:dyDescent="0.2">
      <c r="A117" s="161">
        <v>104</v>
      </c>
      <c r="B117" s="55"/>
      <c r="C117" s="55"/>
      <c r="E117" s="195"/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T117" s="128" t="str">
        <f t="shared" si="24"/>
        <v/>
      </c>
      <c r="U117" s="128" t="str">
        <f t="shared" si="25"/>
        <v/>
      </c>
      <c r="V117" s="128" t="str">
        <f t="shared" si="26"/>
        <v/>
      </c>
      <c r="W117" s="128" t="str">
        <f t="shared" si="27"/>
        <v/>
      </c>
      <c r="X117" s="128" t="str">
        <f t="shared" si="28"/>
        <v/>
      </c>
      <c r="Y117" s="128" t="str">
        <f t="shared" si="19"/>
        <v/>
      </c>
      <c r="Z117" s="128" t="str">
        <f t="shared" si="20"/>
        <v/>
      </c>
      <c r="AA117" s="128" t="str">
        <f t="shared" si="21"/>
        <v/>
      </c>
      <c r="AB117" s="128" t="str">
        <f t="shared" si="22"/>
        <v/>
      </c>
      <c r="AC117" s="128" t="str">
        <f t="shared" si="23"/>
        <v/>
      </c>
    </row>
    <row r="118" spans="1:29" ht="15" x14ac:dyDescent="0.2">
      <c r="A118" s="161">
        <v>105</v>
      </c>
      <c r="B118" s="55"/>
      <c r="C118" s="55"/>
      <c r="E118" s="195"/>
      <c r="F118" s="195"/>
      <c r="G118" s="195"/>
      <c r="H118" s="195"/>
      <c r="I118" s="195"/>
      <c r="J118" s="195"/>
      <c r="K118" s="195"/>
      <c r="L118" s="195"/>
      <c r="M118" s="195"/>
      <c r="N118" s="195"/>
      <c r="O118" s="195"/>
      <c r="P118" s="195"/>
      <c r="Q118" s="195"/>
      <c r="R118" s="195"/>
      <c r="T118" s="128" t="str">
        <f t="shared" si="24"/>
        <v/>
      </c>
      <c r="U118" s="128" t="str">
        <f t="shared" si="25"/>
        <v/>
      </c>
      <c r="V118" s="128" t="str">
        <f t="shared" si="26"/>
        <v/>
      </c>
      <c r="W118" s="128" t="str">
        <f t="shared" si="27"/>
        <v/>
      </c>
      <c r="X118" s="128" t="str">
        <f t="shared" si="28"/>
        <v/>
      </c>
      <c r="Y118" s="128" t="str">
        <f t="shared" si="19"/>
        <v/>
      </c>
      <c r="Z118" s="128" t="str">
        <f t="shared" si="20"/>
        <v/>
      </c>
      <c r="AA118" s="128" t="str">
        <f t="shared" si="21"/>
        <v/>
      </c>
      <c r="AB118" s="128" t="str">
        <f t="shared" si="22"/>
        <v/>
      </c>
      <c r="AC118" s="128" t="str">
        <f t="shared" si="23"/>
        <v/>
      </c>
    </row>
    <row r="119" spans="1:29" ht="15" x14ac:dyDescent="0.2">
      <c r="A119" s="161">
        <v>106</v>
      </c>
      <c r="B119" s="55"/>
      <c r="C119" s="55"/>
      <c r="E119" s="195"/>
      <c r="F119" s="195"/>
      <c r="G119" s="195"/>
      <c r="H119" s="195"/>
      <c r="I119" s="195"/>
      <c r="J119" s="195"/>
      <c r="K119" s="195"/>
      <c r="L119" s="195"/>
      <c r="M119" s="195"/>
      <c r="N119" s="195"/>
      <c r="O119" s="195"/>
      <c r="P119" s="195"/>
      <c r="Q119" s="195"/>
      <c r="R119" s="195"/>
      <c r="T119" s="128" t="str">
        <f t="shared" si="24"/>
        <v/>
      </c>
      <c r="U119" s="128" t="str">
        <f t="shared" si="25"/>
        <v/>
      </c>
      <c r="V119" s="128" t="str">
        <f t="shared" si="26"/>
        <v/>
      </c>
      <c r="W119" s="128" t="str">
        <f t="shared" si="27"/>
        <v/>
      </c>
      <c r="X119" s="128" t="str">
        <f t="shared" si="28"/>
        <v/>
      </c>
      <c r="Y119" s="128" t="str">
        <f t="shared" si="19"/>
        <v/>
      </c>
      <c r="Z119" s="128" t="str">
        <f t="shared" si="20"/>
        <v/>
      </c>
      <c r="AA119" s="128" t="str">
        <f t="shared" si="21"/>
        <v/>
      </c>
      <c r="AB119" s="128" t="str">
        <f t="shared" si="22"/>
        <v/>
      </c>
      <c r="AC119" s="128" t="str">
        <f t="shared" si="23"/>
        <v/>
      </c>
    </row>
    <row r="120" spans="1:29" ht="15" x14ac:dyDescent="0.2">
      <c r="A120" s="161">
        <v>107</v>
      </c>
      <c r="B120" s="55"/>
      <c r="C120" s="55"/>
      <c r="E120" s="195"/>
      <c r="F120" s="195"/>
      <c r="G120" s="195"/>
      <c r="H120" s="195"/>
      <c r="I120" s="195"/>
      <c r="J120" s="195"/>
      <c r="K120" s="195"/>
      <c r="L120" s="195"/>
      <c r="M120" s="195"/>
      <c r="N120" s="195"/>
      <c r="O120" s="195"/>
      <c r="P120" s="195"/>
      <c r="Q120" s="195"/>
      <c r="R120" s="195"/>
      <c r="T120" s="128" t="str">
        <f t="shared" si="24"/>
        <v/>
      </c>
      <c r="U120" s="128" t="str">
        <f t="shared" si="25"/>
        <v/>
      </c>
      <c r="V120" s="128" t="str">
        <f t="shared" si="26"/>
        <v/>
      </c>
      <c r="W120" s="128" t="str">
        <f t="shared" si="27"/>
        <v/>
      </c>
      <c r="X120" s="128" t="str">
        <f t="shared" si="28"/>
        <v/>
      </c>
      <c r="Y120" s="128" t="str">
        <f t="shared" si="19"/>
        <v/>
      </c>
      <c r="Z120" s="128" t="str">
        <f t="shared" si="20"/>
        <v/>
      </c>
      <c r="AA120" s="128" t="str">
        <f t="shared" si="21"/>
        <v/>
      </c>
      <c r="AB120" s="128" t="str">
        <f t="shared" si="22"/>
        <v/>
      </c>
      <c r="AC120" s="128" t="str">
        <f t="shared" si="23"/>
        <v/>
      </c>
    </row>
    <row r="121" spans="1:29" ht="15" x14ac:dyDescent="0.2">
      <c r="A121" s="161">
        <v>108</v>
      </c>
      <c r="B121" s="55"/>
      <c r="C121" s="55"/>
      <c r="E121" s="195"/>
      <c r="F121" s="195"/>
      <c r="G121" s="195"/>
      <c r="H121" s="195"/>
      <c r="I121" s="195"/>
      <c r="J121" s="195"/>
      <c r="K121" s="195"/>
      <c r="L121" s="195"/>
      <c r="M121" s="195"/>
      <c r="N121" s="195"/>
      <c r="O121" s="195"/>
      <c r="P121" s="195"/>
      <c r="Q121" s="195"/>
      <c r="R121" s="195"/>
      <c r="T121" s="128" t="str">
        <f t="shared" si="24"/>
        <v/>
      </c>
      <c r="U121" s="128" t="str">
        <f t="shared" si="25"/>
        <v/>
      </c>
      <c r="V121" s="128" t="str">
        <f t="shared" si="26"/>
        <v/>
      </c>
      <c r="W121" s="128" t="str">
        <f t="shared" si="27"/>
        <v/>
      </c>
      <c r="X121" s="128" t="str">
        <f t="shared" si="28"/>
        <v/>
      </c>
      <c r="Y121" s="128" t="str">
        <f t="shared" si="19"/>
        <v/>
      </c>
      <c r="Z121" s="128" t="str">
        <f t="shared" si="20"/>
        <v/>
      </c>
      <c r="AA121" s="128" t="str">
        <f t="shared" si="21"/>
        <v/>
      </c>
      <c r="AB121" s="128" t="str">
        <f t="shared" si="22"/>
        <v/>
      </c>
      <c r="AC121" s="128" t="str">
        <f t="shared" si="23"/>
        <v/>
      </c>
    </row>
    <row r="122" spans="1:29" ht="15" x14ac:dyDescent="0.2">
      <c r="A122" s="161">
        <v>109</v>
      </c>
      <c r="B122" s="55"/>
      <c r="C122" s="55"/>
      <c r="E122" s="195"/>
      <c r="F122" s="195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195"/>
      <c r="R122" s="195"/>
      <c r="T122" s="128" t="str">
        <f t="shared" si="24"/>
        <v/>
      </c>
      <c r="U122" s="128" t="str">
        <f t="shared" si="25"/>
        <v/>
      </c>
      <c r="V122" s="128" t="str">
        <f t="shared" si="26"/>
        <v/>
      </c>
      <c r="W122" s="128" t="str">
        <f t="shared" si="27"/>
        <v/>
      </c>
      <c r="X122" s="128" t="str">
        <f t="shared" si="28"/>
        <v/>
      </c>
      <c r="Y122" s="128" t="str">
        <f t="shared" si="19"/>
        <v/>
      </c>
      <c r="Z122" s="128" t="str">
        <f t="shared" si="20"/>
        <v/>
      </c>
      <c r="AA122" s="128" t="str">
        <f t="shared" si="21"/>
        <v/>
      </c>
      <c r="AB122" s="128" t="str">
        <f t="shared" si="22"/>
        <v/>
      </c>
      <c r="AC122" s="128" t="str">
        <f t="shared" si="23"/>
        <v/>
      </c>
    </row>
    <row r="123" spans="1:29" ht="15" x14ac:dyDescent="0.2">
      <c r="A123" s="161">
        <v>110</v>
      </c>
      <c r="B123" s="55"/>
      <c r="C123" s="55"/>
      <c r="E123" s="195"/>
      <c r="F123" s="195"/>
      <c r="G123" s="195"/>
      <c r="H123" s="195"/>
      <c r="I123" s="195"/>
      <c r="J123" s="195"/>
      <c r="K123" s="195"/>
      <c r="L123" s="195"/>
      <c r="M123" s="195"/>
      <c r="N123" s="195"/>
      <c r="O123" s="195"/>
      <c r="P123" s="195"/>
      <c r="Q123" s="195"/>
      <c r="R123" s="195"/>
      <c r="T123" s="128" t="str">
        <f t="shared" si="24"/>
        <v/>
      </c>
      <c r="U123" s="128" t="str">
        <f t="shared" si="25"/>
        <v/>
      </c>
      <c r="V123" s="128" t="str">
        <f t="shared" si="26"/>
        <v/>
      </c>
      <c r="W123" s="128" t="str">
        <f t="shared" si="27"/>
        <v/>
      </c>
      <c r="X123" s="128" t="str">
        <f t="shared" si="28"/>
        <v/>
      </c>
      <c r="Y123" s="128" t="str">
        <f t="shared" si="19"/>
        <v/>
      </c>
      <c r="Z123" s="128" t="str">
        <f t="shared" si="20"/>
        <v/>
      </c>
      <c r="AA123" s="128" t="str">
        <f t="shared" si="21"/>
        <v/>
      </c>
      <c r="AB123" s="128" t="str">
        <f t="shared" si="22"/>
        <v/>
      </c>
      <c r="AC123" s="128" t="str">
        <f t="shared" si="23"/>
        <v/>
      </c>
    </row>
    <row r="124" spans="1:29" ht="15" x14ac:dyDescent="0.2">
      <c r="A124" s="161">
        <v>111</v>
      </c>
      <c r="B124" s="55"/>
      <c r="C124" s="55"/>
      <c r="E124" s="195"/>
      <c r="F124" s="195"/>
      <c r="G124" s="195"/>
      <c r="H124" s="195"/>
      <c r="I124" s="195"/>
      <c r="J124" s="195"/>
      <c r="K124" s="195"/>
      <c r="L124" s="195"/>
      <c r="M124" s="195"/>
      <c r="N124" s="195"/>
      <c r="O124" s="195"/>
      <c r="P124" s="195"/>
      <c r="Q124" s="195"/>
      <c r="R124" s="195"/>
      <c r="T124" s="128" t="str">
        <f t="shared" si="24"/>
        <v/>
      </c>
      <c r="U124" s="128" t="str">
        <f t="shared" si="25"/>
        <v/>
      </c>
      <c r="V124" s="128" t="str">
        <f t="shared" si="26"/>
        <v/>
      </c>
      <c r="W124" s="128" t="str">
        <f t="shared" si="27"/>
        <v/>
      </c>
      <c r="X124" s="128" t="str">
        <f t="shared" si="28"/>
        <v/>
      </c>
      <c r="Y124" s="128" t="str">
        <f t="shared" si="19"/>
        <v/>
      </c>
      <c r="Z124" s="128" t="str">
        <f t="shared" si="20"/>
        <v/>
      </c>
      <c r="AA124" s="128" t="str">
        <f t="shared" si="21"/>
        <v/>
      </c>
      <c r="AB124" s="128" t="str">
        <f t="shared" si="22"/>
        <v/>
      </c>
      <c r="AC124" s="128" t="str">
        <f t="shared" si="23"/>
        <v/>
      </c>
    </row>
    <row r="125" spans="1:29" ht="15" x14ac:dyDescent="0.2">
      <c r="A125" s="161">
        <v>112</v>
      </c>
      <c r="B125" s="55"/>
      <c r="C125" s="55"/>
      <c r="E125" s="195"/>
      <c r="F125" s="195"/>
      <c r="G125" s="195"/>
      <c r="H125" s="195"/>
      <c r="I125" s="195"/>
      <c r="J125" s="195"/>
      <c r="K125" s="195"/>
      <c r="L125" s="195"/>
      <c r="M125" s="195"/>
      <c r="N125" s="195"/>
      <c r="O125" s="195"/>
      <c r="P125" s="195"/>
      <c r="Q125" s="195"/>
      <c r="R125" s="195"/>
      <c r="T125" s="128" t="str">
        <f t="shared" si="24"/>
        <v/>
      </c>
      <c r="U125" s="128" t="str">
        <f t="shared" si="25"/>
        <v/>
      </c>
      <c r="V125" s="128" t="str">
        <f t="shared" si="26"/>
        <v/>
      </c>
      <c r="W125" s="128" t="str">
        <f t="shared" si="27"/>
        <v/>
      </c>
      <c r="X125" s="128" t="str">
        <f t="shared" si="28"/>
        <v/>
      </c>
      <c r="Y125" s="128" t="str">
        <f t="shared" si="19"/>
        <v/>
      </c>
      <c r="Z125" s="128" t="str">
        <f t="shared" si="20"/>
        <v/>
      </c>
      <c r="AA125" s="128" t="str">
        <f t="shared" si="21"/>
        <v/>
      </c>
      <c r="AB125" s="128" t="str">
        <f t="shared" si="22"/>
        <v/>
      </c>
      <c r="AC125" s="128" t="str">
        <f t="shared" si="23"/>
        <v/>
      </c>
    </row>
    <row r="126" spans="1:29" ht="15" x14ac:dyDescent="0.2">
      <c r="A126" s="161">
        <v>113</v>
      </c>
      <c r="B126" s="55"/>
      <c r="C126" s="55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5"/>
      <c r="T126" s="128" t="str">
        <f t="shared" si="24"/>
        <v/>
      </c>
      <c r="U126" s="128" t="str">
        <f t="shared" si="25"/>
        <v/>
      </c>
      <c r="V126" s="128" t="str">
        <f t="shared" si="26"/>
        <v/>
      </c>
      <c r="W126" s="128" t="str">
        <f t="shared" si="27"/>
        <v/>
      </c>
      <c r="X126" s="128" t="str">
        <f t="shared" si="28"/>
        <v/>
      </c>
      <c r="Y126" s="128" t="str">
        <f t="shared" si="19"/>
        <v/>
      </c>
      <c r="Z126" s="128" t="str">
        <f t="shared" si="20"/>
        <v/>
      </c>
      <c r="AA126" s="128" t="str">
        <f t="shared" si="21"/>
        <v/>
      </c>
      <c r="AB126" s="128" t="str">
        <f t="shared" si="22"/>
        <v/>
      </c>
      <c r="AC126" s="128" t="str">
        <f t="shared" si="23"/>
        <v/>
      </c>
    </row>
    <row r="127" spans="1:29" ht="15" x14ac:dyDescent="0.2">
      <c r="A127" s="161">
        <v>114</v>
      </c>
      <c r="B127" s="55"/>
      <c r="C127" s="55"/>
      <c r="E127" s="195"/>
      <c r="F127" s="195"/>
      <c r="G127" s="195"/>
      <c r="H127" s="195"/>
      <c r="I127" s="195"/>
      <c r="J127" s="195"/>
      <c r="K127" s="195"/>
      <c r="L127" s="195"/>
      <c r="M127" s="195"/>
      <c r="N127" s="195"/>
      <c r="O127" s="195"/>
      <c r="P127" s="195"/>
      <c r="Q127" s="195"/>
      <c r="R127" s="195"/>
      <c r="T127" s="128" t="str">
        <f t="shared" si="24"/>
        <v/>
      </c>
      <c r="U127" s="128" t="str">
        <f t="shared" si="25"/>
        <v/>
      </c>
      <c r="V127" s="128" t="str">
        <f t="shared" si="26"/>
        <v/>
      </c>
      <c r="W127" s="128" t="str">
        <f t="shared" si="27"/>
        <v/>
      </c>
      <c r="X127" s="128" t="str">
        <f t="shared" si="28"/>
        <v/>
      </c>
      <c r="Y127" s="128" t="str">
        <f t="shared" si="19"/>
        <v/>
      </c>
      <c r="Z127" s="128" t="str">
        <f t="shared" si="20"/>
        <v/>
      </c>
      <c r="AA127" s="128" t="str">
        <f t="shared" si="21"/>
        <v/>
      </c>
      <c r="AB127" s="128" t="str">
        <f t="shared" si="22"/>
        <v/>
      </c>
      <c r="AC127" s="128" t="str">
        <f t="shared" si="23"/>
        <v/>
      </c>
    </row>
    <row r="128" spans="1:29" ht="15" x14ac:dyDescent="0.2">
      <c r="A128" s="161">
        <v>115</v>
      </c>
      <c r="B128" s="55"/>
      <c r="C128" s="55"/>
      <c r="E128" s="195"/>
      <c r="F128" s="195"/>
      <c r="G128" s="195"/>
      <c r="H128" s="195"/>
      <c r="I128" s="195"/>
      <c r="J128" s="195"/>
      <c r="K128" s="195"/>
      <c r="L128" s="195"/>
      <c r="M128" s="195"/>
      <c r="N128" s="195"/>
      <c r="O128" s="195"/>
      <c r="P128" s="195"/>
      <c r="Q128" s="195"/>
      <c r="R128" s="195"/>
      <c r="T128" s="128" t="str">
        <f t="shared" si="24"/>
        <v/>
      </c>
      <c r="U128" s="128" t="str">
        <f t="shared" si="25"/>
        <v/>
      </c>
      <c r="V128" s="128" t="str">
        <f t="shared" si="26"/>
        <v/>
      </c>
      <c r="W128" s="128" t="str">
        <f t="shared" si="27"/>
        <v/>
      </c>
      <c r="X128" s="128" t="str">
        <f t="shared" si="28"/>
        <v/>
      </c>
      <c r="Y128" s="128" t="str">
        <f t="shared" si="19"/>
        <v/>
      </c>
      <c r="Z128" s="128" t="str">
        <f t="shared" si="20"/>
        <v/>
      </c>
      <c r="AA128" s="128" t="str">
        <f t="shared" si="21"/>
        <v/>
      </c>
      <c r="AB128" s="128" t="str">
        <f t="shared" si="22"/>
        <v/>
      </c>
      <c r="AC128" s="128" t="str">
        <f t="shared" si="23"/>
        <v/>
      </c>
    </row>
    <row r="129" spans="1:29" ht="15" x14ac:dyDescent="0.2">
      <c r="A129" s="161">
        <v>116</v>
      </c>
      <c r="B129" s="55"/>
      <c r="C129" s="55"/>
      <c r="E129" s="195"/>
      <c r="F129" s="195"/>
      <c r="G129" s="195"/>
      <c r="H129" s="195"/>
      <c r="I129" s="195"/>
      <c r="J129" s="195"/>
      <c r="K129" s="195"/>
      <c r="L129" s="195"/>
      <c r="M129" s="195"/>
      <c r="N129" s="195"/>
      <c r="O129" s="195"/>
      <c r="P129" s="195"/>
      <c r="Q129" s="195"/>
      <c r="R129" s="195"/>
      <c r="T129" s="128" t="str">
        <f t="shared" si="24"/>
        <v/>
      </c>
      <c r="U129" s="128" t="str">
        <f t="shared" si="25"/>
        <v/>
      </c>
      <c r="V129" s="128" t="str">
        <f t="shared" si="26"/>
        <v/>
      </c>
      <c r="W129" s="128" t="str">
        <f t="shared" si="27"/>
        <v/>
      </c>
      <c r="X129" s="128" t="str">
        <f t="shared" si="28"/>
        <v/>
      </c>
      <c r="Y129" s="128" t="str">
        <f t="shared" si="19"/>
        <v/>
      </c>
      <c r="Z129" s="128" t="str">
        <f t="shared" si="20"/>
        <v/>
      </c>
      <c r="AA129" s="128" t="str">
        <f t="shared" si="21"/>
        <v/>
      </c>
      <c r="AB129" s="128" t="str">
        <f t="shared" si="22"/>
        <v/>
      </c>
      <c r="AC129" s="128" t="str">
        <f t="shared" si="23"/>
        <v/>
      </c>
    </row>
    <row r="130" spans="1:29" ht="15" x14ac:dyDescent="0.2">
      <c r="A130" s="161">
        <v>117</v>
      </c>
      <c r="B130" s="55"/>
      <c r="C130" s="55"/>
      <c r="E130" s="195"/>
      <c r="F130" s="195"/>
      <c r="G130" s="195"/>
      <c r="H130" s="195"/>
      <c r="I130" s="195"/>
      <c r="J130" s="195"/>
      <c r="K130" s="195"/>
      <c r="L130" s="195"/>
      <c r="M130" s="195"/>
      <c r="N130" s="195"/>
      <c r="O130" s="195"/>
      <c r="P130" s="195"/>
      <c r="Q130" s="195"/>
      <c r="R130" s="195"/>
      <c r="T130" s="128" t="str">
        <f t="shared" si="24"/>
        <v/>
      </c>
      <c r="U130" s="128" t="str">
        <f t="shared" si="25"/>
        <v/>
      </c>
      <c r="V130" s="128" t="str">
        <f t="shared" si="26"/>
        <v/>
      </c>
      <c r="W130" s="128" t="str">
        <f t="shared" si="27"/>
        <v/>
      </c>
      <c r="X130" s="128" t="str">
        <f t="shared" si="28"/>
        <v/>
      </c>
      <c r="Y130" s="128" t="str">
        <f t="shared" si="19"/>
        <v/>
      </c>
      <c r="Z130" s="128" t="str">
        <f t="shared" si="20"/>
        <v/>
      </c>
      <c r="AA130" s="128" t="str">
        <f t="shared" si="21"/>
        <v/>
      </c>
      <c r="AB130" s="128" t="str">
        <f t="shared" si="22"/>
        <v/>
      </c>
      <c r="AC130" s="128" t="str">
        <f t="shared" si="23"/>
        <v/>
      </c>
    </row>
    <row r="131" spans="1:29" ht="15" x14ac:dyDescent="0.2">
      <c r="A131" s="161">
        <v>118</v>
      </c>
      <c r="B131" s="55"/>
      <c r="C131" s="55"/>
      <c r="E131" s="195"/>
      <c r="F131" s="195"/>
      <c r="G131" s="195"/>
      <c r="H131" s="195"/>
      <c r="I131" s="195"/>
      <c r="J131" s="195"/>
      <c r="K131" s="195"/>
      <c r="L131" s="195"/>
      <c r="M131" s="195"/>
      <c r="N131" s="195"/>
      <c r="O131" s="195"/>
      <c r="P131" s="195"/>
      <c r="Q131" s="195"/>
      <c r="R131" s="195"/>
      <c r="T131" s="128" t="str">
        <f t="shared" si="24"/>
        <v/>
      </c>
      <c r="U131" s="128" t="str">
        <f t="shared" si="25"/>
        <v/>
      </c>
      <c r="V131" s="128" t="str">
        <f t="shared" si="26"/>
        <v/>
      </c>
      <c r="W131" s="128" t="str">
        <f t="shared" si="27"/>
        <v/>
      </c>
      <c r="X131" s="128" t="str">
        <f t="shared" si="28"/>
        <v/>
      </c>
      <c r="Y131" s="128" t="str">
        <f t="shared" si="19"/>
        <v/>
      </c>
      <c r="Z131" s="128" t="str">
        <f t="shared" si="20"/>
        <v/>
      </c>
      <c r="AA131" s="128" t="str">
        <f t="shared" si="21"/>
        <v/>
      </c>
      <c r="AB131" s="128" t="str">
        <f t="shared" si="22"/>
        <v/>
      </c>
      <c r="AC131" s="128" t="str">
        <f t="shared" si="23"/>
        <v/>
      </c>
    </row>
    <row r="132" spans="1:29" ht="15" x14ac:dyDescent="0.2">
      <c r="A132" s="161">
        <v>119</v>
      </c>
      <c r="B132" s="55"/>
      <c r="C132" s="55"/>
      <c r="E132" s="195"/>
      <c r="F132" s="195"/>
      <c r="G132" s="195"/>
      <c r="H132" s="195"/>
      <c r="I132" s="195"/>
      <c r="J132" s="195"/>
      <c r="K132" s="195"/>
      <c r="L132" s="195"/>
      <c r="M132" s="195"/>
      <c r="N132" s="195"/>
      <c r="O132" s="195"/>
      <c r="P132" s="195"/>
      <c r="Q132" s="195"/>
      <c r="R132" s="195"/>
      <c r="T132" s="128" t="str">
        <f t="shared" si="24"/>
        <v/>
      </c>
      <c r="U132" s="128" t="str">
        <f t="shared" si="25"/>
        <v/>
      </c>
      <c r="V132" s="128" t="str">
        <f t="shared" si="26"/>
        <v/>
      </c>
      <c r="W132" s="128" t="str">
        <f t="shared" si="27"/>
        <v/>
      </c>
      <c r="X132" s="128" t="str">
        <f t="shared" si="28"/>
        <v/>
      </c>
      <c r="Y132" s="128" t="str">
        <f t="shared" si="19"/>
        <v/>
      </c>
      <c r="Z132" s="128" t="str">
        <f t="shared" si="20"/>
        <v/>
      </c>
      <c r="AA132" s="128" t="str">
        <f t="shared" si="21"/>
        <v/>
      </c>
      <c r="AB132" s="128" t="str">
        <f t="shared" si="22"/>
        <v/>
      </c>
      <c r="AC132" s="128" t="str">
        <f t="shared" si="23"/>
        <v/>
      </c>
    </row>
    <row r="133" spans="1:29" ht="15" x14ac:dyDescent="0.2">
      <c r="A133" s="161">
        <v>120</v>
      </c>
      <c r="B133" s="55"/>
      <c r="C133" s="55"/>
      <c r="E133" s="195"/>
      <c r="F133" s="195"/>
      <c r="G133" s="195"/>
      <c r="H133" s="195"/>
      <c r="I133" s="195"/>
      <c r="J133" s="195"/>
      <c r="K133" s="195"/>
      <c r="L133" s="195"/>
      <c r="M133" s="195"/>
      <c r="N133" s="195"/>
      <c r="O133" s="195"/>
      <c r="P133" s="195"/>
      <c r="Q133" s="195"/>
      <c r="R133" s="195"/>
      <c r="T133" s="128" t="str">
        <f t="shared" si="24"/>
        <v/>
      </c>
      <c r="U133" s="128" t="str">
        <f t="shared" si="25"/>
        <v/>
      </c>
      <c r="V133" s="128" t="str">
        <f t="shared" si="26"/>
        <v/>
      </c>
      <c r="W133" s="128" t="str">
        <f t="shared" si="27"/>
        <v/>
      </c>
      <c r="X133" s="128" t="str">
        <f t="shared" si="28"/>
        <v/>
      </c>
      <c r="Y133" s="128" t="str">
        <f t="shared" si="19"/>
        <v/>
      </c>
      <c r="Z133" s="128" t="str">
        <f t="shared" si="20"/>
        <v/>
      </c>
      <c r="AA133" s="128" t="str">
        <f t="shared" si="21"/>
        <v/>
      </c>
      <c r="AB133" s="128" t="str">
        <f t="shared" si="22"/>
        <v/>
      </c>
      <c r="AC133" s="128" t="str">
        <f t="shared" si="23"/>
        <v/>
      </c>
    </row>
    <row r="134" spans="1:29" ht="15" x14ac:dyDescent="0.2">
      <c r="A134" s="161">
        <v>121</v>
      </c>
      <c r="B134" s="55"/>
      <c r="C134" s="55"/>
      <c r="E134" s="195"/>
      <c r="F134" s="195"/>
      <c r="G134" s="195"/>
      <c r="H134" s="195"/>
      <c r="I134" s="195"/>
      <c r="J134" s="195"/>
      <c r="K134" s="195"/>
      <c r="L134" s="195"/>
      <c r="M134" s="195"/>
      <c r="N134" s="195"/>
      <c r="O134" s="195"/>
      <c r="P134" s="195"/>
      <c r="Q134" s="195"/>
      <c r="R134" s="195"/>
      <c r="T134" s="128" t="str">
        <f t="shared" si="24"/>
        <v/>
      </c>
      <c r="U134" s="128" t="str">
        <f t="shared" si="25"/>
        <v/>
      </c>
      <c r="V134" s="128" t="str">
        <f t="shared" si="26"/>
        <v/>
      </c>
      <c r="W134" s="128" t="str">
        <f t="shared" si="27"/>
        <v/>
      </c>
      <c r="X134" s="128" t="str">
        <f t="shared" si="28"/>
        <v/>
      </c>
      <c r="Y134" s="128" t="str">
        <f t="shared" si="19"/>
        <v/>
      </c>
      <c r="Z134" s="128" t="str">
        <f t="shared" si="20"/>
        <v/>
      </c>
      <c r="AA134" s="128" t="str">
        <f t="shared" si="21"/>
        <v/>
      </c>
      <c r="AB134" s="128" t="str">
        <f t="shared" si="22"/>
        <v/>
      </c>
      <c r="AC134" s="128" t="str">
        <f t="shared" si="23"/>
        <v/>
      </c>
    </row>
    <row r="135" spans="1:29" ht="15" x14ac:dyDescent="0.2">
      <c r="A135" s="161">
        <v>122</v>
      </c>
      <c r="B135" s="55"/>
      <c r="C135" s="55"/>
      <c r="E135" s="195"/>
      <c r="F135" s="195"/>
      <c r="G135" s="195"/>
      <c r="H135" s="195"/>
      <c r="I135" s="195"/>
      <c r="J135" s="195"/>
      <c r="K135" s="195"/>
      <c r="L135" s="195"/>
      <c r="M135" s="195"/>
      <c r="N135" s="195"/>
      <c r="O135" s="195"/>
      <c r="P135" s="195"/>
      <c r="Q135" s="195"/>
      <c r="R135" s="195"/>
      <c r="T135" s="128" t="str">
        <f t="shared" si="24"/>
        <v/>
      </c>
      <c r="U135" s="128" t="str">
        <f t="shared" si="25"/>
        <v/>
      </c>
      <c r="V135" s="128" t="str">
        <f t="shared" si="26"/>
        <v/>
      </c>
      <c r="W135" s="128" t="str">
        <f t="shared" si="27"/>
        <v/>
      </c>
      <c r="X135" s="128" t="str">
        <f t="shared" si="28"/>
        <v/>
      </c>
      <c r="Y135" s="128" t="str">
        <f t="shared" si="19"/>
        <v/>
      </c>
      <c r="Z135" s="128" t="str">
        <f t="shared" si="20"/>
        <v/>
      </c>
      <c r="AA135" s="128" t="str">
        <f t="shared" si="21"/>
        <v/>
      </c>
      <c r="AB135" s="128" t="str">
        <f t="shared" si="22"/>
        <v/>
      </c>
      <c r="AC135" s="128" t="str">
        <f t="shared" si="23"/>
        <v/>
      </c>
    </row>
    <row r="136" spans="1:29" ht="15" x14ac:dyDescent="0.2">
      <c r="A136" s="161">
        <v>123</v>
      </c>
      <c r="B136" s="55"/>
      <c r="C136" s="55"/>
      <c r="E136" s="195"/>
      <c r="F136" s="195"/>
      <c r="G136" s="195"/>
      <c r="H136" s="195"/>
      <c r="I136" s="195"/>
      <c r="J136" s="195"/>
      <c r="K136" s="195"/>
      <c r="L136" s="195"/>
      <c r="M136" s="195"/>
      <c r="N136" s="195"/>
      <c r="O136" s="195"/>
      <c r="P136" s="195"/>
      <c r="Q136" s="195"/>
      <c r="R136" s="195"/>
      <c r="T136" s="128" t="str">
        <f t="shared" si="24"/>
        <v/>
      </c>
      <c r="U136" s="128" t="str">
        <f t="shared" si="25"/>
        <v/>
      </c>
      <c r="V136" s="128" t="str">
        <f t="shared" si="26"/>
        <v/>
      </c>
      <c r="W136" s="128" t="str">
        <f t="shared" si="27"/>
        <v/>
      </c>
      <c r="X136" s="128" t="str">
        <f t="shared" si="28"/>
        <v/>
      </c>
      <c r="Y136" s="128" t="str">
        <f t="shared" si="19"/>
        <v/>
      </c>
      <c r="Z136" s="128" t="str">
        <f t="shared" si="20"/>
        <v/>
      </c>
      <c r="AA136" s="128" t="str">
        <f t="shared" si="21"/>
        <v/>
      </c>
      <c r="AB136" s="128" t="str">
        <f t="shared" si="22"/>
        <v/>
      </c>
      <c r="AC136" s="128" t="str">
        <f t="shared" si="23"/>
        <v/>
      </c>
    </row>
    <row r="137" spans="1:29" ht="15" x14ac:dyDescent="0.2">
      <c r="A137" s="161">
        <v>124</v>
      </c>
      <c r="B137" s="55"/>
      <c r="C137" s="55"/>
      <c r="E137" s="195"/>
      <c r="F137" s="195"/>
      <c r="G137" s="195"/>
      <c r="H137" s="195"/>
      <c r="I137" s="195"/>
      <c r="J137" s="195"/>
      <c r="K137" s="195"/>
      <c r="L137" s="195"/>
      <c r="M137" s="195"/>
      <c r="N137" s="195"/>
      <c r="O137" s="195"/>
      <c r="P137" s="195"/>
      <c r="Q137" s="195"/>
      <c r="R137" s="195"/>
      <c r="T137" s="128" t="str">
        <f t="shared" si="24"/>
        <v/>
      </c>
      <c r="U137" s="128" t="str">
        <f t="shared" si="25"/>
        <v/>
      </c>
      <c r="V137" s="128" t="str">
        <f t="shared" si="26"/>
        <v/>
      </c>
      <c r="W137" s="128" t="str">
        <f t="shared" si="27"/>
        <v/>
      </c>
      <c r="X137" s="128" t="str">
        <f t="shared" si="28"/>
        <v/>
      </c>
      <c r="Y137" s="128" t="str">
        <f t="shared" si="19"/>
        <v/>
      </c>
      <c r="Z137" s="128" t="str">
        <f t="shared" si="20"/>
        <v/>
      </c>
      <c r="AA137" s="128" t="str">
        <f t="shared" si="21"/>
        <v/>
      </c>
      <c r="AB137" s="128" t="str">
        <f t="shared" si="22"/>
        <v/>
      </c>
      <c r="AC137" s="128" t="str">
        <f t="shared" si="23"/>
        <v/>
      </c>
    </row>
    <row r="138" spans="1:29" ht="15" x14ac:dyDescent="0.2">
      <c r="A138" s="161">
        <v>125</v>
      </c>
      <c r="B138" s="55"/>
      <c r="C138" s="55"/>
      <c r="E138" s="195"/>
      <c r="F138" s="195"/>
      <c r="G138" s="195"/>
      <c r="H138" s="195"/>
      <c r="I138" s="195"/>
      <c r="J138" s="195"/>
      <c r="K138" s="195"/>
      <c r="L138" s="195"/>
      <c r="M138" s="195"/>
      <c r="N138" s="195"/>
      <c r="O138" s="195"/>
      <c r="P138" s="195"/>
      <c r="Q138" s="195"/>
      <c r="R138" s="195"/>
      <c r="T138" s="128" t="str">
        <f t="shared" si="24"/>
        <v/>
      </c>
      <c r="U138" s="128" t="str">
        <f t="shared" si="25"/>
        <v/>
      </c>
      <c r="V138" s="128" t="str">
        <f t="shared" si="26"/>
        <v/>
      </c>
      <c r="W138" s="128" t="str">
        <f t="shared" si="27"/>
        <v/>
      </c>
      <c r="X138" s="128" t="str">
        <f t="shared" si="28"/>
        <v/>
      </c>
      <c r="Y138" s="128" t="str">
        <f t="shared" si="19"/>
        <v/>
      </c>
      <c r="Z138" s="128" t="str">
        <f t="shared" si="20"/>
        <v/>
      </c>
      <c r="AA138" s="128" t="str">
        <f t="shared" si="21"/>
        <v/>
      </c>
      <c r="AB138" s="128" t="str">
        <f t="shared" si="22"/>
        <v/>
      </c>
      <c r="AC138" s="128" t="str">
        <f t="shared" si="23"/>
        <v/>
      </c>
    </row>
    <row r="139" spans="1:29" ht="15" x14ac:dyDescent="0.2">
      <c r="A139" s="161">
        <v>126</v>
      </c>
      <c r="B139" s="55"/>
      <c r="C139" s="55"/>
      <c r="E139" s="195"/>
      <c r="F139" s="195"/>
      <c r="G139" s="195"/>
      <c r="H139" s="195"/>
      <c r="I139" s="195"/>
      <c r="J139" s="195"/>
      <c r="K139" s="195"/>
      <c r="L139" s="195"/>
      <c r="M139" s="195"/>
      <c r="N139" s="195"/>
      <c r="O139" s="195"/>
      <c r="P139" s="195"/>
      <c r="Q139" s="195"/>
      <c r="R139" s="195"/>
      <c r="T139" s="128" t="str">
        <f t="shared" si="24"/>
        <v/>
      </c>
      <c r="U139" s="128" t="str">
        <f t="shared" si="25"/>
        <v/>
      </c>
      <c r="V139" s="128" t="str">
        <f t="shared" si="26"/>
        <v/>
      </c>
      <c r="W139" s="128" t="str">
        <f t="shared" si="27"/>
        <v/>
      </c>
      <c r="X139" s="128" t="str">
        <f t="shared" si="28"/>
        <v/>
      </c>
      <c r="Y139" s="128" t="str">
        <f t="shared" si="19"/>
        <v/>
      </c>
      <c r="Z139" s="128" t="str">
        <f t="shared" si="20"/>
        <v/>
      </c>
      <c r="AA139" s="128" t="str">
        <f t="shared" si="21"/>
        <v/>
      </c>
      <c r="AB139" s="128" t="str">
        <f t="shared" si="22"/>
        <v/>
      </c>
      <c r="AC139" s="128" t="str">
        <f t="shared" si="23"/>
        <v/>
      </c>
    </row>
    <row r="140" spans="1:29" ht="15" x14ac:dyDescent="0.2">
      <c r="A140" s="161">
        <v>127</v>
      </c>
      <c r="B140" s="55"/>
      <c r="C140" s="55"/>
      <c r="E140" s="195"/>
      <c r="F140" s="195"/>
      <c r="G140" s="195"/>
      <c r="H140" s="195"/>
      <c r="I140" s="195"/>
      <c r="J140" s="195"/>
      <c r="K140" s="195"/>
      <c r="L140" s="195"/>
      <c r="M140" s="195"/>
      <c r="N140" s="195"/>
      <c r="O140" s="195"/>
      <c r="P140" s="195"/>
      <c r="Q140" s="195"/>
      <c r="R140" s="195"/>
      <c r="T140" s="128" t="str">
        <f t="shared" si="24"/>
        <v/>
      </c>
      <c r="U140" s="128" t="str">
        <f t="shared" si="25"/>
        <v/>
      </c>
      <c r="V140" s="128" t="str">
        <f t="shared" si="26"/>
        <v/>
      </c>
      <c r="W140" s="128" t="str">
        <f t="shared" si="27"/>
        <v/>
      </c>
      <c r="X140" s="128" t="str">
        <f t="shared" si="28"/>
        <v/>
      </c>
      <c r="Y140" s="128" t="str">
        <f t="shared" si="19"/>
        <v/>
      </c>
      <c r="Z140" s="128" t="str">
        <f t="shared" si="20"/>
        <v/>
      </c>
      <c r="AA140" s="128" t="str">
        <f t="shared" si="21"/>
        <v/>
      </c>
      <c r="AB140" s="128" t="str">
        <f t="shared" si="22"/>
        <v/>
      </c>
      <c r="AC140" s="128" t="str">
        <f t="shared" si="23"/>
        <v/>
      </c>
    </row>
    <row r="141" spans="1:29" ht="15" x14ac:dyDescent="0.2">
      <c r="A141" s="161">
        <v>128</v>
      </c>
      <c r="B141" s="55"/>
      <c r="C141" s="55"/>
      <c r="E141" s="195"/>
      <c r="F141" s="195"/>
      <c r="G141" s="195"/>
      <c r="H141" s="195"/>
      <c r="I141" s="195"/>
      <c r="J141" s="195"/>
      <c r="K141" s="195"/>
      <c r="L141" s="195"/>
      <c r="M141" s="195"/>
      <c r="N141" s="195"/>
      <c r="O141" s="195"/>
      <c r="P141" s="195"/>
      <c r="Q141" s="195"/>
      <c r="R141" s="195"/>
      <c r="T141" s="128" t="str">
        <f t="shared" si="24"/>
        <v/>
      </c>
      <c r="U141" s="128" t="str">
        <f t="shared" si="25"/>
        <v/>
      </c>
      <c r="V141" s="128" t="str">
        <f t="shared" si="26"/>
        <v/>
      </c>
      <c r="W141" s="128" t="str">
        <f t="shared" si="27"/>
        <v/>
      </c>
      <c r="X141" s="128" t="str">
        <f t="shared" si="28"/>
        <v/>
      </c>
      <c r="Y141" s="128" t="str">
        <f t="shared" ref="Y141:Y204" si="29">IF(T141="","",ABS(T141-$AD$4))</f>
        <v/>
      </c>
      <c r="Z141" s="128" t="str">
        <f t="shared" ref="Z141:Z204" si="30">IF(U141="","",ABS(U141-$AD$5))</f>
        <v/>
      </c>
      <c r="AA141" s="128" t="str">
        <f t="shared" ref="AA141:AA204" si="31">IF(V141="","",ABS(V141-$AD$6))</f>
        <v/>
      </c>
      <c r="AB141" s="128" t="str">
        <f t="shared" ref="AB141:AB204" si="32">IF(W141="","",ABS(W141-$AD$7))</f>
        <v/>
      </c>
      <c r="AC141" s="128" t="str">
        <f t="shared" ref="AC141:AC204" si="33">IF(X141="","",ABS(X141-$AD$8))</f>
        <v/>
      </c>
    </row>
    <row r="142" spans="1:29" ht="15" x14ac:dyDescent="0.2">
      <c r="A142" s="161">
        <v>129</v>
      </c>
      <c r="B142" s="55"/>
      <c r="C142" s="55"/>
      <c r="E142" s="195"/>
      <c r="F142" s="195"/>
      <c r="G142" s="195"/>
      <c r="H142" s="195"/>
      <c r="I142" s="195"/>
      <c r="J142" s="195"/>
      <c r="K142" s="195"/>
      <c r="L142" s="195"/>
      <c r="M142" s="195"/>
      <c r="N142" s="195"/>
      <c r="O142" s="195"/>
      <c r="P142" s="195"/>
      <c r="Q142" s="195"/>
      <c r="R142" s="195"/>
      <c r="T142" s="128" t="str">
        <f t="shared" ref="T142:T205" si="34">IF(B143=1,C143,"")</f>
        <v/>
      </c>
      <c r="U142" s="128" t="str">
        <f t="shared" ref="U142:U205" si="35">IF(B143=2,C143,"")</f>
        <v/>
      </c>
      <c r="V142" s="128" t="str">
        <f t="shared" ref="V142:V205" si="36">IF(B143=3,C143,"")</f>
        <v/>
      </c>
      <c r="W142" s="128" t="str">
        <f t="shared" ref="W142:W205" si="37">IF(B143=4,C143,"")</f>
        <v/>
      </c>
      <c r="X142" s="128" t="str">
        <f t="shared" ref="X142:X205" si="38">IF(B143=5,C143,"")</f>
        <v/>
      </c>
      <c r="Y142" s="128" t="str">
        <f t="shared" si="29"/>
        <v/>
      </c>
      <c r="Z142" s="128" t="str">
        <f t="shared" si="30"/>
        <v/>
      </c>
      <c r="AA142" s="128" t="str">
        <f t="shared" si="31"/>
        <v/>
      </c>
      <c r="AB142" s="128" t="str">
        <f t="shared" si="32"/>
        <v/>
      </c>
      <c r="AC142" s="128" t="str">
        <f t="shared" si="33"/>
        <v/>
      </c>
    </row>
    <row r="143" spans="1:29" ht="15" x14ac:dyDescent="0.2">
      <c r="A143" s="161">
        <v>130</v>
      </c>
      <c r="B143" s="55"/>
      <c r="C143" s="55"/>
      <c r="E143" s="195"/>
      <c r="F143" s="195"/>
      <c r="G143" s="195"/>
      <c r="H143" s="195"/>
      <c r="I143" s="195"/>
      <c r="J143" s="195"/>
      <c r="K143" s="195"/>
      <c r="L143" s="195"/>
      <c r="M143" s="195"/>
      <c r="N143" s="195"/>
      <c r="O143" s="195"/>
      <c r="P143" s="195"/>
      <c r="Q143" s="195"/>
      <c r="R143" s="195"/>
      <c r="T143" s="128" t="str">
        <f t="shared" si="34"/>
        <v/>
      </c>
      <c r="U143" s="128" t="str">
        <f t="shared" si="35"/>
        <v/>
      </c>
      <c r="V143" s="128" t="str">
        <f t="shared" si="36"/>
        <v/>
      </c>
      <c r="W143" s="128" t="str">
        <f t="shared" si="37"/>
        <v/>
      </c>
      <c r="X143" s="128" t="str">
        <f t="shared" si="38"/>
        <v/>
      </c>
      <c r="Y143" s="128" t="str">
        <f t="shared" si="29"/>
        <v/>
      </c>
      <c r="Z143" s="128" t="str">
        <f t="shared" si="30"/>
        <v/>
      </c>
      <c r="AA143" s="128" t="str">
        <f t="shared" si="31"/>
        <v/>
      </c>
      <c r="AB143" s="128" t="str">
        <f t="shared" si="32"/>
        <v/>
      </c>
      <c r="AC143" s="128" t="str">
        <f t="shared" si="33"/>
        <v/>
      </c>
    </row>
    <row r="144" spans="1:29" ht="15" x14ac:dyDescent="0.2">
      <c r="A144" s="161">
        <v>131</v>
      </c>
      <c r="B144" s="55"/>
      <c r="C144" s="55"/>
      <c r="E144" s="195"/>
      <c r="F144" s="195"/>
      <c r="G144" s="195"/>
      <c r="H144" s="195"/>
      <c r="I144" s="195"/>
      <c r="J144" s="195"/>
      <c r="K144" s="195"/>
      <c r="L144" s="195"/>
      <c r="M144" s="195"/>
      <c r="N144" s="195"/>
      <c r="O144" s="195"/>
      <c r="P144" s="195"/>
      <c r="Q144" s="195"/>
      <c r="R144" s="195"/>
      <c r="T144" s="128" t="str">
        <f t="shared" si="34"/>
        <v/>
      </c>
      <c r="U144" s="128" t="str">
        <f t="shared" si="35"/>
        <v/>
      </c>
      <c r="V144" s="128" t="str">
        <f t="shared" si="36"/>
        <v/>
      </c>
      <c r="W144" s="128" t="str">
        <f t="shared" si="37"/>
        <v/>
      </c>
      <c r="X144" s="128" t="str">
        <f t="shared" si="38"/>
        <v/>
      </c>
      <c r="Y144" s="128" t="str">
        <f t="shared" si="29"/>
        <v/>
      </c>
      <c r="Z144" s="128" t="str">
        <f t="shared" si="30"/>
        <v/>
      </c>
      <c r="AA144" s="128" t="str">
        <f t="shared" si="31"/>
        <v/>
      </c>
      <c r="AB144" s="128" t="str">
        <f t="shared" si="32"/>
        <v/>
      </c>
      <c r="AC144" s="128" t="str">
        <f t="shared" si="33"/>
        <v/>
      </c>
    </row>
    <row r="145" spans="1:29" ht="15" x14ac:dyDescent="0.2">
      <c r="A145" s="161">
        <v>132</v>
      </c>
      <c r="B145" s="55"/>
      <c r="C145" s="55"/>
      <c r="E145" s="195"/>
      <c r="F145" s="195"/>
      <c r="G145" s="195"/>
      <c r="H145" s="195"/>
      <c r="I145" s="195"/>
      <c r="J145" s="195"/>
      <c r="K145" s="195"/>
      <c r="L145" s="195"/>
      <c r="M145" s="195"/>
      <c r="N145" s="195"/>
      <c r="O145" s="195"/>
      <c r="P145" s="195"/>
      <c r="Q145" s="195"/>
      <c r="R145" s="195"/>
      <c r="T145" s="128" t="str">
        <f t="shared" si="34"/>
        <v/>
      </c>
      <c r="U145" s="128" t="str">
        <f t="shared" si="35"/>
        <v/>
      </c>
      <c r="V145" s="128" t="str">
        <f t="shared" si="36"/>
        <v/>
      </c>
      <c r="W145" s="128" t="str">
        <f t="shared" si="37"/>
        <v/>
      </c>
      <c r="X145" s="128" t="str">
        <f t="shared" si="38"/>
        <v/>
      </c>
      <c r="Y145" s="128" t="str">
        <f t="shared" si="29"/>
        <v/>
      </c>
      <c r="Z145" s="128" t="str">
        <f t="shared" si="30"/>
        <v/>
      </c>
      <c r="AA145" s="128" t="str">
        <f t="shared" si="31"/>
        <v/>
      </c>
      <c r="AB145" s="128" t="str">
        <f t="shared" si="32"/>
        <v/>
      </c>
      <c r="AC145" s="128" t="str">
        <f t="shared" si="33"/>
        <v/>
      </c>
    </row>
    <row r="146" spans="1:29" ht="15" x14ac:dyDescent="0.2">
      <c r="A146" s="161">
        <v>133</v>
      </c>
      <c r="B146" s="55"/>
      <c r="C146" s="55"/>
      <c r="E146" s="195"/>
      <c r="F146" s="195"/>
      <c r="G146" s="195"/>
      <c r="H146" s="195"/>
      <c r="I146" s="195"/>
      <c r="J146" s="195"/>
      <c r="K146" s="195"/>
      <c r="L146" s="195"/>
      <c r="M146" s="195"/>
      <c r="N146" s="195"/>
      <c r="O146" s="195"/>
      <c r="P146" s="195"/>
      <c r="Q146" s="195"/>
      <c r="R146" s="195"/>
      <c r="T146" s="128" t="str">
        <f t="shared" si="34"/>
        <v/>
      </c>
      <c r="U146" s="128" t="str">
        <f t="shared" si="35"/>
        <v/>
      </c>
      <c r="V146" s="128" t="str">
        <f t="shared" si="36"/>
        <v/>
      </c>
      <c r="W146" s="128" t="str">
        <f t="shared" si="37"/>
        <v/>
      </c>
      <c r="X146" s="128" t="str">
        <f t="shared" si="38"/>
        <v/>
      </c>
      <c r="Y146" s="128" t="str">
        <f t="shared" si="29"/>
        <v/>
      </c>
      <c r="Z146" s="128" t="str">
        <f t="shared" si="30"/>
        <v/>
      </c>
      <c r="AA146" s="128" t="str">
        <f t="shared" si="31"/>
        <v/>
      </c>
      <c r="AB146" s="128" t="str">
        <f t="shared" si="32"/>
        <v/>
      </c>
      <c r="AC146" s="128" t="str">
        <f t="shared" si="33"/>
        <v/>
      </c>
    </row>
    <row r="147" spans="1:29" ht="15" x14ac:dyDescent="0.2">
      <c r="A147" s="161">
        <v>134</v>
      </c>
      <c r="B147" s="55"/>
      <c r="C147" s="55"/>
      <c r="E147" s="195"/>
      <c r="F147" s="195"/>
      <c r="G147" s="195"/>
      <c r="H147" s="195"/>
      <c r="I147" s="195"/>
      <c r="J147" s="195"/>
      <c r="K147" s="195"/>
      <c r="L147" s="195"/>
      <c r="M147" s="195"/>
      <c r="N147" s="195"/>
      <c r="O147" s="195"/>
      <c r="P147" s="195"/>
      <c r="Q147" s="195"/>
      <c r="R147" s="195"/>
      <c r="T147" s="128" t="str">
        <f t="shared" si="34"/>
        <v/>
      </c>
      <c r="U147" s="128" t="str">
        <f t="shared" si="35"/>
        <v/>
      </c>
      <c r="V147" s="128" t="str">
        <f t="shared" si="36"/>
        <v/>
      </c>
      <c r="W147" s="128" t="str">
        <f t="shared" si="37"/>
        <v/>
      </c>
      <c r="X147" s="128" t="str">
        <f t="shared" si="38"/>
        <v/>
      </c>
      <c r="Y147" s="128" t="str">
        <f t="shared" si="29"/>
        <v/>
      </c>
      <c r="Z147" s="128" t="str">
        <f t="shared" si="30"/>
        <v/>
      </c>
      <c r="AA147" s="128" t="str">
        <f t="shared" si="31"/>
        <v/>
      </c>
      <c r="AB147" s="128" t="str">
        <f t="shared" si="32"/>
        <v/>
      </c>
      <c r="AC147" s="128" t="str">
        <f t="shared" si="33"/>
        <v/>
      </c>
    </row>
    <row r="148" spans="1:29" ht="15" x14ac:dyDescent="0.2">
      <c r="A148" s="161">
        <v>135</v>
      </c>
      <c r="B148" s="55"/>
      <c r="C148" s="55"/>
      <c r="E148" s="195"/>
      <c r="F148" s="195"/>
      <c r="G148" s="195"/>
      <c r="H148" s="195"/>
      <c r="I148" s="195"/>
      <c r="J148" s="195"/>
      <c r="K148" s="195"/>
      <c r="L148" s="195"/>
      <c r="M148" s="195"/>
      <c r="N148" s="195"/>
      <c r="O148" s="195"/>
      <c r="P148" s="195"/>
      <c r="Q148" s="195"/>
      <c r="R148" s="195"/>
      <c r="T148" s="128" t="str">
        <f t="shared" si="34"/>
        <v/>
      </c>
      <c r="U148" s="128" t="str">
        <f t="shared" si="35"/>
        <v/>
      </c>
      <c r="V148" s="128" t="str">
        <f t="shared" si="36"/>
        <v/>
      </c>
      <c r="W148" s="128" t="str">
        <f t="shared" si="37"/>
        <v/>
      </c>
      <c r="X148" s="128" t="str">
        <f t="shared" si="38"/>
        <v/>
      </c>
      <c r="Y148" s="128" t="str">
        <f t="shared" si="29"/>
        <v/>
      </c>
      <c r="Z148" s="128" t="str">
        <f t="shared" si="30"/>
        <v/>
      </c>
      <c r="AA148" s="128" t="str">
        <f t="shared" si="31"/>
        <v/>
      </c>
      <c r="AB148" s="128" t="str">
        <f t="shared" si="32"/>
        <v/>
      </c>
      <c r="AC148" s="128" t="str">
        <f t="shared" si="33"/>
        <v/>
      </c>
    </row>
    <row r="149" spans="1:29" ht="15" x14ac:dyDescent="0.2">
      <c r="A149" s="161">
        <v>136</v>
      </c>
      <c r="B149" s="55"/>
      <c r="C149" s="55"/>
      <c r="E149" s="195"/>
      <c r="F149" s="195"/>
      <c r="G149" s="195"/>
      <c r="H149" s="195"/>
      <c r="I149" s="195"/>
      <c r="J149" s="195"/>
      <c r="K149" s="195"/>
      <c r="L149" s="195"/>
      <c r="M149" s="195"/>
      <c r="N149" s="195"/>
      <c r="O149" s="195"/>
      <c r="P149" s="195"/>
      <c r="Q149" s="195"/>
      <c r="R149" s="195"/>
      <c r="T149" s="128" t="str">
        <f t="shared" si="34"/>
        <v/>
      </c>
      <c r="U149" s="128" t="str">
        <f t="shared" si="35"/>
        <v/>
      </c>
      <c r="V149" s="128" t="str">
        <f t="shared" si="36"/>
        <v/>
      </c>
      <c r="W149" s="128" t="str">
        <f t="shared" si="37"/>
        <v/>
      </c>
      <c r="X149" s="128" t="str">
        <f t="shared" si="38"/>
        <v/>
      </c>
      <c r="Y149" s="128" t="str">
        <f t="shared" si="29"/>
        <v/>
      </c>
      <c r="Z149" s="128" t="str">
        <f t="shared" si="30"/>
        <v/>
      </c>
      <c r="AA149" s="128" t="str">
        <f t="shared" si="31"/>
        <v/>
      </c>
      <c r="AB149" s="128" t="str">
        <f t="shared" si="32"/>
        <v/>
      </c>
      <c r="AC149" s="128" t="str">
        <f t="shared" si="33"/>
        <v/>
      </c>
    </row>
    <row r="150" spans="1:29" ht="15" x14ac:dyDescent="0.2">
      <c r="A150" s="161">
        <v>137</v>
      </c>
      <c r="B150" s="55"/>
      <c r="C150" s="55"/>
      <c r="E150" s="195"/>
      <c r="F150" s="195"/>
      <c r="G150" s="195"/>
      <c r="H150" s="195"/>
      <c r="I150" s="195"/>
      <c r="J150" s="195"/>
      <c r="K150" s="195"/>
      <c r="L150" s="195"/>
      <c r="M150" s="195"/>
      <c r="N150" s="195"/>
      <c r="O150" s="195"/>
      <c r="P150" s="195"/>
      <c r="Q150" s="195"/>
      <c r="R150" s="195"/>
      <c r="T150" s="128" t="str">
        <f t="shared" si="34"/>
        <v/>
      </c>
      <c r="U150" s="128" t="str">
        <f t="shared" si="35"/>
        <v/>
      </c>
      <c r="V150" s="128" t="str">
        <f t="shared" si="36"/>
        <v/>
      </c>
      <c r="W150" s="128" t="str">
        <f t="shared" si="37"/>
        <v/>
      </c>
      <c r="X150" s="128" t="str">
        <f t="shared" si="38"/>
        <v/>
      </c>
      <c r="Y150" s="128" t="str">
        <f t="shared" si="29"/>
        <v/>
      </c>
      <c r="Z150" s="128" t="str">
        <f t="shared" si="30"/>
        <v/>
      </c>
      <c r="AA150" s="128" t="str">
        <f t="shared" si="31"/>
        <v/>
      </c>
      <c r="AB150" s="128" t="str">
        <f t="shared" si="32"/>
        <v/>
      </c>
      <c r="AC150" s="128" t="str">
        <f t="shared" si="33"/>
        <v/>
      </c>
    </row>
    <row r="151" spans="1:29" ht="15" x14ac:dyDescent="0.2">
      <c r="A151" s="161">
        <v>138</v>
      </c>
      <c r="B151" s="55"/>
      <c r="C151" s="55"/>
      <c r="E151" s="195"/>
      <c r="F151" s="195"/>
      <c r="G151" s="195"/>
      <c r="H151" s="195"/>
      <c r="I151" s="195"/>
      <c r="J151" s="195"/>
      <c r="K151" s="195"/>
      <c r="L151" s="195"/>
      <c r="M151" s="195"/>
      <c r="N151" s="195"/>
      <c r="O151" s="195"/>
      <c r="P151" s="195"/>
      <c r="Q151" s="195"/>
      <c r="R151" s="195"/>
      <c r="T151" s="128" t="str">
        <f t="shared" si="34"/>
        <v/>
      </c>
      <c r="U151" s="128" t="str">
        <f t="shared" si="35"/>
        <v/>
      </c>
      <c r="V151" s="128" t="str">
        <f t="shared" si="36"/>
        <v/>
      </c>
      <c r="W151" s="128" t="str">
        <f t="shared" si="37"/>
        <v/>
      </c>
      <c r="X151" s="128" t="str">
        <f t="shared" si="38"/>
        <v/>
      </c>
      <c r="Y151" s="128" t="str">
        <f t="shared" si="29"/>
        <v/>
      </c>
      <c r="Z151" s="128" t="str">
        <f t="shared" si="30"/>
        <v/>
      </c>
      <c r="AA151" s="128" t="str">
        <f t="shared" si="31"/>
        <v/>
      </c>
      <c r="AB151" s="128" t="str">
        <f t="shared" si="32"/>
        <v/>
      </c>
      <c r="AC151" s="128" t="str">
        <f t="shared" si="33"/>
        <v/>
      </c>
    </row>
    <row r="152" spans="1:29" ht="15" x14ac:dyDescent="0.2">
      <c r="A152" s="161">
        <v>139</v>
      </c>
      <c r="B152" s="55"/>
      <c r="C152" s="55"/>
      <c r="E152" s="195"/>
      <c r="F152" s="195"/>
      <c r="G152" s="195"/>
      <c r="H152" s="195"/>
      <c r="I152" s="195"/>
      <c r="J152" s="195"/>
      <c r="K152" s="195"/>
      <c r="L152" s="195"/>
      <c r="M152" s="195"/>
      <c r="N152" s="195"/>
      <c r="O152" s="195"/>
      <c r="P152" s="195"/>
      <c r="Q152" s="195"/>
      <c r="R152" s="195"/>
      <c r="T152" s="128" t="str">
        <f t="shared" si="34"/>
        <v/>
      </c>
      <c r="U152" s="128" t="str">
        <f t="shared" si="35"/>
        <v/>
      </c>
      <c r="V152" s="128" t="str">
        <f t="shared" si="36"/>
        <v/>
      </c>
      <c r="W152" s="128" t="str">
        <f t="shared" si="37"/>
        <v/>
      </c>
      <c r="X152" s="128" t="str">
        <f t="shared" si="38"/>
        <v/>
      </c>
      <c r="Y152" s="128" t="str">
        <f t="shared" si="29"/>
        <v/>
      </c>
      <c r="Z152" s="128" t="str">
        <f t="shared" si="30"/>
        <v/>
      </c>
      <c r="AA152" s="128" t="str">
        <f t="shared" si="31"/>
        <v/>
      </c>
      <c r="AB152" s="128" t="str">
        <f t="shared" si="32"/>
        <v/>
      </c>
      <c r="AC152" s="128" t="str">
        <f t="shared" si="33"/>
        <v/>
      </c>
    </row>
    <row r="153" spans="1:29" ht="15" x14ac:dyDescent="0.2">
      <c r="A153" s="161">
        <v>140</v>
      </c>
      <c r="B153" s="55"/>
      <c r="C153" s="55"/>
      <c r="E153" s="195"/>
      <c r="F153" s="195"/>
      <c r="G153" s="195"/>
      <c r="H153" s="195"/>
      <c r="I153" s="195"/>
      <c r="J153" s="195"/>
      <c r="K153" s="195"/>
      <c r="L153" s="195"/>
      <c r="M153" s="195"/>
      <c r="N153" s="195"/>
      <c r="O153" s="195"/>
      <c r="P153" s="195"/>
      <c r="Q153" s="195"/>
      <c r="R153" s="195"/>
      <c r="T153" s="128" t="str">
        <f t="shared" si="34"/>
        <v/>
      </c>
      <c r="U153" s="128" t="str">
        <f t="shared" si="35"/>
        <v/>
      </c>
      <c r="V153" s="128" t="str">
        <f t="shared" si="36"/>
        <v/>
      </c>
      <c r="W153" s="128" t="str">
        <f t="shared" si="37"/>
        <v/>
      </c>
      <c r="X153" s="128" t="str">
        <f t="shared" si="38"/>
        <v/>
      </c>
      <c r="Y153" s="128" t="str">
        <f t="shared" si="29"/>
        <v/>
      </c>
      <c r="Z153" s="128" t="str">
        <f t="shared" si="30"/>
        <v/>
      </c>
      <c r="AA153" s="128" t="str">
        <f t="shared" si="31"/>
        <v/>
      </c>
      <c r="AB153" s="128" t="str">
        <f t="shared" si="32"/>
        <v/>
      </c>
      <c r="AC153" s="128" t="str">
        <f t="shared" si="33"/>
        <v/>
      </c>
    </row>
    <row r="154" spans="1:29" ht="15" x14ac:dyDescent="0.2">
      <c r="A154" s="161">
        <v>141</v>
      </c>
      <c r="B154" s="55"/>
      <c r="C154" s="55"/>
      <c r="E154" s="195"/>
      <c r="F154" s="195"/>
      <c r="G154" s="195"/>
      <c r="H154" s="195"/>
      <c r="I154" s="195"/>
      <c r="J154" s="195"/>
      <c r="K154" s="195"/>
      <c r="L154" s="195"/>
      <c r="M154" s="195"/>
      <c r="N154" s="195"/>
      <c r="O154" s="195"/>
      <c r="P154" s="195"/>
      <c r="Q154" s="195"/>
      <c r="R154" s="195"/>
      <c r="T154" s="128" t="str">
        <f t="shared" si="34"/>
        <v/>
      </c>
      <c r="U154" s="128" t="str">
        <f t="shared" si="35"/>
        <v/>
      </c>
      <c r="V154" s="128" t="str">
        <f t="shared" si="36"/>
        <v/>
      </c>
      <c r="W154" s="128" t="str">
        <f t="shared" si="37"/>
        <v/>
      </c>
      <c r="X154" s="128" t="str">
        <f t="shared" si="38"/>
        <v/>
      </c>
      <c r="Y154" s="128" t="str">
        <f t="shared" si="29"/>
        <v/>
      </c>
      <c r="Z154" s="128" t="str">
        <f t="shared" si="30"/>
        <v/>
      </c>
      <c r="AA154" s="128" t="str">
        <f t="shared" si="31"/>
        <v/>
      </c>
      <c r="AB154" s="128" t="str">
        <f t="shared" si="32"/>
        <v/>
      </c>
      <c r="AC154" s="128" t="str">
        <f t="shared" si="33"/>
        <v/>
      </c>
    </row>
    <row r="155" spans="1:29" ht="15" x14ac:dyDescent="0.2">
      <c r="A155" s="161">
        <v>142</v>
      </c>
      <c r="B155" s="55"/>
      <c r="C155" s="55"/>
      <c r="E155" s="195"/>
      <c r="F155" s="195"/>
      <c r="G155" s="195"/>
      <c r="H155" s="195"/>
      <c r="I155" s="195"/>
      <c r="J155" s="195"/>
      <c r="K155" s="195"/>
      <c r="L155" s="195"/>
      <c r="M155" s="195"/>
      <c r="N155" s="195"/>
      <c r="O155" s="195"/>
      <c r="P155" s="195"/>
      <c r="Q155" s="195"/>
      <c r="R155" s="195"/>
      <c r="T155" s="128" t="str">
        <f t="shared" si="34"/>
        <v/>
      </c>
      <c r="U155" s="128" t="str">
        <f t="shared" si="35"/>
        <v/>
      </c>
      <c r="V155" s="128" t="str">
        <f t="shared" si="36"/>
        <v/>
      </c>
      <c r="W155" s="128" t="str">
        <f t="shared" si="37"/>
        <v/>
      </c>
      <c r="X155" s="128" t="str">
        <f t="shared" si="38"/>
        <v/>
      </c>
      <c r="Y155" s="128" t="str">
        <f t="shared" si="29"/>
        <v/>
      </c>
      <c r="Z155" s="128" t="str">
        <f t="shared" si="30"/>
        <v/>
      </c>
      <c r="AA155" s="128" t="str">
        <f t="shared" si="31"/>
        <v/>
      </c>
      <c r="AB155" s="128" t="str">
        <f t="shared" si="32"/>
        <v/>
      </c>
      <c r="AC155" s="128" t="str">
        <f t="shared" si="33"/>
        <v/>
      </c>
    </row>
    <row r="156" spans="1:29" ht="15" x14ac:dyDescent="0.2">
      <c r="A156" s="161">
        <v>143</v>
      </c>
      <c r="B156" s="55"/>
      <c r="C156" s="55"/>
      <c r="E156" s="195"/>
      <c r="F156" s="195"/>
      <c r="G156" s="195"/>
      <c r="H156" s="195"/>
      <c r="I156" s="195"/>
      <c r="J156" s="195"/>
      <c r="K156" s="195"/>
      <c r="L156" s="195"/>
      <c r="M156" s="195"/>
      <c r="N156" s="195"/>
      <c r="O156" s="195"/>
      <c r="P156" s="195"/>
      <c r="Q156" s="195"/>
      <c r="R156" s="195"/>
      <c r="T156" s="128" t="str">
        <f t="shared" si="34"/>
        <v/>
      </c>
      <c r="U156" s="128" t="str">
        <f t="shared" si="35"/>
        <v/>
      </c>
      <c r="V156" s="128" t="str">
        <f t="shared" si="36"/>
        <v/>
      </c>
      <c r="W156" s="128" t="str">
        <f t="shared" si="37"/>
        <v/>
      </c>
      <c r="X156" s="128" t="str">
        <f t="shared" si="38"/>
        <v/>
      </c>
      <c r="Y156" s="128" t="str">
        <f t="shared" si="29"/>
        <v/>
      </c>
      <c r="Z156" s="128" t="str">
        <f t="shared" si="30"/>
        <v/>
      </c>
      <c r="AA156" s="128" t="str">
        <f t="shared" si="31"/>
        <v/>
      </c>
      <c r="AB156" s="128" t="str">
        <f t="shared" si="32"/>
        <v/>
      </c>
      <c r="AC156" s="128" t="str">
        <f t="shared" si="33"/>
        <v/>
      </c>
    </row>
    <row r="157" spans="1:29" ht="15" x14ac:dyDescent="0.2">
      <c r="A157" s="161">
        <v>144</v>
      </c>
      <c r="B157" s="55"/>
      <c r="C157" s="55"/>
      <c r="E157" s="195"/>
      <c r="F157" s="195"/>
      <c r="G157" s="195"/>
      <c r="H157" s="195"/>
      <c r="I157" s="195"/>
      <c r="J157" s="195"/>
      <c r="K157" s="195"/>
      <c r="L157" s="195"/>
      <c r="M157" s="195"/>
      <c r="N157" s="195"/>
      <c r="O157" s="195"/>
      <c r="P157" s="195"/>
      <c r="Q157" s="195"/>
      <c r="R157" s="195"/>
      <c r="T157" s="128" t="str">
        <f t="shared" si="34"/>
        <v/>
      </c>
      <c r="U157" s="128" t="str">
        <f t="shared" si="35"/>
        <v/>
      </c>
      <c r="V157" s="128" t="str">
        <f t="shared" si="36"/>
        <v/>
      </c>
      <c r="W157" s="128" t="str">
        <f t="shared" si="37"/>
        <v/>
      </c>
      <c r="X157" s="128" t="str">
        <f t="shared" si="38"/>
        <v/>
      </c>
      <c r="Y157" s="128" t="str">
        <f t="shared" si="29"/>
        <v/>
      </c>
      <c r="Z157" s="128" t="str">
        <f t="shared" si="30"/>
        <v/>
      </c>
      <c r="AA157" s="128" t="str">
        <f t="shared" si="31"/>
        <v/>
      </c>
      <c r="AB157" s="128" t="str">
        <f t="shared" si="32"/>
        <v/>
      </c>
      <c r="AC157" s="128" t="str">
        <f t="shared" si="33"/>
        <v/>
      </c>
    </row>
    <row r="158" spans="1:29" ht="15" x14ac:dyDescent="0.2">
      <c r="A158" s="161">
        <v>145</v>
      </c>
      <c r="B158" s="55"/>
      <c r="C158" s="55"/>
      <c r="E158" s="195"/>
      <c r="F158" s="195"/>
      <c r="G158" s="195"/>
      <c r="H158" s="195"/>
      <c r="I158" s="195"/>
      <c r="J158" s="195"/>
      <c r="K158" s="195"/>
      <c r="L158" s="195"/>
      <c r="M158" s="195"/>
      <c r="N158" s="195"/>
      <c r="O158" s="195"/>
      <c r="P158" s="195"/>
      <c r="Q158" s="195"/>
      <c r="R158" s="195"/>
      <c r="T158" s="128" t="str">
        <f t="shared" si="34"/>
        <v/>
      </c>
      <c r="U158" s="128" t="str">
        <f t="shared" si="35"/>
        <v/>
      </c>
      <c r="V158" s="128" t="str">
        <f t="shared" si="36"/>
        <v/>
      </c>
      <c r="W158" s="128" t="str">
        <f t="shared" si="37"/>
        <v/>
      </c>
      <c r="X158" s="128" t="str">
        <f t="shared" si="38"/>
        <v/>
      </c>
      <c r="Y158" s="128" t="str">
        <f t="shared" si="29"/>
        <v/>
      </c>
      <c r="Z158" s="128" t="str">
        <f t="shared" si="30"/>
        <v/>
      </c>
      <c r="AA158" s="128" t="str">
        <f t="shared" si="31"/>
        <v/>
      </c>
      <c r="AB158" s="128" t="str">
        <f t="shared" si="32"/>
        <v/>
      </c>
      <c r="AC158" s="128" t="str">
        <f t="shared" si="33"/>
        <v/>
      </c>
    </row>
    <row r="159" spans="1:29" ht="15" x14ac:dyDescent="0.2">
      <c r="A159" s="161">
        <v>146</v>
      </c>
      <c r="B159" s="55"/>
      <c r="C159" s="55"/>
      <c r="E159" s="195"/>
      <c r="F159" s="195"/>
      <c r="G159" s="195"/>
      <c r="H159" s="195"/>
      <c r="I159" s="195"/>
      <c r="J159" s="195"/>
      <c r="K159" s="195"/>
      <c r="L159" s="195"/>
      <c r="M159" s="195"/>
      <c r="N159" s="195"/>
      <c r="O159" s="195"/>
      <c r="P159" s="195"/>
      <c r="Q159" s="195"/>
      <c r="R159" s="195"/>
      <c r="T159" s="128" t="str">
        <f t="shared" si="34"/>
        <v/>
      </c>
      <c r="U159" s="128" t="str">
        <f t="shared" si="35"/>
        <v/>
      </c>
      <c r="V159" s="128" t="str">
        <f t="shared" si="36"/>
        <v/>
      </c>
      <c r="W159" s="128" t="str">
        <f t="shared" si="37"/>
        <v/>
      </c>
      <c r="X159" s="128" t="str">
        <f t="shared" si="38"/>
        <v/>
      </c>
      <c r="Y159" s="128" t="str">
        <f t="shared" si="29"/>
        <v/>
      </c>
      <c r="Z159" s="128" t="str">
        <f t="shared" si="30"/>
        <v/>
      </c>
      <c r="AA159" s="128" t="str">
        <f t="shared" si="31"/>
        <v/>
      </c>
      <c r="AB159" s="128" t="str">
        <f t="shared" si="32"/>
        <v/>
      </c>
      <c r="AC159" s="128" t="str">
        <f t="shared" si="33"/>
        <v/>
      </c>
    </row>
    <row r="160" spans="1:29" ht="15" x14ac:dyDescent="0.2">
      <c r="A160" s="161">
        <v>147</v>
      </c>
      <c r="B160" s="55"/>
      <c r="C160" s="55"/>
      <c r="E160" s="195"/>
      <c r="F160" s="195"/>
      <c r="G160" s="195"/>
      <c r="H160" s="195"/>
      <c r="I160" s="195"/>
      <c r="J160" s="195"/>
      <c r="K160" s="195"/>
      <c r="L160" s="195"/>
      <c r="M160" s="195"/>
      <c r="N160" s="195"/>
      <c r="O160" s="195"/>
      <c r="P160" s="195"/>
      <c r="Q160" s="195"/>
      <c r="R160" s="195"/>
      <c r="T160" s="128" t="str">
        <f t="shared" si="34"/>
        <v/>
      </c>
      <c r="U160" s="128" t="str">
        <f t="shared" si="35"/>
        <v/>
      </c>
      <c r="V160" s="128" t="str">
        <f t="shared" si="36"/>
        <v/>
      </c>
      <c r="W160" s="128" t="str">
        <f t="shared" si="37"/>
        <v/>
      </c>
      <c r="X160" s="128" t="str">
        <f t="shared" si="38"/>
        <v/>
      </c>
      <c r="Y160" s="128" t="str">
        <f t="shared" si="29"/>
        <v/>
      </c>
      <c r="Z160" s="128" t="str">
        <f t="shared" si="30"/>
        <v/>
      </c>
      <c r="AA160" s="128" t="str">
        <f t="shared" si="31"/>
        <v/>
      </c>
      <c r="AB160" s="128" t="str">
        <f t="shared" si="32"/>
        <v/>
      </c>
      <c r="AC160" s="128" t="str">
        <f t="shared" si="33"/>
        <v/>
      </c>
    </row>
    <row r="161" spans="1:29" ht="15" x14ac:dyDescent="0.2">
      <c r="A161" s="161">
        <v>148</v>
      </c>
      <c r="B161" s="55"/>
      <c r="C161" s="55"/>
      <c r="E161" s="195"/>
      <c r="F161" s="195"/>
      <c r="G161" s="195"/>
      <c r="H161" s="195"/>
      <c r="I161" s="195"/>
      <c r="J161" s="195"/>
      <c r="K161" s="195"/>
      <c r="L161" s="195"/>
      <c r="M161" s="195"/>
      <c r="N161" s="195"/>
      <c r="O161" s="195"/>
      <c r="P161" s="195"/>
      <c r="Q161" s="195"/>
      <c r="R161" s="195"/>
      <c r="T161" s="128" t="str">
        <f t="shared" si="34"/>
        <v/>
      </c>
      <c r="U161" s="128" t="str">
        <f t="shared" si="35"/>
        <v/>
      </c>
      <c r="V161" s="128" t="str">
        <f t="shared" si="36"/>
        <v/>
      </c>
      <c r="W161" s="128" t="str">
        <f t="shared" si="37"/>
        <v/>
      </c>
      <c r="X161" s="128" t="str">
        <f t="shared" si="38"/>
        <v/>
      </c>
      <c r="Y161" s="128" t="str">
        <f t="shared" si="29"/>
        <v/>
      </c>
      <c r="Z161" s="128" t="str">
        <f t="shared" si="30"/>
        <v/>
      </c>
      <c r="AA161" s="128" t="str">
        <f t="shared" si="31"/>
        <v/>
      </c>
      <c r="AB161" s="128" t="str">
        <f t="shared" si="32"/>
        <v/>
      </c>
      <c r="AC161" s="128" t="str">
        <f t="shared" si="33"/>
        <v/>
      </c>
    </row>
    <row r="162" spans="1:29" ht="15" x14ac:dyDescent="0.2">
      <c r="A162" s="161">
        <v>149</v>
      </c>
      <c r="B162" s="55"/>
      <c r="C162" s="55"/>
      <c r="E162" s="195"/>
      <c r="F162" s="195"/>
      <c r="G162" s="195"/>
      <c r="H162" s="195"/>
      <c r="I162" s="195"/>
      <c r="J162" s="195"/>
      <c r="K162" s="195"/>
      <c r="L162" s="195"/>
      <c r="M162" s="195"/>
      <c r="N162" s="195"/>
      <c r="O162" s="195"/>
      <c r="P162" s="195"/>
      <c r="Q162" s="195"/>
      <c r="R162" s="195"/>
      <c r="T162" s="128" t="str">
        <f t="shared" si="34"/>
        <v/>
      </c>
      <c r="U162" s="128" t="str">
        <f t="shared" si="35"/>
        <v/>
      </c>
      <c r="V162" s="128" t="str">
        <f t="shared" si="36"/>
        <v/>
      </c>
      <c r="W162" s="128" t="str">
        <f t="shared" si="37"/>
        <v/>
      </c>
      <c r="X162" s="128" t="str">
        <f t="shared" si="38"/>
        <v/>
      </c>
      <c r="Y162" s="128" t="str">
        <f t="shared" si="29"/>
        <v/>
      </c>
      <c r="Z162" s="128" t="str">
        <f t="shared" si="30"/>
        <v/>
      </c>
      <c r="AA162" s="128" t="str">
        <f t="shared" si="31"/>
        <v/>
      </c>
      <c r="AB162" s="128" t="str">
        <f t="shared" si="32"/>
        <v/>
      </c>
      <c r="AC162" s="128" t="str">
        <f t="shared" si="33"/>
        <v/>
      </c>
    </row>
    <row r="163" spans="1:29" ht="15" x14ac:dyDescent="0.2">
      <c r="A163" s="161">
        <v>150</v>
      </c>
      <c r="B163" s="55"/>
      <c r="C163" s="55"/>
      <c r="E163" s="195"/>
      <c r="F163" s="195"/>
      <c r="G163" s="195"/>
      <c r="H163" s="195"/>
      <c r="I163" s="195"/>
      <c r="J163" s="195"/>
      <c r="K163" s="195"/>
      <c r="L163" s="195"/>
      <c r="M163" s="195"/>
      <c r="N163" s="195"/>
      <c r="O163" s="195"/>
      <c r="P163" s="195"/>
      <c r="Q163" s="195"/>
      <c r="R163" s="195"/>
      <c r="T163" s="128" t="str">
        <f t="shared" si="34"/>
        <v/>
      </c>
      <c r="U163" s="128" t="str">
        <f t="shared" si="35"/>
        <v/>
      </c>
      <c r="V163" s="128" t="str">
        <f t="shared" si="36"/>
        <v/>
      </c>
      <c r="W163" s="128" t="str">
        <f t="shared" si="37"/>
        <v/>
      </c>
      <c r="X163" s="128" t="str">
        <f t="shared" si="38"/>
        <v/>
      </c>
      <c r="Y163" s="128" t="str">
        <f t="shared" si="29"/>
        <v/>
      </c>
      <c r="Z163" s="128" t="str">
        <f t="shared" si="30"/>
        <v/>
      </c>
      <c r="AA163" s="128" t="str">
        <f t="shared" si="31"/>
        <v/>
      </c>
      <c r="AB163" s="128" t="str">
        <f t="shared" si="32"/>
        <v/>
      </c>
      <c r="AC163" s="128" t="str">
        <f t="shared" si="33"/>
        <v/>
      </c>
    </row>
    <row r="164" spans="1:29" ht="15" x14ac:dyDescent="0.2">
      <c r="A164" s="161">
        <v>151</v>
      </c>
      <c r="B164" s="55"/>
      <c r="C164" s="55"/>
      <c r="E164" s="195"/>
      <c r="F164" s="195"/>
      <c r="G164" s="195"/>
      <c r="H164" s="195"/>
      <c r="I164" s="195"/>
      <c r="J164" s="195"/>
      <c r="K164" s="195"/>
      <c r="L164" s="195"/>
      <c r="M164" s="195"/>
      <c r="N164" s="195"/>
      <c r="O164" s="195"/>
      <c r="P164" s="195"/>
      <c r="Q164" s="195"/>
      <c r="R164" s="195"/>
      <c r="T164" s="128" t="str">
        <f t="shared" si="34"/>
        <v/>
      </c>
      <c r="U164" s="128" t="str">
        <f t="shared" si="35"/>
        <v/>
      </c>
      <c r="V164" s="128" t="str">
        <f t="shared" si="36"/>
        <v/>
      </c>
      <c r="W164" s="128" t="str">
        <f t="shared" si="37"/>
        <v/>
      </c>
      <c r="X164" s="128" t="str">
        <f t="shared" si="38"/>
        <v/>
      </c>
      <c r="Y164" s="128" t="str">
        <f t="shared" si="29"/>
        <v/>
      </c>
      <c r="Z164" s="128" t="str">
        <f t="shared" si="30"/>
        <v/>
      </c>
      <c r="AA164" s="128" t="str">
        <f t="shared" si="31"/>
        <v/>
      </c>
      <c r="AB164" s="128" t="str">
        <f t="shared" si="32"/>
        <v/>
      </c>
      <c r="AC164" s="128" t="str">
        <f t="shared" si="33"/>
        <v/>
      </c>
    </row>
    <row r="165" spans="1:29" ht="15" x14ac:dyDescent="0.2">
      <c r="A165" s="161">
        <v>152</v>
      </c>
      <c r="B165" s="55"/>
      <c r="C165" s="55"/>
      <c r="E165" s="195"/>
      <c r="F165" s="195"/>
      <c r="G165" s="195"/>
      <c r="H165" s="195"/>
      <c r="I165" s="195"/>
      <c r="J165" s="195"/>
      <c r="K165" s="195"/>
      <c r="L165" s="195"/>
      <c r="M165" s="195"/>
      <c r="N165" s="195"/>
      <c r="O165" s="195"/>
      <c r="P165" s="195"/>
      <c r="Q165" s="195"/>
      <c r="R165" s="195"/>
      <c r="T165" s="128" t="str">
        <f t="shared" si="34"/>
        <v/>
      </c>
      <c r="U165" s="128" t="str">
        <f t="shared" si="35"/>
        <v/>
      </c>
      <c r="V165" s="128" t="str">
        <f t="shared" si="36"/>
        <v/>
      </c>
      <c r="W165" s="128" t="str">
        <f t="shared" si="37"/>
        <v/>
      </c>
      <c r="X165" s="128" t="str">
        <f t="shared" si="38"/>
        <v/>
      </c>
      <c r="Y165" s="128" t="str">
        <f t="shared" si="29"/>
        <v/>
      </c>
      <c r="Z165" s="128" t="str">
        <f t="shared" si="30"/>
        <v/>
      </c>
      <c r="AA165" s="128" t="str">
        <f t="shared" si="31"/>
        <v/>
      </c>
      <c r="AB165" s="128" t="str">
        <f t="shared" si="32"/>
        <v/>
      </c>
      <c r="AC165" s="128" t="str">
        <f t="shared" si="33"/>
        <v/>
      </c>
    </row>
    <row r="166" spans="1:29" ht="15" x14ac:dyDescent="0.2">
      <c r="A166" s="161">
        <v>153</v>
      </c>
      <c r="B166" s="55"/>
      <c r="C166" s="55"/>
      <c r="E166" s="195"/>
      <c r="F166" s="195"/>
      <c r="G166" s="195"/>
      <c r="H166" s="195"/>
      <c r="I166" s="195"/>
      <c r="J166" s="195"/>
      <c r="K166" s="195"/>
      <c r="L166" s="195"/>
      <c r="M166" s="195"/>
      <c r="N166" s="195"/>
      <c r="O166" s="195"/>
      <c r="P166" s="195"/>
      <c r="Q166" s="195"/>
      <c r="R166" s="195"/>
      <c r="T166" s="128" t="str">
        <f t="shared" si="34"/>
        <v/>
      </c>
      <c r="U166" s="128" t="str">
        <f t="shared" si="35"/>
        <v/>
      </c>
      <c r="V166" s="128" t="str">
        <f t="shared" si="36"/>
        <v/>
      </c>
      <c r="W166" s="128" t="str">
        <f t="shared" si="37"/>
        <v/>
      </c>
      <c r="X166" s="128" t="str">
        <f t="shared" si="38"/>
        <v/>
      </c>
      <c r="Y166" s="128" t="str">
        <f t="shared" si="29"/>
        <v/>
      </c>
      <c r="Z166" s="128" t="str">
        <f t="shared" si="30"/>
        <v/>
      </c>
      <c r="AA166" s="128" t="str">
        <f t="shared" si="31"/>
        <v/>
      </c>
      <c r="AB166" s="128" t="str">
        <f t="shared" si="32"/>
        <v/>
      </c>
      <c r="AC166" s="128" t="str">
        <f t="shared" si="33"/>
        <v/>
      </c>
    </row>
    <row r="167" spans="1:29" ht="15" x14ac:dyDescent="0.2">
      <c r="A167" s="161">
        <v>154</v>
      </c>
      <c r="B167" s="55"/>
      <c r="C167" s="55"/>
      <c r="E167" s="195"/>
      <c r="F167" s="195"/>
      <c r="G167" s="195"/>
      <c r="H167" s="195"/>
      <c r="I167" s="195"/>
      <c r="J167" s="195"/>
      <c r="K167" s="195"/>
      <c r="L167" s="195"/>
      <c r="M167" s="195"/>
      <c r="N167" s="195"/>
      <c r="O167" s="195"/>
      <c r="P167" s="195"/>
      <c r="Q167" s="195"/>
      <c r="R167" s="195"/>
      <c r="T167" s="128" t="str">
        <f t="shared" si="34"/>
        <v/>
      </c>
      <c r="U167" s="128" t="str">
        <f t="shared" si="35"/>
        <v/>
      </c>
      <c r="V167" s="128" t="str">
        <f t="shared" si="36"/>
        <v/>
      </c>
      <c r="W167" s="128" t="str">
        <f t="shared" si="37"/>
        <v/>
      </c>
      <c r="X167" s="128" t="str">
        <f t="shared" si="38"/>
        <v/>
      </c>
      <c r="Y167" s="128" t="str">
        <f t="shared" si="29"/>
        <v/>
      </c>
      <c r="Z167" s="128" t="str">
        <f t="shared" si="30"/>
        <v/>
      </c>
      <c r="AA167" s="128" t="str">
        <f t="shared" si="31"/>
        <v/>
      </c>
      <c r="AB167" s="128" t="str">
        <f t="shared" si="32"/>
        <v/>
      </c>
      <c r="AC167" s="128" t="str">
        <f t="shared" si="33"/>
        <v/>
      </c>
    </row>
    <row r="168" spans="1:29" ht="15" x14ac:dyDescent="0.2">
      <c r="A168" s="161">
        <v>155</v>
      </c>
      <c r="B168" s="55"/>
      <c r="C168" s="55"/>
      <c r="E168" s="195"/>
      <c r="F168" s="195"/>
      <c r="G168" s="195"/>
      <c r="H168" s="195"/>
      <c r="I168" s="195"/>
      <c r="J168" s="195"/>
      <c r="K168" s="195"/>
      <c r="L168" s="195"/>
      <c r="M168" s="195"/>
      <c r="N168" s="195"/>
      <c r="O168" s="195"/>
      <c r="P168" s="195"/>
      <c r="Q168" s="195"/>
      <c r="R168" s="195"/>
      <c r="T168" s="128" t="str">
        <f t="shared" si="34"/>
        <v/>
      </c>
      <c r="U168" s="128" t="str">
        <f t="shared" si="35"/>
        <v/>
      </c>
      <c r="V168" s="128" t="str">
        <f t="shared" si="36"/>
        <v/>
      </c>
      <c r="W168" s="128" t="str">
        <f t="shared" si="37"/>
        <v/>
      </c>
      <c r="X168" s="128" t="str">
        <f t="shared" si="38"/>
        <v/>
      </c>
      <c r="Y168" s="128" t="str">
        <f t="shared" si="29"/>
        <v/>
      </c>
      <c r="Z168" s="128" t="str">
        <f t="shared" si="30"/>
        <v/>
      </c>
      <c r="AA168" s="128" t="str">
        <f t="shared" si="31"/>
        <v/>
      </c>
      <c r="AB168" s="128" t="str">
        <f t="shared" si="32"/>
        <v/>
      </c>
      <c r="AC168" s="128" t="str">
        <f t="shared" si="33"/>
        <v/>
      </c>
    </row>
    <row r="169" spans="1:29" ht="15" x14ac:dyDescent="0.2">
      <c r="A169" s="161">
        <v>156</v>
      </c>
      <c r="B169" s="55"/>
      <c r="C169" s="55"/>
      <c r="E169" s="195"/>
      <c r="F169" s="195"/>
      <c r="G169" s="195"/>
      <c r="H169" s="195"/>
      <c r="I169" s="195"/>
      <c r="J169" s="195"/>
      <c r="K169" s="195"/>
      <c r="L169" s="195"/>
      <c r="M169" s="195"/>
      <c r="N169" s="195"/>
      <c r="O169" s="195"/>
      <c r="P169" s="195"/>
      <c r="Q169" s="195"/>
      <c r="R169" s="195"/>
      <c r="T169" s="128" t="str">
        <f t="shared" si="34"/>
        <v/>
      </c>
      <c r="U169" s="128" t="str">
        <f t="shared" si="35"/>
        <v/>
      </c>
      <c r="V169" s="128" t="str">
        <f t="shared" si="36"/>
        <v/>
      </c>
      <c r="W169" s="128" t="str">
        <f t="shared" si="37"/>
        <v/>
      </c>
      <c r="X169" s="128" t="str">
        <f t="shared" si="38"/>
        <v/>
      </c>
      <c r="Y169" s="128" t="str">
        <f t="shared" si="29"/>
        <v/>
      </c>
      <c r="Z169" s="128" t="str">
        <f t="shared" si="30"/>
        <v/>
      </c>
      <c r="AA169" s="128" t="str">
        <f t="shared" si="31"/>
        <v/>
      </c>
      <c r="AB169" s="128" t="str">
        <f t="shared" si="32"/>
        <v/>
      </c>
      <c r="AC169" s="128" t="str">
        <f t="shared" si="33"/>
        <v/>
      </c>
    </row>
    <row r="170" spans="1:29" ht="15" x14ac:dyDescent="0.2">
      <c r="A170" s="161">
        <v>157</v>
      </c>
      <c r="B170" s="55"/>
      <c r="C170" s="55"/>
      <c r="E170" s="195"/>
      <c r="F170" s="195"/>
      <c r="G170" s="195"/>
      <c r="H170" s="195"/>
      <c r="I170" s="195"/>
      <c r="J170" s="195"/>
      <c r="K170" s="195"/>
      <c r="L170" s="195"/>
      <c r="M170" s="195"/>
      <c r="N170" s="195"/>
      <c r="O170" s="195"/>
      <c r="P170" s="195"/>
      <c r="Q170" s="195"/>
      <c r="R170" s="195"/>
      <c r="T170" s="128" t="str">
        <f t="shared" si="34"/>
        <v/>
      </c>
      <c r="U170" s="128" t="str">
        <f t="shared" si="35"/>
        <v/>
      </c>
      <c r="V170" s="128" t="str">
        <f t="shared" si="36"/>
        <v/>
      </c>
      <c r="W170" s="128" t="str">
        <f t="shared" si="37"/>
        <v/>
      </c>
      <c r="X170" s="128" t="str">
        <f t="shared" si="38"/>
        <v/>
      </c>
      <c r="Y170" s="128" t="str">
        <f t="shared" si="29"/>
        <v/>
      </c>
      <c r="Z170" s="128" t="str">
        <f t="shared" si="30"/>
        <v/>
      </c>
      <c r="AA170" s="128" t="str">
        <f t="shared" si="31"/>
        <v/>
      </c>
      <c r="AB170" s="128" t="str">
        <f t="shared" si="32"/>
        <v/>
      </c>
      <c r="AC170" s="128" t="str">
        <f t="shared" si="33"/>
        <v/>
      </c>
    </row>
    <row r="171" spans="1:29" ht="15" x14ac:dyDescent="0.2">
      <c r="A171" s="161">
        <v>158</v>
      </c>
      <c r="B171" s="55"/>
      <c r="C171" s="55"/>
      <c r="E171" s="195"/>
      <c r="F171" s="195"/>
      <c r="G171" s="195"/>
      <c r="H171" s="195"/>
      <c r="I171" s="195"/>
      <c r="J171" s="195"/>
      <c r="K171" s="195"/>
      <c r="L171" s="195"/>
      <c r="M171" s="195"/>
      <c r="N171" s="195"/>
      <c r="O171" s="195"/>
      <c r="P171" s="195"/>
      <c r="Q171" s="195"/>
      <c r="R171" s="195"/>
      <c r="T171" s="128" t="str">
        <f t="shared" si="34"/>
        <v/>
      </c>
      <c r="U171" s="128" t="str">
        <f t="shared" si="35"/>
        <v/>
      </c>
      <c r="V171" s="128" t="str">
        <f t="shared" si="36"/>
        <v/>
      </c>
      <c r="W171" s="128" t="str">
        <f t="shared" si="37"/>
        <v/>
      </c>
      <c r="X171" s="128" t="str">
        <f t="shared" si="38"/>
        <v/>
      </c>
      <c r="Y171" s="128" t="str">
        <f t="shared" si="29"/>
        <v/>
      </c>
      <c r="Z171" s="128" t="str">
        <f t="shared" si="30"/>
        <v/>
      </c>
      <c r="AA171" s="128" t="str">
        <f t="shared" si="31"/>
        <v/>
      </c>
      <c r="AB171" s="128" t="str">
        <f t="shared" si="32"/>
        <v/>
      </c>
      <c r="AC171" s="128" t="str">
        <f t="shared" si="33"/>
        <v/>
      </c>
    </row>
    <row r="172" spans="1:29" ht="15" x14ac:dyDescent="0.2">
      <c r="A172" s="161">
        <v>159</v>
      </c>
      <c r="B172" s="55"/>
      <c r="C172" s="55"/>
      <c r="E172" s="195"/>
      <c r="F172" s="195"/>
      <c r="G172" s="195"/>
      <c r="H172" s="195"/>
      <c r="I172" s="195"/>
      <c r="J172" s="195"/>
      <c r="K172" s="195"/>
      <c r="L172" s="195"/>
      <c r="M172" s="195"/>
      <c r="N172" s="195"/>
      <c r="O172" s="195"/>
      <c r="P172" s="195"/>
      <c r="Q172" s="195"/>
      <c r="R172" s="195"/>
      <c r="T172" s="128" t="str">
        <f t="shared" si="34"/>
        <v/>
      </c>
      <c r="U172" s="128" t="str">
        <f t="shared" si="35"/>
        <v/>
      </c>
      <c r="V172" s="128" t="str">
        <f t="shared" si="36"/>
        <v/>
      </c>
      <c r="W172" s="128" t="str">
        <f t="shared" si="37"/>
        <v/>
      </c>
      <c r="X172" s="128" t="str">
        <f t="shared" si="38"/>
        <v/>
      </c>
      <c r="Y172" s="128" t="str">
        <f t="shared" si="29"/>
        <v/>
      </c>
      <c r="Z172" s="128" t="str">
        <f t="shared" si="30"/>
        <v/>
      </c>
      <c r="AA172" s="128" t="str">
        <f t="shared" si="31"/>
        <v/>
      </c>
      <c r="AB172" s="128" t="str">
        <f t="shared" si="32"/>
        <v/>
      </c>
      <c r="AC172" s="128" t="str">
        <f t="shared" si="33"/>
        <v/>
      </c>
    </row>
    <row r="173" spans="1:29" ht="15" x14ac:dyDescent="0.2">
      <c r="A173" s="161">
        <v>160</v>
      </c>
      <c r="B173" s="55"/>
      <c r="C173" s="55"/>
      <c r="E173" s="195"/>
      <c r="F173" s="195"/>
      <c r="G173" s="195"/>
      <c r="H173" s="195"/>
      <c r="I173" s="195"/>
      <c r="J173" s="195"/>
      <c r="K173" s="195"/>
      <c r="L173" s="195"/>
      <c r="M173" s="195"/>
      <c r="N173" s="195"/>
      <c r="O173" s="195"/>
      <c r="P173" s="195"/>
      <c r="Q173" s="195"/>
      <c r="R173" s="195"/>
      <c r="T173" s="128" t="str">
        <f t="shared" si="34"/>
        <v/>
      </c>
      <c r="U173" s="128" t="str">
        <f t="shared" si="35"/>
        <v/>
      </c>
      <c r="V173" s="128" t="str">
        <f t="shared" si="36"/>
        <v/>
      </c>
      <c r="W173" s="128" t="str">
        <f t="shared" si="37"/>
        <v/>
      </c>
      <c r="X173" s="128" t="str">
        <f t="shared" si="38"/>
        <v/>
      </c>
      <c r="Y173" s="128" t="str">
        <f t="shared" si="29"/>
        <v/>
      </c>
      <c r="Z173" s="128" t="str">
        <f t="shared" si="30"/>
        <v/>
      </c>
      <c r="AA173" s="128" t="str">
        <f t="shared" si="31"/>
        <v/>
      </c>
      <c r="AB173" s="128" t="str">
        <f t="shared" si="32"/>
        <v/>
      </c>
      <c r="AC173" s="128" t="str">
        <f t="shared" si="33"/>
        <v/>
      </c>
    </row>
    <row r="174" spans="1:29" ht="15" x14ac:dyDescent="0.2">
      <c r="A174" s="161">
        <v>161</v>
      </c>
      <c r="B174" s="55"/>
      <c r="C174" s="55"/>
      <c r="E174" s="195"/>
      <c r="F174" s="195"/>
      <c r="G174" s="195"/>
      <c r="H174" s="195"/>
      <c r="I174" s="195"/>
      <c r="J174" s="195"/>
      <c r="K174" s="195"/>
      <c r="L174" s="195"/>
      <c r="M174" s="195"/>
      <c r="N174" s="195"/>
      <c r="O174" s="195"/>
      <c r="P174" s="195"/>
      <c r="Q174" s="195"/>
      <c r="R174" s="195"/>
      <c r="T174" s="128" t="str">
        <f t="shared" si="34"/>
        <v/>
      </c>
      <c r="U174" s="128" t="str">
        <f t="shared" si="35"/>
        <v/>
      </c>
      <c r="V174" s="128" t="str">
        <f t="shared" si="36"/>
        <v/>
      </c>
      <c r="W174" s="128" t="str">
        <f t="shared" si="37"/>
        <v/>
      </c>
      <c r="X174" s="128" t="str">
        <f t="shared" si="38"/>
        <v/>
      </c>
      <c r="Y174" s="128" t="str">
        <f t="shared" si="29"/>
        <v/>
      </c>
      <c r="Z174" s="128" t="str">
        <f t="shared" si="30"/>
        <v/>
      </c>
      <c r="AA174" s="128" t="str">
        <f t="shared" si="31"/>
        <v/>
      </c>
      <c r="AB174" s="128" t="str">
        <f t="shared" si="32"/>
        <v/>
      </c>
      <c r="AC174" s="128" t="str">
        <f t="shared" si="33"/>
        <v/>
      </c>
    </row>
    <row r="175" spans="1:29" ht="15" x14ac:dyDescent="0.2">
      <c r="A175" s="161">
        <v>162</v>
      </c>
      <c r="B175" s="55"/>
      <c r="C175" s="55"/>
      <c r="E175" s="195"/>
      <c r="F175" s="195"/>
      <c r="G175" s="195"/>
      <c r="H175" s="195"/>
      <c r="I175" s="195"/>
      <c r="J175" s="195"/>
      <c r="K175" s="195"/>
      <c r="L175" s="195"/>
      <c r="M175" s="195"/>
      <c r="N175" s="195"/>
      <c r="O175" s="195"/>
      <c r="P175" s="195"/>
      <c r="Q175" s="195"/>
      <c r="R175" s="195"/>
      <c r="T175" s="128" t="str">
        <f t="shared" si="34"/>
        <v/>
      </c>
      <c r="U175" s="128" t="str">
        <f t="shared" si="35"/>
        <v/>
      </c>
      <c r="V175" s="128" t="str">
        <f t="shared" si="36"/>
        <v/>
      </c>
      <c r="W175" s="128" t="str">
        <f t="shared" si="37"/>
        <v/>
      </c>
      <c r="X175" s="128" t="str">
        <f t="shared" si="38"/>
        <v/>
      </c>
      <c r="Y175" s="128" t="str">
        <f t="shared" si="29"/>
        <v/>
      </c>
      <c r="Z175" s="128" t="str">
        <f t="shared" si="30"/>
        <v/>
      </c>
      <c r="AA175" s="128" t="str">
        <f t="shared" si="31"/>
        <v/>
      </c>
      <c r="AB175" s="128" t="str">
        <f t="shared" si="32"/>
        <v/>
      </c>
      <c r="AC175" s="128" t="str">
        <f t="shared" si="33"/>
        <v/>
      </c>
    </row>
    <row r="176" spans="1:29" ht="15" x14ac:dyDescent="0.2">
      <c r="A176" s="161">
        <v>163</v>
      </c>
      <c r="B176" s="55"/>
      <c r="C176" s="55"/>
      <c r="E176" s="195"/>
      <c r="F176" s="195"/>
      <c r="G176" s="195"/>
      <c r="H176" s="195"/>
      <c r="I176" s="195"/>
      <c r="J176" s="195"/>
      <c r="K176" s="195"/>
      <c r="L176" s="195"/>
      <c r="M176" s="195"/>
      <c r="N176" s="195"/>
      <c r="O176" s="195"/>
      <c r="P176" s="195"/>
      <c r="Q176" s="195"/>
      <c r="R176" s="195"/>
      <c r="T176" s="128" t="str">
        <f t="shared" si="34"/>
        <v/>
      </c>
      <c r="U176" s="128" t="str">
        <f t="shared" si="35"/>
        <v/>
      </c>
      <c r="V176" s="128" t="str">
        <f t="shared" si="36"/>
        <v/>
      </c>
      <c r="W176" s="128" t="str">
        <f t="shared" si="37"/>
        <v/>
      </c>
      <c r="X176" s="128" t="str">
        <f t="shared" si="38"/>
        <v/>
      </c>
      <c r="Y176" s="128" t="str">
        <f t="shared" si="29"/>
        <v/>
      </c>
      <c r="Z176" s="128" t="str">
        <f t="shared" si="30"/>
        <v/>
      </c>
      <c r="AA176" s="128" t="str">
        <f t="shared" si="31"/>
        <v/>
      </c>
      <c r="AB176" s="128" t="str">
        <f t="shared" si="32"/>
        <v/>
      </c>
      <c r="AC176" s="128" t="str">
        <f t="shared" si="33"/>
        <v/>
      </c>
    </row>
    <row r="177" spans="1:29" ht="15" x14ac:dyDescent="0.2">
      <c r="A177" s="161">
        <v>164</v>
      </c>
      <c r="B177" s="55"/>
      <c r="C177" s="55"/>
      <c r="E177" s="195"/>
      <c r="F177" s="195"/>
      <c r="G177" s="195"/>
      <c r="H177" s="195"/>
      <c r="I177" s="195"/>
      <c r="J177" s="195"/>
      <c r="K177" s="195"/>
      <c r="L177" s="195"/>
      <c r="M177" s="195"/>
      <c r="N177" s="195"/>
      <c r="O177" s="195"/>
      <c r="P177" s="195"/>
      <c r="Q177" s="195"/>
      <c r="R177" s="195"/>
      <c r="T177" s="128" t="str">
        <f t="shared" si="34"/>
        <v/>
      </c>
      <c r="U177" s="128" t="str">
        <f t="shared" si="35"/>
        <v/>
      </c>
      <c r="V177" s="128" t="str">
        <f t="shared" si="36"/>
        <v/>
      </c>
      <c r="W177" s="128" t="str">
        <f t="shared" si="37"/>
        <v/>
      </c>
      <c r="X177" s="128" t="str">
        <f t="shared" si="38"/>
        <v/>
      </c>
      <c r="Y177" s="128" t="str">
        <f t="shared" si="29"/>
        <v/>
      </c>
      <c r="Z177" s="128" t="str">
        <f t="shared" si="30"/>
        <v/>
      </c>
      <c r="AA177" s="128" t="str">
        <f t="shared" si="31"/>
        <v/>
      </c>
      <c r="AB177" s="128" t="str">
        <f t="shared" si="32"/>
        <v/>
      </c>
      <c r="AC177" s="128" t="str">
        <f t="shared" si="33"/>
        <v/>
      </c>
    </row>
    <row r="178" spans="1:29" ht="15" x14ac:dyDescent="0.2">
      <c r="A178" s="161">
        <v>165</v>
      </c>
      <c r="B178" s="55"/>
      <c r="C178" s="55"/>
      <c r="E178" s="195"/>
      <c r="F178" s="195"/>
      <c r="G178" s="195"/>
      <c r="H178" s="195"/>
      <c r="I178" s="195"/>
      <c r="J178" s="195"/>
      <c r="K178" s="195"/>
      <c r="L178" s="195"/>
      <c r="M178" s="195"/>
      <c r="N178" s="195"/>
      <c r="O178" s="195"/>
      <c r="P178" s="195"/>
      <c r="Q178" s="195"/>
      <c r="R178" s="195"/>
      <c r="T178" s="128" t="str">
        <f t="shared" si="34"/>
        <v/>
      </c>
      <c r="U178" s="128" t="str">
        <f t="shared" si="35"/>
        <v/>
      </c>
      <c r="V178" s="128" t="str">
        <f t="shared" si="36"/>
        <v/>
      </c>
      <c r="W178" s="128" t="str">
        <f t="shared" si="37"/>
        <v/>
      </c>
      <c r="X178" s="128" t="str">
        <f t="shared" si="38"/>
        <v/>
      </c>
      <c r="Y178" s="128" t="str">
        <f t="shared" si="29"/>
        <v/>
      </c>
      <c r="Z178" s="128" t="str">
        <f t="shared" si="30"/>
        <v/>
      </c>
      <c r="AA178" s="128" t="str">
        <f t="shared" si="31"/>
        <v/>
      </c>
      <c r="AB178" s="128" t="str">
        <f t="shared" si="32"/>
        <v/>
      </c>
      <c r="AC178" s="128" t="str">
        <f t="shared" si="33"/>
        <v/>
      </c>
    </row>
    <row r="179" spans="1:29" ht="15" x14ac:dyDescent="0.2">
      <c r="A179" s="161">
        <v>166</v>
      </c>
      <c r="B179" s="55"/>
      <c r="C179" s="55"/>
      <c r="E179" s="195"/>
      <c r="F179" s="195"/>
      <c r="G179" s="195"/>
      <c r="H179" s="195"/>
      <c r="I179" s="195"/>
      <c r="J179" s="195"/>
      <c r="K179" s="195"/>
      <c r="L179" s="195"/>
      <c r="M179" s="195"/>
      <c r="N179" s="195"/>
      <c r="O179" s="195"/>
      <c r="P179" s="195"/>
      <c r="Q179" s="195"/>
      <c r="R179" s="195"/>
      <c r="T179" s="128" t="str">
        <f t="shared" si="34"/>
        <v/>
      </c>
      <c r="U179" s="128" t="str">
        <f t="shared" si="35"/>
        <v/>
      </c>
      <c r="V179" s="128" t="str">
        <f t="shared" si="36"/>
        <v/>
      </c>
      <c r="W179" s="128" t="str">
        <f t="shared" si="37"/>
        <v/>
      </c>
      <c r="X179" s="128" t="str">
        <f t="shared" si="38"/>
        <v/>
      </c>
      <c r="Y179" s="128" t="str">
        <f t="shared" si="29"/>
        <v/>
      </c>
      <c r="Z179" s="128" t="str">
        <f t="shared" si="30"/>
        <v/>
      </c>
      <c r="AA179" s="128" t="str">
        <f t="shared" si="31"/>
        <v/>
      </c>
      <c r="AB179" s="128" t="str">
        <f t="shared" si="32"/>
        <v/>
      </c>
      <c r="AC179" s="128" t="str">
        <f t="shared" si="33"/>
        <v/>
      </c>
    </row>
    <row r="180" spans="1:29" ht="15" x14ac:dyDescent="0.2">
      <c r="A180" s="161">
        <v>167</v>
      </c>
      <c r="B180" s="55"/>
      <c r="C180" s="55"/>
      <c r="E180" s="195"/>
      <c r="F180" s="195"/>
      <c r="G180" s="195"/>
      <c r="H180" s="195"/>
      <c r="I180" s="195"/>
      <c r="J180" s="195"/>
      <c r="K180" s="195"/>
      <c r="L180" s="195"/>
      <c r="M180" s="195"/>
      <c r="N180" s="195"/>
      <c r="O180" s="195"/>
      <c r="P180" s="195"/>
      <c r="Q180" s="195"/>
      <c r="R180" s="195"/>
      <c r="T180" s="128" t="str">
        <f t="shared" si="34"/>
        <v/>
      </c>
      <c r="U180" s="128" t="str">
        <f t="shared" si="35"/>
        <v/>
      </c>
      <c r="V180" s="128" t="str">
        <f t="shared" si="36"/>
        <v/>
      </c>
      <c r="W180" s="128" t="str">
        <f t="shared" si="37"/>
        <v/>
      </c>
      <c r="X180" s="128" t="str">
        <f t="shared" si="38"/>
        <v/>
      </c>
      <c r="Y180" s="128" t="str">
        <f t="shared" si="29"/>
        <v/>
      </c>
      <c r="Z180" s="128" t="str">
        <f t="shared" si="30"/>
        <v/>
      </c>
      <c r="AA180" s="128" t="str">
        <f t="shared" si="31"/>
        <v/>
      </c>
      <c r="AB180" s="128" t="str">
        <f t="shared" si="32"/>
        <v/>
      </c>
      <c r="AC180" s="128" t="str">
        <f t="shared" si="33"/>
        <v/>
      </c>
    </row>
    <row r="181" spans="1:29" ht="15" x14ac:dyDescent="0.2">
      <c r="A181" s="161">
        <v>168</v>
      </c>
      <c r="B181" s="55"/>
      <c r="C181" s="55"/>
      <c r="E181" s="195"/>
      <c r="F181" s="195"/>
      <c r="G181" s="195"/>
      <c r="H181" s="195"/>
      <c r="I181" s="195"/>
      <c r="J181" s="195"/>
      <c r="K181" s="195"/>
      <c r="L181" s="195"/>
      <c r="M181" s="195"/>
      <c r="N181" s="195"/>
      <c r="O181" s="195"/>
      <c r="P181" s="195"/>
      <c r="Q181" s="195"/>
      <c r="R181" s="195"/>
      <c r="T181" s="128" t="str">
        <f t="shared" si="34"/>
        <v/>
      </c>
      <c r="U181" s="128" t="str">
        <f t="shared" si="35"/>
        <v/>
      </c>
      <c r="V181" s="128" t="str">
        <f t="shared" si="36"/>
        <v/>
      </c>
      <c r="W181" s="128" t="str">
        <f t="shared" si="37"/>
        <v/>
      </c>
      <c r="X181" s="128" t="str">
        <f t="shared" si="38"/>
        <v/>
      </c>
      <c r="Y181" s="128" t="str">
        <f t="shared" si="29"/>
        <v/>
      </c>
      <c r="Z181" s="128" t="str">
        <f t="shared" si="30"/>
        <v/>
      </c>
      <c r="AA181" s="128" t="str">
        <f t="shared" si="31"/>
        <v/>
      </c>
      <c r="AB181" s="128" t="str">
        <f t="shared" si="32"/>
        <v/>
      </c>
      <c r="AC181" s="128" t="str">
        <f t="shared" si="33"/>
        <v/>
      </c>
    </row>
    <row r="182" spans="1:29" ht="15" x14ac:dyDescent="0.2">
      <c r="A182" s="161">
        <v>169</v>
      </c>
      <c r="B182" s="55"/>
      <c r="C182" s="55"/>
      <c r="E182" s="195"/>
      <c r="F182" s="195"/>
      <c r="G182" s="195"/>
      <c r="H182" s="195"/>
      <c r="I182" s="195"/>
      <c r="J182" s="195"/>
      <c r="K182" s="195"/>
      <c r="L182" s="195"/>
      <c r="M182" s="195"/>
      <c r="N182" s="195"/>
      <c r="O182" s="195"/>
      <c r="P182" s="195"/>
      <c r="Q182" s="195"/>
      <c r="R182" s="195"/>
      <c r="T182" s="128" t="str">
        <f t="shared" si="34"/>
        <v/>
      </c>
      <c r="U182" s="128" t="str">
        <f t="shared" si="35"/>
        <v/>
      </c>
      <c r="V182" s="128" t="str">
        <f t="shared" si="36"/>
        <v/>
      </c>
      <c r="W182" s="128" t="str">
        <f t="shared" si="37"/>
        <v/>
      </c>
      <c r="X182" s="128" t="str">
        <f t="shared" si="38"/>
        <v/>
      </c>
      <c r="Y182" s="128" t="str">
        <f t="shared" si="29"/>
        <v/>
      </c>
      <c r="Z182" s="128" t="str">
        <f t="shared" si="30"/>
        <v/>
      </c>
      <c r="AA182" s="128" t="str">
        <f t="shared" si="31"/>
        <v/>
      </c>
      <c r="AB182" s="128" t="str">
        <f t="shared" si="32"/>
        <v/>
      </c>
      <c r="AC182" s="128" t="str">
        <f t="shared" si="33"/>
        <v/>
      </c>
    </row>
    <row r="183" spans="1:29" ht="15" x14ac:dyDescent="0.2">
      <c r="A183" s="161">
        <v>170</v>
      </c>
      <c r="B183" s="55"/>
      <c r="C183" s="55"/>
      <c r="E183" s="195"/>
      <c r="F183" s="195"/>
      <c r="G183" s="195"/>
      <c r="H183" s="195"/>
      <c r="I183" s="195"/>
      <c r="J183" s="195"/>
      <c r="K183" s="195"/>
      <c r="L183" s="195"/>
      <c r="M183" s="195"/>
      <c r="N183" s="195"/>
      <c r="O183" s="195"/>
      <c r="P183" s="195"/>
      <c r="Q183" s="195"/>
      <c r="R183" s="195"/>
      <c r="T183" s="128" t="str">
        <f t="shared" si="34"/>
        <v/>
      </c>
      <c r="U183" s="128" t="str">
        <f t="shared" si="35"/>
        <v/>
      </c>
      <c r="V183" s="128" t="str">
        <f t="shared" si="36"/>
        <v/>
      </c>
      <c r="W183" s="128" t="str">
        <f t="shared" si="37"/>
        <v/>
      </c>
      <c r="X183" s="128" t="str">
        <f t="shared" si="38"/>
        <v/>
      </c>
      <c r="Y183" s="128" t="str">
        <f t="shared" si="29"/>
        <v/>
      </c>
      <c r="Z183" s="128" t="str">
        <f t="shared" si="30"/>
        <v/>
      </c>
      <c r="AA183" s="128" t="str">
        <f t="shared" si="31"/>
        <v/>
      </c>
      <c r="AB183" s="128" t="str">
        <f t="shared" si="32"/>
        <v/>
      </c>
      <c r="AC183" s="128" t="str">
        <f t="shared" si="33"/>
        <v/>
      </c>
    </row>
    <row r="184" spans="1:29" ht="15" x14ac:dyDescent="0.2">
      <c r="A184" s="161">
        <v>171</v>
      </c>
      <c r="B184" s="55"/>
      <c r="C184" s="55"/>
      <c r="E184" s="195"/>
      <c r="F184" s="195"/>
      <c r="G184" s="195"/>
      <c r="H184" s="195"/>
      <c r="I184" s="195"/>
      <c r="J184" s="195"/>
      <c r="K184" s="195"/>
      <c r="L184" s="195"/>
      <c r="M184" s="195"/>
      <c r="N184" s="195"/>
      <c r="O184" s="195"/>
      <c r="P184" s="195"/>
      <c r="Q184" s="195"/>
      <c r="R184" s="195"/>
      <c r="T184" s="128" t="str">
        <f t="shared" si="34"/>
        <v/>
      </c>
      <c r="U184" s="128" t="str">
        <f t="shared" si="35"/>
        <v/>
      </c>
      <c r="V184" s="128" t="str">
        <f t="shared" si="36"/>
        <v/>
      </c>
      <c r="W184" s="128" t="str">
        <f t="shared" si="37"/>
        <v/>
      </c>
      <c r="X184" s="128" t="str">
        <f t="shared" si="38"/>
        <v/>
      </c>
      <c r="Y184" s="128" t="str">
        <f t="shared" si="29"/>
        <v/>
      </c>
      <c r="Z184" s="128" t="str">
        <f t="shared" si="30"/>
        <v/>
      </c>
      <c r="AA184" s="128" t="str">
        <f t="shared" si="31"/>
        <v/>
      </c>
      <c r="AB184" s="128" t="str">
        <f t="shared" si="32"/>
        <v/>
      </c>
      <c r="AC184" s="128" t="str">
        <f t="shared" si="33"/>
        <v/>
      </c>
    </row>
    <row r="185" spans="1:29" ht="15" x14ac:dyDescent="0.2">
      <c r="A185" s="161">
        <v>172</v>
      </c>
      <c r="B185" s="55"/>
      <c r="C185" s="55"/>
      <c r="E185" s="195"/>
      <c r="F185" s="195"/>
      <c r="G185" s="195"/>
      <c r="H185" s="195"/>
      <c r="I185" s="195"/>
      <c r="J185" s="195"/>
      <c r="K185" s="195"/>
      <c r="L185" s="195"/>
      <c r="M185" s="195"/>
      <c r="N185" s="195"/>
      <c r="O185" s="195"/>
      <c r="P185" s="195"/>
      <c r="Q185" s="195"/>
      <c r="R185" s="195"/>
      <c r="T185" s="128" t="str">
        <f t="shared" si="34"/>
        <v/>
      </c>
      <c r="U185" s="128" t="str">
        <f t="shared" si="35"/>
        <v/>
      </c>
      <c r="V185" s="128" t="str">
        <f t="shared" si="36"/>
        <v/>
      </c>
      <c r="W185" s="128" t="str">
        <f t="shared" si="37"/>
        <v/>
      </c>
      <c r="X185" s="128" t="str">
        <f t="shared" si="38"/>
        <v/>
      </c>
      <c r="Y185" s="128" t="str">
        <f t="shared" si="29"/>
        <v/>
      </c>
      <c r="Z185" s="128" t="str">
        <f t="shared" si="30"/>
        <v/>
      </c>
      <c r="AA185" s="128" t="str">
        <f t="shared" si="31"/>
        <v/>
      </c>
      <c r="AB185" s="128" t="str">
        <f t="shared" si="32"/>
        <v/>
      </c>
      <c r="AC185" s="128" t="str">
        <f t="shared" si="33"/>
        <v/>
      </c>
    </row>
    <row r="186" spans="1:29" ht="15" x14ac:dyDescent="0.2">
      <c r="A186" s="161">
        <v>173</v>
      </c>
      <c r="B186" s="55"/>
      <c r="C186" s="55"/>
      <c r="E186" s="195"/>
      <c r="F186" s="195"/>
      <c r="G186" s="195"/>
      <c r="H186" s="195"/>
      <c r="I186" s="195"/>
      <c r="J186" s="195"/>
      <c r="K186" s="195"/>
      <c r="L186" s="195"/>
      <c r="M186" s="195"/>
      <c r="N186" s="195"/>
      <c r="O186" s="195"/>
      <c r="P186" s="195"/>
      <c r="Q186" s="195"/>
      <c r="R186" s="195"/>
      <c r="T186" s="128" t="str">
        <f t="shared" si="34"/>
        <v/>
      </c>
      <c r="U186" s="128" t="str">
        <f t="shared" si="35"/>
        <v/>
      </c>
      <c r="V186" s="128" t="str">
        <f t="shared" si="36"/>
        <v/>
      </c>
      <c r="W186" s="128" t="str">
        <f t="shared" si="37"/>
        <v/>
      </c>
      <c r="X186" s="128" t="str">
        <f t="shared" si="38"/>
        <v/>
      </c>
      <c r="Y186" s="128" t="str">
        <f t="shared" si="29"/>
        <v/>
      </c>
      <c r="Z186" s="128" t="str">
        <f t="shared" si="30"/>
        <v/>
      </c>
      <c r="AA186" s="128" t="str">
        <f t="shared" si="31"/>
        <v/>
      </c>
      <c r="AB186" s="128" t="str">
        <f t="shared" si="32"/>
        <v/>
      </c>
      <c r="AC186" s="128" t="str">
        <f t="shared" si="33"/>
        <v/>
      </c>
    </row>
    <row r="187" spans="1:29" ht="15" x14ac:dyDescent="0.2">
      <c r="A187" s="161">
        <v>174</v>
      </c>
      <c r="B187" s="55"/>
      <c r="C187" s="55"/>
      <c r="E187" s="195"/>
      <c r="F187" s="195"/>
      <c r="G187" s="195"/>
      <c r="H187" s="195"/>
      <c r="I187" s="195"/>
      <c r="J187" s="195"/>
      <c r="K187" s="195"/>
      <c r="L187" s="195"/>
      <c r="M187" s="195"/>
      <c r="N187" s="195"/>
      <c r="O187" s="195"/>
      <c r="P187" s="195"/>
      <c r="Q187" s="195"/>
      <c r="R187" s="195"/>
      <c r="T187" s="128" t="str">
        <f t="shared" si="34"/>
        <v/>
      </c>
      <c r="U187" s="128" t="str">
        <f t="shared" si="35"/>
        <v/>
      </c>
      <c r="V187" s="128" t="str">
        <f t="shared" si="36"/>
        <v/>
      </c>
      <c r="W187" s="128" t="str">
        <f t="shared" si="37"/>
        <v/>
      </c>
      <c r="X187" s="128" t="str">
        <f t="shared" si="38"/>
        <v/>
      </c>
      <c r="Y187" s="128" t="str">
        <f t="shared" si="29"/>
        <v/>
      </c>
      <c r="Z187" s="128" t="str">
        <f t="shared" si="30"/>
        <v/>
      </c>
      <c r="AA187" s="128" t="str">
        <f t="shared" si="31"/>
        <v/>
      </c>
      <c r="AB187" s="128" t="str">
        <f t="shared" si="32"/>
        <v/>
      </c>
      <c r="AC187" s="128" t="str">
        <f t="shared" si="33"/>
        <v/>
      </c>
    </row>
    <row r="188" spans="1:29" ht="15" x14ac:dyDescent="0.2">
      <c r="A188" s="161">
        <v>175</v>
      </c>
      <c r="B188" s="55"/>
      <c r="C188" s="55"/>
      <c r="E188" s="195"/>
      <c r="F188" s="195"/>
      <c r="G188" s="195"/>
      <c r="H188" s="195"/>
      <c r="I188" s="195"/>
      <c r="J188" s="195"/>
      <c r="K188" s="195"/>
      <c r="L188" s="195"/>
      <c r="M188" s="195"/>
      <c r="N188" s="195"/>
      <c r="O188" s="195"/>
      <c r="P188" s="195"/>
      <c r="Q188" s="195"/>
      <c r="R188" s="195"/>
      <c r="T188" s="128" t="str">
        <f t="shared" si="34"/>
        <v/>
      </c>
      <c r="U188" s="128" t="str">
        <f t="shared" si="35"/>
        <v/>
      </c>
      <c r="V188" s="128" t="str">
        <f t="shared" si="36"/>
        <v/>
      </c>
      <c r="W188" s="128" t="str">
        <f t="shared" si="37"/>
        <v/>
      </c>
      <c r="X188" s="128" t="str">
        <f t="shared" si="38"/>
        <v/>
      </c>
      <c r="Y188" s="128" t="str">
        <f t="shared" si="29"/>
        <v/>
      </c>
      <c r="Z188" s="128" t="str">
        <f t="shared" si="30"/>
        <v/>
      </c>
      <c r="AA188" s="128" t="str">
        <f t="shared" si="31"/>
        <v/>
      </c>
      <c r="AB188" s="128" t="str">
        <f t="shared" si="32"/>
        <v/>
      </c>
      <c r="AC188" s="128" t="str">
        <f t="shared" si="33"/>
        <v/>
      </c>
    </row>
    <row r="189" spans="1:29" ht="15" x14ac:dyDescent="0.2">
      <c r="A189" s="161">
        <v>176</v>
      </c>
      <c r="B189" s="55"/>
      <c r="C189" s="55"/>
      <c r="E189" s="195"/>
      <c r="F189" s="195"/>
      <c r="G189" s="195"/>
      <c r="H189" s="195"/>
      <c r="I189" s="195"/>
      <c r="J189" s="195"/>
      <c r="K189" s="195"/>
      <c r="L189" s="195"/>
      <c r="M189" s="195"/>
      <c r="N189" s="195"/>
      <c r="O189" s="195"/>
      <c r="P189" s="195"/>
      <c r="Q189" s="195"/>
      <c r="R189" s="195"/>
      <c r="T189" s="128" t="str">
        <f t="shared" si="34"/>
        <v/>
      </c>
      <c r="U189" s="128" t="str">
        <f t="shared" si="35"/>
        <v/>
      </c>
      <c r="V189" s="128" t="str">
        <f t="shared" si="36"/>
        <v/>
      </c>
      <c r="W189" s="128" t="str">
        <f t="shared" si="37"/>
        <v/>
      </c>
      <c r="X189" s="128" t="str">
        <f t="shared" si="38"/>
        <v/>
      </c>
      <c r="Y189" s="128" t="str">
        <f t="shared" si="29"/>
        <v/>
      </c>
      <c r="Z189" s="128" t="str">
        <f t="shared" si="30"/>
        <v/>
      </c>
      <c r="AA189" s="128" t="str">
        <f t="shared" si="31"/>
        <v/>
      </c>
      <c r="AB189" s="128" t="str">
        <f t="shared" si="32"/>
        <v/>
      </c>
      <c r="AC189" s="128" t="str">
        <f t="shared" si="33"/>
        <v/>
      </c>
    </row>
    <row r="190" spans="1:29" ht="15" x14ac:dyDescent="0.2">
      <c r="A190" s="161">
        <v>177</v>
      </c>
      <c r="B190" s="55"/>
      <c r="C190" s="55"/>
      <c r="E190" s="195"/>
      <c r="F190" s="195"/>
      <c r="G190" s="195"/>
      <c r="H190" s="195"/>
      <c r="I190" s="195"/>
      <c r="J190" s="195"/>
      <c r="K190" s="195"/>
      <c r="L190" s="195"/>
      <c r="M190" s="195"/>
      <c r="N190" s="195"/>
      <c r="O190" s="195"/>
      <c r="P190" s="195"/>
      <c r="Q190" s="195"/>
      <c r="R190" s="195"/>
      <c r="T190" s="128" t="str">
        <f t="shared" si="34"/>
        <v/>
      </c>
      <c r="U190" s="128" t="str">
        <f t="shared" si="35"/>
        <v/>
      </c>
      <c r="V190" s="128" t="str">
        <f t="shared" si="36"/>
        <v/>
      </c>
      <c r="W190" s="128" t="str">
        <f t="shared" si="37"/>
        <v/>
      </c>
      <c r="X190" s="128" t="str">
        <f t="shared" si="38"/>
        <v/>
      </c>
      <c r="Y190" s="128" t="str">
        <f t="shared" si="29"/>
        <v/>
      </c>
      <c r="Z190" s="128" t="str">
        <f t="shared" si="30"/>
        <v/>
      </c>
      <c r="AA190" s="128" t="str">
        <f t="shared" si="31"/>
        <v/>
      </c>
      <c r="AB190" s="128" t="str">
        <f t="shared" si="32"/>
        <v/>
      </c>
      <c r="AC190" s="128" t="str">
        <f t="shared" si="33"/>
        <v/>
      </c>
    </row>
    <row r="191" spans="1:29" ht="15" x14ac:dyDescent="0.2">
      <c r="A191" s="161">
        <v>178</v>
      </c>
      <c r="B191" s="55"/>
      <c r="C191" s="55"/>
      <c r="E191" s="195"/>
      <c r="F191" s="195"/>
      <c r="G191" s="195"/>
      <c r="H191" s="195"/>
      <c r="I191" s="195"/>
      <c r="J191" s="195"/>
      <c r="K191" s="195"/>
      <c r="L191" s="195"/>
      <c r="M191" s="195"/>
      <c r="N191" s="195"/>
      <c r="O191" s="195"/>
      <c r="P191" s="195"/>
      <c r="Q191" s="195"/>
      <c r="R191" s="195"/>
      <c r="T191" s="128" t="str">
        <f t="shared" si="34"/>
        <v/>
      </c>
      <c r="U191" s="128" t="str">
        <f t="shared" si="35"/>
        <v/>
      </c>
      <c r="V191" s="128" t="str">
        <f t="shared" si="36"/>
        <v/>
      </c>
      <c r="W191" s="128" t="str">
        <f t="shared" si="37"/>
        <v/>
      </c>
      <c r="X191" s="128" t="str">
        <f t="shared" si="38"/>
        <v/>
      </c>
      <c r="Y191" s="128" t="str">
        <f t="shared" si="29"/>
        <v/>
      </c>
      <c r="Z191" s="128" t="str">
        <f t="shared" si="30"/>
        <v/>
      </c>
      <c r="AA191" s="128" t="str">
        <f t="shared" si="31"/>
        <v/>
      </c>
      <c r="AB191" s="128" t="str">
        <f t="shared" si="32"/>
        <v/>
      </c>
      <c r="AC191" s="128" t="str">
        <f t="shared" si="33"/>
        <v/>
      </c>
    </row>
    <row r="192" spans="1:29" ht="15" x14ac:dyDescent="0.2">
      <c r="A192" s="161">
        <v>179</v>
      </c>
      <c r="B192" s="55"/>
      <c r="C192" s="55"/>
      <c r="E192" s="195"/>
      <c r="F192" s="195"/>
      <c r="G192" s="195"/>
      <c r="H192" s="195"/>
      <c r="I192" s="195"/>
      <c r="J192" s="195"/>
      <c r="K192" s="195"/>
      <c r="L192" s="195"/>
      <c r="M192" s="195"/>
      <c r="N192" s="195"/>
      <c r="O192" s="195"/>
      <c r="P192" s="195"/>
      <c r="Q192" s="195"/>
      <c r="R192" s="195"/>
      <c r="T192" s="128" t="str">
        <f t="shared" si="34"/>
        <v/>
      </c>
      <c r="U192" s="128" t="str">
        <f t="shared" si="35"/>
        <v/>
      </c>
      <c r="V192" s="128" t="str">
        <f t="shared" si="36"/>
        <v/>
      </c>
      <c r="W192" s="128" t="str">
        <f t="shared" si="37"/>
        <v/>
      </c>
      <c r="X192" s="128" t="str">
        <f t="shared" si="38"/>
        <v/>
      </c>
      <c r="Y192" s="128" t="str">
        <f t="shared" si="29"/>
        <v/>
      </c>
      <c r="Z192" s="128" t="str">
        <f t="shared" si="30"/>
        <v/>
      </c>
      <c r="AA192" s="128" t="str">
        <f t="shared" si="31"/>
        <v/>
      </c>
      <c r="AB192" s="128" t="str">
        <f t="shared" si="32"/>
        <v/>
      </c>
      <c r="AC192" s="128" t="str">
        <f t="shared" si="33"/>
        <v/>
      </c>
    </row>
    <row r="193" spans="1:29" ht="15" x14ac:dyDescent="0.2">
      <c r="A193" s="161">
        <v>180</v>
      </c>
      <c r="B193" s="55"/>
      <c r="C193" s="55"/>
      <c r="E193" s="195"/>
      <c r="F193" s="195"/>
      <c r="G193" s="195"/>
      <c r="H193" s="195"/>
      <c r="I193" s="195"/>
      <c r="J193" s="195"/>
      <c r="K193" s="195"/>
      <c r="L193" s="195"/>
      <c r="M193" s="195"/>
      <c r="N193" s="195"/>
      <c r="O193" s="195"/>
      <c r="P193" s="195"/>
      <c r="Q193" s="195"/>
      <c r="R193" s="195"/>
      <c r="T193" s="128" t="str">
        <f t="shared" si="34"/>
        <v/>
      </c>
      <c r="U193" s="128" t="str">
        <f t="shared" si="35"/>
        <v/>
      </c>
      <c r="V193" s="128" t="str">
        <f t="shared" si="36"/>
        <v/>
      </c>
      <c r="W193" s="128" t="str">
        <f t="shared" si="37"/>
        <v/>
      </c>
      <c r="X193" s="128" t="str">
        <f t="shared" si="38"/>
        <v/>
      </c>
      <c r="Y193" s="128" t="str">
        <f t="shared" si="29"/>
        <v/>
      </c>
      <c r="Z193" s="128" t="str">
        <f t="shared" si="30"/>
        <v/>
      </c>
      <c r="AA193" s="128" t="str">
        <f t="shared" si="31"/>
        <v/>
      </c>
      <c r="AB193" s="128" t="str">
        <f t="shared" si="32"/>
        <v/>
      </c>
      <c r="AC193" s="128" t="str">
        <f t="shared" si="33"/>
        <v/>
      </c>
    </row>
    <row r="194" spans="1:29" ht="15" x14ac:dyDescent="0.2">
      <c r="A194" s="161">
        <v>181</v>
      </c>
      <c r="B194" s="55"/>
      <c r="C194" s="55"/>
      <c r="E194" s="195"/>
      <c r="F194" s="195"/>
      <c r="G194" s="195"/>
      <c r="H194" s="195"/>
      <c r="I194" s="195"/>
      <c r="J194" s="195"/>
      <c r="K194" s="195"/>
      <c r="L194" s="195"/>
      <c r="M194" s="195"/>
      <c r="N194" s="195"/>
      <c r="O194" s="195"/>
      <c r="P194" s="195"/>
      <c r="Q194" s="195"/>
      <c r="R194" s="195"/>
      <c r="T194" s="128" t="str">
        <f t="shared" si="34"/>
        <v/>
      </c>
      <c r="U194" s="128" t="str">
        <f t="shared" si="35"/>
        <v/>
      </c>
      <c r="V194" s="128" t="str">
        <f t="shared" si="36"/>
        <v/>
      </c>
      <c r="W194" s="128" t="str">
        <f t="shared" si="37"/>
        <v/>
      </c>
      <c r="X194" s="128" t="str">
        <f t="shared" si="38"/>
        <v/>
      </c>
      <c r="Y194" s="128" t="str">
        <f t="shared" si="29"/>
        <v/>
      </c>
      <c r="Z194" s="128" t="str">
        <f t="shared" si="30"/>
        <v/>
      </c>
      <c r="AA194" s="128" t="str">
        <f t="shared" si="31"/>
        <v/>
      </c>
      <c r="AB194" s="128" t="str">
        <f t="shared" si="32"/>
        <v/>
      </c>
      <c r="AC194" s="128" t="str">
        <f t="shared" si="33"/>
        <v/>
      </c>
    </row>
    <row r="195" spans="1:29" ht="15" x14ac:dyDescent="0.2">
      <c r="A195" s="161">
        <v>182</v>
      </c>
      <c r="B195" s="55"/>
      <c r="C195" s="55"/>
      <c r="E195" s="195"/>
      <c r="F195" s="195"/>
      <c r="G195" s="195"/>
      <c r="H195" s="195"/>
      <c r="I195" s="195"/>
      <c r="J195" s="195"/>
      <c r="K195" s="195"/>
      <c r="L195" s="195"/>
      <c r="M195" s="195"/>
      <c r="N195" s="195"/>
      <c r="O195" s="195"/>
      <c r="P195" s="195"/>
      <c r="Q195" s="195"/>
      <c r="R195" s="195"/>
      <c r="T195" s="128" t="str">
        <f t="shared" si="34"/>
        <v/>
      </c>
      <c r="U195" s="128" t="str">
        <f t="shared" si="35"/>
        <v/>
      </c>
      <c r="V195" s="128" t="str">
        <f t="shared" si="36"/>
        <v/>
      </c>
      <c r="W195" s="128" t="str">
        <f t="shared" si="37"/>
        <v/>
      </c>
      <c r="X195" s="128" t="str">
        <f t="shared" si="38"/>
        <v/>
      </c>
      <c r="Y195" s="128" t="str">
        <f t="shared" si="29"/>
        <v/>
      </c>
      <c r="Z195" s="128" t="str">
        <f t="shared" si="30"/>
        <v/>
      </c>
      <c r="AA195" s="128" t="str">
        <f t="shared" si="31"/>
        <v/>
      </c>
      <c r="AB195" s="128" t="str">
        <f t="shared" si="32"/>
        <v/>
      </c>
      <c r="AC195" s="128" t="str">
        <f t="shared" si="33"/>
        <v/>
      </c>
    </row>
    <row r="196" spans="1:29" ht="15" x14ac:dyDescent="0.2">
      <c r="A196" s="161">
        <v>183</v>
      </c>
      <c r="B196" s="55"/>
      <c r="C196" s="55"/>
      <c r="E196" s="195"/>
      <c r="F196" s="195"/>
      <c r="G196" s="195"/>
      <c r="H196" s="195"/>
      <c r="I196" s="195"/>
      <c r="J196" s="195"/>
      <c r="K196" s="195"/>
      <c r="L196" s="195"/>
      <c r="M196" s="195"/>
      <c r="N196" s="195"/>
      <c r="O196" s="195"/>
      <c r="P196" s="195"/>
      <c r="Q196" s="195"/>
      <c r="R196" s="195"/>
      <c r="T196" s="128" t="str">
        <f t="shared" si="34"/>
        <v/>
      </c>
      <c r="U196" s="128" t="str">
        <f t="shared" si="35"/>
        <v/>
      </c>
      <c r="V196" s="128" t="str">
        <f t="shared" si="36"/>
        <v/>
      </c>
      <c r="W196" s="128" t="str">
        <f t="shared" si="37"/>
        <v/>
      </c>
      <c r="X196" s="128" t="str">
        <f t="shared" si="38"/>
        <v/>
      </c>
      <c r="Y196" s="128" t="str">
        <f t="shared" si="29"/>
        <v/>
      </c>
      <c r="Z196" s="128" t="str">
        <f t="shared" si="30"/>
        <v/>
      </c>
      <c r="AA196" s="128" t="str">
        <f t="shared" si="31"/>
        <v/>
      </c>
      <c r="AB196" s="128" t="str">
        <f t="shared" si="32"/>
        <v/>
      </c>
      <c r="AC196" s="128" t="str">
        <f t="shared" si="33"/>
        <v/>
      </c>
    </row>
    <row r="197" spans="1:29" ht="15" x14ac:dyDescent="0.2">
      <c r="A197" s="161">
        <v>184</v>
      </c>
      <c r="B197" s="55"/>
      <c r="C197" s="55"/>
      <c r="E197" s="195"/>
      <c r="F197" s="195"/>
      <c r="G197" s="195"/>
      <c r="H197" s="195"/>
      <c r="I197" s="195"/>
      <c r="J197" s="195"/>
      <c r="K197" s="195"/>
      <c r="L197" s="195"/>
      <c r="M197" s="195"/>
      <c r="N197" s="195"/>
      <c r="O197" s="195"/>
      <c r="P197" s="195"/>
      <c r="Q197" s="195"/>
      <c r="R197" s="195"/>
      <c r="T197" s="128" t="str">
        <f t="shared" si="34"/>
        <v/>
      </c>
      <c r="U197" s="128" t="str">
        <f t="shared" si="35"/>
        <v/>
      </c>
      <c r="V197" s="128" t="str">
        <f t="shared" si="36"/>
        <v/>
      </c>
      <c r="W197" s="128" t="str">
        <f t="shared" si="37"/>
        <v/>
      </c>
      <c r="X197" s="128" t="str">
        <f t="shared" si="38"/>
        <v/>
      </c>
      <c r="Y197" s="128" t="str">
        <f t="shared" si="29"/>
        <v/>
      </c>
      <c r="Z197" s="128" t="str">
        <f t="shared" si="30"/>
        <v/>
      </c>
      <c r="AA197" s="128" t="str">
        <f t="shared" si="31"/>
        <v/>
      </c>
      <c r="AB197" s="128" t="str">
        <f t="shared" si="32"/>
        <v/>
      </c>
      <c r="AC197" s="128" t="str">
        <f t="shared" si="33"/>
        <v/>
      </c>
    </row>
    <row r="198" spans="1:29" ht="15" x14ac:dyDescent="0.2">
      <c r="A198" s="161">
        <v>185</v>
      </c>
      <c r="B198" s="55"/>
      <c r="C198" s="55"/>
      <c r="E198" s="195"/>
      <c r="F198" s="195"/>
      <c r="G198" s="195"/>
      <c r="H198" s="195"/>
      <c r="I198" s="195"/>
      <c r="J198" s="195"/>
      <c r="K198" s="195"/>
      <c r="L198" s="195"/>
      <c r="M198" s="195"/>
      <c r="N198" s="195"/>
      <c r="O198" s="195"/>
      <c r="P198" s="195"/>
      <c r="Q198" s="195"/>
      <c r="R198" s="195"/>
      <c r="T198" s="128" t="str">
        <f t="shared" si="34"/>
        <v/>
      </c>
      <c r="U198" s="128" t="str">
        <f t="shared" si="35"/>
        <v/>
      </c>
      <c r="V198" s="128" t="str">
        <f t="shared" si="36"/>
        <v/>
      </c>
      <c r="W198" s="128" t="str">
        <f t="shared" si="37"/>
        <v/>
      </c>
      <c r="X198" s="128" t="str">
        <f t="shared" si="38"/>
        <v/>
      </c>
      <c r="Y198" s="128" t="str">
        <f t="shared" si="29"/>
        <v/>
      </c>
      <c r="Z198" s="128" t="str">
        <f t="shared" si="30"/>
        <v/>
      </c>
      <c r="AA198" s="128" t="str">
        <f t="shared" si="31"/>
        <v/>
      </c>
      <c r="AB198" s="128" t="str">
        <f t="shared" si="32"/>
        <v/>
      </c>
      <c r="AC198" s="128" t="str">
        <f t="shared" si="33"/>
        <v/>
      </c>
    </row>
    <row r="199" spans="1:29" ht="15" x14ac:dyDescent="0.2">
      <c r="A199" s="161">
        <v>186</v>
      </c>
      <c r="B199" s="55"/>
      <c r="C199" s="55"/>
      <c r="E199" s="195"/>
      <c r="F199" s="195"/>
      <c r="G199" s="195"/>
      <c r="H199" s="195"/>
      <c r="I199" s="195"/>
      <c r="J199" s="195"/>
      <c r="K199" s="195"/>
      <c r="L199" s="195"/>
      <c r="M199" s="195"/>
      <c r="N199" s="195"/>
      <c r="O199" s="195"/>
      <c r="P199" s="195"/>
      <c r="Q199" s="195"/>
      <c r="R199" s="195"/>
      <c r="T199" s="128" t="str">
        <f t="shared" si="34"/>
        <v/>
      </c>
      <c r="U199" s="128" t="str">
        <f t="shared" si="35"/>
        <v/>
      </c>
      <c r="V199" s="128" t="str">
        <f t="shared" si="36"/>
        <v/>
      </c>
      <c r="W199" s="128" t="str">
        <f t="shared" si="37"/>
        <v/>
      </c>
      <c r="X199" s="128" t="str">
        <f t="shared" si="38"/>
        <v/>
      </c>
      <c r="Y199" s="128" t="str">
        <f t="shared" si="29"/>
        <v/>
      </c>
      <c r="Z199" s="128" t="str">
        <f t="shared" si="30"/>
        <v/>
      </c>
      <c r="AA199" s="128" t="str">
        <f t="shared" si="31"/>
        <v/>
      </c>
      <c r="AB199" s="128" t="str">
        <f t="shared" si="32"/>
        <v/>
      </c>
      <c r="AC199" s="128" t="str">
        <f t="shared" si="33"/>
        <v/>
      </c>
    </row>
    <row r="200" spans="1:29" ht="15" x14ac:dyDescent="0.2">
      <c r="A200" s="161">
        <v>187</v>
      </c>
      <c r="B200" s="55"/>
      <c r="C200" s="55"/>
      <c r="E200" s="195"/>
      <c r="F200" s="195"/>
      <c r="G200" s="195"/>
      <c r="H200" s="195"/>
      <c r="I200" s="195"/>
      <c r="J200" s="195"/>
      <c r="K200" s="195"/>
      <c r="L200" s="195"/>
      <c r="M200" s="195"/>
      <c r="N200" s="195"/>
      <c r="O200" s="195"/>
      <c r="P200" s="195"/>
      <c r="Q200" s="195"/>
      <c r="R200" s="195"/>
      <c r="T200" s="128" t="str">
        <f t="shared" si="34"/>
        <v/>
      </c>
      <c r="U200" s="128" t="str">
        <f t="shared" si="35"/>
        <v/>
      </c>
      <c r="V200" s="128" t="str">
        <f t="shared" si="36"/>
        <v/>
      </c>
      <c r="W200" s="128" t="str">
        <f t="shared" si="37"/>
        <v/>
      </c>
      <c r="X200" s="128" t="str">
        <f t="shared" si="38"/>
        <v/>
      </c>
      <c r="Y200" s="128" t="str">
        <f t="shared" si="29"/>
        <v/>
      </c>
      <c r="Z200" s="128" t="str">
        <f t="shared" si="30"/>
        <v/>
      </c>
      <c r="AA200" s="128" t="str">
        <f t="shared" si="31"/>
        <v/>
      </c>
      <c r="AB200" s="128" t="str">
        <f t="shared" si="32"/>
        <v/>
      </c>
      <c r="AC200" s="128" t="str">
        <f t="shared" si="33"/>
        <v/>
      </c>
    </row>
    <row r="201" spans="1:29" ht="15" x14ac:dyDescent="0.2">
      <c r="A201" s="161">
        <v>188</v>
      </c>
      <c r="B201" s="55"/>
      <c r="C201" s="55"/>
      <c r="E201" s="195"/>
      <c r="F201" s="195"/>
      <c r="G201" s="195"/>
      <c r="H201" s="195"/>
      <c r="I201" s="195"/>
      <c r="J201" s="195"/>
      <c r="K201" s="195"/>
      <c r="L201" s="195"/>
      <c r="M201" s="195"/>
      <c r="N201" s="195"/>
      <c r="O201" s="195"/>
      <c r="P201" s="195"/>
      <c r="Q201" s="195"/>
      <c r="R201" s="195"/>
      <c r="T201" s="128" t="str">
        <f t="shared" si="34"/>
        <v/>
      </c>
      <c r="U201" s="128" t="str">
        <f t="shared" si="35"/>
        <v/>
      </c>
      <c r="V201" s="128" t="str">
        <f t="shared" si="36"/>
        <v/>
      </c>
      <c r="W201" s="128" t="str">
        <f t="shared" si="37"/>
        <v/>
      </c>
      <c r="X201" s="128" t="str">
        <f t="shared" si="38"/>
        <v/>
      </c>
      <c r="Y201" s="128" t="str">
        <f t="shared" si="29"/>
        <v/>
      </c>
      <c r="Z201" s="128" t="str">
        <f t="shared" si="30"/>
        <v/>
      </c>
      <c r="AA201" s="128" t="str">
        <f t="shared" si="31"/>
        <v/>
      </c>
      <c r="AB201" s="128" t="str">
        <f t="shared" si="32"/>
        <v/>
      </c>
      <c r="AC201" s="128" t="str">
        <f t="shared" si="33"/>
        <v/>
      </c>
    </row>
    <row r="202" spans="1:29" ht="15" x14ac:dyDescent="0.2">
      <c r="A202" s="161">
        <v>189</v>
      </c>
      <c r="B202" s="55"/>
      <c r="C202" s="55"/>
      <c r="E202" s="195"/>
      <c r="F202" s="195"/>
      <c r="G202" s="195"/>
      <c r="H202" s="195"/>
      <c r="I202" s="195"/>
      <c r="J202" s="195"/>
      <c r="K202" s="195"/>
      <c r="L202" s="195"/>
      <c r="M202" s="195"/>
      <c r="N202" s="195"/>
      <c r="O202" s="195"/>
      <c r="P202" s="195"/>
      <c r="Q202" s="195"/>
      <c r="R202" s="195"/>
      <c r="T202" s="128" t="str">
        <f t="shared" si="34"/>
        <v/>
      </c>
      <c r="U202" s="128" t="str">
        <f t="shared" si="35"/>
        <v/>
      </c>
      <c r="V202" s="128" t="str">
        <f t="shared" si="36"/>
        <v/>
      </c>
      <c r="W202" s="128" t="str">
        <f t="shared" si="37"/>
        <v/>
      </c>
      <c r="X202" s="128" t="str">
        <f t="shared" si="38"/>
        <v/>
      </c>
      <c r="Y202" s="128" t="str">
        <f t="shared" si="29"/>
        <v/>
      </c>
      <c r="Z202" s="128" t="str">
        <f t="shared" si="30"/>
        <v/>
      </c>
      <c r="AA202" s="128" t="str">
        <f t="shared" si="31"/>
        <v/>
      </c>
      <c r="AB202" s="128" t="str">
        <f t="shared" si="32"/>
        <v/>
      </c>
      <c r="AC202" s="128" t="str">
        <f t="shared" si="33"/>
        <v/>
      </c>
    </row>
    <row r="203" spans="1:29" ht="15" x14ac:dyDescent="0.2">
      <c r="A203" s="161">
        <v>190</v>
      </c>
      <c r="B203" s="55"/>
      <c r="C203" s="55"/>
      <c r="E203" s="195"/>
      <c r="F203" s="195"/>
      <c r="G203" s="195"/>
      <c r="H203" s="195"/>
      <c r="I203" s="195"/>
      <c r="J203" s="195"/>
      <c r="K203" s="195"/>
      <c r="L203" s="195"/>
      <c r="M203" s="195"/>
      <c r="N203" s="195"/>
      <c r="O203" s="195"/>
      <c r="P203" s="195"/>
      <c r="Q203" s="195"/>
      <c r="R203" s="195"/>
      <c r="T203" s="128" t="str">
        <f t="shared" si="34"/>
        <v/>
      </c>
      <c r="U203" s="128" t="str">
        <f t="shared" si="35"/>
        <v/>
      </c>
      <c r="V203" s="128" t="str">
        <f t="shared" si="36"/>
        <v/>
      </c>
      <c r="W203" s="128" t="str">
        <f t="shared" si="37"/>
        <v/>
      </c>
      <c r="X203" s="128" t="str">
        <f t="shared" si="38"/>
        <v/>
      </c>
      <c r="Y203" s="128" t="str">
        <f t="shared" si="29"/>
        <v/>
      </c>
      <c r="Z203" s="128" t="str">
        <f t="shared" si="30"/>
        <v/>
      </c>
      <c r="AA203" s="128" t="str">
        <f t="shared" si="31"/>
        <v/>
      </c>
      <c r="AB203" s="128" t="str">
        <f t="shared" si="32"/>
        <v/>
      </c>
      <c r="AC203" s="128" t="str">
        <f t="shared" si="33"/>
        <v/>
      </c>
    </row>
    <row r="204" spans="1:29" ht="15" x14ac:dyDescent="0.2">
      <c r="A204" s="161">
        <v>191</v>
      </c>
      <c r="B204" s="55"/>
      <c r="C204" s="55"/>
      <c r="E204" s="195"/>
      <c r="F204" s="195"/>
      <c r="G204" s="195"/>
      <c r="H204" s="195"/>
      <c r="I204" s="195"/>
      <c r="J204" s="195"/>
      <c r="K204" s="195"/>
      <c r="L204" s="195"/>
      <c r="M204" s="195"/>
      <c r="N204" s="195"/>
      <c r="O204" s="195"/>
      <c r="P204" s="195"/>
      <c r="Q204" s="195"/>
      <c r="R204" s="195"/>
      <c r="T204" s="128" t="str">
        <f t="shared" si="34"/>
        <v/>
      </c>
      <c r="U204" s="128" t="str">
        <f t="shared" si="35"/>
        <v/>
      </c>
      <c r="V204" s="128" t="str">
        <f t="shared" si="36"/>
        <v/>
      </c>
      <c r="W204" s="128" t="str">
        <f t="shared" si="37"/>
        <v/>
      </c>
      <c r="X204" s="128" t="str">
        <f t="shared" si="38"/>
        <v/>
      </c>
      <c r="Y204" s="128" t="str">
        <f t="shared" si="29"/>
        <v/>
      </c>
      <c r="Z204" s="128" t="str">
        <f t="shared" si="30"/>
        <v/>
      </c>
      <c r="AA204" s="128" t="str">
        <f t="shared" si="31"/>
        <v/>
      </c>
      <c r="AB204" s="128" t="str">
        <f t="shared" si="32"/>
        <v/>
      </c>
      <c r="AC204" s="128" t="str">
        <f t="shared" si="33"/>
        <v/>
      </c>
    </row>
    <row r="205" spans="1:29" ht="15" x14ac:dyDescent="0.2">
      <c r="A205" s="161">
        <v>192</v>
      </c>
      <c r="B205" s="55"/>
      <c r="C205" s="55"/>
      <c r="E205" s="195"/>
      <c r="F205" s="195"/>
      <c r="G205" s="195"/>
      <c r="H205" s="195"/>
      <c r="I205" s="195"/>
      <c r="J205" s="195"/>
      <c r="K205" s="195"/>
      <c r="L205" s="195"/>
      <c r="M205" s="195"/>
      <c r="N205" s="195"/>
      <c r="O205" s="195"/>
      <c r="P205" s="195"/>
      <c r="Q205" s="195"/>
      <c r="R205" s="195"/>
      <c r="T205" s="128" t="str">
        <f t="shared" si="34"/>
        <v/>
      </c>
      <c r="U205" s="128" t="str">
        <f t="shared" si="35"/>
        <v/>
      </c>
      <c r="V205" s="128" t="str">
        <f t="shared" si="36"/>
        <v/>
      </c>
      <c r="W205" s="128" t="str">
        <f t="shared" si="37"/>
        <v/>
      </c>
      <c r="X205" s="128" t="str">
        <f t="shared" si="38"/>
        <v/>
      </c>
      <c r="Y205" s="128" t="str">
        <f t="shared" ref="Y205:Y268" si="39">IF(T205="","",ABS(T205-$AD$4))</f>
        <v/>
      </c>
      <c r="Z205" s="128" t="str">
        <f t="shared" ref="Z205:Z268" si="40">IF(U205="","",ABS(U205-$AD$5))</f>
        <v/>
      </c>
      <c r="AA205" s="128" t="str">
        <f t="shared" ref="AA205:AA268" si="41">IF(V205="","",ABS(V205-$AD$6))</f>
        <v/>
      </c>
      <c r="AB205" s="128" t="str">
        <f t="shared" ref="AB205:AB268" si="42">IF(W205="","",ABS(W205-$AD$7))</f>
        <v/>
      </c>
      <c r="AC205" s="128" t="str">
        <f t="shared" ref="AC205:AC268" si="43">IF(X205="","",ABS(X205-$AD$8))</f>
        <v/>
      </c>
    </row>
    <row r="206" spans="1:29" ht="15" x14ac:dyDescent="0.2">
      <c r="A206" s="161">
        <v>193</v>
      </c>
      <c r="B206" s="55"/>
      <c r="C206" s="55"/>
      <c r="E206" s="195"/>
      <c r="F206" s="195"/>
      <c r="G206" s="195"/>
      <c r="H206" s="195"/>
      <c r="I206" s="195"/>
      <c r="J206" s="195"/>
      <c r="K206" s="195"/>
      <c r="L206" s="195"/>
      <c r="M206" s="195"/>
      <c r="N206" s="195"/>
      <c r="O206" s="195"/>
      <c r="P206" s="195"/>
      <c r="Q206" s="195"/>
      <c r="R206" s="195"/>
      <c r="T206" s="128" t="str">
        <f t="shared" ref="T206:T269" si="44">IF(B207=1,C207,"")</f>
        <v/>
      </c>
      <c r="U206" s="128" t="str">
        <f t="shared" ref="U206:U269" si="45">IF(B207=2,C207,"")</f>
        <v/>
      </c>
      <c r="V206" s="128" t="str">
        <f t="shared" ref="V206:V269" si="46">IF(B207=3,C207,"")</f>
        <v/>
      </c>
      <c r="W206" s="128" t="str">
        <f t="shared" ref="W206:W269" si="47">IF(B207=4,C207,"")</f>
        <v/>
      </c>
      <c r="X206" s="128" t="str">
        <f t="shared" ref="X206:X269" si="48">IF(B207=5,C207,"")</f>
        <v/>
      </c>
      <c r="Y206" s="128" t="str">
        <f t="shared" si="39"/>
        <v/>
      </c>
      <c r="Z206" s="128" t="str">
        <f t="shared" si="40"/>
        <v/>
      </c>
      <c r="AA206" s="128" t="str">
        <f t="shared" si="41"/>
        <v/>
      </c>
      <c r="AB206" s="128" t="str">
        <f t="shared" si="42"/>
        <v/>
      </c>
      <c r="AC206" s="128" t="str">
        <f t="shared" si="43"/>
        <v/>
      </c>
    </row>
    <row r="207" spans="1:29" ht="15" x14ac:dyDescent="0.2">
      <c r="A207" s="161">
        <v>194</v>
      </c>
      <c r="B207" s="55"/>
      <c r="C207" s="55"/>
      <c r="E207" s="195"/>
      <c r="F207" s="195"/>
      <c r="G207" s="195"/>
      <c r="H207" s="195"/>
      <c r="I207" s="195"/>
      <c r="J207" s="195"/>
      <c r="K207" s="195"/>
      <c r="L207" s="195"/>
      <c r="M207" s="195"/>
      <c r="N207" s="195"/>
      <c r="O207" s="195"/>
      <c r="P207" s="195"/>
      <c r="Q207" s="195"/>
      <c r="R207" s="195"/>
      <c r="T207" s="128" t="str">
        <f t="shared" si="44"/>
        <v/>
      </c>
      <c r="U207" s="128" t="str">
        <f t="shared" si="45"/>
        <v/>
      </c>
      <c r="V207" s="128" t="str">
        <f t="shared" si="46"/>
        <v/>
      </c>
      <c r="W207" s="128" t="str">
        <f t="shared" si="47"/>
        <v/>
      </c>
      <c r="X207" s="128" t="str">
        <f t="shared" si="48"/>
        <v/>
      </c>
      <c r="Y207" s="128" t="str">
        <f t="shared" si="39"/>
        <v/>
      </c>
      <c r="Z207" s="128" t="str">
        <f t="shared" si="40"/>
        <v/>
      </c>
      <c r="AA207" s="128" t="str">
        <f t="shared" si="41"/>
        <v/>
      </c>
      <c r="AB207" s="128" t="str">
        <f t="shared" si="42"/>
        <v/>
      </c>
      <c r="AC207" s="128" t="str">
        <f t="shared" si="43"/>
        <v/>
      </c>
    </row>
    <row r="208" spans="1:29" ht="15" x14ac:dyDescent="0.2">
      <c r="A208" s="161">
        <v>195</v>
      </c>
      <c r="B208" s="55"/>
      <c r="C208" s="55"/>
      <c r="E208" s="195"/>
      <c r="F208" s="195"/>
      <c r="G208" s="195"/>
      <c r="H208" s="195"/>
      <c r="I208" s="195"/>
      <c r="J208" s="195"/>
      <c r="K208" s="195"/>
      <c r="L208" s="195"/>
      <c r="M208" s="195"/>
      <c r="N208" s="195"/>
      <c r="O208" s="195"/>
      <c r="P208" s="195"/>
      <c r="Q208" s="195"/>
      <c r="R208" s="195"/>
      <c r="T208" s="128" t="str">
        <f t="shared" si="44"/>
        <v/>
      </c>
      <c r="U208" s="128" t="str">
        <f t="shared" si="45"/>
        <v/>
      </c>
      <c r="V208" s="128" t="str">
        <f t="shared" si="46"/>
        <v/>
      </c>
      <c r="W208" s="128" t="str">
        <f t="shared" si="47"/>
        <v/>
      </c>
      <c r="X208" s="128" t="str">
        <f t="shared" si="48"/>
        <v/>
      </c>
      <c r="Y208" s="128" t="str">
        <f t="shared" si="39"/>
        <v/>
      </c>
      <c r="Z208" s="128" t="str">
        <f t="shared" si="40"/>
        <v/>
      </c>
      <c r="AA208" s="128" t="str">
        <f t="shared" si="41"/>
        <v/>
      </c>
      <c r="AB208" s="128" t="str">
        <f t="shared" si="42"/>
        <v/>
      </c>
      <c r="AC208" s="128" t="str">
        <f t="shared" si="43"/>
        <v/>
      </c>
    </row>
    <row r="209" spans="1:29" ht="15" x14ac:dyDescent="0.2">
      <c r="A209" s="161">
        <v>196</v>
      </c>
      <c r="B209" s="55"/>
      <c r="C209" s="55"/>
      <c r="E209" s="195"/>
      <c r="F209" s="195"/>
      <c r="G209" s="195"/>
      <c r="H209" s="195"/>
      <c r="I209" s="195"/>
      <c r="J209" s="195"/>
      <c r="K209" s="195"/>
      <c r="L209" s="195"/>
      <c r="M209" s="195"/>
      <c r="N209" s="195"/>
      <c r="O209" s="195"/>
      <c r="P209" s="195"/>
      <c r="Q209" s="195"/>
      <c r="R209" s="195"/>
      <c r="T209" s="128" t="str">
        <f t="shared" si="44"/>
        <v/>
      </c>
      <c r="U209" s="128" t="str">
        <f t="shared" si="45"/>
        <v/>
      </c>
      <c r="V209" s="128" t="str">
        <f t="shared" si="46"/>
        <v/>
      </c>
      <c r="W209" s="128" t="str">
        <f t="shared" si="47"/>
        <v/>
      </c>
      <c r="X209" s="128" t="str">
        <f t="shared" si="48"/>
        <v/>
      </c>
      <c r="Y209" s="128" t="str">
        <f t="shared" si="39"/>
        <v/>
      </c>
      <c r="Z209" s="128" t="str">
        <f t="shared" si="40"/>
        <v/>
      </c>
      <c r="AA209" s="128" t="str">
        <f t="shared" si="41"/>
        <v/>
      </c>
      <c r="AB209" s="128" t="str">
        <f t="shared" si="42"/>
        <v/>
      </c>
      <c r="AC209" s="128" t="str">
        <f t="shared" si="43"/>
        <v/>
      </c>
    </row>
    <row r="210" spans="1:29" ht="15" x14ac:dyDescent="0.2">
      <c r="A210" s="161">
        <v>197</v>
      </c>
      <c r="B210" s="55"/>
      <c r="C210" s="55"/>
      <c r="E210" s="195"/>
      <c r="F210" s="195"/>
      <c r="G210" s="195"/>
      <c r="H210" s="195"/>
      <c r="I210" s="195"/>
      <c r="J210" s="195"/>
      <c r="K210" s="195"/>
      <c r="L210" s="195"/>
      <c r="M210" s="195"/>
      <c r="N210" s="195"/>
      <c r="O210" s="195"/>
      <c r="P210" s="195"/>
      <c r="Q210" s="195"/>
      <c r="R210" s="195"/>
      <c r="T210" s="128" t="str">
        <f t="shared" si="44"/>
        <v/>
      </c>
      <c r="U210" s="128" t="str">
        <f t="shared" si="45"/>
        <v/>
      </c>
      <c r="V210" s="128" t="str">
        <f t="shared" si="46"/>
        <v/>
      </c>
      <c r="W210" s="128" t="str">
        <f t="shared" si="47"/>
        <v/>
      </c>
      <c r="X210" s="128" t="str">
        <f t="shared" si="48"/>
        <v/>
      </c>
      <c r="Y210" s="128" t="str">
        <f t="shared" si="39"/>
        <v/>
      </c>
      <c r="Z210" s="128" t="str">
        <f t="shared" si="40"/>
        <v/>
      </c>
      <c r="AA210" s="128" t="str">
        <f t="shared" si="41"/>
        <v/>
      </c>
      <c r="AB210" s="128" t="str">
        <f t="shared" si="42"/>
        <v/>
      </c>
      <c r="AC210" s="128" t="str">
        <f t="shared" si="43"/>
        <v/>
      </c>
    </row>
    <row r="211" spans="1:29" ht="15" x14ac:dyDescent="0.2">
      <c r="A211" s="161">
        <v>198</v>
      </c>
      <c r="B211" s="55"/>
      <c r="C211" s="55"/>
      <c r="E211" s="195"/>
      <c r="F211" s="195"/>
      <c r="G211" s="195"/>
      <c r="H211" s="195"/>
      <c r="I211" s="195"/>
      <c r="J211" s="195"/>
      <c r="K211" s="195"/>
      <c r="L211" s="195"/>
      <c r="M211" s="195"/>
      <c r="N211" s="195"/>
      <c r="O211" s="195"/>
      <c r="P211" s="195"/>
      <c r="Q211" s="195"/>
      <c r="R211" s="195"/>
      <c r="T211" s="128" t="str">
        <f t="shared" si="44"/>
        <v/>
      </c>
      <c r="U211" s="128" t="str">
        <f t="shared" si="45"/>
        <v/>
      </c>
      <c r="V211" s="128" t="str">
        <f t="shared" si="46"/>
        <v/>
      </c>
      <c r="W211" s="128" t="str">
        <f t="shared" si="47"/>
        <v/>
      </c>
      <c r="X211" s="128" t="str">
        <f t="shared" si="48"/>
        <v/>
      </c>
      <c r="Y211" s="128" t="str">
        <f t="shared" si="39"/>
        <v/>
      </c>
      <c r="Z211" s="128" t="str">
        <f t="shared" si="40"/>
        <v/>
      </c>
      <c r="AA211" s="128" t="str">
        <f t="shared" si="41"/>
        <v/>
      </c>
      <c r="AB211" s="128" t="str">
        <f t="shared" si="42"/>
        <v/>
      </c>
      <c r="AC211" s="128" t="str">
        <f t="shared" si="43"/>
        <v/>
      </c>
    </row>
    <row r="212" spans="1:29" ht="15" x14ac:dyDescent="0.2">
      <c r="A212" s="161">
        <v>199</v>
      </c>
      <c r="B212" s="55"/>
      <c r="C212" s="55"/>
      <c r="E212" s="195"/>
      <c r="F212" s="195"/>
      <c r="G212" s="195"/>
      <c r="H212" s="195"/>
      <c r="I212" s="195"/>
      <c r="J212" s="195"/>
      <c r="K212" s="195"/>
      <c r="L212" s="195"/>
      <c r="M212" s="195"/>
      <c r="N212" s="195"/>
      <c r="O212" s="195"/>
      <c r="P212" s="195"/>
      <c r="Q212" s="195"/>
      <c r="R212" s="195"/>
      <c r="T212" s="128" t="str">
        <f t="shared" si="44"/>
        <v/>
      </c>
      <c r="U212" s="128" t="str">
        <f t="shared" si="45"/>
        <v/>
      </c>
      <c r="V212" s="128" t="str">
        <f t="shared" si="46"/>
        <v/>
      </c>
      <c r="W212" s="128" t="str">
        <f t="shared" si="47"/>
        <v/>
      </c>
      <c r="X212" s="128" t="str">
        <f t="shared" si="48"/>
        <v/>
      </c>
      <c r="Y212" s="128" t="str">
        <f t="shared" si="39"/>
        <v/>
      </c>
      <c r="Z212" s="128" t="str">
        <f t="shared" si="40"/>
        <v/>
      </c>
      <c r="AA212" s="128" t="str">
        <f t="shared" si="41"/>
        <v/>
      </c>
      <c r="AB212" s="128" t="str">
        <f t="shared" si="42"/>
        <v/>
      </c>
      <c r="AC212" s="128" t="str">
        <f t="shared" si="43"/>
        <v/>
      </c>
    </row>
    <row r="213" spans="1:29" ht="15" x14ac:dyDescent="0.2">
      <c r="A213" s="161">
        <v>200</v>
      </c>
      <c r="B213" s="55"/>
      <c r="C213" s="55"/>
      <c r="E213" s="195"/>
      <c r="F213" s="195"/>
      <c r="G213" s="195"/>
      <c r="H213" s="195"/>
      <c r="I213" s="195"/>
      <c r="J213" s="195"/>
      <c r="K213" s="195"/>
      <c r="L213" s="195"/>
      <c r="M213" s="195"/>
      <c r="N213" s="195"/>
      <c r="O213" s="195"/>
      <c r="P213" s="195"/>
      <c r="Q213" s="195"/>
      <c r="R213" s="195"/>
      <c r="T213" s="128" t="str">
        <f t="shared" si="44"/>
        <v/>
      </c>
      <c r="U213" s="128" t="str">
        <f t="shared" si="45"/>
        <v/>
      </c>
      <c r="V213" s="128" t="str">
        <f t="shared" si="46"/>
        <v/>
      </c>
      <c r="W213" s="128" t="str">
        <f t="shared" si="47"/>
        <v/>
      </c>
      <c r="X213" s="128" t="str">
        <f t="shared" si="48"/>
        <v/>
      </c>
      <c r="Y213" s="128" t="str">
        <f t="shared" si="39"/>
        <v/>
      </c>
      <c r="Z213" s="128" t="str">
        <f t="shared" si="40"/>
        <v/>
      </c>
      <c r="AA213" s="128" t="str">
        <f t="shared" si="41"/>
        <v/>
      </c>
      <c r="AB213" s="128" t="str">
        <f t="shared" si="42"/>
        <v/>
      </c>
      <c r="AC213" s="128" t="str">
        <f t="shared" si="43"/>
        <v/>
      </c>
    </row>
    <row r="214" spans="1:29" ht="15" x14ac:dyDescent="0.2">
      <c r="A214" s="161">
        <v>201</v>
      </c>
      <c r="B214" s="55"/>
      <c r="C214" s="55"/>
      <c r="E214" s="195"/>
      <c r="F214" s="195"/>
      <c r="G214" s="195"/>
      <c r="H214" s="195"/>
      <c r="I214" s="195"/>
      <c r="J214" s="195"/>
      <c r="K214" s="195"/>
      <c r="L214" s="195"/>
      <c r="M214" s="195"/>
      <c r="N214" s="195"/>
      <c r="O214" s="195"/>
      <c r="P214" s="195"/>
      <c r="Q214" s="195"/>
      <c r="R214" s="195"/>
      <c r="T214" s="128" t="str">
        <f t="shared" si="44"/>
        <v/>
      </c>
      <c r="U214" s="128" t="str">
        <f t="shared" si="45"/>
        <v/>
      </c>
      <c r="V214" s="128" t="str">
        <f t="shared" si="46"/>
        <v/>
      </c>
      <c r="W214" s="128" t="str">
        <f t="shared" si="47"/>
        <v/>
      </c>
      <c r="X214" s="128" t="str">
        <f t="shared" si="48"/>
        <v/>
      </c>
      <c r="Y214" s="128" t="str">
        <f t="shared" si="39"/>
        <v/>
      </c>
      <c r="Z214" s="128" t="str">
        <f t="shared" si="40"/>
        <v/>
      </c>
      <c r="AA214" s="128" t="str">
        <f t="shared" si="41"/>
        <v/>
      </c>
      <c r="AB214" s="128" t="str">
        <f t="shared" si="42"/>
        <v/>
      </c>
      <c r="AC214" s="128" t="str">
        <f t="shared" si="43"/>
        <v/>
      </c>
    </row>
    <row r="215" spans="1:29" ht="15" x14ac:dyDescent="0.2">
      <c r="A215" s="161">
        <v>202</v>
      </c>
      <c r="B215" s="55"/>
      <c r="C215" s="55"/>
      <c r="E215" s="195"/>
      <c r="F215" s="195"/>
      <c r="G215" s="195"/>
      <c r="H215" s="195"/>
      <c r="I215" s="195"/>
      <c r="J215" s="195"/>
      <c r="K215" s="195"/>
      <c r="L215" s="195"/>
      <c r="M215" s="195"/>
      <c r="N215" s="195"/>
      <c r="O215" s="195"/>
      <c r="P215" s="195"/>
      <c r="Q215" s="195"/>
      <c r="R215" s="195"/>
      <c r="T215" s="128" t="str">
        <f t="shared" si="44"/>
        <v/>
      </c>
      <c r="U215" s="128" t="str">
        <f t="shared" si="45"/>
        <v/>
      </c>
      <c r="V215" s="128" t="str">
        <f t="shared" si="46"/>
        <v/>
      </c>
      <c r="W215" s="128" t="str">
        <f t="shared" si="47"/>
        <v/>
      </c>
      <c r="X215" s="128" t="str">
        <f t="shared" si="48"/>
        <v/>
      </c>
      <c r="Y215" s="128" t="str">
        <f t="shared" si="39"/>
        <v/>
      </c>
      <c r="Z215" s="128" t="str">
        <f t="shared" si="40"/>
        <v/>
      </c>
      <c r="AA215" s="128" t="str">
        <f t="shared" si="41"/>
        <v/>
      </c>
      <c r="AB215" s="128" t="str">
        <f t="shared" si="42"/>
        <v/>
      </c>
      <c r="AC215" s="128" t="str">
        <f t="shared" si="43"/>
        <v/>
      </c>
    </row>
    <row r="216" spans="1:29" ht="15" x14ac:dyDescent="0.2">
      <c r="A216" s="161">
        <v>203</v>
      </c>
      <c r="B216" s="55"/>
      <c r="C216" s="55"/>
      <c r="E216" s="195"/>
      <c r="F216" s="195"/>
      <c r="G216" s="195"/>
      <c r="H216" s="195"/>
      <c r="I216" s="195"/>
      <c r="J216" s="195"/>
      <c r="K216" s="195"/>
      <c r="L216" s="195"/>
      <c r="M216" s="195"/>
      <c r="N216" s="195"/>
      <c r="O216" s="195"/>
      <c r="P216" s="195"/>
      <c r="Q216" s="195"/>
      <c r="R216" s="195"/>
      <c r="T216" s="128" t="str">
        <f t="shared" si="44"/>
        <v/>
      </c>
      <c r="U216" s="128" t="str">
        <f t="shared" si="45"/>
        <v/>
      </c>
      <c r="V216" s="128" t="str">
        <f t="shared" si="46"/>
        <v/>
      </c>
      <c r="W216" s="128" t="str">
        <f t="shared" si="47"/>
        <v/>
      </c>
      <c r="X216" s="128" t="str">
        <f t="shared" si="48"/>
        <v/>
      </c>
      <c r="Y216" s="128" t="str">
        <f t="shared" si="39"/>
        <v/>
      </c>
      <c r="Z216" s="128" t="str">
        <f t="shared" si="40"/>
        <v/>
      </c>
      <c r="AA216" s="128" t="str">
        <f t="shared" si="41"/>
        <v/>
      </c>
      <c r="AB216" s="128" t="str">
        <f t="shared" si="42"/>
        <v/>
      </c>
      <c r="AC216" s="128" t="str">
        <f t="shared" si="43"/>
        <v/>
      </c>
    </row>
    <row r="217" spans="1:29" ht="15" x14ac:dyDescent="0.2">
      <c r="A217" s="161">
        <v>204</v>
      </c>
      <c r="B217" s="55"/>
      <c r="C217" s="55"/>
      <c r="E217" s="195"/>
      <c r="F217" s="195"/>
      <c r="G217" s="195"/>
      <c r="H217" s="195"/>
      <c r="I217" s="195"/>
      <c r="J217" s="195"/>
      <c r="K217" s="195"/>
      <c r="L217" s="195"/>
      <c r="M217" s="195"/>
      <c r="N217" s="195"/>
      <c r="O217" s="195"/>
      <c r="P217" s="195"/>
      <c r="Q217" s="195"/>
      <c r="R217" s="195"/>
      <c r="T217" s="128" t="str">
        <f t="shared" si="44"/>
        <v/>
      </c>
      <c r="U217" s="128" t="str">
        <f t="shared" si="45"/>
        <v/>
      </c>
      <c r="V217" s="128" t="str">
        <f t="shared" si="46"/>
        <v/>
      </c>
      <c r="W217" s="128" t="str">
        <f t="shared" si="47"/>
        <v/>
      </c>
      <c r="X217" s="128" t="str">
        <f t="shared" si="48"/>
        <v/>
      </c>
      <c r="Y217" s="128" t="str">
        <f t="shared" si="39"/>
        <v/>
      </c>
      <c r="Z217" s="128" t="str">
        <f t="shared" si="40"/>
        <v/>
      </c>
      <c r="AA217" s="128" t="str">
        <f t="shared" si="41"/>
        <v/>
      </c>
      <c r="AB217" s="128" t="str">
        <f t="shared" si="42"/>
        <v/>
      </c>
      <c r="AC217" s="128" t="str">
        <f t="shared" si="43"/>
        <v/>
      </c>
    </row>
    <row r="218" spans="1:29" ht="15" x14ac:dyDescent="0.2">
      <c r="A218" s="161">
        <v>205</v>
      </c>
      <c r="B218" s="55"/>
      <c r="C218" s="55"/>
      <c r="E218" s="195"/>
      <c r="F218" s="195"/>
      <c r="G218" s="195"/>
      <c r="H218" s="195"/>
      <c r="I218" s="195"/>
      <c r="J218" s="195"/>
      <c r="K218" s="195"/>
      <c r="L218" s="195"/>
      <c r="M218" s="195"/>
      <c r="N218" s="195"/>
      <c r="O218" s="195"/>
      <c r="P218" s="195"/>
      <c r="Q218" s="195"/>
      <c r="R218" s="195"/>
      <c r="T218" s="128" t="str">
        <f t="shared" si="44"/>
        <v/>
      </c>
      <c r="U218" s="128" t="str">
        <f t="shared" si="45"/>
        <v/>
      </c>
      <c r="V218" s="128" t="str">
        <f t="shared" si="46"/>
        <v/>
      </c>
      <c r="W218" s="128" t="str">
        <f t="shared" si="47"/>
        <v/>
      </c>
      <c r="X218" s="128" t="str">
        <f t="shared" si="48"/>
        <v/>
      </c>
      <c r="Y218" s="128" t="str">
        <f t="shared" si="39"/>
        <v/>
      </c>
      <c r="Z218" s="128" t="str">
        <f t="shared" si="40"/>
        <v/>
      </c>
      <c r="AA218" s="128" t="str">
        <f t="shared" si="41"/>
        <v/>
      </c>
      <c r="AB218" s="128" t="str">
        <f t="shared" si="42"/>
        <v/>
      </c>
      <c r="AC218" s="128" t="str">
        <f t="shared" si="43"/>
        <v/>
      </c>
    </row>
    <row r="219" spans="1:29" ht="15" x14ac:dyDescent="0.2">
      <c r="A219" s="161">
        <v>206</v>
      </c>
      <c r="B219" s="55"/>
      <c r="C219" s="55"/>
      <c r="E219" s="195"/>
      <c r="F219" s="195"/>
      <c r="G219" s="195"/>
      <c r="H219" s="195"/>
      <c r="I219" s="195"/>
      <c r="J219" s="195"/>
      <c r="K219" s="195"/>
      <c r="L219" s="195"/>
      <c r="M219" s="195"/>
      <c r="N219" s="195"/>
      <c r="O219" s="195"/>
      <c r="P219" s="195"/>
      <c r="Q219" s="195"/>
      <c r="R219" s="195"/>
      <c r="T219" s="128" t="str">
        <f t="shared" si="44"/>
        <v/>
      </c>
      <c r="U219" s="128" t="str">
        <f t="shared" si="45"/>
        <v/>
      </c>
      <c r="V219" s="128" t="str">
        <f t="shared" si="46"/>
        <v/>
      </c>
      <c r="W219" s="128" t="str">
        <f t="shared" si="47"/>
        <v/>
      </c>
      <c r="X219" s="128" t="str">
        <f t="shared" si="48"/>
        <v/>
      </c>
      <c r="Y219" s="128" t="str">
        <f t="shared" si="39"/>
        <v/>
      </c>
      <c r="Z219" s="128" t="str">
        <f t="shared" si="40"/>
        <v/>
      </c>
      <c r="AA219" s="128" t="str">
        <f t="shared" si="41"/>
        <v/>
      </c>
      <c r="AB219" s="128" t="str">
        <f t="shared" si="42"/>
        <v/>
      </c>
      <c r="AC219" s="128" t="str">
        <f t="shared" si="43"/>
        <v/>
      </c>
    </row>
    <row r="220" spans="1:29" ht="15" x14ac:dyDescent="0.2">
      <c r="A220" s="161">
        <v>207</v>
      </c>
      <c r="B220" s="55"/>
      <c r="C220" s="55"/>
      <c r="E220" s="195"/>
      <c r="F220" s="195"/>
      <c r="G220" s="195"/>
      <c r="H220" s="195"/>
      <c r="I220" s="195"/>
      <c r="J220" s="195"/>
      <c r="K220" s="195"/>
      <c r="L220" s="195"/>
      <c r="M220" s="195"/>
      <c r="N220" s="195"/>
      <c r="O220" s="195"/>
      <c r="P220" s="195"/>
      <c r="Q220" s="195"/>
      <c r="R220" s="195"/>
      <c r="T220" s="128" t="str">
        <f t="shared" si="44"/>
        <v/>
      </c>
      <c r="U220" s="128" t="str">
        <f t="shared" si="45"/>
        <v/>
      </c>
      <c r="V220" s="128" t="str">
        <f t="shared" si="46"/>
        <v/>
      </c>
      <c r="W220" s="128" t="str">
        <f t="shared" si="47"/>
        <v/>
      </c>
      <c r="X220" s="128" t="str">
        <f t="shared" si="48"/>
        <v/>
      </c>
      <c r="Y220" s="128" t="str">
        <f t="shared" si="39"/>
        <v/>
      </c>
      <c r="Z220" s="128" t="str">
        <f t="shared" si="40"/>
        <v/>
      </c>
      <c r="AA220" s="128" t="str">
        <f t="shared" si="41"/>
        <v/>
      </c>
      <c r="AB220" s="128" t="str">
        <f t="shared" si="42"/>
        <v/>
      </c>
      <c r="AC220" s="128" t="str">
        <f t="shared" si="43"/>
        <v/>
      </c>
    </row>
    <row r="221" spans="1:29" ht="15" x14ac:dyDescent="0.2">
      <c r="A221" s="161">
        <v>208</v>
      </c>
      <c r="B221" s="55"/>
      <c r="C221" s="55"/>
      <c r="E221" s="195"/>
      <c r="F221" s="195"/>
      <c r="G221" s="195"/>
      <c r="H221" s="195"/>
      <c r="I221" s="195"/>
      <c r="J221" s="195"/>
      <c r="K221" s="195"/>
      <c r="L221" s="195"/>
      <c r="M221" s="195"/>
      <c r="N221" s="195"/>
      <c r="O221" s="195"/>
      <c r="P221" s="195"/>
      <c r="Q221" s="195"/>
      <c r="R221" s="195"/>
      <c r="T221" s="128" t="str">
        <f t="shared" si="44"/>
        <v/>
      </c>
      <c r="U221" s="128" t="str">
        <f t="shared" si="45"/>
        <v/>
      </c>
      <c r="V221" s="128" t="str">
        <f t="shared" si="46"/>
        <v/>
      </c>
      <c r="W221" s="128" t="str">
        <f t="shared" si="47"/>
        <v/>
      </c>
      <c r="X221" s="128" t="str">
        <f t="shared" si="48"/>
        <v/>
      </c>
      <c r="Y221" s="128" t="str">
        <f t="shared" si="39"/>
        <v/>
      </c>
      <c r="Z221" s="128" t="str">
        <f t="shared" si="40"/>
        <v/>
      </c>
      <c r="AA221" s="128" t="str">
        <f t="shared" si="41"/>
        <v/>
      </c>
      <c r="AB221" s="128" t="str">
        <f t="shared" si="42"/>
        <v/>
      </c>
      <c r="AC221" s="128" t="str">
        <f t="shared" si="43"/>
        <v/>
      </c>
    </row>
    <row r="222" spans="1:29" ht="15" x14ac:dyDescent="0.2">
      <c r="A222" s="161">
        <v>209</v>
      </c>
      <c r="B222" s="55"/>
      <c r="C222" s="55"/>
      <c r="E222" s="195"/>
      <c r="F222" s="195"/>
      <c r="G222" s="195"/>
      <c r="H222" s="195"/>
      <c r="I222" s="195"/>
      <c r="J222" s="195"/>
      <c r="K222" s="195"/>
      <c r="L222" s="195"/>
      <c r="M222" s="195"/>
      <c r="N222" s="195"/>
      <c r="O222" s="195"/>
      <c r="P222" s="195"/>
      <c r="Q222" s="195"/>
      <c r="R222" s="195"/>
      <c r="T222" s="128" t="str">
        <f t="shared" si="44"/>
        <v/>
      </c>
      <c r="U222" s="128" t="str">
        <f t="shared" si="45"/>
        <v/>
      </c>
      <c r="V222" s="128" t="str">
        <f t="shared" si="46"/>
        <v/>
      </c>
      <c r="W222" s="128" t="str">
        <f t="shared" si="47"/>
        <v/>
      </c>
      <c r="X222" s="128" t="str">
        <f t="shared" si="48"/>
        <v/>
      </c>
      <c r="Y222" s="128" t="str">
        <f t="shared" si="39"/>
        <v/>
      </c>
      <c r="Z222" s="128" t="str">
        <f t="shared" si="40"/>
        <v/>
      </c>
      <c r="AA222" s="128" t="str">
        <f t="shared" si="41"/>
        <v/>
      </c>
      <c r="AB222" s="128" t="str">
        <f t="shared" si="42"/>
        <v/>
      </c>
      <c r="AC222" s="128" t="str">
        <f t="shared" si="43"/>
        <v/>
      </c>
    </row>
    <row r="223" spans="1:29" ht="15" x14ac:dyDescent="0.2">
      <c r="A223" s="161">
        <v>210</v>
      </c>
      <c r="B223" s="55"/>
      <c r="C223" s="55"/>
      <c r="E223" s="195"/>
      <c r="F223" s="195"/>
      <c r="G223" s="195"/>
      <c r="H223" s="195"/>
      <c r="I223" s="195"/>
      <c r="J223" s="195"/>
      <c r="K223" s="195"/>
      <c r="L223" s="195"/>
      <c r="M223" s="195"/>
      <c r="N223" s="195"/>
      <c r="O223" s="195"/>
      <c r="P223" s="195"/>
      <c r="Q223" s="195"/>
      <c r="R223" s="195"/>
      <c r="T223" s="128" t="str">
        <f t="shared" si="44"/>
        <v/>
      </c>
      <c r="U223" s="128" t="str">
        <f t="shared" si="45"/>
        <v/>
      </c>
      <c r="V223" s="128" t="str">
        <f t="shared" si="46"/>
        <v/>
      </c>
      <c r="W223" s="128" t="str">
        <f t="shared" si="47"/>
        <v/>
      </c>
      <c r="X223" s="128" t="str">
        <f t="shared" si="48"/>
        <v/>
      </c>
      <c r="Y223" s="128" t="str">
        <f t="shared" si="39"/>
        <v/>
      </c>
      <c r="Z223" s="128" t="str">
        <f t="shared" si="40"/>
        <v/>
      </c>
      <c r="AA223" s="128" t="str">
        <f t="shared" si="41"/>
        <v/>
      </c>
      <c r="AB223" s="128" t="str">
        <f t="shared" si="42"/>
        <v/>
      </c>
      <c r="AC223" s="128" t="str">
        <f t="shared" si="43"/>
        <v/>
      </c>
    </row>
    <row r="224" spans="1:29" ht="15" x14ac:dyDescent="0.2">
      <c r="A224" s="161">
        <v>211</v>
      </c>
      <c r="B224" s="55"/>
      <c r="C224" s="55"/>
      <c r="E224" s="195"/>
      <c r="F224" s="195"/>
      <c r="G224" s="195"/>
      <c r="H224" s="195"/>
      <c r="I224" s="195"/>
      <c r="J224" s="195"/>
      <c r="K224" s="195"/>
      <c r="L224" s="195"/>
      <c r="M224" s="195"/>
      <c r="N224" s="195"/>
      <c r="O224" s="195"/>
      <c r="P224" s="195"/>
      <c r="Q224" s="195"/>
      <c r="R224" s="195"/>
      <c r="T224" s="128" t="str">
        <f t="shared" si="44"/>
        <v/>
      </c>
      <c r="U224" s="128" t="str">
        <f t="shared" si="45"/>
        <v/>
      </c>
      <c r="V224" s="128" t="str">
        <f t="shared" si="46"/>
        <v/>
      </c>
      <c r="W224" s="128" t="str">
        <f t="shared" si="47"/>
        <v/>
      </c>
      <c r="X224" s="128" t="str">
        <f t="shared" si="48"/>
        <v/>
      </c>
      <c r="Y224" s="128" t="str">
        <f t="shared" si="39"/>
        <v/>
      </c>
      <c r="Z224" s="128" t="str">
        <f t="shared" si="40"/>
        <v/>
      </c>
      <c r="AA224" s="128" t="str">
        <f t="shared" si="41"/>
        <v/>
      </c>
      <c r="AB224" s="128" t="str">
        <f t="shared" si="42"/>
        <v/>
      </c>
      <c r="AC224" s="128" t="str">
        <f t="shared" si="43"/>
        <v/>
      </c>
    </row>
    <row r="225" spans="1:29" ht="15" x14ac:dyDescent="0.2">
      <c r="A225" s="161">
        <v>212</v>
      </c>
      <c r="B225" s="55"/>
      <c r="C225" s="55"/>
      <c r="E225" s="195"/>
      <c r="F225" s="195"/>
      <c r="G225" s="195"/>
      <c r="H225" s="195"/>
      <c r="I225" s="195"/>
      <c r="J225" s="195"/>
      <c r="K225" s="195"/>
      <c r="L225" s="195"/>
      <c r="M225" s="195"/>
      <c r="N225" s="195"/>
      <c r="O225" s="195"/>
      <c r="P225" s="195"/>
      <c r="Q225" s="195"/>
      <c r="R225" s="195"/>
      <c r="T225" s="128" t="str">
        <f t="shared" si="44"/>
        <v/>
      </c>
      <c r="U225" s="128" t="str">
        <f t="shared" si="45"/>
        <v/>
      </c>
      <c r="V225" s="128" t="str">
        <f t="shared" si="46"/>
        <v/>
      </c>
      <c r="W225" s="128" t="str">
        <f t="shared" si="47"/>
        <v/>
      </c>
      <c r="X225" s="128" t="str">
        <f t="shared" si="48"/>
        <v/>
      </c>
      <c r="Y225" s="128" t="str">
        <f t="shared" si="39"/>
        <v/>
      </c>
      <c r="Z225" s="128" t="str">
        <f t="shared" si="40"/>
        <v/>
      </c>
      <c r="AA225" s="128" t="str">
        <f t="shared" si="41"/>
        <v/>
      </c>
      <c r="AB225" s="128" t="str">
        <f t="shared" si="42"/>
        <v/>
      </c>
      <c r="AC225" s="128" t="str">
        <f t="shared" si="43"/>
        <v/>
      </c>
    </row>
    <row r="226" spans="1:29" ht="15" x14ac:dyDescent="0.2">
      <c r="A226" s="161">
        <v>213</v>
      </c>
      <c r="B226" s="55"/>
      <c r="C226" s="55"/>
      <c r="E226" s="195"/>
      <c r="F226" s="195"/>
      <c r="G226" s="195"/>
      <c r="H226" s="195"/>
      <c r="I226" s="195"/>
      <c r="J226" s="195"/>
      <c r="K226" s="195"/>
      <c r="L226" s="195"/>
      <c r="M226" s="195"/>
      <c r="N226" s="195"/>
      <c r="O226" s="195"/>
      <c r="P226" s="195"/>
      <c r="Q226" s="195"/>
      <c r="R226" s="195"/>
      <c r="T226" s="128" t="str">
        <f t="shared" si="44"/>
        <v/>
      </c>
      <c r="U226" s="128" t="str">
        <f t="shared" si="45"/>
        <v/>
      </c>
      <c r="V226" s="128" t="str">
        <f t="shared" si="46"/>
        <v/>
      </c>
      <c r="W226" s="128" t="str">
        <f t="shared" si="47"/>
        <v/>
      </c>
      <c r="X226" s="128" t="str">
        <f t="shared" si="48"/>
        <v/>
      </c>
      <c r="Y226" s="128" t="str">
        <f t="shared" si="39"/>
        <v/>
      </c>
      <c r="Z226" s="128" t="str">
        <f t="shared" si="40"/>
        <v/>
      </c>
      <c r="AA226" s="128" t="str">
        <f t="shared" si="41"/>
        <v/>
      </c>
      <c r="AB226" s="128" t="str">
        <f t="shared" si="42"/>
        <v/>
      </c>
      <c r="AC226" s="128" t="str">
        <f t="shared" si="43"/>
        <v/>
      </c>
    </row>
    <row r="227" spans="1:29" ht="15" x14ac:dyDescent="0.2">
      <c r="A227" s="161">
        <v>214</v>
      </c>
      <c r="B227" s="55"/>
      <c r="C227" s="55"/>
      <c r="E227" s="195"/>
      <c r="F227" s="195"/>
      <c r="G227" s="195"/>
      <c r="H227" s="195"/>
      <c r="I227" s="195"/>
      <c r="J227" s="195"/>
      <c r="K227" s="195"/>
      <c r="L227" s="195"/>
      <c r="M227" s="195"/>
      <c r="N227" s="195"/>
      <c r="O227" s="195"/>
      <c r="P227" s="195"/>
      <c r="Q227" s="195"/>
      <c r="R227" s="195"/>
      <c r="T227" s="128" t="str">
        <f t="shared" si="44"/>
        <v/>
      </c>
      <c r="U227" s="128" t="str">
        <f t="shared" si="45"/>
        <v/>
      </c>
      <c r="V227" s="128" t="str">
        <f t="shared" si="46"/>
        <v/>
      </c>
      <c r="W227" s="128" t="str">
        <f t="shared" si="47"/>
        <v/>
      </c>
      <c r="X227" s="128" t="str">
        <f t="shared" si="48"/>
        <v/>
      </c>
      <c r="Y227" s="128" t="str">
        <f t="shared" si="39"/>
        <v/>
      </c>
      <c r="Z227" s="128" t="str">
        <f t="shared" si="40"/>
        <v/>
      </c>
      <c r="AA227" s="128" t="str">
        <f t="shared" si="41"/>
        <v/>
      </c>
      <c r="AB227" s="128" t="str">
        <f t="shared" si="42"/>
        <v/>
      </c>
      <c r="AC227" s="128" t="str">
        <f t="shared" si="43"/>
        <v/>
      </c>
    </row>
    <row r="228" spans="1:29" ht="15" x14ac:dyDescent="0.2">
      <c r="A228" s="161">
        <v>215</v>
      </c>
      <c r="B228" s="55"/>
      <c r="C228" s="55"/>
      <c r="E228" s="195"/>
      <c r="F228" s="195"/>
      <c r="G228" s="195"/>
      <c r="H228" s="195"/>
      <c r="I228" s="195"/>
      <c r="J228" s="195"/>
      <c r="K228" s="195"/>
      <c r="L228" s="195"/>
      <c r="M228" s="195"/>
      <c r="N228" s="195"/>
      <c r="O228" s="195"/>
      <c r="P228" s="195"/>
      <c r="Q228" s="195"/>
      <c r="R228" s="195"/>
      <c r="T228" s="128" t="str">
        <f t="shared" si="44"/>
        <v/>
      </c>
      <c r="U228" s="128" t="str">
        <f t="shared" si="45"/>
        <v/>
      </c>
      <c r="V228" s="128" t="str">
        <f t="shared" si="46"/>
        <v/>
      </c>
      <c r="W228" s="128" t="str">
        <f t="shared" si="47"/>
        <v/>
      </c>
      <c r="X228" s="128" t="str">
        <f t="shared" si="48"/>
        <v/>
      </c>
      <c r="Y228" s="128" t="str">
        <f t="shared" si="39"/>
        <v/>
      </c>
      <c r="Z228" s="128" t="str">
        <f t="shared" si="40"/>
        <v/>
      </c>
      <c r="AA228" s="128" t="str">
        <f t="shared" si="41"/>
        <v/>
      </c>
      <c r="AB228" s="128" t="str">
        <f t="shared" si="42"/>
        <v/>
      </c>
      <c r="AC228" s="128" t="str">
        <f t="shared" si="43"/>
        <v/>
      </c>
    </row>
    <row r="229" spans="1:29" ht="15" x14ac:dyDescent="0.2">
      <c r="A229" s="161">
        <v>216</v>
      </c>
      <c r="B229" s="55"/>
      <c r="C229" s="55"/>
      <c r="E229" s="195"/>
      <c r="F229" s="195"/>
      <c r="G229" s="195"/>
      <c r="H229" s="195"/>
      <c r="I229" s="195"/>
      <c r="J229" s="195"/>
      <c r="K229" s="195"/>
      <c r="L229" s="195"/>
      <c r="M229" s="195"/>
      <c r="N229" s="195"/>
      <c r="O229" s="195"/>
      <c r="P229" s="195"/>
      <c r="Q229" s="195"/>
      <c r="R229" s="195"/>
      <c r="T229" s="128" t="str">
        <f t="shared" si="44"/>
        <v/>
      </c>
      <c r="U229" s="128" t="str">
        <f t="shared" si="45"/>
        <v/>
      </c>
      <c r="V229" s="128" t="str">
        <f t="shared" si="46"/>
        <v/>
      </c>
      <c r="W229" s="128" t="str">
        <f t="shared" si="47"/>
        <v/>
      </c>
      <c r="X229" s="128" t="str">
        <f t="shared" si="48"/>
        <v/>
      </c>
      <c r="Y229" s="128" t="str">
        <f t="shared" si="39"/>
        <v/>
      </c>
      <c r="Z229" s="128" t="str">
        <f t="shared" si="40"/>
        <v/>
      </c>
      <c r="AA229" s="128" t="str">
        <f t="shared" si="41"/>
        <v/>
      </c>
      <c r="AB229" s="128" t="str">
        <f t="shared" si="42"/>
        <v/>
      </c>
      <c r="AC229" s="128" t="str">
        <f t="shared" si="43"/>
        <v/>
      </c>
    </row>
    <row r="230" spans="1:29" ht="15" x14ac:dyDescent="0.2">
      <c r="A230" s="161">
        <v>217</v>
      </c>
      <c r="B230" s="55"/>
      <c r="C230" s="55"/>
      <c r="E230" s="195"/>
      <c r="F230" s="195"/>
      <c r="G230" s="195"/>
      <c r="H230" s="195"/>
      <c r="I230" s="195"/>
      <c r="J230" s="195"/>
      <c r="K230" s="195"/>
      <c r="L230" s="195"/>
      <c r="M230" s="195"/>
      <c r="N230" s="195"/>
      <c r="O230" s="195"/>
      <c r="P230" s="195"/>
      <c r="Q230" s="195"/>
      <c r="R230" s="195"/>
      <c r="T230" s="128" t="str">
        <f t="shared" si="44"/>
        <v/>
      </c>
      <c r="U230" s="128" t="str">
        <f t="shared" si="45"/>
        <v/>
      </c>
      <c r="V230" s="128" t="str">
        <f t="shared" si="46"/>
        <v/>
      </c>
      <c r="W230" s="128" t="str">
        <f t="shared" si="47"/>
        <v/>
      </c>
      <c r="X230" s="128" t="str">
        <f t="shared" si="48"/>
        <v/>
      </c>
      <c r="Y230" s="128" t="str">
        <f t="shared" si="39"/>
        <v/>
      </c>
      <c r="Z230" s="128" t="str">
        <f t="shared" si="40"/>
        <v/>
      </c>
      <c r="AA230" s="128" t="str">
        <f t="shared" si="41"/>
        <v/>
      </c>
      <c r="AB230" s="128" t="str">
        <f t="shared" si="42"/>
        <v/>
      </c>
      <c r="AC230" s="128" t="str">
        <f t="shared" si="43"/>
        <v/>
      </c>
    </row>
    <row r="231" spans="1:29" ht="15" x14ac:dyDescent="0.2">
      <c r="A231" s="161">
        <v>218</v>
      </c>
      <c r="B231" s="55"/>
      <c r="C231" s="55"/>
      <c r="E231" s="195"/>
      <c r="F231" s="195"/>
      <c r="G231" s="195"/>
      <c r="H231" s="195"/>
      <c r="I231" s="195"/>
      <c r="J231" s="195"/>
      <c r="K231" s="195"/>
      <c r="L231" s="195"/>
      <c r="M231" s="195"/>
      <c r="N231" s="195"/>
      <c r="O231" s="195"/>
      <c r="P231" s="195"/>
      <c r="Q231" s="195"/>
      <c r="R231" s="195"/>
      <c r="T231" s="128" t="str">
        <f t="shared" si="44"/>
        <v/>
      </c>
      <c r="U231" s="128" t="str">
        <f t="shared" si="45"/>
        <v/>
      </c>
      <c r="V231" s="128" t="str">
        <f t="shared" si="46"/>
        <v/>
      </c>
      <c r="W231" s="128" t="str">
        <f t="shared" si="47"/>
        <v/>
      </c>
      <c r="X231" s="128" t="str">
        <f t="shared" si="48"/>
        <v/>
      </c>
      <c r="Y231" s="128" t="str">
        <f t="shared" si="39"/>
        <v/>
      </c>
      <c r="Z231" s="128" t="str">
        <f t="shared" si="40"/>
        <v/>
      </c>
      <c r="AA231" s="128" t="str">
        <f t="shared" si="41"/>
        <v/>
      </c>
      <c r="AB231" s="128" t="str">
        <f t="shared" si="42"/>
        <v/>
      </c>
      <c r="AC231" s="128" t="str">
        <f t="shared" si="43"/>
        <v/>
      </c>
    </row>
    <row r="232" spans="1:29" ht="15" x14ac:dyDescent="0.2">
      <c r="A232" s="161">
        <v>219</v>
      </c>
      <c r="B232" s="55"/>
      <c r="C232" s="55"/>
      <c r="E232" s="195"/>
      <c r="F232" s="195"/>
      <c r="G232" s="195"/>
      <c r="H232" s="195"/>
      <c r="I232" s="195"/>
      <c r="J232" s="195"/>
      <c r="K232" s="195"/>
      <c r="L232" s="195"/>
      <c r="M232" s="195"/>
      <c r="N232" s="195"/>
      <c r="O232" s="195"/>
      <c r="P232" s="195"/>
      <c r="Q232" s="195"/>
      <c r="R232" s="195"/>
      <c r="T232" s="128" t="str">
        <f t="shared" si="44"/>
        <v/>
      </c>
      <c r="U232" s="128" t="str">
        <f t="shared" si="45"/>
        <v/>
      </c>
      <c r="V232" s="128" t="str">
        <f t="shared" si="46"/>
        <v/>
      </c>
      <c r="W232" s="128" t="str">
        <f t="shared" si="47"/>
        <v/>
      </c>
      <c r="X232" s="128" t="str">
        <f t="shared" si="48"/>
        <v/>
      </c>
      <c r="Y232" s="128" t="str">
        <f t="shared" si="39"/>
        <v/>
      </c>
      <c r="Z232" s="128" t="str">
        <f t="shared" si="40"/>
        <v/>
      </c>
      <c r="AA232" s="128" t="str">
        <f t="shared" si="41"/>
        <v/>
      </c>
      <c r="AB232" s="128" t="str">
        <f t="shared" si="42"/>
        <v/>
      </c>
      <c r="AC232" s="128" t="str">
        <f t="shared" si="43"/>
        <v/>
      </c>
    </row>
    <row r="233" spans="1:29" ht="15" x14ac:dyDescent="0.2">
      <c r="A233" s="161">
        <v>220</v>
      </c>
      <c r="B233" s="55"/>
      <c r="C233" s="55"/>
      <c r="E233" s="195"/>
      <c r="F233" s="195"/>
      <c r="G233" s="195"/>
      <c r="H233" s="195"/>
      <c r="I233" s="195"/>
      <c r="J233" s="195"/>
      <c r="K233" s="195"/>
      <c r="L233" s="195"/>
      <c r="M233" s="195"/>
      <c r="N233" s="195"/>
      <c r="O233" s="195"/>
      <c r="P233" s="195"/>
      <c r="Q233" s="195"/>
      <c r="R233" s="195"/>
      <c r="T233" s="128" t="str">
        <f t="shared" si="44"/>
        <v/>
      </c>
      <c r="U233" s="128" t="str">
        <f t="shared" si="45"/>
        <v/>
      </c>
      <c r="V233" s="128" t="str">
        <f t="shared" si="46"/>
        <v/>
      </c>
      <c r="W233" s="128" t="str">
        <f t="shared" si="47"/>
        <v/>
      </c>
      <c r="X233" s="128" t="str">
        <f t="shared" si="48"/>
        <v/>
      </c>
      <c r="Y233" s="128" t="str">
        <f t="shared" si="39"/>
        <v/>
      </c>
      <c r="Z233" s="128" t="str">
        <f t="shared" si="40"/>
        <v/>
      </c>
      <c r="AA233" s="128" t="str">
        <f t="shared" si="41"/>
        <v/>
      </c>
      <c r="AB233" s="128" t="str">
        <f t="shared" si="42"/>
        <v/>
      </c>
      <c r="AC233" s="128" t="str">
        <f t="shared" si="43"/>
        <v/>
      </c>
    </row>
    <row r="234" spans="1:29" ht="15" x14ac:dyDescent="0.2">
      <c r="A234" s="161">
        <v>221</v>
      </c>
      <c r="B234" s="55"/>
      <c r="C234" s="55"/>
      <c r="E234" s="195"/>
      <c r="F234" s="195"/>
      <c r="G234" s="195"/>
      <c r="H234" s="195"/>
      <c r="I234" s="195"/>
      <c r="J234" s="195"/>
      <c r="K234" s="195"/>
      <c r="L234" s="195"/>
      <c r="M234" s="195"/>
      <c r="N234" s="195"/>
      <c r="O234" s="195"/>
      <c r="P234" s="195"/>
      <c r="Q234" s="195"/>
      <c r="R234" s="195"/>
      <c r="T234" s="128" t="str">
        <f t="shared" si="44"/>
        <v/>
      </c>
      <c r="U234" s="128" t="str">
        <f t="shared" si="45"/>
        <v/>
      </c>
      <c r="V234" s="128" t="str">
        <f t="shared" si="46"/>
        <v/>
      </c>
      <c r="W234" s="128" t="str">
        <f t="shared" si="47"/>
        <v/>
      </c>
      <c r="X234" s="128" t="str">
        <f t="shared" si="48"/>
        <v/>
      </c>
      <c r="Y234" s="128" t="str">
        <f t="shared" si="39"/>
        <v/>
      </c>
      <c r="Z234" s="128" t="str">
        <f t="shared" si="40"/>
        <v/>
      </c>
      <c r="AA234" s="128" t="str">
        <f t="shared" si="41"/>
        <v/>
      </c>
      <c r="AB234" s="128" t="str">
        <f t="shared" si="42"/>
        <v/>
      </c>
      <c r="AC234" s="128" t="str">
        <f t="shared" si="43"/>
        <v/>
      </c>
    </row>
    <row r="235" spans="1:29" ht="15" x14ac:dyDescent="0.2">
      <c r="A235" s="161">
        <v>222</v>
      </c>
      <c r="B235" s="55"/>
      <c r="C235" s="55"/>
      <c r="E235" s="195"/>
      <c r="F235" s="195"/>
      <c r="G235" s="195"/>
      <c r="H235" s="195"/>
      <c r="I235" s="195"/>
      <c r="J235" s="195"/>
      <c r="K235" s="195"/>
      <c r="L235" s="195"/>
      <c r="M235" s="195"/>
      <c r="N235" s="195"/>
      <c r="O235" s="195"/>
      <c r="P235" s="195"/>
      <c r="Q235" s="195"/>
      <c r="R235" s="195"/>
      <c r="T235" s="128" t="str">
        <f t="shared" si="44"/>
        <v/>
      </c>
      <c r="U235" s="128" t="str">
        <f t="shared" si="45"/>
        <v/>
      </c>
      <c r="V235" s="128" t="str">
        <f t="shared" si="46"/>
        <v/>
      </c>
      <c r="W235" s="128" t="str">
        <f t="shared" si="47"/>
        <v/>
      </c>
      <c r="X235" s="128" t="str">
        <f t="shared" si="48"/>
        <v/>
      </c>
      <c r="Y235" s="128" t="str">
        <f t="shared" si="39"/>
        <v/>
      </c>
      <c r="Z235" s="128" t="str">
        <f t="shared" si="40"/>
        <v/>
      </c>
      <c r="AA235" s="128" t="str">
        <f t="shared" si="41"/>
        <v/>
      </c>
      <c r="AB235" s="128" t="str">
        <f t="shared" si="42"/>
        <v/>
      </c>
      <c r="AC235" s="128" t="str">
        <f t="shared" si="43"/>
        <v/>
      </c>
    </row>
    <row r="236" spans="1:29" ht="15" x14ac:dyDescent="0.2">
      <c r="A236" s="161">
        <v>223</v>
      </c>
      <c r="B236" s="55"/>
      <c r="C236" s="55"/>
      <c r="E236" s="195"/>
      <c r="F236" s="195"/>
      <c r="G236" s="195"/>
      <c r="H236" s="195"/>
      <c r="I236" s="195"/>
      <c r="J236" s="195"/>
      <c r="K236" s="195"/>
      <c r="L236" s="195"/>
      <c r="M236" s="195"/>
      <c r="N236" s="195"/>
      <c r="O236" s="195"/>
      <c r="P236" s="195"/>
      <c r="Q236" s="195"/>
      <c r="R236" s="195"/>
      <c r="T236" s="128" t="str">
        <f t="shared" si="44"/>
        <v/>
      </c>
      <c r="U236" s="128" t="str">
        <f t="shared" si="45"/>
        <v/>
      </c>
      <c r="V236" s="128" t="str">
        <f t="shared" si="46"/>
        <v/>
      </c>
      <c r="W236" s="128" t="str">
        <f t="shared" si="47"/>
        <v/>
      </c>
      <c r="X236" s="128" t="str">
        <f t="shared" si="48"/>
        <v/>
      </c>
      <c r="Y236" s="128" t="str">
        <f t="shared" si="39"/>
        <v/>
      </c>
      <c r="Z236" s="128" t="str">
        <f t="shared" si="40"/>
        <v/>
      </c>
      <c r="AA236" s="128" t="str">
        <f t="shared" si="41"/>
        <v/>
      </c>
      <c r="AB236" s="128" t="str">
        <f t="shared" si="42"/>
        <v/>
      </c>
      <c r="AC236" s="128" t="str">
        <f t="shared" si="43"/>
        <v/>
      </c>
    </row>
    <row r="237" spans="1:29" ht="15" x14ac:dyDescent="0.2">
      <c r="A237" s="161">
        <v>224</v>
      </c>
      <c r="B237" s="55"/>
      <c r="C237" s="55"/>
      <c r="E237" s="195"/>
      <c r="F237" s="195"/>
      <c r="G237" s="195"/>
      <c r="H237" s="195"/>
      <c r="I237" s="195"/>
      <c r="J237" s="195"/>
      <c r="K237" s="195"/>
      <c r="L237" s="195"/>
      <c r="M237" s="195"/>
      <c r="N237" s="195"/>
      <c r="O237" s="195"/>
      <c r="P237" s="195"/>
      <c r="Q237" s="195"/>
      <c r="R237" s="195"/>
      <c r="T237" s="128" t="str">
        <f t="shared" si="44"/>
        <v/>
      </c>
      <c r="U237" s="128" t="str">
        <f t="shared" si="45"/>
        <v/>
      </c>
      <c r="V237" s="128" t="str">
        <f t="shared" si="46"/>
        <v/>
      </c>
      <c r="W237" s="128" t="str">
        <f t="shared" si="47"/>
        <v/>
      </c>
      <c r="X237" s="128" t="str">
        <f t="shared" si="48"/>
        <v/>
      </c>
      <c r="Y237" s="128" t="str">
        <f t="shared" si="39"/>
        <v/>
      </c>
      <c r="Z237" s="128" t="str">
        <f t="shared" si="40"/>
        <v/>
      </c>
      <c r="AA237" s="128" t="str">
        <f t="shared" si="41"/>
        <v/>
      </c>
      <c r="AB237" s="128" t="str">
        <f t="shared" si="42"/>
        <v/>
      </c>
      <c r="AC237" s="128" t="str">
        <f t="shared" si="43"/>
        <v/>
      </c>
    </row>
    <row r="238" spans="1:29" ht="15" x14ac:dyDescent="0.2">
      <c r="A238" s="161">
        <v>225</v>
      </c>
      <c r="B238" s="55"/>
      <c r="C238" s="55"/>
      <c r="E238" s="195"/>
      <c r="F238" s="195"/>
      <c r="G238" s="195"/>
      <c r="H238" s="195"/>
      <c r="I238" s="195"/>
      <c r="J238" s="195"/>
      <c r="K238" s="195"/>
      <c r="L238" s="195"/>
      <c r="M238" s="195"/>
      <c r="N238" s="195"/>
      <c r="O238" s="195"/>
      <c r="P238" s="195"/>
      <c r="Q238" s="195"/>
      <c r="R238" s="195"/>
      <c r="T238" s="128" t="str">
        <f t="shared" si="44"/>
        <v/>
      </c>
      <c r="U238" s="128" t="str">
        <f t="shared" si="45"/>
        <v/>
      </c>
      <c r="V238" s="128" t="str">
        <f t="shared" si="46"/>
        <v/>
      </c>
      <c r="W238" s="128" t="str">
        <f t="shared" si="47"/>
        <v/>
      </c>
      <c r="X238" s="128" t="str">
        <f t="shared" si="48"/>
        <v/>
      </c>
      <c r="Y238" s="128" t="str">
        <f t="shared" si="39"/>
        <v/>
      </c>
      <c r="Z238" s="128" t="str">
        <f t="shared" si="40"/>
        <v/>
      </c>
      <c r="AA238" s="128" t="str">
        <f t="shared" si="41"/>
        <v/>
      </c>
      <c r="AB238" s="128" t="str">
        <f t="shared" si="42"/>
        <v/>
      </c>
      <c r="AC238" s="128" t="str">
        <f t="shared" si="43"/>
        <v/>
      </c>
    </row>
    <row r="239" spans="1:29" ht="15" x14ac:dyDescent="0.2">
      <c r="A239" s="161">
        <v>226</v>
      </c>
      <c r="B239" s="55"/>
      <c r="C239" s="55"/>
      <c r="E239" s="195"/>
      <c r="F239" s="195"/>
      <c r="G239" s="195"/>
      <c r="H239" s="195"/>
      <c r="I239" s="195"/>
      <c r="J239" s="195"/>
      <c r="K239" s="195"/>
      <c r="L239" s="195"/>
      <c r="M239" s="195"/>
      <c r="N239" s="195"/>
      <c r="O239" s="195"/>
      <c r="P239" s="195"/>
      <c r="Q239" s="195"/>
      <c r="R239" s="195"/>
      <c r="T239" s="128" t="str">
        <f t="shared" si="44"/>
        <v/>
      </c>
      <c r="U239" s="128" t="str">
        <f t="shared" si="45"/>
        <v/>
      </c>
      <c r="V239" s="128" t="str">
        <f t="shared" si="46"/>
        <v/>
      </c>
      <c r="W239" s="128" t="str">
        <f t="shared" si="47"/>
        <v/>
      </c>
      <c r="X239" s="128" t="str">
        <f t="shared" si="48"/>
        <v/>
      </c>
      <c r="Y239" s="128" t="str">
        <f t="shared" si="39"/>
        <v/>
      </c>
      <c r="Z239" s="128" t="str">
        <f t="shared" si="40"/>
        <v/>
      </c>
      <c r="AA239" s="128" t="str">
        <f t="shared" si="41"/>
        <v/>
      </c>
      <c r="AB239" s="128" t="str">
        <f t="shared" si="42"/>
        <v/>
      </c>
      <c r="AC239" s="128" t="str">
        <f t="shared" si="43"/>
        <v/>
      </c>
    </row>
    <row r="240" spans="1:29" ht="15" x14ac:dyDescent="0.2">
      <c r="A240" s="161">
        <v>227</v>
      </c>
      <c r="B240" s="55"/>
      <c r="C240" s="55"/>
      <c r="E240" s="195"/>
      <c r="F240" s="195"/>
      <c r="G240" s="195"/>
      <c r="H240" s="195"/>
      <c r="I240" s="195"/>
      <c r="J240" s="195"/>
      <c r="K240" s="195"/>
      <c r="L240" s="195"/>
      <c r="M240" s="195"/>
      <c r="N240" s="195"/>
      <c r="O240" s="195"/>
      <c r="P240" s="195"/>
      <c r="Q240" s="195"/>
      <c r="R240" s="195"/>
      <c r="T240" s="128" t="str">
        <f t="shared" si="44"/>
        <v/>
      </c>
      <c r="U240" s="128" t="str">
        <f t="shared" si="45"/>
        <v/>
      </c>
      <c r="V240" s="128" t="str">
        <f t="shared" si="46"/>
        <v/>
      </c>
      <c r="W240" s="128" t="str">
        <f t="shared" si="47"/>
        <v/>
      </c>
      <c r="X240" s="128" t="str">
        <f t="shared" si="48"/>
        <v/>
      </c>
      <c r="Y240" s="128" t="str">
        <f t="shared" si="39"/>
        <v/>
      </c>
      <c r="Z240" s="128" t="str">
        <f t="shared" si="40"/>
        <v/>
      </c>
      <c r="AA240" s="128" t="str">
        <f t="shared" si="41"/>
        <v/>
      </c>
      <c r="AB240" s="128" t="str">
        <f t="shared" si="42"/>
        <v/>
      </c>
      <c r="AC240" s="128" t="str">
        <f t="shared" si="43"/>
        <v/>
      </c>
    </row>
    <row r="241" spans="1:29" ht="15" x14ac:dyDescent="0.2">
      <c r="A241" s="161">
        <v>228</v>
      </c>
      <c r="B241" s="55"/>
      <c r="C241" s="55"/>
      <c r="E241" s="195"/>
      <c r="F241" s="195"/>
      <c r="G241" s="195"/>
      <c r="H241" s="195"/>
      <c r="I241" s="195"/>
      <c r="J241" s="195"/>
      <c r="K241" s="195"/>
      <c r="L241" s="195"/>
      <c r="M241" s="195"/>
      <c r="N241" s="195"/>
      <c r="O241" s="195"/>
      <c r="P241" s="195"/>
      <c r="Q241" s="195"/>
      <c r="R241" s="195"/>
      <c r="T241" s="128" t="str">
        <f t="shared" si="44"/>
        <v/>
      </c>
      <c r="U241" s="128" t="str">
        <f t="shared" si="45"/>
        <v/>
      </c>
      <c r="V241" s="128" t="str">
        <f t="shared" si="46"/>
        <v/>
      </c>
      <c r="W241" s="128" t="str">
        <f t="shared" si="47"/>
        <v/>
      </c>
      <c r="X241" s="128" t="str">
        <f t="shared" si="48"/>
        <v/>
      </c>
      <c r="Y241" s="128" t="str">
        <f t="shared" si="39"/>
        <v/>
      </c>
      <c r="Z241" s="128" t="str">
        <f t="shared" si="40"/>
        <v/>
      </c>
      <c r="AA241" s="128" t="str">
        <f t="shared" si="41"/>
        <v/>
      </c>
      <c r="AB241" s="128" t="str">
        <f t="shared" si="42"/>
        <v/>
      </c>
      <c r="AC241" s="128" t="str">
        <f t="shared" si="43"/>
        <v/>
      </c>
    </row>
    <row r="242" spans="1:29" ht="15" x14ac:dyDescent="0.2">
      <c r="A242" s="161">
        <v>229</v>
      </c>
      <c r="B242" s="55"/>
      <c r="C242" s="55"/>
      <c r="E242" s="195"/>
      <c r="F242" s="195"/>
      <c r="G242" s="195"/>
      <c r="H242" s="195"/>
      <c r="I242" s="195"/>
      <c r="J242" s="195"/>
      <c r="K242" s="195"/>
      <c r="L242" s="195"/>
      <c r="M242" s="195"/>
      <c r="N242" s="195"/>
      <c r="O242" s="195"/>
      <c r="P242" s="195"/>
      <c r="Q242" s="195"/>
      <c r="R242" s="195"/>
      <c r="T242" s="128" t="str">
        <f t="shared" si="44"/>
        <v/>
      </c>
      <c r="U242" s="128" t="str">
        <f t="shared" si="45"/>
        <v/>
      </c>
      <c r="V242" s="128" t="str">
        <f t="shared" si="46"/>
        <v/>
      </c>
      <c r="W242" s="128" t="str">
        <f t="shared" si="47"/>
        <v/>
      </c>
      <c r="X242" s="128" t="str">
        <f t="shared" si="48"/>
        <v/>
      </c>
      <c r="Y242" s="128" t="str">
        <f t="shared" si="39"/>
        <v/>
      </c>
      <c r="Z242" s="128" t="str">
        <f t="shared" si="40"/>
        <v/>
      </c>
      <c r="AA242" s="128" t="str">
        <f t="shared" si="41"/>
        <v/>
      </c>
      <c r="AB242" s="128" t="str">
        <f t="shared" si="42"/>
        <v/>
      </c>
      <c r="AC242" s="128" t="str">
        <f t="shared" si="43"/>
        <v/>
      </c>
    </row>
    <row r="243" spans="1:29" ht="15" x14ac:dyDescent="0.2">
      <c r="A243" s="161">
        <v>230</v>
      </c>
      <c r="B243" s="55"/>
      <c r="C243" s="55"/>
      <c r="E243" s="195"/>
      <c r="F243" s="195"/>
      <c r="G243" s="195"/>
      <c r="H243" s="195"/>
      <c r="I243" s="195"/>
      <c r="J243" s="195"/>
      <c r="K243" s="195"/>
      <c r="L243" s="195"/>
      <c r="M243" s="195"/>
      <c r="N243" s="195"/>
      <c r="O243" s="195"/>
      <c r="P243" s="195"/>
      <c r="Q243" s="195"/>
      <c r="R243" s="195"/>
      <c r="T243" s="128" t="str">
        <f t="shared" si="44"/>
        <v/>
      </c>
      <c r="U243" s="128" t="str">
        <f t="shared" si="45"/>
        <v/>
      </c>
      <c r="V243" s="128" t="str">
        <f t="shared" si="46"/>
        <v/>
      </c>
      <c r="W243" s="128" t="str">
        <f t="shared" si="47"/>
        <v/>
      </c>
      <c r="X243" s="128" t="str">
        <f t="shared" si="48"/>
        <v/>
      </c>
      <c r="Y243" s="128" t="str">
        <f t="shared" si="39"/>
        <v/>
      </c>
      <c r="Z243" s="128" t="str">
        <f t="shared" si="40"/>
        <v/>
      </c>
      <c r="AA243" s="128" t="str">
        <f t="shared" si="41"/>
        <v/>
      </c>
      <c r="AB243" s="128" t="str">
        <f t="shared" si="42"/>
        <v/>
      </c>
      <c r="AC243" s="128" t="str">
        <f t="shared" si="43"/>
        <v/>
      </c>
    </row>
    <row r="244" spans="1:29" ht="15" x14ac:dyDescent="0.2">
      <c r="A244" s="161">
        <v>231</v>
      </c>
      <c r="B244" s="55"/>
      <c r="C244" s="5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  <c r="P244" s="195"/>
      <c r="Q244" s="195"/>
      <c r="R244" s="195"/>
      <c r="T244" s="128" t="str">
        <f t="shared" si="44"/>
        <v/>
      </c>
      <c r="U244" s="128" t="str">
        <f t="shared" si="45"/>
        <v/>
      </c>
      <c r="V244" s="128" t="str">
        <f t="shared" si="46"/>
        <v/>
      </c>
      <c r="W244" s="128" t="str">
        <f t="shared" si="47"/>
        <v/>
      </c>
      <c r="X244" s="128" t="str">
        <f t="shared" si="48"/>
        <v/>
      </c>
      <c r="Y244" s="128" t="str">
        <f t="shared" si="39"/>
        <v/>
      </c>
      <c r="Z244" s="128" t="str">
        <f t="shared" si="40"/>
        <v/>
      </c>
      <c r="AA244" s="128" t="str">
        <f t="shared" si="41"/>
        <v/>
      </c>
      <c r="AB244" s="128" t="str">
        <f t="shared" si="42"/>
        <v/>
      </c>
      <c r="AC244" s="128" t="str">
        <f t="shared" si="43"/>
        <v/>
      </c>
    </row>
    <row r="245" spans="1:29" ht="15" x14ac:dyDescent="0.2">
      <c r="A245" s="161">
        <v>232</v>
      </c>
      <c r="B245" s="55"/>
      <c r="C245" s="55"/>
      <c r="E245" s="195"/>
      <c r="F245" s="195"/>
      <c r="G245" s="195"/>
      <c r="H245" s="195"/>
      <c r="I245" s="195"/>
      <c r="J245" s="195"/>
      <c r="K245" s="195"/>
      <c r="L245" s="195"/>
      <c r="M245" s="195"/>
      <c r="N245" s="195"/>
      <c r="O245" s="195"/>
      <c r="P245" s="195"/>
      <c r="Q245" s="195"/>
      <c r="R245" s="195"/>
      <c r="T245" s="128" t="str">
        <f t="shared" si="44"/>
        <v/>
      </c>
      <c r="U245" s="128" t="str">
        <f t="shared" si="45"/>
        <v/>
      </c>
      <c r="V245" s="128" t="str">
        <f t="shared" si="46"/>
        <v/>
      </c>
      <c r="W245" s="128" t="str">
        <f t="shared" si="47"/>
        <v/>
      </c>
      <c r="X245" s="128" t="str">
        <f t="shared" si="48"/>
        <v/>
      </c>
      <c r="Y245" s="128" t="str">
        <f t="shared" si="39"/>
        <v/>
      </c>
      <c r="Z245" s="128" t="str">
        <f t="shared" si="40"/>
        <v/>
      </c>
      <c r="AA245" s="128" t="str">
        <f t="shared" si="41"/>
        <v/>
      </c>
      <c r="AB245" s="128" t="str">
        <f t="shared" si="42"/>
        <v/>
      </c>
      <c r="AC245" s="128" t="str">
        <f t="shared" si="43"/>
        <v/>
      </c>
    </row>
    <row r="246" spans="1:29" ht="15" x14ac:dyDescent="0.2">
      <c r="A246" s="161">
        <v>233</v>
      </c>
      <c r="B246" s="55"/>
      <c r="C246" s="55"/>
      <c r="E246" s="195"/>
      <c r="F246" s="195"/>
      <c r="G246" s="195"/>
      <c r="H246" s="195"/>
      <c r="I246" s="195"/>
      <c r="J246" s="195"/>
      <c r="K246" s="195"/>
      <c r="L246" s="195"/>
      <c r="M246" s="195"/>
      <c r="N246" s="195"/>
      <c r="O246" s="195"/>
      <c r="P246" s="195"/>
      <c r="Q246" s="195"/>
      <c r="R246" s="195"/>
      <c r="T246" s="128" t="str">
        <f t="shared" si="44"/>
        <v/>
      </c>
      <c r="U246" s="128" t="str">
        <f t="shared" si="45"/>
        <v/>
      </c>
      <c r="V246" s="128" t="str">
        <f t="shared" si="46"/>
        <v/>
      </c>
      <c r="W246" s="128" t="str">
        <f t="shared" si="47"/>
        <v/>
      </c>
      <c r="X246" s="128" t="str">
        <f t="shared" si="48"/>
        <v/>
      </c>
      <c r="Y246" s="128" t="str">
        <f t="shared" si="39"/>
        <v/>
      </c>
      <c r="Z246" s="128" t="str">
        <f t="shared" si="40"/>
        <v/>
      </c>
      <c r="AA246" s="128" t="str">
        <f t="shared" si="41"/>
        <v/>
      </c>
      <c r="AB246" s="128" t="str">
        <f t="shared" si="42"/>
        <v/>
      </c>
      <c r="AC246" s="128" t="str">
        <f t="shared" si="43"/>
        <v/>
      </c>
    </row>
    <row r="247" spans="1:29" ht="15" x14ac:dyDescent="0.2">
      <c r="A247" s="161">
        <v>234</v>
      </c>
      <c r="B247" s="55"/>
      <c r="C247" s="55"/>
      <c r="E247" s="195"/>
      <c r="F247" s="195"/>
      <c r="G247" s="195"/>
      <c r="H247" s="195"/>
      <c r="I247" s="195"/>
      <c r="J247" s="195"/>
      <c r="K247" s="195"/>
      <c r="L247" s="195"/>
      <c r="M247" s="195"/>
      <c r="N247" s="195"/>
      <c r="O247" s="195"/>
      <c r="P247" s="195"/>
      <c r="Q247" s="195"/>
      <c r="R247" s="195"/>
      <c r="T247" s="128" t="str">
        <f t="shared" si="44"/>
        <v/>
      </c>
      <c r="U247" s="128" t="str">
        <f t="shared" si="45"/>
        <v/>
      </c>
      <c r="V247" s="128" t="str">
        <f t="shared" si="46"/>
        <v/>
      </c>
      <c r="W247" s="128" t="str">
        <f t="shared" si="47"/>
        <v/>
      </c>
      <c r="X247" s="128" t="str">
        <f t="shared" si="48"/>
        <v/>
      </c>
      <c r="Y247" s="128" t="str">
        <f t="shared" si="39"/>
        <v/>
      </c>
      <c r="Z247" s="128" t="str">
        <f t="shared" si="40"/>
        <v/>
      </c>
      <c r="AA247" s="128" t="str">
        <f t="shared" si="41"/>
        <v/>
      </c>
      <c r="AB247" s="128" t="str">
        <f t="shared" si="42"/>
        <v/>
      </c>
      <c r="AC247" s="128" t="str">
        <f t="shared" si="43"/>
        <v/>
      </c>
    </row>
    <row r="248" spans="1:29" ht="15" x14ac:dyDescent="0.2">
      <c r="A248" s="161">
        <v>235</v>
      </c>
      <c r="B248" s="55"/>
      <c r="C248" s="55"/>
      <c r="E248" s="195"/>
      <c r="F248" s="195"/>
      <c r="G248" s="195"/>
      <c r="H248" s="195"/>
      <c r="I248" s="195"/>
      <c r="J248" s="195"/>
      <c r="K248" s="195"/>
      <c r="L248" s="195"/>
      <c r="M248" s="195"/>
      <c r="N248" s="195"/>
      <c r="O248" s="195"/>
      <c r="P248" s="195"/>
      <c r="Q248" s="195"/>
      <c r="R248" s="195"/>
      <c r="T248" s="128" t="str">
        <f t="shared" si="44"/>
        <v/>
      </c>
      <c r="U248" s="128" t="str">
        <f t="shared" si="45"/>
        <v/>
      </c>
      <c r="V248" s="128" t="str">
        <f t="shared" si="46"/>
        <v/>
      </c>
      <c r="W248" s="128" t="str">
        <f t="shared" si="47"/>
        <v/>
      </c>
      <c r="X248" s="128" t="str">
        <f t="shared" si="48"/>
        <v/>
      </c>
      <c r="Y248" s="128" t="str">
        <f t="shared" si="39"/>
        <v/>
      </c>
      <c r="Z248" s="128" t="str">
        <f t="shared" si="40"/>
        <v/>
      </c>
      <c r="AA248" s="128" t="str">
        <f t="shared" si="41"/>
        <v/>
      </c>
      <c r="AB248" s="128" t="str">
        <f t="shared" si="42"/>
        <v/>
      </c>
      <c r="AC248" s="128" t="str">
        <f t="shared" si="43"/>
        <v/>
      </c>
    </row>
    <row r="249" spans="1:29" ht="15" x14ac:dyDescent="0.2">
      <c r="A249" s="161">
        <v>236</v>
      </c>
      <c r="B249" s="55"/>
      <c r="C249" s="55"/>
      <c r="E249" s="195"/>
      <c r="F249" s="195"/>
      <c r="G249" s="195"/>
      <c r="H249" s="195"/>
      <c r="I249" s="195"/>
      <c r="J249" s="195"/>
      <c r="K249" s="195"/>
      <c r="L249" s="195"/>
      <c r="M249" s="195"/>
      <c r="N249" s="195"/>
      <c r="O249" s="195"/>
      <c r="P249" s="195"/>
      <c r="Q249" s="195"/>
      <c r="R249" s="195"/>
      <c r="T249" s="128" t="str">
        <f t="shared" si="44"/>
        <v/>
      </c>
      <c r="U249" s="128" t="str">
        <f t="shared" si="45"/>
        <v/>
      </c>
      <c r="V249" s="128" t="str">
        <f t="shared" si="46"/>
        <v/>
      </c>
      <c r="W249" s="128" t="str">
        <f t="shared" si="47"/>
        <v/>
      </c>
      <c r="X249" s="128" t="str">
        <f t="shared" si="48"/>
        <v/>
      </c>
      <c r="Y249" s="128" t="str">
        <f t="shared" si="39"/>
        <v/>
      </c>
      <c r="Z249" s="128" t="str">
        <f t="shared" si="40"/>
        <v/>
      </c>
      <c r="AA249" s="128" t="str">
        <f t="shared" si="41"/>
        <v/>
      </c>
      <c r="AB249" s="128" t="str">
        <f t="shared" si="42"/>
        <v/>
      </c>
      <c r="AC249" s="128" t="str">
        <f t="shared" si="43"/>
        <v/>
      </c>
    </row>
    <row r="250" spans="1:29" ht="15" x14ac:dyDescent="0.2">
      <c r="A250" s="161">
        <v>237</v>
      </c>
      <c r="B250" s="55"/>
      <c r="C250" s="55"/>
      <c r="E250" s="195"/>
      <c r="F250" s="195"/>
      <c r="G250" s="195"/>
      <c r="H250" s="195"/>
      <c r="I250" s="195"/>
      <c r="J250" s="195"/>
      <c r="K250" s="195"/>
      <c r="L250" s="195"/>
      <c r="M250" s="195"/>
      <c r="N250" s="195"/>
      <c r="O250" s="195"/>
      <c r="P250" s="195"/>
      <c r="Q250" s="195"/>
      <c r="R250" s="195"/>
      <c r="T250" s="128" t="str">
        <f t="shared" si="44"/>
        <v/>
      </c>
      <c r="U250" s="128" t="str">
        <f t="shared" si="45"/>
        <v/>
      </c>
      <c r="V250" s="128" t="str">
        <f t="shared" si="46"/>
        <v/>
      </c>
      <c r="W250" s="128" t="str">
        <f t="shared" si="47"/>
        <v/>
      </c>
      <c r="X250" s="128" t="str">
        <f t="shared" si="48"/>
        <v/>
      </c>
      <c r="Y250" s="128" t="str">
        <f t="shared" si="39"/>
        <v/>
      </c>
      <c r="Z250" s="128" t="str">
        <f t="shared" si="40"/>
        <v/>
      </c>
      <c r="AA250" s="128" t="str">
        <f t="shared" si="41"/>
        <v/>
      </c>
      <c r="AB250" s="128" t="str">
        <f t="shared" si="42"/>
        <v/>
      </c>
      <c r="AC250" s="128" t="str">
        <f t="shared" si="43"/>
        <v/>
      </c>
    </row>
    <row r="251" spans="1:29" ht="15" x14ac:dyDescent="0.2">
      <c r="A251" s="161">
        <v>238</v>
      </c>
      <c r="B251" s="55"/>
      <c r="C251" s="55"/>
      <c r="E251" s="195"/>
      <c r="F251" s="195"/>
      <c r="G251" s="195"/>
      <c r="H251" s="195"/>
      <c r="I251" s="195"/>
      <c r="J251" s="195"/>
      <c r="K251" s="195"/>
      <c r="L251" s="195"/>
      <c r="M251" s="195"/>
      <c r="N251" s="195"/>
      <c r="O251" s="195"/>
      <c r="P251" s="195"/>
      <c r="Q251" s="195"/>
      <c r="R251" s="195"/>
      <c r="T251" s="128" t="str">
        <f t="shared" si="44"/>
        <v/>
      </c>
      <c r="U251" s="128" t="str">
        <f t="shared" si="45"/>
        <v/>
      </c>
      <c r="V251" s="128" t="str">
        <f t="shared" si="46"/>
        <v/>
      </c>
      <c r="W251" s="128" t="str">
        <f t="shared" si="47"/>
        <v/>
      </c>
      <c r="X251" s="128" t="str">
        <f t="shared" si="48"/>
        <v/>
      </c>
      <c r="Y251" s="128" t="str">
        <f t="shared" si="39"/>
        <v/>
      </c>
      <c r="Z251" s="128" t="str">
        <f t="shared" si="40"/>
        <v/>
      </c>
      <c r="AA251" s="128" t="str">
        <f t="shared" si="41"/>
        <v/>
      </c>
      <c r="AB251" s="128" t="str">
        <f t="shared" si="42"/>
        <v/>
      </c>
      <c r="AC251" s="128" t="str">
        <f t="shared" si="43"/>
        <v/>
      </c>
    </row>
    <row r="252" spans="1:29" ht="15" x14ac:dyDescent="0.2">
      <c r="A252" s="161">
        <v>239</v>
      </c>
      <c r="B252" s="55"/>
      <c r="C252" s="55"/>
      <c r="E252" s="195"/>
      <c r="F252" s="195"/>
      <c r="G252" s="195"/>
      <c r="H252" s="195"/>
      <c r="I252" s="195"/>
      <c r="J252" s="195"/>
      <c r="K252" s="195"/>
      <c r="L252" s="195"/>
      <c r="M252" s="195"/>
      <c r="N252" s="195"/>
      <c r="O252" s="195"/>
      <c r="P252" s="195"/>
      <c r="Q252" s="195"/>
      <c r="R252" s="195"/>
      <c r="T252" s="128" t="str">
        <f t="shared" si="44"/>
        <v/>
      </c>
      <c r="U252" s="128" t="str">
        <f t="shared" si="45"/>
        <v/>
      </c>
      <c r="V252" s="128" t="str">
        <f t="shared" si="46"/>
        <v/>
      </c>
      <c r="W252" s="128" t="str">
        <f t="shared" si="47"/>
        <v/>
      </c>
      <c r="X252" s="128" t="str">
        <f t="shared" si="48"/>
        <v/>
      </c>
      <c r="Y252" s="128" t="str">
        <f t="shared" si="39"/>
        <v/>
      </c>
      <c r="Z252" s="128" t="str">
        <f t="shared" si="40"/>
        <v/>
      </c>
      <c r="AA252" s="128" t="str">
        <f t="shared" si="41"/>
        <v/>
      </c>
      <c r="AB252" s="128" t="str">
        <f t="shared" si="42"/>
        <v/>
      </c>
      <c r="AC252" s="128" t="str">
        <f t="shared" si="43"/>
        <v/>
      </c>
    </row>
    <row r="253" spans="1:29" ht="15" x14ac:dyDescent="0.2">
      <c r="A253" s="161">
        <v>240</v>
      </c>
      <c r="B253" s="55"/>
      <c r="C253" s="55"/>
      <c r="E253" s="195"/>
      <c r="F253" s="195"/>
      <c r="G253" s="195"/>
      <c r="H253" s="195"/>
      <c r="I253" s="195"/>
      <c r="J253" s="195"/>
      <c r="K253" s="195"/>
      <c r="L253" s="195"/>
      <c r="M253" s="195"/>
      <c r="N253" s="195"/>
      <c r="O253" s="195"/>
      <c r="P253" s="195"/>
      <c r="Q253" s="195"/>
      <c r="R253" s="195"/>
      <c r="T253" s="128" t="str">
        <f t="shared" si="44"/>
        <v/>
      </c>
      <c r="U253" s="128" t="str">
        <f t="shared" si="45"/>
        <v/>
      </c>
      <c r="V253" s="128" t="str">
        <f t="shared" si="46"/>
        <v/>
      </c>
      <c r="W253" s="128" t="str">
        <f t="shared" si="47"/>
        <v/>
      </c>
      <c r="X253" s="128" t="str">
        <f t="shared" si="48"/>
        <v/>
      </c>
      <c r="Y253" s="128" t="str">
        <f t="shared" si="39"/>
        <v/>
      </c>
      <c r="Z253" s="128" t="str">
        <f t="shared" si="40"/>
        <v/>
      </c>
      <c r="AA253" s="128" t="str">
        <f t="shared" si="41"/>
        <v/>
      </c>
      <c r="AB253" s="128" t="str">
        <f t="shared" si="42"/>
        <v/>
      </c>
      <c r="AC253" s="128" t="str">
        <f t="shared" si="43"/>
        <v/>
      </c>
    </row>
    <row r="254" spans="1:29" ht="15" x14ac:dyDescent="0.2">
      <c r="A254" s="161">
        <v>241</v>
      </c>
      <c r="B254" s="55"/>
      <c r="C254" s="55"/>
      <c r="E254" s="195"/>
      <c r="F254" s="195"/>
      <c r="G254" s="195"/>
      <c r="H254" s="195"/>
      <c r="I254" s="195"/>
      <c r="J254" s="195"/>
      <c r="K254" s="195"/>
      <c r="L254" s="195"/>
      <c r="M254" s="195"/>
      <c r="N254" s="195"/>
      <c r="O254" s="195"/>
      <c r="P254" s="195"/>
      <c r="Q254" s="195"/>
      <c r="R254" s="195"/>
      <c r="T254" s="128" t="str">
        <f t="shared" si="44"/>
        <v/>
      </c>
      <c r="U254" s="128" t="str">
        <f t="shared" si="45"/>
        <v/>
      </c>
      <c r="V254" s="128" t="str">
        <f t="shared" si="46"/>
        <v/>
      </c>
      <c r="W254" s="128" t="str">
        <f t="shared" si="47"/>
        <v/>
      </c>
      <c r="X254" s="128" t="str">
        <f t="shared" si="48"/>
        <v/>
      </c>
      <c r="Y254" s="128" t="str">
        <f t="shared" si="39"/>
        <v/>
      </c>
      <c r="Z254" s="128" t="str">
        <f t="shared" si="40"/>
        <v/>
      </c>
      <c r="AA254" s="128" t="str">
        <f t="shared" si="41"/>
        <v/>
      </c>
      <c r="AB254" s="128" t="str">
        <f t="shared" si="42"/>
        <v/>
      </c>
      <c r="AC254" s="128" t="str">
        <f t="shared" si="43"/>
        <v/>
      </c>
    </row>
    <row r="255" spans="1:29" ht="15" x14ac:dyDescent="0.2">
      <c r="A255" s="161">
        <v>242</v>
      </c>
      <c r="B255" s="55"/>
      <c r="C255" s="55"/>
      <c r="E255" s="195"/>
      <c r="F255" s="195"/>
      <c r="G255" s="195"/>
      <c r="H255" s="195"/>
      <c r="I255" s="195"/>
      <c r="J255" s="195"/>
      <c r="K255" s="195"/>
      <c r="L255" s="195"/>
      <c r="M255" s="195"/>
      <c r="N255" s="195"/>
      <c r="O255" s="195"/>
      <c r="P255" s="195"/>
      <c r="Q255" s="195"/>
      <c r="R255" s="195"/>
      <c r="T255" s="128" t="str">
        <f t="shared" si="44"/>
        <v/>
      </c>
      <c r="U255" s="128" t="str">
        <f t="shared" si="45"/>
        <v/>
      </c>
      <c r="V255" s="128" t="str">
        <f t="shared" si="46"/>
        <v/>
      </c>
      <c r="W255" s="128" t="str">
        <f t="shared" si="47"/>
        <v/>
      </c>
      <c r="X255" s="128" t="str">
        <f t="shared" si="48"/>
        <v/>
      </c>
      <c r="Y255" s="128" t="str">
        <f t="shared" si="39"/>
        <v/>
      </c>
      <c r="Z255" s="128" t="str">
        <f t="shared" si="40"/>
        <v/>
      </c>
      <c r="AA255" s="128" t="str">
        <f t="shared" si="41"/>
        <v/>
      </c>
      <c r="AB255" s="128" t="str">
        <f t="shared" si="42"/>
        <v/>
      </c>
      <c r="AC255" s="128" t="str">
        <f t="shared" si="43"/>
        <v/>
      </c>
    </row>
    <row r="256" spans="1:29" ht="15" x14ac:dyDescent="0.2">
      <c r="A256" s="161">
        <v>243</v>
      </c>
      <c r="B256" s="55"/>
      <c r="C256" s="55"/>
      <c r="E256" s="195"/>
      <c r="F256" s="195"/>
      <c r="G256" s="195"/>
      <c r="H256" s="195"/>
      <c r="I256" s="195"/>
      <c r="J256" s="195"/>
      <c r="K256" s="195"/>
      <c r="L256" s="195"/>
      <c r="M256" s="195"/>
      <c r="N256" s="195"/>
      <c r="O256" s="195"/>
      <c r="P256" s="195"/>
      <c r="Q256" s="195"/>
      <c r="R256" s="195"/>
      <c r="T256" s="128" t="str">
        <f t="shared" si="44"/>
        <v/>
      </c>
      <c r="U256" s="128" t="str">
        <f t="shared" si="45"/>
        <v/>
      </c>
      <c r="V256" s="128" t="str">
        <f t="shared" si="46"/>
        <v/>
      </c>
      <c r="W256" s="128" t="str">
        <f t="shared" si="47"/>
        <v/>
      </c>
      <c r="X256" s="128" t="str">
        <f t="shared" si="48"/>
        <v/>
      </c>
      <c r="Y256" s="128" t="str">
        <f t="shared" si="39"/>
        <v/>
      </c>
      <c r="Z256" s="128" t="str">
        <f t="shared" si="40"/>
        <v/>
      </c>
      <c r="AA256" s="128" t="str">
        <f t="shared" si="41"/>
        <v/>
      </c>
      <c r="AB256" s="128" t="str">
        <f t="shared" si="42"/>
        <v/>
      </c>
      <c r="AC256" s="128" t="str">
        <f t="shared" si="43"/>
        <v/>
      </c>
    </row>
    <row r="257" spans="1:29" ht="15" x14ac:dyDescent="0.2">
      <c r="A257" s="161">
        <v>244</v>
      </c>
      <c r="B257" s="55"/>
      <c r="C257" s="55"/>
      <c r="E257" s="195"/>
      <c r="F257" s="195"/>
      <c r="G257" s="195"/>
      <c r="H257" s="195"/>
      <c r="I257" s="195"/>
      <c r="J257" s="195"/>
      <c r="K257" s="195"/>
      <c r="L257" s="195"/>
      <c r="M257" s="195"/>
      <c r="N257" s="195"/>
      <c r="O257" s="195"/>
      <c r="P257" s="195"/>
      <c r="Q257" s="195"/>
      <c r="R257" s="195"/>
      <c r="T257" s="128" t="str">
        <f t="shared" si="44"/>
        <v/>
      </c>
      <c r="U257" s="128" t="str">
        <f t="shared" si="45"/>
        <v/>
      </c>
      <c r="V257" s="128" t="str">
        <f t="shared" si="46"/>
        <v/>
      </c>
      <c r="W257" s="128" t="str">
        <f t="shared" si="47"/>
        <v/>
      </c>
      <c r="X257" s="128" t="str">
        <f t="shared" si="48"/>
        <v/>
      </c>
      <c r="Y257" s="128" t="str">
        <f t="shared" si="39"/>
        <v/>
      </c>
      <c r="Z257" s="128" t="str">
        <f t="shared" si="40"/>
        <v/>
      </c>
      <c r="AA257" s="128" t="str">
        <f t="shared" si="41"/>
        <v/>
      </c>
      <c r="AB257" s="128" t="str">
        <f t="shared" si="42"/>
        <v/>
      </c>
      <c r="AC257" s="128" t="str">
        <f t="shared" si="43"/>
        <v/>
      </c>
    </row>
    <row r="258" spans="1:29" ht="15" x14ac:dyDescent="0.2">
      <c r="A258" s="161">
        <v>245</v>
      </c>
      <c r="B258" s="55"/>
      <c r="C258" s="55"/>
      <c r="E258" s="195"/>
      <c r="F258" s="195"/>
      <c r="G258" s="195"/>
      <c r="H258" s="195"/>
      <c r="I258" s="195"/>
      <c r="J258" s="195"/>
      <c r="K258" s="195"/>
      <c r="L258" s="195"/>
      <c r="M258" s="195"/>
      <c r="N258" s="195"/>
      <c r="O258" s="195"/>
      <c r="P258" s="195"/>
      <c r="Q258" s="195"/>
      <c r="R258" s="195"/>
      <c r="T258" s="128" t="str">
        <f t="shared" si="44"/>
        <v/>
      </c>
      <c r="U258" s="128" t="str">
        <f t="shared" si="45"/>
        <v/>
      </c>
      <c r="V258" s="128" t="str">
        <f t="shared" si="46"/>
        <v/>
      </c>
      <c r="W258" s="128" t="str">
        <f t="shared" si="47"/>
        <v/>
      </c>
      <c r="X258" s="128" t="str">
        <f t="shared" si="48"/>
        <v/>
      </c>
      <c r="Y258" s="128" t="str">
        <f t="shared" si="39"/>
        <v/>
      </c>
      <c r="Z258" s="128" t="str">
        <f t="shared" si="40"/>
        <v/>
      </c>
      <c r="AA258" s="128" t="str">
        <f t="shared" si="41"/>
        <v/>
      </c>
      <c r="AB258" s="128" t="str">
        <f t="shared" si="42"/>
        <v/>
      </c>
      <c r="AC258" s="128" t="str">
        <f t="shared" si="43"/>
        <v/>
      </c>
    </row>
    <row r="259" spans="1:29" ht="15" x14ac:dyDescent="0.2">
      <c r="A259" s="161">
        <v>246</v>
      </c>
      <c r="B259" s="55"/>
      <c r="C259" s="55"/>
      <c r="E259" s="195"/>
      <c r="F259" s="195"/>
      <c r="G259" s="195"/>
      <c r="H259" s="195"/>
      <c r="I259" s="195"/>
      <c r="J259" s="195"/>
      <c r="K259" s="195"/>
      <c r="L259" s="195"/>
      <c r="M259" s="195"/>
      <c r="N259" s="195"/>
      <c r="O259" s="195"/>
      <c r="P259" s="195"/>
      <c r="Q259" s="195"/>
      <c r="R259" s="195"/>
      <c r="T259" s="128" t="str">
        <f t="shared" si="44"/>
        <v/>
      </c>
      <c r="U259" s="128" t="str">
        <f t="shared" si="45"/>
        <v/>
      </c>
      <c r="V259" s="128" t="str">
        <f t="shared" si="46"/>
        <v/>
      </c>
      <c r="W259" s="128" t="str">
        <f t="shared" si="47"/>
        <v/>
      </c>
      <c r="X259" s="128" t="str">
        <f t="shared" si="48"/>
        <v/>
      </c>
      <c r="Y259" s="128" t="str">
        <f t="shared" si="39"/>
        <v/>
      </c>
      <c r="Z259" s="128" t="str">
        <f t="shared" si="40"/>
        <v/>
      </c>
      <c r="AA259" s="128" t="str">
        <f t="shared" si="41"/>
        <v/>
      </c>
      <c r="AB259" s="128" t="str">
        <f t="shared" si="42"/>
        <v/>
      </c>
      <c r="AC259" s="128" t="str">
        <f t="shared" si="43"/>
        <v/>
      </c>
    </row>
    <row r="260" spans="1:29" ht="15" x14ac:dyDescent="0.2">
      <c r="A260" s="161">
        <v>247</v>
      </c>
      <c r="B260" s="55"/>
      <c r="C260" s="55"/>
      <c r="E260" s="195"/>
      <c r="F260" s="195"/>
      <c r="G260" s="195"/>
      <c r="H260" s="195"/>
      <c r="I260" s="195"/>
      <c r="J260" s="195"/>
      <c r="K260" s="195"/>
      <c r="L260" s="195"/>
      <c r="M260" s="195"/>
      <c r="N260" s="195"/>
      <c r="O260" s="195"/>
      <c r="P260" s="195"/>
      <c r="Q260" s="195"/>
      <c r="R260" s="195"/>
      <c r="T260" s="128" t="str">
        <f t="shared" si="44"/>
        <v/>
      </c>
      <c r="U260" s="128" t="str">
        <f t="shared" si="45"/>
        <v/>
      </c>
      <c r="V260" s="128" t="str">
        <f t="shared" si="46"/>
        <v/>
      </c>
      <c r="W260" s="128" t="str">
        <f t="shared" si="47"/>
        <v/>
      </c>
      <c r="X260" s="128" t="str">
        <f t="shared" si="48"/>
        <v/>
      </c>
      <c r="Y260" s="128" t="str">
        <f t="shared" si="39"/>
        <v/>
      </c>
      <c r="Z260" s="128" t="str">
        <f t="shared" si="40"/>
        <v/>
      </c>
      <c r="AA260" s="128" t="str">
        <f t="shared" si="41"/>
        <v/>
      </c>
      <c r="AB260" s="128" t="str">
        <f t="shared" si="42"/>
        <v/>
      </c>
      <c r="AC260" s="128" t="str">
        <f t="shared" si="43"/>
        <v/>
      </c>
    </row>
    <row r="261" spans="1:29" ht="15" x14ac:dyDescent="0.2">
      <c r="A261" s="161">
        <v>248</v>
      </c>
      <c r="B261" s="55"/>
      <c r="C261" s="55"/>
      <c r="E261" s="195"/>
      <c r="F261" s="195"/>
      <c r="G261" s="195"/>
      <c r="H261" s="195"/>
      <c r="I261" s="195"/>
      <c r="J261" s="195"/>
      <c r="K261" s="195"/>
      <c r="L261" s="195"/>
      <c r="M261" s="195"/>
      <c r="N261" s="195"/>
      <c r="O261" s="195"/>
      <c r="P261" s="195"/>
      <c r="Q261" s="195"/>
      <c r="R261" s="195"/>
      <c r="T261" s="128" t="str">
        <f t="shared" si="44"/>
        <v/>
      </c>
      <c r="U261" s="128" t="str">
        <f t="shared" si="45"/>
        <v/>
      </c>
      <c r="V261" s="128" t="str">
        <f t="shared" si="46"/>
        <v/>
      </c>
      <c r="W261" s="128" t="str">
        <f t="shared" si="47"/>
        <v/>
      </c>
      <c r="X261" s="128" t="str">
        <f t="shared" si="48"/>
        <v/>
      </c>
      <c r="Y261" s="128" t="str">
        <f t="shared" si="39"/>
        <v/>
      </c>
      <c r="Z261" s="128" t="str">
        <f t="shared" si="40"/>
        <v/>
      </c>
      <c r="AA261" s="128" t="str">
        <f t="shared" si="41"/>
        <v/>
      </c>
      <c r="AB261" s="128" t="str">
        <f t="shared" si="42"/>
        <v/>
      </c>
      <c r="AC261" s="128" t="str">
        <f t="shared" si="43"/>
        <v/>
      </c>
    </row>
    <row r="262" spans="1:29" ht="15" x14ac:dyDescent="0.2">
      <c r="A262" s="161">
        <v>249</v>
      </c>
      <c r="B262" s="55"/>
      <c r="C262" s="55"/>
      <c r="E262" s="195"/>
      <c r="F262" s="195"/>
      <c r="G262" s="195"/>
      <c r="H262" s="195"/>
      <c r="I262" s="195"/>
      <c r="J262" s="195"/>
      <c r="K262" s="195"/>
      <c r="L262" s="195"/>
      <c r="M262" s="195"/>
      <c r="N262" s="195"/>
      <c r="O262" s="195"/>
      <c r="P262" s="195"/>
      <c r="Q262" s="195"/>
      <c r="R262" s="195"/>
      <c r="T262" s="128" t="str">
        <f t="shared" si="44"/>
        <v/>
      </c>
      <c r="U262" s="128" t="str">
        <f t="shared" si="45"/>
        <v/>
      </c>
      <c r="V262" s="128" t="str">
        <f t="shared" si="46"/>
        <v/>
      </c>
      <c r="W262" s="128" t="str">
        <f t="shared" si="47"/>
        <v/>
      </c>
      <c r="X262" s="128" t="str">
        <f t="shared" si="48"/>
        <v/>
      </c>
      <c r="Y262" s="128" t="str">
        <f t="shared" si="39"/>
        <v/>
      </c>
      <c r="Z262" s="128" t="str">
        <f t="shared" si="40"/>
        <v/>
      </c>
      <c r="AA262" s="128" t="str">
        <f t="shared" si="41"/>
        <v/>
      </c>
      <c r="AB262" s="128" t="str">
        <f t="shared" si="42"/>
        <v/>
      </c>
      <c r="AC262" s="128" t="str">
        <f t="shared" si="43"/>
        <v/>
      </c>
    </row>
    <row r="263" spans="1:29" ht="15" x14ac:dyDescent="0.2">
      <c r="A263" s="161">
        <v>250</v>
      </c>
      <c r="B263" s="55"/>
      <c r="C263" s="55"/>
      <c r="E263" s="195"/>
      <c r="F263" s="195"/>
      <c r="G263" s="195"/>
      <c r="H263" s="195"/>
      <c r="I263" s="195"/>
      <c r="J263" s="195"/>
      <c r="K263" s="195"/>
      <c r="L263" s="195"/>
      <c r="M263" s="195"/>
      <c r="N263" s="195"/>
      <c r="O263" s="195"/>
      <c r="P263" s="195"/>
      <c r="Q263" s="195"/>
      <c r="R263" s="195"/>
      <c r="T263" s="128" t="str">
        <f t="shared" si="44"/>
        <v/>
      </c>
      <c r="U263" s="128" t="str">
        <f t="shared" si="45"/>
        <v/>
      </c>
      <c r="V263" s="128" t="str">
        <f t="shared" si="46"/>
        <v/>
      </c>
      <c r="W263" s="128" t="str">
        <f t="shared" si="47"/>
        <v/>
      </c>
      <c r="X263" s="128" t="str">
        <f t="shared" si="48"/>
        <v/>
      </c>
      <c r="Y263" s="128" t="str">
        <f t="shared" si="39"/>
        <v/>
      </c>
      <c r="Z263" s="128" t="str">
        <f t="shared" si="40"/>
        <v/>
      </c>
      <c r="AA263" s="128" t="str">
        <f t="shared" si="41"/>
        <v/>
      </c>
      <c r="AB263" s="128" t="str">
        <f t="shared" si="42"/>
        <v/>
      </c>
      <c r="AC263" s="128" t="str">
        <f t="shared" si="43"/>
        <v/>
      </c>
    </row>
    <row r="264" spans="1:29" ht="15" x14ac:dyDescent="0.2">
      <c r="A264" s="161">
        <v>251</v>
      </c>
      <c r="B264" s="55"/>
      <c r="C264" s="55"/>
      <c r="E264" s="195"/>
      <c r="F264" s="195"/>
      <c r="G264" s="195"/>
      <c r="H264" s="195"/>
      <c r="I264" s="195"/>
      <c r="J264" s="195"/>
      <c r="K264" s="195"/>
      <c r="L264" s="195"/>
      <c r="M264" s="195"/>
      <c r="N264" s="195"/>
      <c r="O264" s="195"/>
      <c r="P264" s="195"/>
      <c r="Q264" s="195"/>
      <c r="R264" s="195"/>
      <c r="T264" s="128" t="str">
        <f t="shared" si="44"/>
        <v/>
      </c>
      <c r="U264" s="128" t="str">
        <f t="shared" si="45"/>
        <v/>
      </c>
      <c r="V264" s="128" t="str">
        <f t="shared" si="46"/>
        <v/>
      </c>
      <c r="W264" s="128" t="str">
        <f t="shared" si="47"/>
        <v/>
      </c>
      <c r="X264" s="128" t="str">
        <f t="shared" si="48"/>
        <v/>
      </c>
      <c r="Y264" s="128" t="str">
        <f t="shared" si="39"/>
        <v/>
      </c>
      <c r="Z264" s="128" t="str">
        <f t="shared" si="40"/>
        <v/>
      </c>
      <c r="AA264" s="128" t="str">
        <f t="shared" si="41"/>
        <v/>
      </c>
      <c r="AB264" s="128" t="str">
        <f t="shared" si="42"/>
        <v/>
      </c>
      <c r="AC264" s="128" t="str">
        <f t="shared" si="43"/>
        <v/>
      </c>
    </row>
    <row r="265" spans="1:29" ht="15" x14ac:dyDescent="0.2">
      <c r="A265" s="161">
        <v>252</v>
      </c>
      <c r="B265" s="55"/>
      <c r="C265" s="55"/>
      <c r="E265" s="195"/>
      <c r="F265" s="195"/>
      <c r="G265" s="195"/>
      <c r="H265" s="195"/>
      <c r="I265" s="195"/>
      <c r="J265" s="195"/>
      <c r="K265" s="195"/>
      <c r="L265" s="195"/>
      <c r="M265" s="195"/>
      <c r="N265" s="195"/>
      <c r="O265" s="195"/>
      <c r="P265" s="195"/>
      <c r="Q265" s="195"/>
      <c r="R265" s="195"/>
      <c r="T265" s="128" t="str">
        <f t="shared" si="44"/>
        <v/>
      </c>
      <c r="U265" s="128" t="str">
        <f t="shared" si="45"/>
        <v/>
      </c>
      <c r="V265" s="128" t="str">
        <f t="shared" si="46"/>
        <v/>
      </c>
      <c r="W265" s="128" t="str">
        <f t="shared" si="47"/>
        <v/>
      </c>
      <c r="X265" s="128" t="str">
        <f t="shared" si="48"/>
        <v/>
      </c>
      <c r="Y265" s="128" t="str">
        <f t="shared" si="39"/>
        <v/>
      </c>
      <c r="Z265" s="128" t="str">
        <f t="shared" si="40"/>
        <v/>
      </c>
      <c r="AA265" s="128" t="str">
        <f t="shared" si="41"/>
        <v/>
      </c>
      <c r="AB265" s="128" t="str">
        <f t="shared" si="42"/>
        <v/>
      </c>
      <c r="AC265" s="128" t="str">
        <f t="shared" si="43"/>
        <v/>
      </c>
    </row>
    <row r="266" spans="1:29" ht="15" x14ac:dyDescent="0.2">
      <c r="A266" s="161">
        <v>253</v>
      </c>
      <c r="B266" s="55"/>
      <c r="C266" s="55"/>
      <c r="E266" s="195"/>
      <c r="F266" s="195"/>
      <c r="G266" s="195"/>
      <c r="H266" s="195"/>
      <c r="I266" s="195"/>
      <c r="J266" s="195"/>
      <c r="K266" s="195"/>
      <c r="L266" s="195"/>
      <c r="M266" s="195"/>
      <c r="N266" s="195"/>
      <c r="O266" s="195"/>
      <c r="P266" s="195"/>
      <c r="Q266" s="195"/>
      <c r="R266" s="195"/>
      <c r="T266" s="128" t="str">
        <f t="shared" si="44"/>
        <v/>
      </c>
      <c r="U266" s="128" t="str">
        <f t="shared" si="45"/>
        <v/>
      </c>
      <c r="V266" s="128" t="str">
        <f t="shared" si="46"/>
        <v/>
      </c>
      <c r="W266" s="128" t="str">
        <f t="shared" si="47"/>
        <v/>
      </c>
      <c r="X266" s="128" t="str">
        <f t="shared" si="48"/>
        <v/>
      </c>
      <c r="Y266" s="128" t="str">
        <f t="shared" si="39"/>
        <v/>
      </c>
      <c r="Z266" s="128" t="str">
        <f t="shared" si="40"/>
        <v/>
      </c>
      <c r="AA266" s="128" t="str">
        <f t="shared" si="41"/>
        <v/>
      </c>
      <c r="AB266" s="128" t="str">
        <f t="shared" si="42"/>
        <v/>
      </c>
      <c r="AC266" s="128" t="str">
        <f t="shared" si="43"/>
        <v/>
      </c>
    </row>
    <row r="267" spans="1:29" ht="15" x14ac:dyDescent="0.2">
      <c r="A267" s="161">
        <v>254</v>
      </c>
      <c r="B267" s="55"/>
      <c r="C267" s="55"/>
      <c r="E267" s="195"/>
      <c r="F267" s="195"/>
      <c r="G267" s="195"/>
      <c r="H267" s="195"/>
      <c r="I267" s="195"/>
      <c r="J267" s="195"/>
      <c r="K267" s="195"/>
      <c r="L267" s="195"/>
      <c r="M267" s="195"/>
      <c r="N267" s="195"/>
      <c r="O267" s="195"/>
      <c r="P267" s="195"/>
      <c r="Q267" s="195"/>
      <c r="R267" s="195"/>
      <c r="T267" s="128" t="str">
        <f t="shared" si="44"/>
        <v/>
      </c>
      <c r="U267" s="128" t="str">
        <f t="shared" si="45"/>
        <v/>
      </c>
      <c r="V267" s="128" t="str">
        <f t="shared" si="46"/>
        <v/>
      </c>
      <c r="W267" s="128" t="str">
        <f t="shared" si="47"/>
        <v/>
      </c>
      <c r="X267" s="128" t="str">
        <f t="shared" si="48"/>
        <v/>
      </c>
      <c r="Y267" s="128" t="str">
        <f t="shared" si="39"/>
        <v/>
      </c>
      <c r="Z267" s="128" t="str">
        <f t="shared" si="40"/>
        <v/>
      </c>
      <c r="AA267" s="128" t="str">
        <f t="shared" si="41"/>
        <v/>
      </c>
      <c r="AB267" s="128" t="str">
        <f t="shared" si="42"/>
        <v/>
      </c>
      <c r="AC267" s="128" t="str">
        <f t="shared" si="43"/>
        <v/>
      </c>
    </row>
    <row r="268" spans="1:29" ht="15" x14ac:dyDescent="0.2">
      <c r="A268" s="161">
        <v>255</v>
      </c>
      <c r="B268" s="55"/>
      <c r="C268" s="55"/>
      <c r="E268" s="195"/>
      <c r="F268" s="195"/>
      <c r="G268" s="195"/>
      <c r="H268" s="195"/>
      <c r="I268" s="195"/>
      <c r="J268" s="195"/>
      <c r="K268" s="195"/>
      <c r="L268" s="195"/>
      <c r="M268" s="195"/>
      <c r="N268" s="195"/>
      <c r="O268" s="195"/>
      <c r="P268" s="195"/>
      <c r="Q268" s="195"/>
      <c r="R268" s="195"/>
      <c r="T268" s="128" t="str">
        <f t="shared" si="44"/>
        <v/>
      </c>
      <c r="U268" s="128" t="str">
        <f t="shared" si="45"/>
        <v/>
      </c>
      <c r="V268" s="128" t="str">
        <f t="shared" si="46"/>
        <v/>
      </c>
      <c r="W268" s="128" t="str">
        <f t="shared" si="47"/>
        <v/>
      </c>
      <c r="X268" s="128" t="str">
        <f t="shared" si="48"/>
        <v/>
      </c>
      <c r="Y268" s="128" t="str">
        <f t="shared" si="39"/>
        <v/>
      </c>
      <c r="Z268" s="128" t="str">
        <f t="shared" si="40"/>
        <v/>
      </c>
      <c r="AA268" s="128" t="str">
        <f t="shared" si="41"/>
        <v/>
      </c>
      <c r="AB268" s="128" t="str">
        <f t="shared" si="42"/>
        <v/>
      </c>
      <c r="AC268" s="128" t="str">
        <f t="shared" si="43"/>
        <v/>
      </c>
    </row>
    <row r="269" spans="1:29" ht="15" x14ac:dyDescent="0.2">
      <c r="A269" s="161">
        <v>256</v>
      </c>
      <c r="B269" s="55"/>
      <c r="C269" s="55"/>
      <c r="E269" s="195"/>
      <c r="F269" s="195"/>
      <c r="G269" s="195"/>
      <c r="H269" s="195"/>
      <c r="I269" s="195"/>
      <c r="J269" s="195"/>
      <c r="K269" s="195"/>
      <c r="L269" s="195"/>
      <c r="M269" s="195"/>
      <c r="N269" s="195"/>
      <c r="O269" s="195"/>
      <c r="P269" s="195"/>
      <c r="Q269" s="195"/>
      <c r="R269" s="195"/>
      <c r="T269" s="128" t="str">
        <f t="shared" si="44"/>
        <v/>
      </c>
      <c r="U269" s="128" t="str">
        <f t="shared" si="45"/>
        <v/>
      </c>
      <c r="V269" s="128" t="str">
        <f t="shared" si="46"/>
        <v/>
      </c>
      <c r="W269" s="128" t="str">
        <f t="shared" si="47"/>
        <v/>
      </c>
      <c r="X269" s="128" t="str">
        <f t="shared" si="48"/>
        <v/>
      </c>
      <c r="Y269" s="128" t="str">
        <f t="shared" ref="Y269:Y332" si="49">IF(T269="","",ABS(T269-$AD$4))</f>
        <v/>
      </c>
      <c r="Z269" s="128" t="str">
        <f t="shared" ref="Z269:Z332" si="50">IF(U269="","",ABS(U269-$AD$5))</f>
        <v/>
      </c>
      <c r="AA269" s="128" t="str">
        <f t="shared" ref="AA269:AA332" si="51">IF(V269="","",ABS(V269-$AD$6))</f>
        <v/>
      </c>
      <c r="AB269" s="128" t="str">
        <f t="shared" ref="AB269:AB332" si="52">IF(W269="","",ABS(W269-$AD$7))</f>
        <v/>
      </c>
      <c r="AC269" s="128" t="str">
        <f t="shared" ref="AC269:AC332" si="53">IF(X269="","",ABS(X269-$AD$8))</f>
        <v/>
      </c>
    </row>
    <row r="270" spans="1:29" ht="15" x14ac:dyDescent="0.2">
      <c r="A270" s="161">
        <v>257</v>
      </c>
      <c r="B270" s="55"/>
      <c r="C270" s="55"/>
      <c r="E270" s="195"/>
      <c r="F270" s="195"/>
      <c r="G270" s="195"/>
      <c r="H270" s="195"/>
      <c r="I270" s="195"/>
      <c r="J270" s="195"/>
      <c r="K270" s="195"/>
      <c r="L270" s="195"/>
      <c r="M270" s="195"/>
      <c r="N270" s="195"/>
      <c r="O270" s="195"/>
      <c r="P270" s="195"/>
      <c r="Q270" s="195"/>
      <c r="R270" s="195"/>
      <c r="T270" s="128" t="str">
        <f t="shared" ref="T270:T333" si="54">IF(B271=1,C271,"")</f>
        <v/>
      </c>
      <c r="U270" s="128" t="str">
        <f t="shared" ref="U270:U333" si="55">IF(B271=2,C271,"")</f>
        <v/>
      </c>
      <c r="V270" s="128" t="str">
        <f t="shared" ref="V270:V333" si="56">IF(B271=3,C271,"")</f>
        <v/>
      </c>
      <c r="W270" s="128" t="str">
        <f t="shared" ref="W270:W333" si="57">IF(B271=4,C271,"")</f>
        <v/>
      </c>
      <c r="X270" s="128" t="str">
        <f t="shared" ref="X270:X333" si="58">IF(B271=5,C271,"")</f>
        <v/>
      </c>
      <c r="Y270" s="128" t="str">
        <f t="shared" si="49"/>
        <v/>
      </c>
      <c r="Z270" s="128" t="str">
        <f t="shared" si="50"/>
        <v/>
      </c>
      <c r="AA270" s="128" t="str">
        <f t="shared" si="51"/>
        <v/>
      </c>
      <c r="AB270" s="128" t="str">
        <f t="shared" si="52"/>
        <v/>
      </c>
      <c r="AC270" s="128" t="str">
        <f t="shared" si="53"/>
        <v/>
      </c>
    </row>
    <row r="271" spans="1:29" ht="15" x14ac:dyDescent="0.2">
      <c r="A271" s="161">
        <v>258</v>
      </c>
      <c r="B271" s="55"/>
      <c r="C271" s="55"/>
      <c r="E271" s="195"/>
      <c r="F271" s="195"/>
      <c r="G271" s="195"/>
      <c r="H271" s="195"/>
      <c r="I271" s="195"/>
      <c r="J271" s="195"/>
      <c r="K271" s="195"/>
      <c r="L271" s="195"/>
      <c r="M271" s="195"/>
      <c r="N271" s="195"/>
      <c r="O271" s="195"/>
      <c r="P271" s="195"/>
      <c r="Q271" s="195"/>
      <c r="R271" s="195"/>
      <c r="T271" s="128" t="str">
        <f t="shared" si="54"/>
        <v/>
      </c>
      <c r="U271" s="128" t="str">
        <f t="shared" si="55"/>
        <v/>
      </c>
      <c r="V271" s="128" t="str">
        <f t="shared" si="56"/>
        <v/>
      </c>
      <c r="W271" s="128" t="str">
        <f t="shared" si="57"/>
        <v/>
      </c>
      <c r="X271" s="128" t="str">
        <f t="shared" si="58"/>
        <v/>
      </c>
      <c r="Y271" s="128" t="str">
        <f t="shared" si="49"/>
        <v/>
      </c>
      <c r="Z271" s="128" t="str">
        <f t="shared" si="50"/>
        <v/>
      </c>
      <c r="AA271" s="128" t="str">
        <f t="shared" si="51"/>
        <v/>
      </c>
      <c r="AB271" s="128" t="str">
        <f t="shared" si="52"/>
        <v/>
      </c>
      <c r="AC271" s="128" t="str">
        <f t="shared" si="53"/>
        <v/>
      </c>
    </row>
    <row r="272" spans="1:29" ht="15" x14ac:dyDescent="0.2">
      <c r="A272" s="161">
        <v>259</v>
      </c>
      <c r="B272" s="55"/>
      <c r="C272" s="55"/>
      <c r="E272" s="195"/>
      <c r="F272" s="195"/>
      <c r="G272" s="195"/>
      <c r="H272" s="195"/>
      <c r="I272" s="195"/>
      <c r="J272" s="195"/>
      <c r="K272" s="195"/>
      <c r="L272" s="195"/>
      <c r="M272" s="195"/>
      <c r="N272" s="195"/>
      <c r="O272" s="195"/>
      <c r="P272" s="195"/>
      <c r="Q272" s="195"/>
      <c r="R272" s="195"/>
      <c r="T272" s="128" t="str">
        <f t="shared" si="54"/>
        <v/>
      </c>
      <c r="U272" s="128" t="str">
        <f t="shared" si="55"/>
        <v/>
      </c>
      <c r="V272" s="128" t="str">
        <f t="shared" si="56"/>
        <v/>
      </c>
      <c r="W272" s="128" t="str">
        <f t="shared" si="57"/>
        <v/>
      </c>
      <c r="X272" s="128" t="str">
        <f t="shared" si="58"/>
        <v/>
      </c>
      <c r="Y272" s="128" t="str">
        <f t="shared" si="49"/>
        <v/>
      </c>
      <c r="Z272" s="128" t="str">
        <f t="shared" si="50"/>
        <v/>
      </c>
      <c r="AA272" s="128" t="str">
        <f t="shared" si="51"/>
        <v/>
      </c>
      <c r="AB272" s="128" t="str">
        <f t="shared" si="52"/>
        <v/>
      </c>
      <c r="AC272" s="128" t="str">
        <f t="shared" si="53"/>
        <v/>
      </c>
    </row>
    <row r="273" spans="1:29" ht="15" x14ac:dyDescent="0.2">
      <c r="A273" s="161">
        <v>260</v>
      </c>
      <c r="B273" s="55"/>
      <c r="C273" s="55"/>
      <c r="E273" s="195"/>
      <c r="F273" s="195"/>
      <c r="G273" s="195"/>
      <c r="H273" s="195"/>
      <c r="I273" s="195"/>
      <c r="J273" s="195"/>
      <c r="K273" s="195"/>
      <c r="L273" s="195"/>
      <c r="M273" s="195"/>
      <c r="N273" s="195"/>
      <c r="O273" s="195"/>
      <c r="P273" s="195"/>
      <c r="Q273" s="195"/>
      <c r="R273" s="195"/>
      <c r="T273" s="128" t="str">
        <f t="shared" si="54"/>
        <v/>
      </c>
      <c r="U273" s="128" t="str">
        <f t="shared" si="55"/>
        <v/>
      </c>
      <c r="V273" s="128" t="str">
        <f t="shared" si="56"/>
        <v/>
      </c>
      <c r="W273" s="128" t="str">
        <f t="shared" si="57"/>
        <v/>
      </c>
      <c r="X273" s="128" t="str">
        <f t="shared" si="58"/>
        <v/>
      </c>
      <c r="Y273" s="128" t="str">
        <f t="shared" si="49"/>
        <v/>
      </c>
      <c r="Z273" s="128" t="str">
        <f t="shared" si="50"/>
        <v/>
      </c>
      <c r="AA273" s="128" t="str">
        <f t="shared" si="51"/>
        <v/>
      </c>
      <c r="AB273" s="128" t="str">
        <f t="shared" si="52"/>
        <v/>
      </c>
      <c r="AC273" s="128" t="str">
        <f t="shared" si="53"/>
        <v/>
      </c>
    </row>
    <row r="274" spans="1:29" ht="15" x14ac:dyDescent="0.2">
      <c r="A274" s="161">
        <v>261</v>
      </c>
      <c r="B274" s="55"/>
      <c r="C274" s="55"/>
      <c r="E274" s="195"/>
      <c r="F274" s="195"/>
      <c r="G274" s="195"/>
      <c r="H274" s="195"/>
      <c r="I274" s="195"/>
      <c r="J274" s="195"/>
      <c r="K274" s="195"/>
      <c r="L274" s="195"/>
      <c r="M274" s="195"/>
      <c r="N274" s="195"/>
      <c r="O274" s="195"/>
      <c r="P274" s="195"/>
      <c r="Q274" s="195"/>
      <c r="R274" s="195"/>
      <c r="T274" s="128" t="str">
        <f t="shared" si="54"/>
        <v/>
      </c>
      <c r="U274" s="128" t="str">
        <f t="shared" si="55"/>
        <v/>
      </c>
      <c r="V274" s="128" t="str">
        <f t="shared" si="56"/>
        <v/>
      </c>
      <c r="W274" s="128" t="str">
        <f t="shared" si="57"/>
        <v/>
      </c>
      <c r="X274" s="128" t="str">
        <f t="shared" si="58"/>
        <v/>
      </c>
      <c r="Y274" s="128" t="str">
        <f t="shared" si="49"/>
        <v/>
      </c>
      <c r="Z274" s="128" t="str">
        <f t="shared" si="50"/>
        <v/>
      </c>
      <c r="AA274" s="128" t="str">
        <f t="shared" si="51"/>
        <v/>
      </c>
      <c r="AB274" s="128" t="str">
        <f t="shared" si="52"/>
        <v/>
      </c>
      <c r="AC274" s="128" t="str">
        <f t="shared" si="53"/>
        <v/>
      </c>
    </row>
    <row r="275" spans="1:29" ht="15" x14ac:dyDescent="0.2">
      <c r="A275" s="161">
        <v>262</v>
      </c>
      <c r="B275" s="55"/>
      <c r="C275" s="55"/>
      <c r="E275" s="195"/>
      <c r="F275" s="195"/>
      <c r="G275" s="195"/>
      <c r="H275" s="195"/>
      <c r="I275" s="195"/>
      <c r="J275" s="195"/>
      <c r="K275" s="195"/>
      <c r="L275" s="195"/>
      <c r="M275" s="195"/>
      <c r="N275" s="195"/>
      <c r="O275" s="195"/>
      <c r="P275" s="195"/>
      <c r="Q275" s="195"/>
      <c r="R275" s="195"/>
      <c r="T275" s="128" t="str">
        <f t="shared" si="54"/>
        <v/>
      </c>
      <c r="U275" s="128" t="str">
        <f t="shared" si="55"/>
        <v/>
      </c>
      <c r="V275" s="128" t="str">
        <f t="shared" si="56"/>
        <v/>
      </c>
      <c r="W275" s="128" t="str">
        <f t="shared" si="57"/>
        <v/>
      </c>
      <c r="X275" s="128" t="str">
        <f t="shared" si="58"/>
        <v/>
      </c>
      <c r="Y275" s="128" t="str">
        <f t="shared" si="49"/>
        <v/>
      </c>
      <c r="Z275" s="128" t="str">
        <f t="shared" si="50"/>
        <v/>
      </c>
      <c r="AA275" s="128" t="str">
        <f t="shared" si="51"/>
        <v/>
      </c>
      <c r="AB275" s="128" t="str">
        <f t="shared" si="52"/>
        <v/>
      </c>
      <c r="AC275" s="128" t="str">
        <f t="shared" si="53"/>
        <v/>
      </c>
    </row>
    <row r="276" spans="1:29" ht="15" x14ac:dyDescent="0.2">
      <c r="A276" s="161">
        <v>263</v>
      </c>
      <c r="B276" s="55"/>
      <c r="C276" s="55"/>
      <c r="E276" s="195"/>
      <c r="F276" s="195"/>
      <c r="G276" s="195"/>
      <c r="H276" s="195"/>
      <c r="I276" s="195"/>
      <c r="J276" s="195"/>
      <c r="K276" s="195"/>
      <c r="L276" s="195"/>
      <c r="M276" s="195"/>
      <c r="N276" s="195"/>
      <c r="O276" s="195"/>
      <c r="P276" s="195"/>
      <c r="Q276" s="195"/>
      <c r="R276" s="195"/>
      <c r="T276" s="128" t="str">
        <f t="shared" si="54"/>
        <v/>
      </c>
      <c r="U276" s="128" t="str">
        <f t="shared" si="55"/>
        <v/>
      </c>
      <c r="V276" s="128" t="str">
        <f t="shared" si="56"/>
        <v/>
      </c>
      <c r="W276" s="128" t="str">
        <f t="shared" si="57"/>
        <v/>
      </c>
      <c r="X276" s="128" t="str">
        <f t="shared" si="58"/>
        <v/>
      </c>
      <c r="Y276" s="128" t="str">
        <f t="shared" si="49"/>
        <v/>
      </c>
      <c r="Z276" s="128" t="str">
        <f t="shared" si="50"/>
        <v/>
      </c>
      <c r="AA276" s="128" t="str">
        <f t="shared" si="51"/>
        <v/>
      </c>
      <c r="AB276" s="128" t="str">
        <f t="shared" si="52"/>
        <v/>
      </c>
      <c r="AC276" s="128" t="str">
        <f t="shared" si="53"/>
        <v/>
      </c>
    </row>
    <row r="277" spans="1:29" ht="15" x14ac:dyDescent="0.2">
      <c r="A277" s="161">
        <v>264</v>
      </c>
      <c r="B277" s="55"/>
      <c r="C277" s="55"/>
      <c r="E277" s="195"/>
      <c r="F277" s="195"/>
      <c r="G277" s="195"/>
      <c r="H277" s="195"/>
      <c r="I277" s="195"/>
      <c r="J277" s="195"/>
      <c r="K277" s="195"/>
      <c r="L277" s="195"/>
      <c r="M277" s="195"/>
      <c r="N277" s="195"/>
      <c r="O277" s="195"/>
      <c r="P277" s="195"/>
      <c r="Q277" s="195"/>
      <c r="R277" s="195"/>
      <c r="T277" s="128" t="str">
        <f t="shared" si="54"/>
        <v/>
      </c>
      <c r="U277" s="128" t="str">
        <f t="shared" si="55"/>
        <v/>
      </c>
      <c r="V277" s="128" t="str">
        <f t="shared" si="56"/>
        <v/>
      </c>
      <c r="W277" s="128" t="str">
        <f t="shared" si="57"/>
        <v/>
      </c>
      <c r="X277" s="128" t="str">
        <f t="shared" si="58"/>
        <v/>
      </c>
      <c r="Y277" s="128" t="str">
        <f t="shared" si="49"/>
        <v/>
      </c>
      <c r="Z277" s="128" t="str">
        <f t="shared" si="50"/>
        <v/>
      </c>
      <c r="AA277" s="128" t="str">
        <f t="shared" si="51"/>
        <v/>
      </c>
      <c r="AB277" s="128" t="str">
        <f t="shared" si="52"/>
        <v/>
      </c>
      <c r="AC277" s="128" t="str">
        <f t="shared" si="53"/>
        <v/>
      </c>
    </row>
    <row r="278" spans="1:29" ht="15" x14ac:dyDescent="0.2">
      <c r="A278" s="161">
        <v>265</v>
      </c>
      <c r="B278" s="55"/>
      <c r="C278" s="55"/>
      <c r="E278" s="195"/>
      <c r="F278" s="195"/>
      <c r="G278" s="195"/>
      <c r="H278" s="195"/>
      <c r="I278" s="195"/>
      <c r="J278" s="195"/>
      <c r="K278" s="195"/>
      <c r="L278" s="195"/>
      <c r="M278" s="195"/>
      <c r="N278" s="195"/>
      <c r="O278" s="195"/>
      <c r="P278" s="195"/>
      <c r="Q278" s="195"/>
      <c r="R278" s="195"/>
      <c r="T278" s="128" t="str">
        <f t="shared" si="54"/>
        <v/>
      </c>
      <c r="U278" s="128" t="str">
        <f t="shared" si="55"/>
        <v/>
      </c>
      <c r="V278" s="128" t="str">
        <f t="shared" si="56"/>
        <v/>
      </c>
      <c r="W278" s="128" t="str">
        <f t="shared" si="57"/>
        <v/>
      </c>
      <c r="X278" s="128" t="str">
        <f t="shared" si="58"/>
        <v/>
      </c>
      <c r="Y278" s="128" t="str">
        <f t="shared" si="49"/>
        <v/>
      </c>
      <c r="Z278" s="128" t="str">
        <f t="shared" si="50"/>
        <v/>
      </c>
      <c r="AA278" s="128" t="str">
        <f t="shared" si="51"/>
        <v/>
      </c>
      <c r="AB278" s="128" t="str">
        <f t="shared" si="52"/>
        <v/>
      </c>
      <c r="AC278" s="128" t="str">
        <f t="shared" si="53"/>
        <v/>
      </c>
    </row>
    <row r="279" spans="1:29" ht="15" x14ac:dyDescent="0.2">
      <c r="A279" s="161">
        <v>266</v>
      </c>
      <c r="B279" s="55"/>
      <c r="C279" s="55"/>
      <c r="E279" s="195"/>
      <c r="F279" s="195"/>
      <c r="G279" s="195"/>
      <c r="H279" s="195"/>
      <c r="I279" s="195"/>
      <c r="J279" s="195"/>
      <c r="K279" s="195"/>
      <c r="L279" s="195"/>
      <c r="M279" s="195"/>
      <c r="N279" s="195"/>
      <c r="O279" s="195"/>
      <c r="P279" s="195"/>
      <c r="Q279" s="195"/>
      <c r="R279" s="195"/>
      <c r="T279" s="128" t="str">
        <f t="shared" si="54"/>
        <v/>
      </c>
      <c r="U279" s="128" t="str">
        <f t="shared" si="55"/>
        <v/>
      </c>
      <c r="V279" s="128" t="str">
        <f t="shared" si="56"/>
        <v/>
      </c>
      <c r="W279" s="128" t="str">
        <f t="shared" si="57"/>
        <v/>
      </c>
      <c r="X279" s="128" t="str">
        <f t="shared" si="58"/>
        <v/>
      </c>
      <c r="Y279" s="128" t="str">
        <f t="shared" si="49"/>
        <v/>
      </c>
      <c r="Z279" s="128" t="str">
        <f t="shared" si="50"/>
        <v/>
      </c>
      <c r="AA279" s="128" t="str">
        <f t="shared" si="51"/>
        <v/>
      </c>
      <c r="AB279" s="128" t="str">
        <f t="shared" si="52"/>
        <v/>
      </c>
      <c r="AC279" s="128" t="str">
        <f t="shared" si="53"/>
        <v/>
      </c>
    </row>
    <row r="280" spans="1:29" ht="15" x14ac:dyDescent="0.2">
      <c r="A280" s="161">
        <v>267</v>
      </c>
      <c r="B280" s="55"/>
      <c r="C280" s="55"/>
      <c r="E280" s="195"/>
      <c r="F280" s="195"/>
      <c r="G280" s="195"/>
      <c r="H280" s="195"/>
      <c r="I280" s="195"/>
      <c r="J280" s="195"/>
      <c r="K280" s="195"/>
      <c r="L280" s="195"/>
      <c r="M280" s="195"/>
      <c r="N280" s="195"/>
      <c r="O280" s="195"/>
      <c r="P280" s="195"/>
      <c r="Q280" s="195"/>
      <c r="R280" s="195"/>
      <c r="T280" s="128" t="str">
        <f t="shared" si="54"/>
        <v/>
      </c>
      <c r="U280" s="128" t="str">
        <f t="shared" si="55"/>
        <v/>
      </c>
      <c r="V280" s="128" t="str">
        <f t="shared" si="56"/>
        <v/>
      </c>
      <c r="W280" s="128" t="str">
        <f t="shared" si="57"/>
        <v/>
      </c>
      <c r="X280" s="128" t="str">
        <f t="shared" si="58"/>
        <v/>
      </c>
      <c r="Y280" s="128" t="str">
        <f t="shared" si="49"/>
        <v/>
      </c>
      <c r="Z280" s="128" t="str">
        <f t="shared" si="50"/>
        <v/>
      </c>
      <c r="AA280" s="128" t="str">
        <f t="shared" si="51"/>
        <v/>
      </c>
      <c r="AB280" s="128" t="str">
        <f t="shared" si="52"/>
        <v/>
      </c>
      <c r="AC280" s="128" t="str">
        <f t="shared" si="53"/>
        <v/>
      </c>
    </row>
    <row r="281" spans="1:29" ht="15" x14ac:dyDescent="0.2">
      <c r="A281" s="161">
        <v>268</v>
      </c>
      <c r="B281" s="55"/>
      <c r="C281" s="55"/>
      <c r="E281" s="195"/>
      <c r="F281" s="195"/>
      <c r="G281" s="195"/>
      <c r="H281" s="195"/>
      <c r="I281" s="195"/>
      <c r="J281" s="195"/>
      <c r="K281" s="195"/>
      <c r="L281" s="195"/>
      <c r="M281" s="195"/>
      <c r="N281" s="195"/>
      <c r="O281" s="195"/>
      <c r="P281" s="195"/>
      <c r="Q281" s="195"/>
      <c r="R281" s="195"/>
      <c r="T281" s="128" t="str">
        <f t="shared" si="54"/>
        <v/>
      </c>
      <c r="U281" s="128" t="str">
        <f t="shared" si="55"/>
        <v/>
      </c>
      <c r="V281" s="128" t="str">
        <f t="shared" si="56"/>
        <v/>
      </c>
      <c r="W281" s="128" t="str">
        <f t="shared" si="57"/>
        <v/>
      </c>
      <c r="X281" s="128" t="str">
        <f t="shared" si="58"/>
        <v/>
      </c>
      <c r="Y281" s="128" t="str">
        <f t="shared" si="49"/>
        <v/>
      </c>
      <c r="Z281" s="128" t="str">
        <f t="shared" si="50"/>
        <v/>
      </c>
      <c r="AA281" s="128" t="str">
        <f t="shared" si="51"/>
        <v/>
      </c>
      <c r="AB281" s="128" t="str">
        <f t="shared" si="52"/>
        <v/>
      </c>
      <c r="AC281" s="128" t="str">
        <f t="shared" si="53"/>
        <v/>
      </c>
    </row>
    <row r="282" spans="1:29" ht="15" x14ac:dyDescent="0.2">
      <c r="A282" s="161">
        <v>269</v>
      </c>
      <c r="B282" s="55"/>
      <c r="C282" s="55"/>
      <c r="E282" s="195"/>
      <c r="F282" s="195"/>
      <c r="G282" s="195"/>
      <c r="H282" s="195"/>
      <c r="I282" s="195"/>
      <c r="J282" s="195"/>
      <c r="K282" s="195"/>
      <c r="L282" s="195"/>
      <c r="M282" s="195"/>
      <c r="N282" s="195"/>
      <c r="O282" s="195"/>
      <c r="P282" s="195"/>
      <c r="Q282" s="195"/>
      <c r="R282" s="195"/>
      <c r="T282" s="128" t="str">
        <f t="shared" si="54"/>
        <v/>
      </c>
      <c r="U282" s="128" t="str">
        <f t="shared" si="55"/>
        <v/>
      </c>
      <c r="V282" s="128" t="str">
        <f t="shared" si="56"/>
        <v/>
      </c>
      <c r="W282" s="128" t="str">
        <f t="shared" si="57"/>
        <v/>
      </c>
      <c r="X282" s="128" t="str">
        <f t="shared" si="58"/>
        <v/>
      </c>
      <c r="Y282" s="128" t="str">
        <f t="shared" si="49"/>
        <v/>
      </c>
      <c r="Z282" s="128" t="str">
        <f t="shared" si="50"/>
        <v/>
      </c>
      <c r="AA282" s="128" t="str">
        <f t="shared" si="51"/>
        <v/>
      </c>
      <c r="AB282" s="128" t="str">
        <f t="shared" si="52"/>
        <v/>
      </c>
      <c r="AC282" s="128" t="str">
        <f t="shared" si="53"/>
        <v/>
      </c>
    </row>
    <row r="283" spans="1:29" ht="15" x14ac:dyDescent="0.2">
      <c r="A283" s="161">
        <v>270</v>
      </c>
      <c r="B283" s="55"/>
      <c r="C283" s="55"/>
      <c r="E283" s="195"/>
      <c r="F283" s="195"/>
      <c r="G283" s="195"/>
      <c r="H283" s="195"/>
      <c r="I283" s="195"/>
      <c r="J283" s="195"/>
      <c r="K283" s="195"/>
      <c r="L283" s="195"/>
      <c r="M283" s="195"/>
      <c r="N283" s="195"/>
      <c r="O283" s="195"/>
      <c r="P283" s="195"/>
      <c r="Q283" s="195"/>
      <c r="R283" s="195"/>
      <c r="T283" s="128" t="str">
        <f t="shared" si="54"/>
        <v/>
      </c>
      <c r="U283" s="128" t="str">
        <f t="shared" si="55"/>
        <v/>
      </c>
      <c r="V283" s="128" t="str">
        <f t="shared" si="56"/>
        <v/>
      </c>
      <c r="W283" s="128" t="str">
        <f t="shared" si="57"/>
        <v/>
      </c>
      <c r="X283" s="128" t="str">
        <f t="shared" si="58"/>
        <v/>
      </c>
      <c r="Y283" s="128" t="str">
        <f t="shared" si="49"/>
        <v/>
      </c>
      <c r="Z283" s="128" t="str">
        <f t="shared" si="50"/>
        <v/>
      </c>
      <c r="AA283" s="128" t="str">
        <f t="shared" si="51"/>
        <v/>
      </c>
      <c r="AB283" s="128" t="str">
        <f t="shared" si="52"/>
        <v/>
      </c>
      <c r="AC283" s="128" t="str">
        <f t="shared" si="53"/>
        <v/>
      </c>
    </row>
    <row r="284" spans="1:29" ht="15" x14ac:dyDescent="0.2">
      <c r="A284" s="161">
        <v>271</v>
      </c>
      <c r="B284" s="55"/>
      <c r="C284" s="55"/>
      <c r="E284" s="195"/>
      <c r="F284" s="195"/>
      <c r="G284" s="195"/>
      <c r="H284" s="195"/>
      <c r="I284" s="195"/>
      <c r="J284" s="195"/>
      <c r="K284" s="195"/>
      <c r="L284" s="195"/>
      <c r="M284" s="195"/>
      <c r="N284" s="195"/>
      <c r="O284" s="195"/>
      <c r="P284" s="195"/>
      <c r="Q284" s="195"/>
      <c r="R284" s="195"/>
      <c r="T284" s="128" t="str">
        <f t="shared" si="54"/>
        <v/>
      </c>
      <c r="U284" s="128" t="str">
        <f t="shared" si="55"/>
        <v/>
      </c>
      <c r="V284" s="128" t="str">
        <f t="shared" si="56"/>
        <v/>
      </c>
      <c r="W284" s="128" t="str">
        <f t="shared" si="57"/>
        <v/>
      </c>
      <c r="X284" s="128" t="str">
        <f t="shared" si="58"/>
        <v/>
      </c>
      <c r="Y284" s="128" t="str">
        <f t="shared" si="49"/>
        <v/>
      </c>
      <c r="Z284" s="128" t="str">
        <f t="shared" si="50"/>
        <v/>
      </c>
      <c r="AA284" s="128" t="str">
        <f t="shared" si="51"/>
        <v/>
      </c>
      <c r="AB284" s="128" t="str">
        <f t="shared" si="52"/>
        <v/>
      </c>
      <c r="AC284" s="128" t="str">
        <f t="shared" si="53"/>
        <v/>
      </c>
    </row>
    <row r="285" spans="1:29" ht="15" x14ac:dyDescent="0.2">
      <c r="A285" s="161">
        <v>272</v>
      </c>
      <c r="B285" s="55"/>
      <c r="C285" s="55"/>
      <c r="E285" s="195"/>
      <c r="F285" s="195"/>
      <c r="G285" s="195"/>
      <c r="H285" s="195"/>
      <c r="I285" s="195"/>
      <c r="J285" s="195"/>
      <c r="K285" s="195"/>
      <c r="L285" s="195"/>
      <c r="M285" s="195"/>
      <c r="N285" s="195"/>
      <c r="O285" s="195"/>
      <c r="P285" s="195"/>
      <c r="Q285" s="195"/>
      <c r="R285" s="195"/>
      <c r="T285" s="128" t="str">
        <f t="shared" si="54"/>
        <v/>
      </c>
      <c r="U285" s="128" t="str">
        <f t="shared" si="55"/>
        <v/>
      </c>
      <c r="V285" s="128" t="str">
        <f t="shared" si="56"/>
        <v/>
      </c>
      <c r="W285" s="128" t="str">
        <f t="shared" si="57"/>
        <v/>
      </c>
      <c r="X285" s="128" t="str">
        <f t="shared" si="58"/>
        <v/>
      </c>
      <c r="Y285" s="128" t="str">
        <f t="shared" si="49"/>
        <v/>
      </c>
      <c r="Z285" s="128" t="str">
        <f t="shared" si="50"/>
        <v/>
      </c>
      <c r="AA285" s="128" t="str">
        <f t="shared" si="51"/>
        <v/>
      </c>
      <c r="AB285" s="128" t="str">
        <f t="shared" si="52"/>
        <v/>
      </c>
      <c r="AC285" s="128" t="str">
        <f t="shared" si="53"/>
        <v/>
      </c>
    </row>
    <row r="286" spans="1:29" ht="15" x14ac:dyDescent="0.2">
      <c r="A286" s="161">
        <v>273</v>
      </c>
      <c r="B286" s="55"/>
      <c r="C286" s="55"/>
      <c r="E286" s="195"/>
      <c r="F286" s="195"/>
      <c r="G286" s="195"/>
      <c r="H286" s="195"/>
      <c r="I286" s="195"/>
      <c r="J286" s="195"/>
      <c r="K286" s="195"/>
      <c r="L286" s="195"/>
      <c r="M286" s="195"/>
      <c r="N286" s="195"/>
      <c r="O286" s="195"/>
      <c r="P286" s="195"/>
      <c r="Q286" s="195"/>
      <c r="R286" s="195"/>
      <c r="T286" s="128" t="str">
        <f t="shared" si="54"/>
        <v/>
      </c>
      <c r="U286" s="128" t="str">
        <f t="shared" si="55"/>
        <v/>
      </c>
      <c r="V286" s="128" t="str">
        <f t="shared" si="56"/>
        <v/>
      </c>
      <c r="W286" s="128" t="str">
        <f t="shared" si="57"/>
        <v/>
      </c>
      <c r="X286" s="128" t="str">
        <f t="shared" si="58"/>
        <v/>
      </c>
      <c r="Y286" s="128" t="str">
        <f t="shared" si="49"/>
        <v/>
      </c>
      <c r="Z286" s="128" t="str">
        <f t="shared" si="50"/>
        <v/>
      </c>
      <c r="AA286" s="128" t="str">
        <f t="shared" si="51"/>
        <v/>
      </c>
      <c r="AB286" s="128" t="str">
        <f t="shared" si="52"/>
        <v/>
      </c>
      <c r="AC286" s="128" t="str">
        <f t="shared" si="53"/>
        <v/>
      </c>
    </row>
    <row r="287" spans="1:29" ht="15" x14ac:dyDescent="0.2">
      <c r="A287" s="161">
        <v>274</v>
      </c>
      <c r="B287" s="55"/>
      <c r="C287" s="55"/>
      <c r="E287" s="195"/>
      <c r="F287" s="195"/>
      <c r="G287" s="195"/>
      <c r="H287" s="195"/>
      <c r="I287" s="195"/>
      <c r="J287" s="195"/>
      <c r="K287" s="195"/>
      <c r="L287" s="195"/>
      <c r="M287" s="195"/>
      <c r="N287" s="195"/>
      <c r="O287" s="195"/>
      <c r="P287" s="195"/>
      <c r="Q287" s="195"/>
      <c r="R287" s="195"/>
      <c r="T287" s="128" t="str">
        <f t="shared" si="54"/>
        <v/>
      </c>
      <c r="U287" s="128" t="str">
        <f t="shared" si="55"/>
        <v/>
      </c>
      <c r="V287" s="128" t="str">
        <f t="shared" si="56"/>
        <v/>
      </c>
      <c r="W287" s="128" t="str">
        <f t="shared" si="57"/>
        <v/>
      </c>
      <c r="X287" s="128" t="str">
        <f t="shared" si="58"/>
        <v/>
      </c>
      <c r="Y287" s="128" t="str">
        <f t="shared" si="49"/>
        <v/>
      </c>
      <c r="Z287" s="128" t="str">
        <f t="shared" si="50"/>
        <v/>
      </c>
      <c r="AA287" s="128" t="str">
        <f t="shared" si="51"/>
        <v/>
      </c>
      <c r="AB287" s="128" t="str">
        <f t="shared" si="52"/>
        <v/>
      </c>
      <c r="AC287" s="128" t="str">
        <f t="shared" si="53"/>
        <v/>
      </c>
    </row>
    <row r="288" spans="1:29" ht="15" x14ac:dyDescent="0.2">
      <c r="A288" s="161">
        <v>275</v>
      </c>
      <c r="B288" s="55"/>
      <c r="C288" s="55"/>
      <c r="E288" s="195"/>
      <c r="F288" s="195"/>
      <c r="G288" s="195"/>
      <c r="H288" s="195"/>
      <c r="I288" s="195"/>
      <c r="J288" s="195"/>
      <c r="K288" s="195"/>
      <c r="L288" s="195"/>
      <c r="M288" s="195"/>
      <c r="N288" s="195"/>
      <c r="O288" s="195"/>
      <c r="P288" s="195"/>
      <c r="Q288" s="195"/>
      <c r="R288" s="195"/>
      <c r="T288" s="128" t="str">
        <f t="shared" si="54"/>
        <v/>
      </c>
      <c r="U288" s="128" t="str">
        <f t="shared" si="55"/>
        <v/>
      </c>
      <c r="V288" s="128" t="str">
        <f t="shared" si="56"/>
        <v/>
      </c>
      <c r="W288" s="128" t="str">
        <f t="shared" si="57"/>
        <v/>
      </c>
      <c r="X288" s="128" t="str">
        <f t="shared" si="58"/>
        <v/>
      </c>
      <c r="Y288" s="128" t="str">
        <f t="shared" si="49"/>
        <v/>
      </c>
      <c r="Z288" s="128" t="str">
        <f t="shared" si="50"/>
        <v/>
      </c>
      <c r="AA288" s="128" t="str">
        <f t="shared" si="51"/>
        <v/>
      </c>
      <c r="AB288" s="128" t="str">
        <f t="shared" si="52"/>
        <v/>
      </c>
      <c r="AC288" s="128" t="str">
        <f t="shared" si="53"/>
        <v/>
      </c>
    </row>
    <row r="289" spans="1:29" ht="15" x14ac:dyDescent="0.2">
      <c r="A289" s="161">
        <v>276</v>
      </c>
      <c r="B289" s="55"/>
      <c r="C289" s="55"/>
      <c r="E289" s="195"/>
      <c r="F289" s="195"/>
      <c r="G289" s="195"/>
      <c r="H289" s="195"/>
      <c r="I289" s="195"/>
      <c r="J289" s="195"/>
      <c r="K289" s="195"/>
      <c r="L289" s="195"/>
      <c r="M289" s="195"/>
      <c r="N289" s="195"/>
      <c r="O289" s="195"/>
      <c r="P289" s="195"/>
      <c r="Q289" s="195"/>
      <c r="R289" s="195"/>
      <c r="T289" s="128" t="str">
        <f t="shared" si="54"/>
        <v/>
      </c>
      <c r="U289" s="128" t="str">
        <f t="shared" si="55"/>
        <v/>
      </c>
      <c r="V289" s="128" t="str">
        <f t="shared" si="56"/>
        <v/>
      </c>
      <c r="W289" s="128" t="str">
        <f t="shared" si="57"/>
        <v/>
      </c>
      <c r="X289" s="128" t="str">
        <f t="shared" si="58"/>
        <v/>
      </c>
      <c r="Y289" s="128" t="str">
        <f t="shared" si="49"/>
        <v/>
      </c>
      <c r="Z289" s="128" t="str">
        <f t="shared" si="50"/>
        <v/>
      </c>
      <c r="AA289" s="128" t="str">
        <f t="shared" si="51"/>
        <v/>
      </c>
      <c r="AB289" s="128" t="str">
        <f t="shared" si="52"/>
        <v/>
      </c>
      <c r="AC289" s="128" t="str">
        <f t="shared" si="53"/>
        <v/>
      </c>
    </row>
    <row r="290" spans="1:29" ht="15" x14ac:dyDescent="0.2">
      <c r="A290" s="161">
        <v>277</v>
      </c>
      <c r="B290" s="55"/>
      <c r="C290" s="55"/>
      <c r="E290" s="195"/>
      <c r="F290" s="195"/>
      <c r="G290" s="195"/>
      <c r="H290" s="195"/>
      <c r="I290" s="195"/>
      <c r="J290" s="195"/>
      <c r="K290" s="195"/>
      <c r="L290" s="195"/>
      <c r="M290" s="195"/>
      <c r="N290" s="195"/>
      <c r="O290" s="195"/>
      <c r="P290" s="195"/>
      <c r="Q290" s="195"/>
      <c r="R290" s="195"/>
      <c r="T290" s="128" t="str">
        <f t="shared" si="54"/>
        <v/>
      </c>
      <c r="U290" s="128" t="str">
        <f t="shared" si="55"/>
        <v/>
      </c>
      <c r="V290" s="128" t="str">
        <f t="shared" si="56"/>
        <v/>
      </c>
      <c r="W290" s="128" t="str">
        <f t="shared" si="57"/>
        <v/>
      </c>
      <c r="X290" s="128" t="str">
        <f t="shared" si="58"/>
        <v/>
      </c>
      <c r="Y290" s="128" t="str">
        <f t="shared" si="49"/>
        <v/>
      </c>
      <c r="Z290" s="128" t="str">
        <f t="shared" si="50"/>
        <v/>
      </c>
      <c r="AA290" s="128" t="str">
        <f t="shared" si="51"/>
        <v/>
      </c>
      <c r="AB290" s="128" t="str">
        <f t="shared" si="52"/>
        <v/>
      </c>
      <c r="AC290" s="128" t="str">
        <f t="shared" si="53"/>
        <v/>
      </c>
    </row>
    <row r="291" spans="1:29" ht="15" x14ac:dyDescent="0.2">
      <c r="A291" s="161">
        <v>278</v>
      </c>
      <c r="B291" s="55"/>
      <c r="C291" s="55"/>
      <c r="E291" s="195"/>
      <c r="F291" s="195"/>
      <c r="G291" s="195"/>
      <c r="H291" s="195"/>
      <c r="I291" s="195"/>
      <c r="J291" s="195"/>
      <c r="K291" s="195"/>
      <c r="L291" s="195"/>
      <c r="M291" s="195"/>
      <c r="N291" s="195"/>
      <c r="O291" s="195"/>
      <c r="P291" s="195"/>
      <c r="Q291" s="195"/>
      <c r="R291" s="195"/>
      <c r="T291" s="128" t="str">
        <f t="shared" si="54"/>
        <v/>
      </c>
      <c r="U291" s="128" t="str">
        <f t="shared" si="55"/>
        <v/>
      </c>
      <c r="V291" s="128" t="str">
        <f t="shared" si="56"/>
        <v/>
      </c>
      <c r="W291" s="128" t="str">
        <f t="shared" si="57"/>
        <v/>
      </c>
      <c r="X291" s="128" t="str">
        <f t="shared" si="58"/>
        <v/>
      </c>
      <c r="Y291" s="128" t="str">
        <f t="shared" si="49"/>
        <v/>
      </c>
      <c r="Z291" s="128" t="str">
        <f t="shared" si="50"/>
        <v/>
      </c>
      <c r="AA291" s="128" t="str">
        <f t="shared" si="51"/>
        <v/>
      </c>
      <c r="AB291" s="128" t="str">
        <f t="shared" si="52"/>
        <v/>
      </c>
      <c r="AC291" s="128" t="str">
        <f t="shared" si="53"/>
        <v/>
      </c>
    </row>
    <row r="292" spans="1:29" ht="15" x14ac:dyDescent="0.2">
      <c r="A292" s="161">
        <v>279</v>
      </c>
      <c r="B292" s="55"/>
      <c r="C292" s="55"/>
      <c r="E292" s="195"/>
      <c r="F292" s="195"/>
      <c r="G292" s="195"/>
      <c r="H292" s="195"/>
      <c r="I292" s="195"/>
      <c r="J292" s="195"/>
      <c r="K292" s="195"/>
      <c r="L292" s="195"/>
      <c r="M292" s="195"/>
      <c r="N292" s="195"/>
      <c r="O292" s="195"/>
      <c r="P292" s="195"/>
      <c r="Q292" s="195"/>
      <c r="R292" s="195"/>
      <c r="T292" s="128" t="str">
        <f t="shared" si="54"/>
        <v/>
      </c>
      <c r="U292" s="128" t="str">
        <f t="shared" si="55"/>
        <v/>
      </c>
      <c r="V292" s="128" t="str">
        <f t="shared" si="56"/>
        <v/>
      </c>
      <c r="W292" s="128" t="str">
        <f t="shared" si="57"/>
        <v/>
      </c>
      <c r="X292" s="128" t="str">
        <f t="shared" si="58"/>
        <v/>
      </c>
      <c r="Y292" s="128" t="str">
        <f t="shared" si="49"/>
        <v/>
      </c>
      <c r="Z292" s="128" t="str">
        <f t="shared" si="50"/>
        <v/>
      </c>
      <c r="AA292" s="128" t="str">
        <f t="shared" si="51"/>
        <v/>
      </c>
      <c r="AB292" s="128" t="str">
        <f t="shared" si="52"/>
        <v/>
      </c>
      <c r="AC292" s="128" t="str">
        <f t="shared" si="53"/>
        <v/>
      </c>
    </row>
    <row r="293" spans="1:29" ht="15" x14ac:dyDescent="0.2">
      <c r="A293" s="161">
        <v>280</v>
      </c>
      <c r="B293" s="55"/>
      <c r="C293" s="55"/>
      <c r="E293" s="195"/>
      <c r="F293" s="195"/>
      <c r="G293" s="195"/>
      <c r="H293" s="195"/>
      <c r="I293" s="195"/>
      <c r="J293" s="195"/>
      <c r="K293" s="195"/>
      <c r="L293" s="195"/>
      <c r="M293" s="195"/>
      <c r="N293" s="195"/>
      <c r="O293" s="195"/>
      <c r="P293" s="195"/>
      <c r="Q293" s="195"/>
      <c r="R293" s="195"/>
      <c r="T293" s="128" t="str">
        <f t="shared" si="54"/>
        <v/>
      </c>
      <c r="U293" s="128" t="str">
        <f t="shared" si="55"/>
        <v/>
      </c>
      <c r="V293" s="128" t="str">
        <f t="shared" si="56"/>
        <v/>
      </c>
      <c r="W293" s="128" t="str">
        <f t="shared" si="57"/>
        <v/>
      </c>
      <c r="X293" s="128" t="str">
        <f t="shared" si="58"/>
        <v/>
      </c>
      <c r="Y293" s="128" t="str">
        <f t="shared" si="49"/>
        <v/>
      </c>
      <c r="Z293" s="128" t="str">
        <f t="shared" si="50"/>
        <v/>
      </c>
      <c r="AA293" s="128" t="str">
        <f t="shared" si="51"/>
        <v/>
      </c>
      <c r="AB293" s="128" t="str">
        <f t="shared" si="52"/>
        <v/>
      </c>
      <c r="AC293" s="128" t="str">
        <f t="shared" si="53"/>
        <v/>
      </c>
    </row>
    <row r="294" spans="1:29" ht="15" x14ac:dyDescent="0.2">
      <c r="A294" s="161">
        <v>281</v>
      </c>
      <c r="B294" s="55"/>
      <c r="C294" s="55"/>
      <c r="E294" s="195"/>
      <c r="F294" s="195"/>
      <c r="G294" s="195"/>
      <c r="H294" s="195"/>
      <c r="I294" s="195"/>
      <c r="J294" s="195"/>
      <c r="K294" s="195"/>
      <c r="L294" s="195"/>
      <c r="M294" s="195"/>
      <c r="N294" s="195"/>
      <c r="O294" s="195"/>
      <c r="P294" s="195"/>
      <c r="Q294" s="195"/>
      <c r="R294" s="195"/>
      <c r="T294" s="128" t="str">
        <f t="shared" si="54"/>
        <v/>
      </c>
      <c r="U294" s="128" t="str">
        <f t="shared" si="55"/>
        <v/>
      </c>
      <c r="V294" s="128" t="str">
        <f t="shared" si="56"/>
        <v/>
      </c>
      <c r="W294" s="128" t="str">
        <f t="shared" si="57"/>
        <v/>
      </c>
      <c r="X294" s="128" t="str">
        <f t="shared" si="58"/>
        <v/>
      </c>
      <c r="Y294" s="128" t="str">
        <f t="shared" si="49"/>
        <v/>
      </c>
      <c r="Z294" s="128" t="str">
        <f t="shared" si="50"/>
        <v/>
      </c>
      <c r="AA294" s="128" t="str">
        <f t="shared" si="51"/>
        <v/>
      </c>
      <c r="AB294" s="128" t="str">
        <f t="shared" si="52"/>
        <v/>
      </c>
      <c r="AC294" s="128" t="str">
        <f t="shared" si="53"/>
        <v/>
      </c>
    </row>
    <row r="295" spans="1:29" ht="15" x14ac:dyDescent="0.2">
      <c r="A295" s="161">
        <v>282</v>
      </c>
      <c r="B295" s="55"/>
      <c r="C295" s="55"/>
      <c r="E295" s="195"/>
      <c r="F295" s="195"/>
      <c r="G295" s="195"/>
      <c r="H295" s="195"/>
      <c r="I295" s="195"/>
      <c r="J295" s="195"/>
      <c r="K295" s="195"/>
      <c r="L295" s="195"/>
      <c r="M295" s="195"/>
      <c r="N295" s="195"/>
      <c r="O295" s="195"/>
      <c r="P295" s="195"/>
      <c r="Q295" s="195"/>
      <c r="R295" s="195"/>
      <c r="T295" s="128" t="str">
        <f t="shared" si="54"/>
        <v/>
      </c>
      <c r="U295" s="128" t="str">
        <f t="shared" si="55"/>
        <v/>
      </c>
      <c r="V295" s="128" t="str">
        <f t="shared" si="56"/>
        <v/>
      </c>
      <c r="W295" s="128" t="str">
        <f t="shared" si="57"/>
        <v/>
      </c>
      <c r="X295" s="128" t="str">
        <f t="shared" si="58"/>
        <v/>
      </c>
      <c r="Y295" s="128" t="str">
        <f t="shared" si="49"/>
        <v/>
      </c>
      <c r="Z295" s="128" t="str">
        <f t="shared" si="50"/>
        <v/>
      </c>
      <c r="AA295" s="128" t="str">
        <f t="shared" si="51"/>
        <v/>
      </c>
      <c r="AB295" s="128" t="str">
        <f t="shared" si="52"/>
        <v/>
      </c>
      <c r="AC295" s="128" t="str">
        <f t="shared" si="53"/>
        <v/>
      </c>
    </row>
    <row r="296" spans="1:29" ht="15" x14ac:dyDescent="0.2">
      <c r="A296" s="161">
        <v>283</v>
      </c>
      <c r="B296" s="55"/>
      <c r="C296" s="55"/>
      <c r="E296" s="195"/>
      <c r="F296" s="195"/>
      <c r="G296" s="195"/>
      <c r="H296" s="195"/>
      <c r="I296" s="195"/>
      <c r="J296" s="195"/>
      <c r="K296" s="195"/>
      <c r="L296" s="195"/>
      <c r="M296" s="195"/>
      <c r="N296" s="195"/>
      <c r="O296" s="195"/>
      <c r="P296" s="195"/>
      <c r="Q296" s="195"/>
      <c r="R296" s="195"/>
      <c r="T296" s="128" t="str">
        <f t="shared" si="54"/>
        <v/>
      </c>
      <c r="U296" s="128" t="str">
        <f t="shared" si="55"/>
        <v/>
      </c>
      <c r="V296" s="128" t="str">
        <f t="shared" si="56"/>
        <v/>
      </c>
      <c r="W296" s="128" t="str">
        <f t="shared" si="57"/>
        <v/>
      </c>
      <c r="X296" s="128" t="str">
        <f t="shared" si="58"/>
        <v/>
      </c>
      <c r="Y296" s="128" t="str">
        <f t="shared" si="49"/>
        <v/>
      </c>
      <c r="Z296" s="128" t="str">
        <f t="shared" si="50"/>
        <v/>
      </c>
      <c r="AA296" s="128" t="str">
        <f t="shared" si="51"/>
        <v/>
      </c>
      <c r="AB296" s="128" t="str">
        <f t="shared" si="52"/>
        <v/>
      </c>
      <c r="AC296" s="128" t="str">
        <f t="shared" si="53"/>
        <v/>
      </c>
    </row>
    <row r="297" spans="1:29" ht="15" x14ac:dyDescent="0.2">
      <c r="A297" s="161">
        <v>284</v>
      </c>
      <c r="B297" s="55"/>
      <c r="C297" s="55"/>
      <c r="E297" s="195"/>
      <c r="F297" s="195"/>
      <c r="G297" s="195"/>
      <c r="H297" s="195"/>
      <c r="I297" s="195"/>
      <c r="J297" s="195"/>
      <c r="K297" s="195"/>
      <c r="L297" s="195"/>
      <c r="M297" s="195"/>
      <c r="N297" s="195"/>
      <c r="O297" s="195"/>
      <c r="P297" s="195"/>
      <c r="Q297" s="195"/>
      <c r="R297" s="195"/>
      <c r="T297" s="128" t="str">
        <f t="shared" si="54"/>
        <v/>
      </c>
      <c r="U297" s="128" t="str">
        <f t="shared" si="55"/>
        <v/>
      </c>
      <c r="V297" s="128" t="str">
        <f t="shared" si="56"/>
        <v/>
      </c>
      <c r="W297" s="128" t="str">
        <f t="shared" si="57"/>
        <v/>
      </c>
      <c r="X297" s="128" t="str">
        <f t="shared" si="58"/>
        <v/>
      </c>
      <c r="Y297" s="128" t="str">
        <f t="shared" si="49"/>
        <v/>
      </c>
      <c r="Z297" s="128" t="str">
        <f t="shared" si="50"/>
        <v/>
      </c>
      <c r="AA297" s="128" t="str">
        <f t="shared" si="51"/>
        <v/>
      </c>
      <c r="AB297" s="128" t="str">
        <f t="shared" si="52"/>
        <v/>
      </c>
      <c r="AC297" s="128" t="str">
        <f t="shared" si="53"/>
        <v/>
      </c>
    </row>
    <row r="298" spans="1:29" ht="15" x14ac:dyDescent="0.2">
      <c r="A298" s="161">
        <v>285</v>
      </c>
      <c r="B298" s="55"/>
      <c r="C298" s="55"/>
      <c r="E298" s="195"/>
      <c r="F298" s="195"/>
      <c r="G298" s="195"/>
      <c r="H298" s="195"/>
      <c r="I298" s="195"/>
      <c r="J298" s="195"/>
      <c r="K298" s="195"/>
      <c r="L298" s="195"/>
      <c r="M298" s="195"/>
      <c r="N298" s="195"/>
      <c r="O298" s="195"/>
      <c r="P298" s="195"/>
      <c r="Q298" s="195"/>
      <c r="R298" s="195"/>
      <c r="T298" s="128" t="str">
        <f t="shared" si="54"/>
        <v/>
      </c>
      <c r="U298" s="128" t="str">
        <f t="shared" si="55"/>
        <v/>
      </c>
      <c r="V298" s="128" t="str">
        <f t="shared" si="56"/>
        <v/>
      </c>
      <c r="W298" s="128" t="str">
        <f t="shared" si="57"/>
        <v/>
      </c>
      <c r="X298" s="128" t="str">
        <f t="shared" si="58"/>
        <v/>
      </c>
      <c r="Y298" s="128" t="str">
        <f t="shared" si="49"/>
        <v/>
      </c>
      <c r="Z298" s="128" t="str">
        <f t="shared" si="50"/>
        <v/>
      </c>
      <c r="AA298" s="128" t="str">
        <f t="shared" si="51"/>
        <v/>
      </c>
      <c r="AB298" s="128" t="str">
        <f t="shared" si="52"/>
        <v/>
      </c>
      <c r="AC298" s="128" t="str">
        <f t="shared" si="53"/>
        <v/>
      </c>
    </row>
    <row r="299" spans="1:29" ht="15" x14ac:dyDescent="0.2">
      <c r="A299" s="161">
        <v>286</v>
      </c>
      <c r="B299" s="55"/>
      <c r="C299" s="55"/>
      <c r="E299" s="195"/>
      <c r="F299" s="195"/>
      <c r="G299" s="195"/>
      <c r="H299" s="195"/>
      <c r="I299" s="195"/>
      <c r="J299" s="195"/>
      <c r="K299" s="195"/>
      <c r="L299" s="195"/>
      <c r="M299" s="195"/>
      <c r="N299" s="195"/>
      <c r="O299" s="195"/>
      <c r="P299" s="195"/>
      <c r="Q299" s="195"/>
      <c r="R299" s="195"/>
      <c r="T299" s="128" t="str">
        <f t="shared" si="54"/>
        <v/>
      </c>
      <c r="U299" s="128" t="str">
        <f t="shared" si="55"/>
        <v/>
      </c>
      <c r="V299" s="128" t="str">
        <f t="shared" si="56"/>
        <v/>
      </c>
      <c r="W299" s="128" t="str">
        <f t="shared" si="57"/>
        <v/>
      </c>
      <c r="X299" s="128" t="str">
        <f t="shared" si="58"/>
        <v/>
      </c>
      <c r="Y299" s="128" t="str">
        <f t="shared" si="49"/>
        <v/>
      </c>
      <c r="Z299" s="128" t="str">
        <f t="shared" si="50"/>
        <v/>
      </c>
      <c r="AA299" s="128" t="str">
        <f t="shared" si="51"/>
        <v/>
      </c>
      <c r="AB299" s="128" t="str">
        <f t="shared" si="52"/>
        <v/>
      </c>
      <c r="AC299" s="128" t="str">
        <f t="shared" si="53"/>
        <v/>
      </c>
    </row>
    <row r="300" spans="1:29" ht="15" x14ac:dyDescent="0.2">
      <c r="A300" s="161">
        <v>287</v>
      </c>
      <c r="B300" s="55"/>
      <c r="C300" s="55"/>
      <c r="E300" s="195"/>
      <c r="F300" s="195"/>
      <c r="G300" s="195"/>
      <c r="H300" s="195"/>
      <c r="I300" s="195"/>
      <c r="J300" s="195"/>
      <c r="K300" s="195"/>
      <c r="L300" s="195"/>
      <c r="M300" s="195"/>
      <c r="N300" s="195"/>
      <c r="O300" s="195"/>
      <c r="P300" s="195"/>
      <c r="Q300" s="195"/>
      <c r="R300" s="195"/>
      <c r="T300" s="128" t="str">
        <f t="shared" si="54"/>
        <v/>
      </c>
      <c r="U300" s="128" t="str">
        <f t="shared" si="55"/>
        <v/>
      </c>
      <c r="V300" s="128" t="str">
        <f t="shared" si="56"/>
        <v/>
      </c>
      <c r="W300" s="128" t="str">
        <f t="shared" si="57"/>
        <v/>
      </c>
      <c r="X300" s="128" t="str">
        <f t="shared" si="58"/>
        <v/>
      </c>
      <c r="Y300" s="128" t="str">
        <f t="shared" si="49"/>
        <v/>
      </c>
      <c r="Z300" s="128" t="str">
        <f t="shared" si="50"/>
        <v/>
      </c>
      <c r="AA300" s="128" t="str">
        <f t="shared" si="51"/>
        <v/>
      </c>
      <c r="AB300" s="128" t="str">
        <f t="shared" si="52"/>
        <v/>
      </c>
      <c r="AC300" s="128" t="str">
        <f t="shared" si="53"/>
        <v/>
      </c>
    </row>
    <row r="301" spans="1:29" ht="15" x14ac:dyDescent="0.2">
      <c r="A301" s="161">
        <v>288</v>
      </c>
      <c r="B301" s="55"/>
      <c r="C301" s="55"/>
      <c r="E301" s="195"/>
      <c r="F301" s="195"/>
      <c r="G301" s="195"/>
      <c r="H301" s="195"/>
      <c r="I301" s="195"/>
      <c r="J301" s="195"/>
      <c r="K301" s="195"/>
      <c r="L301" s="195"/>
      <c r="M301" s="195"/>
      <c r="N301" s="195"/>
      <c r="O301" s="195"/>
      <c r="P301" s="195"/>
      <c r="Q301" s="195"/>
      <c r="R301" s="195"/>
      <c r="T301" s="128" t="str">
        <f t="shared" si="54"/>
        <v/>
      </c>
      <c r="U301" s="128" t="str">
        <f t="shared" si="55"/>
        <v/>
      </c>
      <c r="V301" s="128" t="str">
        <f t="shared" si="56"/>
        <v/>
      </c>
      <c r="W301" s="128" t="str">
        <f t="shared" si="57"/>
        <v/>
      </c>
      <c r="X301" s="128" t="str">
        <f t="shared" si="58"/>
        <v/>
      </c>
      <c r="Y301" s="128" t="str">
        <f t="shared" si="49"/>
        <v/>
      </c>
      <c r="Z301" s="128" t="str">
        <f t="shared" si="50"/>
        <v/>
      </c>
      <c r="AA301" s="128" t="str">
        <f t="shared" si="51"/>
        <v/>
      </c>
      <c r="AB301" s="128" t="str">
        <f t="shared" si="52"/>
        <v/>
      </c>
      <c r="AC301" s="128" t="str">
        <f t="shared" si="53"/>
        <v/>
      </c>
    </row>
    <row r="302" spans="1:29" ht="15" x14ac:dyDescent="0.2">
      <c r="A302" s="161">
        <v>289</v>
      </c>
      <c r="B302" s="55"/>
      <c r="C302" s="55"/>
      <c r="E302" s="195"/>
      <c r="F302" s="195"/>
      <c r="G302" s="195"/>
      <c r="H302" s="195"/>
      <c r="I302" s="195"/>
      <c r="J302" s="195"/>
      <c r="K302" s="195"/>
      <c r="L302" s="195"/>
      <c r="M302" s="195"/>
      <c r="N302" s="195"/>
      <c r="O302" s="195"/>
      <c r="P302" s="195"/>
      <c r="Q302" s="195"/>
      <c r="R302" s="195"/>
      <c r="T302" s="128" t="str">
        <f t="shared" si="54"/>
        <v/>
      </c>
      <c r="U302" s="128" t="str">
        <f t="shared" si="55"/>
        <v/>
      </c>
      <c r="V302" s="128" t="str">
        <f t="shared" si="56"/>
        <v/>
      </c>
      <c r="W302" s="128" t="str">
        <f t="shared" si="57"/>
        <v/>
      </c>
      <c r="X302" s="128" t="str">
        <f t="shared" si="58"/>
        <v/>
      </c>
      <c r="Y302" s="128" t="str">
        <f t="shared" si="49"/>
        <v/>
      </c>
      <c r="Z302" s="128" t="str">
        <f t="shared" si="50"/>
        <v/>
      </c>
      <c r="AA302" s="128" t="str">
        <f t="shared" si="51"/>
        <v/>
      </c>
      <c r="AB302" s="128" t="str">
        <f t="shared" si="52"/>
        <v/>
      </c>
      <c r="AC302" s="128" t="str">
        <f t="shared" si="53"/>
        <v/>
      </c>
    </row>
    <row r="303" spans="1:29" ht="15" x14ac:dyDescent="0.2">
      <c r="A303" s="161">
        <v>290</v>
      </c>
      <c r="B303" s="55"/>
      <c r="C303" s="55"/>
      <c r="E303" s="195"/>
      <c r="F303" s="195"/>
      <c r="G303" s="195"/>
      <c r="H303" s="195"/>
      <c r="I303" s="195"/>
      <c r="J303" s="195"/>
      <c r="K303" s="195"/>
      <c r="L303" s="195"/>
      <c r="M303" s="195"/>
      <c r="N303" s="195"/>
      <c r="O303" s="195"/>
      <c r="P303" s="195"/>
      <c r="Q303" s="195"/>
      <c r="R303" s="195"/>
      <c r="T303" s="128" t="str">
        <f t="shared" si="54"/>
        <v/>
      </c>
      <c r="U303" s="128" t="str">
        <f t="shared" si="55"/>
        <v/>
      </c>
      <c r="V303" s="128" t="str">
        <f t="shared" si="56"/>
        <v/>
      </c>
      <c r="W303" s="128" t="str">
        <f t="shared" si="57"/>
        <v/>
      </c>
      <c r="X303" s="128" t="str">
        <f t="shared" si="58"/>
        <v/>
      </c>
      <c r="Y303" s="128" t="str">
        <f t="shared" si="49"/>
        <v/>
      </c>
      <c r="Z303" s="128" t="str">
        <f t="shared" si="50"/>
        <v/>
      </c>
      <c r="AA303" s="128" t="str">
        <f t="shared" si="51"/>
        <v/>
      </c>
      <c r="AB303" s="128" t="str">
        <f t="shared" si="52"/>
        <v/>
      </c>
      <c r="AC303" s="128" t="str">
        <f t="shared" si="53"/>
        <v/>
      </c>
    </row>
    <row r="304" spans="1:29" ht="15" x14ac:dyDescent="0.2">
      <c r="A304" s="161">
        <v>291</v>
      </c>
      <c r="B304" s="55"/>
      <c r="C304" s="55"/>
      <c r="E304" s="195"/>
      <c r="F304" s="195"/>
      <c r="G304" s="195"/>
      <c r="H304" s="195"/>
      <c r="I304" s="195"/>
      <c r="J304" s="195"/>
      <c r="K304" s="195"/>
      <c r="L304" s="195"/>
      <c r="M304" s="195"/>
      <c r="N304" s="195"/>
      <c r="O304" s="195"/>
      <c r="P304" s="195"/>
      <c r="Q304" s="195"/>
      <c r="R304" s="195"/>
      <c r="T304" s="128" t="str">
        <f t="shared" si="54"/>
        <v/>
      </c>
      <c r="U304" s="128" t="str">
        <f t="shared" si="55"/>
        <v/>
      </c>
      <c r="V304" s="128" t="str">
        <f t="shared" si="56"/>
        <v/>
      </c>
      <c r="W304" s="128" t="str">
        <f t="shared" si="57"/>
        <v/>
      </c>
      <c r="X304" s="128" t="str">
        <f t="shared" si="58"/>
        <v/>
      </c>
      <c r="Y304" s="128" t="str">
        <f t="shared" si="49"/>
        <v/>
      </c>
      <c r="Z304" s="128" t="str">
        <f t="shared" si="50"/>
        <v/>
      </c>
      <c r="AA304" s="128" t="str">
        <f t="shared" si="51"/>
        <v/>
      </c>
      <c r="AB304" s="128" t="str">
        <f t="shared" si="52"/>
        <v/>
      </c>
      <c r="AC304" s="128" t="str">
        <f t="shared" si="53"/>
        <v/>
      </c>
    </row>
    <row r="305" spans="1:29" ht="15" x14ac:dyDescent="0.2">
      <c r="A305" s="161">
        <v>292</v>
      </c>
      <c r="B305" s="55"/>
      <c r="C305" s="55"/>
      <c r="E305" s="195"/>
      <c r="F305" s="195"/>
      <c r="G305" s="195"/>
      <c r="H305" s="195"/>
      <c r="I305" s="195"/>
      <c r="J305" s="195"/>
      <c r="K305" s="195"/>
      <c r="L305" s="195"/>
      <c r="M305" s="195"/>
      <c r="N305" s="195"/>
      <c r="O305" s="195"/>
      <c r="P305" s="195"/>
      <c r="Q305" s="195"/>
      <c r="R305" s="195"/>
      <c r="T305" s="128" t="str">
        <f t="shared" si="54"/>
        <v/>
      </c>
      <c r="U305" s="128" t="str">
        <f t="shared" si="55"/>
        <v/>
      </c>
      <c r="V305" s="128" t="str">
        <f t="shared" si="56"/>
        <v/>
      </c>
      <c r="W305" s="128" t="str">
        <f t="shared" si="57"/>
        <v/>
      </c>
      <c r="X305" s="128" t="str">
        <f t="shared" si="58"/>
        <v/>
      </c>
      <c r="Y305" s="128" t="str">
        <f t="shared" si="49"/>
        <v/>
      </c>
      <c r="Z305" s="128" t="str">
        <f t="shared" si="50"/>
        <v/>
      </c>
      <c r="AA305" s="128" t="str">
        <f t="shared" si="51"/>
        <v/>
      </c>
      <c r="AB305" s="128" t="str">
        <f t="shared" si="52"/>
        <v/>
      </c>
      <c r="AC305" s="128" t="str">
        <f t="shared" si="53"/>
        <v/>
      </c>
    </row>
    <row r="306" spans="1:29" ht="15" x14ac:dyDescent="0.2">
      <c r="A306" s="161">
        <v>293</v>
      </c>
      <c r="B306" s="55"/>
      <c r="C306" s="55"/>
      <c r="E306" s="195"/>
      <c r="F306" s="195"/>
      <c r="G306" s="195"/>
      <c r="H306" s="195"/>
      <c r="I306" s="195"/>
      <c r="J306" s="195"/>
      <c r="K306" s="195"/>
      <c r="L306" s="195"/>
      <c r="M306" s="195"/>
      <c r="N306" s="195"/>
      <c r="O306" s="195"/>
      <c r="P306" s="195"/>
      <c r="Q306" s="195"/>
      <c r="R306" s="195"/>
      <c r="T306" s="128" t="str">
        <f t="shared" si="54"/>
        <v/>
      </c>
      <c r="U306" s="128" t="str">
        <f t="shared" si="55"/>
        <v/>
      </c>
      <c r="V306" s="128" t="str">
        <f t="shared" si="56"/>
        <v/>
      </c>
      <c r="W306" s="128" t="str">
        <f t="shared" si="57"/>
        <v/>
      </c>
      <c r="X306" s="128" t="str">
        <f t="shared" si="58"/>
        <v/>
      </c>
      <c r="Y306" s="128" t="str">
        <f t="shared" si="49"/>
        <v/>
      </c>
      <c r="Z306" s="128" t="str">
        <f t="shared" si="50"/>
        <v/>
      </c>
      <c r="AA306" s="128" t="str">
        <f t="shared" si="51"/>
        <v/>
      </c>
      <c r="AB306" s="128" t="str">
        <f t="shared" si="52"/>
        <v/>
      </c>
      <c r="AC306" s="128" t="str">
        <f t="shared" si="53"/>
        <v/>
      </c>
    </row>
    <row r="307" spans="1:29" ht="15" x14ac:dyDescent="0.2">
      <c r="A307" s="161">
        <v>294</v>
      </c>
      <c r="B307" s="55"/>
      <c r="C307" s="55"/>
      <c r="E307" s="195"/>
      <c r="F307" s="195"/>
      <c r="G307" s="195"/>
      <c r="H307" s="195"/>
      <c r="I307" s="195"/>
      <c r="J307" s="195"/>
      <c r="K307" s="195"/>
      <c r="L307" s="195"/>
      <c r="M307" s="195"/>
      <c r="N307" s="195"/>
      <c r="O307" s="195"/>
      <c r="P307" s="195"/>
      <c r="Q307" s="195"/>
      <c r="R307" s="195"/>
      <c r="T307" s="128" t="str">
        <f t="shared" si="54"/>
        <v/>
      </c>
      <c r="U307" s="128" t="str">
        <f t="shared" si="55"/>
        <v/>
      </c>
      <c r="V307" s="128" t="str">
        <f t="shared" si="56"/>
        <v/>
      </c>
      <c r="W307" s="128" t="str">
        <f t="shared" si="57"/>
        <v/>
      </c>
      <c r="X307" s="128" t="str">
        <f t="shared" si="58"/>
        <v/>
      </c>
      <c r="Y307" s="128" t="str">
        <f t="shared" si="49"/>
        <v/>
      </c>
      <c r="Z307" s="128" t="str">
        <f t="shared" si="50"/>
        <v/>
      </c>
      <c r="AA307" s="128" t="str">
        <f t="shared" si="51"/>
        <v/>
      </c>
      <c r="AB307" s="128" t="str">
        <f t="shared" si="52"/>
        <v/>
      </c>
      <c r="AC307" s="128" t="str">
        <f t="shared" si="53"/>
        <v/>
      </c>
    </row>
    <row r="308" spans="1:29" ht="15" x14ac:dyDescent="0.2">
      <c r="A308" s="161">
        <v>295</v>
      </c>
      <c r="B308" s="55"/>
      <c r="C308" s="5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/>
      <c r="P308" s="195"/>
      <c r="Q308" s="195"/>
      <c r="R308" s="195"/>
      <c r="T308" s="128" t="str">
        <f t="shared" si="54"/>
        <v/>
      </c>
      <c r="U308" s="128" t="str">
        <f t="shared" si="55"/>
        <v/>
      </c>
      <c r="V308" s="128" t="str">
        <f t="shared" si="56"/>
        <v/>
      </c>
      <c r="W308" s="128" t="str">
        <f t="shared" si="57"/>
        <v/>
      </c>
      <c r="X308" s="128" t="str">
        <f t="shared" si="58"/>
        <v/>
      </c>
      <c r="Y308" s="128" t="str">
        <f t="shared" si="49"/>
        <v/>
      </c>
      <c r="Z308" s="128" t="str">
        <f t="shared" si="50"/>
        <v/>
      </c>
      <c r="AA308" s="128" t="str">
        <f t="shared" si="51"/>
        <v/>
      </c>
      <c r="AB308" s="128" t="str">
        <f t="shared" si="52"/>
        <v/>
      </c>
      <c r="AC308" s="128" t="str">
        <f t="shared" si="53"/>
        <v/>
      </c>
    </row>
    <row r="309" spans="1:29" ht="15" x14ac:dyDescent="0.2">
      <c r="A309" s="161">
        <v>296</v>
      </c>
      <c r="B309" s="55"/>
      <c r="C309" s="5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/>
      <c r="P309" s="195"/>
      <c r="Q309" s="195"/>
      <c r="R309" s="195"/>
      <c r="T309" s="128" t="str">
        <f t="shared" si="54"/>
        <v/>
      </c>
      <c r="U309" s="128" t="str">
        <f t="shared" si="55"/>
        <v/>
      </c>
      <c r="V309" s="128" t="str">
        <f t="shared" si="56"/>
        <v/>
      </c>
      <c r="W309" s="128" t="str">
        <f t="shared" si="57"/>
        <v/>
      </c>
      <c r="X309" s="128" t="str">
        <f t="shared" si="58"/>
        <v/>
      </c>
      <c r="Y309" s="128" t="str">
        <f t="shared" si="49"/>
        <v/>
      </c>
      <c r="Z309" s="128" t="str">
        <f t="shared" si="50"/>
        <v/>
      </c>
      <c r="AA309" s="128" t="str">
        <f t="shared" si="51"/>
        <v/>
      </c>
      <c r="AB309" s="128" t="str">
        <f t="shared" si="52"/>
        <v/>
      </c>
      <c r="AC309" s="128" t="str">
        <f t="shared" si="53"/>
        <v/>
      </c>
    </row>
    <row r="310" spans="1:29" ht="15" x14ac:dyDescent="0.2">
      <c r="A310" s="161">
        <v>297</v>
      </c>
      <c r="B310" s="55"/>
      <c r="C310" s="5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T310" s="128" t="str">
        <f t="shared" si="54"/>
        <v/>
      </c>
      <c r="U310" s="128" t="str">
        <f t="shared" si="55"/>
        <v/>
      </c>
      <c r="V310" s="128" t="str">
        <f t="shared" si="56"/>
        <v/>
      </c>
      <c r="W310" s="128" t="str">
        <f t="shared" si="57"/>
        <v/>
      </c>
      <c r="X310" s="128" t="str">
        <f t="shared" si="58"/>
        <v/>
      </c>
      <c r="Y310" s="128" t="str">
        <f t="shared" si="49"/>
        <v/>
      </c>
      <c r="Z310" s="128" t="str">
        <f t="shared" si="50"/>
        <v/>
      </c>
      <c r="AA310" s="128" t="str">
        <f t="shared" si="51"/>
        <v/>
      </c>
      <c r="AB310" s="128" t="str">
        <f t="shared" si="52"/>
        <v/>
      </c>
      <c r="AC310" s="128" t="str">
        <f t="shared" si="53"/>
        <v/>
      </c>
    </row>
    <row r="311" spans="1:29" ht="15" x14ac:dyDescent="0.2">
      <c r="A311" s="161">
        <v>298</v>
      </c>
      <c r="B311" s="55"/>
      <c r="C311" s="55"/>
      <c r="E311" s="195"/>
      <c r="F311" s="195"/>
      <c r="G311" s="195"/>
      <c r="H311" s="195"/>
      <c r="I311" s="195"/>
      <c r="J311" s="195"/>
      <c r="K311" s="195"/>
      <c r="L311" s="195"/>
      <c r="M311" s="195"/>
      <c r="N311" s="195"/>
      <c r="O311" s="195"/>
      <c r="P311" s="195"/>
      <c r="Q311" s="195"/>
      <c r="R311" s="195"/>
      <c r="T311" s="128" t="str">
        <f t="shared" si="54"/>
        <v/>
      </c>
      <c r="U311" s="128" t="str">
        <f t="shared" si="55"/>
        <v/>
      </c>
      <c r="V311" s="128" t="str">
        <f t="shared" si="56"/>
        <v/>
      </c>
      <c r="W311" s="128" t="str">
        <f t="shared" si="57"/>
        <v/>
      </c>
      <c r="X311" s="128" t="str">
        <f t="shared" si="58"/>
        <v/>
      </c>
      <c r="Y311" s="128" t="str">
        <f t="shared" si="49"/>
        <v/>
      </c>
      <c r="Z311" s="128" t="str">
        <f t="shared" si="50"/>
        <v/>
      </c>
      <c r="AA311" s="128" t="str">
        <f t="shared" si="51"/>
        <v/>
      </c>
      <c r="AB311" s="128" t="str">
        <f t="shared" si="52"/>
        <v/>
      </c>
      <c r="AC311" s="128" t="str">
        <f t="shared" si="53"/>
        <v/>
      </c>
    </row>
    <row r="312" spans="1:29" ht="15" x14ac:dyDescent="0.2">
      <c r="A312" s="161">
        <v>299</v>
      </c>
      <c r="B312" s="55"/>
      <c r="C312" s="55"/>
      <c r="E312" s="195"/>
      <c r="F312" s="195"/>
      <c r="G312" s="195"/>
      <c r="H312" s="195"/>
      <c r="I312" s="195"/>
      <c r="J312" s="195"/>
      <c r="K312" s="195"/>
      <c r="L312" s="195"/>
      <c r="M312" s="195"/>
      <c r="N312" s="195"/>
      <c r="O312" s="195"/>
      <c r="P312" s="195"/>
      <c r="Q312" s="195"/>
      <c r="R312" s="195"/>
      <c r="T312" s="128" t="str">
        <f t="shared" si="54"/>
        <v/>
      </c>
      <c r="U312" s="128" t="str">
        <f t="shared" si="55"/>
        <v/>
      </c>
      <c r="V312" s="128" t="str">
        <f t="shared" si="56"/>
        <v/>
      </c>
      <c r="W312" s="128" t="str">
        <f t="shared" si="57"/>
        <v/>
      </c>
      <c r="X312" s="128" t="str">
        <f t="shared" si="58"/>
        <v/>
      </c>
      <c r="Y312" s="128" t="str">
        <f t="shared" si="49"/>
        <v/>
      </c>
      <c r="Z312" s="128" t="str">
        <f t="shared" si="50"/>
        <v/>
      </c>
      <c r="AA312" s="128" t="str">
        <f t="shared" si="51"/>
        <v/>
      </c>
      <c r="AB312" s="128" t="str">
        <f t="shared" si="52"/>
        <v/>
      </c>
      <c r="AC312" s="128" t="str">
        <f t="shared" si="53"/>
        <v/>
      </c>
    </row>
    <row r="313" spans="1:29" ht="15" x14ac:dyDescent="0.2">
      <c r="A313" s="161">
        <v>300</v>
      </c>
      <c r="B313" s="55"/>
      <c r="C313" s="55"/>
      <c r="E313" s="195"/>
      <c r="F313" s="195"/>
      <c r="G313" s="195"/>
      <c r="H313" s="195"/>
      <c r="I313" s="195"/>
      <c r="J313" s="195"/>
      <c r="K313" s="195"/>
      <c r="L313" s="195"/>
      <c r="M313" s="195"/>
      <c r="N313" s="195"/>
      <c r="O313" s="195"/>
      <c r="P313" s="195"/>
      <c r="Q313" s="195"/>
      <c r="R313" s="195"/>
      <c r="T313" s="128" t="str">
        <f t="shared" si="54"/>
        <v/>
      </c>
      <c r="U313" s="128" t="str">
        <f t="shared" si="55"/>
        <v/>
      </c>
      <c r="V313" s="128" t="str">
        <f t="shared" si="56"/>
        <v/>
      </c>
      <c r="W313" s="128" t="str">
        <f t="shared" si="57"/>
        <v/>
      </c>
      <c r="X313" s="128" t="str">
        <f t="shared" si="58"/>
        <v/>
      </c>
      <c r="Y313" s="128" t="str">
        <f t="shared" si="49"/>
        <v/>
      </c>
      <c r="Z313" s="128" t="str">
        <f t="shared" si="50"/>
        <v/>
      </c>
      <c r="AA313" s="128" t="str">
        <f t="shared" si="51"/>
        <v/>
      </c>
      <c r="AB313" s="128" t="str">
        <f t="shared" si="52"/>
        <v/>
      </c>
      <c r="AC313" s="128" t="str">
        <f t="shared" si="53"/>
        <v/>
      </c>
    </row>
    <row r="314" spans="1:29" ht="15" x14ac:dyDescent="0.2">
      <c r="A314" s="161">
        <v>301</v>
      </c>
      <c r="B314" s="55"/>
      <c r="C314" s="55"/>
      <c r="E314" s="195"/>
      <c r="F314" s="195"/>
      <c r="G314" s="195"/>
      <c r="H314" s="195"/>
      <c r="I314" s="195"/>
      <c r="J314" s="195"/>
      <c r="K314" s="195"/>
      <c r="L314" s="195"/>
      <c r="M314" s="195"/>
      <c r="N314" s="195"/>
      <c r="O314" s="195"/>
      <c r="P314" s="195"/>
      <c r="Q314" s="195"/>
      <c r="R314" s="195"/>
      <c r="T314" s="128" t="str">
        <f t="shared" si="54"/>
        <v/>
      </c>
      <c r="U314" s="128" t="str">
        <f t="shared" si="55"/>
        <v/>
      </c>
      <c r="V314" s="128" t="str">
        <f t="shared" si="56"/>
        <v/>
      </c>
      <c r="W314" s="128" t="str">
        <f t="shared" si="57"/>
        <v/>
      </c>
      <c r="X314" s="128" t="str">
        <f t="shared" si="58"/>
        <v/>
      </c>
      <c r="Y314" s="128" t="str">
        <f t="shared" si="49"/>
        <v/>
      </c>
      <c r="Z314" s="128" t="str">
        <f t="shared" si="50"/>
        <v/>
      </c>
      <c r="AA314" s="128" t="str">
        <f t="shared" si="51"/>
        <v/>
      </c>
      <c r="AB314" s="128" t="str">
        <f t="shared" si="52"/>
        <v/>
      </c>
      <c r="AC314" s="128" t="str">
        <f t="shared" si="53"/>
        <v/>
      </c>
    </row>
    <row r="315" spans="1:29" ht="15" x14ac:dyDescent="0.2">
      <c r="A315" s="161">
        <v>302</v>
      </c>
      <c r="B315" s="55"/>
      <c r="C315" s="55"/>
      <c r="E315" s="195"/>
      <c r="F315" s="195"/>
      <c r="G315" s="195"/>
      <c r="H315" s="195"/>
      <c r="I315" s="195"/>
      <c r="J315" s="195"/>
      <c r="K315" s="195"/>
      <c r="L315" s="195"/>
      <c r="M315" s="195"/>
      <c r="N315" s="195"/>
      <c r="O315" s="195"/>
      <c r="P315" s="195"/>
      <c r="Q315" s="195"/>
      <c r="R315" s="195"/>
      <c r="T315" s="128" t="str">
        <f t="shared" si="54"/>
        <v/>
      </c>
      <c r="U315" s="128" t="str">
        <f t="shared" si="55"/>
        <v/>
      </c>
      <c r="V315" s="128" t="str">
        <f t="shared" si="56"/>
        <v/>
      </c>
      <c r="W315" s="128" t="str">
        <f t="shared" si="57"/>
        <v/>
      </c>
      <c r="X315" s="128" t="str">
        <f t="shared" si="58"/>
        <v/>
      </c>
      <c r="Y315" s="128" t="str">
        <f t="shared" si="49"/>
        <v/>
      </c>
      <c r="Z315" s="128" t="str">
        <f t="shared" si="50"/>
        <v/>
      </c>
      <c r="AA315" s="128" t="str">
        <f t="shared" si="51"/>
        <v/>
      </c>
      <c r="AB315" s="128" t="str">
        <f t="shared" si="52"/>
        <v/>
      </c>
      <c r="AC315" s="128" t="str">
        <f t="shared" si="53"/>
        <v/>
      </c>
    </row>
    <row r="316" spans="1:29" ht="15" x14ac:dyDescent="0.2">
      <c r="A316" s="161">
        <v>303</v>
      </c>
      <c r="B316" s="55"/>
      <c r="C316" s="55"/>
      <c r="E316" s="195"/>
      <c r="F316" s="195"/>
      <c r="G316" s="195"/>
      <c r="H316" s="195"/>
      <c r="I316" s="195"/>
      <c r="J316" s="195"/>
      <c r="K316" s="195"/>
      <c r="L316" s="195"/>
      <c r="M316" s="195"/>
      <c r="N316" s="195"/>
      <c r="O316" s="195"/>
      <c r="P316" s="195"/>
      <c r="Q316" s="195"/>
      <c r="R316" s="195"/>
      <c r="T316" s="128" t="str">
        <f t="shared" si="54"/>
        <v/>
      </c>
      <c r="U316" s="128" t="str">
        <f t="shared" si="55"/>
        <v/>
      </c>
      <c r="V316" s="128" t="str">
        <f t="shared" si="56"/>
        <v/>
      </c>
      <c r="W316" s="128" t="str">
        <f t="shared" si="57"/>
        <v/>
      </c>
      <c r="X316" s="128" t="str">
        <f t="shared" si="58"/>
        <v/>
      </c>
      <c r="Y316" s="128" t="str">
        <f t="shared" si="49"/>
        <v/>
      </c>
      <c r="Z316" s="128" t="str">
        <f t="shared" si="50"/>
        <v/>
      </c>
      <c r="AA316" s="128" t="str">
        <f t="shared" si="51"/>
        <v/>
      </c>
      <c r="AB316" s="128" t="str">
        <f t="shared" si="52"/>
        <v/>
      </c>
      <c r="AC316" s="128" t="str">
        <f t="shared" si="53"/>
        <v/>
      </c>
    </row>
    <row r="317" spans="1:29" ht="15" x14ac:dyDescent="0.2">
      <c r="A317" s="161">
        <v>304</v>
      </c>
      <c r="B317" s="55"/>
      <c r="C317" s="55"/>
      <c r="E317" s="195"/>
      <c r="F317" s="195"/>
      <c r="G317" s="195"/>
      <c r="H317" s="195"/>
      <c r="I317" s="195"/>
      <c r="J317" s="195"/>
      <c r="K317" s="195"/>
      <c r="L317" s="195"/>
      <c r="M317" s="195"/>
      <c r="N317" s="195"/>
      <c r="O317" s="195"/>
      <c r="P317" s="195"/>
      <c r="Q317" s="195"/>
      <c r="R317" s="195"/>
      <c r="T317" s="128" t="str">
        <f t="shared" si="54"/>
        <v/>
      </c>
      <c r="U317" s="128" t="str">
        <f t="shared" si="55"/>
        <v/>
      </c>
      <c r="V317" s="128" t="str">
        <f t="shared" si="56"/>
        <v/>
      </c>
      <c r="W317" s="128" t="str">
        <f t="shared" si="57"/>
        <v/>
      </c>
      <c r="X317" s="128" t="str">
        <f t="shared" si="58"/>
        <v/>
      </c>
      <c r="Y317" s="128" t="str">
        <f t="shared" si="49"/>
        <v/>
      </c>
      <c r="Z317" s="128" t="str">
        <f t="shared" si="50"/>
        <v/>
      </c>
      <c r="AA317" s="128" t="str">
        <f t="shared" si="51"/>
        <v/>
      </c>
      <c r="AB317" s="128" t="str">
        <f t="shared" si="52"/>
        <v/>
      </c>
      <c r="AC317" s="128" t="str">
        <f t="shared" si="53"/>
        <v/>
      </c>
    </row>
    <row r="318" spans="1:29" ht="15" x14ac:dyDescent="0.2">
      <c r="A318" s="161">
        <v>305</v>
      </c>
      <c r="B318" s="55"/>
      <c r="C318" s="55"/>
      <c r="E318" s="195"/>
      <c r="F318" s="195"/>
      <c r="G318" s="195"/>
      <c r="H318" s="195"/>
      <c r="I318" s="195"/>
      <c r="J318" s="195"/>
      <c r="K318" s="195"/>
      <c r="L318" s="195"/>
      <c r="M318" s="195"/>
      <c r="N318" s="195"/>
      <c r="O318" s="195"/>
      <c r="P318" s="195"/>
      <c r="Q318" s="195"/>
      <c r="R318" s="195"/>
      <c r="T318" s="128" t="str">
        <f t="shared" si="54"/>
        <v/>
      </c>
      <c r="U318" s="128" t="str">
        <f t="shared" si="55"/>
        <v/>
      </c>
      <c r="V318" s="128" t="str">
        <f t="shared" si="56"/>
        <v/>
      </c>
      <c r="W318" s="128" t="str">
        <f t="shared" si="57"/>
        <v/>
      </c>
      <c r="X318" s="128" t="str">
        <f t="shared" si="58"/>
        <v/>
      </c>
      <c r="Y318" s="128" t="str">
        <f t="shared" si="49"/>
        <v/>
      </c>
      <c r="Z318" s="128" t="str">
        <f t="shared" si="50"/>
        <v/>
      </c>
      <c r="AA318" s="128" t="str">
        <f t="shared" si="51"/>
        <v/>
      </c>
      <c r="AB318" s="128" t="str">
        <f t="shared" si="52"/>
        <v/>
      </c>
      <c r="AC318" s="128" t="str">
        <f t="shared" si="53"/>
        <v/>
      </c>
    </row>
    <row r="319" spans="1:29" ht="15" x14ac:dyDescent="0.2">
      <c r="A319" s="161">
        <v>306</v>
      </c>
      <c r="B319" s="55"/>
      <c r="C319" s="55"/>
      <c r="E319" s="195"/>
      <c r="F319" s="195"/>
      <c r="G319" s="195"/>
      <c r="H319" s="195"/>
      <c r="I319" s="195"/>
      <c r="J319" s="195"/>
      <c r="K319" s="195"/>
      <c r="L319" s="195"/>
      <c r="M319" s="195"/>
      <c r="N319" s="195"/>
      <c r="O319" s="195"/>
      <c r="P319" s="195"/>
      <c r="Q319" s="195"/>
      <c r="R319" s="195"/>
      <c r="T319" s="128" t="str">
        <f t="shared" si="54"/>
        <v/>
      </c>
      <c r="U319" s="128" t="str">
        <f t="shared" si="55"/>
        <v/>
      </c>
      <c r="V319" s="128" t="str">
        <f t="shared" si="56"/>
        <v/>
      </c>
      <c r="W319" s="128" t="str">
        <f t="shared" si="57"/>
        <v/>
      </c>
      <c r="X319" s="128" t="str">
        <f t="shared" si="58"/>
        <v/>
      </c>
      <c r="Y319" s="128" t="str">
        <f t="shared" si="49"/>
        <v/>
      </c>
      <c r="Z319" s="128" t="str">
        <f t="shared" si="50"/>
        <v/>
      </c>
      <c r="AA319" s="128" t="str">
        <f t="shared" si="51"/>
        <v/>
      </c>
      <c r="AB319" s="128" t="str">
        <f t="shared" si="52"/>
        <v/>
      </c>
      <c r="AC319" s="128" t="str">
        <f t="shared" si="53"/>
        <v/>
      </c>
    </row>
    <row r="320" spans="1:29" ht="15" x14ac:dyDescent="0.2">
      <c r="A320" s="161">
        <v>307</v>
      </c>
      <c r="B320" s="55"/>
      <c r="C320" s="55"/>
      <c r="E320" s="195"/>
      <c r="F320" s="195"/>
      <c r="G320" s="195"/>
      <c r="H320" s="195"/>
      <c r="I320" s="195"/>
      <c r="J320" s="195"/>
      <c r="K320" s="195"/>
      <c r="L320" s="195"/>
      <c r="M320" s="195"/>
      <c r="N320" s="195"/>
      <c r="O320" s="195"/>
      <c r="P320" s="195"/>
      <c r="Q320" s="195"/>
      <c r="R320" s="195"/>
      <c r="T320" s="128" t="str">
        <f t="shared" si="54"/>
        <v/>
      </c>
      <c r="U320" s="128" t="str">
        <f t="shared" si="55"/>
        <v/>
      </c>
      <c r="V320" s="128" t="str">
        <f t="shared" si="56"/>
        <v/>
      </c>
      <c r="W320" s="128" t="str">
        <f t="shared" si="57"/>
        <v/>
      </c>
      <c r="X320" s="128" t="str">
        <f t="shared" si="58"/>
        <v/>
      </c>
      <c r="Y320" s="128" t="str">
        <f t="shared" si="49"/>
        <v/>
      </c>
      <c r="Z320" s="128" t="str">
        <f t="shared" si="50"/>
        <v/>
      </c>
      <c r="AA320" s="128" t="str">
        <f t="shared" si="51"/>
        <v/>
      </c>
      <c r="AB320" s="128" t="str">
        <f t="shared" si="52"/>
        <v/>
      </c>
      <c r="AC320" s="128" t="str">
        <f t="shared" si="53"/>
        <v/>
      </c>
    </row>
    <row r="321" spans="1:29" ht="15" x14ac:dyDescent="0.2">
      <c r="A321" s="161">
        <v>308</v>
      </c>
      <c r="B321" s="55"/>
      <c r="C321" s="55"/>
      <c r="E321" s="195"/>
      <c r="F321" s="195"/>
      <c r="G321" s="195"/>
      <c r="H321" s="195"/>
      <c r="I321" s="195"/>
      <c r="J321" s="195"/>
      <c r="K321" s="195"/>
      <c r="L321" s="195"/>
      <c r="M321" s="195"/>
      <c r="N321" s="195"/>
      <c r="O321" s="195"/>
      <c r="P321" s="195"/>
      <c r="Q321" s="195"/>
      <c r="R321" s="195"/>
      <c r="T321" s="128" t="str">
        <f t="shared" si="54"/>
        <v/>
      </c>
      <c r="U321" s="128" t="str">
        <f t="shared" si="55"/>
        <v/>
      </c>
      <c r="V321" s="128" t="str">
        <f t="shared" si="56"/>
        <v/>
      </c>
      <c r="W321" s="128" t="str">
        <f t="shared" si="57"/>
        <v/>
      </c>
      <c r="X321" s="128" t="str">
        <f t="shared" si="58"/>
        <v/>
      </c>
      <c r="Y321" s="128" t="str">
        <f t="shared" si="49"/>
        <v/>
      </c>
      <c r="Z321" s="128" t="str">
        <f t="shared" si="50"/>
        <v/>
      </c>
      <c r="AA321" s="128" t="str">
        <f t="shared" si="51"/>
        <v/>
      </c>
      <c r="AB321" s="128" t="str">
        <f t="shared" si="52"/>
        <v/>
      </c>
      <c r="AC321" s="128" t="str">
        <f t="shared" si="53"/>
        <v/>
      </c>
    </row>
    <row r="322" spans="1:29" ht="15" x14ac:dyDescent="0.2">
      <c r="A322" s="161">
        <v>309</v>
      </c>
      <c r="B322" s="55"/>
      <c r="C322" s="55"/>
      <c r="E322" s="195"/>
      <c r="F322" s="195"/>
      <c r="G322" s="195"/>
      <c r="H322" s="195"/>
      <c r="I322" s="195"/>
      <c r="J322" s="195"/>
      <c r="K322" s="195"/>
      <c r="L322" s="195"/>
      <c r="M322" s="195"/>
      <c r="N322" s="195"/>
      <c r="O322" s="195"/>
      <c r="P322" s="195"/>
      <c r="Q322" s="195"/>
      <c r="R322" s="195"/>
      <c r="T322" s="128" t="str">
        <f t="shared" si="54"/>
        <v/>
      </c>
      <c r="U322" s="128" t="str">
        <f t="shared" si="55"/>
        <v/>
      </c>
      <c r="V322" s="128" t="str">
        <f t="shared" si="56"/>
        <v/>
      </c>
      <c r="W322" s="128" t="str">
        <f t="shared" si="57"/>
        <v/>
      </c>
      <c r="X322" s="128" t="str">
        <f t="shared" si="58"/>
        <v/>
      </c>
      <c r="Y322" s="128" t="str">
        <f t="shared" si="49"/>
        <v/>
      </c>
      <c r="Z322" s="128" t="str">
        <f t="shared" si="50"/>
        <v/>
      </c>
      <c r="AA322" s="128" t="str">
        <f t="shared" si="51"/>
        <v/>
      </c>
      <c r="AB322" s="128" t="str">
        <f t="shared" si="52"/>
        <v/>
      </c>
      <c r="AC322" s="128" t="str">
        <f t="shared" si="53"/>
        <v/>
      </c>
    </row>
    <row r="323" spans="1:29" ht="15" x14ac:dyDescent="0.2">
      <c r="A323" s="161">
        <v>310</v>
      </c>
      <c r="B323" s="55"/>
      <c r="C323" s="55"/>
      <c r="E323" s="195"/>
      <c r="F323" s="195"/>
      <c r="G323" s="195"/>
      <c r="H323" s="195"/>
      <c r="I323" s="195"/>
      <c r="J323" s="195"/>
      <c r="K323" s="195"/>
      <c r="L323" s="195"/>
      <c r="M323" s="195"/>
      <c r="N323" s="195"/>
      <c r="O323" s="195"/>
      <c r="P323" s="195"/>
      <c r="Q323" s="195"/>
      <c r="R323" s="195"/>
      <c r="T323" s="128" t="str">
        <f t="shared" si="54"/>
        <v/>
      </c>
      <c r="U323" s="128" t="str">
        <f t="shared" si="55"/>
        <v/>
      </c>
      <c r="V323" s="128" t="str">
        <f t="shared" si="56"/>
        <v/>
      </c>
      <c r="W323" s="128" t="str">
        <f t="shared" si="57"/>
        <v/>
      </c>
      <c r="X323" s="128" t="str">
        <f t="shared" si="58"/>
        <v/>
      </c>
      <c r="Y323" s="128" t="str">
        <f t="shared" si="49"/>
        <v/>
      </c>
      <c r="Z323" s="128" t="str">
        <f t="shared" si="50"/>
        <v/>
      </c>
      <c r="AA323" s="128" t="str">
        <f t="shared" si="51"/>
        <v/>
      </c>
      <c r="AB323" s="128" t="str">
        <f t="shared" si="52"/>
        <v/>
      </c>
      <c r="AC323" s="128" t="str">
        <f t="shared" si="53"/>
        <v/>
      </c>
    </row>
    <row r="324" spans="1:29" ht="15" x14ac:dyDescent="0.2">
      <c r="A324" s="161">
        <v>311</v>
      </c>
      <c r="B324" s="55"/>
      <c r="C324" s="55"/>
      <c r="E324" s="195"/>
      <c r="F324" s="195"/>
      <c r="G324" s="195"/>
      <c r="H324" s="195"/>
      <c r="I324" s="195"/>
      <c r="J324" s="195"/>
      <c r="K324" s="195"/>
      <c r="L324" s="195"/>
      <c r="M324" s="195"/>
      <c r="N324" s="195"/>
      <c r="O324" s="195"/>
      <c r="P324" s="195"/>
      <c r="Q324" s="195"/>
      <c r="R324" s="195"/>
      <c r="T324" s="128" t="str">
        <f t="shared" si="54"/>
        <v/>
      </c>
      <c r="U324" s="128" t="str">
        <f t="shared" si="55"/>
        <v/>
      </c>
      <c r="V324" s="128" t="str">
        <f t="shared" si="56"/>
        <v/>
      </c>
      <c r="W324" s="128" t="str">
        <f t="shared" si="57"/>
        <v/>
      </c>
      <c r="X324" s="128" t="str">
        <f t="shared" si="58"/>
        <v/>
      </c>
      <c r="Y324" s="128" t="str">
        <f t="shared" si="49"/>
        <v/>
      </c>
      <c r="Z324" s="128" t="str">
        <f t="shared" si="50"/>
        <v/>
      </c>
      <c r="AA324" s="128" t="str">
        <f t="shared" si="51"/>
        <v/>
      </c>
      <c r="AB324" s="128" t="str">
        <f t="shared" si="52"/>
        <v/>
      </c>
      <c r="AC324" s="128" t="str">
        <f t="shared" si="53"/>
        <v/>
      </c>
    </row>
    <row r="325" spans="1:29" ht="15" x14ac:dyDescent="0.2">
      <c r="A325" s="161">
        <v>312</v>
      </c>
      <c r="B325" s="55"/>
      <c r="C325" s="55"/>
      <c r="E325" s="195"/>
      <c r="F325" s="195"/>
      <c r="G325" s="195"/>
      <c r="H325" s="195"/>
      <c r="I325" s="195"/>
      <c r="J325" s="195"/>
      <c r="K325" s="195"/>
      <c r="L325" s="195"/>
      <c r="M325" s="195"/>
      <c r="N325" s="195"/>
      <c r="O325" s="195"/>
      <c r="P325" s="195"/>
      <c r="Q325" s="195"/>
      <c r="R325" s="195"/>
      <c r="T325" s="128" t="str">
        <f t="shared" si="54"/>
        <v/>
      </c>
      <c r="U325" s="128" t="str">
        <f t="shared" si="55"/>
        <v/>
      </c>
      <c r="V325" s="128" t="str">
        <f t="shared" si="56"/>
        <v/>
      </c>
      <c r="W325" s="128" t="str">
        <f t="shared" si="57"/>
        <v/>
      </c>
      <c r="X325" s="128" t="str">
        <f t="shared" si="58"/>
        <v/>
      </c>
      <c r="Y325" s="128" t="str">
        <f t="shared" si="49"/>
        <v/>
      </c>
      <c r="Z325" s="128" t="str">
        <f t="shared" si="50"/>
        <v/>
      </c>
      <c r="AA325" s="128" t="str">
        <f t="shared" si="51"/>
        <v/>
      </c>
      <c r="AB325" s="128" t="str">
        <f t="shared" si="52"/>
        <v/>
      </c>
      <c r="AC325" s="128" t="str">
        <f t="shared" si="53"/>
        <v/>
      </c>
    </row>
    <row r="326" spans="1:29" ht="15" x14ac:dyDescent="0.2">
      <c r="A326" s="161">
        <v>313</v>
      </c>
      <c r="B326" s="55"/>
      <c r="C326" s="55"/>
      <c r="E326" s="195"/>
      <c r="F326" s="195"/>
      <c r="G326" s="195"/>
      <c r="H326" s="195"/>
      <c r="I326" s="195"/>
      <c r="J326" s="195"/>
      <c r="K326" s="195"/>
      <c r="L326" s="195"/>
      <c r="M326" s="195"/>
      <c r="N326" s="195"/>
      <c r="O326" s="195"/>
      <c r="P326" s="195"/>
      <c r="Q326" s="195"/>
      <c r="R326" s="195"/>
      <c r="T326" s="128" t="str">
        <f t="shared" si="54"/>
        <v/>
      </c>
      <c r="U326" s="128" t="str">
        <f t="shared" si="55"/>
        <v/>
      </c>
      <c r="V326" s="128" t="str">
        <f t="shared" si="56"/>
        <v/>
      </c>
      <c r="W326" s="128" t="str">
        <f t="shared" si="57"/>
        <v/>
      </c>
      <c r="X326" s="128" t="str">
        <f t="shared" si="58"/>
        <v/>
      </c>
      <c r="Y326" s="128" t="str">
        <f t="shared" si="49"/>
        <v/>
      </c>
      <c r="Z326" s="128" t="str">
        <f t="shared" si="50"/>
        <v/>
      </c>
      <c r="AA326" s="128" t="str">
        <f t="shared" si="51"/>
        <v/>
      </c>
      <c r="AB326" s="128" t="str">
        <f t="shared" si="52"/>
        <v/>
      </c>
      <c r="AC326" s="128" t="str">
        <f t="shared" si="53"/>
        <v/>
      </c>
    </row>
    <row r="327" spans="1:29" ht="15" x14ac:dyDescent="0.2">
      <c r="A327" s="161">
        <v>314</v>
      </c>
      <c r="B327" s="55"/>
      <c r="C327" s="55"/>
      <c r="E327" s="195"/>
      <c r="F327" s="195"/>
      <c r="G327" s="195"/>
      <c r="H327" s="195"/>
      <c r="I327" s="195"/>
      <c r="J327" s="195"/>
      <c r="K327" s="195"/>
      <c r="L327" s="195"/>
      <c r="M327" s="195"/>
      <c r="N327" s="195"/>
      <c r="O327" s="195"/>
      <c r="P327" s="195"/>
      <c r="Q327" s="195"/>
      <c r="R327" s="195"/>
      <c r="T327" s="128" t="str">
        <f t="shared" si="54"/>
        <v/>
      </c>
      <c r="U327" s="128" t="str">
        <f t="shared" si="55"/>
        <v/>
      </c>
      <c r="V327" s="128" t="str">
        <f t="shared" si="56"/>
        <v/>
      </c>
      <c r="W327" s="128" t="str">
        <f t="shared" si="57"/>
        <v/>
      </c>
      <c r="X327" s="128" t="str">
        <f t="shared" si="58"/>
        <v/>
      </c>
      <c r="Y327" s="128" t="str">
        <f t="shared" si="49"/>
        <v/>
      </c>
      <c r="Z327" s="128" t="str">
        <f t="shared" si="50"/>
        <v/>
      </c>
      <c r="AA327" s="128" t="str">
        <f t="shared" si="51"/>
        <v/>
      </c>
      <c r="AB327" s="128" t="str">
        <f t="shared" si="52"/>
        <v/>
      </c>
      <c r="AC327" s="128" t="str">
        <f t="shared" si="53"/>
        <v/>
      </c>
    </row>
    <row r="328" spans="1:29" ht="15" x14ac:dyDescent="0.2">
      <c r="A328" s="161">
        <v>315</v>
      </c>
      <c r="B328" s="55"/>
      <c r="C328" s="55"/>
      <c r="E328" s="195"/>
      <c r="F328" s="195"/>
      <c r="G328" s="195"/>
      <c r="H328" s="195"/>
      <c r="I328" s="195"/>
      <c r="J328" s="195"/>
      <c r="K328" s="195"/>
      <c r="L328" s="195"/>
      <c r="M328" s="195"/>
      <c r="N328" s="195"/>
      <c r="O328" s="195"/>
      <c r="P328" s="195"/>
      <c r="Q328" s="195"/>
      <c r="R328" s="195"/>
      <c r="T328" s="128" t="str">
        <f t="shared" si="54"/>
        <v/>
      </c>
      <c r="U328" s="128" t="str">
        <f t="shared" si="55"/>
        <v/>
      </c>
      <c r="V328" s="128" t="str">
        <f t="shared" si="56"/>
        <v/>
      </c>
      <c r="W328" s="128" t="str">
        <f t="shared" si="57"/>
        <v/>
      </c>
      <c r="X328" s="128" t="str">
        <f t="shared" si="58"/>
        <v/>
      </c>
      <c r="Y328" s="128" t="str">
        <f t="shared" si="49"/>
        <v/>
      </c>
      <c r="Z328" s="128" t="str">
        <f t="shared" si="50"/>
        <v/>
      </c>
      <c r="AA328" s="128" t="str">
        <f t="shared" si="51"/>
        <v/>
      </c>
      <c r="AB328" s="128" t="str">
        <f t="shared" si="52"/>
        <v/>
      </c>
      <c r="AC328" s="128" t="str">
        <f t="shared" si="53"/>
        <v/>
      </c>
    </row>
    <row r="329" spans="1:29" ht="15" x14ac:dyDescent="0.2">
      <c r="A329" s="161">
        <v>316</v>
      </c>
      <c r="B329" s="55"/>
      <c r="C329" s="55"/>
      <c r="E329" s="195"/>
      <c r="F329" s="195"/>
      <c r="G329" s="195"/>
      <c r="H329" s="195"/>
      <c r="I329" s="195"/>
      <c r="J329" s="195"/>
      <c r="K329" s="195"/>
      <c r="L329" s="195"/>
      <c r="M329" s="195"/>
      <c r="N329" s="195"/>
      <c r="O329" s="195"/>
      <c r="P329" s="195"/>
      <c r="Q329" s="195"/>
      <c r="R329" s="195"/>
      <c r="T329" s="128" t="str">
        <f t="shared" si="54"/>
        <v/>
      </c>
      <c r="U329" s="128" t="str">
        <f t="shared" si="55"/>
        <v/>
      </c>
      <c r="V329" s="128" t="str">
        <f t="shared" si="56"/>
        <v/>
      </c>
      <c r="W329" s="128" t="str">
        <f t="shared" si="57"/>
        <v/>
      </c>
      <c r="X329" s="128" t="str">
        <f t="shared" si="58"/>
        <v/>
      </c>
      <c r="Y329" s="128" t="str">
        <f t="shared" si="49"/>
        <v/>
      </c>
      <c r="Z329" s="128" t="str">
        <f t="shared" si="50"/>
        <v/>
      </c>
      <c r="AA329" s="128" t="str">
        <f t="shared" si="51"/>
        <v/>
      </c>
      <c r="AB329" s="128" t="str">
        <f t="shared" si="52"/>
        <v/>
      </c>
      <c r="AC329" s="128" t="str">
        <f t="shared" si="53"/>
        <v/>
      </c>
    </row>
    <row r="330" spans="1:29" ht="15" x14ac:dyDescent="0.2">
      <c r="A330" s="161">
        <v>317</v>
      </c>
      <c r="B330" s="55"/>
      <c r="C330" s="55"/>
      <c r="E330" s="195"/>
      <c r="F330" s="195"/>
      <c r="G330" s="195"/>
      <c r="H330" s="195"/>
      <c r="I330" s="195"/>
      <c r="J330" s="195"/>
      <c r="K330" s="195"/>
      <c r="L330" s="195"/>
      <c r="M330" s="195"/>
      <c r="N330" s="195"/>
      <c r="O330" s="195"/>
      <c r="P330" s="195"/>
      <c r="Q330" s="195"/>
      <c r="R330" s="195"/>
      <c r="T330" s="128" t="str">
        <f t="shared" si="54"/>
        <v/>
      </c>
      <c r="U330" s="128" t="str">
        <f t="shared" si="55"/>
        <v/>
      </c>
      <c r="V330" s="128" t="str">
        <f t="shared" si="56"/>
        <v/>
      </c>
      <c r="W330" s="128" t="str">
        <f t="shared" si="57"/>
        <v/>
      </c>
      <c r="X330" s="128" t="str">
        <f t="shared" si="58"/>
        <v/>
      </c>
      <c r="Y330" s="128" t="str">
        <f t="shared" si="49"/>
        <v/>
      </c>
      <c r="Z330" s="128" t="str">
        <f t="shared" si="50"/>
        <v/>
      </c>
      <c r="AA330" s="128" t="str">
        <f t="shared" si="51"/>
        <v/>
      </c>
      <c r="AB330" s="128" t="str">
        <f t="shared" si="52"/>
        <v/>
      </c>
      <c r="AC330" s="128" t="str">
        <f t="shared" si="53"/>
        <v/>
      </c>
    </row>
    <row r="331" spans="1:29" ht="15" x14ac:dyDescent="0.2">
      <c r="A331" s="161">
        <v>318</v>
      </c>
      <c r="B331" s="55"/>
      <c r="C331" s="55"/>
      <c r="E331" s="195"/>
      <c r="F331" s="195"/>
      <c r="G331" s="195"/>
      <c r="H331" s="195"/>
      <c r="I331" s="195"/>
      <c r="J331" s="195"/>
      <c r="K331" s="195"/>
      <c r="L331" s="195"/>
      <c r="M331" s="195"/>
      <c r="N331" s="195"/>
      <c r="O331" s="195"/>
      <c r="P331" s="195"/>
      <c r="Q331" s="195"/>
      <c r="R331" s="195"/>
      <c r="T331" s="128" t="str">
        <f t="shared" si="54"/>
        <v/>
      </c>
      <c r="U331" s="128" t="str">
        <f t="shared" si="55"/>
        <v/>
      </c>
      <c r="V331" s="128" t="str">
        <f t="shared" si="56"/>
        <v/>
      </c>
      <c r="W331" s="128" t="str">
        <f t="shared" si="57"/>
        <v/>
      </c>
      <c r="X331" s="128" t="str">
        <f t="shared" si="58"/>
        <v/>
      </c>
      <c r="Y331" s="128" t="str">
        <f t="shared" si="49"/>
        <v/>
      </c>
      <c r="Z331" s="128" t="str">
        <f t="shared" si="50"/>
        <v/>
      </c>
      <c r="AA331" s="128" t="str">
        <f t="shared" si="51"/>
        <v/>
      </c>
      <c r="AB331" s="128" t="str">
        <f t="shared" si="52"/>
        <v/>
      </c>
      <c r="AC331" s="128" t="str">
        <f t="shared" si="53"/>
        <v/>
      </c>
    </row>
    <row r="332" spans="1:29" ht="15" x14ac:dyDescent="0.2">
      <c r="A332" s="161">
        <v>319</v>
      </c>
      <c r="B332" s="55"/>
      <c r="C332" s="55"/>
      <c r="E332" s="195"/>
      <c r="F332" s="195"/>
      <c r="G332" s="195"/>
      <c r="H332" s="195"/>
      <c r="I332" s="195"/>
      <c r="J332" s="195"/>
      <c r="K332" s="195"/>
      <c r="L332" s="195"/>
      <c r="M332" s="195"/>
      <c r="N332" s="195"/>
      <c r="O332" s="195"/>
      <c r="P332" s="195"/>
      <c r="Q332" s="195"/>
      <c r="R332" s="195"/>
      <c r="T332" s="128" t="str">
        <f t="shared" si="54"/>
        <v/>
      </c>
      <c r="U332" s="128" t="str">
        <f t="shared" si="55"/>
        <v/>
      </c>
      <c r="V332" s="128" t="str">
        <f t="shared" si="56"/>
        <v/>
      </c>
      <c r="W332" s="128" t="str">
        <f t="shared" si="57"/>
        <v/>
      </c>
      <c r="X332" s="128" t="str">
        <f t="shared" si="58"/>
        <v/>
      </c>
      <c r="Y332" s="128" t="str">
        <f t="shared" si="49"/>
        <v/>
      </c>
      <c r="Z332" s="128" t="str">
        <f t="shared" si="50"/>
        <v/>
      </c>
      <c r="AA332" s="128" t="str">
        <f t="shared" si="51"/>
        <v/>
      </c>
      <c r="AB332" s="128" t="str">
        <f t="shared" si="52"/>
        <v/>
      </c>
      <c r="AC332" s="128" t="str">
        <f t="shared" si="53"/>
        <v/>
      </c>
    </row>
    <row r="333" spans="1:29" ht="15" x14ac:dyDescent="0.2">
      <c r="A333" s="161">
        <v>320</v>
      </c>
      <c r="B333" s="55"/>
      <c r="C333" s="55"/>
      <c r="E333" s="195"/>
      <c r="F333" s="195"/>
      <c r="G333" s="195"/>
      <c r="H333" s="195"/>
      <c r="I333" s="195"/>
      <c r="J333" s="195"/>
      <c r="K333" s="195"/>
      <c r="L333" s="195"/>
      <c r="M333" s="195"/>
      <c r="N333" s="195"/>
      <c r="O333" s="195"/>
      <c r="P333" s="195"/>
      <c r="Q333" s="195"/>
      <c r="R333" s="195"/>
      <c r="T333" s="128" t="str">
        <f t="shared" si="54"/>
        <v/>
      </c>
      <c r="U333" s="128" t="str">
        <f t="shared" si="55"/>
        <v/>
      </c>
      <c r="V333" s="128" t="str">
        <f t="shared" si="56"/>
        <v/>
      </c>
      <c r="W333" s="128" t="str">
        <f t="shared" si="57"/>
        <v/>
      </c>
      <c r="X333" s="128" t="str">
        <f t="shared" si="58"/>
        <v/>
      </c>
      <c r="Y333" s="128" t="str">
        <f t="shared" ref="Y333:Y396" si="59">IF(T333="","",ABS(T333-$AD$4))</f>
        <v/>
      </c>
      <c r="Z333" s="128" t="str">
        <f t="shared" ref="Z333:Z396" si="60">IF(U333="","",ABS(U333-$AD$5))</f>
        <v/>
      </c>
      <c r="AA333" s="128" t="str">
        <f t="shared" ref="AA333:AA396" si="61">IF(V333="","",ABS(V333-$AD$6))</f>
        <v/>
      </c>
      <c r="AB333" s="128" t="str">
        <f t="shared" ref="AB333:AB396" si="62">IF(W333="","",ABS(W333-$AD$7))</f>
        <v/>
      </c>
      <c r="AC333" s="128" t="str">
        <f t="shared" ref="AC333:AC396" si="63">IF(X333="","",ABS(X333-$AD$8))</f>
        <v/>
      </c>
    </row>
    <row r="334" spans="1:29" ht="15" x14ac:dyDescent="0.2">
      <c r="A334" s="161">
        <v>321</v>
      </c>
      <c r="B334" s="55"/>
      <c r="C334" s="55"/>
      <c r="E334" s="195"/>
      <c r="F334" s="195"/>
      <c r="G334" s="195"/>
      <c r="H334" s="195"/>
      <c r="I334" s="195"/>
      <c r="J334" s="195"/>
      <c r="K334" s="195"/>
      <c r="L334" s="195"/>
      <c r="M334" s="195"/>
      <c r="N334" s="195"/>
      <c r="O334" s="195"/>
      <c r="P334" s="195"/>
      <c r="Q334" s="195"/>
      <c r="R334" s="195"/>
      <c r="T334" s="128" t="str">
        <f t="shared" ref="T334:T397" si="64">IF(B335=1,C335,"")</f>
        <v/>
      </c>
      <c r="U334" s="128" t="str">
        <f t="shared" ref="U334:U397" si="65">IF(B335=2,C335,"")</f>
        <v/>
      </c>
      <c r="V334" s="128" t="str">
        <f t="shared" ref="V334:V397" si="66">IF(B335=3,C335,"")</f>
        <v/>
      </c>
      <c r="W334" s="128" t="str">
        <f t="shared" ref="W334:W397" si="67">IF(B335=4,C335,"")</f>
        <v/>
      </c>
      <c r="X334" s="128" t="str">
        <f t="shared" ref="X334:X397" si="68">IF(B335=5,C335,"")</f>
        <v/>
      </c>
      <c r="Y334" s="128" t="str">
        <f t="shared" si="59"/>
        <v/>
      </c>
      <c r="Z334" s="128" t="str">
        <f t="shared" si="60"/>
        <v/>
      </c>
      <c r="AA334" s="128" t="str">
        <f t="shared" si="61"/>
        <v/>
      </c>
      <c r="AB334" s="128" t="str">
        <f t="shared" si="62"/>
        <v/>
      </c>
      <c r="AC334" s="128" t="str">
        <f t="shared" si="63"/>
        <v/>
      </c>
    </row>
    <row r="335" spans="1:29" ht="15" x14ac:dyDescent="0.2">
      <c r="A335" s="161">
        <v>322</v>
      </c>
      <c r="B335" s="55"/>
      <c r="C335" s="55"/>
      <c r="E335" s="195"/>
      <c r="F335" s="195"/>
      <c r="G335" s="195"/>
      <c r="H335" s="195"/>
      <c r="I335" s="195"/>
      <c r="J335" s="195"/>
      <c r="K335" s="195"/>
      <c r="L335" s="195"/>
      <c r="M335" s="195"/>
      <c r="N335" s="195"/>
      <c r="O335" s="195"/>
      <c r="P335" s="195"/>
      <c r="Q335" s="195"/>
      <c r="R335" s="195"/>
      <c r="T335" s="128" t="str">
        <f t="shared" si="64"/>
        <v/>
      </c>
      <c r="U335" s="128" t="str">
        <f t="shared" si="65"/>
        <v/>
      </c>
      <c r="V335" s="128" t="str">
        <f t="shared" si="66"/>
        <v/>
      </c>
      <c r="W335" s="128" t="str">
        <f t="shared" si="67"/>
        <v/>
      </c>
      <c r="X335" s="128" t="str">
        <f t="shared" si="68"/>
        <v/>
      </c>
      <c r="Y335" s="128" t="str">
        <f t="shared" si="59"/>
        <v/>
      </c>
      <c r="Z335" s="128" t="str">
        <f t="shared" si="60"/>
        <v/>
      </c>
      <c r="AA335" s="128" t="str">
        <f t="shared" si="61"/>
        <v/>
      </c>
      <c r="AB335" s="128" t="str">
        <f t="shared" si="62"/>
        <v/>
      </c>
      <c r="AC335" s="128" t="str">
        <f t="shared" si="63"/>
        <v/>
      </c>
    </row>
    <row r="336" spans="1:29" ht="15" x14ac:dyDescent="0.2">
      <c r="A336" s="161">
        <v>323</v>
      </c>
      <c r="B336" s="55"/>
      <c r="C336" s="55"/>
      <c r="E336" s="195"/>
      <c r="F336" s="195"/>
      <c r="G336" s="195"/>
      <c r="H336" s="195"/>
      <c r="I336" s="195"/>
      <c r="J336" s="195"/>
      <c r="K336" s="195"/>
      <c r="L336" s="195"/>
      <c r="M336" s="195"/>
      <c r="N336" s="195"/>
      <c r="O336" s="195"/>
      <c r="P336" s="195"/>
      <c r="Q336" s="195"/>
      <c r="R336" s="195"/>
      <c r="T336" s="128" t="str">
        <f t="shared" si="64"/>
        <v/>
      </c>
      <c r="U336" s="128" t="str">
        <f t="shared" si="65"/>
        <v/>
      </c>
      <c r="V336" s="128" t="str">
        <f t="shared" si="66"/>
        <v/>
      </c>
      <c r="W336" s="128" t="str">
        <f t="shared" si="67"/>
        <v/>
      </c>
      <c r="X336" s="128" t="str">
        <f t="shared" si="68"/>
        <v/>
      </c>
      <c r="Y336" s="128" t="str">
        <f t="shared" si="59"/>
        <v/>
      </c>
      <c r="Z336" s="128" t="str">
        <f t="shared" si="60"/>
        <v/>
      </c>
      <c r="AA336" s="128" t="str">
        <f t="shared" si="61"/>
        <v/>
      </c>
      <c r="AB336" s="128" t="str">
        <f t="shared" si="62"/>
        <v/>
      </c>
      <c r="AC336" s="128" t="str">
        <f t="shared" si="63"/>
        <v/>
      </c>
    </row>
    <row r="337" spans="1:29" ht="15" x14ac:dyDescent="0.2">
      <c r="A337" s="161">
        <v>324</v>
      </c>
      <c r="B337" s="55"/>
      <c r="C337" s="55"/>
      <c r="E337" s="195"/>
      <c r="F337" s="195"/>
      <c r="G337" s="195"/>
      <c r="H337" s="195"/>
      <c r="I337" s="195"/>
      <c r="J337" s="195"/>
      <c r="K337" s="195"/>
      <c r="L337" s="195"/>
      <c r="M337" s="195"/>
      <c r="N337" s="195"/>
      <c r="O337" s="195"/>
      <c r="P337" s="195"/>
      <c r="Q337" s="195"/>
      <c r="R337" s="195"/>
      <c r="T337" s="128" t="str">
        <f t="shared" si="64"/>
        <v/>
      </c>
      <c r="U337" s="128" t="str">
        <f t="shared" si="65"/>
        <v/>
      </c>
      <c r="V337" s="128" t="str">
        <f t="shared" si="66"/>
        <v/>
      </c>
      <c r="W337" s="128" t="str">
        <f t="shared" si="67"/>
        <v/>
      </c>
      <c r="X337" s="128" t="str">
        <f t="shared" si="68"/>
        <v/>
      </c>
      <c r="Y337" s="128" t="str">
        <f t="shared" si="59"/>
        <v/>
      </c>
      <c r="Z337" s="128" t="str">
        <f t="shared" si="60"/>
        <v/>
      </c>
      <c r="AA337" s="128" t="str">
        <f t="shared" si="61"/>
        <v/>
      </c>
      <c r="AB337" s="128" t="str">
        <f t="shared" si="62"/>
        <v/>
      </c>
      <c r="AC337" s="128" t="str">
        <f t="shared" si="63"/>
        <v/>
      </c>
    </row>
    <row r="338" spans="1:29" ht="15" x14ac:dyDescent="0.2">
      <c r="A338" s="161">
        <v>325</v>
      </c>
      <c r="B338" s="55"/>
      <c r="C338" s="55"/>
      <c r="E338" s="195"/>
      <c r="F338" s="195"/>
      <c r="G338" s="195"/>
      <c r="H338" s="195"/>
      <c r="I338" s="195"/>
      <c r="J338" s="195"/>
      <c r="K338" s="195"/>
      <c r="L338" s="195"/>
      <c r="M338" s="195"/>
      <c r="N338" s="195"/>
      <c r="O338" s="195"/>
      <c r="P338" s="195"/>
      <c r="Q338" s="195"/>
      <c r="R338" s="195"/>
      <c r="T338" s="128" t="str">
        <f t="shared" si="64"/>
        <v/>
      </c>
      <c r="U338" s="128" t="str">
        <f t="shared" si="65"/>
        <v/>
      </c>
      <c r="V338" s="128" t="str">
        <f t="shared" si="66"/>
        <v/>
      </c>
      <c r="W338" s="128" t="str">
        <f t="shared" si="67"/>
        <v/>
      </c>
      <c r="X338" s="128" t="str">
        <f t="shared" si="68"/>
        <v/>
      </c>
      <c r="Y338" s="128" t="str">
        <f t="shared" si="59"/>
        <v/>
      </c>
      <c r="Z338" s="128" t="str">
        <f t="shared" si="60"/>
        <v/>
      </c>
      <c r="AA338" s="128" t="str">
        <f t="shared" si="61"/>
        <v/>
      </c>
      <c r="AB338" s="128" t="str">
        <f t="shared" si="62"/>
        <v/>
      </c>
      <c r="AC338" s="128" t="str">
        <f t="shared" si="63"/>
        <v/>
      </c>
    </row>
    <row r="339" spans="1:29" ht="15" x14ac:dyDescent="0.2">
      <c r="A339" s="161">
        <v>326</v>
      </c>
      <c r="B339" s="55"/>
      <c r="C339" s="55"/>
      <c r="E339" s="195"/>
      <c r="F339" s="195"/>
      <c r="G339" s="195"/>
      <c r="H339" s="195"/>
      <c r="I339" s="195"/>
      <c r="J339" s="195"/>
      <c r="K339" s="195"/>
      <c r="L339" s="195"/>
      <c r="M339" s="195"/>
      <c r="N339" s="195"/>
      <c r="O339" s="195"/>
      <c r="P339" s="195"/>
      <c r="Q339" s="195"/>
      <c r="R339" s="195"/>
      <c r="T339" s="128" t="str">
        <f t="shared" si="64"/>
        <v/>
      </c>
      <c r="U339" s="128" t="str">
        <f t="shared" si="65"/>
        <v/>
      </c>
      <c r="V339" s="128" t="str">
        <f t="shared" si="66"/>
        <v/>
      </c>
      <c r="W339" s="128" t="str">
        <f t="shared" si="67"/>
        <v/>
      </c>
      <c r="X339" s="128" t="str">
        <f t="shared" si="68"/>
        <v/>
      </c>
      <c r="Y339" s="128" t="str">
        <f t="shared" si="59"/>
        <v/>
      </c>
      <c r="Z339" s="128" t="str">
        <f t="shared" si="60"/>
        <v/>
      </c>
      <c r="AA339" s="128" t="str">
        <f t="shared" si="61"/>
        <v/>
      </c>
      <c r="AB339" s="128" t="str">
        <f t="shared" si="62"/>
        <v/>
      </c>
      <c r="AC339" s="128" t="str">
        <f t="shared" si="63"/>
        <v/>
      </c>
    </row>
    <row r="340" spans="1:29" ht="15" x14ac:dyDescent="0.2">
      <c r="A340" s="161">
        <v>327</v>
      </c>
      <c r="B340" s="55"/>
      <c r="C340" s="55"/>
      <c r="E340" s="195"/>
      <c r="F340" s="195"/>
      <c r="G340" s="195"/>
      <c r="H340" s="195"/>
      <c r="I340" s="195"/>
      <c r="J340" s="195"/>
      <c r="K340" s="195"/>
      <c r="L340" s="195"/>
      <c r="M340" s="195"/>
      <c r="N340" s="195"/>
      <c r="O340" s="195"/>
      <c r="P340" s="195"/>
      <c r="Q340" s="195"/>
      <c r="R340" s="195"/>
      <c r="T340" s="128" t="str">
        <f t="shared" si="64"/>
        <v/>
      </c>
      <c r="U340" s="128" t="str">
        <f t="shared" si="65"/>
        <v/>
      </c>
      <c r="V340" s="128" t="str">
        <f t="shared" si="66"/>
        <v/>
      </c>
      <c r="W340" s="128" t="str">
        <f t="shared" si="67"/>
        <v/>
      </c>
      <c r="X340" s="128" t="str">
        <f t="shared" si="68"/>
        <v/>
      </c>
      <c r="Y340" s="128" t="str">
        <f t="shared" si="59"/>
        <v/>
      </c>
      <c r="Z340" s="128" t="str">
        <f t="shared" si="60"/>
        <v/>
      </c>
      <c r="AA340" s="128" t="str">
        <f t="shared" si="61"/>
        <v/>
      </c>
      <c r="AB340" s="128" t="str">
        <f t="shared" si="62"/>
        <v/>
      </c>
      <c r="AC340" s="128" t="str">
        <f t="shared" si="63"/>
        <v/>
      </c>
    </row>
    <row r="341" spans="1:29" ht="15" x14ac:dyDescent="0.2">
      <c r="A341" s="161">
        <v>328</v>
      </c>
      <c r="B341" s="55"/>
      <c r="C341" s="55"/>
      <c r="E341" s="195"/>
      <c r="F341" s="195"/>
      <c r="G341" s="195"/>
      <c r="H341" s="195"/>
      <c r="I341" s="195"/>
      <c r="J341" s="195"/>
      <c r="K341" s="195"/>
      <c r="L341" s="195"/>
      <c r="M341" s="195"/>
      <c r="N341" s="195"/>
      <c r="O341" s="195"/>
      <c r="P341" s="195"/>
      <c r="Q341" s="195"/>
      <c r="R341" s="195"/>
      <c r="T341" s="128" t="str">
        <f t="shared" si="64"/>
        <v/>
      </c>
      <c r="U341" s="128" t="str">
        <f t="shared" si="65"/>
        <v/>
      </c>
      <c r="V341" s="128" t="str">
        <f t="shared" si="66"/>
        <v/>
      </c>
      <c r="W341" s="128" t="str">
        <f t="shared" si="67"/>
        <v/>
      </c>
      <c r="X341" s="128" t="str">
        <f t="shared" si="68"/>
        <v/>
      </c>
      <c r="Y341" s="128" t="str">
        <f t="shared" si="59"/>
        <v/>
      </c>
      <c r="Z341" s="128" t="str">
        <f t="shared" si="60"/>
        <v/>
      </c>
      <c r="AA341" s="128" t="str">
        <f t="shared" si="61"/>
        <v/>
      </c>
      <c r="AB341" s="128" t="str">
        <f t="shared" si="62"/>
        <v/>
      </c>
      <c r="AC341" s="128" t="str">
        <f t="shared" si="63"/>
        <v/>
      </c>
    </row>
    <row r="342" spans="1:29" ht="15" x14ac:dyDescent="0.2">
      <c r="A342" s="161">
        <v>329</v>
      </c>
      <c r="B342" s="55"/>
      <c r="C342" s="55"/>
      <c r="E342" s="195"/>
      <c r="F342" s="195"/>
      <c r="G342" s="195"/>
      <c r="H342" s="195"/>
      <c r="I342" s="195"/>
      <c r="J342" s="195"/>
      <c r="K342" s="195"/>
      <c r="L342" s="195"/>
      <c r="M342" s="195"/>
      <c r="N342" s="195"/>
      <c r="O342" s="195"/>
      <c r="P342" s="195"/>
      <c r="Q342" s="195"/>
      <c r="R342" s="195"/>
      <c r="T342" s="128" t="str">
        <f t="shared" si="64"/>
        <v/>
      </c>
      <c r="U342" s="128" t="str">
        <f t="shared" si="65"/>
        <v/>
      </c>
      <c r="V342" s="128" t="str">
        <f t="shared" si="66"/>
        <v/>
      </c>
      <c r="W342" s="128" t="str">
        <f t="shared" si="67"/>
        <v/>
      </c>
      <c r="X342" s="128" t="str">
        <f t="shared" si="68"/>
        <v/>
      </c>
      <c r="Y342" s="128" t="str">
        <f t="shared" si="59"/>
        <v/>
      </c>
      <c r="Z342" s="128" t="str">
        <f t="shared" si="60"/>
        <v/>
      </c>
      <c r="AA342" s="128" t="str">
        <f t="shared" si="61"/>
        <v/>
      </c>
      <c r="AB342" s="128" t="str">
        <f t="shared" si="62"/>
        <v/>
      </c>
      <c r="AC342" s="128" t="str">
        <f t="shared" si="63"/>
        <v/>
      </c>
    </row>
    <row r="343" spans="1:29" ht="15" x14ac:dyDescent="0.2">
      <c r="A343" s="161">
        <v>330</v>
      </c>
      <c r="B343" s="55"/>
      <c r="C343" s="55"/>
      <c r="E343" s="195"/>
      <c r="F343" s="195"/>
      <c r="G343" s="195"/>
      <c r="H343" s="195"/>
      <c r="I343" s="195"/>
      <c r="J343" s="195"/>
      <c r="K343" s="195"/>
      <c r="L343" s="195"/>
      <c r="M343" s="195"/>
      <c r="N343" s="195"/>
      <c r="O343" s="195"/>
      <c r="P343" s="195"/>
      <c r="Q343" s="195"/>
      <c r="R343" s="195"/>
      <c r="T343" s="128" t="str">
        <f t="shared" si="64"/>
        <v/>
      </c>
      <c r="U343" s="128" t="str">
        <f t="shared" si="65"/>
        <v/>
      </c>
      <c r="V343" s="128" t="str">
        <f t="shared" si="66"/>
        <v/>
      </c>
      <c r="W343" s="128" t="str">
        <f t="shared" si="67"/>
        <v/>
      </c>
      <c r="X343" s="128" t="str">
        <f t="shared" si="68"/>
        <v/>
      </c>
      <c r="Y343" s="128" t="str">
        <f t="shared" si="59"/>
        <v/>
      </c>
      <c r="Z343" s="128" t="str">
        <f t="shared" si="60"/>
        <v/>
      </c>
      <c r="AA343" s="128" t="str">
        <f t="shared" si="61"/>
        <v/>
      </c>
      <c r="AB343" s="128" t="str">
        <f t="shared" si="62"/>
        <v/>
      </c>
      <c r="AC343" s="128" t="str">
        <f t="shared" si="63"/>
        <v/>
      </c>
    </row>
    <row r="344" spans="1:29" ht="15" x14ac:dyDescent="0.2">
      <c r="A344" s="161">
        <v>331</v>
      </c>
      <c r="B344" s="55"/>
      <c r="C344" s="55"/>
      <c r="E344" s="195"/>
      <c r="F344" s="195"/>
      <c r="G344" s="195"/>
      <c r="H344" s="195"/>
      <c r="I344" s="195"/>
      <c r="J344" s="195"/>
      <c r="K344" s="195"/>
      <c r="L344" s="195"/>
      <c r="M344" s="195"/>
      <c r="N344" s="195"/>
      <c r="O344" s="195"/>
      <c r="P344" s="195"/>
      <c r="Q344" s="195"/>
      <c r="R344" s="195"/>
      <c r="T344" s="128" t="str">
        <f t="shared" si="64"/>
        <v/>
      </c>
      <c r="U344" s="128" t="str">
        <f t="shared" si="65"/>
        <v/>
      </c>
      <c r="V344" s="128" t="str">
        <f t="shared" si="66"/>
        <v/>
      </c>
      <c r="W344" s="128" t="str">
        <f t="shared" si="67"/>
        <v/>
      </c>
      <c r="X344" s="128" t="str">
        <f t="shared" si="68"/>
        <v/>
      </c>
      <c r="Y344" s="128" t="str">
        <f t="shared" si="59"/>
        <v/>
      </c>
      <c r="Z344" s="128" t="str">
        <f t="shared" si="60"/>
        <v/>
      </c>
      <c r="AA344" s="128" t="str">
        <f t="shared" si="61"/>
        <v/>
      </c>
      <c r="AB344" s="128" t="str">
        <f t="shared" si="62"/>
        <v/>
      </c>
      <c r="AC344" s="128" t="str">
        <f t="shared" si="63"/>
        <v/>
      </c>
    </row>
    <row r="345" spans="1:29" ht="15" x14ac:dyDescent="0.2">
      <c r="A345" s="161">
        <v>332</v>
      </c>
      <c r="B345" s="55"/>
      <c r="C345" s="55"/>
      <c r="E345" s="195"/>
      <c r="F345" s="195"/>
      <c r="G345" s="195"/>
      <c r="H345" s="195"/>
      <c r="I345" s="195"/>
      <c r="J345" s="195"/>
      <c r="K345" s="195"/>
      <c r="L345" s="195"/>
      <c r="M345" s="195"/>
      <c r="N345" s="195"/>
      <c r="O345" s="195"/>
      <c r="P345" s="195"/>
      <c r="Q345" s="195"/>
      <c r="R345" s="195"/>
      <c r="T345" s="128" t="str">
        <f t="shared" si="64"/>
        <v/>
      </c>
      <c r="U345" s="128" t="str">
        <f t="shared" si="65"/>
        <v/>
      </c>
      <c r="V345" s="128" t="str">
        <f t="shared" si="66"/>
        <v/>
      </c>
      <c r="W345" s="128" t="str">
        <f t="shared" si="67"/>
        <v/>
      </c>
      <c r="X345" s="128" t="str">
        <f t="shared" si="68"/>
        <v/>
      </c>
      <c r="Y345" s="128" t="str">
        <f t="shared" si="59"/>
        <v/>
      </c>
      <c r="Z345" s="128" t="str">
        <f t="shared" si="60"/>
        <v/>
      </c>
      <c r="AA345" s="128" t="str">
        <f t="shared" si="61"/>
        <v/>
      </c>
      <c r="AB345" s="128" t="str">
        <f t="shared" si="62"/>
        <v/>
      </c>
      <c r="AC345" s="128" t="str">
        <f t="shared" si="63"/>
        <v/>
      </c>
    </row>
    <row r="346" spans="1:29" ht="15" x14ac:dyDescent="0.2">
      <c r="A346" s="161">
        <v>333</v>
      </c>
      <c r="B346" s="55"/>
      <c r="C346" s="55"/>
      <c r="E346" s="195"/>
      <c r="F346" s="195"/>
      <c r="G346" s="195"/>
      <c r="H346" s="195"/>
      <c r="I346" s="195"/>
      <c r="J346" s="195"/>
      <c r="K346" s="195"/>
      <c r="L346" s="195"/>
      <c r="M346" s="195"/>
      <c r="N346" s="195"/>
      <c r="O346" s="195"/>
      <c r="P346" s="195"/>
      <c r="Q346" s="195"/>
      <c r="R346" s="195"/>
      <c r="T346" s="128" t="str">
        <f t="shared" si="64"/>
        <v/>
      </c>
      <c r="U346" s="128" t="str">
        <f t="shared" si="65"/>
        <v/>
      </c>
      <c r="V346" s="128" t="str">
        <f t="shared" si="66"/>
        <v/>
      </c>
      <c r="W346" s="128" t="str">
        <f t="shared" si="67"/>
        <v/>
      </c>
      <c r="X346" s="128" t="str">
        <f t="shared" si="68"/>
        <v/>
      </c>
      <c r="Y346" s="128" t="str">
        <f t="shared" si="59"/>
        <v/>
      </c>
      <c r="Z346" s="128" t="str">
        <f t="shared" si="60"/>
        <v/>
      </c>
      <c r="AA346" s="128" t="str">
        <f t="shared" si="61"/>
        <v/>
      </c>
      <c r="AB346" s="128" t="str">
        <f t="shared" si="62"/>
        <v/>
      </c>
      <c r="AC346" s="128" t="str">
        <f t="shared" si="63"/>
        <v/>
      </c>
    </row>
    <row r="347" spans="1:29" ht="15" x14ac:dyDescent="0.2">
      <c r="A347" s="161">
        <v>334</v>
      </c>
      <c r="B347" s="55"/>
      <c r="C347" s="55"/>
      <c r="E347" s="195"/>
      <c r="F347" s="195"/>
      <c r="G347" s="195"/>
      <c r="H347" s="195"/>
      <c r="I347" s="195"/>
      <c r="J347" s="195"/>
      <c r="K347" s="195"/>
      <c r="L347" s="195"/>
      <c r="M347" s="195"/>
      <c r="N347" s="195"/>
      <c r="O347" s="195"/>
      <c r="P347" s="195"/>
      <c r="Q347" s="195"/>
      <c r="R347" s="195"/>
      <c r="T347" s="128" t="str">
        <f t="shared" si="64"/>
        <v/>
      </c>
      <c r="U347" s="128" t="str">
        <f t="shared" si="65"/>
        <v/>
      </c>
      <c r="V347" s="128" t="str">
        <f t="shared" si="66"/>
        <v/>
      </c>
      <c r="W347" s="128" t="str">
        <f t="shared" si="67"/>
        <v/>
      </c>
      <c r="X347" s="128" t="str">
        <f t="shared" si="68"/>
        <v/>
      </c>
      <c r="Y347" s="128" t="str">
        <f t="shared" si="59"/>
        <v/>
      </c>
      <c r="Z347" s="128" t="str">
        <f t="shared" si="60"/>
        <v/>
      </c>
      <c r="AA347" s="128" t="str">
        <f t="shared" si="61"/>
        <v/>
      </c>
      <c r="AB347" s="128" t="str">
        <f t="shared" si="62"/>
        <v/>
      </c>
      <c r="AC347" s="128" t="str">
        <f t="shared" si="63"/>
        <v/>
      </c>
    </row>
    <row r="348" spans="1:29" ht="15" x14ac:dyDescent="0.2">
      <c r="A348" s="161">
        <v>335</v>
      </c>
      <c r="B348" s="55"/>
      <c r="C348" s="55"/>
      <c r="E348" s="195"/>
      <c r="F348" s="195"/>
      <c r="G348" s="195"/>
      <c r="H348" s="195"/>
      <c r="I348" s="195"/>
      <c r="J348" s="195"/>
      <c r="K348" s="195"/>
      <c r="L348" s="195"/>
      <c r="M348" s="195"/>
      <c r="N348" s="195"/>
      <c r="O348" s="195"/>
      <c r="P348" s="195"/>
      <c r="Q348" s="195"/>
      <c r="R348" s="195"/>
      <c r="T348" s="128" t="str">
        <f t="shared" si="64"/>
        <v/>
      </c>
      <c r="U348" s="128" t="str">
        <f t="shared" si="65"/>
        <v/>
      </c>
      <c r="V348" s="128" t="str">
        <f t="shared" si="66"/>
        <v/>
      </c>
      <c r="W348" s="128" t="str">
        <f t="shared" si="67"/>
        <v/>
      </c>
      <c r="X348" s="128" t="str">
        <f t="shared" si="68"/>
        <v/>
      </c>
      <c r="Y348" s="128" t="str">
        <f t="shared" si="59"/>
        <v/>
      </c>
      <c r="Z348" s="128" t="str">
        <f t="shared" si="60"/>
        <v/>
      </c>
      <c r="AA348" s="128" t="str">
        <f t="shared" si="61"/>
        <v/>
      </c>
      <c r="AB348" s="128" t="str">
        <f t="shared" si="62"/>
        <v/>
      </c>
      <c r="AC348" s="128" t="str">
        <f t="shared" si="63"/>
        <v/>
      </c>
    </row>
    <row r="349" spans="1:29" ht="15" x14ac:dyDescent="0.2">
      <c r="A349" s="161">
        <v>336</v>
      </c>
      <c r="B349" s="55"/>
      <c r="C349" s="55"/>
      <c r="E349" s="195"/>
      <c r="F349" s="195"/>
      <c r="G349" s="195"/>
      <c r="H349" s="195"/>
      <c r="I349" s="195"/>
      <c r="J349" s="195"/>
      <c r="K349" s="195"/>
      <c r="L349" s="195"/>
      <c r="M349" s="195"/>
      <c r="N349" s="195"/>
      <c r="O349" s="195"/>
      <c r="P349" s="195"/>
      <c r="Q349" s="195"/>
      <c r="R349" s="195"/>
      <c r="T349" s="128" t="str">
        <f t="shared" si="64"/>
        <v/>
      </c>
      <c r="U349" s="128" t="str">
        <f t="shared" si="65"/>
        <v/>
      </c>
      <c r="V349" s="128" t="str">
        <f t="shared" si="66"/>
        <v/>
      </c>
      <c r="W349" s="128" t="str">
        <f t="shared" si="67"/>
        <v/>
      </c>
      <c r="X349" s="128" t="str">
        <f t="shared" si="68"/>
        <v/>
      </c>
      <c r="Y349" s="128" t="str">
        <f t="shared" si="59"/>
        <v/>
      </c>
      <c r="Z349" s="128" t="str">
        <f t="shared" si="60"/>
        <v/>
      </c>
      <c r="AA349" s="128" t="str">
        <f t="shared" si="61"/>
        <v/>
      </c>
      <c r="AB349" s="128" t="str">
        <f t="shared" si="62"/>
        <v/>
      </c>
      <c r="AC349" s="128" t="str">
        <f t="shared" si="63"/>
        <v/>
      </c>
    </row>
    <row r="350" spans="1:29" ht="15" x14ac:dyDescent="0.2">
      <c r="A350" s="161">
        <v>337</v>
      </c>
      <c r="B350" s="55"/>
      <c r="C350" s="55"/>
      <c r="E350" s="195"/>
      <c r="F350" s="195"/>
      <c r="G350" s="195"/>
      <c r="H350" s="195"/>
      <c r="I350" s="195"/>
      <c r="J350" s="195"/>
      <c r="K350" s="195"/>
      <c r="L350" s="195"/>
      <c r="M350" s="195"/>
      <c r="N350" s="195"/>
      <c r="O350" s="195"/>
      <c r="P350" s="195"/>
      <c r="Q350" s="195"/>
      <c r="R350" s="195"/>
      <c r="T350" s="128" t="str">
        <f t="shared" si="64"/>
        <v/>
      </c>
      <c r="U350" s="128" t="str">
        <f t="shared" si="65"/>
        <v/>
      </c>
      <c r="V350" s="128" t="str">
        <f t="shared" si="66"/>
        <v/>
      </c>
      <c r="W350" s="128" t="str">
        <f t="shared" si="67"/>
        <v/>
      </c>
      <c r="X350" s="128" t="str">
        <f t="shared" si="68"/>
        <v/>
      </c>
      <c r="Y350" s="128" t="str">
        <f t="shared" si="59"/>
        <v/>
      </c>
      <c r="Z350" s="128" t="str">
        <f t="shared" si="60"/>
        <v/>
      </c>
      <c r="AA350" s="128" t="str">
        <f t="shared" si="61"/>
        <v/>
      </c>
      <c r="AB350" s="128" t="str">
        <f t="shared" si="62"/>
        <v/>
      </c>
      <c r="AC350" s="128" t="str">
        <f t="shared" si="63"/>
        <v/>
      </c>
    </row>
    <row r="351" spans="1:29" ht="15" x14ac:dyDescent="0.2">
      <c r="A351" s="161">
        <v>338</v>
      </c>
      <c r="B351" s="55"/>
      <c r="C351" s="55"/>
      <c r="E351" s="195"/>
      <c r="F351" s="195"/>
      <c r="G351" s="195"/>
      <c r="H351" s="195"/>
      <c r="I351" s="195"/>
      <c r="J351" s="195"/>
      <c r="K351" s="195"/>
      <c r="L351" s="195"/>
      <c r="M351" s="195"/>
      <c r="N351" s="195"/>
      <c r="O351" s="195"/>
      <c r="P351" s="195"/>
      <c r="Q351" s="195"/>
      <c r="R351" s="195"/>
      <c r="T351" s="128" t="str">
        <f t="shared" si="64"/>
        <v/>
      </c>
      <c r="U351" s="128" t="str">
        <f t="shared" si="65"/>
        <v/>
      </c>
      <c r="V351" s="128" t="str">
        <f t="shared" si="66"/>
        <v/>
      </c>
      <c r="W351" s="128" t="str">
        <f t="shared" si="67"/>
        <v/>
      </c>
      <c r="X351" s="128" t="str">
        <f t="shared" si="68"/>
        <v/>
      </c>
      <c r="Y351" s="128" t="str">
        <f t="shared" si="59"/>
        <v/>
      </c>
      <c r="Z351" s="128" t="str">
        <f t="shared" si="60"/>
        <v/>
      </c>
      <c r="AA351" s="128" t="str">
        <f t="shared" si="61"/>
        <v/>
      </c>
      <c r="AB351" s="128" t="str">
        <f t="shared" si="62"/>
        <v/>
      </c>
      <c r="AC351" s="128" t="str">
        <f t="shared" si="63"/>
        <v/>
      </c>
    </row>
    <row r="352" spans="1:29" ht="15" x14ac:dyDescent="0.2">
      <c r="A352" s="161">
        <v>339</v>
      </c>
      <c r="B352" s="55"/>
      <c r="C352" s="55"/>
      <c r="E352" s="195"/>
      <c r="F352" s="195"/>
      <c r="G352" s="195"/>
      <c r="H352" s="195"/>
      <c r="I352" s="195"/>
      <c r="J352" s="195"/>
      <c r="K352" s="195"/>
      <c r="L352" s="195"/>
      <c r="M352" s="195"/>
      <c r="N352" s="195"/>
      <c r="O352" s="195"/>
      <c r="P352" s="195"/>
      <c r="Q352" s="195"/>
      <c r="R352" s="195"/>
      <c r="T352" s="128" t="str">
        <f t="shared" si="64"/>
        <v/>
      </c>
      <c r="U352" s="128" t="str">
        <f t="shared" si="65"/>
        <v/>
      </c>
      <c r="V352" s="128" t="str">
        <f t="shared" si="66"/>
        <v/>
      </c>
      <c r="W352" s="128" t="str">
        <f t="shared" si="67"/>
        <v/>
      </c>
      <c r="X352" s="128" t="str">
        <f t="shared" si="68"/>
        <v/>
      </c>
      <c r="Y352" s="128" t="str">
        <f t="shared" si="59"/>
        <v/>
      </c>
      <c r="Z352" s="128" t="str">
        <f t="shared" si="60"/>
        <v/>
      </c>
      <c r="AA352" s="128" t="str">
        <f t="shared" si="61"/>
        <v/>
      </c>
      <c r="AB352" s="128" t="str">
        <f t="shared" si="62"/>
        <v/>
      </c>
      <c r="AC352" s="128" t="str">
        <f t="shared" si="63"/>
        <v/>
      </c>
    </row>
    <row r="353" spans="1:29" ht="15" x14ac:dyDescent="0.2">
      <c r="A353" s="161">
        <v>340</v>
      </c>
      <c r="B353" s="55"/>
      <c r="C353" s="55"/>
      <c r="E353" s="195"/>
      <c r="F353" s="195"/>
      <c r="G353" s="195"/>
      <c r="H353" s="195"/>
      <c r="I353" s="195"/>
      <c r="J353" s="195"/>
      <c r="K353" s="195"/>
      <c r="L353" s="195"/>
      <c r="M353" s="195"/>
      <c r="N353" s="195"/>
      <c r="O353" s="195"/>
      <c r="P353" s="195"/>
      <c r="Q353" s="195"/>
      <c r="R353" s="195"/>
      <c r="T353" s="128" t="str">
        <f t="shared" si="64"/>
        <v/>
      </c>
      <c r="U353" s="128" t="str">
        <f t="shared" si="65"/>
        <v/>
      </c>
      <c r="V353" s="128" t="str">
        <f t="shared" si="66"/>
        <v/>
      </c>
      <c r="W353" s="128" t="str">
        <f t="shared" si="67"/>
        <v/>
      </c>
      <c r="X353" s="128" t="str">
        <f t="shared" si="68"/>
        <v/>
      </c>
      <c r="Y353" s="128" t="str">
        <f t="shared" si="59"/>
        <v/>
      </c>
      <c r="Z353" s="128" t="str">
        <f t="shared" si="60"/>
        <v/>
      </c>
      <c r="AA353" s="128" t="str">
        <f t="shared" si="61"/>
        <v/>
      </c>
      <c r="AB353" s="128" t="str">
        <f t="shared" si="62"/>
        <v/>
      </c>
      <c r="AC353" s="128" t="str">
        <f t="shared" si="63"/>
        <v/>
      </c>
    </row>
    <row r="354" spans="1:29" ht="15" x14ac:dyDescent="0.2">
      <c r="A354" s="161">
        <v>341</v>
      </c>
      <c r="B354" s="55"/>
      <c r="C354" s="55"/>
      <c r="E354" s="195"/>
      <c r="F354" s="195"/>
      <c r="G354" s="195"/>
      <c r="H354" s="195"/>
      <c r="I354" s="195"/>
      <c r="J354" s="195"/>
      <c r="K354" s="195"/>
      <c r="L354" s="195"/>
      <c r="M354" s="195"/>
      <c r="N354" s="195"/>
      <c r="O354" s="195"/>
      <c r="P354" s="195"/>
      <c r="Q354" s="195"/>
      <c r="R354" s="195"/>
      <c r="T354" s="128" t="str">
        <f t="shared" si="64"/>
        <v/>
      </c>
      <c r="U354" s="128" t="str">
        <f t="shared" si="65"/>
        <v/>
      </c>
      <c r="V354" s="128" t="str">
        <f t="shared" si="66"/>
        <v/>
      </c>
      <c r="W354" s="128" t="str">
        <f t="shared" si="67"/>
        <v/>
      </c>
      <c r="X354" s="128" t="str">
        <f t="shared" si="68"/>
        <v/>
      </c>
      <c r="Y354" s="128" t="str">
        <f t="shared" si="59"/>
        <v/>
      </c>
      <c r="Z354" s="128" t="str">
        <f t="shared" si="60"/>
        <v/>
      </c>
      <c r="AA354" s="128" t="str">
        <f t="shared" si="61"/>
        <v/>
      </c>
      <c r="AB354" s="128" t="str">
        <f t="shared" si="62"/>
        <v/>
      </c>
      <c r="AC354" s="128" t="str">
        <f t="shared" si="63"/>
        <v/>
      </c>
    </row>
    <row r="355" spans="1:29" ht="15" x14ac:dyDescent="0.2">
      <c r="A355" s="161">
        <v>342</v>
      </c>
      <c r="B355" s="55"/>
      <c r="C355" s="55"/>
      <c r="E355" s="195"/>
      <c r="F355" s="195"/>
      <c r="G355" s="195"/>
      <c r="H355" s="195"/>
      <c r="I355" s="195"/>
      <c r="J355" s="195"/>
      <c r="K355" s="195"/>
      <c r="L355" s="195"/>
      <c r="M355" s="195"/>
      <c r="N355" s="195"/>
      <c r="O355" s="195"/>
      <c r="P355" s="195"/>
      <c r="Q355" s="195"/>
      <c r="R355" s="195"/>
      <c r="T355" s="128" t="str">
        <f t="shared" si="64"/>
        <v/>
      </c>
      <c r="U355" s="128" t="str">
        <f t="shared" si="65"/>
        <v/>
      </c>
      <c r="V355" s="128" t="str">
        <f t="shared" si="66"/>
        <v/>
      </c>
      <c r="W355" s="128" t="str">
        <f t="shared" si="67"/>
        <v/>
      </c>
      <c r="X355" s="128" t="str">
        <f t="shared" si="68"/>
        <v/>
      </c>
      <c r="Y355" s="128" t="str">
        <f t="shared" si="59"/>
        <v/>
      </c>
      <c r="Z355" s="128" t="str">
        <f t="shared" si="60"/>
        <v/>
      </c>
      <c r="AA355" s="128" t="str">
        <f t="shared" si="61"/>
        <v/>
      </c>
      <c r="AB355" s="128" t="str">
        <f t="shared" si="62"/>
        <v/>
      </c>
      <c r="AC355" s="128" t="str">
        <f t="shared" si="63"/>
        <v/>
      </c>
    </row>
    <row r="356" spans="1:29" ht="15" x14ac:dyDescent="0.2">
      <c r="A356" s="161">
        <v>343</v>
      </c>
      <c r="B356" s="55"/>
      <c r="C356" s="55"/>
      <c r="E356" s="195"/>
      <c r="F356" s="195"/>
      <c r="G356" s="195"/>
      <c r="H356" s="195"/>
      <c r="I356" s="195"/>
      <c r="J356" s="195"/>
      <c r="K356" s="195"/>
      <c r="L356" s="195"/>
      <c r="M356" s="195"/>
      <c r="N356" s="195"/>
      <c r="O356" s="195"/>
      <c r="P356" s="195"/>
      <c r="Q356" s="195"/>
      <c r="R356" s="195"/>
      <c r="T356" s="128" t="str">
        <f t="shared" si="64"/>
        <v/>
      </c>
      <c r="U356" s="128" t="str">
        <f t="shared" si="65"/>
        <v/>
      </c>
      <c r="V356" s="128" t="str">
        <f t="shared" si="66"/>
        <v/>
      </c>
      <c r="W356" s="128" t="str">
        <f t="shared" si="67"/>
        <v/>
      </c>
      <c r="X356" s="128" t="str">
        <f t="shared" si="68"/>
        <v/>
      </c>
      <c r="Y356" s="128" t="str">
        <f t="shared" si="59"/>
        <v/>
      </c>
      <c r="Z356" s="128" t="str">
        <f t="shared" si="60"/>
        <v/>
      </c>
      <c r="AA356" s="128" t="str">
        <f t="shared" si="61"/>
        <v/>
      </c>
      <c r="AB356" s="128" t="str">
        <f t="shared" si="62"/>
        <v/>
      </c>
      <c r="AC356" s="128" t="str">
        <f t="shared" si="63"/>
        <v/>
      </c>
    </row>
    <row r="357" spans="1:29" ht="15" x14ac:dyDescent="0.2">
      <c r="A357" s="161">
        <v>344</v>
      </c>
      <c r="B357" s="55"/>
      <c r="C357" s="55"/>
      <c r="E357" s="195"/>
      <c r="F357" s="195"/>
      <c r="G357" s="195"/>
      <c r="H357" s="195"/>
      <c r="I357" s="195"/>
      <c r="J357" s="195"/>
      <c r="K357" s="195"/>
      <c r="L357" s="195"/>
      <c r="M357" s="195"/>
      <c r="N357" s="195"/>
      <c r="O357" s="195"/>
      <c r="P357" s="195"/>
      <c r="Q357" s="195"/>
      <c r="R357" s="195"/>
      <c r="T357" s="128" t="str">
        <f t="shared" si="64"/>
        <v/>
      </c>
      <c r="U357" s="128" t="str">
        <f t="shared" si="65"/>
        <v/>
      </c>
      <c r="V357" s="128" t="str">
        <f t="shared" si="66"/>
        <v/>
      </c>
      <c r="W357" s="128" t="str">
        <f t="shared" si="67"/>
        <v/>
      </c>
      <c r="X357" s="128" t="str">
        <f t="shared" si="68"/>
        <v/>
      </c>
      <c r="Y357" s="128" t="str">
        <f t="shared" si="59"/>
        <v/>
      </c>
      <c r="Z357" s="128" t="str">
        <f t="shared" si="60"/>
        <v/>
      </c>
      <c r="AA357" s="128" t="str">
        <f t="shared" si="61"/>
        <v/>
      </c>
      <c r="AB357" s="128" t="str">
        <f t="shared" si="62"/>
        <v/>
      </c>
      <c r="AC357" s="128" t="str">
        <f t="shared" si="63"/>
        <v/>
      </c>
    </row>
    <row r="358" spans="1:29" ht="15" x14ac:dyDescent="0.2">
      <c r="A358" s="161">
        <v>345</v>
      </c>
      <c r="B358" s="55"/>
      <c r="C358" s="55"/>
      <c r="E358" s="195"/>
      <c r="F358" s="195"/>
      <c r="G358" s="195"/>
      <c r="H358" s="195"/>
      <c r="I358" s="195"/>
      <c r="J358" s="195"/>
      <c r="K358" s="195"/>
      <c r="L358" s="195"/>
      <c r="M358" s="195"/>
      <c r="N358" s="195"/>
      <c r="O358" s="195"/>
      <c r="P358" s="195"/>
      <c r="Q358" s="195"/>
      <c r="R358" s="195"/>
      <c r="T358" s="128" t="str">
        <f t="shared" si="64"/>
        <v/>
      </c>
      <c r="U358" s="128" t="str">
        <f t="shared" si="65"/>
        <v/>
      </c>
      <c r="V358" s="128" t="str">
        <f t="shared" si="66"/>
        <v/>
      </c>
      <c r="W358" s="128" t="str">
        <f t="shared" si="67"/>
        <v/>
      </c>
      <c r="X358" s="128" t="str">
        <f t="shared" si="68"/>
        <v/>
      </c>
      <c r="Y358" s="128" t="str">
        <f t="shared" si="59"/>
        <v/>
      </c>
      <c r="Z358" s="128" t="str">
        <f t="shared" si="60"/>
        <v/>
      </c>
      <c r="AA358" s="128" t="str">
        <f t="shared" si="61"/>
        <v/>
      </c>
      <c r="AB358" s="128" t="str">
        <f t="shared" si="62"/>
        <v/>
      </c>
      <c r="AC358" s="128" t="str">
        <f t="shared" si="63"/>
        <v/>
      </c>
    </row>
    <row r="359" spans="1:29" ht="15" x14ac:dyDescent="0.2">
      <c r="A359" s="161">
        <v>346</v>
      </c>
      <c r="B359" s="55"/>
      <c r="C359" s="55"/>
      <c r="E359" s="195"/>
      <c r="F359" s="195"/>
      <c r="G359" s="195"/>
      <c r="H359" s="195"/>
      <c r="I359" s="195"/>
      <c r="J359" s="195"/>
      <c r="K359" s="195"/>
      <c r="L359" s="195"/>
      <c r="M359" s="195"/>
      <c r="N359" s="195"/>
      <c r="O359" s="195"/>
      <c r="P359" s="195"/>
      <c r="Q359" s="195"/>
      <c r="R359" s="195"/>
      <c r="T359" s="128" t="str">
        <f t="shared" si="64"/>
        <v/>
      </c>
      <c r="U359" s="128" t="str">
        <f t="shared" si="65"/>
        <v/>
      </c>
      <c r="V359" s="128" t="str">
        <f t="shared" si="66"/>
        <v/>
      </c>
      <c r="W359" s="128" t="str">
        <f t="shared" si="67"/>
        <v/>
      </c>
      <c r="X359" s="128" t="str">
        <f t="shared" si="68"/>
        <v/>
      </c>
      <c r="Y359" s="128" t="str">
        <f t="shared" si="59"/>
        <v/>
      </c>
      <c r="Z359" s="128" t="str">
        <f t="shared" si="60"/>
        <v/>
      </c>
      <c r="AA359" s="128" t="str">
        <f t="shared" si="61"/>
        <v/>
      </c>
      <c r="AB359" s="128" t="str">
        <f t="shared" si="62"/>
        <v/>
      </c>
      <c r="AC359" s="128" t="str">
        <f t="shared" si="63"/>
        <v/>
      </c>
    </row>
    <row r="360" spans="1:29" ht="15" x14ac:dyDescent="0.2">
      <c r="A360" s="161">
        <v>347</v>
      </c>
      <c r="B360" s="55"/>
      <c r="C360" s="55"/>
      <c r="E360" s="195"/>
      <c r="F360" s="195"/>
      <c r="G360" s="195"/>
      <c r="H360" s="195"/>
      <c r="I360" s="195"/>
      <c r="J360" s="195"/>
      <c r="K360" s="195"/>
      <c r="L360" s="195"/>
      <c r="M360" s="195"/>
      <c r="N360" s="195"/>
      <c r="O360" s="195"/>
      <c r="P360" s="195"/>
      <c r="Q360" s="195"/>
      <c r="R360" s="195"/>
      <c r="T360" s="128" t="str">
        <f t="shared" si="64"/>
        <v/>
      </c>
      <c r="U360" s="128" t="str">
        <f t="shared" si="65"/>
        <v/>
      </c>
      <c r="V360" s="128" t="str">
        <f t="shared" si="66"/>
        <v/>
      </c>
      <c r="W360" s="128" t="str">
        <f t="shared" si="67"/>
        <v/>
      </c>
      <c r="X360" s="128" t="str">
        <f t="shared" si="68"/>
        <v/>
      </c>
      <c r="Y360" s="128" t="str">
        <f t="shared" si="59"/>
        <v/>
      </c>
      <c r="Z360" s="128" t="str">
        <f t="shared" si="60"/>
        <v/>
      </c>
      <c r="AA360" s="128" t="str">
        <f t="shared" si="61"/>
        <v/>
      </c>
      <c r="AB360" s="128" t="str">
        <f t="shared" si="62"/>
        <v/>
      </c>
      <c r="AC360" s="128" t="str">
        <f t="shared" si="63"/>
        <v/>
      </c>
    </row>
    <row r="361" spans="1:29" ht="15" x14ac:dyDescent="0.2">
      <c r="A361" s="161">
        <v>348</v>
      </c>
      <c r="B361" s="55"/>
      <c r="C361" s="55"/>
      <c r="E361" s="195"/>
      <c r="F361" s="195"/>
      <c r="G361" s="195"/>
      <c r="H361" s="195"/>
      <c r="I361" s="195"/>
      <c r="J361" s="195"/>
      <c r="K361" s="195"/>
      <c r="L361" s="195"/>
      <c r="M361" s="195"/>
      <c r="N361" s="195"/>
      <c r="O361" s="195"/>
      <c r="P361" s="195"/>
      <c r="Q361" s="195"/>
      <c r="R361" s="195"/>
      <c r="T361" s="128" t="str">
        <f t="shared" si="64"/>
        <v/>
      </c>
      <c r="U361" s="128" t="str">
        <f t="shared" si="65"/>
        <v/>
      </c>
      <c r="V361" s="128" t="str">
        <f t="shared" si="66"/>
        <v/>
      </c>
      <c r="W361" s="128" t="str">
        <f t="shared" si="67"/>
        <v/>
      </c>
      <c r="X361" s="128" t="str">
        <f t="shared" si="68"/>
        <v/>
      </c>
      <c r="Y361" s="128" t="str">
        <f t="shared" si="59"/>
        <v/>
      </c>
      <c r="Z361" s="128" t="str">
        <f t="shared" si="60"/>
        <v/>
      </c>
      <c r="AA361" s="128" t="str">
        <f t="shared" si="61"/>
        <v/>
      </c>
      <c r="AB361" s="128" t="str">
        <f t="shared" si="62"/>
        <v/>
      </c>
      <c r="AC361" s="128" t="str">
        <f t="shared" si="63"/>
        <v/>
      </c>
    </row>
    <row r="362" spans="1:29" ht="15" x14ac:dyDescent="0.2">
      <c r="A362" s="161">
        <v>349</v>
      </c>
      <c r="B362" s="55"/>
      <c r="C362" s="55"/>
      <c r="E362" s="195"/>
      <c r="F362" s="195"/>
      <c r="G362" s="195"/>
      <c r="H362" s="195"/>
      <c r="I362" s="195"/>
      <c r="J362" s="195"/>
      <c r="K362" s="195"/>
      <c r="L362" s="195"/>
      <c r="M362" s="195"/>
      <c r="N362" s="195"/>
      <c r="O362" s="195"/>
      <c r="P362" s="195"/>
      <c r="Q362" s="195"/>
      <c r="R362" s="195"/>
      <c r="T362" s="128" t="str">
        <f t="shared" si="64"/>
        <v/>
      </c>
      <c r="U362" s="128" t="str">
        <f t="shared" si="65"/>
        <v/>
      </c>
      <c r="V362" s="128" t="str">
        <f t="shared" si="66"/>
        <v/>
      </c>
      <c r="W362" s="128" t="str">
        <f t="shared" si="67"/>
        <v/>
      </c>
      <c r="X362" s="128" t="str">
        <f t="shared" si="68"/>
        <v/>
      </c>
      <c r="Y362" s="128" t="str">
        <f t="shared" si="59"/>
        <v/>
      </c>
      <c r="Z362" s="128" t="str">
        <f t="shared" si="60"/>
        <v/>
      </c>
      <c r="AA362" s="128" t="str">
        <f t="shared" si="61"/>
        <v/>
      </c>
      <c r="AB362" s="128" t="str">
        <f t="shared" si="62"/>
        <v/>
      </c>
      <c r="AC362" s="128" t="str">
        <f t="shared" si="63"/>
        <v/>
      </c>
    </row>
    <row r="363" spans="1:29" ht="15" x14ac:dyDescent="0.2">
      <c r="A363" s="161">
        <v>350</v>
      </c>
      <c r="B363" s="55"/>
      <c r="C363" s="55"/>
      <c r="E363" s="195"/>
      <c r="F363" s="195"/>
      <c r="G363" s="195"/>
      <c r="H363" s="195"/>
      <c r="I363" s="195"/>
      <c r="J363" s="195"/>
      <c r="K363" s="195"/>
      <c r="L363" s="195"/>
      <c r="M363" s="195"/>
      <c r="N363" s="195"/>
      <c r="O363" s="195"/>
      <c r="P363" s="195"/>
      <c r="Q363" s="195"/>
      <c r="R363" s="195"/>
      <c r="T363" s="128" t="str">
        <f t="shared" si="64"/>
        <v/>
      </c>
      <c r="U363" s="128" t="str">
        <f t="shared" si="65"/>
        <v/>
      </c>
      <c r="V363" s="128" t="str">
        <f t="shared" si="66"/>
        <v/>
      </c>
      <c r="W363" s="128" t="str">
        <f t="shared" si="67"/>
        <v/>
      </c>
      <c r="X363" s="128" t="str">
        <f t="shared" si="68"/>
        <v/>
      </c>
      <c r="Y363" s="128" t="str">
        <f t="shared" si="59"/>
        <v/>
      </c>
      <c r="Z363" s="128" t="str">
        <f t="shared" si="60"/>
        <v/>
      </c>
      <c r="AA363" s="128" t="str">
        <f t="shared" si="61"/>
        <v/>
      </c>
      <c r="AB363" s="128" t="str">
        <f t="shared" si="62"/>
        <v/>
      </c>
      <c r="AC363" s="128" t="str">
        <f t="shared" si="63"/>
        <v/>
      </c>
    </row>
    <row r="364" spans="1:29" ht="15" x14ac:dyDescent="0.2">
      <c r="A364" s="161">
        <v>351</v>
      </c>
      <c r="B364" s="55"/>
      <c r="C364" s="55"/>
      <c r="E364" s="195"/>
      <c r="F364" s="195"/>
      <c r="G364" s="195"/>
      <c r="H364" s="195"/>
      <c r="I364" s="195"/>
      <c r="J364" s="195"/>
      <c r="K364" s="195"/>
      <c r="L364" s="195"/>
      <c r="M364" s="195"/>
      <c r="N364" s="195"/>
      <c r="O364" s="195"/>
      <c r="P364" s="195"/>
      <c r="Q364" s="195"/>
      <c r="R364" s="195"/>
      <c r="T364" s="128" t="str">
        <f t="shared" si="64"/>
        <v/>
      </c>
      <c r="U364" s="128" t="str">
        <f t="shared" si="65"/>
        <v/>
      </c>
      <c r="V364" s="128" t="str">
        <f t="shared" si="66"/>
        <v/>
      </c>
      <c r="W364" s="128" t="str">
        <f t="shared" si="67"/>
        <v/>
      </c>
      <c r="X364" s="128" t="str">
        <f t="shared" si="68"/>
        <v/>
      </c>
      <c r="Y364" s="128" t="str">
        <f t="shared" si="59"/>
        <v/>
      </c>
      <c r="Z364" s="128" t="str">
        <f t="shared" si="60"/>
        <v/>
      </c>
      <c r="AA364" s="128" t="str">
        <f t="shared" si="61"/>
        <v/>
      </c>
      <c r="AB364" s="128" t="str">
        <f t="shared" si="62"/>
        <v/>
      </c>
      <c r="AC364" s="128" t="str">
        <f t="shared" si="63"/>
        <v/>
      </c>
    </row>
    <row r="365" spans="1:29" ht="15" x14ac:dyDescent="0.2">
      <c r="A365" s="161">
        <v>352</v>
      </c>
      <c r="B365" s="55"/>
      <c r="C365" s="55"/>
      <c r="E365" s="195"/>
      <c r="F365" s="195"/>
      <c r="G365" s="195"/>
      <c r="H365" s="195"/>
      <c r="I365" s="195"/>
      <c r="J365" s="195"/>
      <c r="K365" s="195"/>
      <c r="L365" s="195"/>
      <c r="M365" s="195"/>
      <c r="N365" s="195"/>
      <c r="O365" s="195"/>
      <c r="P365" s="195"/>
      <c r="Q365" s="195"/>
      <c r="R365" s="195"/>
      <c r="T365" s="128" t="str">
        <f t="shared" si="64"/>
        <v/>
      </c>
      <c r="U365" s="128" t="str">
        <f t="shared" si="65"/>
        <v/>
      </c>
      <c r="V365" s="128" t="str">
        <f t="shared" si="66"/>
        <v/>
      </c>
      <c r="W365" s="128" t="str">
        <f t="shared" si="67"/>
        <v/>
      </c>
      <c r="X365" s="128" t="str">
        <f t="shared" si="68"/>
        <v/>
      </c>
      <c r="Y365" s="128" t="str">
        <f t="shared" si="59"/>
        <v/>
      </c>
      <c r="Z365" s="128" t="str">
        <f t="shared" si="60"/>
        <v/>
      </c>
      <c r="AA365" s="128" t="str">
        <f t="shared" si="61"/>
        <v/>
      </c>
      <c r="AB365" s="128" t="str">
        <f t="shared" si="62"/>
        <v/>
      </c>
      <c r="AC365" s="128" t="str">
        <f t="shared" si="63"/>
        <v/>
      </c>
    </row>
    <row r="366" spans="1:29" ht="15" x14ac:dyDescent="0.2">
      <c r="A366" s="161">
        <v>353</v>
      </c>
      <c r="B366" s="55"/>
      <c r="C366" s="55"/>
      <c r="E366" s="195"/>
      <c r="F366" s="195"/>
      <c r="G366" s="195"/>
      <c r="H366" s="195"/>
      <c r="I366" s="195"/>
      <c r="J366" s="195"/>
      <c r="K366" s="195"/>
      <c r="L366" s="195"/>
      <c r="M366" s="195"/>
      <c r="N366" s="195"/>
      <c r="O366" s="195"/>
      <c r="P366" s="195"/>
      <c r="Q366" s="195"/>
      <c r="R366" s="195"/>
      <c r="T366" s="128" t="str">
        <f t="shared" si="64"/>
        <v/>
      </c>
      <c r="U366" s="128" t="str">
        <f t="shared" si="65"/>
        <v/>
      </c>
      <c r="V366" s="128" t="str">
        <f t="shared" si="66"/>
        <v/>
      </c>
      <c r="W366" s="128" t="str">
        <f t="shared" si="67"/>
        <v/>
      </c>
      <c r="X366" s="128" t="str">
        <f t="shared" si="68"/>
        <v/>
      </c>
      <c r="Y366" s="128" t="str">
        <f t="shared" si="59"/>
        <v/>
      </c>
      <c r="Z366" s="128" t="str">
        <f t="shared" si="60"/>
        <v/>
      </c>
      <c r="AA366" s="128" t="str">
        <f t="shared" si="61"/>
        <v/>
      </c>
      <c r="AB366" s="128" t="str">
        <f t="shared" si="62"/>
        <v/>
      </c>
      <c r="AC366" s="128" t="str">
        <f t="shared" si="63"/>
        <v/>
      </c>
    </row>
    <row r="367" spans="1:29" ht="15" x14ac:dyDescent="0.2">
      <c r="A367" s="161">
        <v>354</v>
      </c>
      <c r="B367" s="55"/>
      <c r="C367" s="55"/>
      <c r="E367" s="195"/>
      <c r="F367" s="195"/>
      <c r="G367" s="195"/>
      <c r="H367" s="195"/>
      <c r="I367" s="195"/>
      <c r="J367" s="195"/>
      <c r="K367" s="195"/>
      <c r="L367" s="195"/>
      <c r="M367" s="195"/>
      <c r="N367" s="195"/>
      <c r="O367" s="195"/>
      <c r="P367" s="195"/>
      <c r="Q367" s="195"/>
      <c r="R367" s="195"/>
      <c r="T367" s="128" t="str">
        <f t="shared" si="64"/>
        <v/>
      </c>
      <c r="U367" s="128" t="str">
        <f t="shared" si="65"/>
        <v/>
      </c>
      <c r="V367" s="128" t="str">
        <f t="shared" si="66"/>
        <v/>
      </c>
      <c r="W367" s="128" t="str">
        <f t="shared" si="67"/>
        <v/>
      </c>
      <c r="X367" s="128" t="str">
        <f t="shared" si="68"/>
        <v/>
      </c>
      <c r="Y367" s="128" t="str">
        <f t="shared" si="59"/>
        <v/>
      </c>
      <c r="Z367" s="128" t="str">
        <f t="shared" si="60"/>
        <v/>
      </c>
      <c r="AA367" s="128" t="str">
        <f t="shared" si="61"/>
        <v/>
      </c>
      <c r="AB367" s="128" t="str">
        <f t="shared" si="62"/>
        <v/>
      </c>
      <c r="AC367" s="128" t="str">
        <f t="shared" si="63"/>
        <v/>
      </c>
    </row>
    <row r="368" spans="1:29" ht="15" x14ac:dyDescent="0.2">
      <c r="A368" s="161">
        <v>355</v>
      </c>
      <c r="B368" s="55"/>
      <c r="C368" s="55"/>
      <c r="E368" s="195"/>
      <c r="F368" s="195"/>
      <c r="G368" s="195"/>
      <c r="H368" s="195"/>
      <c r="I368" s="195"/>
      <c r="J368" s="195"/>
      <c r="K368" s="195"/>
      <c r="L368" s="195"/>
      <c r="M368" s="195"/>
      <c r="N368" s="195"/>
      <c r="O368" s="195"/>
      <c r="P368" s="195"/>
      <c r="Q368" s="195"/>
      <c r="R368" s="195"/>
      <c r="T368" s="128" t="str">
        <f t="shared" si="64"/>
        <v/>
      </c>
      <c r="U368" s="128" t="str">
        <f t="shared" si="65"/>
        <v/>
      </c>
      <c r="V368" s="128" t="str">
        <f t="shared" si="66"/>
        <v/>
      </c>
      <c r="W368" s="128" t="str">
        <f t="shared" si="67"/>
        <v/>
      </c>
      <c r="X368" s="128" t="str">
        <f t="shared" si="68"/>
        <v/>
      </c>
      <c r="Y368" s="128" t="str">
        <f t="shared" si="59"/>
        <v/>
      </c>
      <c r="Z368" s="128" t="str">
        <f t="shared" si="60"/>
        <v/>
      </c>
      <c r="AA368" s="128" t="str">
        <f t="shared" si="61"/>
        <v/>
      </c>
      <c r="AB368" s="128" t="str">
        <f t="shared" si="62"/>
        <v/>
      </c>
      <c r="AC368" s="128" t="str">
        <f t="shared" si="63"/>
        <v/>
      </c>
    </row>
    <row r="369" spans="1:29" ht="15" x14ac:dyDescent="0.2">
      <c r="A369" s="161">
        <v>356</v>
      </c>
      <c r="B369" s="55"/>
      <c r="C369" s="55"/>
      <c r="E369" s="195"/>
      <c r="F369" s="195"/>
      <c r="G369" s="195"/>
      <c r="H369" s="195"/>
      <c r="I369" s="195"/>
      <c r="J369" s="195"/>
      <c r="K369" s="195"/>
      <c r="L369" s="195"/>
      <c r="M369" s="195"/>
      <c r="N369" s="195"/>
      <c r="O369" s="195"/>
      <c r="P369" s="195"/>
      <c r="Q369" s="195"/>
      <c r="R369" s="195"/>
      <c r="T369" s="128" t="str">
        <f t="shared" si="64"/>
        <v/>
      </c>
      <c r="U369" s="128" t="str">
        <f t="shared" si="65"/>
        <v/>
      </c>
      <c r="V369" s="128" t="str">
        <f t="shared" si="66"/>
        <v/>
      </c>
      <c r="W369" s="128" t="str">
        <f t="shared" si="67"/>
        <v/>
      </c>
      <c r="X369" s="128" t="str">
        <f t="shared" si="68"/>
        <v/>
      </c>
      <c r="Y369" s="128" t="str">
        <f t="shared" si="59"/>
        <v/>
      </c>
      <c r="Z369" s="128" t="str">
        <f t="shared" si="60"/>
        <v/>
      </c>
      <c r="AA369" s="128" t="str">
        <f t="shared" si="61"/>
        <v/>
      </c>
      <c r="AB369" s="128" t="str">
        <f t="shared" si="62"/>
        <v/>
      </c>
      <c r="AC369" s="128" t="str">
        <f t="shared" si="63"/>
        <v/>
      </c>
    </row>
    <row r="370" spans="1:29" ht="15" x14ac:dyDescent="0.2">
      <c r="A370" s="161">
        <v>357</v>
      </c>
      <c r="B370" s="55"/>
      <c r="C370" s="55"/>
      <c r="E370" s="195"/>
      <c r="F370" s="195"/>
      <c r="G370" s="195"/>
      <c r="H370" s="195"/>
      <c r="I370" s="195"/>
      <c r="J370" s="195"/>
      <c r="K370" s="195"/>
      <c r="L370" s="195"/>
      <c r="M370" s="195"/>
      <c r="N370" s="195"/>
      <c r="O370" s="195"/>
      <c r="P370" s="195"/>
      <c r="Q370" s="195"/>
      <c r="R370" s="195"/>
      <c r="T370" s="128" t="str">
        <f t="shared" si="64"/>
        <v/>
      </c>
      <c r="U370" s="128" t="str">
        <f t="shared" si="65"/>
        <v/>
      </c>
      <c r="V370" s="128" t="str">
        <f t="shared" si="66"/>
        <v/>
      </c>
      <c r="W370" s="128" t="str">
        <f t="shared" si="67"/>
        <v/>
      </c>
      <c r="X370" s="128" t="str">
        <f t="shared" si="68"/>
        <v/>
      </c>
      <c r="Y370" s="128" t="str">
        <f t="shared" si="59"/>
        <v/>
      </c>
      <c r="Z370" s="128" t="str">
        <f t="shared" si="60"/>
        <v/>
      </c>
      <c r="AA370" s="128" t="str">
        <f t="shared" si="61"/>
        <v/>
      </c>
      <c r="AB370" s="128" t="str">
        <f t="shared" si="62"/>
        <v/>
      </c>
      <c r="AC370" s="128" t="str">
        <f t="shared" si="63"/>
        <v/>
      </c>
    </row>
    <row r="371" spans="1:29" ht="15" x14ac:dyDescent="0.2">
      <c r="A371" s="161">
        <v>358</v>
      </c>
      <c r="B371" s="55"/>
      <c r="C371" s="55"/>
      <c r="E371" s="195"/>
      <c r="F371" s="195"/>
      <c r="G371" s="195"/>
      <c r="H371" s="195"/>
      <c r="I371" s="195"/>
      <c r="J371" s="195"/>
      <c r="K371" s="195"/>
      <c r="L371" s="195"/>
      <c r="M371" s="195"/>
      <c r="N371" s="195"/>
      <c r="O371" s="195"/>
      <c r="P371" s="195"/>
      <c r="Q371" s="195"/>
      <c r="R371" s="195"/>
      <c r="T371" s="128" t="str">
        <f t="shared" si="64"/>
        <v/>
      </c>
      <c r="U371" s="128" t="str">
        <f t="shared" si="65"/>
        <v/>
      </c>
      <c r="V371" s="128" t="str">
        <f t="shared" si="66"/>
        <v/>
      </c>
      <c r="W371" s="128" t="str">
        <f t="shared" si="67"/>
        <v/>
      </c>
      <c r="X371" s="128" t="str">
        <f t="shared" si="68"/>
        <v/>
      </c>
      <c r="Y371" s="128" t="str">
        <f t="shared" si="59"/>
        <v/>
      </c>
      <c r="Z371" s="128" t="str">
        <f t="shared" si="60"/>
        <v/>
      </c>
      <c r="AA371" s="128" t="str">
        <f t="shared" si="61"/>
        <v/>
      </c>
      <c r="AB371" s="128" t="str">
        <f t="shared" si="62"/>
        <v/>
      </c>
      <c r="AC371" s="128" t="str">
        <f t="shared" si="63"/>
        <v/>
      </c>
    </row>
    <row r="372" spans="1:29" ht="15" x14ac:dyDescent="0.2">
      <c r="A372" s="161">
        <v>359</v>
      </c>
      <c r="B372" s="55"/>
      <c r="C372" s="55"/>
      <c r="E372" s="195"/>
      <c r="F372" s="195"/>
      <c r="G372" s="195"/>
      <c r="H372" s="195"/>
      <c r="I372" s="195"/>
      <c r="J372" s="195"/>
      <c r="K372" s="195"/>
      <c r="L372" s="195"/>
      <c r="M372" s="195"/>
      <c r="N372" s="195"/>
      <c r="O372" s="195"/>
      <c r="P372" s="195"/>
      <c r="Q372" s="195"/>
      <c r="R372" s="195"/>
      <c r="T372" s="128" t="str">
        <f t="shared" si="64"/>
        <v/>
      </c>
      <c r="U372" s="128" t="str">
        <f t="shared" si="65"/>
        <v/>
      </c>
      <c r="V372" s="128" t="str">
        <f t="shared" si="66"/>
        <v/>
      </c>
      <c r="W372" s="128" t="str">
        <f t="shared" si="67"/>
        <v/>
      </c>
      <c r="X372" s="128" t="str">
        <f t="shared" si="68"/>
        <v/>
      </c>
      <c r="Y372" s="128" t="str">
        <f t="shared" si="59"/>
        <v/>
      </c>
      <c r="Z372" s="128" t="str">
        <f t="shared" si="60"/>
        <v/>
      </c>
      <c r="AA372" s="128" t="str">
        <f t="shared" si="61"/>
        <v/>
      </c>
      <c r="AB372" s="128" t="str">
        <f t="shared" si="62"/>
        <v/>
      </c>
      <c r="AC372" s="128" t="str">
        <f t="shared" si="63"/>
        <v/>
      </c>
    </row>
    <row r="373" spans="1:29" ht="15" x14ac:dyDescent="0.2">
      <c r="A373" s="161">
        <v>360</v>
      </c>
      <c r="B373" s="55"/>
      <c r="C373" s="55"/>
      <c r="E373" s="195"/>
      <c r="F373" s="195"/>
      <c r="G373" s="195"/>
      <c r="H373" s="195"/>
      <c r="I373" s="195"/>
      <c r="J373" s="195"/>
      <c r="K373" s="195"/>
      <c r="L373" s="195"/>
      <c r="M373" s="195"/>
      <c r="N373" s="195"/>
      <c r="O373" s="195"/>
      <c r="P373" s="195"/>
      <c r="Q373" s="195"/>
      <c r="R373" s="195"/>
      <c r="T373" s="128" t="str">
        <f t="shared" si="64"/>
        <v/>
      </c>
      <c r="U373" s="128" t="str">
        <f t="shared" si="65"/>
        <v/>
      </c>
      <c r="V373" s="128" t="str">
        <f t="shared" si="66"/>
        <v/>
      </c>
      <c r="W373" s="128" t="str">
        <f t="shared" si="67"/>
        <v/>
      </c>
      <c r="X373" s="128" t="str">
        <f t="shared" si="68"/>
        <v/>
      </c>
      <c r="Y373" s="128" t="str">
        <f t="shared" si="59"/>
        <v/>
      </c>
      <c r="Z373" s="128" t="str">
        <f t="shared" si="60"/>
        <v/>
      </c>
      <c r="AA373" s="128" t="str">
        <f t="shared" si="61"/>
        <v/>
      </c>
      <c r="AB373" s="128" t="str">
        <f t="shared" si="62"/>
        <v/>
      </c>
      <c r="AC373" s="128" t="str">
        <f t="shared" si="63"/>
        <v/>
      </c>
    </row>
    <row r="374" spans="1:29" ht="15" x14ac:dyDescent="0.2">
      <c r="A374" s="161">
        <v>361</v>
      </c>
      <c r="B374" s="55"/>
      <c r="C374" s="55"/>
      <c r="E374" s="195"/>
      <c r="F374" s="195"/>
      <c r="G374" s="195"/>
      <c r="H374" s="195"/>
      <c r="I374" s="195"/>
      <c r="J374" s="195"/>
      <c r="K374" s="195"/>
      <c r="L374" s="195"/>
      <c r="M374" s="195"/>
      <c r="N374" s="195"/>
      <c r="O374" s="195"/>
      <c r="P374" s="195"/>
      <c r="Q374" s="195"/>
      <c r="R374" s="195"/>
      <c r="T374" s="128" t="str">
        <f t="shared" si="64"/>
        <v/>
      </c>
      <c r="U374" s="128" t="str">
        <f t="shared" si="65"/>
        <v/>
      </c>
      <c r="V374" s="128" t="str">
        <f t="shared" si="66"/>
        <v/>
      </c>
      <c r="W374" s="128" t="str">
        <f t="shared" si="67"/>
        <v/>
      </c>
      <c r="X374" s="128" t="str">
        <f t="shared" si="68"/>
        <v/>
      </c>
      <c r="Y374" s="128" t="str">
        <f t="shared" si="59"/>
        <v/>
      </c>
      <c r="Z374" s="128" t="str">
        <f t="shared" si="60"/>
        <v/>
      </c>
      <c r="AA374" s="128" t="str">
        <f t="shared" si="61"/>
        <v/>
      </c>
      <c r="AB374" s="128" t="str">
        <f t="shared" si="62"/>
        <v/>
      </c>
      <c r="AC374" s="128" t="str">
        <f t="shared" si="63"/>
        <v/>
      </c>
    </row>
    <row r="375" spans="1:29" ht="15" x14ac:dyDescent="0.2">
      <c r="A375" s="161">
        <v>362</v>
      </c>
      <c r="B375" s="55"/>
      <c r="C375" s="55"/>
      <c r="E375" s="195"/>
      <c r="F375" s="195"/>
      <c r="G375" s="195"/>
      <c r="H375" s="195"/>
      <c r="I375" s="195"/>
      <c r="J375" s="195"/>
      <c r="K375" s="195"/>
      <c r="L375" s="195"/>
      <c r="M375" s="195"/>
      <c r="N375" s="195"/>
      <c r="O375" s="195"/>
      <c r="P375" s="195"/>
      <c r="Q375" s="195"/>
      <c r="R375" s="195"/>
      <c r="T375" s="128" t="str">
        <f t="shared" si="64"/>
        <v/>
      </c>
      <c r="U375" s="128" t="str">
        <f t="shared" si="65"/>
        <v/>
      </c>
      <c r="V375" s="128" t="str">
        <f t="shared" si="66"/>
        <v/>
      </c>
      <c r="W375" s="128" t="str">
        <f t="shared" si="67"/>
        <v/>
      </c>
      <c r="X375" s="128" t="str">
        <f t="shared" si="68"/>
        <v/>
      </c>
      <c r="Y375" s="128" t="str">
        <f t="shared" si="59"/>
        <v/>
      </c>
      <c r="Z375" s="128" t="str">
        <f t="shared" si="60"/>
        <v/>
      </c>
      <c r="AA375" s="128" t="str">
        <f t="shared" si="61"/>
        <v/>
      </c>
      <c r="AB375" s="128" t="str">
        <f t="shared" si="62"/>
        <v/>
      </c>
      <c r="AC375" s="128" t="str">
        <f t="shared" si="63"/>
        <v/>
      </c>
    </row>
    <row r="376" spans="1:29" ht="15" x14ac:dyDescent="0.2">
      <c r="A376" s="161">
        <v>363</v>
      </c>
      <c r="B376" s="55"/>
      <c r="C376" s="55"/>
      <c r="E376" s="195"/>
      <c r="F376" s="195"/>
      <c r="G376" s="195"/>
      <c r="H376" s="195"/>
      <c r="I376" s="195"/>
      <c r="J376" s="195"/>
      <c r="K376" s="195"/>
      <c r="L376" s="195"/>
      <c r="M376" s="195"/>
      <c r="N376" s="195"/>
      <c r="O376" s="195"/>
      <c r="P376" s="195"/>
      <c r="Q376" s="195"/>
      <c r="R376" s="195"/>
      <c r="T376" s="128" t="str">
        <f t="shared" si="64"/>
        <v/>
      </c>
      <c r="U376" s="128" t="str">
        <f t="shared" si="65"/>
        <v/>
      </c>
      <c r="V376" s="128" t="str">
        <f t="shared" si="66"/>
        <v/>
      </c>
      <c r="W376" s="128" t="str">
        <f t="shared" si="67"/>
        <v/>
      </c>
      <c r="X376" s="128" t="str">
        <f t="shared" si="68"/>
        <v/>
      </c>
      <c r="Y376" s="128" t="str">
        <f t="shared" si="59"/>
        <v/>
      </c>
      <c r="Z376" s="128" t="str">
        <f t="shared" si="60"/>
        <v/>
      </c>
      <c r="AA376" s="128" t="str">
        <f t="shared" si="61"/>
        <v/>
      </c>
      <c r="AB376" s="128" t="str">
        <f t="shared" si="62"/>
        <v/>
      </c>
      <c r="AC376" s="128" t="str">
        <f t="shared" si="63"/>
        <v/>
      </c>
    </row>
    <row r="377" spans="1:29" ht="15" x14ac:dyDescent="0.2">
      <c r="A377" s="161">
        <v>364</v>
      </c>
      <c r="B377" s="55"/>
      <c r="C377" s="55"/>
      <c r="E377" s="195"/>
      <c r="F377" s="195"/>
      <c r="G377" s="195"/>
      <c r="H377" s="195"/>
      <c r="I377" s="195"/>
      <c r="J377" s="195"/>
      <c r="K377" s="195"/>
      <c r="L377" s="195"/>
      <c r="M377" s="195"/>
      <c r="N377" s="195"/>
      <c r="O377" s="195"/>
      <c r="P377" s="195"/>
      <c r="Q377" s="195"/>
      <c r="R377" s="195"/>
      <c r="T377" s="128" t="str">
        <f t="shared" si="64"/>
        <v/>
      </c>
      <c r="U377" s="128" t="str">
        <f t="shared" si="65"/>
        <v/>
      </c>
      <c r="V377" s="128" t="str">
        <f t="shared" si="66"/>
        <v/>
      </c>
      <c r="W377" s="128" t="str">
        <f t="shared" si="67"/>
        <v/>
      </c>
      <c r="X377" s="128" t="str">
        <f t="shared" si="68"/>
        <v/>
      </c>
      <c r="Y377" s="128" t="str">
        <f t="shared" si="59"/>
        <v/>
      </c>
      <c r="Z377" s="128" t="str">
        <f t="shared" si="60"/>
        <v/>
      </c>
      <c r="AA377" s="128" t="str">
        <f t="shared" si="61"/>
        <v/>
      </c>
      <c r="AB377" s="128" t="str">
        <f t="shared" si="62"/>
        <v/>
      </c>
      <c r="AC377" s="128" t="str">
        <f t="shared" si="63"/>
        <v/>
      </c>
    </row>
    <row r="378" spans="1:29" ht="15" x14ac:dyDescent="0.2">
      <c r="A378" s="161">
        <v>365</v>
      </c>
      <c r="B378" s="55"/>
      <c r="C378" s="55"/>
      <c r="E378" s="195"/>
      <c r="F378" s="195"/>
      <c r="G378" s="195"/>
      <c r="H378" s="195"/>
      <c r="I378" s="195"/>
      <c r="J378" s="195"/>
      <c r="K378" s="195"/>
      <c r="L378" s="195"/>
      <c r="M378" s="195"/>
      <c r="N378" s="195"/>
      <c r="O378" s="195"/>
      <c r="P378" s="195"/>
      <c r="Q378" s="195"/>
      <c r="R378" s="195"/>
      <c r="T378" s="128" t="str">
        <f t="shared" si="64"/>
        <v/>
      </c>
      <c r="U378" s="128" t="str">
        <f t="shared" si="65"/>
        <v/>
      </c>
      <c r="V378" s="128" t="str">
        <f t="shared" si="66"/>
        <v/>
      </c>
      <c r="W378" s="128" t="str">
        <f t="shared" si="67"/>
        <v/>
      </c>
      <c r="X378" s="128" t="str">
        <f t="shared" si="68"/>
        <v/>
      </c>
      <c r="Y378" s="128" t="str">
        <f t="shared" si="59"/>
        <v/>
      </c>
      <c r="Z378" s="128" t="str">
        <f t="shared" si="60"/>
        <v/>
      </c>
      <c r="AA378" s="128" t="str">
        <f t="shared" si="61"/>
        <v/>
      </c>
      <c r="AB378" s="128" t="str">
        <f t="shared" si="62"/>
        <v/>
      </c>
      <c r="AC378" s="128" t="str">
        <f t="shared" si="63"/>
        <v/>
      </c>
    </row>
    <row r="379" spans="1:29" ht="15" x14ac:dyDescent="0.2">
      <c r="A379" s="161">
        <v>366</v>
      </c>
      <c r="B379" s="55"/>
      <c r="C379" s="55"/>
      <c r="E379" s="195"/>
      <c r="F379" s="195"/>
      <c r="G379" s="195"/>
      <c r="H379" s="195"/>
      <c r="I379" s="195"/>
      <c r="J379" s="195"/>
      <c r="K379" s="195"/>
      <c r="L379" s="195"/>
      <c r="M379" s="195"/>
      <c r="N379" s="195"/>
      <c r="O379" s="195"/>
      <c r="P379" s="195"/>
      <c r="Q379" s="195"/>
      <c r="R379" s="195"/>
      <c r="T379" s="128" t="str">
        <f t="shared" si="64"/>
        <v/>
      </c>
      <c r="U379" s="128" t="str">
        <f t="shared" si="65"/>
        <v/>
      </c>
      <c r="V379" s="128" t="str">
        <f t="shared" si="66"/>
        <v/>
      </c>
      <c r="W379" s="128" t="str">
        <f t="shared" si="67"/>
        <v/>
      </c>
      <c r="X379" s="128" t="str">
        <f t="shared" si="68"/>
        <v/>
      </c>
      <c r="Y379" s="128" t="str">
        <f t="shared" si="59"/>
        <v/>
      </c>
      <c r="Z379" s="128" t="str">
        <f t="shared" si="60"/>
        <v/>
      </c>
      <c r="AA379" s="128" t="str">
        <f t="shared" si="61"/>
        <v/>
      </c>
      <c r="AB379" s="128" t="str">
        <f t="shared" si="62"/>
        <v/>
      </c>
      <c r="AC379" s="128" t="str">
        <f t="shared" si="63"/>
        <v/>
      </c>
    </row>
    <row r="380" spans="1:29" ht="15" x14ac:dyDescent="0.2">
      <c r="A380" s="161">
        <v>367</v>
      </c>
      <c r="B380" s="55"/>
      <c r="C380" s="55"/>
      <c r="E380" s="195"/>
      <c r="F380" s="195"/>
      <c r="G380" s="195"/>
      <c r="H380" s="195"/>
      <c r="I380" s="195"/>
      <c r="J380" s="195"/>
      <c r="K380" s="195"/>
      <c r="L380" s="195"/>
      <c r="M380" s="195"/>
      <c r="N380" s="195"/>
      <c r="O380" s="195"/>
      <c r="P380" s="195"/>
      <c r="Q380" s="195"/>
      <c r="R380" s="195"/>
      <c r="T380" s="128" t="str">
        <f t="shared" si="64"/>
        <v/>
      </c>
      <c r="U380" s="128" t="str">
        <f t="shared" si="65"/>
        <v/>
      </c>
      <c r="V380" s="128" t="str">
        <f t="shared" si="66"/>
        <v/>
      </c>
      <c r="W380" s="128" t="str">
        <f t="shared" si="67"/>
        <v/>
      </c>
      <c r="X380" s="128" t="str">
        <f t="shared" si="68"/>
        <v/>
      </c>
      <c r="Y380" s="128" t="str">
        <f t="shared" si="59"/>
        <v/>
      </c>
      <c r="Z380" s="128" t="str">
        <f t="shared" si="60"/>
        <v/>
      </c>
      <c r="AA380" s="128" t="str">
        <f t="shared" si="61"/>
        <v/>
      </c>
      <c r="AB380" s="128" t="str">
        <f t="shared" si="62"/>
        <v/>
      </c>
      <c r="AC380" s="128" t="str">
        <f t="shared" si="63"/>
        <v/>
      </c>
    </row>
    <row r="381" spans="1:29" ht="15" x14ac:dyDescent="0.2">
      <c r="A381" s="161">
        <v>368</v>
      </c>
      <c r="B381" s="55"/>
      <c r="C381" s="55"/>
      <c r="E381" s="195"/>
      <c r="F381" s="195"/>
      <c r="G381" s="195"/>
      <c r="H381" s="195"/>
      <c r="I381" s="195"/>
      <c r="J381" s="195"/>
      <c r="K381" s="195"/>
      <c r="L381" s="195"/>
      <c r="M381" s="195"/>
      <c r="N381" s="195"/>
      <c r="O381" s="195"/>
      <c r="P381" s="195"/>
      <c r="Q381" s="195"/>
      <c r="R381" s="195"/>
      <c r="T381" s="128" t="str">
        <f t="shared" si="64"/>
        <v/>
      </c>
      <c r="U381" s="128" t="str">
        <f t="shared" si="65"/>
        <v/>
      </c>
      <c r="V381" s="128" t="str">
        <f t="shared" si="66"/>
        <v/>
      </c>
      <c r="W381" s="128" t="str">
        <f t="shared" si="67"/>
        <v/>
      </c>
      <c r="X381" s="128" t="str">
        <f t="shared" si="68"/>
        <v/>
      </c>
      <c r="Y381" s="128" t="str">
        <f t="shared" si="59"/>
        <v/>
      </c>
      <c r="Z381" s="128" t="str">
        <f t="shared" si="60"/>
        <v/>
      </c>
      <c r="AA381" s="128" t="str">
        <f t="shared" si="61"/>
        <v/>
      </c>
      <c r="AB381" s="128" t="str">
        <f t="shared" si="62"/>
        <v/>
      </c>
      <c r="AC381" s="128" t="str">
        <f t="shared" si="63"/>
        <v/>
      </c>
    </row>
    <row r="382" spans="1:29" ht="15" x14ac:dyDescent="0.2">
      <c r="A382" s="161">
        <v>369</v>
      </c>
      <c r="B382" s="55"/>
      <c r="C382" s="55"/>
      <c r="E382" s="195"/>
      <c r="F382" s="195"/>
      <c r="G382" s="195"/>
      <c r="H382" s="195"/>
      <c r="I382" s="195"/>
      <c r="J382" s="195"/>
      <c r="K382" s="195"/>
      <c r="L382" s="195"/>
      <c r="M382" s="195"/>
      <c r="N382" s="195"/>
      <c r="O382" s="195"/>
      <c r="P382" s="195"/>
      <c r="Q382" s="195"/>
      <c r="R382" s="195"/>
      <c r="T382" s="128" t="str">
        <f t="shared" si="64"/>
        <v/>
      </c>
      <c r="U382" s="128" t="str">
        <f t="shared" si="65"/>
        <v/>
      </c>
      <c r="V382" s="128" t="str">
        <f t="shared" si="66"/>
        <v/>
      </c>
      <c r="W382" s="128" t="str">
        <f t="shared" si="67"/>
        <v/>
      </c>
      <c r="X382" s="128" t="str">
        <f t="shared" si="68"/>
        <v/>
      </c>
      <c r="Y382" s="128" t="str">
        <f t="shared" si="59"/>
        <v/>
      </c>
      <c r="Z382" s="128" t="str">
        <f t="shared" si="60"/>
        <v/>
      </c>
      <c r="AA382" s="128" t="str">
        <f t="shared" si="61"/>
        <v/>
      </c>
      <c r="AB382" s="128" t="str">
        <f t="shared" si="62"/>
        <v/>
      </c>
      <c r="AC382" s="128" t="str">
        <f t="shared" si="63"/>
        <v/>
      </c>
    </row>
    <row r="383" spans="1:29" ht="15" x14ac:dyDescent="0.2">
      <c r="A383" s="161">
        <v>370</v>
      </c>
      <c r="B383" s="55"/>
      <c r="C383" s="55"/>
      <c r="E383" s="195"/>
      <c r="F383" s="195"/>
      <c r="G383" s="195"/>
      <c r="H383" s="195"/>
      <c r="I383" s="195"/>
      <c r="J383" s="195"/>
      <c r="K383" s="195"/>
      <c r="L383" s="195"/>
      <c r="M383" s="195"/>
      <c r="N383" s="195"/>
      <c r="O383" s="195"/>
      <c r="P383" s="195"/>
      <c r="Q383" s="195"/>
      <c r="R383" s="195"/>
      <c r="T383" s="128" t="str">
        <f t="shared" si="64"/>
        <v/>
      </c>
      <c r="U383" s="128" t="str">
        <f t="shared" si="65"/>
        <v/>
      </c>
      <c r="V383" s="128" t="str">
        <f t="shared" si="66"/>
        <v/>
      </c>
      <c r="W383" s="128" t="str">
        <f t="shared" si="67"/>
        <v/>
      </c>
      <c r="X383" s="128" t="str">
        <f t="shared" si="68"/>
        <v/>
      </c>
      <c r="Y383" s="128" t="str">
        <f t="shared" si="59"/>
        <v/>
      </c>
      <c r="Z383" s="128" t="str">
        <f t="shared" si="60"/>
        <v/>
      </c>
      <c r="AA383" s="128" t="str">
        <f t="shared" si="61"/>
        <v/>
      </c>
      <c r="AB383" s="128" t="str">
        <f t="shared" si="62"/>
        <v/>
      </c>
      <c r="AC383" s="128" t="str">
        <f t="shared" si="63"/>
        <v/>
      </c>
    </row>
    <row r="384" spans="1:29" ht="15" x14ac:dyDescent="0.2">
      <c r="A384" s="161">
        <v>371</v>
      </c>
      <c r="B384" s="55"/>
      <c r="C384" s="55"/>
      <c r="E384" s="195"/>
      <c r="F384" s="195"/>
      <c r="G384" s="195"/>
      <c r="H384" s="195"/>
      <c r="I384" s="195"/>
      <c r="J384" s="195"/>
      <c r="K384" s="195"/>
      <c r="L384" s="195"/>
      <c r="M384" s="195"/>
      <c r="N384" s="195"/>
      <c r="O384" s="195"/>
      <c r="P384" s="195"/>
      <c r="Q384" s="195"/>
      <c r="R384" s="195"/>
      <c r="T384" s="128" t="str">
        <f t="shared" si="64"/>
        <v/>
      </c>
      <c r="U384" s="128" t="str">
        <f t="shared" si="65"/>
        <v/>
      </c>
      <c r="V384" s="128" t="str">
        <f t="shared" si="66"/>
        <v/>
      </c>
      <c r="W384" s="128" t="str">
        <f t="shared" si="67"/>
        <v/>
      </c>
      <c r="X384" s="128" t="str">
        <f t="shared" si="68"/>
        <v/>
      </c>
      <c r="Y384" s="128" t="str">
        <f t="shared" si="59"/>
        <v/>
      </c>
      <c r="Z384" s="128" t="str">
        <f t="shared" si="60"/>
        <v/>
      </c>
      <c r="AA384" s="128" t="str">
        <f t="shared" si="61"/>
        <v/>
      </c>
      <c r="AB384" s="128" t="str">
        <f t="shared" si="62"/>
        <v/>
      </c>
      <c r="AC384" s="128" t="str">
        <f t="shared" si="63"/>
        <v/>
      </c>
    </row>
    <row r="385" spans="1:29" ht="15" x14ac:dyDescent="0.2">
      <c r="A385" s="161">
        <v>372</v>
      </c>
      <c r="B385" s="55"/>
      <c r="C385" s="55"/>
      <c r="E385" s="195"/>
      <c r="F385" s="195"/>
      <c r="G385" s="195"/>
      <c r="H385" s="195"/>
      <c r="I385" s="195"/>
      <c r="J385" s="195"/>
      <c r="K385" s="195"/>
      <c r="L385" s="195"/>
      <c r="M385" s="195"/>
      <c r="N385" s="195"/>
      <c r="O385" s="195"/>
      <c r="P385" s="195"/>
      <c r="Q385" s="195"/>
      <c r="R385" s="195"/>
      <c r="T385" s="128" t="str">
        <f t="shared" si="64"/>
        <v/>
      </c>
      <c r="U385" s="128" t="str">
        <f t="shared" si="65"/>
        <v/>
      </c>
      <c r="V385" s="128" t="str">
        <f t="shared" si="66"/>
        <v/>
      </c>
      <c r="W385" s="128" t="str">
        <f t="shared" si="67"/>
        <v/>
      </c>
      <c r="X385" s="128" t="str">
        <f t="shared" si="68"/>
        <v/>
      </c>
      <c r="Y385" s="128" t="str">
        <f t="shared" si="59"/>
        <v/>
      </c>
      <c r="Z385" s="128" t="str">
        <f t="shared" si="60"/>
        <v/>
      </c>
      <c r="AA385" s="128" t="str">
        <f t="shared" si="61"/>
        <v/>
      </c>
      <c r="AB385" s="128" t="str">
        <f t="shared" si="62"/>
        <v/>
      </c>
      <c r="AC385" s="128" t="str">
        <f t="shared" si="63"/>
        <v/>
      </c>
    </row>
    <row r="386" spans="1:29" ht="15" x14ac:dyDescent="0.2">
      <c r="A386" s="161">
        <v>373</v>
      </c>
      <c r="B386" s="55"/>
      <c r="C386" s="55"/>
      <c r="E386" s="195"/>
      <c r="F386" s="195"/>
      <c r="G386" s="195"/>
      <c r="H386" s="195"/>
      <c r="I386" s="195"/>
      <c r="J386" s="195"/>
      <c r="K386" s="195"/>
      <c r="L386" s="195"/>
      <c r="M386" s="195"/>
      <c r="N386" s="195"/>
      <c r="O386" s="195"/>
      <c r="P386" s="195"/>
      <c r="Q386" s="195"/>
      <c r="R386" s="195"/>
      <c r="T386" s="128" t="str">
        <f t="shared" si="64"/>
        <v/>
      </c>
      <c r="U386" s="128" t="str">
        <f t="shared" si="65"/>
        <v/>
      </c>
      <c r="V386" s="128" t="str">
        <f t="shared" si="66"/>
        <v/>
      </c>
      <c r="W386" s="128" t="str">
        <f t="shared" si="67"/>
        <v/>
      </c>
      <c r="X386" s="128" t="str">
        <f t="shared" si="68"/>
        <v/>
      </c>
      <c r="Y386" s="128" t="str">
        <f t="shared" si="59"/>
        <v/>
      </c>
      <c r="Z386" s="128" t="str">
        <f t="shared" si="60"/>
        <v/>
      </c>
      <c r="AA386" s="128" t="str">
        <f t="shared" si="61"/>
        <v/>
      </c>
      <c r="AB386" s="128" t="str">
        <f t="shared" si="62"/>
        <v/>
      </c>
      <c r="AC386" s="128" t="str">
        <f t="shared" si="63"/>
        <v/>
      </c>
    </row>
    <row r="387" spans="1:29" ht="15" x14ac:dyDescent="0.2">
      <c r="A387" s="161">
        <v>374</v>
      </c>
      <c r="B387" s="55"/>
      <c r="C387" s="55"/>
      <c r="E387" s="195"/>
      <c r="F387" s="195"/>
      <c r="G387" s="195"/>
      <c r="H387" s="195"/>
      <c r="I387" s="195"/>
      <c r="J387" s="195"/>
      <c r="K387" s="195"/>
      <c r="L387" s="195"/>
      <c r="M387" s="195"/>
      <c r="N387" s="195"/>
      <c r="O387" s="195"/>
      <c r="P387" s="195"/>
      <c r="Q387" s="195"/>
      <c r="R387" s="195"/>
      <c r="T387" s="128" t="str">
        <f t="shared" si="64"/>
        <v/>
      </c>
      <c r="U387" s="128" t="str">
        <f t="shared" si="65"/>
        <v/>
      </c>
      <c r="V387" s="128" t="str">
        <f t="shared" si="66"/>
        <v/>
      </c>
      <c r="W387" s="128" t="str">
        <f t="shared" si="67"/>
        <v/>
      </c>
      <c r="X387" s="128" t="str">
        <f t="shared" si="68"/>
        <v/>
      </c>
      <c r="Y387" s="128" t="str">
        <f t="shared" si="59"/>
        <v/>
      </c>
      <c r="Z387" s="128" t="str">
        <f t="shared" si="60"/>
        <v/>
      </c>
      <c r="AA387" s="128" t="str">
        <f t="shared" si="61"/>
        <v/>
      </c>
      <c r="AB387" s="128" t="str">
        <f t="shared" si="62"/>
        <v/>
      </c>
      <c r="AC387" s="128" t="str">
        <f t="shared" si="63"/>
        <v/>
      </c>
    </row>
    <row r="388" spans="1:29" ht="15" x14ac:dyDescent="0.2">
      <c r="A388" s="161">
        <v>375</v>
      </c>
      <c r="B388" s="55"/>
      <c r="C388" s="55"/>
      <c r="E388" s="195"/>
      <c r="F388" s="195"/>
      <c r="G388" s="195"/>
      <c r="H388" s="195"/>
      <c r="I388" s="195"/>
      <c r="J388" s="195"/>
      <c r="K388" s="195"/>
      <c r="L388" s="195"/>
      <c r="M388" s="195"/>
      <c r="N388" s="195"/>
      <c r="O388" s="195"/>
      <c r="P388" s="195"/>
      <c r="Q388" s="195"/>
      <c r="R388" s="195"/>
      <c r="T388" s="128" t="str">
        <f t="shared" si="64"/>
        <v/>
      </c>
      <c r="U388" s="128" t="str">
        <f t="shared" si="65"/>
        <v/>
      </c>
      <c r="V388" s="128" t="str">
        <f t="shared" si="66"/>
        <v/>
      </c>
      <c r="W388" s="128" t="str">
        <f t="shared" si="67"/>
        <v/>
      </c>
      <c r="X388" s="128" t="str">
        <f t="shared" si="68"/>
        <v/>
      </c>
      <c r="Y388" s="128" t="str">
        <f t="shared" si="59"/>
        <v/>
      </c>
      <c r="Z388" s="128" t="str">
        <f t="shared" si="60"/>
        <v/>
      </c>
      <c r="AA388" s="128" t="str">
        <f t="shared" si="61"/>
        <v/>
      </c>
      <c r="AB388" s="128" t="str">
        <f t="shared" si="62"/>
        <v/>
      </c>
      <c r="AC388" s="128" t="str">
        <f t="shared" si="63"/>
        <v/>
      </c>
    </row>
    <row r="389" spans="1:29" ht="15" x14ac:dyDescent="0.2">
      <c r="A389" s="161">
        <v>376</v>
      </c>
      <c r="B389" s="55"/>
      <c r="C389" s="55"/>
      <c r="E389" s="195"/>
      <c r="F389" s="195"/>
      <c r="G389" s="195"/>
      <c r="H389" s="195"/>
      <c r="I389" s="195"/>
      <c r="J389" s="195"/>
      <c r="K389" s="195"/>
      <c r="L389" s="195"/>
      <c r="M389" s="195"/>
      <c r="N389" s="195"/>
      <c r="O389" s="195"/>
      <c r="P389" s="195"/>
      <c r="Q389" s="195"/>
      <c r="R389" s="195"/>
      <c r="T389" s="128" t="str">
        <f t="shared" si="64"/>
        <v/>
      </c>
      <c r="U389" s="128" t="str">
        <f t="shared" si="65"/>
        <v/>
      </c>
      <c r="V389" s="128" t="str">
        <f t="shared" si="66"/>
        <v/>
      </c>
      <c r="W389" s="128" t="str">
        <f t="shared" si="67"/>
        <v/>
      </c>
      <c r="X389" s="128" t="str">
        <f t="shared" si="68"/>
        <v/>
      </c>
      <c r="Y389" s="128" t="str">
        <f t="shared" si="59"/>
        <v/>
      </c>
      <c r="Z389" s="128" t="str">
        <f t="shared" si="60"/>
        <v/>
      </c>
      <c r="AA389" s="128" t="str">
        <f t="shared" si="61"/>
        <v/>
      </c>
      <c r="AB389" s="128" t="str">
        <f t="shared" si="62"/>
        <v/>
      </c>
      <c r="AC389" s="128" t="str">
        <f t="shared" si="63"/>
        <v/>
      </c>
    </row>
    <row r="390" spans="1:29" ht="15" x14ac:dyDescent="0.2">
      <c r="A390" s="161">
        <v>377</v>
      </c>
      <c r="B390" s="55"/>
      <c r="C390" s="55"/>
      <c r="E390" s="195"/>
      <c r="F390" s="195"/>
      <c r="G390" s="195"/>
      <c r="H390" s="195"/>
      <c r="I390" s="195"/>
      <c r="J390" s="195"/>
      <c r="K390" s="195"/>
      <c r="L390" s="195"/>
      <c r="M390" s="195"/>
      <c r="N390" s="195"/>
      <c r="O390" s="195"/>
      <c r="P390" s="195"/>
      <c r="Q390" s="195"/>
      <c r="R390" s="195"/>
      <c r="T390" s="128" t="str">
        <f t="shared" si="64"/>
        <v/>
      </c>
      <c r="U390" s="128" t="str">
        <f t="shared" si="65"/>
        <v/>
      </c>
      <c r="V390" s="128" t="str">
        <f t="shared" si="66"/>
        <v/>
      </c>
      <c r="W390" s="128" t="str">
        <f t="shared" si="67"/>
        <v/>
      </c>
      <c r="X390" s="128" t="str">
        <f t="shared" si="68"/>
        <v/>
      </c>
      <c r="Y390" s="128" t="str">
        <f t="shared" si="59"/>
        <v/>
      </c>
      <c r="Z390" s="128" t="str">
        <f t="shared" si="60"/>
        <v/>
      </c>
      <c r="AA390" s="128" t="str">
        <f t="shared" si="61"/>
        <v/>
      </c>
      <c r="AB390" s="128" t="str">
        <f t="shared" si="62"/>
        <v/>
      </c>
      <c r="AC390" s="128" t="str">
        <f t="shared" si="63"/>
        <v/>
      </c>
    </row>
    <row r="391" spans="1:29" ht="15" x14ac:dyDescent="0.2">
      <c r="A391" s="161">
        <v>378</v>
      </c>
      <c r="B391" s="55"/>
      <c r="C391" s="55"/>
      <c r="E391" s="195"/>
      <c r="F391" s="195"/>
      <c r="G391" s="195"/>
      <c r="H391" s="195"/>
      <c r="I391" s="195"/>
      <c r="J391" s="195"/>
      <c r="K391" s="195"/>
      <c r="L391" s="195"/>
      <c r="M391" s="195"/>
      <c r="N391" s="195"/>
      <c r="O391" s="195"/>
      <c r="P391" s="195"/>
      <c r="Q391" s="195"/>
      <c r="R391" s="195"/>
      <c r="T391" s="128" t="str">
        <f t="shared" si="64"/>
        <v/>
      </c>
      <c r="U391" s="128" t="str">
        <f t="shared" si="65"/>
        <v/>
      </c>
      <c r="V391" s="128" t="str">
        <f t="shared" si="66"/>
        <v/>
      </c>
      <c r="W391" s="128" t="str">
        <f t="shared" si="67"/>
        <v/>
      </c>
      <c r="X391" s="128" t="str">
        <f t="shared" si="68"/>
        <v/>
      </c>
      <c r="Y391" s="128" t="str">
        <f t="shared" si="59"/>
        <v/>
      </c>
      <c r="Z391" s="128" t="str">
        <f t="shared" si="60"/>
        <v/>
      </c>
      <c r="AA391" s="128" t="str">
        <f t="shared" si="61"/>
        <v/>
      </c>
      <c r="AB391" s="128" t="str">
        <f t="shared" si="62"/>
        <v/>
      </c>
      <c r="AC391" s="128" t="str">
        <f t="shared" si="63"/>
        <v/>
      </c>
    </row>
    <row r="392" spans="1:29" ht="15" x14ac:dyDescent="0.2">
      <c r="A392" s="161">
        <v>379</v>
      </c>
      <c r="B392" s="55"/>
      <c r="C392" s="55"/>
      <c r="E392" s="195"/>
      <c r="F392" s="195"/>
      <c r="G392" s="195"/>
      <c r="H392" s="195"/>
      <c r="I392" s="195"/>
      <c r="J392" s="195"/>
      <c r="K392" s="195"/>
      <c r="L392" s="195"/>
      <c r="M392" s="195"/>
      <c r="N392" s="195"/>
      <c r="O392" s="195"/>
      <c r="P392" s="195"/>
      <c r="Q392" s="195"/>
      <c r="R392" s="195"/>
      <c r="T392" s="128" t="str">
        <f t="shared" si="64"/>
        <v/>
      </c>
      <c r="U392" s="128" t="str">
        <f t="shared" si="65"/>
        <v/>
      </c>
      <c r="V392" s="128" t="str">
        <f t="shared" si="66"/>
        <v/>
      </c>
      <c r="W392" s="128" t="str">
        <f t="shared" si="67"/>
        <v/>
      </c>
      <c r="X392" s="128" t="str">
        <f t="shared" si="68"/>
        <v/>
      </c>
      <c r="Y392" s="128" t="str">
        <f t="shared" si="59"/>
        <v/>
      </c>
      <c r="Z392" s="128" t="str">
        <f t="shared" si="60"/>
        <v/>
      </c>
      <c r="AA392" s="128" t="str">
        <f t="shared" si="61"/>
        <v/>
      </c>
      <c r="AB392" s="128" t="str">
        <f t="shared" si="62"/>
        <v/>
      </c>
      <c r="AC392" s="128" t="str">
        <f t="shared" si="63"/>
        <v/>
      </c>
    </row>
    <row r="393" spans="1:29" ht="15" x14ac:dyDescent="0.2">
      <c r="A393" s="161">
        <v>380</v>
      </c>
      <c r="B393" s="55"/>
      <c r="C393" s="55"/>
      <c r="E393" s="195"/>
      <c r="F393" s="195"/>
      <c r="G393" s="195"/>
      <c r="H393" s="195"/>
      <c r="I393" s="195"/>
      <c r="J393" s="195"/>
      <c r="K393" s="195"/>
      <c r="L393" s="195"/>
      <c r="M393" s="195"/>
      <c r="N393" s="195"/>
      <c r="O393" s="195"/>
      <c r="P393" s="195"/>
      <c r="Q393" s="195"/>
      <c r="R393" s="195"/>
      <c r="T393" s="128" t="str">
        <f t="shared" si="64"/>
        <v/>
      </c>
      <c r="U393" s="128" t="str">
        <f t="shared" si="65"/>
        <v/>
      </c>
      <c r="V393" s="128" t="str">
        <f t="shared" si="66"/>
        <v/>
      </c>
      <c r="W393" s="128" t="str">
        <f t="shared" si="67"/>
        <v/>
      </c>
      <c r="X393" s="128" t="str">
        <f t="shared" si="68"/>
        <v/>
      </c>
      <c r="Y393" s="128" t="str">
        <f t="shared" si="59"/>
        <v/>
      </c>
      <c r="Z393" s="128" t="str">
        <f t="shared" si="60"/>
        <v/>
      </c>
      <c r="AA393" s="128" t="str">
        <f t="shared" si="61"/>
        <v/>
      </c>
      <c r="AB393" s="128" t="str">
        <f t="shared" si="62"/>
        <v/>
      </c>
      <c r="AC393" s="128" t="str">
        <f t="shared" si="63"/>
        <v/>
      </c>
    </row>
    <row r="394" spans="1:29" ht="15" x14ac:dyDescent="0.2">
      <c r="A394" s="161">
        <v>381</v>
      </c>
      <c r="B394" s="55"/>
      <c r="C394" s="55"/>
      <c r="E394" s="195"/>
      <c r="F394" s="195"/>
      <c r="G394" s="195"/>
      <c r="H394" s="195"/>
      <c r="I394" s="195"/>
      <c r="J394" s="195"/>
      <c r="K394" s="195"/>
      <c r="L394" s="195"/>
      <c r="M394" s="195"/>
      <c r="N394" s="195"/>
      <c r="O394" s="195"/>
      <c r="P394" s="195"/>
      <c r="Q394" s="195"/>
      <c r="R394" s="195"/>
      <c r="T394" s="128" t="str">
        <f t="shared" si="64"/>
        <v/>
      </c>
      <c r="U394" s="128" t="str">
        <f t="shared" si="65"/>
        <v/>
      </c>
      <c r="V394" s="128" t="str">
        <f t="shared" si="66"/>
        <v/>
      </c>
      <c r="W394" s="128" t="str">
        <f t="shared" si="67"/>
        <v/>
      </c>
      <c r="X394" s="128" t="str">
        <f t="shared" si="68"/>
        <v/>
      </c>
      <c r="Y394" s="128" t="str">
        <f t="shared" si="59"/>
        <v/>
      </c>
      <c r="Z394" s="128" t="str">
        <f t="shared" si="60"/>
        <v/>
      </c>
      <c r="AA394" s="128" t="str">
        <f t="shared" si="61"/>
        <v/>
      </c>
      <c r="AB394" s="128" t="str">
        <f t="shared" si="62"/>
        <v/>
      </c>
      <c r="AC394" s="128" t="str">
        <f t="shared" si="63"/>
        <v/>
      </c>
    </row>
    <row r="395" spans="1:29" ht="15" x14ac:dyDescent="0.2">
      <c r="A395" s="161">
        <v>382</v>
      </c>
      <c r="B395" s="55"/>
      <c r="C395" s="55"/>
      <c r="E395" s="195"/>
      <c r="F395" s="195"/>
      <c r="G395" s="195"/>
      <c r="H395" s="195"/>
      <c r="I395" s="195"/>
      <c r="J395" s="195"/>
      <c r="K395" s="195"/>
      <c r="L395" s="195"/>
      <c r="M395" s="195"/>
      <c r="N395" s="195"/>
      <c r="O395" s="195"/>
      <c r="P395" s="195"/>
      <c r="Q395" s="195"/>
      <c r="R395" s="195"/>
      <c r="T395" s="128" t="str">
        <f t="shared" si="64"/>
        <v/>
      </c>
      <c r="U395" s="128" t="str">
        <f t="shared" si="65"/>
        <v/>
      </c>
      <c r="V395" s="128" t="str">
        <f t="shared" si="66"/>
        <v/>
      </c>
      <c r="W395" s="128" t="str">
        <f t="shared" si="67"/>
        <v/>
      </c>
      <c r="X395" s="128" t="str">
        <f t="shared" si="68"/>
        <v/>
      </c>
      <c r="Y395" s="128" t="str">
        <f t="shared" si="59"/>
        <v/>
      </c>
      <c r="Z395" s="128" t="str">
        <f t="shared" si="60"/>
        <v/>
      </c>
      <c r="AA395" s="128" t="str">
        <f t="shared" si="61"/>
        <v/>
      </c>
      <c r="AB395" s="128" t="str">
        <f t="shared" si="62"/>
        <v/>
      </c>
      <c r="AC395" s="128" t="str">
        <f t="shared" si="63"/>
        <v/>
      </c>
    </row>
    <row r="396" spans="1:29" ht="15" x14ac:dyDescent="0.2">
      <c r="A396" s="161">
        <v>383</v>
      </c>
      <c r="B396" s="55"/>
      <c r="C396" s="55"/>
      <c r="E396" s="195"/>
      <c r="F396" s="195"/>
      <c r="G396" s="195"/>
      <c r="H396" s="195"/>
      <c r="I396" s="195"/>
      <c r="J396" s="195"/>
      <c r="K396" s="195"/>
      <c r="L396" s="195"/>
      <c r="M396" s="195"/>
      <c r="N396" s="195"/>
      <c r="O396" s="195"/>
      <c r="P396" s="195"/>
      <c r="Q396" s="195"/>
      <c r="R396" s="195"/>
      <c r="T396" s="128" t="str">
        <f t="shared" si="64"/>
        <v/>
      </c>
      <c r="U396" s="128" t="str">
        <f t="shared" si="65"/>
        <v/>
      </c>
      <c r="V396" s="128" t="str">
        <f t="shared" si="66"/>
        <v/>
      </c>
      <c r="W396" s="128" t="str">
        <f t="shared" si="67"/>
        <v/>
      </c>
      <c r="X396" s="128" t="str">
        <f t="shared" si="68"/>
        <v/>
      </c>
      <c r="Y396" s="128" t="str">
        <f t="shared" si="59"/>
        <v/>
      </c>
      <c r="Z396" s="128" t="str">
        <f t="shared" si="60"/>
        <v/>
      </c>
      <c r="AA396" s="128" t="str">
        <f t="shared" si="61"/>
        <v/>
      </c>
      <c r="AB396" s="128" t="str">
        <f t="shared" si="62"/>
        <v/>
      </c>
      <c r="AC396" s="128" t="str">
        <f t="shared" si="63"/>
        <v/>
      </c>
    </row>
    <row r="397" spans="1:29" ht="15" x14ac:dyDescent="0.2">
      <c r="A397" s="161">
        <v>384</v>
      </c>
      <c r="B397" s="55"/>
      <c r="C397" s="55"/>
      <c r="E397" s="195"/>
      <c r="F397" s="195"/>
      <c r="G397" s="195"/>
      <c r="H397" s="195"/>
      <c r="I397" s="195"/>
      <c r="J397" s="195"/>
      <c r="K397" s="195"/>
      <c r="L397" s="195"/>
      <c r="M397" s="195"/>
      <c r="N397" s="195"/>
      <c r="O397" s="195"/>
      <c r="P397" s="195"/>
      <c r="Q397" s="195"/>
      <c r="R397" s="195"/>
      <c r="T397" s="128" t="str">
        <f t="shared" si="64"/>
        <v/>
      </c>
      <c r="U397" s="128" t="str">
        <f t="shared" si="65"/>
        <v/>
      </c>
      <c r="V397" s="128" t="str">
        <f t="shared" si="66"/>
        <v/>
      </c>
      <c r="W397" s="128" t="str">
        <f t="shared" si="67"/>
        <v/>
      </c>
      <c r="X397" s="128" t="str">
        <f t="shared" si="68"/>
        <v/>
      </c>
      <c r="Y397" s="128" t="str">
        <f t="shared" ref="Y397:Y460" si="69">IF(T397="","",ABS(T397-$AD$4))</f>
        <v/>
      </c>
      <c r="Z397" s="128" t="str">
        <f t="shared" ref="Z397:Z460" si="70">IF(U397="","",ABS(U397-$AD$5))</f>
        <v/>
      </c>
      <c r="AA397" s="128" t="str">
        <f t="shared" ref="AA397:AA460" si="71">IF(V397="","",ABS(V397-$AD$6))</f>
        <v/>
      </c>
      <c r="AB397" s="128" t="str">
        <f t="shared" ref="AB397:AB460" si="72">IF(W397="","",ABS(W397-$AD$7))</f>
        <v/>
      </c>
      <c r="AC397" s="128" t="str">
        <f t="shared" ref="AC397:AC460" si="73">IF(X397="","",ABS(X397-$AD$8))</f>
        <v/>
      </c>
    </row>
    <row r="398" spans="1:29" ht="15" x14ac:dyDescent="0.2">
      <c r="A398" s="161">
        <v>385</v>
      </c>
      <c r="B398" s="55"/>
      <c r="C398" s="55"/>
      <c r="E398" s="195"/>
      <c r="F398" s="195"/>
      <c r="G398" s="195"/>
      <c r="H398" s="195"/>
      <c r="I398" s="195"/>
      <c r="J398" s="195"/>
      <c r="K398" s="195"/>
      <c r="L398" s="195"/>
      <c r="M398" s="195"/>
      <c r="N398" s="195"/>
      <c r="O398" s="195"/>
      <c r="P398" s="195"/>
      <c r="Q398" s="195"/>
      <c r="R398" s="195"/>
      <c r="T398" s="128" t="str">
        <f t="shared" ref="T398:T461" si="74">IF(B399=1,C399,"")</f>
        <v/>
      </c>
      <c r="U398" s="128" t="str">
        <f t="shared" ref="U398:U461" si="75">IF(B399=2,C399,"")</f>
        <v/>
      </c>
      <c r="V398" s="128" t="str">
        <f t="shared" ref="V398:V461" si="76">IF(B399=3,C399,"")</f>
        <v/>
      </c>
      <c r="W398" s="128" t="str">
        <f t="shared" ref="W398:W461" si="77">IF(B399=4,C399,"")</f>
        <v/>
      </c>
      <c r="X398" s="128" t="str">
        <f t="shared" ref="X398:X461" si="78">IF(B399=5,C399,"")</f>
        <v/>
      </c>
      <c r="Y398" s="128" t="str">
        <f t="shared" si="69"/>
        <v/>
      </c>
      <c r="Z398" s="128" t="str">
        <f t="shared" si="70"/>
        <v/>
      </c>
      <c r="AA398" s="128" t="str">
        <f t="shared" si="71"/>
        <v/>
      </c>
      <c r="AB398" s="128" t="str">
        <f t="shared" si="72"/>
        <v/>
      </c>
      <c r="AC398" s="128" t="str">
        <f t="shared" si="73"/>
        <v/>
      </c>
    </row>
    <row r="399" spans="1:29" ht="15" x14ac:dyDescent="0.2">
      <c r="A399" s="161">
        <v>386</v>
      </c>
      <c r="B399" s="55"/>
      <c r="C399" s="55"/>
      <c r="E399" s="195"/>
      <c r="F399" s="195"/>
      <c r="G399" s="195"/>
      <c r="H399" s="195"/>
      <c r="I399" s="195"/>
      <c r="J399" s="195"/>
      <c r="K399" s="195"/>
      <c r="L399" s="195"/>
      <c r="M399" s="195"/>
      <c r="N399" s="195"/>
      <c r="O399" s="195"/>
      <c r="P399" s="195"/>
      <c r="Q399" s="195"/>
      <c r="R399" s="195"/>
      <c r="T399" s="128" t="str">
        <f t="shared" si="74"/>
        <v/>
      </c>
      <c r="U399" s="128" t="str">
        <f t="shared" si="75"/>
        <v/>
      </c>
      <c r="V399" s="128" t="str">
        <f t="shared" si="76"/>
        <v/>
      </c>
      <c r="W399" s="128" t="str">
        <f t="shared" si="77"/>
        <v/>
      </c>
      <c r="X399" s="128" t="str">
        <f t="shared" si="78"/>
        <v/>
      </c>
      <c r="Y399" s="128" t="str">
        <f t="shared" si="69"/>
        <v/>
      </c>
      <c r="Z399" s="128" t="str">
        <f t="shared" si="70"/>
        <v/>
      </c>
      <c r="AA399" s="128" t="str">
        <f t="shared" si="71"/>
        <v/>
      </c>
      <c r="AB399" s="128" t="str">
        <f t="shared" si="72"/>
        <v/>
      </c>
      <c r="AC399" s="128" t="str">
        <f t="shared" si="73"/>
        <v/>
      </c>
    </row>
    <row r="400" spans="1:29" ht="15" x14ac:dyDescent="0.2">
      <c r="A400" s="161">
        <v>387</v>
      </c>
      <c r="B400" s="55"/>
      <c r="C400" s="55"/>
      <c r="E400" s="195"/>
      <c r="F400" s="195"/>
      <c r="G400" s="195"/>
      <c r="H400" s="195"/>
      <c r="I400" s="195"/>
      <c r="J400" s="195"/>
      <c r="K400" s="195"/>
      <c r="L400" s="195"/>
      <c r="M400" s="195"/>
      <c r="N400" s="195"/>
      <c r="O400" s="195"/>
      <c r="P400" s="195"/>
      <c r="Q400" s="195"/>
      <c r="R400" s="195"/>
      <c r="T400" s="128" t="str">
        <f t="shared" si="74"/>
        <v/>
      </c>
      <c r="U400" s="128" t="str">
        <f t="shared" si="75"/>
        <v/>
      </c>
      <c r="V400" s="128" t="str">
        <f t="shared" si="76"/>
        <v/>
      </c>
      <c r="W400" s="128" t="str">
        <f t="shared" si="77"/>
        <v/>
      </c>
      <c r="X400" s="128" t="str">
        <f t="shared" si="78"/>
        <v/>
      </c>
      <c r="Y400" s="128" t="str">
        <f t="shared" si="69"/>
        <v/>
      </c>
      <c r="Z400" s="128" t="str">
        <f t="shared" si="70"/>
        <v/>
      </c>
      <c r="AA400" s="128" t="str">
        <f t="shared" si="71"/>
        <v/>
      </c>
      <c r="AB400" s="128" t="str">
        <f t="shared" si="72"/>
        <v/>
      </c>
      <c r="AC400" s="128" t="str">
        <f t="shared" si="73"/>
        <v/>
      </c>
    </row>
    <row r="401" spans="1:29" ht="15" x14ac:dyDescent="0.2">
      <c r="A401" s="161">
        <v>388</v>
      </c>
      <c r="B401" s="55"/>
      <c r="C401" s="55"/>
      <c r="E401" s="195"/>
      <c r="F401" s="195"/>
      <c r="G401" s="195"/>
      <c r="H401" s="195"/>
      <c r="I401" s="195"/>
      <c r="J401" s="195"/>
      <c r="K401" s="195"/>
      <c r="L401" s="195"/>
      <c r="M401" s="195"/>
      <c r="N401" s="195"/>
      <c r="O401" s="195"/>
      <c r="P401" s="195"/>
      <c r="Q401" s="195"/>
      <c r="R401" s="195"/>
      <c r="T401" s="128" t="str">
        <f t="shared" si="74"/>
        <v/>
      </c>
      <c r="U401" s="128" t="str">
        <f t="shared" si="75"/>
        <v/>
      </c>
      <c r="V401" s="128" t="str">
        <f t="shared" si="76"/>
        <v/>
      </c>
      <c r="W401" s="128" t="str">
        <f t="shared" si="77"/>
        <v/>
      </c>
      <c r="X401" s="128" t="str">
        <f t="shared" si="78"/>
        <v/>
      </c>
      <c r="Y401" s="128" t="str">
        <f t="shared" si="69"/>
        <v/>
      </c>
      <c r="Z401" s="128" t="str">
        <f t="shared" si="70"/>
        <v/>
      </c>
      <c r="AA401" s="128" t="str">
        <f t="shared" si="71"/>
        <v/>
      </c>
      <c r="AB401" s="128" t="str">
        <f t="shared" si="72"/>
        <v/>
      </c>
      <c r="AC401" s="128" t="str">
        <f t="shared" si="73"/>
        <v/>
      </c>
    </row>
    <row r="402" spans="1:29" ht="15" x14ac:dyDescent="0.2">
      <c r="A402" s="161">
        <v>389</v>
      </c>
      <c r="B402" s="55"/>
      <c r="C402" s="55"/>
      <c r="E402" s="195"/>
      <c r="F402" s="195"/>
      <c r="G402" s="195"/>
      <c r="H402" s="195"/>
      <c r="I402" s="195"/>
      <c r="J402" s="195"/>
      <c r="K402" s="195"/>
      <c r="L402" s="195"/>
      <c r="M402" s="195"/>
      <c r="N402" s="195"/>
      <c r="O402" s="195"/>
      <c r="P402" s="195"/>
      <c r="Q402" s="195"/>
      <c r="R402" s="195"/>
      <c r="T402" s="128" t="str">
        <f t="shared" si="74"/>
        <v/>
      </c>
      <c r="U402" s="128" t="str">
        <f t="shared" si="75"/>
        <v/>
      </c>
      <c r="V402" s="128" t="str">
        <f t="shared" si="76"/>
        <v/>
      </c>
      <c r="W402" s="128" t="str">
        <f t="shared" si="77"/>
        <v/>
      </c>
      <c r="X402" s="128" t="str">
        <f t="shared" si="78"/>
        <v/>
      </c>
      <c r="Y402" s="128" t="str">
        <f t="shared" si="69"/>
        <v/>
      </c>
      <c r="Z402" s="128" t="str">
        <f t="shared" si="70"/>
        <v/>
      </c>
      <c r="AA402" s="128" t="str">
        <f t="shared" si="71"/>
        <v/>
      </c>
      <c r="AB402" s="128" t="str">
        <f t="shared" si="72"/>
        <v/>
      </c>
      <c r="AC402" s="128" t="str">
        <f t="shared" si="73"/>
        <v/>
      </c>
    </row>
    <row r="403" spans="1:29" ht="15" x14ac:dyDescent="0.2">
      <c r="A403" s="161">
        <v>390</v>
      </c>
      <c r="B403" s="55"/>
      <c r="C403" s="55"/>
      <c r="E403" s="195"/>
      <c r="F403" s="195"/>
      <c r="G403" s="195"/>
      <c r="H403" s="195"/>
      <c r="I403" s="195"/>
      <c r="J403" s="195"/>
      <c r="K403" s="195"/>
      <c r="L403" s="195"/>
      <c r="M403" s="195"/>
      <c r="N403" s="195"/>
      <c r="O403" s="195"/>
      <c r="P403" s="195"/>
      <c r="Q403" s="195"/>
      <c r="R403" s="195"/>
      <c r="T403" s="128" t="str">
        <f t="shared" si="74"/>
        <v/>
      </c>
      <c r="U403" s="128" t="str">
        <f t="shared" si="75"/>
        <v/>
      </c>
      <c r="V403" s="128" t="str">
        <f t="shared" si="76"/>
        <v/>
      </c>
      <c r="W403" s="128" t="str">
        <f t="shared" si="77"/>
        <v/>
      </c>
      <c r="X403" s="128" t="str">
        <f t="shared" si="78"/>
        <v/>
      </c>
      <c r="Y403" s="128" t="str">
        <f t="shared" si="69"/>
        <v/>
      </c>
      <c r="Z403" s="128" t="str">
        <f t="shared" si="70"/>
        <v/>
      </c>
      <c r="AA403" s="128" t="str">
        <f t="shared" si="71"/>
        <v/>
      </c>
      <c r="AB403" s="128" t="str">
        <f t="shared" si="72"/>
        <v/>
      </c>
      <c r="AC403" s="128" t="str">
        <f t="shared" si="73"/>
        <v/>
      </c>
    </row>
    <row r="404" spans="1:29" ht="15" x14ac:dyDescent="0.2">
      <c r="A404" s="161">
        <v>391</v>
      </c>
      <c r="B404" s="55"/>
      <c r="C404" s="55"/>
      <c r="E404" s="195"/>
      <c r="F404" s="195"/>
      <c r="G404" s="195"/>
      <c r="H404" s="195"/>
      <c r="I404" s="195"/>
      <c r="J404" s="195"/>
      <c r="K404" s="195"/>
      <c r="L404" s="195"/>
      <c r="M404" s="195"/>
      <c r="N404" s="195"/>
      <c r="O404" s="195"/>
      <c r="P404" s="195"/>
      <c r="Q404" s="195"/>
      <c r="R404" s="195"/>
      <c r="T404" s="128" t="str">
        <f t="shared" si="74"/>
        <v/>
      </c>
      <c r="U404" s="128" t="str">
        <f t="shared" si="75"/>
        <v/>
      </c>
      <c r="V404" s="128" t="str">
        <f t="shared" si="76"/>
        <v/>
      </c>
      <c r="W404" s="128" t="str">
        <f t="shared" si="77"/>
        <v/>
      </c>
      <c r="X404" s="128" t="str">
        <f t="shared" si="78"/>
        <v/>
      </c>
      <c r="Y404" s="128" t="str">
        <f t="shared" si="69"/>
        <v/>
      </c>
      <c r="Z404" s="128" t="str">
        <f t="shared" si="70"/>
        <v/>
      </c>
      <c r="AA404" s="128" t="str">
        <f t="shared" si="71"/>
        <v/>
      </c>
      <c r="AB404" s="128" t="str">
        <f t="shared" si="72"/>
        <v/>
      </c>
      <c r="AC404" s="128" t="str">
        <f t="shared" si="73"/>
        <v/>
      </c>
    </row>
    <row r="405" spans="1:29" ht="15" x14ac:dyDescent="0.2">
      <c r="A405" s="161">
        <v>392</v>
      </c>
      <c r="B405" s="55"/>
      <c r="C405" s="55"/>
      <c r="E405" s="195"/>
      <c r="F405" s="195"/>
      <c r="G405" s="195"/>
      <c r="H405" s="195"/>
      <c r="I405" s="195"/>
      <c r="J405" s="195"/>
      <c r="K405" s="195"/>
      <c r="L405" s="195"/>
      <c r="M405" s="195"/>
      <c r="N405" s="195"/>
      <c r="O405" s="195"/>
      <c r="P405" s="195"/>
      <c r="Q405" s="195"/>
      <c r="R405" s="195"/>
      <c r="T405" s="128" t="str">
        <f t="shared" si="74"/>
        <v/>
      </c>
      <c r="U405" s="128" t="str">
        <f t="shared" si="75"/>
        <v/>
      </c>
      <c r="V405" s="128" t="str">
        <f t="shared" si="76"/>
        <v/>
      </c>
      <c r="W405" s="128" t="str">
        <f t="shared" si="77"/>
        <v/>
      </c>
      <c r="X405" s="128" t="str">
        <f t="shared" si="78"/>
        <v/>
      </c>
      <c r="Y405" s="128" t="str">
        <f t="shared" si="69"/>
        <v/>
      </c>
      <c r="Z405" s="128" t="str">
        <f t="shared" si="70"/>
        <v/>
      </c>
      <c r="AA405" s="128" t="str">
        <f t="shared" si="71"/>
        <v/>
      </c>
      <c r="AB405" s="128" t="str">
        <f t="shared" si="72"/>
        <v/>
      </c>
      <c r="AC405" s="128" t="str">
        <f t="shared" si="73"/>
        <v/>
      </c>
    </row>
    <row r="406" spans="1:29" ht="15" x14ac:dyDescent="0.2">
      <c r="A406" s="161">
        <v>393</v>
      </c>
      <c r="B406" s="55"/>
      <c r="C406" s="55"/>
      <c r="E406" s="195"/>
      <c r="F406" s="195"/>
      <c r="G406" s="195"/>
      <c r="H406" s="195"/>
      <c r="I406" s="195"/>
      <c r="J406" s="195"/>
      <c r="K406" s="195"/>
      <c r="L406" s="195"/>
      <c r="M406" s="195"/>
      <c r="N406" s="195"/>
      <c r="O406" s="195"/>
      <c r="P406" s="195"/>
      <c r="Q406" s="195"/>
      <c r="R406" s="195"/>
      <c r="T406" s="128" t="str">
        <f t="shared" si="74"/>
        <v/>
      </c>
      <c r="U406" s="128" t="str">
        <f t="shared" si="75"/>
        <v/>
      </c>
      <c r="V406" s="128" t="str">
        <f t="shared" si="76"/>
        <v/>
      </c>
      <c r="W406" s="128" t="str">
        <f t="shared" si="77"/>
        <v/>
      </c>
      <c r="X406" s="128" t="str">
        <f t="shared" si="78"/>
        <v/>
      </c>
      <c r="Y406" s="128" t="str">
        <f t="shared" si="69"/>
        <v/>
      </c>
      <c r="Z406" s="128" t="str">
        <f t="shared" si="70"/>
        <v/>
      </c>
      <c r="AA406" s="128" t="str">
        <f t="shared" si="71"/>
        <v/>
      </c>
      <c r="AB406" s="128" t="str">
        <f t="shared" si="72"/>
        <v/>
      </c>
      <c r="AC406" s="128" t="str">
        <f t="shared" si="73"/>
        <v/>
      </c>
    </row>
    <row r="407" spans="1:29" ht="15" x14ac:dyDescent="0.2">
      <c r="A407" s="161">
        <v>394</v>
      </c>
      <c r="B407" s="55"/>
      <c r="C407" s="55"/>
      <c r="E407" s="195"/>
      <c r="F407" s="195"/>
      <c r="G407" s="195"/>
      <c r="H407" s="195"/>
      <c r="I407" s="195"/>
      <c r="J407" s="195"/>
      <c r="K407" s="195"/>
      <c r="L407" s="195"/>
      <c r="M407" s="195"/>
      <c r="N407" s="195"/>
      <c r="O407" s="195"/>
      <c r="P407" s="195"/>
      <c r="Q407" s="195"/>
      <c r="R407" s="195"/>
      <c r="T407" s="128" t="str">
        <f t="shared" si="74"/>
        <v/>
      </c>
      <c r="U407" s="128" t="str">
        <f t="shared" si="75"/>
        <v/>
      </c>
      <c r="V407" s="128" t="str">
        <f t="shared" si="76"/>
        <v/>
      </c>
      <c r="W407" s="128" t="str">
        <f t="shared" si="77"/>
        <v/>
      </c>
      <c r="X407" s="128" t="str">
        <f t="shared" si="78"/>
        <v/>
      </c>
      <c r="Y407" s="128" t="str">
        <f t="shared" si="69"/>
        <v/>
      </c>
      <c r="Z407" s="128" t="str">
        <f t="shared" si="70"/>
        <v/>
      </c>
      <c r="AA407" s="128" t="str">
        <f t="shared" si="71"/>
        <v/>
      </c>
      <c r="AB407" s="128" t="str">
        <f t="shared" si="72"/>
        <v/>
      </c>
      <c r="AC407" s="128" t="str">
        <f t="shared" si="73"/>
        <v/>
      </c>
    </row>
    <row r="408" spans="1:29" ht="15" x14ac:dyDescent="0.2">
      <c r="A408" s="161">
        <v>395</v>
      </c>
      <c r="B408" s="55"/>
      <c r="C408" s="55"/>
      <c r="E408" s="195"/>
      <c r="F408" s="195"/>
      <c r="G408" s="195"/>
      <c r="H408" s="195"/>
      <c r="I408" s="195"/>
      <c r="J408" s="195"/>
      <c r="K408" s="195"/>
      <c r="L408" s="195"/>
      <c r="M408" s="195"/>
      <c r="N408" s="195"/>
      <c r="O408" s="195"/>
      <c r="P408" s="195"/>
      <c r="Q408" s="195"/>
      <c r="R408" s="195"/>
      <c r="T408" s="128" t="str">
        <f t="shared" si="74"/>
        <v/>
      </c>
      <c r="U408" s="128" t="str">
        <f t="shared" si="75"/>
        <v/>
      </c>
      <c r="V408" s="128" t="str">
        <f t="shared" si="76"/>
        <v/>
      </c>
      <c r="W408" s="128" t="str">
        <f t="shared" si="77"/>
        <v/>
      </c>
      <c r="X408" s="128" t="str">
        <f t="shared" si="78"/>
        <v/>
      </c>
      <c r="Y408" s="128" t="str">
        <f t="shared" si="69"/>
        <v/>
      </c>
      <c r="Z408" s="128" t="str">
        <f t="shared" si="70"/>
        <v/>
      </c>
      <c r="AA408" s="128" t="str">
        <f t="shared" si="71"/>
        <v/>
      </c>
      <c r="AB408" s="128" t="str">
        <f t="shared" si="72"/>
        <v/>
      </c>
      <c r="AC408" s="128" t="str">
        <f t="shared" si="73"/>
        <v/>
      </c>
    </row>
    <row r="409" spans="1:29" ht="15" x14ac:dyDescent="0.2">
      <c r="A409" s="161">
        <v>396</v>
      </c>
      <c r="B409" s="55"/>
      <c r="C409" s="55"/>
      <c r="E409" s="195"/>
      <c r="F409" s="195"/>
      <c r="G409" s="195"/>
      <c r="H409" s="195"/>
      <c r="I409" s="195"/>
      <c r="J409" s="195"/>
      <c r="K409" s="195"/>
      <c r="L409" s="195"/>
      <c r="M409" s="195"/>
      <c r="N409" s="195"/>
      <c r="O409" s="195"/>
      <c r="P409" s="195"/>
      <c r="Q409" s="195"/>
      <c r="R409" s="195"/>
      <c r="T409" s="128" t="str">
        <f t="shared" si="74"/>
        <v/>
      </c>
      <c r="U409" s="128" t="str">
        <f t="shared" si="75"/>
        <v/>
      </c>
      <c r="V409" s="128" t="str">
        <f t="shared" si="76"/>
        <v/>
      </c>
      <c r="W409" s="128" t="str">
        <f t="shared" si="77"/>
        <v/>
      </c>
      <c r="X409" s="128" t="str">
        <f t="shared" si="78"/>
        <v/>
      </c>
      <c r="Y409" s="128" t="str">
        <f t="shared" si="69"/>
        <v/>
      </c>
      <c r="Z409" s="128" t="str">
        <f t="shared" si="70"/>
        <v/>
      </c>
      <c r="AA409" s="128" t="str">
        <f t="shared" si="71"/>
        <v/>
      </c>
      <c r="AB409" s="128" t="str">
        <f t="shared" si="72"/>
        <v/>
      </c>
      <c r="AC409" s="128" t="str">
        <f t="shared" si="73"/>
        <v/>
      </c>
    </row>
    <row r="410" spans="1:29" ht="15" x14ac:dyDescent="0.2">
      <c r="A410" s="161">
        <v>397</v>
      </c>
      <c r="B410" s="55"/>
      <c r="C410" s="55"/>
      <c r="E410" s="195"/>
      <c r="F410" s="195"/>
      <c r="G410" s="195"/>
      <c r="H410" s="195"/>
      <c r="I410" s="195"/>
      <c r="J410" s="195"/>
      <c r="K410" s="195"/>
      <c r="L410" s="195"/>
      <c r="M410" s="195"/>
      <c r="N410" s="195"/>
      <c r="O410" s="195"/>
      <c r="P410" s="195"/>
      <c r="Q410" s="195"/>
      <c r="R410" s="195"/>
      <c r="T410" s="128" t="str">
        <f t="shared" si="74"/>
        <v/>
      </c>
      <c r="U410" s="128" t="str">
        <f t="shared" si="75"/>
        <v/>
      </c>
      <c r="V410" s="128" t="str">
        <f t="shared" si="76"/>
        <v/>
      </c>
      <c r="W410" s="128" t="str">
        <f t="shared" si="77"/>
        <v/>
      </c>
      <c r="X410" s="128" t="str">
        <f t="shared" si="78"/>
        <v/>
      </c>
      <c r="Y410" s="128" t="str">
        <f t="shared" si="69"/>
        <v/>
      </c>
      <c r="Z410" s="128" t="str">
        <f t="shared" si="70"/>
        <v/>
      </c>
      <c r="AA410" s="128" t="str">
        <f t="shared" si="71"/>
        <v/>
      </c>
      <c r="AB410" s="128" t="str">
        <f t="shared" si="72"/>
        <v/>
      </c>
      <c r="AC410" s="128" t="str">
        <f t="shared" si="73"/>
        <v/>
      </c>
    </row>
    <row r="411" spans="1:29" ht="15" x14ac:dyDescent="0.2">
      <c r="A411" s="161">
        <v>398</v>
      </c>
      <c r="B411" s="55"/>
      <c r="C411" s="55"/>
      <c r="E411" s="195"/>
      <c r="F411" s="195"/>
      <c r="G411" s="195"/>
      <c r="H411" s="195"/>
      <c r="I411" s="195"/>
      <c r="J411" s="195"/>
      <c r="K411" s="195"/>
      <c r="L411" s="195"/>
      <c r="M411" s="195"/>
      <c r="N411" s="195"/>
      <c r="O411" s="195"/>
      <c r="P411" s="195"/>
      <c r="Q411" s="195"/>
      <c r="R411" s="195"/>
      <c r="T411" s="128" t="str">
        <f t="shared" si="74"/>
        <v/>
      </c>
      <c r="U411" s="128" t="str">
        <f t="shared" si="75"/>
        <v/>
      </c>
      <c r="V411" s="128" t="str">
        <f t="shared" si="76"/>
        <v/>
      </c>
      <c r="W411" s="128" t="str">
        <f t="shared" si="77"/>
        <v/>
      </c>
      <c r="X411" s="128" t="str">
        <f t="shared" si="78"/>
        <v/>
      </c>
      <c r="Y411" s="128" t="str">
        <f t="shared" si="69"/>
        <v/>
      </c>
      <c r="Z411" s="128" t="str">
        <f t="shared" si="70"/>
        <v/>
      </c>
      <c r="AA411" s="128" t="str">
        <f t="shared" si="71"/>
        <v/>
      </c>
      <c r="AB411" s="128" t="str">
        <f t="shared" si="72"/>
        <v/>
      </c>
      <c r="AC411" s="128" t="str">
        <f t="shared" si="73"/>
        <v/>
      </c>
    </row>
    <row r="412" spans="1:29" ht="15" x14ac:dyDescent="0.2">
      <c r="A412" s="161">
        <v>399</v>
      </c>
      <c r="B412" s="55"/>
      <c r="C412" s="55"/>
      <c r="E412" s="195"/>
      <c r="F412" s="195"/>
      <c r="G412" s="195"/>
      <c r="H412" s="195"/>
      <c r="I412" s="195"/>
      <c r="J412" s="195"/>
      <c r="K412" s="195"/>
      <c r="L412" s="195"/>
      <c r="M412" s="195"/>
      <c r="N412" s="195"/>
      <c r="O412" s="195"/>
      <c r="P412" s="195"/>
      <c r="Q412" s="195"/>
      <c r="R412" s="195"/>
      <c r="T412" s="128" t="str">
        <f t="shared" si="74"/>
        <v/>
      </c>
      <c r="U412" s="128" t="str">
        <f t="shared" si="75"/>
        <v/>
      </c>
      <c r="V412" s="128" t="str">
        <f t="shared" si="76"/>
        <v/>
      </c>
      <c r="W412" s="128" t="str">
        <f t="shared" si="77"/>
        <v/>
      </c>
      <c r="X412" s="128" t="str">
        <f t="shared" si="78"/>
        <v/>
      </c>
      <c r="Y412" s="128" t="str">
        <f t="shared" si="69"/>
        <v/>
      </c>
      <c r="Z412" s="128" t="str">
        <f t="shared" si="70"/>
        <v/>
      </c>
      <c r="AA412" s="128" t="str">
        <f t="shared" si="71"/>
        <v/>
      </c>
      <c r="AB412" s="128" t="str">
        <f t="shared" si="72"/>
        <v/>
      </c>
      <c r="AC412" s="128" t="str">
        <f t="shared" si="73"/>
        <v/>
      </c>
    </row>
    <row r="413" spans="1:29" ht="15" x14ac:dyDescent="0.2">
      <c r="A413" s="161">
        <v>400</v>
      </c>
      <c r="B413" s="55"/>
      <c r="C413" s="55"/>
      <c r="E413" s="195"/>
      <c r="F413" s="195"/>
      <c r="G413" s="195"/>
      <c r="H413" s="195"/>
      <c r="I413" s="195"/>
      <c r="J413" s="195"/>
      <c r="K413" s="195"/>
      <c r="L413" s="195"/>
      <c r="M413" s="195"/>
      <c r="N413" s="195"/>
      <c r="O413" s="195"/>
      <c r="P413" s="195"/>
      <c r="Q413" s="195"/>
      <c r="R413" s="195"/>
      <c r="T413" s="128" t="str">
        <f t="shared" si="74"/>
        <v/>
      </c>
      <c r="U413" s="128" t="str">
        <f t="shared" si="75"/>
        <v/>
      </c>
      <c r="V413" s="128" t="str">
        <f t="shared" si="76"/>
        <v/>
      </c>
      <c r="W413" s="128" t="str">
        <f t="shared" si="77"/>
        <v/>
      </c>
      <c r="X413" s="128" t="str">
        <f t="shared" si="78"/>
        <v/>
      </c>
      <c r="Y413" s="128" t="str">
        <f t="shared" si="69"/>
        <v/>
      </c>
      <c r="Z413" s="128" t="str">
        <f t="shared" si="70"/>
        <v/>
      </c>
      <c r="AA413" s="128" t="str">
        <f t="shared" si="71"/>
        <v/>
      </c>
      <c r="AB413" s="128" t="str">
        <f t="shared" si="72"/>
        <v/>
      </c>
      <c r="AC413" s="128" t="str">
        <f t="shared" si="73"/>
        <v/>
      </c>
    </row>
    <row r="414" spans="1:29" ht="15" x14ac:dyDescent="0.2">
      <c r="A414" s="161">
        <v>401</v>
      </c>
      <c r="B414" s="55"/>
      <c r="C414" s="55"/>
      <c r="E414" s="195"/>
      <c r="F414" s="195"/>
      <c r="G414" s="195"/>
      <c r="H414" s="195"/>
      <c r="I414" s="195"/>
      <c r="J414" s="195"/>
      <c r="K414" s="195"/>
      <c r="L414" s="195"/>
      <c r="M414" s="195"/>
      <c r="N414" s="195"/>
      <c r="O414" s="195"/>
      <c r="P414" s="195"/>
      <c r="Q414" s="195"/>
      <c r="R414" s="195"/>
      <c r="T414" s="128" t="str">
        <f t="shared" si="74"/>
        <v/>
      </c>
      <c r="U414" s="128" t="str">
        <f t="shared" si="75"/>
        <v/>
      </c>
      <c r="V414" s="128" t="str">
        <f t="shared" si="76"/>
        <v/>
      </c>
      <c r="W414" s="128" t="str">
        <f t="shared" si="77"/>
        <v/>
      </c>
      <c r="X414" s="128" t="str">
        <f t="shared" si="78"/>
        <v/>
      </c>
      <c r="Y414" s="128" t="str">
        <f t="shared" si="69"/>
        <v/>
      </c>
      <c r="Z414" s="128" t="str">
        <f t="shared" si="70"/>
        <v/>
      </c>
      <c r="AA414" s="128" t="str">
        <f t="shared" si="71"/>
        <v/>
      </c>
      <c r="AB414" s="128" t="str">
        <f t="shared" si="72"/>
        <v/>
      </c>
      <c r="AC414" s="128" t="str">
        <f t="shared" si="73"/>
        <v/>
      </c>
    </row>
    <row r="415" spans="1:29" ht="15" x14ac:dyDescent="0.2">
      <c r="A415" s="161">
        <v>402</v>
      </c>
      <c r="B415" s="55"/>
      <c r="C415" s="55"/>
      <c r="E415" s="195"/>
      <c r="F415" s="195"/>
      <c r="G415" s="195"/>
      <c r="H415" s="195"/>
      <c r="I415" s="195"/>
      <c r="J415" s="195"/>
      <c r="K415" s="195"/>
      <c r="L415" s="195"/>
      <c r="M415" s="195"/>
      <c r="N415" s="195"/>
      <c r="O415" s="195"/>
      <c r="P415" s="195"/>
      <c r="Q415" s="195"/>
      <c r="R415" s="195"/>
      <c r="T415" s="128" t="str">
        <f t="shared" si="74"/>
        <v/>
      </c>
      <c r="U415" s="128" t="str">
        <f t="shared" si="75"/>
        <v/>
      </c>
      <c r="V415" s="128" t="str">
        <f t="shared" si="76"/>
        <v/>
      </c>
      <c r="W415" s="128" t="str">
        <f t="shared" si="77"/>
        <v/>
      </c>
      <c r="X415" s="128" t="str">
        <f t="shared" si="78"/>
        <v/>
      </c>
      <c r="Y415" s="128" t="str">
        <f t="shared" si="69"/>
        <v/>
      </c>
      <c r="Z415" s="128" t="str">
        <f t="shared" si="70"/>
        <v/>
      </c>
      <c r="AA415" s="128" t="str">
        <f t="shared" si="71"/>
        <v/>
      </c>
      <c r="AB415" s="128" t="str">
        <f t="shared" si="72"/>
        <v/>
      </c>
      <c r="AC415" s="128" t="str">
        <f t="shared" si="73"/>
        <v/>
      </c>
    </row>
    <row r="416" spans="1:29" ht="15" x14ac:dyDescent="0.2">
      <c r="A416" s="161">
        <v>403</v>
      </c>
      <c r="B416" s="55"/>
      <c r="C416" s="55"/>
      <c r="E416" s="195"/>
      <c r="F416" s="195"/>
      <c r="G416" s="195"/>
      <c r="H416" s="195"/>
      <c r="I416" s="195"/>
      <c r="J416" s="195"/>
      <c r="K416" s="195"/>
      <c r="L416" s="195"/>
      <c r="M416" s="195"/>
      <c r="N416" s="195"/>
      <c r="O416" s="195"/>
      <c r="P416" s="195"/>
      <c r="Q416" s="195"/>
      <c r="R416" s="195"/>
      <c r="T416" s="128" t="str">
        <f t="shared" si="74"/>
        <v/>
      </c>
      <c r="U416" s="128" t="str">
        <f t="shared" si="75"/>
        <v/>
      </c>
      <c r="V416" s="128" t="str">
        <f t="shared" si="76"/>
        <v/>
      </c>
      <c r="W416" s="128" t="str">
        <f t="shared" si="77"/>
        <v/>
      </c>
      <c r="X416" s="128" t="str">
        <f t="shared" si="78"/>
        <v/>
      </c>
      <c r="Y416" s="128" t="str">
        <f t="shared" si="69"/>
        <v/>
      </c>
      <c r="Z416" s="128" t="str">
        <f t="shared" si="70"/>
        <v/>
      </c>
      <c r="AA416" s="128" t="str">
        <f t="shared" si="71"/>
        <v/>
      </c>
      <c r="AB416" s="128" t="str">
        <f t="shared" si="72"/>
        <v/>
      </c>
      <c r="AC416" s="128" t="str">
        <f t="shared" si="73"/>
        <v/>
      </c>
    </row>
    <row r="417" spans="1:29" ht="15" x14ac:dyDescent="0.2">
      <c r="A417" s="161">
        <v>404</v>
      </c>
      <c r="B417" s="55"/>
      <c r="C417" s="55"/>
      <c r="E417" s="195"/>
      <c r="F417" s="195"/>
      <c r="G417" s="195"/>
      <c r="H417" s="195"/>
      <c r="I417" s="195"/>
      <c r="J417" s="195"/>
      <c r="K417" s="195"/>
      <c r="L417" s="195"/>
      <c r="M417" s="195"/>
      <c r="N417" s="195"/>
      <c r="O417" s="195"/>
      <c r="P417" s="195"/>
      <c r="Q417" s="195"/>
      <c r="R417" s="195"/>
      <c r="T417" s="128" t="str">
        <f t="shared" si="74"/>
        <v/>
      </c>
      <c r="U417" s="128" t="str">
        <f t="shared" si="75"/>
        <v/>
      </c>
      <c r="V417" s="128" t="str">
        <f t="shared" si="76"/>
        <v/>
      </c>
      <c r="W417" s="128" t="str">
        <f t="shared" si="77"/>
        <v/>
      </c>
      <c r="X417" s="128" t="str">
        <f t="shared" si="78"/>
        <v/>
      </c>
      <c r="Y417" s="128" t="str">
        <f t="shared" si="69"/>
        <v/>
      </c>
      <c r="Z417" s="128" t="str">
        <f t="shared" si="70"/>
        <v/>
      </c>
      <c r="AA417" s="128" t="str">
        <f t="shared" si="71"/>
        <v/>
      </c>
      <c r="AB417" s="128" t="str">
        <f t="shared" si="72"/>
        <v/>
      </c>
      <c r="AC417" s="128" t="str">
        <f t="shared" si="73"/>
        <v/>
      </c>
    </row>
    <row r="418" spans="1:29" ht="15" x14ac:dyDescent="0.2">
      <c r="A418" s="161">
        <v>405</v>
      </c>
      <c r="B418" s="55"/>
      <c r="C418" s="55"/>
      <c r="E418" s="195"/>
      <c r="F418" s="195"/>
      <c r="G418" s="195"/>
      <c r="H418" s="195"/>
      <c r="I418" s="195"/>
      <c r="J418" s="195"/>
      <c r="K418" s="195"/>
      <c r="L418" s="195"/>
      <c r="M418" s="195"/>
      <c r="N418" s="195"/>
      <c r="O418" s="195"/>
      <c r="P418" s="195"/>
      <c r="Q418" s="195"/>
      <c r="R418" s="195"/>
      <c r="T418" s="128" t="str">
        <f t="shared" si="74"/>
        <v/>
      </c>
      <c r="U418" s="128" t="str">
        <f t="shared" si="75"/>
        <v/>
      </c>
      <c r="V418" s="128" t="str">
        <f t="shared" si="76"/>
        <v/>
      </c>
      <c r="W418" s="128" t="str">
        <f t="shared" si="77"/>
        <v/>
      </c>
      <c r="X418" s="128" t="str">
        <f t="shared" si="78"/>
        <v/>
      </c>
      <c r="Y418" s="128" t="str">
        <f t="shared" si="69"/>
        <v/>
      </c>
      <c r="Z418" s="128" t="str">
        <f t="shared" si="70"/>
        <v/>
      </c>
      <c r="AA418" s="128" t="str">
        <f t="shared" si="71"/>
        <v/>
      </c>
      <c r="AB418" s="128" t="str">
        <f t="shared" si="72"/>
        <v/>
      </c>
      <c r="AC418" s="128" t="str">
        <f t="shared" si="73"/>
        <v/>
      </c>
    </row>
    <row r="419" spans="1:29" ht="15" x14ac:dyDescent="0.2">
      <c r="A419" s="161">
        <v>406</v>
      </c>
      <c r="B419" s="55"/>
      <c r="C419" s="55"/>
      <c r="E419" s="195"/>
      <c r="F419" s="195"/>
      <c r="G419" s="195"/>
      <c r="H419" s="195"/>
      <c r="I419" s="195"/>
      <c r="J419" s="195"/>
      <c r="K419" s="195"/>
      <c r="L419" s="195"/>
      <c r="M419" s="195"/>
      <c r="N419" s="195"/>
      <c r="O419" s="195"/>
      <c r="P419" s="195"/>
      <c r="Q419" s="195"/>
      <c r="R419" s="195"/>
      <c r="T419" s="128" t="str">
        <f t="shared" si="74"/>
        <v/>
      </c>
      <c r="U419" s="128" t="str">
        <f t="shared" si="75"/>
        <v/>
      </c>
      <c r="V419" s="128" t="str">
        <f t="shared" si="76"/>
        <v/>
      </c>
      <c r="W419" s="128" t="str">
        <f t="shared" si="77"/>
        <v/>
      </c>
      <c r="X419" s="128" t="str">
        <f t="shared" si="78"/>
        <v/>
      </c>
      <c r="Y419" s="128" t="str">
        <f t="shared" si="69"/>
        <v/>
      </c>
      <c r="Z419" s="128" t="str">
        <f t="shared" si="70"/>
        <v/>
      </c>
      <c r="AA419" s="128" t="str">
        <f t="shared" si="71"/>
        <v/>
      </c>
      <c r="AB419" s="128" t="str">
        <f t="shared" si="72"/>
        <v/>
      </c>
      <c r="AC419" s="128" t="str">
        <f t="shared" si="73"/>
        <v/>
      </c>
    </row>
    <row r="420" spans="1:29" ht="15" x14ac:dyDescent="0.2">
      <c r="A420" s="161">
        <v>407</v>
      </c>
      <c r="B420" s="55"/>
      <c r="C420" s="55"/>
      <c r="E420" s="195"/>
      <c r="F420" s="195"/>
      <c r="G420" s="195"/>
      <c r="H420" s="195"/>
      <c r="I420" s="195"/>
      <c r="J420" s="195"/>
      <c r="K420" s="195"/>
      <c r="L420" s="195"/>
      <c r="M420" s="195"/>
      <c r="N420" s="195"/>
      <c r="O420" s="195"/>
      <c r="P420" s="195"/>
      <c r="Q420" s="195"/>
      <c r="R420" s="195"/>
      <c r="T420" s="128" t="str">
        <f t="shared" si="74"/>
        <v/>
      </c>
      <c r="U420" s="128" t="str">
        <f t="shared" si="75"/>
        <v/>
      </c>
      <c r="V420" s="128" t="str">
        <f t="shared" si="76"/>
        <v/>
      </c>
      <c r="W420" s="128" t="str">
        <f t="shared" si="77"/>
        <v/>
      </c>
      <c r="X420" s="128" t="str">
        <f t="shared" si="78"/>
        <v/>
      </c>
      <c r="Y420" s="128" t="str">
        <f t="shared" si="69"/>
        <v/>
      </c>
      <c r="Z420" s="128" t="str">
        <f t="shared" si="70"/>
        <v/>
      </c>
      <c r="AA420" s="128" t="str">
        <f t="shared" si="71"/>
        <v/>
      </c>
      <c r="AB420" s="128" t="str">
        <f t="shared" si="72"/>
        <v/>
      </c>
      <c r="AC420" s="128" t="str">
        <f t="shared" si="73"/>
        <v/>
      </c>
    </row>
    <row r="421" spans="1:29" ht="15" x14ac:dyDescent="0.2">
      <c r="A421" s="161">
        <v>408</v>
      </c>
      <c r="B421" s="55"/>
      <c r="C421" s="55"/>
      <c r="E421" s="195"/>
      <c r="F421" s="195"/>
      <c r="G421" s="195"/>
      <c r="H421" s="195"/>
      <c r="I421" s="195"/>
      <c r="J421" s="195"/>
      <c r="K421" s="195"/>
      <c r="L421" s="195"/>
      <c r="M421" s="195"/>
      <c r="N421" s="195"/>
      <c r="O421" s="195"/>
      <c r="P421" s="195"/>
      <c r="Q421" s="195"/>
      <c r="R421" s="195"/>
      <c r="T421" s="128" t="str">
        <f t="shared" si="74"/>
        <v/>
      </c>
      <c r="U421" s="128" t="str">
        <f t="shared" si="75"/>
        <v/>
      </c>
      <c r="V421" s="128" t="str">
        <f t="shared" si="76"/>
        <v/>
      </c>
      <c r="W421" s="128" t="str">
        <f t="shared" si="77"/>
        <v/>
      </c>
      <c r="X421" s="128" t="str">
        <f t="shared" si="78"/>
        <v/>
      </c>
      <c r="Y421" s="128" t="str">
        <f t="shared" si="69"/>
        <v/>
      </c>
      <c r="Z421" s="128" t="str">
        <f t="shared" si="70"/>
        <v/>
      </c>
      <c r="AA421" s="128" t="str">
        <f t="shared" si="71"/>
        <v/>
      </c>
      <c r="AB421" s="128" t="str">
        <f t="shared" si="72"/>
        <v/>
      </c>
      <c r="AC421" s="128" t="str">
        <f t="shared" si="73"/>
        <v/>
      </c>
    </row>
    <row r="422" spans="1:29" ht="15" x14ac:dyDescent="0.2">
      <c r="A422" s="161">
        <v>409</v>
      </c>
      <c r="B422" s="55"/>
      <c r="C422" s="55"/>
      <c r="E422" s="195"/>
      <c r="F422" s="195"/>
      <c r="G422" s="195"/>
      <c r="H422" s="195"/>
      <c r="I422" s="195"/>
      <c r="J422" s="195"/>
      <c r="K422" s="195"/>
      <c r="L422" s="195"/>
      <c r="M422" s="195"/>
      <c r="N422" s="195"/>
      <c r="O422" s="195"/>
      <c r="P422" s="195"/>
      <c r="Q422" s="195"/>
      <c r="R422" s="195"/>
      <c r="T422" s="128" t="str">
        <f t="shared" si="74"/>
        <v/>
      </c>
      <c r="U422" s="128" t="str">
        <f t="shared" si="75"/>
        <v/>
      </c>
      <c r="V422" s="128" t="str">
        <f t="shared" si="76"/>
        <v/>
      </c>
      <c r="W422" s="128" t="str">
        <f t="shared" si="77"/>
        <v/>
      </c>
      <c r="X422" s="128" t="str">
        <f t="shared" si="78"/>
        <v/>
      </c>
      <c r="Y422" s="128" t="str">
        <f t="shared" si="69"/>
        <v/>
      </c>
      <c r="Z422" s="128" t="str">
        <f t="shared" si="70"/>
        <v/>
      </c>
      <c r="AA422" s="128" t="str">
        <f t="shared" si="71"/>
        <v/>
      </c>
      <c r="AB422" s="128" t="str">
        <f t="shared" si="72"/>
        <v/>
      </c>
      <c r="AC422" s="128" t="str">
        <f t="shared" si="73"/>
        <v/>
      </c>
    </row>
    <row r="423" spans="1:29" ht="15" x14ac:dyDescent="0.2">
      <c r="A423" s="161">
        <v>410</v>
      </c>
      <c r="B423" s="55"/>
      <c r="C423" s="55"/>
      <c r="E423" s="195"/>
      <c r="F423" s="195"/>
      <c r="G423" s="195"/>
      <c r="H423" s="195"/>
      <c r="I423" s="195"/>
      <c r="J423" s="195"/>
      <c r="K423" s="195"/>
      <c r="L423" s="195"/>
      <c r="M423" s="195"/>
      <c r="N423" s="195"/>
      <c r="O423" s="195"/>
      <c r="P423" s="195"/>
      <c r="Q423" s="195"/>
      <c r="R423" s="195"/>
      <c r="T423" s="128" t="str">
        <f t="shared" si="74"/>
        <v/>
      </c>
      <c r="U423" s="128" t="str">
        <f t="shared" si="75"/>
        <v/>
      </c>
      <c r="V423" s="128" t="str">
        <f t="shared" si="76"/>
        <v/>
      </c>
      <c r="W423" s="128" t="str">
        <f t="shared" si="77"/>
        <v/>
      </c>
      <c r="X423" s="128" t="str">
        <f t="shared" si="78"/>
        <v/>
      </c>
      <c r="Y423" s="128" t="str">
        <f t="shared" si="69"/>
        <v/>
      </c>
      <c r="Z423" s="128" t="str">
        <f t="shared" si="70"/>
        <v/>
      </c>
      <c r="AA423" s="128" t="str">
        <f t="shared" si="71"/>
        <v/>
      </c>
      <c r="AB423" s="128" t="str">
        <f t="shared" si="72"/>
        <v/>
      </c>
      <c r="AC423" s="128" t="str">
        <f t="shared" si="73"/>
        <v/>
      </c>
    </row>
    <row r="424" spans="1:29" ht="15" x14ac:dyDescent="0.2">
      <c r="A424" s="161">
        <v>411</v>
      </c>
      <c r="B424" s="55"/>
      <c r="C424" s="55"/>
      <c r="E424" s="195"/>
      <c r="F424" s="195"/>
      <c r="G424" s="195"/>
      <c r="H424" s="195"/>
      <c r="I424" s="195"/>
      <c r="J424" s="195"/>
      <c r="K424" s="195"/>
      <c r="L424" s="195"/>
      <c r="M424" s="195"/>
      <c r="N424" s="195"/>
      <c r="O424" s="195"/>
      <c r="P424" s="195"/>
      <c r="Q424" s="195"/>
      <c r="R424" s="195"/>
      <c r="T424" s="128" t="str">
        <f t="shared" si="74"/>
        <v/>
      </c>
      <c r="U424" s="128" t="str">
        <f t="shared" si="75"/>
        <v/>
      </c>
      <c r="V424" s="128" t="str">
        <f t="shared" si="76"/>
        <v/>
      </c>
      <c r="W424" s="128" t="str">
        <f t="shared" si="77"/>
        <v/>
      </c>
      <c r="X424" s="128" t="str">
        <f t="shared" si="78"/>
        <v/>
      </c>
      <c r="Y424" s="128" t="str">
        <f t="shared" si="69"/>
        <v/>
      </c>
      <c r="Z424" s="128" t="str">
        <f t="shared" si="70"/>
        <v/>
      </c>
      <c r="AA424" s="128" t="str">
        <f t="shared" si="71"/>
        <v/>
      </c>
      <c r="AB424" s="128" t="str">
        <f t="shared" si="72"/>
        <v/>
      </c>
      <c r="AC424" s="128" t="str">
        <f t="shared" si="73"/>
        <v/>
      </c>
    </row>
    <row r="425" spans="1:29" ht="15" x14ac:dyDescent="0.2">
      <c r="A425" s="161">
        <v>412</v>
      </c>
      <c r="B425" s="55"/>
      <c r="C425" s="55"/>
      <c r="E425" s="195"/>
      <c r="F425" s="195"/>
      <c r="G425" s="195"/>
      <c r="H425" s="195"/>
      <c r="I425" s="195"/>
      <c r="J425" s="195"/>
      <c r="K425" s="195"/>
      <c r="L425" s="195"/>
      <c r="M425" s="195"/>
      <c r="N425" s="195"/>
      <c r="O425" s="195"/>
      <c r="P425" s="195"/>
      <c r="Q425" s="195"/>
      <c r="R425" s="195"/>
      <c r="T425" s="128" t="str">
        <f t="shared" si="74"/>
        <v/>
      </c>
      <c r="U425" s="128" t="str">
        <f t="shared" si="75"/>
        <v/>
      </c>
      <c r="V425" s="128" t="str">
        <f t="shared" si="76"/>
        <v/>
      </c>
      <c r="W425" s="128" t="str">
        <f t="shared" si="77"/>
        <v/>
      </c>
      <c r="X425" s="128" t="str">
        <f t="shared" si="78"/>
        <v/>
      </c>
      <c r="Y425" s="128" t="str">
        <f t="shared" si="69"/>
        <v/>
      </c>
      <c r="Z425" s="128" t="str">
        <f t="shared" si="70"/>
        <v/>
      </c>
      <c r="AA425" s="128" t="str">
        <f t="shared" si="71"/>
        <v/>
      </c>
      <c r="AB425" s="128" t="str">
        <f t="shared" si="72"/>
        <v/>
      </c>
      <c r="AC425" s="128" t="str">
        <f t="shared" si="73"/>
        <v/>
      </c>
    </row>
    <row r="426" spans="1:29" ht="15" x14ac:dyDescent="0.2">
      <c r="A426" s="161">
        <v>413</v>
      </c>
      <c r="B426" s="55"/>
      <c r="C426" s="55"/>
      <c r="E426" s="195"/>
      <c r="F426" s="195"/>
      <c r="G426" s="195"/>
      <c r="H426" s="195"/>
      <c r="I426" s="195"/>
      <c r="J426" s="195"/>
      <c r="K426" s="195"/>
      <c r="L426" s="195"/>
      <c r="M426" s="195"/>
      <c r="N426" s="195"/>
      <c r="O426" s="195"/>
      <c r="P426" s="195"/>
      <c r="Q426" s="195"/>
      <c r="R426" s="195"/>
      <c r="T426" s="128" t="str">
        <f t="shared" si="74"/>
        <v/>
      </c>
      <c r="U426" s="128" t="str">
        <f t="shared" si="75"/>
        <v/>
      </c>
      <c r="V426" s="128" t="str">
        <f t="shared" si="76"/>
        <v/>
      </c>
      <c r="W426" s="128" t="str">
        <f t="shared" si="77"/>
        <v/>
      </c>
      <c r="X426" s="128" t="str">
        <f t="shared" si="78"/>
        <v/>
      </c>
      <c r="Y426" s="128" t="str">
        <f t="shared" si="69"/>
        <v/>
      </c>
      <c r="Z426" s="128" t="str">
        <f t="shared" si="70"/>
        <v/>
      </c>
      <c r="AA426" s="128" t="str">
        <f t="shared" si="71"/>
        <v/>
      </c>
      <c r="AB426" s="128" t="str">
        <f t="shared" si="72"/>
        <v/>
      </c>
      <c r="AC426" s="128" t="str">
        <f t="shared" si="73"/>
        <v/>
      </c>
    </row>
    <row r="427" spans="1:29" ht="15" x14ac:dyDescent="0.2">
      <c r="A427" s="161">
        <v>414</v>
      </c>
      <c r="B427" s="55"/>
      <c r="C427" s="55"/>
      <c r="E427" s="195"/>
      <c r="F427" s="195"/>
      <c r="G427" s="195"/>
      <c r="H427" s="195"/>
      <c r="I427" s="195"/>
      <c r="J427" s="195"/>
      <c r="K427" s="195"/>
      <c r="L427" s="195"/>
      <c r="M427" s="195"/>
      <c r="N427" s="195"/>
      <c r="O427" s="195"/>
      <c r="P427" s="195"/>
      <c r="Q427" s="195"/>
      <c r="R427" s="195"/>
      <c r="T427" s="128" t="str">
        <f t="shared" si="74"/>
        <v/>
      </c>
      <c r="U427" s="128" t="str">
        <f t="shared" si="75"/>
        <v/>
      </c>
      <c r="V427" s="128" t="str">
        <f t="shared" si="76"/>
        <v/>
      </c>
      <c r="W427" s="128" t="str">
        <f t="shared" si="77"/>
        <v/>
      </c>
      <c r="X427" s="128" t="str">
        <f t="shared" si="78"/>
        <v/>
      </c>
      <c r="Y427" s="128" t="str">
        <f t="shared" si="69"/>
        <v/>
      </c>
      <c r="Z427" s="128" t="str">
        <f t="shared" si="70"/>
        <v/>
      </c>
      <c r="AA427" s="128" t="str">
        <f t="shared" si="71"/>
        <v/>
      </c>
      <c r="AB427" s="128" t="str">
        <f t="shared" si="72"/>
        <v/>
      </c>
      <c r="AC427" s="128" t="str">
        <f t="shared" si="73"/>
        <v/>
      </c>
    </row>
    <row r="428" spans="1:29" ht="15" x14ac:dyDescent="0.2">
      <c r="A428" s="161">
        <v>415</v>
      </c>
      <c r="B428" s="55"/>
      <c r="C428" s="55"/>
      <c r="E428" s="195"/>
      <c r="F428" s="195"/>
      <c r="G428" s="195"/>
      <c r="H428" s="195"/>
      <c r="I428" s="195"/>
      <c r="J428" s="195"/>
      <c r="K428" s="195"/>
      <c r="L428" s="195"/>
      <c r="M428" s="195"/>
      <c r="N428" s="195"/>
      <c r="O428" s="195"/>
      <c r="P428" s="195"/>
      <c r="Q428" s="195"/>
      <c r="R428" s="195"/>
      <c r="T428" s="128" t="str">
        <f t="shared" si="74"/>
        <v/>
      </c>
      <c r="U428" s="128" t="str">
        <f t="shared" si="75"/>
        <v/>
      </c>
      <c r="V428" s="128" t="str">
        <f t="shared" si="76"/>
        <v/>
      </c>
      <c r="W428" s="128" t="str">
        <f t="shared" si="77"/>
        <v/>
      </c>
      <c r="X428" s="128" t="str">
        <f t="shared" si="78"/>
        <v/>
      </c>
      <c r="Y428" s="128" t="str">
        <f t="shared" si="69"/>
        <v/>
      </c>
      <c r="Z428" s="128" t="str">
        <f t="shared" si="70"/>
        <v/>
      </c>
      <c r="AA428" s="128" t="str">
        <f t="shared" si="71"/>
        <v/>
      </c>
      <c r="AB428" s="128" t="str">
        <f t="shared" si="72"/>
        <v/>
      </c>
      <c r="AC428" s="128" t="str">
        <f t="shared" si="73"/>
        <v/>
      </c>
    </row>
    <row r="429" spans="1:29" ht="15" x14ac:dyDescent="0.2">
      <c r="A429" s="161">
        <v>416</v>
      </c>
      <c r="B429" s="55"/>
      <c r="C429" s="55"/>
      <c r="E429" s="195"/>
      <c r="F429" s="195"/>
      <c r="G429" s="195"/>
      <c r="H429" s="195"/>
      <c r="I429" s="195"/>
      <c r="J429" s="195"/>
      <c r="K429" s="195"/>
      <c r="L429" s="195"/>
      <c r="M429" s="195"/>
      <c r="N429" s="195"/>
      <c r="O429" s="195"/>
      <c r="P429" s="195"/>
      <c r="Q429" s="195"/>
      <c r="R429" s="195"/>
      <c r="T429" s="128" t="str">
        <f t="shared" si="74"/>
        <v/>
      </c>
      <c r="U429" s="128" t="str">
        <f t="shared" si="75"/>
        <v/>
      </c>
      <c r="V429" s="128" t="str">
        <f t="shared" si="76"/>
        <v/>
      </c>
      <c r="W429" s="128" t="str">
        <f t="shared" si="77"/>
        <v/>
      </c>
      <c r="X429" s="128" t="str">
        <f t="shared" si="78"/>
        <v/>
      </c>
      <c r="Y429" s="128" t="str">
        <f t="shared" si="69"/>
        <v/>
      </c>
      <c r="Z429" s="128" t="str">
        <f t="shared" si="70"/>
        <v/>
      </c>
      <c r="AA429" s="128" t="str">
        <f t="shared" si="71"/>
        <v/>
      </c>
      <c r="AB429" s="128" t="str">
        <f t="shared" si="72"/>
        <v/>
      </c>
      <c r="AC429" s="128" t="str">
        <f t="shared" si="73"/>
        <v/>
      </c>
    </row>
    <row r="430" spans="1:29" ht="15" x14ac:dyDescent="0.2">
      <c r="A430" s="161">
        <v>417</v>
      </c>
      <c r="B430" s="55"/>
      <c r="C430" s="55"/>
      <c r="E430" s="195"/>
      <c r="F430" s="195"/>
      <c r="G430" s="195"/>
      <c r="H430" s="195"/>
      <c r="I430" s="195"/>
      <c r="J430" s="195"/>
      <c r="K430" s="195"/>
      <c r="L430" s="195"/>
      <c r="M430" s="195"/>
      <c r="N430" s="195"/>
      <c r="O430" s="195"/>
      <c r="P430" s="195"/>
      <c r="Q430" s="195"/>
      <c r="R430" s="195"/>
      <c r="T430" s="128" t="str">
        <f t="shared" si="74"/>
        <v/>
      </c>
      <c r="U430" s="128" t="str">
        <f t="shared" si="75"/>
        <v/>
      </c>
      <c r="V430" s="128" t="str">
        <f t="shared" si="76"/>
        <v/>
      </c>
      <c r="W430" s="128" t="str">
        <f t="shared" si="77"/>
        <v/>
      </c>
      <c r="X430" s="128" t="str">
        <f t="shared" si="78"/>
        <v/>
      </c>
      <c r="Y430" s="128" t="str">
        <f t="shared" si="69"/>
        <v/>
      </c>
      <c r="Z430" s="128" t="str">
        <f t="shared" si="70"/>
        <v/>
      </c>
      <c r="AA430" s="128" t="str">
        <f t="shared" si="71"/>
        <v/>
      </c>
      <c r="AB430" s="128" t="str">
        <f t="shared" si="72"/>
        <v/>
      </c>
      <c r="AC430" s="128" t="str">
        <f t="shared" si="73"/>
        <v/>
      </c>
    </row>
    <row r="431" spans="1:29" ht="15" x14ac:dyDescent="0.2">
      <c r="A431" s="161">
        <v>418</v>
      </c>
      <c r="B431" s="55"/>
      <c r="C431" s="55"/>
      <c r="E431" s="195"/>
      <c r="F431" s="195"/>
      <c r="G431" s="195"/>
      <c r="H431" s="195"/>
      <c r="I431" s="195"/>
      <c r="J431" s="195"/>
      <c r="K431" s="195"/>
      <c r="L431" s="195"/>
      <c r="M431" s="195"/>
      <c r="N431" s="195"/>
      <c r="O431" s="195"/>
      <c r="P431" s="195"/>
      <c r="Q431" s="195"/>
      <c r="R431" s="195"/>
      <c r="T431" s="128" t="str">
        <f t="shared" si="74"/>
        <v/>
      </c>
      <c r="U431" s="128" t="str">
        <f t="shared" si="75"/>
        <v/>
      </c>
      <c r="V431" s="128" t="str">
        <f t="shared" si="76"/>
        <v/>
      </c>
      <c r="W431" s="128" t="str">
        <f t="shared" si="77"/>
        <v/>
      </c>
      <c r="X431" s="128" t="str">
        <f t="shared" si="78"/>
        <v/>
      </c>
      <c r="Y431" s="128" t="str">
        <f t="shared" si="69"/>
        <v/>
      </c>
      <c r="Z431" s="128" t="str">
        <f t="shared" si="70"/>
        <v/>
      </c>
      <c r="AA431" s="128" t="str">
        <f t="shared" si="71"/>
        <v/>
      </c>
      <c r="AB431" s="128" t="str">
        <f t="shared" si="72"/>
        <v/>
      </c>
      <c r="AC431" s="128" t="str">
        <f t="shared" si="73"/>
        <v/>
      </c>
    </row>
    <row r="432" spans="1:29" ht="15" x14ac:dyDescent="0.2">
      <c r="A432" s="161">
        <v>419</v>
      </c>
      <c r="B432" s="55"/>
      <c r="C432" s="55"/>
      <c r="E432" s="195"/>
      <c r="F432" s="195"/>
      <c r="G432" s="195"/>
      <c r="H432" s="195"/>
      <c r="I432" s="195"/>
      <c r="J432" s="195"/>
      <c r="K432" s="195"/>
      <c r="L432" s="195"/>
      <c r="M432" s="195"/>
      <c r="N432" s="195"/>
      <c r="O432" s="195"/>
      <c r="P432" s="195"/>
      <c r="Q432" s="195"/>
      <c r="R432" s="195"/>
      <c r="T432" s="128" t="str">
        <f t="shared" si="74"/>
        <v/>
      </c>
      <c r="U432" s="128" t="str">
        <f t="shared" si="75"/>
        <v/>
      </c>
      <c r="V432" s="128" t="str">
        <f t="shared" si="76"/>
        <v/>
      </c>
      <c r="W432" s="128" t="str">
        <f t="shared" si="77"/>
        <v/>
      </c>
      <c r="X432" s="128" t="str">
        <f t="shared" si="78"/>
        <v/>
      </c>
      <c r="Y432" s="128" t="str">
        <f t="shared" si="69"/>
        <v/>
      </c>
      <c r="Z432" s="128" t="str">
        <f t="shared" si="70"/>
        <v/>
      </c>
      <c r="AA432" s="128" t="str">
        <f t="shared" si="71"/>
        <v/>
      </c>
      <c r="AB432" s="128" t="str">
        <f t="shared" si="72"/>
        <v/>
      </c>
      <c r="AC432" s="128" t="str">
        <f t="shared" si="73"/>
        <v/>
      </c>
    </row>
    <row r="433" spans="1:29" ht="15" x14ac:dyDescent="0.2">
      <c r="A433" s="161">
        <v>420</v>
      </c>
      <c r="B433" s="55"/>
      <c r="C433" s="55"/>
      <c r="E433" s="195"/>
      <c r="F433" s="195"/>
      <c r="G433" s="195"/>
      <c r="H433" s="195"/>
      <c r="I433" s="195"/>
      <c r="J433" s="195"/>
      <c r="K433" s="195"/>
      <c r="L433" s="195"/>
      <c r="M433" s="195"/>
      <c r="N433" s="195"/>
      <c r="O433" s="195"/>
      <c r="P433" s="195"/>
      <c r="Q433" s="195"/>
      <c r="R433" s="195"/>
      <c r="T433" s="128" t="str">
        <f t="shared" si="74"/>
        <v/>
      </c>
      <c r="U433" s="128" t="str">
        <f t="shared" si="75"/>
        <v/>
      </c>
      <c r="V433" s="128" t="str">
        <f t="shared" si="76"/>
        <v/>
      </c>
      <c r="W433" s="128" t="str">
        <f t="shared" si="77"/>
        <v/>
      </c>
      <c r="X433" s="128" t="str">
        <f t="shared" si="78"/>
        <v/>
      </c>
      <c r="Y433" s="128" t="str">
        <f t="shared" si="69"/>
        <v/>
      </c>
      <c r="Z433" s="128" t="str">
        <f t="shared" si="70"/>
        <v/>
      </c>
      <c r="AA433" s="128" t="str">
        <f t="shared" si="71"/>
        <v/>
      </c>
      <c r="AB433" s="128" t="str">
        <f t="shared" si="72"/>
        <v/>
      </c>
      <c r="AC433" s="128" t="str">
        <f t="shared" si="73"/>
        <v/>
      </c>
    </row>
    <row r="434" spans="1:29" ht="15" x14ac:dyDescent="0.2">
      <c r="A434" s="161">
        <v>421</v>
      </c>
      <c r="B434" s="55"/>
      <c r="C434" s="55"/>
      <c r="E434" s="195"/>
      <c r="F434" s="195"/>
      <c r="G434" s="195"/>
      <c r="H434" s="195"/>
      <c r="I434" s="195"/>
      <c r="J434" s="195"/>
      <c r="K434" s="195"/>
      <c r="L434" s="195"/>
      <c r="M434" s="195"/>
      <c r="N434" s="195"/>
      <c r="O434" s="195"/>
      <c r="P434" s="195"/>
      <c r="Q434" s="195"/>
      <c r="R434" s="195"/>
      <c r="T434" s="128" t="str">
        <f t="shared" si="74"/>
        <v/>
      </c>
      <c r="U434" s="128" t="str">
        <f t="shared" si="75"/>
        <v/>
      </c>
      <c r="V434" s="128" t="str">
        <f t="shared" si="76"/>
        <v/>
      </c>
      <c r="W434" s="128" t="str">
        <f t="shared" si="77"/>
        <v/>
      </c>
      <c r="X434" s="128" t="str">
        <f t="shared" si="78"/>
        <v/>
      </c>
      <c r="Y434" s="128" t="str">
        <f t="shared" si="69"/>
        <v/>
      </c>
      <c r="Z434" s="128" t="str">
        <f t="shared" si="70"/>
        <v/>
      </c>
      <c r="AA434" s="128" t="str">
        <f t="shared" si="71"/>
        <v/>
      </c>
      <c r="AB434" s="128" t="str">
        <f t="shared" si="72"/>
        <v/>
      </c>
      <c r="AC434" s="128" t="str">
        <f t="shared" si="73"/>
        <v/>
      </c>
    </row>
    <row r="435" spans="1:29" ht="15" x14ac:dyDescent="0.2">
      <c r="A435" s="161">
        <v>422</v>
      </c>
      <c r="B435" s="55"/>
      <c r="C435" s="55"/>
      <c r="E435" s="195"/>
      <c r="F435" s="195"/>
      <c r="G435" s="195"/>
      <c r="H435" s="195"/>
      <c r="I435" s="195"/>
      <c r="J435" s="195"/>
      <c r="K435" s="195"/>
      <c r="L435" s="195"/>
      <c r="M435" s="195"/>
      <c r="N435" s="195"/>
      <c r="O435" s="195"/>
      <c r="P435" s="195"/>
      <c r="Q435" s="195"/>
      <c r="R435" s="195"/>
      <c r="T435" s="128" t="str">
        <f t="shared" si="74"/>
        <v/>
      </c>
      <c r="U435" s="128" t="str">
        <f t="shared" si="75"/>
        <v/>
      </c>
      <c r="V435" s="128" t="str">
        <f t="shared" si="76"/>
        <v/>
      </c>
      <c r="W435" s="128" t="str">
        <f t="shared" si="77"/>
        <v/>
      </c>
      <c r="X435" s="128" t="str">
        <f t="shared" si="78"/>
        <v/>
      </c>
      <c r="Y435" s="128" t="str">
        <f t="shared" si="69"/>
        <v/>
      </c>
      <c r="Z435" s="128" t="str">
        <f t="shared" si="70"/>
        <v/>
      </c>
      <c r="AA435" s="128" t="str">
        <f t="shared" si="71"/>
        <v/>
      </c>
      <c r="AB435" s="128" t="str">
        <f t="shared" si="72"/>
        <v/>
      </c>
      <c r="AC435" s="128" t="str">
        <f t="shared" si="73"/>
        <v/>
      </c>
    </row>
    <row r="436" spans="1:29" ht="15" x14ac:dyDescent="0.2">
      <c r="A436" s="161">
        <v>423</v>
      </c>
      <c r="B436" s="55"/>
      <c r="C436" s="55"/>
      <c r="E436" s="195"/>
      <c r="F436" s="195"/>
      <c r="G436" s="195"/>
      <c r="H436" s="195"/>
      <c r="I436" s="195"/>
      <c r="J436" s="195"/>
      <c r="K436" s="195"/>
      <c r="L436" s="195"/>
      <c r="M436" s="195"/>
      <c r="N436" s="195"/>
      <c r="O436" s="195"/>
      <c r="P436" s="195"/>
      <c r="Q436" s="195"/>
      <c r="R436" s="195"/>
      <c r="T436" s="128" t="str">
        <f t="shared" si="74"/>
        <v/>
      </c>
      <c r="U436" s="128" t="str">
        <f t="shared" si="75"/>
        <v/>
      </c>
      <c r="V436" s="128" t="str">
        <f t="shared" si="76"/>
        <v/>
      </c>
      <c r="W436" s="128" t="str">
        <f t="shared" si="77"/>
        <v/>
      </c>
      <c r="X436" s="128" t="str">
        <f t="shared" si="78"/>
        <v/>
      </c>
      <c r="Y436" s="128" t="str">
        <f t="shared" si="69"/>
        <v/>
      </c>
      <c r="Z436" s="128" t="str">
        <f t="shared" si="70"/>
        <v/>
      </c>
      <c r="AA436" s="128" t="str">
        <f t="shared" si="71"/>
        <v/>
      </c>
      <c r="AB436" s="128" t="str">
        <f t="shared" si="72"/>
        <v/>
      </c>
      <c r="AC436" s="128" t="str">
        <f t="shared" si="73"/>
        <v/>
      </c>
    </row>
    <row r="437" spans="1:29" ht="15" x14ac:dyDescent="0.2">
      <c r="A437" s="161">
        <v>424</v>
      </c>
      <c r="B437" s="55"/>
      <c r="C437" s="55"/>
      <c r="E437" s="195"/>
      <c r="F437" s="195"/>
      <c r="G437" s="195"/>
      <c r="H437" s="195"/>
      <c r="I437" s="195"/>
      <c r="J437" s="195"/>
      <c r="K437" s="195"/>
      <c r="L437" s="195"/>
      <c r="M437" s="195"/>
      <c r="N437" s="195"/>
      <c r="O437" s="195"/>
      <c r="P437" s="195"/>
      <c r="Q437" s="195"/>
      <c r="R437" s="195"/>
      <c r="T437" s="128" t="str">
        <f t="shared" si="74"/>
        <v/>
      </c>
      <c r="U437" s="128" t="str">
        <f t="shared" si="75"/>
        <v/>
      </c>
      <c r="V437" s="128" t="str">
        <f t="shared" si="76"/>
        <v/>
      </c>
      <c r="W437" s="128" t="str">
        <f t="shared" si="77"/>
        <v/>
      </c>
      <c r="X437" s="128" t="str">
        <f t="shared" si="78"/>
        <v/>
      </c>
      <c r="Y437" s="128" t="str">
        <f t="shared" si="69"/>
        <v/>
      </c>
      <c r="Z437" s="128" t="str">
        <f t="shared" si="70"/>
        <v/>
      </c>
      <c r="AA437" s="128" t="str">
        <f t="shared" si="71"/>
        <v/>
      </c>
      <c r="AB437" s="128" t="str">
        <f t="shared" si="72"/>
        <v/>
      </c>
      <c r="AC437" s="128" t="str">
        <f t="shared" si="73"/>
        <v/>
      </c>
    </row>
    <row r="438" spans="1:29" ht="15" x14ac:dyDescent="0.2">
      <c r="A438" s="161">
        <v>425</v>
      </c>
      <c r="B438" s="55"/>
      <c r="C438" s="55"/>
      <c r="E438" s="195"/>
      <c r="F438" s="195"/>
      <c r="G438" s="195"/>
      <c r="H438" s="195"/>
      <c r="I438" s="195"/>
      <c r="J438" s="195"/>
      <c r="K438" s="195"/>
      <c r="L438" s="195"/>
      <c r="M438" s="195"/>
      <c r="N438" s="195"/>
      <c r="O438" s="195"/>
      <c r="P438" s="195"/>
      <c r="Q438" s="195"/>
      <c r="R438" s="195"/>
      <c r="T438" s="128" t="str">
        <f t="shared" si="74"/>
        <v/>
      </c>
      <c r="U438" s="128" t="str">
        <f t="shared" si="75"/>
        <v/>
      </c>
      <c r="V438" s="128" t="str">
        <f t="shared" si="76"/>
        <v/>
      </c>
      <c r="W438" s="128" t="str">
        <f t="shared" si="77"/>
        <v/>
      </c>
      <c r="X438" s="128" t="str">
        <f t="shared" si="78"/>
        <v/>
      </c>
      <c r="Y438" s="128" t="str">
        <f t="shared" si="69"/>
        <v/>
      </c>
      <c r="Z438" s="128" t="str">
        <f t="shared" si="70"/>
        <v/>
      </c>
      <c r="AA438" s="128" t="str">
        <f t="shared" si="71"/>
        <v/>
      </c>
      <c r="AB438" s="128" t="str">
        <f t="shared" si="72"/>
        <v/>
      </c>
      <c r="AC438" s="128" t="str">
        <f t="shared" si="73"/>
        <v/>
      </c>
    </row>
    <row r="439" spans="1:29" ht="15" x14ac:dyDescent="0.2">
      <c r="A439" s="161">
        <v>426</v>
      </c>
      <c r="B439" s="55"/>
      <c r="C439" s="55"/>
      <c r="E439" s="195"/>
      <c r="F439" s="195"/>
      <c r="G439" s="195"/>
      <c r="H439" s="195"/>
      <c r="I439" s="195"/>
      <c r="J439" s="195"/>
      <c r="K439" s="195"/>
      <c r="L439" s="195"/>
      <c r="M439" s="195"/>
      <c r="N439" s="195"/>
      <c r="O439" s="195"/>
      <c r="P439" s="195"/>
      <c r="Q439" s="195"/>
      <c r="R439" s="195"/>
      <c r="T439" s="128" t="str">
        <f t="shared" si="74"/>
        <v/>
      </c>
      <c r="U439" s="128" t="str">
        <f t="shared" si="75"/>
        <v/>
      </c>
      <c r="V439" s="128" t="str">
        <f t="shared" si="76"/>
        <v/>
      </c>
      <c r="W439" s="128" t="str">
        <f t="shared" si="77"/>
        <v/>
      </c>
      <c r="X439" s="128" t="str">
        <f t="shared" si="78"/>
        <v/>
      </c>
      <c r="Y439" s="128" t="str">
        <f t="shared" si="69"/>
        <v/>
      </c>
      <c r="Z439" s="128" t="str">
        <f t="shared" si="70"/>
        <v/>
      </c>
      <c r="AA439" s="128" t="str">
        <f t="shared" si="71"/>
        <v/>
      </c>
      <c r="AB439" s="128" t="str">
        <f t="shared" si="72"/>
        <v/>
      </c>
      <c r="AC439" s="128" t="str">
        <f t="shared" si="73"/>
        <v/>
      </c>
    </row>
    <row r="440" spans="1:29" ht="15" x14ac:dyDescent="0.2">
      <c r="A440" s="161">
        <v>427</v>
      </c>
      <c r="B440" s="55"/>
      <c r="C440" s="55"/>
      <c r="E440" s="195"/>
      <c r="F440" s="195"/>
      <c r="G440" s="195"/>
      <c r="H440" s="195"/>
      <c r="I440" s="195"/>
      <c r="J440" s="195"/>
      <c r="K440" s="195"/>
      <c r="L440" s="195"/>
      <c r="M440" s="195"/>
      <c r="N440" s="195"/>
      <c r="O440" s="195"/>
      <c r="P440" s="195"/>
      <c r="Q440" s="195"/>
      <c r="R440" s="195"/>
      <c r="T440" s="128" t="str">
        <f t="shared" si="74"/>
        <v/>
      </c>
      <c r="U440" s="128" t="str">
        <f t="shared" si="75"/>
        <v/>
      </c>
      <c r="V440" s="128" t="str">
        <f t="shared" si="76"/>
        <v/>
      </c>
      <c r="W440" s="128" t="str">
        <f t="shared" si="77"/>
        <v/>
      </c>
      <c r="X440" s="128" t="str">
        <f t="shared" si="78"/>
        <v/>
      </c>
      <c r="Y440" s="128" t="str">
        <f t="shared" si="69"/>
        <v/>
      </c>
      <c r="Z440" s="128" t="str">
        <f t="shared" si="70"/>
        <v/>
      </c>
      <c r="AA440" s="128" t="str">
        <f t="shared" si="71"/>
        <v/>
      </c>
      <c r="AB440" s="128" t="str">
        <f t="shared" si="72"/>
        <v/>
      </c>
      <c r="AC440" s="128" t="str">
        <f t="shared" si="73"/>
        <v/>
      </c>
    </row>
    <row r="441" spans="1:29" ht="15" x14ac:dyDescent="0.2">
      <c r="A441" s="161">
        <v>428</v>
      </c>
      <c r="B441" s="55"/>
      <c r="C441" s="55"/>
      <c r="E441" s="195"/>
      <c r="F441" s="195"/>
      <c r="G441" s="195"/>
      <c r="H441" s="195"/>
      <c r="I441" s="195"/>
      <c r="J441" s="195"/>
      <c r="K441" s="195"/>
      <c r="L441" s="195"/>
      <c r="M441" s="195"/>
      <c r="N441" s="195"/>
      <c r="O441" s="195"/>
      <c r="P441" s="195"/>
      <c r="Q441" s="195"/>
      <c r="R441" s="195"/>
      <c r="T441" s="128" t="str">
        <f t="shared" si="74"/>
        <v/>
      </c>
      <c r="U441" s="128" t="str">
        <f t="shared" si="75"/>
        <v/>
      </c>
      <c r="V441" s="128" t="str">
        <f t="shared" si="76"/>
        <v/>
      </c>
      <c r="W441" s="128" t="str">
        <f t="shared" si="77"/>
        <v/>
      </c>
      <c r="X441" s="128" t="str">
        <f t="shared" si="78"/>
        <v/>
      </c>
      <c r="Y441" s="128" t="str">
        <f t="shared" si="69"/>
        <v/>
      </c>
      <c r="Z441" s="128" t="str">
        <f t="shared" si="70"/>
        <v/>
      </c>
      <c r="AA441" s="128" t="str">
        <f t="shared" si="71"/>
        <v/>
      </c>
      <c r="AB441" s="128" t="str">
        <f t="shared" si="72"/>
        <v/>
      </c>
      <c r="AC441" s="128" t="str">
        <f t="shared" si="73"/>
        <v/>
      </c>
    </row>
    <row r="442" spans="1:29" ht="15" x14ac:dyDescent="0.2">
      <c r="A442" s="161">
        <v>429</v>
      </c>
      <c r="B442" s="55"/>
      <c r="C442" s="55"/>
      <c r="E442" s="195"/>
      <c r="F442" s="195"/>
      <c r="G442" s="195"/>
      <c r="H442" s="195"/>
      <c r="I442" s="195"/>
      <c r="J442" s="195"/>
      <c r="K442" s="195"/>
      <c r="L442" s="195"/>
      <c r="M442" s="195"/>
      <c r="N442" s="195"/>
      <c r="O442" s="195"/>
      <c r="P442" s="195"/>
      <c r="Q442" s="195"/>
      <c r="R442" s="195"/>
      <c r="T442" s="128" t="str">
        <f t="shared" si="74"/>
        <v/>
      </c>
      <c r="U442" s="128" t="str">
        <f t="shared" si="75"/>
        <v/>
      </c>
      <c r="V442" s="128" t="str">
        <f t="shared" si="76"/>
        <v/>
      </c>
      <c r="W442" s="128" t="str">
        <f t="shared" si="77"/>
        <v/>
      </c>
      <c r="X442" s="128" t="str">
        <f t="shared" si="78"/>
        <v/>
      </c>
      <c r="Y442" s="128" t="str">
        <f t="shared" si="69"/>
        <v/>
      </c>
      <c r="Z442" s="128" t="str">
        <f t="shared" si="70"/>
        <v/>
      </c>
      <c r="AA442" s="128" t="str">
        <f t="shared" si="71"/>
        <v/>
      </c>
      <c r="AB442" s="128" t="str">
        <f t="shared" si="72"/>
        <v/>
      </c>
      <c r="AC442" s="128" t="str">
        <f t="shared" si="73"/>
        <v/>
      </c>
    </row>
    <row r="443" spans="1:29" ht="15" x14ac:dyDescent="0.2">
      <c r="A443" s="161">
        <v>430</v>
      </c>
      <c r="B443" s="55"/>
      <c r="C443" s="55"/>
      <c r="E443" s="195"/>
      <c r="F443" s="195"/>
      <c r="G443" s="195"/>
      <c r="H443" s="195"/>
      <c r="I443" s="195"/>
      <c r="J443" s="195"/>
      <c r="K443" s="195"/>
      <c r="L443" s="195"/>
      <c r="M443" s="195"/>
      <c r="N443" s="195"/>
      <c r="O443" s="195"/>
      <c r="P443" s="195"/>
      <c r="Q443" s="195"/>
      <c r="R443" s="195"/>
      <c r="T443" s="128" t="str">
        <f t="shared" si="74"/>
        <v/>
      </c>
      <c r="U443" s="128" t="str">
        <f t="shared" si="75"/>
        <v/>
      </c>
      <c r="V443" s="128" t="str">
        <f t="shared" si="76"/>
        <v/>
      </c>
      <c r="W443" s="128" t="str">
        <f t="shared" si="77"/>
        <v/>
      </c>
      <c r="X443" s="128" t="str">
        <f t="shared" si="78"/>
        <v/>
      </c>
      <c r="Y443" s="128" t="str">
        <f t="shared" si="69"/>
        <v/>
      </c>
      <c r="Z443" s="128" t="str">
        <f t="shared" si="70"/>
        <v/>
      </c>
      <c r="AA443" s="128" t="str">
        <f t="shared" si="71"/>
        <v/>
      </c>
      <c r="AB443" s="128" t="str">
        <f t="shared" si="72"/>
        <v/>
      </c>
      <c r="AC443" s="128" t="str">
        <f t="shared" si="73"/>
        <v/>
      </c>
    </row>
    <row r="444" spans="1:29" ht="15" x14ac:dyDescent="0.2">
      <c r="A444" s="161">
        <v>431</v>
      </c>
      <c r="B444" s="55"/>
      <c r="C444" s="55"/>
      <c r="E444" s="195"/>
      <c r="F444" s="195"/>
      <c r="G444" s="195"/>
      <c r="H444" s="195"/>
      <c r="I444" s="195"/>
      <c r="J444" s="195"/>
      <c r="K444" s="195"/>
      <c r="L444" s="195"/>
      <c r="M444" s="195"/>
      <c r="N444" s="195"/>
      <c r="O444" s="195"/>
      <c r="P444" s="195"/>
      <c r="Q444" s="195"/>
      <c r="R444" s="195"/>
      <c r="T444" s="128" t="str">
        <f t="shared" si="74"/>
        <v/>
      </c>
      <c r="U444" s="128" t="str">
        <f t="shared" si="75"/>
        <v/>
      </c>
      <c r="V444" s="128" t="str">
        <f t="shared" si="76"/>
        <v/>
      </c>
      <c r="W444" s="128" t="str">
        <f t="shared" si="77"/>
        <v/>
      </c>
      <c r="X444" s="128" t="str">
        <f t="shared" si="78"/>
        <v/>
      </c>
      <c r="Y444" s="128" t="str">
        <f t="shared" si="69"/>
        <v/>
      </c>
      <c r="Z444" s="128" t="str">
        <f t="shared" si="70"/>
        <v/>
      </c>
      <c r="AA444" s="128" t="str">
        <f t="shared" si="71"/>
        <v/>
      </c>
      <c r="AB444" s="128" t="str">
        <f t="shared" si="72"/>
        <v/>
      </c>
      <c r="AC444" s="128" t="str">
        <f t="shared" si="73"/>
        <v/>
      </c>
    </row>
    <row r="445" spans="1:29" ht="15" x14ac:dyDescent="0.2">
      <c r="A445" s="161">
        <v>432</v>
      </c>
      <c r="B445" s="55"/>
      <c r="C445" s="55"/>
      <c r="E445" s="195"/>
      <c r="F445" s="195"/>
      <c r="G445" s="195"/>
      <c r="H445" s="195"/>
      <c r="I445" s="195"/>
      <c r="J445" s="195"/>
      <c r="K445" s="195"/>
      <c r="L445" s="195"/>
      <c r="M445" s="195"/>
      <c r="N445" s="195"/>
      <c r="O445" s="195"/>
      <c r="P445" s="195"/>
      <c r="Q445" s="195"/>
      <c r="R445" s="195"/>
      <c r="T445" s="128" t="str">
        <f t="shared" si="74"/>
        <v/>
      </c>
      <c r="U445" s="128" t="str">
        <f t="shared" si="75"/>
        <v/>
      </c>
      <c r="V445" s="128" t="str">
        <f t="shared" si="76"/>
        <v/>
      </c>
      <c r="W445" s="128" t="str">
        <f t="shared" si="77"/>
        <v/>
      </c>
      <c r="X445" s="128" t="str">
        <f t="shared" si="78"/>
        <v/>
      </c>
      <c r="Y445" s="128" t="str">
        <f t="shared" si="69"/>
        <v/>
      </c>
      <c r="Z445" s="128" t="str">
        <f t="shared" si="70"/>
        <v/>
      </c>
      <c r="AA445" s="128" t="str">
        <f t="shared" si="71"/>
        <v/>
      </c>
      <c r="AB445" s="128" t="str">
        <f t="shared" si="72"/>
        <v/>
      </c>
      <c r="AC445" s="128" t="str">
        <f t="shared" si="73"/>
        <v/>
      </c>
    </row>
    <row r="446" spans="1:29" ht="15" x14ac:dyDescent="0.2">
      <c r="A446" s="161">
        <v>433</v>
      </c>
      <c r="B446" s="55"/>
      <c r="C446" s="55"/>
      <c r="E446" s="195"/>
      <c r="F446" s="195"/>
      <c r="G446" s="195"/>
      <c r="H446" s="195"/>
      <c r="I446" s="195"/>
      <c r="J446" s="195"/>
      <c r="K446" s="195"/>
      <c r="L446" s="195"/>
      <c r="M446" s="195"/>
      <c r="N446" s="195"/>
      <c r="O446" s="195"/>
      <c r="P446" s="195"/>
      <c r="Q446" s="195"/>
      <c r="R446" s="195"/>
      <c r="T446" s="128" t="str">
        <f t="shared" si="74"/>
        <v/>
      </c>
      <c r="U446" s="128" t="str">
        <f t="shared" si="75"/>
        <v/>
      </c>
      <c r="V446" s="128" t="str">
        <f t="shared" si="76"/>
        <v/>
      </c>
      <c r="W446" s="128" t="str">
        <f t="shared" si="77"/>
        <v/>
      </c>
      <c r="X446" s="128" t="str">
        <f t="shared" si="78"/>
        <v/>
      </c>
      <c r="Y446" s="128" t="str">
        <f t="shared" si="69"/>
        <v/>
      </c>
      <c r="Z446" s="128" t="str">
        <f t="shared" si="70"/>
        <v/>
      </c>
      <c r="AA446" s="128" t="str">
        <f t="shared" si="71"/>
        <v/>
      </c>
      <c r="AB446" s="128" t="str">
        <f t="shared" si="72"/>
        <v/>
      </c>
      <c r="AC446" s="128" t="str">
        <f t="shared" si="73"/>
        <v/>
      </c>
    </row>
    <row r="447" spans="1:29" ht="15" x14ac:dyDescent="0.2">
      <c r="A447" s="161">
        <v>434</v>
      </c>
      <c r="B447" s="55"/>
      <c r="C447" s="55"/>
      <c r="E447" s="195"/>
      <c r="F447" s="195"/>
      <c r="G447" s="195"/>
      <c r="H447" s="195"/>
      <c r="I447" s="195"/>
      <c r="J447" s="195"/>
      <c r="K447" s="195"/>
      <c r="L447" s="195"/>
      <c r="M447" s="195"/>
      <c r="N447" s="195"/>
      <c r="O447" s="195"/>
      <c r="P447" s="195"/>
      <c r="Q447" s="195"/>
      <c r="R447" s="195"/>
      <c r="T447" s="128" t="str">
        <f t="shared" si="74"/>
        <v/>
      </c>
      <c r="U447" s="128" t="str">
        <f t="shared" si="75"/>
        <v/>
      </c>
      <c r="V447" s="128" t="str">
        <f t="shared" si="76"/>
        <v/>
      </c>
      <c r="W447" s="128" t="str">
        <f t="shared" si="77"/>
        <v/>
      </c>
      <c r="X447" s="128" t="str">
        <f t="shared" si="78"/>
        <v/>
      </c>
      <c r="Y447" s="128" t="str">
        <f t="shared" si="69"/>
        <v/>
      </c>
      <c r="Z447" s="128" t="str">
        <f t="shared" si="70"/>
        <v/>
      </c>
      <c r="AA447" s="128" t="str">
        <f t="shared" si="71"/>
        <v/>
      </c>
      <c r="AB447" s="128" t="str">
        <f t="shared" si="72"/>
        <v/>
      </c>
      <c r="AC447" s="128" t="str">
        <f t="shared" si="73"/>
        <v/>
      </c>
    </row>
    <row r="448" spans="1:29" ht="15" x14ac:dyDescent="0.2">
      <c r="A448" s="161">
        <v>435</v>
      </c>
      <c r="B448" s="55"/>
      <c r="C448" s="55"/>
      <c r="E448" s="195"/>
      <c r="F448" s="195"/>
      <c r="G448" s="195"/>
      <c r="H448" s="195"/>
      <c r="I448" s="195"/>
      <c r="J448" s="195"/>
      <c r="K448" s="195"/>
      <c r="L448" s="195"/>
      <c r="M448" s="195"/>
      <c r="N448" s="195"/>
      <c r="O448" s="195"/>
      <c r="P448" s="195"/>
      <c r="Q448" s="195"/>
      <c r="R448" s="195"/>
      <c r="T448" s="128" t="str">
        <f t="shared" si="74"/>
        <v/>
      </c>
      <c r="U448" s="128" t="str">
        <f t="shared" si="75"/>
        <v/>
      </c>
      <c r="V448" s="128" t="str">
        <f t="shared" si="76"/>
        <v/>
      </c>
      <c r="W448" s="128" t="str">
        <f t="shared" si="77"/>
        <v/>
      </c>
      <c r="X448" s="128" t="str">
        <f t="shared" si="78"/>
        <v/>
      </c>
      <c r="Y448" s="128" t="str">
        <f t="shared" si="69"/>
        <v/>
      </c>
      <c r="Z448" s="128" t="str">
        <f t="shared" si="70"/>
        <v/>
      </c>
      <c r="AA448" s="128" t="str">
        <f t="shared" si="71"/>
        <v/>
      </c>
      <c r="AB448" s="128" t="str">
        <f t="shared" si="72"/>
        <v/>
      </c>
      <c r="AC448" s="128" t="str">
        <f t="shared" si="73"/>
        <v/>
      </c>
    </row>
    <row r="449" spans="1:29" ht="15" x14ac:dyDescent="0.2">
      <c r="A449" s="161">
        <v>436</v>
      </c>
      <c r="B449" s="55"/>
      <c r="C449" s="55"/>
      <c r="E449" s="195"/>
      <c r="F449" s="195"/>
      <c r="G449" s="195"/>
      <c r="H449" s="195"/>
      <c r="I449" s="195"/>
      <c r="J449" s="195"/>
      <c r="K449" s="195"/>
      <c r="L449" s="195"/>
      <c r="M449" s="195"/>
      <c r="N449" s="195"/>
      <c r="O449" s="195"/>
      <c r="P449" s="195"/>
      <c r="Q449" s="195"/>
      <c r="R449" s="195"/>
      <c r="T449" s="128" t="str">
        <f t="shared" si="74"/>
        <v/>
      </c>
      <c r="U449" s="128" t="str">
        <f t="shared" si="75"/>
        <v/>
      </c>
      <c r="V449" s="128" t="str">
        <f t="shared" si="76"/>
        <v/>
      </c>
      <c r="W449" s="128" t="str">
        <f t="shared" si="77"/>
        <v/>
      </c>
      <c r="X449" s="128" t="str">
        <f t="shared" si="78"/>
        <v/>
      </c>
      <c r="Y449" s="128" t="str">
        <f t="shared" si="69"/>
        <v/>
      </c>
      <c r="Z449" s="128" t="str">
        <f t="shared" si="70"/>
        <v/>
      </c>
      <c r="AA449" s="128" t="str">
        <f t="shared" si="71"/>
        <v/>
      </c>
      <c r="AB449" s="128" t="str">
        <f t="shared" si="72"/>
        <v/>
      </c>
      <c r="AC449" s="128" t="str">
        <f t="shared" si="73"/>
        <v/>
      </c>
    </row>
    <row r="450" spans="1:29" ht="15" x14ac:dyDescent="0.2">
      <c r="A450" s="161">
        <v>437</v>
      </c>
      <c r="B450" s="55"/>
      <c r="C450" s="55"/>
      <c r="E450" s="195"/>
      <c r="F450" s="195"/>
      <c r="G450" s="195"/>
      <c r="H450" s="195"/>
      <c r="I450" s="195"/>
      <c r="J450" s="195"/>
      <c r="K450" s="195"/>
      <c r="L450" s="195"/>
      <c r="M450" s="195"/>
      <c r="N450" s="195"/>
      <c r="O450" s="195"/>
      <c r="P450" s="195"/>
      <c r="Q450" s="195"/>
      <c r="R450" s="195"/>
      <c r="T450" s="128" t="str">
        <f t="shared" si="74"/>
        <v/>
      </c>
      <c r="U450" s="128" t="str">
        <f t="shared" si="75"/>
        <v/>
      </c>
      <c r="V450" s="128" t="str">
        <f t="shared" si="76"/>
        <v/>
      </c>
      <c r="W450" s="128" t="str">
        <f t="shared" si="77"/>
        <v/>
      </c>
      <c r="X450" s="128" t="str">
        <f t="shared" si="78"/>
        <v/>
      </c>
      <c r="Y450" s="128" t="str">
        <f t="shared" si="69"/>
        <v/>
      </c>
      <c r="Z450" s="128" t="str">
        <f t="shared" si="70"/>
        <v/>
      </c>
      <c r="AA450" s="128" t="str">
        <f t="shared" si="71"/>
        <v/>
      </c>
      <c r="AB450" s="128" t="str">
        <f t="shared" si="72"/>
        <v/>
      </c>
      <c r="AC450" s="128" t="str">
        <f t="shared" si="73"/>
        <v/>
      </c>
    </row>
    <row r="451" spans="1:29" ht="15" x14ac:dyDescent="0.2">
      <c r="A451" s="161">
        <v>438</v>
      </c>
      <c r="B451" s="55"/>
      <c r="C451" s="55"/>
      <c r="E451" s="195"/>
      <c r="F451" s="195"/>
      <c r="G451" s="195"/>
      <c r="H451" s="195"/>
      <c r="I451" s="195"/>
      <c r="J451" s="195"/>
      <c r="K451" s="195"/>
      <c r="L451" s="195"/>
      <c r="M451" s="195"/>
      <c r="N451" s="195"/>
      <c r="O451" s="195"/>
      <c r="P451" s="195"/>
      <c r="Q451" s="195"/>
      <c r="R451" s="195"/>
      <c r="T451" s="128" t="str">
        <f t="shared" si="74"/>
        <v/>
      </c>
      <c r="U451" s="128" t="str">
        <f t="shared" si="75"/>
        <v/>
      </c>
      <c r="V451" s="128" t="str">
        <f t="shared" si="76"/>
        <v/>
      </c>
      <c r="W451" s="128" t="str">
        <f t="shared" si="77"/>
        <v/>
      </c>
      <c r="X451" s="128" t="str">
        <f t="shared" si="78"/>
        <v/>
      </c>
      <c r="Y451" s="128" t="str">
        <f t="shared" si="69"/>
        <v/>
      </c>
      <c r="Z451" s="128" t="str">
        <f t="shared" si="70"/>
        <v/>
      </c>
      <c r="AA451" s="128" t="str">
        <f t="shared" si="71"/>
        <v/>
      </c>
      <c r="AB451" s="128" t="str">
        <f t="shared" si="72"/>
        <v/>
      </c>
      <c r="AC451" s="128" t="str">
        <f t="shared" si="73"/>
        <v/>
      </c>
    </row>
    <row r="452" spans="1:29" ht="15" x14ac:dyDescent="0.2">
      <c r="A452" s="161">
        <v>439</v>
      </c>
      <c r="B452" s="55"/>
      <c r="C452" s="55"/>
      <c r="E452" s="195"/>
      <c r="F452" s="195"/>
      <c r="G452" s="195"/>
      <c r="H452" s="195"/>
      <c r="I452" s="195"/>
      <c r="J452" s="195"/>
      <c r="K452" s="195"/>
      <c r="L452" s="195"/>
      <c r="M452" s="195"/>
      <c r="N452" s="195"/>
      <c r="O452" s="195"/>
      <c r="P452" s="195"/>
      <c r="Q452" s="195"/>
      <c r="R452" s="195"/>
      <c r="T452" s="128" t="str">
        <f t="shared" si="74"/>
        <v/>
      </c>
      <c r="U452" s="128" t="str">
        <f t="shared" si="75"/>
        <v/>
      </c>
      <c r="V452" s="128" t="str">
        <f t="shared" si="76"/>
        <v/>
      </c>
      <c r="W452" s="128" t="str">
        <f t="shared" si="77"/>
        <v/>
      </c>
      <c r="X452" s="128" t="str">
        <f t="shared" si="78"/>
        <v/>
      </c>
      <c r="Y452" s="128" t="str">
        <f t="shared" si="69"/>
        <v/>
      </c>
      <c r="Z452" s="128" t="str">
        <f t="shared" si="70"/>
        <v/>
      </c>
      <c r="AA452" s="128" t="str">
        <f t="shared" si="71"/>
        <v/>
      </c>
      <c r="AB452" s="128" t="str">
        <f t="shared" si="72"/>
        <v/>
      </c>
      <c r="AC452" s="128" t="str">
        <f t="shared" si="73"/>
        <v/>
      </c>
    </row>
    <row r="453" spans="1:29" ht="15" x14ac:dyDescent="0.2">
      <c r="A453" s="161">
        <v>440</v>
      </c>
      <c r="B453" s="55"/>
      <c r="C453" s="55"/>
      <c r="E453" s="195"/>
      <c r="F453" s="195"/>
      <c r="G453" s="195"/>
      <c r="H453" s="195"/>
      <c r="I453" s="195"/>
      <c r="J453" s="195"/>
      <c r="K453" s="195"/>
      <c r="L453" s="195"/>
      <c r="M453" s="195"/>
      <c r="N453" s="195"/>
      <c r="O453" s="195"/>
      <c r="P453" s="195"/>
      <c r="Q453" s="195"/>
      <c r="R453" s="195"/>
      <c r="T453" s="128" t="str">
        <f t="shared" si="74"/>
        <v/>
      </c>
      <c r="U453" s="128" t="str">
        <f t="shared" si="75"/>
        <v/>
      </c>
      <c r="V453" s="128" t="str">
        <f t="shared" si="76"/>
        <v/>
      </c>
      <c r="W453" s="128" t="str">
        <f t="shared" si="77"/>
        <v/>
      </c>
      <c r="X453" s="128" t="str">
        <f t="shared" si="78"/>
        <v/>
      </c>
      <c r="Y453" s="128" t="str">
        <f t="shared" si="69"/>
        <v/>
      </c>
      <c r="Z453" s="128" t="str">
        <f t="shared" si="70"/>
        <v/>
      </c>
      <c r="AA453" s="128" t="str">
        <f t="shared" si="71"/>
        <v/>
      </c>
      <c r="AB453" s="128" t="str">
        <f t="shared" si="72"/>
        <v/>
      </c>
      <c r="AC453" s="128" t="str">
        <f t="shared" si="73"/>
        <v/>
      </c>
    </row>
    <row r="454" spans="1:29" ht="15" x14ac:dyDescent="0.2">
      <c r="A454" s="161">
        <v>441</v>
      </c>
      <c r="B454" s="55"/>
      <c r="C454" s="55"/>
      <c r="E454" s="195"/>
      <c r="F454" s="195"/>
      <c r="G454" s="195"/>
      <c r="H454" s="195"/>
      <c r="I454" s="195"/>
      <c r="J454" s="195"/>
      <c r="K454" s="195"/>
      <c r="L454" s="195"/>
      <c r="M454" s="195"/>
      <c r="N454" s="195"/>
      <c r="O454" s="195"/>
      <c r="P454" s="195"/>
      <c r="Q454" s="195"/>
      <c r="R454" s="195"/>
      <c r="T454" s="128" t="str">
        <f t="shared" si="74"/>
        <v/>
      </c>
      <c r="U454" s="128" t="str">
        <f t="shared" si="75"/>
        <v/>
      </c>
      <c r="V454" s="128" t="str">
        <f t="shared" si="76"/>
        <v/>
      </c>
      <c r="W454" s="128" t="str">
        <f t="shared" si="77"/>
        <v/>
      </c>
      <c r="X454" s="128" t="str">
        <f t="shared" si="78"/>
        <v/>
      </c>
      <c r="Y454" s="128" t="str">
        <f t="shared" si="69"/>
        <v/>
      </c>
      <c r="Z454" s="128" t="str">
        <f t="shared" si="70"/>
        <v/>
      </c>
      <c r="AA454" s="128" t="str">
        <f t="shared" si="71"/>
        <v/>
      </c>
      <c r="AB454" s="128" t="str">
        <f t="shared" si="72"/>
        <v/>
      </c>
      <c r="AC454" s="128" t="str">
        <f t="shared" si="73"/>
        <v/>
      </c>
    </row>
    <row r="455" spans="1:29" ht="15" x14ac:dyDescent="0.2">
      <c r="A455" s="161">
        <v>442</v>
      </c>
      <c r="B455" s="55"/>
      <c r="C455" s="55"/>
      <c r="E455" s="195"/>
      <c r="F455" s="195"/>
      <c r="G455" s="195"/>
      <c r="H455" s="195"/>
      <c r="I455" s="195"/>
      <c r="J455" s="195"/>
      <c r="K455" s="195"/>
      <c r="L455" s="195"/>
      <c r="M455" s="195"/>
      <c r="N455" s="195"/>
      <c r="O455" s="195"/>
      <c r="P455" s="195"/>
      <c r="Q455" s="195"/>
      <c r="R455" s="195"/>
      <c r="T455" s="128" t="str">
        <f t="shared" si="74"/>
        <v/>
      </c>
      <c r="U455" s="128" t="str">
        <f t="shared" si="75"/>
        <v/>
      </c>
      <c r="V455" s="128" t="str">
        <f t="shared" si="76"/>
        <v/>
      </c>
      <c r="W455" s="128" t="str">
        <f t="shared" si="77"/>
        <v/>
      </c>
      <c r="X455" s="128" t="str">
        <f t="shared" si="78"/>
        <v/>
      </c>
      <c r="Y455" s="128" t="str">
        <f t="shared" si="69"/>
        <v/>
      </c>
      <c r="Z455" s="128" t="str">
        <f t="shared" si="70"/>
        <v/>
      </c>
      <c r="AA455" s="128" t="str">
        <f t="shared" si="71"/>
        <v/>
      </c>
      <c r="AB455" s="128" t="str">
        <f t="shared" si="72"/>
        <v/>
      </c>
      <c r="AC455" s="128" t="str">
        <f t="shared" si="73"/>
        <v/>
      </c>
    </row>
    <row r="456" spans="1:29" ht="15" x14ac:dyDescent="0.2">
      <c r="A456" s="161">
        <v>443</v>
      </c>
      <c r="B456" s="55"/>
      <c r="C456" s="55"/>
      <c r="E456" s="195"/>
      <c r="F456" s="195"/>
      <c r="G456" s="195"/>
      <c r="H456" s="195"/>
      <c r="I456" s="195"/>
      <c r="J456" s="195"/>
      <c r="K456" s="195"/>
      <c r="L456" s="195"/>
      <c r="M456" s="195"/>
      <c r="N456" s="195"/>
      <c r="O456" s="195"/>
      <c r="P456" s="195"/>
      <c r="Q456" s="195"/>
      <c r="R456" s="195"/>
      <c r="T456" s="128" t="str">
        <f t="shared" si="74"/>
        <v/>
      </c>
      <c r="U456" s="128" t="str">
        <f t="shared" si="75"/>
        <v/>
      </c>
      <c r="V456" s="128" t="str">
        <f t="shared" si="76"/>
        <v/>
      </c>
      <c r="W456" s="128" t="str">
        <f t="shared" si="77"/>
        <v/>
      </c>
      <c r="X456" s="128" t="str">
        <f t="shared" si="78"/>
        <v/>
      </c>
      <c r="Y456" s="128" t="str">
        <f t="shared" si="69"/>
        <v/>
      </c>
      <c r="Z456" s="128" t="str">
        <f t="shared" si="70"/>
        <v/>
      </c>
      <c r="AA456" s="128" t="str">
        <f t="shared" si="71"/>
        <v/>
      </c>
      <c r="AB456" s="128" t="str">
        <f t="shared" si="72"/>
        <v/>
      </c>
      <c r="AC456" s="128" t="str">
        <f t="shared" si="73"/>
        <v/>
      </c>
    </row>
    <row r="457" spans="1:29" ht="15" x14ac:dyDescent="0.2">
      <c r="A457" s="161">
        <v>444</v>
      </c>
      <c r="B457" s="55"/>
      <c r="C457" s="55"/>
      <c r="E457" s="195"/>
      <c r="F457" s="195"/>
      <c r="G457" s="195"/>
      <c r="H457" s="195"/>
      <c r="I457" s="195"/>
      <c r="J457" s="195"/>
      <c r="K457" s="195"/>
      <c r="L457" s="195"/>
      <c r="M457" s="195"/>
      <c r="N457" s="195"/>
      <c r="O457" s="195"/>
      <c r="P457" s="195"/>
      <c r="Q457" s="195"/>
      <c r="R457" s="195"/>
      <c r="T457" s="128" t="str">
        <f t="shared" si="74"/>
        <v/>
      </c>
      <c r="U457" s="128" t="str">
        <f t="shared" si="75"/>
        <v/>
      </c>
      <c r="V457" s="128" t="str">
        <f t="shared" si="76"/>
        <v/>
      </c>
      <c r="W457" s="128" t="str">
        <f t="shared" si="77"/>
        <v/>
      </c>
      <c r="X457" s="128" t="str">
        <f t="shared" si="78"/>
        <v/>
      </c>
      <c r="Y457" s="128" t="str">
        <f t="shared" si="69"/>
        <v/>
      </c>
      <c r="Z457" s="128" t="str">
        <f t="shared" si="70"/>
        <v/>
      </c>
      <c r="AA457" s="128" t="str">
        <f t="shared" si="71"/>
        <v/>
      </c>
      <c r="AB457" s="128" t="str">
        <f t="shared" si="72"/>
        <v/>
      </c>
      <c r="AC457" s="128" t="str">
        <f t="shared" si="73"/>
        <v/>
      </c>
    </row>
    <row r="458" spans="1:29" ht="15" x14ac:dyDescent="0.2">
      <c r="A458" s="161">
        <v>445</v>
      </c>
      <c r="B458" s="55"/>
      <c r="C458" s="55"/>
      <c r="E458" s="195"/>
      <c r="F458" s="195"/>
      <c r="G458" s="195"/>
      <c r="H458" s="195"/>
      <c r="I458" s="195"/>
      <c r="J458" s="195"/>
      <c r="K458" s="195"/>
      <c r="L458" s="195"/>
      <c r="M458" s="195"/>
      <c r="N458" s="195"/>
      <c r="O458" s="195"/>
      <c r="P458" s="195"/>
      <c r="Q458" s="195"/>
      <c r="R458" s="195"/>
      <c r="T458" s="128" t="str">
        <f t="shared" si="74"/>
        <v/>
      </c>
      <c r="U458" s="128" t="str">
        <f t="shared" si="75"/>
        <v/>
      </c>
      <c r="V458" s="128" t="str">
        <f t="shared" si="76"/>
        <v/>
      </c>
      <c r="W458" s="128" t="str">
        <f t="shared" si="77"/>
        <v/>
      </c>
      <c r="X458" s="128" t="str">
        <f t="shared" si="78"/>
        <v/>
      </c>
      <c r="Y458" s="128" t="str">
        <f t="shared" si="69"/>
        <v/>
      </c>
      <c r="Z458" s="128" t="str">
        <f t="shared" si="70"/>
        <v/>
      </c>
      <c r="AA458" s="128" t="str">
        <f t="shared" si="71"/>
        <v/>
      </c>
      <c r="AB458" s="128" t="str">
        <f t="shared" si="72"/>
        <v/>
      </c>
      <c r="AC458" s="128" t="str">
        <f t="shared" si="73"/>
        <v/>
      </c>
    </row>
    <row r="459" spans="1:29" ht="15" x14ac:dyDescent="0.2">
      <c r="A459" s="161">
        <v>446</v>
      </c>
      <c r="B459" s="55"/>
      <c r="C459" s="55"/>
      <c r="E459" s="195"/>
      <c r="F459" s="195"/>
      <c r="G459" s="195"/>
      <c r="H459" s="195"/>
      <c r="I459" s="195"/>
      <c r="J459" s="195"/>
      <c r="K459" s="195"/>
      <c r="L459" s="195"/>
      <c r="M459" s="195"/>
      <c r="N459" s="195"/>
      <c r="O459" s="195"/>
      <c r="P459" s="195"/>
      <c r="Q459" s="195"/>
      <c r="R459" s="195"/>
      <c r="T459" s="128" t="str">
        <f t="shared" si="74"/>
        <v/>
      </c>
      <c r="U459" s="128" t="str">
        <f t="shared" si="75"/>
        <v/>
      </c>
      <c r="V459" s="128" t="str">
        <f t="shared" si="76"/>
        <v/>
      </c>
      <c r="W459" s="128" t="str">
        <f t="shared" si="77"/>
        <v/>
      </c>
      <c r="X459" s="128" t="str">
        <f t="shared" si="78"/>
        <v/>
      </c>
      <c r="Y459" s="128" t="str">
        <f t="shared" si="69"/>
        <v/>
      </c>
      <c r="Z459" s="128" t="str">
        <f t="shared" si="70"/>
        <v/>
      </c>
      <c r="AA459" s="128" t="str">
        <f t="shared" si="71"/>
        <v/>
      </c>
      <c r="AB459" s="128" t="str">
        <f t="shared" si="72"/>
        <v/>
      </c>
      <c r="AC459" s="128" t="str">
        <f t="shared" si="73"/>
        <v/>
      </c>
    </row>
    <row r="460" spans="1:29" ht="15" x14ac:dyDescent="0.2">
      <c r="A460" s="161">
        <v>447</v>
      </c>
      <c r="B460" s="55"/>
      <c r="C460" s="55"/>
      <c r="E460" s="195"/>
      <c r="F460" s="195"/>
      <c r="G460" s="195"/>
      <c r="H460" s="195"/>
      <c r="I460" s="195"/>
      <c r="J460" s="195"/>
      <c r="K460" s="195"/>
      <c r="L460" s="195"/>
      <c r="M460" s="195"/>
      <c r="N460" s="195"/>
      <c r="O460" s="195"/>
      <c r="P460" s="195"/>
      <c r="Q460" s="195"/>
      <c r="R460" s="195"/>
      <c r="T460" s="128" t="str">
        <f t="shared" si="74"/>
        <v/>
      </c>
      <c r="U460" s="128" t="str">
        <f t="shared" si="75"/>
        <v/>
      </c>
      <c r="V460" s="128" t="str">
        <f t="shared" si="76"/>
        <v/>
      </c>
      <c r="W460" s="128" t="str">
        <f t="shared" si="77"/>
        <v/>
      </c>
      <c r="X460" s="128" t="str">
        <f t="shared" si="78"/>
        <v/>
      </c>
      <c r="Y460" s="128" t="str">
        <f t="shared" si="69"/>
        <v/>
      </c>
      <c r="Z460" s="128" t="str">
        <f t="shared" si="70"/>
        <v/>
      </c>
      <c r="AA460" s="128" t="str">
        <f t="shared" si="71"/>
        <v/>
      </c>
      <c r="AB460" s="128" t="str">
        <f t="shared" si="72"/>
        <v/>
      </c>
      <c r="AC460" s="128" t="str">
        <f t="shared" si="73"/>
        <v/>
      </c>
    </row>
    <row r="461" spans="1:29" ht="15" x14ac:dyDescent="0.2">
      <c r="A461" s="161">
        <v>448</v>
      </c>
      <c r="B461" s="55"/>
      <c r="C461" s="55"/>
      <c r="E461" s="195"/>
      <c r="F461" s="195"/>
      <c r="G461" s="195"/>
      <c r="H461" s="195"/>
      <c r="I461" s="195"/>
      <c r="J461" s="195"/>
      <c r="K461" s="195"/>
      <c r="L461" s="195"/>
      <c r="M461" s="195"/>
      <c r="N461" s="195"/>
      <c r="O461" s="195"/>
      <c r="P461" s="195"/>
      <c r="Q461" s="195"/>
      <c r="R461" s="195"/>
      <c r="T461" s="128" t="str">
        <f t="shared" si="74"/>
        <v/>
      </c>
      <c r="U461" s="128" t="str">
        <f t="shared" si="75"/>
        <v/>
      </c>
      <c r="V461" s="128" t="str">
        <f t="shared" si="76"/>
        <v/>
      </c>
      <c r="W461" s="128" t="str">
        <f t="shared" si="77"/>
        <v/>
      </c>
      <c r="X461" s="128" t="str">
        <f t="shared" si="78"/>
        <v/>
      </c>
      <c r="Y461" s="128" t="str">
        <f t="shared" ref="Y461:Y524" si="79">IF(T461="","",ABS(T461-$AD$4))</f>
        <v/>
      </c>
      <c r="Z461" s="128" t="str">
        <f t="shared" ref="Z461:Z524" si="80">IF(U461="","",ABS(U461-$AD$5))</f>
        <v/>
      </c>
      <c r="AA461" s="128" t="str">
        <f t="shared" ref="AA461:AA524" si="81">IF(V461="","",ABS(V461-$AD$6))</f>
        <v/>
      </c>
      <c r="AB461" s="128" t="str">
        <f t="shared" ref="AB461:AB524" si="82">IF(W461="","",ABS(W461-$AD$7))</f>
        <v/>
      </c>
      <c r="AC461" s="128" t="str">
        <f t="shared" ref="AC461:AC524" si="83">IF(X461="","",ABS(X461-$AD$8))</f>
        <v/>
      </c>
    </row>
    <row r="462" spans="1:29" ht="15" x14ac:dyDescent="0.2">
      <c r="A462" s="161">
        <v>449</v>
      </c>
      <c r="B462" s="55"/>
      <c r="C462" s="55"/>
      <c r="E462" s="195"/>
      <c r="F462" s="195"/>
      <c r="G462" s="195"/>
      <c r="H462" s="195"/>
      <c r="I462" s="195"/>
      <c r="J462" s="195"/>
      <c r="K462" s="195"/>
      <c r="L462" s="195"/>
      <c r="M462" s="195"/>
      <c r="N462" s="195"/>
      <c r="O462" s="195"/>
      <c r="P462" s="195"/>
      <c r="Q462" s="195"/>
      <c r="R462" s="195"/>
      <c r="T462" s="128" t="str">
        <f t="shared" ref="T462:T525" si="84">IF(B463=1,C463,"")</f>
        <v/>
      </c>
      <c r="U462" s="128" t="str">
        <f t="shared" ref="U462:U525" si="85">IF(B463=2,C463,"")</f>
        <v/>
      </c>
      <c r="V462" s="128" t="str">
        <f t="shared" ref="V462:V525" si="86">IF(B463=3,C463,"")</f>
        <v/>
      </c>
      <c r="W462" s="128" t="str">
        <f t="shared" ref="W462:W525" si="87">IF(B463=4,C463,"")</f>
        <v/>
      </c>
      <c r="X462" s="128" t="str">
        <f t="shared" ref="X462:X525" si="88">IF(B463=5,C463,"")</f>
        <v/>
      </c>
      <c r="Y462" s="128" t="str">
        <f t="shared" si="79"/>
        <v/>
      </c>
      <c r="Z462" s="128" t="str">
        <f t="shared" si="80"/>
        <v/>
      </c>
      <c r="AA462" s="128" t="str">
        <f t="shared" si="81"/>
        <v/>
      </c>
      <c r="AB462" s="128" t="str">
        <f t="shared" si="82"/>
        <v/>
      </c>
      <c r="AC462" s="128" t="str">
        <f t="shared" si="83"/>
        <v/>
      </c>
    </row>
    <row r="463" spans="1:29" ht="15" x14ac:dyDescent="0.2">
      <c r="A463" s="161">
        <v>450</v>
      </c>
      <c r="B463" s="55"/>
      <c r="C463" s="55"/>
      <c r="E463" s="195"/>
      <c r="F463" s="195"/>
      <c r="G463" s="195"/>
      <c r="H463" s="195"/>
      <c r="I463" s="195"/>
      <c r="J463" s="195"/>
      <c r="K463" s="195"/>
      <c r="L463" s="195"/>
      <c r="M463" s="195"/>
      <c r="N463" s="195"/>
      <c r="O463" s="195"/>
      <c r="P463" s="195"/>
      <c r="Q463" s="195"/>
      <c r="R463" s="195"/>
      <c r="T463" s="128" t="str">
        <f t="shared" si="84"/>
        <v/>
      </c>
      <c r="U463" s="128" t="str">
        <f t="shared" si="85"/>
        <v/>
      </c>
      <c r="V463" s="128" t="str">
        <f t="shared" si="86"/>
        <v/>
      </c>
      <c r="W463" s="128" t="str">
        <f t="shared" si="87"/>
        <v/>
      </c>
      <c r="X463" s="128" t="str">
        <f t="shared" si="88"/>
        <v/>
      </c>
      <c r="Y463" s="128" t="str">
        <f t="shared" si="79"/>
        <v/>
      </c>
      <c r="Z463" s="128" t="str">
        <f t="shared" si="80"/>
        <v/>
      </c>
      <c r="AA463" s="128" t="str">
        <f t="shared" si="81"/>
        <v/>
      </c>
      <c r="AB463" s="128" t="str">
        <f t="shared" si="82"/>
        <v/>
      </c>
      <c r="AC463" s="128" t="str">
        <f t="shared" si="83"/>
        <v/>
      </c>
    </row>
    <row r="464" spans="1:29" ht="15" x14ac:dyDescent="0.2">
      <c r="A464" s="161">
        <v>451</v>
      </c>
      <c r="B464" s="55"/>
      <c r="C464" s="55"/>
      <c r="E464" s="195"/>
      <c r="F464" s="195"/>
      <c r="G464" s="195"/>
      <c r="H464" s="195"/>
      <c r="I464" s="195"/>
      <c r="J464" s="195"/>
      <c r="K464" s="195"/>
      <c r="L464" s="195"/>
      <c r="M464" s="195"/>
      <c r="N464" s="195"/>
      <c r="O464" s="195"/>
      <c r="P464" s="195"/>
      <c r="Q464" s="195"/>
      <c r="R464" s="195"/>
      <c r="T464" s="128" t="str">
        <f t="shared" si="84"/>
        <v/>
      </c>
      <c r="U464" s="128" t="str">
        <f t="shared" si="85"/>
        <v/>
      </c>
      <c r="V464" s="128" t="str">
        <f t="shared" si="86"/>
        <v/>
      </c>
      <c r="W464" s="128" t="str">
        <f t="shared" si="87"/>
        <v/>
      </c>
      <c r="X464" s="128" t="str">
        <f t="shared" si="88"/>
        <v/>
      </c>
      <c r="Y464" s="128" t="str">
        <f t="shared" si="79"/>
        <v/>
      </c>
      <c r="Z464" s="128" t="str">
        <f t="shared" si="80"/>
        <v/>
      </c>
      <c r="AA464" s="128" t="str">
        <f t="shared" si="81"/>
        <v/>
      </c>
      <c r="AB464" s="128" t="str">
        <f t="shared" si="82"/>
        <v/>
      </c>
      <c r="AC464" s="128" t="str">
        <f t="shared" si="83"/>
        <v/>
      </c>
    </row>
    <row r="465" spans="1:29" ht="15" x14ac:dyDescent="0.2">
      <c r="A465" s="161">
        <v>452</v>
      </c>
      <c r="B465" s="55"/>
      <c r="C465" s="55"/>
      <c r="E465" s="195"/>
      <c r="F465" s="195"/>
      <c r="G465" s="195"/>
      <c r="H465" s="195"/>
      <c r="I465" s="195"/>
      <c r="J465" s="195"/>
      <c r="K465" s="195"/>
      <c r="L465" s="195"/>
      <c r="M465" s="195"/>
      <c r="N465" s="195"/>
      <c r="O465" s="195"/>
      <c r="P465" s="195"/>
      <c r="Q465" s="195"/>
      <c r="R465" s="195"/>
      <c r="T465" s="128" t="str">
        <f t="shared" si="84"/>
        <v/>
      </c>
      <c r="U465" s="128" t="str">
        <f t="shared" si="85"/>
        <v/>
      </c>
      <c r="V465" s="128" t="str">
        <f t="shared" si="86"/>
        <v/>
      </c>
      <c r="W465" s="128" t="str">
        <f t="shared" si="87"/>
        <v/>
      </c>
      <c r="X465" s="128" t="str">
        <f t="shared" si="88"/>
        <v/>
      </c>
      <c r="Y465" s="128" t="str">
        <f t="shared" si="79"/>
        <v/>
      </c>
      <c r="Z465" s="128" t="str">
        <f t="shared" si="80"/>
        <v/>
      </c>
      <c r="AA465" s="128" t="str">
        <f t="shared" si="81"/>
        <v/>
      </c>
      <c r="AB465" s="128" t="str">
        <f t="shared" si="82"/>
        <v/>
      </c>
      <c r="AC465" s="128" t="str">
        <f t="shared" si="83"/>
        <v/>
      </c>
    </row>
    <row r="466" spans="1:29" ht="15" x14ac:dyDescent="0.2">
      <c r="A466" s="161">
        <v>453</v>
      </c>
      <c r="B466" s="55"/>
      <c r="C466" s="55"/>
      <c r="E466" s="195"/>
      <c r="F466" s="195"/>
      <c r="G466" s="195"/>
      <c r="H466" s="195"/>
      <c r="I466" s="195"/>
      <c r="J466" s="195"/>
      <c r="K466" s="195"/>
      <c r="L466" s="195"/>
      <c r="M466" s="195"/>
      <c r="N466" s="195"/>
      <c r="O466" s="195"/>
      <c r="P466" s="195"/>
      <c r="Q466" s="195"/>
      <c r="R466" s="195"/>
      <c r="T466" s="128" t="str">
        <f t="shared" si="84"/>
        <v/>
      </c>
      <c r="U466" s="128" t="str">
        <f t="shared" si="85"/>
        <v/>
      </c>
      <c r="V466" s="128" t="str">
        <f t="shared" si="86"/>
        <v/>
      </c>
      <c r="W466" s="128" t="str">
        <f t="shared" si="87"/>
        <v/>
      </c>
      <c r="X466" s="128" t="str">
        <f t="shared" si="88"/>
        <v/>
      </c>
      <c r="Y466" s="128" t="str">
        <f t="shared" si="79"/>
        <v/>
      </c>
      <c r="Z466" s="128" t="str">
        <f t="shared" si="80"/>
        <v/>
      </c>
      <c r="AA466" s="128" t="str">
        <f t="shared" si="81"/>
        <v/>
      </c>
      <c r="AB466" s="128" t="str">
        <f t="shared" si="82"/>
        <v/>
      </c>
      <c r="AC466" s="128" t="str">
        <f t="shared" si="83"/>
        <v/>
      </c>
    </row>
    <row r="467" spans="1:29" ht="15" x14ac:dyDescent="0.2">
      <c r="A467" s="161">
        <v>454</v>
      </c>
      <c r="B467" s="55"/>
      <c r="C467" s="55"/>
      <c r="E467" s="195"/>
      <c r="F467" s="195"/>
      <c r="G467" s="195"/>
      <c r="H467" s="195"/>
      <c r="I467" s="195"/>
      <c r="J467" s="195"/>
      <c r="K467" s="195"/>
      <c r="L467" s="195"/>
      <c r="M467" s="195"/>
      <c r="N467" s="195"/>
      <c r="O467" s="195"/>
      <c r="P467" s="195"/>
      <c r="Q467" s="195"/>
      <c r="R467" s="195"/>
      <c r="T467" s="128" t="str">
        <f t="shared" si="84"/>
        <v/>
      </c>
      <c r="U467" s="128" t="str">
        <f t="shared" si="85"/>
        <v/>
      </c>
      <c r="V467" s="128" t="str">
        <f t="shared" si="86"/>
        <v/>
      </c>
      <c r="W467" s="128" t="str">
        <f t="shared" si="87"/>
        <v/>
      </c>
      <c r="X467" s="128" t="str">
        <f t="shared" si="88"/>
        <v/>
      </c>
      <c r="Y467" s="128" t="str">
        <f t="shared" si="79"/>
        <v/>
      </c>
      <c r="Z467" s="128" t="str">
        <f t="shared" si="80"/>
        <v/>
      </c>
      <c r="AA467" s="128" t="str">
        <f t="shared" si="81"/>
        <v/>
      </c>
      <c r="AB467" s="128" t="str">
        <f t="shared" si="82"/>
        <v/>
      </c>
      <c r="AC467" s="128" t="str">
        <f t="shared" si="83"/>
        <v/>
      </c>
    </row>
    <row r="468" spans="1:29" ht="15" x14ac:dyDescent="0.2">
      <c r="A468" s="161">
        <v>455</v>
      </c>
      <c r="B468" s="55"/>
      <c r="C468" s="55"/>
      <c r="E468" s="195"/>
      <c r="F468" s="195"/>
      <c r="G468" s="195"/>
      <c r="H468" s="195"/>
      <c r="I468" s="195"/>
      <c r="J468" s="195"/>
      <c r="K468" s="195"/>
      <c r="L468" s="195"/>
      <c r="M468" s="195"/>
      <c r="N468" s="195"/>
      <c r="O468" s="195"/>
      <c r="P468" s="195"/>
      <c r="Q468" s="195"/>
      <c r="R468" s="195"/>
      <c r="T468" s="128" t="str">
        <f t="shared" si="84"/>
        <v/>
      </c>
      <c r="U468" s="128" t="str">
        <f t="shared" si="85"/>
        <v/>
      </c>
      <c r="V468" s="128" t="str">
        <f t="shared" si="86"/>
        <v/>
      </c>
      <c r="W468" s="128" t="str">
        <f t="shared" si="87"/>
        <v/>
      </c>
      <c r="X468" s="128" t="str">
        <f t="shared" si="88"/>
        <v/>
      </c>
      <c r="Y468" s="128" t="str">
        <f t="shared" si="79"/>
        <v/>
      </c>
      <c r="Z468" s="128" t="str">
        <f t="shared" si="80"/>
        <v/>
      </c>
      <c r="AA468" s="128" t="str">
        <f t="shared" si="81"/>
        <v/>
      </c>
      <c r="AB468" s="128" t="str">
        <f t="shared" si="82"/>
        <v/>
      </c>
      <c r="AC468" s="128" t="str">
        <f t="shared" si="83"/>
        <v/>
      </c>
    </row>
    <row r="469" spans="1:29" ht="15" x14ac:dyDescent="0.2">
      <c r="A469" s="161">
        <v>456</v>
      </c>
      <c r="B469" s="55"/>
      <c r="C469" s="55"/>
      <c r="E469" s="195"/>
      <c r="F469" s="195"/>
      <c r="G469" s="195"/>
      <c r="H469" s="195"/>
      <c r="I469" s="195"/>
      <c r="J469" s="195"/>
      <c r="K469" s="195"/>
      <c r="L469" s="195"/>
      <c r="M469" s="195"/>
      <c r="N469" s="195"/>
      <c r="O469" s="195"/>
      <c r="P469" s="195"/>
      <c r="Q469" s="195"/>
      <c r="R469" s="195"/>
      <c r="T469" s="128" t="str">
        <f t="shared" si="84"/>
        <v/>
      </c>
      <c r="U469" s="128" t="str">
        <f t="shared" si="85"/>
        <v/>
      </c>
      <c r="V469" s="128" t="str">
        <f t="shared" si="86"/>
        <v/>
      </c>
      <c r="W469" s="128" t="str">
        <f t="shared" si="87"/>
        <v/>
      </c>
      <c r="X469" s="128" t="str">
        <f t="shared" si="88"/>
        <v/>
      </c>
      <c r="Y469" s="128" t="str">
        <f t="shared" si="79"/>
        <v/>
      </c>
      <c r="Z469" s="128" t="str">
        <f t="shared" si="80"/>
        <v/>
      </c>
      <c r="AA469" s="128" t="str">
        <f t="shared" si="81"/>
        <v/>
      </c>
      <c r="AB469" s="128" t="str">
        <f t="shared" si="82"/>
        <v/>
      </c>
      <c r="AC469" s="128" t="str">
        <f t="shared" si="83"/>
        <v/>
      </c>
    </row>
    <row r="470" spans="1:29" ht="15" x14ac:dyDescent="0.2">
      <c r="A470" s="161">
        <v>457</v>
      </c>
      <c r="B470" s="55"/>
      <c r="C470" s="55"/>
      <c r="E470" s="195"/>
      <c r="F470" s="195"/>
      <c r="G470" s="195"/>
      <c r="H470" s="195"/>
      <c r="I470" s="195"/>
      <c r="J470" s="195"/>
      <c r="K470" s="195"/>
      <c r="L470" s="195"/>
      <c r="M470" s="195"/>
      <c r="N470" s="195"/>
      <c r="O470" s="195"/>
      <c r="P470" s="195"/>
      <c r="Q470" s="195"/>
      <c r="R470" s="195"/>
      <c r="T470" s="128" t="str">
        <f t="shared" si="84"/>
        <v/>
      </c>
      <c r="U470" s="128" t="str">
        <f t="shared" si="85"/>
        <v/>
      </c>
      <c r="V470" s="128" t="str">
        <f t="shared" si="86"/>
        <v/>
      </c>
      <c r="W470" s="128" t="str">
        <f t="shared" si="87"/>
        <v/>
      </c>
      <c r="X470" s="128" t="str">
        <f t="shared" si="88"/>
        <v/>
      </c>
      <c r="Y470" s="128" t="str">
        <f t="shared" si="79"/>
        <v/>
      </c>
      <c r="Z470" s="128" t="str">
        <f t="shared" si="80"/>
        <v/>
      </c>
      <c r="AA470" s="128" t="str">
        <f t="shared" si="81"/>
        <v/>
      </c>
      <c r="AB470" s="128" t="str">
        <f t="shared" si="82"/>
        <v/>
      </c>
      <c r="AC470" s="128" t="str">
        <f t="shared" si="83"/>
        <v/>
      </c>
    </row>
    <row r="471" spans="1:29" ht="15" x14ac:dyDescent="0.2">
      <c r="A471" s="161">
        <v>458</v>
      </c>
      <c r="B471" s="55"/>
      <c r="C471" s="55"/>
      <c r="E471" s="195"/>
      <c r="F471" s="195"/>
      <c r="G471" s="195"/>
      <c r="H471" s="195"/>
      <c r="I471" s="195"/>
      <c r="J471" s="195"/>
      <c r="K471" s="195"/>
      <c r="L471" s="195"/>
      <c r="M471" s="195"/>
      <c r="N471" s="195"/>
      <c r="O471" s="195"/>
      <c r="P471" s="195"/>
      <c r="Q471" s="195"/>
      <c r="R471" s="195"/>
      <c r="T471" s="128" t="str">
        <f t="shared" si="84"/>
        <v/>
      </c>
      <c r="U471" s="128" t="str">
        <f t="shared" si="85"/>
        <v/>
      </c>
      <c r="V471" s="128" t="str">
        <f t="shared" si="86"/>
        <v/>
      </c>
      <c r="W471" s="128" t="str">
        <f t="shared" si="87"/>
        <v/>
      </c>
      <c r="X471" s="128" t="str">
        <f t="shared" si="88"/>
        <v/>
      </c>
      <c r="Y471" s="128" t="str">
        <f t="shared" si="79"/>
        <v/>
      </c>
      <c r="Z471" s="128" t="str">
        <f t="shared" si="80"/>
        <v/>
      </c>
      <c r="AA471" s="128" t="str">
        <f t="shared" si="81"/>
        <v/>
      </c>
      <c r="AB471" s="128" t="str">
        <f t="shared" si="82"/>
        <v/>
      </c>
      <c r="AC471" s="128" t="str">
        <f t="shared" si="83"/>
        <v/>
      </c>
    </row>
    <row r="472" spans="1:29" ht="15" x14ac:dyDescent="0.2">
      <c r="A472" s="161">
        <v>459</v>
      </c>
      <c r="B472" s="55"/>
      <c r="C472" s="55"/>
      <c r="E472" s="195"/>
      <c r="F472" s="195"/>
      <c r="G472" s="195"/>
      <c r="H472" s="195"/>
      <c r="I472" s="195"/>
      <c r="J472" s="195"/>
      <c r="K472" s="195"/>
      <c r="L472" s="195"/>
      <c r="M472" s="195"/>
      <c r="N472" s="195"/>
      <c r="O472" s="195"/>
      <c r="P472" s="195"/>
      <c r="Q472" s="195"/>
      <c r="R472" s="195"/>
      <c r="T472" s="128" t="str">
        <f t="shared" si="84"/>
        <v/>
      </c>
      <c r="U472" s="128" t="str">
        <f t="shared" si="85"/>
        <v/>
      </c>
      <c r="V472" s="128" t="str">
        <f t="shared" si="86"/>
        <v/>
      </c>
      <c r="W472" s="128" t="str">
        <f t="shared" si="87"/>
        <v/>
      </c>
      <c r="X472" s="128" t="str">
        <f t="shared" si="88"/>
        <v/>
      </c>
      <c r="Y472" s="128" t="str">
        <f t="shared" si="79"/>
        <v/>
      </c>
      <c r="Z472" s="128" t="str">
        <f t="shared" si="80"/>
        <v/>
      </c>
      <c r="AA472" s="128" t="str">
        <f t="shared" si="81"/>
        <v/>
      </c>
      <c r="AB472" s="128" t="str">
        <f t="shared" si="82"/>
        <v/>
      </c>
      <c r="AC472" s="128" t="str">
        <f t="shared" si="83"/>
        <v/>
      </c>
    </row>
    <row r="473" spans="1:29" ht="15" x14ac:dyDescent="0.2">
      <c r="A473" s="161">
        <v>460</v>
      </c>
      <c r="B473" s="55"/>
      <c r="C473" s="55"/>
      <c r="E473" s="195"/>
      <c r="F473" s="195"/>
      <c r="G473" s="195"/>
      <c r="H473" s="195"/>
      <c r="I473" s="195"/>
      <c r="J473" s="195"/>
      <c r="K473" s="195"/>
      <c r="L473" s="195"/>
      <c r="M473" s="195"/>
      <c r="N473" s="195"/>
      <c r="O473" s="195"/>
      <c r="P473" s="195"/>
      <c r="Q473" s="195"/>
      <c r="R473" s="195"/>
      <c r="T473" s="128" t="str">
        <f t="shared" si="84"/>
        <v/>
      </c>
      <c r="U473" s="128" t="str">
        <f t="shared" si="85"/>
        <v/>
      </c>
      <c r="V473" s="128" t="str">
        <f t="shared" si="86"/>
        <v/>
      </c>
      <c r="W473" s="128" t="str">
        <f t="shared" si="87"/>
        <v/>
      </c>
      <c r="X473" s="128" t="str">
        <f t="shared" si="88"/>
        <v/>
      </c>
      <c r="Y473" s="128" t="str">
        <f t="shared" si="79"/>
        <v/>
      </c>
      <c r="Z473" s="128" t="str">
        <f t="shared" si="80"/>
        <v/>
      </c>
      <c r="AA473" s="128" t="str">
        <f t="shared" si="81"/>
        <v/>
      </c>
      <c r="AB473" s="128" t="str">
        <f t="shared" si="82"/>
        <v/>
      </c>
      <c r="AC473" s="128" t="str">
        <f t="shared" si="83"/>
        <v/>
      </c>
    </row>
    <row r="474" spans="1:29" ht="15" x14ac:dyDescent="0.2">
      <c r="A474" s="161">
        <v>461</v>
      </c>
      <c r="B474" s="55"/>
      <c r="C474" s="55"/>
      <c r="E474" s="195"/>
      <c r="F474" s="195"/>
      <c r="G474" s="195"/>
      <c r="H474" s="195"/>
      <c r="I474" s="195"/>
      <c r="J474" s="195"/>
      <c r="K474" s="195"/>
      <c r="L474" s="195"/>
      <c r="M474" s="195"/>
      <c r="N474" s="195"/>
      <c r="O474" s="195"/>
      <c r="P474" s="195"/>
      <c r="Q474" s="195"/>
      <c r="R474" s="195"/>
      <c r="T474" s="128" t="str">
        <f t="shared" si="84"/>
        <v/>
      </c>
      <c r="U474" s="128" t="str">
        <f t="shared" si="85"/>
        <v/>
      </c>
      <c r="V474" s="128" t="str">
        <f t="shared" si="86"/>
        <v/>
      </c>
      <c r="W474" s="128" t="str">
        <f t="shared" si="87"/>
        <v/>
      </c>
      <c r="X474" s="128" t="str">
        <f t="shared" si="88"/>
        <v/>
      </c>
      <c r="Y474" s="128" t="str">
        <f t="shared" si="79"/>
        <v/>
      </c>
      <c r="Z474" s="128" t="str">
        <f t="shared" si="80"/>
        <v/>
      </c>
      <c r="AA474" s="128" t="str">
        <f t="shared" si="81"/>
        <v/>
      </c>
      <c r="AB474" s="128" t="str">
        <f t="shared" si="82"/>
        <v/>
      </c>
      <c r="AC474" s="128" t="str">
        <f t="shared" si="83"/>
        <v/>
      </c>
    </row>
    <row r="475" spans="1:29" ht="15" x14ac:dyDescent="0.2">
      <c r="A475" s="161">
        <v>462</v>
      </c>
      <c r="B475" s="55"/>
      <c r="C475" s="55"/>
      <c r="E475" s="195"/>
      <c r="F475" s="195"/>
      <c r="G475" s="195"/>
      <c r="H475" s="195"/>
      <c r="I475" s="195"/>
      <c r="J475" s="195"/>
      <c r="K475" s="195"/>
      <c r="L475" s="195"/>
      <c r="M475" s="195"/>
      <c r="N475" s="195"/>
      <c r="O475" s="195"/>
      <c r="P475" s="195"/>
      <c r="Q475" s="195"/>
      <c r="R475" s="195"/>
      <c r="T475" s="128" t="str">
        <f t="shared" si="84"/>
        <v/>
      </c>
      <c r="U475" s="128" t="str">
        <f t="shared" si="85"/>
        <v/>
      </c>
      <c r="V475" s="128" t="str">
        <f t="shared" si="86"/>
        <v/>
      </c>
      <c r="W475" s="128" t="str">
        <f t="shared" si="87"/>
        <v/>
      </c>
      <c r="X475" s="128" t="str">
        <f t="shared" si="88"/>
        <v/>
      </c>
      <c r="Y475" s="128" t="str">
        <f t="shared" si="79"/>
        <v/>
      </c>
      <c r="Z475" s="128" t="str">
        <f t="shared" si="80"/>
        <v/>
      </c>
      <c r="AA475" s="128" t="str">
        <f t="shared" si="81"/>
        <v/>
      </c>
      <c r="AB475" s="128" t="str">
        <f t="shared" si="82"/>
        <v/>
      </c>
      <c r="AC475" s="128" t="str">
        <f t="shared" si="83"/>
        <v/>
      </c>
    </row>
    <row r="476" spans="1:29" ht="15" x14ac:dyDescent="0.2">
      <c r="A476" s="161">
        <v>463</v>
      </c>
      <c r="B476" s="55"/>
      <c r="C476" s="55"/>
      <c r="E476" s="195"/>
      <c r="F476" s="195"/>
      <c r="G476" s="195"/>
      <c r="H476" s="195"/>
      <c r="I476" s="195"/>
      <c r="J476" s="195"/>
      <c r="K476" s="195"/>
      <c r="L476" s="195"/>
      <c r="M476" s="195"/>
      <c r="N476" s="195"/>
      <c r="O476" s="195"/>
      <c r="P476" s="195"/>
      <c r="Q476" s="195"/>
      <c r="R476" s="195"/>
      <c r="T476" s="128" t="str">
        <f t="shared" si="84"/>
        <v/>
      </c>
      <c r="U476" s="128" t="str">
        <f t="shared" si="85"/>
        <v/>
      </c>
      <c r="V476" s="128" t="str">
        <f t="shared" si="86"/>
        <v/>
      </c>
      <c r="W476" s="128" t="str">
        <f t="shared" si="87"/>
        <v/>
      </c>
      <c r="X476" s="128" t="str">
        <f t="shared" si="88"/>
        <v/>
      </c>
      <c r="Y476" s="128" t="str">
        <f t="shared" si="79"/>
        <v/>
      </c>
      <c r="Z476" s="128" t="str">
        <f t="shared" si="80"/>
        <v/>
      </c>
      <c r="AA476" s="128" t="str">
        <f t="shared" si="81"/>
        <v/>
      </c>
      <c r="AB476" s="128" t="str">
        <f t="shared" si="82"/>
        <v/>
      </c>
      <c r="AC476" s="128" t="str">
        <f t="shared" si="83"/>
        <v/>
      </c>
    </row>
    <row r="477" spans="1:29" ht="15" x14ac:dyDescent="0.2">
      <c r="A477" s="161">
        <v>464</v>
      </c>
      <c r="B477" s="55"/>
      <c r="C477" s="55"/>
      <c r="E477" s="195"/>
      <c r="F477" s="195"/>
      <c r="G477" s="195"/>
      <c r="H477" s="195"/>
      <c r="I477" s="195"/>
      <c r="J477" s="195"/>
      <c r="K477" s="195"/>
      <c r="L477" s="195"/>
      <c r="M477" s="195"/>
      <c r="N477" s="195"/>
      <c r="O477" s="195"/>
      <c r="P477" s="195"/>
      <c r="Q477" s="195"/>
      <c r="R477" s="195"/>
      <c r="T477" s="128" t="str">
        <f t="shared" si="84"/>
        <v/>
      </c>
      <c r="U477" s="128" t="str">
        <f t="shared" si="85"/>
        <v/>
      </c>
      <c r="V477" s="128" t="str">
        <f t="shared" si="86"/>
        <v/>
      </c>
      <c r="W477" s="128" t="str">
        <f t="shared" si="87"/>
        <v/>
      </c>
      <c r="X477" s="128" t="str">
        <f t="shared" si="88"/>
        <v/>
      </c>
      <c r="Y477" s="128" t="str">
        <f t="shared" si="79"/>
        <v/>
      </c>
      <c r="Z477" s="128" t="str">
        <f t="shared" si="80"/>
        <v/>
      </c>
      <c r="AA477" s="128" t="str">
        <f t="shared" si="81"/>
        <v/>
      </c>
      <c r="AB477" s="128" t="str">
        <f t="shared" si="82"/>
        <v/>
      </c>
      <c r="AC477" s="128" t="str">
        <f t="shared" si="83"/>
        <v/>
      </c>
    </row>
    <row r="478" spans="1:29" ht="15" x14ac:dyDescent="0.2">
      <c r="A478" s="161">
        <v>465</v>
      </c>
      <c r="B478" s="55"/>
      <c r="C478" s="55"/>
      <c r="E478" s="195"/>
      <c r="F478" s="195"/>
      <c r="G478" s="195"/>
      <c r="H478" s="195"/>
      <c r="I478" s="195"/>
      <c r="J478" s="195"/>
      <c r="K478" s="195"/>
      <c r="L478" s="195"/>
      <c r="M478" s="195"/>
      <c r="N478" s="195"/>
      <c r="O478" s="195"/>
      <c r="P478" s="195"/>
      <c r="Q478" s="195"/>
      <c r="R478" s="195"/>
      <c r="T478" s="128" t="str">
        <f t="shared" si="84"/>
        <v/>
      </c>
      <c r="U478" s="128" t="str">
        <f t="shared" si="85"/>
        <v/>
      </c>
      <c r="V478" s="128" t="str">
        <f t="shared" si="86"/>
        <v/>
      </c>
      <c r="W478" s="128" t="str">
        <f t="shared" si="87"/>
        <v/>
      </c>
      <c r="X478" s="128" t="str">
        <f t="shared" si="88"/>
        <v/>
      </c>
      <c r="Y478" s="128" t="str">
        <f t="shared" si="79"/>
        <v/>
      </c>
      <c r="Z478" s="128" t="str">
        <f t="shared" si="80"/>
        <v/>
      </c>
      <c r="AA478" s="128" t="str">
        <f t="shared" si="81"/>
        <v/>
      </c>
      <c r="AB478" s="128" t="str">
        <f t="shared" si="82"/>
        <v/>
      </c>
      <c r="AC478" s="128" t="str">
        <f t="shared" si="83"/>
        <v/>
      </c>
    </row>
    <row r="479" spans="1:29" ht="15" x14ac:dyDescent="0.2">
      <c r="A479" s="161">
        <v>466</v>
      </c>
      <c r="B479" s="55"/>
      <c r="C479" s="55"/>
      <c r="E479" s="195"/>
      <c r="F479" s="195"/>
      <c r="G479" s="195"/>
      <c r="H479" s="195"/>
      <c r="I479" s="195"/>
      <c r="J479" s="195"/>
      <c r="K479" s="195"/>
      <c r="L479" s="195"/>
      <c r="M479" s="195"/>
      <c r="N479" s="195"/>
      <c r="O479" s="195"/>
      <c r="P479" s="195"/>
      <c r="Q479" s="195"/>
      <c r="R479" s="195"/>
      <c r="T479" s="128" t="str">
        <f t="shared" si="84"/>
        <v/>
      </c>
      <c r="U479" s="128" t="str">
        <f t="shared" si="85"/>
        <v/>
      </c>
      <c r="V479" s="128" t="str">
        <f t="shared" si="86"/>
        <v/>
      </c>
      <c r="W479" s="128" t="str">
        <f t="shared" si="87"/>
        <v/>
      </c>
      <c r="X479" s="128" t="str">
        <f t="shared" si="88"/>
        <v/>
      </c>
      <c r="Y479" s="128" t="str">
        <f t="shared" si="79"/>
        <v/>
      </c>
      <c r="Z479" s="128" t="str">
        <f t="shared" si="80"/>
        <v/>
      </c>
      <c r="AA479" s="128" t="str">
        <f t="shared" si="81"/>
        <v/>
      </c>
      <c r="AB479" s="128" t="str">
        <f t="shared" si="82"/>
        <v/>
      </c>
      <c r="AC479" s="128" t="str">
        <f t="shared" si="83"/>
        <v/>
      </c>
    </row>
    <row r="480" spans="1:29" ht="15" x14ac:dyDescent="0.2">
      <c r="A480" s="161">
        <v>467</v>
      </c>
      <c r="B480" s="55"/>
      <c r="C480" s="55"/>
      <c r="E480" s="195"/>
      <c r="F480" s="195"/>
      <c r="G480" s="195"/>
      <c r="H480" s="195"/>
      <c r="I480" s="195"/>
      <c r="J480" s="195"/>
      <c r="K480" s="195"/>
      <c r="L480" s="195"/>
      <c r="M480" s="195"/>
      <c r="N480" s="195"/>
      <c r="O480" s="195"/>
      <c r="P480" s="195"/>
      <c r="Q480" s="195"/>
      <c r="R480" s="195"/>
      <c r="T480" s="128" t="str">
        <f t="shared" si="84"/>
        <v/>
      </c>
      <c r="U480" s="128" t="str">
        <f t="shared" si="85"/>
        <v/>
      </c>
      <c r="V480" s="128" t="str">
        <f t="shared" si="86"/>
        <v/>
      </c>
      <c r="W480" s="128" t="str">
        <f t="shared" si="87"/>
        <v/>
      </c>
      <c r="X480" s="128" t="str">
        <f t="shared" si="88"/>
        <v/>
      </c>
      <c r="Y480" s="128" t="str">
        <f t="shared" si="79"/>
        <v/>
      </c>
      <c r="Z480" s="128" t="str">
        <f t="shared" si="80"/>
        <v/>
      </c>
      <c r="AA480" s="128" t="str">
        <f t="shared" si="81"/>
        <v/>
      </c>
      <c r="AB480" s="128" t="str">
        <f t="shared" si="82"/>
        <v/>
      </c>
      <c r="AC480" s="128" t="str">
        <f t="shared" si="83"/>
        <v/>
      </c>
    </row>
    <row r="481" spans="1:29" ht="15" x14ac:dyDescent="0.2">
      <c r="A481" s="161">
        <v>468</v>
      </c>
      <c r="B481" s="55"/>
      <c r="C481" s="55"/>
      <c r="E481" s="195"/>
      <c r="F481" s="195"/>
      <c r="G481" s="195"/>
      <c r="H481" s="195"/>
      <c r="I481" s="195"/>
      <c r="J481" s="195"/>
      <c r="K481" s="195"/>
      <c r="L481" s="195"/>
      <c r="M481" s="195"/>
      <c r="N481" s="195"/>
      <c r="O481" s="195"/>
      <c r="P481" s="195"/>
      <c r="Q481" s="195"/>
      <c r="R481" s="195"/>
      <c r="T481" s="128" t="str">
        <f t="shared" si="84"/>
        <v/>
      </c>
      <c r="U481" s="128" t="str">
        <f t="shared" si="85"/>
        <v/>
      </c>
      <c r="V481" s="128" t="str">
        <f t="shared" si="86"/>
        <v/>
      </c>
      <c r="W481" s="128" t="str">
        <f t="shared" si="87"/>
        <v/>
      </c>
      <c r="X481" s="128" t="str">
        <f t="shared" si="88"/>
        <v/>
      </c>
      <c r="Y481" s="128" t="str">
        <f t="shared" si="79"/>
        <v/>
      </c>
      <c r="Z481" s="128" t="str">
        <f t="shared" si="80"/>
        <v/>
      </c>
      <c r="AA481" s="128" t="str">
        <f t="shared" si="81"/>
        <v/>
      </c>
      <c r="AB481" s="128" t="str">
        <f t="shared" si="82"/>
        <v/>
      </c>
      <c r="AC481" s="128" t="str">
        <f t="shared" si="83"/>
        <v/>
      </c>
    </row>
    <row r="482" spans="1:29" ht="15" x14ac:dyDescent="0.2">
      <c r="A482" s="161">
        <v>469</v>
      </c>
      <c r="B482" s="55"/>
      <c r="C482" s="55"/>
      <c r="E482" s="195"/>
      <c r="F482" s="195"/>
      <c r="G482" s="195"/>
      <c r="H482" s="195"/>
      <c r="I482" s="195"/>
      <c r="J482" s="195"/>
      <c r="K482" s="195"/>
      <c r="L482" s="195"/>
      <c r="M482" s="195"/>
      <c r="N482" s="195"/>
      <c r="O482" s="195"/>
      <c r="P482" s="195"/>
      <c r="Q482" s="195"/>
      <c r="R482" s="195"/>
      <c r="T482" s="128" t="str">
        <f t="shared" si="84"/>
        <v/>
      </c>
      <c r="U482" s="128" t="str">
        <f t="shared" si="85"/>
        <v/>
      </c>
      <c r="V482" s="128" t="str">
        <f t="shared" si="86"/>
        <v/>
      </c>
      <c r="W482" s="128" t="str">
        <f t="shared" si="87"/>
        <v/>
      </c>
      <c r="X482" s="128" t="str">
        <f t="shared" si="88"/>
        <v/>
      </c>
      <c r="Y482" s="128" t="str">
        <f t="shared" si="79"/>
        <v/>
      </c>
      <c r="Z482" s="128" t="str">
        <f t="shared" si="80"/>
        <v/>
      </c>
      <c r="AA482" s="128" t="str">
        <f t="shared" si="81"/>
        <v/>
      </c>
      <c r="AB482" s="128" t="str">
        <f t="shared" si="82"/>
        <v/>
      </c>
      <c r="AC482" s="128" t="str">
        <f t="shared" si="83"/>
        <v/>
      </c>
    </row>
    <row r="483" spans="1:29" ht="15" x14ac:dyDescent="0.2">
      <c r="A483" s="161">
        <v>470</v>
      </c>
      <c r="B483" s="55"/>
      <c r="C483" s="55"/>
      <c r="E483" s="195"/>
      <c r="F483" s="195"/>
      <c r="G483" s="195"/>
      <c r="H483" s="195"/>
      <c r="I483" s="195"/>
      <c r="J483" s="195"/>
      <c r="K483" s="195"/>
      <c r="L483" s="195"/>
      <c r="M483" s="195"/>
      <c r="N483" s="195"/>
      <c r="O483" s="195"/>
      <c r="P483" s="195"/>
      <c r="Q483" s="195"/>
      <c r="R483" s="195"/>
      <c r="T483" s="128" t="str">
        <f t="shared" si="84"/>
        <v/>
      </c>
      <c r="U483" s="128" t="str">
        <f t="shared" si="85"/>
        <v/>
      </c>
      <c r="V483" s="128" t="str">
        <f t="shared" si="86"/>
        <v/>
      </c>
      <c r="W483" s="128" t="str">
        <f t="shared" si="87"/>
        <v/>
      </c>
      <c r="X483" s="128" t="str">
        <f t="shared" si="88"/>
        <v/>
      </c>
      <c r="Y483" s="128" t="str">
        <f t="shared" si="79"/>
        <v/>
      </c>
      <c r="Z483" s="128" t="str">
        <f t="shared" si="80"/>
        <v/>
      </c>
      <c r="AA483" s="128" t="str">
        <f t="shared" si="81"/>
        <v/>
      </c>
      <c r="AB483" s="128" t="str">
        <f t="shared" si="82"/>
        <v/>
      </c>
      <c r="AC483" s="128" t="str">
        <f t="shared" si="83"/>
        <v/>
      </c>
    </row>
    <row r="484" spans="1:29" ht="15" x14ac:dyDescent="0.2">
      <c r="A484" s="161">
        <v>471</v>
      </c>
      <c r="B484" s="55"/>
      <c r="C484" s="55"/>
      <c r="E484" s="195"/>
      <c r="F484" s="195"/>
      <c r="G484" s="195"/>
      <c r="H484" s="195"/>
      <c r="I484" s="195"/>
      <c r="J484" s="195"/>
      <c r="K484" s="195"/>
      <c r="L484" s="195"/>
      <c r="M484" s="195"/>
      <c r="N484" s="195"/>
      <c r="O484" s="195"/>
      <c r="P484" s="195"/>
      <c r="Q484" s="195"/>
      <c r="R484" s="195"/>
      <c r="T484" s="128" t="str">
        <f t="shared" si="84"/>
        <v/>
      </c>
      <c r="U484" s="128" t="str">
        <f t="shared" si="85"/>
        <v/>
      </c>
      <c r="V484" s="128" t="str">
        <f t="shared" si="86"/>
        <v/>
      </c>
      <c r="W484" s="128" t="str">
        <f t="shared" si="87"/>
        <v/>
      </c>
      <c r="X484" s="128" t="str">
        <f t="shared" si="88"/>
        <v/>
      </c>
      <c r="Y484" s="128" t="str">
        <f t="shared" si="79"/>
        <v/>
      </c>
      <c r="Z484" s="128" t="str">
        <f t="shared" si="80"/>
        <v/>
      </c>
      <c r="AA484" s="128" t="str">
        <f t="shared" si="81"/>
        <v/>
      </c>
      <c r="AB484" s="128" t="str">
        <f t="shared" si="82"/>
        <v/>
      </c>
      <c r="AC484" s="128" t="str">
        <f t="shared" si="83"/>
        <v/>
      </c>
    </row>
    <row r="485" spans="1:29" ht="15" x14ac:dyDescent="0.2">
      <c r="A485" s="161">
        <v>472</v>
      </c>
      <c r="B485" s="55"/>
      <c r="C485" s="55"/>
      <c r="E485" s="195"/>
      <c r="F485" s="195"/>
      <c r="G485" s="195"/>
      <c r="H485" s="195"/>
      <c r="I485" s="195"/>
      <c r="J485" s="195"/>
      <c r="K485" s="195"/>
      <c r="L485" s="195"/>
      <c r="M485" s="195"/>
      <c r="N485" s="195"/>
      <c r="O485" s="195"/>
      <c r="P485" s="195"/>
      <c r="Q485" s="195"/>
      <c r="R485" s="195"/>
      <c r="T485" s="128" t="str">
        <f t="shared" si="84"/>
        <v/>
      </c>
      <c r="U485" s="128" t="str">
        <f t="shared" si="85"/>
        <v/>
      </c>
      <c r="V485" s="128" t="str">
        <f t="shared" si="86"/>
        <v/>
      </c>
      <c r="W485" s="128" t="str">
        <f t="shared" si="87"/>
        <v/>
      </c>
      <c r="X485" s="128" t="str">
        <f t="shared" si="88"/>
        <v/>
      </c>
      <c r="Y485" s="128" t="str">
        <f t="shared" si="79"/>
        <v/>
      </c>
      <c r="Z485" s="128" t="str">
        <f t="shared" si="80"/>
        <v/>
      </c>
      <c r="AA485" s="128" t="str">
        <f t="shared" si="81"/>
        <v/>
      </c>
      <c r="AB485" s="128" t="str">
        <f t="shared" si="82"/>
        <v/>
      </c>
      <c r="AC485" s="128" t="str">
        <f t="shared" si="83"/>
        <v/>
      </c>
    </row>
    <row r="486" spans="1:29" ht="15" x14ac:dyDescent="0.2">
      <c r="A486" s="161">
        <v>473</v>
      </c>
      <c r="B486" s="55"/>
      <c r="C486" s="55"/>
      <c r="E486" s="195"/>
      <c r="F486" s="195"/>
      <c r="G486" s="195"/>
      <c r="H486" s="195"/>
      <c r="I486" s="195"/>
      <c r="J486" s="195"/>
      <c r="K486" s="195"/>
      <c r="L486" s="195"/>
      <c r="M486" s="195"/>
      <c r="N486" s="195"/>
      <c r="O486" s="195"/>
      <c r="P486" s="195"/>
      <c r="Q486" s="195"/>
      <c r="R486" s="195"/>
      <c r="T486" s="128" t="str">
        <f t="shared" si="84"/>
        <v/>
      </c>
      <c r="U486" s="128" t="str">
        <f t="shared" si="85"/>
        <v/>
      </c>
      <c r="V486" s="128" t="str">
        <f t="shared" si="86"/>
        <v/>
      </c>
      <c r="W486" s="128" t="str">
        <f t="shared" si="87"/>
        <v/>
      </c>
      <c r="X486" s="128" t="str">
        <f t="shared" si="88"/>
        <v/>
      </c>
      <c r="Y486" s="128" t="str">
        <f t="shared" si="79"/>
        <v/>
      </c>
      <c r="Z486" s="128" t="str">
        <f t="shared" si="80"/>
        <v/>
      </c>
      <c r="AA486" s="128" t="str">
        <f t="shared" si="81"/>
        <v/>
      </c>
      <c r="AB486" s="128" t="str">
        <f t="shared" si="82"/>
        <v/>
      </c>
      <c r="AC486" s="128" t="str">
        <f t="shared" si="83"/>
        <v/>
      </c>
    </row>
    <row r="487" spans="1:29" ht="15" x14ac:dyDescent="0.2">
      <c r="A487" s="161">
        <v>474</v>
      </c>
      <c r="B487" s="55"/>
      <c r="C487" s="55"/>
      <c r="E487" s="195"/>
      <c r="F487" s="195"/>
      <c r="G487" s="195"/>
      <c r="H487" s="195"/>
      <c r="I487" s="195"/>
      <c r="J487" s="195"/>
      <c r="K487" s="195"/>
      <c r="L487" s="195"/>
      <c r="M487" s="195"/>
      <c r="N487" s="195"/>
      <c r="O487" s="195"/>
      <c r="P487" s="195"/>
      <c r="Q487" s="195"/>
      <c r="R487" s="195"/>
      <c r="T487" s="128" t="str">
        <f t="shared" si="84"/>
        <v/>
      </c>
      <c r="U487" s="128" t="str">
        <f t="shared" si="85"/>
        <v/>
      </c>
      <c r="V487" s="128" t="str">
        <f t="shared" si="86"/>
        <v/>
      </c>
      <c r="W487" s="128" t="str">
        <f t="shared" si="87"/>
        <v/>
      </c>
      <c r="X487" s="128" t="str">
        <f t="shared" si="88"/>
        <v/>
      </c>
      <c r="Y487" s="128" t="str">
        <f t="shared" si="79"/>
        <v/>
      </c>
      <c r="Z487" s="128" t="str">
        <f t="shared" si="80"/>
        <v/>
      </c>
      <c r="AA487" s="128" t="str">
        <f t="shared" si="81"/>
        <v/>
      </c>
      <c r="AB487" s="128" t="str">
        <f t="shared" si="82"/>
        <v/>
      </c>
      <c r="AC487" s="128" t="str">
        <f t="shared" si="83"/>
        <v/>
      </c>
    </row>
    <row r="488" spans="1:29" ht="15" x14ac:dyDescent="0.2">
      <c r="A488" s="161">
        <v>475</v>
      </c>
      <c r="B488" s="55"/>
      <c r="C488" s="55"/>
      <c r="E488" s="195"/>
      <c r="F488" s="195"/>
      <c r="G488" s="195"/>
      <c r="H488" s="195"/>
      <c r="I488" s="195"/>
      <c r="J488" s="195"/>
      <c r="K488" s="195"/>
      <c r="L488" s="195"/>
      <c r="M488" s="195"/>
      <c r="N488" s="195"/>
      <c r="O488" s="195"/>
      <c r="P488" s="195"/>
      <c r="Q488" s="195"/>
      <c r="R488" s="195"/>
      <c r="T488" s="128" t="str">
        <f t="shared" si="84"/>
        <v/>
      </c>
      <c r="U488" s="128" t="str">
        <f t="shared" si="85"/>
        <v/>
      </c>
      <c r="V488" s="128" t="str">
        <f t="shared" si="86"/>
        <v/>
      </c>
      <c r="W488" s="128" t="str">
        <f t="shared" si="87"/>
        <v/>
      </c>
      <c r="X488" s="128" t="str">
        <f t="shared" si="88"/>
        <v/>
      </c>
      <c r="Y488" s="128" t="str">
        <f t="shared" si="79"/>
        <v/>
      </c>
      <c r="Z488" s="128" t="str">
        <f t="shared" si="80"/>
        <v/>
      </c>
      <c r="AA488" s="128" t="str">
        <f t="shared" si="81"/>
        <v/>
      </c>
      <c r="AB488" s="128" t="str">
        <f t="shared" si="82"/>
        <v/>
      </c>
      <c r="AC488" s="128" t="str">
        <f t="shared" si="83"/>
        <v/>
      </c>
    </row>
    <row r="489" spans="1:29" ht="15" x14ac:dyDescent="0.2">
      <c r="A489" s="161">
        <v>476</v>
      </c>
      <c r="B489" s="55"/>
      <c r="C489" s="55"/>
      <c r="E489" s="195"/>
      <c r="F489" s="195"/>
      <c r="G489" s="195"/>
      <c r="H489" s="195"/>
      <c r="I489" s="195"/>
      <c r="J489" s="195"/>
      <c r="K489" s="195"/>
      <c r="L489" s="195"/>
      <c r="M489" s="195"/>
      <c r="N489" s="195"/>
      <c r="O489" s="195"/>
      <c r="P489" s="195"/>
      <c r="Q489" s="195"/>
      <c r="R489" s="195"/>
      <c r="T489" s="128" t="str">
        <f t="shared" si="84"/>
        <v/>
      </c>
      <c r="U489" s="128" t="str">
        <f t="shared" si="85"/>
        <v/>
      </c>
      <c r="V489" s="128" t="str">
        <f t="shared" si="86"/>
        <v/>
      </c>
      <c r="W489" s="128" t="str">
        <f t="shared" si="87"/>
        <v/>
      </c>
      <c r="X489" s="128" t="str">
        <f t="shared" si="88"/>
        <v/>
      </c>
      <c r="Y489" s="128" t="str">
        <f t="shared" si="79"/>
        <v/>
      </c>
      <c r="Z489" s="128" t="str">
        <f t="shared" si="80"/>
        <v/>
      </c>
      <c r="AA489" s="128" t="str">
        <f t="shared" si="81"/>
        <v/>
      </c>
      <c r="AB489" s="128" t="str">
        <f t="shared" si="82"/>
        <v/>
      </c>
      <c r="AC489" s="128" t="str">
        <f t="shared" si="83"/>
        <v/>
      </c>
    </row>
    <row r="490" spans="1:29" ht="15" x14ac:dyDescent="0.2">
      <c r="A490" s="161">
        <v>477</v>
      </c>
      <c r="B490" s="55"/>
      <c r="C490" s="55"/>
      <c r="E490" s="195"/>
      <c r="F490" s="195"/>
      <c r="G490" s="195"/>
      <c r="H490" s="195"/>
      <c r="I490" s="195"/>
      <c r="J490" s="195"/>
      <c r="K490" s="195"/>
      <c r="L490" s="195"/>
      <c r="M490" s="195"/>
      <c r="N490" s="195"/>
      <c r="O490" s="195"/>
      <c r="P490" s="195"/>
      <c r="Q490" s="195"/>
      <c r="R490" s="195"/>
      <c r="T490" s="128" t="str">
        <f t="shared" si="84"/>
        <v/>
      </c>
      <c r="U490" s="128" t="str">
        <f t="shared" si="85"/>
        <v/>
      </c>
      <c r="V490" s="128" t="str">
        <f t="shared" si="86"/>
        <v/>
      </c>
      <c r="W490" s="128" t="str">
        <f t="shared" si="87"/>
        <v/>
      </c>
      <c r="X490" s="128" t="str">
        <f t="shared" si="88"/>
        <v/>
      </c>
      <c r="Y490" s="128" t="str">
        <f t="shared" si="79"/>
        <v/>
      </c>
      <c r="Z490" s="128" t="str">
        <f t="shared" si="80"/>
        <v/>
      </c>
      <c r="AA490" s="128" t="str">
        <f t="shared" si="81"/>
        <v/>
      </c>
      <c r="AB490" s="128" t="str">
        <f t="shared" si="82"/>
        <v/>
      </c>
      <c r="AC490" s="128" t="str">
        <f t="shared" si="83"/>
        <v/>
      </c>
    </row>
    <row r="491" spans="1:29" ht="15" x14ac:dyDescent="0.2">
      <c r="A491" s="161">
        <v>478</v>
      </c>
      <c r="B491" s="55"/>
      <c r="C491" s="55"/>
      <c r="E491" s="195"/>
      <c r="F491" s="195"/>
      <c r="G491" s="195"/>
      <c r="H491" s="195"/>
      <c r="I491" s="195"/>
      <c r="J491" s="195"/>
      <c r="K491" s="195"/>
      <c r="L491" s="195"/>
      <c r="M491" s="195"/>
      <c r="N491" s="195"/>
      <c r="O491" s="195"/>
      <c r="P491" s="195"/>
      <c r="Q491" s="195"/>
      <c r="R491" s="195"/>
      <c r="T491" s="128" t="str">
        <f t="shared" si="84"/>
        <v/>
      </c>
      <c r="U491" s="128" t="str">
        <f t="shared" si="85"/>
        <v/>
      </c>
      <c r="V491" s="128" t="str">
        <f t="shared" si="86"/>
        <v/>
      </c>
      <c r="W491" s="128" t="str">
        <f t="shared" si="87"/>
        <v/>
      </c>
      <c r="X491" s="128" t="str">
        <f t="shared" si="88"/>
        <v/>
      </c>
      <c r="Y491" s="128" t="str">
        <f t="shared" si="79"/>
        <v/>
      </c>
      <c r="Z491" s="128" t="str">
        <f t="shared" si="80"/>
        <v/>
      </c>
      <c r="AA491" s="128" t="str">
        <f t="shared" si="81"/>
        <v/>
      </c>
      <c r="AB491" s="128" t="str">
        <f t="shared" si="82"/>
        <v/>
      </c>
      <c r="AC491" s="128" t="str">
        <f t="shared" si="83"/>
        <v/>
      </c>
    </row>
    <row r="492" spans="1:29" ht="15" x14ac:dyDescent="0.2">
      <c r="A492" s="161">
        <v>479</v>
      </c>
      <c r="B492" s="55"/>
      <c r="C492" s="55"/>
      <c r="E492" s="195"/>
      <c r="F492" s="195"/>
      <c r="G492" s="195"/>
      <c r="H492" s="195"/>
      <c r="I492" s="195"/>
      <c r="J492" s="195"/>
      <c r="K492" s="195"/>
      <c r="L492" s="195"/>
      <c r="M492" s="195"/>
      <c r="N492" s="195"/>
      <c r="O492" s="195"/>
      <c r="P492" s="195"/>
      <c r="Q492" s="195"/>
      <c r="R492" s="195"/>
      <c r="T492" s="128" t="str">
        <f t="shared" si="84"/>
        <v/>
      </c>
      <c r="U492" s="128" t="str">
        <f t="shared" si="85"/>
        <v/>
      </c>
      <c r="V492" s="128" t="str">
        <f t="shared" si="86"/>
        <v/>
      </c>
      <c r="W492" s="128" t="str">
        <f t="shared" si="87"/>
        <v/>
      </c>
      <c r="X492" s="128" t="str">
        <f t="shared" si="88"/>
        <v/>
      </c>
      <c r="Y492" s="128" t="str">
        <f t="shared" si="79"/>
        <v/>
      </c>
      <c r="Z492" s="128" t="str">
        <f t="shared" si="80"/>
        <v/>
      </c>
      <c r="AA492" s="128" t="str">
        <f t="shared" si="81"/>
        <v/>
      </c>
      <c r="AB492" s="128" t="str">
        <f t="shared" si="82"/>
        <v/>
      </c>
      <c r="AC492" s="128" t="str">
        <f t="shared" si="83"/>
        <v/>
      </c>
    </row>
    <row r="493" spans="1:29" ht="15" x14ac:dyDescent="0.2">
      <c r="A493" s="161">
        <v>480</v>
      </c>
      <c r="B493" s="55"/>
      <c r="C493" s="55"/>
      <c r="E493" s="195"/>
      <c r="F493" s="195"/>
      <c r="G493" s="195"/>
      <c r="H493" s="195"/>
      <c r="I493" s="195"/>
      <c r="J493" s="195"/>
      <c r="K493" s="195"/>
      <c r="L493" s="195"/>
      <c r="M493" s="195"/>
      <c r="N493" s="195"/>
      <c r="O493" s="195"/>
      <c r="P493" s="195"/>
      <c r="Q493" s="195"/>
      <c r="R493" s="195"/>
      <c r="T493" s="128" t="str">
        <f t="shared" si="84"/>
        <v/>
      </c>
      <c r="U493" s="128" t="str">
        <f t="shared" si="85"/>
        <v/>
      </c>
      <c r="V493" s="128" t="str">
        <f t="shared" si="86"/>
        <v/>
      </c>
      <c r="W493" s="128" t="str">
        <f t="shared" si="87"/>
        <v/>
      </c>
      <c r="X493" s="128" t="str">
        <f t="shared" si="88"/>
        <v/>
      </c>
      <c r="Y493" s="128" t="str">
        <f t="shared" si="79"/>
        <v/>
      </c>
      <c r="Z493" s="128" t="str">
        <f t="shared" si="80"/>
        <v/>
      </c>
      <c r="AA493" s="128" t="str">
        <f t="shared" si="81"/>
        <v/>
      </c>
      <c r="AB493" s="128" t="str">
        <f t="shared" si="82"/>
        <v/>
      </c>
      <c r="AC493" s="128" t="str">
        <f t="shared" si="83"/>
        <v/>
      </c>
    </row>
    <row r="494" spans="1:29" ht="15" x14ac:dyDescent="0.2">
      <c r="A494" s="161">
        <v>481</v>
      </c>
      <c r="B494" s="55"/>
      <c r="C494" s="55"/>
      <c r="E494" s="195"/>
      <c r="F494" s="195"/>
      <c r="G494" s="195"/>
      <c r="H494" s="195"/>
      <c r="I494" s="195"/>
      <c r="J494" s="195"/>
      <c r="K494" s="195"/>
      <c r="L494" s="195"/>
      <c r="M494" s="195"/>
      <c r="N494" s="195"/>
      <c r="O494" s="195"/>
      <c r="P494" s="195"/>
      <c r="Q494" s="195"/>
      <c r="R494" s="195"/>
      <c r="T494" s="128" t="str">
        <f t="shared" si="84"/>
        <v/>
      </c>
      <c r="U494" s="128" t="str">
        <f t="shared" si="85"/>
        <v/>
      </c>
      <c r="V494" s="128" t="str">
        <f t="shared" si="86"/>
        <v/>
      </c>
      <c r="W494" s="128" t="str">
        <f t="shared" si="87"/>
        <v/>
      </c>
      <c r="X494" s="128" t="str">
        <f t="shared" si="88"/>
        <v/>
      </c>
      <c r="Y494" s="128" t="str">
        <f t="shared" si="79"/>
        <v/>
      </c>
      <c r="Z494" s="128" t="str">
        <f t="shared" si="80"/>
        <v/>
      </c>
      <c r="AA494" s="128" t="str">
        <f t="shared" si="81"/>
        <v/>
      </c>
      <c r="AB494" s="128" t="str">
        <f t="shared" si="82"/>
        <v/>
      </c>
      <c r="AC494" s="128" t="str">
        <f t="shared" si="83"/>
        <v/>
      </c>
    </row>
    <row r="495" spans="1:29" ht="15" x14ac:dyDescent="0.2">
      <c r="A495" s="161">
        <v>482</v>
      </c>
      <c r="B495" s="55"/>
      <c r="C495" s="55"/>
      <c r="E495" s="195"/>
      <c r="F495" s="195"/>
      <c r="G495" s="195"/>
      <c r="H495" s="195"/>
      <c r="I495" s="195"/>
      <c r="J495" s="195"/>
      <c r="K495" s="195"/>
      <c r="L495" s="195"/>
      <c r="M495" s="195"/>
      <c r="N495" s="195"/>
      <c r="O495" s="195"/>
      <c r="P495" s="195"/>
      <c r="Q495" s="195"/>
      <c r="R495" s="195"/>
      <c r="T495" s="128" t="str">
        <f t="shared" si="84"/>
        <v/>
      </c>
      <c r="U495" s="128" t="str">
        <f t="shared" si="85"/>
        <v/>
      </c>
      <c r="V495" s="128" t="str">
        <f t="shared" si="86"/>
        <v/>
      </c>
      <c r="W495" s="128" t="str">
        <f t="shared" si="87"/>
        <v/>
      </c>
      <c r="X495" s="128" t="str">
        <f t="shared" si="88"/>
        <v/>
      </c>
      <c r="Y495" s="128" t="str">
        <f t="shared" si="79"/>
        <v/>
      </c>
      <c r="Z495" s="128" t="str">
        <f t="shared" si="80"/>
        <v/>
      </c>
      <c r="AA495" s="128" t="str">
        <f t="shared" si="81"/>
        <v/>
      </c>
      <c r="AB495" s="128" t="str">
        <f t="shared" si="82"/>
        <v/>
      </c>
      <c r="AC495" s="128" t="str">
        <f t="shared" si="83"/>
        <v/>
      </c>
    </row>
    <row r="496" spans="1:29" ht="15" x14ac:dyDescent="0.2">
      <c r="A496" s="161">
        <v>483</v>
      </c>
      <c r="B496" s="55"/>
      <c r="C496" s="55"/>
      <c r="E496" s="195"/>
      <c r="F496" s="195"/>
      <c r="G496" s="195"/>
      <c r="H496" s="195"/>
      <c r="I496" s="195"/>
      <c r="J496" s="195"/>
      <c r="K496" s="195"/>
      <c r="L496" s="195"/>
      <c r="M496" s="195"/>
      <c r="N496" s="195"/>
      <c r="O496" s="195"/>
      <c r="P496" s="195"/>
      <c r="Q496" s="195"/>
      <c r="R496" s="195"/>
      <c r="T496" s="128" t="str">
        <f t="shared" si="84"/>
        <v/>
      </c>
      <c r="U496" s="128" t="str">
        <f t="shared" si="85"/>
        <v/>
      </c>
      <c r="V496" s="128" t="str">
        <f t="shared" si="86"/>
        <v/>
      </c>
      <c r="W496" s="128" t="str">
        <f t="shared" si="87"/>
        <v/>
      </c>
      <c r="X496" s="128" t="str">
        <f t="shared" si="88"/>
        <v/>
      </c>
      <c r="Y496" s="128" t="str">
        <f t="shared" si="79"/>
        <v/>
      </c>
      <c r="Z496" s="128" t="str">
        <f t="shared" si="80"/>
        <v/>
      </c>
      <c r="AA496" s="128" t="str">
        <f t="shared" si="81"/>
        <v/>
      </c>
      <c r="AB496" s="128" t="str">
        <f t="shared" si="82"/>
        <v/>
      </c>
      <c r="AC496" s="128" t="str">
        <f t="shared" si="83"/>
        <v/>
      </c>
    </row>
    <row r="497" spans="1:29" ht="15" x14ac:dyDescent="0.2">
      <c r="A497" s="161">
        <v>484</v>
      </c>
      <c r="B497" s="55"/>
      <c r="C497" s="55"/>
      <c r="E497" s="195"/>
      <c r="F497" s="195"/>
      <c r="G497" s="195"/>
      <c r="H497" s="195"/>
      <c r="I497" s="195"/>
      <c r="J497" s="195"/>
      <c r="K497" s="195"/>
      <c r="L497" s="195"/>
      <c r="M497" s="195"/>
      <c r="N497" s="195"/>
      <c r="O497" s="195"/>
      <c r="P497" s="195"/>
      <c r="Q497" s="195"/>
      <c r="R497" s="195"/>
      <c r="T497" s="128" t="str">
        <f t="shared" si="84"/>
        <v/>
      </c>
      <c r="U497" s="128" t="str">
        <f t="shared" si="85"/>
        <v/>
      </c>
      <c r="V497" s="128" t="str">
        <f t="shared" si="86"/>
        <v/>
      </c>
      <c r="W497" s="128" t="str">
        <f t="shared" si="87"/>
        <v/>
      </c>
      <c r="X497" s="128" t="str">
        <f t="shared" si="88"/>
        <v/>
      </c>
      <c r="Y497" s="128" t="str">
        <f t="shared" si="79"/>
        <v/>
      </c>
      <c r="Z497" s="128" t="str">
        <f t="shared" si="80"/>
        <v/>
      </c>
      <c r="AA497" s="128" t="str">
        <f t="shared" si="81"/>
        <v/>
      </c>
      <c r="AB497" s="128" t="str">
        <f t="shared" si="82"/>
        <v/>
      </c>
      <c r="AC497" s="128" t="str">
        <f t="shared" si="83"/>
        <v/>
      </c>
    </row>
    <row r="498" spans="1:29" ht="15" x14ac:dyDescent="0.2">
      <c r="A498" s="161">
        <v>485</v>
      </c>
      <c r="B498" s="55"/>
      <c r="C498" s="55"/>
      <c r="E498" s="195"/>
      <c r="F498" s="195"/>
      <c r="G498" s="195"/>
      <c r="H498" s="195"/>
      <c r="I498" s="195"/>
      <c r="J498" s="195"/>
      <c r="K498" s="195"/>
      <c r="L498" s="195"/>
      <c r="M498" s="195"/>
      <c r="N498" s="195"/>
      <c r="O498" s="195"/>
      <c r="P498" s="195"/>
      <c r="Q498" s="195"/>
      <c r="R498" s="195"/>
      <c r="T498" s="128" t="str">
        <f t="shared" si="84"/>
        <v/>
      </c>
      <c r="U498" s="128" t="str">
        <f t="shared" si="85"/>
        <v/>
      </c>
      <c r="V498" s="128" t="str">
        <f t="shared" si="86"/>
        <v/>
      </c>
      <c r="W498" s="128" t="str">
        <f t="shared" si="87"/>
        <v/>
      </c>
      <c r="X498" s="128" t="str">
        <f t="shared" si="88"/>
        <v/>
      </c>
      <c r="Y498" s="128" t="str">
        <f t="shared" si="79"/>
        <v/>
      </c>
      <c r="Z498" s="128" t="str">
        <f t="shared" si="80"/>
        <v/>
      </c>
      <c r="AA498" s="128" t="str">
        <f t="shared" si="81"/>
        <v/>
      </c>
      <c r="AB498" s="128" t="str">
        <f t="shared" si="82"/>
        <v/>
      </c>
      <c r="AC498" s="128" t="str">
        <f t="shared" si="83"/>
        <v/>
      </c>
    </row>
    <row r="499" spans="1:29" ht="15" x14ac:dyDescent="0.2">
      <c r="A499" s="161">
        <v>486</v>
      </c>
      <c r="B499" s="55"/>
      <c r="C499" s="55"/>
      <c r="E499" s="195"/>
      <c r="F499" s="195"/>
      <c r="G499" s="195"/>
      <c r="H499" s="195"/>
      <c r="I499" s="195"/>
      <c r="J499" s="195"/>
      <c r="K499" s="195"/>
      <c r="L499" s="195"/>
      <c r="M499" s="195"/>
      <c r="N499" s="195"/>
      <c r="O499" s="195"/>
      <c r="P499" s="195"/>
      <c r="Q499" s="195"/>
      <c r="R499" s="195"/>
      <c r="T499" s="128" t="str">
        <f t="shared" si="84"/>
        <v/>
      </c>
      <c r="U499" s="128" t="str">
        <f t="shared" si="85"/>
        <v/>
      </c>
      <c r="V499" s="128" t="str">
        <f t="shared" si="86"/>
        <v/>
      </c>
      <c r="W499" s="128" t="str">
        <f t="shared" si="87"/>
        <v/>
      </c>
      <c r="X499" s="128" t="str">
        <f t="shared" si="88"/>
        <v/>
      </c>
      <c r="Y499" s="128" t="str">
        <f t="shared" si="79"/>
        <v/>
      </c>
      <c r="Z499" s="128" t="str">
        <f t="shared" si="80"/>
        <v/>
      </c>
      <c r="AA499" s="128" t="str">
        <f t="shared" si="81"/>
        <v/>
      </c>
      <c r="AB499" s="128" t="str">
        <f t="shared" si="82"/>
        <v/>
      </c>
      <c r="AC499" s="128" t="str">
        <f t="shared" si="83"/>
        <v/>
      </c>
    </row>
    <row r="500" spans="1:29" ht="15" x14ac:dyDescent="0.2">
      <c r="A500" s="161">
        <v>487</v>
      </c>
      <c r="B500" s="55"/>
      <c r="C500" s="55"/>
      <c r="E500" s="195"/>
      <c r="F500" s="195"/>
      <c r="G500" s="195"/>
      <c r="H500" s="195"/>
      <c r="I500" s="195"/>
      <c r="J500" s="195"/>
      <c r="K500" s="195"/>
      <c r="L500" s="195"/>
      <c r="M500" s="195"/>
      <c r="N500" s="195"/>
      <c r="O500" s="195"/>
      <c r="P500" s="195"/>
      <c r="Q500" s="195"/>
      <c r="R500" s="195"/>
      <c r="T500" s="128" t="str">
        <f t="shared" si="84"/>
        <v/>
      </c>
      <c r="U500" s="128" t="str">
        <f t="shared" si="85"/>
        <v/>
      </c>
      <c r="V500" s="128" t="str">
        <f t="shared" si="86"/>
        <v/>
      </c>
      <c r="W500" s="128" t="str">
        <f t="shared" si="87"/>
        <v/>
      </c>
      <c r="X500" s="128" t="str">
        <f t="shared" si="88"/>
        <v/>
      </c>
      <c r="Y500" s="128" t="str">
        <f t="shared" si="79"/>
        <v/>
      </c>
      <c r="Z500" s="128" t="str">
        <f t="shared" si="80"/>
        <v/>
      </c>
      <c r="AA500" s="128" t="str">
        <f t="shared" si="81"/>
        <v/>
      </c>
      <c r="AB500" s="128" t="str">
        <f t="shared" si="82"/>
        <v/>
      </c>
      <c r="AC500" s="128" t="str">
        <f t="shared" si="83"/>
        <v/>
      </c>
    </row>
    <row r="501" spans="1:29" ht="15" x14ac:dyDescent="0.2">
      <c r="A501" s="161">
        <v>488</v>
      </c>
      <c r="B501" s="55"/>
      <c r="C501" s="55"/>
      <c r="E501" s="195"/>
      <c r="F501" s="195"/>
      <c r="G501" s="195"/>
      <c r="H501" s="195"/>
      <c r="I501" s="195"/>
      <c r="J501" s="195"/>
      <c r="K501" s="195"/>
      <c r="L501" s="195"/>
      <c r="M501" s="195"/>
      <c r="N501" s="195"/>
      <c r="O501" s="195"/>
      <c r="P501" s="195"/>
      <c r="Q501" s="195"/>
      <c r="R501" s="195"/>
      <c r="T501" s="128" t="str">
        <f t="shared" si="84"/>
        <v/>
      </c>
      <c r="U501" s="128" t="str">
        <f t="shared" si="85"/>
        <v/>
      </c>
      <c r="V501" s="128" t="str">
        <f t="shared" si="86"/>
        <v/>
      </c>
      <c r="W501" s="128" t="str">
        <f t="shared" si="87"/>
        <v/>
      </c>
      <c r="X501" s="128" t="str">
        <f t="shared" si="88"/>
        <v/>
      </c>
      <c r="Y501" s="128" t="str">
        <f t="shared" si="79"/>
        <v/>
      </c>
      <c r="Z501" s="128" t="str">
        <f t="shared" si="80"/>
        <v/>
      </c>
      <c r="AA501" s="128" t="str">
        <f t="shared" si="81"/>
        <v/>
      </c>
      <c r="AB501" s="128" t="str">
        <f t="shared" si="82"/>
        <v/>
      </c>
      <c r="AC501" s="128" t="str">
        <f t="shared" si="83"/>
        <v/>
      </c>
    </row>
    <row r="502" spans="1:29" ht="15" x14ac:dyDescent="0.2">
      <c r="A502" s="161">
        <v>489</v>
      </c>
      <c r="B502" s="55"/>
      <c r="C502" s="55"/>
      <c r="E502" s="195"/>
      <c r="F502" s="195"/>
      <c r="G502" s="195"/>
      <c r="H502" s="195"/>
      <c r="I502" s="195"/>
      <c r="J502" s="195"/>
      <c r="K502" s="195"/>
      <c r="L502" s="195"/>
      <c r="M502" s="195"/>
      <c r="N502" s="195"/>
      <c r="O502" s="195"/>
      <c r="P502" s="195"/>
      <c r="Q502" s="195"/>
      <c r="R502" s="195"/>
      <c r="T502" s="128" t="str">
        <f t="shared" si="84"/>
        <v/>
      </c>
      <c r="U502" s="128" t="str">
        <f t="shared" si="85"/>
        <v/>
      </c>
      <c r="V502" s="128" t="str">
        <f t="shared" si="86"/>
        <v/>
      </c>
      <c r="W502" s="128" t="str">
        <f t="shared" si="87"/>
        <v/>
      </c>
      <c r="X502" s="128" t="str">
        <f t="shared" si="88"/>
        <v/>
      </c>
      <c r="Y502" s="128" t="str">
        <f t="shared" si="79"/>
        <v/>
      </c>
      <c r="Z502" s="128" t="str">
        <f t="shared" si="80"/>
        <v/>
      </c>
      <c r="AA502" s="128" t="str">
        <f t="shared" si="81"/>
        <v/>
      </c>
      <c r="AB502" s="128" t="str">
        <f t="shared" si="82"/>
        <v/>
      </c>
      <c r="AC502" s="128" t="str">
        <f t="shared" si="83"/>
        <v/>
      </c>
    </row>
    <row r="503" spans="1:29" ht="15" x14ac:dyDescent="0.2">
      <c r="A503" s="161">
        <v>490</v>
      </c>
      <c r="B503" s="55"/>
      <c r="C503" s="55"/>
      <c r="E503" s="195"/>
      <c r="F503" s="195"/>
      <c r="G503" s="195"/>
      <c r="H503" s="195"/>
      <c r="I503" s="195"/>
      <c r="J503" s="195"/>
      <c r="K503" s="195"/>
      <c r="L503" s="195"/>
      <c r="M503" s="195"/>
      <c r="N503" s="195"/>
      <c r="O503" s="195"/>
      <c r="P503" s="195"/>
      <c r="Q503" s="195"/>
      <c r="R503" s="195"/>
      <c r="T503" s="128" t="str">
        <f t="shared" si="84"/>
        <v/>
      </c>
      <c r="U503" s="128" t="str">
        <f t="shared" si="85"/>
        <v/>
      </c>
      <c r="V503" s="128" t="str">
        <f t="shared" si="86"/>
        <v/>
      </c>
      <c r="W503" s="128" t="str">
        <f t="shared" si="87"/>
        <v/>
      </c>
      <c r="X503" s="128" t="str">
        <f t="shared" si="88"/>
        <v/>
      </c>
      <c r="Y503" s="128" t="str">
        <f t="shared" si="79"/>
        <v/>
      </c>
      <c r="Z503" s="128" t="str">
        <f t="shared" si="80"/>
        <v/>
      </c>
      <c r="AA503" s="128" t="str">
        <f t="shared" si="81"/>
        <v/>
      </c>
      <c r="AB503" s="128" t="str">
        <f t="shared" si="82"/>
        <v/>
      </c>
      <c r="AC503" s="128" t="str">
        <f t="shared" si="83"/>
        <v/>
      </c>
    </row>
    <row r="504" spans="1:29" ht="15" x14ac:dyDescent="0.2">
      <c r="A504" s="161">
        <v>491</v>
      </c>
      <c r="B504" s="55"/>
      <c r="C504" s="55"/>
      <c r="E504" s="195"/>
      <c r="F504" s="195"/>
      <c r="G504" s="195"/>
      <c r="H504" s="195"/>
      <c r="I504" s="195"/>
      <c r="J504" s="195"/>
      <c r="K504" s="195"/>
      <c r="L504" s="195"/>
      <c r="M504" s="195"/>
      <c r="N504" s="195"/>
      <c r="O504" s="195"/>
      <c r="P504" s="195"/>
      <c r="Q504" s="195"/>
      <c r="R504" s="195"/>
      <c r="T504" s="128" t="str">
        <f t="shared" si="84"/>
        <v/>
      </c>
      <c r="U504" s="128" t="str">
        <f t="shared" si="85"/>
        <v/>
      </c>
      <c r="V504" s="128" t="str">
        <f t="shared" si="86"/>
        <v/>
      </c>
      <c r="W504" s="128" t="str">
        <f t="shared" si="87"/>
        <v/>
      </c>
      <c r="X504" s="128" t="str">
        <f t="shared" si="88"/>
        <v/>
      </c>
      <c r="Y504" s="128" t="str">
        <f t="shared" si="79"/>
        <v/>
      </c>
      <c r="Z504" s="128" t="str">
        <f t="shared" si="80"/>
        <v/>
      </c>
      <c r="AA504" s="128" t="str">
        <f t="shared" si="81"/>
        <v/>
      </c>
      <c r="AB504" s="128" t="str">
        <f t="shared" si="82"/>
        <v/>
      </c>
      <c r="AC504" s="128" t="str">
        <f t="shared" si="83"/>
        <v/>
      </c>
    </row>
    <row r="505" spans="1:29" ht="15" x14ac:dyDescent="0.2">
      <c r="A505" s="161">
        <v>492</v>
      </c>
      <c r="B505" s="55"/>
      <c r="C505" s="55"/>
      <c r="E505" s="195"/>
      <c r="F505" s="195"/>
      <c r="G505" s="195"/>
      <c r="H505" s="195"/>
      <c r="I505" s="195"/>
      <c r="J505" s="195"/>
      <c r="K505" s="195"/>
      <c r="L505" s="195"/>
      <c r="M505" s="195"/>
      <c r="N505" s="195"/>
      <c r="O505" s="195"/>
      <c r="P505" s="195"/>
      <c r="Q505" s="195"/>
      <c r="R505" s="195"/>
      <c r="T505" s="128" t="str">
        <f t="shared" si="84"/>
        <v/>
      </c>
      <c r="U505" s="128" t="str">
        <f t="shared" si="85"/>
        <v/>
      </c>
      <c r="V505" s="128" t="str">
        <f t="shared" si="86"/>
        <v/>
      </c>
      <c r="W505" s="128" t="str">
        <f t="shared" si="87"/>
        <v/>
      </c>
      <c r="X505" s="128" t="str">
        <f t="shared" si="88"/>
        <v/>
      </c>
      <c r="Y505" s="128" t="str">
        <f t="shared" si="79"/>
        <v/>
      </c>
      <c r="Z505" s="128" t="str">
        <f t="shared" si="80"/>
        <v/>
      </c>
      <c r="AA505" s="128" t="str">
        <f t="shared" si="81"/>
        <v/>
      </c>
      <c r="AB505" s="128" t="str">
        <f t="shared" si="82"/>
        <v/>
      </c>
      <c r="AC505" s="128" t="str">
        <f t="shared" si="83"/>
        <v/>
      </c>
    </row>
    <row r="506" spans="1:29" ht="15" x14ac:dyDescent="0.2">
      <c r="A506" s="161">
        <v>493</v>
      </c>
      <c r="B506" s="55"/>
      <c r="C506" s="55"/>
      <c r="E506" s="195"/>
      <c r="F506" s="195"/>
      <c r="G506" s="195"/>
      <c r="H506" s="195"/>
      <c r="I506" s="195"/>
      <c r="J506" s="195"/>
      <c r="K506" s="195"/>
      <c r="L506" s="195"/>
      <c r="M506" s="195"/>
      <c r="N506" s="195"/>
      <c r="O506" s="195"/>
      <c r="P506" s="195"/>
      <c r="Q506" s="195"/>
      <c r="R506" s="195"/>
      <c r="T506" s="128" t="str">
        <f t="shared" si="84"/>
        <v/>
      </c>
      <c r="U506" s="128" t="str">
        <f t="shared" si="85"/>
        <v/>
      </c>
      <c r="V506" s="128" t="str">
        <f t="shared" si="86"/>
        <v/>
      </c>
      <c r="W506" s="128" t="str">
        <f t="shared" si="87"/>
        <v/>
      </c>
      <c r="X506" s="128" t="str">
        <f t="shared" si="88"/>
        <v/>
      </c>
      <c r="Y506" s="128" t="str">
        <f t="shared" si="79"/>
        <v/>
      </c>
      <c r="Z506" s="128" t="str">
        <f t="shared" si="80"/>
        <v/>
      </c>
      <c r="AA506" s="128" t="str">
        <f t="shared" si="81"/>
        <v/>
      </c>
      <c r="AB506" s="128" t="str">
        <f t="shared" si="82"/>
        <v/>
      </c>
      <c r="AC506" s="128" t="str">
        <f t="shared" si="83"/>
        <v/>
      </c>
    </row>
    <row r="507" spans="1:29" ht="15" x14ac:dyDescent="0.2">
      <c r="A507" s="161">
        <v>494</v>
      </c>
      <c r="B507" s="55"/>
      <c r="C507" s="55"/>
      <c r="E507" s="195"/>
      <c r="F507" s="195"/>
      <c r="G507" s="195"/>
      <c r="H507" s="195"/>
      <c r="I507" s="195"/>
      <c r="J507" s="195"/>
      <c r="K507" s="195"/>
      <c r="L507" s="195"/>
      <c r="M507" s="195"/>
      <c r="N507" s="195"/>
      <c r="O507" s="195"/>
      <c r="P507" s="195"/>
      <c r="Q507" s="195"/>
      <c r="R507" s="195"/>
      <c r="T507" s="128" t="str">
        <f t="shared" si="84"/>
        <v/>
      </c>
      <c r="U507" s="128" t="str">
        <f t="shared" si="85"/>
        <v/>
      </c>
      <c r="V507" s="128" t="str">
        <f t="shared" si="86"/>
        <v/>
      </c>
      <c r="W507" s="128" t="str">
        <f t="shared" si="87"/>
        <v/>
      </c>
      <c r="X507" s="128" t="str">
        <f t="shared" si="88"/>
        <v/>
      </c>
      <c r="Y507" s="128" t="str">
        <f t="shared" si="79"/>
        <v/>
      </c>
      <c r="Z507" s="128" t="str">
        <f t="shared" si="80"/>
        <v/>
      </c>
      <c r="AA507" s="128" t="str">
        <f t="shared" si="81"/>
        <v/>
      </c>
      <c r="AB507" s="128" t="str">
        <f t="shared" si="82"/>
        <v/>
      </c>
      <c r="AC507" s="128" t="str">
        <f t="shared" si="83"/>
        <v/>
      </c>
    </row>
    <row r="508" spans="1:29" ht="15" x14ac:dyDescent="0.2">
      <c r="A508" s="161">
        <v>495</v>
      </c>
      <c r="B508" s="55"/>
      <c r="C508" s="55"/>
      <c r="E508" s="195"/>
      <c r="F508" s="195"/>
      <c r="G508" s="195"/>
      <c r="H508" s="195"/>
      <c r="I508" s="195"/>
      <c r="J508" s="195"/>
      <c r="K508" s="195"/>
      <c r="L508" s="195"/>
      <c r="M508" s="195"/>
      <c r="N508" s="195"/>
      <c r="O508" s="195"/>
      <c r="P508" s="195"/>
      <c r="Q508" s="195"/>
      <c r="R508" s="195"/>
      <c r="T508" s="128" t="str">
        <f t="shared" si="84"/>
        <v/>
      </c>
      <c r="U508" s="128" t="str">
        <f t="shared" si="85"/>
        <v/>
      </c>
      <c r="V508" s="128" t="str">
        <f t="shared" si="86"/>
        <v/>
      </c>
      <c r="W508" s="128" t="str">
        <f t="shared" si="87"/>
        <v/>
      </c>
      <c r="X508" s="128" t="str">
        <f t="shared" si="88"/>
        <v/>
      </c>
      <c r="Y508" s="128" t="str">
        <f t="shared" si="79"/>
        <v/>
      </c>
      <c r="Z508" s="128" t="str">
        <f t="shared" si="80"/>
        <v/>
      </c>
      <c r="AA508" s="128" t="str">
        <f t="shared" si="81"/>
        <v/>
      </c>
      <c r="AB508" s="128" t="str">
        <f t="shared" si="82"/>
        <v/>
      </c>
      <c r="AC508" s="128" t="str">
        <f t="shared" si="83"/>
        <v/>
      </c>
    </row>
    <row r="509" spans="1:29" ht="15" x14ac:dyDescent="0.2">
      <c r="A509" s="161">
        <v>496</v>
      </c>
      <c r="B509" s="55"/>
      <c r="C509" s="55"/>
      <c r="E509" s="195"/>
      <c r="F509" s="195"/>
      <c r="G509" s="195"/>
      <c r="H509" s="195"/>
      <c r="I509" s="195"/>
      <c r="J509" s="195"/>
      <c r="K509" s="195"/>
      <c r="L509" s="195"/>
      <c r="M509" s="195"/>
      <c r="N509" s="195"/>
      <c r="O509" s="195"/>
      <c r="P509" s="195"/>
      <c r="Q509" s="195"/>
      <c r="R509" s="195"/>
      <c r="T509" s="128" t="str">
        <f t="shared" si="84"/>
        <v/>
      </c>
      <c r="U509" s="128" t="str">
        <f t="shared" si="85"/>
        <v/>
      </c>
      <c r="V509" s="128" t="str">
        <f t="shared" si="86"/>
        <v/>
      </c>
      <c r="W509" s="128" t="str">
        <f t="shared" si="87"/>
        <v/>
      </c>
      <c r="X509" s="128" t="str">
        <f t="shared" si="88"/>
        <v/>
      </c>
      <c r="Y509" s="128" t="str">
        <f t="shared" si="79"/>
        <v/>
      </c>
      <c r="Z509" s="128" t="str">
        <f t="shared" si="80"/>
        <v/>
      </c>
      <c r="AA509" s="128" t="str">
        <f t="shared" si="81"/>
        <v/>
      </c>
      <c r="AB509" s="128" t="str">
        <f t="shared" si="82"/>
        <v/>
      </c>
      <c r="AC509" s="128" t="str">
        <f t="shared" si="83"/>
        <v/>
      </c>
    </row>
    <row r="510" spans="1:29" ht="15" x14ac:dyDescent="0.2">
      <c r="A510" s="161">
        <v>497</v>
      </c>
      <c r="B510" s="55"/>
      <c r="C510" s="55"/>
      <c r="E510" s="195"/>
      <c r="F510" s="195"/>
      <c r="G510" s="195"/>
      <c r="H510" s="195"/>
      <c r="I510" s="195"/>
      <c r="J510" s="195"/>
      <c r="K510" s="195"/>
      <c r="L510" s="195"/>
      <c r="M510" s="195"/>
      <c r="N510" s="195"/>
      <c r="O510" s="195"/>
      <c r="P510" s="195"/>
      <c r="Q510" s="195"/>
      <c r="R510" s="195"/>
      <c r="T510" s="128" t="str">
        <f t="shared" si="84"/>
        <v/>
      </c>
      <c r="U510" s="128" t="str">
        <f t="shared" si="85"/>
        <v/>
      </c>
      <c r="V510" s="128" t="str">
        <f t="shared" si="86"/>
        <v/>
      </c>
      <c r="W510" s="128" t="str">
        <f t="shared" si="87"/>
        <v/>
      </c>
      <c r="X510" s="128" t="str">
        <f t="shared" si="88"/>
        <v/>
      </c>
      <c r="Y510" s="128" t="str">
        <f t="shared" si="79"/>
        <v/>
      </c>
      <c r="Z510" s="128" t="str">
        <f t="shared" si="80"/>
        <v/>
      </c>
      <c r="AA510" s="128" t="str">
        <f t="shared" si="81"/>
        <v/>
      </c>
      <c r="AB510" s="128" t="str">
        <f t="shared" si="82"/>
        <v/>
      </c>
      <c r="AC510" s="128" t="str">
        <f t="shared" si="83"/>
        <v/>
      </c>
    </row>
    <row r="511" spans="1:29" ht="15" x14ac:dyDescent="0.2">
      <c r="A511" s="161">
        <v>498</v>
      </c>
      <c r="B511" s="55"/>
      <c r="C511" s="55"/>
      <c r="E511" s="195"/>
      <c r="F511" s="195"/>
      <c r="G511" s="195"/>
      <c r="H511" s="195"/>
      <c r="I511" s="195"/>
      <c r="J511" s="195"/>
      <c r="K511" s="195"/>
      <c r="L511" s="195"/>
      <c r="M511" s="195"/>
      <c r="N511" s="195"/>
      <c r="O511" s="195"/>
      <c r="P511" s="195"/>
      <c r="Q511" s="195"/>
      <c r="R511" s="195"/>
      <c r="T511" s="128" t="str">
        <f t="shared" si="84"/>
        <v/>
      </c>
      <c r="U511" s="128" t="str">
        <f t="shared" si="85"/>
        <v/>
      </c>
      <c r="V511" s="128" t="str">
        <f t="shared" si="86"/>
        <v/>
      </c>
      <c r="W511" s="128" t="str">
        <f t="shared" si="87"/>
        <v/>
      </c>
      <c r="X511" s="128" t="str">
        <f t="shared" si="88"/>
        <v/>
      </c>
      <c r="Y511" s="128" t="str">
        <f t="shared" si="79"/>
        <v/>
      </c>
      <c r="Z511" s="128" t="str">
        <f t="shared" si="80"/>
        <v/>
      </c>
      <c r="AA511" s="128" t="str">
        <f t="shared" si="81"/>
        <v/>
      </c>
      <c r="AB511" s="128" t="str">
        <f t="shared" si="82"/>
        <v/>
      </c>
      <c r="AC511" s="128" t="str">
        <f t="shared" si="83"/>
        <v/>
      </c>
    </row>
    <row r="512" spans="1:29" ht="15" x14ac:dyDescent="0.2">
      <c r="A512" s="161">
        <v>499</v>
      </c>
      <c r="B512" s="55"/>
      <c r="C512" s="55"/>
      <c r="E512" s="195"/>
      <c r="F512" s="195"/>
      <c r="G512" s="195"/>
      <c r="H512" s="195"/>
      <c r="I512" s="195"/>
      <c r="J512" s="195"/>
      <c r="K512" s="195"/>
      <c r="L512" s="195"/>
      <c r="M512" s="195"/>
      <c r="N512" s="195"/>
      <c r="O512" s="195"/>
      <c r="P512" s="195"/>
      <c r="Q512" s="195"/>
      <c r="R512" s="195"/>
      <c r="T512" s="128" t="str">
        <f t="shared" si="84"/>
        <v/>
      </c>
      <c r="U512" s="128" t="str">
        <f t="shared" si="85"/>
        <v/>
      </c>
      <c r="V512" s="128" t="str">
        <f t="shared" si="86"/>
        <v/>
      </c>
      <c r="W512" s="128" t="str">
        <f t="shared" si="87"/>
        <v/>
      </c>
      <c r="X512" s="128" t="str">
        <f t="shared" si="88"/>
        <v/>
      </c>
      <c r="Y512" s="128" t="str">
        <f t="shared" si="79"/>
        <v/>
      </c>
      <c r="Z512" s="128" t="str">
        <f t="shared" si="80"/>
        <v/>
      </c>
      <c r="AA512" s="128" t="str">
        <f t="shared" si="81"/>
        <v/>
      </c>
      <c r="AB512" s="128" t="str">
        <f t="shared" si="82"/>
        <v/>
      </c>
      <c r="AC512" s="128" t="str">
        <f t="shared" si="83"/>
        <v/>
      </c>
    </row>
    <row r="513" spans="1:29" ht="15" x14ac:dyDescent="0.2">
      <c r="A513" s="161">
        <v>500</v>
      </c>
      <c r="B513" s="55"/>
      <c r="C513" s="55"/>
      <c r="E513" s="195"/>
      <c r="F513" s="195"/>
      <c r="G513" s="195"/>
      <c r="H513" s="195"/>
      <c r="I513" s="195"/>
      <c r="J513" s="195"/>
      <c r="K513" s="195"/>
      <c r="L513" s="195"/>
      <c r="M513" s="195"/>
      <c r="N513" s="195"/>
      <c r="O513" s="195"/>
      <c r="P513" s="195"/>
      <c r="Q513" s="195"/>
      <c r="R513" s="195"/>
      <c r="T513" s="128" t="str">
        <f t="shared" si="84"/>
        <v/>
      </c>
      <c r="U513" s="128" t="str">
        <f t="shared" si="85"/>
        <v/>
      </c>
      <c r="V513" s="128" t="str">
        <f t="shared" si="86"/>
        <v/>
      </c>
      <c r="W513" s="128" t="str">
        <f t="shared" si="87"/>
        <v/>
      </c>
      <c r="X513" s="128" t="str">
        <f t="shared" si="88"/>
        <v/>
      </c>
      <c r="Y513" s="128" t="str">
        <f t="shared" si="79"/>
        <v/>
      </c>
      <c r="Z513" s="128" t="str">
        <f t="shared" si="80"/>
        <v/>
      </c>
      <c r="AA513" s="128" t="str">
        <f t="shared" si="81"/>
        <v/>
      </c>
      <c r="AB513" s="128" t="str">
        <f t="shared" si="82"/>
        <v/>
      </c>
      <c r="AC513" s="128" t="str">
        <f t="shared" si="83"/>
        <v/>
      </c>
    </row>
    <row r="514" spans="1:29" x14ac:dyDescent="0.2">
      <c r="A514" s="161">
        <v>501</v>
      </c>
      <c r="B514" s="162"/>
      <c r="C514" s="162"/>
      <c r="E514" s="195"/>
      <c r="F514" s="195"/>
      <c r="G514" s="195"/>
      <c r="H514" s="195"/>
      <c r="I514" s="195"/>
      <c r="J514" s="195"/>
      <c r="K514" s="195"/>
      <c r="L514" s="195"/>
      <c r="M514" s="195"/>
      <c r="N514" s="195"/>
      <c r="O514" s="195"/>
      <c r="P514" s="195"/>
      <c r="Q514" s="195"/>
      <c r="R514" s="195"/>
      <c r="T514" s="128" t="str">
        <f t="shared" si="84"/>
        <v/>
      </c>
      <c r="U514" s="128" t="str">
        <f t="shared" si="85"/>
        <v/>
      </c>
      <c r="V514" s="128" t="str">
        <f t="shared" si="86"/>
        <v/>
      </c>
      <c r="W514" s="128" t="str">
        <f t="shared" si="87"/>
        <v/>
      </c>
      <c r="X514" s="128" t="str">
        <f t="shared" si="88"/>
        <v/>
      </c>
      <c r="Y514" s="128" t="str">
        <f t="shared" si="79"/>
        <v/>
      </c>
      <c r="Z514" s="128" t="str">
        <f t="shared" si="80"/>
        <v/>
      </c>
      <c r="AA514" s="128" t="str">
        <f t="shared" si="81"/>
        <v/>
      </c>
      <c r="AB514" s="128" t="str">
        <f t="shared" si="82"/>
        <v/>
      </c>
      <c r="AC514" s="128" t="str">
        <f t="shared" si="83"/>
        <v/>
      </c>
    </row>
    <row r="515" spans="1:29" x14ac:dyDescent="0.2">
      <c r="A515" s="161">
        <v>502</v>
      </c>
      <c r="B515" s="162"/>
      <c r="C515" s="162"/>
      <c r="E515" s="195"/>
      <c r="F515" s="195"/>
      <c r="G515" s="195"/>
      <c r="H515" s="195"/>
      <c r="I515" s="195"/>
      <c r="J515" s="195"/>
      <c r="K515" s="195"/>
      <c r="L515" s="195"/>
      <c r="M515" s="195"/>
      <c r="N515" s="195"/>
      <c r="O515" s="195"/>
      <c r="P515" s="195"/>
      <c r="Q515" s="195"/>
      <c r="R515" s="195"/>
      <c r="T515" s="128" t="str">
        <f t="shared" si="84"/>
        <v/>
      </c>
      <c r="U515" s="128" t="str">
        <f t="shared" si="85"/>
        <v/>
      </c>
      <c r="V515" s="128" t="str">
        <f t="shared" si="86"/>
        <v/>
      </c>
      <c r="W515" s="128" t="str">
        <f t="shared" si="87"/>
        <v/>
      </c>
      <c r="X515" s="128" t="str">
        <f t="shared" si="88"/>
        <v/>
      </c>
      <c r="Y515" s="128" t="str">
        <f t="shared" si="79"/>
        <v/>
      </c>
      <c r="Z515" s="128" t="str">
        <f t="shared" si="80"/>
        <v/>
      </c>
      <c r="AA515" s="128" t="str">
        <f t="shared" si="81"/>
        <v/>
      </c>
      <c r="AB515" s="128" t="str">
        <f t="shared" si="82"/>
        <v/>
      </c>
      <c r="AC515" s="128" t="str">
        <f t="shared" si="83"/>
        <v/>
      </c>
    </row>
    <row r="516" spans="1:29" x14ac:dyDescent="0.2">
      <c r="A516" s="161">
        <v>503</v>
      </c>
      <c r="B516" s="162"/>
      <c r="C516" s="162"/>
      <c r="E516" s="195"/>
      <c r="F516" s="195"/>
      <c r="G516" s="195"/>
      <c r="H516" s="195"/>
      <c r="I516" s="195"/>
      <c r="J516" s="195"/>
      <c r="K516" s="195"/>
      <c r="L516" s="195"/>
      <c r="M516" s="195"/>
      <c r="N516" s="195"/>
      <c r="O516" s="195"/>
      <c r="P516" s="195"/>
      <c r="Q516" s="195"/>
      <c r="R516" s="195"/>
      <c r="T516" s="128" t="str">
        <f t="shared" si="84"/>
        <v/>
      </c>
      <c r="U516" s="128" t="str">
        <f t="shared" si="85"/>
        <v/>
      </c>
      <c r="V516" s="128" t="str">
        <f t="shared" si="86"/>
        <v/>
      </c>
      <c r="W516" s="128" t="str">
        <f t="shared" si="87"/>
        <v/>
      </c>
      <c r="X516" s="128" t="str">
        <f t="shared" si="88"/>
        <v/>
      </c>
      <c r="Y516" s="128" t="str">
        <f t="shared" si="79"/>
        <v/>
      </c>
      <c r="Z516" s="128" t="str">
        <f t="shared" si="80"/>
        <v/>
      </c>
      <c r="AA516" s="128" t="str">
        <f t="shared" si="81"/>
        <v/>
      </c>
      <c r="AB516" s="128" t="str">
        <f t="shared" si="82"/>
        <v/>
      </c>
      <c r="AC516" s="128" t="str">
        <f t="shared" si="83"/>
        <v/>
      </c>
    </row>
    <row r="517" spans="1:29" x14ac:dyDescent="0.2">
      <c r="A517" s="161">
        <v>504</v>
      </c>
      <c r="B517" s="162"/>
      <c r="C517" s="162"/>
      <c r="E517" s="195"/>
      <c r="F517" s="195"/>
      <c r="G517" s="195"/>
      <c r="H517" s="195"/>
      <c r="I517" s="195"/>
      <c r="J517" s="195"/>
      <c r="K517" s="195"/>
      <c r="L517" s="195"/>
      <c r="M517" s="195"/>
      <c r="N517" s="195"/>
      <c r="O517" s="195"/>
      <c r="P517" s="195"/>
      <c r="Q517" s="195"/>
      <c r="R517" s="195"/>
      <c r="T517" s="128" t="str">
        <f t="shared" si="84"/>
        <v/>
      </c>
      <c r="U517" s="128" t="str">
        <f t="shared" si="85"/>
        <v/>
      </c>
      <c r="V517" s="128" t="str">
        <f t="shared" si="86"/>
        <v/>
      </c>
      <c r="W517" s="128" t="str">
        <f t="shared" si="87"/>
        <v/>
      </c>
      <c r="X517" s="128" t="str">
        <f t="shared" si="88"/>
        <v/>
      </c>
      <c r="Y517" s="128" t="str">
        <f t="shared" si="79"/>
        <v/>
      </c>
      <c r="Z517" s="128" t="str">
        <f t="shared" si="80"/>
        <v/>
      </c>
      <c r="AA517" s="128" t="str">
        <f t="shared" si="81"/>
        <v/>
      </c>
      <c r="AB517" s="128" t="str">
        <f t="shared" si="82"/>
        <v/>
      </c>
      <c r="AC517" s="128" t="str">
        <f t="shared" si="83"/>
        <v/>
      </c>
    </row>
    <row r="518" spans="1:29" x14ac:dyDescent="0.2">
      <c r="A518" s="161">
        <v>505</v>
      </c>
      <c r="B518" s="162"/>
      <c r="C518" s="162"/>
      <c r="E518" s="195"/>
      <c r="F518" s="195"/>
      <c r="G518" s="195"/>
      <c r="H518" s="195"/>
      <c r="I518" s="195"/>
      <c r="J518" s="195"/>
      <c r="K518" s="195"/>
      <c r="L518" s="195"/>
      <c r="M518" s="195"/>
      <c r="N518" s="195"/>
      <c r="O518" s="195"/>
      <c r="P518" s="195"/>
      <c r="Q518" s="195"/>
      <c r="R518" s="195"/>
      <c r="T518" s="128" t="str">
        <f t="shared" si="84"/>
        <v/>
      </c>
      <c r="U518" s="128" t="str">
        <f t="shared" si="85"/>
        <v/>
      </c>
      <c r="V518" s="128" t="str">
        <f t="shared" si="86"/>
        <v/>
      </c>
      <c r="W518" s="128" t="str">
        <f t="shared" si="87"/>
        <v/>
      </c>
      <c r="X518" s="128" t="str">
        <f t="shared" si="88"/>
        <v/>
      </c>
      <c r="Y518" s="128" t="str">
        <f t="shared" si="79"/>
        <v/>
      </c>
      <c r="Z518" s="128" t="str">
        <f t="shared" si="80"/>
        <v/>
      </c>
      <c r="AA518" s="128" t="str">
        <f t="shared" si="81"/>
        <v/>
      </c>
      <c r="AB518" s="128" t="str">
        <f t="shared" si="82"/>
        <v/>
      </c>
      <c r="AC518" s="128" t="str">
        <f t="shared" si="83"/>
        <v/>
      </c>
    </row>
    <row r="519" spans="1:29" x14ac:dyDescent="0.2">
      <c r="A519" s="161">
        <v>506</v>
      </c>
      <c r="B519" s="162"/>
      <c r="C519" s="162"/>
      <c r="E519" s="195"/>
      <c r="F519" s="195"/>
      <c r="G519" s="195"/>
      <c r="H519" s="195"/>
      <c r="I519" s="195"/>
      <c r="J519" s="195"/>
      <c r="K519" s="195"/>
      <c r="L519" s="195"/>
      <c r="M519" s="195"/>
      <c r="N519" s="195"/>
      <c r="O519" s="195"/>
      <c r="P519" s="195"/>
      <c r="Q519" s="195"/>
      <c r="R519" s="195"/>
      <c r="T519" s="128" t="str">
        <f t="shared" si="84"/>
        <v/>
      </c>
      <c r="U519" s="128" t="str">
        <f t="shared" si="85"/>
        <v/>
      </c>
      <c r="V519" s="128" t="str">
        <f t="shared" si="86"/>
        <v/>
      </c>
      <c r="W519" s="128" t="str">
        <f t="shared" si="87"/>
        <v/>
      </c>
      <c r="X519" s="128" t="str">
        <f t="shared" si="88"/>
        <v/>
      </c>
      <c r="Y519" s="128" t="str">
        <f t="shared" si="79"/>
        <v/>
      </c>
      <c r="Z519" s="128" t="str">
        <f t="shared" si="80"/>
        <v/>
      </c>
      <c r="AA519" s="128" t="str">
        <f t="shared" si="81"/>
        <v/>
      </c>
      <c r="AB519" s="128" t="str">
        <f t="shared" si="82"/>
        <v/>
      </c>
      <c r="AC519" s="128" t="str">
        <f t="shared" si="83"/>
        <v/>
      </c>
    </row>
    <row r="520" spans="1:29" x14ac:dyDescent="0.2">
      <c r="A520" s="161">
        <v>507</v>
      </c>
      <c r="B520" s="162"/>
      <c r="C520" s="162"/>
      <c r="E520" s="195"/>
      <c r="F520" s="195"/>
      <c r="G520" s="195"/>
      <c r="H520" s="195"/>
      <c r="I520" s="195"/>
      <c r="J520" s="195"/>
      <c r="K520" s="195"/>
      <c r="L520" s="195"/>
      <c r="M520" s="195"/>
      <c r="N520" s="195"/>
      <c r="O520" s="195"/>
      <c r="P520" s="195"/>
      <c r="Q520" s="195"/>
      <c r="R520" s="195"/>
      <c r="T520" s="128" t="str">
        <f t="shared" si="84"/>
        <v/>
      </c>
      <c r="U520" s="128" t="str">
        <f t="shared" si="85"/>
        <v/>
      </c>
      <c r="V520" s="128" t="str">
        <f t="shared" si="86"/>
        <v/>
      </c>
      <c r="W520" s="128" t="str">
        <f t="shared" si="87"/>
        <v/>
      </c>
      <c r="X520" s="128" t="str">
        <f t="shared" si="88"/>
        <v/>
      </c>
      <c r="Y520" s="128" t="str">
        <f t="shared" si="79"/>
        <v/>
      </c>
      <c r="Z520" s="128" t="str">
        <f t="shared" si="80"/>
        <v/>
      </c>
      <c r="AA520" s="128" t="str">
        <f t="shared" si="81"/>
        <v/>
      </c>
      <c r="AB520" s="128" t="str">
        <f t="shared" si="82"/>
        <v/>
      </c>
      <c r="AC520" s="128" t="str">
        <f t="shared" si="83"/>
        <v/>
      </c>
    </row>
    <row r="521" spans="1:29" x14ac:dyDescent="0.2">
      <c r="A521" s="161">
        <v>508</v>
      </c>
      <c r="B521" s="162"/>
      <c r="C521" s="162"/>
      <c r="E521" s="195"/>
      <c r="F521" s="195"/>
      <c r="G521" s="195"/>
      <c r="H521" s="195"/>
      <c r="I521" s="195"/>
      <c r="J521" s="195"/>
      <c r="K521" s="195"/>
      <c r="L521" s="195"/>
      <c r="M521" s="195"/>
      <c r="N521" s="195"/>
      <c r="O521" s="195"/>
      <c r="P521" s="195"/>
      <c r="Q521" s="195"/>
      <c r="R521" s="195"/>
      <c r="T521" s="128" t="str">
        <f t="shared" si="84"/>
        <v/>
      </c>
      <c r="U521" s="128" t="str">
        <f t="shared" si="85"/>
        <v/>
      </c>
      <c r="V521" s="128" t="str">
        <f t="shared" si="86"/>
        <v/>
      </c>
      <c r="W521" s="128" t="str">
        <f t="shared" si="87"/>
        <v/>
      </c>
      <c r="X521" s="128" t="str">
        <f t="shared" si="88"/>
        <v/>
      </c>
      <c r="Y521" s="128" t="str">
        <f t="shared" si="79"/>
        <v/>
      </c>
      <c r="Z521" s="128" t="str">
        <f t="shared" si="80"/>
        <v/>
      </c>
      <c r="AA521" s="128" t="str">
        <f t="shared" si="81"/>
        <v/>
      </c>
      <c r="AB521" s="128" t="str">
        <f t="shared" si="82"/>
        <v/>
      </c>
      <c r="AC521" s="128" t="str">
        <f t="shared" si="83"/>
        <v/>
      </c>
    </row>
    <row r="522" spans="1:29" x14ac:dyDescent="0.2">
      <c r="A522" s="161">
        <v>509</v>
      </c>
      <c r="B522" s="162"/>
      <c r="C522" s="162"/>
      <c r="E522" s="195"/>
      <c r="F522" s="195"/>
      <c r="G522" s="195"/>
      <c r="H522" s="195"/>
      <c r="I522" s="195"/>
      <c r="J522" s="195"/>
      <c r="K522" s="195"/>
      <c r="L522" s="195"/>
      <c r="M522" s="195"/>
      <c r="N522" s="195"/>
      <c r="O522" s="195"/>
      <c r="P522" s="195"/>
      <c r="Q522" s="195"/>
      <c r="R522" s="195"/>
      <c r="T522" s="128" t="str">
        <f t="shared" si="84"/>
        <v/>
      </c>
      <c r="U522" s="128" t="str">
        <f t="shared" si="85"/>
        <v/>
      </c>
      <c r="V522" s="128" t="str">
        <f t="shared" si="86"/>
        <v/>
      </c>
      <c r="W522" s="128" t="str">
        <f t="shared" si="87"/>
        <v/>
      </c>
      <c r="X522" s="128" t="str">
        <f t="shared" si="88"/>
        <v/>
      </c>
      <c r="Y522" s="128" t="str">
        <f t="shared" si="79"/>
        <v/>
      </c>
      <c r="Z522" s="128" t="str">
        <f t="shared" si="80"/>
        <v/>
      </c>
      <c r="AA522" s="128" t="str">
        <f t="shared" si="81"/>
        <v/>
      </c>
      <c r="AB522" s="128" t="str">
        <f t="shared" si="82"/>
        <v/>
      </c>
      <c r="AC522" s="128" t="str">
        <f t="shared" si="83"/>
        <v/>
      </c>
    </row>
    <row r="523" spans="1:29" x14ac:dyDescent="0.2">
      <c r="A523" s="161">
        <v>510</v>
      </c>
      <c r="B523" s="162"/>
      <c r="C523" s="162"/>
      <c r="E523" s="195"/>
      <c r="F523" s="195"/>
      <c r="G523" s="195"/>
      <c r="H523" s="195"/>
      <c r="I523" s="195"/>
      <c r="J523" s="195"/>
      <c r="K523" s="195"/>
      <c r="L523" s="195"/>
      <c r="M523" s="195"/>
      <c r="N523" s="195"/>
      <c r="O523" s="195"/>
      <c r="P523" s="195"/>
      <c r="Q523" s="195"/>
      <c r="R523" s="195"/>
      <c r="T523" s="128" t="str">
        <f t="shared" si="84"/>
        <v/>
      </c>
      <c r="U523" s="128" t="str">
        <f t="shared" si="85"/>
        <v/>
      </c>
      <c r="V523" s="128" t="str">
        <f t="shared" si="86"/>
        <v/>
      </c>
      <c r="W523" s="128" t="str">
        <f t="shared" si="87"/>
        <v/>
      </c>
      <c r="X523" s="128" t="str">
        <f t="shared" si="88"/>
        <v/>
      </c>
      <c r="Y523" s="128" t="str">
        <f t="shared" si="79"/>
        <v/>
      </c>
      <c r="Z523" s="128" t="str">
        <f t="shared" si="80"/>
        <v/>
      </c>
      <c r="AA523" s="128" t="str">
        <f t="shared" si="81"/>
        <v/>
      </c>
      <c r="AB523" s="128" t="str">
        <f t="shared" si="82"/>
        <v/>
      </c>
      <c r="AC523" s="128" t="str">
        <f t="shared" si="83"/>
        <v/>
      </c>
    </row>
    <row r="524" spans="1:29" x14ac:dyDescent="0.2">
      <c r="A524" s="161">
        <v>511</v>
      </c>
      <c r="B524" s="162"/>
      <c r="C524" s="162"/>
      <c r="E524" s="195"/>
      <c r="F524" s="195"/>
      <c r="G524" s="195"/>
      <c r="H524" s="195"/>
      <c r="I524" s="195"/>
      <c r="J524" s="195"/>
      <c r="K524" s="195"/>
      <c r="L524" s="195"/>
      <c r="M524" s="195"/>
      <c r="N524" s="195"/>
      <c r="O524" s="195"/>
      <c r="P524" s="195"/>
      <c r="Q524" s="195"/>
      <c r="R524" s="195"/>
      <c r="T524" s="128" t="str">
        <f t="shared" si="84"/>
        <v/>
      </c>
      <c r="U524" s="128" t="str">
        <f t="shared" si="85"/>
        <v/>
      </c>
      <c r="V524" s="128" t="str">
        <f t="shared" si="86"/>
        <v/>
      </c>
      <c r="W524" s="128" t="str">
        <f t="shared" si="87"/>
        <v/>
      </c>
      <c r="X524" s="128" t="str">
        <f t="shared" si="88"/>
        <v/>
      </c>
      <c r="Y524" s="128" t="str">
        <f t="shared" si="79"/>
        <v/>
      </c>
      <c r="Z524" s="128" t="str">
        <f t="shared" si="80"/>
        <v/>
      </c>
      <c r="AA524" s="128" t="str">
        <f t="shared" si="81"/>
        <v/>
      </c>
      <c r="AB524" s="128" t="str">
        <f t="shared" si="82"/>
        <v/>
      </c>
      <c r="AC524" s="128" t="str">
        <f t="shared" si="83"/>
        <v/>
      </c>
    </row>
    <row r="525" spans="1:29" x14ac:dyDescent="0.2">
      <c r="A525" s="161">
        <v>512</v>
      </c>
      <c r="B525" s="162"/>
      <c r="C525" s="162"/>
      <c r="E525" s="195"/>
      <c r="F525" s="195"/>
      <c r="G525" s="195"/>
      <c r="H525" s="195"/>
      <c r="I525" s="195"/>
      <c r="J525" s="195"/>
      <c r="K525" s="195"/>
      <c r="L525" s="195"/>
      <c r="M525" s="195"/>
      <c r="N525" s="195"/>
      <c r="O525" s="195"/>
      <c r="P525" s="195"/>
      <c r="Q525" s="195"/>
      <c r="R525" s="195"/>
      <c r="T525" s="128" t="str">
        <f t="shared" si="84"/>
        <v/>
      </c>
      <c r="U525" s="128" t="str">
        <f t="shared" si="85"/>
        <v/>
      </c>
      <c r="V525" s="128" t="str">
        <f t="shared" si="86"/>
        <v/>
      </c>
      <c r="W525" s="128" t="str">
        <f t="shared" si="87"/>
        <v/>
      </c>
      <c r="X525" s="128" t="str">
        <f t="shared" si="88"/>
        <v/>
      </c>
      <c r="Y525" s="128" t="str">
        <f t="shared" ref="Y525:Y588" si="89">IF(T525="","",ABS(T525-$AD$4))</f>
        <v/>
      </c>
      <c r="Z525" s="128" t="str">
        <f t="shared" ref="Z525:Z588" si="90">IF(U525="","",ABS(U525-$AD$5))</f>
        <v/>
      </c>
      <c r="AA525" s="128" t="str">
        <f t="shared" ref="AA525:AA588" si="91">IF(V525="","",ABS(V525-$AD$6))</f>
        <v/>
      </c>
      <c r="AB525" s="128" t="str">
        <f t="shared" ref="AB525:AB588" si="92">IF(W525="","",ABS(W525-$AD$7))</f>
        <v/>
      </c>
      <c r="AC525" s="128" t="str">
        <f t="shared" ref="AC525:AC588" si="93">IF(X525="","",ABS(X525-$AD$8))</f>
        <v/>
      </c>
    </row>
    <row r="526" spans="1:29" x14ac:dyDescent="0.2">
      <c r="A526" s="161">
        <v>513</v>
      </c>
      <c r="B526" s="162"/>
      <c r="C526" s="162"/>
      <c r="E526" s="195"/>
      <c r="F526" s="195"/>
      <c r="G526" s="195"/>
      <c r="H526" s="195"/>
      <c r="I526" s="195"/>
      <c r="J526" s="195"/>
      <c r="K526" s="195"/>
      <c r="L526" s="195"/>
      <c r="M526" s="195"/>
      <c r="N526" s="195"/>
      <c r="O526" s="195"/>
      <c r="P526" s="195"/>
      <c r="Q526" s="195"/>
      <c r="R526" s="195"/>
      <c r="T526" s="128" t="str">
        <f t="shared" ref="T526:T589" si="94">IF(B527=1,C527,"")</f>
        <v/>
      </c>
      <c r="U526" s="128" t="str">
        <f t="shared" ref="U526:U589" si="95">IF(B527=2,C527,"")</f>
        <v/>
      </c>
      <c r="V526" s="128" t="str">
        <f t="shared" ref="V526:V589" si="96">IF(B527=3,C527,"")</f>
        <v/>
      </c>
      <c r="W526" s="128" t="str">
        <f t="shared" ref="W526:W589" si="97">IF(B527=4,C527,"")</f>
        <v/>
      </c>
      <c r="X526" s="128" t="str">
        <f t="shared" ref="X526:X589" si="98">IF(B527=5,C527,"")</f>
        <v/>
      </c>
      <c r="Y526" s="128" t="str">
        <f t="shared" si="89"/>
        <v/>
      </c>
      <c r="Z526" s="128" t="str">
        <f t="shared" si="90"/>
        <v/>
      </c>
      <c r="AA526" s="128" t="str">
        <f t="shared" si="91"/>
        <v/>
      </c>
      <c r="AB526" s="128" t="str">
        <f t="shared" si="92"/>
        <v/>
      </c>
      <c r="AC526" s="128" t="str">
        <f t="shared" si="93"/>
        <v/>
      </c>
    </row>
    <row r="527" spans="1:29" x14ac:dyDescent="0.2">
      <c r="A527" s="161">
        <v>514</v>
      </c>
      <c r="B527" s="162"/>
      <c r="C527" s="162"/>
      <c r="E527" s="195"/>
      <c r="F527" s="195"/>
      <c r="G527" s="195"/>
      <c r="H527" s="195"/>
      <c r="I527" s="195"/>
      <c r="J527" s="195"/>
      <c r="K527" s="195"/>
      <c r="L527" s="195"/>
      <c r="M527" s="195"/>
      <c r="N527" s="195"/>
      <c r="O527" s="195"/>
      <c r="P527" s="195"/>
      <c r="Q527" s="195"/>
      <c r="R527" s="195"/>
      <c r="T527" s="128" t="str">
        <f t="shared" si="94"/>
        <v/>
      </c>
      <c r="U527" s="128" t="str">
        <f t="shared" si="95"/>
        <v/>
      </c>
      <c r="V527" s="128" t="str">
        <f t="shared" si="96"/>
        <v/>
      </c>
      <c r="W527" s="128" t="str">
        <f t="shared" si="97"/>
        <v/>
      </c>
      <c r="X527" s="128" t="str">
        <f t="shared" si="98"/>
        <v/>
      </c>
      <c r="Y527" s="128" t="str">
        <f t="shared" si="89"/>
        <v/>
      </c>
      <c r="Z527" s="128" t="str">
        <f t="shared" si="90"/>
        <v/>
      </c>
      <c r="AA527" s="128" t="str">
        <f t="shared" si="91"/>
        <v/>
      </c>
      <c r="AB527" s="128" t="str">
        <f t="shared" si="92"/>
        <v/>
      </c>
      <c r="AC527" s="128" t="str">
        <f t="shared" si="93"/>
        <v/>
      </c>
    </row>
    <row r="528" spans="1:29" x14ac:dyDescent="0.2">
      <c r="A528" s="161">
        <v>515</v>
      </c>
      <c r="B528" s="162"/>
      <c r="C528" s="162"/>
      <c r="E528" s="195"/>
      <c r="F528" s="195"/>
      <c r="G528" s="195"/>
      <c r="H528" s="195"/>
      <c r="I528" s="195"/>
      <c r="J528" s="195"/>
      <c r="K528" s="195"/>
      <c r="L528" s="195"/>
      <c r="M528" s="195"/>
      <c r="N528" s="195"/>
      <c r="O528" s="195"/>
      <c r="P528" s="195"/>
      <c r="Q528" s="195"/>
      <c r="R528" s="195"/>
      <c r="T528" s="128" t="str">
        <f t="shared" si="94"/>
        <v/>
      </c>
      <c r="U528" s="128" t="str">
        <f t="shared" si="95"/>
        <v/>
      </c>
      <c r="V528" s="128" t="str">
        <f t="shared" si="96"/>
        <v/>
      </c>
      <c r="W528" s="128" t="str">
        <f t="shared" si="97"/>
        <v/>
      </c>
      <c r="X528" s="128" t="str">
        <f t="shared" si="98"/>
        <v/>
      </c>
      <c r="Y528" s="128" t="str">
        <f t="shared" si="89"/>
        <v/>
      </c>
      <c r="Z528" s="128" t="str">
        <f t="shared" si="90"/>
        <v/>
      </c>
      <c r="AA528" s="128" t="str">
        <f t="shared" si="91"/>
        <v/>
      </c>
      <c r="AB528" s="128" t="str">
        <f t="shared" si="92"/>
        <v/>
      </c>
      <c r="AC528" s="128" t="str">
        <f t="shared" si="93"/>
        <v/>
      </c>
    </row>
    <row r="529" spans="1:29" x14ac:dyDescent="0.2">
      <c r="A529" s="161">
        <v>516</v>
      </c>
      <c r="B529" s="162"/>
      <c r="C529" s="162"/>
      <c r="E529" s="195"/>
      <c r="F529" s="195"/>
      <c r="G529" s="195"/>
      <c r="H529" s="195"/>
      <c r="I529" s="195"/>
      <c r="J529" s="195"/>
      <c r="K529" s="195"/>
      <c r="L529" s="195"/>
      <c r="M529" s="195"/>
      <c r="N529" s="195"/>
      <c r="O529" s="195"/>
      <c r="P529" s="195"/>
      <c r="Q529" s="195"/>
      <c r="R529" s="195"/>
      <c r="T529" s="128" t="str">
        <f t="shared" si="94"/>
        <v/>
      </c>
      <c r="U529" s="128" t="str">
        <f t="shared" si="95"/>
        <v/>
      </c>
      <c r="V529" s="128" t="str">
        <f t="shared" si="96"/>
        <v/>
      </c>
      <c r="W529" s="128" t="str">
        <f t="shared" si="97"/>
        <v/>
      </c>
      <c r="X529" s="128" t="str">
        <f t="shared" si="98"/>
        <v/>
      </c>
      <c r="Y529" s="128" t="str">
        <f t="shared" si="89"/>
        <v/>
      </c>
      <c r="Z529" s="128" t="str">
        <f t="shared" si="90"/>
        <v/>
      </c>
      <c r="AA529" s="128" t="str">
        <f t="shared" si="91"/>
        <v/>
      </c>
      <c r="AB529" s="128" t="str">
        <f t="shared" si="92"/>
        <v/>
      </c>
      <c r="AC529" s="128" t="str">
        <f t="shared" si="93"/>
        <v/>
      </c>
    </row>
    <row r="530" spans="1:29" x14ac:dyDescent="0.2">
      <c r="A530" s="161">
        <v>517</v>
      </c>
      <c r="B530" s="162"/>
      <c r="C530" s="162"/>
      <c r="E530" s="195"/>
      <c r="F530" s="195"/>
      <c r="G530" s="195"/>
      <c r="H530" s="195"/>
      <c r="I530" s="195"/>
      <c r="J530" s="195"/>
      <c r="K530" s="195"/>
      <c r="L530" s="195"/>
      <c r="M530" s="195"/>
      <c r="N530" s="195"/>
      <c r="O530" s="195"/>
      <c r="P530" s="195"/>
      <c r="Q530" s="195"/>
      <c r="R530" s="195"/>
      <c r="T530" s="128" t="str">
        <f t="shared" si="94"/>
        <v/>
      </c>
      <c r="U530" s="128" t="str">
        <f t="shared" si="95"/>
        <v/>
      </c>
      <c r="V530" s="128" t="str">
        <f t="shared" si="96"/>
        <v/>
      </c>
      <c r="W530" s="128" t="str">
        <f t="shared" si="97"/>
        <v/>
      </c>
      <c r="X530" s="128" t="str">
        <f t="shared" si="98"/>
        <v/>
      </c>
      <c r="Y530" s="128" t="str">
        <f t="shared" si="89"/>
        <v/>
      </c>
      <c r="Z530" s="128" t="str">
        <f t="shared" si="90"/>
        <v/>
      </c>
      <c r="AA530" s="128" t="str">
        <f t="shared" si="91"/>
        <v/>
      </c>
      <c r="AB530" s="128" t="str">
        <f t="shared" si="92"/>
        <v/>
      </c>
      <c r="AC530" s="128" t="str">
        <f t="shared" si="93"/>
        <v/>
      </c>
    </row>
    <row r="531" spans="1:29" x14ac:dyDescent="0.2">
      <c r="A531" s="161">
        <v>518</v>
      </c>
      <c r="B531" s="162"/>
      <c r="C531" s="162"/>
      <c r="E531" s="195"/>
      <c r="F531" s="195"/>
      <c r="G531" s="195"/>
      <c r="H531" s="195"/>
      <c r="I531" s="195"/>
      <c r="J531" s="195"/>
      <c r="K531" s="195"/>
      <c r="L531" s="195"/>
      <c r="M531" s="195"/>
      <c r="N531" s="195"/>
      <c r="O531" s="195"/>
      <c r="P531" s="195"/>
      <c r="Q531" s="195"/>
      <c r="R531" s="195"/>
      <c r="T531" s="128" t="str">
        <f t="shared" si="94"/>
        <v/>
      </c>
      <c r="U531" s="128" t="str">
        <f t="shared" si="95"/>
        <v/>
      </c>
      <c r="V531" s="128" t="str">
        <f t="shared" si="96"/>
        <v/>
      </c>
      <c r="W531" s="128" t="str">
        <f t="shared" si="97"/>
        <v/>
      </c>
      <c r="X531" s="128" t="str">
        <f t="shared" si="98"/>
        <v/>
      </c>
      <c r="Y531" s="128" t="str">
        <f t="shared" si="89"/>
        <v/>
      </c>
      <c r="Z531" s="128" t="str">
        <f t="shared" si="90"/>
        <v/>
      </c>
      <c r="AA531" s="128" t="str">
        <f t="shared" si="91"/>
        <v/>
      </c>
      <c r="AB531" s="128" t="str">
        <f t="shared" si="92"/>
        <v/>
      </c>
      <c r="AC531" s="128" t="str">
        <f t="shared" si="93"/>
        <v/>
      </c>
    </row>
    <row r="532" spans="1:29" x14ac:dyDescent="0.2">
      <c r="A532" s="161">
        <v>519</v>
      </c>
      <c r="B532" s="162"/>
      <c r="C532" s="162"/>
      <c r="E532" s="195"/>
      <c r="F532" s="195"/>
      <c r="G532" s="195"/>
      <c r="H532" s="195"/>
      <c r="I532" s="195"/>
      <c r="J532" s="195"/>
      <c r="K532" s="195"/>
      <c r="L532" s="195"/>
      <c r="M532" s="195"/>
      <c r="N532" s="195"/>
      <c r="O532" s="195"/>
      <c r="P532" s="195"/>
      <c r="Q532" s="195"/>
      <c r="R532" s="195"/>
      <c r="T532" s="128" t="str">
        <f t="shared" si="94"/>
        <v/>
      </c>
      <c r="U532" s="128" t="str">
        <f t="shared" si="95"/>
        <v/>
      </c>
      <c r="V532" s="128" t="str">
        <f t="shared" si="96"/>
        <v/>
      </c>
      <c r="W532" s="128" t="str">
        <f t="shared" si="97"/>
        <v/>
      </c>
      <c r="X532" s="128" t="str">
        <f t="shared" si="98"/>
        <v/>
      </c>
      <c r="Y532" s="128" t="str">
        <f t="shared" si="89"/>
        <v/>
      </c>
      <c r="Z532" s="128" t="str">
        <f t="shared" si="90"/>
        <v/>
      </c>
      <c r="AA532" s="128" t="str">
        <f t="shared" si="91"/>
        <v/>
      </c>
      <c r="AB532" s="128" t="str">
        <f t="shared" si="92"/>
        <v/>
      </c>
      <c r="AC532" s="128" t="str">
        <f t="shared" si="93"/>
        <v/>
      </c>
    </row>
    <row r="533" spans="1:29" x14ac:dyDescent="0.2">
      <c r="A533" s="161">
        <v>520</v>
      </c>
      <c r="B533" s="162"/>
      <c r="C533" s="162"/>
      <c r="E533" s="195"/>
      <c r="F533" s="195"/>
      <c r="G533" s="195"/>
      <c r="H533" s="195"/>
      <c r="I533" s="195"/>
      <c r="J533" s="195"/>
      <c r="K533" s="195"/>
      <c r="L533" s="195"/>
      <c r="M533" s="195"/>
      <c r="N533" s="195"/>
      <c r="O533" s="195"/>
      <c r="P533" s="195"/>
      <c r="Q533" s="195"/>
      <c r="R533" s="195"/>
      <c r="T533" s="128" t="str">
        <f t="shared" si="94"/>
        <v/>
      </c>
      <c r="U533" s="128" t="str">
        <f t="shared" si="95"/>
        <v/>
      </c>
      <c r="V533" s="128" t="str">
        <f t="shared" si="96"/>
        <v/>
      </c>
      <c r="W533" s="128" t="str">
        <f t="shared" si="97"/>
        <v/>
      </c>
      <c r="X533" s="128" t="str">
        <f t="shared" si="98"/>
        <v/>
      </c>
      <c r="Y533" s="128" t="str">
        <f t="shared" si="89"/>
        <v/>
      </c>
      <c r="Z533" s="128" t="str">
        <f t="shared" si="90"/>
        <v/>
      </c>
      <c r="AA533" s="128" t="str">
        <f t="shared" si="91"/>
        <v/>
      </c>
      <c r="AB533" s="128" t="str">
        <f t="shared" si="92"/>
        <v/>
      </c>
      <c r="AC533" s="128" t="str">
        <f t="shared" si="93"/>
        <v/>
      </c>
    </row>
    <row r="534" spans="1:29" x14ac:dyDescent="0.2">
      <c r="A534" s="161">
        <v>521</v>
      </c>
      <c r="B534" s="162"/>
      <c r="C534" s="162"/>
      <c r="E534" s="195"/>
      <c r="F534" s="195"/>
      <c r="G534" s="195"/>
      <c r="H534" s="195"/>
      <c r="I534" s="195"/>
      <c r="J534" s="195"/>
      <c r="K534" s="195"/>
      <c r="L534" s="195"/>
      <c r="M534" s="195"/>
      <c r="N534" s="195"/>
      <c r="O534" s="195"/>
      <c r="P534" s="195"/>
      <c r="Q534" s="195"/>
      <c r="R534" s="195"/>
      <c r="T534" s="128" t="str">
        <f t="shared" si="94"/>
        <v/>
      </c>
      <c r="U534" s="128" t="str">
        <f t="shared" si="95"/>
        <v/>
      </c>
      <c r="V534" s="128" t="str">
        <f t="shared" si="96"/>
        <v/>
      </c>
      <c r="W534" s="128" t="str">
        <f t="shared" si="97"/>
        <v/>
      </c>
      <c r="X534" s="128" t="str">
        <f t="shared" si="98"/>
        <v/>
      </c>
      <c r="Y534" s="128" t="str">
        <f t="shared" si="89"/>
        <v/>
      </c>
      <c r="Z534" s="128" t="str">
        <f t="shared" si="90"/>
        <v/>
      </c>
      <c r="AA534" s="128" t="str">
        <f t="shared" si="91"/>
        <v/>
      </c>
      <c r="AB534" s="128" t="str">
        <f t="shared" si="92"/>
        <v/>
      </c>
      <c r="AC534" s="128" t="str">
        <f t="shared" si="93"/>
        <v/>
      </c>
    </row>
    <row r="535" spans="1:29" x14ac:dyDescent="0.2">
      <c r="A535" s="161">
        <v>522</v>
      </c>
      <c r="B535" s="162"/>
      <c r="C535" s="162"/>
      <c r="E535" s="195"/>
      <c r="F535" s="195"/>
      <c r="G535" s="195"/>
      <c r="H535" s="195"/>
      <c r="I535" s="195"/>
      <c r="J535" s="195"/>
      <c r="K535" s="195"/>
      <c r="L535" s="195"/>
      <c r="M535" s="195"/>
      <c r="N535" s="195"/>
      <c r="O535" s="195"/>
      <c r="P535" s="195"/>
      <c r="Q535" s="195"/>
      <c r="R535" s="195"/>
      <c r="T535" s="128" t="str">
        <f t="shared" si="94"/>
        <v/>
      </c>
      <c r="U535" s="128" t="str">
        <f t="shared" si="95"/>
        <v/>
      </c>
      <c r="V535" s="128" t="str">
        <f t="shared" si="96"/>
        <v/>
      </c>
      <c r="W535" s="128" t="str">
        <f t="shared" si="97"/>
        <v/>
      </c>
      <c r="X535" s="128" t="str">
        <f t="shared" si="98"/>
        <v/>
      </c>
      <c r="Y535" s="128" t="str">
        <f t="shared" si="89"/>
        <v/>
      </c>
      <c r="Z535" s="128" t="str">
        <f t="shared" si="90"/>
        <v/>
      </c>
      <c r="AA535" s="128" t="str">
        <f t="shared" si="91"/>
        <v/>
      </c>
      <c r="AB535" s="128" t="str">
        <f t="shared" si="92"/>
        <v/>
      </c>
      <c r="AC535" s="128" t="str">
        <f t="shared" si="93"/>
        <v/>
      </c>
    </row>
    <row r="536" spans="1:29" x14ac:dyDescent="0.2">
      <c r="A536" s="161">
        <v>523</v>
      </c>
      <c r="B536" s="162"/>
      <c r="C536" s="162"/>
      <c r="E536" s="195"/>
      <c r="F536" s="195"/>
      <c r="G536" s="195"/>
      <c r="H536" s="195"/>
      <c r="I536" s="195"/>
      <c r="J536" s="195"/>
      <c r="K536" s="195"/>
      <c r="L536" s="195"/>
      <c r="M536" s="195"/>
      <c r="N536" s="195"/>
      <c r="O536" s="195"/>
      <c r="P536" s="195"/>
      <c r="Q536" s="195"/>
      <c r="R536" s="195"/>
      <c r="T536" s="128" t="str">
        <f t="shared" si="94"/>
        <v/>
      </c>
      <c r="U536" s="128" t="str">
        <f t="shared" si="95"/>
        <v/>
      </c>
      <c r="V536" s="128" t="str">
        <f t="shared" si="96"/>
        <v/>
      </c>
      <c r="W536" s="128" t="str">
        <f t="shared" si="97"/>
        <v/>
      </c>
      <c r="X536" s="128" t="str">
        <f t="shared" si="98"/>
        <v/>
      </c>
      <c r="Y536" s="128" t="str">
        <f t="shared" si="89"/>
        <v/>
      </c>
      <c r="Z536" s="128" t="str">
        <f t="shared" si="90"/>
        <v/>
      </c>
      <c r="AA536" s="128" t="str">
        <f t="shared" si="91"/>
        <v/>
      </c>
      <c r="AB536" s="128" t="str">
        <f t="shared" si="92"/>
        <v/>
      </c>
      <c r="AC536" s="128" t="str">
        <f t="shared" si="93"/>
        <v/>
      </c>
    </row>
    <row r="537" spans="1:29" x14ac:dyDescent="0.2">
      <c r="A537" s="161">
        <v>524</v>
      </c>
      <c r="B537" s="162"/>
      <c r="C537" s="162"/>
      <c r="E537" s="195"/>
      <c r="F537" s="195"/>
      <c r="G537" s="195"/>
      <c r="H537" s="195"/>
      <c r="I537" s="195"/>
      <c r="J537" s="195"/>
      <c r="K537" s="195"/>
      <c r="L537" s="195"/>
      <c r="M537" s="195"/>
      <c r="N537" s="195"/>
      <c r="O537" s="195"/>
      <c r="P537" s="195"/>
      <c r="Q537" s="195"/>
      <c r="R537" s="195"/>
      <c r="T537" s="128" t="str">
        <f t="shared" si="94"/>
        <v/>
      </c>
      <c r="U537" s="128" t="str">
        <f t="shared" si="95"/>
        <v/>
      </c>
      <c r="V537" s="128" t="str">
        <f t="shared" si="96"/>
        <v/>
      </c>
      <c r="W537" s="128" t="str">
        <f t="shared" si="97"/>
        <v/>
      </c>
      <c r="X537" s="128" t="str">
        <f t="shared" si="98"/>
        <v/>
      </c>
      <c r="Y537" s="128" t="str">
        <f t="shared" si="89"/>
        <v/>
      </c>
      <c r="Z537" s="128" t="str">
        <f t="shared" si="90"/>
        <v/>
      </c>
      <c r="AA537" s="128" t="str">
        <f t="shared" si="91"/>
        <v/>
      </c>
      <c r="AB537" s="128" t="str">
        <f t="shared" si="92"/>
        <v/>
      </c>
      <c r="AC537" s="128" t="str">
        <f t="shared" si="93"/>
        <v/>
      </c>
    </row>
    <row r="538" spans="1:29" x14ac:dyDescent="0.2">
      <c r="A538" s="161">
        <v>525</v>
      </c>
      <c r="B538" s="162"/>
      <c r="C538" s="162"/>
      <c r="E538" s="195"/>
      <c r="F538" s="195"/>
      <c r="G538" s="195"/>
      <c r="H538" s="195"/>
      <c r="I538" s="195"/>
      <c r="J538" s="195"/>
      <c r="K538" s="195"/>
      <c r="L538" s="195"/>
      <c r="M538" s="195"/>
      <c r="N538" s="195"/>
      <c r="O538" s="195"/>
      <c r="P538" s="195"/>
      <c r="Q538" s="195"/>
      <c r="R538" s="195"/>
      <c r="T538" s="128" t="str">
        <f t="shared" si="94"/>
        <v/>
      </c>
      <c r="U538" s="128" t="str">
        <f t="shared" si="95"/>
        <v/>
      </c>
      <c r="V538" s="128" t="str">
        <f t="shared" si="96"/>
        <v/>
      </c>
      <c r="W538" s="128" t="str">
        <f t="shared" si="97"/>
        <v/>
      </c>
      <c r="X538" s="128" t="str">
        <f t="shared" si="98"/>
        <v/>
      </c>
      <c r="Y538" s="128" t="str">
        <f t="shared" si="89"/>
        <v/>
      </c>
      <c r="Z538" s="128" t="str">
        <f t="shared" si="90"/>
        <v/>
      </c>
      <c r="AA538" s="128" t="str">
        <f t="shared" si="91"/>
        <v/>
      </c>
      <c r="AB538" s="128" t="str">
        <f t="shared" si="92"/>
        <v/>
      </c>
      <c r="AC538" s="128" t="str">
        <f t="shared" si="93"/>
        <v/>
      </c>
    </row>
    <row r="539" spans="1:29" x14ac:dyDescent="0.2">
      <c r="A539" s="161">
        <v>526</v>
      </c>
      <c r="B539" s="162"/>
      <c r="C539" s="162"/>
      <c r="E539" s="195"/>
      <c r="F539" s="195"/>
      <c r="G539" s="195"/>
      <c r="H539" s="195"/>
      <c r="I539" s="195"/>
      <c r="J539" s="195"/>
      <c r="K539" s="195"/>
      <c r="L539" s="195"/>
      <c r="M539" s="195"/>
      <c r="N539" s="195"/>
      <c r="O539" s="195"/>
      <c r="P539" s="195"/>
      <c r="Q539" s="195"/>
      <c r="R539" s="195"/>
      <c r="T539" s="128" t="str">
        <f t="shared" si="94"/>
        <v/>
      </c>
      <c r="U539" s="128" t="str">
        <f t="shared" si="95"/>
        <v/>
      </c>
      <c r="V539" s="128" t="str">
        <f t="shared" si="96"/>
        <v/>
      </c>
      <c r="W539" s="128" t="str">
        <f t="shared" si="97"/>
        <v/>
      </c>
      <c r="X539" s="128" t="str">
        <f t="shared" si="98"/>
        <v/>
      </c>
      <c r="Y539" s="128" t="str">
        <f t="shared" si="89"/>
        <v/>
      </c>
      <c r="Z539" s="128" t="str">
        <f t="shared" si="90"/>
        <v/>
      </c>
      <c r="AA539" s="128" t="str">
        <f t="shared" si="91"/>
        <v/>
      </c>
      <c r="AB539" s="128" t="str">
        <f t="shared" si="92"/>
        <v/>
      </c>
      <c r="AC539" s="128" t="str">
        <f t="shared" si="93"/>
        <v/>
      </c>
    </row>
    <row r="540" spans="1:29" x14ac:dyDescent="0.2">
      <c r="A540" s="161">
        <v>527</v>
      </c>
      <c r="B540" s="162"/>
      <c r="C540" s="162"/>
      <c r="E540" s="195"/>
      <c r="F540" s="195"/>
      <c r="G540" s="195"/>
      <c r="H540" s="195"/>
      <c r="I540" s="195"/>
      <c r="J540" s="195"/>
      <c r="K540" s="195"/>
      <c r="L540" s="195"/>
      <c r="M540" s="195"/>
      <c r="N540" s="195"/>
      <c r="O540" s="195"/>
      <c r="P540" s="195"/>
      <c r="Q540" s="195"/>
      <c r="R540" s="195"/>
      <c r="T540" s="128" t="str">
        <f t="shared" si="94"/>
        <v/>
      </c>
      <c r="U540" s="128" t="str">
        <f t="shared" si="95"/>
        <v/>
      </c>
      <c r="V540" s="128" t="str">
        <f t="shared" si="96"/>
        <v/>
      </c>
      <c r="W540" s="128" t="str">
        <f t="shared" si="97"/>
        <v/>
      </c>
      <c r="X540" s="128" t="str">
        <f t="shared" si="98"/>
        <v/>
      </c>
      <c r="Y540" s="128" t="str">
        <f t="shared" si="89"/>
        <v/>
      </c>
      <c r="Z540" s="128" t="str">
        <f t="shared" si="90"/>
        <v/>
      </c>
      <c r="AA540" s="128" t="str">
        <f t="shared" si="91"/>
        <v/>
      </c>
      <c r="AB540" s="128" t="str">
        <f t="shared" si="92"/>
        <v/>
      </c>
      <c r="AC540" s="128" t="str">
        <f t="shared" si="93"/>
        <v/>
      </c>
    </row>
    <row r="541" spans="1:29" x14ac:dyDescent="0.2">
      <c r="A541" s="161">
        <v>528</v>
      </c>
      <c r="B541" s="162"/>
      <c r="C541" s="162"/>
      <c r="E541" s="195"/>
      <c r="F541" s="195"/>
      <c r="G541" s="195"/>
      <c r="H541" s="195"/>
      <c r="I541" s="195"/>
      <c r="J541" s="195"/>
      <c r="K541" s="195"/>
      <c r="L541" s="195"/>
      <c r="M541" s="195"/>
      <c r="N541" s="195"/>
      <c r="O541" s="195"/>
      <c r="P541" s="195"/>
      <c r="Q541" s="195"/>
      <c r="R541" s="195"/>
      <c r="T541" s="128" t="str">
        <f t="shared" si="94"/>
        <v/>
      </c>
      <c r="U541" s="128" t="str">
        <f t="shared" si="95"/>
        <v/>
      </c>
      <c r="V541" s="128" t="str">
        <f t="shared" si="96"/>
        <v/>
      </c>
      <c r="W541" s="128" t="str">
        <f t="shared" si="97"/>
        <v/>
      </c>
      <c r="X541" s="128" t="str">
        <f t="shared" si="98"/>
        <v/>
      </c>
      <c r="Y541" s="128" t="str">
        <f t="shared" si="89"/>
        <v/>
      </c>
      <c r="Z541" s="128" t="str">
        <f t="shared" si="90"/>
        <v/>
      </c>
      <c r="AA541" s="128" t="str">
        <f t="shared" si="91"/>
        <v/>
      </c>
      <c r="AB541" s="128" t="str">
        <f t="shared" si="92"/>
        <v/>
      </c>
      <c r="AC541" s="128" t="str">
        <f t="shared" si="93"/>
        <v/>
      </c>
    </row>
    <row r="542" spans="1:29" x14ac:dyDescent="0.2">
      <c r="A542" s="161">
        <v>529</v>
      </c>
      <c r="B542" s="162"/>
      <c r="C542" s="162"/>
      <c r="E542" s="195"/>
      <c r="F542" s="195"/>
      <c r="G542" s="195"/>
      <c r="H542" s="195"/>
      <c r="I542" s="195"/>
      <c r="J542" s="195"/>
      <c r="K542" s="195"/>
      <c r="L542" s="195"/>
      <c r="M542" s="195"/>
      <c r="N542" s="195"/>
      <c r="O542" s="195"/>
      <c r="P542" s="195"/>
      <c r="Q542" s="195"/>
      <c r="R542" s="195"/>
      <c r="T542" s="128" t="str">
        <f t="shared" si="94"/>
        <v/>
      </c>
      <c r="U542" s="128" t="str">
        <f t="shared" si="95"/>
        <v/>
      </c>
      <c r="V542" s="128" t="str">
        <f t="shared" si="96"/>
        <v/>
      </c>
      <c r="W542" s="128" t="str">
        <f t="shared" si="97"/>
        <v/>
      </c>
      <c r="X542" s="128" t="str">
        <f t="shared" si="98"/>
        <v/>
      </c>
      <c r="Y542" s="128" t="str">
        <f t="shared" si="89"/>
        <v/>
      </c>
      <c r="Z542" s="128" t="str">
        <f t="shared" si="90"/>
        <v/>
      </c>
      <c r="AA542" s="128" t="str">
        <f t="shared" si="91"/>
        <v/>
      </c>
      <c r="AB542" s="128" t="str">
        <f t="shared" si="92"/>
        <v/>
      </c>
      <c r="AC542" s="128" t="str">
        <f t="shared" si="93"/>
        <v/>
      </c>
    </row>
    <row r="543" spans="1:29" x14ac:dyDescent="0.2">
      <c r="A543" s="161">
        <v>530</v>
      </c>
      <c r="B543" s="162"/>
      <c r="C543" s="162"/>
      <c r="E543" s="195"/>
      <c r="F543" s="195"/>
      <c r="G543" s="195"/>
      <c r="H543" s="195"/>
      <c r="I543" s="195"/>
      <c r="J543" s="195"/>
      <c r="K543" s="195"/>
      <c r="L543" s="195"/>
      <c r="M543" s="195"/>
      <c r="N543" s="195"/>
      <c r="O543" s="195"/>
      <c r="P543" s="195"/>
      <c r="Q543" s="195"/>
      <c r="R543" s="195"/>
      <c r="T543" s="128" t="str">
        <f t="shared" si="94"/>
        <v/>
      </c>
      <c r="U543" s="128" t="str">
        <f t="shared" si="95"/>
        <v/>
      </c>
      <c r="V543" s="128" t="str">
        <f t="shared" si="96"/>
        <v/>
      </c>
      <c r="W543" s="128" t="str">
        <f t="shared" si="97"/>
        <v/>
      </c>
      <c r="X543" s="128" t="str">
        <f t="shared" si="98"/>
        <v/>
      </c>
      <c r="Y543" s="128" t="str">
        <f t="shared" si="89"/>
        <v/>
      </c>
      <c r="Z543" s="128" t="str">
        <f t="shared" si="90"/>
        <v/>
      </c>
      <c r="AA543" s="128" t="str">
        <f t="shared" si="91"/>
        <v/>
      </c>
      <c r="AB543" s="128" t="str">
        <f t="shared" si="92"/>
        <v/>
      </c>
      <c r="AC543" s="128" t="str">
        <f t="shared" si="93"/>
        <v/>
      </c>
    </row>
    <row r="544" spans="1:29" x14ac:dyDescent="0.2">
      <c r="A544" s="161">
        <v>531</v>
      </c>
      <c r="B544" s="162"/>
      <c r="C544" s="162"/>
      <c r="E544" s="195"/>
      <c r="F544" s="195"/>
      <c r="G544" s="195"/>
      <c r="H544" s="195"/>
      <c r="I544" s="195"/>
      <c r="J544" s="195"/>
      <c r="K544" s="195"/>
      <c r="L544" s="195"/>
      <c r="M544" s="195"/>
      <c r="N544" s="195"/>
      <c r="O544" s="195"/>
      <c r="P544" s="195"/>
      <c r="Q544" s="195"/>
      <c r="R544" s="195"/>
      <c r="T544" s="128" t="str">
        <f t="shared" si="94"/>
        <v/>
      </c>
      <c r="U544" s="128" t="str">
        <f t="shared" si="95"/>
        <v/>
      </c>
      <c r="V544" s="128" t="str">
        <f t="shared" si="96"/>
        <v/>
      </c>
      <c r="W544" s="128" t="str">
        <f t="shared" si="97"/>
        <v/>
      </c>
      <c r="X544" s="128" t="str">
        <f t="shared" si="98"/>
        <v/>
      </c>
      <c r="Y544" s="128" t="str">
        <f t="shared" si="89"/>
        <v/>
      </c>
      <c r="Z544" s="128" t="str">
        <f t="shared" si="90"/>
        <v/>
      </c>
      <c r="AA544" s="128" t="str">
        <f t="shared" si="91"/>
        <v/>
      </c>
      <c r="AB544" s="128" t="str">
        <f t="shared" si="92"/>
        <v/>
      </c>
      <c r="AC544" s="128" t="str">
        <f t="shared" si="93"/>
        <v/>
      </c>
    </row>
    <row r="545" spans="1:29" x14ac:dyDescent="0.2">
      <c r="A545" s="161">
        <v>532</v>
      </c>
      <c r="B545" s="162"/>
      <c r="C545" s="162"/>
      <c r="E545" s="195"/>
      <c r="F545" s="195"/>
      <c r="G545" s="195"/>
      <c r="H545" s="195"/>
      <c r="I545" s="195"/>
      <c r="J545" s="195"/>
      <c r="K545" s="195"/>
      <c r="L545" s="195"/>
      <c r="M545" s="195"/>
      <c r="N545" s="195"/>
      <c r="O545" s="195"/>
      <c r="P545" s="195"/>
      <c r="Q545" s="195"/>
      <c r="R545" s="195"/>
      <c r="T545" s="128" t="str">
        <f t="shared" si="94"/>
        <v/>
      </c>
      <c r="U545" s="128" t="str">
        <f t="shared" si="95"/>
        <v/>
      </c>
      <c r="V545" s="128" t="str">
        <f t="shared" si="96"/>
        <v/>
      </c>
      <c r="W545" s="128" t="str">
        <f t="shared" si="97"/>
        <v/>
      </c>
      <c r="X545" s="128" t="str">
        <f t="shared" si="98"/>
        <v/>
      </c>
      <c r="Y545" s="128" t="str">
        <f t="shared" si="89"/>
        <v/>
      </c>
      <c r="Z545" s="128" t="str">
        <f t="shared" si="90"/>
        <v/>
      </c>
      <c r="AA545" s="128" t="str">
        <f t="shared" si="91"/>
        <v/>
      </c>
      <c r="AB545" s="128" t="str">
        <f t="shared" si="92"/>
        <v/>
      </c>
      <c r="AC545" s="128" t="str">
        <f t="shared" si="93"/>
        <v/>
      </c>
    </row>
    <row r="546" spans="1:29" x14ac:dyDescent="0.2">
      <c r="A546" s="161">
        <v>533</v>
      </c>
      <c r="B546" s="162"/>
      <c r="C546" s="162"/>
      <c r="E546" s="195"/>
      <c r="F546" s="195"/>
      <c r="G546" s="195"/>
      <c r="H546" s="195"/>
      <c r="I546" s="195"/>
      <c r="J546" s="195"/>
      <c r="K546" s="195"/>
      <c r="L546" s="195"/>
      <c r="M546" s="195"/>
      <c r="N546" s="195"/>
      <c r="O546" s="195"/>
      <c r="P546" s="195"/>
      <c r="Q546" s="195"/>
      <c r="R546" s="195"/>
      <c r="T546" s="128" t="str">
        <f t="shared" si="94"/>
        <v/>
      </c>
      <c r="U546" s="128" t="str">
        <f t="shared" si="95"/>
        <v/>
      </c>
      <c r="V546" s="128" t="str">
        <f t="shared" si="96"/>
        <v/>
      </c>
      <c r="W546" s="128" t="str">
        <f t="shared" si="97"/>
        <v/>
      </c>
      <c r="X546" s="128" t="str">
        <f t="shared" si="98"/>
        <v/>
      </c>
      <c r="Y546" s="128" t="str">
        <f t="shared" si="89"/>
        <v/>
      </c>
      <c r="Z546" s="128" t="str">
        <f t="shared" si="90"/>
        <v/>
      </c>
      <c r="AA546" s="128" t="str">
        <f t="shared" si="91"/>
        <v/>
      </c>
      <c r="AB546" s="128" t="str">
        <f t="shared" si="92"/>
        <v/>
      </c>
      <c r="AC546" s="128" t="str">
        <f t="shared" si="93"/>
        <v/>
      </c>
    </row>
    <row r="547" spans="1:29" x14ac:dyDescent="0.2">
      <c r="A547" s="161">
        <v>534</v>
      </c>
      <c r="B547" s="162"/>
      <c r="C547" s="162"/>
      <c r="E547" s="195"/>
      <c r="F547" s="195"/>
      <c r="G547" s="195"/>
      <c r="H547" s="195"/>
      <c r="I547" s="195"/>
      <c r="J547" s="195"/>
      <c r="K547" s="195"/>
      <c r="L547" s="195"/>
      <c r="M547" s="195"/>
      <c r="N547" s="195"/>
      <c r="O547" s="195"/>
      <c r="P547" s="195"/>
      <c r="Q547" s="195"/>
      <c r="R547" s="195"/>
      <c r="T547" s="128" t="str">
        <f t="shared" si="94"/>
        <v/>
      </c>
      <c r="U547" s="128" t="str">
        <f t="shared" si="95"/>
        <v/>
      </c>
      <c r="V547" s="128" t="str">
        <f t="shared" si="96"/>
        <v/>
      </c>
      <c r="W547" s="128" t="str">
        <f t="shared" si="97"/>
        <v/>
      </c>
      <c r="X547" s="128" t="str">
        <f t="shared" si="98"/>
        <v/>
      </c>
      <c r="Y547" s="128" t="str">
        <f t="shared" si="89"/>
        <v/>
      </c>
      <c r="Z547" s="128" t="str">
        <f t="shared" si="90"/>
        <v/>
      </c>
      <c r="AA547" s="128" t="str">
        <f t="shared" si="91"/>
        <v/>
      </c>
      <c r="AB547" s="128" t="str">
        <f t="shared" si="92"/>
        <v/>
      </c>
      <c r="AC547" s="128" t="str">
        <f t="shared" si="93"/>
        <v/>
      </c>
    </row>
    <row r="548" spans="1:29" x14ac:dyDescent="0.2">
      <c r="A548" s="161">
        <v>535</v>
      </c>
      <c r="B548" s="162"/>
      <c r="C548" s="162"/>
      <c r="E548" s="195"/>
      <c r="F548" s="195"/>
      <c r="G548" s="195"/>
      <c r="H548" s="195"/>
      <c r="I548" s="195"/>
      <c r="J548" s="195"/>
      <c r="K548" s="195"/>
      <c r="L548" s="195"/>
      <c r="M548" s="195"/>
      <c r="N548" s="195"/>
      <c r="O548" s="195"/>
      <c r="P548" s="195"/>
      <c r="Q548" s="195"/>
      <c r="R548" s="195"/>
      <c r="T548" s="128" t="str">
        <f t="shared" si="94"/>
        <v/>
      </c>
      <c r="U548" s="128" t="str">
        <f t="shared" si="95"/>
        <v/>
      </c>
      <c r="V548" s="128" t="str">
        <f t="shared" si="96"/>
        <v/>
      </c>
      <c r="W548" s="128" t="str">
        <f t="shared" si="97"/>
        <v/>
      </c>
      <c r="X548" s="128" t="str">
        <f t="shared" si="98"/>
        <v/>
      </c>
      <c r="Y548" s="128" t="str">
        <f t="shared" si="89"/>
        <v/>
      </c>
      <c r="Z548" s="128" t="str">
        <f t="shared" si="90"/>
        <v/>
      </c>
      <c r="AA548" s="128" t="str">
        <f t="shared" si="91"/>
        <v/>
      </c>
      <c r="AB548" s="128" t="str">
        <f t="shared" si="92"/>
        <v/>
      </c>
      <c r="AC548" s="128" t="str">
        <f t="shared" si="93"/>
        <v/>
      </c>
    </row>
    <row r="549" spans="1:29" x14ac:dyDescent="0.2">
      <c r="A549" s="161">
        <v>536</v>
      </c>
      <c r="B549" s="162"/>
      <c r="C549" s="162"/>
      <c r="E549" s="195"/>
      <c r="F549" s="195"/>
      <c r="G549" s="195"/>
      <c r="H549" s="195"/>
      <c r="I549" s="195"/>
      <c r="J549" s="195"/>
      <c r="K549" s="195"/>
      <c r="L549" s="195"/>
      <c r="M549" s="195"/>
      <c r="N549" s="195"/>
      <c r="O549" s="195"/>
      <c r="P549" s="195"/>
      <c r="Q549" s="195"/>
      <c r="R549" s="195"/>
      <c r="T549" s="128" t="str">
        <f t="shared" si="94"/>
        <v/>
      </c>
      <c r="U549" s="128" t="str">
        <f t="shared" si="95"/>
        <v/>
      </c>
      <c r="V549" s="128" t="str">
        <f t="shared" si="96"/>
        <v/>
      </c>
      <c r="W549" s="128" t="str">
        <f t="shared" si="97"/>
        <v/>
      </c>
      <c r="X549" s="128" t="str">
        <f t="shared" si="98"/>
        <v/>
      </c>
      <c r="Y549" s="128" t="str">
        <f t="shared" si="89"/>
        <v/>
      </c>
      <c r="Z549" s="128" t="str">
        <f t="shared" si="90"/>
        <v/>
      </c>
      <c r="AA549" s="128" t="str">
        <f t="shared" si="91"/>
        <v/>
      </c>
      <c r="AB549" s="128" t="str">
        <f t="shared" si="92"/>
        <v/>
      </c>
      <c r="AC549" s="128" t="str">
        <f t="shared" si="93"/>
        <v/>
      </c>
    </row>
    <row r="550" spans="1:29" x14ac:dyDescent="0.2">
      <c r="A550" s="161">
        <v>537</v>
      </c>
      <c r="B550" s="162"/>
      <c r="C550" s="162"/>
      <c r="E550" s="195"/>
      <c r="F550" s="195"/>
      <c r="G550" s="195"/>
      <c r="H550" s="195"/>
      <c r="I550" s="195"/>
      <c r="J550" s="195"/>
      <c r="K550" s="195"/>
      <c r="L550" s="195"/>
      <c r="M550" s="195"/>
      <c r="N550" s="195"/>
      <c r="O550" s="195"/>
      <c r="P550" s="195"/>
      <c r="Q550" s="195"/>
      <c r="R550" s="195"/>
      <c r="T550" s="128" t="str">
        <f t="shared" si="94"/>
        <v/>
      </c>
      <c r="U550" s="128" t="str">
        <f t="shared" si="95"/>
        <v/>
      </c>
      <c r="V550" s="128" t="str">
        <f t="shared" si="96"/>
        <v/>
      </c>
      <c r="W550" s="128" t="str">
        <f t="shared" si="97"/>
        <v/>
      </c>
      <c r="X550" s="128" t="str">
        <f t="shared" si="98"/>
        <v/>
      </c>
      <c r="Y550" s="128" t="str">
        <f t="shared" si="89"/>
        <v/>
      </c>
      <c r="Z550" s="128" t="str">
        <f t="shared" si="90"/>
        <v/>
      </c>
      <c r="AA550" s="128" t="str">
        <f t="shared" si="91"/>
        <v/>
      </c>
      <c r="AB550" s="128" t="str">
        <f t="shared" si="92"/>
        <v/>
      </c>
      <c r="AC550" s="128" t="str">
        <f t="shared" si="93"/>
        <v/>
      </c>
    </row>
    <row r="551" spans="1:29" x14ac:dyDescent="0.2">
      <c r="A551" s="161">
        <v>538</v>
      </c>
      <c r="B551" s="162"/>
      <c r="C551" s="162"/>
      <c r="E551" s="195"/>
      <c r="F551" s="195"/>
      <c r="G551" s="195"/>
      <c r="H551" s="195"/>
      <c r="I551" s="195"/>
      <c r="J551" s="195"/>
      <c r="K551" s="195"/>
      <c r="L551" s="195"/>
      <c r="M551" s="195"/>
      <c r="N551" s="195"/>
      <c r="O551" s="195"/>
      <c r="P551" s="195"/>
      <c r="Q551" s="195"/>
      <c r="R551" s="195"/>
      <c r="T551" s="128" t="str">
        <f t="shared" si="94"/>
        <v/>
      </c>
      <c r="U551" s="128" t="str">
        <f t="shared" si="95"/>
        <v/>
      </c>
      <c r="V551" s="128" t="str">
        <f t="shared" si="96"/>
        <v/>
      </c>
      <c r="W551" s="128" t="str">
        <f t="shared" si="97"/>
        <v/>
      </c>
      <c r="X551" s="128" t="str">
        <f t="shared" si="98"/>
        <v/>
      </c>
      <c r="Y551" s="128" t="str">
        <f t="shared" si="89"/>
        <v/>
      </c>
      <c r="Z551" s="128" t="str">
        <f t="shared" si="90"/>
        <v/>
      </c>
      <c r="AA551" s="128" t="str">
        <f t="shared" si="91"/>
        <v/>
      </c>
      <c r="AB551" s="128" t="str">
        <f t="shared" si="92"/>
        <v/>
      </c>
      <c r="AC551" s="128" t="str">
        <f t="shared" si="93"/>
        <v/>
      </c>
    </row>
    <row r="552" spans="1:29" x14ac:dyDescent="0.2">
      <c r="A552" s="161">
        <v>539</v>
      </c>
      <c r="B552" s="162"/>
      <c r="C552" s="162"/>
      <c r="E552" s="195"/>
      <c r="F552" s="195"/>
      <c r="G552" s="195"/>
      <c r="H552" s="195"/>
      <c r="I552" s="195"/>
      <c r="J552" s="195"/>
      <c r="K552" s="195"/>
      <c r="L552" s="195"/>
      <c r="M552" s="195"/>
      <c r="N552" s="195"/>
      <c r="O552" s="195"/>
      <c r="P552" s="195"/>
      <c r="Q552" s="195"/>
      <c r="R552" s="195"/>
      <c r="T552" s="128" t="str">
        <f t="shared" si="94"/>
        <v/>
      </c>
      <c r="U552" s="128" t="str">
        <f t="shared" si="95"/>
        <v/>
      </c>
      <c r="V552" s="128" t="str">
        <f t="shared" si="96"/>
        <v/>
      </c>
      <c r="W552" s="128" t="str">
        <f t="shared" si="97"/>
        <v/>
      </c>
      <c r="X552" s="128" t="str">
        <f t="shared" si="98"/>
        <v/>
      </c>
      <c r="Y552" s="128" t="str">
        <f t="shared" si="89"/>
        <v/>
      </c>
      <c r="Z552" s="128" t="str">
        <f t="shared" si="90"/>
        <v/>
      </c>
      <c r="AA552" s="128" t="str">
        <f t="shared" si="91"/>
        <v/>
      </c>
      <c r="AB552" s="128" t="str">
        <f t="shared" si="92"/>
        <v/>
      </c>
      <c r="AC552" s="128" t="str">
        <f t="shared" si="93"/>
        <v/>
      </c>
    </row>
    <row r="553" spans="1:29" x14ac:dyDescent="0.2">
      <c r="A553" s="161">
        <v>540</v>
      </c>
      <c r="B553" s="162"/>
      <c r="C553" s="162"/>
      <c r="E553" s="195"/>
      <c r="F553" s="195"/>
      <c r="G553" s="195"/>
      <c r="H553" s="195"/>
      <c r="I553" s="195"/>
      <c r="J553" s="195"/>
      <c r="K553" s="195"/>
      <c r="L553" s="195"/>
      <c r="M553" s="195"/>
      <c r="N553" s="195"/>
      <c r="O553" s="195"/>
      <c r="P553" s="195"/>
      <c r="Q553" s="195"/>
      <c r="R553" s="195"/>
      <c r="T553" s="128" t="str">
        <f t="shared" si="94"/>
        <v/>
      </c>
      <c r="U553" s="128" t="str">
        <f t="shared" si="95"/>
        <v/>
      </c>
      <c r="V553" s="128" t="str">
        <f t="shared" si="96"/>
        <v/>
      </c>
      <c r="W553" s="128" t="str">
        <f t="shared" si="97"/>
        <v/>
      </c>
      <c r="X553" s="128" t="str">
        <f t="shared" si="98"/>
        <v/>
      </c>
      <c r="Y553" s="128" t="str">
        <f t="shared" si="89"/>
        <v/>
      </c>
      <c r="Z553" s="128" t="str">
        <f t="shared" si="90"/>
        <v/>
      </c>
      <c r="AA553" s="128" t="str">
        <f t="shared" si="91"/>
        <v/>
      </c>
      <c r="AB553" s="128" t="str">
        <f t="shared" si="92"/>
        <v/>
      </c>
      <c r="AC553" s="128" t="str">
        <f t="shared" si="93"/>
        <v/>
      </c>
    </row>
    <row r="554" spans="1:29" x14ac:dyDescent="0.2">
      <c r="A554" s="161">
        <v>541</v>
      </c>
      <c r="B554" s="162"/>
      <c r="C554" s="162"/>
      <c r="E554" s="195"/>
      <c r="F554" s="195"/>
      <c r="G554" s="195"/>
      <c r="H554" s="195"/>
      <c r="I554" s="195"/>
      <c r="J554" s="195"/>
      <c r="K554" s="195"/>
      <c r="L554" s="195"/>
      <c r="M554" s="195"/>
      <c r="N554" s="195"/>
      <c r="O554" s="195"/>
      <c r="P554" s="195"/>
      <c r="Q554" s="195"/>
      <c r="R554" s="195"/>
      <c r="T554" s="128" t="str">
        <f t="shared" si="94"/>
        <v/>
      </c>
      <c r="U554" s="128" t="str">
        <f t="shared" si="95"/>
        <v/>
      </c>
      <c r="V554" s="128" t="str">
        <f t="shared" si="96"/>
        <v/>
      </c>
      <c r="W554" s="128" t="str">
        <f t="shared" si="97"/>
        <v/>
      </c>
      <c r="X554" s="128" t="str">
        <f t="shared" si="98"/>
        <v/>
      </c>
      <c r="Y554" s="128" t="str">
        <f t="shared" si="89"/>
        <v/>
      </c>
      <c r="Z554" s="128" t="str">
        <f t="shared" si="90"/>
        <v/>
      </c>
      <c r="AA554" s="128" t="str">
        <f t="shared" si="91"/>
        <v/>
      </c>
      <c r="AB554" s="128" t="str">
        <f t="shared" si="92"/>
        <v/>
      </c>
      <c r="AC554" s="128" t="str">
        <f t="shared" si="93"/>
        <v/>
      </c>
    </row>
    <row r="555" spans="1:29" x14ac:dyDescent="0.2">
      <c r="A555" s="161">
        <v>542</v>
      </c>
      <c r="B555" s="162"/>
      <c r="C555" s="162"/>
      <c r="E555" s="195"/>
      <c r="F555" s="195"/>
      <c r="G555" s="195"/>
      <c r="H555" s="195"/>
      <c r="I555" s="195"/>
      <c r="J555" s="195"/>
      <c r="K555" s="195"/>
      <c r="L555" s="195"/>
      <c r="M555" s="195"/>
      <c r="N555" s="195"/>
      <c r="O555" s="195"/>
      <c r="P555" s="195"/>
      <c r="Q555" s="195"/>
      <c r="R555" s="195"/>
      <c r="T555" s="128" t="str">
        <f t="shared" si="94"/>
        <v/>
      </c>
      <c r="U555" s="128" t="str">
        <f t="shared" si="95"/>
        <v/>
      </c>
      <c r="V555" s="128" t="str">
        <f t="shared" si="96"/>
        <v/>
      </c>
      <c r="W555" s="128" t="str">
        <f t="shared" si="97"/>
        <v/>
      </c>
      <c r="X555" s="128" t="str">
        <f t="shared" si="98"/>
        <v/>
      </c>
      <c r="Y555" s="128" t="str">
        <f t="shared" si="89"/>
        <v/>
      </c>
      <c r="Z555" s="128" t="str">
        <f t="shared" si="90"/>
        <v/>
      </c>
      <c r="AA555" s="128" t="str">
        <f t="shared" si="91"/>
        <v/>
      </c>
      <c r="AB555" s="128" t="str">
        <f t="shared" si="92"/>
        <v/>
      </c>
      <c r="AC555" s="128" t="str">
        <f t="shared" si="93"/>
        <v/>
      </c>
    </row>
    <row r="556" spans="1:29" x14ac:dyDescent="0.2">
      <c r="A556" s="161">
        <v>543</v>
      </c>
      <c r="B556" s="162"/>
      <c r="C556" s="162"/>
      <c r="E556" s="195"/>
      <c r="F556" s="195"/>
      <c r="G556" s="195"/>
      <c r="H556" s="195"/>
      <c r="I556" s="195"/>
      <c r="J556" s="195"/>
      <c r="K556" s="195"/>
      <c r="L556" s="195"/>
      <c r="M556" s="195"/>
      <c r="N556" s="195"/>
      <c r="O556" s="195"/>
      <c r="P556" s="195"/>
      <c r="Q556" s="195"/>
      <c r="R556" s="195"/>
      <c r="T556" s="128" t="str">
        <f t="shared" si="94"/>
        <v/>
      </c>
      <c r="U556" s="128" t="str">
        <f t="shared" si="95"/>
        <v/>
      </c>
      <c r="V556" s="128" t="str">
        <f t="shared" si="96"/>
        <v/>
      </c>
      <c r="W556" s="128" t="str">
        <f t="shared" si="97"/>
        <v/>
      </c>
      <c r="X556" s="128" t="str">
        <f t="shared" si="98"/>
        <v/>
      </c>
      <c r="Y556" s="128" t="str">
        <f t="shared" si="89"/>
        <v/>
      </c>
      <c r="Z556" s="128" t="str">
        <f t="shared" si="90"/>
        <v/>
      </c>
      <c r="AA556" s="128" t="str">
        <f t="shared" si="91"/>
        <v/>
      </c>
      <c r="AB556" s="128" t="str">
        <f t="shared" si="92"/>
        <v/>
      </c>
      <c r="AC556" s="128" t="str">
        <f t="shared" si="93"/>
        <v/>
      </c>
    </row>
    <row r="557" spans="1:29" x14ac:dyDescent="0.2">
      <c r="A557" s="161">
        <v>544</v>
      </c>
      <c r="B557" s="162"/>
      <c r="C557" s="162"/>
      <c r="E557" s="195"/>
      <c r="F557" s="195"/>
      <c r="G557" s="195"/>
      <c r="H557" s="195"/>
      <c r="I557" s="195"/>
      <c r="J557" s="195"/>
      <c r="K557" s="195"/>
      <c r="L557" s="195"/>
      <c r="M557" s="195"/>
      <c r="N557" s="195"/>
      <c r="O557" s="195"/>
      <c r="P557" s="195"/>
      <c r="Q557" s="195"/>
      <c r="R557" s="195"/>
      <c r="T557" s="128" t="str">
        <f t="shared" si="94"/>
        <v/>
      </c>
      <c r="U557" s="128" t="str">
        <f t="shared" si="95"/>
        <v/>
      </c>
      <c r="V557" s="128" t="str">
        <f t="shared" si="96"/>
        <v/>
      </c>
      <c r="W557" s="128" t="str">
        <f t="shared" si="97"/>
        <v/>
      </c>
      <c r="X557" s="128" t="str">
        <f t="shared" si="98"/>
        <v/>
      </c>
      <c r="Y557" s="128" t="str">
        <f t="shared" si="89"/>
        <v/>
      </c>
      <c r="Z557" s="128" t="str">
        <f t="shared" si="90"/>
        <v/>
      </c>
      <c r="AA557" s="128" t="str">
        <f t="shared" si="91"/>
        <v/>
      </c>
      <c r="AB557" s="128" t="str">
        <f t="shared" si="92"/>
        <v/>
      </c>
      <c r="AC557" s="128" t="str">
        <f t="shared" si="93"/>
        <v/>
      </c>
    </row>
    <row r="558" spans="1:29" x14ac:dyDescent="0.2">
      <c r="A558" s="161">
        <v>545</v>
      </c>
      <c r="B558" s="162"/>
      <c r="C558" s="162"/>
      <c r="E558" s="195"/>
      <c r="F558" s="195"/>
      <c r="G558" s="195"/>
      <c r="H558" s="195"/>
      <c r="I558" s="195"/>
      <c r="J558" s="195"/>
      <c r="K558" s="195"/>
      <c r="L558" s="195"/>
      <c r="M558" s="195"/>
      <c r="N558" s="195"/>
      <c r="O558" s="195"/>
      <c r="P558" s="195"/>
      <c r="Q558" s="195"/>
      <c r="R558" s="195"/>
      <c r="T558" s="128" t="str">
        <f t="shared" si="94"/>
        <v/>
      </c>
      <c r="U558" s="128" t="str">
        <f t="shared" si="95"/>
        <v/>
      </c>
      <c r="V558" s="128" t="str">
        <f t="shared" si="96"/>
        <v/>
      </c>
      <c r="W558" s="128" t="str">
        <f t="shared" si="97"/>
        <v/>
      </c>
      <c r="X558" s="128" t="str">
        <f t="shared" si="98"/>
        <v/>
      </c>
      <c r="Y558" s="128" t="str">
        <f t="shared" si="89"/>
        <v/>
      </c>
      <c r="Z558" s="128" t="str">
        <f t="shared" si="90"/>
        <v/>
      </c>
      <c r="AA558" s="128" t="str">
        <f t="shared" si="91"/>
        <v/>
      </c>
      <c r="AB558" s="128" t="str">
        <f t="shared" si="92"/>
        <v/>
      </c>
      <c r="AC558" s="128" t="str">
        <f t="shared" si="93"/>
        <v/>
      </c>
    </row>
    <row r="559" spans="1:29" x14ac:dyDescent="0.2">
      <c r="A559" s="161">
        <v>546</v>
      </c>
      <c r="B559" s="162"/>
      <c r="C559" s="162"/>
      <c r="E559" s="195"/>
      <c r="F559" s="195"/>
      <c r="G559" s="195"/>
      <c r="H559" s="195"/>
      <c r="I559" s="195"/>
      <c r="J559" s="195"/>
      <c r="K559" s="195"/>
      <c r="L559" s="195"/>
      <c r="M559" s="195"/>
      <c r="N559" s="195"/>
      <c r="O559" s="195"/>
      <c r="P559" s="195"/>
      <c r="Q559" s="195"/>
      <c r="R559" s="195"/>
      <c r="T559" s="128" t="str">
        <f t="shared" si="94"/>
        <v/>
      </c>
      <c r="U559" s="128" t="str">
        <f t="shared" si="95"/>
        <v/>
      </c>
      <c r="V559" s="128" t="str">
        <f t="shared" si="96"/>
        <v/>
      </c>
      <c r="W559" s="128" t="str">
        <f t="shared" si="97"/>
        <v/>
      </c>
      <c r="X559" s="128" t="str">
        <f t="shared" si="98"/>
        <v/>
      </c>
      <c r="Y559" s="128" t="str">
        <f t="shared" si="89"/>
        <v/>
      </c>
      <c r="Z559" s="128" t="str">
        <f t="shared" si="90"/>
        <v/>
      </c>
      <c r="AA559" s="128" t="str">
        <f t="shared" si="91"/>
        <v/>
      </c>
      <c r="AB559" s="128" t="str">
        <f t="shared" si="92"/>
        <v/>
      </c>
      <c r="AC559" s="128" t="str">
        <f t="shared" si="93"/>
        <v/>
      </c>
    </row>
    <row r="560" spans="1:29" x14ac:dyDescent="0.2">
      <c r="A560" s="161">
        <v>547</v>
      </c>
      <c r="B560" s="162"/>
      <c r="C560" s="162"/>
      <c r="E560" s="195"/>
      <c r="F560" s="195"/>
      <c r="G560" s="195"/>
      <c r="H560" s="195"/>
      <c r="I560" s="195"/>
      <c r="J560" s="195"/>
      <c r="K560" s="195"/>
      <c r="L560" s="195"/>
      <c r="M560" s="195"/>
      <c r="N560" s="195"/>
      <c r="O560" s="195"/>
      <c r="P560" s="195"/>
      <c r="Q560" s="195"/>
      <c r="R560" s="195"/>
      <c r="T560" s="128" t="str">
        <f t="shared" si="94"/>
        <v/>
      </c>
      <c r="U560" s="128" t="str">
        <f t="shared" si="95"/>
        <v/>
      </c>
      <c r="V560" s="128" t="str">
        <f t="shared" si="96"/>
        <v/>
      </c>
      <c r="W560" s="128" t="str">
        <f t="shared" si="97"/>
        <v/>
      </c>
      <c r="X560" s="128" t="str">
        <f t="shared" si="98"/>
        <v/>
      </c>
      <c r="Y560" s="128" t="str">
        <f t="shared" si="89"/>
        <v/>
      </c>
      <c r="Z560" s="128" t="str">
        <f t="shared" si="90"/>
        <v/>
      </c>
      <c r="AA560" s="128" t="str">
        <f t="shared" si="91"/>
        <v/>
      </c>
      <c r="AB560" s="128" t="str">
        <f t="shared" si="92"/>
        <v/>
      </c>
      <c r="AC560" s="128" t="str">
        <f t="shared" si="93"/>
        <v/>
      </c>
    </row>
    <row r="561" spans="1:29" x14ac:dyDescent="0.2">
      <c r="A561" s="161">
        <v>548</v>
      </c>
      <c r="B561" s="162"/>
      <c r="C561" s="162"/>
      <c r="E561" s="195"/>
      <c r="F561" s="195"/>
      <c r="G561" s="195"/>
      <c r="H561" s="195"/>
      <c r="I561" s="195"/>
      <c r="J561" s="195"/>
      <c r="K561" s="195"/>
      <c r="L561" s="195"/>
      <c r="M561" s="195"/>
      <c r="N561" s="195"/>
      <c r="O561" s="195"/>
      <c r="P561" s="195"/>
      <c r="Q561" s="195"/>
      <c r="R561" s="195"/>
      <c r="T561" s="128" t="str">
        <f t="shared" si="94"/>
        <v/>
      </c>
      <c r="U561" s="128" t="str">
        <f t="shared" si="95"/>
        <v/>
      </c>
      <c r="V561" s="128" t="str">
        <f t="shared" si="96"/>
        <v/>
      </c>
      <c r="W561" s="128" t="str">
        <f t="shared" si="97"/>
        <v/>
      </c>
      <c r="X561" s="128" t="str">
        <f t="shared" si="98"/>
        <v/>
      </c>
      <c r="Y561" s="128" t="str">
        <f t="shared" si="89"/>
        <v/>
      </c>
      <c r="Z561" s="128" t="str">
        <f t="shared" si="90"/>
        <v/>
      </c>
      <c r="AA561" s="128" t="str">
        <f t="shared" si="91"/>
        <v/>
      </c>
      <c r="AB561" s="128" t="str">
        <f t="shared" si="92"/>
        <v/>
      </c>
      <c r="AC561" s="128" t="str">
        <f t="shared" si="93"/>
        <v/>
      </c>
    </row>
    <row r="562" spans="1:29" x14ac:dyDescent="0.2">
      <c r="A562" s="161">
        <v>549</v>
      </c>
      <c r="B562" s="162"/>
      <c r="C562" s="162"/>
      <c r="E562" s="195"/>
      <c r="F562" s="195"/>
      <c r="G562" s="195"/>
      <c r="H562" s="195"/>
      <c r="I562" s="195"/>
      <c r="J562" s="195"/>
      <c r="K562" s="195"/>
      <c r="L562" s="195"/>
      <c r="M562" s="195"/>
      <c r="N562" s="195"/>
      <c r="O562" s="195"/>
      <c r="P562" s="195"/>
      <c r="Q562" s="195"/>
      <c r="R562" s="195"/>
      <c r="T562" s="128" t="str">
        <f t="shared" si="94"/>
        <v/>
      </c>
      <c r="U562" s="128" t="str">
        <f t="shared" si="95"/>
        <v/>
      </c>
      <c r="V562" s="128" t="str">
        <f t="shared" si="96"/>
        <v/>
      </c>
      <c r="W562" s="128" t="str">
        <f t="shared" si="97"/>
        <v/>
      </c>
      <c r="X562" s="128" t="str">
        <f t="shared" si="98"/>
        <v/>
      </c>
      <c r="Y562" s="128" t="str">
        <f t="shared" si="89"/>
        <v/>
      </c>
      <c r="Z562" s="128" t="str">
        <f t="shared" si="90"/>
        <v/>
      </c>
      <c r="AA562" s="128" t="str">
        <f t="shared" si="91"/>
        <v/>
      </c>
      <c r="AB562" s="128" t="str">
        <f t="shared" si="92"/>
        <v/>
      </c>
      <c r="AC562" s="128" t="str">
        <f t="shared" si="93"/>
        <v/>
      </c>
    </row>
    <row r="563" spans="1:29" x14ac:dyDescent="0.2">
      <c r="A563" s="161">
        <v>550</v>
      </c>
      <c r="B563" s="162"/>
      <c r="C563" s="162"/>
      <c r="E563" s="195"/>
      <c r="F563" s="195"/>
      <c r="G563" s="195"/>
      <c r="H563" s="195"/>
      <c r="I563" s="195"/>
      <c r="J563" s="195"/>
      <c r="K563" s="195"/>
      <c r="L563" s="195"/>
      <c r="M563" s="195"/>
      <c r="N563" s="195"/>
      <c r="O563" s="195"/>
      <c r="P563" s="195"/>
      <c r="Q563" s="195"/>
      <c r="R563" s="195"/>
      <c r="T563" s="128" t="str">
        <f t="shared" si="94"/>
        <v/>
      </c>
      <c r="U563" s="128" t="str">
        <f t="shared" si="95"/>
        <v/>
      </c>
      <c r="V563" s="128" t="str">
        <f t="shared" si="96"/>
        <v/>
      </c>
      <c r="W563" s="128" t="str">
        <f t="shared" si="97"/>
        <v/>
      </c>
      <c r="X563" s="128" t="str">
        <f t="shared" si="98"/>
        <v/>
      </c>
      <c r="Y563" s="128" t="str">
        <f t="shared" si="89"/>
        <v/>
      </c>
      <c r="Z563" s="128" t="str">
        <f t="shared" si="90"/>
        <v/>
      </c>
      <c r="AA563" s="128" t="str">
        <f t="shared" si="91"/>
        <v/>
      </c>
      <c r="AB563" s="128" t="str">
        <f t="shared" si="92"/>
        <v/>
      </c>
      <c r="AC563" s="128" t="str">
        <f t="shared" si="93"/>
        <v/>
      </c>
    </row>
    <row r="564" spans="1:29" x14ac:dyDescent="0.2">
      <c r="A564" s="161">
        <v>551</v>
      </c>
      <c r="B564" s="162"/>
      <c r="C564" s="162"/>
      <c r="E564" s="195"/>
      <c r="F564" s="195"/>
      <c r="G564" s="195"/>
      <c r="H564" s="195"/>
      <c r="I564" s="195"/>
      <c r="J564" s="195"/>
      <c r="K564" s="195"/>
      <c r="L564" s="195"/>
      <c r="M564" s="195"/>
      <c r="N564" s="195"/>
      <c r="O564" s="195"/>
      <c r="P564" s="195"/>
      <c r="Q564" s="195"/>
      <c r="R564" s="195"/>
      <c r="T564" s="128" t="str">
        <f t="shared" si="94"/>
        <v/>
      </c>
      <c r="U564" s="128" t="str">
        <f t="shared" si="95"/>
        <v/>
      </c>
      <c r="V564" s="128" t="str">
        <f t="shared" si="96"/>
        <v/>
      </c>
      <c r="W564" s="128" t="str">
        <f t="shared" si="97"/>
        <v/>
      </c>
      <c r="X564" s="128" t="str">
        <f t="shared" si="98"/>
        <v/>
      </c>
      <c r="Y564" s="128" t="str">
        <f t="shared" si="89"/>
        <v/>
      </c>
      <c r="Z564" s="128" t="str">
        <f t="shared" si="90"/>
        <v/>
      </c>
      <c r="AA564" s="128" t="str">
        <f t="shared" si="91"/>
        <v/>
      </c>
      <c r="AB564" s="128" t="str">
        <f t="shared" si="92"/>
        <v/>
      </c>
      <c r="AC564" s="128" t="str">
        <f t="shared" si="93"/>
        <v/>
      </c>
    </row>
    <row r="565" spans="1:29" x14ac:dyDescent="0.2">
      <c r="A565" s="161">
        <v>552</v>
      </c>
      <c r="B565" s="162"/>
      <c r="C565" s="162"/>
      <c r="E565" s="195"/>
      <c r="F565" s="195"/>
      <c r="G565" s="195"/>
      <c r="H565" s="195"/>
      <c r="I565" s="195"/>
      <c r="J565" s="195"/>
      <c r="K565" s="195"/>
      <c r="L565" s="195"/>
      <c r="M565" s="195"/>
      <c r="N565" s="195"/>
      <c r="O565" s="195"/>
      <c r="P565" s="195"/>
      <c r="Q565" s="195"/>
      <c r="R565" s="195"/>
      <c r="T565" s="128" t="str">
        <f t="shared" si="94"/>
        <v/>
      </c>
      <c r="U565" s="128" t="str">
        <f t="shared" si="95"/>
        <v/>
      </c>
      <c r="V565" s="128" t="str">
        <f t="shared" si="96"/>
        <v/>
      </c>
      <c r="W565" s="128" t="str">
        <f t="shared" si="97"/>
        <v/>
      </c>
      <c r="X565" s="128" t="str">
        <f t="shared" si="98"/>
        <v/>
      </c>
      <c r="Y565" s="128" t="str">
        <f t="shared" si="89"/>
        <v/>
      </c>
      <c r="Z565" s="128" t="str">
        <f t="shared" si="90"/>
        <v/>
      </c>
      <c r="AA565" s="128" t="str">
        <f t="shared" si="91"/>
        <v/>
      </c>
      <c r="AB565" s="128" t="str">
        <f t="shared" si="92"/>
        <v/>
      </c>
      <c r="AC565" s="128" t="str">
        <f t="shared" si="93"/>
        <v/>
      </c>
    </row>
    <row r="566" spans="1:29" x14ac:dyDescent="0.2">
      <c r="A566" s="161">
        <v>553</v>
      </c>
      <c r="B566" s="162"/>
      <c r="C566" s="162"/>
      <c r="E566" s="195"/>
      <c r="F566" s="195"/>
      <c r="G566" s="195"/>
      <c r="H566" s="195"/>
      <c r="I566" s="195"/>
      <c r="J566" s="195"/>
      <c r="K566" s="195"/>
      <c r="L566" s="195"/>
      <c r="M566" s="195"/>
      <c r="N566" s="195"/>
      <c r="O566" s="195"/>
      <c r="P566" s="195"/>
      <c r="Q566" s="195"/>
      <c r="R566" s="195"/>
      <c r="T566" s="128" t="str">
        <f t="shared" si="94"/>
        <v/>
      </c>
      <c r="U566" s="128" t="str">
        <f t="shared" si="95"/>
        <v/>
      </c>
      <c r="V566" s="128" t="str">
        <f t="shared" si="96"/>
        <v/>
      </c>
      <c r="W566" s="128" t="str">
        <f t="shared" si="97"/>
        <v/>
      </c>
      <c r="X566" s="128" t="str">
        <f t="shared" si="98"/>
        <v/>
      </c>
      <c r="Y566" s="128" t="str">
        <f t="shared" si="89"/>
        <v/>
      </c>
      <c r="Z566" s="128" t="str">
        <f t="shared" si="90"/>
        <v/>
      </c>
      <c r="AA566" s="128" t="str">
        <f t="shared" si="91"/>
        <v/>
      </c>
      <c r="AB566" s="128" t="str">
        <f t="shared" si="92"/>
        <v/>
      </c>
      <c r="AC566" s="128" t="str">
        <f t="shared" si="93"/>
        <v/>
      </c>
    </row>
    <row r="567" spans="1:29" x14ac:dyDescent="0.2">
      <c r="A567" s="161">
        <v>554</v>
      </c>
      <c r="B567" s="162"/>
      <c r="C567" s="162"/>
      <c r="E567" s="195"/>
      <c r="F567" s="195"/>
      <c r="G567" s="195"/>
      <c r="H567" s="195"/>
      <c r="I567" s="195"/>
      <c r="J567" s="195"/>
      <c r="K567" s="195"/>
      <c r="L567" s="195"/>
      <c r="M567" s="195"/>
      <c r="N567" s="195"/>
      <c r="O567" s="195"/>
      <c r="P567" s="195"/>
      <c r="Q567" s="195"/>
      <c r="R567" s="195"/>
      <c r="T567" s="128" t="str">
        <f t="shared" si="94"/>
        <v/>
      </c>
      <c r="U567" s="128" t="str">
        <f t="shared" si="95"/>
        <v/>
      </c>
      <c r="V567" s="128" t="str">
        <f t="shared" si="96"/>
        <v/>
      </c>
      <c r="W567" s="128" t="str">
        <f t="shared" si="97"/>
        <v/>
      </c>
      <c r="X567" s="128" t="str">
        <f t="shared" si="98"/>
        <v/>
      </c>
      <c r="Y567" s="128" t="str">
        <f t="shared" si="89"/>
        <v/>
      </c>
      <c r="Z567" s="128" t="str">
        <f t="shared" si="90"/>
        <v/>
      </c>
      <c r="AA567" s="128" t="str">
        <f t="shared" si="91"/>
        <v/>
      </c>
      <c r="AB567" s="128" t="str">
        <f t="shared" si="92"/>
        <v/>
      </c>
      <c r="AC567" s="128" t="str">
        <f t="shared" si="93"/>
        <v/>
      </c>
    </row>
    <row r="568" spans="1:29" x14ac:dyDescent="0.2">
      <c r="A568" s="161">
        <v>555</v>
      </c>
      <c r="B568" s="162"/>
      <c r="C568" s="162"/>
      <c r="E568" s="195"/>
      <c r="F568" s="195"/>
      <c r="G568" s="195"/>
      <c r="H568" s="195"/>
      <c r="I568" s="195"/>
      <c r="J568" s="195"/>
      <c r="K568" s="195"/>
      <c r="L568" s="195"/>
      <c r="M568" s="195"/>
      <c r="N568" s="195"/>
      <c r="O568" s="195"/>
      <c r="P568" s="195"/>
      <c r="Q568" s="195"/>
      <c r="R568" s="195"/>
      <c r="T568" s="128" t="str">
        <f t="shared" si="94"/>
        <v/>
      </c>
      <c r="U568" s="128" t="str">
        <f t="shared" si="95"/>
        <v/>
      </c>
      <c r="V568" s="128" t="str">
        <f t="shared" si="96"/>
        <v/>
      </c>
      <c r="W568" s="128" t="str">
        <f t="shared" si="97"/>
        <v/>
      </c>
      <c r="X568" s="128" t="str">
        <f t="shared" si="98"/>
        <v/>
      </c>
      <c r="Y568" s="128" t="str">
        <f t="shared" si="89"/>
        <v/>
      </c>
      <c r="Z568" s="128" t="str">
        <f t="shared" si="90"/>
        <v/>
      </c>
      <c r="AA568" s="128" t="str">
        <f t="shared" si="91"/>
        <v/>
      </c>
      <c r="AB568" s="128" t="str">
        <f t="shared" si="92"/>
        <v/>
      </c>
      <c r="AC568" s="128" t="str">
        <f t="shared" si="93"/>
        <v/>
      </c>
    </row>
    <row r="569" spans="1:29" x14ac:dyDescent="0.2">
      <c r="A569" s="161">
        <v>556</v>
      </c>
      <c r="B569" s="162"/>
      <c r="C569" s="162"/>
      <c r="E569" s="195"/>
      <c r="F569" s="195"/>
      <c r="G569" s="195"/>
      <c r="H569" s="195"/>
      <c r="I569" s="195"/>
      <c r="J569" s="195"/>
      <c r="K569" s="195"/>
      <c r="L569" s="195"/>
      <c r="M569" s="195"/>
      <c r="N569" s="195"/>
      <c r="O569" s="195"/>
      <c r="P569" s="195"/>
      <c r="Q569" s="195"/>
      <c r="R569" s="195"/>
      <c r="T569" s="128" t="str">
        <f t="shared" si="94"/>
        <v/>
      </c>
      <c r="U569" s="128" t="str">
        <f t="shared" si="95"/>
        <v/>
      </c>
      <c r="V569" s="128" t="str">
        <f t="shared" si="96"/>
        <v/>
      </c>
      <c r="W569" s="128" t="str">
        <f t="shared" si="97"/>
        <v/>
      </c>
      <c r="X569" s="128" t="str">
        <f t="shared" si="98"/>
        <v/>
      </c>
      <c r="Y569" s="128" t="str">
        <f t="shared" si="89"/>
        <v/>
      </c>
      <c r="Z569" s="128" t="str">
        <f t="shared" si="90"/>
        <v/>
      </c>
      <c r="AA569" s="128" t="str">
        <f t="shared" si="91"/>
        <v/>
      </c>
      <c r="AB569" s="128" t="str">
        <f t="shared" si="92"/>
        <v/>
      </c>
      <c r="AC569" s="128" t="str">
        <f t="shared" si="93"/>
        <v/>
      </c>
    </row>
    <row r="570" spans="1:29" x14ac:dyDescent="0.2">
      <c r="A570" s="161">
        <v>557</v>
      </c>
      <c r="B570" s="162"/>
      <c r="C570" s="162"/>
      <c r="E570" s="195"/>
      <c r="F570" s="195"/>
      <c r="G570" s="195"/>
      <c r="H570" s="195"/>
      <c r="I570" s="195"/>
      <c r="J570" s="195"/>
      <c r="K570" s="195"/>
      <c r="L570" s="195"/>
      <c r="M570" s="195"/>
      <c r="N570" s="195"/>
      <c r="O570" s="195"/>
      <c r="P570" s="195"/>
      <c r="Q570" s="195"/>
      <c r="R570" s="195"/>
      <c r="T570" s="128" t="str">
        <f t="shared" si="94"/>
        <v/>
      </c>
      <c r="U570" s="128" t="str">
        <f t="shared" si="95"/>
        <v/>
      </c>
      <c r="V570" s="128" t="str">
        <f t="shared" si="96"/>
        <v/>
      </c>
      <c r="W570" s="128" t="str">
        <f t="shared" si="97"/>
        <v/>
      </c>
      <c r="X570" s="128" t="str">
        <f t="shared" si="98"/>
        <v/>
      </c>
      <c r="Y570" s="128" t="str">
        <f t="shared" si="89"/>
        <v/>
      </c>
      <c r="Z570" s="128" t="str">
        <f t="shared" si="90"/>
        <v/>
      </c>
      <c r="AA570" s="128" t="str">
        <f t="shared" si="91"/>
        <v/>
      </c>
      <c r="AB570" s="128" t="str">
        <f t="shared" si="92"/>
        <v/>
      </c>
      <c r="AC570" s="128" t="str">
        <f t="shared" si="93"/>
        <v/>
      </c>
    </row>
    <row r="571" spans="1:29" x14ac:dyDescent="0.2">
      <c r="A571" s="161">
        <v>558</v>
      </c>
      <c r="B571" s="162"/>
      <c r="C571" s="162"/>
      <c r="E571" s="195"/>
      <c r="F571" s="195"/>
      <c r="G571" s="195"/>
      <c r="H571" s="195"/>
      <c r="I571" s="195"/>
      <c r="J571" s="195"/>
      <c r="K571" s="195"/>
      <c r="L571" s="195"/>
      <c r="M571" s="195"/>
      <c r="N571" s="195"/>
      <c r="O571" s="195"/>
      <c r="P571" s="195"/>
      <c r="Q571" s="195"/>
      <c r="R571" s="195"/>
      <c r="T571" s="128" t="str">
        <f t="shared" si="94"/>
        <v/>
      </c>
      <c r="U571" s="128" t="str">
        <f t="shared" si="95"/>
        <v/>
      </c>
      <c r="V571" s="128" t="str">
        <f t="shared" si="96"/>
        <v/>
      </c>
      <c r="W571" s="128" t="str">
        <f t="shared" si="97"/>
        <v/>
      </c>
      <c r="X571" s="128" t="str">
        <f t="shared" si="98"/>
        <v/>
      </c>
      <c r="Y571" s="128" t="str">
        <f t="shared" si="89"/>
        <v/>
      </c>
      <c r="Z571" s="128" t="str">
        <f t="shared" si="90"/>
        <v/>
      </c>
      <c r="AA571" s="128" t="str">
        <f t="shared" si="91"/>
        <v/>
      </c>
      <c r="AB571" s="128" t="str">
        <f t="shared" si="92"/>
        <v/>
      </c>
      <c r="AC571" s="128" t="str">
        <f t="shared" si="93"/>
        <v/>
      </c>
    </row>
    <row r="572" spans="1:29" x14ac:dyDescent="0.2">
      <c r="A572" s="161">
        <v>559</v>
      </c>
      <c r="B572" s="162"/>
      <c r="C572" s="162"/>
      <c r="E572" s="195"/>
      <c r="F572" s="195"/>
      <c r="G572" s="195"/>
      <c r="H572" s="195"/>
      <c r="I572" s="195"/>
      <c r="J572" s="195"/>
      <c r="K572" s="195"/>
      <c r="L572" s="195"/>
      <c r="M572" s="195"/>
      <c r="N572" s="195"/>
      <c r="O572" s="195"/>
      <c r="P572" s="195"/>
      <c r="Q572" s="195"/>
      <c r="R572" s="195"/>
      <c r="T572" s="128" t="str">
        <f t="shared" si="94"/>
        <v/>
      </c>
      <c r="U572" s="128" t="str">
        <f t="shared" si="95"/>
        <v/>
      </c>
      <c r="V572" s="128" t="str">
        <f t="shared" si="96"/>
        <v/>
      </c>
      <c r="W572" s="128" t="str">
        <f t="shared" si="97"/>
        <v/>
      </c>
      <c r="X572" s="128" t="str">
        <f t="shared" si="98"/>
        <v/>
      </c>
      <c r="Y572" s="128" t="str">
        <f t="shared" si="89"/>
        <v/>
      </c>
      <c r="Z572" s="128" t="str">
        <f t="shared" si="90"/>
        <v/>
      </c>
      <c r="AA572" s="128" t="str">
        <f t="shared" si="91"/>
        <v/>
      </c>
      <c r="AB572" s="128" t="str">
        <f t="shared" si="92"/>
        <v/>
      </c>
      <c r="AC572" s="128" t="str">
        <f t="shared" si="93"/>
        <v/>
      </c>
    </row>
    <row r="573" spans="1:29" x14ac:dyDescent="0.2">
      <c r="A573" s="161">
        <v>560</v>
      </c>
      <c r="B573" s="162"/>
      <c r="C573" s="162"/>
      <c r="E573" s="195"/>
      <c r="F573" s="195"/>
      <c r="G573" s="195"/>
      <c r="H573" s="195"/>
      <c r="I573" s="195"/>
      <c r="J573" s="195"/>
      <c r="K573" s="195"/>
      <c r="L573" s="195"/>
      <c r="M573" s="195"/>
      <c r="N573" s="195"/>
      <c r="O573" s="195"/>
      <c r="P573" s="195"/>
      <c r="Q573" s="195"/>
      <c r="R573" s="195"/>
      <c r="T573" s="128" t="str">
        <f t="shared" si="94"/>
        <v/>
      </c>
      <c r="U573" s="128" t="str">
        <f t="shared" si="95"/>
        <v/>
      </c>
      <c r="V573" s="128" t="str">
        <f t="shared" si="96"/>
        <v/>
      </c>
      <c r="W573" s="128" t="str">
        <f t="shared" si="97"/>
        <v/>
      </c>
      <c r="X573" s="128" t="str">
        <f t="shared" si="98"/>
        <v/>
      </c>
      <c r="Y573" s="128" t="str">
        <f t="shared" si="89"/>
        <v/>
      </c>
      <c r="Z573" s="128" t="str">
        <f t="shared" si="90"/>
        <v/>
      </c>
      <c r="AA573" s="128" t="str">
        <f t="shared" si="91"/>
        <v/>
      </c>
      <c r="AB573" s="128" t="str">
        <f t="shared" si="92"/>
        <v/>
      </c>
      <c r="AC573" s="128" t="str">
        <f t="shared" si="93"/>
        <v/>
      </c>
    </row>
    <row r="574" spans="1:29" x14ac:dyDescent="0.2">
      <c r="A574" s="161">
        <v>561</v>
      </c>
      <c r="B574" s="162"/>
      <c r="C574" s="162"/>
      <c r="E574" s="195"/>
      <c r="F574" s="195"/>
      <c r="G574" s="195"/>
      <c r="H574" s="195"/>
      <c r="I574" s="195"/>
      <c r="J574" s="195"/>
      <c r="K574" s="195"/>
      <c r="L574" s="195"/>
      <c r="M574" s="195"/>
      <c r="N574" s="195"/>
      <c r="O574" s="195"/>
      <c r="P574" s="195"/>
      <c r="Q574" s="195"/>
      <c r="R574" s="195"/>
      <c r="T574" s="128" t="str">
        <f t="shared" si="94"/>
        <v/>
      </c>
      <c r="U574" s="128" t="str">
        <f t="shared" si="95"/>
        <v/>
      </c>
      <c r="V574" s="128" t="str">
        <f t="shared" si="96"/>
        <v/>
      </c>
      <c r="W574" s="128" t="str">
        <f t="shared" si="97"/>
        <v/>
      </c>
      <c r="X574" s="128" t="str">
        <f t="shared" si="98"/>
        <v/>
      </c>
      <c r="Y574" s="128" t="str">
        <f t="shared" si="89"/>
        <v/>
      </c>
      <c r="Z574" s="128" t="str">
        <f t="shared" si="90"/>
        <v/>
      </c>
      <c r="AA574" s="128" t="str">
        <f t="shared" si="91"/>
        <v/>
      </c>
      <c r="AB574" s="128" t="str">
        <f t="shared" si="92"/>
        <v/>
      </c>
      <c r="AC574" s="128" t="str">
        <f t="shared" si="93"/>
        <v/>
      </c>
    </row>
    <row r="575" spans="1:29" x14ac:dyDescent="0.2">
      <c r="A575" s="161">
        <v>562</v>
      </c>
      <c r="B575" s="162"/>
      <c r="C575" s="162"/>
      <c r="E575" s="195"/>
      <c r="F575" s="195"/>
      <c r="G575" s="195"/>
      <c r="H575" s="195"/>
      <c r="I575" s="195"/>
      <c r="J575" s="195"/>
      <c r="K575" s="195"/>
      <c r="L575" s="195"/>
      <c r="M575" s="195"/>
      <c r="N575" s="195"/>
      <c r="O575" s="195"/>
      <c r="P575" s="195"/>
      <c r="Q575" s="195"/>
      <c r="R575" s="195"/>
      <c r="T575" s="128" t="str">
        <f t="shared" si="94"/>
        <v/>
      </c>
      <c r="U575" s="128" t="str">
        <f t="shared" si="95"/>
        <v/>
      </c>
      <c r="V575" s="128" t="str">
        <f t="shared" si="96"/>
        <v/>
      </c>
      <c r="W575" s="128" t="str">
        <f t="shared" si="97"/>
        <v/>
      </c>
      <c r="X575" s="128" t="str">
        <f t="shared" si="98"/>
        <v/>
      </c>
      <c r="Y575" s="128" t="str">
        <f t="shared" si="89"/>
        <v/>
      </c>
      <c r="Z575" s="128" t="str">
        <f t="shared" si="90"/>
        <v/>
      </c>
      <c r="AA575" s="128" t="str">
        <f t="shared" si="91"/>
        <v/>
      </c>
      <c r="AB575" s="128" t="str">
        <f t="shared" si="92"/>
        <v/>
      </c>
      <c r="AC575" s="128" t="str">
        <f t="shared" si="93"/>
        <v/>
      </c>
    </row>
    <row r="576" spans="1:29" x14ac:dyDescent="0.2">
      <c r="A576" s="161">
        <v>563</v>
      </c>
      <c r="B576" s="162"/>
      <c r="C576" s="162"/>
      <c r="E576" s="195"/>
      <c r="F576" s="195"/>
      <c r="G576" s="195"/>
      <c r="H576" s="195"/>
      <c r="I576" s="195"/>
      <c r="J576" s="195"/>
      <c r="K576" s="195"/>
      <c r="L576" s="195"/>
      <c r="M576" s="195"/>
      <c r="N576" s="195"/>
      <c r="O576" s="195"/>
      <c r="P576" s="195"/>
      <c r="Q576" s="195"/>
      <c r="R576" s="195"/>
      <c r="T576" s="128" t="str">
        <f t="shared" si="94"/>
        <v/>
      </c>
      <c r="U576" s="128" t="str">
        <f t="shared" si="95"/>
        <v/>
      </c>
      <c r="V576" s="128" t="str">
        <f t="shared" si="96"/>
        <v/>
      </c>
      <c r="W576" s="128" t="str">
        <f t="shared" si="97"/>
        <v/>
      </c>
      <c r="X576" s="128" t="str">
        <f t="shared" si="98"/>
        <v/>
      </c>
      <c r="Y576" s="128" t="str">
        <f t="shared" si="89"/>
        <v/>
      </c>
      <c r="Z576" s="128" t="str">
        <f t="shared" si="90"/>
        <v/>
      </c>
      <c r="AA576" s="128" t="str">
        <f t="shared" si="91"/>
        <v/>
      </c>
      <c r="AB576" s="128" t="str">
        <f t="shared" si="92"/>
        <v/>
      </c>
      <c r="AC576" s="128" t="str">
        <f t="shared" si="93"/>
        <v/>
      </c>
    </row>
    <row r="577" spans="1:29" x14ac:dyDescent="0.2">
      <c r="A577" s="161">
        <v>564</v>
      </c>
      <c r="B577" s="162"/>
      <c r="C577" s="162"/>
      <c r="E577" s="195"/>
      <c r="F577" s="195"/>
      <c r="G577" s="195"/>
      <c r="H577" s="195"/>
      <c r="I577" s="195"/>
      <c r="J577" s="195"/>
      <c r="K577" s="195"/>
      <c r="L577" s="195"/>
      <c r="M577" s="195"/>
      <c r="N577" s="195"/>
      <c r="O577" s="195"/>
      <c r="P577" s="195"/>
      <c r="Q577" s="195"/>
      <c r="R577" s="195"/>
      <c r="T577" s="128" t="str">
        <f t="shared" si="94"/>
        <v/>
      </c>
      <c r="U577" s="128" t="str">
        <f t="shared" si="95"/>
        <v/>
      </c>
      <c r="V577" s="128" t="str">
        <f t="shared" si="96"/>
        <v/>
      </c>
      <c r="W577" s="128" t="str">
        <f t="shared" si="97"/>
        <v/>
      </c>
      <c r="X577" s="128" t="str">
        <f t="shared" si="98"/>
        <v/>
      </c>
      <c r="Y577" s="128" t="str">
        <f t="shared" si="89"/>
        <v/>
      </c>
      <c r="Z577" s="128" t="str">
        <f t="shared" si="90"/>
        <v/>
      </c>
      <c r="AA577" s="128" t="str">
        <f t="shared" si="91"/>
        <v/>
      </c>
      <c r="AB577" s="128" t="str">
        <f t="shared" si="92"/>
        <v/>
      </c>
      <c r="AC577" s="128" t="str">
        <f t="shared" si="93"/>
        <v/>
      </c>
    </row>
    <row r="578" spans="1:29" x14ac:dyDescent="0.2">
      <c r="A578" s="161">
        <v>565</v>
      </c>
      <c r="B578" s="162"/>
      <c r="C578" s="162"/>
      <c r="E578" s="195"/>
      <c r="F578" s="195"/>
      <c r="G578" s="195"/>
      <c r="H578" s="195"/>
      <c r="I578" s="195"/>
      <c r="J578" s="195"/>
      <c r="K578" s="195"/>
      <c r="L578" s="195"/>
      <c r="M578" s="195"/>
      <c r="N578" s="195"/>
      <c r="O578" s="195"/>
      <c r="P578" s="195"/>
      <c r="Q578" s="195"/>
      <c r="R578" s="195"/>
      <c r="T578" s="128" t="str">
        <f t="shared" si="94"/>
        <v/>
      </c>
      <c r="U578" s="128" t="str">
        <f t="shared" si="95"/>
        <v/>
      </c>
      <c r="V578" s="128" t="str">
        <f t="shared" si="96"/>
        <v/>
      </c>
      <c r="W578" s="128" t="str">
        <f t="shared" si="97"/>
        <v/>
      </c>
      <c r="X578" s="128" t="str">
        <f t="shared" si="98"/>
        <v/>
      </c>
      <c r="Y578" s="128" t="str">
        <f t="shared" si="89"/>
        <v/>
      </c>
      <c r="Z578" s="128" t="str">
        <f t="shared" si="90"/>
        <v/>
      </c>
      <c r="AA578" s="128" t="str">
        <f t="shared" si="91"/>
        <v/>
      </c>
      <c r="AB578" s="128" t="str">
        <f t="shared" si="92"/>
        <v/>
      </c>
      <c r="AC578" s="128" t="str">
        <f t="shared" si="93"/>
        <v/>
      </c>
    </row>
    <row r="579" spans="1:29" x14ac:dyDescent="0.2">
      <c r="A579" s="161">
        <v>566</v>
      </c>
      <c r="B579" s="162"/>
      <c r="C579" s="162"/>
      <c r="E579" s="195"/>
      <c r="F579" s="195"/>
      <c r="G579" s="195"/>
      <c r="H579" s="195"/>
      <c r="I579" s="195"/>
      <c r="J579" s="195"/>
      <c r="K579" s="195"/>
      <c r="L579" s="195"/>
      <c r="M579" s="195"/>
      <c r="N579" s="195"/>
      <c r="O579" s="195"/>
      <c r="P579" s="195"/>
      <c r="Q579" s="195"/>
      <c r="R579" s="195"/>
      <c r="T579" s="128" t="str">
        <f t="shared" si="94"/>
        <v/>
      </c>
      <c r="U579" s="128" t="str">
        <f t="shared" si="95"/>
        <v/>
      </c>
      <c r="V579" s="128" t="str">
        <f t="shared" si="96"/>
        <v/>
      </c>
      <c r="W579" s="128" t="str">
        <f t="shared" si="97"/>
        <v/>
      </c>
      <c r="X579" s="128" t="str">
        <f t="shared" si="98"/>
        <v/>
      </c>
      <c r="Y579" s="128" t="str">
        <f t="shared" si="89"/>
        <v/>
      </c>
      <c r="Z579" s="128" t="str">
        <f t="shared" si="90"/>
        <v/>
      </c>
      <c r="AA579" s="128" t="str">
        <f t="shared" si="91"/>
        <v/>
      </c>
      <c r="AB579" s="128" t="str">
        <f t="shared" si="92"/>
        <v/>
      </c>
      <c r="AC579" s="128" t="str">
        <f t="shared" si="93"/>
        <v/>
      </c>
    </row>
    <row r="580" spans="1:29" x14ac:dyDescent="0.2">
      <c r="A580" s="161">
        <v>567</v>
      </c>
      <c r="B580" s="162"/>
      <c r="C580" s="162"/>
      <c r="E580" s="195"/>
      <c r="F580" s="195"/>
      <c r="G580" s="195"/>
      <c r="H580" s="195"/>
      <c r="I580" s="195"/>
      <c r="J580" s="195"/>
      <c r="K580" s="195"/>
      <c r="L580" s="195"/>
      <c r="M580" s="195"/>
      <c r="N580" s="195"/>
      <c r="O580" s="195"/>
      <c r="P580" s="195"/>
      <c r="Q580" s="195"/>
      <c r="R580" s="195"/>
      <c r="T580" s="128" t="str">
        <f t="shared" si="94"/>
        <v/>
      </c>
      <c r="U580" s="128" t="str">
        <f t="shared" si="95"/>
        <v/>
      </c>
      <c r="V580" s="128" t="str">
        <f t="shared" si="96"/>
        <v/>
      </c>
      <c r="W580" s="128" t="str">
        <f t="shared" si="97"/>
        <v/>
      </c>
      <c r="X580" s="128" t="str">
        <f t="shared" si="98"/>
        <v/>
      </c>
      <c r="Y580" s="128" t="str">
        <f t="shared" si="89"/>
        <v/>
      </c>
      <c r="Z580" s="128" t="str">
        <f t="shared" si="90"/>
        <v/>
      </c>
      <c r="AA580" s="128" t="str">
        <f t="shared" si="91"/>
        <v/>
      </c>
      <c r="AB580" s="128" t="str">
        <f t="shared" si="92"/>
        <v/>
      </c>
      <c r="AC580" s="128" t="str">
        <f t="shared" si="93"/>
        <v/>
      </c>
    </row>
    <row r="581" spans="1:29" x14ac:dyDescent="0.2">
      <c r="A581" s="161">
        <v>568</v>
      </c>
      <c r="B581" s="162"/>
      <c r="C581" s="162"/>
      <c r="E581" s="195"/>
      <c r="F581" s="195"/>
      <c r="G581" s="195"/>
      <c r="H581" s="195"/>
      <c r="I581" s="195"/>
      <c r="J581" s="195"/>
      <c r="K581" s="195"/>
      <c r="L581" s="195"/>
      <c r="M581" s="195"/>
      <c r="N581" s="195"/>
      <c r="O581" s="195"/>
      <c r="P581" s="195"/>
      <c r="Q581" s="195"/>
      <c r="R581" s="195"/>
      <c r="T581" s="128" t="str">
        <f t="shared" si="94"/>
        <v/>
      </c>
      <c r="U581" s="128" t="str">
        <f t="shared" si="95"/>
        <v/>
      </c>
      <c r="V581" s="128" t="str">
        <f t="shared" si="96"/>
        <v/>
      </c>
      <c r="W581" s="128" t="str">
        <f t="shared" si="97"/>
        <v/>
      </c>
      <c r="X581" s="128" t="str">
        <f t="shared" si="98"/>
        <v/>
      </c>
      <c r="Y581" s="128" t="str">
        <f t="shared" si="89"/>
        <v/>
      </c>
      <c r="Z581" s="128" t="str">
        <f t="shared" si="90"/>
        <v/>
      </c>
      <c r="AA581" s="128" t="str">
        <f t="shared" si="91"/>
        <v/>
      </c>
      <c r="AB581" s="128" t="str">
        <f t="shared" si="92"/>
        <v/>
      </c>
      <c r="AC581" s="128" t="str">
        <f t="shared" si="93"/>
        <v/>
      </c>
    </row>
    <row r="582" spans="1:29" x14ac:dyDescent="0.2">
      <c r="A582" s="161">
        <v>569</v>
      </c>
      <c r="B582" s="162"/>
      <c r="C582" s="162"/>
      <c r="E582" s="195"/>
      <c r="F582" s="195"/>
      <c r="G582" s="195"/>
      <c r="H582" s="195"/>
      <c r="I582" s="195"/>
      <c r="J582" s="195"/>
      <c r="K582" s="195"/>
      <c r="L582" s="195"/>
      <c r="M582" s="195"/>
      <c r="N582" s="195"/>
      <c r="O582" s="195"/>
      <c r="P582" s="195"/>
      <c r="Q582" s="195"/>
      <c r="R582" s="195"/>
      <c r="T582" s="128" t="str">
        <f t="shared" si="94"/>
        <v/>
      </c>
      <c r="U582" s="128" t="str">
        <f t="shared" si="95"/>
        <v/>
      </c>
      <c r="V582" s="128" t="str">
        <f t="shared" si="96"/>
        <v/>
      </c>
      <c r="W582" s="128" t="str">
        <f t="shared" si="97"/>
        <v/>
      </c>
      <c r="X582" s="128" t="str">
        <f t="shared" si="98"/>
        <v/>
      </c>
      <c r="Y582" s="128" t="str">
        <f t="shared" si="89"/>
        <v/>
      </c>
      <c r="Z582" s="128" t="str">
        <f t="shared" si="90"/>
        <v/>
      </c>
      <c r="AA582" s="128" t="str">
        <f t="shared" si="91"/>
        <v/>
      </c>
      <c r="AB582" s="128" t="str">
        <f t="shared" si="92"/>
        <v/>
      </c>
      <c r="AC582" s="128" t="str">
        <f t="shared" si="93"/>
        <v/>
      </c>
    </row>
    <row r="583" spans="1:29" x14ac:dyDescent="0.2">
      <c r="A583" s="161">
        <v>570</v>
      </c>
      <c r="B583" s="162"/>
      <c r="C583" s="162"/>
      <c r="E583" s="195"/>
      <c r="F583" s="195"/>
      <c r="G583" s="195"/>
      <c r="H583" s="195"/>
      <c r="I583" s="195"/>
      <c r="J583" s="195"/>
      <c r="K583" s="195"/>
      <c r="L583" s="195"/>
      <c r="M583" s="195"/>
      <c r="N583" s="195"/>
      <c r="O583" s="195"/>
      <c r="P583" s="195"/>
      <c r="Q583" s="195"/>
      <c r="R583" s="195"/>
      <c r="T583" s="128" t="str">
        <f t="shared" si="94"/>
        <v/>
      </c>
      <c r="U583" s="128" t="str">
        <f t="shared" si="95"/>
        <v/>
      </c>
      <c r="V583" s="128" t="str">
        <f t="shared" si="96"/>
        <v/>
      </c>
      <c r="W583" s="128" t="str">
        <f t="shared" si="97"/>
        <v/>
      </c>
      <c r="X583" s="128" t="str">
        <f t="shared" si="98"/>
        <v/>
      </c>
      <c r="Y583" s="128" t="str">
        <f t="shared" si="89"/>
        <v/>
      </c>
      <c r="Z583" s="128" t="str">
        <f t="shared" si="90"/>
        <v/>
      </c>
      <c r="AA583" s="128" t="str">
        <f t="shared" si="91"/>
        <v/>
      </c>
      <c r="AB583" s="128" t="str">
        <f t="shared" si="92"/>
        <v/>
      </c>
      <c r="AC583" s="128" t="str">
        <f t="shared" si="93"/>
        <v/>
      </c>
    </row>
    <row r="584" spans="1:29" x14ac:dyDescent="0.2">
      <c r="A584" s="161">
        <v>571</v>
      </c>
      <c r="B584" s="162"/>
      <c r="C584" s="162"/>
      <c r="E584" s="195"/>
      <c r="F584" s="195"/>
      <c r="G584" s="195"/>
      <c r="H584" s="195"/>
      <c r="I584" s="195"/>
      <c r="J584" s="195"/>
      <c r="K584" s="195"/>
      <c r="L584" s="195"/>
      <c r="M584" s="195"/>
      <c r="N584" s="195"/>
      <c r="O584" s="195"/>
      <c r="P584" s="195"/>
      <c r="Q584" s="195"/>
      <c r="R584" s="195"/>
      <c r="T584" s="128" t="str">
        <f t="shared" si="94"/>
        <v/>
      </c>
      <c r="U584" s="128" t="str">
        <f t="shared" si="95"/>
        <v/>
      </c>
      <c r="V584" s="128" t="str">
        <f t="shared" si="96"/>
        <v/>
      </c>
      <c r="W584" s="128" t="str">
        <f t="shared" si="97"/>
        <v/>
      </c>
      <c r="X584" s="128" t="str">
        <f t="shared" si="98"/>
        <v/>
      </c>
      <c r="Y584" s="128" t="str">
        <f t="shared" si="89"/>
        <v/>
      </c>
      <c r="Z584" s="128" t="str">
        <f t="shared" si="90"/>
        <v/>
      </c>
      <c r="AA584" s="128" t="str">
        <f t="shared" si="91"/>
        <v/>
      </c>
      <c r="AB584" s="128" t="str">
        <f t="shared" si="92"/>
        <v/>
      </c>
      <c r="AC584" s="128" t="str">
        <f t="shared" si="93"/>
        <v/>
      </c>
    </row>
    <row r="585" spans="1:29" x14ac:dyDescent="0.2">
      <c r="A585" s="161">
        <v>572</v>
      </c>
      <c r="B585" s="162"/>
      <c r="C585" s="162"/>
      <c r="E585" s="195"/>
      <c r="F585" s="195"/>
      <c r="G585" s="195"/>
      <c r="H585" s="195"/>
      <c r="I585" s="195"/>
      <c r="J585" s="195"/>
      <c r="K585" s="195"/>
      <c r="L585" s="195"/>
      <c r="M585" s="195"/>
      <c r="N585" s="195"/>
      <c r="O585" s="195"/>
      <c r="P585" s="195"/>
      <c r="Q585" s="195"/>
      <c r="R585" s="195"/>
      <c r="T585" s="128" t="str">
        <f t="shared" si="94"/>
        <v/>
      </c>
      <c r="U585" s="128" t="str">
        <f t="shared" si="95"/>
        <v/>
      </c>
      <c r="V585" s="128" t="str">
        <f t="shared" si="96"/>
        <v/>
      </c>
      <c r="W585" s="128" t="str">
        <f t="shared" si="97"/>
        <v/>
      </c>
      <c r="X585" s="128" t="str">
        <f t="shared" si="98"/>
        <v/>
      </c>
      <c r="Y585" s="128" t="str">
        <f t="shared" si="89"/>
        <v/>
      </c>
      <c r="Z585" s="128" t="str">
        <f t="shared" si="90"/>
        <v/>
      </c>
      <c r="AA585" s="128" t="str">
        <f t="shared" si="91"/>
        <v/>
      </c>
      <c r="AB585" s="128" t="str">
        <f t="shared" si="92"/>
        <v/>
      </c>
      <c r="AC585" s="128" t="str">
        <f t="shared" si="93"/>
        <v/>
      </c>
    </row>
    <row r="586" spans="1:29" x14ac:dyDescent="0.2">
      <c r="A586" s="161">
        <v>573</v>
      </c>
      <c r="B586" s="162"/>
      <c r="C586" s="162"/>
      <c r="E586" s="195"/>
      <c r="F586" s="195"/>
      <c r="G586" s="195"/>
      <c r="H586" s="195"/>
      <c r="I586" s="195"/>
      <c r="J586" s="195"/>
      <c r="K586" s="195"/>
      <c r="L586" s="195"/>
      <c r="M586" s="195"/>
      <c r="N586" s="195"/>
      <c r="O586" s="195"/>
      <c r="P586" s="195"/>
      <c r="Q586" s="195"/>
      <c r="R586" s="195"/>
      <c r="T586" s="128" t="str">
        <f t="shared" si="94"/>
        <v/>
      </c>
      <c r="U586" s="128" t="str">
        <f t="shared" si="95"/>
        <v/>
      </c>
      <c r="V586" s="128" t="str">
        <f t="shared" si="96"/>
        <v/>
      </c>
      <c r="W586" s="128" t="str">
        <f t="shared" si="97"/>
        <v/>
      </c>
      <c r="X586" s="128" t="str">
        <f t="shared" si="98"/>
        <v/>
      </c>
      <c r="Y586" s="128" t="str">
        <f t="shared" si="89"/>
        <v/>
      </c>
      <c r="Z586" s="128" t="str">
        <f t="shared" si="90"/>
        <v/>
      </c>
      <c r="AA586" s="128" t="str">
        <f t="shared" si="91"/>
        <v/>
      </c>
      <c r="AB586" s="128" t="str">
        <f t="shared" si="92"/>
        <v/>
      </c>
      <c r="AC586" s="128" t="str">
        <f t="shared" si="93"/>
        <v/>
      </c>
    </row>
    <row r="587" spans="1:29" x14ac:dyDescent="0.2">
      <c r="A587" s="161">
        <v>574</v>
      </c>
      <c r="B587" s="162"/>
      <c r="C587" s="162"/>
      <c r="E587" s="195"/>
      <c r="F587" s="195"/>
      <c r="G587" s="195"/>
      <c r="H587" s="195"/>
      <c r="I587" s="195"/>
      <c r="J587" s="195"/>
      <c r="K587" s="195"/>
      <c r="L587" s="195"/>
      <c r="M587" s="195"/>
      <c r="N587" s="195"/>
      <c r="O587" s="195"/>
      <c r="P587" s="195"/>
      <c r="Q587" s="195"/>
      <c r="R587" s="195"/>
      <c r="T587" s="128" t="str">
        <f t="shared" si="94"/>
        <v/>
      </c>
      <c r="U587" s="128" t="str">
        <f t="shared" si="95"/>
        <v/>
      </c>
      <c r="V587" s="128" t="str">
        <f t="shared" si="96"/>
        <v/>
      </c>
      <c r="W587" s="128" t="str">
        <f t="shared" si="97"/>
        <v/>
      </c>
      <c r="X587" s="128" t="str">
        <f t="shared" si="98"/>
        <v/>
      </c>
      <c r="Y587" s="128" t="str">
        <f t="shared" si="89"/>
        <v/>
      </c>
      <c r="Z587" s="128" t="str">
        <f t="shared" si="90"/>
        <v/>
      </c>
      <c r="AA587" s="128" t="str">
        <f t="shared" si="91"/>
        <v/>
      </c>
      <c r="AB587" s="128" t="str">
        <f t="shared" si="92"/>
        <v/>
      </c>
      <c r="AC587" s="128" t="str">
        <f t="shared" si="93"/>
        <v/>
      </c>
    </row>
    <row r="588" spans="1:29" x14ac:dyDescent="0.2">
      <c r="A588" s="161">
        <v>575</v>
      </c>
      <c r="B588" s="162"/>
      <c r="C588" s="162"/>
      <c r="E588" s="195"/>
      <c r="F588" s="195"/>
      <c r="G588" s="195"/>
      <c r="H588" s="195"/>
      <c r="I588" s="195"/>
      <c r="J588" s="195"/>
      <c r="K588" s="195"/>
      <c r="L588" s="195"/>
      <c r="M588" s="195"/>
      <c r="N588" s="195"/>
      <c r="O588" s="195"/>
      <c r="P588" s="195"/>
      <c r="Q588" s="195"/>
      <c r="R588" s="195"/>
      <c r="T588" s="128" t="str">
        <f t="shared" si="94"/>
        <v/>
      </c>
      <c r="U588" s="128" t="str">
        <f t="shared" si="95"/>
        <v/>
      </c>
      <c r="V588" s="128" t="str">
        <f t="shared" si="96"/>
        <v/>
      </c>
      <c r="W588" s="128" t="str">
        <f t="shared" si="97"/>
        <v/>
      </c>
      <c r="X588" s="128" t="str">
        <f t="shared" si="98"/>
        <v/>
      </c>
      <c r="Y588" s="128" t="str">
        <f t="shared" si="89"/>
        <v/>
      </c>
      <c r="Z588" s="128" t="str">
        <f t="shared" si="90"/>
        <v/>
      </c>
      <c r="AA588" s="128" t="str">
        <f t="shared" si="91"/>
        <v/>
      </c>
      <c r="AB588" s="128" t="str">
        <f t="shared" si="92"/>
        <v/>
      </c>
      <c r="AC588" s="128" t="str">
        <f t="shared" si="93"/>
        <v/>
      </c>
    </row>
    <row r="589" spans="1:29" x14ac:dyDescent="0.2">
      <c r="A589" s="161">
        <v>576</v>
      </c>
      <c r="B589" s="162"/>
      <c r="C589" s="162"/>
      <c r="E589" s="195"/>
      <c r="F589" s="195"/>
      <c r="G589" s="195"/>
      <c r="H589" s="195"/>
      <c r="I589" s="195"/>
      <c r="J589" s="195"/>
      <c r="K589" s="195"/>
      <c r="L589" s="195"/>
      <c r="M589" s="195"/>
      <c r="N589" s="195"/>
      <c r="O589" s="195"/>
      <c r="P589" s="195"/>
      <c r="Q589" s="195"/>
      <c r="R589" s="195"/>
      <c r="T589" s="128" t="str">
        <f t="shared" si="94"/>
        <v/>
      </c>
      <c r="U589" s="128" t="str">
        <f t="shared" si="95"/>
        <v/>
      </c>
      <c r="V589" s="128" t="str">
        <f t="shared" si="96"/>
        <v/>
      </c>
      <c r="W589" s="128" t="str">
        <f t="shared" si="97"/>
        <v/>
      </c>
      <c r="X589" s="128" t="str">
        <f t="shared" si="98"/>
        <v/>
      </c>
      <c r="Y589" s="128" t="str">
        <f t="shared" ref="Y589:Y652" si="99">IF(T589="","",ABS(T589-$AD$4))</f>
        <v/>
      </c>
      <c r="Z589" s="128" t="str">
        <f t="shared" ref="Z589:Z652" si="100">IF(U589="","",ABS(U589-$AD$5))</f>
        <v/>
      </c>
      <c r="AA589" s="128" t="str">
        <f t="shared" ref="AA589:AA652" si="101">IF(V589="","",ABS(V589-$AD$6))</f>
        <v/>
      </c>
      <c r="AB589" s="128" t="str">
        <f t="shared" ref="AB589:AB652" si="102">IF(W589="","",ABS(W589-$AD$7))</f>
        <v/>
      </c>
      <c r="AC589" s="128" t="str">
        <f t="shared" ref="AC589:AC652" si="103">IF(X589="","",ABS(X589-$AD$8))</f>
        <v/>
      </c>
    </row>
    <row r="590" spans="1:29" x14ac:dyDescent="0.2">
      <c r="A590" s="161">
        <v>577</v>
      </c>
      <c r="B590" s="162"/>
      <c r="C590" s="162"/>
      <c r="E590" s="195"/>
      <c r="F590" s="195"/>
      <c r="G590" s="195"/>
      <c r="H590" s="195"/>
      <c r="I590" s="195"/>
      <c r="J590" s="195"/>
      <c r="K590" s="195"/>
      <c r="L590" s="195"/>
      <c r="M590" s="195"/>
      <c r="N590" s="195"/>
      <c r="O590" s="195"/>
      <c r="P590" s="195"/>
      <c r="Q590" s="195"/>
      <c r="R590" s="195"/>
      <c r="T590" s="128" t="str">
        <f t="shared" ref="T590:T653" si="104">IF(B591=1,C591,"")</f>
        <v/>
      </c>
      <c r="U590" s="128" t="str">
        <f t="shared" ref="U590:U653" si="105">IF(B591=2,C591,"")</f>
        <v/>
      </c>
      <c r="V590" s="128" t="str">
        <f t="shared" ref="V590:V653" si="106">IF(B591=3,C591,"")</f>
        <v/>
      </c>
      <c r="W590" s="128" t="str">
        <f t="shared" ref="W590:W653" si="107">IF(B591=4,C591,"")</f>
        <v/>
      </c>
      <c r="X590" s="128" t="str">
        <f t="shared" ref="X590:X653" si="108">IF(B591=5,C591,"")</f>
        <v/>
      </c>
      <c r="Y590" s="128" t="str">
        <f t="shared" si="99"/>
        <v/>
      </c>
      <c r="Z590" s="128" t="str">
        <f t="shared" si="100"/>
        <v/>
      </c>
      <c r="AA590" s="128" t="str">
        <f t="shared" si="101"/>
        <v/>
      </c>
      <c r="AB590" s="128" t="str">
        <f t="shared" si="102"/>
        <v/>
      </c>
      <c r="AC590" s="128" t="str">
        <f t="shared" si="103"/>
        <v/>
      </c>
    </row>
    <row r="591" spans="1:29" x14ac:dyDescent="0.2">
      <c r="A591" s="161">
        <v>578</v>
      </c>
      <c r="B591" s="162"/>
      <c r="C591" s="162"/>
      <c r="E591" s="195"/>
      <c r="F591" s="195"/>
      <c r="G591" s="195"/>
      <c r="H591" s="195"/>
      <c r="I591" s="195"/>
      <c r="J591" s="195"/>
      <c r="K591" s="195"/>
      <c r="L591" s="195"/>
      <c r="M591" s="195"/>
      <c r="N591" s="195"/>
      <c r="O591" s="195"/>
      <c r="P591" s="195"/>
      <c r="Q591" s="195"/>
      <c r="R591" s="195"/>
      <c r="T591" s="128" t="str">
        <f t="shared" si="104"/>
        <v/>
      </c>
      <c r="U591" s="128" t="str">
        <f t="shared" si="105"/>
        <v/>
      </c>
      <c r="V591" s="128" t="str">
        <f t="shared" si="106"/>
        <v/>
      </c>
      <c r="W591" s="128" t="str">
        <f t="shared" si="107"/>
        <v/>
      </c>
      <c r="X591" s="128" t="str">
        <f t="shared" si="108"/>
        <v/>
      </c>
      <c r="Y591" s="128" t="str">
        <f t="shared" si="99"/>
        <v/>
      </c>
      <c r="Z591" s="128" t="str">
        <f t="shared" si="100"/>
        <v/>
      </c>
      <c r="AA591" s="128" t="str">
        <f t="shared" si="101"/>
        <v/>
      </c>
      <c r="AB591" s="128" t="str">
        <f t="shared" si="102"/>
        <v/>
      </c>
      <c r="AC591" s="128" t="str">
        <f t="shared" si="103"/>
        <v/>
      </c>
    </row>
    <row r="592" spans="1:29" x14ac:dyDescent="0.2">
      <c r="A592" s="161">
        <v>579</v>
      </c>
      <c r="B592" s="162"/>
      <c r="C592" s="162"/>
      <c r="E592" s="195"/>
      <c r="F592" s="195"/>
      <c r="G592" s="195"/>
      <c r="H592" s="195"/>
      <c r="I592" s="195"/>
      <c r="J592" s="195"/>
      <c r="K592" s="195"/>
      <c r="L592" s="195"/>
      <c r="M592" s="195"/>
      <c r="N592" s="195"/>
      <c r="O592" s="195"/>
      <c r="P592" s="195"/>
      <c r="Q592" s="195"/>
      <c r="R592" s="195"/>
      <c r="T592" s="128" t="str">
        <f t="shared" si="104"/>
        <v/>
      </c>
      <c r="U592" s="128" t="str">
        <f t="shared" si="105"/>
        <v/>
      </c>
      <c r="V592" s="128" t="str">
        <f t="shared" si="106"/>
        <v/>
      </c>
      <c r="W592" s="128" t="str">
        <f t="shared" si="107"/>
        <v/>
      </c>
      <c r="X592" s="128" t="str">
        <f t="shared" si="108"/>
        <v/>
      </c>
      <c r="Y592" s="128" t="str">
        <f t="shared" si="99"/>
        <v/>
      </c>
      <c r="Z592" s="128" t="str">
        <f t="shared" si="100"/>
        <v/>
      </c>
      <c r="AA592" s="128" t="str">
        <f t="shared" si="101"/>
        <v/>
      </c>
      <c r="AB592" s="128" t="str">
        <f t="shared" si="102"/>
        <v/>
      </c>
      <c r="AC592" s="128" t="str">
        <f t="shared" si="103"/>
        <v/>
      </c>
    </row>
    <row r="593" spans="1:29" x14ac:dyDescent="0.2">
      <c r="A593" s="161">
        <v>580</v>
      </c>
      <c r="B593" s="162"/>
      <c r="C593" s="162"/>
      <c r="E593" s="195"/>
      <c r="F593" s="195"/>
      <c r="G593" s="195"/>
      <c r="H593" s="195"/>
      <c r="I593" s="195"/>
      <c r="J593" s="195"/>
      <c r="K593" s="195"/>
      <c r="L593" s="195"/>
      <c r="M593" s="195"/>
      <c r="N593" s="195"/>
      <c r="O593" s="195"/>
      <c r="P593" s="195"/>
      <c r="Q593" s="195"/>
      <c r="R593" s="195"/>
      <c r="T593" s="128" t="str">
        <f t="shared" si="104"/>
        <v/>
      </c>
      <c r="U593" s="128" t="str">
        <f t="shared" si="105"/>
        <v/>
      </c>
      <c r="V593" s="128" t="str">
        <f t="shared" si="106"/>
        <v/>
      </c>
      <c r="W593" s="128" t="str">
        <f t="shared" si="107"/>
        <v/>
      </c>
      <c r="X593" s="128" t="str">
        <f t="shared" si="108"/>
        <v/>
      </c>
      <c r="Y593" s="128" t="str">
        <f t="shared" si="99"/>
        <v/>
      </c>
      <c r="Z593" s="128" t="str">
        <f t="shared" si="100"/>
        <v/>
      </c>
      <c r="AA593" s="128" t="str">
        <f t="shared" si="101"/>
        <v/>
      </c>
      <c r="AB593" s="128" t="str">
        <f t="shared" si="102"/>
        <v/>
      </c>
      <c r="AC593" s="128" t="str">
        <f t="shared" si="103"/>
        <v/>
      </c>
    </row>
    <row r="594" spans="1:29" x14ac:dyDescent="0.2">
      <c r="A594" s="161">
        <v>581</v>
      </c>
      <c r="B594" s="162"/>
      <c r="C594" s="162"/>
      <c r="E594" s="195"/>
      <c r="F594" s="195"/>
      <c r="G594" s="195"/>
      <c r="H594" s="195"/>
      <c r="I594" s="195"/>
      <c r="J594" s="195"/>
      <c r="K594" s="195"/>
      <c r="L594" s="195"/>
      <c r="M594" s="195"/>
      <c r="N594" s="195"/>
      <c r="O594" s="195"/>
      <c r="P594" s="195"/>
      <c r="Q594" s="195"/>
      <c r="R594" s="195"/>
      <c r="T594" s="128" t="str">
        <f t="shared" si="104"/>
        <v/>
      </c>
      <c r="U594" s="128" t="str">
        <f t="shared" si="105"/>
        <v/>
      </c>
      <c r="V594" s="128" t="str">
        <f t="shared" si="106"/>
        <v/>
      </c>
      <c r="W594" s="128" t="str">
        <f t="shared" si="107"/>
        <v/>
      </c>
      <c r="X594" s="128" t="str">
        <f t="shared" si="108"/>
        <v/>
      </c>
      <c r="Y594" s="128" t="str">
        <f t="shared" si="99"/>
        <v/>
      </c>
      <c r="Z594" s="128" t="str">
        <f t="shared" si="100"/>
        <v/>
      </c>
      <c r="AA594" s="128" t="str">
        <f t="shared" si="101"/>
        <v/>
      </c>
      <c r="AB594" s="128" t="str">
        <f t="shared" si="102"/>
        <v/>
      </c>
      <c r="AC594" s="128" t="str">
        <f t="shared" si="103"/>
        <v/>
      </c>
    </row>
    <row r="595" spans="1:29" x14ac:dyDescent="0.2">
      <c r="A595" s="161">
        <v>582</v>
      </c>
      <c r="B595" s="162"/>
      <c r="C595" s="162"/>
      <c r="E595" s="195"/>
      <c r="F595" s="195"/>
      <c r="G595" s="195"/>
      <c r="H595" s="195"/>
      <c r="I595" s="195"/>
      <c r="J595" s="195"/>
      <c r="K595" s="195"/>
      <c r="L595" s="195"/>
      <c r="M595" s="195"/>
      <c r="N595" s="195"/>
      <c r="O595" s="195"/>
      <c r="P595" s="195"/>
      <c r="Q595" s="195"/>
      <c r="R595" s="195"/>
      <c r="T595" s="128" t="str">
        <f t="shared" si="104"/>
        <v/>
      </c>
      <c r="U595" s="128" t="str">
        <f t="shared" si="105"/>
        <v/>
      </c>
      <c r="V595" s="128" t="str">
        <f t="shared" si="106"/>
        <v/>
      </c>
      <c r="W595" s="128" t="str">
        <f t="shared" si="107"/>
        <v/>
      </c>
      <c r="X595" s="128" t="str">
        <f t="shared" si="108"/>
        <v/>
      </c>
      <c r="Y595" s="128" t="str">
        <f t="shared" si="99"/>
        <v/>
      </c>
      <c r="Z595" s="128" t="str">
        <f t="shared" si="100"/>
        <v/>
      </c>
      <c r="AA595" s="128" t="str">
        <f t="shared" si="101"/>
        <v/>
      </c>
      <c r="AB595" s="128" t="str">
        <f t="shared" si="102"/>
        <v/>
      </c>
      <c r="AC595" s="128" t="str">
        <f t="shared" si="103"/>
        <v/>
      </c>
    </row>
    <row r="596" spans="1:29" x14ac:dyDescent="0.2">
      <c r="A596" s="161">
        <v>583</v>
      </c>
      <c r="B596" s="162"/>
      <c r="C596" s="162"/>
      <c r="E596" s="195"/>
      <c r="F596" s="195"/>
      <c r="G596" s="195"/>
      <c r="H596" s="195"/>
      <c r="I596" s="195"/>
      <c r="J596" s="195"/>
      <c r="K596" s="195"/>
      <c r="L596" s="195"/>
      <c r="M596" s="195"/>
      <c r="N596" s="195"/>
      <c r="O596" s="195"/>
      <c r="P596" s="195"/>
      <c r="Q596" s="195"/>
      <c r="R596" s="195"/>
      <c r="T596" s="128" t="str">
        <f t="shared" si="104"/>
        <v/>
      </c>
      <c r="U596" s="128" t="str">
        <f t="shared" si="105"/>
        <v/>
      </c>
      <c r="V596" s="128" t="str">
        <f t="shared" si="106"/>
        <v/>
      </c>
      <c r="W596" s="128" t="str">
        <f t="shared" si="107"/>
        <v/>
      </c>
      <c r="X596" s="128" t="str">
        <f t="shared" si="108"/>
        <v/>
      </c>
      <c r="Y596" s="128" t="str">
        <f t="shared" si="99"/>
        <v/>
      </c>
      <c r="Z596" s="128" t="str">
        <f t="shared" si="100"/>
        <v/>
      </c>
      <c r="AA596" s="128" t="str">
        <f t="shared" si="101"/>
        <v/>
      </c>
      <c r="AB596" s="128" t="str">
        <f t="shared" si="102"/>
        <v/>
      </c>
      <c r="AC596" s="128" t="str">
        <f t="shared" si="103"/>
        <v/>
      </c>
    </row>
    <row r="597" spans="1:29" x14ac:dyDescent="0.2">
      <c r="A597" s="161">
        <v>584</v>
      </c>
      <c r="B597" s="162"/>
      <c r="C597" s="162"/>
      <c r="E597" s="195"/>
      <c r="F597" s="195"/>
      <c r="G597" s="195"/>
      <c r="H597" s="195"/>
      <c r="I597" s="195"/>
      <c r="J597" s="195"/>
      <c r="K597" s="195"/>
      <c r="L597" s="195"/>
      <c r="M597" s="195"/>
      <c r="N597" s="195"/>
      <c r="O597" s="195"/>
      <c r="P597" s="195"/>
      <c r="Q597" s="195"/>
      <c r="R597" s="195"/>
      <c r="T597" s="128" t="str">
        <f t="shared" si="104"/>
        <v/>
      </c>
      <c r="U597" s="128" t="str">
        <f t="shared" si="105"/>
        <v/>
      </c>
      <c r="V597" s="128" t="str">
        <f t="shared" si="106"/>
        <v/>
      </c>
      <c r="W597" s="128" t="str">
        <f t="shared" si="107"/>
        <v/>
      </c>
      <c r="X597" s="128" t="str">
        <f t="shared" si="108"/>
        <v/>
      </c>
      <c r="Y597" s="128" t="str">
        <f t="shared" si="99"/>
        <v/>
      </c>
      <c r="Z597" s="128" t="str">
        <f t="shared" si="100"/>
        <v/>
      </c>
      <c r="AA597" s="128" t="str">
        <f t="shared" si="101"/>
        <v/>
      </c>
      <c r="AB597" s="128" t="str">
        <f t="shared" si="102"/>
        <v/>
      </c>
      <c r="AC597" s="128" t="str">
        <f t="shared" si="103"/>
        <v/>
      </c>
    </row>
    <row r="598" spans="1:29" x14ac:dyDescent="0.2">
      <c r="A598" s="161">
        <v>585</v>
      </c>
      <c r="B598" s="162"/>
      <c r="C598" s="162"/>
      <c r="E598" s="195"/>
      <c r="F598" s="195"/>
      <c r="G598" s="195"/>
      <c r="H598" s="195"/>
      <c r="I598" s="195"/>
      <c r="J598" s="195"/>
      <c r="K598" s="195"/>
      <c r="L598" s="195"/>
      <c r="M598" s="195"/>
      <c r="N598" s="195"/>
      <c r="O598" s="195"/>
      <c r="P598" s="195"/>
      <c r="Q598" s="195"/>
      <c r="R598" s="195"/>
      <c r="T598" s="128" t="str">
        <f t="shared" si="104"/>
        <v/>
      </c>
      <c r="U598" s="128" t="str">
        <f t="shared" si="105"/>
        <v/>
      </c>
      <c r="V598" s="128" t="str">
        <f t="shared" si="106"/>
        <v/>
      </c>
      <c r="W598" s="128" t="str">
        <f t="shared" si="107"/>
        <v/>
      </c>
      <c r="X598" s="128" t="str">
        <f t="shared" si="108"/>
        <v/>
      </c>
      <c r="Y598" s="128" t="str">
        <f t="shared" si="99"/>
        <v/>
      </c>
      <c r="Z598" s="128" t="str">
        <f t="shared" si="100"/>
        <v/>
      </c>
      <c r="AA598" s="128" t="str">
        <f t="shared" si="101"/>
        <v/>
      </c>
      <c r="AB598" s="128" t="str">
        <f t="shared" si="102"/>
        <v/>
      </c>
      <c r="AC598" s="128" t="str">
        <f t="shared" si="103"/>
        <v/>
      </c>
    </row>
    <row r="599" spans="1:29" x14ac:dyDescent="0.2">
      <c r="A599" s="161">
        <v>586</v>
      </c>
      <c r="B599" s="162"/>
      <c r="C599" s="162"/>
      <c r="E599" s="195"/>
      <c r="F599" s="195"/>
      <c r="G599" s="195"/>
      <c r="H599" s="195"/>
      <c r="I599" s="195"/>
      <c r="J599" s="195"/>
      <c r="K599" s="195"/>
      <c r="L599" s="195"/>
      <c r="M599" s="195"/>
      <c r="N599" s="195"/>
      <c r="O599" s="195"/>
      <c r="P599" s="195"/>
      <c r="Q599" s="195"/>
      <c r="R599" s="195"/>
      <c r="T599" s="128" t="str">
        <f t="shared" si="104"/>
        <v/>
      </c>
      <c r="U599" s="128" t="str">
        <f t="shared" si="105"/>
        <v/>
      </c>
      <c r="V599" s="128" t="str">
        <f t="shared" si="106"/>
        <v/>
      </c>
      <c r="W599" s="128" t="str">
        <f t="shared" si="107"/>
        <v/>
      </c>
      <c r="X599" s="128" t="str">
        <f t="shared" si="108"/>
        <v/>
      </c>
      <c r="Y599" s="128" t="str">
        <f t="shared" si="99"/>
        <v/>
      </c>
      <c r="Z599" s="128" t="str">
        <f t="shared" si="100"/>
        <v/>
      </c>
      <c r="AA599" s="128" t="str">
        <f t="shared" si="101"/>
        <v/>
      </c>
      <c r="AB599" s="128" t="str">
        <f t="shared" si="102"/>
        <v/>
      </c>
      <c r="AC599" s="128" t="str">
        <f t="shared" si="103"/>
        <v/>
      </c>
    </row>
    <row r="600" spans="1:29" x14ac:dyDescent="0.2">
      <c r="A600" s="161">
        <v>587</v>
      </c>
      <c r="B600" s="162"/>
      <c r="C600" s="162"/>
      <c r="E600" s="195"/>
      <c r="F600" s="195"/>
      <c r="G600" s="195"/>
      <c r="H600" s="195"/>
      <c r="I600" s="195"/>
      <c r="J600" s="195"/>
      <c r="K600" s="195"/>
      <c r="L600" s="195"/>
      <c r="M600" s="195"/>
      <c r="N600" s="195"/>
      <c r="O600" s="195"/>
      <c r="P600" s="195"/>
      <c r="Q600" s="195"/>
      <c r="R600" s="195"/>
      <c r="T600" s="128" t="str">
        <f t="shared" si="104"/>
        <v/>
      </c>
      <c r="U600" s="128" t="str">
        <f t="shared" si="105"/>
        <v/>
      </c>
      <c r="V600" s="128" t="str">
        <f t="shared" si="106"/>
        <v/>
      </c>
      <c r="W600" s="128" t="str">
        <f t="shared" si="107"/>
        <v/>
      </c>
      <c r="X600" s="128" t="str">
        <f t="shared" si="108"/>
        <v/>
      </c>
      <c r="Y600" s="128" t="str">
        <f t="shared" si="99"/>
        <v/>
      </c>
      <c r="Z600" s="128" t="str">
        <f t="shared" si="100"/>
        <v/>
      </c>
      <c r="AA600" s="128" t="str">
        <f t="shared" si="101"/>
        <v/>
      </c>
      <c r="AB600" s="128" t="str">
        <f t="shared" si="102"/>
        <v/>
      </c>
      <c r="AC600" s="128" t="str">
        <f t="shared" si="103"/>
        <v/>
      </c>
    </row>
    <row r="601" spans="1:29" x14ac:dyDescent="0.2">
      <c r="A601" s="161">
        <v>588</v>
      </c>
      <c r="B601" s="162"/>
      <c r="C601" s="162"/>
      <c r="E601" s="195"/>
      <c r="F601" s="195"/>
      <c r="G601" s="195"/>
      <c r="H601" s="195"/>
      <c r="I601" s="195"/>
      <c r="J601" s="195"/>
      <c r="K601" s="195"/>
      <c r="L601" s="195"/>
      <c r="M601" s="195"/>
      <c r="N601" s="195"/>
      <c r="O601" s="195"/>
      <c r="P601" s="195"/>
      <c r="Q601" s="195"/>
      <c r="R601" s="195"/>
      <c r="T601" s="128" t="str">
        <f t="shared" si="104"/>
        <v/>
      </c>
      <c r="U601" s="128" t="str">
        <f t="shared" si="105"/>
        <v/>
      </c>
      <c r="V601" s="128" t="str">
        <f t="shared" si="106"/>
        <v/>
      </c>
      <c r="W601" s="128" t="str">
        <f t="shared" si="107"/>
        <v/>
      </c>
      <c r="X601" s="128" t="str">
        <f t="shared" si="108"/>
        <v/>
      </c>
      <c r="Y601" s="128" t="str">
        <f t="shared" si="99"/>
        <v/>
      </c>
      <c r="Z601" s="128" t="str">
        <f t="shared" si="100"/>
        <v/>
      </c>
      <c r="AA601" s="128" t="str">
        <f t="shared" si="101"/>
        <v/>
      </c>
      <c r="AB601" s="128" t="str">
        <f t="shared" si="102"/>
        <v/>
      </c>
      <c r="AC601" s="128" t="str">
        <f t="shared" si="103"/>
        <v/>
      </c>
    </row>
    <row r="602" spans="1:29" x14ac:dyDescent="0.2">
      <c r="A602" s="161">
        <v>589</v>
      </c>
      <c r="B602" s="162"/>
      <c r="C602" s="162"/>
      <c r="E602" s="195"/>
      <c r="F602" s="195"/>
      <c r="G602" s="195"/>
      <c r="H602" s="195"/>
      <c r="I602" s="195"/>
      <c r="J602" s="195"/>
      <c r="K602" s="195"/>
      <c r="L602" s="195"/>
      <c r="M602" s="195"/>
      <c r="N602" s="195"/>
      <c r="O602" s="195"/>
      <c r="P602" s="195"/>
      <c r="Q602" s="195"/>
      <c r="R602" s="195"/>
      <c r="T602" s="128" t="str">
        <f t="shared" si="104"/>
        <v/>
      </c>
      <c r="U602" s="128" t="str">
        <f t="shared" si="105"/>
        <v/>
      </c>
      <c r="V602" s="128" t="str">
        <f t="shared" si="106"/>
        <v/>
      </c>
      <c r="W602" s="128" t="str">
        <f t="shared" si="107"/>
        <v/>
      </c>
      <c r="X602" s="128" t="str">
        <f t="shared" si="108"/>
        <v/>
      </c>
      <c r="Y602" s="128" t="str">
        <f t="shared" si="99"/>
        <v/>
      </c>
      <c r="Z602" s="128" t="str">
        <f t="shared" si="100"/>
        <v/>
      </c>
      <c r="AA602" s="128" t="str">
        <f t="shared" si="101"/>
        <v/>
      </c>
      <c r="AB602" s="128" t="str">
        <f t="shared" si="102"/>
        <v/>
      </c>
      <c r="AC602" s="128" t="str">
        <f t="shared" si="103"/>
        <v/>
      </c>
    </row>
    <row r="603" spans="1:29" x14ac:dyDescent="0.2">
      <c r="A603" s="161">
        <v>590</v>
      </c>
      <c r="B603" s="162"/>
      <c r="C603" s="162"/>
      <c r="E603" s="195"/>
      <c r="F603" s="195"/>
      <c r="G603" s="195"/>
      <c r="H603" s="195"/>
      <c r="I603" s="195"/>
      <c r="J603" s="195"/>
      <c r="K603" s="195"/>
      <c r="L603" s="195"/>
      <c r="M603" s="195"/>
      <c r="N603" s="195"/>
      <c r="O603" s="195"/>
      <c r="P603" s="195"/>
      <c r="Q603" s="195"/>
      <c r="R603" s="195"/>
      <c r="T603" s="128" t="str">
        <f t="shared" si="104"/>
        <v/>
      </c>
      <c r="U603" s="128" t="str">
        <f t="shared" si="105"/>
        <v/>
      </c>
      <c r="V603" s="128" t="str">
        <f t="shared" si="106"/>
        <v/>
      </c>
      <c r="W603" s="128" t="str">
        <f t="shared" si="107"/>
        <v/>
      </c>
      <c r="X603" s="128" t="str">
        <f t="shared" si="108"/>
        <v/>
      </c>
      <c r="Y603" s="128" t="str">
        <f t="shared" si="99"/>
        <v/>
      </c>
      <c r="Z603" s="128" t="str">
        <f t="shared" si="100"/>
        <v/>
      </c>
      <c r="AA603" s="128" t="str">
        <f t="shared" si="101"/>
        <v/>
      </c>
      <c r="AB603" s="128" t="str">
        <f t="shared" si="102"/>
        <v/>
      </c>
      <c r="AC603" s="128" t="str">
        <f t="shared" si="103"/>
        <v/>
      </c>
    </row>
    <row r="604" spans="1:29" x14ac:dyDescent="0.2">
      <c r="A604" s="161">
        <v>591</v>
      </c>
      <c r="B604" s="162"/>
      <c r="C604" s="162"/>
      <c r="E604" s="195"/>
      <c r="F604" s="195"/>
      <c r="G604" s="195"/>
      <c r="H604" s="195"/>
      <c r="I604" s="195"/>
      <c r="J604" s="195"/>
      <c r="K604" s="195"/>
      <c r="L604" s="195"/>
      <c r="M604" s="195"/>
      <c r="N604" s="195"/>
      <c r="O604" s="195"/>
      <c r="P604" s="195"/>
      <c r="Q604" s="195"/>
      <c r="R604" s="195"/>
      <c r="T604" s="128" t="str">
        <f t="shared" si="104"/>
        <v/>
      </c>
      <c r="U604" s="128" t="str">
        <f t="shared" si="105"/>
        <v/>
      </c>
      <c r="V604" s="128" t="str">
        <f t="shared" si="106"/>
        <v/>
      </c>
      <c r="W604" s="128" t="str">
        <f t="shared" si="107"/>
        <v/>
      </c>
      <c r="X604" s="128" t="str">
        <f t="shared" si="108"/>
        <v/>
      </c>
      <c r="Y604" s="128" t="str">
        <f t="shared" si="99"/>
        <v/>
      </c>
      <c r="Z604" s="128" t="str">
        <f t="shared" si="100"/>
        <v/>
      </c>
      <c r="AA604" s="128" t="str">
        <f t="shared" si="101"/>
        <v/>
      </c>
      <c r="AB604" s="128" t="str">
        <f t="shared" si="102"/>
        <v/>
      </c>
      <c r="AC604" s="128" t="str">
        <f t="shared" si="103"/>
        <v/>
      </c>
    </row>
    <row r="605" spans="1:29" x14ac:dyDescent="0.2">
      <c r="A605" s="161">
        <v>592</v>
      </c>
      <c r="B605" s="162"/>
      <c r="C605" s="162"/>
      <c r="E605" s="195"/>
      <c r="F605" s="195"/>
      <c r="G605" s="195"/>
      <c r="H605" s="195"/>
      <c r="I605" s="195"/>
      <c r="J605" s="195"/>
      <c r="K605" s="195"/>
      <c r="L605" s="195"/>
      <c r="M605" s="195"/>
      <c r="N605" s="195"/>
      <c r="O605" s="195"/>
      <c r="P605" s="195"/>
      <c r="Q605" s="195"/>
      <c r="R605" s="195"/>
      <c r="T605" s="128" t="str">
        <f t="shared" si="104"/>
        <v/>
      </c>
      <c r="U605" s="128" t="str">
        <f t="shared" si="105"/>
        <v/>
      </c>
      <c r="V605" s="128" t="str">
        <f t="shared" si="106"/>
        <v/>
      </c>
      <c r="W605" s="128" t="str">
        <f t="shared" si="107"/>
        <v/>
      </c>
      <c r="X605" s="128" t="str">
        <f t="shared" si="108"/>
        <v/>
      </c>
      <c r="Y605" s="128" t="str">
        <f t="shared" si="99"/>
        <v/>
      </c>
      <c r="Z605" s="128" t="str">
        <f t="shared" si="100"/>
        <v/>
      </c>
      <c r="AA605" s="128" t="str">
        <f t="shared" si="101"/>
        <v/>
      </c>
      <c r="AB605" s="128" t="str">
        <f t="shared" si="102"/>
        <v/>
      </c>
      <c r="AC605" s="128" t="str">
        <f t="shared" si="103"/>
        <v/>
      </c>
    </row>
    <row r="606" spans="1:29" x14ac:dyDescent="0.2">
      <c r="A606" s="161">
        <v>593</v>
      </c>
      <c r="B606" s="162"/>
      <c r="C606" s="162"/>
      <c r="E606" s="195"/>
      <c r="F606" s="195"/>
      <c r="G606" s="195"/>
      <c r="H606" s="195"/>
      <c r="I606" s="195"/>
      <c r="J606" s="195"/>
      <c r="K606" s="195"/>
      <c r="L606" s="195"/>
      <c r="M606" s="195"/>
      <c r="N606" s="195"/>
      <c r="O606" s="195"/>
      <c r="P606" s="195"/>
      <c r="Q606" s="195"/>
      <c r="R606" s="195"/>
      <c r="T606" s="128" t="str">
        <f t="shared" si="104"/>
        <v/>
      </c>
      <c r="U606" s="128" t="str">
        <f t="shared" si="105"/>
        <v/>
      </c>
      <c r="V606" s="128" t="str">
        <f t="shared" si="106"/>
        <v/>
      </c>
      <c r="W606" s="128" t="str">
        <f t="shared" si="107"/>
        <v/>
      </c>
      <c r="X606" s="128" t="str">
        <f t="shared" si="108"/>
        <v/>
      </c>
      <c r="Y606" s="128" t="str">
        <f t="shared" si="99"/>
        <v/>
      </c>
      <c r="Z606" s="128" t="str">
        <f t="shared" si="100"/>
        <v/>
      </c>
      <c r="AA606" s="128" t="str">
        <f t="shared" si="101"/>
        <v/>
      </c>
      <c r="AB606" s="128" t="str">
        <f t="shared" si="102"/>
        <v/>
      </c>
      <c r="AC606" s="128" t="str">
        <f t="shared" si="103"/>
        <v/>
      </c>
    </row>
    <row r="607" spans="1:29" x14ac:dyDescent="0.2">
      <c r="A607" s="161">
        <v>594</v>
      </c>
      <c r="B607" s="162"/>
      <c r="C607" s="162"/>
      <c r="E607" s="195"/>
      <c r="F607" s="195"/>
      <c r="G607" s="195"/>
      <c r="H607" s="195"/>
      <c r="I607" s="195"/>
      <c r="J607" s="195"/>
      <c r="K607" s="195"/>
      <c r="L607" s="195"/>
      <c r="M607" s="195"/>
      <c r="N607" s="195"/>
      <c r="O607" s="195"/>
      <c r="P607" s="195"/>
      <c r="Q607" s="195"/>
      <c r="R607" s="195"/>
      <c r="T607" s="128" t="str">
        <f t="shared" si="104"/>
        <v/>
      </c>
      <c r="U607" s="128" t="str">
        <f t="shared" si="105"/>
        <v/>
      </c>
      <c r="V607" s="128" t="str">
        <f t="shared" si="106"/>
        <v/>
      </c>
      <c r="W607" s="128" t="str">
        <f t="shared" si="107"/>
        <v/>
      </c>
      <c r="X607" s="128" t="str">
        <f t="shared" si="108"/>
        <v/>
      </c>
      <c r="Y607" s="128" t="str">
        <f t="shared" si="99"/>
        <v/>
      </c>
      <c r="Z607" s="128" t="str">
        <f t="shared" si="100"/>
        <v/>
      </c>
      <c r="AA607" s="128" t="str">
        <f t="shared" si="101"/>
        <v/>
      </c>
      <c r="AB607" s="128" t="str">
        <f t="shared" si="102"/>
        <v/>
      </c>
      <c r="AC607" s="128" t="str">
        <f t="shared" si="103"/>
        <v/>
      </c>
    </row>
    <row r="608" spans="1:29" x14ac:dyDescent="0.2">
      <c r="A608" s="161">
        <v>595</v>
      </c>
      <c r="B608" s="162"/>
      <c r="C608" s="162"/>
      <c r="E608" s="195"/>
      <c r="F608" s="195"/>
      <c r="G608" s="195"/>
      <c r="H608" s="195"/>
      <c r="I608" s="195"/>
      <c r="J608" s="195"/>
      <c r="K608" s="195"/>
      <c r="L608" s="195"/>
      <c r="M608" s="195"/>
      <c r="N608" s="195"/>
      <c r="O608" s="195"/>
      <c r="P608" s="195"/>
      <c r="Q608" s="195"/>
      <c r="R608" s="195"/>
      <c r="T608" s="128" t="str">
        <f t="shared" si="104"/>
        <v/>
      </c>
      <c r="U608" s="128" t="str">
        <f t="shared" si="105"/>
        <v/>
      </c>
      <c r="V608" s="128" t="str">
        <f t="shared" si="106"/>
        <v/>
      </c>
      <c r="W608" s="128" t="str">
        <f t="shared" si="107"/>
        <v/>
      </c>
      <c r="X608" s="128" t="str">
        <f t="shared" si="108"/>
        <v/>
      </c>
      <c r="Y608" s="128" t="str">
        <f t="shared" si="99"/>
        <v/>
      </c>
      <c r="Z608" s="128" t="str">
        <f t="shared" si="100"/>
        <v/>
      </c>
      <c r="AA608" s="128" t="str">
        <f t="shared" si="101"/>
        <v/>
      </c>
      <c r="AB608" s="128" t="str">
        <f t="shared" si="102"/>
        <v/>
      </c>
      <c r="AC608" s="128" t="str">
        <f t="shared" si="103"/>
        <v/>
      </c>
    </row>
    <row r="609" spans="1:29" x14ac:dyDescent="0.2">
      <c r="A609" s="161">
        <v>596</v>
      </c>
      <c r="B609" s="162"/>
      <c r="C609" s="162"/>
      <c r="E609" s="195"/>
      <c r="F609" s="195"/>
      <c r="G609" s="195"/>
      <c r="H609" s="195"/>
      <c r="I609" s="195"/>
      <c r="J609" s="195"/>
      <c r="K609" s="195"/>
      <c r="L609" s="195"/>
      <c r="M609" s="195"/>
      <c r="N609" s="195"/>
      <c r="O609" s="195"/>
      <c r="P609" s="195"/>
      <c r="Q609" s="195"/>
      <c r="R609" s="195"/>
      <c r="T609" s="128" t="str">
        <f t="shared" si="104"/>
        <v/>
      </c>
      <c r="U609" s="128" t="str">
        <f t="shared" si="105"/>
        <v/>
      </c>
      <c r="V609" s="128" t="str">
        <f t="shared" si="106"/>
        <v/>
      </c>
      <c r="W609" s="128" t="str">
        <f t="shared" si="107"/>
        <v/>
      </c>
      <c r="X609" s="128" t="str">
        <f t="shared" si="108"/>
        <v/>
      </c>
      <c r="Y609" s="128" t="str">
        <f t="shared" si="99"/>
        <v/>
      </c>
      <c r="Z609" s="128" t="str">
        <f t="shared" si="100"/>
        <v/>
      </c>
      <c r="AA609" s="128" t="str">
        <f t="shared" si="101"/>
        <v/>
      </c>
      <c r="AB609" s="128" t="str">
        <f t="shared" si="102"/>
        <v/>
      </c>
      <c r="AC609" s="128" t="str">
        <f t="shared" si="103"/>
        <v/>
      </c>
    </row>
    <row r="610" spans="1:29" x14ac:dyDescent="0.2">
      <c r="A610" s="161">
        <v>597</v>
      </c>
      <c r="B610" s="162"/>
      <c r="C610" s="162"/>
      <c r="E610" s="195"/>
      <c r="F610" s="195"/>
      <c r="G610" s="195"/>
      <c r="H610" s="195"/>
      <c r="I610" s="195"/>
      <c r="J610" s="195"/>
      <c r="K610" s="195"/>
      <c r="L610" s="195"/>
      <c r="M610" s="195"/>
      <c r="N610" s="195"/>
      <c r="O610" s="195"/>
      <c r="P610" s="195"/>
      <c r="Q610" s="195"/>
      <c r="R610" s="195"/>
      <c r="T610" s="128" t="str">
        <f t="shared" si="104"/>
        <v/>
      </c>
      <c r="U610" s="128" t="str">
        <f t="shared" si="105"/>
        <v/>
      </c>
      <c r="V610" s="128" t="str">
        <f t="shared" si="106"/>
        <v/>
      </c>
      <c r="W610" s="128" t="str">
        <f t="shared" si="107"/>
        <v/>
      </c>
      <c r="X610" s="128" t="str">
        <f t="shared" si="108"/>
        <v/>
      </c>
      <c r="Y610" s="128" t="str">
        <f t="shared" si="99"/>
        <v/>
      </c>
      <c r="Z610" s="128" t="str">
        <f t="shared" si="100"/>
        <v/>
      </c>
      <c r="AA610" s="128" t="str">
        <f t="shared" si="101"/>
        <v/>
      </c>
      <c r="AB610" s="128" t="str">
        <f t="shared" si="102"/>
        <v/>
      </c>
      <c r="AC610" s="128" t="str">
        <f t="shared" si="103"/>
        <v/>
      </c>
    </row>
    <row r="611" spans="1:29" x14ac:dyDescent="0.2">
      <c r="A611" s="161">
        <v>598</v>
      </c>
      <c r="B611" s="162"/>
      <c r="C611" s="162"/>
      <c r="E611" s="195"/>
      <c r="F611" s="195"/>
      <c r="G611" s="195"/>
      <c r="H611" s="195"/>
      <c r="I611" s="195"/>
      <c r="J611" s="195"/>
      <c r="K611" s="195"/>
      <c r="L611" s="195"/>
      <c r="M611" s="195"/>
      <c r="N611" s="195"/>
      <c r="O611" s="195"/>
      <c r="P611" s="195"/>
      <c r="Q611" s="195"/>
      <c r="R611" s="195"/>
      <c r="T611" s="128" t="str">
        <f t="shared" si="104"/>
        <v/>
      </c>
      <c r="U611" s="128" t="str">
        <f t="shared" si="105"/>
        <v/>
      </c>
      <c r="V611" s="128" t="str">
        <f t="shared" si="106"/>
        <v/>
      </c>
      <c r="W611" s="128" t="str">
        <f t="shared" si="107"/>
        <v/>
      </c>
      <c r="X611" s="128" t="str">
        <f t="shared" si="108"/>
        <v/>
      </c>
      <c r="Y611" s="128" t="str">
        <f t="shared" si="99"/>
        <v/>
      </c>
      <c r="Z611" s="128" t="str">
        <f t="shared" si="100"/>
        <v/>
      </c>
      <c r="AA611" s="128" t="str">
        <f t="shared" si="101"/>
        <v/>
      </c>
      <c r="AB611" s="128" t="str">
        <f t="shared" si="102"/>
        <v/>
      </c>
      <c r="AC611" s="128" t="str">
        <f t="shared" si="103"/>
        <v/>
      </c>
    </row>
    <row r="612" spans="1:29" x14ac:dyDescent="0.2">
      <c r="A612" s="161">
        <v>599</v>
      </c>
      <c r="B612" s="162"/>
      <c r="C612" s="162"/>
      <c r="E612" s="195"/>
      <c r="F612" s="195"/>
      <c r="G612" s="195"/>
      <c r="H612" s="195"/>
      <c r="I612" s="195"/>
      <c r="J612" s="195"/>
      <c r="K612" s="195"/>
      <c r="L612" s="195"/>
      <c r="M612" s="195"/>
      <c r="N612" s="195"/>
      <c r="O612" s="195"/>
      <c r="P612" s="195"/>
      <c r="Q612" s="195"/>
      <c r="R612" s="195"/>
      <c r="T612" s="128" t="str">
        <f t="shared" si="104"/>
        <v/>
      </c>
      <c r="U612" s="128" t="str">
        <f t="shared" si="105"/>
        <v/>
      </c>
      <c r="V612" s="128" t="str">
        <f t="shared" si="106"/>
        <v/>
      </c>
      <c r="W612" s="128" t="str">
        <f t="shared" si="107"/>
        <v/>
      </c>
      <c r="X612" s="128" t="str">
        <f t="shared" si="108"/>
        <v/>
      </c>
      <c r="Y612" s="128" t="str">
        <f t="shared" si="99"/>
        <v/>
      </c>
      <c r="Z612" s="128" t="str">
        <f t="shared" si="100"/>
        <v/>
      </c>
      <c r="AA612" s="128" t="str">
        <f t="shared" si="101"/>
        <v/>
      </c>
      <c r="AB612" s="128" t="str">
        <f t="shared" si="102"/>
        <v/>
      </c>
      <c r="AC612" s="128" t="str">
        <f t="shared" si="103"/>
        <v/>
      </c>
    </row>
    <row r="613" spans="1:29" x14ac:dyDescent="0.2">
      <c r="A613" s="161">
        <v>600</v>
      </c>
      <c r="B613" s="162"/>
      <c r="C613" s="162"/>
      <c r="E613" s="195"/>
      <c r="F613" s="195"/>
      <c r="G613" s="195"/>
      <c r="H613" s="195"/>
      <c r="I613" s="195"/>
      <c r="J613" s="195"/>
      <c r="K613" s="195"/>
      <c r="L613" s="195"/>
      <c r="M613" s="195"/>
      <c r="N613" s="195"/>
      <c r="O613" s="195"/>
      <c r="P613" s="195"/>
      <c r="Q613" s="195"/>
      <c r="R613" s="195"/>
      <c r="T613" s="128" t="str">
        <f t="shared" si="104"/>
        <v/>
      </c>
      <c r="U613" s="128" t="str">
        <f t="shared" si="105"/>
        <v/>
      </c>
      <c r="V613" s="128" t="str">
        <f t="shared" si="106"/>
        <v/>
      </c>
      <c r="W613" s="128" t="str">
        <f t="shared" si="107"/>
        <v/>
      </c>
      <c r="X613" s="128" t="str">
        <f t="shared" si="108"/>
        <v/>
      </c>
      <c r="Y613" s="128" t="str">
        <f t="shared" si="99"/>
        <v/>
      </c>
      <c r="Z613" s="128" t="str">
        <f t="shared" si="100"/>
        <v/>
      </c>
      <c r="AA613" s="128" t="str">
        <f t="shared" si="101"/>
        <v/>
      </c>
      <c r="AB613" s="128" t="str">
        <f t="shared" si="102"/>
        <v/>
      </c>
      <c r="AC613" s="128" t="str">
        <f t="shared" si="103"/>
        <v/>
      </c>
    </row>
    <row r="614" spans="1:29" x14ac:dyDescent="0.2">
      <c r="A614" s="161">
        <v>601</v>
      </c>
      <c r="B614" s="162"/>
      <c r="C614" s="162"/>
      <c r="E614" s="195"/>
      <c r="F614" s="195"/>
      <c r="G614" s="195"/>
      <c r="H614" s="195"/>
      <c r="I614" s="195"/>
      <c r="J614" s="195"/>
      <c r="K614" s="195"/>
      <c r="L614" s="195"/>
      <c r="M614" s="195"/>
      <c r="N614" s="195"/>
      <c r="O614" s="195"/>
      <c r="P614" s="195"/>
      <c r="Q614" s="195"/>
      <c r="R614" s="195"/>
      <c r="T614" s="128" t="str">
        <f t="shared" si="104"/>
        <v/>
      </c>
      <c r="U614" s="128" t="str">
        <f t="shared" si="105"/>
        <v/>
      </c>
      <c r="V614" s="128" t="str">
        <f t="shared" si="106"/>
        <v/>
      </c>
      <c r="W614" s="128" t="str">
        <f t="shared" si="107"/>
        <v/>
      </c>
      <c r="X614" s="128" t="str">
        <f t="shared" si="108"/>
        <v/>
      </c>
      <c r="Y614" s="128" t="str">
        <f t="shared" si="99"/>
        <v/>
      </c>
      <c r="Z614" s="128" t="str">
        <f t="shared" si="100"/>
        <v/>
      </c>
      <c r="AA614" s="128" t="str">
        <f t="shared" si="101"/>
        <v/>
      </c>
      <c r="AB614" s="128" t="str">
        <f t="shared" si="102"/>
        <v/>
      </c>
      <c r="AC614" s="128" t="str">
        <f t="shared" si="103"/>
        <v/>
      </c>
    </row>
    <row r="615" spans="1:29" x14ac:dyDescent="0.2">
      <c r="A615" s="161">
        <v>602</v>
      </c>
      <c r="B615" s="162"/>
      <c r="C615" s="162"/>
      <c r="E615" s="195"/>
      <c r="F615" s="195"/>
      <c r="G615" s="195"/>
      <c r="H615" s="195"/>
      <c r="I615" s="195"/>
      <c r="J615" s="195"/>
      <c r="K615" s="195"/>
      <c r="L615" s="195"/>
      <c r="M615" s="195"/>
      <c r="N615" s="195"/>
      <c r="O615" s="195"/>
      <c r="P615" s="195"/>
      <c r="Q615" s="195"/>
      <c r="R615" s="195"/>
      <c r="T615" s="128" t="str">
        <f t="shared" si="104"/>
        <v/>
      </c>
      <c r="U615" s="128" t="str">
        <f t="shared" si="105"/>
        <v/>
      </c>
      <c r="V615" s="128" t="str">
        <f t="shared" si="106"/>
        <v/>
      </c>
      <c r="W615" s="128" t="str">
        <f t="shared" si="107"/>
        <v/>
      </c>
      <c r="X615" s="128" t="str">
        <f t="shared" si="108"/>
        <v/>
      </c>
      <c r="Y615" s="128" t="str">
        <f t="shared" si="99"/>
        <v/>
      </c>
      <c r="Z615" s="128" t="str">
        <f t="shared" si="100"/>
        <v/>
      </c>
      <c r="AA615" s="128" t="str">
        <f t="shared" si="101"/>
        <v/>
      </c>
      <c r="AB615" s="128" t="str">
        <f t="shared" si="102"/>
        <v/>
      </c>
      <c r="AC615" s="128" t="str">
        <f t="shared" si="103"/>
        <v/>
      </c>
    </row>
    <row r="616" spans="1:29" x14ac:dyDescent="0.2">
      <c r="A616" s="161">
        <v>603</v>
      </c>
      <c r="B616" s="162"/>
      <c r="C616" s="162"/>
      <c r="E616" s="195"/>
      <c r="F616" s="195"/>
      <c r="G616" s="195"/>
      <c r="H616" s="195"/>
      <c r="I616" s="195"/>
      <c r="J616" s="195"/>
      <c r="K616" s="195"/>
      <c r="L616" s="195"/>
      <c r="M616" s="195"/>
      <c r="N616" s="195"/>
      <c r="O616" s="195"/>
      <c r="P616" s="195"/>
      <c r="Q616" s="195"/>
      <c r="R616" s="195"/>
      <c r="T616" s="128" t="str">
        <f t="shared" si="104"/>
        <v/>
      </c>
      <c r="U616" s="128" t="str">
        <f t="shared" si="105"/>
        <v/>
      </c>
      <c r="V616" s="128" t="str">
        <f t="shared" si="106"/>
        <v/>
      </c>
      <c r="W616" s="128" t="str">
        <f t="shared" si="107"/>
        <v/>
      </c>
      <c r="X616" s="128" t="str">
        <f t="shared" si="108"/>
        <v/>
      </c>
      <c r="Y616" s="128" t="str">
        <f t="shared" si="99"/>
        <v/>
      </c>
      <c r="Z616" s="128" t="str">
        <f t="shared" si="100"/>
        <v/>
      </c>
      <c r="AA616" s="128" t="str">
        <f t="shared" si="101"/>
        <v/>
      </c>
      <c r="AB616" s="128" t="str">
        <f t="shared" si="102"/>
        <v/>
      </c>
      <c r="AC616" s="128" t="str">
        <f t="shared" si="103"/>
        <v/>
      </c>
    </row>
    <row r="617" spans="1:29" x14ac:dyDescent="0.2">
      <c r="A617" s="161">
        <v>604</v>
      </c>
      <c r="B617" s="162"/>
      <c r="C617" s="162"/>
      <c r="E617" s="195"/>
      <c r="F617" s="195"/>
      <c r="G617" s="195"/>
      <c r="H617" s="195"/>
      <c r="I617" s="195"/>
      <c r="J617" s="195"/>
      <c r="K617" s="195"/>
      <c r="L617" s="195"/>
      <c r="M617" s="195"/>
      <c r="N617" s="195"/>
      <c r="O617" s="195"/>
      <c r="P617" s="195"/>
      <c r="Q617" s="195"/>
      <c r="R617" s="195"/>
      <c r="T617" s="128" t="str">
        <f t="shared" si="104"/>
        <v/>
      </c>
      <c r="U617" s="128" t="str">
        <f t="shared" si="105"/>
        <v/>
      </c>
      <c r="V617" s="128" t="str">
        <f t="shared" si="106"/>
        <v/>
      </c>
      <c r="W617" s="128" t="str">
        <f t="shared" si="107"/>
        <v/>
      </c>
      <c r="X617" s="128" t="str">
        <f t="shared" si="108"/>
        <v/>
      </c>
      <c r="Y617" s="128" t="str">
        <f t="shared" si="99"/>
        <v/>
      </c>
      <c r="Z617" s="128" t="str">
        <f t="shared" si="100"/>
        <v/>
      </c>
      <c r="AA617" s="128" t="str">
        <f t="shared" si="101"/>
        <v/>
      </c>
      <c r="AB617" s="128" t="str">
        <f t="shared" si="102"/>
        <v/>
      </c>
      <c r="AC617" s="128" t="str">
        <f t="shared" si="103"/>
        <v/>
      </c>
    </row>
    <row r="618" spans="1:29" x14ac:dyDescent="0.2">
      <c r="A618" s="161">
        <v>605</v>
      </c>
      <c r="B618" s="162"/>
      <c r="C618" s="162"/>
      <c r="E618" s="195"/>
      <c r="F618" s="195"/>
      <c r="G618" s="195"/>
      <c r="H618" s="195"/>
      <c r="I618" s="195"/>
      <c r="J618" s="195"/>
      <c r="K618" s="195"/>
      <c r="L618" s="195"/>
      <c r="M618" s="195"/>
      <c r="N618" s="195"/>
      <c r="O618" s="195"/>
      <c r="P618" s="195"/>
      <c r="Q618" s="195"/>
      <c r="R618" s="195"/>
      <c r="T618" s="128" t="str">
        <f t="shared" si="104"/>
        <v/>
      </c>
      <c r="U618" s="128" t="str">
        <f t="shared" si="105"/>
        <v/>
      </c>
      <c r="V618" s="128" t="str">
        <f t="shared" si="106"/>
        <v/>
      </c>
      <c r="W618" s="128" t="str">
        <f t="shared" si="107"/>
        <v/>
      </c>
      <c r="X618" s="128" t="str">
        <f t="shared" si="108"/>
        <v/>
      </c>
      <c r="Y618" s="128" t="str">
        <f t="shared" si="99"/>
        <v/>
      </c>
      <c r="Z618" s="128" t="str">
        <f t="shared" si="100"/>
        <v/>
      </c>
      <c r="AA618" s="128" t="str">
        <f t="shared" si="101"/>
        <v/>
      </c>
      <c r="AB618" s="128" t="str">
        <f t="shared" si="102"/>
        <v/>
      </c>
      <c r="AC618" s="128" t="str">
        <f t="shared" si="103"/>
        <v/>
      </c>
    </row>
    <row r="619" spans="1:29" x14ac:dyDescent="0.2">
      <c r="A619" s="161">
        <v>606</v>
      </c>
      <c r="B619" s="162"/>
      <c r="C619" s="162"/>
      <c r="E619" s="195"/>
      <c r="F619" s="195"/>
      <c r="G619" s="195"/>
      <c r="H619" s="195"/>
      <c r="I619" s="195"/>
      <c r="J619" s="195"/>
      <c r="K619" s="195"/>
      <c r="L619" s="195"/>
      <c r="M619" s="195"/>
      <c r="N619" s="195"/>
      <c r="O619" s="195"/>
      <c r="P619" s="195"/>
      <c r="Q619" s="195"/>
      <c r="R619" s="195"/>
      <c r="T619" s="128" t="str">
        <f t="shared" si="104"/>
        <v/>
      </c>
      <c r="U619" s="128" t="str">
        <f t="shared" si="105"/>
        <v/>
      </c>
      <c r="V619" s="128" t="str">
        <f t="shared" si="106"/>
        <v/>
      </c>
      <c r="W619" s="128" t="str">
        <f t="shared" si="107"/>
        <v/>
      </c>
      <c r="X619" s="128" t="str">
        <f t="shared" si="108"/>
        <v/>
      </c>
      <c r="Y619" s="128" t="str">
        <f t="shared" si="99"/>
        <v/>
      </c>
      <c r="Z619" s="128" t="str">
        <f t="shared" si="100"/>
        <v/>
      </c>
      <c r="AA619" s="128" t="str">
        <f t="shared" si="101"/>
        <v/>
      </c>
      <c r="AB619" s="128" t="str">
        <f t="shared" si="102"/>
        <v/>
      </c>
      <c r="AC619" s="128" t="str">
        <f t="shared" si="103"/>
        <v/>
      </c>
    </row>
    <row r="620" spans="1:29" x14ac:dyDescent="0.2">
      <c r="A620" s="161">
        <v>607</v>
      </c>
      <c r="B620" s="162"/>
      <c r="C620" s="162"/>
      <c r="E620" s="195"/>
      <c r="F620" s="195"/>
      <c r="G620" s="195"/>
      <c r="H620" s="195"/>
      <c r="I620" s="195"/>
      <c r="J620" s="195"/>
      <c r="K620" s="195"/>
      <c r="L620" s="195"/>
      <c r="M620" s="195"/>
      <c r="N620" s="195"/>
      <c r="O620" s="195"/>
      <c r="P620" s="195"/>
      <c r="Q620" s="195"/>
      <c r="R620" s="195"/>
      <c r="T620" s="128" t="str">
        <f t="shared" si="104"/>
        <v/>
      </c>
      <c r="U620" s="128" t="str">
        <f t="shared" si="105"/>
        <v/>
      </c>
      <c r="V620" s="128" t="str">
        <f t="shared" si="106"/>
        <v/>
      </c>
      <c r="W620" s="128" t="str">
        <f t="shared" si="107"/>
        <v/>
      </c>
      <c r="X620" s="128" t="str">
        <f t="shared" si="108"/>
        <v/>
      </c>
      <c r="Y620" s="128" t="str">
        <f t="shared" si="99"/>
        <v/>
      </c>
      <c r="Z620" s="128" t="str">
        <f t="shared" si="100"/>
        <v/>
      </c>
      <c r="AA620" s="128" t="str">
        <f t="shared" si="101"/>
        <v/>
      </c>
      <c r="AB620" s="128" t="str">
        <f t="shared" si="102"/>
        <v/>
      </c>
      <c r="AC620" s="128" t="str">
        <f t="shared" si="103"/>
        <v/>
      </c>
    </row>
    <row r="621" spans="1:29" x14ac:dyDescent="0.2">
      <c r="A621" s="161">
        <v>608</v>
      </c>
      <c r="B621" s="162"/>
      <c r="C621" s="162"/>
      <c r="E621" s="195"/>
      <c r="F621" s="195"/>
      <c r="G621" s="195"/>
      <c r="H621" s="195"/>
      <c r="I621" s="195"/>
      <c r="J621" s="195"/>
      <c r="K621" s="195"/>
      <c r="L621" s="195"/>
      <c r="M621" s="195"/>
      <c r="N621" s="195"/>
      <c r="O621" s="195"/>
      <c r="P621" s="195"/>
      <c r="Q621" s="195"/>
      <c r="R621" s="195"/>
      <c r="T621" s="128" t="str">
        <f t="shared" si="104"/>
        <v/>
      </c>
      <c r="U621" s="128" t="str">
        <f t="shared" si="105"/>
        <v/>
      </c>
      <c r="V621" s="128" t="str">
        <f t="shared" si="106"/>
        <v/>
      </c>
      <c r="W621" s="128" t="str">
        <f t="shared" si="107"/>
        <v/>
      </c>
      <c r="X621" s="128" t="str">
        <f t="shared" si="108"/>
        <v/>
      </c>
      <c r="Y621" s="128" t="str">
        <f t="shared" si="99"/>
        <v/>
      </c>
      <c r="Z621" s="128" t="str">
        <f t="shared" si="100"/>
        <v/>
      </c>
      <c r="AA621" s="128" t="str">
        <f t="shared" si="101"/>
        <v/>
      </c>
      <c r="AB621" s="128" t="str">
        <f t="shared" si="102"/>
        <v/>
      </c>
      <c r="AC621" s="128" t="str">
        <f t="shared" si="103"/>
        <v/>
      </c>
    </row>
    <row r="622" spans="1:29" x14ac:dyDescent="0.2">
      <c r="A622" s="161">
        <v>609</v>
      </c>
      <c r="B622" s="162"/>
      <c r="C622" s="162"/>
      <c r="E622" s="195"/>
      <c r="F622" s="195"/>
      <c r="G622" s="195"/>
      <c r="H622" s="195"/>
      <c r="I622" s="195"/>
      <c r="J622" s="195"/>
      <c r="K622" s="195"/>
      <c r="L622" s="195"/>
      <c r="M622" s="195"/>
      <c r="N622" s="195"/>
      <c r="O622" s="195"/>
      <c r="P622" s="195"/>
      <c r="Q622" s="195"/>
      <c r="R622" s="195"/>
      <c r="T622" s="128" t="str">
        <f t="shared" si="104"/>
        <v/>
      </c>
      <c r="U622" s="128" t="str">
        <f t="shared" si="105"/>
        <v/>
      </c>
      <c r="V622" s="128" t="str">
        <f t="shared" si="106"/>
        <v/>
      </c>
      <c r="W622" s="128" t="str">
        <f t="shared" si="107"/>
        <v/>
      </c>
      <c r="X622" s="128" t="str">
        <f t="shared" si="108"/>
        <v/>
      </c>
      <c r="Y622" s="128" t="str">
        <f t="shared" si="99"/>
        <v/>
      </c>
      <c r="Z622" s="128" t="str">
        <f t="shared" si="100"/>
        <v/>
      </c>
      <c r="AA622" s="128" t="str">
        <f t="shared" si="101"/>
        <v/>
      </c>
      <c r="AB622" s="128" t="str">
        <f t="shared" si="102"/>
        <v/>
      </c>
      <c r="AC622" s="128" t="str">
        <f t="shared" si="103"/>
        <v/>
      </c>
    </row>
    <row r="623" spans="1:29" x14ac:dyDescent="0.2">
      <c r="A623" s="161">
        <v>610</v>
      </c>
      <c r="B623" s="162"/>
      <c r="C623" s="162"/>
      <c r="E623" s="195"/>
      <c r="F623" s="195"/>
      <c r="G623" s="195"/>
      <c r="H623" s="195"/>
      <c r="I623" s="195"/>
      <c r="J623" s="195"/>
      <c r="K623" s="195"/>
      <c r="L623" s="195"/>
      <c r="M623" s="195"/>
      <c r="N623" s="195"/>
      <c r="O623" s="195"/>
      <c r="P623" s="195"/>
      <c r="Q623" s="195"/>
      <c r="R623" s="195"/>
      <c r="T623" s="128" t="str">
        <f t="shared" si="104"/>
        <v/>
      </c>
      <c r="U623" s="128" t="str">
        <f t="shared" si="105"/>
        <v/>
      </c>
      <c r="V623" s="128" t="str">
        <f t="shared" si="106"/>
        <v/>
      </c>
      <c r="W623" s="128" t="str">
        <f t="shared" si="107"/>
        <v/>
      </c>
      <c r="X623" s="128" t="str">
        <f t="shared" si="108"/>
        <v/>
      </c>
      <c r="Y623" s="128" t="str">
        <f t="shared" si="99"/>
        <v/>
      </c>
      <c r="Z623" s="128" t="str">
        <f t="shared" si="100"/>
        <v/>
      </c>
      <c r="AA623" s="128" t="str">
        <f t="shared" si="101"/>
        <v/>
      </c>
      <c r="AB623" s="128" t="str">
        <f t="shared" si="102"/>
        <v/>
      </c>
      <c r="AC623" s="128" t="str">
        <f t="shared" si="103"/>
        <v/>
      </c>
    </row>
    <row r="624" spans="1:29" x14ac:dyDescent="0.2">
      <c r="A624" s="161">
        <v>611</v>
      </c>
      <c r="B624" s="162"/>
      <c r="C624" s="162"/>
      <c r="E624" s="195"/>
      <c r="F624" s="195"/>
      <c r="G624" s="195"/>
      <c r="H624" s="195"/>
      <c r="I624" s="195"/>
      <c r="J624" s="195"/>
      <c r="K624" s="195"/>
      <c r="L624" s="195"/>
      <c r="M624" s="195"/>
      <c r="N624" s="195"/>
      <c r="O624" s="195"/>
      <c r="P624" s="195"/>
      <c r="Q624" s="195"/>
      <c r="R624" s="195"/>
      <c r="T624" s="128" t="str">
        <f t="shared" si="104"/>
        <v/>
      </c>
      <c r="U624" s="128" t="str">
        <f t="shared" si="105"/>
        <v/>
      </c>
      <c r="V624" s="128" t="str">
        <f t="shared" si="106"/>
        <v/>
      </c>
      <c r="W624" s="128" t="str">
        <f t="shared" si="107"/>
        <v/>
      </c>
      <c r="X624" s="128" t="str">
        <f t="shared" si="108"/>
        <v/>
      </c>
      <c r="Y624" s="128" t="str">
        <f t="shared" si="99"/>
        <v/>
      </c>
      <c r="Z624" s="128" t="str">
        <f t="shared" si="100"/>
        <v/>
      </c>
      <c r="AA624" s="128" t="str">
        <f t="shared" si="101"/>
        <v/>
      </c>
      <c r="AB624" s="128" t="str">
        <f t="shared" si="102"/>
        <v/>
      </c>
      <c r="AC624" s="128" t="str">
        <f t="shared" si="103"/>
        <v/>
      </c>
    </row>
    <row r="625" spans="1:29" x14ac:dyDescent="0.2">
      <c r="A625" s="161">
        <v>612</v>
      </c>
      <c r="B625" s="162"/>
      <c r="C625" s="162"/>
      <c r="E625" s="195"/>
      <c r="F625" s="195"/>
      <c r="G625" s="195"/>
      <c r="H625" s="195"/>
      <c r="I625" s="195"/>
      <c r="J625" s="195"/>
      <c r="K625" s="195"/>
      <c r="L625" s="195"/>
      <c r="M625" s="195"/>
      <c r="N625" s="195"/>
      <c r="O625" s="195"/>
      <c r="P625" s="195"/>
      <c r="Q625" s="195"/>
      <c r="R625" s="195"/>
      <c r="T625" s="128" t="str">
        <f t="shared" si="104"/>
        <v/>
      </c>
      <c r="U625" s="128" t="str">
        <f t="shared" si="105"/>
        <v/>
      </c>
      <c r="V625" s="128" t="str">
        <f t="shared" si="106"/>
        <v/>
      </c>
      <c r="W625" s="128" t="str">
        <f t="shared" si="107"/>
        <v/>
      </c>
      <c r="X625" s="128" t="str">
        <f t="shared" si="108"/>
        <v/>
      </c>
      <c r="Y625" s="128" t="str">
        <f t="shared" si="99"/>
        <v/>
      </c>
      <c r="Z625" s="128" t="str">
        <f t="shared" si="100"/>
        <v/>
      </c>
      <c r="AA625" s="128" t="str">
        <f t="shared" si="101"/>
        <v/>
      </c>
      <c r="AB625" s="128" t="str">
        <f t="shared" si="102"/>
        <v/>
      </c>
      <c r="AC625" s="128" t="str">
        <f t="shared" si="103"/>
        <v/>
      </c>
    </row>
    <row r="626" spans="1:29" x14ac:dyDescent="0.2">
      <c r="A626" s="161">
        <v>613</v>
      </c>
      <c r="B626" s="162"/>
      <c r="C626" s="162"/>
      <c r="E626" s="195"/>
      <c r="F626" s="195"/>
      <c r="G626" s="195"/>
      <c r="H626" s="195"/>
      <c r="I626" s="195"/>
      <c r="J626" s="195"/>
      <c r="K626" s="195"/>
      <c r="L626" s="195"/>
      <c r="M626" s="195"/>
      <c r="N626" s="195"/>
      <c r="O626" s="195"/>
      <c r="P626" s="195"/>
      <c r="Q626" s="195"/>
      <c r="R626" s="195"/>
      <c r="T626" s="128" t="str">
        <f t="shared" si="104"/>
        <v/>
      </c>
      <c r="U626" s="128" t="str">
        <f t="shared" si="105"/>
        <v/>
      </c>
      <c r="V626" s="128" t="str">
        <f t="shared" si="106"/>
        <v/>
      </c>
      <c r="W626" s="128" t="str">
        <f t="shared" si="107"/>
        <v/>
      </c>
      <c r="X626" s="128" t="str">
        <f t="shared" si="108"/>
        <v/>
      </c>
      <c r="Y626" s="128" t="str">
        <f t="shared" si="99"/>
        <v/>
      </c>
      <c r="Z626" s="128" t="str">
        <f t="shared" si="100"/>
        <v/>
      </c>
      <c r="AA626" s="128" t="str">
        <f t="shared" si="101"/>
        <v/>
      </c>
      <c r="AB626" s="128" t="str">
        <f t="shared" si="102"/>
        <v/>
      </c>
      <c r="AC626" s="128" t="str">
        <f t="shared" si="103"/>
        <v/>
      </c>
    </row>
    <row r="627" spans="1:29" x14ac:dyDescent="0.2">
      <c r="A627" s="161">
        <v>614</v>
      </c>
      <c r="B627" s="162"/>
      <c r="C627" s="162"/>
      <c r="E627" s="195"/>
      <c r="F627" s="195"/>
      <c r="G627" s="195"/>
      <c r="H627" s="195"/>
      <c r="I627" s="195"/>
      <c r="J627" s="195"/>
      <c r="K627" s="195"/>
      <c r="L627" s="195"/>
      <c r="M627" s="195"/>
      <c r="N627" s="195"/>
      <c r="O627" s="195"/>
      <c r="P627" s="195"/>
      <c r="Q627" s="195"/>
      <c r="R627" s="195"/>
      <c r="T627" s="128" t="str">
        <f t="shared" si="104"/>
        <v/>
      </c>
      <c r="U627" s="128" t="str">
        <f t="shared" si="105"/>
        <v/>
      </c>
      <c r="V627" s="128" t="str">
        <f t="shared" si="106"/>
        <v/>
      </c>
      <c r="W627" s="128" t="str">
        <f t="shared" si="107"/>
        <v/>
      </c>
      <c r="X627" s="128" t="str">
        <f t="shared" si="108"/>
        <v/>
      </c>
      <c r="Y627" s="128" t="str">
        <f t="shared" si="99"/>
        <v/>
      </c>
      <c r="Z627" s="128" t="str">
        <f t="shared" si="100"/>
        <v/>
      </c>
      <c r="AA627" s="128" t="str">
        <f t="shared" si="101"/>
        <v/>
      </c>
      <c r="AB627" s="128" t="str">
        <f t="shared" si="102"/>
        <v/>
      </c>
      <c r="AC627" s="128" t="str">
        <f t="shared" si="103"/>
        <v/>
      </c>
    </row>
    <row r="628" spans="1:29" x14ac:dyDescent="0.2">
      <c r="A628" s="161">
        <v>615</v>
      </c>
      <c r="B628" s="162"/>
      <c r="C628" s="162"/>
      <c r="E628" s="195"/>
      <c r="F628" s="195"/>
      <c r="G628" s="195"/>
      <c r="H628" s="195"/>
      <c r="I628" s="195"/>
      <c r="J628" s="195"/>
      <c r="K628" s="195"/>
      <c r="L628" s="195"/>
      <c r="M628" s="195"/>
      <c r="N628" s="195"/>
      <c r="O628" s="195"/>
      <c r="P628" s="195"/>
      <c r="Q628" s="195"/>
      <c r="R628" s="195"/>
      <c r="T628" s="128" t="str">
        <f t="shared" si="104"/>
        <v/>
      </c>
      <c r="U628" s="128" t="str">
        <f t="shared" si="105"/>
        <v/>
      </c>
      <c r="V628" s="128" t="str">
        <f t="shared" si="106"/>
        <v/>
      </c>
      <c r="W628" s="128" t="str">
        <f t="shared" si="107"/>
        <v/>
      </c>
      <c r="X628" s="128" t="str">
        <f t="shared" si="108"/>
        <v/>
      </c>
      <c r="Y628" s="128" t="str">
        <f t="shared" si="99"/>
        <v/>
      </c>
      <c r="Z628" s="128" t="str">
        <f t="shared" si="100"/>
        <v/>
      </c>
      <c r="AA628" s="128" t="str">
        <f t="shared" si="101"/>
        <v/>
      </c>
      <c r="AB628" s="128" t="str">
        <f t="shared" si="102"/>
        <v/>
      </c>
      <c r="AC628" s="128" t="str">
        <f t="shared" si="103"/>
        <v/>
      </c>
    </row>
    <row r="629" spans="1:29" x14ac:dyDescent="0.2">
      <c r="A629" s="161">
        <v>616</v>
      </c>
      <c r="B629" s="162"/>
      <c r="C629" s="162"/>
      <c r="E629" s="195"/>
      <c r="F629" s="195"/>
      <c r="G629" s="195"/>
      <c r="H629" s="195"/>
      <c r="I629" s="195"/>
      <c r="J629" s="195"/>
      <c r="K629" s="195"/>
      <c r="L629" s="195"/>
      <c r="M629" s="195"/>
      <c r="N629" s="195"/>
      <c r="O629" s="195"/>
      <c r="P629" s="195"/>
      <c r="Q629" s="195"/>
      <c r="R629" s="195"/>
      <c r="T629" s="128" t="str">
        <f t="shared" si="104"/>
        <v/>
      </c>
      <c r="U629" s="128" t="str">
        <f t="shared" si="105"/>
        <v/>
      </c>
      <c r="V629" s="128" t="str">
        <f t="shared" si="106"/>
        <v/>
      </c>
      <c r="W629" s="128" t="str">
        <f t="shared" si="107"/>
        <v/>
      </c>
      <c r="X629" s="128" t="str">
        <f t="shared" si="108"/>
        <v/>
      </c>
      <c r="Y629" s="128" t="str">
        <f t="shared" si="99"/>
        <v/>
      </c>
      <c r="Z629" s="128" t="str">
        <f t="shared" si="100"/>
        <v/>
      </c>
      <c r="AA629" s="128" t="str">
        <f t="shared" si="101"/>
        <v/>
      </c>
      <c r="AB629" s="128" t="str">
        <f t="shared" si="102"/>
        <v/>
      </c>
      <c r="AC629" s="128" t="str">
        <f t="shared" si="103"/>
        <v/>
      </c>
    </row>
    <row r="630" spans="1:29" x14ac:dyDescent="0.2">
      <c r="A630" s="161">
        <v>617</v>
      </c>
      <c r="B630" s="162"/>
      <c r="C630" s="162"/>
      <c r="E630" s="195"/>
      <c r="F630" s="195"/>
      <c r="G630" s="195"/>
      <c r="H630" s="195"/>
      <c r="I630" s="195"/>
      <c r="J630" s="195"/>
      <c r="K630" s="195"/>
      <c r="L630" s="195"/>
      <c r="M630" s="195"/>
      <c r="N630" s="195"/>
      <c r="O630" s="195"/>
      <c r="P630" s="195"/>
      <c r="Q630" s="195"/>
      <c r="R630" s="195"/>
      <c r="T630" s="128" t="str">
        <f t="shared" si="104"/>
        <v/>
      </c>
      <c r="U630" s="128" t="str">
        <f t="shared" si="105"/>
        <v/>
      </c>
      <c r="V630" s="128" t="str">
        <f t="shared" si="106"/>
        <v/>
      </c>
      <c r="W630" s="128" t="str">
        <f t="shared" si="107"/>
        <v/>
      </c>
      <c r="X630" s="128" t="str">
        <f t="shared" si="108"/>
        <v/>
      </c>
      <c r="Y630" s="128" t="str">
        <f t="shared" si="99"/>
        <v/>
      </c>
      <c r="Z630" s="128" t="str">
        <f t="shared" si="100"/>
        <v/>
      </c>
      <c r="AA630" s="128" t="str">
        <f t="shared" si="101"/>
        <v/>
      </c>
      <c r="AB630" s="128" t="str">
        <f t="shared" si="102"/>
        <v/>
      </c>
      <c r="AC630" s="128" t="str">
        <f t="shared" si="103"/>
        <v/>
      </c>
    </row>
    <row r="631" spans="1:29" x14ac:dyDescent="0.2">
      <c r="A631" s="161">
        <v>618</v>
      </c>
      <c r="B631" s="162"/>
      <c r="C631" s="162"/>
      <c r="E631" s="195"/>
      <c r="F631" s="195"/>
      <c r="G631" s="195"/>
      <c r="H631" s="195"/>
      <c r="I631" s="195"/>
      <c r="J631" s="195"/>
      <c r="K631" s="195"/>
      <c r="L631" s="195"/>
      <c r="M631" s="195"/>
      <c r="N631" s="195"/>
      <c r="O631" s="195"/>
      <c r="P631" s="195"/>
      <c r="Q631" s="195"/>
      <c r="R631" s="195"/>
      <c r="T631" s="128" t="str">
        <f t="shared" si="104"/>
        <v/>
      </c>
      <c r="U631" s="128" t="str">
        <f t="shared" si="105"/>
        <v/>
      </c>
      <c r="V631" s="128" t="str">
        <f t="shared" si="106"/>
        <v/>
      </c>
      <c r="W631" s="128" t="str">
        <f t="shared" si="107"/>
        <v/>
      </c>
      <c r="X631" s="128" t="str">
        <f t="shared" si="108"/>
        <v/>
      </c>
      <c r="Y631" s="128" t="str">
        <f t="shared" si="99"/>
        <v/>
      </c>
      <c r="Z631" s="128" t="str">
        <f t="shared" si="100"/>
        <v/>
      </c>
      <c r="AA631" s="128" t="str">
        <f t="shared" si="101"/>
        <v/>
      </c>
      <c r="AB631" s="128" t="str">
        <f t="shared" si="102"/>
        <v/>
      </c>
      <c r="AC631" s="128" t="str">
        <f t="shared" si="103"/>
        <v/>
      </c>
    </row>
    <row r="632" spans="1:29" x14ac:dyDescent="0.2">
      <c r="A632" s="161">
        <v>619</v>
      </c>
      <c r="B632" s="162"/>
      <c r="C632" s="162"/>
      <c r="E632" s="195"/>
      <c r="F632" s="195"/>
      <c r="G632" s="195"/>
      <c r="H632" s="195"/>
      <c r="I632" s="195"/>
      <c r="J632" s="195"/>
      <c r="K632" s="195"/>
      <c r="L632" s="195"/>
      <c r="M632" s="195"/>
      <c r="N632" s="195"/>
      <c r="O632" s="195"/>
      <c r="P632" s="195"/>
      <c r="Q632" s="195"/>
      <c r="R632" s="195"/>
      <c r="T632" s="128" t="str">
        <f t="shared" si="104"/>
        <v/>
      </c>
      <c r="U632" s="128" t="str">
        <f t="shared" si="105"/>
        <v/>
      </c>
      <c r="V632" s="128" t="str">
        <f t="shared" si="106"/>
        <v/>
      </c>
      <c r="W632" s="128" t="str">
        <f t="shared" si="107"/>
        <v/>
      </c>
      <c r="X632" s="128" t="str">
        <f t="shared" si="108"/>
        <v/>
      </c>
      <c r="Y632" s="128" t="str">
        <f t="shared" si="99"/>
        <v/>
      </c>
      <c r="Z632" s="128" t="str">
        <f t="shared" si="100"/>
        <v/>
      </c>
      <c r="AA632" s="128" t="str">
        <f t="shared" si="101"/>
        <v/>
      </c>
      <c r="AB632" s="128" t="str">
        <f t="shared" si="102"/>
        <v/>
      </c>
      <c r="AC632" s="128" t="str">
        <f t="shared" si="103"/>
        <v/>
      </c>
    </row>
    <row r="633" spans="1:29" x14ac:dyDescent="0.2">
      <c r="A633" s="161">
        <v>620</v>
      </c>
      <c r="B633" s="162"/>
      <c r="C633" s="162"/>
      <c r="E633" s="195"/>
      <c r="F633" s="195"/>
      <c r="G633" s="195"/>
      <c r="H633" s="195"/>
      <c r="I633" s="195"/>
      <c r="J633" s="195"/>
      <c r="K633" s="195"/>
      <c r="L633" s="195"/>
      <c r="M633" s="195"/>
      <c r="N633" s="195"/>
      <c r="O633" s="195"/>
      <c r="P633" s="195"/>
      <c r="Q633" s="195"/>
      <c r="R633" s="195"/>
      <c r="T633" s="128" t="str">
        <f t="shared" si="104"/>
        <v/>
      </c>
      <c r="U633" s="128" t="str">
        <f t="shared" si="105"/>
        <v/>
      </c>
      <c r="V633" s="128" t="str">
        <f t="shared" si="106"/>
        <v/>
      </c>
      <c r="W633" s="128" t="str">
        <f t="shared" si="107"/>
        <v/>
      </c>
      <c r="X633" s="128" t="str">
        <f t="shared" si="108"/>
        <v/>
      </c>
      <c r="Y633" s="128" t="str">
        <f t="shared" si="99"/>
        <v/>
      </c>
      <c r="Z633" s="128" t="str">
        <f t="shared" si="100"/>
        <v/>
      </c>
      <c r="AA633" s="128" t="str">
        <f t="shared" si="101"/>
        <v/>
      </c>
      <c r="AB633" s="128" t="str">
        <f t="shared" si="102"/>
        <v/>
      </c>
      <c r="AC633" s="128" t="str">
        <f t="shared" si="103"/>
        <v/>
      </c>
    </row>
    <row r="634" spans="1:29" x14ac:dyDescent="0.2">
      <c r="A634" s="161">
        <v>621</v>
      </c>
      <c r="B634" s="162"/>
      <c r="C634" s="162"/>
      <c r="E634" s="195"/>
      <c r="F634" s="195"/>
      <c r="G634" s="195"/>
      <c r="H634" s="195"/>
      <c r="I634" s="195"/>
      <c r="J634" s="195"/>
      <c r="K634" s="195"/>
      <c r="L634" s="195"/>
      <c r="M634" s="195"/>
      <c r="N634" s="195"/>
      <c r="O634" s="195"/>
      <c r="P634" s="195"/>
      <c r="Q634" s="195"/>
      <c r="R634" s="195"/>
      <c r="T634" s="128" t="str">
        <f t="shared" si="104"/>
        <v/>
      </c>
      <c r="U634" s="128" t="str">
        <f t="shared" si="105"/>
        <v/>
      </c>
      <c r="V634" s="128" t="str">
        <f t="shared" si="106"/>
        <v/>
      </c>
      <c r="W634" s="128" t="str">
        <f t="shared" si="107"/>
        <v/>
      </c>
      <c r="X634" s="128" t="str">
        <f t="shared" si="108"/>
        <v/>
      </c>
      <c r="Y634" s="128" t="str">
        <f t="shared" si="99"/>
        <v/>
      </c>
      <c r="Z634" s="128" t="str">
        <f t="shared" si="100"/>
        <v/>
      </c>
      <c r="AA634" s="128" t="str">
        <f t="shared" si="101"/>
        <v/>
      </c>
      <c r="AB634" s="128" t="str">
        <f t="shared" si="102"/>
        <v/>
      </c>
      <c r="AC634" s="128" t="str">
        <f t="shared" si="103"/>
        <v/>
      </c>
    </row>
    <row r="635" spans="1:29" x14ac:dyDescent="0.2">
      <c r="A635" s="161">
        <v>622</v>
      </c>
      <c r="B635" s="162"/>
      <c r="C635" s="162"/>
      <c r="E635" s="195"/>
      <c r="F635" s="195"/>
      <c r="G635" s="195"/>
      <c r="H635" s="195"/>
      <c r="I635" s="195"/>
      <c r="J635" s="195"/>
      <c r="K635" s="195"/>
      <c r="L635" s="195"/>
      <c r="M635" s="195"/>
      <c r="N635" s="195"/>
      <c r="O635" s="195"/>
      <c r="P635" s="195"/>
      <c r="Q635" s="195"/>
      <c r="R635" s="195"/>
      <c r="T635" s="128" t="str">
        <f t="shared" si="104"/>
        <v/>
      </c>
      <c r="U635" s="128" t="str">
        <f t="shared" si="105"/>
        <v/>
      </c>
      <c r="V635" s="128" t="str">
        <f t="shared" si="106"/>
        <v/>
      </c>
      <c r="W635" s="128" t="str">
        <f t="shared" si="107"/>
        <v/>
      </c>
      <c r="X635" s="128" t="str">
        <f t="shared" si="108"/>
        <v/>
      </c>
      <c r="Y635" s="128" t="str">
        <f t="shared" si="99"/>
        <v/>
      </c>
      <c r="Z635" s="128" t="str">
        <f t="shared" si="100"/>
        <v/>
      </c>
      <c r="AA635" s="128" t="str">
        <f t="shared" si="101"/>
        <v/>
      </c>
      <c r="AB635" s="128" t="str">
        <f t="shared" si="102"/>
        <v/>
      </c>
      <c r="AC635" s="128" t="str">
        <f t="shared" si="103"/>
        <v/>
      </c>
    </row>
    <row r="636" spans="1:29" x14ac:dyDescent="0.2">
      <c r="A636" s="161">
        <v>623</v>
      </c>
      <c r="B636" s="162"/>
      <c r="C636" s="162"/>
      <c r="E636" s="195"/>
      <c r="F636" s="195"/>
      <c r="G636" s="195"/>
      <c r="H636" s="195"/>
      <c r="I636" s="195"/>
      <c r="J636" s="195"/>
      <c r="K636" s="195"/>
      <c r="L636" s="195"/>
      <c r="M636" s="195"/>
      <c r="N636" s="195"/>
      <c r="O636" s="195"/>
      <c r="P636" s="195"/>
      <c r="Q636" s="195"/>
      <c r="R636" s="195"/>
      <c r="T636" s="128" t="str">
        <f t="shared" si="104"/>
        <v/>
      </c>
      <c r="U636" s="128" t="str">
        <f t="shared" si="105"/>
        <v/>
      </c>
      <c r="V636" s="128" t="str">
        <f t="shared" si="106"/>
        <v/>
      </c>
      <c r="W636" s="128" t="str">
        <f t="shared" si="107"/>
        <v/>
      </c>
      <c r="X636" s="128" t="str">
        <f t="shared" si="108"/>
        <v/>
      </c>
      <c r="Y636" s="128" t="str">
        <f t="shared" si="99"/>
        <v/>
      </c>
      <c r="Z636" s="128" t="str">
        <f t="shared" si="100"/>
        <v/>
      </c>
      <c r="AA636" s="128" t="str">
        <f t="shared" si="101"/>
        <v/>
      </c>
      <c r="AB636" s="128" t="str">
        <f t="shared" si="102"/>
        <v/>
      </c>
      <c r="AC636" s="128" t="str">
        <f t="shared" si="103"/>
        <v/>
      </c>
    </row>
    <row r="637" spans="1:29" x14ac:dyDescent="0.2">
      <c r="A637" s="161">
        <v>624</v>
      </c>
      <c r="B637" s="162"/>
      <c r="C637" s="162"/>
      <c r="E637" s="195"/>
      <c r="F637" s="195"/>
      <c r="G637" s="195"/>
      <c r="H637" s="195"/>
      <c r="I637" s="195"/>
      <c r="J637" s="195"/>
      <c r="K637" s="195"/>
      <c r="L637" s="195"/>
      <c r="M637" s="195"/>
      <c r="N637" s="195"/>
      <c r="O637" s="195"/>
      <c r="P637" s="195"/>
      <c r="Q637" s="195"/>
      <c r="R637" s="195"/>
      <c r="T637" s="128" t="str">
        <f t="shared" si="104"/>
        <v/>
      </c>
      <c r="U637" s="128" t="str">
        <f t="shared" si="105"/>
        <v/>
      </c>
      <c r="V637" s="128" t="str">
        <f t="shared" si="106"/>
        <v/>
      </c>
      <c r="W637" s="128" t="str">
        <f t="shared" si="107"/>
        <v/>
      </c>
      <c r="X637" s="128" t="str">
        <f t="shared" si="108"/>
        <v/>
      </c>
      <c r="Y637" s="128" t="str">
        <f t="shared" si="99"/>
        <v/>
      </c>
      <c r="Z637" s="128" t="str">
        <f t="shared" si="100"/>
        <v/>
      </c>
      <c r="AA637" s="128" t="str">
        <f t="shared" si="101"/>
        <v/>
      </c>
      <c r="AB637" s="128" t="str">
        <f t="shared" si="102"/>
        <v/>
      </c>
      <c r="AC637" s="128" t="str">
        <f t="shared" si="103"/>
        <v/>
      </c>
    </row>
    <row r="638" spans="1:29" x14ac:dyDescent="0.2">
      <c r="A638" s="161">
        <v>625</v>
      </c>
      <c r="B638" s="162"/>
      <c r="C638" s="162"/>
      <c r="E638" s="195"/>
      <c r="F638" s="195"/>
      <c r="G638" s="195"/>
      <c r="H638" s="195"/>
      <c r="I638" s="195"/>
      <c r="J638" s="195"/>
      <c r="K638" s="195"/>
      <c r="L638" s="195"/>
      <c r="M638" s="195"/>
      <c r="N638" s="195"/>
      <c r="O638" s="195"/>
      <c r="P638" s="195"/>
      <c r="Q638" s="195"/>
      <c r="R638" s="195"/>
      <c r="T638" s="128" t="str">
        <f t="shared" si="104"/>
        <v/>
      </c>
      <c r="U638" s="128" t="str">
        <f t="shared" si="105"/>
        <v/>
      </c>
      <c r="V638" s="128" t="str">
        <f t="shared" si="106"/>
        <v/>
      </c>
      <c r="W638" s="128" t="str">
        <f t="shared" si="107"/>
        <v/>
      </c>
      <c r="X638" s="128" t="str">
        <f t="shared" si="108"/>
        <v/>
      </c>
      <c r="Y638" s="128" t="str">
        <f t="shared" si="99"/>
        <v/>
      </c>
      <c r="Z638" s="128" t="str">
        <f t="shared" si="100"/>
        <v/>
      </c>
      <c r="AA638" s="128" t="str">
        <f t="shared" si="101"/>
        <v/>
      </c>
      <c r="AB638" s="128" t="str">
        <f t="shared" si="102"/>
        <v/>
      </c>
      <c r="AC638" s="128" t="str">
        <f t="shared" si="103"/>
        <v/>
      </c>
    </row>
    <row r="639" spans="1:29" x14ac:dyDescent="0.2">
      <c r="A639" s="161">
        <v>626</v>
      </c>
      <c r="B639" s="162"/>
      <c r="C639" s="162"/>
      <c r="E639" s="195"/>
      <c r="F639" s="195"/>
      <c r="G639" s="195"/>
      <c r="H639" s="195"/>
      <c r="I639" s="195"/>
      <c r="J639" s="195"/>
      <c r="K639" s="195"/>
      <c r="L639" s="195"/>
      <c r="M639" s="195"/>
      <c r="N639" s="195"/>
      <c r="O639" s="195"/>
      <c r="P639" s="195"/>
      <c r="Q639" s="195"/>
      <c r="R639" s="195"/>
      <c r="T639" s="128" t="str">
        <f t="shared" si="104"/>
        <v/>
      </c>
      <c r="U639" s="128" t="str">
        <f t="shared" si="105"/>
        <v/>
      </c>
      <c r="V639" s="128" t="str">
        <f t="shared" si="106"/>
        <v/>
      </c>
      <c r="W639" s="128" t="str">
        <f t="shared" si="107"/>
        <v/>
      </c>
      <c r="X639" s="128" t="str">
        <f t="shared" si="108"/>
        <v/>
      </c>
      <c r="Y639" s="128" t="str">
        <f t="shared" si="99"/>
        <v/>
      </c>
      <c r="Z639" s="128" t="str">
        <f t="shared" si="100"/>
        <v/>
      </c>
      <c r="AA639" s="128" t="str">
        <f t="shared" si="101"/>
        <v/>
      </c>
      <c r="AB639" s="128" t="str">
        <f t="shared" si="102"/>
        <v/>
      </c>
      <c r="AC639" s="128" t="str">
        <f t="shared" si="103"/>
        <v/>
      </c>
    </row>
    <row r="640" spans="1:29" x14ac:dyDescent="0.2">
      <c r="A640" s="161">
        <v>627</v>
      </c>
      <c r="B640" s="162"/>
      <c r="C640" s="162"/>
      <c r="E640" s="195"/>
      <c r="F640" s="195"/>
      <c r="G640" s="195"/>
      <c r="H640" s="195"/>
      <c r="I640" s="195"/>
      <c r="J640" s="195"/>
      <c r="K640" s="195"/>
      <c r="L640" s="195"/>
      <c r="M640" s="195"/>
      <c r="N640" s="195"/>
      <c r="O640" s="195"/>
      <c r="P640" s="195"/>
      <c r="Q640" s="195"/>
      <c r="R640" s="195"/>
      <c r="T640" s="128" t="str">
        <f t="shared" si="104"/>
        <v/>
      </c>
      <c r="U640" s="128" t="str">
        <f t="shared" si="105"/>
        <v/>
      </c>
      <c r="V640" s="128" t="str">
        <f t="shared" si="106"/>
        <v/>
      </c>
      <c r="W640" s="128" t="str">
        <f t="shared" si="107"/>
        <v/>
      </c>
      <c r="X640" s="128" t="str">
        <f t="shared" si="108"/>
        <v/>
      </c>
      <c r="Y640" s="128" t="str">
        <f t="shared" si="99"/>
        <v/>
      </c>
      <c r="Z640" s="128" t="str">
        <f t="shared" si="100"/>
        <v/>
      </c>
      <c r="AA640" s="128" t="str">
        <f t="shared" si="101"/>
        <v/>
      </c>
      <c r="AB640" s="128" t="str">
        <f t="shared" si="102"/>
        <v/>
      </c>
      <c r="AC640" s="128" t="str">
        <f t="shared" si="103"/>
        <v/>
      </c>
    </row>
    <row r="641" spans="1:29" x14ac:dyDescent="0.2">
      <c r="A641" s="161">
        <v>628</v>
      </c>
      <c r="B641" s="162"/>
      <c r="C641" s="162"/>
      <c r="E641" s="195"/>
      <c r="F641" s="195"/>
      <c r="G641" s="195"/>
      <c r="H641" s="195"/>
      <c r="I641" s="195"/>
      <c r="J641" s="195"/>
      <c r="K641" s="195"/>
      <c r="L641" s="195"/>
      <c r="M641" s="195"/>
      <c r="N641" s="195"/>
      <c r="O641" s="195"/>
      <c r="P641" s="195"/>
      <c r="Q641" s="195"/>
      <c r="R641" s="195"/>
      <c r="T641" s="128" t="str">
        <f t="shared" si="104"/>
        <v/>
      </c>
      <c r="U641" s="128" t="str">
        <f t="shared" si="105"/>
        <v/>
      </c>
      <c r="V641" s="128" t="str">
        <f t="shared" si="106"/>
        <v/>
      </c>
      <c r="W641" s="128" t="str">
        <f t="shared" si="107"/>
        <v/>
      </c>
      <c r="X641" s="128" t="str">
        <f t="shared" si="108"/>
        <v/>
      </c>
      <c r="Y641" s="128" t="str">
        <f t="shared" si="99"/>
        <v/>
      </c>
      <c r="Z641" s="128" t="str">
        <f t="shared" si="100"/>
        <v/>
      </c>
      <c r="AA641" s="128" t="str">
        <f t="shared" si="101"/>
        <v/>
      </c>
      <c r="AB641" s="128" t="str">
        <f t="shared" si="102"/>
        <v/>
      </c>
      <c r="AC641" s="128" t="str">
        <f t="shared" si="103"/>
        <v/>
      </c>
    </row>
    <row r="642" spans="1:29" x14ac:dyDescent="0.2">
      <c r="A642" s="161">
        <v>629</v>
      </c>
      <c r="B642" s="162"/>
      <c r="C642" s="162"/>
      <c r="E642" s="195"/>
      <c r="F642" s="195"/>
      <c r="G642" s="195"/>
      <c r="H642" s="195"/>
      <c r="I642" s="195"/>
      <c r="J642" s="195"/>
      <c r="K642" s="195"/>
      <c r="L642" s="195"/>
      <c r="M642" s="195"/>
      <c r="N642" s="195"/>
      <c r="O642" s="195"/>
      <c r="P642" s="195"/>
      <c r="Q642" s="195"/>
      <c r="R642" s="195"/>
      <c r="T642" s="128" t="str">
        <f t="shared" si="104"/>
        <v/>
      </c>
      <c r="U642" s="128" t="str">
        <f t="shared" si="105"/>
        <v/>
      </c>
      <c r="V642" s="128" t="str">
        <f t="shared" si="106"/>
        <v/>
      </c>
      <c r="W642" s="128" t="str">
        <f t="shared" si="107"/>
        <v/>
      </c>
      <c r="X642" s="128" t="str">
        <f t="shared" si="108"/>
        <v/>
      </c>
      <c r="Y642" s="128" t="str">
        <f t="shared" si="99"/>
        <v/>
      </c>
      <c r="Z642" s="128" t="str">
        <f t="shared" si="100"/>
        <v/>
      </c>
      <c r="AA642" s="128" t="str">
        <f t="shared" si="101"/>
        <v/>
      </c>
      <c r="AB642" s="128" t="str">
        <f t="shared" si="102"/>
        <v/>
      </c>
      <c r="AC642" s="128" t="str">
        <f t="shared" si="103"/>
        <v/>
      </c>
    </row>
    <row r="643" spans="1:29" x14ac:dyDescent="0.2">
      <c r="A643" s="161">
        <v>630</v>
      </c>
      <c r="B643" s="162"/>
      <c r="C643" s="162"/>
      <c r="E643" s="195"/>
      <c r="F643" s="195"/>
      <c r="G643" s="195"/>
      <c r="H643" s="195"/>
      <c r="I643" s="195"/>
      <c r="J643" s="195"/>
      <c r="K643" s="195"/>
      <c r="L643" s="195"/>
      <c r="M643" s="195"/>
      <c r="N643" s="195"/>
      <c r="O643" s="195"/>
      <c r="P643" s="195"/>
      <c r="Q643" s="195"/>
      <c r="R643" s="195"/>
      <c r="T643" s="128" t="str">
        <f t="shared" si="104"/>
        <v/>
      </c>
      <c r="U643" s="128" t="str">
        <f t="shared" si="105"/>
        <v/>
      </c>
      <c r="V643" s="128" t="str">
        <f t="shared" si="106"/>
        <v/>
      </c>
      <c r="W643" s="128" t="str">
        <f t="shared" si="107"/>
        <v/>
      </c>
      <c r="X643" s="128" t="str">
        <f t="shared" si="108"/>
        <v/>
      </c>
      <c r="Y643" s="128" t="str">
        <f t="shared" si="99"/>
        <v/>
      </c>
      <c r="Z643" s="128" t="str">
        <f t="shared" si="100"/>
        <v/>
      </c>
      <c r="AA643" s="128" t="str">
        <f t="shared" si="101"/>
        <v/>
      </c>
      <c r="AB643" s="128" t="str">
        <f t="shared" si="102"/>
        <v/>
      </c>
      <c r="AC643" s="128" t="str">
        <f t="shared" si="103"/>
        <v/>
      </c>
    </row>
    <row r="644" spans="1:29" x14ac:dyDescent="0.2">
      <c r="A644" s="161">
        <v>631</v>
      </c>
      <c r="B644" s="162"/>
      <c r="C644" s="162"/>
      <c r="E644" s="195"/>
      <c r="F644" s="195"/>
      <c r="G644" s="195"/>
      <c r="H644" s="195"/>
      <c r="I644" s="195"/>
      <c r="J644" s="195"/>
      <c r="K644" s="195"/>
      <c r="L644" s="195"/>
      <c r="M644" s="195"/>
      <c r="N644" s="195"/>
      <c r="O644" s="195"/>
      <c r="P644" s="195"/>
      <c r="Q644" s="195"/>
      <c r="R644" s="195"/>
      <c r="T644" s="128" t="str">
        <f t="shared" si="104"/>
        <v/>
      </c>
      <c r="U644" s="128" t="str">
        <f t="shared" si="105"/>
        <v/>
      </c>
      <c r="V644" s="128" t="str">
        <f t="shared" si="106"/>
        <v/>
      </c>
      <c r="W644" s="128" t="str">
        <f t="shared" si="107"/>
        <v/>
      </c>
      <c r="X644" s="128" t="str">
        <f t="shared" si="108"/>
        <v/>
      </c>
      <c r="Y644" s="128" t="str">
        <f t="shared" si="99"/>
        <v/>
      </c>
      <c r="Z644" s="128" t="str">
        <f t="shared" si="100"/>
        <v/>
      </c>
      <c r="AA644" s="128" t="str">
        <f t="shared" si="101"/>
        <v/>
      </c>
      <c r="AB644" s="128" t="str">
        <f t="shared" si="102"/>
        <v/>
      </c>
      <c r="AC644" s="128" t="str">
        <f t="shared" si="103"/>
        <v/>
      </c>
    </row>
    <row r="645" spans="1:29" x14ac:dyDescent="0.2">
      <c r="A645" s="161">
        <v>632</v>
      </c>
      <c r="B645" s="162"/>
      <c r="C645" s="162"/>
      <c r="E645" s="195"/>
      <c r="F645" s="195"/>
      <c r="G645" s="195"/>
      <c r="H645" s="195"/>
      <c r="I645" s="195"/>
      <c r="J645" s="195"/>
      <c r="K645" s="195"/>
      <c r="L645" s="195"/>
      <c r="M645" s="195"/>
      <c r="N645" s="195"/>
      <c r="O645" s="195"/>
      <c r="P645" s="195"/>
      <c r="Q645" s="195"/>
      <c r="R645" s="195"/>
      <c r="T645" s="128" t="str">
        <f t="shared" si="104"/>
        <v/>
      </c>
      <c r="U645" s="128" t="str">
        <f t="shared" si="105"/>
        <v/>
      </c>
      <c r="V645" s="128" t="str">
        <f t="shared" si="106"/>
        <v/>
      </c>
      <c r="W645" s="128" t="str">
        <f t="shared" si="107"/>
        <v/>
      </c>
      <c r="X645" s="128" t="str">
        <f t="shared" si="108"/>
        <v/>
      </c>
      <c r="Y645" s="128" t="str">
        <f t="shared" si="99"/>
        <v/>
      </c>
      <c r="Z645" s="128" t="str">
        <f t="shared" si="100"/>
        <v/>
      </c>
      <c r="AA645" s="128" t="str">
        <f t="shared" si="101"/>
        <v/>
      </c>
      <c r="AB645" s="128" t="str">
        <f t="shared" si="102"/>
        <v/>
      </c>
      <c r="AC645" s="128" t="str">
        <f t="shared" si="103"/>
        <v/>
      </c>
    </row>
    <row r="646" spans="1:29" x14ac:dyDescent="0.2">
      <c r="A646" s="161">
        <v>633</v>
      </c>
      <c r="B646" s="162"/>
      <c r="C646" s="162"/>
      <c r="E646" s="195"/>
      <c r="F646" s="195"/>
      <c r="G646" s="195"/>
      <c r="H646" s="195"/>
      <c r="I646" s="195"/>
      <c r="J646" s="195"/>
      <c r="K646" s="195"/>
      <c r="L646" s="195"/>
      <c r="M646" s="195"/>
      <c r="N646" s="195"/>
      <c r="O646" s="195"/>
      <c r="P646" s="195"/>
      <c r="Q646" s="195"/>
      <c r="R646" s="195"/>
      <c r="T646" s="128" t="str">
        <f t="shared" si="104"/>
        <v/>
      </c>
      <c r="U646" s="128" t="str">
        <f t="shared" si="105"/>
        <v/>
      </c>
      <c r="V646" s="128" t="str">
        <f t="shared" si="106"/>
        <v/>
      </c>
      <c r="W646" s="128" t="str">
        <f t="shared" si="107"/>
        <v/>
      </c>
      <c r="X646" s="128" t="str">
        <f t="shared" si="108"/>
        <v/>
      </c>
      <c r="Y646" s="128" t="str">
        <f t="shared" si="99"/>
        <v/>
      </c>
      <c r="Z646" s="128" t="str">
        <f t="shared" si="100"/>
        <v/>
      </c>
      <c r="AA646" s="128" t="str">
        <f t="shared" si="101"/>
        <v/>
      </c>
      <c r="AB646" s="128" t="str">
        <f t="shared" si="102"/>
        <v/>
      </c>
      <c r="AC646" s="128" t="str">
        <f t="shared" si="103"/>
        <v/>
      </c>
    </row>
    <row r="647" spans="1:29" x14ac:dyDescent="0.2">
      <c r="A647" s="161">
        <v>634</v>
      </c>
      <c r="B647" s="162"/>
      <c r="C647" s="162"/>
      <c r="E647" s="195"/>
      <c r="F647" s="195"/>
      <c r="G647" s="195"/>
      <c r="H647" s="195"/>
      <c r="I647" s="195"/>
      <c r="J647" s="195"/>
      <c r="K647" s="195"/>
      <c r="L647" s="195"/>
      <c r="M647" s="195"/>
      <c r="N647" s="195"/>
      <c r="O647" s="195"/>
      <c r="P647" s="195"/>
      <c r="Q647" s="195"/>
      <c r="R647" s="195"/>
      <c r="T647" s="128" t="str">
        <f t="shared" si="104"/>
        <v/>
      </c>
      <c r="U647" s="128" t="str">
        <f t="shared" si="105"/>
        <v/>
      </c>
      <c r="V647" s="128" t="str">
        <f t="shared" si="106"/>
        <v/>
      </c>
      <c r="W647" s="128" t="str">
        <f t="shared" si="107"/>
        <v/>
      </c>
      <c r="X647" s="128" t="str">
        <f t="shared" si="108"/>
        <v/>
      </c>
      <c r="Y647" s="128" t="str">
        <f t="shared" si="99"/>
        <v/>
      </c>
      <c r="Z647" s="128" t="str">
        <f t="shared" si="100"/>
        <v/>
      </c>
      <c r="AA647" s="128" t="str">
        <f t="shared" si="101"/>
        <v/>
      </c>
      <c r="AB647" s="128" t="str">
        <f t="shared" si="102"/>
        <v/>
      </c>
      <c r="AC647" s="128" t="str">
        <f t="shared" si="103"/>
        <v/>
      </c>
    </row>
    <row r="648" spans="1:29" x14ac:dyDescent="0.2">
      <c r="A648" s="161">
        <v>635</v>
      </c>
      <c r="B648" s="162"/>
      <c r="C648" s="162"/>
      <c r="E648" s="195"/>
      <c r="F648" s="195"/>
      <c r="G648" s="195"/>
      <c r="H648" s="195"/>
      <c r="I648" s="195"/>
      <c r="J648" s="195"/>
      <c r="K648" s="195"/>
      <c r="L648" s="195"/>
      <c r="M648" s="195"/>
      <c r="N648" s="195"/>
      <c r="O648" s="195"/>
      <c r="P648" s="195"/>
      <c r="Q648" s="195"/>
      <c r="R648" s="195"/>
      <c r="T648" s="128" t="str">
        <f t="shared" si="104"/>
        <v/>
      </c>
      <c r="U648" s="128" t="str">
        <f t="shared" si="105"/>
        <v/>
      </c>
      <c r="V648" s="128" t="str">
        <f t="shared" si="106"/>
        <v/>
      </c>
      <c r="W648" s="128" t="str">
        <f t="shared" si="107"/>
        <v/>
      </c>
      <c r="X648" s="128" t="str">
        <f t="shared" si="108"/>
        <v/>
      </c>
      <c r="Y648" s="128" t="str">
        <f t="shared" si="99"/>
        <v/>
      </c>
      <c r="Z648" s="128" t="str">
        <f t="shared" si="100"/>
        <v/>
      </c>
      <c r="AA648" s="128" t="str">
        <f t="shared" si="101"/>
        <v/>
      </c>
      <c r="AB648" s="128" t="str">
        <f t="shared" si="102"/>
        <v/>
      </c>
      <c r="AC648" s="128" t="str">
        <f t="shared" si="103"/>
        <v/>
      </c>
    </row>
    <row r="649" spans="1:29" x14ac:dyDescent="0.2">
      <c r="A649" s="161">
        <v>636</v>
      </c>
      <c r="B649" s="162"/>
      <c r="C649" s="162"/>
      <c r="E649" s="195"/>
      <c r="F649" s="195"/>
      <c r="G649" s="195"/>
      <c r="H649" s="195"/>
      <c r="I649" s="195"/>
      <c r="J649" s="195"/>
      <c r="K649" s="195"/>
      <c r="L649" s="195"/>
      <c r="M649" s="195"/>
      <c r="N649" s="195"/>
      <c r="O649" s="195"/>
      <c r="P649" s="195"/>
      <c r="Q649" s="195"/>
      <c r="R649" s="195"/>
      <c r="T649" s="128" t="str">
        <f t="shared" si="104"/>
        <v/>
      </c>
      <c r="U649" s="128" t="str">
        <f t="shared" si="105"/>
        <v/>
      </c>
      <c r="V649" s="128" t="str">
        <f t="shared" si="106"/>
        <v/>
      </c>
      <c r="W649" s="128" t="str">
        <f t="shared" si="107"/>
        <v/>
      </c>
      <c r="X649" s="128" t="str">
        <f t="shared" si="108"/>
        <v/>
      </c>
      <c r="Y649" s="128" t="str">
        <f t="shared" si="99"/>
        <v/>
      </c>
      <c r="Z649" s="128" t="str">
        <f t="shared" si="100"/>
        <v/>
      </c>
      <c r="AA649" s="128" t="str">
        <f t="shared" si="101"/>
        <v/>
      </c>
      <c r="AB649" s="128" t="str">
        <f t="shared" si="102"/>
        <v/>
      </c>
      <c r="AC649" s="128" t="str">
        <f t="shared" si="103"/>
        <v/>
      </c>
    </row>
    <row r="650" spans="1:29" x14ac:dyDescent="0.2">
      <c r="A650" s="161">
        <v>637</v>
      </c>
      <c r="B650" s="162"/>
      <c r="C650" s="162"/>
      <c r="E650" s="195"/>
      <c r="F650" s="195"/>
      <c r="G650" s="195"/>
      <c r="H650" s="195"/>
      <c r="I650" s="195"/>
      <c r="J650" s="195"/>
      <c r="K650" s="195"/>
      <c r="L650" s="195"/>
      <c r="M650" s="195"/>
      <c r="N650" s="195"/>
      <c r="O650" s="195"/>
      <c r="P650" s="195"/>
      <c r="Q650" s="195"/>
      <c r="R650" s="195"/>
      <c r="T650" s="128" t="str">
        <f t="shared" si="104"/>
        <v/>
      </c>
      <c r="U650" s="128" t="str">
        <f t="shared" si="105"/>
        <v/>
      </c>
      <c r="V650" s="128" t="str">
        <f t="shared" si="106"/>
        <v/>
      </c>
      <c r="W650" s="128" t="str">
        <f t="shared" si="107"/>
        <v/>
      </c>
      <c r="X650" s="128" t="str">
        <f t="shared" si="108"/>
        <v/>
      </c>
      <c r="Y650" s="128" t="str">
        <f t="shared" si="99"/>
        <v/>
      </c>
      <c r="Z650" s="128" t="str">
        <f t="shared" si="100"/>
        <v/>
      </c>
      <c r="AA650" s="128" t="str">
        <f t="shared" si="101"/>
        <v/>
      </c>
      <c r="AB650" s="128" t="str">
        <f t="shared" si="102"/>
        <v/>
      </c>
      <c r="AC650" s="128" t="str">
        <f t="shared" si="103"/>
        <v/>
      </c>
    </row>
    <row r="651" spans="1:29" x14ac:dyDescent="0.2">
      <c r="A651" s="161">
        <v>638</v>
      </c>
      <c r="B651" s="162"/>
      <c r="C651" s="162"/>
      <c r="E651" s="195"/>
      <c r="F651" s="195"/>
      <c r="G651" s="195"/>
      <c r="H651" s="195"/>
      <c r="I651" s="195"/>
      <c r="J651" s="195"/>
      <c r="K651" s="195"/>
      <c r="L651" s="195"/>
      <c r="M651" s="195"/>
      <c r="N651" s="195"/>
      <c r="O651" s="195"/>
      <c r="P651" s="195"/>
      <c r="Q651" s="195"/>
      <c r="R651" s="195"/>
      <c r="T651" s="128" t="str">
        <f t="shared" si="104"/>
        <v/>
      </c>
      <c r="U651" s="128" t="str">
        <f t="shared" si="105"/>
        <v/>
      </c>
      <c r="V651" s="128" t="str">
        <f t="shared" si="106"/>
        <v/>
      </c>
      <c r="W651" s="128" t="str">
        <f t="shared" si="107"/>
        <v/>
      </c>
      <c r="X651" s="128" t="str">
        <f t="shared" si="108"/>
        <v/>
      </c>
      <c r="Y651" s="128" t="str">
        <f t="shared" si="99"/>
        <v/>
      </c>
      <c r="Z651" s="128" t="str">
        <f t="shared" si="100"/>
        <v/>
      </c>
      <c r="AA651" s="128" t="str">
        <f t="shared" si="101"/>
        <v/>
      </c>
      <c r="AB651" s="128" t="str">
        <f t="shared" si="102"/>
        <v/>
      </c>
      <c r="AC651" s="128" t="str">
        <f t="shared" si="103"/>
        <v/>
      </c>
    </row>
    <row r="652" spans="1:29" x14ac:dyDescent="0.2">
      <c r="A652" s="161">
        <v>639</v>
      </c>
      <c r="B652" s="162"/>
      <c r="C652" s="162"/>
      <c r="E652" s="195"/>
      <c r="F652" s="195"/>
      <c r="G652" s="195"/>
      <c r="H652" s="195"/>
      <c r="I652" s="195"/>
      <c r="J652" s="195"/>
      <c r="K652" s="195"/>
      <c r="L652" s="195"/>
      <c r="M652" s="195"/>
      <c r="N652" s="195"/>
      <c r="O652" s="195"/>
      <c r="P652" s="195"/>
      <c r="Q652" s="195"/>
      <c r="R652" s="195"/>
      <c r="T652" s="128" t="str">
        <f t="shared" si="104"/>
        <v/>
      </c>
      <c r="U652" s="128" t="str">
        <f t="shared" si="105"/>
        <v/>
      </c>
      <c r="V652" s="128" t="str">
        <f t="shared" si="106"/>
        <v/>
      </c>
      <c r="W652" s="128" t="str">
        <f t="shared" si="107"/>
        <v/>
      </c>
      <c r="X652" s="128" t="str">
        <f t="shared" si="108"/>
        <v/>
      </c>
      <c r="Y652" s="128" t="str">
        <f t="shared" si="99"/>
        <v/>
      </c>
      <c r="Z652" s="128" t="str">
        <f t="shared" si="100"/>
        <v/>
      </c>
      <c r="AA652" s="128" t="str">
        <f t="shared" si="101"/>
        <v/>
      </c>
      <c r="AB652" s="128" t="str">
        <f t="shared" si="102"/>
        <v/>
      </c>
      <c r="AC652" s="128" t="str">
        <f t="shared" si="103"/>
        <v/>
      </c>
    </row>
    <row r="653" spans="1:29" x14ac:dyDescent="0.2">
      <c r="A653" s="161">
        <v>640</v>
      </c>
      <c r="B653" s="162"/>
      <c r="C653" s="162"/>
      <c r="E653" s="195"/>
      <c r="F653" s="195"/>
      <c r="G653" s="195"/>
      <c r="H653" s="195"/>
      <c r="I653" s="195"/>
      <c r="J653" s="195"/>
      <c r="K653" s="195"/>
      <c r="L653" s="195"/>
      <c r="M653" s="195"/>
      <c r="N653" s="195"/>
      <c r="O653" s="195"/>
      <c r="P653" s="195"/>
      <c r="Q653" s="195"/>
      <c r="R653" s="195"/>
      <c r="T653" s="128" t="str">
        <f t="shared" si="104"/>
        <v/>
      </c>
      <c r="U653" s="128" t="str">
        <f t="shared" si="105"/>
        <v/>
      </c>
      <c r="V653" s="128" t="str">
        <f t="shared" si="106"/>
        <v/>
      </c>
      <c r="W653" s="128" t="str">
        <f t="shared" si="107"/>
        <v/>
      </c>
      <c r="X653" s="128" t="str">
        <f t="shared" si="108"/>
        <v/>
      </c>
      <c r="Y653" s="128" t="str">
        <f t="shared" ref="Y653:Y716" si="109">IF(T653="","",ABS(T653-$AD$4))</f>
        <v/>
      </c>
      <c r="Z653" s="128" t="str">
        <f t="shared" ref="Z653:Z716" si="110">IF(U653="","",ABS(U653-$AD$5))</f>
        <v/>
      </c>
      <c r="AA653" s="128" t="str">
        <f t="shared" ref="AA653:AA716" si="111">IF(V653="","",ABS(V653-$AD$6))</f>
        <v/>
      </c>
      <c r="AB653" s="128" t="str">
        <f t="shared" ref="AB653:AB716" si="112">IF(W653="","",ABS(W653-$AD$7))</f>
        <v/>
      </c>
      <c r="AC653" s="128" t="str">
        <f t="shared" ref="AC653:AC716" si="113">IF(X653="","",ABS(X653-$AD$8))</f>
        <v/>
      </c>
    </row>
    <row r="654" spans="1:29" x14ac:dyDescent="0.2">
      <c r="A654" s="161">
        <v>641</v>
      </c>
      <c r="B654" s="162"/>
      <c r="C654" s="162"/>
      <c r="E654" s="195"/>
      <c r="F654" s="195"/>
      <c r="G654" s="195"/>
      <c r="H654" s="195"/>
      <c r="I654" s="195"/>
      <c r="J654" s="195"/>
      <c r="K654" s="195"/>
      <c r="L654" s="195"/>
      <c r="M654" s="195"/>
      <c r="N654" s="195"/>
      <c r="O654" s="195"/>
      <c r="P654" s="195"/>
      <c r="Q654" s="195"/>
      <c r="R654" s="195"/>
      <c r="T654" s="128" t="str">
        <f t="shared" ref="T654:T717" si="114">IF(B655=1,C655,"")</f>
        <v/>
      </c>
      <c r="U654" s="128" t="str">
        <f t="shared" ref="U654:U717" si="115">IF(B655=2,C655,"")</f>
        <v/>
      </c>
      <c r="V654" s="128" t="str">
        <f t="shared" ref="V654:V717" si="116">IF(B655=3,C655,"")</f>
        <v/>
      </c>
      <c r="W654" s="128" t="str">
        <f t="shared" ref="W654:W717" si="117">IF(B655=4,C655,"")</f>
        <v/>
      </c>
      <c r="X654" s="128" t="str">
        <f t="shared" ref="X654:X717" si="118">IF(B655=5,C655,"")</f>
        <v/>
      </c>
      <c r="Y654" s="128" t="str">
        <f t="shared" si="109"/>
        <v/>
      </c>
      <c r="Z654" s="128" t="str">
        <f t="shared" si="110"/>
        <v/>
      </c>
      <c r="AA654" s="128" t="str">
        <f t="shared" si="111"/>
        <v/>
      </c>
      <c r="AB654" s="128" t="str">
        <f t="shared" si="112"/>
        <v/>
      </c>
      <c r="AC654" s="128" t="str">
        <f t="shared" si="113"/>
        <v/>
      </c>
    </row>
    <row r="655" spans="1:29" x14ac:dyDescent="0.2">
      <c r="A655" s="161">
        <v>642</v>
      </c>
      <c r="B655" s="162"/>
      <c r="C655" s="162"/>
      <c r="E655" s="195"/>
      <c r="F655" s="195"/>
      <c r="G655" s="195"/>
      <c r="H655" s="195"/>
      <c r="I655" s="195"/>
      <c r="J655" s="195"/>
      <c r="K655" s="195"/>
      <c r="L655" s="195"/>
      <c r="M655" s="195"/>
      <c r="N655" s="195"/>
      <c r="O655" s="195"/>
      <c r="P655" s="195"/>
      <c r="Q655" s="195"/>
      <c r="R655" s="195"/>
      <c r="T655" s="128" t="str">
        <f t="shared" si="114"/>
        <v/>
      </c>
      <c r="U655" s="128" t="str">
        <f t="shared" si="115"/>
        <v/>
      </c>
      <c r="V655" s="128" t="str">
        <f t="shared" si="116"/>
        <v/>
      </c>
      <c r="W655" s="128" t="str">
        <f t="shared" si="117"/>
        <v/>
      </c>
      <c r="X655" s="128" t="str">
        <f t="shared" si="118"/>
        <v/>
      </c>
      <c r="Y655" s="128" t="str">
        <f t="shared" si="109"/>
        <v/>
      </c>
      <c r="Z655" s="128" t="str">
        <f t="shared" si="110"/>
        <v/>
      </c>
      <c r="AA655" s="128" t="str">
        <f t="shared" si="111"/>
        <v/>
      </c>
      <c r="AB655" s="128" t="str">
        <f t="shared" si="112"/>
        <v/>
      </c>
      <c r="AC655" s="128" t="str">
        <f t="shared" si="113"/>
        <v/>
      </c>
    </row>
    <row r="656" spans="1:29" x14ac:dyDescent="0.2">
      <c r="A656" s="161">
        <v>643</v>
      </c>
      <c r="B656" s="162"/>
      <c r="C656" s="162"/>
      <c r="E656" s="195"/>
      <c r="F656" s="195"/>
      <c r="G656" s="195"/>
      <c r="H656" s="195"/>
      <c r="I656" s="195"/>
      <c r="J656" s="195"/>
      <c r="K656" s="195"/>
      <c r="L656" s="195"/>
      <c r="M656" s="195"/>
      <c r="N656" s="195"/>
      <c r="O656" s="195"/>
      <c r="P656" s="195"/>
      <c r="Q656" s="195"/>
      <c r="R656" s="195"/>
      <c r="T656" s="128" t="str">
        <f t="shared" si="114"/>
        <v/>
      </c>
      <c r="U656" s="128" t="str">
        <f t="shared" si="115"/>
        <v/>
      </c>
      <c r="V656" s="128" t="str">
        <f t="shared" si="116"/>
        <v/>
      </c>
      <c r="W656" s="128" t="str">
        <f t="shared" si="117"/>
        <v/>
      </c>
      <c r="X656" s="128" t="str">
        <f t="shared" si="118"/>
        <v/>
      </c>
      <c r="Y656" s="128" t="str">
        <f t="shared" si="109"/>
        <v/>
      </c>
      <c r="Z656" s="128" t="str">
        <f t="shared" si="110"/>
        <v/>
      </c>
      <c r="AA656" s="128" t="str">
        <f t="shared" si="111"/>
        <v/>
      </c>
      <c r="AB656" s="128" t="str">
        <f t="shared" si="112"/>
        <v/>
      </c>
      <c r="AC656" s="128" t="str">
        <f t="shared" si="113"/>
        <v/>
      </c>
    </row>
    <row r="657" spans="1:29" x14ac:dyDescent="0.2">
      <c r="A657" s="161">
        <v>644</v>
      </c>
      <c r="B657" s="162"/>
      <c r="C657" s="162"/>
      <c r="E657" s="195"/>
      <c r="F657" s="195"/>
      <c r="G657" s="195"/>
      <c r="H657" s="195"/>
      <c r="I657" s="195"/>
      <c r="J657" s="195"/>
      <c r="K657" s="195"/>
      <c r="L657" s="195"/>
      <c r="M657" s="195"/>
      <c r="N657" s="195"/>
      <c r="O657" s="195"/>
      <c r="P657" s="195"/>
      <c r="Q657" s="195"/>
      <c r="R657" s="195"/>
      <c r="T657" s="128" t="str">
        <f t="shared" si="114"/>
        <v/>
      </c>
      <c r="U657" s="128" t="str">
        <f t="shared" si="115"/>
        <v/>
      </c>
      <c r="V657" s="128" t="str">
        <f t="shared" si="116"/>
        <v/>
      </c>
      <c r="W657" s="128" t="str">
        <f t="shared" si="117"/>
        <v/>
      </c>
      <c r="X657" s="128" t="str">
        <f t="shared" si="118"/>
        <v/>
      </c>
      <c r="Y657" s="128" t="str">
        <f t="shared" si="109"/>
        <v/>
      </c>
      <c r="Z657" s="128" t="str">
        <f t="shared" si="110"/>
        <v/>
      </c>
      <c r="AA657" s="128" t="str">
        <f t="shared" si="111"/>
        <v/>
      </c>
      <c r="AB657" s="128" t="str">
        <f t="shared" si="112"/>
        <v/>
      </c>
      <c r="AC657" s="128" t="str">
        <f t="shared" si="113"/>
        <v/>
      </c>
    </row>
    <row r="658" spans="1:29" x14ac:dyDescent="0.2">
      <c r="A658" s="161">
        <v>645</v>
      </c>
      <c r="B658" s="162"/>
      <c r="C658" s="162"/>
      <c r="E658" s="195"/>
      <c r="F658" s="195"/>
      <c r="G658" s="195"/>
      <c r="H658" s="195"/>
      <c r="I658" s="195"/>
      <c r="J658" s="195"/>
      <c r="K658" s="195"/>
      <c r="L658" s="195"/>
      <c r="M658" s="195"/>
      <c r="N658" s="195"/>
      <c r="O658" s="195"/>
      <c r="P658" s="195"/>
      <c r="Q658" s="195"/>
      <c r="R658" s="195"/>
      <c r="T658" s="128" t="str">
        <f t="shared" si="114"/>
        <v/>
      </c>
      <c r="U658" s="128" t="str">
        <f t="shared" si="115"/>
        <v/>
      </c>
      <c r="V658" s="128" t="str">
        <f t="shared" si="116"/>
        <v/>
      </c>
      <c r="W658" s="128" t="str">
        <f t="shared" si="117"/>
        <v/>
      </c>
      <c r="X658" s="128" t="str">
        <f t="shared" si="118"/>
        <v/>
      </c>
      <c r="Y658" s="128" t="str">
        <f t="shared" si="109"/>
        <v/>
      </c>
      <c r="Z658" s="128" t="str">
        <f t="shared" si="110"/>
        <v/>
      </c>
      <c r="AA658" s="128" t="str">
        <f t="shared" si="111"/>
        <v/>
      </c>
      <c r="AB658" s="128" t="str">
        <f t="shared" si="112"/>
        <v/>
      </c>
      <c r="AC658" s="128" t="str">
        <f t="shared" si="113"/>
        <v/>
      </c>
    </row>
    <row r="659" spans="1:29" x14ac:dyDescent="0.2">
      <c r="A659" s="161">
        <v>646</v>
      </c>
      <c r="B659" s="162"/>
      <c r="C659" s="162"/>
      <c r="E659" s="195"/>
      <c r="F659" s="195"/>
      <c r="G659" s="195"/>
      <c r="H659" s="195"/>
      <c r="I659" s="195"/>
      <c r="J659" s="195"/>
      <c r="K659" s="195"/>
      <c r="L659" s="195"/>
      <c r="M659" s="195"/>
      <c r="N659" s="195"/>
      <c r="O659" s="195"/>
      <c r="P659" s="195"/>
      <c r="Q659" s="195"/>
      <c r="R659" s="195"/>
      <c r="T659" s="128" t="str">
        <f t="shared" si="114"/>
        <v/>
      </c>
      <c r="U659" s="128" t="str">
        <f t="shared" si="115"/>
        <v/>
      </c>
      <c r="V659" s="128" t="str">
        <f t="shared" si="116"/>
        <v/>
      </c>
      <c r="W659" s="128" t="str">
        <f t="shared" si="117"/>
        <v/>
      </c>
      <c r="X659" s="128" t="str">
        <f t="shared" si="118"/>
        <v/>
      </c>
      <c r="Y659" s="128" t="str">
        <f t="shared" si="109"/>
        <v/>
      </c>
      <c r="Z659" s="128" t="str">
        <f t="shared" si="110"/>
        <v/>
      </c>
      <c r="AA659" s="128" t="str">
        <f t="shared" si="111"/>
        <v/>
      </c>
      <c r="AB659" s="128" t="str">
        <f t="shared" si="112"/>
        <v/>
      </c>
      <c r="AC659" s="128" t="str">
        <f t="shared" si="113"/>
        <v/>
      </c>
    </row>
    <row r="660" spans="1:29" x14ac:dyDescent="0.2">
      <c r="A660" s="161">
        <v>647</v>
      </c>
      <c r="B660" s="162"/>
      <c r="C660" s="162"/>
      <c r="E660" s="195"/>
      <c r="F660" s="195"/>
      <c r="G660" s="195"/>
      <c r="H660" s="195"/>
      <c r="I660" s="195"/>
      <c r="J660" s="195"/>
      <c r="K660" s="195"/>
      <c r="L660" s="195"/>
      <c r="M660" s="195"/>
      <c r="N660" s="195"/>
      <c r="O660" s="195"/>
      <c r="P660" s="195"/>
      <c r="Q660" s="195"/>
      <c r="R660" s="195"/>
      <c r="T660" s="128" t="str">
        <f t="shared" si="114"/>
        <v/>
      </c>
      <c r="U660" s="128" t="str">
        <f t="shared" si="115"/>
        <v/>
      </c>
      <c r="V660" s="128" t="str">
        <f t="shared" si="116"/>
        <v/>
      </c>
      <c r="W660" s="128" t="str">
        <f t="shared" si="117"/>
        <v/>
      </c>
      <c r="X660" s="128" t="str">
        <f t="shared" si="118"/>
        <v/>
      </c>
      <c r="Y660" s="128" t="str">
        <f t="shared" si="109"/>
        <v/>
      </c>
      <c r="Z660" s="128" t="str">
        <f t="shared" si="110"/>
        <v/>
      </c>
      <c r="AA660" s="128" t="str">
        <f t="shared" si="111"/>
        <v/>
      </c>
      <c r="AB660" s="128" t="str">
        <f t="shared" si="112"/>
        <v/>
      </c>
      <c r="AC660" s="128" t="str">
        <f t="shared" si="113"/>
        <v/>
      </c>
    </row>
    <row r="661" spans="1:29" x14ac:dyDescent="0.2">
      <c r="A661" s="161">
        <v>648</v>
      </c>
      <c r="B661" s="162"/>
      <c r="C661" s="162"/>
      <c r="E661" s="195"/>
      <c r="F661" s="195"/>
      <c r="G661" s="195"/>
      <c r="H661" s="195"/>
      <c r="I661" s="195"/>
      <c r="J661" s="195"/>
      <c r="K661" s="195"/>
      <c r="L661" s="195"/>
      <c r="M661" s="195"/>
      <c r="N661" s="195"/>
      <c r="O661" s="195"/>
      <c r="P661" s="195"/>
      <c r="Q661" s="195"/>
      <c r="R661" s="195"/>
      <c r="T661" s="128" t="str">
        <f t="shared" si="114"/>
        <v/>
      </c>
      <c r="U661" s="128" t="str">
        <f t="shared" si="115"/>
        <v/>
      </c>
      <c r="V661" s="128" t="str">
        <f t="shared" si="116"/>
        <v/>
      </c>
      <c r="W661" s="128" t="str">
        <f t="shared" si="117"/>
        <v/>
      </c>
      <c r="X661" s="128" t="str">
        <f t="shared" si="118"/>
        <v/>
      </c>
      <c r="Y661" s="128" t="str">
        <f t="shared" si="109"/>
        <v/>
      </c>
      <c r="Z661" s="128" t="str">
        <f t="shared" si="110"/>
        <v/>
      </c>
      <c r="AA661" s="128" t="str">
        <f t="shared" si="111"/>
        <v/>
      </c>
      <c r="AB661" s="128" t="str">
        <f t="shared" si="112"/>
        <v/>
      </c>
      <c r="AC661" s="128" t="str">
        <f t="shared" si="113"/>
        <v/>
      </c>
    </row>
    <row r="662" spans="1:29" x14ac:dyDescent="0.2">
      <c r="A662" s="161">
        <v>649</v>
      </c>
      <c r="B662" s="162"/>
      <c r="C662" s="162"/>
      <c r="E662" s="195"/>
      <c r="F662" s="195"/>
      <c r="G662" s="195"/>
      <c r="H662" s="195"/>
      <c r="I662" s="195"/>
      <c r="J662" s="195"/>
      <c r="K662" s="195"/>
      <c r="L662" s="195"/>
      <c r="M662" s="195"/>
      <c r="N662" s="195"/>
      <c r="O662" s="195"/>
      <c r="P662" s="195"/>
      <c r="Q662" s="195"/>
      <c r="R662" s="195"/>
      <c r="T662" s="128" t="str">
        <f t="shared" si="114"/>
        <v/>
      </c>
      <c r="U662" s="128" t="str">
        <f t="shared" si="115"/>
        <v/>
      </c>
      <c r="V662" s="128" t="str">
        <f t="shared" si="116"/>
        <v/>
      </c>
      <c r="W662" s="128" t="str">
        <f t="shared" si="117"/>
        <v/>
      </c>
      <c r="X662" s="128" t="str">
        <f t="shared" si="118"/>
        <v/>
      </c>
      <c r="Y662" s="128" t="str">
        <f t="shared" si="109"/>
        <v/>
      </c>
      <c r="Z662" s="128" t="str">
        <f t="shared" si="110"/>
        <v/>
      </c>
      <c r="AA662" s="128" t="str">
        <f t="shared" si="111"/>
        <v/>
      </c>
      <c r="AB662" s="128" t="str">
        <f t="shared" si="112"/>
        <v/>
      </c>
      <c r="AC662" s="128" t="str">
        <f t="shared" si="113"/>
        <v/>
      </c>
    </row>
    <row r="663" spans="1:29" x14ac:dyDescent="0.2">
      <c r="A663" s="161">
        <v>650</v>
      </c>
      <c r="B663" s="162"/>
      <c r="C663" s="162"/>
      <c r="E663" s="195"/>
      <c r="F663" s="195"/>
      <c r="G663" s="195"/>
      <c r="H663" s="195"/>
      <c r="I663" s="195"/>
      <c r="J663" s="195"/>
      <c r="K663" s="195"/>
      <c r="L663" s="195"/>
      <c r="M663" s="195"/>
      <c r="N663" s="195"/>
      <c r="O663" s="195"/>
      <c r="P663" s="195"/>
      <c r="Q663" s="195"/>
      <c r="R663" s="195"/>
      <c r="T663" s="128" t="str">
        <f t="shared" si="114"/>
        <v/>
      </c>
      <c r="U663" s="128" t="str">
        <f t="shared" si="115"/>
        <v/>
      </c>
      <c r="V663" s="128" t="str">
        <f t="shared" si="116"/>
        <v/>
      </c>
      <c r="W663" s="128" t="str">
        <f t="shared" si="117"/>
        <v/>
      </c>
      <c r="X663" s="128" t="str">
        <f t="shared" si="118"/>
        <v/>
      </c>
      <c r="Y663" s="128" t="str">
        <f t="shared" si="109"/>
        <v/>
      </c>
      <c r="Z663" s="128" t="str">
        <f t="shared" si="110"/>
        <v/>
      </c>
      <c r="AA663" s="128" t="str">
        <f t="shared" si="111"/>
        <v/>
      </c>
      <c r="AB663" s="128" t="str">
        <f t="shared" si="112"/>
        <v/>
      </c>
      <c r="AC663" s="128" t="str">
        <f t="shared" si="113"/>
        <v/>
      </c>
    </row>
    <row r="664" spans="1:29" x14ac:dyDescent="0.2">
      <c r="A664" s="161">
        <v>651</v>
      </c>
      <c r="B664" s="162"/>
      <c r="C664" s="162"/>
      <c r="E664" s="195"/>
      <c r="F664" s="195"/>
      <c r="G664" s="195"/>
      <c r="H664" s="195"/>
      <c r="I664" s="195"/>
      <c r="J664" s="195"/>
      <c r="K664" s="195"/>
      <c r="L664" s="195"/>
      <c r="M664" s="195"/>
      <c r="N664" s="195"/>
      <c r="O664" s="195"/>
      <c r="P664" s="195"/>
      <c r="Q664" s="195"/>
      <c r="R664" s="195"/>
      <c r="T664" s="128" t="str">
        <f t="shared" si="114"/>
        <v/>
      </c>
      <c r="U664" s="128" t="str">
        <f t="shared" si="115"/>
        <v/>
      </c>
      <c r="V664" s="128" t="str">
        <f t="shared" si="116"/>
        <v/>
      </c>
      <c r="W664" s="128" t="str">
        <f t="shared" si="117"/>
        <v/>
      </c>
      <c r="X664" s="128" t="str">
        <f t="shared" si="118"/>
        <v/>
      </c>
      <c r="Y664" s="128" t="str">
        <f t="shared" si="109"/>
        <v/>
      </c>
      <c r="Z664" s="128" t="str">
        <f t="shared" si="110"/>
        <v/>
      </c>
      <c r="AA664" s="128" t="str">
        <f t="shared" si="111"/>
        <v/>
      </c>
      <c r="AB664" s="128" t="str">
        <f t="shared" si="112"/>
        <v/>
      </c>
      <c r="AC664" s="128" t="str">
        <f t="shared" si="113"/>
        <v/>
      </c>
    </row>
    <row r="665" spans="1:29" x14ac:dyDescent="0.2">
      <c r="A665" s="161">
        <v>652</v>
      </c>
      <c r="B665" s="162"/>
      <c r="C665" s="162"/>
      <c r="E665" s="195"/>
      <c r="F665" s="195"/>
      <c r="G665" s="195"/>
      <c r="H665" s="195"/>
      <c r="I665" s="195"/>
      <c r="J665" s="195"/>
      <c r="K665" s="195"/>
      <c r="L665" s="195"/>
      <c r="M665" s="195"/>
      <c r="N665" s="195"/>
      <c r="O665" s="195"/>
      <c r="P665" s="195"/>
      <c r="Q665" s="195"/>
      <c r="R665" s="195"/>
      <c r="T665" s="128" t="str">
        <f t="shared" si="114"/>
        <v/>
      </c>
      <c r="U665" s="128" t="str">
        <f t="shared" si="115"/>
        <v/>
      </c>
      <c r="V665" s="128" t="str">
        <f t="shared" si="116"/>
        <v/>
      </c>
      <c r="W665" s="128" t="str">
        <f t="shared" si="117"/>
        <v/>
      </c>
      <c r="X665" s="128" t="str">
        <f t="shared" si="118"/>
        <v/>
      </c>
      <c r="Y665" s="128" t="str">
        <f t="shared" si="109"/>
        <v/>
      </c>
      <c r="Z665" s="128" t="str">
        <f t="shared" si="110"/>
        <v/>
      </c>
      <c r="AA665" s="128" t="str">
        <f t="shared" si="111"/>
        <v/>
      </c>
      <c r="AB665" s="128" t="str">
        <f t="shared" si="112"/>
        <v/>
      </c>
      <c r="AC665" s="128" t="str">
        <f t="shared" si="113"/>
        <v/>
      </c>
    </row>
    <row r="666" spans="1:29" x14ac:dyDescent="0.2">
      <c r="A666" s="161">
        <v>653</v>
      </c>
      <c r="B666" s="162"/>
      <c r="C666" s="162"/>
      <c r="E666" s="195"/>
      <c r="F666" s="195"/>
      <c r="G666" s="195"/>
      <c r="H666" s="195"/>
      <c r="I666" s="195"/>
      <c r="J666" s="195"/>
      <c r="K666" s="195"/>
      <c r="L666" s="195"/>
      <c r="M666" s="195"/>
      <c r="N666" s="195"/>
      <c r="O666" s="195"/>
      <c r="P666" s="195"/>
      <c r="Q666" s="195"/>
      <c r="R666" s="195"/>
      <c r="T666" s="128" t="str">
        <f t="shared" si="114"/>
        <v/>
      </c>
      <c r="U666" s="128" t="str">
        <f t="shared" si="115"/>
        <v/>
      </c>
      <c r="V666" s="128" t="str">
        <f t="shared" si="116"/>
        <v/>
      </c>
      <c r="W666" s="128" t="str">
        <f t="shared" si="117"/>
        <v/>
      </c>
      <c r="X666" s="128" t="str">
        <f t="shared" si="118"/>
        <v/>
      </c>
      <c r="Y666" s="128" t="str">
        <f t="shared" si="109"/>
        <v/>
      </c>
      <c r="Z666" s="128" t="str">
        <f t="shared" si="110"/>
        <v/>
      </c>
      <c r="AA666" s="128" t="str">
        <f t="shared" si="111"/>
        <v/>
      </c>
      <c r="AB666" s="128" t="str">
        <f t="shared" si="112"/>
        <v/>
      </c>
      <c r="AC666" s="128" t="str">
        <f t="shared" si="113"/>
        <v/>
      </c>
    </row>
    <row r="667" spans="1:29" x14ac:dyDescent="0.2">
      <c r="A667" s="161">
        <v>654</v>
      </c>
      <c r="B667" s="162"/>
      <c r="C667" s="162"/>
      <c r="E667" s="195"/>
      <c r="F667" s="195"/>
      <c r="G667" s="195"/>
      <c r="H667" s="195"/>
      <c r="I667" s="195"/>
      <c r="J667" s="195"/>
      <c r="K667" s="195"/>
      <c r="L667" s="195"/>
      <c r="M667" s="195"/>
      <c r="N667" s="195"/>
      <c r="O667" s="195"/>
      <c r="P667" s="195"/>
      <c r="Q667" s="195"/>
      <c r="R667" s="195"/>
      <c r="T667" s="128" t="str">
        <f t="shared" si="114"/>
        <v/>
      </c>
      <c r="U667" s="128" t="str">
        <f t="shared" si="115"/>
        <v/>
      </c>
      <c r="V667" s="128" t="str">
        <f t="shared" si="116"/>
        <v/>
      </c>
      <c r="W667" s="128" t="str">
        <f t="shared" si="117"/>
        <v/>
      </c>
      <c r="X667" s="128" t="str">
        <f t="shared" si="118"/>
        <v/>
      </c>
      <c r="Y667" s="128" t="str">
        <f t="shared" si="109"/>
        <v/>
      </c>
      <c r="Z667" s="128" t="str">
        <f t="shared" si="110"/>
        <v/>
      </c>
      <c r="AA667" s="128" t="str">
        <f t="shared" si="111"/>
        <v/>
      </c>
      <c r="AB667" s="128" t="str">
        <f t="shared" si="112"/>
        <v/>
      </c>
      <c r="AC667" s="128" t="str">
        <f t="shared" si="113"/>
        <v/>
      </c>
    </row>
    <row r="668" spans="1:29" x14ac:dyDescent="0.2">
      <c r="A668" s="161">
        <v>655</v>
      </c>
      <c r="B668" s="162"/>
      <c r="C668" s="162"/>
      <c r="E668" s="195"/>
      <c r="F668" s="195"/>
      <c r="G668" s="195"/>
      <c r="H668" s="195"/>
      <c r="I668" s="195"/>
      <c r="J668" s="195"/>
      <c r="K668" s="195"/>
      <c r="L668" s="195"/>
      <c r="M668" s="195"/>
      <c r="N668" s="195"/>
      <c r="O668" s="195"/>
      <c r="P668" s="195"/>
      <c r="Q668" s="195"/>
      <c r="R668" s="195"/>
      <c r="T668" s="128" t="str">
        <f t="shared" si="114"/>
        <v/>
      </c>
      <c r="U668" s="128" t="str">
        <f t="shared" si="115"/>
        <v/>
      </c>
      <c r="V668" s="128" t="str">
        <f t="shared" si="116"/>
        <v/>
      </c>
      <c r="W668" s="128" t="str">
        <f t="shared" si="117"/>
        <v/>
      </c>
      <c r="X668" s="128" t="str">
        <f t="shared" si="118"/>
        <v/>
      </c>
      <c r="Y668" s="128" t="str">
        <f t="shared" si="109"/>
        <v/>
      </c>
      <c r="Z668" s="128" t="str">
        <f t="shared" si="110"/>
        <v/>
      </c>
      <c r="AA668" s="128" t="str">
        <f t="shared" si="111"/>
        <v/>
      </c>
      <c r="AB668" s="128" t="str">
        <f t="shared" si="112"/>
        <v/>
      </c>
      <c r="AC668" s="128" t="str">
        <f t="shared" si="113"/>
        <v/>
      </c>
    </row>
    <row r="669" spans="1:29" x14ac:dyDescent="0.2">
      <c r="A669" s="161">
        <v>656</v>
      </c>
      <c r="B669" s="162"/>
      <c r="C669" s="162"/>
      <c r="E669" s="195"/>
      <c r="F669" s="195"/>
      <c r="G669" s="195"/>
      <c r="H669" s="195"/>
      <c r="I669" s="195"/>
      <c r="J669" s="195"/>
      <c r="K669" s="195"/>
      <c r="L669" s="195"/>
      <c r="M669" s="195"/>
      <c r="N669" s="195"/>
      <c r="O669" s="195"/>
      <c r="P669" s="195"/>
      <c r="Q669" s="195"/>
      <c r="R669" s="195"/>
      <c r="T669" s="128" t="str">
        <f t="shared" si="114"/>
        <v/>
      </c>
      <c r="U669" s="128" t="str">
        <f t="shared" si="115"/>
        <v/>
      </c>
      <c r="V669" s="128" t="str">
        <f t="shared" si="116"/>
        <v/>
      </c>
      <c r="W669" s="128" t="str">
        <f t="shared" si="117"/>
        <v/>
      </c>
      <c r="X669" s="128" t="str">
        <f t="shared" si="118"/>
        <v/>
      </c>
      <c r="Y669" s="128" t="str">
        <f t="shared" si="109"/>
        <v/>
      </c>
      <c r="Z669" s="128" t="str">
        <f t="shared" si="110"/>
        <v/>
      </c>
      <c r="AA669" s="128" t="str">
        <f t="shared" si="111"/>
        <v/>
      </c>
      <c r="AB669" s="128" t="str">
        <f t="shared" si="112"/>
        <v/>
      </c>
      <c r="AC669" s="128" t="str">
        <f t="shared" si="113"/>
        <v/>
      </c>
    </row>
    <row r="670" spans="1:29" x14ac:dyDescent="0.2">
      <c r="A670" s="161">
        <v>657</v>
      </c>
      <c r="B670" s="162"/>
      <c r="C670" s="162"/>
      <c r="E670" s="195"/>
      <c r="F670" s="195"/>
      <c r="G670" s="195"/>
      <c r="H670" s="195"/>
      <c r="I670" s="195"/>
      <c r="J670" s="195"/>
      <c r="K670" s="195"/>
      <c r="L670" s="195"/>
      <c r="M670" s="195"/>
      <c r="N670" s="195"/>
      <c r="O670" s="195"/>
      <c r="P670" s="195"/>
      <c r="Q670" s="195"/>
      <c r="R670" s="195"/>
      <c r="T670" s="128" t="str">
        <f t="shared" si="114"/>
        <v/>
      </c>
      <c r="U670" s="128" t="str">
        <f t="shared" si="115"/>
        <v/>
      </c>
      <c r="V670" s="128" t="str">
        <f t="shared" si="116"/>
        <v/>
      </c>
      <c r="W670" s="128" t="str">
        <f t="shared" si="117"/>
        <v/>
      </c>
      <c r="X670" s="128" t="str">
        <f t="shared" si="118"/>
        <v/>
      </c>
      <c r="Y670" s="128" t="str">
        <f t="shared" si="109"/>
        <v/>
      </c>
      <c r="Z670" s="128" t="str">
        <f t="shared" si="110"/>
        <v/>
      </c>
      <c r="AA670" s="128" t="str">
        <f t="shared" si="111"/>
        <v/>
      </c>
      <c r="AB670" s="128" t="str">
        <f t="shared" si="112"/>
        <v/>
      </c>
      <c r="AC670" s="128" t="str">
        <f t="shared" si="113"/>
        <v/>
      </c>
    </row>
    <row r="671" spans="1:29" x14ac:dyDescent="0.2">
      <c r="A671" s="161">
        <v>658</v>
      </c>
      <c r="B671" s="162"/>
      <c r="C671" s="162"/>
      <c r="E671" s="195"/>
      <c r="F671" s="195"/>
      <c r="G671" s="195"/>
      <c r="H671" s="195"/>
      <c r="I671" s="195"/>
      <c r="J671" s="195"/>
      <c r="K671" s="195"/>
      <c r="L671" s="195"/>
      <c r="M671" s="195"/>
      <c r="N671" s="195"/>
      <c r="O671" s="195"/>
      <c r="P671" s="195"/>
      <c r="Q671" s="195"/>
      <c r="R671" s="195"/>
      <c r="T671" s="128" t="str">
        <f t="shared" si="114"/>
        <v/>
      </c>
      <c r="U671" s="128" t="str">
        <f t="shared" si="115"/>
        <v/>
      </c>
      <c r="V671" s="128" t="str">
        <f t="shared" si="116"/>
        <v/>
      </c>
      <c r="W671" s="128" t="str">
        <f t="shared" si="117"/>
        <v/>
      </c>
      <c r="X671" s="128" t="str">
        <f t="shared" si="118"/>
        <v/>
      </c>
      <c r="Y671" s="128" t="str">
        <f t="shared" si="109"/>
        <v/>
      </c>
      <c r="Z671" s="128" t="str">
        <f t="shared" si="110"/>
        <v/>
      </c>
      <c r="AA671" s="128" t="str">
        <f t="shared" si="111"/>
        <v/>
      </c>
      <c r="AB671" s="128" t="str">
        <f t="shared" si="112"/>
        <v/>
      </c>
      <c r="AC671" s="128" t="str">
        <f t="shared" si="113"/>
        <v/>
      </c>
    </row>
    <row r="672" spans="1:29" x14ac:dyDescent="0.2">
      <c r="A672" s="161">
        <v>659</v>
      </c>
      <c r="B672" s="162"/>
      <c r="C672" s="162"/>
      <c r="E672" s="195"/>
      <c r="F672" s="195"/>
      <c r="G672" s="195"/>
      <c r="H672" s="195"/>
      <c r="I672" s="195"/>
      <c r="J672" s="195"/>
      <c r="K672" s="195"/>
      <c r="L672" s="195"/>
      <c r="M672" s="195"/>
      <c r="N672" s="195"/>
      <c r="O672" s="195"/>
      <c r="P672" s="195"/>
      <c r="Q672" s="195"/>
      <c r="R672" s="195"/>
      <c r="T672" s="128" t="str">
        <f t="shared" si="114"/>
        <v/>
      </c>
      <c r="U672" s="128" t="str">
        <f t="shared" si="115"/>
        <v/>
      </c>
      <c r="V672" s="128" t="str">
        <f t="shared" si="116"/>
        <v/>
      </c>
      <c r="W672" s="128" t="str">
        <f t="shared" si="117"/>
        <v/>
      </c>
      <c r="X672" s="128" t="str">
        <f t="shared" si="118"/>
        <v/>
      </c>
      <c r="Y672" s="128" t="str">
        <f t="shared" si="109"/>
        <v/>
      </c>
      <c r="Z672" s="128" t="str">
        <f t="shared" si="110"/>
        <v/>
      </c>
      <c r="AA672" s="128" t="str">
        <f t="shared" si="111"/>
        <v/>
      </c>
      <c r="AB672" s="128" t="str">
        <f t="shared" si="112"/>
        <v/>
      </c>
      <c r="AC672" s="128" t="str">
        <f t="shared" si="113"/>
        <v/>
      </c>
    </row>
    <row r="673" spans="1:29" x14ac:dyDescent="0.2">
      <c r="A673" s="161">
        <v>660</v>
      </c>
      <c r="B673" s="162"/>
      <c r="C673" s="162"/>
      <c r="E673" s="195"/>
      <c r="F673" s="195"/>
      <c r="G673" s="195"/>
      <c r="H673" s="195"/>
      <c r="I673" s="195"/>
      <c r="J673" s="195"/>
      <c r="K673" s="195"/>
      <c r="L673" s="195"/>
      <c r="M673" s="195"/>
      <c r="N673" s="195"/>
      <c r="O673" s="195"/>
      <c r="P673" s="195"/>
      <c r="Q673" s="195"/>
      <c r="R673" s="195"/>
      <c r="T673" s="128" t="str">
        <f t="shared" si="114"/>
        <v/>
      </c>
      <c r="U673" s="128" t="str">
        <f t="shared" si="115"/>
        <v/>
      </c>
      <c r="V673" s="128" t="str">
        <f t="shared" si="116"/>
        <v/>
      </c>
      <c r="W673" s="128" t="str">
        <f t="shared" si="117"/>
        <v/>
      </c>
      <c r="X673" s="128" t="str">
        <f t="shared" si="118"/>
        <v/>
      </c>
      <c r="Y673" s="128" t="str">
        <f t="shared" si="109"/>
        <v/>
      </c>
      <c r="Z673" s="128" t="str">
        <f t="shared" si="110"/>
        <v/>
      </c>
      <c r="AA673" s="128" t="str">
        <f t="shared" si="111"/>
        <v/>
      </c>
      <c r="AB673" s="128" t="str">
        <f t="shared" si="112"/>
        <v/>
      </c>
      <c r="AC673" s="128" t="str">
        <f t="shared" si="113"/>
        <v/>
      </c>
    </row>
    <row r="674" spans="1:29" x14ac:dyDescent="0.2">
      <c r="A674" s="161">
        <v>661</v>
      </c>
      <c r="B674" s="162"/>
      <c r="C674" s="162"/>
      <c r="E674" s="195"/>
      <c r="F674" s="195"/>
      <c r="G674" s="195"/>
      <c r="H674" s="195"/>
      <c r="I674" s="195"/>
      <c r="J674" s="195"/>
      <c r="K674" s="195"/>
      <c r="L674" s="195"/>
      <c r="M674" s="195"/>
      <c r="N674" s="195"/>
      <c r="O674" s="195"/>
      <c r="P674" s="195"/>
      <c r="Q674" s="195"/>
      <c r="R674" s="195"/>
      <c r="T674" s="128" t="str">
        <f t="shared" si="114"/>
        <v/>
      </c>
      <c r="U674" s="128" t="str">
        <f t="shared" si="115"/>
        <v/>
      </c>
      <c r="V674" s="128" t="str">
        <f t="shared" si="116"/>
        <v/>
      </c>
      <c r="W674" s="128" t="str">
        <f t="shared" si="117"/>
        <v/>
      </c>
      <c r="X674" s="128" t="str">
        <f t="shared" si="118"/>
        <v/>
      </c>
      <c r="Y674" s="128" t="str">
        <f t="shared" si="109"/>
        <v/>
      </c>
      <c r="Z674" s="128" t="str">
        <f t="shared" si="110"/>
        <v/>
      </c>
      <c r="AA674" s="128" t="str">
        <f t="shared" si="111"/>
        <v/>
      </c>
      <c r="AB674" s="128" t="str">
        <f t="shared" si="112"/>
        <v/>
      </c>
      <c r="AC674" s="128" t="str">
        <f t="shared" si="113"/>
        <v/>
      </c>
    </row>
    <row r="675" spans="1:29" x14ac:dyDescent="0.2">
      <c r="A675" s="161">
        <v>662</v>
      </c>
      <c r="B675" s="162"/>
      <c r="C675" s="162"/>
      <c r="E675" s="195"/>
      <c r="F675" s="195"/>
      <c r="G675" s="195"/>
      <c r="H675" s="195"/>
      <c r="I675" s="195"/>
      <c r="J675" s="195"/>
      <c r="K675" s="195"/>
      <c r="L675" s="195"/>
      <c r="M675" s="195"/>
      <c r="N675" s="195"/>
      <c r="O675" s="195"/>
      <c r="P675" s="195"/>
      <c r="Q675" s="195"/>
      <c r="R675" s="195"/>
      <c r="T675" s="128" t="str">
        <f t="shared" si="114"/>
        <v/>
      </c>
      <c r="U675" s="128" t="str">
        <f t="shared" si="115"/>
        <v/>
      </c>
      <c r="V675" s="128" t="str">
        <f t="shared" si="116"/>
        <v/>
      </c>
      <c r="W675" s="128" t="str">
        <f t="shared" si="117"/>
        <v/>
      </c>
      <c r="X675" s="128" t="str">
        <f t="shared" si="118"/>
        <v/>
      </c>
      <c r="Y675" s="128" t="str">
        <f t="shared" si="109"/>
        <v/>
      </c>
      <c r="Z675" s="128" t="str">
        <f t="shared" si="110"/>
        <v/>
      </c>
      <c r="AA675" s="128" t="str">
        <f t="shared" si="111"/>
        <v/>
      </c>
      <c r="AB675" s="128" t="str">
        <f t="shared" si="112"/>
        <v/>
      </c>
      <c r="AC675" s="128" t="str">
        <f t="shared" si="113"/>
        <v/>
      </c>
    </row>
    <row r="676" spans="1:29" x14ac:dyDescent="0.2">
      <c r="A676" s="161">
        <v>663</v>
      </c>
      <c r="B676" s="162"/>
      <c r="C676" s="162"/>
      <c r="E676" s="195"/>
      <c r="F676" s="195"/>
      <c r="G676" s="195"/>
      <c r="H676" s="195"/>
      <c r="I676" s="195"/>
      <c r="J676" s="195"/>
      <c r="K676" s="195"/>
      <c r="L676" s="195"/>
      <c r="M676" s="195"/>
      <c r="N676" s="195"/>
      <c r="O676" s="195"/>
      <c r="P676" s="195"/>
      <c r="Q676" s="195"/>
      <c r="R676" s="195"/>
      <c r="T676" s="128" t="str">
        <f t="shared" si="114"/>
        <v/>
      </c>
      <c r="U676" s="128" t="str">
        <f t="shared" si="115"/>
        <v/>
      </c>
      <c r="V676" s="128" t="str">
        <f t="shared" si="116"/>
        <v/>
      </c>
      <c r="W676" s="128" t="str">
        <f t="shared" si="117"/>
        <v/>
      </c>
      <c r="X676" s="128" t="str">
        <f t="shared" si="118"/>
        <v/>
      </c>
      <c r="Y676" s="128" t="str">
        <f t="shared" si="109"/>
        <v/>
      </c>
      <c r="Z676" s="128" t="str">
        <f t="shared" si="110"/>
        <v/>
      </c>
      <c r="AA676" s="128" t="str">
        <f t="shared" si="111"/>
        <v/>
      </c>
      <c r="AB676" s="128" t="str">
        <f t="shared" si="112"/>
        <v/>
      </c>
      <c r="AC676" s="128" t="str">
        <f t="shared" si="113"/>
        <v/>
      </c>
    </row>
    <row r="677" spans="1:29" x14ac:dyDescent="0.2">
      <c r="A677" s="161">
        <v>664</v>
      </c>
      <c r="B677" s="162"/>
      <c r="C677" s="162"/>
      <c r="E677" s="195"/>
      <c r="F677" s="195"/>
      <c r="G677" s="195"/>
      <c r="H677" s="195"/>
      <c r="I677" s="195"/>
      <c r="J677" s="195"/>
      <c r="K677" s="195"/>
      <c r="L677" s="195"/>
      <c r="M677" s="195"/>
      <c r="N677" s="195"/>
      <c r="O677" s="195"/>
      <c r="P677" s="195"/>
      <c r="Q677" s="195"/>
      <c r="R677" s="195"/>
      <c r="T677" s="128" t="str">
        <f t="shared" si="114"/>
        <v/>
      </c>
      <c r="U677" s="128" t="str">
        <f t="shared" si="115"/>
        <v/>
      </c>
      <c r="V677" s="128" t="str">
        <f t="shared" si="116"/>
        <v/>
      </c>
      <c r="W677" s="128" t="str">
        <f t="shared" si="117"/>
        <v/>
      </c>
      <c r="X677" s="128" t="str">
        <f t="shared" si="118"/>
        <v/>
      </c>
      <c r="Y677" s="128" t="str">
        <f t="shared" si="109"/>
        <v/>
      </c>
      <c r="Z677" s="128" t="str">
        <f t="shared" si="110"/>
        <v/>
      </c>
      <c r="AA677" s="128" t="str">
        <f t="shared" si="111"/>
        <v/>
      </c>
      <c r="AB677" s="128" t="str">
        <f t="shared" si="112"/>
        <v/>
      </c>
      <c r="AC677" s="128" t="str">
        <f t="shared" si="113"/>
        <v/>
      </c>
    </row>
    <row r="678" spans="1:29" x14ac:dyDescent="0.2">
      <c r="A678" s="161">
        <v>665</v>
      </c>
      <c r="B678" s="162"/>
      <c r="C678" s="162"/>
      <c r="E678" s="195"/>
      <c r="F678" s="195"/>
      <c r="G678" s="195"/>
      <c r="H678" s="195"/>
      <c r="I678" s="195"/>
      <c r="J678" s="195"/>
      <c r="K678" s="195"/>
      <c r="L678" s="195"/>
      <c r="M678" s="195"/>
      <c r="N678" s="195"/>
      <c r="O678" s="195"/>
      <c r="P678" s="195"/>
      <c r="Q678" s="195"/>
      <c r="R678" s="195"/>
      <c r="T678" s="128" t="str">
        <f t="shared" si="114"/>
        <v/>
      </c>
      <c r="U678" s="128" t="str">
        <f t="shared" si="115"/>
        <v/>
      </c>
      <c r="V678" s="128" t="str">
        <f t="shared" si="116"/>
        <v/>
      </c>
      <c r="W678" s="128" t="str">
        <f t="shared" si="117"/>
        <v/>
      </c>
      <c r="X678" s="128" t="str">
        <f t="shared" si="118"/>
        <v/>
      </c>
      <c r="Y678" s="128" t="str">
        <f t="shared" si="109"/>
        <v/>
      </c>
      <c r="Z678" s="128" t="str">
        <f t="shared" si="110"/>
        <v/>
      </c>
      <c r="AA678" s="128" t="str">
        <f t="shared" si="111"/>
        <v/>
      </c>
      <c r="AB678" s="128" t="str">
        <f t="shared" si="112"/>
        <v/>
      </c>
      <c r="AC678" s="128" t="str">
        <f t="shared" si="113"/>
        <v/>
      </c>
    </row>
    <row r="679" spans="1:29" x14ac:dyDescent="0.2">
      <c r="A679" s="161">
        <v>666</v>
      </c>
      <c r="B679" s="162"/>
      <c r="C679" s="162"/>
      <c r="E679" s="195"/>
      <c r="F679" s="195"/>
      <c r="G679" s="195"/>
      <c r="H679" s="195"/>
      <c r="I679" s="195"/>
      <c r="J679" s="195"/>
      <c r="K679" s="195"/>
      <c r="L679" s="195"/>
      <c r="M679" s="195"/>
      <c r="N679" s="195"/>
      <c r="O679" s="195"/>
      <c r="P679" s="195"/>
      <c r="Q679" s="195"/>
      <c r="R679" s="195"/>
      <c r="T679" s="128" t="str">
        <f t="shared" si="114"/>
        <v/>
      </c>
      <c r="U679" s="128" t="str">
        <f t="shared" si="115"/>
        <v/>
      </c>
      <c r="V679" s="128" t="str">
        <f t="shared" si="116"/>
        <v/>
      </c>
      <c r="W679" s="128" t="str">
        <f t="shared" si="117"/>
        <v/>
      </c>
      <c r="X679" s="128" t="str">
        <f t="shared" si="118"/>
        <v/>
      </c>
      <c r="Y679" s="128" t="str">
        <f t="shared" si="109"/>
        <v/>
      </c>
      <c r="Z679" s="128" t="str">
        <f t="shared" si="110"/>
        <v/>
      </c>
      <c r="AA679" s="128" t="str">
        <f t="shared" si="111"/>
        <v/>
      </c>
      <c r="AB679" s="128" t="str">
        <f t="shared" si="112"/>
        <v/>
      </c>
      <c r="AC679" s="128" t="str">
        <f t="shared" si="113"/>
        <v/>
      </c>
    </row>
    <row r="680" spans="1:29" x14ac:dyDescent="0.2">
      <c r="A680" s="161">
        <v>667</v>
      </c>
      <c r="B680" s="162"/>
      <c r="C680" s="162"/>
      <c r="E680" s="195"/>
      <c r="F680" s="195"/>
      <c r="G680" s="195"/>
      <c r="H680" s="195"/>
      <c r="I680" s="195"/>
      <c r="J680" s="195"/>
      <c r="K680" s="195"/>
      <c r="L680" s="195"/>
      <c r="M680" s="195"/>
      <c r="N680" s="195"/>
      <c r="O680" s="195"/>
      <c r="P680" s="195"/>
      <c r="Q680" s="195"/>
      <c r="R680" s="195"/>
      <c r="T680" s="128" t="str">
        <f t="shared" si="114"/>
        <v/>
      </c>
      <c r="U680" s="128" t="str">
        <f t="shared" si="115"/>
        <v/>
      </c>
      <c r="V680" s="128" t="str">
        <f t="shared" si="116"/>
        <v/>
      </c>
      <c r="W680" s="128" t="str">
        <f t="shared" si="117"/>
        <v/>
      </c>
      <c r="X680" s="128" t="str">
        <f t="shared" si="118"/>
        <v/>
      </c>
      <c r="Y680" s="128" t="str">
        <f t="shared" si="109"/>
        <v/>
      </c>
      <c r="Z680" s="128" t="str">
        <f t="shared" si="110"/>
        <v/>
      </c>
      <c r="AA680" s="128" t="str">
        <f t="shared" si="111"/>
        <v/>
      </c>
      <c r="AB680" s="128" t="str">
        <f t="shared" si="112"/>
        <v/>
      </c>
      <c r="AC680" s="128" t="str">
        <f t="shared" si="113"/>
        <v/>
      </c>
    </row>
    <row r="681" spans="1:29" x14ac:dyDescent="0.2">
      <c r="A681" s="161">
        <v>668</v>
      </c>
      <c r="B681" s="162"/>
      <c r="C681" s="162"/>
      <c r="E681" s="195"/>
      <c r="F681" s="195"/>
      <c r="G681" s="195"/>
      <c r="H681" s="195"/>
      <c r="I681" s="195"/>
      <c r="J681" s="195"/>
      <c r="K681" s="195"/>
      <c r="L681" s="195"/>
      <c r="M681" s="195"/>
      <c r="N681" s="195"/>
      <c r="O681" s="195"/>
      <c r="P681" s="195"/>
      <c r="Q681" s="195"/>
      <c r="R681" s="195"/>
      <c r="T681" s="128" t="str">
        <f t="shared" si="114"/>
        <v/>
      </c>
      <c r="U681" s="128" t="str">
        <f t="shared" si="115"/>
        <v/>
      </c>
      <c r="V681" s="128" t="str">
        <f t="shared" si="116"/>
        <v/>
      </c>
      <c r="W681" s="128" t="str">
        <f t="shared" si="117"/>
        <v/>
      </c>
      <c r="X681" s="128" t="str">
        <f t="shared" si="118"/>
        <v/>
      </c>
      <c r="Y681" s="128" t="str">
        <f t="shared" si="109"/>
        <v/>
      </c>
      <c r="Z681" s="128" t="str">
        <f t="shared" si="110"/>
        <v/>
      </c>
      <c r="AA681" s="128" t="str">
        <f t="shared" si="111"/>
        <v/>
      </c>
      <c r="AB681" s="128" t="str">
        <f t="shared" si="112"/>
        <v/>
      </c>
      <c r="AC681" s="128" t="str">
        <f t="shared" si="113"/>
        <v/>
      </c>
    </row>
    <row r="682" spans="1:29" x14ac:dyDescent="0.2">
      <c r="A682" s="161">
        <v>669</v>
      </c>
      <c r="B682" s="162"/>
      <c r="C682" s="162"/>
      <c r="E682" s="195"/>
      <c r="F682" s="195"/>
      <c r="G682" s="195"/>
      <c r="H682" s="195"/>
      <c r="I682" s="195"/>
      <c r="J682" s="195"/>
      <c r="K682" s="195"/>
      <c r="L682" s="195"/>
      <c r="M682" s="195"/>
      <c r="N682" s="195"/>
      <c r="O682" s="195"/>
      <c r="P682" s="195"/>
      <c r="Q682" s="195"/>
      <c r="R682" s="195"/>
      <c r="T682" s="128" t="str">
        <f t="shared" si="114"/>
        <v/>
      </c>
      <c r="U682" s="128" t="str">
        <f t="shared" si="115"/>
        <v/>
      </c>
      <c r="V682" s="128" t="str">
        <f t="shared" si="116"/>
        <v/>
      </c>
      <c r="W682" s="128" t="str">
        <f t="shared" si="117"/>
        <v/>
      </c>
      <c r="X682" s="128" t="str">
        <f t="shared" si="118"/>
        <v/>
      </c>
      <c r="Y682" s="128" t="str">
        <f t="shared" si="109"/>
        <v/>
      </c>
      <c r="Z682" s="128" t="str">
        <f t="shared" si="110"/>
        <v/>
      </c>
      <c r="AA682" s="128" t="str">
        <f t="shared" si="111"/>
        <v/>
      </c>
      <c r="AB682" s="128" t="str">
        <f t="shared" si="112"/>
        <v/>
      </c>
      <c r="AC682" s="128" t="str">
        <f t="shared" si="113"/>
        <v/>
      </c>
    </row>
    <row r="683" spans="1:29" x14ac:dyDescent="0.2">
      <c r="A683" s="161">
        <v>670</v>
      </c>
      <c r="B683" s="162"/>
      <c r="C683" s="162"/>
      <c r="E683" s="195"/>
      <c r="F683" s="195"/>
      <c r="G683" s="195"/>
      <c r="H683" s="195"/>
      <c r="I683" s="195"/>
      <c r="J683" s="195"/>
      <c r="K683" s="195"/>
      <c r="L683" s="195"/>
      <c r="M683" s="195"/>
      <c r="N683" s="195"/>
      <c r="O683" s="195"/>
      <c r="P683" s="195"/>
      <c r="Q683" s="195"/>
      <c r="R683" s="195"/>
      <c r="T683" s="128" t="str">
        <f t="shared" si="114"/>
        <v/>
      </c>
      <c r="U683" s="128" t="str">
        <f t="shared" si="115"/>
        <v/>
      </c>
      <c r="V683" s="128" t="str">
        <f t="shared" si="116"/>
        <v/>
      </c>
      <c r="W683" s="128" t="str">
        <f t="shared" si="117"/>
        <v/>
      </c>
      <c r="X683" s="128" t="str">
        <f t="shared" si="118"/>
        <v/>
      </c>
      <c r="Y683" s="128" t="str">
        <f t="shared" si="109"/>
        <v/>
      </c>
      <c r="Z683" s="128" t="str">
        <f t="shared" si="110"/>
        <v/>
      </c>
      <c r="AA683" s="128" t="str">
        <f t="shared" si="111"/>
        <v/>
      </c>
      <c r="AB683" s="128" t="str">
        <f t="shared" si="112"/>
        <v/>
      </c>
      <c r="AC683" s="128" t="str">
        <f t="shared" si="113"/>
        <v/>
      </c>
    </row>
    <row r="684" spans="1:29" x14ac:dyDescent="0.2">
      <c r="A684" s="161">
        <v>671</v>
      </c>
      <c r="B684" s="162"/>
      <c r="C684" s="162"/>
      <c r="E684" s="195"/>
      <c r="F684" s="195"/>
      <c r="G684" s="195"/>
      <c r="H684" s="195"/>
      <c r="I684" s="195"/>
      <c r="J684" s="195"/>
      <c r="K684" s="195"/>
      <c r="L684" s="195"/>
      <c r="M684" s="195"/>
      <c r="N684" s="195"/>
      <c r="O684" s="195"/>
      <c r="P684" s="195"/>
      <c r="Q684" s="195"/>
      <c r="R684" s="195"/>
      <c r="T684" s="128" t="str">
        <f t="shared" si="114"/>
        <v/>
      </c>
      <c r="U684" s="128" t="str">
        <f t="shared" si="115"/>
        <v/>
      </c>
      <c r="V684" s="128" t="str">
        <f t="shared" si="116"/>
        <v/>
      </c>
      <c r="W684" s="128" t="str">
        <f t="shared" si="117"/>
        <v/>
      </c>
      <c r="X684" s="128" t="str">
        <f t="shared" si="118"/>
        <v/>
      </c>
      <c r="Y684" s="128" t="str">
        <f t="shared" si="109"/>
        <v/>
      </c>
      <c r="Z684" s="128" t="str">
        <f t="shared" si="110"/>
        <v/>
      </c>
      <c r="AA684" s="128" t="str">
        <f t="shared" si="111"/>
        <v/>
      </c>
      <c r="AB684" s="128" t="str">
        <f t="shared" si="112"/>
        <v/>
      </c>
      <c r="AC684" s="128" t="str">
        <f t="shared" si="113"/>
        <v/>
      </c>
    </row>
    <row r="685" spans="1:29" x14ac:dyDescent="0.2">
      <c r="A685" s="161">
        <v>672</v>
      </c>
      <c r="B685" s="162"/>
      <c r="C685" s="162"/>
      <c r="E685" s="195"/>
      <c r="F685" s="195"/>
      <c r="G685" s="195"/>
      <c r="H685" s="195"/>
      <c r="I685" s="195"/>
      <c r="J685" s="195"/>
      <c r="K685" s="195"/>
      <c r="L685" s="195"/>
      <c r="M685" s="195"/>
      <c r="N685" s="195"/>
      <c r="O685" s="195"/>
      <c r="P685" s="195"/>
      <c r="Q685" s="195"/>
      <c r="R685" s="195"/>
      <c r="T685" s="128" t="str">
        <f t="shared" si="114"/>
        <v/>
      </c>
      <c r="U685" s="128" t="str">
        <f t="shared" si="115"/>
        <v/>
      </c>
      <c r="V685" s="128" t="str">
        <f t="shared" si="116"/>
        <v/>
      </c>
      <c r="W685" s="128" t="str">
        <f t="shared" si="117"/>
        <v/>
      </c>
      <c r="X685" s="128" t="str">
        <f t="shared" si="118"/>
        <v/>
      </c>
      <c r="Y685" s="128" t="str">
        <f t="shared" si="109"/>
        <v/>
      </c>
      <c r="Z685" s="128" t="str">
        <f t="shared" si="110"/>
        <v/>
      </c>
      <c r="AA685" s="128" t="str">
        <f t="shared" si="111"/>
        <v/>
      </c>
      <c r="AB685" s="128" t="str">
        <f t="shared" si="112"/>
        <v/>
      </c>
      <c r="AC685" s="128" t="str">
        <f t="shared" si="113"/>
        <v/>
      </c>
    </row>
    <row r="686" spans="1:29" x14ac:dyDescent="0.2">
      <c r="A686" s="161">
        <v>673</v>
      </c>
      <c r="B686" s="162"/>
      <c r="C686" s="162"/>
      <c r="E686" s="195"/>
      <c r="F686" s="195"/>
      <c r="G686" s="195"/>
      <c r="H686" s="195"/>
      <c r="I686" s="195"/>
      <c r="J686" s="195"/>
      <c r="K686" s="195"/>
      <c r="L686" s="195"/>
      <c r="M686" s="195"/>
      <c r="N686" s="195"/>
      <c r="O686" s="195"/>
      <c r="P686" s="195"/>
      <c r="Q686" s="195"/>
      <c r="R686" s="195"/>
      <c r="T686" s="128" t="str">
        <f t="shared" si="114"/>
        <v/>
      </c>
      <c r="U686" s="128" t="str">
        <f t="shared" si="115"/>
        <v/>
      </c>
      <c r="V686" s="128" t="str">
        <f t="shared" si="116"/>
        <v/>
      </c>
      <c r="W686" s="128" t="str">
        <f t="shared" si="117"/>
        <v/>
      </c>
      <c r="X686" s="128" t="str">
        <f t="shared" si="118"/>
        <v/>
      </c>
      <c r="Y686" s="128" t="str">
        <f t="shared" si="109"/>
        <v/>
      </c>
      <c r="Z686" s="128" t="str">
        <f t="shared" si="110"/>
        <v/>
      </c>
      <c r="AA686" s="128" t="str">
        <f t="shared" si="111"/>
        <v/>
      </c>
      <c r="AB686" s="128" t="str">
        <f t="shared" si="112"/>
        <v/>
      </c>
      <c r="AC686" s="128" t="str">
        <f t="shared" si="113"/>
        <v/>
      </c>
    </row>
    <row r="687" spans="1:29" x14ac:dyDescent="0.2">
      <c r="A687" s="161">
        <v>674</v>
      </c>
      <c r="B687" s="162"/>
      <c r="C687" s="162"/>
      <c r="E687" s="195"/>
      <c r="F687" s="195"/>
      <c r="G687" s="195"/>
      <c r="H687" s="195"/>
      <c r="I687" s="195"/>
      <c r="J687" s="195"/>
      <c r="K687" s="195"/>
      <c r="L687" s="195"/>
      <c r="M687" s="195"/>
      <c r="N687" s="195"/>
      <c r="O687" s="195"/>
      <c r="P687" s="195"/>
      <c r="Q687" s="195"/>
      <c r="R687" s="195"/>
      <c r="T687" s="128" t="str">
        <f t="shared" si="114"/>
        <v/>
      </c>
      <c r="U687" s="128" t="str">
        <f t="shared" si="115"/>
        <v/>
      </c>
      <c r="V687" s="128" t="str">
        <f t="shared" si="116"/>
        <v/>
      </c>
      <c r="W687" s="128" t="str">
        <f t="shared" si="117"/>
        <v/>
      </c>
      <c r="X687" s="128" t="str">
        <f t="shared" si="118"/>
        <v/>
      </c>
      <c r="Y687" s="128" t="str">
        <f t="shared" si="109"/>
        <v/>
      </c>
      <c r="Z687" s="128" t="str">
        <f t="shared" si="110"/>
        <v/>
      </c>
      <c r="AA687" s="128" t="str">
        <f t="shared" si="111"/>
        <v/>
      </c>
      <c r="AB687" s="128" t="str">
        <f t="shared" si="112"/>
        <v/>
      </c>
      <c r="AC687" s="128" t="str">
        <f t="shared" si="113"/>
        <v/>
      </c>
    </row>
    <row r="688" spans="1:29" x14ac:dyDescent="0.2">
      <c r="A688" s="161">
        <v>675</v>
      </c>
      <c r="B688" s="162"/>
      <c r="C688" s="162"/>
      <c r="E688" s="195"/>
      <c r="F688" s="195"/>
      <c r="G688" s="195"/>
      <c r="H688" s="195"/>
      <c r="I688" s="195"/>
      <c r="J688" s="195"/>
      <c r="K688" s="195"/>
      <c r="L688" s="195"/>
      <c r="M688" s="195"/>
      <c r="N688" s="195"/>
      <c r="O688" s="195"/>
      <c r="P688" s="195"/>
      <c r="Q688" s="195"/>
      <c r="R688" s="195"/>
      <c r="T688" s="128" t="str">
        <f t="shared" si="114"/>
        <v/>
      </c>
      <c r="U688" s="128" t="str">
        <f t="shared" si="115"/>
        <v/>
      </c>
      <c r="V688" s="128" t="str">
        <f t="shared" si="116"/>
        <v/>
      </c>
      <c r="W688" s="128" t="str">
        <f t="shared" si="117"/>
        <v/>
      </c>
      <c r="X688" s="128" t="str">
        <f t="shared" si="118"/>
        <v/>
      </c>
      <c r="Y688" s="128" t="str">
        <f t="shared" si="109"/>
        <v/>
      </c>
      <c r="Z688" s="128" t="str">
        <f t="shared" si="110"/>
        <v/>
      </c>
      <c r="AA688" s="128" t="str">
        <f t="shared" si="111"/>
        <v/>
      </c>
      <c r="AB688" s="128" t="str">
        <f t="shared" si="112"/>
        <v/>
      </c>
      <c r="AC688" s="128" t="str">
        <f t="shared" si="113"/>
        <v/>
      </c>
    </row>
    <row r="689" spans="1:29" x14ac:dyDescent="0.2">
      <c r="A689" s="161">
        <v>676</v>
      </c>
      <c r="B689" s="162"/>
      <c r="C689" s="162"/>
      <c r="E689" s="195"/>
      <c r="F689" s="195"/>
      <c r="G689" s="195"/>
      <c r="H689" s="195"/>
      <c r="I689" s="195"/>
      <c r="J689" s="195"/>
      <c r="K689" s="195"/>
      <c r="L689" s="195"/>
      <c r="M689" s="195"/>
      <c r="N689" s="195"/>
      <c r="O689" s="195"/>
      <c r="P689" s="195"/>
      <c r="Q689" s="195"/>
      <c r="R689" s="195"/>
      <c r="T689" s="128" t="str">
        <f t="shared" si="114"/>
        <v/>
      </c>
      <c r="U689" s="128" t="str">
        <f t="shared" si="115"/>
        <v/>
      </c>
      <c r="V689" s="128" t="str">
        <f t="shared" si="116"/>
        <v/>
      </c>
      <c r="W689" s="128" t="str">
        <f t="shared" si="117"/>
        <v/>
      </c>
      <c r="X689" s="128" t="str">
        <f t="shared" si="118"/>
        <v/>
      </c>
      <c r="Y689" s="128" t="str">
        <f t="shared" si="109"/>
        <v/>
      </c>
      <c r="Z689" s="128" t="str">
        <f t="shared" si="110"/>
        <v/>
      </c>
      <c r="AA689" s="128" t="str">
        <f t="shared" si="111"/>
        <v/>
      </c>
      <c r="AB689" s="128" t="str">
        <f t="shared" si="112"/>
        <v/>
      </c>
      <c r="AC689" s="128" t="str">
        <f t="shared" si="113"/>
        <v/>
      </c>
    </row>
    <row r="690" spans="1:29" x14ac:dyDescent="0.2">
      <c r="A690" s="161">
        <v>677</v>
      </c>
      <c r="B690" s="162"/>
      <c r="C690" s="162"/>
      <c r="E690" s="195"/>
      <c r="F690" s="195"/>
      <c r="G690" s="195"/>
      <c r="H690" s="195"/>
      <c r="I690" s="195"/>
      <c r="J690" s="195"/>
      <c r="K690" s="195"/>
      <c r="L690" s="195"/>
      <c r="M690" s="195"/>
      <c r="N690" s="195"/>
      <c r="O690" s="195"/>
      <c r="P690" s="195"/>
      <c r="Q690" s="195"/>
      <c r="R690" s="195"/>
      <c r="T690" s="128" t="str">
        <f t="shared" si="114"/>
        <v/>
      </c>
      <c r="U690" s="128" t="str">
        <f t="shared" si="115"/>
        <v/>
      </c>
      <c r="V690" s="128" t="str">
        <f t="shared" si="116"/>
        <v/>
      </c>
      <c r="W690" s="128" t="str">
        <f t="shared" si="117"/>
        <v/>
      </c>
      <c r="X690" s="128" t="str">
        <f t="shared" si="118"/>
        <v/>
      </c>
      <c r="Y690" s="128" t="str">
        <f t="shared" si="109"/>
        <v/>
      </c>
      <c r="Z690" s="128" t="str">
        <f t="shared" si="110"/>
        <v/>
      </c>
      <c r="AA690" s="128" t="str">
        <f t="shared" si="111"/>
        <v/>
      </c>
      <c r="AB690" s="128" t="str">
        <f t="shared" si="112"/>
        <v/>
      </c>
      <c r="AC690" s="128" t="str">
        <f t="shared" si="113"/>
        <v/>
      </c>
    </row>
    <row r="691" spans="1:29" x14ac:dyDescent="0.2">
      <c r="A691" s="161">
        <v>678</v>
      </c>
      <c r="B691" s="162"/>
      <c r="C691" s="162"/>
      <c r="E691" s="195"/>
      <c r="F691" s="195"/>
      <c r="G691" s="195"/>
      <c r="H691" s="195"/>
      <c r="I691" s="195"/>
      <c r="J691" s="195"/>
      <c r="K691" s="195"/>
      <c r="L691" s="195"/>
      <c r="M691" s="195"/>
      <c r="N691" s="195"/>
      <c r="O691" s="195"/>
      <c r="P691" s="195"/>
      <c r="Q691" s="195"/>
      <c r="R691" s="195"/>
      <c r="T691" s="128" t="str">
        <f t="shared" si="114"/>
        <v/>
      </c>
      <c r="U691" s="128" t="str">
        <f t="shared" si="115"/>
        <v/>
      </c>
      <c r="V691" s="128" t="str">
        <f t="shared" si="116"/>
        <v/>
      </c>
      <c r="W691" s="128" t="str">
        <f t="shared" si="117"/>
        <v/>
      </c>
      <c r="X691" s="128" t="str">
        <f t="shared" si="118"/>
        <v/>
      </c>
      <c r="Y691" s="128" t="str">
        <f t="shared" si="109"/>
        <v/>
      </c>
      <c r="Z691" s="128" t="str">
        <f t="shared" si="110"/>
        <v/>
      </c>
      <c r="AA691" s="128" t="str">
        <f t="shared" si="111"/>
        <v/>
      </c>
      <c r="AB691" s="128" t="str">
        <f t="shared" si="112"/>
        <v/>
      </c>
      <c r="AC691" s="128" t="str">
        <f t="shared" si="113"/>
        <v/>
      </c>
    </row>
    <row r="692" spans="1:29" x14ac:dyDescent="0.2">
      <c r="A692" s="161">
        <v>679</v>
      </c>
      <c r="B692" s="162"/>
      <c r="C692" s="162"/>
      <c r="E692" s="195"/>
      <c r="F692" s="195"/>
      <c r="G692" s="195"/>
      <c r="H692" s="195"/>
      <c r="I692" s="195"/>
      <c r="J692" s="195"/>
      <c r="K692" s="195"/>
      <c r="L692" s="195"/>
      <c r="M692" s="195"/>
      <c r="N692" s="195"/>
      <c r="O692" s="195"/>
      <c r="P692" s="195"/>
      <c r="Q692" s="195"/>
      <c r="R692" s="195"/>
      <c r="T692" s="128" t="str">
        <f t="shared" si="114"/>
        <v/>
      </c>
      <c r="U692" s="128" t="str">
        <f t="shared" si="115"/>
        <v/>
      </c>
      <c r="V692" s="128" t="str">
        <f t="shared" si="116"/>
        <v/>
      </c>
      <c r="W692" s="128" t="str">
        <f t="shared" si="117"/>
        <v/>
      </c>
      <c r="X692" s="128" t="str">
        <f t="shared" si="118"/>
        <v/>
      </c>
      <c r="Y692" s="128" t="str">
        <f t="shared" si="109"/>
        <v/>
      </c>
      <c r="Z692" s="128" t="str">
        <f t="shared" si="110"/>
        <v/>
      </c>
      <c r="AA692" s="128" t="str">
        <f t="shared" si="111"/>
        <v/>
      </c>
      <c r="AB692" s="128" t="str">
        <f t="shared" si="112"/>
        <v/>
      </c>
      <c r="AC692" s="128" t="str">
        <f t="shared" si="113"/>
        <v/>
      </c>
    </row>
    <row r="693" spans="1:29" x14ac:dyDescent="0.2">
      <c r="A693" s="161">
        <v>680</v>
      </c>
      <c r="B693" s="162"/>
      <c r="C693" s="162"/>
      <c r="E693" s="195"/>
      <c r="F693" s="195"/>
      <c r="G693" s="195"/>
      <c r="H693" s="195"/>
      <c r="I693" s="195"/>
      <c r="J693" s="195"/>
      <c r="K693" s="195"/>
      <c r="L693" s="195"/>
      <c r="M693" s="195"/>
      <c r="N693" s="195"/>
      <c r="O693" s="195"/>
      <c r="P693" s="195"/>
      <c r="Q693" s="195"/>
      <c r="R693" s="195"/>
      <c r="T693" s="128" t="str">
        <f t="shared" si="114"/>
        <v/>
      </c>
      <c r="U693" s="128" t="str">
        <f t="shared" si="115"/>
        <v/>
      </c>
      <c r="V693" s="128" t="str">
        <f t="shared" si="116"/>
        <v/>
      </c>
      <c r="W693" s="128" t="str">
        <f t="shared" si="117"/>
        <v/>
      </c>
      <c r="X693" s="128" t="str">
        <f t="shared" si="118"/>
        <v/>
      </c>
      <c r="Y693" s="128" t="str">
        <f t="shared" si="109"/>
        <v/>
      </c>
      <c r="Z693" s="128" t="str">
        <f t="shared" si="110"/>
        <v/>
      </c>
      <c r="AA693" s="128" t="str">
        <f t="shared" si="111"/>
        <v/>
      </c>
      <c r="AB693" s="128" t="str">
        <f t="shared" si="112"/>
        <v/>
      </c>
      <c r="AC693" s="128" t="str">
        <f t="shared" si="113"/>
        <v/>
      </c>
    </row>
    <row r="694" spans="1:29" x14ac:dyDescent="0.2">
      <c r="A694" s="161">
        <v>681</v>
      </c>
      <c r="B694" s="162"/>
      <c r="C694" s="162"/>
      <c r="E694" s="195"/>
      <c r="F694" s="195"/>
      <c r="G694" s="195"/>
      <c r="H694" s="195"/>
      <c r="I694" s="195"/>
      <c r="J694" s="195"/>
      <c r="K694" s="195"/>
      <c r="L694" s="195"/>
      <c r="M694" s="195"/>
      <c r="N694" s="195"/>
      <c r="O694" s="195"/>
      <c r="P694" s="195"/>
      <c r="Q694" s="195"/>
      <c r="R694" s="195"/>
      <c r="T694" s="128" t="str">
        <f t="shared" si="114"/>
        <v/>
      </c>
      <c r="U694" s="128" t="str">
        <f t="shared" si="115"/>
        <v/>
      </c>
      <c r="V694" s="128" t="str">
        <f t="shared" si="116"/>
        <v/>
      </c>
      <c r="W694" s="128" t="str">
        <f t="shared" si="117"/>
        <v/>
      </c>
      <c r="X694" s="128" t="str">
        <f t="shared" si="118"/>
        <v/>
      </c>
      <c r="Y694" s="128" t="str">
        <f t="shared" si="109"/>
        <v/>
      </c>
      <c r="Z694" s="128" t="str">
        <f t="shared" si="110"/>
        <v/>
      </c>
      <c r="AA694" s="128" t="str">
        <f t="shared" si="111"/>
        <v/>
      </c>
      <c r="AB694" s="128" t="str">
        <f t="shared" si="112"/>
        <v/>
      </c>
      <c r="AC694" s="128" t="str">
        <f t="shared" si="113"/>
        <v/>
      </c>
    </row>
    <row r="695" spans="1:29" x14ac:dyDescent="0.2">
      <c r="A695" s="161">
        <v>682</v>
      </c>
      <c r="B695" s="162"/>
      <c r="C695" s="162"/>
      <c r="E695" s="195"/>
      <c r="F695" s="195"/>
      <c r="G695" s="195"/>
      <c r="H695" s="195"/>
      <c r="I695" s="195"/>
      <c r="J695" s="195"/>
      <c r="K695" s="195"/>
      <c r="L695" s="195"/>
      <c r="M695" s="195"/>
      <c r="N695" s="195"/>
      <c r="O695" s="195"/>
      <c r="P695" s="195"/>
      <c r="Q695" s="195"/>
      <c r="R695" s="195"/>
      <c r="T695" s="128" t="str">
        <f t="shared" si="114"/>
        <v/>
      </c>
      <c r="U695" s="128" t="str">
        <f t="shared" si="115"/>
        <v/>
      </c>
      <c r="V695" s="128" t="str">
        <f t="shared" si="116"/>
        <v/>
      </c>
      <c r="W695" s="128" t="str">
        <f t="shared" si="117"/>
        <v/>
      </c>
      <c r="X695" s="128" t="str">
        <f t="shared" si="118"/>
        <v/>
      </c>
      <c r="Y695" s="128" t="str">
        <f t="shared" si="109"/>
        <v/>
      </c>
      <c r="Z695" s="128" t="str">
        <f t="shared" si="110"/>
        <v/>
      </c>
      <c r="AA695" s="128" t="str">
        <f t="shared" si="111"/>
        <v/>
      </c>
      <c r="AB695" s="128" t="str">
        <f t="shared" si="112"/>
        <v/>
      </c>
      <c r="AC695" s="128" t="str">
        <f t="shared" si="113"/>
        <v/>
      </c>
    </row>
    <row r="696" spans="1:29" x14ac:dyDescent="0.2">
      <c r="A696" s="161">
        <v>683</v>
      </c>
      <c r="B696" s="162"/>
      <c r="C696" s="162"/>
      <c r="E696" s="195"/>
      <c r="F696" s="195"/>
      <c r="G696" s="195"/>
      <c r="H696" s="195"/>
      <c r="I696" s="195"/>
      <c r="J696" s="195"/>
      <c r="K696" s="195"/>
      <c r="L696" s="195"/>
      <c r="M696" s="195"/>
      <c r="N696" s="195"/>
      <c r="O696" s="195"/>
      <c r="P696" s="195"/>
      <c r="Q696" s="195"/>
      <c r="R696" s="195"/>
      <c r="T696" s="128" t="str">
        <f t="shared" si="114"/>
        <v/>
      </c>
      <c r="U696" s="128" t="str">
        <f t="shared" si="115"/>
        <v/>
      </c>
      <c r="V696" s="128" t="str">
        <f t="shared" si="116"/>
        <v/>
      </c>
      <c r="W696" s="128" t="str">
        <f t="shared" si="117"/>
        <v/>
      </c>
      <c r="X696" s="128" t="str">
        <f t="shared" si="118"/>
        <v/>
      </c>
      <c r="Y696" s="128" t="str">
        <f t="shared" si="109"/>
        <v/>
      </c>
      <c r="Z696" s="128" t="str">
        <f t="shared" si="110"/>
        <v/>
      </c>
      <c r="AA696" s="128" t="str">
        <f t="shared" si="111"/>
        <v/>
      </c>
      <c r="AB696" s="128" t="str">
        <f t="shared" si="112"/>
        <v/>
      </c>
      <c r="AC696" s="128" t="str">
        <f t="shared" si="113"/>
        <v/>
      </c>
    </row>
    <row r="697" spans="1:29" x14ac:dyDescent="0.2">
      <c r="A697" s="161">
        <v>684</v>
      </c>
      <c r="B697" s="162"/>
      <c r="C697" s="162"/>
      <c r="E697" s="195"/>
      <c r="F697" s="195"/>
      <c r="G697" s="195"/>
      <c r="H697" s="195"/>
      <c r="I697" s="195"/>
      <c r="J697" s="195"/>
      <c r="K697" s="195"/>
      <c r="L697" s="195"/>
      <c r="M697" s="195"/>
      <c r="N697" s="195"/>
      <c r="O697" s="195"/>
      <c r="P697" s="195"/>
      <c r="Q697" s="195"/>
      <c r="R697" s="195"/>
      <c r="T697" s="128" t="str">
        <f t="shared" si="114"/>
        <v/>
      </c>
      <c r="U697" s="128" t="str">
        <f t="shared" si="115"/>
        <v/>
      </c>
      <c r="V697" s="128" t="str">
        <f t="shared" si="116"/>
        <v/>
      </c>
      <c r="W697" s="128" t="str">
        <f t="shared" si="117"/>
        <v/>
      </c>
      <c r="X697" s="128" t="str">
        <f t="shared" si="118"/>
        <v/>
      </c>
      <c r="Y697" s="128" t="str">
        <f t="shared" si="109"/>
        <v/>
      </c>
      <c r="Z697" s="128" t="str">
        <f t="shared" si="110"/>
        <v/>
      </c>
      <c r="AA697" s="128" t="str">
        <f t="shared" si="111"/>
        <v/>
      </c>
      <c r="AB697" s="128" t="str">
        <f t="shared" si="112"/>
        <v/>
      </c>
      <c r="AC697" s="128" t="str">
        <f t="shared" si="113"/>
        <v/>
      </c>
    </row>
    <row r="698" spans="1:29" x14ac:dyDescent="0.2">
      <c r="A698" s="161">
        <v>685</v>
      </c>
      <c r="B698" s="162"/>
      <c r="C698" s="162"/>
      <c r="E698" s="195"/>
      <c r="F698" s="195"/>
      <c r="G698" s="195"/>
      <c r="H698" s="195"/>
      <c r="I698" s="195"/>
      <c r="J698" s="195"/>
      <c r="K698" s="195"/>
      <c r="L698" s="195"/>
      <c r="M698" s="195"/>
      <c r="N698" s="195"/>
      <c r="O698" s="195"/>
      <c r="P698" s="195"/>
      <c r="Q698" s="195"/>
      <c r="R698" s="195"/>
      <c r="T698" s="128" t="str">
        <f t="shared" si="114"/>
        <v/>
      </c>
      <c r="U698" s="128" t="str">
        <f t="shared" si="115"/>
        <v/>
      </c>
      <c r="V698" s="128" t="str">
        <f t="shared" si="116"/>
        <v/>
      </c>
      <c r="W698" s="128" t="str">
        <f t="shared" si="117"/>
        <v/>
      </c>
      <c r="X698" s="128" t="str">
        <f t="shared" si="118"/>
        <v/>
      </c>
      <c r="Y698" s="128" t="str">
        <f t="shared" si="109"/>
        <v/>
      </c>
      <c r="Z698" s="128" t="str">
        <f t="shared" si="110"/>
        <v/>
      </c>
      <c r="AA698" s="128" t="str">
        <f t="shared" si="111"/>
        <v/>
      </c>
      <c r="AB698" s="128" t="str">
        <f t="shared" si="112"/>
        <v/>
      </c>
      <c r="AC698" s="128" t="str">
        <f t="shared" si="113"/>
        <v/>
      </c>
    </row>
    <row r="699" spans="1:29" x14ac:dyDescent="0.2">
      <c r="A699" s="161">
        <v>686</v>
      </c>
      <c r="B699" s="162"/>
      <c r="C699" s="162"/>
      <c r="E699" s="195"/>
      <c r="F699" s="195"/>
      <c r="G699" s="195"/>
      <c r="H699" s="195"/>
      <c r="I699" s="195"/>
      <c r="J699" s="195"/>
      <c r="K699" s="195"/>
      <c r="L699" s="195"/>
      <c r="M699" s="195"/>
      <c r="N699" s="195"/>
      <c r="O699" s="195"/>
      <c r="P699" s="195"/>
      <c r="Q699" s="195"/>
      <c r="R699" s="195"/>
      <c r="T699" s="128" t="str">
        <f t="shared" si="114"/>
        <v/>
      </c>
      <c r="U699" s="128" t="str">
        <f t="shared" si="115"/>
        <v/>
      </c>
      <c r="V699" s="128" t="str">
        <f t="shared" si="116"/>
        <v/>
      </c>
      <c r="W699" s="128" t="str">
        <f t="shared" si="117"/>
        <v/>
      </c>
      <c r="X699" s="128" t="str">
        <f t="shared" si="118"/>
        <v/>
      </c>
      <c r="Y699" s="128" t="str">
        <f t="shared" si="109"/>
        <v/>
      </c>
      <c r="Z699" s="128" t="str">
        <f t="shared" si="110"/>
        <v/>
      </c>
      <c r="AA699" s="128" t="str">
        <f t="shared" si="111"/>
        <v/>
      </c>
      <c r="AB699" s="128" t="str">
        <f t="shared" si="112"/>
        <v/>
      </c>
      <c r="AC699" s="128" t="str">
        <f t="shared" si="113"/>
        <v/>
      </c>
    </row>
    <row r="700" spans="1:29" x14ac:dyDescent="0.2">
      <c r="A700" s="161">
        <v>687</v>
      </c>
      <c r="B700" s="162"/>
      <c r="C700" s="162"/>
      <c r="E700" s="195"/>
      <c r="F700" s="195"/>
      <c r="G700" s="195"/>
      <c r="H700" s="195"/>
      <c r="I700" s="195"/>
      <c r="J700" s="195"/>
      <c r="K700" s="195"/>
      <c r="L700" s="195"/>
      <c r="M700" s="195"/>
      <c r="N700" s="195"/>
      <c r="O700" s="195"/>
      <c r="P700" s="195"/>
      <c r="Q700" s="195"/>
      <c r="R700" s="195"/>
      <c r="T700" s="128" t="str">
        <f t="shared" si="114"/>
        <v/>
      </c>
      <c r="U700" s="128" t="str">
        <f t="shared" si="115"/>
        <v/>
      </c>
      <c r="V700" s="128" t="str">
        <f t="shared" si="116"/>
        <v/>
      </c>
      <c r="W700" s="128" t="str">
        <f t="shared" si="117"/>
        <v/>
      </c>
      <c r="X700" s="128" t="str">
        <f t="shared" si="118"/>
        <v/>
      </c>
      <c r="Y700" s="128" t="str">
        <f t="shared" si="109"/>
        <v/>
      </c>
      <c r="Z700" s="128" t="str">
        <f t="shared" si="110"/>
        <v/>
      </c>
      <c r="AA700" s="128" t="str">
        <f t="shared" si="111"/>
        <v/>
      </c>
      <c r="AB700" s="128" t="str">
        <f t="shared" si="112"/>
        <v/>
      </c>
      <c r="AC700" s="128" t="str">
        <f t="shared" si="113"/>
        <v/>
      </c>
    </row>
    <row r="701" spans="1:29" x14ac:dyDescent="0.2">
      <c r="A701" s="161">
        <v>688</v>
      </c>
      <c r="B701" s="162"/>
      <c r="C701" s="162"/>
      <c r="E701" s="195"/>
      <c r="F701" s="195"/>
      <c r="G701" s="195"/>
      <c r="H701" s="195"/>
      <c r="I701" s="195"/>
      <c r="J701" s="195"/>
      <c r="K701" s="195"/>
      <c r="L701" s="195"/>
      <c r="M701" s="195"/>
      <c r="N701" s="195"/>
      <c r="O701" s="195"/>
      <c r="P701" s="195"/>
      <c r="Q701" s="195"/>
      <c r="R701" s="195"/>
      <c r="T701" s="128" t="str">
        <f t="shared" si="114"/>
        <v/>
      </c>
      <c r="U701" s="128" t="str">
        <f t="shared" si="115"/>
        <v/>
      </c>
      <c r="V701" s="128" t="str">
        <f t="shared" si="116"/>
        <v/>
      </c>
      <c r="W701" s="128" t="str">
        <f t="shared" si="117"/>
        <v/>
      </c>
      <c r="X701" s="128" t="str">
        <f t="shared" si="118"/>
        <v/>
      </c>
      <c r="Y701" s="128" t="str">
        <f t="shared" si="109"/>
        <v/>
      </c>
      <c r="Z701" s="128" t="str">
        <f t="shared" si="110"/>
        <v/>
      </c>
      <c r="AA701" s="128" t="str">
        <f t="shared" si="111"/>
        <v/>
      </c>
      <c r="AB701" s="128" t="str">
        <f t="shared" si="112"/>
        <v/>
      </c>
      <c r="AC701" s="128" t="str">
        <f t="shared" si="113"/>
        <v/>
      </c>
    </row>
    <row r="702" spans="1:29" x14ac:dyDescent="0.2">
      <c r="A702" s="161">
        <v>689</v>
      </c>
      <c r="B702" s="162"/>
      <c r="C702" s="162"/>
      <c r="E702" s="195"/>
      <c r="F702" s="195"/>
      <c r="G702" s="195"/>
      <c r="H702" s="195"/>
      <c r="I702" s="195"/>
      <c r="J702" s="195"/>
      <c r="K702" s="195"/>
      <c r="L702" s="195"/>
      <c r="M702" s="195"/>
      <c r="N702" s="195"/>
      <c r="O702" s="195"/>
      <c r="P702" s="195"/>
      <c r="Q702" s="195"/>
      <c r="R702" s="195"/>
      <c r="T702" s="128" t="str">
        <f t="shared" si="114"/>
        <v/>
      </c>
      <c r="U702" s="128" t="str">
        <f t="shared" si="115"/>
        <v/>
      </c>
      <c r="V702" s="128" t="str">
        <f t="shared" si="116"/>
        <v/>
      </c>
      <c r="W702" s="128" t="str">
        <f t="shared" si="117"/>
        <v/>
      </c>
      <c r="X702" s="128" t="str">
        <f t="shared" si="118"/>
        <v/>
      </c>
      <c r="Y702" s="128" t="str">
        <f t="shared" si="109"/>
        <v/>
      </c>
      <c r="Z702" s="128" t="str">
        <f t="shared" si="110"/>
        <v/>
      </c>
      <c r="AA702" s="128" t="str">
        <f t="shared" si="111"/>
        <v/>
      </c>
      <c r="AB702" s="128" t="str">
        <f t="shared" si="112"/>
        <v/>
      </c>
      <c r="AC702" s="128" t="str">
        <f t="shared" si="113"/>
        <v/>
      </c>
    </row>
    <row r="703" spans="1:29" x14ac:dyDescent="0.2">
      <c r="A703" s="161">
        <v>690</v>
      </c>
      <c r="B703" s="162"/>
      <c r="C703" s="162"/>
      <c r="E703" s="195"/>
      <c r="F703" s="195"/>
      <c r="G703" s="195"/>
      <c r="H703" s="195"/>
      <c r="I703" s="195"/>
      <c r="J703" s="195"/>
      <c r="K703" s="195"/>
      <c r="L703" s="195"/>
      <c r="M703" s="195"/>
      <c r="N703" s="195"/>
      <c r="O703" s="195"/>
      <c r="P703" s="195"/>
      <c r="Q703" s="195"/>
      <c r="R703" s="195"/>
      <c r="T703" s="128" t="str">
        <f t="shared" si="114"/>
        <v/>
      </c>
      <c r="U703" s="128" t="str">
        <f t="shared" si="115"/>
        <v/>
      </c>
      <c r="V703" s="128" t="str">
        <f t="shared" si="116"/>
        <v/>
      </c>
      <c r="W703" s="128" t="str">
        <f t="shared" si="117"/>
        <v/>
      </c>
      <c r="X703" s="128" t="str">
        <f t="shared" si="118"/>
        <v/>
      </c>
      <c r="Y703" s="128" t="str">
        <f t="shared" si="109"/>
        <v/>
      </c>
      <c r="Z703" s="128" t="str">
        <f t="shared" si="110"/>
        <v/>
      </c>
      <c r="AA703" s="128" t="str">
        <f t="shared" si="111"/>
        <v/>
      </c>
      <c r="AB703" s="128" t="str">
        <f t="shared" si="112"/>
        <v/>
      </c>
      <c r="AC703" s="128" t="str">
        <f t="shared" si="113"/>
        <v/>
      </c>
    </row>
    <row r="704" spans="1:29" x14ac:dyDescent="0.2">
      <c r="A704" s="161">
        <v>691</v>
      </c>
      <c r="B704" s="162"/>
      <c r="C704" s="162"/>
      <c r="E704" s="195"/>
      <c r="F704" s="195"/>
      <c r="G704" s="195"/>
      <c r="H704" s="195"/>
      <c r="I704" s="195"/>
      <c r="J704" s="195"/>
      <c r="K704" s="195"/>
      <c r="L704" s="195"/>
      <c r="M704" s="195"/>
      <c r="N704" s="195"/>
      <c r="O704" s="195"/>
      <c r="P704" s="195"/>
      <c r="Q704" s="195"/>
      <c r="R704" s="195"/>
      <c r="T704" s="128" t="str">
        <f t="shared" si="114"/>
        <v/>
      </c>
      <c r="U704" s="128" t="str">
        <f t="shared" si="115"/>
        <v/>
      </c>
      <c r="V704" s="128" t="str">
        <f t="shared" si="116"/>
        <v/>
      </c>
      <c r="W704" s="128" t="str">
        <f t="shared" si="117"/>
        <v/>
      </c>
      <c r="X704" s="128" t="str">
        <f t="shared" si="118"/>
        <v/>
      </c>
      <c r="Y704" s="128" t="str">
        <f t="shared" si="109"/>
        <v/>
      </c>
      <c r="Z704" s="128" t="str">
        <f t="shared" si="110"/>
        <v/>
      </c>
      <c r="AA704" s="128" t="str">
        <f t="shared" si="111"/>
        <v/>
      </c>
      <c r="AB704" s="128" t="str">
        <f t="shared" si="112"/>
        <v/>
      </c>
      <c r="AC704" s="128" t="str">
        <f t="shared" si="113"/>
        <v/>
      </c>
    </row>
    <row r="705" spans="1:29" x14ac:dyDescent="0.2">
      <c r="A705" s="161">
        <v>692</v>
      </c>
      <c r="B705" s="162"/>
      <c r="C705" s="162"/>
      <c r="E705" s="195"/>
      <c r="F705" s="195"/>
      <c r="G705" s="195"/>
      <c r="H705" s="195"/>
      <c r="I705" s="195"/>
      <c r="J705" s="195"/>
      <c r="K705" s="195"/>
      <c r="L705" s="195"/>
      <c r="M705" s="195"/>
      <c r="N705" s="195"/>
      <c r="O705" s="195"/>
      <c r="P705" s="195"/>
      <c r="Q705" s="195"/>
      <c r="R705" s="195"/>
      <c r="T705" s="128" t="str">
        <f t="shared" si="114"/>
        <v/>
      </c>
      <c r="U705" s="128" t="str">
        <f t="shared" si="115"/>
        <v/>
      </c>
      <c r="V705" s="128" t="str">
        <f t="shared" si="116"/>
        <v/>
      </c>
      <c r="W705" s="128" t="str">
        <f t="shared" si="117"/>
        <v/>
      </c>
      <c r="X705" s="128" t="str">
        <f t="shared" si="118"/>
        <v/>
      </c>
      <c r="Y705" s="128" t="str">
        <f t="shared" si="109"/>
        <v/>
      </c>
      <c r="Z705" s="128" t="str">
        <f t="shared" si="110"/>
        <v/>
      </c>
      <c r="AA705" s="128" t="str">
        <f t="shared" si="111"/>
        <v/>
      </c>
      <c r="AB705" s="128" t="str">
        <f t="shared" si="112"/>
        <v/>
      </c>
      <c r="AC705" s="128" t="str">
        <f t="shared" si="113"/>
        <v/>
      </c>
    </row>
    <row r="706" spans="1:29" x14ac:dyDescent="0.2">
      <c r="A706" s="161">
        <v>693</v>
      </c>
      <c r="B706" s="162"/>
      <c r="C706" s="162"/>
      <c r="E706" s="195"/>
      <c r="F706" s="195"/>
      <c r="G706" s="195"/>
      <c r="H706" s="195"/>
      <c r="I706" s="195"/>
      <c r="J706" s="195"/>
      <c r="K706" s="195"/>
      <c r="L706" s="195"/>
      <c r="M706" s="195"/>
      <c r="N706" s="195"/>
      <c r="O706" s="195"/>
      <c r="P706" s="195"/>
      <c r="Q706" s="195"/>
      <c r="R706" s="195"/>
      <c r="T706" s="128" t="str">
        <f t="shared" si="114"/>
        <v/>
      </c>
      <c r="U706" s="128" t="str">
        <f t="shared" si="115"/>
        <v/>
      </c>
      <c r="V706" s="128" t="str">
        <f t="shared" si="116"/>
        <v/>
      </c>
      <c r="W706" s="128" t="str">
        <f t="shared" si="117"/>
        <v/>
      </c>
      <c r="X706" s="128" t="str">
        <f t="shared" si="118"/>
        <v/>
      </c>
      <c r="Y706" s="128" t="str">
        <f t="shared" si="109"/>
        <v/>
      </c>
      <c r="Z706" s="128" t="str">
        <f t="shared" si="110"/>
        <v/>
      </c>
      <c r="AA706" s="128" t="str">
        <f t="shared" si="111"/>
        <v/>
      </c>
      <c r="AB706" s="128" t="str">
        <f t="shared" si="112"/>
        <v/>
      </c>
      <c r="AC706" s="128" t="str">
        <f t="shared" si="113"/>
        <v/>
      </c>
    </row>
    <row r="707" spans="1:29" x14ac:dyDescent="0.2">
      <c r="A707" s="161">
        <v>694</v>
      </c>
      <c r="B707" s="162"/>
      <c r="C707" s="162"/>
      <c r="E707" s="195"/>
      <c r="F707" s="195"/>
      <c r="G707" s="195"/>
      <c r="H707" s="195"/>
      <c r="I707" s="195"/>
      <c r="J707" s="195"/>
      <c r="K707" s="195"/>
      <c r="L707" s="195"/>
      <c r="M707" s="195"/>
      <c r="N707" s="195"/>
      <c r="O707" s="195"/>
      <c r="P707" s="195"/>
      <c r="Q707" s="195"/>
      <c r="R707" s="195"/>
      <c r="T707" s="128" t="str">
        <f t="shared" si="114"/>
        <v/>
      </c>
      <c r="U707" s="128" t="str">
        <f t="shared" si="115"/>
        <v/>
      </c>
      <c r="V707" s="128" t="str">
        <f t="shared" si="116"/>
        <v/>
      </c>
      <c r="W707" s="128" t="str">
        <f t="shared" si="117"/>
        <v/>
      </c>
      <c r="X707" s="128" t="str">
        <f t="shared" si="118"/>
        <v/>
      </c>
      <c r="Y707" s="128" t="str">
        <f t="shared" si="109"/>
        <v/>
      </c>
      <c r="Z707" s="128" t="str">
        <f t="shared" si="110"/>
        <v/>
      </c>
      <c r="AA707" s="128" t="str">
        <f t="shared" si="111"/>
        <v/>
      </c>
      <c r="AB707" s="128" t="str">
        <f t="shared" si="112"/>
        <v/>
      </c>
      <c r="AC707" s="128" t="str">
        <f t="shared" si="113"/>
        <v/>
      </c>
    </row>
    <row r="708" spans="1:29" x14ac:dyDescent="0.2">
      <c r="A708" s="161">
        <v>695</v>
      </c>
      <c r="B708" s="162"/>
      <c r="C708" s="162"/>
      <c r="E708" s="195"/>
      <c r="F708" s="195"/>
      <c r="G708" s="195"/>
      <c r="H708" s="195"/>
      <c r="I708" s="195"/>
      <c r="J708" s="195"/>
      <c r="K708" s="195"/>
      <c r="L708" s="195"/>
      <c r="M708" s="195"/>
      <c r="N708" s="195"/>
      <c r="O708" s="195"/>
      <c r="P708" s="195"/>
      <c r="Q708" s="195"/>
      <c r="R708" s="195"/>
      <c r="T708" s="128" t="str">
        <f t="shared" si="114"/>
        <v/>
      </c>
      <c r="U708" s="128" t="str">
        <f t="shared" si="115"/>
        <v/>
      </c>
      <c r="V708" s="128" t="str">
        <f t="shared" si="116"/>
        <v/>
      </c>
      <c r="W708" s="128" t="str">
        <f t="shared" si="117"/>
        <v/>
      </c>
      <c r="X708" s="128" t="str">
        <f t="shared" si="118"/>
        <v/>
      </c>
      <c r="Y708" s="128" t="str">
        <f t="shared" si="109"/>
        <v/>
      </c>
      <c r="Z708" s="128" t="str">
        <f t="shared" si="110"/>
        <v/>
      </c>
      <c r="AA708" s="128" t="str">
        <f t="shared" si="111"/>
        <v/>
      </c>
      <c r="AB708" s="128" t="str">
        <f t="shared" si="112"/>
        <v/>
      </c>
      <c r="AC708" s="128" t="str">
        <f t="shared" si="113"/>
        <v/>
      </c>
    </row>
    <row r="709" spans="1:29" x14ac:dyDescent="0.2">
      <c r="A709" s="161">
        <v>696</v>
      </c>
      <c r="B709" s="162"/>
      <c r="C709" s="162"/>
      <c r="E709" s="195"/>
      <c r="F709" s="195"/>
      <c r="G709" s="195"/>
      <c r="H709" s="195"/>
      <c r="I709" s="195"/>
      <c r="J709" s="195"/>
      <c r="K709" s="195"/>
      <c r="L709" s="195"/>
      <c r="M709" s="195"/>
      <c r="N709" s="195"/>
      <c r="O709" s="195"/>
      <c r="P709" s="195"/>
      <c r="Q709" s="195"/>
      <c r="R709" s="195"/>
      <c r="T709" s="128" t="str">
        <f t="shared" si="114"/>
        <v/>
      </c>
      <c r="U709" s="128" t="str">
        <f t="shared" si="115"/>
        <v/>
      </c>
      <c r="V709" s="128" t="str">
        <f t="shared" si="116"/>
        <v/>
      </c>
      <c r="W709" s="128" t="str">
        <f t="shared" si="117"/>
        <v/>
      </c>
      <c r="X709" s="128" t="str">
        <f t="shared" si="118"/>
        <v/>
      </c>
      <c r="Y709" s="128" t="str">
        <f t="shared" si="109"/>
        <v/>
      </c>
      <c r="Z709" s="128" t="str">
        <f t="shared" si="110"/>
        <v/>
      </c>
      <c r="AA709" s="128" t="str">
        <f t="shared" si="111"/>
        <v/>
      </c>
      <c r="AB709" s="128" t="str">
        <f t="shared" si="112"/>
        <v/>
      </c>
      <c r="AC709" s="128" t="str">
        <f t="shared" si="113"/>
        <v/>
      </c>
    </row>
    <row r="710" spans="1:29" x14ac:dyDescent="0.2">
      <c r="A710" s="161">
        <v>697</v>
      </c>
      <c r="B710" s="162"/>
      <c r="C710" s="162"/>
      <c r="E710" s="195"/>
      <c r="F710" s="195"/>
      <c r="G710" s="195"/>
      <c r="H710" s="195"/>
      <c r="I710" s="195"/>
      <c r="J710" s="195"/>
      <c r="K710" s="195"/>
      <c r="L710" s="195"/>
      <c r="M710" s="195"/>
      <c r="N710" s="195"/>
      <c r="O710" s="195"/>
      <c r="P710" s="195"/>
      <c r="Q710" s="195"/>
      <c r="R710" s="195"/>
      <c r="T710" s="128" t="str">
        <f t="shared" si="114"/>
        <v/>
      </c>
      <c r="U710" s="128" t="str">
        <f t="shared" si="115"/>
        <v/>
      </c>
      <c r="V710" s="128" t="str">
        <f t="shared" si="116"/>
        <v/>
      </c>
      <c r="W710" s="128" t="str">
        <f t="shared" si="117"/>
        <v/>
      </c>
      <c r="X710" s="128" t="str">
        <f t="shared" si="118"/>
        <v/>
      </c>
      <c r="Y710" s="128" t="str">
        <f t="shared" si="109"/>
        <v/>
      </c>
      <c r="Z710" s="128" t="str">
        <f t="shared" si="110"/>
        <v/>
      </c>
      <c r="AA710" s="128" t="str">
        <f t="shared" si="111"/>
        <v/>
      </c>
      <c r="AB710" s="128" t="str">
        <f t="shared" si="112"/>
        <v/>
      </c>
      <c r="AC710" s="128" t="str">
        <f t="shared" si="113"/>
        <v/>
      </c>
    </row>
    <row r="711" spans="1:29" x14ac:dyDescent="0.2">
      <c r="A711" s="161">
        <v>698</v>
      </c>
      <c r="B711" s="162"/>
      <c r="C711" s="162"/>
      <c r="E711" s="195"/>
      <c r="F711" s="195"/>
      <c r="G711" s="195"/>
      <c r="H711" s="195"/>
      <c r="I711" s="195"/>
      <c r="J711" s="195"/>
      <c r="K711" s="195"/>
      <c r="L711" s="195"/>
      <c r="M711" s="195"/>
      <c r="N711" s="195"/>
      <c r="O711" s="195"/>
      <c r="P711" s="195"/>
      <c r="Q711" s="195"/>
      <c r="R711" s="195"/>
      <c r="T711" s="128" t="str">
        <f t="shared" si="114"/>
        <v/>
      </c>
      <c r="U711" s="128" t="str">
        <f t="shared" si="115"/>
        <v/>
      </c>
      <c r="V711" s="128" t="str">
        <f t="shared" si="116"/>
        <v/>
      </c>
      <c r="W711" s="128" t="str">
        <f t="shared" si="117"/>
        <v/>
      </c>
      <c r="X711" s="128" t="str">
        <f t="shared" si="118"/>
        <v/>
      </c>
      <c r="Y711" s="128" t="str">
        <f t="shared" si="109"/>
        <v/>
      </c>
      <c r="Z711" s="128" t="str">
        <f t="shared" si="110"/>
        <v/>
      </c>
      <c r="AA711" s="128" t="str">
        <f t="shared" si="111"/>
        <v/>
      </c>
      <c r="AB711" s="128" t="str">
        <f t="shared" si="112"/>
        <v/>
      </c>
      <c r="AC711" s="128" t="str">
        <f t="shared" si="113"/>
        <v/>
      </c>
    </row>
    <row r="712" spans="1:29" x14ac:dyDescent="0.2">
      <c r="A712" s="161">
        <v>699</v>
      </c>
      <c r="B712" s="162"/>
      <c r="C712" s="162"/>
      <c r="E712" s="195"/>
      <c r="F712" s="195"/>
      <c r="G712" s="195"/>
      <c r="H712" s="195"/>
      <c r="I712" s="195"/>
      <c r="J712" s="195"/>
      <c r="K712" s="195"/>
      <c r="L712" s="195"/>
      <c r="M712" s="195"/>
      <c r="N712" s="195"/>
      <c r="O712" s="195"/>
      <c r="P712" s="195"/>
      <c r="Q712" s="195"/>
      <c r="R712" s="195"/>
      <c r="T712" s="128" t="str">
        <f t="shared" si="114"/>
        <v/>
      </c>
      <c r="U712" s="128" t="str">
        <f t="shared" si="115"/>
        <v/>
      </c>
      <c r="V712" s="128" t="str">
        <f t="shared" si="116"/>
        <v/>
      </c>
      <c r="W712" s="128" t="str">
        <f t="shared" si="117"/>
        <v/>
      </c>
      <c r="X712" s="128" t="str">
        <f t="shared" si="118"/>
        <v/>
      </c>
      <c r="Y712" s="128" t="str">
        <f t="shared" si="109"/>
        <v/>
      </c>
      <c r="Z712" s="128" t="str">
        <f t="shared" si="110"/>
        <v/>
      </c>
      <c r="AA712" s="128" t="str">
        <f t="shared" si="111"/>
        <v/>
      </c>
      <c r="AB712" s="128" t="str">
        <f t="shared" si="112"/>
        <v/>
      </c>
      <c r="AC712" s="128" t="str">
        <f t="shared" si="113"/>
        <v/>
      </c>
    </row>
    <row r="713" spans="1:29" x14ac:dyDescent="0.2">
      <c r="A713" s="161">
        <v>700</v>
      </c>
      <c r="B713" s="162"/>
      <c r="C713" s="162"/>
      <c r="E713" s="195"/>
      <c r="F713" s="195"/>
      <c r="G713" s="195"/>
      <c r="H713" s="195"/>
      <c r="I713" s="195"/>
      <c r="J713" s="195"/>
      <c r="K713" s="195"/>
      <c r="L713" s="195"/>
      <c r="M713" s="195"/>
      <c r="N713" s="195"/>
      <c r="O713" s="195"/>
      <c r="P713" s="195"/>
      <c r="Q713" s="195"/>
      <c r="R713" s="195"/>
      <c r="T713" s="128" t="str">
        <f t="shared" si="114"/>
        <v/>
      </c>
      <c r="U713" s="128" t="str">
        <f t="shared" si="115"/>
        <v/>
      </c>
      <c r="V713" s="128" t="str">
        <f t="shared" si="116"/>
        <v/>
      </c>
      <c r="W713" s="128" t="str">
        <f t="shared" si="117"/>
        <v/>
      </c>
      <c r="X713" s="128" t="str">
        <f t="shared" si="118"/>
        <v/>
      </c>
      <c r="Y713" s="128" t="str">
        <f t="shared" si="109"/>
        <v/>
      </c>
      <c r="Z713" s="128" t="str">
        <f t="shared" si="110"/>
        <v/>
      </c>
      <c r="AA713" s="128" t="str">
        <f t="shared" si="111"/>
        <v/>
      </c>
      <c r="AB713" s="128" t="str">
        <f t="shared" si="112"/>
        <v/>
      </c>
      <c r="AC713" s="128" t="str">
        <f t="shared" si="113"/>
        <v/>
      </c>
    </row>
    <row r="714" spans="1:29" x14ac:dyDescent="0.2">
      <c r="A714" s="161">
        <v>701</v>
      </c>
      <c r="B714" s="162"/>
      <c r="C714" s="162"/>
      <c r="E714" s="195"/>
      <c r="F714" s="195"/>
      <c r="G714" s="195"/>
      <c r="H714" s="195"/>
      <c r="I714" s="195"/>
      <c r="J714" s="195"/>
      <c r="K714" s="195"/>
      <c r="L714" s="195"/>
      <c r="M714" s="195"/>
      <c r="N714" s="195"/>
      <c r="O714" s="195"/>
      <c r="P714" s="195"/>
      <c r="Q714" s="195"/>
      <c r="R714" s="195"/>
      <c r="T714" s="128" t="str">
        <f t="shared" si="114"/>
        <v/>
      </c>
      <c r="U714" s="128" t="str">
        <f t="shared" si="115"/>
        <v/>
      </c>
      <c r="V714" s="128" t="str">
        <f t="shared" si="116"/>
        <v/>
      </c>
      <c r="W714" s="128" t="str">
        <f t="shared" si="117"/>
        <v/>
      </c>
      <c r="X714" s="128" t="str">
        <f t="shared" si="118"/>
        <v/>
      </c>
      <c r="Y714" s="128" t="str">
        <f t="shared" si="109"/>
        <v/>
      </c>
      <c r="Z714" s="128" t="str">
        <f t="shared" si="110"/>
        <v/>
      </c>
      <c r="AA714" s="128" t="str">
        <f t="shared" si="111"/>
        <v/>
      </c>
      <c r="AB714" s="128" t="str">
        <f t="shared" si="112"/>
        <v/>
      </c>
      <c r="AC714" s="128" t="str">
        <f t="shared" si="113"/>
        <v/>
      </c>
    </row>
    <row r="715" spans="1:29" x14ac:dyDescent="0.2">
      <c r="A715" s="161">
        <v>702</v>
      </c>
      <c r="B715" s="162"/>
      <c r="C715" s="162"/>
      <c r="E715" s="195"/>
      <c r="F715" s="195"/>
      <c r="G715" s="195"/>
      <c r="H715" s="195"/>
      <c r="I715" s="195"/>
      <c r="J715" s="195"/>
      <c r="K715" s="195"/>
      <c r="L715" s="195"/>
      <c r="M715" s="195"/>
      <c r="N715" s="195"/>
      <c r="O715" s="195"/>
      <c r="P715" s="195"/>
      <c r="Q715" s="195"/>
      <c r="R715" s="195"/>
      <c r="T715" s="128" t="str">
        <f t="shared" si="114"/>
        <v/>
      </c>
      <c r="U715" s="128" t="str">
        <f t="shared" si="115"/>
        <v/>
      </c>
      <c r="V715" s="128" t="str">
        <f t="shared" si="116"/>
        <v/>
      </c>
      <c r="W715" s="128" t="str">
        <f t="shared" si="117"/>
        <v/>
      </c>
      <c r="X715" s="128" t="str">
        <f t="shared" si="118"/>
        <v/>
      </c>
      <c r="Y715" s="128" t="str">
        <f t="shared" si="109"/>
        <v/>
      </c>
      <c r="Z715" s="128" t="str">
        <f t="shared" si="110"/>
        <v/>
      </c>
      <c r="AA715" s="128" t="str">
        <f t="shared" si="111"/>
        <v/>
      </c>
      <c r="AB715" s="128" t="str">
        <f t="shared" si="112"/>
        <v/>
      </c>
      <c r="AC715" s="128" t="str">
        <f t="shared" si="113"/>
        <v/>
      </c>
    </row>
    <row r="716" spans="1:29" x14ac:dyDescent="0.2">
      <c r="A716" s="161">
        <v>703</v>
      </c>
      <c r="B716" s="162"/>
      <c r="C716" s="162"/>
      <c r="E716" s="195"/>
      <c r="F716" s="195"/>
      <c r="G716" s="195"/>
      <c r="H716" s="195"/>
      <c r="I716" s="195"/>
      <c r="J716" s="195"/>
      <c r="K716" s="195"/>
      <c r="L716" s="195"/>
      <c r="M716" s="195"/>
      <c r="N716" s="195"/>
      <c r="O716" s="195"/>
      <c r="P716" s="195"/>
      <c r="Q716" s="195"/>
      <c r="R716" s="195"/>
      <c r="T716" s="128" t="str">
        <f t="shared" si="114"/>
        <v/>
      </c>
      <c r="U716" s="128" t="str">
        <f t="shared" si="115"/>
        <v/>
      </c>
      <c r="V716" s="128" t="str">
        <f t="shared" si="116"/>
        <v/>
      </c>
      <c r="W716" s="128" t="str">
        <f t="shared" si="117"/>
        <v/>
      </c>
      <c r="X716" s="128" t="str">
        <f t="shared" si="118"/>
        <v/>
      </c>
      <c r="Y716" s="128" t="str">
        <f t="shared" si="109"/>
        <v/>
      </c>
      <c r="Z716" s="128" t="str">
        <f t="shared" si="110"/>
        <v/>
      </c>
      <c r="AA716" s="128" t="str">
        <f t="shared" si="111"/>
        <v/>
      </c>
      <c r="AB716" s="128" t="str">
        <f t="shared" si="112"/>
        <v/>
      </c>
      <c r="AC716" s="128" t="str">
        <f t="shared" si="113"/>
        <v/>
      </c>
    </row>
    <row r="717" spans="1:29" x14ac:dyDescent="0.2">
      <c r="A717" s="161">
        <v>704</v>
      </c>
      <c r="B717" s="162"/>
      <c r="C717" s="162"/>
      <c r="E717" s="195"/>
      <c r="F717" s="195"/>
      <c r="G717" s="195"/>
      <c r="H717" s="195"/>
      <c r="I717" s="195"/>
      <c r="J717" s="195"/>
      <c r="K717" s="195"/>
      <c r="L717" s="195"/>
      <c r="M717" s="195"/>
      <c r="N717" s="195"/>
      <c r="O717" s="195"/>
      <c r="P717" s="195"/>
      <c r="Q717" s="195"/>
      <c r="R717" s="195"/>
      <c r="T717" s="128" t="str">
        <f t="shared" si="114"/>
        <v/>
      </c>
      <c r="U717" s="128" t="str">
        <f t="shared" si="115"/>
        <v/>
      </c>
      <c r="V717" s="128" t="str">
        <f t="shared" si="116"/>
        <v/>
      </c>
      <c r="W717" s="128" t="str">
        <f t="shared" si="117"/>
        <v/>
      </c>
      <c r="X717" s="128" t="str">
        <f t="shared" si="118"/>
        <v/>
      </c>
      <c r="Y717" s="128" t="str">
        <f t="shared" ref="Y717:Y780" si="119">IF(T717="","",ABS(T717-$AD$4))</f>
        <v/>
      </c>
      <c r="Z717" s="128" t="str">
        <f t="shared" ref="Z717:Z780" si="120">IF(U717="","",ABS(U717-$AD$5))</f>
        <v/>
      </c>
      <c r="AA717" s="128" t="str">
        <f t="shared" ref="AA717:AA780" si="121">IF(V717="","",ABS(V717-$AD$6))</f>
        <v/>
      </c>
      <c r="AB717" s="128" t="str">
        <f t="shared" ref="AB717:AB780" si="122">IF(W717="","",ABS(W717-$AD$7))</f>
        <v/>
      </c>
      <c r="AC717" s="128" t="str">
        <f t="shared" ref="AC717:AC780" si="123">IF(X717="","",ABS(X717-$AD$8))</f>
        <v/>
      </c>
    </row>
    <row r="718" spans="1:29" x14ac:dyDescent="0.2">
      <c r="A718" s="161">
        <v>705</v>
      </c>
      <c r="B718" s="162"/>
      <c r="C718" s="162"/>
      <c r="E718" s="195"/>
      <c r="F718" s="195"/>
      <c r="G718" s="195"/>
      <c r="H718" s="195"/>
      <c r="I718" s="195"/>
      <c r="J718" s="195"/>
      <c r="K718" s="195"/>
      <c r="L718" s="195"/>
      <c r="M718" s="195"/>
      <c r="N718" s="195"/>
      <c r="O718" s="195"/>
      <c r="P718" s="195"/>
      <c r="Q718" s="195"/>
      <c r="R718" s="195"/>
      <c r="T718" s="128" t="str">
        <f t="shared" ref="T718:T781" si="124">IF(B719=1,C719,"")</f>
        <v/>
      </c>
      <c r="U718" s="128" t="str">
        <f t="shared" ref="U718:U781" si="125">IF(B719=2,C719,"")</f>
        <v/>
      </c>
      <c r="V718" s="128" t="str">
        <f t="shared" ref="V718:V781" si="126">IF(B719=3,C719,"")</f>
        <v/>
      </c>
      <c r="W718" s="128" t="str">
        <f t="shared" ref="W718:W781" si="127">IF(B719=4,C719,"")</f>
        <v/>
      </c>
      <c r="X718" s="128" t="str">
        <f t="shared" ref="X718:X781" si="128">IF(B719=5,C719,"")</f>
        <v/>
      </c>
      <c r="Y718" s="128" t="str">
        <f t="shared" si="119"/>
        <v/>
      </c>
      <c r="Z718" s="128" t="str">
        <f t="shared" si="120"/>
        <v/>
      </c>
      <c r="AA718" s="128" t="str">
        <f t="shared" si="121"/>
        <v/>
      </c>
      <c r="AB718" s="128" t="str">
        <f t="shared" si="122"/>
        <v/>
      </c>
      <c r="AC718" s="128" t="str">
        <f t="shared" si="123"/>
        <v/>
      </c>
    </row>
    <row r="719" spans="1:29" x14ac:dyDescent="0.2">
      <c r="A719" s="161">
        <v>706</v>
      </c>
      <c r="B719" s="162"/>
      <c r="C719" s="162"/>
      <c r="E719" s="195"/>
      <c r="F719" s="195"/>
      <c r="G719" s="195"/>
      <c r="H719" s="195"/>
      <c r="I719" s="195"/>
      <c r="J719" s="195"/>
      <c r="K719" s="195"/>
      <c r="L719" s="195"/>
      <c r="M719" s="195"/>
      <c r="N719" s="195"/>
      <c r="O719" s="195"/>
      <c r="P719" s="195"/>
      <c r="Q719" s="195"/>
      <c r="R719" s="195"/>
      <c r="T719" s="128" t="str">
        <f t="shared" si="124"/>
        <v/>
      </c>
      <c r="U719" s="128" t="str">
        <f t="shared" si="125"/>
        <v/>
      </c>
      <c r="V719" s="128" t="str">
        <f t="shared" si="126"/>
        <v/>
      </c>
      <c r="W719" s="128" t="str">
        <f t="shared" si="127"/>
        <v/>
      </c>
      <c r="X719" s="128" t="str">
        <f t="shared" si="128"/>
        <v/>
      </c>
      <c r="Y719" s="128" t="str">
        <f t="shared" si="119"/>
        <v/>
      </c>
      <c r="Z719" s="128" t="str">
        <f t="shared" si="120"/>
        <v/>
      </c>
      <c r="AA719" s="128" t="str">
        <f t="shared" si="121"/>
        <v/>
      </c>
      <c r="AB719" s="128" t="str">
        <f t="shared" si="122"/>
        <v/>
      </c>
      <c r="AC719" s="128" t="str">
        <f t="shared" si="123"/>
        <v/>
      </c>
    </row>
    <row r="720" spans="1:29" x14ac:dyDescent="0.2">
      <c r="A720" s="161">
        <v>707</v>
      </c>
      <c r="B720" s="162"/>
      <c r="C720" s="162"/>
      <c r="E720" s="195"/>
      <c r="F720" s="195"/>
      <c r="G720" s="195"/>
      <c r="H720" s="195"/>
      <c r="I720" s="195"/>
      <c r="J720" s="195"/>
      <c r="K720" s="195"/>
      <c r="L720" s="195"/>
      <c r="M720" s="195"/>
      <c r="N720" s="195"/>
      <c r="O720" s="195"/>
      <c r="P720" s="195"/>
      <c r="Q720" s="195"/>
      <c r="R720" s="195"/>
      <c r="T720" s="128" t="str">
        <f t="shared" si="124"/>
        <v/>
      </c>
      <c r="U720" s="128" t="str">
        <f t="shared" si="125"/>
        <v/>
      </c>
      <c r="V720" s="128" t="str">
        <f t="shared" si="126"/>
        <v/>
      </c>
      <c r="W720" s="128" t="str">
        <f t="shared" si="127"/>
        <v/>
      </c>
      <c r="X720" s="128" t="str">
        <f t="shared" si="128"/>
        <v/>
      </c>
      <c r="Y720" s="128" t="str">
        <f t="shared" si="119"/>
        <v/>
      </c>
      <c r="Z720" s="128" t="str">
        <f t="shared" si="120"/>
        <v/>
      </c>
      <c r="AA720" s="128" t="str">
        <f t="shared" si="121"/>
        <v/>
      </c>
      <c r="AB720" s="128" t="str">
        <f t="shared" si="122"/>
        <v/>
      </c>
      <c r="AC720" s="128" t="str">
        <f t="shared" si="123"/>
        <v/>
      </c>
    </row>
    <row r="721" spans="1:29" x14ac:dyDescent="0.2">
      <c r="A721" s="161">
        <v>708</v>
      </c>
      <c r="B721" s="162"/>
      <c r="C721" s="162"/>
      <c r="E721" s="195"/>
      <c r="F721" s="195"/>
      <c r="G721" s="195"/>
      <c r="H721" s="195"/>
      <c r="I721" s="195"/>
      <c r="J721" s="195"/>
      <c r="K721" s="195"/>
      <c r="L721" s="195"/>
      <c r="M721" s="195"/>
      <c r="N721" s="195"/>
      <c r="O721" s="195"/>
      <c r="P721" s="195"/>
      <c r="Q721" s="195"/>
      <c r="R721" s="195"/>
      <c r="T721" s="128" t="str">
        <f t="shared" si="124"/>
        <v/>
      </c>
      <c r="U721" s="128" t="str">
        <f t="shared" si="125"/>
        <v/>
      </c>
      <c r="V721" s="128" t="str">
        <f t="shared" si="126"/>
        <v/>
      </c>
      <c r="W721" s="128" t="str">
        <f t="shared" si="127"/>
        <v/>
      </c>
      <c r="X721" s="128" t="str">
        <f t="shared" si="128"/>
        <v/>
      </c>
      <c r="Y721" s="128" t="str">
        <f t="shared" si="119"/>
        <v/>
      </c>
      <c r="Z721" s="128" t="str">
        <f t="shared" si="120"/>
        <v/>
      </c>
      <c r="AA721" s="128" t="str">
        <f t="shared" si="121"/>
        <v/>
      </c>
      <c r="AB721" s="128" t="str">
        <f t="shared" si="122"/>
        <v/>
      </c>
      <c r="AC721" s="128" t="str">
        <f t="shared" si="123"/>
        <v/>
      </c>
    </row>
    <row r="722" spans="1:29" x14ac:dyDescent="0.2">
      <c r="A722" s="161">
        <v>709</v>
      </c>
      <c r="B722" s="162"/>
      <c r="C722" s="162"/>
      <c r="E722" s="195"/>
      <c r="F722" s="195"/>
      <c r="G722" s="195"/>
      <c r="H722" s="195"/>
      <c r="I722" s="195"/>
      <c r="J722" s="195"/>
      <c r="K722" s="195"/>
      <c r="L722" s="195"/>
      <c r="M722" s="195"/>
      <c r="N722" s="195"/>
      <c r="O722" s="195"/>
      <c r="P722" s="195"/>
      <c r="Q722" s="195"/>
      <c r="R722" s="195"/>
      <c r="T722" s="128" t="str">
        <f t="shared" si="124"/>
        <v/>
      </c>
      <c r="U722" s="128" t="str">
        <f t="shared" si="125"/>
        <v/>
      </c>
      <c r="V722" s="128" t="str">
        <f t="shared" si="126"/>
        <v/>
      </c>
      <c r="W722" s="128" t="str">
        <f t="shared" si="127"/>
        <v/>
      </c>
      <c r="X722" s="128" t="str">
        <f t="shared" si="128"/>
        <v/>
      </c>
      <c r="Y722" s="128" t="str">
        <f t="shared" si="119"/>
        <v/>
      </c>
      <c r="Z722" s="128" t="str">
        <f t="shared" si="120"/>
        <v/>
      </c>
      <c r="AA722" s="128" t="str">
        <f t="shared" si="121"/>
        <v/>
      </c>
      <c r="AB722" s="128" t="str">
        <f t="shared" si="122"/>
        <v/>
      </c>
      <c r="AC722" s="128" t="str">
        <f t="shared" si="123"/>
        <v/>
      </c>
    </row>
    <row r="723" spans="1:29" x14ac:dyDescent="0.2">
      <c r="A723" s="161">
        <v>710</v>
      </c>
      <c r="B723" s="162"/>
      <c r="C723" s="162"/>
      <c r="E723" s="195"/>
      <c r="F723" s="195"/>
      <c r="G723" s="195"/>
      <c r="H723" s="195"/>
      <c r="I723" s="195"/>
      <c r="J723" s="195"/>
      <c r="K723" s="195"/>
      <c r="L723" s="195"/>
      <c r="M723" s="195"/>
      <c r="N723" s="195"/>
      <c r="O723" s="195"/>
      <c r="P723" s="195"/>
      <c r="Q723" s="195"/>
      <c r="R723" s="195"/>
      <c r="T723" s="128" t="str">
        <f t="shared" si="124"/>
        <v/>
      </c>
      <c r="U723" s="128" t="str">
        <f t="shared" si="125"/>
        <v/>
      </c>
      <c r="V723" s="128" t="str">
        <f t="shared" si="126"/>
        <v/>
      </c>
      <c r="W723" s="128" t="str">
        <f t="shared" si="127"/>
        <v/>
      </c>
      <c r="X723" s="128" t="str">
        <f t="shared" si="128"/>
        <v/>
      </c>
      <c r="Y723" s="128" t="str">
        <f t="shared" si="119"/>
        <v/>
      </c>
      <c r="Z723" s="128" t="str">
        <f t="shared" si="120"/>
        <v/>
      </c>
      <c r="AA723" s="128" t="str">
        <f t="shared" si="121"/>
        <v/>
      </c>
      <c r="AB723" s="128" t="str">
        <f t="shared" si="122"/>
        <v/>
      </c>
      <c r="AC723" s="128" t="str">
        <f t="shared" si="123"/>
        <v/>
      </c>
    </row>
    <row r="724" spans="1:29" x14ac:dyDescent="0.2">
      <c r="A724" s="161">
        <v>711</v>
      </c>
      <c r="B724" s="162"/>
      <c r="C724" s="162"/>
      <c r="E724" s="195"/>
      <c r="F724" s="195"/>
      <c r="G724" s="195"/>
      <c r="H724" s="195"/>
      <c r="I724" s="195"/>
      <c r="J724" s="195"/>
      <c r="K724" s="195"/>
      <c r="L724" s="195"/>
      <c r="M724" s="195"/>
      <c r="N724" s="195"/>
      <c r="O724" s="195"/>
      <c r="P724" s="195"/>
      <c r="Q724" s="195"/>
      <c r="R724" s="195"/>
      <c r="T724" s="128" t="str">
        <f t="shared" si="124"/>
        <v/>
      </c>
      <c r="U724" s="128" t="str">
        <f t="shared" si="125"/>
        <v/>
      </c>
      <c r="V724" s="128" t="str">
        <f t="shared" si="126"/>
        <v/>
      </c>
      <c r="W724" s="128" t="str">
        <f t="shared" si="127"/>
        <v/>
      </c>
      <c r="X724" s="128" t="str">
        <f t="shared" si="128"/>
        <v/>
      </c>
      <c r="Y724" s="128" t="str">
        <f t="shared" si="119"/>
        <v/>
      </c>
      <c r="Z724" s="128" t="str">
        <f t="shared" si="120"/>
        <v/>
      </c>
      <c r="AA724" s="128" t="str">
        <f t="shared" si="121"/>
        <v/>
      </c>
      <c r="AB724" s="128" t="str">
        <f t="shared" si="122"/>
        <v/>
      </c>
      <c r="AC724" s="128" t="str">
        <f t="shared" si="123"/>
        <v/>
      </c>
    </row>
    <row r="725" spans="1:29" x14ac:dyDescent="0.2">
      <c r="A725" s="161">
        <v>712</v>
      </c>
      <c r="B725" s="162"/>
      <c r="C725" s="162"/>
      <c r="E725" s="195"/>
      <c r="F725" s="195"/>
      <c r="G725" s="195"/>
      <c r="H725" s="195"/>
      <c r="I725" s="195"/>
      <c r="J725" s="195"/>
      <c r="K725" s="195"/>
      <c r="L725" s="195"/>
      <c r="M725" s="195"/>
      <c r="N725" s="195"/>
      <c r="O725" s="195"/>
      <c r="P725" s="195"/>
      <c r="Q725" s="195"/>
      <c r="R725" s="195"/>
      <c r="T725" s="128" t="str">
        <f t="shared" si="124"/>
        <v/>
      </c>
      <c r="U725" s="128" t="str">
        <f t="shared" si="125"/>
        <v/>
      </c>
      <c r="V725" s="128" t="str">
        <f t="shared" si="126"/>
        <v/>
      </c>
      <c r="W725" s="128" t="str">
        <f t="shared" si="127"/>
        <v/>
      </c>
      <c r="X725" s="128" t="str">
        <f t="shared" si="128"/>
        <v/>
      </c>
      <c r="Y725" s="128" t="str">
        <f t="shared" si="119"/>
        <v/>
      </c>
      <c r="Z725" s="128" t="str">
        <f t="shared" si="120"/>
        <v/>
      </c>
      <c r="AA725" s="128" t="str">
        <f t="shared" si="121"/>
        <v/>
      </c>
      <c r="AB725" s="128" t="str">
        <f t="shared" si="122"/>
        <v/>
      </c>
      <c r="AC725" s="128" t="str">
        <f t="shared" si="123"/>
        <v/>
      </c>
    </row>
    <row r="726" spans="1:29" x14ac:dyDescent="0.2">
      <c r="A726" s="161">
        <v>713</v>
      </c>
      <c r="B726" s="162"/>
      <c r="C726" s="162"/>
      <c r="E726" s="195"/>
      <c r="F726" s="195"/>
      <c r="G726" s="195"/>
      <c r="H726" s="195"/>
      <c r="I726" s="195"/>
      <c r="J726" s="195"/>
      <c r="K726" s="195"/>
      <c r="L726" s="195"/>
      <c r="M726" s="195"/>
      <c r="N726" s="195"/>
      <c r="O726" s="195"/>
      <c r="P726" s="195"/>
      <c r="Q726" s="195"/>
      <c r="R726" s="195"/>
      <c r="T726" s="128" t="str">
        <f t="shared" si="124"/>
        <v/>
      </c>
      <c r="U726" s="128" t="str">
        <f t="shared" si="125"/>
        <v/>
      </c>
      <c r="V726" s="128" t="str">
        <f t="shared" si="126"/>
        <v/>
      </c>
      <c r="W726" s="128" t="str">
        <f t="shared" si="127"/>
        <v/>
      </c>
      <c r="X726" s="128" t="str">
        <f t="shared" si="128"/>
        <v/>
      </c>
      <c r="Y726" s="128" t="str">
        <f t="shared" si="119"/>
        <v/>
      </c>
      <c r="Z726" s="128" t="str">
        <f t="shared" si="120"/>
        <v/>
      </c>
      <c r="AA726" s="128" t="str">
        <f t="shared" si="121"/>
        <v/>
      </c>
      <c r="AB726" s="128" t="str">
        <f t="shared" si="122"/>
        <v/>
      </c>
      <c r="AC726" s="128" t="str">
        <f t="shared" si="123"/>
        <v/>
      </c>
    </row>
    <row r="727" spans="1:29" x14ac:dyDescent="0.2">
      <c r="A727" s="161">
        <v>714</v>
      </c>
      <c r="B727" s="162"/>
      <c r="C727" s="162"/>
      <c r="E727" s="195"/>
      <c r="F727" s="195"/>
      <c r="G727" s="195"/>
      <c r="H727" s="195"/>
      <c r="I727" s="195"/>
      <c r="J727" s="195"/>
      <c r="K727" s="195"/>
      <c r="L727" s="195"/>
      <c r="M727" s="195"/>
      <c r="N727" s="195"/>
      <c r="O727" s="195"/>
      <c r="P727" s="195"/>
      <c r="Q727" s="195"/>
      <c r="R727" s="195"/>
      <c r="T727" s="128" t="str">
        <f t="shared" si="124"/>
        <v/>
      </c>
      <c r="U727" s="128" t="str">
        <f t="shared" si="125"/>
        <v/>
      </c>
      <c r="V727" s="128" t="str">
        <f t="shared" si="126"/>
        <v/>
      </c>
      <c r="W727" s="128" t="str">
        <f t="shared" si="127"/>
        <v/>
      </c>
      <c r="X727" s="128" t="str">
        <f t="shared" si="128"/>
        <v/>
      </c>
      <c r="Y727" s="128" t="str">
        <f t="shared" si="119"/>
        <v/>
      </c>
      <c r="Z727" s="128" t="str">
        <f t="shared" si="120"/>
        <v/>
      </c>
      <c r="AA727" s="128" t="str">
        <f t="shared" si="121"/>
        <v/>
      </c>
      <c r="AB727" s="128" t="str">
        <f t="shared" si="122"/>
        <v/>
      </c>
      <c r="AC727" s="128" t="str">
        <f t="shared" si="123"/>
        <v/>
      </c>
    </row>
    <row r="728" spans="1:29" x14ac:dyDescent="0.2">
      <c r="A728" s="161">
        <v>715</v>
      </c>
      <c r="B728" s="162"/>
      <c r="C728" s="162"/>
      <c r="E728" s="195"/>
      <c r="F728" s="195"/>
      <c r="G728" s="195"/>
      <c r="H728" s="195"/>
      <c r="I728" s="195"/>
      <c r="J728" s="195"/>
      <c r="K728" s="195"/>
      <c r="L728" s="195"/>
      <c r="M728" s="195"/>
      <c r="N728" s="195"/>
      <c r="O728" s="195"/>
      <c r="P728" s="195"/>
      <c r="Q728" s="195"/>
      <c r="R728" s="195"/>
      <c r="T728" s="128" t="str">
        <f t="shared" si="124"/>
        <v/>
      </c>
      <c r="U728" s="128" t="str">
        <f t="shared" si="125"/>
        <v/>
      </c>
      <c r="V728" s="128" t="str">
        <f t="shared" si="126"/>
        <v/>
      </c>
      <c r="W728" s="128" t="str">
        <f t="shared" si="127"/>
        <v/>
      </c>
      <c r="X728" s="128" t="str">
        <f t="shared" si="128"/>
        <v/>
      </c>
      <c r="Y728" s="128" t="str">
        <f t="shared" si="119"/>
        <v/>
      </c>
      <c r="Z728" s="128" t="str">
        <f t="shared" si="120"/>
        <v/>
      </c>
      <c r="AA728" s="128" t="str">
        <f t="shared" si="121"/>
        <v/>
      </c>
      <c r="AB728" s="128" t="str">
        <f t="shared" si="122"/>
        <v/>
      </c>
      <c r="AC728" s="128" t="str">
        <f t="shared" si="123"/>
        <v/>
      </c>
    </row>
    <row r="729" spans="1:29" x14ac:dyDescent="0.2">
      <c r="A729" s="161">
        <v>716</v>
      </c>
      <c r="B729" s="162"/>
      <c r="C729" s="162"/>
      <c r="E729" s="195"/>
      <c r="F729" s="195"/>
      <c r="G729" s="195"/>
      <c r="H729" s="195"/>
      <c r="I729" s="195"/>
      <c r="J729" s="195"/>
      <c r="K729" s="195"/>
      <c r="L729" s="195"/>
      <c r="M729" s="195"/>
      <c r="N729" s="195"/>
      <c r="O729" s="195"/>
      <c r="P729" s="195"/>
      <c r="Q729" s="195"/>
      <c r="R729" s="195"/>
      <c r="T729" s="128" t="str">
        <f t="shared" si="124"/>
        <v/>
      </c>
      <c r="U729" s="128" t="str">
        <f t="shared" si="125"/>
        <v/>
      </c>
      <c r="V729" s="128" t="str">
        <f t="shared" si="126"/>
        <v/>
      </c>
      <c r="W729" s="128" t="str">
        <f t="shared" si="127"/>
        <v/>
      </c>
      <c r="X729" s="128" t="str">
        <f t="shared" si="128"/>
        <v/>
      </c>
      <c r="Y729" s="128" t="str">
        <f t="shared" si="119"/>
        <v/>
      </c>
      <c r="Z729" s="128" t="str">
        <f t="shared" si="120"/>
        <v/>
      </c>
      <c r="AA729" s="128" t="str">
        <f t="shared" si="121"/>
        <v/>
      </c>
      <c r="AB729" s="128" t="str">
        <f t="shared" si="122"/>
        <v/>
      </c>
      <c r="AC729" s="128" t="str">
        <f t="shared" si="123"/>
        <v/>
      </c>
    </row>
    <row r="730" spans="1:29" x14ac:dyDescent="0.2">
      <c r="A730" s="161">
        <v>717</v>
      </c>
      <c r="B730" s="162"/>
      <c r="C730" s="162"/>
      <c r="E730" s="195"/>
      <c r="F730" s="195"/>
      <c r="G730" s="195"/>
      <c r="H730" s="195"/>
      <c r="I730" s="195"/>
      <c r="J730" s="195"/>
      <c r="K730" s="195"/>
      <c r="L730" s="195"/>
      <c r="M730" s="195"/>
      <c r="N730" s="195"/>
      <c r="O730" s="195"/>
      <c r="P730" s="195"/>
      <c r="Q730" s="195"/>
      <c r="R730" s="195"/>
      <c r="T730" s="128" t="str">
        <f t="shared" si="124"/>
        <v/>
      </c>
      <c r="U730" s="128" t="str">
        <f t="shared" si="125"/>
        <v/>
      </c>
      <c r="V730" s="128" t="str">
        <f t="shared" si="126"/>
        <v/>
      </c>
      <c r="W730" s="128" t="str">
        <f t="shared" si="127"/>
        <v/>
      </c>
      <c r="X730" s="128" t="str">
        <f t="shared" si="128"/>
        <v/>
      </c>
      <c r="Y730" s="128" t="str">
        <f t="shared" si="119"/>
        <v/>
      </c>
      <c r="Z730" s="128" t="str">
        <f t="shared" si="120"/>
        <v/>
      </c>
      <c r="AA730" s="128" t="str">
        <f t="shared" si="121"/>
        <v/>
      </c>
      <c r="AB730" s="128" t="str">
        <f t="shared" si="122"/>
        <v/>
      </c>
      <c r="AC730" s="128" t="str">
        <f t="shared" si="123"/>
        <v/>
      </c>
    </row>
    <row r="731" spans="1:29" x14ac:dyDescent="0.2">
      <c r="A731" s="161">
        <v>718</v>
      </c>
      <c r="B731" s="162"/>
      <c r="C731" s="162"/>
      <c r="E731" s="195"/>
      <c r="F731" s="195"/>
      <c r="G731" s="195"/>
      <c r="H731" s="195"/>
      <c r="I731" s="195"/>
      <c r="J731" s="195"/>
      <c r="K731" s="195"/>
      <c r="L731" s="195"/>
      <c r="M731" s="195"/>
      <c r="N731" s="195"/>
      <c r="O731" s="195"/>
      <c r="P731" s="195"/>
      <c r="Q731" s="195"/>
      <c r="R731" s="195"/>
      <c r="T731" s="128" t="str">
        <f t="shared" si="124"/>
        <v/>
      </c>
      <c r="U731" s="128" t="str">
        <f t="shared" si="125"/>
        <v/>
      </c>
      <c r="V731" s="128" t="str">
        <f t="shared" si="126"/>
        <v/>
      </c>
      <c r="W731" s="128" t="str">
        <f t="shared" si="127"/>
        <v/>
      </c>
      <c r="X731" s="128" t="str">
        <f t="shared" si="128"/>
        <v/>
      </c>
      <c r="Y731" s="128" t="str">
        <f t="shared" si="119"/>
        <v/>
      </c>
      <c r="Z731" s="128" t="str">
        <f t="shared" si="120"/>
        <v/>
      </c>
      <c r="AA731" s="128" t="str">
        <f t="shared" si="121"/>
        <v/>
      </c>
      <c r="AB731" s="128" t="str">
        <f t="shared" si="122"/>
        <v/>
      </c>
      <c r="AC731" s="128" t="str">
        <f t="shared" si="123"/>
        <v/>
      </c>
    </row>
    <row r="732" spans="1:29" x14ac:dyDescent="0.2">
      <c r="A732" s="161">
        <v>719</v>
      </c>
      <c r="B732" s="162"/>
      <c r="C732" s="162"/>
      <c r="E732" s="195"/>
      <c r="F732" s="195"/>
      <c r="G732" s="195"/>
      <c r="H732" s="195"/>
      <c r="I732" s="195"/>
      <c r="J732" s="195"/>
      <c r="K732" s="195"/>
      <c r="L732" s="195"/>
      <c r="M732" s="195"/>
      <c r="N732" s="195"/>
      <c r="O732" s="195"/>
      <c r="P732" s="195"/>
      <c r="Q732" s="195"/>
      <c r="R732" s="195"/>
      <c r="T732" s="128" t="str">
        <f t="shared" si="124"/>
        <v/>
      </c>
      <c r="U732" s="128" t="str">
        <f t="shared" si="125"/>
        <v/>
      </c>
      <c r="V732" s="128" t="str">
        <f t="shared" si="126"/>
        <v/>
      </c>
      <c r="W732" s="128" t="str">
        <f t="shared" si="127"/>
        <v/>
      </c>
      <c r="X732" s="128" t="str">
        <f t="shared" si="128"/>
        <v/>
      </c>
      <c r="Y732" s="128" t="str">
        <f t="shared" si="119"/>
        <v/>
      </c>
      <c r="Z732" s="128" t="str">
        <f t="shared" si="120"/>
        <v/>
      </c>
      <c r="AA732" s="128" t="str">
        <f t="shared" si="121"/>
        <v/>
      </c>
      <c r="AB732" s="128" t="str">
        <f t="shared" si="122"/>
        <v/>
      </c>
      <c r="AC732" s="128" t="str">
        <f t="shared" si="123"/>
        <v/>
      </c>
    </row>
    <row r="733" spans="1:29" x14ac:dyDescent="0.2">
      <c r="A733" s="161">
        <v>720</v>
      </c>
      <c r="B733" s="162"/>
      <c r="C733" s="162"/>
      <c r="E733" s="195"/>
      <c r="F733" s="195"/>
      <c r="G733" s="195"/>
      <c r="H733" s="195"/>
      <c r="I733" s="195"/>
      <c r="J733" s="195"/>
      <c r="K733" s="195"/>
      <c r="L733" s="195"/>
      <c r="M733" s="195"/>
      <c r="N733" s="195"/>
      <c r="O733" s="195"/>
      <c r="P733" s="195"/>
      <c r="Q733" s="195"/>
      <c r="R733" s="195"/>
      <c r="T733" s="128" t="str">
        <f t="shared" si="124"/>
        <v/>
      </c>
      <c r="U733" s="128" t="str">
        <f t="shared" si="125"/>
        <v/>
      </c>
      <c r="V733" s="128" t="str">
        <f t="shared" si="126"/>
        <v/>
      </c>
      <c r="W733" s="128" t="str">
        <f t="shared" si="127"/>
        <v/>
      </c>
      <c r="X733" s="128" t="str">
        <f t="shared" si="128"/>
        <v/>
      </c>
      <c r="Y733" s="128" t="str">
        <f t="shared" si="119"/>
        <v/>
      </c>
      <c r="Z733" s="128" t="str">
        <f t="shared" si="120"/>
        <v/>
      </c>
      <c r="AA733" s="128" t="str">
        <f t="shared" si="121"/>
        <v/>
      </c>
      <c r="AB733" s="128" t="str">
        <f t="shared" si="122"/>
        <v/>
      </c>
      <c r="AC733" s="128" t="str">
        <f t="shared" si="123"/>
        <v/>
      </c>
    </row>
    <row r="734" spans="1:29" x14ac:dyDescent="0.2">
      <c r="A734" s="161">
        <v>721</v>
      </c>
      <c r="B734" s="162"/>
      <c r="C734" s="162"/>
      <c r="E734" s="195"/>
      <c r="F734" s="195"/>
      <c r="G734" s="195"/>
      <c r="H734" s="195"/>
      <c r="I734" s="195"/>
      <c r="J734" s="195"/>
      <c r="K734" s="195"/>
      <c r="L734" s="195"/>
      <c r="M734" s="195"/>
      <c r="N734" s="195"/>
      <c r="O734" s="195"/>
      <c r="P734" s="195"/>
      <c r="Q734" s="195"/>
      <c r="R734" s="195"/>
      <c r="T734" s="128" t="str">
        <f t="shared" si="124"/>
        <v/>
      </c>
      <c r="U734" s="128" t="str">
        <f t="shared" si="125"/>
        <v/>
      </c>
      <c r="V734" s="128" t="str">
        <f t="shared" si="126"/>
        <v/>
      </c>
      <c r="W734" s="128" t="str">
        <f t="shared" si="127"/>
        <v/>
      </c>
      <c r="X734" s="128" t="str">
        <f t="shared" si="128"/>
        <v/>
      </c>
      <c r="Y734" s="128" t="str">
        <f t="shared" si="119"/>
        <v/>
      </c>
      <c r="Z734" s="128" t="str">
        <f t="shared" si="120"/>
        <v/>
      </c>
      <c r="AA734" s="128" t="str">
        <f t="shared" si="121"/>
        <v/>
      </c>
      <c r="AB734" s="128" t="str">
        <f t="shared" si="122"/>
        <v/>
      </c>
      <c r="AC734" s="128" t="str">
        <f t="shared" si="123"/>
        <v/>
      </c>
    </row>
    <row r="735" spans="1:29" x14ac:dyDescent="0.2">
      <c r="A735" s="161">
        <v>722</v>
      </c>
      <c r="B735" s="162"/>
      <c r="C735" s="162"/>
      <c r="E735" s="195"/>
      <c r="F735" s="195"/>
      <c r="G735" s="195"/>
      <c r="H735" s="195"/>
      <c r="I735" s="195"/>
      <c r="J735" s="195"/>
      <c r="K735" s="195"/>
      <c r="L735" s="195"/>
      <c r="M735" s="195"/>
      <c r="N735" s="195"/>
      <c r="O735" s="195"/>
      <c r="P735" s="195"/>
      <c r="Q735" s="195"/>
      <c r="R735" s="195"/>
      <c r="T735" s="128" t="str">
        <f t="shared" si="124"/>
        <v/>
      </c>
      <c r="U735" s="128" t="str">
        <f t="shared" si="125"/>
        <v/>
      </c>
      <c r="V735" s="128" t="str">
        <f t="shared" si="126"/>
        <v/>
      </c>
      <c r="W735" s="128" t="str">
        <f t="shared" si="127"/>
        <v/>
      </c>
      <c r="X735" s="128" t="str">
        <f t="shared" si="128"/>
        <v/>
      </c>
      <c r="Y735" s="128" t="str">
        <f t="shared" si="119"/>
        <v/>
      </c>
      <c r="Z735" s="128" t="str">
        <f t="shared" si="120"/>
        <v/>
      </c>
      <c r="AA735" s="128" t="str">
        <f t="shared" si="121"/>
        <v/>
      </c>
      <c r="AB735" s="128" t="str">
        <f t="shared" si="122"/>
        <v/>
      </c>
      <c r="AC735" s="128" t="str">
        <f t="shared" si="123"/>
        <v/>
      </c>
    </row>
    <row r="736" spans="1:29" x14ac:dyDescent="0.2">
      <c r="A736" s="161">
        <v>723</v>
      </c>
      <c r="B736" s="162"/>
      <c r="C736" s="162"/>
      <c r="E736" s="195"/>
      <c r="F736" s="195"/>
      <c r="G736" s="195"/>
      <c r="H736" s="195"/>
      <c r="I736" s="195"/>
      <c r="J736" s="195"/>
      <c r="K736" s="195"/>
      <c r="L736" s="195"/>
      <c r="M736" s="195"/>
      <c r="N736" s="195"/>
      <c r="O736" s="195"/>
      <c r="P736" s="195"/>
      <c r="Q736" s="195"/>
      <c r="R736" s="195"/>
      <c r="T736" s="128" t="str">
        <f t="shared" si="124"/>
        <v/>
      </c>
      <c r="U736" s="128" t="str">
        <f t="shared" si="125"/>
        <v/>
      </c>
      <c r="V736" s="128" t="str">
        <f t="shared" si="126"/>
        <v/>
      </c>
      <c r="W736" s="128" t="str">
        <f t="shared" si="127"/>
        <v/>
      </c>
      <c r="X736" s="128" t="str">
        <f t="shared" si="128"/>
        <v/>
      </c>
      <c r="Y736" s="128" t="str">
        <f t="shared" si="119"/>
        <v/>
      </c>
      <c r="Z736" s="128" t="str">
        <f t="shared" si="120"/>
        <v/>
      </c>
      <c r="AA736" s="128" t="str">
        <f t="shared" si="121"/>
        <v/>
      </c>
      <c r="AB736" s="128" t="str">
        <f t="shared" si="122"/>
        <v/>
      </c>
      <c r="AC736" s="128" t="str">
        <f t="shared" si="123"/>
        <v/>
      </c>
    </row>
    <row r="737" spans="1:29" x14ac:dyDescent="0.2">
      <c r="A737" s="161">
        <v>724</v>
      </c>
      <c r="B737" s="162"/>
      <c r="C737" s="162"/>
      <c r="E737" s="195"/>
      <c r="F737" s="195"/>
      <c r="G737" s="195"/>
      <c r="H737" s="195"/>
      <c r="I737" s="195"/>
      <c r="J737" s="195"/>
      <c r="K737" s="195"/>
      <c r="L737" s="195"/>
      <c r="M737" s="195"/>
      <c r="N737" s="195"/>
      <c r="O737" s="195"/>
      <c r="P737" s="195"/>
      <c r="Q737" s="195"/>
      <c r="R737" s="195"/>
      <c r="T737" s="128" t="str">
        <f t="shared" si="124"/>
        <v/>
      </c>
      <c r="U737" s="128" t="str">
        <f t="shared" si="125"/>
        <v/>
      </c>
      <c r="V737" s="128" t="str">
        <f t="shared" si="126"/>
        <v/>
      </c>
      <c r="W737" s="128" t="str">
        <f t="shared" si="127"/>
        <v/>
      </c>
      <c r="X737" s="128" t="str">
        <f t="shared" si="128"/>
        <v/>
      </c>
      <c r="Y737" s="128" t="str">
        <f t="shared" si="119"/>
        <v/>
      </c>
      <c r="Z737" s="128" t="str">
        <f t="shared" si="120"/>
        <v/>
      </c>
      <c r="AA737" s="128" t="str">
        <f t="shared" si="121"/>
        <v/>
      </c>
      <c r="AB737" s="128" t="str">
        <f t="shared" si="122"/>
        <v/>
      </c>
      <c r="AC737" s="128" t="str">
        <f t="shared" si="123"/>
        <v/>
      </c>
    </row>
    <row r="738" spans="1:29" x14ac:dyDescent="0.2">
      <c r="A738" s="161">
        <v>725</v>
      </c>
      <c r="B738" s="162"/>
      <c r="C738" s="162"/>
      <c r="E738" s="195"/>
      <c r="F738" s="195"/>
      <c r="G738" s="195"/>
      <c r="H738" s="195"/>
      <c r="I738" s="195"/>
      <c r="J738" s="195"/>
      <c r="K738" s="195"/>
      <c r="L738" s="195"/>
      <c r="M738" s="195"/>
      <c r="N738" s="195"/>
      <c r="O738" s="195"/>
      <c r="P738" s="195"/>
      <c r="Q738" s="195"/>
      <c r="R738" s="195"/>
      <c r="T738" s="128" t="str">
        <f t="shared" si="124"/>
        <v/>
      </c>
      <c r="U738" s="128" t="str">
        <f t="shared" si="125"/>
        <v/>
      </c>
      <c r="V738" s="128" t="str">
        <f t="shared" si="126"/>
        <v/>
      </c>
      <c r="W738" s="128" t="str">
        <f t="shared" si="127"/>
        <v/>
      </c>
      <c r="X738" s="128" t="str">
        <f t="shared" si="128"/>
        <v/>
      </c>
      <c r="Y738" s="128" t="str">
        <f t="shared" si="119"/>
        <v/>
      </c>
      <c r="Z738" s="128" t="str">
        <f t="shared" si="120"/>
        <v/>
      </c>
      <c r="AA738" s="128" t="str">
        <f t="shared" si="121"/>
        <v/>
      </c>
      <c r="AB738" s="128" t="str">
        <f t="shared" si="122"/>
        <v/>
      </c>
      <c r="AC738" s="128" t="str">
        <f t="shared" si="123"/>
        <v/>
      </c>
    </row>
    <row r="739" spans="1:29" x14ac:dyDescent="0.2">
      <c r="A739" s="161">
        <v>726</v>
      </c>
      <c r="B739" s="162"/>
      <c r="C739" s="162"/>
      <c r="E739" s="195"/>
      <c r="F739" s="195"/>
      <c r="G739" s="195"/>
      <c r="H739" s="195"/>
      <c r="I739" s="195"/>
      <c r="J739" s="195"/>
      <c r="K739" s="195"/>
      <c r="L739" s="195"/>
      <c r="M739" s="195"/>
      <c r="N739" s="195"/>
      <c r="O739" s="195"/>
      <c r="P739" s="195"/>
      <c r="Q739" s="195"/>
      <c r="R739" s="195"/>
      <c r="T739" s="128" t="str">
        <f t="shared" si="124"/>
        <v/>
      </c>
      <c r="U739" s="128" t="str">
        <f t="shared" si="125"/>
        <v/>
      </c>
      <c r="V739" s="128" t="str">
        <f t="shared" si="126"/>
        <v/>
      </c>
      <c r="W739" s="128" t="str">
        <f t="shared" si="127"/>
        <v/>
      </c>
      <c r="X739" s="128" t="str">
        <f t="shared" si="128"/>
        <v/>
      </c>
      <c r="Y739" s="128" t="str">
        <f t="shared" si="119"/>
        <v/>
      </c>
      <c r="Z739" s="128" t="str">
        <f t="shared" si="120"/>
        <v/>
      </c>
      <c r="AA739" s="128" t="str">
        <f t="shared" si="121"/>
        <v/>
      </c>
      <c r="AB739" s="128" t="str">
        <f t="shared" si="122"/>
        <v/>
      </c>
      <c r="AC739" s="128" t="str">
        <f t="shared" si="123"/>
        <v/>
      </c>
    </row>
    <row r="740" spans="1:29" x14ac:dyDescent="0.2">
      <c r="A740" s="161">
        <v>727</v>
      </c>
      <c r="B740" s="162"/>
      <c r="C740" s="162"/>
      <c r="E740" s="195"/>
      <c r="F740" s="195"/>
      <c r="G740" s="195"/>
      <c r="H740" s="195"/>
      <c r="I740" s="195"/>
      <c r="J740" s="195"/>
      <c r="K740" s="195"/>
      <c r="L740" s="195"/>
      <c r="M740" s="195"/>
      <c r="N740" s="195"/>
      <c r="O740" s="195"/>
      <c r="P740" s="195"/>
      <c r="Q740" s="195"/>
      <c r="R740" s="195"/>
      <c r="T740" s="128" t="str">
        <f t="shared" si="124"/>
        <v/>
      </c>
      <c r="U740" s="128" t="str">
        <f t="shared" si="125"/>
        <v/>
      </c>
      <c r="V740" s="128" t="str">
        <f t="shared" si="126"/>
        <v/>
      </c>
      <c r="W740" s="128" t="str">
        <f t="shared" si="127"/>
        <v/>
      </c>
      <c r="X740" s="128" t="str">
        <f t="shared" si="128"/>
        <v/>
      </c>
      <c r="Y740" s="128" t="str">
        <f t="shared" si="119"/>
        <v/>
      </c>
      <c r="Z740" s="128" t="str">
        <f t="shared" si="120"/>
        <v/>
      </c>
      <c r="AA740" s="128" t="str">
        <f t="shared" si="121"/>
        <v/>
      </c>
      <c r="AB740" s="128" t="str">
        <f t="shared" si="122"/>
        <v/>
      </c>
      <c r="AC740" s="128" t="str">
        <f t="shared" si="123"/>
        <v/>
      </c>
    </row>
    <row r="741" spans="1:29" x14ac:dyDescent="0.2">
      <c r="A741" s="161">
        <v>728</v>
      </c>
      <c r="B741" s="162"/>
      <c r="C741" s="162"/>
      <c r="E741" s="195"/>
      <c r="F741" s="195"/>
      <c r="G741" s="195"/>
      <c r="H741" s="195"/>
      <c r="I741" s="195"/>
      <c r="J741" s="195"/>
      <c r="K741" s="195"/>
      <c r="L741" s="195"/>
      <c r="M741" s="195"/>
      <c r="N741" s="195"/>
      <c r="O741" s="195"/>
      <c r="P741" s="195"/>
      <c r="Q741" s="195"/>
      <c r="R741" s="195"/>
      <c r="T741" s="128" t="str">
        <f t="shared" si="124"/>
        <v/>
      </c>
      <c r="U741" s="128" t="str">
        <f t="shared" si="125"/>
        <v/>
      </c>
      <c r="V741" s="128" t="str">
        <f t="shared" si="126"/>
        <v/>
      </c>
      <c r="W741" s="128" t="str">
        <f t="shared" si="127"/>
        <v/>
      </c>
      <c r="X741" s="128" t="str">
        <f t="shared" si="128"/>
        <v/>
      </c>
      <c r="Y741" s="128" t="str">
        <f t="shared" si="119"/>
        <v/>
      </c>
      <c r="Z741" s="128" t="str">
        <f t="shared" si="120"/>
        <v/>
      </c>
      <c r="AA741" s="128" t="str">
        <f t="shared" si="121"/>
        <v/>
      </c>
      <c r="AB741" s="128" t="str">
        <f t="shared" si="122"/>
        <v/>
      </c>
      <c r="AC741" s="128" t="str">
        <f t="shared" si="123"/>
        <v/>
      </c>
    </row>
    <row r="742" spans="1:29" x14ac:dyDescent="0.2">
      <c r="A742" s="161">
        <v>729</v>
      </c>
      <c r="B742" s="162"/>
      <c r="C742" s="162"/>
      <c r="E742" s="195"/>
      <c r="F742" s="195"/>
      <c r="G742" s="195"/>
      <c r="H742" s="195"/>
      <c r="I742" s="195"/>
      <c r="J742" s="195"/>
      <c r="K742" s="195"/>
      <c r="L742" s="195"/>
      <c r="M742" s="195"/>
      <c r="N742" s="195"/>
      <c r="O742" s="195"/>
      <c r="P742" s="195"/>
      <c r="Q742" s="195"/>
      <c r="R742" s="195"/>
      <c r="T742" s="128" t="str">
        <f t="shared" si="124"/>
        <v/>
      </c>
      <c r="U742" s="128" t="str">
        <f t="shared" si="125"/>
        <v/>
      </c>
      <c r="V742" s="128" t="str">
        <f t="shared" si="126"/>
        <v/>
      </c>
      <c r="W742" s="128" t="str">
        <f t="shared" si="127"/>
        <v/>
      </c>
      <c r="X742" s="128" t="str">
        <f t="shared" si="128"/>
        <v/>
      </c>
      <c r="Y742" s="128" t="str">
        <f t="shared" si="119"/>
        <v/>
      </c>
      <c r="Z742" s="128" t="str">
        <f t="shared" si="120"/>
        <v/>
      </c>
      <c r="AA742" s="128" t="str">
        <f t="shared" si="121"/>
        <v/>
      </c>
      <c r="AB742" s="128" t="str">
        <f t="shared" si="122"/>
        <v/>
      </c>
      <c r="AC742" s="128" t="str">
        <f t="shared" si="123"/>
        <v/>
      </c>
    </row>
    <row r="743" spans="1:29" x14ac:dyDescent="0.2">
      <c r="A743" s="161">
        <v>730</v>
      </c>
      <c r="B743" s="162"/>
      <c r="C743" s="162"/>
      <c r="E743" s="195"/>
      <c r="F743" s="195"/>
      <c r="G743" s="195"/>
      <c r="H743" s="195"/>
      <c r="I743" s="195"/>
      <c r="J743" s="195"/>
      <c r="K743" s="195"/>
      <c r="L743" s="195"/>
      <c r="M743" s="195"/>
      <c r="N743" s="195"/>
      <c r="O743" s="195"/>
      <c r="P743" s="195"/>
      <c r="Q743" s="195"/>
      <c r="R743" s="195"/>
      <c r="T743" s="128" t="str">
        <f t="shared" si="124"/>
        <v/>
      </c>
      <c r="U743" s="128" t="str">
        <f t="shared" si="125"/>
        <v/>
      </c>
      <c r="V743" s="128" t="str">
        <f t="shared" si="126"/>
        <v/>
      </c>
      <c r="W743" s="128" t="str">
        <f t="shared" si="127"/>
        <v/>
      </c>
      <c r="X743" s="128" t="str">
        <f t="shared" si="128"/>
        <v/>
      </c>
      <c r="Y743" s="128" t="str">
        <f t="shared" si="119"/>
        <v/>
      </c>
      <c r="Z743" s="128" t="str">
        <f t="shared" si="120"/>
        <v/>
      </c>
      <c r="AA743" s="128" t="str">
        <f t="shared" si="121"/>
        <v/>
      </c>
      <c r="AB743" s="128" t="str">
        <f t="shared" si="122"/>
        <v/>
      </c>
      <c r="AC743" s="128" t="str">
        <f t="shared" si="123"/>
        <v/>
      </c>
    </row>
    <row r="744" spans="1:29" x14ac:dyDescent="0.2">
      <c r="A744" s="161">
        <v>731</v>
      </c>
      <c r="B744" s="162"/>
      <c r="C744" s="162"/>
      <c r="E744" s="195"/>
      <c r="F744" s="195"/>
      <c r="G744" s="195"/>
      <c r="H744" s="195"/>
      <c r="I744" s="195"/>
      <c r="J744" s="195"/>
      <c r="K744" s="195"/>
      <c r="L744" s="195"/>
      <c r="M744" s="195"/>
      <c r="N744" s="195"/>
      <c r="O744" s="195"/>
      <c r="P744" s="195"/>
      <c r="Q744" s="195"/>
      <c r="R744" s="195"/>
      <c r="T744" s="128" t="str">
        <f t="shared" si="124"/>
        <v/>
      </c>
      <c r="U744" s="128" t="str">
        <f t="shared" si="125"/>
        <v/>
      </c>
      <c r="V744" s="128" t="str">
        <f t="shared" si="126"/>
        <v/>
      </c>
      <c r="W744" s="128" t="str">
        <f t="shared" si="127"/>
        <v/>
      </c>
      <c r="X744" s="128" t="str">
        <f t="shared" si="128"/>
        <v/>
      </c>
      <c r="Y744" s="128" t="str">
        <f t="shared" si="119"/>
        <v/>
      </c>
      <c r="Z744" s="128" t="str">
        <f t="shared" si="120"/>
        <v/>
      </c>
      <c r="AA744" s="128" t="str">
        <f t="shared" si="121"/>
        <v/>
      </c>
      <c r="AB744" s="128" t="str">
        <f t="shared" si="122"/>
        <v/>
      </c>
      <c r="AC744" s="128" t="str">
        <f t="shared" si="123"/>
        <v/>
      </c>
    </row>
    <row r="745" spans="1:29" x14ac:dyDescent="0.2">
      <c r="A745" s="161">
        <v>732</v>
      </c>
      <c r="B745" s="162"/>
      <c r="C745" s="162"/>
      <c r="E745" s="195"/>
      <c r="F745" s="195"/>
      <c r="G745" s="195"/>
      <c r="H745" s="195"/>
      <c r="I745" s="195"/>
      <c r="J745" s="195"/>
      <c r="K745" s="195"/>
      <c r="L745" s="195"/>
      <c r="M745" s="195"/>
      <c r="N745" s="195"/>
      <c r="O745" s="195"/>
      <c r="P745" s="195"/>
      <c r="Q745" s="195"/>
      <c r="R745" s="195"/>
      <c r="T745" s="128" t="str">
        <f t="shared" si="124"/>
        <v/>
      </c>
      <c r="U745" s="128" t="str">
        <f t="shared" si="125"/>
        <v/>
      </c>
      <c r="V745" s="128" t="str">
        <f t="shared" si="126"/>
        <v/>
      </c>
      <c r="W745" s="128" t="str">
        <f t="shared" si="127"/>
        <v/>
      </c>
      <c r="X745" s="128" t="str">
        <f t="shared" si="128"/>
        <v/>
      </c>
      <c r="Y745" s="128" t="str">
        <f t="shared" si="119"/>
        <v/>
      </c>
      <c r="Z745" s="128" t="str">
        <f t="shared" si="120"/>
        <v/>
      </c>
      <c r="AA745" s="128" t="str">
        <f t="shared" si="121"/>
        <v/>
      </c>
      <c r="AB745" s="128" t="str">
        <f t="shared" si="122"/>
        <v/>
      </c>
      <c r="AC745" s="128" t="str">
        <f t="shared" si="123"/>
        <v/>
      </c>
    </row>
    <row r="746" spans="1:29" x14ac:dyDescent="0.2">
      <c r="A746" s="161">
        <v>733</v>
      </c>
      <c r="B746" s="162"/>
      <c r="C746" s="162"/>
      <c r="E746" s="195"/>
      <c r="F746" s="195"/>
      <c r="G746" s="195"/>
      <c r="H746" s="195"/>
      <c r="I746" s="195"/>
      <c r="J746" s="195"/>
      <c r="K746" s="195"/>
      <c r="L746" s="195"/>
      <c r="M746" s="195"/>
      <c r="N746" s="195"/>
      <c r="O746" s="195"/>
      <c r="P746" s="195"/>
      <c r="Q746" s="195"/>
      <c r="R746" s="195"/>
      <c r="T746" s="128" t="str">
        <f t="shared" si="124"/>
        <v/>
      </c>
      <c r="U746" s="128" t="str">
        <f t="shared" si="125"/>
        <v/>
      </c>
      <c r="V746" s="128" t="str">
        <f t="shared" si="126"/>
        <v/>
      </c>
      <c r="W746" s="128" t="str">
        <f t="shared" si="127"/>
        <v/>
      </c>
      <c r="X746" s="128" t="str">
        <f t="shared" si="128"/>
        <v/>
      </c>
      <c r="Y746" s="128" t="str">
        <f t="shared" si="119"/>
        <v/>
      </c>
      <c r="Z746" s="128" t="str">
        <f t="shared" si="120"/>
        <v/>
      </c>
      <c r="AA746" s="128" t="str">
        <f t="shared" si="121"/>
        <v/>
      </c>
      <c r="AB746" s="128" t="str">
        <f t="shared" si="122"/>
        <v/>
      </c>
      <c r="AC746" s="128" t="str">
        <f t="shared" si="123"/>
        <v/>
      </c>
    </row>
    <row r="747" spans="1:29" x14ac:dyDescent="0.2">
      <c r="A747" s="161">
        <v>734</v>
      </c>
      <c r="B747" s="162"/>
      <c r="C747" s="162"/>
      <c r="E747" s="195"/>
      <c r="F747" s="195"/>
      <c r="G747" s="195"/>
      <c r="H747" s="195"/>
      <c r="I747" s="195"/>
      <c r="J747" s="195"/>
      <c r="K747" s="195"/>
      <c r="L747" s="195"/>
      <c r="M747" s="195"/>
      <c r="N747" s="195"/>
      <c r="O747" s="195"/>
      <c r="P747" s="195"/>
      <c r="Q747" s="195"/>
      <c r="R747" s="195"/>
      <c r="T747" s="128" t="str">
        <f t="shared" si="124"/>
        <v/>
      </c>
      <c r="U747" s="128" t="str">
        <f t="shared" si="125"/>
        <v/>
      </c>
      <c r="V747" s="128" t="str">
        <f t="shared" si="126"/>
        <v/>
      </c>
      <c r="W747" s="128" t="str">
        <f t="shared" si="127"/>
        <v/>
      </c>
      <c r="X747" s="128" t="str">
        <f t="shared" si="128"/>
        <v/>
      </c>
      <c r="Y747" s="128" t="str">
        <f t="shared" si="119"/>
        <v/>
      </c>
      <c r="Z747" s="128" t="str">
        <f t="shared" si="120"/>
        <v/>
      </c>
      <c r="AA747" s="128" t="str">
        <f t="shared" si="121"/>
        <v/>
      </c>
      <c r="AB747" s="128" t="str">
        <f t="shared" si="122"/>
        <v/>
      </c>
      <c r="AC747" s="128" t="str">
        <f t="shared" si="123"/>
        <v/>
      </c>
    </row>
    <row r="748" spans="1:29" x14ac:dyDescent="0.2">
      <c r="A748" s="161">
        <v>735</v>
      </c>
      <c r="B748" s="162"/>
      <c r="C748" s="162"/>
      <c r="E748" s="195"/>
      <c r="F748" s="195"/>
      <c r="G748" s="195"/>
      <c r="H748" s="195"/>
      <c r="I748" s="195"/>
      <c r="J748" s="195"/>
      <c r="K748" s="195"/>
      <c r="L748" s="195"/>
      <c r="M748" s="195"/>
      <c r="N748" s="195"/>
      <c r="O748" s="195"/>
      <c r="P748" s="195"/>
      <c r="Q748" s="195"/>
      <c r="R748" s="195"/>
      <c r="T748" s="128" t="str">
        <f t="shared" si="124"/>
        <v/>
      </c>
      <c r="U748" s="128" t="str">
        <f t="shared" si="125"/>
        <v/>
      </c>
      <c r="V748" s="128" t="str">
        <f t="shared" si="126"/>
        <v/>
      </c>
      <c r="W748" s="128" t="str">
        <f t="shared" si="127"/>
        <v/>
      </c>
      <c r="X748" s="128" t="str">
        <f t="shared" si="128"/>
        <v/>
      </c>
      <c r="Y748" s="128" t="str">
        <f t="shared" si="119"/>
        <v/>
      </c>
      <c r="Z748" s="128" t="str">
        <f t="shared" si="120"/>
        <v/>
      </c>
      <c r="AA748" s="128" t="str">
        <f t="shared" si="121"/>
        <v/>
      </c>
      <c r="AB748" s="128" t="str">
        <f t="shared" si="122"/>
        <v/>
      </c>
      <c r="AC748" s="128" t="str">
        <f t="shared" si="123"/>
        <v/>
      </c>
    </row>
    <row r="749" spans="1:29" x14ac:dyDescent="0.2">
      <c r="A749" s="161">
        <v>736</v>
      </c>
      <c r="B749" s="162"/>
      <c r="C749" s="162"/>
      <c r="E749" s="195"/>
      <c r="F749" s="195"/>
      <c r="G749" s="195"/>
      <c r="H749" s="195"/>
      <c r="I749" s="195"/>
      <c r="J749" s="195"/>
      <c r="K749" s="195"/>
      <c r="L749" s="195"/>
      <c r="M749" s="195"/>
      <c r="N749" s="195"/>
      <c r="O749" s="195"/>
      <c r="P749" s="195"/>
      <c r="Q749" s="195"/>
      <c r="R749" s="195"/>
      <c r="T749" s="128" t="str">
        <f t="shared" si="124"/>
        <v/>
      </c>
      <c r="U749" s="128" t="str">
        <f t="shared" si="125"/>
        <v/>
      </c>
      <c r="V749" s="128" t="str">
        <f t="shared" si="126"/>
        <v/>
      </c>
      <c r="W749" s="128" t="str">
        <f t="shared" si="127"/>
        <v/>
      </c>
      <c r="X749" s="128" t="str">
        <f t="shared" si="128"/>
        <v/>
      </c>
      <c r="Y749" s="128" t="str">
        <f t="shared" si="119"/>
        <v/>
      </c>
      <c r="Z749" s="128" t="str">
        <f t="shared" si="120"/>
        <v/>
      </c>
      <c r="AA749" s="128" t="str">
        <f t="shared" si="121"/>
        <v/>
      </c>
      <c r="AB749" s="128" t="str">
        <f t="shared" si="122"/>
        <v/>
      </c>
      <c r="AC749" s="128" t="str">
        <f t="shared" si="123"/>
        <v/>
      </c>
    </row>
    <row r="750" spans="1:29" x14ac:dyDescent="0.2">
      <c r="A750" s="161">
        <v>737</v>
      </c>
      <c r="B750" s="162"/>
      <c r="C750" s="162"/>
      <c r="E750" s="195"/>
      <c r="F750" s="195"/>
      <c r="G750" s="195"/>
      <c r="H750" s="195"/>
      <c r="I750" s="195"/>
      <c r="J750" s="195"/>
      <c r="K750" s="195"/>
      <c r="L750" s="195"/>
      <c r="M750" s="195"/>
      <c r="N750" s="195"/>
      <c r="O750" s="195"/>
      <c r="P750" s="195"/>
      <c r="Q750" s="195"/>
      <c r="R750" s="195"/>
      <c r="T750" s="128" t="str">
        <f t="shared" si="124"/>
        <v/>
      </c>
      <c r="U750" s="128" t="str">
        <f t="shared" si="125"/>
        <v/>
      </c>
      <c r="V750" s="128" t="str">
        <f t="shared" si="126"/>
        <v/>
      </c>
      <c r="W750" s="128" t="str">
        <f t="shared" si="127"/>
        <v/>
      </c>
      <c r="X750" s="128" t="str">
        <f t="shared" si="128"/>
        <v/>
      </c>
      <c r="Y750" s="128" t="str">
        <f t="shared" si="119"/>
        <v/>
      </c>
      <c r="Z750" s="128" t="str">
        <f t="shared" si="120"/>
        <v/>
      </c>
      <c r="AA750" s="128" t="str">
        <f t="shared" si="121"/>
        <v/>
      </c>
      <c r="AB750" s="128" t="str">
        <f t="shared" si="122"/>
        <v/>
      </c>
      <c r="AC750" s="128" t="str">
        <f t="shared" si="123"/>
        <v/>
      </c>
    </row>
    <row r="751" spans="1:29" x14ac:dyDescent="0.2">
      <c r="A751" s="161">
        <v>738</v>
      </c>
      <c r="B751" s="162"/>
      <c r="C751" s="162"/>
      <c r="E751" s="195"/>
      <c r="F751" s="195"/>
      <c r="G751" s="195"/>
      <c r="H751" s="195"/>
      <c r="I751" s="195"/>
      <c r="J751" s="195"/>
      <c r="K751" s="195"/>
      <c r="L751" s="195"/>
      <c r="M751" s="195"/>
      <c r="N751" s="195"/>
      <c r="O751" s="195"/>
      <c r="P751" s="195"/>
      <c r="Q751" s="195"/>
      <c r="R751" s="195"/>
      <c r="T751" s="128" t="str">
        <f t="shared" si="124"/>
        <v/>
      </c>
      <c r="U751" s="128" t="str">
        <f t="shared" si="125"/>
        <v/>
      </c>
      <c r="V751" s="128" t="str">
        <f t="shared" si="126"/>
        <v/>
      </c>
      <c r="W751" s="128" t="str">
        <f t="shared" si="127"/>
        <v/>
      </c>
      <c r="X751" s="128" t="str">
        <f t="shared" si="128"/>
        <v/>
      </c>
      <c r="Y751" s="128" t="str">
        <f t="shared" si="119"/>
        <v/>
      </c>
      <c r="Z751" s="128" t="str">
        <f t="shared" si="120"/>
        <v/>
      </c>
      <c r="AA751" s="128" t="str">
        <f t="shared" si="121"/>
        <v/>
      </c>
      <c r="AB751" s="128" t="str">
        <f t="shared" si="122"/>
        <v/>
      </c>
      <c r="AC751" s="128" t="str">
        <f t="shared" si="123"/>
        <v/>
      </c>
    </row>
    <row r="752" spans="1:29" x14ac:dyDescent="0.2">
      <c r="A752" s="161">
        <v>739</v>
      </c>
      <c r="B752" s="162"/>
      <c r="C752" s="162"/>
      <c r="E752" s="195"/>
      <c r="F752" s="195"/>
      <c r="G752" s="195"/>
      <c r="H752" s="195"/>
      <c r="I752" s="195"/>
      <c r="J752" s="195"/>
      <c r="K752" s="195"/>
      <c r="L752" s="195"/>
      <c r="M752" s="195"/>
      <c r="N752" s="195"/>
      <c r="O752" s="195"/>
      <c r="P752" s="195"/>
      <c r="Q752" s="195"/>
      <c r="R752" s="195"/>
      <c r="T752" s="128" t="str">
        <f t="shared" si="124"/>
        <v/>
      </c>
      <c r="U752" s="128" t="str">
        <f t="shared" si="125"/>
        <v/>
      </c>
      <c r="V752" s="128" t="str">
        <f t="shared" si="126"/>
        <v/>
      </c>
      <c r="W752" s="128" t="str">
        <f t="shared" si="127"/>
        <v/>
      </c>
      <c r="X752" s="128" t="str">
        <f t="shared" si="128"/>
        <v/>
      </c>
      <c r="Y752" s="128" t="str">
        <f t="shared" si="119"/>
        <v/>
      </c>
      <c r="Z752" s="128" t="str">
        <f t="shared" si="120"/>
        <v/>
      </c>
      <c r="AA752" s="128" t="str">
        <f t="shared" si="121"/>
        <v/>
      </c>
      <c r="AB752" s="128" t="str">
        <f t="shared" si="122"/>
        <v/>
      </c>
      <c r="AC752" s="128" t="str">
        <f t="shared" si="123"/>
        <v/>
      </c>
    </row>
    <row r="753" spans="1:29" x14ac:dyDescent="0.2">
      <c r="A753" s="161">
        <v>740</v>
      </c>
      <c r="B753" s="162"/>
      <c r="C753" s="162"/>
      <c r="E753" s="195"/>
      <c r="F753" s="195"/>
      <c r="G753" s="195"/>
      <c r="H753" s="195"/>
      <c r="I753" s="195"/>
      <c r="J753" s="195"/>
      <c r="K753" s="195"/>
      <c r="L753" s="195"/>
      <c r="M753" s="195"/>
      <c r="N753" s="195"/>
      <c r="O753" s="195"/>
      <c r="P753" s="195"/>
      <c r="Q753" s="195"/>
      <c r="R753" s="195"/>
      <c r="T753" s="128" t="str">
        <f t="shared" si="124"/>
        <v/>
      </c>
      <c r="U753" s="128" t="str">
        <f t="shared" si="125"/>
        <v/>
      </c>
      <c r="V753" s="128" t="str">
        <f t="shared" si="126"/>
        <v/>
      </c>
      <c r="W753" s="128" t="str">
        <f t="shared" si="127"/>
        <v/>
      </c>
      <c r="X753" s="128" t="str">
        <f t="shared" si="128"/>
        <v/>
      </c>
      <c r="Y753" s="128" t="str">
        <f t="shared" si="119"/>
        <v/>
      </c>
      <c r="Z753" s="128" t="str">
        <f t="shared" si="120"/>
        <v/>
      </c>
      <c r="AA753" s="128" t="str">
        <f t="shared" si="121"/>
        <v/>
      </c>
      <c r="AB753" s="128" t="str">
        <f t="shared" si="122"/>
        <v/>
      </c>
      <c r="AC753" s="128" t="str">
        <f t="shared" si="123"/>
        <v/>
      </c>
    </row>
    <row r="754" spans="1:29" x14ac:dyDescent="0.2">
      <c r="A754" s="161">
        <v>741</v>
      </c>
      <c r="B754" s="162"/>
      <c r="C754" s="162"/>
      <c r="E754" s="195"/>
      <c r="F754" s="195"/>
      <c r="G754" s="195"/>
      <c r="H754" s="195"/>
      <c r="I754" s="195"/>
      <c r="J754" s="195"/>
      <c r="K754" s="195"/>
      <c r="L754" s="195"/>
      <c r="M754" s="195"/>
      <c r="N754" s="195"/>
      <c r="O754" s="195"/>
      <c r="P754" s="195"/>
      <c r="Q754" s="195"/>
      <c r="R754" s="195"/>
      <c r="T754" s="128" t="str">
        <f t="shared" si="124"/>
        <v/>
      </c>
      <c r="U754" s="128" t="str">
        <f t="shared" si="125"/>
        <v/>
      </c>
      <c r="V754" s="128" t="str">
        <f t="shared" si="126"/>
        <v/>
      </c>
      <c r="W754" s="128" t="str">
        <f t="shared" si="127"/>
        <v/>
      </c>
      <c r="X754" s="128" t="str">
        <f t="shared" si="128"/>
        <v/>
      </c>
      <c r="Y754" s="128" t="str">
        <f t="shared" si="119"/>
        <v/>
      </c>
      <c r="Z754" s="128" t="str">
        <f t="shared" si="120"/>
        <v/>
      </c>
      <c r="AA754" s="128" t="str">
        <f t="shared" si="121"/>
        <v/>
      </c>
      <c r="AB754" s="128" t="str">
        <f t="shared" si="122"/>
        <v/>
      </c>
      <c r="AC754" s="128" t="str">
        <f t="shared" si="123"/>
        <v/>
      </c>
    </row>
    <row r="755" spans="1:29" x14ac:dyDescent="0.2">
      <c r="A755" s="161">
        <v>742</v>
      </c>
      <c r="B755" s="162"/>
      <c r="C755" s="162"/>
      <c r="E755" s="195"/>
      <c r="F755" s="195"/>
      <c r="G755" s="195"/>
      <c r="H755" s="195"/>
      <c r="I755" s="195"/>
      <c r="J755" s="195"/>
      <c r="K755" s="195"/>
      <c r="L755" s="195"/>
      <c r="M755" s="195"/>
      <c r="N755" s="195"/>
      <c r="O755" s="195"/>
      <c r="P755" s="195"/>
      <c r="Q755" s="195"/>
      <c r="R755" s="195"/>
      <c r="T755" s="128" t="str">
        <f t="shared" si="124"/>
        <v/>
      </c>
      <c r="U755" s="128" t="str">
        <f t="shared" si="125"/>
        <v/>
      </c>
      <c r="V755" s="128" t="str">
        <f t="shared" si="126"/>
        <v/>
      </c>
      <c r="W755" s="128" t="str">
        <f t="shared" si="127"/>
        <v/>
      </c>
      <c r="X755" s="128" t="str">
        <f t="shared" si="128"/>
        <v/>
      </c>
      <c r="Y755" s="128" t="str">
        <f t="shared" si="119"/>
        <v/>
      </c>
      <c r="Z755" s="128" t="str">
        <f t="shared" si="120"/>
        <v/>
      </c>
      <c r="AA755" s="128" t="str">
        <f t="shared" si="121"/>
        <v/>
      </c>
      <c r="AB755" s="128" t="str">
        <f t="shared" si="122"/>
        <v/>
      </c>
      <c r="AC755" s="128" t="str">
        <f t="shared" si="123"/>
        <v/>
      </c>
    </row>
    <row r="756" spans="1:29" x14ac:dyDescent="0.2">
      <c r="A756" s="161">
        <v>743</v>
      </c>
      <c r="B756" s="162"/>
      <c r="C756" s="162"/>
      <c r="E756" s="195"/>
      <c r="F756" s="195"/>
      <c r="G756" s="195"/>
      <c r="H756" s="195"/>
      <c r="I756" s="195"/>
      <c r="J756" s="195"/>
      <c r="K756" s="195"/>
      <c r="L756" s="195"/>
      <c r="M756" s="195"/>
      <c r="N756" s="195"/>
      <c r="O756" s="195"/>
      <c r="P756" s="195"/>
      <c r="Q756" s="195"/>
      <c r="R756" s="195"/>
      <c r="T756" s="128" t="str">
        <f t="shared" si="124"/>
        <v/>
      </c>
      <c r="U756" s="128" t="str">
        <f t="shared" si="125"/>
        <v/>
      </c>
      <c r="V756" s="128" t="str">
        <f t="shared" si="126"/>
        <v/>
      </c>
      <c r="W756" s="128" t="str">
        <f t="shared" si="127"/>
        <v/>
      </c>
      <c r="X756" s="128" t="str">
        <f t="shared" si="128"/>
        <v/>
      </c>
      <c r="Y756" s="128" t="str">
        <f t="shared" si="119"/>
        <v/>
      </c>
      <c r="Z756" s="128" t="str">
        <f t="shared" si="120"/>
        <v/>
      </c>
      <c r="AA756" s="128" t="str">
        <f t="shared" si="121"/>
        <v/>
      </c>
      <c r="AB756" s="128" t="str">
        <f t="shared" si="122"/>
        <v/>
      </c>
      <c r="AC756" s="128" t="str">
        <f t="shared" si="123"/>
        <v/>
      </c>
    </row>
    <row r="757" spans="1:29" x14ac:dyDescent="0.2">
      <c r="A757" s="161">
        <v>744</v>
      </c>
      <c r="B757" s="162"/>
      <c r="C757" s="162"/>
      <c r="E757" s="195"/>
      <c r="F757" s="195"/>
      <c r="G757" s="195"/>
      <c r="H757" s="195"/>
      <c r="I757" s="195"/>
      <c r="J757" s="195"/>
      <c r="K757" s="195"/>
      <c r="L757" s="195"/>
      <c r="M757" s="195"/>
      <c r="N757" s="195"/>
      <c r="O757" s="195"/>
      <c r="P757" s="195"/>
      <c r="Q757" s="195"/>
      <c r="R757" s="195"/>
      <c r="T757" s="128" t="str">
        <f t="shared" si="124"/>
        <v/>
      </c>
      <c r="U757" s="128" t="str">
        <f t="shared" si="125"/>
        <v/>
      </c>
      <c r="V757" s="128" t="str">
        <f t="shared" si="126"/>
        <v/>
      </c>
      <c r="W757" s="128" t="str">
        <f t="shared" si="127"/>
        <v/>
      </c>
      <c r="X757" s="128" t="str">
        <f t="shared" si="128"/>
        <v/>
      </c>
      <c r="Y757" s="128" t="str">
        <f t="shared" si="119"/>
        <v/>
      </c>
      <c r="Z757" s="128" t="str">
        <f t="shared" si="120"/>
        <v/>
      </c>
      <c r="AA757" s="128" t="str">
        <f t="shared" si="121"/>
        <v/>
      </c>
      <c r="AB757" s="128" t="str">
        <f t="shared" si="122"/>
        <v/>
      </c>
      <c r="AC757" s="128" t="str">
        <f t="shared" si="123"/>
        <v/>
      </c>
    </row>
    <row r="758" spans="1:29" x14ac:dyDescent="0.2">
      <c r="A758" s="161">
        <v>745</v>
      </c>
      <c r="B758" s="162"/>
      <c r="C758" s="162"/>
      <c r="E758" s="195"/>
      <c r="F758" s="195"/>
      <c r="G758" s="195"/>
      <c r="H758" s="195"/>
      <c r="I758" s="195"/>
      <c r="J758" s="195"/>
      <c r="K758" s="195"/>
      <c r="L758" s="195"/>
      <c r="M758" s="195"/>
      <c r="N758" s="195"/>
      <c r="O758" s="195"/>
      <c r="P758" s="195"/>
      <c r="Q758" s="195"/>
      <c r="R758" s="195"/>
      <c r="T758" s="128" t="str">
        <f t="shared" si="124"/>
        <v/>
      </c>
      <c r="U758" s="128" t="str">
        <f t="shared" si="125"/>
        <v/>
      </c>
      <c r="V758" s="128" t="str">
        <f t="shared" si="126"/>
        <v/>
      </c>
      <c r="W758" s="128" t="str">
        <f t="shared" si="127"/>
        <v/>
      </c>
      <c r="X758" s="128" t="str">
        <f t="shared" si="128"/>
        <v/>
      </c>
      <c r="Y758" s="128" t="str">
        <f t="shared" si="119"/>
        <v/>
      </c>
      <c r="Z758" s="128" t="str">
        <f t="shared" si="120"/>
        <v/>
      </c>
      <c r="AA758" s="128" t="str">
        <f t="shared" si="121"/>
        <v/>
      </c>
      <c r="AB758" s="128" t="str">
        <f t="shared" si="122"/>
        <v/>
      </c>
      <c r="AC758" s="128" t="str">
        <f t="shared" si="123"/>
        <v/>
      </c>
    </row>
    <row r="759" spans="1:29" x14ac:dyDescent="0.2">
      <c r="A759" s="161">
        <v>746</v>
      </c>
      <c r="B759" s="162"/>
      <c r="C759" s="162"/>
      <c r="E759" s="195"/>
      <c r="F759" s="195"/>
      <c r="G759" s="195"/>
      <c r="H759" s="195"/>
      <c r="I759" s="195"/>
      <c r="J759" s="195"/>
      <c r="K759" s="195"/>
      <c r="L759" s="195"/>
      <c r="M759" s="195"/>
      <c r="N759" s="195"/>
      <c r="O759" s="195"/>
      <c r="P759" s="195"/>
      <c r="Q759" s="195"/>
      <c r="R759" s="195"/>
      <c r="T759" s="128" t="str">
        <f t="shared" si="124"/>
        <v/>
      </c>
      <c r="U759" s="128" t="str">
        <f t="shared" si="125"/>
        <v/>
      </c>
      <c r="V759" s="128" t="str">
        <f t="shared" si="126"/>
        <v/>
      </c>
      <c r="W759" s="128" t="str">
        <f t="shared" si="127"/>
        <v/>
      </c>
      <c r="X759" s="128" t="str">
        <f t="shared" si="128"/>
        <v/>
      </c>
      <c r="Y759" s="128" t="str">
        <f t="shared" si="119"/>
        <v/>
      </c>
      <c r="Z759" s="128" t="str">
        <f t="shared" si="120"/>
        <v/>
      </c>
      <c r="AA759" s="128" t="str">
        <f t="shared" si="121"/>
        <v/>
      </c>
      <c r="AB759" s="128" t="str">
        <f t="shared" si="122"/>
        <v/>
      </c>
      <c r="AC759" s="128" t="str">
        <f t="shared" si="123"/>
        <v/>
      </c>
    </row>
    <row r="760" spans="1:29" x14ac:dyDescent="0.2">
      <c r="A760" s="161">
        <v>747</v>
      </c>
      <c r="B760" s="162"/>
      <c r="C760" s="162"/>
      <c r="E760" s="195"/>
      <c r="F760" s="195"/>
      <c r="G760" s="195"/>
      <c r="H760" s="195"/>
      <c r="I760" s="195"/>
      <c r="J760" s="195"/>
      <c r="K760" s="195"/>
      <c r="L760" s="195"/>
      <c r="M760" s="195"/>
      <c r="N760" s="195"/>
      <c r="O760" s="195"/>
      <c r="P760" s="195"/>
      <c r="Q760" s="195"/>
      <c r="R760" s="195"/>
      <c r="T760" s="128" t="str">
        <f t="shared" si="124"/>
        <v/>
      </c>
      <c r="U760" s="128" t="str">
        <f t="shared" si="125"/>
        <v/>
      </c>
      <c r="V760" s="128" t="str">
        <f t="shared" si="126"/>
        <v/>
      </c>
      <c r="W760" s="128" t="str">
        <f t="shared" si="127"/>
        <v/>
      </c>
      <c r="X760" s="128" t="str">
        <f t="shared" si="128"/>
        <v/>
      </c>
      <c r="Y760" s="128" t="str">
        <f t="shared" si="119"/>
        <v/>
      </c>
      <c r="Z760" s="128" t="str">
        <f t="shared" si="120"/>
        <v/>
      </c>
      <c r="AA760" s="128" t="str">
        <f t="shared" si="121"/>
        <v/>
      </c>
      <c r="AB760" s="128" t="str">
        <f t="shared" si="122"/>
        <v/>
      </c>
      <c r="AC760" s="128" t="str">
        <f t="shared" si="123"/>
        <v/>
      </c>
    </row>
    <row r="761" spans="1:29" x14ac:dyDescent="0.2">
      <c r="A761" s="161">
        <v>748</v>
      </c>
      <c r="B761" s="162"/>
      <c r="C761" s="162"/>
      <c r="E761" s="195"/>
      <c r="F761" s="195"/>
      <c r="G761" s="195"/>
      <c r="H761" s="195"/>
      <c r="I761" s="195"/>
      <c r="J761" s="195"/>
      <c r="K761" s="195"/>
      <c r="L761" s="195"/>
      <c r="M761" s="195"/>
      <c r="N761" s="195"/>
      <c r="O761" s="195"/>
      <c r="P761" s="195"/>
      <c r="Q761" s="195"/>
      <c r="R761" s="195"/>
      <c r="T761" s="128" t="str">
        <f t="shared" si="124"/>
        <v/>
      </c>
      <c r="U761" s="128" t="str">
        <f t="shared" si="125"/>
        <v/>
      </c>
      <c r="V761" s="128" t="str">
        <f t="shared" si="126"/>
        <v/>
      </c>
      <c r="W761" s="128" t="str">
        <f t="shared" si="127"/>
        <v/>
      </c>
      <c r="X761" s="128" t="str">
        <f t="shared" si="128"/>
        <v/>
      </c>
      <c r="Y761" s="128" t="str">
        <f t="shared" si="119"/>
        <v/>
      </c>
      <c r="Z761" s="128" t="str">
        <f t="shared" si="120"/>
        <v/>
      </c>
      <c r="AA761" s="128" t="str">
        <f t="shared" si="121"/>
        <v/>
      </c>
      <c r="AB761" s="128" t="str">
        <f t="shared" si="122"/>
        <v/>
      </c>
      <c r="AC761" s="128" t="str">
        <f t="shared" si="123"/>
        <v/>
      </c>
    </row>
    <row r="762" spans="1:29" x14ac:dyDescent="0.2">
      <c r="A762" s="161">
        <v>749</v>
      </c>
      <c r="B762" s="162"/>
      <c r="C762" s="162"/>
      <c r="E762" s="195"/>
      <c r="F762" s="195"/>
      <c r="G762" s="195"/>
      <c r="H762" s="195"/>
      <c r="I762" s="195"/>
      <c r="J762" s="195"/>
      <c r="K762" s="195"/>
      <c r="L762" s="195"/>
      <c r="M762" s="195"/>
      <c r="N762" s="195"/>
      <c r="O762" s="195"/>
      <c r="P762" s="195"/>
      <c r="Q762" s="195"/>
      <c r="R762" s="195"/>
      <c r="T762" s="128" t="str">
        <f t="shared" si="124"/>
        <v/>
      </c>
      <c r="U762" s="128" t="str">
        <f t="shared" si="125"/>
        <v/>
      </c>
      <c r="V762" s="128" t="str">
        <f t="shared" si="126"/>
        <v/>
      </c>
      <c r="W762" s="128" t="str">
        <f t="shared" si="127"/>
        <v/>
      </c>
      <c r="X762" s="128" t="str">
        <f t="shared" si="128"/>
        <v/>
      </c>
      <c r="Y762" s="128" t="str">
        <f t="shared" si="119"/>
        <v/>
      </c>
      <c r="Z762" s="128" t="str">
        <f t="shared" si="120"/>
        <v/>
      </c>
      <c r="AA762" s="128" t="str">
        <f t="shared" si="121"/>
        <v/>
      </c>
      <c r="AB762" s="128" t="str">
        <f t="shared" si="122"/>
        <v/>
      </c>
      <c r="AC762" s="128" t="str">
        <f t="shared" si="123"/>
        <v/>
      </c>
    </row>
    <row r="763" spans="1:29" x14ac:dyDescent="0.2">
      <c r="A763" s="161">
        <v>750</v>
      </c>
      <c r="B763" s="162"/>
      <c r="C763" s="162"/>
      <c r="E763" s="195"/>
      <c r="F763" s="195"/>
      <c r="G763" s="195"/>
      <c r="H763" s="195"/>
      <c r="I763" s="195"/>
      <c r="J763" s="195"/>
      <c r="K763" s="195"/>
      <c r="L763" s="195"/>
      <c r="M763" s="195"/>
      <c r="N763" s="195"/>
      <c r="O763" s="195"/>
      <c r="P763" s="195"/>
      <c r="Q763" s="195"/>
      <c r="R763" s="195"/>
      <c r="T763" s="128" t="str">
        <f t="shared" si="124"/>
        <v/>
      </c>
      <c r="U763" s="128" t="str">
        <f t="shared" si="125"/>
        <v/>
      </c>
      <c r="V763" s="128" t="str">
        <f t="shared" si="126"/>
        <v/>
      </c>
      <c r="W763" s="128" t="str">
        <f t="shared" si="127"/>
        <v/>
      </c>
      <c r="X763" s="128" t="str">
        <f t="shared" si="128"/>
        <v/>
      </c>
      <c r="Y763" s="128" t="str">
        <f t="shared" si="119"/>
        <v/>
      </c>
      <c r="Z763" s="128" t="str">
        <f t="shared" si="120"/>
        <v/>
      </c>
      <c r="AA763" s="128" t="str">
        <f t="shared" si="121"/>
        <v/>
      </c>
      <c r="AB763" s="128" t="str">
        <f t="shared" si="122"/>
        <v/>
      </c>
      <c r="AC763" s="128" t="str">
        <f t="shared" si="123"/>
        <v/>
      </c>
    </row>
    <row r="764" spans="1:29" x14ac:dyDescent="0.2">
      <c r="A764" s="161">
        <v>751</v>
      </c>
      <c r="B764" s="162"/>
      <c r="C764" s="162"/>
      <c r="E764" s="195"/>
      <c r="F764" s="195"/>
      <c r="G764" s="195"/>
      <c r="H764" s="195"/>
      <c r="I764" s="195"/>
      <c r="J764" s="195"/>
      <c r="K764" s="195"/>
      <c r="L764" s="195"/>
      <c r="M764" s="195"/>
      <c r="N764" s="195"/>
      <c r="O764" s="195"/>
      <c r="P764" s="195"/>
      <c r="Q764" s="195"/>
      <c r="R764" s="195"/>
      <c r="T764" s="128" t="str">
        <f t="shared" si="124"/>
        <v/>
      </c>
      <c r="U764" s="128" t="str">
        <f t="shared" si="125"/>
        <v/>
      </c>
      <c r="V764" s="128" t="str">
        <f t="shared" si="126"/>
        <v/>
      </c>
      <c r="W764" s="128" t="str">
        <f t="shared" si="127"/>
        <v/>
      </c>
      <c r="X764" s="128" t="str">
        <f t="shared" si="128"/>
        <v/>
      </c>
      <c r="Y764" s="128" t="str">
        <f t="shared" si="119"/>
        <v/>
      </c>
      <c r="Z764" s="128" t="str">
        <f t="shared" si="120"/>
        <v/>
      </c>
      <c r="AA764" s="128" t="str">
        <f t="shared" si="121"/>
        <v/>
      </c>
      <c r="AB764" s="128" t="str">
        <f t="shared" si="122"/>
        <v/>
      </c>
      <c r="AC764" s="128" t="str">
        <f t="shared" si="123"/>
        <v/>
      </c>
    </row>
    <row r="765" spans="1:29" x14ac:dyDescent="0.2">
      <c r="A765" s="161">
        <v>752</v>
      </c>
      <c r="B765" s="162"/>
      <c r="C765" s="162"/>
      <c r="E765" s="195"/>
      <c r="F765" s="195"/>
      <c r="G765" s="195"/>
      <c r="H765" s="195"/>
      <c r="I765" s="195"/>
      <c r="J765" s="195"/>
      <c r="K765" s="195"/>
      <c r="L765" s="195"/>
      <c r="M765" s="195"/>
      <c r="N765" s="195"/>
      <c r="O765" s="195"/>
      <c r="P765" s="195"/>
      <c r="Q765" s="195"/>
      <c r="R765" s="195"/>
      <c r="T765" s="128" t="str">
        <f t="shared" si="124"/>
        <v/>
      </c>
      <c r="U765" s="128" t="str">
        <f t="shared" si="125"/>
        <v/>
      </c>
      <c r="V765" s="128" t="str">
        <f t="shared" si="126"/>
        <v/>
      </c>
      <c r="W765" s="128" t="str">
        <f t="shared" si="127"/>
        <v/>
      </c>
      <c r="X765" s="128" t="str">
        <f t="shared" si="128"/>
        <v/>
      </c>
      <c r="Y765" s="128" t="str">
        <f t="shared" si="119"/>
        <v/>
      </c>
      <c r="Z765" s="128" t="str">
        <f t="shared" si="120"/>
        <v/>
      </c>
      <c r="AA765" s="128" t="str">
        <f t="shared" si="121"/>
        <v/>
      </c>
      <c r="AB765" s="128" t="str">
        <f t="shared" si="122"/>
        <v/>
      </c>
      <c r="AC765" s="128" t="str">
        <f t="shared" si="123"/>
        <v/>
      </c>
    </row>
    <row r="766" spans="1:29" x14ac:dyDescent="0.2">
      <c r="A766" s="161">
        <v>753</v>
      </c>
      <c r="B766" s="162"/>
      <c r="C766" s="162"/>
      <c r="E766" s="195"/>
      <c r="F766" s="195"/>
      <c r="G766" s="195"/>
      <c r="H766" s="195"/>
      <c r="I766" s="195"/>
      <c r="J766" s="195"/>
      <c r="K766" s="195"/>
      <c r="L766" s="195"/>
      <c r="M766" s="195"/>
      <c r="N766" s="195"/>
      <c r="O766" s="195"/>
      <c r="P766" s="195"/>
      <c r="Q766" s="195"/>
      <c r="R766" s="195"/>
      <c r="T766" s="128" t="str">
        <f t="shared" si="124"/>
        <v/>
      </c>
      <c r="U766" s="128" t="str">
        <f t="shared" si="125"/>
        <v/>
      </c>
      <c r="V766" s="128" t="str">
        <f t="shared" si="126"/>
        <v/>
      </c>
      <c r="W766" s="128" t="str">
        <f t="shared" si="127"/>
        <v/>
      </c>
      <c r="X766" s="128" t="str">
        <f t="shared" si="128"/>
        <v/>
      </c>
      <c r="Y766" s="128" t="str">
        <f t="shared" si="119"/>
        <v/>
      </c>
      <c r="Z766" s="128" t="str">
        <f t="shared" si="120"/>
        <v/>
      </c>
      <c r="AA766" s="128" t="str">
        <f t="shared" si="121"/>
        <v/>
      </c>
      <c r="AB766" s="128" t="str">
        <f t="shared" si="122"/>
        <v/>
      </c>
      <c r="AC766" s="128" t="str">
        <f t="shared" si="123"/>
        <v/>
      </c>
    </row>
    <row r="767" spans="1:29" x14ac:dyDescent="0.2">
      <c r="A767" s="161">
        <v>754</v>
      </c>
      <c r="B767" s="162"/>
      <c r="C767" s="162"/>
      <c r="E767" s="195"/>
      <c r="F767" s="195"/>
      <c r="G767" s="195"/>
      <c r="H767" s="195"/>
      <c r="I767" s="195"/>
      <c r="J767" s="195"/>
      <c r="K767" s="195"/>
      <c r="L767" s="195"/>
      <c r="M767" s="195"/>
      <c r="N767" s="195"/>
      <c r="O767" s="195"/>
      <c r="P767" s="195"/>
      <c r="Q767" s="195"/>
      <c r="R767" s="195"/>
      <c r="T767" s="128" t="str">
        <f t="shared" si="124"/>
        <v/>
      </c>
      <c r="U767" s="128" t="str">
        <f t="shared" si="125"/>
        <v/>
      </c>
      <c r="V767" s="128" t="str">
        <f t="shared" si="126"/>
        <v/>
      </c>
      <c r="W767" s="128" t="str">
        <f t="shared" si="127"/>
        <v/>
      </c>
      <c r="X767" s="128" t="str">
        <f t="shared" si="128"/>
        <v/>
      </c>
      <c r="Y767" s="128" t="str">
        <f t="shared" si="119"/>
        <v/>
      </c>
      <c r="Z767" s="128" t="str">
        <f t="shared" si="120"/>
        <v/>
      </c>
      <c r="AA767" s="128" t="str">
        <f t="shared" si="121"/>
        <v/>
      </c>
      <c r="AB767" s="128" t="str">
        <f t="shared" si="122"/>
        <v/>
      </c>
      <c r="AC767" s="128" t="str">
        <f t="shared" si="123"/>
        <v/>
      </c>
    </row>
    <row r="768" spans="1:29" x14ac:dyDescent="0.2">
      <c r="A768" s="161">
        <v>755</v>
      </c>
      <c r="B768" s="162"/>
      <c r="C768" s="162"/>
      <c r="E768" s="195"/>
      <c r="F768" s="195"/>
      <c r="G768" s="195"/>
      <c r="H768" s="195"/>
      <c r="I768" s="195"/>
      <c r="J768" s="195"/>
      <c r="K768" s="195"/>
      <c r="L768" s="195"/>
      <c r="M768" s="195"/>
      <c r="N768" s="195"/>
      <c r="O768" s="195"/>
      <c r="P768" s="195"/>
      <c r="Q768" s="195"/>
      <c r="R768" s="195"/>
      <c r="T768" s="128" t="str">
        <f t="shared" si="124"/>
        <v/>
      </c>
      <c r="U768" s="128" t="str">
        <f t="shared" si="125"/>
        <v/>
      </c>
      <c r="V768" s="128" t="str">
        <f t="shared" si="126"/>
        <v/>
      </c>
      <c r="W768" s="128" t="str">
        <f t="shared" si="127"/>
        <v/>
      </c>
      <c r="X768" s="128" t="str">
        <f t="shared" si="128"/>
        <v/>
      </c>
      <c r="Y768" s="128" t="str">
        <f t="shared" si="119"/>
        <v/>
      </c>
      <c r="Z768" s="128" t="str">
        <f t="shared" si="120"/>
        <v/>
      </c>
      <c r="AA768" s="128" t="str">
        <f t="shared" si="121"/>
        <v/>
      </c>
      <c r="AB768" s="128" t="str">
        <f t="shared" si="122"/>
        <v/>
      </c>
      <c r="AC768" s="128" t="str">
        <f t="shared" si="123"/>
        <v/>
      </c>
    </row>
    <row r="769" spans="1:29" x14ac:dyDescent="0.2">
      <c r="A769" s="161">
        <v>756</v>
      </c>
      <c r="B769" s="162"/>
      <c r="C769" s="162"/>
      <c r="E769" s="195"/>
      <c r="F769" s="195"/>
      <c r="G769" s="195"/>
      <c r="H769" s="195"/>
      <c r="I769" s="195"/>
      <c r="J769" s="195"/>
      <c r="K769" s="195"/>
      <c r="L769" s="195"/>
      <c r="M769" s="195"/>
      <c r="N769" s="195"/>
      <c r="O769" s="195"/>
      <c r="P769" s="195"/>
      <c r="Q769" s="195"/>
      <c r="R769" s="195"/>
      <c r="T769" s="128" t="str">
        <f t="shared" si="124"/>
        <v/>
      </c>
      <c r="U769" s="128" t="str">
        <f t="shared" si="125"/>
        <v/>
      </c>
      <c r="V769" s="128" t="str">
        <f t="shared" si="126"/>
        <v/>
      </c>
      <c r="W769" s="128" t="str">
        <f t="shared" si="127"/>
        <v/>
      </c>
      <c r="X769" s="128" t="str">
        <f t="shared" si="128"/>
        <v/>
      </c>
      <c r="Y769" s="128" t="str">
        <f t="shared" si="119"/>
        <v/>
      </c>
      <c r="Z769" s="128" t="str">
        <f t="shared" si="120"/>
        <v/>
      </c>
      <c r="AA769" s="128" t="str">
        <f t="shared" si="121"/>
        <v/>
      </c>
      <c r="AB769" s="128" t="str">
        <f t="shared" si="122"/>
        <v/>
      </c>
      <c r="AC769" s="128" t="str">
        <f t="shared" si="123"/>
        <v/>
      </c>
    </row>
    <row r="770" spans="1:29" x14ac:dyDescent="0.2">
      <c r="A770" s="161">
        <v>757</v>
      </c>
      <c r="B770" s="162"/>
      <c r="C770" s="162"/>
      <c r="E770" s="195"/>
      <c r="F770" s="195"/>
      <c r="G770" s="195"/>
      <c r="H770" s="195"/>
      <c r="I770" s="195"/>
      <c r="J770" s="195"/>
      <c r="K770" s="195"/>
      <c r="L770" s="195"/>
      <c r="M770" s="195"/>
      <c r="N770" s="195"/>
      <c r="O770" s="195"/>
      <c r="P770" s="195"/>
      <c r="Q770" s="195"/>
      <c r="R770" s="195"/>
      <c r="T770" s="128" t="str">
        <f t="shared" si="124"/>
        <v/>
      </c>
      <c r="U770" s="128" t="str">
        <f t="shared" si="125"/>
        <v/>
      </c>
      <c r="V770" s="128" t="str">
        <f t="shared" si="126"/>
        <v/>
      </c>
      <c r="W770" s="128" t="str">
        <f t="shared" si="127"/>
        <v/>
      </c>
      <c r="X770" s="128" t="str">
        <f t="shared" si="128"/>
        <v/>
      </c>
      <c r="Y770" s="128" t="str">
        <f t="shared" si="119"/>
        <v/>
      </c>
      <c r="Z770" s="128" t="str">
        <f t="shared" si="120"/>
        <v/>
      </c>
      <c r="AA770" s="128" t="str">
        <f t="shared" si="121"/>
        <v/>
      </c>
      <c r="AB770" s="128" t="str">
        <f t="shared" si="122"/>
        <v/>
      </c>
      <c r="AC770" s="128" t="str">
        <f t="shared" si="123"/>
        <v/>
      </c>
    </row>
    <row r="771" spans="1:29" x14ac:dyDescent="0.2">
      <c r="A771" s="161">
        <v>758</v>
      </c>
      <c r="B771" s="162"/>
      <c r="C771" s="162"/>
      <c r="E771" s="195"/>
      <c r="F771" s="195"/>
      <c r="G771" s="195"/>
      <c r="H771" s="195"/>
      <c r="I771" s="195"/>
      <c r="J771" s="195"/>
      <c r="K771" s="195"/>
      <c r="L771" s="195"/>
      <c r="M771" s="195"/>
      <c r="N771" s="195"/>
      <c r="O771" s="195"/>
      <c r="P771" s="195"/>
      <c r="Q771" s="195"/>
      <c r="R771" s="195"/>
      <c r="T771" s="128" t="str">
        <f t="shared" si="124"/>
        <v/>
      </c>
      <c r="U771" s="128" t="str">
        <f t="shared" si="125"/>
        <v/>
      </c>
      <c r="V771" s="128" t="str">
        <f t="shared" si="126"/>
        <v/>
      </c>
      <c r="W771" s="128" t="str">
        <f t="shared" si="127"/>
        <v/>
      </c>
      <c r="X771" s="128" t="str">
        <f t="shared" si="128"/>
        <v/>
      </c>
      <c r="Y771" s="128" t="str">
        <f t="shared" si="119"/>
        <v/>
      </c>
      <c r="Z771" s="128" t="str">
        <f t="shared" si="120"/>
        <v/>
      </c>
      <c r="AA771" s="128" t="str">
        <f t="shared" si="121"/>
        <v/>
      </c>
      <c r="AB771" s="128" t="str">
        <f t="shared" si="122"/>
        <v/>
      </c>
      <c r="AC771" s="128" t="str">
        <f t="shared" si="123"/>
        <v/>
      </c>
    </row>
    <row r="772" spans="1:29" x14ac:dyDescent="0.2">
      <c r="A772" s="161">
        <v>759</v>
      </c>
      <c r="B772" s="162"/>
      <c r="C772" s="162"/>
      <c r="E772" s="195"/>
      <c r="F772" s="195"/>
      <c r="G772" s="195"/>
      <c r="H772" s="195"/>
      <c r="I772" s="195"/>
      <c r="J772" s="195"/>
      <c r="K772" s="195"/>
      <c r="L772" s="195"/>
      <c r="M772" s="195"/>
      <c r="N772" s="195"/>
      <c r="O772" s="195"/>
      <c r="P772" s="195"/>
      <c r="Q772" s="195"/>
      <c r="R772" s="195"/>
      <c r="T772" s="128" t="str">
        <f t="shared" si="124"/>
        <v/>
      </c>
      <c r="U772" s="128" t="str">
        <f t="shared" si="125"/>
        <v/>
      </c>
      <c r="V772" s="128" t="str">
        <f t="shared" si="126"/>
        <v/>
      </c>
      <c r="W772" s="128" t="str">
        <f t="shared" si="127"/>
        <v/>
      </c>
      <c r="X772" s="128" t="str">
        <f t="shared" si="128"/>
        <v/>
      </c>
      <c r="Y772" s="128" t="str">
        <f t="shared" si="119"/>
        <v/>
      </c>
      <c r="Z772" s="128" t="str">
        <f t="shared" si="120"/>
        <v/>
      </c>
      <c r="AA772" s="128" t="str">
        <f t="shared" si="121"/>
        <v/>
      </c>
      <c r="AB772" s="128" t="str">
        <f t="shared" si="122"/>
        <v/>
      </c>
      <c r="AC772" s="128" t="str">
        <f t="shared" si="123"/>
        <v/>
      </c>
    </row>
    <row r="773" spans="1:29" x14ac:dyDescent="0.2">
      <c r="A773" s="161">
        <v>760</v>
      </c>
      <c r="B773" s="162"/>
      <c r="C773" s="162"/>
      <c r="E773" s="195"/>
      <c r="F773" s="195"/>
      <c r="G773" s="195"/>
      <c r="H773" s="195"/>
      <c r="I773" s="195"/>
      <c r="J773" s="195"/>
      <c r="K773" s="195"/>
      <c r="L773" s="195"/>
      <c r="M773" s="195"/>
      <c r="N773" s="195"/>
      <c r="O773" s="195"/>
      <c r="P773" s="195"/>
      <c r="Q773" s="195"/>
      <c r="R773" s="195"/>
      <c r="T773" s="128" t="str">
        <f t="shared" si="124"/>
        <v/>
      </c>
      <c r="U773" s="128" t="str">
        <f t="shared" si="125"/>
        <v/>
      </c>
      <c r="V773" s="128" t="str">
        <f t="shared" si="126"/>
        <v/>
      </c>
      <c r="W773" s="128" t="str">
        <f t="shared" si="127"/>
        <v/>
      </c>
      <c r="X773" s="128" t="str">
        <f t="shared" si="128"/>
        <v/>
      </c>
      <c r="Y773" s="128" t="str">
        <f t="shared" si="119"/>
        <v/>
      </c>
      <c r="Z773" s="128" t="str">
        <f t="shared" si="120"/>
        <v/>
      </c>
      <c r="AA773" s="128" t="str">
        <f t="shared" si="121"/>
        <v/>
      </c>
      <c r="AB773" s="128" t="str">
        <f t="shared" si="122"/>
        <v/>
      </c>
      <c r="AC773" s="128" t="str">
        <f t="shared" si="123"/>
        <v/>
      </c>
    </row>
    <row r="774" spans="1:29" x14ac:dyDescent="0.2">
      <c r="A774" s="161">
        <v>761</v>
      </c>
      <c r="B774" s="162"/>
      <c r="C774" s="162"/>
      <c r="E774" s="195"/>
      <c r="F774" s="195"/>
      <c r="G774" s="195"/>
      <c r="H774" s="195"/>
      <c r="I774" s="195"/>
      <c r="J774" s="195"/>
      <c r="K774" s="195"/>
      <c r="L774" s="195"/>
      <c r="M774" s="195"/>
      <c r="N774" s="195"/>
      <c r="O774" s="195"/>
      <c r="P774" s="195"/>
      <c r="Q774" s="195"/>
      <c r="R774" s="195"/>
      <c r="T774" s="128" t="str">
        <f t="shared" si="124"/>
        <v/>
      </c>
      <c r="U774" s="128" t="str">
        <f t="shared" si="125"/>
        <v/>
      </c>
      <c r="V774" s="128" t="str">
        <f t="shared" si="126"/>
        <v/>
      </c>
      <c r="W774" s="128" t="str">
        <f t="shared" si="127"/>
        <v/>
      </c>
      <c r="X774" s="128" t="str">
        <f t="shared" si="128"/>
        <v/>
      </c>
      <c r="Y774" s="128" t="str">
        <f t="shared" si="119"/>
        <v/>
      </c>
      <c r="Z774" s="128" t="str">
        <f t="shared" si="120"/>
        <v/>
      </c>
      <c r="AA774" s="128" t="str">
        <f t="shared" si="121"/>
        <v/>
      </c>
      <c r="AB774" s="128" t="str">
        <f t="shared" si="122"/>
        <v/>
      </c>
      <c r="AC774" s="128" t="str">
        <f t="shared" si="123"/>
        <v/>
      </c>
    </row>
    <row r="775" spans="1:29" x14ac:dyDescent="0.2">
      <c r="A775" s="161">
        <v>762</v>
      </c>
      <c r="B775" s="162"/>
      <c r="C775" s="162"/>
      <c r="E775" s="195"/>
      <c r="F775" s="195"/>
      <c r="G775" s="195"/>
      <c r="H775" s="195"/>
      <c r="I775" s="195"/>
      <c r="J775" s="195"/>
      <c r="K775" s="195"/>
      <c r="L775" s="195"/>
      <c r="M775" s="195"/>
      <c r="N775" s="195"/>
      <c r="O775" s="195"/>
      <c r="P775" s="195"/>
      <c r="Q775" s="195"/>
      <c r="R775" s="195"/>
      <c r="T775" s="128" t="str">
        <f t="shared" si="124"/>
        <v/>
      </c>
      <c r="U775" s="128" t="str">
        <f t="shared" si="125"/>
        <v/>
      </c>
      <c r="V775" s="128" t="str">
        <f t="shared" si="126"/>
        <v/>
      </c>
      <c r="W775" s="128" t="str">
        <f t="shared" si="127"/>
        <v/>
      </c>
      <c r="X775" s="128" t="str">
        <f t="shared" si="128"/>
        <v/>
      </c>
      <c r="Y775" s="128" t="str">
        <f t="shared" si="119"/>
        <v/>
      </c>
      <c r="Z775" s="128" t="str">
        <f t="shared" si="120"/>
        <v/>
      </c>
      <c r="AA775" s="128" t="str">
        <f t="shared" si="121"/>
        <v/>
      </c>
      <c r="AB775" s="128" t="str">
        <f t="shared" si="122"/>
        <v/>
      </c>
      <c r="AC775" s="128" t="str">
        <f t="shared" si="123"/>
        <v/>
      </c>
    </row>
    <row r="776" spans="1:29" x14ac:dyDescent="0.2">
      <c r="A776" s="161">
        <v>763</v>
      </c>
      <c r="B776" s="162"/>
      <c r="C776" s="162"/>
      <c r="E776" s="195"/>
      <c r="F776" s="195"/>
      <c r="G776" s="195"/>
      <c r="H776" s="195"/>
      <c r="I776" s="195"/>
      <c r="J776" s="195"/>
      <c r="K776" s="195"/>
      <c r="L776" s="195"/>
      <c r="M776" s="195"/>
      <c r="N776" s="195"/>
      <c r="O776" s="195"/>
      <c r="P776" s="195"/>
      <c r="Q776" s="195"/>
      <c r="R776" s="195"/>
      <c r="T776" s="128" t="str">
        <f t="shared" si="124"/>
        <v/>
      </c>
      <c r="U776" s="128" t="str">
        <f t="shared" si="125"/>
        <v/>
      </c>
      <c r="V776" s="128" t="str">
        <f t="shared" si="126"/>
        <v/>
      </c>
      <c r="W776" s="128" t="str">
        <f t="shared" si="127"/>
        <v/>
      </c>
      <c r="X776" s="128" t="str">
        <f t="shared" si="128"/>
        <v/>
      </c>
      <c r="Y776" s="128" t="str">
        <f t="shared" si="119"/>
        <v/>
      </c>
      <c r="Z776" s="128" t="str">
        <f t="shared" si="120"/>
        <v/>
      </c>
      <c r="AA776" s="128" t="str">
        <f t="shared" si="121"/>
        <v/>
      </c>
      <c r="AB776" s="128" t="str">
        <f t="shared" si="122"/>
        <v/>
      </c>
      <c r="AC776" s="128" t="str">
        <f t="shared" si="123"/>
        <v/>
      </c>
    </row>
    <row r="777" spans="1:29" x14ac:dyDescent="0.2">
      <c r="A777" s="161">
        <v>764</v>
      </c>
      <c r="B777" s="162"/>
      <c r="C777" s="162"/>
      <c r="E777" s="195"/>
      <c r="F777" s="195"/>
      <c r="G777" s="195"/>
      <c r="H777" s="195"/>
      <c r="I777" s="195"/>
      <c r="J777" s="195"/>
      <c r="K777" s="195"/>
      <c r="L777" s="195"/>
      <c r="M777" s="195"/>
      <c r="N777" s="195"/>
      <c r="O777" s="195"/>
      <c r="P777" s="195"/>
      <c r="Q777" s="195"/>
      <c r="R777" s="195"/>
      <c r="T777" s="128" t="str">
        <f t="shared" si="124"/>
        <v/>
      </c>
      <c r="U777" s="128" t="str">
        <f t="shared" si="125"/>
        <v/>
      </c>
      <c r="V777" s="128" t="str">
        <f t="shared" si="126"/>
        <v/>
      </c>
      <c r="W777" s="128" t="str">
        <f t="shared" si="127"/>
        <v/>
      </c>
      <c r="X777" s="128" t="str">
        <f t="shared" si="128"/>
        <v/>
      </c>
      <c r="Y777" s="128" t="str">
        <f t="shared" si="119"/>
        <v/>
      </c>
      <c r="Z777" s="128" t="str">
        <f t="shared" si="120"/>
        <v/>
      </c>
      <c r="AA777" s="128" t="str">
        <f t="shared" si="121"/>
        <v/>
      </c>
      <c r="AB777" s="128" t="str">
        <f t="shared" si="122"/>
        <v/>
      </c>
      <c r="AC777" s="128" t="str">
        <f t="shared" si="123"/>
        <v/>
      </c>
    </row>
    <row r="778" spans="1:29" x14ac:dyDescent="0.2">
      <c r="A778" s="161">
        <v>765</v>
      </c>
      <c r="B778" s="162"/>
      <c r="C778" s="162"/>
      <c r="E778" s="195"/>
      <c r="F778" s="195"/>
      <c r="G778" s="195"/>
      <c r="H778" s="195"/>
      <c r="I778" s="195"/>
      <c r="J778" s="195"/>
      <c r="K778" s="195"/>
      <c r="L778" s="195"/>
      <c r="M778" s="195"/>
      <c r="N778" s="195"/>
      <c r="O778" s="195"/>
      <c r="P778" s="195"/>
      <c r="Q778" s="195"/>
      <c r="R778" s="195"/>
      <c r="T778" s="128" t="str">
        <f t="shared" si="124"/>
        <v/>
      </c>
      <c r="U778" s="128" t="str">
        <f t="shared" si="125"/>
        <v/>
      </c>
      <c r="V778" s="128" t="str">
        <f t="shared" si="126"/>
        <v/>
      </c>
      <c r="W778" s="128" t="str">
        <f t="shared" si="127"/>
        <v/>
      </c>
      <c r="X778" s="128" t="str">
        <f t="shared" si="128"/>
        <v/>
      </c>
      <c r="Y778" s="128" t="str">
        <f t="shared" si="119"/>
        <v/>
      </c>
      <c r="Z778" s="128" t="str">
        <f t="shared" si="120"/>
        <v/>
      </c>
      <c r="AA778" s="128" t="str">
        <f t="shared" si="121"/>
        <v/>
      </c>
      <c r="AB778" s="128" t="str">
        <f t="shared" si="122"/>
        <v/>
      </c>
      <c r="AC778" s="128" t="str">
        <f t="shared" si="123"/>
        <v/>
      </c>
    </row>
    <row r="779" spans="1:29" x14ac:dyDescent="0.2">
      <c r="A779" s="161">
        <v>766</v>
      </c>
      <c r="B779" s="162"/>
      <c r="C779" s="162"/>
      <c r="E779" s="195"/>
      <c r="F779" s="195"/>
      <c r="G779" s="195"/>
      <c r="H779" s="195"/>
      <c r="I779" s="195"/>
      <c r="J779" s="195"/>
      <c r="K779" s="195"/>
      <c r="L779" s="195"/>
      <c r="M779" s="195"/>
      <c r="N779" s="195"/>
      <c r="O779" s="195"/>
      <c r="P779" s="195"/>
      <c r="Q779" s="195"/>
      <c r="R779" s="195"/>
      <c r="T779" s="128" t="str">
        <f t="shared" si="124"/>
        <v/>
      </c>
      <c r="U779" s="128" t="str">
        <f t="shared" si="125"/>
        <v/>
      </c>
      <c r="V779" s="128" t="str">
        <f t="shared" si="126"/>
        <v/>
      </c>
      <c r="W779" s="128" t="str">
        <f t="shared" si="127"/>
        <v/>
      </c>
      <c r="X779" s="128" t="str">
        <f t="shared" si="128"/>
        <v/>
      </c>
      <c r="Y779" s="128" t="str">
        <f t="shared" si="119"/>
        <v/>
      </c>
      <c r="Z779" s="128" t="str">
        <f t="shared" si="120"/>
        <v/>
      </c>
      <c r="AA779" s="128" t="str">
        <f t="shared" si="121"/>
        <v/>
      </c>
      <c r="AB779" s="128" t="str">
        <f t="shared" si="122"/>
        <v/>
      </c>
      <c r="AC779" s="128" t="str">
        <f t="shared" si="123"/>
        <v/>
      </c>
    </row>
    <row r="780" spans="1:29" x14ac:dyDescent="0.2">
      <c r="A780" s="161">
        <v>767</v>
      </c>
      <c r="B780" s="162"/>
      <c r="C780" s="162"/>
      <c r="E780" s="195"/>
      <c r="F780" s="195"/>
      <c r="G780" s="195"/>
      <c r="H780" s="195"/>
      <c r="I780" s="195"/>
      <c r="J780" s="195"/>
      <c r="K780" s="195"/>
      <c r="L780" s="195"/>
      <c r="M780" s="195"/>
      <c r="N780" s="195"/>
      <c r="O780" s="195"/>
      <c r="P780" s="195"/>
      <c r="Q780" s="195"/>
      <c r="R780" s="195"/>
      <c r="T780" s="128" t="str">
        <f t="shared" si="124"/>
        <v/>
      </c>
      <c r="U780" s="128" t="str">
        <f t="shared" si="125"/>
        <v/>
      </c>
      <c r="V780" s="128" t="str">
        <f t="shared" si="126"/>
        <v/>
      </c>
      <c r="W780" s="128" t="str">
        <f t="shared" si="127"/>
        <v/>
      </c>
      <c r="X780" s="128" t="str">
        <f t="shared" si="128"/>
        <v/>
      </c>
      <c r="Y780" s="128" t="str">
        <f t="shared" si="119"/>
        <v/>
      </c>
      <c r="Z780" s="128" t="str">
        <f t="shared" si="120"/>
        <v/>
      </c>
      <c r="AA780" s="128" t="str">
        <f t="shared" si="121"/>
        <v/>
      </c>
      <c r="AB780" s="128" t="str">
        <f t="shared" si="122"/>
        <v/>
      </c>
      <c r="AC780" s="128" t="str">
        <f t="shared" si="123"/>
        <v/>
      </c>
    </row>
    <row r="781" spans="1:29" x14ac:dyDescent="0.2">
      <c r="A781" s="161">
        <v>768</v>
      </c>
      <c r="B781" s="162"/>
      <c r="C781" s="162"/>
      <c r="E781" s="195"/>
      <c r="F781" s="195"/>
      <c r="G781" s="195"/>
      <c r="H781" s="195"/>
      <c r="I781" s="195"/>
      <c r="J781" s="195"/>
      <c r="K781" s="195"/>
      <c r="L781" s="195"/>
      <c r="M781" s="195"/>
      <c r="N781" s="195"/>
      <c r="O781" s="195"/>
      <c r="P781" s="195"/>
      <c r="Q781" s="195"/>
      <c r="R781" s="195"/>
      <c r="T781" s="128" t="str">
        <f t="shared" si="124"/>
        <v/>
      </c>
      <c r="U781" s="128" t="str">
        <f t="shared" si="125"/>
        <v/>
      </c>
      <c r="V781" s="128" t="str">
        <f t="shared" si="126"/>
        <v/>
      </c>
      <c r="W781" s="128" t="str">
        <f t="shared" si="127"/>
        <v/>
      </c>
      <c r="X781" s="128" t="str">
        <f t="shared" si="128"/>
        <v/>
      </c>
      <c r="Y781" s="128" t="str">
        <f t="shared" ref="Y781:Y844" si="129">IF(T781="","",ABS(T781-$AD$4))</f>
        <v/>
      </c>
      <c r="Z781" s="128" t="str">
        <f t="shared" ref="Z781:Z844" si="130">IF(U781="","",ABS(U781-$AD$5))</f>
        <v/>
      </c>
      <c r="AA781" s="128" t="str">
        <f t="shared" ref="AA781:AA844" si="131">IF(V781="","",ABS(V781-$AD$6))</f>
        <v/>
      </c>
      <c r="AB781" s="128" t="str">
        <f t="shared" ref="AB781:AB844" si="132">IF(W781="","",ABS(W781-$AD$7))</f>
        <v/>
      </c>
      <c r="AC781" s="128" t="str">
        <f t="shared" ref="AC781:AC844" si="133">IF(X781="","",ABS(X781-$AD$8))</f>
        <v/>
      </c>
    </row>
    <row r="782" spans="1:29" x14ac:dyDescent="0.2">
      <c r="A782" s="161">
        <v>769</v>
      </c>
      <c r="B782" s="162"/>
      <c r="C782" s="162"/>
      <c r="E782" s="195"/>
      <c r="F782" s="195"/>
      <c r="G782" s="195"/>
      <c r="H782" s="195"/>
      <c r="I782" s="195"/>
      <c r="J782" s="195"/>
      <c r="K782" s="195"/>
      <c r="L782" s="195"/>
      <c r="M782" s="195"/>
      <c r="N782" s="195"/>
      <c r="O782" s="195"/>
      <c r="P782" s="195"/>
      <c r="Q782" s="195"/>
      <c r="R782" s="195"/>
      <c r="T782" s="128" t="str">
        <f t="shared" ref="T782:T845" si="134">IF(B783=1,C783,"")</f>
        <v/>
      </c>
      <c r="U782" s="128" t="str">
        <f t="shared" ref="U782:U845" si="135">IF(B783=2,C783,"")</f>
        <v/>
      </c>
      <c r="V782" s="128" t="str">
        <f t="shared" ref="V782:V845" si="136">IF(B783=3,C783,"")</f>
        <v/>
      </c>
      <c r="W782" s="128" t="str">
        <f t="shared" ref="W782:W845" si="137">IF(B783=4,C783,"")</f>
        <v/>
      </c>
      <c r="X782" s="128" t="str">
        <f t="shared" ref="X782:X845" si="138">IF(B783=5,C783,"")</f>
        <v/>
      </c>
      <c r="Y782" s="128" t="str">
        <f t="shared" si="129"/>
        <v/>
      </c>
      <c r="Z782" s="128" t="str">
        <f t="shared" si="130"/>
        <v/>
      </c>
      <c r="AA782" s="128" t="str">
        <f t="shared" si="131"/>
        <v/>
      </c>
      <c r="AB782" s="128" t="str">
        <f t="shared" si="132"/>
        <v/>
      </c>
      <c r="AC782" s="128" t="str">
        <f t="shared" si="133"/>
        <v/>
      </c>
    </row>
    <row r="783" spans="1:29" x14ac:dyDescent="0.2">
      <c r="A783" s="161">
        <v>770</v>
      </c>
      <c r="B783" s="162"/>
      <c r="C783" s="162"/>
      <c r="E783" s="195"/>
      <c r="F783" s="195"/>
      <c r="G783" s="195"/>
      <c r="H783" s="195"/>
      <c r="I783" s="195"/>
      <c r="J783" s="195"/>
      <c r="K783" s="195"/>
      <c r="L783" s="195"/>
      <c r="M783" s="195"/>
      <c r="N783" s="195"/>
      <c r="O783" s="195"/>
      <c r="P783" s="195"/>
      <c r="Q783" s="195"/>
      <c r="R783" s="195"/>
      <c r="T783" s="128" t="str">
        <f t="shared" si="134"/>
        <v/>
      </c>
      <c r="U783" s="128" t="str">
        <f t="shared" si="135"/>
        <v/>
      </c>
      <c r="V783" s="128" t="str">
        <f t="shared" si="136"/>
        <v/>
      </c>
      <c r="W783" s="128" t="str">
        <f t="shared" si="137"/>
        <v/>
      </c>
      <c r="X783" s="128" t="str">
        <f t="shared" si="138"/>
        <v/>
      </c>
      <c r="Y783" s="128" t="str">
        <f t="shared" si="129"/>
        <v/>
      </c>
      <c r="Z783" s="128" t="str">
        <f t="shared" si="130"/>
        <v/>
      </c>
      <c r="AA783" s="128" t="str">
        <f t="shared" si="131"/>
        <v/>
      </c>
      <c r="AB783" s="128" t="str">
        <f t="shared" si="132"/>
        <v/>
      </c>
      <c r="AC783" s="128" t="str">
        <f t="shared" si="133"/>
        <v/>
      </c>
    </row>
    <row r="784" spans="1:29" x14ac:dyDescent="0.2">
      <c r="A784" s="161">
        <v>771</v>
      </c>
      <c r="B784" s="162"/>
      <c r="C784" s="162"/>
      <c r="E784" s="195"/>
      <c r="F784" s="195"/>
      <c r="G784" s="195"/>
      <c r="H784" s="195"/>
      <c r="I784" s="195"/>
      <c r="J784" s="195"/>
      <c r="K784" s="195"/>
      <c r="L784" s="195"/>
      <c r="M784" s="195"/>
      <c r="N784" s="195"/>
      <c r="O784" s="195"/>
      <c r="P784" s="195"/>
      <c r="Q784" s="195"/>
      <c r="R784" s="195"/>
      <c r="T784" s="128" t="str">
        <f t="shared" si="134"/>
        <v/>
      </c>
      <c r="U784" s="128" t="str">
        <f t="shared" si="135"/>
        <v/>
      </c>
      <c r="V784" s="128" t="str">
        <f t="shared" si="136"/>
        <v/>
      </c>
      <c r="W784" s="128" t="str">
        <f t="shared" si="137"/>
        <v/>
      </c>
      <c r="X784" s="128" t="str">
        <f t="shared" si="138"/>
        <v/>
      </c>
      <c r="Y784" s="128" t="str">
        <f t="shared" si="129"/>
        <v/>
      </c>
      <c r="Z784" s="128" t="str">
        <f t="shared" si="130"/>
        <v/>
      </c>
      <c r="AA784" s="128" t="str">
        <f t="shared" si="131"/>
        <v/>
      </c>
      <c r="AB784" s="128" t="str">
        <f t="shared" si="132"/>
        <v/>
      </c>
      <c r="AC784" s="128" t="str">
        <f t="shared" si="133"/>
        <v/>
      </c>
    </row>
    <row r="785" spans="1:29" x14ac:dyDescent="0.2">
      <c r="A785" s="161">
        <v>772</v>
      </c>
      <c r="B785" s="162"/>
      <c r="C785" s="162"/>
      <c r="E785" s="195"/>
      <c r="F785" s="195"/>
      <c r="G785" s="195"/>
      <c r="H785" s="195"/>
      <c r="I785" s="195"/>
      <c r="J785" s="195"/>
      <c r="K785" s="195"/>
      <c r="L785" s="195"/>
      <c r="M785" s="195"/>
      <c r="N785" s="195"/>
      <c r="O785" s="195"/>
      <c r="P785" s="195"/>
      <c r="Q785" s="195"/>
      <c r="R785" s="195"/>
      <c r="T785" s="128" t="str">
        <f t="shared" si="134"/>
        <v/>
      </c>
      <c r="U785" s="128" t="str">
        <f t="shared" si="135"/>
        <v/>
      </c>
      <c r="V785" s="128" t="str">
        <f t="shared" si="136"/>
        <v/>
      </c>
      <c r="W785" s="128" t="str">
        <f t="shared" si="137"/>
        <v/>
      </c>
      <c r="X785" s="128" t="str">
        <f t="shared" si="138"/>
        <v/>
      </c>
      <c r="Y785" s="128" t="str">
        <f t="shared" si="129"/>
        <v/>
      </c>
      <c r="Z785" s="128" t="str">
        <f t="shared" si="130"/>
        <v/>
      </c>
      <c r="AA785" s="128" t="str">
        <f t="shared" si="131"/>
        <v/>
      </c>
      <c r="AB785" s="128" t="str">
        <f t="shared" si="132"/>
        <v/>
      </c>
      <c r="AC785" s="128" t="str">
        <f t="shared" si="133"/>
        <v/>
      </c>
    </row>
    <row r="786" spans="1:29" x14ac:dyDescent="0.2">
      <c r="A786" s="161">
        <v>773</v>
      </c>
      <c r="B786" s="162"/>
      <c r="C786" s="162"/>
      <c r="E786" s="195"/>
      <c r="F786" s="195"/>
      <c r="G786" s="195"/>
      <c r="H786" s="195"/>
      <c r="I786" s="195"/>
      <c r="J786" s="195"/>
      <c r="K786" s="195"/>
      <c r="L786" s="195"/>
      <c r="M786" s="195"/>
      <c r="N786" s="195"/>
      <c r="O786" s="195"/>
      <c r="P786" s="195"/>
      <c r="Q786" s="195"/>
      <c r="R786" s="195"/>
      <c r="T786" s="128" t="str">
        <f t="shared" si="134"/>
        <v/>
      </c>
      <c r="U786" s="128" t="str">
        <f t="shared" si="135"/>
        <v/>
      </c>
      <c r="V786" s="128" t="str">
        <f t="shared" si="136"/>
        <v/>
      </c>
      <c r="W786" s="128" t="str">
        <f t="shared" si="137"/>
        <v/>
      </c>
      <c r="X786" s="128" t="str">
        <f t="shared" si="138"/>
        <v/>
      </c>
      <c r="Y786" s="128" t="str">
        <f t="shared" si="129"/>
        <v/>
      </c>
      <c r="Z786" s="128" t="str">
        <f t="shared" si="130"/>
        <v/>
      </c>
      <c r="AA786" s="128" t="str">
        <f t="shared" si="131"/>
        <v/>
      </c>
      <c r="AB786" s="128" t="str">
        <f t="shared" si="132"/>
        <v/>
      </c>
      <c r="AC786" s="128" t="str">
        <f t="shared" si="133"/>
        <v/>
      </c>
    </row>
    <row r="787" spans="1:29" x14ac:dyDescent="0.2">
      <c r="A787" s="161">
        <v>774</v>
      </c>
      <c r="B787" s="162"/>
      <c r="C787" s="162"/>
      <c r="E787" s="195"/>
      <c r="F787" s="195"/>
      <c r="G787" s="195"/>
      <c r="H787" s="195"/>
      <c r="I787" s="195"/>
      <c r="J787" s="195"/>
      <c r="K787" s="195"/>
      <c r="L787" s="195"/>
      <c r="M787" s="195"/>
      <c r="N787" s="195"/>
      <c r="O787" s="195"/>
      <c r="P787" s="195"/>
      <c r="Q787" s="195"/>
      <c r="R787" s="195"/>
      <c r="T787" s="128" t="str">
        <f t="shared" si="134"/>
        <v/>
      </c>
      <c r="U787" s="128" t="str">
        <f t="shared" si="135"/>
        <v/>
      </c>
      <c r="V787" s="128" t="str">
        <f t="shared" si="136"/>
        <v/>
      </c>
      <c r="W787" s="128" t="str">
        <f t="shared" si="137"/>
        <v/>
      </c>
      <c r="X787" s="128" t="str">
        <f t="shared" si="138"/>
        <v/>
      </c>
      <c r="Y787" s="128" t="str">
        <f t="shared" si="129"/>
        <v/>
      </c>
      <c r="Z787" s="128" t="str">
        <f t="shared" si="130"/>
        <v/>
      </c>
      <c r="AA787" s="128" t="str">
        <f t="shared" si="131"/>
        <v/>
      </c>
      <c r="AB787" s="128" t="str">
        <f t="shared" si="132"/>
        <v/>
      </c>
      <c r="AC787" s="128" t="str">
        <f t="shared" si="133"/>
        <v/>
      </c>
    </row>
    <row r="788" spans="1:29" x14ac:dyDescent="0.2">
      <c r="A788" s="161">
        <v>775</v>
      </c>
      <c r="B788" s="162"/>
      <c r="C788" s="162"/>
      <c r="E788" s="195"/>
      <c r="F788" s="195"/>
      <c r="G788" s="195"/>
      <c r="H788" s="195"/>
      <c r="I788" s="195"/>
      <c r="J788" s="195"/>
      <c r="K788" s="195"/>
      <c r="L788" s="195"/>
      <c r="M788" s="195"/>
      <c r="N788" s="195"/>
      <c r="O788" s="195"/>
      <c r="P788" s="195"/>
      <c r="Q788" s="195"/>
      <c r="R788" s="195"/>
      <c r="T788" s="128" t="str">
        <f t="shared" si="134"/>
        <v/>
      </c>
      <c r="U788" s="128" t="str">
        <f t="shared" si="135"/>
        <v/>
      </c>
      <c r="V788" s="128" t="str">
        <f t="shared" si="136"/>
        <v/>
      </c>
      <c r="W788" s="128" t="str">
        <f t="shared" si="137"/>
        <v/>
      </c>
      <c r="X788" s="128" t="str">
        <f t="shared" si="138"/>
        <v/>
      </c>
      <c r="Y788" s="128" t="str">
        <f t="shared" si="129"/>
        <v/>
      </c>
      <c r="Z788" s="128" t="str">
        <f t="shared" si="130"/>
        <v/>
      </c>
      <c r="AA788" s="128" t="str">
        <f t="shared" si="131"/>
        <v/>
      </c>
      <c r="AB788" s="128" t="str">
        <f t="shared" si="132"/>
        <v/>
      </c>
      <c r="AC788" s="128" t="str">
        <f t="shared" si="133"/>
        <v/>
      </c>
    </row>
    <row r="789" spans="1:29" x14ac:dyDescent="0.2">
      <c r="A789" s="161">
        <v>776</v>
      </c>
      <c r="B789" s="162"/>
      <c r="C789" s="162"/>
      <c r="E789" s="195"/>
      <c r="F789" s="195"/>
      <c r="G789" s="195"/>
      <c r="H789" s="195"/>
      <c r="I789" s="195"/>
      <c r="J789" s="195"/>
      <c r="K789" s="195"/>
      <c r="L789" s="195"/>
      <c r="M789" s="195"/>
      <c r="N789" s="195"/>
      <c r="O789" s="195"/>
      <c r="P789" s="195"/>
      <c r="Q789" s="195"/>
      <c r="R789" s="195"/>
      <c r="T789" s="128" t="str">
        <f t="shared" si="134"/>
        <v/>
      </c>
      <c r="U789" s="128" t="str">
        <f t="shared" si="135"/>
        <v/>
      </c>
      <c r="V789" s="128" t="str">
        <f t="shared" si="136"/>
        <v/>
      </c>
      <c r="W789" s="128" t="str">
        <f t="shared" si="137"/>
        <v/>
      </c>
      <c r="X789" s="128" t="str">
        <f t="shared" si="138"/>
        <v/>
      </c>
      <c r="Y789" s="128" t="str">
        <f t="shared" si="129"/>
        <v/>
      </c>
      <c r="Z789" s="128" t="str">
        <f t="shared" si="130"/>
        <v/>
      </c>
      <c r="AA789" s="128" t="str">
        <f t="shared" si="131"/>
        <v/>
      </c>
      <c r="AB789" s="128" t="str">
        <f t="shared" si="132"/>
        <v/>
      </c>
      <c r="AC789" s="128" t="str">
        <f t="shared" si="133"/>
        <v/>
      </c>
    </row>
    <row r="790" spans="1:29" x14ac:dyDescent="0.2">
      <c r="A790" s="161">
        <v>777</v>
      </c>
      <c r="B790" s="162"/>
      <c r="C790" s="162"/>
      <c r="E790" s="195"/>
      <c r="F790" s="195"/>
      <c r="G790" s="195"/>
      <c r="H790" s="195"/>
      <c r="I790" s="195"/>
      <c r="J790" s="195"/>
      <c r="K790" s="195"/>
      <c r="L790" s="195"/>
      <c r="M790" s="195"/>
      <c r="N790" s="195"/>
      <c r="O790" s="195"/>
      <c r="P790" s="195"/>
      <c r="Q790" s="195"/>
      <c r="R790" s="195"/>
      <c r="T790" s="128" t="str">
        <f t="shared" si="134"/>
        <v/>
      </c>
      <c r="U790" s="128" t="str">
        <f t="shared" si="135"/>
        <v/>
      </c>
      <c r="V790" s="128" t="str">
        <f t="shared" si="136"/>
        <v/>
      </c>
      <c r="W790" s="128" t="str">
        <f t="shared" si="137"/>
        <v/>
      </c>
      <c r="X790" s="128" t="str">
        <f t="shared" si="138"/>
        <v/>
      </c>
      <c r="Y790" s="128" t="str">
        <f t="shared" si="129"/>
        <v/>
      </c>
      <c r="Z790" s="128" t="str">
        <f t="shared" si="130"/>
        <v/>
      </c>
      <c r="AA790" s="128" t="str">
        <f t="shared" si="131"/>
        <v/>
      </c>
      <c r="AB790" s="128" t="str">
        <f t="shared" si="132"/>
        <v/>
      </c>
      <c r="AC790" s="128" t="str">
        <f t="shared" si="133"/>
        <v/>
      </c>
    </row>
    <row r="791" spans="1:29" x14ac:dyDescent="0.2">
      <c r="A791" s="161">
        <v>778</v>
      </c>
      <c r="B791" s="162"/>
      <c r="C791" s="162"/>
      <c r="E791" s="195"/>
      <c r="F791" s="195"/>
      <c r="G791" s="195"/>
      <c r="H791" s="195"/>
      <c r="I791" s="195"/>
      <c r="J791" s="195"/>
      <c r="K791" s="195"/>
      <c r="L791" s="195"/>
      <c r="M791" s="195"/>
      <c r="N791" s="195"/>
      <c r="O791" s="195"/>
      <c r="P791" s="195"/>
      <c r="Q791" s="195"/>
      <c r="R791" s="195"/>
      <c r="T791" s="128" t="str">
        <f t="shared" si="134"/>
        <v/>
      </c>
      <c r="U791" s="128" t="str">
        <f t="shared" si="135"/>
        <v/>
      </c>
      <c r="V791" s="128" t="str">
        <f t="shared" si="136"/>
        <v/>
      </c>
      <c r="W791" s="128" t="str">
        <f t="shared" si="137"/>
        <v/>
      </c>
      <c r="X791" s="128" t="str">
        <f t="shared" si="138"/>
        <v/>
      </c>
      <c r="Y791" s="128" t="str">
        <f t="shared" si="129"/>
        <v/>
      </c>
      <c r="Z791" s="128" t="str">
        <f t="shared" si="130"/>
        <v/>
      </c>
      <c r="AA791" s="128" t="str">
        <f t="shared" si="131"/>
        <v/>
      </c>
      <c r="AB791" s="128" t="str">
        <f t="shared" si="132"/>
        <v/>
      </c>
      <c r="AC791" s="128" t="str">
        <f t="shared" si="133"/>
        <v/>
      </c>
    </row>
    <row r="792" spans="1:29" x14ac:dyDescent="0.2">
      <c r="A792" s="161">
        <v>779</v>
      </c>
      <c r="B792" s="162"/>
      <c r="C792" s="162"/>
      <c r="E792" s="195"/>
      <c r="F792" s="195"/>
      <c r="G792" s="195"/>
      <c r="H792" s="195"/>
      <c r="I792" s="195"/>
      <c r="J792" s="195"/>
      <c r="K792" s="195"/>
      <c r="L792" s="195"/>
      <c r="M792" s="195"/>
      <c r="N792" s="195"/>
      <c r="O792" s="195"/>
      <c r="P792" s="195"/>
      <c r="Q792" s="195"/>
      <c r="R792" s="195"/>
      <c r="T792" s="128" t="str">
        <f t="shared" si="134"/>
        <v/>
      </c>
      <c r="U792" s="128" t="str">
        <f t="shared" si="135"/>
        <v/>
      </c>
      <c r="V792" s="128" t="str">
        <f t="shared" si="136"/>
        <v/>
      </c>
      <c r="W792" s="128" t="str">
        <f t="shared" si="137"/>
        <v/>
      </c>
      <c r="X792" s="128" t="str">
        <f t="shared" si="138"/>
        <v/>
      </c>
      <c r="Y792" s="128" t="str">
        <f t="shared" si="129"/>
        <v/>
      </c>
      <c r="Z792" s="128" t="str">
        <f t="shared" si="130"/>
        <v/>
      </c>
      <c r="AA792" s="128" t="str">
        <f t="shared" si="131"/>
        <v/>
      </c>
      <c r="AB792" s="128" t="str">
        <f t="shared" si="132"/>
        <v/>
      </c>
      <c r="AC792" s="128" t="str">
        <f t="shared" si="133"/>
        <v/>
      </c>
    </row>
    <row r="793" spans="1:29" x14ac:dyDescent="0.2">
      <c r="A793" s="161">
        <v>780</v>
      </c>
      <c r="B793" s="162"/>
      <c r="C793" s="162"/>
      <c r="E793" s="195"/>
      <c r="F793" s="195"/>
      <c r="G793" s="195"/>
      <c r="H793" s="195"/>
      <c r="I793" s="195"/>
      <c r="J793" s="195"/>
      <c r="K793" s="195"/>
      <c r="L793" s="195"/>
      <c r="M793" s="195"/>
      <c r="N793" s="195"/>
      <c r="O793" s="195"/>
      <c r="P793" s="195"/>
      <c r="Q793" s="195"/>
      <c r="R793" s="195"/>
      <c r="T793" s="128" t="str">
        <f t="shared" si="134"/>
        <v/>
      </c>
      <c r="U793" s="128" t="str">
        <f t="shared" si="135"/>
        <v/>
      </c>
      <c r="V793" s="128" t="str">
        <f t="shared" si="136"/>
        <v/>
      </c>
      <c r="W793" s="128" t="str">
        <f t="shared" si="137"/>
        <v/>
      </c>
      <c r="X793" s="128" t="str">
        <f t="shared" si="138"/>
        <v/>
      </c>
      <c r="Y793" s="128" t="str">
        <f t="shared" si="129"/>
        <v/>
      </c>
      <c r="Z793" s="128" t="str">
        <f t="shared" si="130"/>
        <v/>
      </c>
      <c r="AA793" s="128" t="str">
        <f t="shared" si="131"/>
        <v/>
      </c>
      <c r="AB793" s="128" t="str">
        <f t="shared" si="132"/>
        <v/>
      </c>
      <c r="AC793" s="128" t="str">
        <f t="shared" si="133"/>
        <v/>
      </c>
    </row>
    <row r="794" spans="1:29" x14ac:dyDescent="0.2">
      <c r="A794" s="161">
        <v>781</v>
      </c>
      <c r="B794" s="162"/>
      <c r="C794" s="162"/>
      <c r="E794" s="195"/>
      <c r="F794" s="195"/>
      <c r="G794" s="195"/>
      <c r="H794" s="195"/>
      <c r="I794" s="195"/>
      <c r="J794" s="195"/>
      <c r="K794" s="195"/>
      <c r="L794" s="195"/>
      <c r="M794" s="195"/>
      <c r="N794" s="195"/>
      <c r="O794" s="195"/>
      <c r="P794" s="195"/>
      <c r="Q794" s="195"/>
      <c r="R794" s="195"/>
      <c r="T794" s="128" t="str">
        <f t="shared" si="134"/>
        <v/>
      </c>
      <c r="U794" s="128" t="str">
        <f t="shared" si="135"/>
        <v/>
      </c>
      <c r="V794" s="128" t="str">
        <f t="shared" si="136"/>
        <v/>
      </c>
      <c r="W794" s="128" t="str">
        <f t="shared" si="137"/>
        <v/>
      </c>
      <c r="X794" s="128" t="str">
        <f t="shared" si="138"/>
        <v/>
      </c>
      <c r="Y794" s="128" t="str">
        <f t="shared" si="129"/>
        <v/>
      </c>
      <c r="Z794" s="128" t="str">
        <f t="shared" si="130"/>
        <v/>
      </c>
      <c r="AA794" s="128" t="str">
        <f t="shared" si="131"/>
        <v/>
      </c>
      <c r="AB794" s="128" t="str">
        <f t="shared" si="132"/>
        <v/>
      </c>
      <c r="AC794" s="128" t="str">
        <f t="shared" si="133"/>
        <v/>
      </c>
    </row>
    <row r="795" spans="1:29" x14ac:dyDescent="0.2">
      <c r="A795" s="161">
        <v>782</v>
      </c>
      <c r="B795" s="162"/>
      <c r="C795" s="162"/>
      <c r="E795" s="195"/>
      <c r="F795" s="195"/>
      <c r="G795" s="195"/>
      <c r="H795" s="195"/>
      <c r="I795" s="195"/>
      <c r="J795" s="195"/>
      <c r="K795" s="195"/>
      <c r="L795" s="195"/>
      <c r="M795" s="195"/>
      <c r="N795" s="195"/>
      <c r="O795" s="195"/>
      <c r="P795" s="195"/>
      <c r="Q795" s="195"/>
      <c r="R795" s="195"/>
      <c r="T795" s="128" t="str">
        <f t="shared" si="134"/>
        <v/>
      </c>
      <c r="U795" s="128" t="str">
        <f t="shared" si="135"/>
        <v/>
      </c>
      <c r="V795" s="128" t="str">
        <f t="shared" si="136"/>
        <v/>
      </c>
      <c r="W795" s="128" t="str">
        <f t="shared" si="137"/>
        <v/>
      </c>
      <c r="X795" s="128" t="str">
        <f t="shared" si="138"/>
        <v/>
      </c>
      <c r="Y795" s="128" t="str">
        <f t="shared" si="129"/>
        <v/>
      </c>
      <c r="Z795" s="128" t="str">
        <f t="shared" si="130"/>
        <v/>
      </c>
      <c r="AA795" s="128" t="str">
        <f t="shared" si="131"/>
        <v/>
      </c>
      <c r="AB795" s="128" t="str">
        <f t="shared" si="132"/>
        <v/>
      </c>
      <c r="AC795" s="128" t="str">
        <f t="shared" si="133"/>
        <v/>
      </c>
    </row>
    <row r="796" spans="1:29" x14ac:dyDescent="0.2">
      <c r="A796" s="161">
        <v>783</v>
      </c>
      <c r="B796" s="162"/>
      <c r="C796" s="162"/>
      <c r="E796" s="195"/>
      <c r="F796" s="195"/>
      <c r="G796" s="195"/>
      <c r="H796" s="195"/>
      <c r="I796" s="195"/>
      <c r="J796" s="195"/>
      <c r="K796" s="195"/>
      <c r="L796" s="195"/>
      <c r="M796" s="195"/>
      <c r="N796" s="195"/>
      <c r="O796" s="195"/>
      <c r="P796" s="195"/>
      <c r="Q796" s="195"/>
      <c r="R796" s="195"/>
      <c r="T796" s="128" t="str">
        <f t="shared" si="134"/>
        <v/>
      </c>
      <c r="U796" s="128" t="str">
        <f t="shared" si="135"/>
        <v/>
      </c>
      <c r="V796" s="128" t="str">
        <f t="shared" si="136"/>
        <v/>
      </c>
      <c r="W796" s="128" t="str">
        <f t="shared" si="137"/>
        <v/>
      </c>
      <c r="X796" s="128" t="str">
        <f t="shared" si="138"/>
        <v/>
      </c>
      <c r="Y796" s="128" t="str">
        <f t="shared" si="129"/>
        <v/>
      </c>
      <c r="Z796" s="128" t="str">
        <f t="shared" si="130"/>
        <v/>
      </c>
      <c r="AA796" s="128" t="str">
        <f t="shared" si="131"/>
        <v/>
      </c>
      <c r="AB796" s="128" t="str">
        <f t="shared" si="132"/>
        <v/>
      </c>
      <c r="AC796" s="128" t="str">
        <f t="shared" si="133"/>
        <v/>
      </c>
    </row>
    <row r="797" spans="1:29" x14ac:dyDescent="0.2">
      <c r="A797" s="161">
        <v>784</v>
      </c>
      <c r="B797" s="162"/>
      <c r="C797" s="162"/>
      <c r="E797" s="195"/>
      <c r="F797" s="195"/>
      <c r="G797" s="195"/>
      <c r="H797" s="195"/>
      <c r="I797" s="195"/>
      <c r="J797" s="195"/>
      <c r="K797" s="195"/>
      <c r="L797" s="195"/>
      <c r="M797" s="195"/>
      <c r="N797" s="195"/>
      <c r="O797" s="195"/>
      <c r="P797" s="195"/>
      <c r="Q797" s="195"/>
      <c r="R797" s="195"/>
      <c r="T797" s="128" t="str">
        <f t="shared" si="134"/>
        <v/>
      </c>
      <c r="U797" s="128" t="str">
        <f t="shared" si="135"/>
        <v/>
      </c>
      <c r="V797" s="128" t="str">
        <f t="shared" si="136"/>
        <v/>
      </c>
      <c r="W797" s="128" t="str">
        <f t="shared" si="137"/>
        <v/>
      </c>
      <c r="X797" s="128" t="str">
        <f t="shared" si="138"/>
        <v/>
      </c>
      <c r="Y797" s="128" t="str">
        <f t="shared" si="129"/>
        <v/>
      </c>
      <c r="Z797" s="128" t="str">
        <f t="shared" si="130"/>
        <v/>
      </c>
      <c r="AA797" s="128" t="str">
        <f t="shared" si="131"/>
        <v/>
      </c>
      <c r="AB797" s="128" t="str">
        <f t="shared" si="132"/>
        <v/>
      </c>
      <c r="AC797" s="128" t="str">
        <f t="shared" si="133"/>
        <v/>
      </c>
    </row>
    <row r="798" spans="1:29" x14ac:dyDescent="0.2">
      <c r="A798" s="161">
        <v>785</v>
      </c>
      <c r="B798" s="162"/>
      <c r="C798" s="162"/>
      <c r="E798" s="195"/>
      <c r="F798" s="195"/>
      <c r="G798" s="195"/>
      <c r="H798" s="195"/>
      <c r="I798" s="195"/>
      <c r="J798" s="195"/>
      <c r="K798" s="195"/>
      <c r="L798" s="195"/>
      <c r="M798" s="195"/>
      <c r="N798" s="195"/>
      <c r="O798" s="195"/>
      <c r="P798" s="195"/>
      <c r="Q798" s="195"/>
      <c r="R798" s="195"/>
      <c r="T798" s="128" t="str">
        <f t="shared" si="134"/>
        <v/>
      </c>
      <c r="U798" s="128" t="str">
        <f t="shared" si="135"/>
        <v/>
      </c>
      <c r="V798" s="128" t="str">
        <f t="shared" si="136"/>
        <v/>
      </c>
      <c r="W798" s="128" t="str">
        <f t="shared" si="137"/>
        <v/>
      </c>
      <c r="X798" s="128" t="str">
        <f t="shared" si="138"/>
        <v/>
      </c>
      <c r="Y798" s="128" t="str">
        <f t="shared" si="129"/>
        <v/>
      </c>
      <c r="Z798" s="128" t="str">
        <f t="shared" si="130"/>
        <v/>
      </c>
      <c r="AA798" s="128" t="str">
        <f t="shared" si="131"/>
        <v/>
      </c>
      <c r="AB798" s="128" t="str">
        <f t="shared" si="132"/>
        <v/>
      </c>
      <c r="AC798" s="128" t="str">
        <f t="shared" si="133"/>
        <v/>
      </c>
    </row>
    <row r="799" spans="1:29" x14ac:dyDescent="0.2">
      <c r="A799" s="161">
        <v>786</v>
      </c>
      <c r="B799" s="162"/>
      <c r="C799" s="162"/>
      <c r="E799" s="195"/>
      <c r="F799" s="195"/>
      <c r="G799" s="195"/>
      <c r="H799" s="195"/>
      <c r="I799" s="195"/>
      <c r="J799" s="195"/>
      <c r="K799" s="195"/>
      <c r="L799" s="195"/>
      <c r="M799" s="195"/>
      <c r="N799" s="195"/>
      <c r="O799" s="195"/>
      <c r="P799" s="195"/>
      <c r="Q799" s="195"/>
      <c r="R799" s="195"/>
      <c r="T799" s="128" t="str">
        <f t="shared" si="134"/>
        <v/>
      </c>
      <c r="U799" s="128" t="str">
        <f t="shared" si="135"/>
        <v/>
      </c>
      <c r="V799" s="128" t="str">
        <f t="shared" si="136"/>
        <v/>
      </c>
      <c r="W799" s="128" t="str">
        <f t="shared" si="137"/>
        <v/>
      </c>
      <c r="X799" s="128" t="str">
        <f t="shared" si="138"/>
        <v/>
      </c>
      <c r="Y799" s="128" t="str">
        <f t="shared" si="129"/>
        <v/>
      </c>
      <c r="Z799" s="128" t="str">
        <f t="shared" si="130"/>
        <v/>
      </c>
      <c r="AA799" s="128" t="str">
        <f t="shared" si="131"/>
        <v/>
      </c>
      <c r="AB799" s="128" t="str">
        <f t="shared" si="132"/>
        <v/>
      </c>
      <c r="AC799" s="128" t="str">
        <f t="shared" si="133"/>
        <v/>
      </c>
    </row>
    <row r="800" spans="1:29" x14ac:dyDescent="0.2">
      <c r="A800" s="161">
        <v>787</v>
      </c>
      <c r="B800" s="162"/>
      <c r="C800" s="162"/>
      <c r="E800" s="195"/>
      <c r="F800" s="195"/>
      <c r="G800" s="195"/>
      <c r="H800" s="195"/>
      <c r="I800" s="195"/>
      <c r="J800" s="195"/>
      <c r="K800" s="195"/>
      <c r="L800" s="195"/>
      <c r="M800" s="195"/>
      <c r="N800" s="195"/>
      <c r="O800" s="195"/>
      <c r="P800" s="195"/>
      <c r="Q800" s="195"/>
      <c r="R800" s="195"/>
      <c r="T800" s="128" t="str">
        <f t="shared" si="134"/>
        <v/>
      </c>
      <c r="U800" s="128" t="str">
        <f t="shared" si="135"/>
        <v/>
      </c>
      <c r="V800" s="128" t="str">
        <f t="shared" si="136"/>
        <v/>
      </c>
      <c r="W800" s="128" t="str">
        <f t="shared" si="137"/>
        <v/>
      </c>
      <c r="X800" s="128" t="str">
        <f t="shared" si="138"/>
        <v/>
      </c>
      <c r="Y800" s="128" t="str">
        <f t="shared" si="129"/>
        <v/>
      </c>
      <c r="Z800" s="128" t="str">
        <f t="shared" si="130"/>
        <v/>
      </c>
      <c r="AA800" s="128" t="str">
        <f t="shared" si="131"/>
        <v/>
      </c>
      <c r="AB800" s="128" t="str">
        <f t="shared" si="132"/>
        <v/>
      </c>
      <c r="AC800" s="128" t="str">
        <f t="shared" si="133"/>
        <v/>
      </c>
    </row>
    <row r="801" spans="1:29" x14ac:dyDescent="0.2">
      <c r="A801" s="161">
        <v>788</v>
      </c>
      <c r="B801" s="162"/>
      <c r="C801" s="162"/>
      <c r="E801" s="195"/>
      <c r="F801" s="195"/>
      <c r="G801" s="195"/>
      <c r="H801" s="195"/>
      <c r="I801" s="195"/>
      <c r="J801" s="195"/>
      <c r="K801" s="195"/>
      <c r="L801" s="195"/>
      <c r="M801" s="195"/>
      <c r="N801" s="195"/>
      <c r="O801" s="195"/>
      <c r="P801" s="195"/>
      <c r="Q801" s="195"/>
      <c r="R801" s="195"/>
      <c r="T801" s="128" t="str">
        <f t="shared" si="134"/>
        <v/>
      </c>
      <c r="U801" s="128" t="str">
        <f t="shared" si="135"/>
        <v/>
      </c>
      <c r="V801" s="128" t="str">
        <f t="shared" si="136"/>
        <v/>
      </c>
      <c r="W801" s="128" t="str">
        <f t="shared" si="137"/>
        <v/>
      </c>
      <c r="X801" s="128" t="str">
        <f t="shared" si="138"/>
        <v/>
      </c>
      <c r="Y801" s="128" t="str">
        <f t="shared" si="129"/>
        <v/>
      </c>
      <c r="Z801" s="128" t="str">
        <f t="shared" si="130"/>
        <v/>
      </c>
      <c r="AA801" s="128" t="str">
        <f t="shared" si="131"/>
        <v/>
      </c>
      <c r="AB801" s="128" t="str">
        <f t="shared" si="132"/>
        <v/>
      </c>
      <c r="AC801" s="128" t="str">
        <f t="shared" si="133"/>
        <v/>
      </c>
    </row>
    <row r="802" spans="1:29" x14ac:dyDescent="0.2">
      <c r="A802" s="161">
        <v>789</v>
      </c>
      <c r="B802" s="162"/>
      <c r="C802" s="162"/>
      <c r="E802" s="195"/>
      <c r="F802" s="195"/>
      <c r="G802" s="195"/>
      <c r="H802" s="195"/>
      <c r="I802" s="195"/>
      <c r="J802" s="195"/>
      <c r="K802" s="195"/>
      <c r="L802" s="195"/>
      <c r="M802" s="195"/>
      <c r="N802" s="195"/>
      <c r="O802" s="195"/>
      <c r="P802" s="195"/>
      <c r="Q802" s="195"/>
      <c r="R802" s="195"/>
      <c r="T802" s="128" t="str">
        <f t="shared" si="134"/>
        <v/>
      </c>
      <c r="U802" s="128" t="str">
        <f t="shared" si="135"/>
        <v/>
      </c>
      <c r="V802" s="128" t="str">
        <f t="shared" si="136"/>
        <v/>
      </c>
      <c r="W802" s="128" t="str">
        <f t="shared" si="137"/>
        <v/>
      </c>
      <c r="X802" s="128" t="str">
        <f t="shared" si="138"/>
        <v/>
      </c>
      <c r="Y802" s="128" t="str">
        <f t="shared" si="129"/>
        <v/>
      </c>
      <c r="Z802" s="128" t="str">
        <f t="shared" si="130"/>
        <v/>
      </c>
      <c r="AA802" s="128" t="str">
        <f t="shared" si="131"/>
        <v/>
      </c>
      <c r="AB802" s="128" t="str">
        <f t="shared" si="132"/>
        <v/>
      </c>
      <c r="AC802" s="128" t="str">
        <f t="shared" si="133"/>
        <v/>
      </c>
    </row>
    <row r="803" spans="1:29" x14ac:dyDescent="0.2">
      <c r="A803" s="161">
        <v>790</v>
      </c>
      <c r="B803" s="162"/>
      <c r="C803" s="162"/>
      <c r="E803" s="195"/>
      <c r="F803" s="195"/>
      <c r="G803" s="195"/>
      <c r="H803" s="195"/>
      <c r="I803" s="195"/>
      <c r="J803" s="195"/>
      <c r="K803" s="195"/>
      <c r="L803" s="195"/>
      <c r="M803" s="195"/>
      <c r="N803" s="195"/>
      <c r="O803" s="195"/>
      <c r="P803" s="195"/>
      <c r="Q803" s="195"/>
      <c r="R803" s="195"/>
      <c r="T803" s="128" t="str">
        <f t="shared" si="134"/>
        <v/>
      </c>
      <c r="U803" s="128" t="str">
        <f t="shared" si="135"/>
        <v/>
      </c>
      <c r="V803" s="128" t="str">
        <f t="shared" si="136"/>
        <v/>
      </c>
      <c r="W803" s="128" t="str">
        <f t="shared" si="137"/>
        <v/>
      </c>
      <c r="X803" s="128" t="str">
        <f t="shared" si="138"/>
        <v/>
      </c>
      <c r="Y803" s="128" t="str">
        <f t="shared" si="129"/>
        <v/>
      </c>
      <c r="Z803" s="128" t="str">
        <f t="shared" si="130"/>
        <v/>
      </c>
      <c r="AA803" s="128" t="str">
        <f t="shared" si="131"/>
        <v/>
      </c>
      <c r="AB803" s="128" t="str">
        <f t="shared" si="132"/>
        <v/>
      </c>
      <c r="AC803" s="128" t="str">
        <f t="shared" si="133"/>
        <v/>
      </c>
    </row>
    <row r="804" spans="1:29" x14ac:dyDescent="0.2">
      <c r="A804" s="161">
        <v>791</v>
      </c>
      <c r="B804" s="162"/>
      <c r="C804" s="162"/>
      <c r="E804" s="195"/>
      <c r="F804" s="195"/>
      <c r="G804" s="195"/>
      <c r="H804" s="195"/>
      <c r="I804" s="195"/>
      <c r="J804" s="195"/>
      <c r="K804" s="195"/>
      <c r="L804" s="195"/>
      <c r="M804" s="195"/>
      <c r="N804" s="195"/>
      <c r="O804" s="195"/>
      <c r="P804" s="195"/>
      <c r="Q804" s="195"/>
      <c r="R804" s="195"/>
      <c r="T804" s="128" t="str">
        <f t="shared" si="134"/>
        <v/>
      </c>
      <c r="U804" s="128" t="str">
        <f t="shared" si="135"/>
        <v/>
      </c>
      <c r="V804" s="128" t="str">
        <f t="shared" si="136"/>
        <v/>
      </c>
      <c r="W804" s="128" t="str">
        <f t="shared" si="137"/>
        <v/>
      </c>
      <c r="X804" s="128" t="str">
        <f t="shared" si="138"/>
        <v/>
      </c>
      <c r="Y804" s="128" t="str">
        <f t="shared" si="129"/>
        <v/>
      </c>
      <c r="Z804" s="128" t="str">
        <f t="shared" si="130"/>
        <v/>
      </c>
      <c r="AA804" s="128" t="str">
        <f t="shared" si="131"/>
        <v/>
      </c>
      <c r="AB804" s="128" t="str">
        <f t="shared" si="132"/>
        <v/>
      </c>
      <c r="AC804" s="128" t="str">
        <f t="shared" si="133"/>
        <v/>
      </c>
    </row>
    <row r="805" spans="1:29" x14ac:dyDescent="0.2">
      <c r="A805" s="161">
        <v>792</v>
      </c>
      <c r="B805" s="162"/>
      <c r="C805" s="162"/>
      <c r="E805" s="195"/>
      <c r="F805" s="195"/>
      <c r="G805" s="195"/>
      <c r="H805" s="195"/>
      <c r="I805" s="195"/>
      <c r="J805" s="195"/>
      <c r="K805" s="195"/>
      <c r="L805" s="195"/>
      <c r="M805" s="195"/>
      <c r="N805" s="195"/>
      <c r="O805" s="195"/>
      <c r="P805" s="195"/>
      <c r="Q805" s="195"/>
      <c r="R805" s="195"/>
      <c r="T805" s="128" t="str">
        <f t="shared" si="134"/>
        <v/>
      </c>
      <c r="U805" s="128" t="str">
        <f t="shared" si="135"/>
        <v/>
      </c>
      <c r="V805" s="128" t="str">
        <f t="shared" si="136"/>
        <v/>
      </c>
      <c r="W805" s="128" t="str">
        <f t="shared" si="137"/>
        <v/>
      </c>
      <c r="X805" s="128" t="str">
        <f t="shared" si="138"/>
        <v/>
      </c>
      <c r="Y805" s="128" t="str">
        <f t="shared" si="129"/>
        <v/>
      </c>
      <c r="Z805" s="128" t="str">
        <f t="shared" si="130"/>
        <v/>
      </c>
      <c r="AA805" s="128" t="str">
        <f t="shared" si="131"/>
        <v/>
      </c>
      <c r="AB805" s="128" t="str">
        <f t="shared" si="132"/>
        <v/>
      </c>
      <c r="AC805" s="128" t="str">
        <f t="shared" si="133"/>
        <v/>
      </c>
    </row>
    <row r="806" spans="1:29" x14ac:dyDescent="0.2">
      <c r="A806" s="161">
        <v>793</v>
      </c>
      <c r="B806" s="162"/>
      <c r="C806" s="162"/>
      <c r="E806" s="195"/>
      <c r="F806" s="195"/>
      <c r="G806" s="195"/>
      <c r="H806" s="195"/>
      <c r="I806" s="195"/>
      <c r="J806" s="195"/>
      <c r="K806" s="195"/>
      <c r="L806" s="195"/>
      <c r="M806" s="195"/>
      <c r="N806" s="195"/>
      <c r="O806" s="195"/>
      <c r="P806" s="195"/>
      <c r="Q806" s="195"/>
      <c r="R806" s="195"/>
      <c r="T806" s="128" t="str">
        <f t="shared" si="134"/>
        <v/>
      </c>
      <c r="U806" s="128" t="str">
        <f t="shared" si="135"/>
        <v/>
      </c>
      <c r="V806" s="128" t="str">
        <f t="shared" si="136"/>
        <v/>
      </c>
      <c r="W806" s="128" t="str">
        <f t="shared" si="137"/>
        <v/>
      </c>
      <c r="X806" s="128" t="str">
        <f t="shared" si="138"/>
        <v/>
      </c>
      <c r="Y806" s="128" t="str">
        <f t="shared" si="129"/>
        <v/>
      </c>
      <c r="Z806" s="128" t="str">
        <f t="shared" si="130"/>
        <v/>
      </c>
      <c r="AA806" s="128" t="str">
        <f t="shared" si="131"/>
        <v/>
      </c>
      <c r="AB806" s="128" t="str">
        <f t="shared" si="132"/>
        <v/>
      </c>
      <c r="AC806" s="128" t="str">
        <f t="shared" si="133"/>
        <v/>
      </c>
    </row>
    <row r="807" spans="1:29" x14ac:dyDescent="0.2">
      <c r="A807" s="161">
        <v>794</v>
      </c>
      <c r="B807" s="162"/>
      <c r="C807" s="162"/>
      <c r="E807" s="195"/>
      <c r="F807" s="195"/>
      <c r="G807" s="195"/>
      <c r="H807" s="195"/>
      <c r="I807" s="195"/>
      <c r="J807" s="195"/>
      <c r="K807" s="195"/>
      <c r="L807" s="195"/>
      <c r="M807" s="195"/>
      <c r="N807" s="195"/>
      <c r="O807" s="195"/>
      <c r="P807" s="195"/>
      <c r="Q807" s="195"/>
      <c r="R807" s="195"/>
      <c r="T807" s="128" t="str">
        <f t="shared" si="134"/>
        <v/>
      </c>
      <c r="U807" s="128" t="str">
        <f t="shared" si="135"/>
        <v/>
      </c>
      <c r="V807" s="128" t="str">
        <f t="shared" si="136"/>
        <v/>
      </c>
      <c r="W807" s="128" t="str">
        <f t="shared" si="137"/>
        <v/>
      </c>
      <c r="X807" s="128" t="str">
        <f t="shared" si="138"/>
        <v/>
      </c>
      <c r="Y807" s="128" t="str">
        <f t="shared" si="129"/>
        <v/>
      </c>
      <c r="Z807" s="128" t="str">
        <f t="shared" si="130"/>
        <v/>
      </c>
      <c r="AA807" s="128" t="str">
        <f t="shared" si="131"/>
        <v/>
      </c>
      <c r="AB807" s="128" t="str">
        <f t="shared" si="132"/>
        <v/>
      </c>
      <c r="AC807" s="128" t="str">
        <f t="shared" si="133"/>
        <v/>
      </c>
    </row>
    <row r="808" spans="1:29" x14ac:dyDescent="0.2">
      <c r="A808" s="161">
        <v>795</v>
      </c>
      <c r="B808" s="162"/>
      <c r="C808" s="162"/>
      <c r="E808" s="195"/>
      <c r="F808" s="195"/>
      <c r="G808" s="195"/>
      <c r="H808" s="195"/>
      <c r="I808" s="195"/>
      <c r="J808" s="195"/>
      <c r="K808" s="195"/>
      <c r="L808" s="195"/>
      <c r="M808" s="195"/>
      <c r="N808" s="195"/>
      <c r="O808" s="195"/>
      <c r="P808" s="195"/>
      <c r="Q808" s="195"/>
      <c r="R808" s="195"/>
      <c r="T808" s="128" t="str">
        <f t="shared" si="134"/>
        <v/>
      </c>
      <c r="U808" s="128" t="str">
        <f t="shared" si="135"/>
        <v/>
      </c>
      <c r="V808" s="128" t="str">
        <f t="shared" si="136"/>
        <v/>
      </c>
      <c r="W808" s="128" t="str">
        <f t="shared" si="137"/>
        <v/>
      </c>
      <c r="X808" s="128" t="str">
        <f t="shared" si="138"/>
        <v/>
      </c>
      <c r="Y808" s="128" t="str">
        <f t="shared" si="129"/>
        <v/>
      </c>
      <c r="Z808" s="128" t="str">
        <f t="shared" si="130"/>
        <v/>
      </c>
      <c r="AA808" s="128" t="str">
        <f t="shared" si="131"/>
        <v/>
      </c>
      <c r="AB808" s="128" t="str">
        <f t="shared" si="132"/>
        <v/>
      </c>
      <c r="AC808" s="128" t="str">
        <f t="shared" si="133"/>
        <v/>
      </c>
    </row>
    <row r="809" spans="1:29" x14ac:dyDescent="0.2">
      <c r="A809" s="161">
        <v>796</v>
      </c>
      <c r="B809" s="162"/>
      <c r="C809" s="162"/>
      <c r="E809" s="195"/>
      <c r="F809" s="195"/>
      <c r="G809" s="195"/>
      <c r="H809" s="195"/>
      <c r="I809" s="195"/>
      <c r="J809" s="195"/>
      <c r="K809" s="195"/>
      <c r="L809" s="195"/>
      <c r="M809" s="195"/>
      <c r="N809" s="195"/>
      <c r="O809" s="195"/>
      <c r="P809" s="195"/>
      <c r="Q809" s="195"/>
      <c r="R809" s="195"/>
      <c r="T809" s="128" t="str">
        <f t="shared" si="134"/>
        <v/>
      </c>
      <c r="U809" s="128" t="str">
        <f t="shared" si="135"/>
        <v/>
      </c>
      <c r="V809" s="128" t="str">
        <f t="shared" si="136"/>
        <v/>
      </c>
      <c r="W809" s="128" t="str">
        <f t="shared" si="137"/>
        <v/>
      </c>
      <c r="X809" s="128" t="str">
        <f t="shared" si="138"/>
        <v/>
      </c>
      <c r="Y809" s="128" t="str">
        <f t="shared" si="129"/>
        <v/>
      </c>
      <c r="Z809" s="128" t="str">
        <f t="shared" si="130"/>
        <v/>
      </c>
      <c r="AA809" s="128" t="str">
        <f t="shared" si="131"/>
        <v/>
      </c>
      <c r="AB809" s="128" t="str">
        <f t="shared" si="132"/>
        <v/>
      </c>
      <c r="AC809" s="128" t="str">
        <f t="shared" si="133"/>
        <v/>
      </c>
    </row>
    <row r="810" spans="1:29" x14ac:dyDescent="0.2">
      <c r="A810" s="161">
        <v>797</v>
      </c>
      <c r="B810" s="162"/>
      <c r="C810" s="162"/>
      <c r="E810" s="195"/>
      <c r="F810" s="195"/>
      <c r="G810" s="195"/>
      <c r="H810" s="195"/>
      <c r="I810" s="195"/>
      <c r="J810" s="195"/>
      <c r="K810" s="195"/>
      <c r="L810" s="195"/>
      <c r="M810" s="195"/>
      <c r="N810" s="195"/>
      <c r="O810" s="195"/>
      <c r="P810" s="195"/>
      <c r="Q810" s="195"/>
      <c r="R810" s="195"/>
      <c r="T810" s="128" t="str">
        <f t="shared" si="134"/>
        <v/>
      </c>
      <c r="U810" s="128" t="str">
        <f t="shared" si="135"/>
        <v/>
      </c>
      <c r="V810" s="128" t="str">
        <f t="shared" si="136"/>
        <v/>
      </c>
      <c r="W810" s="128" t="str">
        <f t="shared" si="137"/>
        <v/>
      </c>
      <c r="X810" s="128" t="str">
        <f t="shared" si="138"/>
        <v/>
      </c>
      <c r="Y810" s="128" t="str">
        <f t="shared" si="129"/>
        <v/>
      </c>
      <c r="Z810" s="128" t="str">
        <f t="shared" si="130"/>
        <v/>
      </c>
      <c r="AA810" s="128" t="str">
        <f t="shared" si="131"/>
        <v/>
      </c>
      <c r="AB810" s="128" t="str">
        <f t="shared" si="132"/>
        <v/>
      </c>
      <c r="AC810" s="128" t="str">
        <f t="shared" si="133"/>
        <v/>
      </c>
    </row>
    <row r="811" spans="1:29" x14ac:dyDescent="0.2">
      <c r="A811" s="161">
        <v>798</v>
      </c>
      <c r="B811" s="162"/>
      <c r="C811" s="162"/>
      <c r="E811" s="195"/>
      <c r="F811" s="195"/>
      <c r="G811" s="195"/>
      <c r="H811" s="195"/>
      <c r="I811" s="195"/>
      <c r="J811" s="195"/>
      <c r="K811" s="195"/>
      <c r="L811" s="195"/>
      <c r="M811" s="195"/>
      <c r="N811" s="195"/>
      <c r="O811" s="195"/>
      <c r="P811" s="195"/>
      <c r="Q811" s="195"/>
      <c r="R811" s="195"/>
      <c r="T811" s="128" t="str">
        <f t="shared" si="134"/>
        <v/>
      </c>
      <c r="U811" s="128" t="str">
        <f t="shared" si="135"/>
        <v/>
      </c>
      <c r="V811" s="128" t="str">
        <f t="shared" si="136"/>
        <v/>
      </c>
      <c r="W811" s="128" t="str">
        <f t="shared" si="137"/>
        <v/>
      </c>
      <c r="X811" s="128" t="str">
        <f t="shared" si="138"/>
        <v/>
      </c>
      <c r="Y811" s="128" t="str">
        <f t="shared" si="129"/>
        <v/>
      </c>
      <c r="Z811" s="128" t="str">
        <f t="shared" si="130"/>
        <v/>
      </c>
      <c r="AA811" s="128" t="str">
        <f t="shared" si="131"/>
        <v/>
      </c>
      <c r="AB811" s="128" t="str">
        <f t="shared" si="132"/>
        <v/>
      </c>
      <c r="AC811" s="128" t="str">
        <f t="shared" si="133"/>
        <v/>
      </c>
    </row>
    <row r="812" spans="1:29" x14ac:dyDescent="0.2">
      <c r="A812" s="161">
        <v>799</v>
      </c>
      <c r="B812" s="162"/>
      <c r="C812" s="162"/>
      <c r="E812" s="195"/>
      <c r="F812" s="195"/>
      <c r="G812" s="195"/>
      <c r="H812" s="195"/>
      <c r="I812" s="195"/>
      <c r="J812" s="195"/>
      <c r="K812" s="195"/>
      <c r="L812" s="195"/>
      <c r="M812" s="195"/>
      <c r="N812" s="195"/>
      <c r="O812" s="195"/>
      <c r="P812" s="195"/>
      <c r="Q812" s="195"/>
      <c r="R812" s="195"/>
      <c r="T812" s="128" t="str">
        <f t="shared" si="134"/>
        <v/>
      </c>
      <c r="U812" s="128" t="str">
        <f t="shared" si="135"/>
        <v/>
      </c>
      <c r="V812" s="128" t="str">
        <f t="shared" si="136"/>
        <v/>
      </c>
      <c r="W812" s="128" t="str">
        <f t="shared" si="137"/>
        <v/>
      </c>
      <c r="X812" s="128" t="str">
        <f t="shared" si="138"/>
        <v/>
      </c>
      <c r="Y812" s="128" t="str">
        <f t="shared" si="129"/>
        <v/>
      </c>
      <c r="Z812" s="128" t="str">
        <f t="shared" si="130"/>
        <v/>
      </c>
      <c r="AA812" s="128" t="str">
        <f t="shared" si="131"/>
        <v/>
      </c>
      <c r="AB812" s="128" t="str">
        <f t="shared" si="132"/>
        <v/>
      </c>
      <c r="AC812" s="128" t="str">
        <f t="shared" si="133"/>
        <v/>
      </c>
    </row>
    <row r="813" spans="1:29" x14ac:dyDescent="0.2">
      <c r="A813" s="161">
        <v>800</v>
      </c>
      <c r="B813" s="162"/>
      <c r="C813" s="162"/>
      <c r="E813" s="195"/>
      <c r="F813" s="195"/>
      <c r="G813" s="195"/>
      <c r="H813" s="195"/>
      <c r="I813" s="195"/>
      <c r="J813" s="195"/>
      <c r="K813" s="195"/>
      <c r="L813" s="195"/>
      <c r="M813" s="195"/>
      <c r="N813" s="195"/>
      <c r="O813" s="195"/>
      <c r="P813" s="195"/>
      <c r="Q813" s="195"/>
      <c r="R813" s="195"/>
      <c r="T813" s="128" t="str">
        <f t="shared" si="134"/>
        <v/>
      </c>
      <c r="U813" s="128" t="str">
        <f t="shared" si="135"/>
        <v/>
      </c>
      <c r="V813" s="128" t="str">
        <f t="shared" si="136"/>
        <v/>
      </c>
      <c r="W813" s="128" t="str">
        <f t="shared" si="137"/>
        <v/>
      </c>
      <c r="X813" s="128" t="str">
        <f t="shared" si="138"/>
        <v/>
      </c>
      <c r="Y813" s="128" t="str">
        <f t="shared" si="129"/>
        <v/>
      </c>
      <c r="Z813" s="128" t="str">
        <f t="shared" si="130"/>
        <v/>
      </c>
      <c r="AA813" s="128" t="str">
        <f t="shared" si="131"/>
        <v/>
      </c>
      <c r="AB813" s="128" t="str">
        <f t="shared" si="132"/>
        <v/>
      </c>
      <c r="AC813" s="128" t="str">
        <f t="shared" si="133"/>
        <v/>
      </c>
    </row>
    <row r="814" spans="1:29" x14ac:dyDescent="0.2">
      <c r="A814" s="161">
        <v>801</v>
      </c>
      <c r="B814" s="162"/>
      <c r="C814" s="162"/>
      <c r="E814" s="195"/>
      <c r="F814" s="195"/>
      <c r="G814" s="195"/>
      <c r="H814" s="195"/>
      <c r="I814" s="195"/>
      <c r="J814" s="195"/>
      <c r="K814" s="195"/>
      <c r="L814" s="195"/>
      <c r="M814" s="195"/>
      <c r="N814" s="195"/>
      <c r="O814" s="195"/>
      <c r="P814" s="195"/>
      <c r="Q814" s="195"/>
      <c r="R814" s="195"/>
      <c r="T814" s="128" t="str">
        <f t="shared" si="134"/>
        <v/>
      </c>
      <c r="U814" s="128" t="str">
        <f t="shared" si="135"/>
        <v/>
      </c>
      <c r="V814" s="128" t="str">
        <f t="shared" si="136"/>
        <v/>
      </c>
      <c r="W814" s="128" t="str">
        <f t="shared" si="137"/>
        <v/>
      </c>
      <c r="X814" s="128" t="str">
        <f t="shared" si="138"/>
        <v/>
      </c>
      <c r="Y814" s="128" t="str">
        <f t="shared" si="129"/>
        <v/>
      </c>
      <c r="Z814" s="128" t="str">
        <f t="shared" si="130"/>
        <v/>
      </c>
      <c r="AA814" s="128" t="str">
        <f t="shared" si="131"/>
        <v/>
      </c>
      <c r="AB814" s="128" t="str">
        <f t="shared" si="132"/>
        <v/>
      </c>
      <c r="AC814" s="128" t="str">
        <f t="shared" si="133"/>
        <v/>
      </c>
    </row>
    <row r="815" spans="1:29" x14ac:dyDescent="0.2">
      <c r="A815" s="161">
        <v>802</v>
      </c>
      <c r="B815" s="162"/>
      <c r="C815" s="162"/>
      <c r="E815" s="195"/>
      <c r="F815" s="195"/>
      <c r="G815" s="195"/>
      <c r="H815" s="195"/>
      <c r="I815" s="195"/>
      <c r="J815" s="195"/>
      <c r="K815" s="195"/>
      <c r="L815" s="195"/>
      <c r="M815" s="195"/>
      <c r="N815" s="195"/>
      <c r="O815" s="195"/>
      <c r="P815" s="195"/>
      <c r="Q815" s="195"/>
      <c r="R815" s="195"/>
      <c r="T815" s="128" t="str">
        <f t="shared" si="134"/>
        <v/>
      </c>
      <c r="U815" s="128" t="str">
        <f t="shared" si="135"/>
        <v/>
      </c>
      <c r="V815" s="128" t="str">
        <f t="shared" si="136"/>
        <v/>
      </c>
      <c r="W815" s="128" t="str">
        <f t="shared" si="137"/>
        <v/>
      </c>
      <c r="X815" s="128" t="str">
        <f t="shared" si="138"/>
        <v/>
      </c>
      <c r="Y815" s="128" t="str">
        <f t="shared" si="129"/>
        <v/>
      </c>
      <c r="Z815" s="128" t="str">
        <f t="shared" si="130"/>
        <v/>
      </c>
      <c r="AA815" s="128" t="str">
        <f t="shared" si="131"/>
        <v/>
      </c>
      <c r="AB815" s="128" t="str">
        <f t="shared" si="132"/>
        <v/>
      </c>
      <c r="AC815" s="128" t="str">
        <f t="shared" si="133"/>
        <v/>
      </c>
    </row>
    <row r="816" spans="1:29" x14ac:dyDescent="0.2">
      <c r="A816" s="161">
        <v>803</v>
      </c>
      <c r="B816" s="162"/>
      <c r="C816" s="162"/>
      <c r="E816" s="195"/>
      <c r="F816" s="195"/>
      <c r="G816" s="195"/>
      <c r="H816" s="195"/>
      <c r="I816" s="195"/>
      <c r="J816" s="195"/>
      <c r="K816" s="195"/>
      <c r="L816" s="195"/>
      <c r="M816" s="195"/>
      <c r="N816" s="195"/>
      <c r="O816" s="195"/>
      <c r="P816" s="195"/>
      <c r="Q816" s="195"/>
      <c r="R816" s="195"/>
      <c r="T816" s="128" t="str">
        <f t="shared" si="134"/>
        <v/>
      </c>
      <c r="U816" s="128" t="str">
        <f t="shared" si="135"/>
        <v/>
      </c>
      <c r="V816" s="128" t="str">
        <f t="shared" si="136"/>
        <v/>
      </c>
      <c r="W816" s="128" t="str">
        <f t="shared" si="137"/>
        <v/>
      </c>
      <c r="X816" s="128" t="str">
        <f t="shared" si="138"/>
        <v/>
      </c>
      <c r="Y816" s="128" t="str">
        <f t="shared" si="129"/>
        <v/>
      </c>
      <c r="Z816" s="128" t="str">
        <f t="shared" si="130"/>
        <v/>
      </c>
      <c r="AA816" s="128" t="str">
        <f t="shared" si="131"/>
        <v/>
      </c>
      <c r="AB816" s="128" t="str">
        <f t="shared" si="132"/>
        <v/>
      </c>
      <c r="AC816" s="128" t="str">
        <f t="shared" si="133"/>
        <v/>
      </c>
    </row>
    <row r="817" spans="1:29" x14ac:dyDescent="0.2">
      <c r="A817" s="161">
        <v>804</v>
      </c>
      <c r="B817" s="162"/>
      <c r="C817" s="162"/>
      <c r="E817" s="195"/>
      <c r="F817" s="195"/>
      <c r="G817" s="195"/>
      <c r="H817" s="195"/>
      <c r="I817" s="195"/>
      <c r="J817" s="195"/>
      <c r="K817" s="195"/>
      <c r="L817" s="195"/>
      <c r="M817" s="195"/>
      <c r="N817" s="195"/>
      <c r="O817" s="195"/>
      <c r="P817" s="195"/>
      <c r="Q817" s="195"/>
      <c r="R817" s="195"/>
      <c r="T817" s="128" t="str">
        <f t="shared" si="134"/>
        <v/>
      </c>
      <c r="U817" s="128" t="str">
        <f t="shared" si="135"/>
        <v/>
      </c>
      <c r="V817" s="128" t="str">
        <f t="shared" si="136"/>
        <v/>
      </c>
      <c r="W817" s="128" t="str">
        <f t="shared" si="137"/>
        <v/>
      </c>
      <c r="X817" s="128" t="str">
        <f t="shared" si="138"/>
        <v/>
      </c>
      <c r="Y817" s="128" t="str">
        <f t="shared" si="129"/>
        <v/>
      </c>
      <c r="Z817" s="128" t="str">
        <f t="shared" si="130"/>
        <v/>
      </c>
      <c r="AA817" s="128" t="str">
        <f t="shared" si="131"/>
        <v/>
      </c>
      <c r="AB817" s="128" t="str">
        <f t="shared" si="132"/>
        <v/>
      </c>
      <c r="AC817" s="128" t="str">
        <f t="shared" si="133"/>
        <v/>
      </c>
    </row>
    <row r="818" spans="1:29" x14ac:dyDescent="0.2">
      <c r="A818" s="161">
        <v>805</v>
      </c>
      <c r="B818" s="162"/>
      <c r="C818" s="162"/>
      <c r="E818" s="195"/>
      <c r="F818" s="195"/>
      <c r="G818" s="195"/>
      <c r="H818" s="195"/>
      <c r="I818" s="195"/>
      <c r="J818" s="195"/>
      <c r="K818" s="195"/>
      <c r="L818" s="195"/>
      <c r="M818" s="195"/>
      <c r="N818" s="195"/>
      <c r="O818" s="195"/>
      <c r="P818" s="195"/>
      <c r="Q818" s="195"/>
      <c r="R818" s="195"/>
      <c r="T818" s="128" t="str">
        <f t="shared" si="134"/>
        <v/>
      </c>
      <c r="U818" s="128" t="str">
        <f t="shared" si="135"/>
        <v/>
      </c>
      <c r="V818" s="128" t="str">
        <f t="shared" si="136"/>
        <v/>
      </c>
      <c r="W818" s="128" t="str">
        <f t="shared" si="137"/>
        <v/>
      </c>
      <c r="X818" s="128" t="str">
        <f t="shared" si="138"/>
        <v/>
      </c>
      <c r="Y818" s="128" t="str">
        <f t="shared" si="129"/>
        <v/>
      </c>
      <c r="Z818" s="128" t="str">
        <f t="shared" si="130"/>
        <v/>
      </c>
      <c r="AA818" s="128" t="str">
        <f t="shared" si="131"/>
        <v/>
      </c>
      <c r="AB818" s="128" t="str">
        <f t="shared" si="132"/>
        <v/>
      </c>
      <c r="AC818" s="128" t="str">
        <f t="shared" si="133"/>
        <v/>
      </c>
    </row>
    <row r="819" spans="1:29" x14ac:dyDescent="0.2">
      <c r="A819" s="161">
        <v>806</v>
      </c>
      <c r="B819" s="162"/>
      <c r="C819" s="162"/>
      <c r="E819" s="195"/>
      <c r="F819" s="195"/>
      <c r="G819" s="195"/>
      <c r="H819" s="195"/>
      <c r="I819" s="195"/>
      <c r="J819" s="195"/>
      <c r="K819" s="195"/>
      <c r="L819" s="195"/>
      <c r="M819" s="195"/>
      <c r="N819" s="195"/>
      <c r="O819" s="195"/>
      <c r="P819" s="195"/>
      <c r="Q819" s="195"/>
      <c r="R819" s="195"/>
      <c r="T819" s="128" t="str">
        <f t="shared" si="134"/>
        <v/>
      </c>
      <c r="U819" s="128" t="str">
        <f t="shared" si="135"/>
        <v/>
      </c>
      <c r="V819" s="128" t="str">
        <f t="shared" si="136"/>
        <v/>
      </c>
      <c r="W819" s="128" t="str">
        <f t="shared" si="137"/>
        <v/>
      </c>
      <c r="X819" s="128" t="str">
        <f t="shared" si="138"/>
        <v/>
      </c>
      <c r="Y819" s="128" t="str">
        <f t="shared" si="129"/>
        <v/>
      </c>
      <c r="Z819" s="128" t="str">
        <f t="shared" si="130"/>
        <v/>
      </c>
      <c r="AA819" s="128" t="str">
        <f t="shared" si="131"/>
        <v/>
      </c>
      <c r="AB819" s="128" t="str">
        <f t="shared" si="132"/>
        <v/>
      </c>
      <c r="AC819" s="128" t="str">
        <f t="shared" si="133"/>
        <v/>
      </c>
    </row>
    <row r="820" spans="1:29" x14ac:dyDescent="0.2">
      <c r="A820" s="161">
        <v>807</v>
      </c>
      <c r="B820" s="162"/>
      <c r="C820" s="162"/>
      <c r="E820" s="195"/>
      <c r="F820" s="195"/>
      <c r="G820" s="195"/>
      <c r="H820" s="195"/>
      <c r="I820" s="195"/>
      <c r="J820" s="195"/>
      <c r="K820" s="195"/>
      <c r="L820" s="195"/>
      <c r="M820" s="195"/>
      <c r="N820" s="195"/>
      <c r="O820" s="195"/>
      <c r="P820" s="195"/>
      <c r="Q820" s="195"/>
      <c r="R820" s="195"/>
      <c r="T820" s="128" t="str">
        <f t="shared" si="134"/>
        <v/>
      </c>
      <c r="U820" s="128" t="str">
        <f t="shared" si="135"/>
        <v/>
      </c>
      <c r="V820" s="128" t="str">
        <f t="shared" si="136"/>
        <v/>
      </c>
      <c r="W820" s="128" t="str">
        <f t="shared" si="137"/>
        <v/>
      </c>
      <c r="X820" s="128" t="str">
        <f t="shared" si="138"/>
        <v/>
      </c>
      <c r="Y820" s="128" t="str">
        <f t="shared" si="129"/>
        <v/>
      </c>
      <c r="Z820" s="128" t="str">
        <f t="shared" si="130"/>
        <v/>
      </c>
      <c r="AA820" s="128" t="str">
        <f t="shared" si="131"/>
        <v/>
      </c>
      <c r="AB820" s="128" t="str">
        <f t="shared" si="132"/>
        <v/>
      </c>
      <c r="AC820" s="128" t="str">
        <f t="shared" si="133"/>
        <v/>
      </c>
    </row>
    <row r="821" spans="1:29" x14ac:dyDescent="0.2">
      <c r="A821" s="161">
        <v>808</v>
      </c>
      <c r="B821" s="162"/>
      <c r="C821" s="162"/>
      <c r="E821" s="195"/>
      <c r="F821" s="195"/>
      <c r="G821" s="195"/>
      <c r="H821" s="195"/>
      <c r="I821" s="195"/>
      <c r="J821" s="195"/>
      <c r="K821" s="195"/>
      <c r="L821" s="195"/>
      <c r="M821" s="195"/>
      <c r="N821" s="195"/>
      <c r="O821" s="195"/>
      <c r="P821" s="195"/>
      <c r="Q821" s="195"/>
      <c r="R821" s="195"/>
      <c r="T821" s="128" t="str">
        <f t="shared" si="134"/>
        <v/>
      </c>
      <c r="U821" s="128" t="str">
        <f t="shared" si="135"/>
        <v/>
      </c>
      <c r="V821" s="128" t="str">
        <f t="shared" si="136"/>
        <v/>
      </c>
      <c r="W821" s="128" t="str">
        <f t="shared" si="137"/>
        <v/>
      </c>
      <c r="X821" s="128" t="str">
        <f t="shared" si="138"/>
        <v/>
      </c>
      <c r="Y821" s="128" t="str">
        <f t="shared" si="129"/>
        <v/>
      </c>
      <c r="Z821" s="128" t="str">
        <f t="shared" si="130"/>
        <v/>
      </c>
      <c r="AA821" s="128" t="str">
        <f t="shared" si="131"/>
        <v/>
      </c>
      <c r="AB821" s="128" t="str">
        <f t="shared" si="132"/>
        <v/>
      </c>
      <c r="AC821" s="128" t="str">
        <f t="shared" si="133"/>
        <v/>
      </c>
    </row>
    <row r="822" spans="1:29" x14ac:dyDescent="0.2">
      <c r="A822" s="161">
        <v>809</v>
      </c>
      <c r="B822" s="162"/>
      <c r="C822" s="162"/>
      <c r="E822" s="195"/>
      <c r="F822" s="195"/>
      <c r="G822" s="195"/>
      <c r="H822" s="195"/>
      <c r="I822" s="195"/>
      <c r="J822" s="195"/>
      <c r="K822" s="195"/>
      <c r="L822" s="195"/>
      <c r="M822" s="195"/>
      <c r="N822" s="195"/>
      <c r="O822" s="195"/>
      <c r="P822" s="195"/>
      <c r="Q822" s="195"/>
      <c r="R822" s="195"/>
      <c r="T822" s="128" t="str">
        <f t="shared" si="134"/>
        <v/>
      </c>
      <c r="U822" s="128" t="str">
        <f t="shared" si="135"/>
        <v/>
      </c>
      <c r="V822" s="128" t="str">
        <f t="shared" si="136"/>
        <v/>
      </c>
      <c r="W822" s="128" t="str">
        <f t="shared" si="137"/>
        <v/>
      </c>
      <c r="X822" s="128" t="str">
        <f t="shared" si="138"/>
        <v/>
      </c>
      <c r="Y822" s="128" t="str">
        <f t="shared" si="129"/>
        <v/>
      </c>
      <c r="Z822" s="128" t="str">
        <f t="shared" si="130"/>
        <v/>
      </c>
      <c r="AA822" s="128" t="str">
        <f t="shared" si="131"/>
        <v/>
      </c>
      <c r="AB822" s="128" t="str">
        <f t="shared" si="132"/>
        <v/>
      </c>
      <c r="AC822" s="128" t="str">
        <f t="shared" si="133"/>
        <v/>
      </c>
    </row>
    <row r="823" spans="1:29" x14ac:dyDescent="0.2">
      <c r="A823" s="161">
        <v>810</v>
      </c>
      <c r="B823" s="162"/>
      <c r="C823" s="162"/>
      <c r="E823" s="195"/>
      <c r="F823" s="195"/>
      <c r="G823" s="195"/>
      <c r="H823" s="195"/>
      <c r="I823" s="195"/>
      <c r="J823" s="195"/>
      <c r="K823" s="195"/>
      <c r="L823" s="195"/>
      <c r="M823" s="195"/>
      <c r="N823" s="195"/>
      <c r="O823" s="195"/>
      <c r="P823" s="195"/>
      <c r="Q823" s="195"/>
      <c r="R823" s="195"/>
      <c r="T823" s="128" t="str">
        <f t="shared" si="134"/>
        <v/>
      </c>
      <c r="U823" s="128" t="str">
        <f t="shared" si="135"/>
        <v/>
      </c>
      <c r="V823" s="128" t="str">
        <f t="shared" si="136"/>
        <v/>
      </c>
      <c r="W823" s="128" t="str">
        <f t="shared" si="137"/>
        <v/>
      </c>
      <c r="X823" s="128" t="str">
        <f t="shared" si="138"/>
        <v/>
      </c>
      <c r="Y823" s="128" t="str">
        <f t="shared" si="129"/>
        <v/>
      </c>
      <c r="Z823" s="128" t="str">
        <f t="shared" si="130"/>
        <v/>
      </c>
      <c r="AA823" s="128" t="str">
        <f t="shared" si="131"/>
        <v/>
      </c>
      <c r="AB823" s="128" t="str">
        <f t="shared" si="132"/>
        <v/>
      </c>
      <c r="AC823" s="128" t="str">
        <f t="shared" si="133"/>
        <v/>
      </c>
    </row>
    <row r="824" spans="1:29" x14ac:dyDescent="0.2">
      <c r="A824" s="161">
        <v>811</v>
      </c>
      <c r="B824" s="162"/>
      <c r="C824" s="162"/>
      <c r="E824" s="195"/>
      <c r="F824" s="195"/>
      <c r="G824" s="195"/>
      <c r="H824" s="195"/>
      <c r="I824" s="195"/>
      <c r="J824" s="195"/>
      <c r="K824" s="195"/>
      <c r="L824" s="195"/>
      <c r="M824" s="195"/>
      <c r="N824" s="195"/>
      <c r="O824" s="195"/>
      <c r="P824" s="195"/>
      <c r="Q824" s="195"/>
      <c r="R824" s="195"/>
      <c r="T824" s="128" t="str">
        <f t="shared" si="134"/>
        <v/>
      </c>
      <c r="U824" s="128" t="str">
        <f t="shared" si="135"/>
        <v/>
      </c>
      <c r="V824" s="128" t="str">
        <f t="shared" si="136"/>
        <v/>
      </c>
      <c r="W824" s="128" t="str">
        <f t="shared" si="137"/>
        <v/>
      </c>
      <c r="X824" s="128" t="str">
        <f t="shared" si="138"/>
        <v/>
      </c>
      <c r="Y824" s="128" t="str">
        <f t="shared" si="129"/>
        <v/>
      </c>
      <c r="Z824" s="128" t="str">
        <f t="shared" si="130"/>
        <v/>
      </c>
      <c r="AA824" s="128" t="str">
        <f t="shared" si="131"/>
        <v/>
      </c>
      <c r="AB824" s="128" t="str">
        <f t="shared" si="132"/>
        <v/>
      </c>
      <c r="AC824" s="128" t="str">
        <f t="shared" si="133"/>
        <v/>
      </c>
    </row>
    <row r="825" spans="1:29" x14ac:dyDescent="0.2">
      <c r="A825" s="161">
        <v>812</v>
      </c>
      <c r="B825" s="162"/>
      <c r="C825" s="162"/>
      <c r="E825" s="195"/>
      <c r="F825" s="195"/>
      <c r="G825" s="195"/>
      <c r="H825" s="195"/>
      <c r="I825" s="195"/>
      <c r="J825" s="195"/>
      <c r="K825" s="195"/>
      <c r="L825" s="195"/>
      <c r="M825" s="195"/>
      <c r="N825" s="195"/>
      <c r="O825" s="195"/>
      <c r="P825" s="195"/>
      <c r="Q825" s="195"/>
      <c r="R825" s="195"/>
      <c r="T825" s="128" t="str">
        <f t="shared" si="134"/>
        <v/>
      </c>
      <c r="U825" s="128" t="str">
        <f t="shared" si="135"/>
        <v/>
      </c>
      <c r="V825" s="128" t="str">
        <f t="shared" si="136"/>
        <v/>
      </c>
      <c r="W825" s="128" t="str">
        <f t="shared" si="137"/>
        <v/>
      </c>
      <c r="X825" s="128" t="str">
        <f t="shared" si="138"/>
        <v/>
      </c>
      <c r="Y825" s="128" t="str">
        <f t="shared" si="129"/>
        <v/>
      </c>
      <c r="Z825" s="128" t="str">
        <f t="shared" si="130"/>
        <v/>
      </c>
      <c r="AA825" s="128" t="str">
        <f t="shared" si="131"/>
        <v/>
      </c>
      <c r="AB825" s="128" t="str">
        <f t="shared" si="132"/>
        <v/>
      </c>
      <c r="AC825" s="128" t="str">
        <f t="shared" si="133"/>
        <v/>
      </c>
    </row>
    <row r="826" spans="1:29" x14ac:dyDescent="0.2">
      <c r="A826" s="161">
        <v>813</v>
      </c>
      <c r="B826" s="162"/>
      <c r="C826" s="162"/>
      <c r="E826" s="195"/>
      <c r="F826" s="195"/>
      <c r="G826" s="195"/>
      <c r="H826" s="195"/>
      <c r="I826" s="195"/>
      <c r="J826" s="195"/>
      <c r="K826" s="195"/>
      <c r="L826" s="195"/>
      <c r="M826" s="195"/>
      <c r="N826" s="195"/>
      <c r="O826" s="195"/>
      <c r="P826" s="195"/>
      <c r="Q826" s="195"/>
      <c r="R826" s="195"/>
      <c r="T826" s="128" t="str">
        <f t="shared" si="134"/>
        <v/>
      </c>
      <c r="U826" s="128" t="str">
        <f t="shared" si="135"/>
        <v/>
      </c>
      <c r="V826" s="128" t="str">
        <f t="shared" si="136"/>
        <v/>
      </c>
      <c r="W826" s="128" t="str">
        <f t="shared" si="137"/>
        <v/>
      </c>
      <c r="X826" s="128" t="str">
        <f t="shared" si="138"/>
        <v/>
      </c>
      <c r="Y826" s="128" t="str">
        <f t="shared" si="129"/>
        <v/>
      </c>
      <c r="Z826" s="128" t="str">
        <f t="shared" si="130"/>
        <v/>
      </c>
      <c r="AA826" s="128" t="str">
        <f t="shared" si="131"/>
        <v/>
      </c>
      <c r="AB826" s="128" t="str">
        <f t="shared" si="132"/>
        <v/>
      </c>
      <c r="AC826" s="128" t="str">
        <f t="shared" si="133"/>
        <v/>
      </c>
    </row>
    <row r="827" spans="1:29" x14ac:dyDescent="0.2">
      <c r="A827" s="161">
        <v>814</v>
      </c>
      <c r="B827" s="162"/>
      <c r="C827" s="162"/>
      <c r="E827" s="195"/>
      <c r="F827" s="195"/>
      <c r="G827" s="195"/>
      <c r="H827" s="195"/>
      <c r="I827" s="195"/>
      <c r="J827" s="195"/>
      <c r="K827" s="195"/>
      <c r="L827" s="195"/>
      <c r="M827" s="195"/>
      <c r="N827" s="195"/>
      <c r="O827" s="195"/>
      <c r="P827" s="195"/>
      <c r="Q827" s="195"/>
      <c r="R827" s="195"/>
      <c r="T827" s="128" t="str">
        <f t="shared" si="134"/>
        <v/>
      </c>
      <c r="U827" s="128" t="str">
        <f t="shared" si="135"/>
        <v/>
      </c>
      <c r="V827" s="128" t="str">
        <f t="shared" si="136"/>
        <v/>
      </c>
      <c r="W827" s="128" t="str">
        <f t="shared" si="137"/>
        <v/>
      </c>
      <c r="X827" s="128" t="str">
        <f t="shared" si="138"/>
        <v/>
      </c>
      <c r="Y827" s="128" t="str">
        <f t="shared" si="129"/>
        <v/>
      </c>
      <c r="Z827" s="128" t="str">
        <f t="shared" si="130"/>
        <v/>
      </c>
      <c r="AA827" s="128" t="str">
        <f t="shared" si="131"/>
        <v/>
      </c>
      <c r="AB827" s="128" t="str">
        <f t="shared" si="132"/>
        <v/>
      </c>
      <c r="AC827" s="128" t="str">
        <f t="shared" si="133"/>
        <v/>
      </c>
    </row>
    <row r="828" spans="1:29" x14ac:dyDescent="0.2">
      <c r="A828" s="161">
        <v>815</v>
      </c>
      <c r="B828" s="162"/>
      <c r="C828" s="162"/>
      <c r="E828" s="195"/>
      <c r="F828" s="195"/>
      <c r="G828" s="195"/>
      <c r="H828" s="195"/>
      <c r="I828" s="195"/>
      <c r="J828" s="195"/>
      <c r="K828" s="195"/>
      <c r="L828" s="195"/>
      <c r="M828" s="195"/>
      <c r="N828" s="195"/>
      <c r="O828" s="195"/>
      <c r="P828" s="195"/>
      <c r="Q828" s="195"/>
      <c r="R828" s="195"/>
      <c r="T828" s="128" t="str">
        <f t="shared" si="134"/>
        <v/>
      </c>
      <c r="U828" s="128" t="str">
        <f t="shared" si="135"/>
        <v/>
      </c>
      <c r="V828" s="128" t="str">
        <f t="shared" si="136"/>
        <v/>
      </c>
      <c r="W828" s="128" t="str">
        <f t="shared" si="137"/>
        <v/>
      </c>
      <c r="X828" s="128" t="str">
        <f t="shared" si="138"/>
        <v/>
      </c>
      <c r="Y828" s="128" t="str">
        <f t="shared" si="129"/>
        <v/>
      </c>
      <c r="Z828" s="128" t="str">
        <f t="shared" si="130"/>
        <v/>
      </c>
      <c r="AA828" s="128" t="str">
        <f t="shared" si="131"/>
        <v/>
      </c>
      <c r="AB828" s="128" t="str">
        <f t="shared" si="132"/>
        <v/>
      </c>
      <c r="AC828" s="128" t="str">
        <f t="shared" si="133"/>
        <v/>
      </c>
    </row>
    <row r="829" spans="1:29" x14ac:dyDescent="0.2">
      <c r="A829" s="161">
        <v>816</v>
      </c>
      <c r="B829" s="162"/>
      <c r="C829" s="162"/>
      <c r="E829" s="195"/>
      <c r="F829" s="195"/>
      <c r="G829" s="195"/>
      <c r="H829" s="195"/>
      <c r="I829" s="195"/>
      <c r="J829" s="195"/>
      <c r="K829" s="195"/>
      <c r="L829" s="195"/>
      <c r="M829" s="195"/>
      <c r="N829" s="195"/>
      <c r="O829" s="195"/>
      <c r="P829" s="195"/>
      <c r="Q829" s="195"/>
      <c r="R829" s="195"/>
      <c r="T829" s="128" t="str">
        <f t="shared" si="134"/>
        <v/>
      </c>
      <c r="U829" s="128" t="str">
        <f t="shared" si="135"/>
        <v/>
      </c>
      <c r="V829" s="128" t="str">
        <f t="shared" si="136"/>
        <v/>
      </c>
      <c r="W829" s="128" t="str">
        <f t="shared" si="137"/>
        <v/>
      </c>
      <c r="X829" s="128" t="str">
        <f t="shared" si="138"/>
        <v/>
      </c>
      <c r="Y829" s="128" t="str">
        <f t="shared" si="129"/>
        <v/>
      </c>
      <c r="Z829" s="128" t="str">
        <f t="shared" si="130"/>
        <v/>
      </c>
      <c r="AA829" s="128" t="str">
        <f t="shared" si="131"/>
        <v/>
      </c>
      <c r="AB829" s="128" t="str">
        <f t="shared" si="132"/>
        <v/>
      </c>
      <c r="AC829" s="128" t="str">
        <f t="shared" si="133"/>
        <v/>
      </c>
    </row>
    <row r="830" spans="1:29" x14ac:dyDescent="0.2">
      <c r="A830" s="161">
        <v>817</v>
      </c>
      <c r="B830" s="162"/>
      <c r="C830" s="162"/>
      <c r="E830" s="195"/>
      <c r="F830" s="195"/>
      <c r="G830" s="195"/>
      <c r="H830" s="195"/>
      <c r="I830" s="195"/>
      <c r="J830" s="195"/>
      <c r="K830" s="195"/>
      <c r="L830" s="195"/>
      <c r="M830" s="195"/>
      <c r="N830" s="195"/>
      <c r="O830" s="195"/>
      <c r="P830" s="195"/>
      <c r="Q830" s="195"/>
      <c r="R830" s="195"/>
      <c r="T830" s="128" t="str">
        <f t="shared" si="134"/>
        <v/>
      </c>
      <c r="U830" s="128" t="str">
        <f t="shared" si="135"/>
        <v/>
      </c>
      <c r="V830" s="128" t="str">
        <f t="shared" si="136"/>
        <v/>
      </c>
      <c r="W830" s="128" t="str">
        <f t="shared" si="137"/>
        <v/>
      </c>
      <c r="X830" s="128" t="str">
        <f t="shared" si="138"/>
        <v/>
      </c>
      <c r="Y830" s="128" t="str">
        <f t="shared" si="129"/>
        <v/>
      </c>
      <c r="Z830" s="128" t="str">
        <f t="shared" si="130"/>
        <v/>
      </c>
      <c r="AA830" s="128" t="str">
        <f t="shared" si="131"/>
        <v/>
      </c>
      <c r="AB830" s="128" t="str">
        <f t="shared" si="132"/>
        <v/>
      </c>
      <c r="AC830" s="128" t="str">
        <f t="shared" si="133"/>
        <v/>
      </c>
    </row>
    <row r="831" spans="1:29" x14ac:dyDescent="0.2">
      <c r="A831" s="161">
        <v>818</v>
      </c>
      <c r="B831" s="162"/>
      <c r="C831" s="162"/>
      <c r="E831" s="195"/>
      <c r="F831" s="195"/>
      <c r="G831" s="195"/>
      <c r="H831" s="195"/>
      <c r="I831" s="195"/>
      <c r="J831" s="195"/>
      <c r="K831" s="195"/>
      <c r="L831" s="195"/>
      <c r="M831" s="195"/>
      <c r="N831" s="195"/>
      <c r="O831" s="195"/>
      <c r="P831" s="195"/>
      <c r="Q831" s="195"/>
      <c r="R831" s="195"/>
      <c r="T831" s="128" t="str">
        <f t="shared" si="134"/>
        <v/>
      </c>
      <c r="U831" s="128" t="str">
        <f t="shared" si="135"/>
        <v/>
      </c>
      <c r="V831" s="128" t="str">
        <f t="shared" si="136"/>
        <v/>
      </c>
      <c r="W831" s="128" t="str">
        <f t="shared" si="137"/>
        <v/>
      </c>
      <c r="X831" s="128" t="str">
        <f t="shared" si="138"/>
        <v/>
      </c>
      <c r="Y831" s="128" t="str">
        <f t="shared" si="129"/>
        <v/>
      </c>
      <c r="Z831" s="128" t="str">
        <f t="shared" si="130"/>
        <v/>
      </c>
      <c r="AA831" s="128" t="str">
        <f t="shared" si="131"/>
        <v/>
      </c>
      <c r="AB831" s="128" t="str">
        <f t="shared" si="132"/>
        <v/>
      </c>
      <c r="AC831" s="128" t="str">
        <f t="shared" si="133"/>
        <v/>
      </c>
    </row>
    <row r="832" spans="1:29" x14ac:dyDescent="0.2">
      <c r="A832" s="161">
        <v>819</v>
      </c>
      <c r="B832" s="162"/>
      <c r="C832" s="162"/>
      <c r="E832" s="195"/>
      <c r="F832" s="195"/>
      <c r="G832" s="195"/>
      <c r="H832" s="195"/>
      <c r="I832" s="195"/>
      <c r="J832" s="195"/>
      <c r="K832" s="195"/>
      <c r="L832" s="195"/>
      <c r="M832" s="195"/>
      <c r="N832" s="195"/>
      <c r="O832" s="195"/>
      <c r="P832" s="195"/>
      <c r="Q832" s="195"/>
      <c r="R832" s="195"/>
      <c r="T832" s="128" t="str">
        <f t="shared" si="134"/>
        <v/>
      </c>
      <c r="U832" s="128" t="str">
        <f t="shared" si="135"/>
        <v/>
      </c>
      <c r="V832" s="128" t="str">
        <f t="shared" si="136"/>
        <v/>
      </c>
      <c r="W832" s="128" t="str">
        <f t="shared" si="137"/>
        <v/>
      </c>
      <c r="X832" s="128" t="str">
        <f t="shared" si="138"/>
        <v/>
      </c>
      <c r="Y832" s="128" t="str">
        <f t="shared" si="129"/>
        <v/>
      </c>
      <c r="Z832" s="128" t="str">
        <f t="shared" si="130"/>
        <v/>
      </c>
      <c r="AA832" s="128" t="str">
        <f t="shared" si="131"/>
        <v/>
      </c>
      <c r="AB832" s="128" t="str">
        <f t="shared" si="132"/>
        <v/>
      </c>
      <c r="AC832" s="128" t="str">
        <f t="shared" si="133"/>
        <v/>
      </c>
    </row>
    <row r="833" spans="1:29" x14ac:dyDescent="0.2">
      <c r="A833" s="161">
        <v>820</v>
      </c>
      <c r="B833" s="162"/>
      <c r="C833" s="162"/>
      <c r="E833" s="195"/>
      <c r="F833" s="195"/>
      <c r="G833" s="195"/>
      <c r="H833" s="195"/>
      <c r="I833" s="195"/>
      <c r="J833" s="195"/>
      <c r="K833" s="195"/>
      <c r="L833" s="195"/>
      <c r="M833" s="195"/>
      <c r="N833" s="195"/>
      <c r="O833" s="195"/>
      <c r="P833" s="195"/>
      <c r="Q833" s="195"/>
      <c r="R833" s="195"/>
      <c r="T833" s="128" t="str">
        <f t="shared" si="134"/>
        <v/>
      </c>
      <c r="U833" s="128" t="str">
        <f t="shared" si="135"/>
        <v/>
      </c>
      <c r="V833" s="128" t="str">
        <f t="shared" si="136"/>
        <v/>
      </c>
      <c r="W833" s="128" t="str">
        <f t="shared" si="137"/>
        <v/>
      </c>
      <c r="X833" s="128" t="str">
        <f t="shared" si="138"/>
        <v/>
      </c>
      <c r="Y833" s="128" t="str">
        <f t="shared" si="129"/>
        <v/>
      </c>
      <c r="Z833" s="128" t="str">
        <f t="shared" si="130"/>
        <v/>
      </c>
      <c r="AA833" s="128" t="str">
        <f t="shared" si="131"/>
        <v/>
      </c>
      <c r="AB833" s="128" t="str">
        <f t="shared" si="132"/>
        <v/>
      </c>
      <c r="AC833" s="128" t="str">
        <f t="shared" si="133"/>
        <v/>
      </c>
    </row>
    <row r="834" spans="1:29" x14ac:dyDescent="0.2">
      <c r="A834" s="161">
        <v>821</v>
      </c>
      <c r="B834" s="162"/>
      <c r="C834" s="162"/>
      <c r="E834" s="195"/>
      <c r="F834" s="195"/>
      <c r="G834" s="195"/>
      <c r="H834" s="195"/>
      <c r="I834" s="195"/>
      <c r="J834" s="195"/>
      <c r="K834" s="195"/>
      <c r="L834" s="195"/>
      <c r="M834" s="195"/>
      <c r="N834" s="195"/>
      <c r="O834" s="195"/>
      <c r="P834" s="195"/>
      <c r="Q834" s="195"/>
      <c r="R834" s="195"/>
      <c r="T834" s="128" t="str">
        <f t="shared" si="134"/>
        <v/>
      </c>
      <c r="U834" s="128" t="str">
        <f t="shared" si="135"/>
        <v/>
      </c>
      <c r="V834" s="128" t="str">
        <f t="shared" si="136"/>
        <v/>
      </c>
      <c r="W834" s="128" t="str">
        <f t="shared" si="137"/>
        <v/>
      </c>
      <c r="X834" s="128" t="str">
        <f t="shared" si="138"/>
        <v/>
      </c>
      <c r="Y834" s="128" t="str">
        <f t="shared" si="129"/>
        <v/>
      </c>
      <c r="Z834" s="128" t="str">
        <f t="shared" si="130"/>
        <v/>
      </c>
      <c r="AA834" s="128" t="str">
        <f t="shared" si="131"/>
        <v/>
      </c>
      <c r="AB834" s="128" t="str">
        <f t="shared" si="132"/>
        <v/>
      </c>
      <c r="AC834" s="128" t="str">
        <f t="shared" si="133"/>
        <v/>
      </c>
    </row>
    <row r="835" spans="1:29" x14ac:dyDescent="0.2">
      <c r="A835" s="161">
        <v>822</v>
      </c>
      <c r="B835" s="162"/>
      <c r="C835" s="162"/>
      <c r="E835" s="195"/>
      <c r="F835" s="195"/>
      <c r="G835" s="195"/>
      <c r="H835" s="195"/>
      <c r="I835" s="195"/>
      <c r="J835" s="195"/>
      <c r="K835" s="195"/>
      <c r="L835" s="195"/>
      <c r="M835" s="195"/>
      <c r="N835" s="195"/>
      <c r="O835" s="195"/>
      <c r="P835" s="195"/>
      <c r="Q835" s="195"/>
      <c r="R835" s="195"/>
      <c r="T835" s="128" t="str">
        <f t="shared" si="134"/>
        <v/>
      </c>
      <c r="U835" s="128" t="str">
        <f t="shared" si="135"/>
        <v/>
      </c>
      <c r="V835" s="128" t="str">
        <f t="shared" si="136"/>
        <v/>
      </c>
      <c r="W835" s="128" t="str">
        <f t="shared" si="137"/>
        <v/>
      </c>
      <c r="X835" s="128" t="str">
        <f t="shared" si="138"/>
        <v/>
      </c>
      <c r="Y835" s="128" t="str">
        <f t="shared" si="129"/>
        <v/>
      </c>
      <c r="Z835" s="128" t="str">
        <f t="shared" si="130"/>
        <v/>
      </c>
      <c r="AA835" s="128" t="str">
        <f t="shared" si="131"/>
        <v/>
      </c>
      <c r="AB835" s="128" t="str">
        <f t="shared" si="132"/>
        <v/>
      </c>
      <c r="AC835" s="128" t="str">
        <f t="shared" si="133"/>
        <v/>
      </c>
    </row>
    <row r="836" spans="1:29" x14ac:dyDescent="0.2">
      <c r="A836" s="161">
        <v>823</v>
      </c>
      <c r="B836" s="162"/>
      <c r="C836" s="162"/>
      <c r="E836" s="195"/>
      <c r="F836" s="195"/>
      <c r="G836" s="195"/>
      <c r="H836" s="195"/>
      <c r="I836" s="195"/>
      <c r="J836" s="195"/>
      <c r="K836" s="195"/>
      <c r="L836" s="195"/>
      <c r="M836" s="195"/>
      <c r="N836" s="195"/>
      <c r="O836" s="195"/>
      <c r="P836" s="195"/>
      <c r="Q836" s="195"/>
      <c r="R836" s="195"/>
      <c r="T836" s="128" t="str">
        <f t="shared" si="134"/>
        <v/>
      </c>
      <c r="U836" s="128" t="str">
        <f t="shared" si="135"/>
        <v/>
      </c>
      <c r="V836" s="128" t="str">
        <f t="shared" si="136"/>
        <v/>
      </c>
      <c r="W836" s="128" t="str">
        <f t="shared" si="137"/>
        <v/>
      </c>
      <c r="X836" s="128" t="str">
        <f t="shared" si="138"/>
        <v/>
      </c>
      <c r="Y836" s="128" t="str">
        <f t="shared" si="129"/>
        <v/>
      </c>
      <c r="Z836" s="128" t="str">
        <f t="shared" si="130"/>
        <v/>
      </c>
      <c r="AA836" s="128" t="str">
        <f t="shared" si="131"/>
        <v/>
      </c>
      <c r="AB836" s="128" t="str">
        <f t="shared" si="132"/>
        <v/>
      </c>
      <c r="AC836" s="128" t="str">
        <f t="shared" si="133"/>
        <v/>
      </c>
    </row>
    <row r="837" spans="1:29" x14ac:dyDescent="0.2">
      <c r="A837" s="161">
        <v>824</v>
      </c>
      <c r="B837" s="162"/>
      <c r="C837" s="162"/>
      <c r="E837" s="195"/>
      <c r="F837" s="195"/>
      <c r="G837" s="195"/>
      <c r="H837" s="195"/>
      <c r="I837" s="195"/>
      <c r="J837" s="195"/>
      <c r="K837" s="195"/>
      <c r="L837" s="195"/>
      <c r="M837" s="195"/>
      <c r="N837" s="195"/>
      <c r="O837" s="195"/>
      <c r="P837" s="195"/>
      <c r="Q837" s="195"/>
      <c r="R837" s="195"/>
      <c r="T837" s="128" t="str">
        <f t="shared" si="134"/>
        <v/>
      </c>
      <c r="U837" s="128" t="str">
        <f t="shared" si="135"/>
        <v/>
      </c>
      <c r="V837" s="128" t="str">
        <f t="shared" si="136"/>
        <v/>
      </c>
      <c r="W837" s="128" t="str">
        <f t="shared" si="137"/>
        <v/>
      </c>
      <c r="X837" s="128" t="str">
        <f t="shared" si="138"/>
        <v/>
      </c>
      <c r="Y837" s="128" t="str">
        <f t="shared" si="129"/>
        <v/>
      </c>
      <c r="Z837" s="128" t="str">
        <f t="shared" si="130"/>
        <v/>
      </c>
      <c r="AA837" s="128" t="str">
        <f t="shared" si="131"/>
        <v/>
      </c>
      <c r="AB837" s="128" t="str">
        <f t="shared" si="132"/>
        <v/>
      </c>
      <c r="AC837" s="128" t="str">
        <f t="shared" si="133"/>
        <v/>
      </c>
    </row>
    <row r="838" spans="1:29" x14ac:dyDescent="0.2">
      <c r="A838" s="161">
        <v>825</v>
      </c>
      <c r="B838" s="162"/>
      <c r="C838" s="162"/>
      <c r="E838" s="195"/>
      <c r="F838" s="195"/>
      <c r="G838" s="195"/>
      <c r="H838" s="195"/>
      <c r="I838" s="195"/>
      <c r="J838" s="195"/>
      <c r="K838" s="195"/>
      <c r="L838" s="195"/>
      <c r="M838" s="195"/>
      <c r="N838" s="195"/>
      <c r="O838" s="195"/>
      <c r="P838" s="195"/>
      <c r="Q838" s="195"/>
      <c r="R838" s="195"/>
      <c r="T838" s="128" t="str">
        <f t="shared" si="134"/>
        <v/>
      </c>
      <c r="U838" s="128" t="str">
        <f t="shared" si="135"/>
        <v/>
      </c>
      <c r="V838" s="128" t="str">
        <f t="shared" si="136"/>
        <v/>
      </c>
      <c r="W838" s="128" t="str">
        <f t="shared" si="137"/>
        <v/>
      </c>
      <c r="X838" s="128" t="str">
        <f t="shared" si="138"/>
        <v/>
      </c>
      <c r="Y838" s="128" t="str">
        <f t="shared" si="129"/>
        <v/>
      </c>
      <c r="Z838" s="128" t="str">
        <f t="shared" si="130"/>
        <v/>
      </c>
      <c r="AA838" s="128" t="str">
        <f t="shared" si="131"/>
        <v/>
      </c>
      <c r="AB838" s="128" t="str">
        <f t="shared" si="132"/>
        <v/>
      </c>
      <c r="AC838" s="128" t="str">
        <f t="shared" si="133"/>
        <v/>
      </c>
    </row>
    <row r="839" spans="1:29" x14ac:dyDescent="0.2">
      <c r="A839" s="161">
        <v>826</v>
      </c>
      <c r="B839" s="162"/>
      <c r="C839" s="162"/>
      <c r="E839" s="195"/>
      <c r="F839" s="195"/>
      <c r="G839" s="195"/>
      <c r="H839" s="195"/>
      <c r="I839" s="195"/>
      <c r="J839" s="195"/>
      <c r="K839" s="195"/>
      <c r="L839" s="195"/>
      <c r="M839" s="195"/>
      <c r="N839" s="195"/>
      <c r="O839" s="195"/>
      <c r="P839" s="195"/>
      <c r="Q839" s="195"/>
      <c r="R839" s="195"/>
      <c r="T839" s="128" t="str">
        <f t="shared" si="134"/>
        <v/>
      </c>
      <c r="U839" s="128" t="str">
        <f t="shared" si="135"/>
        <v/>
      </c>
      <c r="V839" s="128" t="str">
        <f t="shared" si="136"/>
        <v/>
      </c>
      <c r="W839" s="128" t="str">
        <f t="shared" si="137"/>
        <v/>
      </c>
      <c r="X839" s="128" t="str">
        <f t="shared" si="138"/>
        <v/>
      </c>
      <c r="Y839" s="128" t="str">
        <f t="shared" si="129"/>
        <v/>
      </c>
      <c r="Z839" s="128" t="str">
        <f t="shared" si="130"/>
        <v/>
      </c>
      <c r="AA839" s="128" t="str">
        <f t="shared" si="131"/>
        <v/>
      </c>
      <c r="AB839" s="128" t="str">
        <f t="shared" si="132"/>
        <v/>
      </c>
      <c r="AC839" s="128" t="str">
        <f t="shared" si="133"/>
        <v/>
      </c>
    </row>
    <row r="840" spans="1:29" x14ac:dyDescent="0.2">
      <c r="A840" s="161">
        <v>827</v>
      </c>
      <c r="B840" s="162"/>
      <c r="C840" s="162"/>
      <c r="E840" s="195"/>
      <c r="F840" s="195"/>
      <c r="G840" s="195"/>
      <c r="H840" s="195"/>
      <c r="I840" s="195"/>
      <c r="J840" s="195"/>
      <c r="K840" s="195"/>
      <c r="L840" s="195"/>
      <c r="M840" s="195"/>
      <c r="N840" s="195"/>
      <c r="O840" s="195"/>
      <c r="P840" s="195"/>
      <c r="Q840" s="195"/>
      <c r="R840" s="195"/>
      <c r="T840" s="128" t="str">
        <f t="shared" si="134"/>
        <v/>
      </c>
      <c r="U840" s="128" t="str">
        <f t="shared" si="135"/>
        <v/>
      </c>
      <c r="V840" s="128" t="str">
        <f t="shared" si="136"/>
        <v/>
      </c>
      <c r="W840" s="128" t="str">
        <f t="shared" si="137"/>
        <v/>
      </c>
      <c r="X840" s="128" t="str">
        <f t="shared" si="138"/>
        <v/>
      </c>
      <c r="Y840" s="128" t="str">
        <f t="shared" si="129"/>
        <v/>
      </c>
      <c r="Z840" s="128" t="str">
        <f t="shared" si="130"/>
        <v/>
      </c>
      <c r="AA840" s="128" t="str">
        <f t="shared" si="131"/>
        <v/>
      </c>
      <c r="AB840" s="128" t="str">
        <f t="shared" si="132"/>
        <v/>
      </c>
      <c r="AC840" s="128" t="str">
        <f t="shared" si="133"/>
        <v/>
      </c>
    </row>
    <row r="841" spans="1:29" x14ac:dyDescent="0.2">
      <c r="A841" s="161">
        <v>828</v>
      </c>
      <c r="B841" s="162"/>
      <c r="C841" s="162"/>
      <c r="E841" s="195"/>
      <c r="F841" s="195"/>
      <c r="G841" s="195"/>
      <c r="H841" s="195"/>
      <c r="I841" s="195"/>
      <c r="J841" s="195"/>
      <c r="K841" s="195"/>
      <c r="L841" s="195"/>
      <c r="M841" s="195"/>
      <c r="N841" s="195"/>
      <c r="O841" s="195"/>
      <c r="P841" s="195"/>
      <c r="Q841" s="195"/>
      <c r="R841" s="195"/>
      <c r="T841" s="128" t="str">
        <f t="shared" si="134"/>
        <v/>
      </c>
      <c r="U841" s="128" t="str">
        <f t="shared" si="135"/>
        <v/>
      </c>
      <c r="V841" s="128" t="str">
        <f t="shared" si="136"/>
        <v/>
      </c>
      <c r="W841" s="128" t="str">
        <f t="shared" si="137"/>
        <v/>
      </c>
      <c r="X841" s="128" t="str">
        <f t="shared" si="138"/>
        <v/>
      </c>
      <c r="Y841" s="128" t="str">
        <f t="shared" si="129"/>
        <v/>
      </c>
      <c r="Z841" s="128" t="str">
        <f t="shared" si="130"/>
        <v/>
      </c>
      <c r="AA841" s="128" t="str">
        <f t="shared" si="131"/>
        <v/>
      </c>
      <c r="AB841" s="128" t="str">
        <f t="shared" si="132"/>
        <v/>
      </c>
      <c r="AC841" s="128" t="str">
        <f t="shared" si="133"/>
        <v/>
      </c>
    </row>
    <row r="842" spans="1:29" x14ac:dyDescent="0.2">
      <c r="A842" s="161">
        <v>829</v>
      </c>
      <c r="B842" s="162"/>
      <c r="C842" s="162"/>
      <c r="E842" s="195"/>
      <c r="F842" s="195"/>
      <c r="G842" s="195"/>
      <c r="H842" s="195"/>
      <c r="I842" s="195"/>
      <c r="J842" s="195"/>
      <c r="K842" s="195"/>
      <c r="L842" s="195"/>
      <c r="M842" s="195"/>
      <c r="N842" s="195"/>
      <c r="O842" s="195"/>
      <c r="P842" s="195"/>
      <c r="Q842" s="195"/>
      <c r="R842" s="195"/>
      <c r="T842" s="128" t="str">
        <f t="shared" si="134"/>
        <v/>
      </c>
      <c r="U842" s="128" t="str">
        <f t="shared" si="135"/>
        <v/>
      </c>
      <c r="V842" s="128" t="str">
        <f t="shared" si="136"/>
        <v/>
      </c>
      <c r="W842" s="128" t="str">
        <f t="shared" si="137"/>
        <v/>
      </c>
      <c r="X842" s="128" t="str">
        <f t="shared" si="138"/>
        <v/>
      </c>
      <c r="Y842" s="128" t="str">
        <f t="shared" si="129"/>
        <v/>
      </c>
      <c r="Z842" s="128" t="str">
        <f t="shared" si="130"/>
        <v/>
      </c>
      <c r="AA842" s="128" t="str">
        <f t="shared" si="131"/>
        <v/>
      </c>
      <c r="AB842" s="128" t="str">
        <f t="shared" si="132"/>
        <v/>
      </c>
      <c r="AC842" s="128" t="str">
        <f t="shared" si="133"/>
        <v/>
      </c>
    </row>
    <row r="843" spans="1:29" x14ac:dyDescent="0.2">
      <c r="A843" s="161">
        <v>830</v>
      </c>
      <c r="B843" s="162"/>
      <c r="C843" s="162"/>
      <c r="E843" s="195"/>
      <c r="F843" s="195"/>
      <c r="G843" s="195"/>
      <c r="H843" s="195"/>
      <c r="I843" s="195"/>
      <c r="J843" s="195"/>
      <c r="K843" s="195"/>
      <c r="L843" s="195"/>
      <c r="M843" s="195"/>
      <c r="N843" s="195"/>
      <c r="O843" s="195"/>
      <c r="P843" s="195"/>
      <c r="Q843" s="195"/>
      <c r="R843" s="195"/>
      <c r="T843" s="128" t="str">
        <f t="shared" si="134"/>
        <v/>
      </c>
      <c r="U843" s="128" t="str">
        <f t="shared" si="135"/>
        <v/>
      </c>
      <c r="V843" s="128" t="str">
        <f t="shared" si="136"/>
        <v/>
      </c>
      <c r="W843" s="128" t="str">
        <f t="shared" si="137"/>
        <v/>
      </c>
      <c r="X843" s="128" t="str">
        <f t="shared" si="138"/>
        <v/>
      </c>
      <c r="Y843" s="128" t="str">
        <f t="shared" si="129"/>
        <v/>
      </c>
      <c r="Z843" s="128" t="str">
        <f t="shared" si="130"/>
        <v/>
      </c>
      <c r="AA843" s="128" t="str">
        <f t="shared" si="131"/>
        <v/>
      </c>
      <c r="AB843" s="128" t="str">
        <f t="shared" si="132"/>
        <v/>
      </c>
      <c r="AC843" s="128" t="str">
        <f t="shared" si="133"/>
        <v/>
      </c>
    </row>
    <row r="844" spans="1:29" x14ac:dyDescent="0.2">
      <c r="A844" s="161">
        <v>831</v>
      </c>
      <c r="B844" s="162"/>
      <c r="C844" s="162"/>
      <c r="E844" s="195"/>
      <c r="F844" s="195"/>
      <c r="G844" s="195"/>
      <c r="H844" s="195"/>
      <c r="I844" s="195"/>
      <c r="J844" s="195"/>
      <c r="K844" s="195"/>
      <c r="L844" s="195"/>
      <c r="M844" s="195"/>
      <c r="N844" s="195"/>
      <c r="O844" s="195"/>
      <c r="P844" s="195"/>
      <c r="Q844" s="195"/>
      <c r="R844" s="195"/>
      <c r="T844" s="128" t="str">
        <f t="shared" si="134"/>
        <v/>
      </c>
      <c r="U844" s="128" t="str">
        <f t="shared" si="135"/>
        <v/>
      </c>
      <c r="V844" s="128" t="str">
        <f t="shared" si="136"/>
        <v/>
      </c>
      <c r="W844" s="128" t="str">
        <f t="shared" si="137"/>
        <v/>
      </c>
      <c r="X844" s="128" t="str">
        <f t="shared" si="138"/>
        <v/>
      </c>
      <c r="Y844" s="128" t="str">
        <f t="shared" si="129"/>
        <v/>
      </c>
      <c r="Z844" s="128" t="str">
        <f t="shared" si="130"/>
        <v/>
      </c>
      <c r="AA844" s="128" t="str">
        <f t="shared" si="131"/>
        <v/>
      </c>
      <c r="AB844" s="128" t="str">
        <f t="shared" si="132"/>
        <v/>
      </c>
      <c r="AC844" s="128" t="str">
        <f t="shared" si="133"/>
        <v/>
      </c>
    </row>
    <row r="845" spans="1:29" x14ac:dyDescent="0.2">
      <c r="A845" s="161">
        <v>832</v>
      </c>
      <c r="B845" s="162"/>
      <c r="C845" s="162"/>
      <c r="E845" s="195"/>
      <c r="F845" s="195"/>
      <c r="G845" s="195"/>
      <c r="H845" s="195"/>
      <c r="I845" s="195"/>
      <c r="J845" s="195"/>
      <c r="K845" s="195"/>
      <c r="L845" s="195"/>
      <c r="M845" s="195"/>
      <c r="N845" s="195"/>
      <c r="O845" s="195"/>
      <c r="P845" s="195"/>
      <c r="Q845" s="195"/>
      <c r="R845" s="195"/>
      <c r="T845" s="128" t="str">
        <f t="shared" si="134"/>
        <v/>
      </c>
      <c r="U845" s="128" t="str">
        <f t="shared" si="135"/>
        <v/>
      </c>
      <c r="V845" s="128" t="str">
        <f t="shared" si="136"/>
        <v/>
      </c>
      <c r="W845" s="128" t="str">
        <f t="shared" si="137"/>
        <v/>
      </c>
      <c r="X845" s="128" t="str">
        <f t="shared" si="138"/>
        <v/>
      </c>
      <c r="Y845" s="128" t="str">
        <f t="shared" ref="Y845:Y908" si="139">IF(T845="","",ABS(T845-$AD$4))</f>
        <v/>
      </c>
      <c r="Z845" s="128" t="str">
        <f t="shared" ref="Z845:Z908" si="140">IF(U845="","",ABS(U845-$AD$5))</f>
        <v/>
      </c>
      <c r="AA845" s="128" t="str">
        <f t="shared" ref="AA845:AA908" si="141">IF(V845="","",ABS(V845-$AD$6))</f>
        <v/>
      </c>
      <c r="AB845" s="128" t="str">
        <f t="shared" ref="AB845:AB908" si="142">IF(W845="","",ABS(W845-$AD$7))</f>
        <v/>
      </c>
      <c r="AC845" s="128" t="str">
        <f t="shared" ref="AC845:AC908" si="143">IF(X845="","",ABS(X845-$AD$8))</f>
        <v/>
      </c>
    </row>
    <row r="846" spans="1:29" x14ac:dyDescent="0.2">
      <c r="A846" s="161">
        <v>833</v>
      </c>
      <c r="B846" s="162"/>
      <c r="C846" s="162"/>
      <c r="E846" s="195"/>
      <c r="F846" s="195"/>
      <c r="G846" s="195"/>
      <c r="H846" s="195"/>
      <c r="I846" s="195"/>
      <c r="J846" s="195"/>
      <c r="K846" s="195"/>
      <c r="L846" s="195"/>
      <c r="M846" s="195"/>
      <c r="N846" s="195"/>
      <c r="O846" s="195"/>
      <c r="P846" s="195"/>
      <c r="Q846" s="195"/>
      <c r="R846" s="195"/>
      <c r="T846" s="128" t="str">
        <f t="shared" ref="T846:T909" si="144">IF(B847=1,C847,"")</f>
        <v/>
      </c>
      <c r="U846" s="128" t="str">
        <f t="shared" ref="U846:U909" si="145">IF(B847=2,C847,"")</f>
        <v/>
      </c>
      <c r="V846" s="128" t="str">
        <f t="shared" ref="V846:V909" si="146">IF(B847=3,C847,"")</f>
        <v/>
      </c>
      <c r="W846" s="128" t="str">
        <f t="shared" ref="W846:W909" si="147">IF(B847=4,C847,"")</f>
        <v/>
      </c>
      <c r="X846" s="128" t="str">
        <f t="shared" ref="X846:X909" si="148">IF(B847=5,C847,"")</f>
        <v/>
      </c>
      <c r="Y846" s="128" t="str">
        <f t="shared" si="139"/>
        <v/>
      </c>
      <c r="Z846" s="128" t="str">
        <f t="shared" si="140"/>
        <v/>
      </c>
      <c r="AA846" s="128" t="str">
        <f t="shared" si="141"/>
        <v/>
      </c>
      <c r="AB846" s="128" t="str">
        <f t="shared" si="142"/>
        <v/>
      </c>
      <c r="AC846" s="128" t="str">
        <f t="shared" si="143"/>
        <v/>
      </c>
    </row>
    <row r="847" spans="1:29" x14ac:dyDescent="0.2">
      <c r="A847" s="161">
        <v>834</v>
      </c>
      <c r="B847" s="162"/>
      <c r="C847" s="162"/>
      <c r="E847" s="195"/>
      <c r="F847" s="195"/>
      <c r="G847" s="195"/>
      <c r="H847" s="195"/>
      <c r="I847" s="195"/>
      <c r="J847" s="195"/>
      <c r="K847" s="195"/>
      <c r="L847" s="195"/>
      <c r="M847" s="195"/>
      <c r="N847" s="195"/>
      <c r="O847" s="195"/>
      <c r="P847" s="195"/>
      <c r="Q847" s="195"/>
      <c r="R847" s="195"/>
      <c r="T847" s="128" t="str">
        <f t="shared" si="144"/>
        <v/>
      </c>
      <c r="U847" s="128" t="str">
        <f t="shared" si="145"/>
        <v/>
      </c>
      <c r="V847" s="128" t="str">
        <f t="shared" si="146"/>
        <v/>
      </c>
      <c r="W847" s="128" t="str">
        <f t="shared" si="147"/>
        <v/>
      </c>
      <c r="X847" s="128" t="str">
        <f t="shared" si="148"/>
        <v/>
      </c>
      <c r="Y847" s="128" t="str">
        <f t="shared" si="139"/>
        <v/>
      </c>
      <c r="Z847" s="128" t="str">
        <f t="shared" si="140"/>
        <v/>
      </c>
      <c r="AA847" s="128" t="str">
        <f t="shared" si="141"/>
        <v/>
      </c>
      <c r="AB847" s="128" t="str">
        <f t="shared" si="142"/>
        <v/>
      </c>
      <c r="AC847" s="128" t="str">
        <f t="shared" si="143"/>
        <v/>
      </c>
    </row>
    <row r="848" spans="1:29" x14ac:dyDescent="0.2">
      <c r="A848" s="161">
        <v>835</v>
      </c>
      <c r="B848" s="162"/>
      <c r="C848" s="162"/>
      <c r="E848" s="195"/>
      <c r="F848" s="195"/>
      <c r="G848" s="195"/>
      <c r="H848" s="195"/>
      <c r="I848" s="195"/>
      <c r="J848" s="195"/>
      <c r="K848" s="195"/>
      <c r="L848" s="195"/>
      <c r="M848" s="195"/>
      <c r="N848" s="195"/>
      <c r="O848" s="195"/>
      <c r="P848" s="195"/>
      <c r="Q848" s="195"/>
      <c r="R848" s="195"/>
      <c r="T848" s="128" t="str">
        <f t="shared" si="144"/>
        <v/>
      </c>
      <c r="U848" s="128" t="str">
        <f t="shared" si="145"/>
        <v/>
      </c>
      <c r="V848" s="128" t="str">
        <f t="shared" si="146"/>
        <v/>
      </c>
      <c r="W848" s="128" t="str">
        <f t="shared" si="147"/>
        <v/>
      </c>
      <c r="X848" s="128" t="str">
        <f t="shared" si="148"/>
        <v/>
      </c>
      <c r="Y848" s="128" t="str">
        <f t="shared" si="139"/>
        <v/>
      </c>
      <c r="Z848" s="128" t="str">
        <f t="shared" si="140"/>
        <v/>
      </c>
      <c r="AA848" s="128" t="str">
        <f t="shared" si="141"/>
        <v/>
      </c>
      <c r="AB848" s="128" t="str">
        <f t="shared" si="142"/>
        <v/>
      </c>
      <c r="AC848" s="128" t="str">
        <f t="shared" si="143"/>
        <v/>
      </c>
    </row>
    <row r="849" spans="1:29" x14ac:dyDescent="0.2">
      <c r="A849" s="161">
        <v>836</v>
      </c>
      <c r="B849" s="162"/>
      <c r="C849" s="162"/>
      <c r="E849" s="195"/>
      <c r="F849" s="195"/>
      <c r="G849" s="195"/>
      <c r="H849" s="195"/>
      <c r="I849" s="195"/>
      <c r="J849" s="195"/>
      <c r="K849" s="195"/>
      <c r="L849" s="195"/>
      <c r="M849" s="195"/>
      <c r="N849" s="195"/>
      <c r="O849" s="195"/>
      <c r="P849" s="195"/>
      <c r="Q849" s="195"/>
      <c r="R849" s="195"/>
      <c r="T849" s="128" t="str">
        <f t="shared" si="144"/>
        <v/>
      </c>
      <c r="U849" s="128" t="str">
        <f t="shared" si="145"/>
        <v/>
      </c>
      <c r="V849" s="128" t="str">
        <f t="shared" si="146"/>
        <v/>
      </c>
      <c r="W849" s="128" t="str">
        <f t="shared" si="147"/>
        <v/>
      </c>
      <c r="X849" s="128" t="str">
        <f t="shared" si="148"/>
        <v/>
      </c>
      <c r="Y849" s="128" t="str">
        <f t="shared" si="139"/>
        <v/>
      </c>
      <c r="Z849" s="128" t="str">
        <f t="shared" si="140"/>
        <v/>
      </c>
      <c r="AA849" s="128" t="str">
        <f t="shared" si="141"/>
        <v/>
      </c>
      <c r="AB849" s="128" t="str">
        <f t="shared" si="142"/>
        <v/>
      </c>
      <c r="AC849" s="128" t="str">
        <f t="shared" si="143"/>
        <v/>
      </c>
    </row>
    <row r="850" spans="1:29" x14ac:dyDescent="0.2">
      <c r="A850" s="161">
        <v>837</v>
      </c>
      <c r="B850" s="162"/>
      <c r="C850" s="162"/>
      <c r="E850" s="195"/>
      <c r="F850" s="195"/>
      <c r="G850" s="195"/>
      <c r="H850" s="195"/>
      <c r="I850" s="195"/>
      <c r="J850" s="195"/>
      <c r="K850" s="195"/>
      <c r="L850" s="195"/>
      <c r="M850" s="195"/>
      <c r="N850" s="195"/>
      <c r="O850" s="195"/>
      <c r="P850" s="195"/>
      <c r="Q850" s="195"/>
      <c r="R850" s="195"/>
      <c r="T850" s="128" t="str">
        <f t="shared" si="144"/>
        <v/>
      </c>
      <c r="U850" s="128" t="str">
        <f t="shared" si="145"/>
        <v/>
      </c>
      <c r="V850" s="128" t="str">
        <f t="shared" si="146"/>
        <v/>
      </c>
      <c r="W850" s="128" t="str">
        <f t="shared" si="147"/>
        <v/>
      </c>
      <c r="X850" s="128" t="str">
        <f t="shared" si="148"/>
        <v/>
      </c>
      <c r="Y850" s="128" t="str">
        <f t="shared" si="139"/>
        <v/>
      </c>
      <c r="Z850" s="128" t="str">
        <f t="shared" si="140"/>
        <v/>
      </c>
      <c r="AA850" s="128" t="str">
        <f t="shared" si="141"/>
        <v/>
      </c>
      <c r="AB850" s="128" t="str">
        <f t="shared" si="142"/>
        <v/>
      </c>
      <c r="AC850" s="128" t="str">
        <f t="shared" si="143"/>
        <v/>
      </c>
    </row>
    <row r="851" spans="1:29" x14ac:dyDescent="0.2">
      <c r="A851" s="161">
        <v>838</v>
      </c>
      <c r="B851" s="162"/>
      <c r="C851" s="162"/>
      <c r="E851" s="195"/>
      <c r="F851" s="195"/>
      <c r="G851" s="195"/>
      <c r="H851" s="195"/>
      <c r="I851" s="195"/>
      <c r="J851" s="195"/>
      <c r="K851" s="195"/>
      <c r="L851" s="195"/>
      <c r="M851" s="195"/>
      <c r="N851" s="195"/>
      <c r="O851" s="195"/>
      <c r="P851" s="195"/>
      <c r="Q851" s="195"/>
      <c r="R851" s="195"/>
      <c r="T851" s="128" t="str">
        <f t="shared" si="144"/>
        <v/>
      </c>
      <c r="U851" s="128" t="str">
        <f t="shared" si="145"/>
        <v/>
      </c>
      <c r="V851" s="128" t="str">
        <f t="shared" si="146"/>
        <v/>
      </c>
      <c r="W851" s="128" t="str">
        <f t="shared" si="147"/>
        <v/>
      </c>
      <c r="X851" s="128" t="str">
        <f t="shared" si="148"/>
        <v/>
      </c>
      <c r="Y851" s="128" t="str">
        <f t="shared" si="139"/>
        <v/>
      </c>
      <c r="Z851" s="128" t="str">
        <f t="shared" si="140"/>
        <v/>
      </c>
      <c r="AA851" s="128" t="str">
        <f t="shared" si="141"/>
        <v/>
      </c>
      <c r="AB851" s="128" t="str">
        <f t="shared" si="142"/>
        <v/>
      </c>
      <c r="AC851" s="128" t="str">
        <f t="shared" si="143"/>
        <v/>
      </c>
    </row>
    <row r="852" spans="1:29" x14ac:dyDescent="0.2">
      <c r="A852" s="161">
        <v>839</v>
      </c>
      <c r="B852" s="162"/>
      <c r="C852" s="162"/>
      <c r="E852" s="195"/>
      <c r="F852" s="195"/>
      <c r="G852" s="195"/>
      <c r="H852" s="195"/>
      <c r="I852" s="195"/>
      <c r="J852" s="195"/>
      <c r="K852" s="195"/>
      <c r="L852" s="195"/>
      <c r="M852" s="195"/>
      <c r="N852" s="195"/>
      <c r="O852" s="195"/>
      <c r="P852" s="195"/>
      <c r="Q852" s="195"/>
      <c r="R852" s="195"/>
      <c r="T852" s="128" t="str">
        <f t="shared" si="144"/>
        <v/>
      </c>
      <c r="U852" s="128" t="str">
        <f t="shared" si="145"/>
        <v/>
      </c>
      <c r="V852" s="128" t="str">
        <f t="shared" si="146"/>
        <v/>
      </c>
      <c r="W852" s="128" t="str">
        <f t="shared" si="147"/>
        <v/>
      </c>
      <c r="X852" s="128" t="str">
        <f t="shared" si="148"/>
        <v/>
      </c>
      <c r="Y852" s="128" t="str">
        <f t="shared" si="139"/>
        <v/>
      </c>
      <c r="Z852" s="128" t="str">
        <f t="shared" si="140"/>
        <v/>
      </c>
      <c r="AA852" s="128" t="str">
        <f t="shared" si="141"/>
        <v/>
      </c>
      <c r="AB852" s="128" t="str">
        <f t="shared" si="142"/>
        <v/>
      </c>
      <c r="AC852" s="128" t="str">
        <f t="shared" si="143"/>
        <v/>
      </c>
    </row>
    <row r="853" spans="1:29" x14ac:dyDescent="0.2">
      <c r="A853" s="161">
        <v>840</v>
      </c>
      <c r="B853" s="162"/>
      <c r="C853" s="162"/>
      <c r="E853" s="195"/>
      <c r="F853" s="195"/>
      <c r="G853" s="195"/>
      <c r="H853" s="195"/>
      <c r="I853" s="195"/>
      <c r="J853" s="195"/>
      <c r="K853" s="195"/>
      <c r="L853" s="195"/>
      <c r="M853" s="195"/>
      <c r="N853" s="195"/>
      <c r="O853" s="195"/>
      <c r="P853" s="195"/>
      <c r="Q853" s="195"/>
      <c r="R853" s="195"/>
      <c r="T853" s="128" t="str">
        <f t="shared" si="144"/>
        <v/>
      </c>
      <c r="U853" s="128" t="str">
        <f t="shared" si="145"/>
        <v/>
      </c>
      <c r="V853" s="128" t="str">
        <f t="shared" si="146"/>
        <v/>
      </c>
      <c r="W853" s="128" t="str">
        <f t="shared" si="147"/>
        <v/>
      </c>
      <c r="X853" s="128" t="str">
        <f t="shared" si="148"/>
        <v/>
      </c>
      <c r="Y853" s="128" t="str">
        <f t="shared" si="139"/>
        <v/>
      </c>
      <c r="Z853" s="128" t="str">
        <f t="shared" si="140"/>
        <v/>
      </c>
      <c r="AA853" s="128" t="str">
        <f t="shared" si="141"/>
        <v/>
      </c>
      <c r="AB853" s="128" t="str">
        <f t="shared" si="142"/>
        <v/>
      </c>
      <c r="AC853" s="128" t="str">
        <f t="shared" si="143"/>
        <v/>
      </c>
    </row>
    <row r="854" spans="1:29" x14ac:dyDescent="0.2">
      <c r="A854" s="161">
        <v>841</v>
      </c>
      <c r="B854" s="162"/>
      <c r="C854" s="162"/>
      <c r="E854" s="195"/>
      <c r="F854" s="195"/>
      <c r="G854" s="195"/>
      <c r="H854" s="195"/>
      <c r="I854" s="195"/>
      <c r="J854" s="195"/>
      <c r="K854" s="195"/>
      <c r="L854" s="195"/>
      <c r="M854" s="195"/>
      <c r="N854" s="195"/>
      <c r="O854" s="195"/>
      <c r="P854" s="195"/>
      <c r="Q854" s="195"/>
      <c r="R854" s="195"/>
      <c r="T854" s="128" t="str">
        <f t="shared" si="144"/>
        <v/>
      </c>
      <c r="U854" s="128" t="str">
        <f t="shared" si="145"/>
        <v/>
      </c>
      <c r="V854" s="128" t="str">
        <f t="shared" si="146"/>
        <v/>
      </c>
      <c r="W854" s="128" t="str">
        <f t="shared" si="147"/>
        <v/>
      </c>
      <c r="X854" s="128" t="str">
        <f t="shared" si="148"/>
        <v/>
      </c>
      <c r="Y854" s="128" t="str">
        <f t="shared" si="139"/>
        <v/>
      </c>
      <c r="Z854" s="128" t="str">
        <f t="shared" si="140"/>
        <v/>
      </c>
      <c r="AA854" s="128" t="str">
        <f t="shared" si="141"/>
        <v/>
      </c>
      <c r="AB854" s="128" t="str">
        <f t="shared" si="142"/>
        <v/>
      </c>
      <c r="AC854" s="128" t="str">
        <f t="shared" si="143"/>
        <v/>
      </c>
    </row>
    <row r="855" spans="1:29" x14ac:dyDescent="0.2">
      <c r="A855" s="161">
        <v>842</v>
      </c>
      <c r="B855" s="162"/>
      <c r="C855" s="162"/>
      <c r="E855" s="195"/>
      <c r="F855" s="195"/>
      <c r="G855" s="195"/>
      <c r="H855" s="195"/>
      <c r="I855" s="195"/>
      <c r="J855" s="195"/>
      <c r="K855" s="195"/>
      <c r="L855" s="195"/>
      <c r="M855" s="195"/>
      <c r="N855" s="195"/>
      <c r="O855" s="195"/>
      <c r="P855" s="195"/>
      <c r="Q855" s="195"/>
      <c r="R855" s="195"/>
      <c r="T855" s="128" t="str">
        <f t="shared" si="144"/>
        <v/>
      </c>
      <c r="U855" s="128" t="str">
        <f t="shared" si="145"/>
        <v/>
      </c>
      <c r="V855" s="128" t="str">
        <f t="shared" si="146"/>
        <v/>
      </c>
      <c r="W855" s="128" t="str">
        <f t="shared" si="147"/>
        <v/>
      </c>
      <c r="X855" s="128" t="str">
        <f t="shared" si="148"/>
        <v/>
      </c>
      <c r="Y855" s="128" t="str">
        <f t="shared" si="139"/>
        <v/>
      </c>
      <c r="Z855" s="128" t="str">
        <f t="shared" si="140"/>
        <v/>
      </c>
      <c r="AA855" s="128" t="str">
        <f t="shared" si="141"/>
        <v/>
      </c>
      <c r="AB855" s="128" t="str">
        <f t="shared" si="142"/>
        <v/>
      </c>
      <c r="AC855" s="128" t="str">
        <f t="shared" si="143"/>
        <v/>
      </c>
    </row>
    <row r="856" spans="1:29" x14ac:dyDescent="0.2">
      <c r="A856" s="161">
        <v>843</v>
      </c>
      <c r="B856" s="162"/>
      <c r="C856" s="162"/>
      <c r="E856" s="195"/>
      <c r="F856" s="195"/>
      <c r="G856" s="195"/>
      <c r="H856" s="195"/>
      <c r="I856" s="195"/>
      <c r="J856" s="195"/>
      <c r="K856" s="195"/>
      <c r="L856" s="195"/>
      <c r="M856" s="195"/>
      <c r="N856" s="195"/>
      <c r="O856" s="195"/>
      <c r="P856" s="195"/>
      <c r="Q856" s="195"/>
      <c r="R856" s="195"/>
      <c r="T856" s="128" t="str">
        <f t="shared" si="144"/>
        <v/>
      </c>
      <c r="U856" s="128" t="str">
        <f t="shared" si="145"/>
        <v/>
      </c>
      <c r="V856" s="128" t="str">
        <f t="shared" si="146"/>
        <v/>
      </c>
      <c r="W856" s="128" t="str">
        <f t="shared" si="147"/>
        <v/>
      </c>
      <c r="X856" s="128" t="str">
        <f t="shared" si="148"/>
        <v/>
      </c>
      <c r="Y856" s="128" t="str">
        <f t="shared" si="139"/>
        <v/>
      </c>
      <c r="Z856" s="128" t="str">
        <f t="shared" si="140"/>
        <v/>
      </c>
      <c r="AA856" s="128" t="str">
        <f t="shared" si="141"/>
        <v/>
      </c>
      <c r="AB856" s="128" t="str">
        <f t="shared" si="142"/>
        <v/>
      </c>
      <c r="AC856" s="128" t="str">
        <f t="shared" si="143"/>
        <v/>
      </c>
    </row>
    <row r="857" spans="1:29" x14ac:dyDescent="0.2">
      <c r="A857" s="161">
        <v>844</v>
      </c>
      <c r="B857" s="162"/>
      <c r="C857" s="162"/>
      <c r="E857" s="195"/>
      <c r="F857" s="195"/>
      <c r="G857" s="195"/>
      <c r="H857" s="195"/>
      <c r="I857" s="195"/>
      <c r="J857" s="195"/>
      <c r="K857" s="195"/>
      <c r="L857" s="195"/>
      <c r="M857" s="195"/>
      <c r="N857" s="195"/>
      <c r="O857" s="195"/>
      <c r="P857" s="195"/>
      <c r="Q857" s="195"/>
      <c r="R857" s="195"/>
      <c r="T857" s="128" t="str">
        <f t="shared" si="144"/>
        <v/>
      </c>
      <c r="U857" s="128" t="str">
        <f t="shared" si="145"/>
        <v/>
      </c>
      <c r="V857" s="128" t="str">
        <f t="shared" si="146"/>
        <v/>
      </c>
      <c r="W857" s="128" t="str">
        <f t="shared" si="147"/>
        <v/>
      </c>
      <c r="X857" s="128" t="str">
        <f t="shared" si="148"/>
        <v/>
      </c>
      <c r="Y857" s="128" t="str">
        <f t="shared" si="139"/>
        <v/>
      </c>
      <c r="Z857" s="128" t="str">
        <f t="shared" si="140"/>
        <v/>
      </c>
      <c r="AA857" s="128" t="str">
        <f t="shared" si="141"/>
        <v/>
      </c>
      <c r="AB857" s="128" t="str">
        <f t="shared" si="142"/>
        <v/>
      </c>
      <c r="AC857" s="128" t="str">
        <f t="shared" si="143"/>
        <v/>
      </c>
    </row>
    <row r="858" spans="1:29" x14ac:dyDescent="0.2">
      <c r="A858" s="161">
        <v>845</v>
      </c>
      <c r="B858" s="162"/>
      <c r="C858" s="162"/>
      <c r="E858" s="195"/>
      <c r="F858" s="195"/>
      <c r="G858" s="195"/>
      <c r="H858" s="195"/>
      <c r="I858" s="195"/>
      <c r="J858" s="195"/>
      <c r="K858" s="195"/>
      <c r="L858" s="195"/>
      <c r="M858" s="195"/>
      <c r="N858" s="195"/>
      <c r="O858" s="195"/>
      <c r="P858" s="195"/>
      <c r="Q858" s="195"/>
      <c r="R858" s="195"/>
      <c r="T858" s="128" t="str">
        <f t="shared" si="144"/>
        <v/>
      </c>
      <c r="U858" s="128" t="str">
        <f t="shared" si="145"/>
        <v/>
      </c>
      <c r="V858" s="128" t="str">
        <f t="shared" si="146"/>
        <v/>
      </c>
      <c r="W858" s="128" t="str">
        <f t="shared" si="147"/>
        <v/>
      </c>
      <c r="X858" s="128" t="str">
        <f t="shared" si="148"/>
        <v/>
      </c>
      <c r="Y858" s="128" t="str">
        <f t="shared" si="139"/>
        <v/>
      </c>
      <c r="Z858" s="128" t="str">
        <f t="shared" si="140"/>
        <v/>
      </c>
      <c r="AA858" s="128" t="str">
        <f t="shared" si="141"/>
        <v/>
      </c>
      <c r="AB858" s="128" t="str">
        <f t="shared" si="142"/>
        <v/>
      </c>
      <c r="AC858" s="128" t="str">
        <f t="shared" si="143"/>
        <v/>
      </c>
    </row>
    <row r="859" spans="1:29" x14ac:dyDescent="0.2">
      <c r="A859" s="161">
        <v>846</v>
      </c>
      <c r="B859" s="162"/>
      <c r="C859" s="162"/>
      <c r="E859" s="195"/>
      <c r="F859" s="195"/>
      <c r="G859" s="195"/>
      <c r="H859" s="195"/>
      <c r="I859" s="195"/>
      <c r="J859" s="195"/>
      <c r="K859" s="195"/>
      <c r="L859" s="195"/>
      <c r="M859" s="195"/>
      <c r="N859" s="195"/>
      <c r="O859" s="195"/>
      <c r="P859" s="195"/>
      <c r="Q859" s="195"/>
      <c r="R859" s="195"/>
      <c r="T859" s="128" t="str">
        <f t="shared" si="144"/>
        <v/>
      </c>
      <c r="U859" s="128" t="str">
        <f t="shared" si="145"/>
        <v/>
      </c>
      <c r="V859" s="128" t="str">
        <f t="shared" si="146"/>
        <v/>
      </c>
      <c r="W859" s="128" t="str">
        <f t="shared" si="147"/>
        <v/>
      </c>
      <c r="X859" s="128" t="str">
        <f t="shared" si="148"/>
        <v/>
      </c>
      <c r="Y859" s="128" t="str">
        <f t="shared" si="139"/>
        <v/>
      </c>
      <c r="Z859" s="128" t="str">
        <f t="shared" si="140"/>
        <v/>
      </c>
      <c r="AA859" s="128" t="str">
        <f t="shared" si="141"/>
        <v/>
      </c>
      <c r="AB859" s="128" t="str">
        <f t="shared" si="142"/>
        <v/>
      </c>
      <c r="AC859" s="128" t="str">
        <f t="shared" si="143"/>
        <v/>
      </c>
    </row>
    <row r="860" spans="1:29" x14ac:dyDescent="0.2">
      <c r="A860" s="161">
        <v>847</v>
      </c>
      <c r="B860" s="162"/>
      <c r="C860" s="162"/>
      <c r="E860" s="195"/>
      <c r="F860" s="195"/>
      <c r="G860" s="195"/>
      <c r="H860" s="195"/>
      <c r="I860" s="195"/>
      <c r="J860" s="195"/>
      <c r="K860" s="195"/>
      <c r="L860" s="195"/>
      <c r="M860" s="195"/>
      <c r="N860" s="195"/>
      <c r="O860" s="195"/>
      <c r="P860" s="195"/>
      <c r="Q860" s="195"/>
      <c r="R860" s="195"/>
      <c r="T860" s="128" t="str">
        <f t="shared" si="144"/>
        <v/>
      </c>
      <c r="U860" s="128" t="str">
        <f t="shared" si="145"/>
        <v/>
      </c>
      <c r="V860" s="128" t="str">
        <f t="shared" si="146"/>
        <v/>
      </c>
      <c r="W860" s="128" t="str">
        <f t="shared" si="147"/>
        <v/>
      </c>
      <c r="X860" s="128" t="str">
        <f t="shared" si="148"/>
        <v/>
      </c>
      <c r="Y860" s="128" t="str">
        <f t="shared" si="139"/>
        <v/>
      </c>
      <c r="Z860" s="128" t="str">
        <f t="shared" si="140"/>
        <v/>
      </c>
      <c r="AA860" s="128" t="str">
        <f t="shared" si="141"/>
        <v/>
      </c>
      <c r="AB860" s="128" t="str">
        <f t="shared" si="142"/>
        <v/>
      </c>
      <c r="AC860" s="128" t="str">
        <f t="shared" si="143"/>
        <v/>
      </c>
    </row>
    <row r="861" spans="1:29" x14ac:dyDescent="0.2">
      <c r="A861" s="161">
        <v>848</v>
      </c>
      <c r="B861" s="162"/>
      <c r="C861" s="162"/>
      <c r="E861" s="195"/>
      <c r="F861" s="195"/>
      <c r="G861" s="195"/>
      <c r="H861" s="195"/>
      <c r="I861" s="195"/>
      <c r="J861" s="195"/>
      <c r="K861" s="195"/>
      <c r="L861" s="195"/>
      <c r="M861" s="195"/>
      <c r="N861" s="195"/>
      <c r="O861" s="195"/>
      <c r="P861" s="195"/>
      <c r="Q861" s="195"/>
      <c r="R861" s="195"/>
      <c r="T861" s="128" t="str">
        <f t="shared" si="144"/>
        <v/>
      </c>
      <c r="U861" s="128" t="str">
        <f t="shared" si="145"/>
        <v/>
      </c>
      <c r="V861" s="128" t="str">
        <f t="shared" si="146"/>
        <v/>
      </c>
      <c r="W861" s="128" t="str">
        <f t="shared" si="147"/>
        <v/>
      </c>
      <c r="X861" s="128" t="str">
        <f t="shared" si="148"/>
        <v/>
      </c>
      <c r="Y861" s="128" t="str">
        <f t="shared" si="139"/>
        <v/>
      </c>
      <c r="Z861" s="128" t="str">
        <f t="shared" si="140"/>
        <v/>
      </c>
      <c r="AA861" s="128" t="str">
        <f t="shared" si="141"/>
        <v/>
      </c>
      <c r="AB861" s="128" t="str">
        <f t="shared" si="142"/>
        <v/>
      </c>
      <c r="AC861" s="128" t="str">
        <f t="shared" si="143"/>
        <v/>
      </c>
    </row>
    <row r="862" spans="1:29" x14ac:dyDescent="0.2">
      <c r="A862" s="161">
        <v>849</v>
      </c>
      <c r="B862" s="162"/>
      <c r="C862" s="162"/>
      <c r="E862" s="195"/>
      <c r="F862" s="195"/>
      <c r="G862" s="195"/>
      <c r="H862" s="195"/>
      <c r="I862" s="195"/>
      <c r="J862" s="195"/>
      <c r="K862" s="195"/>
      <c r="L862" s="195"/>
      <c r="M862" s="195"/>
      <c r="N862" s="195"/>
      <c r="O862" s="195"/>
      <c r="P862" s="195"/>
      <c r="Q862" s="195"/>
      <c r="R862" s="195"/>
      <c r="T862" s="128" t="str">
        <f t="shared" si="144"/>
        <v/>
      </c>
      <c r="U862" s="128" t="str">
        <f t="shared" si="145"/>
        <v/>
      </c>
      <c r="V862" s="128" t="str">
        <f t="shared" si="146"/>
        <v/>
      </c>
      <c r="W862" s="128" t="str">
        <f t="shared" si="147"/>
        <v/>
      </c>
      <c r="X862" s="128" t="str">
        <f t="shared" si="148"/>
        <v/>
      </c>
      <c r="Y862" s="128" t="str">
        <f t="shared" si="139"/>
        <v/>
      </c>
      <c r="Z862" s="128" t="str">
        <f t="shared" si="140"/>
        <v/>
      </c>
      <c r="AA862" s="128" t="str">
        <f t="shared" si="141"/>
        <v/>
      </c>
      <c r="AB862" s="128" t="str">
        <f t="shared" si="142"/>
        <v/>
      </c>
      <c r="AC862" s="128" t="str">
        <f t="shared" si="143"/>
        <v/>
      </c>
    </row>
    <row r="863" spans="1:29" x14ac:dyDescent="0.2">
      <c r="A863" s="161">
        <v>850</v>
      </c>
      <c r="B863" s="162"/>
      <c r="C863" s="162"/>
      <c r="E863" s="195"/>
      <c r="F863" s="195"/>
      <c r="G863" s="195"/>
      <c r="H863" s="195"/>
      <c r="I863" s="195"/>
      <c r="J863" s="195"/>
      <c r="K863" s="195"/>
      <c r="L863" s="195"/>
      <c r="M863" s="195"/>
      <c r="N863" s="195"/>
      <c r="O863" s="195"/>
      <c r="P863" s="195"/>
      <c r="Q863" s="195"/>
      <c r="R863" s="195"/>
      <c r="T863" s="128" t="str">
        <f t="shared" si="144"/>
        <v/>
      </c>
      <c r="U863" s="128" t="str">
        <f t="shared" si="145"/>
        <v/>
      </c>
      <c r="V863" s="128" t="str">
        <f t="shared" si="146"/>
        <v/>
      </c>
      <c r="W863" s="128" t="str">
        <f t="shared" si="147"/>
        <v/>
      </c>
      <c r="X863" s="128" t="str">
        <f t="shared" si="148"/>
        <v/>
      </c>
      <c r="Y863" s="128" t="str">
        <f t="shared" si="139"/>
        <v/>
      </c>
      <c r="Z863" s="128" t="str">
        <f t="shared" si="140"/>
        <v/>
      </c>
      <c r="AA863" s="128" t="str">
        <f t="shared" si="141"/>
        <v/>
      </c>
      <c r="AB863" s="128" t="str">
        <f t="shared" si="142"/>
        <v/>
      </c>
      <c r="AC863" s="128" t="str">
        <f t="shared" si="143"/>
        <v/>
      </c>
    </row>
    <row r="864" spans="1:29" x14ac:dyDescent="0.2">
      <c r="A864" s="161">
        <v>851</v>
      </c>
      <c r="B864" s="162"/>
      <c r="C864" s="162"/>
      <c r="E864" s="195"/>
      <c r="F864" s="195"/>
      <c r="G864" s="195"/>
      <c r="H864" s="195"/>
      <c r="I864" s="195"/>
      <c r="J864" s="195"/>
      <c r="K864" s="195"/>
      <c r="L864" s="195"/>
      <c r="M864" s="195"/>
      <c r="N864" s="195"/>
      <c r="O864" s="195"/>
      <c r="P864" s="195"/>
      <c r="Q864" s="195"/>
      <c r="R864" s="195"/>
      <c r="T864" s="128" t="str">
        <f t="shared" si="144"/>
        <v/>
      </c>
      <c r="U864" s="128" t="str">
        <f t="shared" si="145"/>
        <v/>
      </c>
      <c r="V864" s="128" t="str">
        <f t="shared" si="146"/>
        <v/>
      </c>
      <c r="W864" s="128" t="str">
        <f t="shared" si="147"/>
        <v/>
      </c>
      <c r="X864" s="128" t="str">
        <f t="shared" si="148"/>
        <v/>
      </c>
      <c r="Y864" s="128" t="str">
        <f t="shared" si="139"/>
        <v/>
      </c>
      <c r="Z864" s="128" t="str">
        <f t="shared" si="140"/>
        <v/>
      </c>
      <c r="AA864" s="128" t="str">
        <f t="shared" si="141"/>
        <v/>
      </c>
      <c r="AB864" s="128" t="str">
        <f t="shared" si="142"/>
        <v/>
      </c>
      <c r="AC864" s="128" t="str">
        <f t="shared" si="143"/>
        <v/>
      </c>
    </row>
    <row r="865" spans="1:29" x14ac:dyDescent="0.2">
      <c r="A865" s="161">
        <v>852</v>
      </c>
      <c r="B865" s="162"/>
      <c r="C865" s="162"/>
      <c r="E865" s="195"/>
      <c r="F865" s="195"/>
      <c r="G865" s="195"/>
      <c r="H865" s="195"/>
      <c r="I865" s="195"/>
      <c r="J865" s="195"/>
      <c r="K865" s="195"/>
      <c r="L865" s="195"/>
      <c r="M865" s="195"/>
      <c r="N865" s="195"/>
      <c r="O865" s="195"/>
      <c r="P865" s="195"/>
      <c r="Q865" s="195"/>
      <c r="R865" s="195"/>
      <c r="T865" s="128" t="str">
        <f t="shared" si="144"/>
        <v/>
      </c>
      <c r="U865" s="128" t="str">
        <f t="shared" si="145"/>
        <v/>
      </c>
      <c r="V865" s="128" t="str">
        <f t="shared" si="146"/>
        <v/>
      </c>
      <c r="W865" s="128" t="str">
        <f t="shared" si="147"/>
        <v/>
      </c>
      <c r="X865" s="128" t="str">
        <f t="shared" si="148"/>
        <v/>
      </c>
      <c r="Y865" s="128" t="str">
        <f t="shared" si="139"/>
        <v/>
      </c>
      <c r="Z865" s="128" t="str">
        <f t="shared" si="140"/>
        <v/>
      </c>
      <c r="AA865" s="128" t="str">
        <f t="shared" si="141"/>
        <v/>
      </c>
      <c r="AB865" s="128" t="str">
        <f t="shared" si="142"/>
        <v/>
      </c>
      <c r="AC865" s="128" t="str">
        <f t="shared" si="143"/>
        <v/>
      </c>
    </row>
    <row r="866" spans="1:29" x14ac:dyDescent="0.2">
      <c r="A866" s="161">
        <v>853</v>
      </c>
      <c r="B866" s="162"/>
      <c r="C866" s="162"/>
      <c r="E866" s="195"/>
      <c r="F866" s="195"/>
      <c r="G866" s="195"/>
      <c r="H866" s="195"/>
      <c r="I866" s="195"/>
      <c r="J866" s="195"/>
      <c r="K866" s="195"/>
      <c r="L866" s="195"/>
      <c r="M866" s="195"/>
      <c r="N866" s="195"/>
      <c r="O866" s="195"/>
      <c r="P866" s="195"/>
      <c r="Q866" s="195"/>
      <c r="R866" s="195"/>
      <c r="T866" s="128" t="str">
        <f t="shared" si="144"/>
        <v/>
      </c>
      <c r="U866" s="128" t="str">
        <f t="shared" si="145"/>
        <v/>
      </c>
      <c r="V866" s="128" t="str">
        <f t="shared" si="146"/>
        <v/>
      </c>
      <c r="W866" s="128" t="str">
        <f t="shared" si="147"/>
        <v/>
      </c>
      <c r="X866" s="128" t="str">
        <f t="shared" si="148"/>
        <v/>
      </c>
      <c r="Y866" s="128" t="str">
        <f t="shared" si="139"/>
        <v/>
      </c>
      <c r="Z866" s="128" t="str">
        <f t="shared" si="140"/>
        <v/>
      </c>
      <c r="AA866" s="128" t="str">
        <f t="shared" si="141"/>
        <v/>
      </c>
      <c r="AB866" s="128" t="str">
        <f t="shared" si="142"/>
        <v/>
      </c>
      <c r="AC866" s="128" t="str">
        <f t="shared" si="143"/>
        <v/>
      </c>
    </row>
    <row r="867" spans="1:29" x14ac:dyDescent="0.2">
      <c r="A867" s="161">
        <v>854</v>
      </c>
      <c r="B867" s="162"/>
      <c r="C867" s="162"/>
      <c r="E867" s="195"/>
      <c r="F867" s="195"/>
      <c r="G867" s="195"/>
      <c r="H867" s="195"/>
      <c r="I867" s="195"/>
      <c r="J867" s="195"/>
      <c r="K867" s="195"/>
      <c r="L867" s="195"/>
      <c r="M867" s="195"/>
      <c r="N867" s="195"/>
      <c r="O867" s="195"/>
      <c r="P867" s="195"/>
      <c r="Q867" s="195"/>
      <c r="R867" s="195"/>
      <c r="T867" s="128" t="str">
        <f t="shared" si="144"/>
        <v/>
      </c>
      <c r="U867" s="128" t="str">
        <f t="shared" si="145"/>
        <v/>
      </c>
      <c r="V867" s="128" t="str">
        <f t="shared" si="146"/>
        <v/>
      </c>
      <c r="W867" s="128" t="str">
        <f t="shared" si="147"/>
        <v/>
      </c>
      <c r="X867" s="128" t="str">
        <f t="shared" si="148"/>
        <v/>
      </c>
      <c r="Y867" s="128" t="str">
        <f t="shared" si="139"/>
        <v/>
      </c>
      <c r="Z867" s="128" t="str">
        <f t="shared" si="140"/>
        <v/>
      </c>
      <c r="AA867" s="128" t="str">
        <f t="shared" si="141"/>
        <v/>
      </c>
      <c r="AB867" s="128" t="str">
        <f t="shared" si="142"/>
        <v/>
      </c>
      <c r="AC867" s="128" t="str">
        <f t="shared" si="143"/>
        <v/>
      </c>
    </row>
    <row r="868" spans="1:29" x14ac:dyDescent="0.2">
      <c r="A868" s="161">
        <v>855</v>
      </c>
      <c r="B868" s="162"/>
      <c r="C868" s="162"/>
      <c r="E868" s="195"/>
      <c r="F868" s="195"/>
      <c r="G868" s="195"/>
      <c r="H868" s="195"/>
      <c r="I868" s="195"/>
      <c r="J868" s="195"/>
      <c r="K868" s="195"/>
      <c r="L868" s="195"/>
      <c r="M868" s="195"/>
      <c r="N868" s="195"/>
      <c r="O868" s="195"/>
      <c r="P868" s="195"/>
      <c r="Q868" s="195"/>
      <c r="R868" s="195"/>
      <c r="T868" s="128" t="str">
        <f t="shared" si="144"/>
        <v/>
      </c>
      <c r="U868" s="128" t="str">
        <f t="shared" si="145"/>
        <v/>
      </c>
      <c r="V868" s="128" t="str">
        <f t="shared" si="146"/>
        <v/>
      </c>
      <c r="W868" s="128" t="str">
        <f t="shared" si="147"/>
        <v/>
      </c>
      <c r="X868" s="128" t="str">
        <f t="shared" si="148"/>
        <v/>
      </c>
      <c r="Y868" s="128" t="str">
        <f t="shared" si="139"/>
        <v/>
      </c>
      <c r="Z868" s="128" t="str">
        <f t="shared" si="140"/>
        <v/>
      </c>
      <c r="AA868" s="128" t="str">
        <f t="shared" si="141"/>
        <v/>
      </c>
      <c r="AB868" s="128" t="str">
        <f t="shared" si="142"/>
        <v/>
      </c>
      <c r="AC868" s="128" t="str">
        <f t="shared" si="143"/>
        <v/>
      </c>
    </row>
    <row r="869" spans="1:29" x14ac:dyDescent="0.2">
      <c r="A869" s="161">
        <v>856</v>
      </c>
      <c r="B869" s="162"/>
      <c r="C869" s="162"/>
      <c r="E869" s="195"/>
      <c r="F869" s="195"/>
      <c r="G869" s="195"/>
      <c r="H869" s="195"/>
      <c r="I869" s="195"/>
      <c r="J869" s="195"/>
      <c r="K869" s="195"/>
      <c r="L869" s="195"/>
      <c r="M869" s="195"/>
      <c r="N869" s="195"/>
      <c r="O869" s="195"/>
      <c r="P869" s="195"/>
      <c r="Q869" s="195"/>
      <c r="R869" s="195"/>
      <c r="T869" s="128" t="str">
        <f t="shared" si="144"/>
        <v/>
      </c>
      <c r="U869" s="128" t="str">
        <f t="shared" si="145"/>
        <v/>
      </c>
      <c r="V869" s="128" t="str">
        <f t="shared" si="146"/>
        <v/>
      </c>
      <c r="W869" s="128" t="str">
        <f t="shared" si="147"/>
        <v/>
      </c>
      <c r="X869" s="128" t="str">
        <f t="shared" si="148"/>
        <v/>
      </c>
      <c r="Y869" s="128" t="str">
        <f t="shared" si="139"/>
        <v/>
      </c>
      <c r="Z869" s="128" t="str">
        <f t="shared" si="140"/>
        <v/>
      </c>
      <c r="AA869" s="128" t="str">
        <f t="shared" si="141"/>
        <v/>
      </c>
      <c r="AB869" s="128" t="str">
        <f t="shared" si="142"/>
        <v/>
      </c>
      <c r="AC869" s="128" t="str">
        <f t="shared" si="143"/>
        <v/>
      </c>
    </row>
    <row r="870" spans="1:29" x14ac:dyDescent="0.2">
      <c r="A870" s="161">
        <v>857</v>
      </c>
      <c r="B870" s="162"/>
      <c r="C870" s="162"/>
      <c r="E870" s="195"/>
      <c r="F870" s="195"/>
      <c r="G870" s="195"/>
      <c r="H870" s="195"/>
      <c r="I870" s="195"/>
      <c r="J870" s="195"/>
      <c r="K870" s="195"/>
      <c r="L870" s="195"/>
      <c r="M870" s="195"/>
      <c r="N870" s="195"/>
      <c r="O870" s="195"/>
      <c r="P870" s="195"/>
      <c r="Q870" s="195"/>
      <c r="R870" s="195"/>
      <c r="T870" s="128" t="str">
        <f t="shared" si="144"/>
        <v/>
      </c>
      <c r="U870" s="128" t="str">
        <f t="shared" si="145"/>
        <v/>
      </c>
      <c r="V870" s="128" t="str">
        <f t="shared" si="146"/>
        <v/>
      </c>
      <c r="W870" s="128" t="str">
        <f t="shared" si="147"/>
        <v/>
      </c>
      <c r="X870" s="128" t="str">
        <f t="shared" si="148"/>
        <v/>
      </c>
      <c r="Y870" s="128" t="str">
        <f t="shared" si="139"/>
        <v/>
      </c>
      <c r="Z870" s="128" t="str">
        <f t="shared" si="140"/>
        <v/>
      </c>
      <c r="AA870" s="128" t="str">
        <f t="shared" si="141"/>
        <v/>
      </c>
      <c r="AB870" s="128" t="str">
        <f t="shared" si="142"/>
        <v/>
      </c>
      <c r="AC870" s="128" t="str">
        <f t="shared" si="143"/>
        <v/>
      </c>
    </row>
    <row r="871" spans="1:29" x14ac:dyDescent="0.2">
      <c r="A871" s="161">
        <v>858</v>
      </c>
      <c r="B871" s="162"/>
      <c r="C871" s="162"/>
      <c r="E871" s="195"/>
      <c r="F871" s="195"/>
      <c r="G871" s="195"/>
      <c r="H871" s="195"/>
      <c r="I871" s="195"/>
      <c r="J871" s="195"/>
      <c r="K871" s="195"/>
      <c r="L871" s="195"/>
      <c r="M871" s="195"/>
      <c r="N871" s="195"/>
      <c r="O871" s="195"/>
      <c r="P871" s="195"/>
      <c r="Q871" s="195"/>
      <c r="R871" s="195"/>
      <c r="T871" s="128" t="str">
        <f t="shared" si="144"/>
        <v/>
      </c>
      <c r="U871" s="128" t="str">
        <f t="shared" si="145"/>
        <v/>
      </c>
      <c r="V871" s="128" t="str">
        <f t="shared" si="146"/>
        <v/>
      </c>
      <c r="W871" s="128" t="str">
        <f t="shared" si="147"/>
        <v/>
      </c>
      <c r="X871" s="128" t="str">
        <f t="shared" si="148"/>
        <v/>
      </c>
      <c r="Y871" s="128" t="str">
        <f t="shared" si="139"/>
        <v/>
      </c>
      <c r="Z871" s="128" t="str">
        <f t="shared" si="140"/>
        <v/>
      </c>
      <c r="AA871" s="128" t="str">
        <f t="shared" si="141"/>
        <v/>
      </c>
      <c r="AB871" s="128" t="str">
        <f t="shared" si="142"/>
        <v/>
      </c>
      <c r="AC871" s="128" t="str">
        <f t="shared" si="143"/>
        <v/>
      </c>
    </row>
    <row r="872" spans="1:29" x14ac:dyDescent="0.2">
      <c r="A872" s="161">
        <v>859</v>
      </c>
      <c r="B872" s="162"/>
      <c r="C872" s="162"/>
      <c r="E872" s="195"/>
      <c r="F872" s="195"/>
      <c r="G872" s="195"/>
      <c r="H872" s="195"/>
      <c r="I872" s="195"/>
      <c r="J872" s="195"/>
      <c r="K872" s="195"/>
      <c r="L872" s="195"/>
      <c r="M872" s="195"/>
      <c r="N872" s="195"/>
      <c r="O872" s="195"/>
      <c r="P872" s="195"/>
      <c r="Q872" s="195"/>
      <c r="R872" s="195"/>
      <c r="T872" s="128" t="str">
        <f t="shared" si="144"/>
        <v/>
      </c>
      <c r="U872" s="128" t="str">
        <f t="shared" si="145"/>
        <v/>
      </c>
      <c r="V872" s="128" t="str">
        <f t="shared" si="146"/>
        <v/>
      </c>
      <c r="W872" s="128" t="str">
        <f t="shared" si="147"/>
        <v/>
      </c>
      <c r="X872" s="128" t="str">
        <f t="shared" si="148"/>
        <v/>
      </c>
      <c r="Y872" s="128" t="str">
        <f t="shared" si="139"/>
        <v/>
      </c>
      <c r="Z872" s="128" t="str">
        <f t="shared" si="140"/>
        <v/>
      </c>
      <c r="AA872" s="128" t="str">
        <f t="shared" si="141"/>
        <v/>
      </c>
      <c r="AB872" s="128" t="str">
        <f t="shared" si="142"/>
        <v/>
      </c>
      <c r="AC872" s="128" t="str">
        <f t="shared" si="143"/>
        <v/>
      </c>
    </row>
    <row r="873" spans="1:29" x14ac:dyDescent="0.2">
      <c r="A873" s="161">
        <v>860</v>
      </c>
      <c r="B873" s="162"/>
      <c r="C873" s="162"/>
      <c r="E873" s="195"/>
      <c r="F873" s="195"/>
      <c r="G873" s="195"/>
      <c r="H873" s="195"/>
      <c r="I873" s="195"/>
      <c r="J873" s="195"/>
      <c r="K873" s="195"/>
      <c r="L873" s="195"/>
      <c r="M873" s="195"/>
      <c r="N873" s="195"/>
      <c r="O873" s="195"/>
      <c r="P873" s="195"/>
      <c r="Q873" s="195"/>
      <c r="R873" s="195"/>
      <c r="T873" s="128" t="str">
        <f t="shared" si="144"/>
        <v/>
      </c>
      <c r="U873" s="128" t="str">
        <f t="shared" si="145"/>
        <v/>
      </c>
      <c r="V873" s="128" t="str">
        <f t="shared" si="146"/>
        <v/>
      </c>
      <c r="W873" s="128" t="str">
        <f t="shared" si="147"/>
        <v/>
      </c>
      <c r="X873" s="128" t="str">
        <f t="shared" si="148"/>
        <v/>
      </c>
      <c r="Y873" s="128" t="str">
        <f t="shared" si="139"/>
        <v/>
      </c>
      <c r="Z873" s="128" t="str">
        <f t="shared" si="140"/>
        <v/>
      </c>
      <c r="AA873" s="128" t="str">
        <f t="shared" si="141"/>
        <v/>
      </c>
      <c r="AB873" s="128" t="str">
        <f t="shared" si="142"/>
        <v/>
      </c>
      <c r="AC873" s="128" t="str">
        <f t="shared" si="143"/>
        <v/>
      </c>
    </row>
    <row r="874" spans="1:29" x14ac:dyDescent="0.2">
      <c r="A874" s="161">
        <v>861</v>
      </c>
      <c r="B874" s="162"/>
      <c r="C874" s="162"/>
      <c r="E874" s="195"/>
      <c r="F874" s="195"/>
      <c r="G874" s="195"/>
      <c r="H874" s="195"/>
      <c r="I874" s="195"/>
      <c r="J874" s="195"/>
      <c r="K874" s="195"/>
      <c r="L874" s="195"/>
      <c r="M874" s="195"/>
      <c r="N874" s="195"/>
      <c r="O874" s="195"/>
      <c r="P874" s="195"/>
      <c r="Q874" s="195"/>
      <c r="R874" s="195"/>
      <c r="T874" s="128" t="str">
        <f t="shared" si="144"/>
        <v/>
      </c>
      <c r="U874" s="128" t="str">
        <f t="shared" si="145"/>
        <v/>
      </c>
      <c r="V874" s="128" t="str">
        <f t="shared" si="146"/>
        <v/>
      </c>
      <c r="W874" s="128" t="str">
        <f t="shared" si="147"/>
        <v/>
      </c>
      <c r="X874" s="128" t="str">
        <f t="shared" si="148"/>
        <v/>
      </c>
      <c r="Y874" s="128" t="str">
        <f t="shared" si="139"/>
        <v/>
      </c>
      <c r="Z874" s="128" t="str">
        <f t="shared" si="140"/>
        <v/>
      </c>
      <c r="AA874" s="128" t="str">
        <f t="shared" si="141"/>
        <v/>
      </c>
      <c r="AB874" s="128" t="str">
        <f t="shared" si="142"/>
        <v/>
      </c>
      <c r="AC874" s="128" t="str">
        <f t="shared" si="143"/>
        <v/>
      </c>
    </row>
    <row r="875" spans="1:29" x14ac:dyDescent="0.2">
      <c r="A875" s="161">
        <v>862</v>
      </c>
      <c r="B875" s="162"/>
      <c r="C875" s="162"/>
      <c r="E875" s="195"/>
      <c r="F875" s="195"/>
      <c r="G875" s="195"/>
      <c r="H875" s="195"/>
      <c r="I875" s="195"/>
      <c r="J875" s="195"/>
      <c r="K875" s="195"/>
      <c r="L875" s="195"/>
      <c r="M875" s="195"/>
      <c r="N875" s="195"/>
      <c r="O875" s="195"/>
      <c r="P875" s="195"/>
      <c r="Q875" s="195"/>
      <c r="R875" s="195"/>
      <c r="T875" s="128" t="str">
        <f t="shared" si="144"/>
        <v/>
      </c>
      <c r="U875" s="128" t="str">
        <f t="shared" si="145"/>
        <v/>
      </c>
      <c r="V875" s="128" t="str">
        <f t="shared" si="146"/>
        <v/>
      </c>
      <c r="W875" s="128" t="str">
        <f t="shared" si="147"/>
        <v/>
      </c>
      <c r="X875" s="128" t="str">
        <f t="shared" si="148"/>
        <v/>
      </c>
      <c r="Y875" s="128" t="str">
        <f t="shared" si="139"/>
        <v/>
      </c>
      <c r="Z875" s="128" t="str">
        <f t="shared" si="140"/>
        <v/>
      </c>
      <c r="AA875" s="128" t="str">
        <f t="shared" si="141"/>
        <v/>
      </c>
      <c r="AB875" s="128" t="str">
        <f t="shared" si="142"/>
        <v/>
      </c>
      <c r="AC875" s="128" t="str">
        <f t="shared" si="143"/>
        <v/>
      </c>
    </row>
    <row r="876" spans="1:29" x14ac:dyDescent="0.2">
      <c r="A876" s="161">
        <v>863</v>
      </c>
      <c r="B876" s="162"/>
      <c r="C876" s="162"/>
      <c r="E876" s="195"/>
      <c r="F876" s="195"/>
      <c r="G876" s="195"/>
      <c r="H876" s="195"/>
      <c r="I876" s="195"/>
      <c r="J876" s="195"/>
      <c r="K876" s="195"/>
      <c r="L876" s="195"/>
      <c r="M876" s="195"/>
      <c r="N876" s="195"/>
      <c r="O876" s="195"/>
      <c r="P876" s="195"/>
      <c r="Q876" s="195"/>
      <c r="R876" s="195"/>
      <c r="T876" s="128" t="str">
        <f t="shared" si="144"/>
        <v/>
      </c>
      <c r="U876" s="128" t="str">
        <f t="shared" si="145"/>
        <v/>
      </c>
      <c r="V876" s="128" t="str">
        <f t="shared" si="146"/>
        <v/>
      </c>
      <c r="W876" s="128" t="str">
        <f t="shared" si="147"/>
        <v/>
      </c>
      <c r="X876" s="128" t="str">
        <f t="shared" si="148"/>
        <v/>
      </c>
      <c r="Y876" s="128" t="str">
        <f t="shared" si="139"/>
        <v/>
      </c>
      <c r="Z876" s="128" t="str">
        <f t="shared" si="140"/>
        <v/>
      </c>
      <c r="AA876" s="128" t="str">
        <f t="shared" si="141"/>
        <v/>
      </c>
      <c r="AB876" s="128" t="str">
        <f t="shared" si="142"/>
        <v/>
      </c>
      <c r="AC876" s="128" t="str">
        <f t="shared" si="143"/>
        <v/>
      </c>
    </row>
    <row r="877" spans="1:29" x14ac:dyDescent="0.2">
      <c r="A877" s="161">
        <v>864</v>
      </c>
      <c r="B877" s="162"/>
      <c r="C877" s="162"/>
      <c r="E877" s="195"/>
      <c r="F877" s="195"/>
      <c r="G877" s="195"/>
      <c r="H877" s="195"/>
      <c r="I877" s="195"/>
      <c r="J877" s="195"/>
      <c r="K877" s="195"/>
      <c r="L877" s="195"/>
      <c r="M877" s="195"/>
      <c r="N877" s="195"/>
      <c r="O877" s="195"/>
      <c r="P877" s="195"/>
      <c r="Q877" s="195"/>
      <c r="R877" s="195"/>
      <c r="T877" s="128" t="str">
        <f t="shared" si="144"/>
        <v/>
      </c>
      <c r="U877" s="128" t="str">
        <f t="shared" si="145"/>
        <v/>
      </c>
      <c r="V877" s="128" t="str">
        <f t="shared" si="146"/>
        <v/>
      </c>
      <c r="W877" s="128" t="str">
        <f t="shared" si="147"/>
        <v/>
      </c>
      <c r="X877" s="128" t="str">
        <f t="shared" si="148"/>
        <v/>
      </c>
      <c r="Y877" s="128" t="str">
        <f t="shared" si="139"/>
        <v/>
      </c>
      <c r="Z877" s="128" t="str">
        <f t="shared" si="140"/>
        <v/>
      </c>
      <c r="AA877" s="128" t="str">
        <f t="shared" si="141"/>
        <v/>
      </c>
      <c r="AB877" s="128" t="str">
        <f t="shared" si="142"/>
        <v/>
      </c>
      <c r="AC877" s="128" t="str">
        <f t="shared" si="143"/>
        <v/>
      </c>
    </row>
    <row r="878" spans="1:29" x14ac:dyDescent="0.2">
      <c r="A878" s="161">
        <v>865</v>
      </c>
      <c r="B878" s="162"/>
      <c r="C878" s="162"/>
      <c r="E878" s="195"/>
      <c r="F878" s="195"/>
      <c r="G878" s="195"/>
      <c r="H878" s="195"/>
      <c r="I878" s="195"/>
      <c r="J878" s="195"/>
      <c r="K878" s="195"/>
      <c r="L878" s="195"/>
      <c r="M878" s="195"/>
      <c r="N878" s="195"/>
      <c r="O878" s="195"/>
      <c r="P878" s="195"/>
      <c r="Q878" s="195"/>
      <c r="R878" s="195"/>
      <c r="T878" s="128" t="str">
        <f t="shared" si="144"/>
        <v/>
      </c>
      <c r="U878" s="128" t="str">
        <f t="shared" si="145"/>
        <v/>
      </c>
      <c r="V878" s="128" t="str">
        <f t="shared" si="146"/>
        <v/>
      </c>
      <c r="W878" s="128" t="str">
        <f t="shared" si="147"/>
        <v/>
      </c>
      <c r="X878" s="128" t="str">
        <f t="shared" si="148"/>
        <v/>
      </c>
      <c r="Y878" s="128" t="str">
        <f t="shared" si="139"/>
        <v/>
      </c>
      <c r="Z878" s="128" t="str">
        <f t="shared" si="140"/>
        <v/>
      </c>
      <c r="AA878" s="128" t="str">
        <f t="shared" si="141"/>
        <v/>
      </c>
      <c r="AB878" s="128" t="str">
        <f t="shared" si="142"/>
        <v/>
      </c>
      <c r="AC878" s="128" t="str">
        <f t="shared" si="143"/>
        <v/>
      </c>
    </row>
    <row r="879" spans="1:29" x14ac:dyDescent="0.2">
      <c r="A879" s="161">
        <v>866</v>
      </c>
      <c r="B879" s="162"/>
      <c r="C879" s="162"/>
      <c r="E879" s="195"/>
      <c r="F879" s="195"/>
      <c r="G879" s="195"/>
      <c r="H879" s="195"/>
      <c r="I879" s="195"/>
      <c r="J879" s="195"/>
      <c r="K879" s="195"/>
      <c r="L879" s="195"/>
      <c r="M879" s="195"/>
      <c r="N879" s="195"/>
      <c r="O879" s="195"/>
      <c r="P879" s="195"/>
      <c r="Q879" s="195"/>
      <c r="R879" s="195"/>
      <c r="T879" s="128" t="str">
        <f t="shared" si="144"/>
        <v/>
      </c>
      <c r="U879" s="128" t="str">
        <f t="shared" si="145"/>
        <v/>
      </c>
      <c r="V879" s="128" t="str">
        <f t="shared" si="146"/>
        <v/>
      </c>
      <c r="W879" s="128" t="str">
        <f t="shared" si="147"/>
        <v/>
      </c>
      <c r="X879" s="128" t="str">
        <f t="shared" si="148"/>
        <v/>
      </c>
      <c r="Y879" s="128" t="str">
        <f t="shared" si="139"/>
        <v/>
      </c>
      <c r="Z879" s="128" t="str">
        <f t="shared" si="140"/>
        <v/>
      </c>
      <c r="AA879" s="128" t="str">
        <f t="shared" si="141"/>
        <v/>
      </c>
      <c r="AB879" s="128" t="str">
        <f t="shared" si="142"/>
        <v/>
      </c>
      <c r="AC879" s="128" t="str">
        <f t="shared" si="143"/>
        <v/>
      </c>
    </row>
    <row r="880" spans="1:29" x14ac:dyDescent="0.2">
      <c r="A880" s="161">
        <v>867</v>
      </c>
      <c r="B880" s="162"/>
      <c r="C880" s="162"/>
      <c r="E880" s="195"/>
      <c r="F880" s="195"/>
      <c r="G880" s="195"/>
      <c r="H880" s="195"/>
      <c r="I880" s="195"/>
      <c r="J880" s="195"/>
      <c r="K880" s="195"/>
      <c r="L880" s="195"/>
      <c r="M880" s="195"/>
      <c r="N880" s="195"/>
      <c r="O880" s="195"/>
      <c r="P880" s="195"/>
      <c r="Q880" s="195"/>
      <c r="R880" s="195"/>
      <c r="T880" s="128" t="str">
        <f t="shared" si="144"/>
        <v/>
      </c>
      <c r="U880" s="128" t="str">
        <f t="shared" si="145"/>
        <v/>
      </c>
      <c r="V880" s="128" t="str">
        <f t="shared" si="146"/>
        <v/>
      </c>
      <c r="W880" s="128" t="str">
        <f t="shared" si="147"/>
        <v/>
      </c>
      <c r="X880" s="128" t="str">
        <f t="shared" si="148"/>
        <v/>
      </c>
      <c r="Y880" s="128" t="str">
        <f t="shared" si="139"/>
        <v/>
      </c>
      <c r="Z880" s="128" t="str">
        <f t="shared" si="140"/>
        <v/>
      </c>
      <c r="AA880" s="128" t="str">
        <f t="shared" si="141"/>
        <v/>
      </c>
      <c r="AB880" s="128" t="str">
        <f t="shared" si="142"/>
        <v/>
      </c>
      <c r="AC880" s="128" t="str">
        <f t="shared" si="143"/>
        <v/>
      </c>
    </row>
    <row r="881" spans="1:29" x14ac:dyDescent="0.2">
      <c r="A881" s="161">
        <v>868</v>
      </c>
      <c r="B881" s="162"/>
      <c r="C881" s="162"/>
      <c r="E881" s="195"/>
      <c r="F881" s="195"/>
      <c r="G881" s="195"/>
      <c r="H881" s="195"/>
      <c r="I881" s="195"/>
      <c r="J881" s="195"/>
      <c r="K881" s="195"/>
      <c r="L881" s="195"/>
      <c r="M881" s="195"/>
      <c r="N881" s="195"/>
      <c r="O881" s="195"/>
      <c r="P881" s="195"/>
      <c r="Q881" s="195"/>
      <c r="R881" s="195"/>
      <c r="T881" s="128" t="str">
        <f t="shared" si="144"/>
        <v/>
      </c>
      <c r="U881" s="128" t="str">
        <f t="shared" si="145"/>
        <v/>
      </c>
      <c r="V881" s="128" t="str">
        <f t="shared" si="146"/>
        <v/>
      </c>
      <c r="W881" s="128" t="str">
        <f t="shared" si="147"/>
        <v/>
      </c>
      <c r="X881" s="128" t="str">
        <f t="shared" si="148"/>
        <v/>
      </c>
      <c r="Y881" s="128" t="str">
        <f t="shared" si="139"/>
        <v/>
      </c>
      <c r="Z881" s="128" t="str">
        <f t="shared" si="140"/>
        <v/>
      </c>
      <c r="AA881" s="128" t="str">
        <f t="shared" si="141"/>
        <v/>
      </c>
      <c r="AB881" s="128" t="str">
        <f t="shared" si="142"/>
        <v/>
      </c>
      <c r="AC881" s="128" t="str">
        <f t="shared" si="143"/>
        <v/>
      </c>
    </row>
    <row r="882" spans="1:29" x14ac:dyDescent="0.2">
      <c r="A882" s="161">
        <v>869</v>
      </c>
      <c r="B882" s="162"/>
      <c r="C882" s="162"/>
      <c r="E882" s="195"/>
      <c r="F882" s="195"/>
      <c r="G882" s="195"/>
      <c r="H882" s="195"/>
      <c r="I882" s="195"/>
      <c r="J882" s="195"/>
      <c r="K882" s="195"/>
      <c r="L882" s="195"/>
      <c r="M882" s="195"/>
      <c r="N882" s="195"/>
      <c r="O882" s="195"/>
      <c r="P882" s="195"/>
      <c r="Q882" s="195"/>
      <c r="R882" s="195"/>
      <c r="T882" s="128" t="str">
        <f t="shared" si="144"/>
        <v/>
      </c>
      <c r="U882" s="128" t="str">
        <f t="shared" si="145"/>
        <v/>
      </c>
      <c r="V882" s="128" t="str">
        <f t="shared" si="146"/>
        <v/>
      </c>
      <c r="W882" s="128" t="str">
        <f t="shared" si="147"/>
        <v/>
      </c>
      <c r="X882" s="128" t="str">
        <f t="shared" si="148"/>
        <v/>
      </c>
      <c r="Y882" s="128" t="str">
        <f t="shared" si="139"/>
        <v/>
      </c>
      <c r="Z882" s="128" t="str">
        <f t="shared" si="140"/>
        <v/>
      </c>
      <c r="AA882" s="128" t="str">
        <f t="shared" si="141"/>
        <v/>
      </c>
      <c r="AB882" s="128" t="str">
        <f t="shared" si="142"/>
        <v/>
      </c>
      <c r="AC882" s="128" t="str">
        <f t="shared" si="143"/>
        <v/>
      </c>
    </row>
    <row r="883" spans="1:29" x14ac:dyDescent="0.2">
      <c r="A883" s="161">
        <v>870</v>
      </c>
      <c r="B883" s="162"/>
      <c r="C883" s="162"/>
      <c r="E883" s="195"/>
      <c r="F883" s="195"/>
      <c r="G883" s="195"/>
      <c r="H883" s="195"/>
      <c r="I883" s="195"/>
      <c r="J883" s="195"/>
      <c r="K883" s="195"/>
      <c r="L883" s="195"/>
      <c r="M883" s="195"/>
      <c r="N883" s="195"/>
      <c r="O883" s="195"/>
      <c r="P883" s="195"/>
      <c r="Q883" s="195"/>
      <c r="R883" s="195"/>
      <c r="T883" s="128" t="str">
        <f t="shared" si="144"/>
        <v/>
      </c>
      <c r="U883" s="128" t="str">
        <f t="shared" si="145"/>
        <v/>
      </c>
      <c r="V883" s="128" t="str">
        <f t="shared" si="146"/>
        <v/>
      </c>
      <c r="W883" s="128" t="str">
        <f t="shared" si="147"/>
        <v/>
      </c>
      <c r="X883" s="128" t="str">
        <f t="shared" si="148"/>
        <v/>
      </c>
      <c r="Y883" s="128" t="str">
        <f t="shared" si="139"/>
        <v/>
      </c>
      <c r="Z883" s="128" t="str">
        <f t="shared" si="140"/>
        <v/>
      </c>
      <c r="AA883" s="128" t="str">
        <f t="shared" si="141"/>
        <v/>
      </c>
      <c r="AB883" s="128" t="str">
        <f t="shared" si="142"/>
        <v/>
      </c>
      <c r="AC883" s="128" t="str">
        <f t="shared" si="143"/>
        <v/>
      </c>
    </row>
    <row r="884" spans="1:29" x14ac:dyDescent="0.2">
      <c r="A884" s="161">
        <v>871</v>
      </c>
      <c r="B884" s="162"/>
      <c r="C884" s="162"/>
      <c r="E884" s="195"/>
      <c r="F884" s="195"/>
      <c r="G884" s="195"/>
      <c r="H884" s="195"/>
      <c r="I884" s="195"/>
      <c r="J884" s="195"/>
      <c r="K884" s="195"/>
      <c r="L884" s="195"/>
      <c r="M884" s="195"/>
      <c r="N884" s="195"/>
      <c r="O884" s="195"/>
      <c r="P884" s="195"/>
      <c r="Q884" s="195"/>
      <c r="R884" s="195"/>
      <c r="T884" s="128" t="str">
        <f t="shared" si="144"/>
        <v/>
      </c>
      <c r="U884" s="128" t="str">
        <f t="shared" si="145"/>
        <v/>
      </c>
      <c r="V884" s="128" t="str">
        <f t="shared" si="146"/>
        <v/>
      </c>
      <c r="W884" s="128" t="str">
        <f t="shared" si="147"/>
        <v/>
      </c>
      <c r="X884" s="128" t="str">
        <f t="shared" si="148"/>
        <v/>
      </c>
      <c r="Y884" s="128" t="str">
        <f t="shared" si="139"/>
        <v/>
      </c>
      <c r="Z884" s="128" t="str">
        <f t="shared" si="140"/>
        <v/>
      </c>
      <c r="AA884" s="128" t="str">
        <f t="shared" si="141"/>
        <v/>
      </c>
      <c r="AB884" s="128" t="str">
        <f t="shared" si="142"/>
        <v/>
      </c>
      <c r="AC884" s="128" t="str">
        <f t="shared" si="143"/>
        <v/>
      </c>
    </row>
    <row r="885" spans="1:29" x14ac:dyDescent="0.2">
      <c r="A885" s="161">
        <v>872</v>
      </c>
      <c r="B885" s="162"/>
      <c r="C885" s="162"/>
      <c r="E885" s="195"/>
      <c r="F885" s="195"/>
      <c r="G885" s="195"/>
      <c r="H885" s="195"/>
      <c r="I885" s="195"/>
      <c r="J885" s="195"/>
      <c r="K885" s="195"/>
      <c r="L885" s="195"/>
      <c r="M885" s="195"/>
      <c r="N885" s="195"/>
      <c r="O885" s="195"/>
      <c r="P885" s="195"/>
      <c r="Q885" s="195"/>
      <c r="R885" s="195"/>
      <c r="T885" s="128" t="str">
        <f t="shared" si="144"/>
        <v/>
      </c>
      <c r="U885" s="128" t="str">
        <f t="shared" si="145"/>
        <v/>
      </c>
      <c r="V885" s="128" t="str">
        <f t="shared" si="146"/>
        <v/>
      </c>
      <c r="W885" s="128" t="str">
        <f t="shared" si="147"/>
        <v/>
      </c>
      <c r="X885" s="128" t="str">
        <f t="shared" si="148"/>
        <v/>
      </c>
      <c r="Y885" s="128" t="str">
        <f t="shared" si="139"/>
        <v/>
      </c>
      <c r="Z885" s="128" t="str">
        <f t="shared" si="140"/>
        <v/>
      </c>
      <c r="AA885" s="128" t="str">
        <f t="shared" si="141"/>
        <v/>
      </c>
      <c r="AB885" s="128" t="str">
        <f t="shared" si="142"/>
        <v/>
      </c>
      <c r="AC885" s="128" t="str">
        <f t="shared" si="143"/>
        <v/>
      </c>
    </row>
    <row r="886" spans="1:29" x14ac:dyDescent="0.2">
      <c r="A886" s="161">
        <v>873</v>
      </c>
      <c r="B886" s="162"/>
      <c r="C886" s="162"/>
      <c r="E886" s="195"/>
      <c r="F886" s="195"/>
      <c r="G886" s="195"/>
      <c r="H886" s="195"/>
      <c r="I886" s="195"/>
      <c r="J886" s="195"/>
      <c r="K886" s="195"/>
      <c r="L886" s="195"/>
      <c r="M886" s="195"/>
      <c r="N886" s="195"/>
      <c r="O886" s="195"/>
      <c r="P886" s="195"/>
      <c r="Q886" s="195"/>
      <c r="R886" s="195"/>
      <c r="T886" s="128" t="str">
        <f t="shared" si="144"/>
        <v/>
      </c>
      <c r="U886" s="128" t="str">
        <f t="shared" si="145"/>
        <v/>
      </c>
      <c r="V886" s="128" t="str">
        <f t="shared" si="146"/>
        <v/>
      </c>
      <c r="W886" s="128" t="str">
        <f t="shared" si="147"/>
        <v/>
      </c>
      <c r="X886" s="128" t="str">
        <f t="shared" si="148"/>
        <v/>
      </c>
      <c r="Y886" s="128" t="str">
        <f t="shared" si="139"/>
        <v/>
      </c>
      <c r="Z886" s="128" t="str">
        <f t="shared" si="140"/>
        <v/>
      </c>
      <c r="AA886" s="128" t="str">
        <f t="shared" si="141"/>
        <v/>
      </c>
      <c r="AB886" s="128" t="str">
        <f t="shared" si="142"/>
        <v/>
      </c>
      <c r="AC886" s="128" t="str">
        <f t="shared" si="143"/>
        <v/>
      </c>
    </row>
    <row r="887" spans="1:29" x14ac:dyDescent="0.2">
      <c r="A887" s="161">
        <v>874</v>
      </c>
      <c r="B887" s="162"/>
      <c r="C887" s="162"/>
      <c r="E887" s="195"/>
      <c r="F887" s="195"/>
      <c r="G887" s="195"/>
      <c r="H887" s="195"/>
      <c r="I887" s="195"/>
      <c r="J887" s="195"/>
      <c r="K887" s="195"/>
      <c r="L887" s="195"/>
      <c r="M887" s="195"/>
      <c r="N887" s="195"/>
      <c r="O887" s="195"/>
      <c r="P887" s="195"/>
      <c r="Q887" s="195"/>
      <c r="R887" s="195"/>
      <c r="T887" s="128" t="str">
        <f t="shared" si="144"/>
        <v/>
      </c>
      <c r="U887" s="128" t="str">
        <f t="shared" si="145"/>
        <v/>
      </c>
      <c r="V887" s="128" t="str">
        <f t="shared" si="146"/>
        <v/>
      </c>
      <c r="W887" s="128" t="str">
        <f t="shared" si="147"/>
        <v/>
      </c>
      <c r="X887" s="128" t="str">
        <f t="shared" si="148"/>
        <v/>
      </c>
      <c r="Y887" s="128" t="str">
        <f t="shared" si="139"/>
        <v/>
      </c>
      <c r="Z887" s="128" t="str">
        <f t="shared" si="140"/>
        <v/>
      </c>
      <c r="AA887" s="128" t="str">
        <f t="shared" si="141"/>
        <v/>
      </c>
      <c r="AB887" s="128" t="str">
        <f t="shared" si="142"/>
        <v/>
      </c>
      <c r="AC887" s="128" t="str">
        <f t="shared" si="143"/>
        <v/>
      </c>
    </row>
    <row r="888" spans="1:29" x14ac:dyDescent="0.2">
      <c r="A888" s="161">
        <v>875</v>
      </c>
      <c r="B888" s="162"/>
      <c r="C888" s="162"/>
      <c r="E888" s="195"/>
      <c r="F888" s="195"/>
      <c r="G888" s="195"/>
      <c r="H888" s="195"/>
      <c r="I888" s="195"/>
      <c r="J888" s="195"/>
      <c r="K888" s="195"/>
      <c r="L888" s="195"/>
      <c r="M888" s="195"/>
      <c r="N888" s="195"/>
      <c r="O888" s="195"/>
      <c r="P888" s="195"/>
      <c r="Q888" s="195"/>
      <c r="R888" s="195"/>
      <c r="T888" s="128" t="str">
        <f t="shared" si="144"/>
        <v/>
      </c>
      <c r="U888" s="128" t="str">
        <f t="shared" si="145"/>
        <v/>
      </c>
      <c r="V888" s="128" t="str">
        <f t="shared" si="146"/>
        <v/>
      </c>
      <c r="W888" s="128" t="str">
        <f t="shared" si="147"/>
        <v/>
      </c>
      <c r="X888" s="128" t="str">
        <f t="shared" si="148"/>
        <v/>
      </c>
      <c r="Y888" s="128" t="str">
        <f t="shared" si="139"/>
        <v/>
      </c>
      <c r="Z888" s="128" t="str">
        <f t="shared" si="140"/>
        <v/>
      </c>
      <c r="AA888" s="128" t="str">
        <f t="shared" si="141"/>
        <v/>
      </c>
      <c r="AB888" s="128" t="str">
        <f t="shared" si="142"/>
        <v/>
      </c>
      <c r="AC888" s="128" t="str">
        <f t="shared" si="143"/>
        <v/>
      </c>
    </row>
    <row r="889" spans="1:29" x14ac:dyDescent="0.2">
      <c r="A889" s="161">
        <v>876</v>
      </c>
      <c r="B889" s="162"/>
      <c r="C889" s="162"/>
      <c r="E889" s="195"/>
      <c r="F889" s="195"/>
      <c r="G889" s="195"/>
      <c r="H889" s="195"/>
      <c r="I889" s="195"/>
      <c r="J889" s="195"/>
      <c r="K889" s="195"/>
      <c r="L889" s="195"/>
      <c r="M889" s="195"/>
      <c r="N889" s="195"/>
      <c r="O889" s="195"/>
      <c r="P889" s="195"/>
      <c r="Q889" s="195"/>
      <c r="R889" s="195"/>
      <c r="T889" s="128" t="str">
        <f t="shared" si="144"/>
        <v/>
      </c>
      <c r="U889" s="128" t="str">
        <f t="shared" si="145"/>
        <v/>
      </c>
      <c r="V889" s="128" t="str">
        <f t="shared" si="146"/>
        <v/>
      </c>
      <c r="W889" s="128" t="str">
        <f t="shared" si="147"/>
        <v/>
      </c>
      <c r="X889" s="128" t="str">
        <f t="shared" si="148"/>
        <v/>
      </c>
      <c r="Y889" s="128" t="str">
        <f t="shared" si="139"/>
        <v/>
      </c>
      <c r="Z889" s="128" t="str">
        <f t="shared" si="140"/>
        <v/>
      </c>
      <c r="AA889" s="128" t="str">
        <f t="shared" si="141"/>
        <v/>
      </c>
      <c r="AB889" s="128" t="str">
        <f t="shared" si="142"/>
        <v/>
      </c>
      <c r="AC889" s="128" t="str">
        <f t="shared" si="143"/>
        <v/>
      </c>
    </row>
    <row r="890" spans="1:29" x14ac:dyDescent="0.2">
      <c r="A890" s="161">
        <v>877</v>
      </c>
      <c r="B890" s="162"/>
      <c r="C890" s="162"/>
      <c r="E890" s="195"/>
      <c r="F890" s="195"/>
      <c r="G890" s="195"/>
      <c r="H890" s="195"/>
      <c r="I890" s="195"/>
      <c r="J890" s="195"/>
      <c r="K890" s="195"/>
      <c r="L890" s="195"/>
      <c r="M890" s="195"/>
      <c r="N890" s="195"/>
      <c r="O890" s="195"/>
      <c r="P890" s="195"/>
      <c r="Q890" s="195"/>
      <c r="R890" s="195"/>
      <c r="T890" s="128" t="str">
        <f t="shared" si="144"/>
        <v/>
      </c>
      <c r="U890" s="128" t="str">
        <f t="shared" si="145"/>
        <v/>
      </c>
      <c r="V890" s="128" t="str">
        <f t="shared" si="146"/>
        <v/>
      </c>
      <c r="W890" s="128" t="str">
        <f t="shared" si="147"/>
        <v/>
      </c>
      <c r="X890" s="128" t="str">
        <f t="shared" si="148"/>
        <v/>
      </c>
      <c r="Y890" s="128" t="str">
        <f t="shared" si="139"/>
        <v/>
      </c>
      <c r="Z890" s="128" t="str">
        <f t="shared" si="140"/>
        <v/>
      </c>
      <c r="AA890" s="128" t="str">
        <f t="shared" si="141"/>
        <v/>
      </c>
      <c r="AB890" s="128" t="str">
        <f t="shared" si="142"/>
        <v/>
      </c>
      <c r="AC890" s="128" t="str">
        <f t="shared" si="143"/>
        <v/>
      </c>
    </row>
    <row r="891" spans="1:29" x14ac:dyDescent="0.2">
      <c r="A891" s="161">
        <v>878</v>
      </c>
      <c r="B891" s="162"/>
      <c r="C891" s="162"/>
      <c r="E891" s="195"/>
      <c r="F891" s="195"/>
      <c r="G891" s="195"/>
      <c r="H891" s="195"/>
      <c r="I891" s="195"/>
      <c r="J891" s="195"/>
      <c r="K891" s="195"/>
      <c r="L891" s="195"/>
      <c r="M891" s="195"/>
      <c r="N891" s="195"/>
      <c r="O891" s="195"/>
      <c r="P891" s="195"/>
      <c r="Q891" s="195"/>
      <c r="R891" s="195"/>
      <c r="T891" s="128" t="str">
        <f t="shared" si="144"/>
        <v/>
      </c>
      <c r="U891" s="128" t="str">
        <f t="shared" si="145"/>
        <v/>
      </c>
      <c r="V891" s="128" t="str">
        <f t="shared" si="146"/>
        <v/>
      </c>
      <c r="W891" s="128" t="str">
        <f t="shared" si="147"/>
        <v/>
      </c>
      <c r="X891" s="128" t="str">
        <f t="shared" si="148"/>
        <v/>
      </c>
      <c r="Y891" s="128" t="str">
        <f t="shared" si="139"/>
        <v/>
      </c>
      <c r="Z891" s="128" t="str">
        <f t="shared" si="140"/>
        <v/>
      </c>
      <c r="AA891" s="128" t="str">
        <f t="shared" si="141"/>
        <v/>
      </c>
      <c r="AB891" s="128" t="str">
        <f t="shared" si="142"/>
        <v/>
      </c>
      <c r="AC891" s="128" t="str">
        <f t="shared" si="143"/>
        <v/>
      </c>
    </row>
    <row r="892" spans="1:29" x14ac:dyDescent="0.2">
      <c r="A892" s="161">
        <v>879</v>
      </c>
      <c r="B892" s="162"/>
      <c r="C892" s="162"/>
      <c r="E892" s="195"/>
      <c r="F892" s="195"/>
      <c r="G892" s="195"/>
      <c r="H892" s="195"/>
      <c r="I892" s="195"/>
      <c r="J892" s="195"/>
      <c r="K892" s="195"/>
      <c r="L892" s="195"/>
      <c r="M892" s="195"/>
      <c r="N892" s="195"/>
      <c r="O892" s="195"/>
      <c r="P892" s="195"/>
      <c r="Q892" s="195"/>
      <c r="R892" s="195"/>
      <c r="T892" s="128" t="str">
        <f t="shared" si="144"/>
        <v/>
      </c>
      <c r="U892" s="128" t="str">
        <f t="shared" si="145"/>
        <v/>
      </c>
      <c r="V892" s="128" t="str">
        <f t="shared" si="146"/>
        <v/>
      </c>
      <c r="W892" s="128" t="str">
        <f t="shared" si="147"/>
        <v/>
      </c>
      <c r="X892" s="128" t="str">
        <f t="shared" si="148"/>
        <v/>
      </c>
      <c r="Y892" s="128" t="str">
        <f t="shared" si="139"/>
        <v/>
      </c>
      <c r="Z892" s="128" t="str">
        <f t="shared" si="140"/>
        <v/>
      </c>
      <c r="AA892" s="128" t="str">
        <f t="shared" si="141"/>
        <v/>
      </c>
      <c r="AB892" s="128" t="str">
        <f t="shared" si="142"/>
        <v/>
      </c>
      <c r="AC892" s="128" t="str">
        <f t="shared" si="143"/>
        <v/>
      </c>
    </row>
    <row r="893" spans="1:29" x14ac:dyDescent="0.2">
      <c r="A893" s="161">
        <v>880</v>
      </c>
      <c r="B893" s="162"/>
      <c r="C893" s="162"/>
      <c r="E893" s="195"/>
      <c r="F893" s="195"/>
      <c r="G893" s="195"/>
      <c r="H893" s="195"/>
      <c r="I893" s="195"/>
      <c r="J893" s="195"/>
      <c r="K893" s="195"/>
      <c r="L893" s="195"/>
      <c r="M893" s="195"/>
      <c r="N893" s="195"/>
      <c r="O893" s="195"/>
      <c r="P893" s="195"/>
      <c r="Q893" s="195"/>
      <c r="R893" s="195"/>
      <c r="T893" s="128" t="str">
        <f t="shared" si="144"/>
        <v/>
      </c>
      <c r="U893" s="128" t="str">
        <f t="shared" si="145"/>
        <v/>
      </c>
      <c r="V893" s="128" t="str">
        <f t="shared" si="146"/>
        <v/>
      </c>
      <c r="W893" s="128" t="str">
        <f t="shared" si="147"/>
        <v/>
      </c>
      <c r="X893" s="128" t="str">
        <f t="shared" si="148"/>
        <v/>
      </c>
      <c r="Y893" s="128" t="str">
        <f t="shared" si="139"/>
        <v/>
      </c>
      <c r="Z893" s="128" t="str">
        <f t="shared" si="140"/>
        <v/>
      </c>
      <c r="AA893" s="128" t="str">
        <f t="shared" si="141"/>
        <v/>
      </c>
      <c r="AB893" s="128" t="str">
        <f t="shared" si="142"/>
        <v/>
      </c>
      <c r="AC893" s="128" t="str">
        <f t="shared" si="143"/>
        <v/>
      </c>
    </row>
    <row r="894" spans="1:29" x14ac:dyDescent="0.2">
      <c r="A894" s="161">
        <v>881</v>
      </c>
      <c r="B894" s="162"/>
      <c r="C894" s="162"/>
      <c r="E894" s="195"/>
      <c r="F894" s="195"/>
      <c r="G894" s="195"/>
      <c r="H894" s="195"/>
      <c r="I894" s="195"/>
      <c r="J894" s="195"/>
      <c r="K894" s="195"/>
      <c r="L894" s="195"/>
      <c r="M894" s="195"/>
      <c r="N894" s="195"/>
      <c r="O894" s="195"/>
      <c r="P894" s="195"/>
      <c r="Q894" s="195"/>
      <c r="R894" s="195"/>
      <c r="T894" s="128" t="str">
        <f t="shared" si="144"/>
        <v/>
      </c>
      <c r="U894" s="128" t="str">
        <f t="shared" si="145"/>
        <v/>
      </c>
      <c r="V894" s="128" t="str">
        <f t="shared" si="146"/>
        <v/>
      </c>
      <c r="W894" s="128" t="str">
        <f t="shared" si="147"/>
        <v/>
      </c>
      <c r="X894" s="128" t="str">
        <f t="shared" si="148"/>
        <v/>
      </c>
      <c r="Y894" s="128" t="str">
        <f t="shared" si="139"/>
        <v/>
      </c>
      <c r="Z894" s="128" t="str">
        <f t="shared" si="140"/>
        <v/>
      </c>
      <c r="AA894" s="128" t="str">
        <f t="shared" si="141"/>
        <v/>
      </c>
      <c r="AB894" s="128" t="str">
        <f t="shared" si="142"/>
        <v/>
      </c>
      <c r="AC894" s="128" t="str">
        <f t="shared" si="143"/>
        <v/>
      </c>
    </row>
    <row r="895" spans="1:29" x14ac:dyDescent="0.2">
      <c r="A895" s="161">
        <v>882</v>
      </c>
      <c r="B895" s="162"/>
      <c r="C895" s="162"/>
      <c r="E895" s="195"/>
      <c r="F895" s="195"/>
      <c r="G895" s="195"/>
      <c r="H895" s="195"/>
      <c r="I895" s="195"/>
      <c r="J895" s="195"/>
      <c r="K895" s="195"/>
      <c r="L895" s="195"/>
      <c r="M895" s="195"/>
      <c r="N895" s="195"/>
      <c r="O895" s="195"/>
      <c r="P895" s="195"/>
      <c r="Q895" s="195"/>
      <c r="R895" s="195"/>
      <c r="T895" s="128" t="str">
        <f t="shared" si="144"/>
        <v/>
      </c>
      <c r="U895" s="128" t="str">
        <f t="shared" si="145"/>
        <v/>
      </c>
      <c r="V895" s="128" t="str">
        <f t="shared" si="146"/>
        <v/>
      </c>
      <c r="W895" s="128" t="str">
        <f t="shared" si="147"/>
        <v/>
      </c>
      <c r="X895" s="128" t="str">
        <f t="shared" si="148"/>
        <v/>
      </c>
      <c r="Y895" s="128" t="str">
        <f t="shared" si="139"/>
        <v/>
      </c>
      <c r="Z895" s="128" t="str">
        <f t="shared" si="140"/>
        <v/>
      </c>
      <c r="AA895" s="128" t="str">
        <f t="shared" si="141"/>
        <v/>
      </c>
      <c r="AB895" s="128" t="str">
        <f t="shared" si="142"/>
        <v/>
      </c>
      <c r="AC895" s="128" t="str">
        <f t="shared" si="143"/>
        <v/>
      </c>
    </row>
    <row r="896" spans="1:29" x14ac:dyDescent="0.2">
      <c r="A896" s="161">
        <v>883</v>
      </c>
      <c r="B896" s="162"/>
      <c r="C896" s="162"/>
      <c r="E896" s="195"/>
      <c r="F896" s="195"/>
      <c r="G896" s="195"/>
      <c r="H896" s="195"/>
      <c r="I896" s="195"/>
      <c r="J896" s="195"/>
      <c r="K896" s="195"/>
      <c r="L896" s="195"/>
      <c r="M896" s="195"/>
      <c r="N896" s="195"/>
      <c r="O896" s="195"/>
      <c r="P896" s="195"/>
      <c r="Q896" s="195"/>
      <c r="R896" s="195"/>
      <c r="T896" s="128" t="str">
        <f t="shared" si="144"/>
        <v/>
      </c>
      <c r="U896" s="128" t="str">
        <f t="shared" si="145"/>
        <v/>
      </c>
      <c r="V896" s="128" t="str">
        <f t="shared" si="146"/>
        <v/>
      </c>
      <c r="W896" s="128" t="str">
        <f t="shared" si="147"/>
        <v/>
      </c>
      <c r="X896" s="128" t="str">
        <f t="shared" si="148"/>
        <v/>
      </c>
      <c r="Y896" s="128" t="str">
        <f t="shared" si="139"/>
        <v/>
      </c>
      <c r="Z896" s="128" t="str">
        <f t="shared" si="140"/>
        <v/>
      </c>
      <c r="AA896" s="128" t="str">
        <f t="shared" si="141"/>
        <v/>
      </c>
      <c r="AB896" s="128" t="str">
        <f t="shared" si="142"/>
        <v/>
      </c>
      <c r="AC896" s="128" t="str">
        <f t="shared" si="143"/>
        <v/>
      </c>
    </row>
    <row r="897" spans="1:29" x14ac:dyDescent="0.2">
      <c r="A897" s="161">
        <v>884</v>
      </c>
      <c r="B897" s="162"/>
      <c r="C897" s="162"/>
      <c r="E897" s="195"/>
      <c r="F897" s="195"/>
      <c r="G897" s="195"/>
      <c r="H897" s="195"/>
      <c r="I897" s="195"/>
      <c r="J897" s="195"/>
      <c r="K897" s="195"/>
      <c r="L897" s="195"/>
      <c r="M897" s="195"/>
      <c r="N897" s="195"/>
      <c r="O897" s="195"/>
      <c r="P897" s="195"/>
      <c r="Q897" s="195"/>
      <c r="R897" s="195"/>
      <c r="T897" s="128" t="str">
        <f t="shared" si="144"/>
        <v/>
      </c>
      <c r="U897" s="128" t="str">
        <f t="shared" si="145"/>
        <v/>
      </c>
      <c r="V897" s="128" t="str">
        <f t="shared" si="146"/>
        <v/>
      </c>
      <c r="W897" s="128" t="str">
        <f t="shared" si="147"/>
        <v/>
      </c>
      <c r="X897" s="128" t="str">
        <f t="shared" si="148"/>
        <v/>
      </c>
      <c r="Y897" s="128" t="str">
        <f t="shared" si="139"/>
        <v/>
      </c>
      <c r="Z897" s="128" t="str">
        <f t="shared" si="140"/>
        <v/>
      </c>
      <c r="AA897" s="128" t="str">
        <f t="shared" si="141"/>
        <v/>
      </c>
      <c r="AB897" s="128" t="str">
        <f t="shared" si="142"/>
        <v/>
      </c>
      <c r="AC897" s="128" t="str">
        <f t="shared" si="143"/>
        <v/>
      </c>
    </row>
    <row r="898" spans="1:29" x14ac:dyDescent="0.2">
      <c r="A898" s="161">
        <v>885</v>
      </c>
      <c r="B898" s="162"/>
      <c r="C898" s="162"/>
      <c r="E898" s="195"/>
      <c r="F898" s="195"/>
      <c r="G898" s="195"/>
      <c r="H898" s="195"/>
      <c r="I898" s="195"/>
      <c r="J898" s="195"/>
      <c r="K898" s="195"/>
      <c r="L898" s="195"/>
      <c r="M898" s="195"/>
      <c r="N898" s="195"/>
      <c r="O898" s="195"/>
      <c r="P898" s="195"/>
      <c r="Q898" s="195"/>
      <c r="R898" s="195"/>
      <c r="T898" s="128" t="str">
        <f t="shared" si="144"/>
        <v/>
      </c>
      <c r="U898" s="128" t="str">
        <f t="shared" si="145"/>
        <v/>
      </c>
      <c r="V898" s="128" t="str">
        <f t="shared" si="146"/>
        <v/>
      </c>
      <c r="W898" s="128" t="str">
        <f t="shared" si="147"/>
        <v/>
      </c>
      <c r="X898" s="128" t="str">
        <f t="shared" si="148"/>
        <v/>
      </c>
      <c r="Y898" s="128" t="str">
        <f t="shared" si="139"/>
        <v/>
      </c>
      <c r="Z898" s="128" t="str">
        <f t="shared" si="140"/>
        <v/>
      </c>
      <c r="AA898" s="128" t="str">
        <f t="shared" si="141"/>
        <v/>
      </c>
      <c r="AB898" s="128" t="str">
        <f t="shared" si="142"/>
        <v/>
      </c>
      <c r="AC898" s="128" t="str">
        <f t="shared" si="143"/>
        <v/>
      </c>
    </row>
    <row r="899" spans="1:29" x14ac:dyDescent="0.2">
      <c r="A899" s="161">
        <v>886</v>
      </c>
      <c r="B899" s="162"/>
      <c r="C899" s="162"/>
      <c r="E899" s="195"/>
      <c r="F899" s="195"/>
      <c r="G899" s="195"/>
      <c r="H899" s="195"/>
      <c r="I899" s="195"/>
      <c r="J899" s="195"/>
      <c r="K899" s="195"/>
      <c r="L899" s="195"/>
      <c r="M899" s="195"/>
      <c r="N899" s="195"/>
      <c r="O899" s="195"/>
      <c r="P899" s="195"/>
      <c r="Q899" s="195"/>
      <c r="R899" s="195"/>
      <c r="T899" s="128" t="str">
        <f t="shared" si="144"/>
        <v/>
      </c>
      <c r="U899" s="128" t="str">
        <f t="shared" si="145"/>
        <v/>
      </c>
      <c r="V899" s="128" t="str">
        <f t="shared" si="146"/>
        <v/>
      </c>
      <c r="W899" s="128" t="str">
        <f t="shared" si="147"/>
        <v/>
      </c>
      <c r="X899" s="128" t="str">
        <f t="shared" si="148"/>
        <v/>
      </c>
      <c r="Y899" s="128" t="str">
        <f t="shared" si="139"/>
        <v/>
      </c>
      <c r="Z899" s="128" t="str">
        <f t="shared" si="140"/>
        <v/>
      </c>
      <c r="AA899" s="128" t="str">
        <f t="shared" si="141"/>
        <v/>
      </c>
      <c r="AB899" s="128" t="str">
        <f t="shared" si="142"/>
        <v/>
      </c>
      <c r="AC899" s="128" t="str">
        <f t="shared" si="143"/>
        <v/>
      </c>
    </row>
    <row r="900" spans="1:29" x14ac:dyDescent="0.2">
      <c r="A900" s="161">
        <v>887</v>
      </c>
      <c r="B900" s="162"/>
      <c r="C900" s="162"/>
      <c r="E900" s="195"/>
      <c r="F900" s="195"/>
      <c r="G900" s="195"/>
      <c r="H900" s="195"/>
      <c r="I900" s="195"/>
      <c r="J900" s="195"/>
      <c r="K900" s="195"/>
      <c r="L900" s="195"/>
      <c r="M900" s="195"/>
      <c r="N900" s="195"/>
      <c r="O900" s="195"/>
      <c r="P900" s="195"/>
      <c r="Q900" s="195"/>
      <c r="R900" s="195"/>
      <c r="T900" s="128" t="str">
        <f t="shared" si="144"/>
        <v/>
      </c>
      <c r="U900" s="128" t="str">
        <f t="shared" si="145"/>
        <v/>
      </c>
      <c r="V900" s="128" t="str">
        <f t="shared" si="146"/>
        <v/>
      </c>
      <c r="W900" s="128" t="str">
        <f t="shared" si="147"/>
        <v/>
      </c>
      <c r="X900" s="128" t="str">
        <f t="shared" si="148"/>
        <v/>
      </c>
      <c r="Y900" s="128" t="str">
        <f t="shared" si="139"/>
        <v/>
      </c>
      <c r="Z900" s="128" t="str">
        <f t="shared" si="140"/>
        <v/>
      </c>
      <c r="AA900" s="128" t="str">
        <f t="shared" si="141"/>
        <v/>
      </c>
      <c r="AB900" s="128" t="str">
        <f t="shared" si="142"/>
        <v/>
      </c>
      <c r="AC900" s="128" t="str">
        <f t="shared" si="143"/>
        <v/>
      </c>
    </row>
    <row r="901" spans="1:29" x14ac:dyDescent="0.2">
      <c r="A901" s="161">
        <v>888</v>
      </c>
      <c r="B901" s="162"/>
      <c r="C901" s="162"/>
      <c r="E901" s="195"/>
      <c r="F901" s="195"/>
      <c r="G901" s="195"/>
      <c r="H901" s="195"/>
      <c r="I901" s="195"/>
      <c r="J901" s="195"/>
      <c r="K901" s="195"/>
      <c r="L901" s="195"/>
      <c r="M901" s="195"/>
      <c r="N901" s="195"/>
      <c r="O901" s="195"/>
      <c r="P901" s="195"/>
      <c r="Q901" s="195"/>
      <c r="R901" s="195"/>
      <c r="T901" s="128" t="str">
        <f t="shared" si="144"/>
        <v/>
      </c>
      <c r="U901" s="128" t="str">
        <f t="shared" si="145"/>
        <v/>
      </c>
      <c r="V901" s="128" t="str">
        <f t="shared" si="146"/>
        <v/>
      </c>
      <c r="W901" s="128" t="str">
        <f t="shared" si="147"/>
        <v/>
      </c>
      <c r="X901" s="128" t="str">
        <f t="shared" si="148"/>
        <v/>
      </c>
      <c r="Y901" s="128" t="str">
        <f t="shared" si="139"/>
        <v/>
      </c>
      <c r="Z901" s="128" t="str">
        <f t="shared" si="140"/>
        <v/>
      </c>
      <c r="AA901" s="128" t="str">
        <f t="shared" si="141"/>
        <v/>
      </c>
      <c r="AB901" s="128" t="str">
        <f t="shared" si="142"/>
        <v/>
      </c>
      <c r="AC901" s="128" t="str">
        <f t="shared" si="143"/>
        <v/>
      </c>
    </row>
    <row r="902" spans="1:29" x14ac:dyDescent="0.2">
      <c r="A902" s="161">
        <v>889</v>
      </c>
      <c r="B902" s="162"/>
      <c r="C902" s="162"/>
      <c r="E902" s="195"/>
      <c r="F902" s="195"/>
      <c r="G902" s="195"/>
      <c r="H902" s="195"/>
      <c r="I902" s="195"/>
      <c r="J902" s="195"/>
      <c r="K902" s="195"/>
      <c r="L902" s="195"/>
      <c r="M902" s="195"/>
      <c r="N902" s="195"/>
      <c r="O902" s="195"/>
      <c r="P902" s="195"/>
      <c r="Q902" s="195"/>
      <c r="R902" s="195"/>
      <c r="T902" s="128" t="str">
        <f t="shared" si="144"/>
        <v/>
      </c>
      <c r="U902" s="128" t="str">
        <f t="shared" si="145"/>
        <v/>
      </c>
      <c r="V902" s="128" t="str">
        <f t="shared" si="146"/>
        <v/>
      </c>
      <c r="W902" s="128" t="str">
        <f t="shared" si="147"/>
        <v/>
      </c>
      <c r="X902" s="128" t="str">
        <f t="shared" si="148"/>
        <v/>
      </c>
      <c r="Y902" s="128" t="str">
        <f t="shared" si="139"/>
        <v/>
      </c>
      <c r="Z902" s="128" t="str">
        <f t="shared" si="140"/>
        <v/>
      </c>
      <c r="AA902" s="128" t="str">
        <f t="shared" si="141"/>
        <v/>
      </c>
      <c r="AB902" s="128" t="str">
        <f t="shared" si="142"/>
        <v/>
      </c>
      <c r="AC902" s="128" t="str">
        <f t="shared" si="143"/>
        <v/>
      </c>
    </row>
    <row r="903" spans="1:29" x14ac:dyDescent="0.2">
      <c r="A903" s="161">
        <v>890</v>
      </c>
      <c r="B903" s="162"/>
      <c r="C903" s="162"/>
      <c r="E903" s="195"/>
      <c r="F903" s="195"/>
      <c r="G903" s="195"/>
      <c r="H903" s="195"/>
      <c r="I903" s="195"/>
      <c r="J903" s="195"/>
      <c r="K903" s="195"/>
      <c r="L903" s="195"/>
      <c r="M903" s="195"/>
      <c r="N903" s="195"/>
      <c r="O903" s="195"/>
      <c r="P903" s="195"/>
      <c r="Q903" s="195"/>
      <c r="R903" s="195"/>
      <c r="T903" s="128" t="str">
        <f t="shared" si="144"/>
        <v/>
      </c>
      <c r="U903" s="128" t="str">
        <f t="shared" si="145"/>
        <v/>
      </c>
      <c r="V903" s="128" t="str">
        <f t="shared" si="146"/>
        <v/>
      </c>
      <c r="W903" s="128" t="str">
        <f t="shared" si="147"/>
        <v/>
      </c>
      <c r="X903" s="128" t="str">
        <f t="shared" si="148"/>
        <v/>
      </c>
      <c r="Y903" s="128" t="str">
        <f t="shared" si="139"/>
        <v/>
      </c>
      <c r="Z903" s="128" t="str">
        <f t="shared" si="140"/>
        <v/>
      </c>
      <c r="AA903" s="128" t="str">
        <f t="shared" si="141"/>
        <v/>
      </c>
      <c r="AB903" s="128" t="str">
        <f t="shared" si="142"/>
        <v/>
      </c>
      <c r="AC903" s="128" t="str">
        <f t="shared" si="143"/>
        <v/>
      </c>
    </row>
    <row r="904" spans="1:29" x14ac:dyDescent="0.2">
      <c r="A904" s="161">
        <v>891</v>
      </c>
      <c r="B904" s="162"/>
      <c r="C904" s="162"/>
      <c r="E904" s="195"/>
      <c r="F904" s="195"/>
      <c r="G904" s="195"/>
      <c r="H904" s="195"/>
      <c r="I904" s="195"/>
      <c r="J904" s="195"/>
      <c r="K904" s="195"/>
      <c r="L904" s="195"/>
      <c r="M904" s="195"/>
      <c r="N904" s="195"/>
      <c r="O904" s="195"/>
      <c r="P904" s="195"/>
      <c r="Q904" s="195"/>
      <c r="R904" s="195"/>
      <c r="T904" s="128" t="str">
        <f t="shared" si="144"/>
        <v/>
      </c>
      <c r="U904" s="128" t="str">
        <f t="shared" si="145"/>
        <v/>
      </c>
      <c r="V904" s="128" t="str">
        <f t="shared" si="146"/>
        <v/>
      </c>
      <c r="W904" s="128" t="str">
        <f t="shared" si="147"/>
        <v/>
      </c>
      <c r="X904" s="128" t="str">
        <f t="shared" si="148"/>
        <v/>
      </c>
      <c r="Y904" s="128" t="str">
        <f t="shared" si="139"/>
        <v/>
      </c>
      <c r="Z904" s="128" t="str">
        <f t="shared" si="140"/>
        <v/>
      </c>
      <c r="AA904" s="128" t="str">
        <f t="shared" si="141"/>
        <v/>
      </c>
      <c r="AB904" s="128" t="str">
        <f t="shared" si="142"/>
        <v/>
      </c>
      <c r="AC904" s="128" t="str">
        <f t="shared" si="143"/>
        <v/>
      </c>
    </row>
    <row r="905" spans="1:29" x14ac:dyDescent="0.2">
      <c r="A905" s="161">
        <v>892</v>
      </c>
      <c r="B905" s="162"/>
      <c r="C905" s="162"/>
      <c r="E905" s="195"/>
      <c r="F905" s="195"/>
      <c r="G905" s="195"/>
      <c r="H905" s="195"/>
      <c r="I905" s="195"/>
      <c r="J905" s="195"/>
      <c r="K905" s="195"/>
      <c r="L905" s="195"/>
      <c r="M905" s="195"/>
      <c r="N905" s="195"/>
      <c r="O905" s="195"/>
      <c r="P905" s="195"/>
      <c r="Q905" s="195"/>
      <c r="R905" s="195"/>
      <c r="T905" s="128" t="str">
        <f t="shared" si="144"/>
        <v/>
      </c>
      <c r="U905" s="128" t="str">
        <f t="shared" si="145"/>
        <v/>
      </c>
      <c r="V905" s="128" t="str">
        <f t="shared" si="146"/>
        <v/>
      </c>
      <c r="W905" s="128" t="str">
        <f t="shared" si="147"/>
        <v/>
      </c>
      <c r="X905" s="128" t="str">
        <f t="shared" si="148"/>
        <v/>
      </c>
      <c r="Y905" s="128" t="str">
        <f t="shared" si="139"/>
        <v/>
      </c>
      <c r="Z905" s="128" t="str">
        <f t="shared" si="140"/>
        <v/>
      </c>
      <c r="AA905" s="128" t="str">
        <f t="shared" si="141"/>
        <v/>
      </c>
      <c r="AB905" s="128" t="str">
        <f t="shared" si="142"/>
        <v/>
      </c>
      <c r="AC905" s="128" t="str">
        <f t="shared" si="143"/>
        <v/>
      </c>
    </row>
    <row r="906" spans="1:29" x14ac:dyDescent="0.2">
      <c r="A906" s="161">
        <v>893</v>
      </c>
      <c r="B906" s="162"/>
      <c r="C906" s="162"/>
      <c r="E906" s="195"/>
      <c r="F906" s="195"/>
      <c r="G906" s="195"/>
      <c r="H906" s="195"/>
      <c r="I906" s="195"/>
      <c r="J906" s="195"/>
      <c r="K906" s="195"/>
      <c r="L906" s="195"/>
      <c r="M906" s="195"/>
      <c r="N906" s="195"/>
      <c r="O906" s="195"/>
      <c r="P906" s="195"/>
      <c r="Q906" s="195"/>
      <c r="R906" s="195"/>
      <c r="T906" s="128" t="str">
        <f t="shared" si="144"/>
        <v/>
      </c>
      <c r="U906" s="128" t="str">
        <f t="shared" si="145"/>
        <v/>
      </c>
      <c r="V906" s="128" t="str">
        <f t="shared" si="146"/>
        <v/>
      </c>
      <c r="W906" s="128" t="str">
        <f t="shared" si="147"/>
        <v/>
      </c>
      <c r="X906" s="128" t="str">
        <f t="shared" si="148"/>
        <v/>
      </c>
      <c r="Y906" s="128" t="str">
        <f t="shared" si="139"/>
        <v/>
      </c>
      <c r="Z906" s="128" t="str">
        <f t="shared" si="140"/>
        <v/>
      </c>
      <c r="AA906" s="128" t="str">
        <f t="shared" si="141"/>
        <v/>
      </c>
      <c r="AB906" s="128" t="str">
        <f t="shared" si="142"/>
        <v/>
      </c>
      <c r="AC906" s="128" t="str">
        <f t="shared" si="143"/>
        <v/>
      </c>
    </row>
    <row r="907" spans="1:29" x14ac:dyDescent="0.2">
      <c r="A907" s="161">
        <v>894</v>
      </c>
      <c r="B907" s="162"/>
      <c r="C907" s="162"/>
      <c r="E907" s="195"/>
      <c r="F907" s="195"/>
      <c r="G907" s="195"/>
      <c r="H907" s="195"/>
      <c r="I907" s="195"/>
      <c r="J907" s="195"/>
      <c r="K907" s="195"/>
      <c r="L907" s="195"/>
      <c r="M907" s="195"/>
      <c r="N907" s="195"/>
      <c r="O907" s="195"/>
      <c r="P907" s="195"/>
      <c r="Q907" s="195"/>
      <c r="R907" s="195"/>
      <c r="T907" s="128" t="str">
        <f t="shared" si="144"/>
        <v/>
      </c>
      <c r="U907" s="128" t="str">
        <f t="shared" si="145"/>
        <v/>
      </c>
      <c r="V907" s="128" t="str">
        <f t="shared" si="146"/>
        <v/>
      </c>
      <c r="W907" s="128" t="str">
        <f t="shared" si="147"/>
        <v/>
      </c>
      <c r="X907" s="128" t="str">
        <f t="shared" si="148"/>
        <v/>
      </c>
      <c r="Y907" s="128" t="str">
        <f t="shared" si="139"/>
        <v/>
      </c>
      <c r="Z907" s="128" t="str">
        <f t="shared" si="140"/>
        <v/>
      </c>
      <c r="AA907" s="128" t="str">
        <f t="shared" si="141"/>
        <v/>
      </c>
      <c r="AB907" s="128" t="str">
        <f t="shared" si="142"/>
        <v/>
      </c>
      <c r="AC907" s="128" t="str">
        <f t="shared" si="143"/>
        <v/>
      </c>
    </row>
    <row r="908" spans="1:29" x14ac:dyDescent="0.2">
      <c r="A908" s="161">
        <v>895</v>
      </c>
      <c r="B908" s="162"/>
      <c r="C908" s="162"/>
      <c r="E908" s="195"/>
      <c r="F908" s="195"/>
      <c r="G908" s="195"/>
      <c r="H908" s="195"/>
      <c r="I908" s="195"/>
      <c r="J908" s="195"/>
      <c r="K908" s="195"/>
      <c r="L908" s="195"/>
      <c r="M908" s="195"/>
      <c r="N908" s="195"/>
      <c r="O908" s="195"/>
      <c r="P908" s="195"/>
      <c r="Q908" s="195"/>
      <c r="R908" s="195"/>
      <c r="T908" s="128" t="str">
        <f t="shared" si="144"/>
        <v/>
      </c>
      <c r="U908" s="128" t="str">
        <f t="shared" si="145"/>
        <v/>
      </c>
      <c r="V908" s="128" t="str">
        <f t="shared" si="146"/>
        <v/>
      </c>
      <c r="W908" s="128" t="str">
        <f t="shared" si="147"/>
        <v/>
      </c>
      <c r="X908" s="128" t="str">
        <f t="shared" si="148"/>
        <v/>
      </c>
      <c r="Y908" s="128" t="str">
        <f t="shared" si="139"/>
        <v/>
      </c>
      <c r="Z908" s="128" t="str">
        <f t="shared" si="140"/>
        <v/>
      </c>
      <c r="AA908" s="128" t="str">
        <f t="shared" si="141"/>
        <v/>
      </c>
      <c r="AB908" s="128" t="str">
        <f t="shared" si="142"/>
        <v/>
      </c>
      <c r="AC908" s="128" t="str">
        <f t="shared" si="143"/>
        <v/>
      </c>
    </row>
    <row r="909" spans="1:29" x14ac:dyDescent="0.2">
      <c r="A909" s="161">
        <v>896</v>
      </c>
      <c r="B909" s="162"/>
      <c r="C909" s="162"/>
      <c r="E909" s="195"/>
      <c r="F909" s="195"/>
      <c r="G909" s="195"/>
      <c r="H909" s="195"/>
      <c r="I909" s="195"/>
      <c r="J909" s="195"/>
      <c r="K909" s="195"/>
      <c r="L909" s="195"/>
      <c r="M909" s="195"/>
      <c r="N909" s="195"/>
      <c r="O909" s="195"/>
      <c r="P909" s="195"/>
      <c r="Q909" s="195"/>
      <c r="R909" s="195"/>
      <c r="T909" s="128" t="str">
        <f t="shared" si="144"/>
        <v/>
      </c>
      <c r="U909" s="128" t="str">
        <f t="shared" si="145"/>
        <v/>
      </c>
      <c r="V909" s="128" t="str">
        <f t="shared" si="146"/>
        <v/>
      </c>
      <c r="W909" s="128" t="str">
        <f t="shared" si="147"/>
        <v/>
      </c>
      <c r="X909" s="128" t="str">
        <f t="shared" si="148"/>
        <v/>
      </c>
      <c r="Y909" s="128" t="str">
        <f t="shared" ref="Y909:Y972" si="149">IF(T909="","",ABS(T909-$AD$4))</f>
        <v/>
      </c>
      <c r="Z909" s="128" t="str">
        <f t="shared" ref="Z909:Z972" si="150">IF(U909="","",ABS(U909-$AD$5))</f>
        <v/>
      </c>
      <c r="AA909" s="128" t="str">
        <f t="shared" ref="AA909:AA972" si="151">IF(V909="","",ABS(V909-$AD$6))</f>
        <v/>
      </c>
      <c r="AB909" s="128" t="str">
        <f t="shared" ref="AB909:AB972" si="152">IF(W909="","",ABS(W909-$AD$7))</f>
        <v/>
      </c>
      <c r="AC909" s="128" t="str">
        <f t="shared" ref="AC909:AC972" si="153">IF(X909="","",ABS(X909-$AD$8))</f>
        <v/>
      </c>
    </row>
    <row r="910" spans="1:29" x14ac:dyDescent="0.2">
      <c r="A910" s="161">
        <v>897</v>
      </c>
      <c r="B910" s="162"/>
      <c r="C910" s="162"/>
      <c r="E910" s="195"/>
      <c r="F910" s="195"/>
      <c r="G910" s="195"/>
      <c r="H910" s="195"/>
      <c r="I910" s="195"/>
      <c r="J910" s="195"/>
      <c r="K910" s="195"/>
      <c r="L910" s="195"/>
      <c r="M910" s="195"/>
      <c r="N910" s="195"/>
      <c r="O910" s="195"/>
      <c r="P910" s="195"/>
      <c r="Q910" s="195"/>
      <c r="R910" s="195"/>
      <c r="T910" s="128" t="str">
        <f t="shared" ref="T910:T973" si="154">IF(B911=1,C911,"")</f>
        <v/>
      </c>
      <c r="U910" s="128" t="str">
        <f t="shared" ref="U910:U973" si="155">IF(B911=2,C911,"")</f>
        <v/>
      </c>
      <c r="V910" s="128" t="str">
        <f t="shared" ref="V910:V973" si="156">IF(B911=3,C911,"")</f>
        <v/>
      </c>
      <c r="W910" s="128" t="str">
        <f t="shared" ref="W910:W973" si="157">IF(B911=4,C911,"")</f>
        <v/>
      </c>
      <c r="X910" s="128" t="str">
        <f t="shared" ref="X910:X973" si="158">IF(B911=5,C911,"")</f>
        <v/>
      </c>
      <c r="Y910" s="128" t="str">
        <f t="shared" si="149"/>
        <v/>
      </c>
      <c r="Z910" s="128" t="str">
        <f t="shared" si="150"/>
        <v/>
      </c>
      <c r="AA910" s="128" t="str">
        <f t="shared" si="151"/>
        <v/>
      </c>
      <c r="AB910" s="128" t="str">
        <f t="shared" si="152"/>
        <v/>
      </c>
      <c r="AC910" s="128" t="str">
        <f t="shared" si="153"/>
        <v/>
      </c>
    </row>
    <row r="911" spans="1:29" x14ac:dyDescent="0.2">
      <c r="A911" s="161">
        <v>898</v>
      </c>
      <c r="B911" s="162"/>
      <c r="C911" s="162"/>
      <c r="E911" s="195"/>
      <c r="F911" s="195"/>
      <c r="G911" s="195"/>
      <c r="H911" s="195"/>
      <c r="I911" s="195"/>
      <c r="J911" s="195"/>
      <c r="K911" s="195"/>
      <c r="L911" s="195"/>
      <c r="M911" s="195"/>
      <c r="N911" s="195"/>
      <c r="O911" s="195"/>
      <c r="P911" s="195"/>
      <c r="Q911" s="195"/>
      <c r="R911" s="195"/>
      <c r="T911" s="128" t="str">
        <f t="shared" si="154"/>
        <v/>
      </c>
      <c r="U911" s="128" t="str">
        <f t="shared" si="155"/>
        <v/>
      </c>
      <c r="V911" s="128" t="str">
        <f t="shared" si="156"/>
        <v/>
      </c>
      <c r="W911" s="128" t="str">
        <f t="shared" si="157"/>
        <v/>
      </c>
      <c r="X911" s="128" t="str">
        <f t="shared" si="158"/>
        <v/>
      </c>
      <c r="Y911" s="128" t="str">
        <f t="shared" si="149"/>
        <v/>
      </c>
      <c r="Z911" s="128" t="str">
        <f t="shared" si="150"/>
        <v/>
      </c>
      <c r="AA911" s="128" t="str">
        <f t="shared" si="151"/>
        <v/>
      </c>
      <c r="AB911" s="128" t="str">
        <f t="shared" si="152"/>
        <v/>
      </c>
      <c r="AC911" s="128" t="str">
        <f t="shared" si="153"/>
        <v/>
      </c>
    </row>
    <row r="912" spans="1:29" x14ac:dyDescent="0.2">
      <c r="A912" s="161">
        <v>899</v>
      </c>
      <c r="B912" s="162"/>
      <c r="C912" s="162"/>
      <c r="E912" s="195"/>
      <c r="F912" s="195"/>
      <c r="G912" s="195"/>
      <c r="H912" s="195"/>
      <c r="I912" s="195"/>
      <c r="J912" s="195"/>
      <c r="K912" s="195"/>
      <c r="L912" s="195"/>
      <c r="M912" s="195"/>
      <c r="N912" s="195"/>
      <c r="O912" s="195"/>
      <c r="P912" s="195"/>
      <c r="Q912" s="195"/>
      <c r="R912" s="195"/>
      <c r="T912" s="128" t="str">
        <f t="shared" si="154"/>
        <v/>
      </c>
      <c r="U912" s="128" t="str">
        <f t="shared" si="155"/>
        <v/>
      </c>
      <c r="V912" s="128" t="str">
        <f t="shared" si="156"/>
        <v/>
      </c>
      <c r="W912" s="128" t="str">
        <f t="shared" si="157"/>
        <v/>
      </c>
      <c r="X912" s="128" t="str">
        <f t="shared" si="158"/>
        <v/>
      </c>
      <c r="Y912" s="128" t="str">
        <f t="shared" si="149"/>
        <v/>
      </c>
      <c r="Z912" s="128" t="str">
        <f t="shared" si="150"/>
        <v/>
      </c>
      <c r="AA912" s="128" t="str">
        <f t="shared" si="151"/>
        <v/>
      </c>
      <c r="AB912" s="128" t="str">
        <f t="shared" si="152"/>
        <v/>
      </c>
      <c r="AC912" s="128" t="str">
        <f t="shared" si="153"/>
        <v/>
      </c>
    </row>
    <row r="913" spans="1:29" x14ac:dyDescent="0.2">
      <c r="A913" s="161">
        <v>900</v>
      </c>
      <c r="B913" s="162"/>
      <c r="C913" s="162"/>
      <c r="E913" s="195"/>
      <c r="F913" s="195"/>
      <c r="G913" s="195"/>
      <c r="H913" s="195"/>
      <c r="I913" s="195"/>
      <c r="J913" s="195"/>
      <c r="K913" s="195"/>
      <c r="L913" s="195"/>
      <c r="M913" s="195"/>
      <c r="N913" s="195"/>
      <c r="O913" s="195"/>
      <c r="P913" s="195"/>
      <c r="Q913" s="195"/>
      <c r="R913" s="195"/>
      <c r="T913" s="128" t="str">
        <f t="shared" si="154"/>
        <v/>
      </c>
      <c r="U913" s="128" t="str">
        <f t="shared" si="155"/>
        <v/>
      </c>
      <c r="V913" s="128" t="str">
        <f t="shared" si="156"/>
        <v/>
      </c>
      <c r="W913" s="128" t="str">
        <f t="shared" si="157"/>
        <v/>
      </c>
      <c r="X913" s="128" t="str">
        <f t="shared" si="158"/>
        <v/>
      </c>
      <c r="Y913" s="128" t="str">
        <f t="shared" si="149"/>
        <v/>
      </c>
      <c r="Z913" s="128" t="str">
        <f t="shared" si="150"/>
        <v/>
      </c>
      <c r="AA913" s="128" t="str">
        <f t="shared" si="151"/>
        <v/>
      </c>
      <c r="AB913" s="128" t="str">
        <f t="shared" si="152"/>
        <v/>
      </c>
      <c r="AC913" s="128" t="str">
        <f t="shared" si="153"/>
        <v/>
      </c>
    </row>
    <row r="914" spans="1:29" x14ac:dyDescent="0.2">
      <c r="A914" s="161">
        <v>901</v>
      </c>
      <c r="B914" s="162"/>
      <c r="C914" s="162"/>
      <c r="E914" s="195"/>
      <c r="F914" s="195"/>
      <c r="G914" s="195"/>
      <c r="H914" s="195"/>
      <c r="I914" s="195"/>
      <c r="J914" s="195"/>
      <c r="K914" s="195"/>
      <c r="L914" s="195"/>
      <c r="M914" s="195"/>
      <c r="N914" s="195"/>
      <c r="O914" s="195"/>
      <c r="P914" s="195"/>
      <c r="Q914" s="195"/>
      <c r="R914" s="195"/>
      <c r="T914" s="128" t="str">
        <f t="shared" si="154"/>
        <v/>
      </c>
      <c r="U914" s="128" t="str">
        <f t="shared" si="155"/>
        <v/>
      </c>
      <c r="V914" s="128" t="str">
        <f t="shared" si="156"/>
        <v/>
      </c>
      <c r="W914" s="128" t="str">
        <f t="shared" si="157"/>
        <v/>
      </c>
      <c r="X914" s="128" t="str">
        <f t="shared" si="158"/>
        <v/>
      </c>
      <c r="Y914" s="128" t="str">
        <f t="shared" si="149"/>
        <v/>
      </c>
      <c r="Z914" s="128" t="str">
        <f t="shared" si="150"/>
        <v/>
      </c>
      <c r="AA914" s="128" t="str">
        <f t="shared" si="151"/>
        <v/>
      </c>
      <c r="AB914" s="128" t="str">
        <f t="shared" si="152"/>
        <v/>
      </c>
      <c r="AC914" s="128" t="str">
        <f t="shared" si="153"/>
        <v/>
      </c>
    </row>
    <row r="915" spans="1:29" x14ac:dyDescent="0.2">
      <c r="A915" s="161">
        <v>902</v>
      </c>
      <c r="B915" s="162"/>
      <c r="C915" s="162"/>
      <c r="E915" s="195"/>
      <c r="F915" s="195"/>
      <c r="G915" s="195"/>
      <c r="H915" s="195"/>
      <c r="I915" s="195"/>
      <c r="J915" s="195"/>
      <c r="K915" s="195"/>
      <c r="L915" s="195"/>
      <c r="M915" s="195"/>
      <c r="N915" s="195"/>
      <c r="O915" s="195"/>
      <c r="P915" s="195"/>
      <c r="Q915" s="195"/>
      <c r="R915" s="195"/>
      <c r="T915" s="128" t="str">
        <f t="shared" si="154"/>
        <v/>
      </c>
      <c r="U915" s="128" t="str">
        <f t="shared" si="155"/>
        <v/>
      </c>
      <c r="V915" s="128" t="str">
        <f t="shared" si="156"/>
        <v/>
      </c>
      <c r="W915" s="128" t="str">
        <f t="shared" si="157"/>
        <v/>
      </c>
      <c r="X915" s="128" t="str">
        <f t="shared" si="158"/>
        <v/>
      </c>
      <c r="Y915" s="128" t="str">
        <f t="shared" si="149"/>
        <v/>
      </c>
      <c r="Z915" s="128" t="str">
        <f t="shared" si="150"/>
        <v/>
      </c>
      <c r="AA915" s="128" t="str">
        <f t="shared" si="151"/>
        <v/>
      </c>
      <c r="AB915" s="128" t="str">
        <f t="shared" si="152"/>
        <v/>
      </c>
      <c r="AC915" s="128" t="str">
        <f t="shared" si="153"/>
        <v/>
      </c>
    </row>
    <row r="916" spans="1:29" x14ac:dyDescent="0.2">
      <c r="A916" s="161">
        <v>903</v>
      </c>
      <c r="B916" s="162"/>
      <c r="C916" s="162"/>
      <c r="E916" s="195"/>
      <c r="F916" s="195"/>
      <c r="G916" s="195"/>
      <c r="H916" s="195"/>
      <c r="I916" s="195"/>
      <c r="J916" s="195"/>
      <c r="K916" s="195"/>
      <c r="L916" s="195"/>
      <c r="M916" s="195"/>
      <c r="N916" s="195"/>
      <c r="O916" s="195"/>
      <c r="P916" s="195"/>
      <c r="Q916" s="195"/>
      <c r="R916" s="195"/>
      <c r="T916" s="128" t="str">
        <f t="shared" si="154"/>
        <v/>
      </c>
      <c r="U916" s="128" t="str">
        <f t="shared" si="155"/>
        <v/>
      </c>
      <c r="V916" s="128" t="str">
        <f t="shared" si="156"/>
        <v/>
      </c>
      <c r="W916" s="128" t="str">
        <f t="shared" si="157"/>
        <v/>
      </c>
      <c r="X916" s="128" t="str">
        <f t="shared" si="158"/>
        <v/>
      </c>
      <c r="Y916" s="128" t="str">
        <f t="shared" si="149"/>
        <v/>
      </c>
      <c r="Z916" s="128" t="str">
        <f t="shared" si="150"/>
        <v/>
      </c>
      <c r="AA916" s="128" t="str">
        <f t="shared" si="151"/>
        <v/>
      </c>
      <c r="AB916" s="128" t="str">
        <f t="shared" si="152"/>
        <v/>
      </c>
      <c r="AC916" s="128" t="str">
        <f t="shared" si="153"/>
        <v/>
      </c>
    </row>
    <row r="917" spans="1:29" x14ac:dyDescent="0.2">
      <c r="A917" s="161">
        <v>904</v>
      </c>
      <c r="B917" s="162"/>
      <c r="C917" s="162"/>
      <c r="E917" s="195"/>
      <c r="F917" s="195"/>
      <c r="G917" s="195"/>
      <c r="H917" s="195"/>
      <c r="I917" s="195"/>
      <c r="J917" s="195"/>
      <c r="K917" s="195"/>
      <c r="L917" s="195"/>
      <c r="M917" s="195"/>
      <c r="N917" s="195"/>
      <c r="O917" s="195"/>
      <c r="P917" s="195"/>
      <c r="Q917" s="195"/>
      <c r="R917" s="195"/>
      <c r="T917" s="128" t="str">
        <f t="shared" si="154"/>
        <v/>
      </c>
      <c r="U917" s="128" t="str">
        <f t="shared" si="155"/>
        <v/>
      </c>
      <c r="V917" s="128" t="str">
        <f t="shared" si="156"/>
        <v/>
      </c>
      <c r="W917" s="128" t="str">
        <f t="shared" si="157"/>
        <v/>
      </c>
      <c r="X917" s="128" t="str">
        <f t="shared" si="158"/>
        <v/>
      </c>
      <c r="Y917" s="128" t="str">
        <f t="shared" si="149"/>
        <v/>
      </c>
      <c r="Z917" s="128" t="str">
        <f t="shared" si="150"/>
        <v/>
      </c>
      <c r="AA917" s="128" t="str">
        <f t="shared" si="151"/>
        <v/>
      </c>
      <c r="AB917" s="128" t="str">
        <f t="shared" si="152"/>
        <v/>
      </c>
      <c r="AC917" s="128" t="str">
        <f t="shared" si="153"/>
        <v/>
      </c>
    </row>
    <row r="918" spans="1:29" x14ac:dyDescent="0.2">
      <c r="A918" s="161">
        <v>905</v>
      </c>
      <c r="B918" s="162"/>
      <c r="C918" s="162"/>
      <c r="E918" s="195"/>
      <c r="F918" s="195"/>
      <c r="G918" s="195"/>
      <c r="H918" s="195"/>
      <c r="I918" s="195"/>
      <c r="J918" s="195"/>
      <c r="K918" s="195"/>
      <c r="L918" s="195"/>
      <c r="M918" s="195"/>
      <c r="N918" s="195"/>
      <c r="O918" s="195"/>
      <c r="P918" s="195"/>
      <c r="Q918" s="195"/>
      <c r="R918" s="195"/>
      <c r="T918" s="128" t="str">
        <f t="shared" si="154"/>
        <v/>
      </c>
      <c r="U918" s="128" t="str">
        <f t="shared" si="155"/>
        <v/>
      </c>
      <c r="V918" s="128" t="str">
        <f t="shared" si="156"/>
        <v/>
      </c>
      <c r="W918" s="128" t="str">
        <f t="shared" si="157"/>
        <v/>
      </c>
      <c r="X918" s="128" t="str">
        <f t="shared" si="158"/>
        <v/>
      </c>
      <c r="Y918" s="128" t="str">
        <f t="shared" si="149"/>
        <v/>
      </c>
      <c r="Z918" s="128" t="str">
        <f t="shared" si="150"/>
        <v/>
      </c>
      <c r="AA918" s="128" t="str">
        <f t="shared" si="151"/>
        <v/>
      </c>
      <c r="AB918" s="128" t="str">
        <f t="shared" si="152"/>
        <v/>
      </c>
      <c r="AC918" s="128" t="str">
        <f t="shared" si="153"/>
        <v/>
      </c>
    </row>
    <row r="919" spans="1:29" x14ac:dyDescent="0.2">
      <c r="A919" s="161">
        <v>906</v>
      </c>
      <c r="B919" s="162"/>
      <c r="C919" s="162"/>
      <c r="E919" s="195"/>
      <c r="F919" s="195"/>
      <c r="G919" s="195"/>
      <c r="H919" s="195"/>
      <c r="I919" s="195"/>
      <c r="J919" s="195"/>
      <c r="K919" s="195"/>
      <c r="L919" s="195"/>
      <c r="M919" s="195"/>
      <c r="N919" s="195"/>
      <c r="O919" s="195"/>
      <c r="P919" s="195"/>
      <c r="Q919" s="195"/>
      <c r="R919" s="195"/>
      <c r="T919" s="128" t="str">
        <f t="shared" si="154"/>
        <v/>
      </c>
      <c r="U919" s="128" t="str">
        <f t="shared" si="155"/>
        <v/>
      </c>
      <c r="V919" s="128" t="str">
        <f t="shared" si="156"/>
        <v/>
      </c>
      <c r="W919" s="128" t="str">
        <f t="shared" si="157"/>
        <v/>
      </c>
      <c r="X919" s="128" t="str">
        <f t="shared" si="158"/>
        <v/>
      </c>
      <c r="Y919" s="128" t="str">
        <f t="shared" si="149"/>
        <v/>
      </c>
      <c r="Z919" s="128" t="str">
        <f t="shared" si="150"/>
        <v/>
      </c>
      <c r="AA919" s="128" t="str">
        <f t="shared" si="151"/>
        <v/>
      </c>
      <c r="AB919" s="128" t="str">
        <f t="shared" si="152"/>
        <v/>
      </c>
      <c r="AC919" s="128" t="str">
        <f t="shared" si="153"/>
        <v/>
      </c>
    </row>
    <row r="920" spans="1:29" x14ac:dyDescent="0.2">
      <c r="A920" s="161">
        <v>907</v>
      </c>
      <c r="B920" s="162"/>
      <c r="C920" s="162"/>
      <c r="E920" s="195"/>
      <c r="F920" s="195"/>
      <c r="G920" s="195"/>
      <c r="H920" s="195"/>
      <c r="I920" s="195"/>
      <c r="J920" s="195"/>
      <c r="K920" s="195"/>
      <c r="L920" s="195"/>
      <c r="M920" s="195"/>
      <c r="N920" s="195"/>
      <c r="O920" s="195"/>
      <c r="P920" s="195"/>
      <c r="Q920" s="195"/>
      <c r="R920" s="195"/>
      <c r="T920" s="128" t="str">
        <f t="shared" si="154"/>
        <v/>
      </c>
      <c r="U920" s="128" t="str">
        <f t="shared" si="155"/>
        <v/>
      </c>
      <c r="V920" s="128" t="str">
        <f t="shared" si="156"/>
        <v/>
      </c>
      <c r="W920" s="128" t="str">
        <f t="shared" si="157"/>
        <v/>
      </c>
      <c r="X920" s="128" t="str">
        <f t="shared" si="158"/>
        <v/>
      </c>
      <c r="Y920" s="128" t="str">
        <f t="shared" si="149"/>
        <v/>
      </c>
      <c r="Z920" s="128" t="str">
        <f t="shared" si="150"/>
        <v/>
      </c>
      <c r="AA920" s="128" t="str">
        <f t="shared" si="151"/>
        <v/>
      </c>
      <c r="AB920" s="128" t="str">
        <f t="shared" si="152"/>
        <v/>
      </c>
      <c r="AC920" s="128" t="str">
        <f t="shared" si="153"/>
        <v/>
      </c>
    </row>
    <row r="921" spans="1:29" x14ac:dyDescent="0.2">
      <c r="A921" s="161">
        <v>908</v>
      </c>
      <c r="B921" s="162"/>
      <c r="C921" s="162"/>
      <c r="E921" s="195"/>
      <c r="F921" s="195"/>
      <c r="G921" s="195"/>
      <c r="H921" s="195"/>
      <c r="I921" s="195"/>
      <c r="J921" s="195"/>
      <c r="K921" s="195"/>
      <c r="L921" s="195"/>
      <c r="M921" s="195"/>
      <c r="N921" s="195"/>
      <c r="O921" s="195"/>
      <c r="P921" s="195"/>
      <c r="Q921" s="195"/>
      <c r="R921" s="195"/>
      <c r="T921" s="128" t="str">
        <f t="shared" si="154"/>
        <v/>
      </c>
      <c r="U921" s="128" t="str">
        <f t="shared" si="155"/>
        <v/>
      </c>
      <c r="V921" s="128" t="str">
        <f t="shared" si="156"/>
        <v/>
      </c>
      <c r="W921" s="128" t="str">
        <f t="shared" si="157"/>
        <v/>
      </c>
      <c r="X921" s="128" t="str">
        <f t="shared" si="158"/>
        <v/>
      </c>
      <c r="Y921" s="128" t="str">
        <f t="shared" si="149"/>
        <v/>
      </c>
      <c r="Z921" s="128" t="str">
        <f t="shared" si="150"/>
        <v/>
      </c>
      <c r="AA921" s="128" t="str">
        <f t="shared" si="151"/>
        <v/>
      </c>
      <c r="AB921" s="128" t="str">
        <f t="shared" si="152"/>
        <v/>
      </c>
      <c r="AC921" s="128" t="str">
        <f t="shared" si="153"/>
        <v/>
      </c>
    </row>
    <row r="922" spans="1:29" x14ac:dyDescent="0.2">
      <c r="A922" s="161">
        <v>909</v>
      </c>
      <c r="B922" s="162"/>
      <c r="C922" s="162"/>
      <c r="E922" s="195"/>
      <c r="F922" s="195"/>
      <c r="G922" s="195"/>
      <c r="H922" s="195"/>
      <c r="I922" s="195"/>
      <c r="J922" s="195"/>
      <c r="K922" s="195"/>
      <c r="L922" s="195"/>
      <c r="M922" s="195"/>
      <c r="N922" s="195"/>
      <c r="O922" s="195"/>
      <c r="P922" s="195"/>
      <c r="Q922" s="195"/>
      <c r="R922" s="195"/>
      <c r="T922" s="128" t="str">
        <f t="shared" si="154"/>
        <v/>
      </c>
      <c r="U922" s="128" t="str">
        <f t="shared" si="155"/>
        <v/>
      </c>
      <c r="V922" s="128" t="str">
        <f t="shared" si="156"/>
        <v/>
      </c>
      <c r="W922" s="128" t="str">
        <f t="shared" si="157"/>
        <v/>
      </c>
      <c r="X922" s="128" t="str">
        <f t="shared" si="158"/>
        <v/>
      </c>
      <c r="Y922" s="128" t="str">
        <f t="shared" si="149"/>
        <v/>
      </c>
      <c r="Z922" s="128" t="str">
        <f t="shared" si="150"/>
        <v/>
      </c>
      <c r="AA922" s="128" t="str">
        <f t="shared" si="151"/>
        <v/>
      </c>
      <c r="AB922" s="128" t="str">
        <f t="shared" si="152"/>
        <v/>
      </c>
      <c r="AC922" s="128" t="str">
        <f t="shared" si="153"/>
        <v/>
      </c>
    </row>
    <row r="923" spans="1:29" x14ac:dyDescent="0.2">
      <c r="A923" s="161">
        <v>910</v>
      </c>
      <c r="B923" s="162"/>
      <c r="C923" s="162"/>
      <c r="E923" s="195"/>
      <c r="F923" s="195"/>
      <c r="G923" s="195"/>
      <c r="H923" s="195"/>
      <c r="I923" s="195"/>
      <c r="J923" s="195"/>
      <c r="K923" s="195"/>
      <c r="L923" s="195"/>
      <c r="M923" s="195"/>
      <c r="N923" s="195"/>
      <c r="O923" s="195"/>
      <c r="P923" s="195"/>
      <c r="Q923" s="195"/>
      <c r="R923" s="195"/>
      <c r="T923" s="128" t="str">
        <f t="shared" si="154"/>
        <v/>
      </c>
      <c r="U923" s="128" t="str">
        <f t="shared" si="155"/>
        <v/>
      </c>
      <c r="V923" s="128" t="str">
        <f t="shared" si="156"/>
        <v/>
      </c>
      <c r="W923" s="128" t="str">
        <f t="shared" si="157"/>
        <v/>
      </c>
      <c r="X923" s="128" t="str">
        <f t="shared" si="158"/>
        <v/>
      </c>
      <c r="Y923" s="128" t="str">
        <f t="shared" si="149"/>
        <v/>
      </c>
      <c r="Z923" s="128" t="str">
        <f t="shared" si="150"/>
        <v/>
      </c>
      <c r="AA923" s="128" t="str">
        <f t="shared" si="151"/>
        <v/>
      </c>
      <c r="AB923" s="128" t="str">
        <f t="shared" si="152"/>
        <v/>
      </c>
      <c r="AC923" s="128" t="str">
        <f t="shared" si="153"/>
        <v/>
      </c>
    </row>
    <row r="924" spans="1:29" x14ac:dyDescent="0.2">
      <c r="A924" s="161">
        <v>911</v>
      </c>
      <c r="B924" s="162"/>
      <c r="C924" s="162"/>
      <c r="E924" s="195"/>
      <c r="F924" s="195"/>
      <c r="G924" s="195"/>
      <c r="H924" s="195"/>
      <c r="I924" s="195"/>
      <c r="J924" s="195"/>
      <c r="K924" s="195"/>
      <c r="L924" s="195"/>
      <c r="M924" s="195"/>
      <c r="N924" s="195"/>
      <c r="O924" s="195"/>
      <c r="P924" s="195"/>
      <c r="Q924" s="195"/>
      <c r="R924" s="195"/>
      <c r="T924" s="128" t="str">
        <f t="shared" si="154"/>
        <v/>
      </c>
      <c r="U924" s="128" t="str">
        <f t="shared" si="155"/>
        <v/>
      </c>
      <c r="V924" s="128" t="str">
        <f t="shared" si="156"/>
        <v/>
      </c>
      <c r="W924" s="128" t="str">
        <f t="shared" si="157"/>
        <v/>
      </c>
      <c r="X924" s="128" t="str">
        <f t="shared" si="158"/>
        <v/>
      </c>
      <c r="Y924" s="128" t="str">
        <f t="shared" si="149"/>
        <v/>
      </c>
      <c r="Z924" s="128" t="str">
        <f t="shared" si="150"/>
        <v/>
      </c>
      <c r="AA924" s="128" t="str">
        <f t="shared" si="151"/>
        <v/>
      </c>
      <c r="AB924" s="128" t="str">
        <f t="shared" si="152"/>
        <v/>
      </c>
      <c r="AC924" s="128" t="str">
        <f t="shared" si="153"/>
        <v/>
      </c>
    </row>
    <row r="925" spans="1:29" x14ac:dyDescent="0.2">
      <c r="A925" s="161">
        <v>912</v>
      </c>
      <c r="B925" s="162"/>
      <c r="C925" s="162"/>
      <c r="E925" s="195"/>
      <c r="F925" s="195"/>
      <c r="G925" s="195"/>
      <c r="H925" s="195"/>
      <c r="I925" s="195"/>
      <c r="J925" s="195"/>
      <c r="K925" s="195"/>
      <c r="L925" s="195"/>
      <c r="M925" s="195"/>
      <c r="N925" s="195"/>
      <c r="O925" s="195"/>
      <c r="P925" s="195"/>
      <c r="Q925" s="195"/>
      <c r="R925" s="195"/>
      <c r="T925" s="128" t="str">
        <f t="shared" si="154"/>
        <v/>
      </c>
      <c r="U925" s="128" t="str">
        <f t="shared" si="155"/>
        <v/>
      </c>
      <c r="V925" s="128" t="str">
        <f t="shared" si="156"/>
        <v/>
      </c>
      <c r="W925" s="128" t="str">
        <f t="shared" si="157"/>
        <v/>
      </c>
      <c r="X925" s="128" t="str">
        <f t="shared" si="158"/>
        <v/>
      </c>
      <c r="Y925" s="128" t="str">
        <f t="shared" si="149"/>
        <v/>
      </c>
      <c r="Z925" s="128" t="str">
        <f t="shared" si="150"/>
        <v/>
      </c>
      <c r="AA925" s="128" t="str">
        <f t="shared" si="151"/>
        <v/>
      </c>
      <c r="AB925" s="128" t="str">
        <f t="shared" si="152"/>
        <v/>
      </c>
      <c r="AC925" s="128" t="str">
        <f t="shared" si="153"/>
        <v/>
      </c>
    </row>
    <row r="926" spans="1:29" x14ac:dyDescent="0.2">
      <c r="A926" s="161">
        <v>913</v>
      </c>
      <c r="B926" s="162"/>
      <c r="C926" s="162"/>
      <c r="E926" s="195"/>
      <c r="F926" s="195"/>
      <c r="G926" s="195"/>
      <c r="H926" s="195"/>
      <c r="I926" s="195"/>
      <c r="J926" s="195"/>
      <c r="K926" s="195"/>
      <c r="L926" s="195"/>
      <c r="M926" s="195"/>
      <c r="N926" s="195"/>
      <c r="O926" s="195"/>
      <c r="P926" s="195"/>
      <c r="Q926" s="195"/>
      <c r="R926" s="195"/>
      <c r="T926" s="128" t="str">
        <f t="shared" si="154"/>
        <v/>
      </c>
      <c r="U926" s="128" t="str">
        <f t="shared" si="155"/>
        <v/>
      </c>
      <c r="V926" s="128" t="str">
        <f t="shared" si="156"/>
        <v/>
      </c>
      <c r="W926" s="128" t="str">
        <f t="shared" si="157"/>
        <v/>
      </c>
      <c r="X926" s="128" t="str">
        <f t="shared" si="158"/>
        <v/>
      </c>
      <c r="Y926" s="128" t="str">
        <f t="shared" si="149"/>
        <v/>
      </c>
      <c r="Z926" s="128" t="str">
        <f t="shared" si="150"/>
        <v/>
      </c>
      <c r="AA926" s="128" t="str">
        <f t="shared" si="151"/>
        <v/>
      </c>
      <c r="AB926" s="128" t="str">
        <f t="shared" si="152"/>
        <v/>
      </c>
      <c r="AC926" s="128" t="str">
        <f t="shared" si="153"/>
        <v/>
      </c>
    </row>
    <row r="927" spans="1:29" x14ac:dyDescent="0.2">
      <c r="A927" s="161">
        <v>914</v>
      </c>
      <c r="B927" s="162"/>
      <c r="C927" s="162"/>
      <c r="E927" s="195"/>
      <c r="F927" s="195"/>
      <c r="G927" s="195"/>
      <c r="H927" s="195"/>
      <c r="I927" s="195"/>
      <c r="J927" s="195"/>
      <c r="K927" s="195"/>
      <c r="L927" s="195"/>
      <c r="M927" s="195"/>
      <c r="N927" s="195"/>
      <c r="O927" s="195"/>
      <c r="P927" s="195"/>
      <c r="Q927" s="195"/>
      <c r="R927" s="195"/>
      <c r="T927" s="128" t="str">
        <f t="shared" si="154"/>
        <v/>
      </c>
      <c r="U927" s="128" t="str">
        <f t="shared" si="155"/>
        <v/>
      </c>
      <c r="V927" s="128" t="str">
        <f t="shared" si="156"/>
        <v/>
      </c>
      <c r="W927" s="128" t="str">
        <f t="shared" si="157"/>
        <v/>
      </c>
      <c r="X927" s="128" t="str">
        <f t="shared" si="158"/>
        <v/>
      </c>
      <c r="Y927" s="128" t="str">
        <f t="shared" si="149"/>
        <v/>
      </c>
      <c r="Z927" s="128" t="str">
        <f t="shared" si="150"/>
        <v/>
      </c>
      <c r="AA927" s="128" t="str">
        <f t="shared" si="151"/>
        <v/>
      </c>
      <c r="AB927" s="128" t="str">
        <f t="shared" si="152"/>
        <v/>
      </c>
      <c r="AC927" s="128" t="str">
        <f t="shared" si="153"/>
        <v/>
      </c>
    </row>
    <row r="928" spans="1:29" x14ac:dyDescent="0.2">
      <c r="A928" s="161">
        <v>915</v>
      </c>
      <c r="B928" s="162"/>
      <c r="C928" s="162"/>
      <c r="E928" s="195"/>
      <c r="F928" s="195"/>
      <c r="G928" s="195"/>
      <c r="H928" s="195"/>
      <c r="I928" s="195"/>
      <c r="J928" s="195"/>
      <c r="K928" s="195"/>
      <c r="L928" s="195"/>
      <c r="M928" s="195"/>
      <c r="N928" s="195"/>
      <c r="O928" s="195"/>
      <c r="P928" s="195"/>
      <c r="Q928" s="195"/>
      <c r="R928" s="195"/>
      <c r="T928" s="128" t="str">
        <f t="shared" si="154"/>
        <v/>
      </c>
      <c r="U928" s="128" t="str">
        <f t="shared" si="155"/>
        <v/>
      </c>
      <c r="V928" s="128" t="str">
        <f t="shared" si="156"/>
        <v/>
      </c>
      <c r="W928" s="128" t="str">
        <f t="shared" si="157"/>
        <v/>
      </c>
      <c r="X928" s="128" t="str">
        <f t="shared" si="158"/>
        <v/>
      </c>
      <c r="Y928" s="128" t="str">
        <f t="shared" si="149"/>
        <v/>
      </c>
      <c r="Z928" s="128" t="str">
        <f t="shared" si="150"/>
        <v/>
      </c>
      <c r="AA928" s="128" t="str">
        <f t="shared" si="151"/>
        <v/>
      </c>
      <c r="AB928" s="128" t="str">
        <f t="shared" si="152"/>
        <v/>
      </c>
      <c r="AC928" s="128" t="str">
        <f t="shared" si="153"/>
        <v/>
      </c>
    </row>
    <row r="929" spans="1:29" x14ac:dyDescent="0.2">
      <c r="A929" s="161">
        <v>916</v>
      </c>
      <c r="B929" s="162"/>
      <c r="C929" s="162"/>
      <c r="E929" s="195"/>
      <c r="F929" s="195"/>
      <c r="G929" s="195"/>
      <c r="H929" s="195"/>
      <c r="I929" s="195"/>
      <c r="J929" s="195"/>
      <c r="K929" s="195"/>
      <c r="L929" s="195"/>
      <c r="M929" s="195"/>
      <c r="N929" s="195"/>
      <c r="O929" s="195"/>
      <c r="P929" s="195"/>
      <c r="Q929" s="195"/>
      <c r="R929" s="195"/>
      <c r="T929" s="128" t="str">
        <f t="shared" si="154"/>
        <v/>
      </c>
      <c r="U929" s="128" t="str">
        <f t="shared" si="155"/>
        <v/>
      </c>
      <c r="V929" s="128" t="str">
        <f t="shared" si="156"/>
        <v/>
      </c>
      <c r="W929" s="128" t="str">
        <f t="shared" si="157"/>
        <v/>
      </c>
      <c r="X929" s="128" t="str">
        <f t="shared" si="158"/>
        <v/>
      </c>
      <c r="Y929" s="128" t="str">
        <f t="shared" si="149"/>
        <v/>
      </c>
      <c r="Z929" s="128" t="str">
        <f t="shared" si="150"/>
        <v/>
      </c>
      <c r="AA929" s="128" t="str">
        <f t="shared" si="151"/>
        <v/>
      </c>
      <c r="AB929" s="128" t="str">
        <f t="shared" si="152"/>
        <v/>
      </c>
      <c r="AC929" s="128" t="str">
        <f t="shared" si="153"/>
        <v/>
      </c>
    </row>
    <row r="930" spans="1:29" x14ac:dyDescent="0.2">
      <c r="A930" s="161">
        <v>917</v>
      </c>
      <c r="B930" s="162"/>
      <c r="C930" s="162"/>
      <c r="E930" s="195"/>
      <c r="F930" s="195"/>
      <c r="G930" s="195"/>
      <c r="H930" s="195"/>
      <c r="I930" s="195"/>
      <c r="J930" s="195"/>
      <c r="K930" s="195"/>
      <c r="L930" s="195"/>
      <c r="M930" s="195"/>
      <c r="N930" s="195"/>
      <c r="O930" s="195"/>
      <c r="P930" s="195"/>
      <c r="Q930" s="195"/>
      <c r="R930" s="195"/>
      <c r="T930" s="128" t="str">
        <f t="shared" si="154"/>
        <v/>
      </c>
      <c r="U930" s="128" t="str">
        <f t="shared" si="155"/>
        <v/>
      </c>
      <c r="V930" s="128" t="str">
        <f t="shared" si="156"/>
        <v/>
      </c>
      <c r="W930" s="128" t="str">
        <f t="shared" si="157"/>
        <v/>
      </c>
      <c r="X930" s="128" t="str">
        <f t="shared" si="158"/>
        <v/>
      </c>
      <c r="Y930" s="128" t="str">
        <f t="shared" si="149"/>
        <v/>
      </c>
      <c r="Z930" s="128" t="str">
        <f t="shared" si="150"/>
        <v/>
      </c>
      <c r="AA930" s="128" t="str">
        <f t="shared" si="151"/>
        <v/>
      </c>
      <c r="AB930" s="128" t="str">
        <f t="shared" si="152"/>
        <v/>
      </c>
      <c r="AC930" s="128" t="str">
        <f t="shared" si="153"/>
        <v/>
      </c>
    </row>
    <row r="931" spans="1:29" x14ac:dyDescent="0.2">
      <c r="A931" s="161">
        <v>918</v>
      </c>
      <c r="B931" s="162"/>
      <c r="C931" s="162"/>
      <c r="E931" s="195"/>
      <c r="F931" s="195"/>
      <c r="G931" s="195"/>
      <c r="H931" s="195"/>
      <c r="I931" s="195"/>
      <c r="J931" s="195"/>
      <c r="K931" s="195"/>
      <c r="L931" s="195"/>
      <c r="M931" s="195"/>
      <c r="N931" s="195"/>
      <c r="O931" s="195"/>
      <c r="P931" s="195"/>
      <c r="Q931" s="195"/>
      <c r="R931" s="195"/>
      <c r="T931" s="128" t="str">
        <f t="shared" si="154"/>
        <v/>
      </c>
      <c r="U931" s="128" t="str">
        <f t="shared" si="155"/>
        <v/>
      </c>
      <c r="V931" s="128" t="str">
        <f t="shared" si="156"/>
        <v/>
      </c>
      <c r="W931" s="128" t="str">
        <f t="shared" si="157"/>
        <v/>
      </c>
      <c r="X931" s="128" t="str">
        <f t="shared" si="158"/>
        <v/>
      </c>
      <c r="Y931" s="128" t="str">
        <f t="shared" si="149"/>
        <v/>
      </c>
      <c r="Z931" s="128" t="str">
        <f t="shared" si="150"/>
        <v/>
      </c>
      <c r="AA931" s="128" t="str">
        <f t="shared" si="151"/>
        <v/>
      </c>
      <c r="AB931" s="128" t="str">
        <f t="shared" si="152"/>
        <v/>
      </c>
      <c r="AC931" s="128" t="str">
        <f t="shared" si="153"/>
        <v/>
      </c>
    </row>
    <row r="932" spans="1:29" x14ac:dyDescent="0.2">
      <c r="A932" s="161">
        <v>919</v>
      </c>
      <c r="B932" s="162"/>
      <c r="C932" s="162"/>
      <c r="E932" s="195"/>
      <c r="F932" s="195"/>
      <c r="G932" s="195"/>
      <c r="H932" s="195"/>
      <c r="I932" s="195"/>
      <c r="J932" s="195"/>
      <c r="K932" s="195"/>
      <c r="L932" s="195"/>
      <c r="M932" s="195"/>
      <c r="N932" s="195"/>
      <c r="O932" s="195"/>
      <c r="P932" s="195"/>
      <c r="Q932" s="195"/>
      <c r="R932" s="195"/>
      <c r="T932" s="128" t="str">
        <f t="shared" si="154"/>
        <v/>
      </c>
      <c r="U932" s="128" t="str">
        <f t="shared" si="155"/>
        <v/>
      </c>
      <c r="V932" s="128" t="str">
        <f t="shared" si="156"/>
        <v/>
      </c>
      <c r="W932" s="128" t="str">
        <f t="shared" si="157"/>
        <v/>
      </c>
      <c r="X932" s="128" t="str">
        <f t="shared" si="158"/>
        <v/>
      </c>
      <c r="Y932" s="128" t="str">
        <f t="shared" si="149"/>
        <v/>
      </c>
      <c r="Z932" s="128" t="str">
        <f t="shared" si="150"/>
        <v/>
      </c>
      <c r="AA932" s="128" t="str">
        <f t="shared" si="151"/>
        <v/>
      </c>
      <c r="AB932" s="128" t="str">
        <f t="shared" si="152"/>
        <v/>
      </c>
      <c r="AC932" s="128" t="str">
        <f t="shared" si="153"/>
        <v/>
      </c>
    </row>
    <row r="933" spans="1:29" x14ac:dyDescent="0.2">
      <c r="A933" s="161">
        <v>920</v>
      </c>
      <c r="B933" s="162"/>
      <c r="C933" s="162"/>
      <c r="E933" s="195"/>
      <c r="F933" s="195"/>
      <c r="G933" s="195"/>
      <c r="H933" s="195"/>
      <c r="I933" s="195"/>
      <c r="J933" s="195"/>
      <c r="K933" s="195"/>
      <c r="L933" s="195"/>
      <c r="M933" s="195"/>
      <c r="N933" s="195"/>
      <c r="O933" s="195"/>
      <c r="P933" s="195"/>
      <c r="Q933" s="195"/>
      <c r="R933" s="195"/>
      <c r="T933" s="128" t="str">
        <f t="shared" si="154"/>
        <v/>
      </c>
      <c r="U933" s="128" t="str">
        <f t="shared" si="155"/>
        <v/>
      </c>
      <c r="V933" s="128" t="str">
        <f t="shared" si="156"/>
        <v/>
      </c>
      <c r="W933" s="128" t="str">
        <f t="shared" si="157"/>
        <v/>
      </c>
      <c r="X933" s="128" t="str">
        <f t="shared" si="158"/>
        <v/>
      </c>
      <c r="Y933" s="128" t="str">
        <f t="shared" si="149"/>
        <v/>
      </c>
      <c r="Z933" s="128" t="str">
        <f t="shared" si="150"/>
        <v/>
      </c>
      <c r="AA933" s="128" t="str">
        <f t="shared" si="151"/>
        <v/>
      </c>
      <c r="AB933" s="128" t="str">
        <f t="shared" si="152"/>
        <v/>
      </c>
      <c r="AC933" s="128" t="str">
        <f t="shared" si="153"/>
        <v/>
      </c>
    </row>
    <row r="934" spans="1:29" x14ac:dyDescent="0.2">
      <c r="A934" s="161">
        <v>921</v>
      </c>
      <c r="B934" s="162"/>
      <c r="C934" s="162"/>
      <c r="E934" s="195"/>
      <c r="F934" s="195"/>
      <c r="G934" s="195"/>
      <c r="H934" s="195"/>
      <c r="I934" s="195"/>
      <c r="J934" s="195"/>
      <c r="K934" s="195"/>
      <c r="L934" s="195"/>
      <c r="M934" s="195"/>
      <c r="N934" s="195"/>
      <c r="O934" s="195"/>
      <c r="P934" s="195"/>
      <c r="Q934" s="195"/>
      <c r="R934" s="195"/>
      <c r="T934" s="128" t="str">
        <f t="shared" si="154"/>
        <v/>
      </c>
      <c r="U934" s="128" t="str">
        <f t="shared" si="155"/>
        <v/>
      </c>
      <c r="V934" s="128" t="str">
        <f t="shared" si="156"/>
        <v/>
      </c>
      <c r="W934" s="128" t="str">
        <f t="shared" si="157"/>
        <v/>
      </c>
      <c r="X934" s="128" t="str">
        <f t="shared" si="158"/>
        <v/>
      </c>
      <c r="Y934" s="128" t="str">
        <f t="shared" si="149"/>
        <v/>
      </c>
      <c r="Z934" s="128" t="str">
        <f t="shared" si="150"/>
        <v/>
      </c>
      <c r="AA934" s="128" t="str">
        <f t="shared" si="151"/>
        <v/>
      </c>
      <c r="AB934" s="128" t="str">
        <f t="shared" si="152"/>
        <v/>
      </c>
      <c r="AC934" s="128" t="str">
        <f t="shared" si="153"/>
        <v/>
      </c>
    </row>
    <row r="935" spans="1:29" x14ac:dyDescent="0.2">
      <c r="A935" s="161">
        <v>922</v>
      </c>
      <c r="B935" s="162"/>
      <c r="C935" s="162"/>
      <c r="E935" s="195"/>
      <c r="F935" s="195"/>
      <c r="G935" s="195"/>
      <c r="H935" s="195"/>
      <c r="I935" s="195"/>
      <c r="J935" s="195"/>
      <c r="K935" s="195"/>
      <c r="L935" s="195"/>
      <c r="M935" s="195"/>
      <c r="N935" s="195"/>
      <c r="O935" s="195"/>
      <c r="P935" s="195"/>
      <c r="Q935" s="195"/>
      <c r="R935" s="195"/>
      <c r="T935" s="128" t="str">
        <f t="shared" si="154"/>
        <v/>
      </c>
      <c r="U935" s="128" t="str">
        <f t="shared" si="155"/>
        <v/>
      </c>
      <c r="V935" s="128" t="str">
        <f t="shared" si="156"/>
        <v/>
      </c>
      <c r="W935" s="128" t="str">
        <f t="shared" si="157"/>
        <v/>
      </c>
      <c r="X935" s="128" t="str">
        <f t="shared" si="158"/>
        <v/>
      </c>
      <c r="Y935" s="128" t="str">
        <f t="shared" si="149"/>
        <v/>
      </c>
      <c r="Z935" s="128" t="str">
        <f t="shared" si="150"/>
        <v/>
      </c>
      <c r="AA935" s="128" t="str">
        <f t="shared" si="151"/>
        <v/>
      </c>
      <c r="AB935" s="128" t="str">
        <f t="shared" si="152"/>
        <v/>
      </c>
      <c r="AC935" s="128" t="str">
        <f t="shared" si="153"/>
        <v/>
      </c>
    </row>
    <row r="936" spans="1:29" x14ac:dyDescent="0.2">
      <c r="A936" s="161">
        <v>923</v>
      </c>
      <c r="B936" s="162"/>
      <c r="C936" s="162"/>
      <c r="E936" s="195"/>
      <c r="F936" s="195"/>
      <c r="G936" s="195"/>
      <c r="H936" s="195"/>
      <c r="I936" s="195"/>
      <c r="J936" s="195"/>
      <c r="K936" s="195"/>
      <c r="L936" s="195"/>
      <c r="M936" s="195"/>
      <c r="N936" s="195"/>
      <c r="O936" s="195"/>
      <c r="P936" s="195"/>
      <c r="Q936" s="195"/>
      <c r="R936" s="195"/>
      <c r="T936" s="128" t="str">
        <f t="shared" si="154"/>
        <v/>
      </c>
      <c r="U936" s="128" t="str">
        <f t="shared" si="155"/>
        <v/>
      </c>
      <c r="V936" s="128" t="str">
        <f t="shared" si="156"/>
        <v/>
      </c>
      <c r="W936" s="128" t="str">
        <f t="shared" si="157"/>
        <v/>
      </c>
      <c r="X936" s="128" t="str">
        <f t="shared" si="158"/>
        <v/>
      </c>
      <c r="Y936" s="128" t="str">
        <f t="shared" si="149"/>
        <v/>
      </c>
      <c r="Z936" s="128" t="str">
        <f t="shared" si="150"/>
        <v/>
      </c>
      <c r="AA936" s="128" t="str">
        <f t="shared" si="151"/>
        <v/>
      </c>
      <c r="AB936" s="128" t="str">
        <f t="shared" si="152"/>
        <v/>
      </c>
      <c r="AC936" s="128" t="str">
        <f t="shared" si="153"/>
        <v/>
      </c>
    </row>
    <row r="937" spans="1:29" x14ac:dyDescent="0.2">
      <c r="A937" s="161">
        <v>924</v>
      </c>
      <c r="B937" s="162"/>
      <c r="C937" s="162"/>
      <c r="E937" s="195"/>
      <c r="F937" s="195"/>
      <c r="G937" s="195"/>
      <c r="H937" s="195"/>
      <c r="I937" s="195"/>
      <c r="J937" s="195"/>
      <c r="K937" s="195"/>
      <c r="L937" s="195"/>
      <c r="M937" s="195"/>
      <c r="N937" s="195"/>
      <c r="O937" s="195"/>
      <c r="P937" s="195"/>
      <c r="Q937" s="195"/>
      <c r="R937" s="195"/>
      <c r="T937" s="128" t="str">
        <f t="shared" si="154"/>
        <v/>
      </c>
      <c r="U937" s="128" t="str">
        <f t="shared" si="155"/>
        <v/>
      </c>
      <c r="V937" s="128" t="str">
        <f t="shared" si="156"/>
        <v/>
      </c>
      <c r="W937" s="128" t="str">
        <f t="shared" si="157"/>
        <v/>
      </c>
      <c r="X937" s="128" t="str">
        <f t="shared" si="158"/>
        <v/>
      </c>
      <c r="Y937" s="128" t="str">
        <f t="shared" si="149"/>
        <v/>
      </c>
      <c r="Z937" s="128" t="str">
        <f t="shared" si="150"/>
        <v/>
      </c>
      <c r="AA937" s="128" t="str">
        <f t="shared" si="151"/>
        <v/>
      </c>
      <c r="AB937" s="128" t="str">
        <f t="shared" si="152"/>
        <v/>
      </c>
      <c r="AC937" s="128" t="str">
        <f t="shared" si="153"/>
        <v/>
      </c>
    </row>
    <row r="938" spans="1:29" x14ac:dyDescent="0.2">
      <c r="A938" s="161">
        <v>925</v>
      </c>
      <c r="B938" s="162"/>
      <c r="C938" s="162"/>
      <c r="E938" s="195"/>
      <c r="F938" s="195"/>
      <c r="G938" s="195"/>
      <c r="H938" s="195"/>
      <c r="I938" s="195"/>
      <c r="J938" s="195"/>
      <c r="K938" s="195"/>
      <c r="L938" s="195"/>
      <c r="M938" s="195"/>
      <c r="N938" s="195"/>
      <c r="O938" s="195"/>
      <c r="P938" s="195"/>
      <c r="Q938" s="195"/>
      <c r="R938" s="195"/>
      <c r="T938" s="128" t="str">
        <f t="shared" si="154"/>
        <v/>
      </c>
      <c r="U938" s="128" t="str">
        <f t="shared" si="155"/>
        <v/>
      </c>
      <c r="V938" s="128" t="str">
        <f t="shared" si="156"/>
        <v/>
      </c>
      <c r="W938" s="128" t="str">
        <f t="shared" si="157"/>
        <v/>
      </c>
      <c r="X938" s="128" t="str">
        <f t="shared" si="158"/>
        <v/>
      </c>
      <c r="Y938" s="128" t="str">
        <f t="shared" si="149"/>
        <v/>
      </c>
      <c r="Z938" s="128" t="str">
        <f t="shared" si="150"/>
        <v/>
      </c>
      <c r="AA938" s="128" t="str">
        <f t="shared" si="151"/>
        <v/>
      </c>
      <c r="AB938" s="128" t="str">
        <f t="shared" si="152"/>
        <v/>
      </c>
      <c r="AC938" s="128" t="str">
        <f t="shared" si="153"/>
        <v/>
      </c>
    </row>
    <row r="939" spans="1:29" x14ac:dyDescent="0.2">
      <c r="A939" s="161">
        <v>926</v>
      </c>
      <c r="B939" s="162"/>
      <c r="C939" s="162"/>
      <c r="E939" s="195"/>
      <c r="F939" s="195"/>
      <c r="G939" s="195"/>
      <c r="H939" s="195"/>
      <c r="I939" s="195"/>
      <c r="J939" s="195"/>
      <c r="K939" s="195"/>
      <c r="L939" s="195"/>
      <c r="M939" s="195"/>
      <c r="N939" s="195"/>
      <c r="O939" s="195"/>
      <c r="P939" s="195"/>
      <c r="Q939" s="195"/>
      <c r="R939" s="195"/>
      <c r="T939" s="128" t="str">
        <f t="shared" si="154"/>
        <v/>
      </c>
      <c r="U939" s="128" t="str">
        <f t="shared" si="155"/>
        <v/>
      </c>
      <c r="V939" s="128" t="str">
        <f t="shared" si="156"/>
        <v/>
      </c>
      <c r="W939" s="128" t="str">
        <f t="shared" si="157"/>
        <v/>
      </c>
      <c r="X939" s="128" t="str">
        <f t="shared" si="158"/>
        <v/>
      </c>
      <c r="Y939" s="128" t="str">
        <f t="shared" si="149"/>
        <v/>
      </c>
      <c r="Z939" s="128" t="str">
        <f t="shared" si="150"/>
        <v/>
      </c>
      <c r="AA939" s="128" t="str">
        <f t="shared" si="151"/>
        <v/>
      </c>
      <c r="AB939" s="128" t="str">
        <f t="shared" si="152"/>
        <v/>
      </c>
      <c r="AC939" s="128" t="str">
        <f t="shared" si="153"/>
        <v/>
      </c>
    </row>
    <row r="940" spans="1:29" x14ac:dyDescent="0.2">
      <c r="A940" s="161">
        <v>927</v>
      </c>
      <c r="B940" s="162"/>
      <c r="C940" s="162"/>
      <c r="E940" s="195"/>
      <c r="F940" s="195"/>
      <c r="G940" s="195"/>
      <c r="H940" s="195"/>
      <c r="I940" s="195"/>
      <c r="J940" s="195"/>
      <c r="K940" s="195"/>
      <c r="L940" s="195"/>
      <c r="M940" s="195"/>
      <c r="N940" s="195"/>
      <c r="O940" s="195"/>
      <c r="P940" s="195"/>
      <c r="Q940" s="195"/>
      <c r="R940" s="195"/>
      <c r="T940" s="128" t="str">
        <f t="shared" si="154"/>
        <v/>
      </c>
      <c r="U940" s="128" t="str">
        <f t="shared" si="155"/>
        <v/>
      </c>
      <c r="V940" s="128" t="str">
        <f t="shared" si="156"/>
        <v/>
      </c>
      <c r="W940" s="128" t="str">
        <f t="shared" si="157"/>
        <v/>
      </c>
      <c r="X940" s="128" t="str">
        <f t="shared" si="158"/>
        <v/>
      </c>
      <c r="Y940" s="128" t="str">
        <f t="shared" si="149"/>
        <v/>
      </c>
      <c r="Z940" s="128" t="str">
        <f t="shared" si="150"/>
        <v/>
      </c>
      <c r="AA940" s="128" t="str">
        <f t="shared" si="151"/>
        <v/>
      </c>
      <c r="AB940" s="128" t="str">
        <f t="shared" si="152"/>
        <v/>
      </c>
      <c r="AC940" s="128" t="str">
        <f t="shared" si="153"/>
        <v/>
      </c>
    </row>
    <row r="941" spans="1:29" x14ac:dyDescent="0.2">
      <c r="A941" s="161">
        <v>928</v>
      </c>
      <c r="B941" s="162"/>
      <c r="C941" s="162"/>
      <c r="E941" s="195"/>
      <c r="F941" s="195"/>
      <c r="G941" s="195"/>
      <c r="H941" s="195"/>
      <c r="I941" s="195"/>
      <c r="J941" s="195"/>
      <c r="K941" s="195"/>
      <c r="L941" s="195"/>
      <c r="M941" s="195"/>
      <c r="N941" s="195"/>
      <c r="O941" s="195"/>
      <c r="P941" s="195"/>
      <c r="Q941" s="195"/>
      <c r="R941" s="195"/>
      <c r="T941" s="128" t="str">
        <f t="shared" si="154"/>
        <v/>
      </c>
      <c r="U941" s="128" t="str">
        <f t="shared" si="155"/>
        <v/>
      </c>
      <c r="V941" s="128" t="str">
        <f t="shared" si="156"/>
        <v/>
      </c>
      <c r="W941" s="128" t="str">
        <f t="shared" si="157"/>
        <v/>
      </c>
      <c r="X941" s="128" t="str">
        <f t="shared" si="158"/>
        <v/>
      </c>
      <c r="Y941" s="128" t="str">
        <f t="shared" si="149"/>
        <v/>
      </c>
      <c r="Z941" s="128" t="str">
        <f t="shared" si="150"/>
        <v/>
      </c>
      <c r="AA941" s="128" t="str">
        <f t="shared" si="151"/>
        <v/>
      </c>
      <c r="AB941" s="128" t="str">
        <f t="shared" si="152"/>
        <v/>
      </c>
      <c r="AC941" s="128" t="str">
        <f t="shared" si="153"/>
        <v/>
      </c>
    </row>
    <row r="942" spans="1:29" x14ac:dyDescent="0.2">
      <c r="A942" s="161">
        <v>929</v>
      </c>
      <c r="B942" s="162"/>
      <c r="C942" s="162"/>
      <c r="E942" s="195"/>
      <c r="F942" s="195"/>
      <c r="G942" s="195"/>
      <c r="H942" s="195"/>
      <c r="I942" s="195"/>
      <c r="J942" s="195"/>
      <c r="K942" s="195"/>
      <c r="L942" s="195"/>
      <c r="M942" s="195"/>
      <c r="N942" s="195"/>
      <c r="O942" s="195"/>
      <c r="P942" s="195"/>
      <c r="Q942" s="195"/>
      <c r="R942" s="195"/>
      <c r="T942" s="128" t="str">
        <f t="shared" si="154"/>
        <v/>
      </c>
      <c r="U942" s="128" t="str">
        <f t="shared" si="155"/>
        <v/>
      </c>
      <c r="V942" s="128" t="str">
        <f t="shared" si="156"/>
        <v/>
      </c>
      <c r="W942" s="128" t="str">
        <f t="shared" si="157"/>
        <v/>
      </c>
      <c r="X942" s="128" t="str">
        <f t="shared" si="158"/>
        <v/>
      </c>
      <c r="Y942" s="128" t="str">
        <f t="shared" si="149"/>
        <v/>
      </c>
      <c r="Z942" s="128" t="str">
        <f t="shared" si="150"/>
        <v/>
      </c>
      <c r="AA942" s="128" t="str">
        <f t="shared" si="151"/>
        <v/>
      </c>
      <c r="AB942" s="128" t="str">
        <f t="shared" si="152"/>
        <v/>
      </c>
      <c r="AC942" s="128" t="str">
        <f t="shared" si="153"/>
        <v/>
      </c>
    </row>
    <row r="943" spans="1:29" x14ac:dyDescent="0.2">
      <c r="A943" s="161">
        <v>930</v>
      </c>
      <c r="B943" s="162"/>
      <c r="C943" s="162"/>
      <c r="E943" s="195"/>
      <c r="F943" s="195"/>
      <c r="G943" s="195"/>
      <c r="H943" s="195"/>
      <c r="I943" s="195"/>
      <c r="J943" s="195"/>
      <c r="K943" s="195"/>
      <c r="L943" s="195"/>
      <c r="M943" s="195"/>
      <c r="N943" s="195"/>
      <c r="O943" s="195"/>
      <c r="P943" s="195"/>
      <c r="Q943" s="195"/>
      <c r="R943" s="195"/>
      <c r="T943" s="128" t="str">
        <f t="shared" si="154"/>
        <v/>
      </c>
      <c r="U943" s="128" t="str">
        <f t="shared" si="155"/>
        <v/>
      </c>
      <c r="V943" s="128" t="str">
        <f t="shared" si="156"/>
        <v/>
      </c>
      <c r="W943" s="128" t="str">
        <f t="shared" si="157"/>
        <v/>
      </c>
      <c r="X943" s="128" t="str">
        <f t="shared" si="158"/>
        <v/>
      </c>
      <c r="Y943" s="128" t="str">
        <f t="shared" si="149"/>
        <v/>
      </c>
      <c r="Z943" s="128" t="str">
        <f t="shared" si="150"/>
        <v/>
      </c>
      <c r="AA943" s="128" t="str">
        <f t="shared" si="151"/>
        <v/>
      </c>
      <c r="AB943" s="128" t="str">
        <f t="shared" si="152"/>
        <v/>
      </c>
      <c r="AC943" s="128" t="str">
        <f t="shared" si="153"/>
        <v/>
      </c>
    </row>
    <row r="944" spans="1:29" x14ac:dyDescent="0.2">
      <c r="A944" s="161">
        <v>931</v>
      </c>
      <c r="B944" s="162"/>
      <c r="C944" s="162"/>
      <c r="E944" s="195"/>
      <c r="F944" s="195"/>
      <c r="G944" s="195"/>
      <c r="H944" s="195"/>
      <c r="I944" s="195"/>
      <c r="J944" s="195"/>
      <c r="K944" s="195"/>
      <c r="L944" s="195"/>
      <c r="M944" s="195"/>
      <c r="N944" s="195"/>
      <c r="O944" s="195"/>
      <c r="P944" s="195"/>
      <c r="Q944" s="195"/>
      <c r="R944" s="195"/>
      <c r="T944" s="128" t="str">
        <f t="shared" si="154"/>
        <v/>
      </c>
      <c r="U944" s="128" t="str">
        <f t="shared" si="155"/>
        <v/>
      </c>
      <c r="V944" s="128" t="str">
        <f t="shared" si="156"/>
        <v/>
      </c>
      <c r="W944" s="128" t="str">
        <f t="shared" si="157"/>
        <v/>
      </c>
      <c r="X944" s="128" t="str">
        <f t="shared" si="158"/>
        <v/>
      </c>
      <c r="Y944" s="128" t="str">
        <f t="shared" si="149"/>
        <v/>
      </c>
      <c r="Z944" s="128" t="str">
        <f t="shared" si="150"/>
        <v/>
      </c>
      <c r="AA944" s="128" t="str">
        <f t="shared" si="151"/>
        <v/>
      </c>
      <c r="AB944" s="128" t="str">
        <f t="shared" si="152"/>
        <v/>
      </c>
      <c r="AC944" s="128" t="str">
        <f t="shared" si="153"/>
        <v/>
      </c>
    </row>
    <row r="945" spans="1:29" x14ac:dyDescent="0.2">
      <c r="A945" s="161">
        <v>932</v>
      </c>
      <c r="B945" s="162"/>
      <c r="C945" s="162"/>
      <c r="E945" s="195"/>
      <c r="F945" s="195"/>
      <c r="G945" s="195"/>
      <c r="H945" s="195"/>
      <c r="I945" s="195"/>
      <c r="J945" s="195"/>
      <c r="K945" s="195"/>
      <c r="L945" s="195"/>
      <c r="M945" s="195"/>
      <c r="N945" s="195"/>
      <c r="O945" s="195"/>
      <c r="P945" s="195"/>
      <c r="Q945" s="195"/>
      <c r="R945" s="195"/>
      <c r="T945" s="128" t="str">
        <f t="shared" si="154"/>
        <v/>
      </c>
      <c r="U945" s="128" t="str">
        <f t="shared" si="155"/>
        <v/>
      </c>
      <c r="V945" s="128" t="str">
        <f t="shared" si="156"/>
        <v/>
      </c>
      <c r="W945" s="128" t="str">
        <f t="shared" si="157"/>
        <v/>
      </c>
      <c r="X945" s="128" t="str">
        <f t="shared" si="158"/>
        <v/>
      </c>
      <c r="Y945" s="128" t="str">
        <f t="shared" si="149"/>
        <v/>
      </c>
      <c r="Z945" s="128" t="str">
        <f t="shared" si="150"/>
        <v/>
      </c>
      <c r="AA945" s="128" t="str">
        <f t="shared" si="151"/>
        <v/>
      </c>
      <c r="AB945" s="128" t="str">
        <f t="shared" si="152"/>
        <v/>
      </c>
      <c r="AC945" s="128" t="str">
        <f t="shared" si="153"/>
        <v/>
      </c>
    </row>
    <row r="946" spans="1:29" x14ac:dyDescent="0.2">
      <c r="A946" s="161">
        <v>933</v>
      </c>
      <c r="B946" s="162"/>
      <c r="C946" s="162"/>
      <c r="E946" s="195"/>
      <c r="F946" s="195"/>
      <c r="G946" s="195"/>
      <c r="H946" s="195"/>
      <c r="I946" s="195"/>
      <c r="J946" s="195"/>
      <c r="K946" s="195"/>
      <c r="L946" s="195"/>
      <c r="M946" s="195"/>
      <c r="N946" s="195"/>
      <c r="O946" s="195"/>
      <c r="P946" s="195"/>
      <c r="Q946" s="195"/>
      <c r="R946" s="195"/>
      <c r="T946" s="128" t="str">
        <f t="shared" si="154"/>
        <v/>
      </c>
      <c r="U946" s="128" t="str">
        <f t="shared" si="155"/>
        <v/>
      </c>
      <c r="V946" s="128" t="str">
        <f t="shared" si="156"/>
        <v/>
      </c>
      <c r="W946" s="128" t="str">
        <f t="shared" si="157"/>
        <v/>
      </c>
      <c r="X946" s="128" t="str">
        <f t="shared" si="158"/>
        <v/>
      </c>
      <c r="Y946" s="128" t="str">
        <f t="shared" si="149"/>
        <v/>
      </c>
      <c r="Z946" s="128" t="str">
        <f t="shared" si="150"/>
        <v/>
      </c>
      <c r="AA946" s="128" t="str">
        <f t="shared" si="151"/>
        <v/>
      </c>
      <c r="AB946" s="128" t="str">
        <f t="shared" si="152"/>
        <v/>
      </c>
      <c r="AC946" s="128" t="str">
        <f t="shared" si="153"/>
        <v/>
      </c>
    </row>
    <row r="947" spans="1:29" x14ac:dyDescent="0.2">
      <c r="A947" s="161">
        <v>934</v>
      </c>
      <c r="B947" s="162"/>
      <c r="C947" s="162"/>
      <c r="E947" s="195"/>
      <c r="F947" s="195"/>
      <c r="G947" s="195"/>
      <c r="H947" s="195"/>
      <c r="I947" s="195"/>
      <c r="J947" s="195"/>
      <c r="K947" s="195"/>
      <c r="L947" s="195"/>
      <c r="M947" s="195"/>
      <c r="N947" s="195"/>
      <c r="O947" s="195"/>
      <c r="P947" s="195"/>
      <c r="Q947" s="195"/>
      <c r="R947" s="195"/>
      <c r="T947" s="128" t="str">
        <f t="shared" si="154"/>
        <v/>
      </c>
      <c r="U947" s="128" t="str">
        <f t="shared" si="155"/>
        <v/>
      </c>
      <c r="V947" s="128" t="str">
        <f t="shared" si="156"/>
        <v/>
      </c>
      <c r="W947" s="128" t="str">
        <f t="shared" si="157"/>
        <v/>
      </c>
      <c r="X947" s="128" t="str">
        <f t="shared" si="158"/>
        <v/>
      </c>
      <c r="Y947" s="128" t="str">
        <f t="shared" si="149"/>
        <v/>
      </c>
      <c r="Z947" s="128" t="str">
        <f t="shared" si="150"/>
        <v/>
      </c>
      <c r="AA947" s="128" t="str">
        <f t="shared" si="151"/>
        <v/>
      </c>
      <c r="AB947" s="128" t="str">
        <f t="shared" si="152"/>
        <v/>
      </c>
      <c r="AC947" s="128" t="str">
        <f t="shared" si="153"/>
        <v/>
      </c>
    </row>
    <row r="948" spans="1:29" x14ac:dyDescent="0.2">
      <c r="A948" s="161">
        <v>935</v>
      </c>
      <c r="B948" s="162"/>
      <c r="C948" s="162"/>
      <c r="E948" s="195"/>
      <c r="F948" s="195"/>
      <c r="G948" s="195"/>
      <c r="H948" s="195"/>
      <c r="I948" s="195"/>
      <c r="J948" s="195"/>
      <c r="K948" s="195"/>
      <c r="L948" s="195"/>
      <c r="M948" s="195"/>
      <c r="N948" s="195"/>
      <c r="O948" s="195"/>
      <c r="P948" s="195"/>
      <c r="Q948" s="195"/>
      <c r="R948" s="195"/>
      <c r="T948" s="128" t="str">
        <f t="shared" si="154"/>
        <v/>
      </c>
      <c r="U948" s="128" t="str">
        <f t="shared" si="155"/>
        <v/>
      </c>
      <c r="V948" s="128" t="str">
        <f t="shared" si="156"/>
        <v/>
      </c>
      <c r="W948" s="128" t="str">
        <f t="shared" si="157"/>
        <v/>
      </c>
      <c r="X948" s="128" t="str">
        <f t="shared" si="158"/>
        <v/>
      </c>
      <c r="Y948" s="128" t="str">
        <f t="shared" si="149"/>
        <v/>
      </c>
      <c r="Z948" s="128" t="str">
        <f t="shared" si="150"/>
        <v/>
      </c>
      <c r="AA948" s="128" t="str">
        <f t="shared" si="151"/>
        <v/>
      </c>
      <c r="AB948" s="128" t="str">
        <f t="shared" si="152"/>
        <v/>
      </c>
      <c r="AC948" s="128" t="str">
        <f t="shared" si="153"/>
        <v/>
      </c>
    </row>
    <row r="949" spans="1:29" x14ac:dyDescent="0.2">
      <c r="A949" s="161">
        <v>936</v>
      </c>
      <c r="B949" s="162"/>
      <c r="C949" s="162"/>
      <c r="E949" s="195"/>
      <c r="F949" s="195"/>
      <c r="G949" s="195"/>
      <c r="H949" s="195"/>
      <c r="I949" s="195"/>
      <c r="J949" s="195"/>
      <c r="K949" s="195"/>
      <c r="L949" s="195"/>
      <c r="M949" s="195"/>
      <c r="N949" s="195"/>
      <c r="O949" s="195"/>
      <c r="P949" s="195"/>
      <c r="Q949" s="195"/>
      <c r="R949" s="195"/>
      <c r="T949" s="128" t="str">
        <f t="shared" si="154"/>
        <v/>
      </c>
      <c r="U949" s="128" t="str">
        <f t="shared" si="155"/>
        <v/>
      </c>
      <c r="V949" s="128" t="str">
        <f t="shared" si="156"/>
        <v/>
      </c>
      <c r="W949" s="128" t="str">
        <f t="shared" si="157"/>
        <v/>
      </c>
      <c r="X949" s="128" t="str">
        <f t="shared" si="158"/>
        <v/>
      </c>
      <c r="Y949" s="128" t="str">
        <f t="shared" si="149"/>
        <v/>
      </c>
      <c r="Z949" s="128" t="str">
        <f t="shared" si="150"/>
        <v/>
      </c>
      <c r="AA949" s="128" t="str">
        <f t="shared" si="151"/>
        <v/>
      </c>
      <c r="AB949" s="128" t="str">
        <f t="shared" si="152"/>
        <v/>
      </c>
      <c r="AC949" s="128" t="str">
        <f t="shared" si="153"/>
        <v/>
      </c>
    </row>
    <row r="950" spans="1:29" x14ac:dyDescent="0.2">
      <c r="A950" s="161">
        <v>937</v>
      </c>
      <c r="B950" s="162"/>
      <c r="C950" s="162"/>
      <c r="E950" s="195"/>
      <c r="F950" s="195"/>
      <c r="G950" s="195"/>
      <c r="H950" s="195"/>
      <c r="I950" s="195"/>
      <c r="J950" s="195"/>
      <c r="K950" s="195"/>
      <c r="L950" s="195"/>
      <c r="M950" s="195"/>
      <c r="N950" s="195"/>
      <c r="O950" s="195"/>
      <c r="P950" s="195"/>
      <c r="Q950" s="195"/>
      <c r="R950" s="195"/>
      <c r="T950" s="128" t="str">
        <f t="shared" si="154"/>
        <v/>
      </c>
      <c r="U950" s="128" t="str">
        <f t="shared" si="155"/>
        <v/>
      </c>
      <c r="V950" s="128" t="str">
        <f t="shared" si="156"/>
        <v/>
      </c>
      <c r="W950" s="128" t="str">
        <f t="shared" si="157"/>
        <v/>
      </c>
      <c r="X950" s="128" t="str">
        <f t="shared" si="158"/>
        <v/>
      </c>
      <c r="Y950" s="128" t="str">
        <f t="shared" si="149"/>
        <v/>
      </c>
      <c r="Z950" s="128" t="str">
        <f t="shared" si="150"/>
        <v/>
      </c>
      <c r="AA950" s="128" t="str">
        <f t="shared" si="151"/>
        <v/>
      </c>
      <c r="AB950" s="128" t="str">
        <f t="shared" si="152"/>
        <v/>
      </c>
      <c r="AC950" s="128" t="str">
        <f t="shared" si="153"/>
        <v/>
      </c>
    </row>
    <row r="951" spans="1:29" x14ac:dyDescent="0.2">
      <c r="A951" s="161">
        <v>938</v>
      </c>
      <c r="B951" s="162"/>
      <c r="C951" s="162"/>
      <c r="E951" s="195"/>
      <c r="F951" s="195"/>
      <c r="G951" s="195"/>
      <c r="H951" s="195"/>
      <c r="I951" s="195"/>
      <c r="J951" s="195"/>
      <c r="K951" s="195"/>
      <c r="L951" s="195"/>
      <c r="M951" s="195"/>
      <c r="N951" s="195"/>
      <c r="O951" s="195"/>
      <c r="P951" s="195"/>
      <c r="Q951" s="195"/>
      <c r="R951" s="195"/>
      <c r="T951" s="128" t="str">
        <f t="shared" si="154"/>
        <v/>
      </c>
      <c r="U951" s="128" t="str">
        <f t="shared" si="155"/>
        <v/>
      </c>
      <c r="V951" s="128" t="str">
        <f t="shared" si="156"/>
        <v/>
      </c>
      <c r="W951" s="128" t="str">
        <f t="shared" si="157"/>
        <v/>
      </c>
      <c r="X951" s="128" t="str">
        <f t="shared" si="158"/>
        <v/>
      </c>
      <c r="Y951" s="128" t="str">
        <f t="shared" si="149"/>
        <v/>
      </c>
      <c r="Z951" s="128" t="str">
        <f t="shared" si="150"/>
        <v/>
      </c>
      <c r="AA951" s="128" t="str">
        <f t="shared" si="151"/>
        <v/>
      </c>
      <c r="AB951" s="128" t="str">
        <f t="shared" si="152"/>
        <v/>
      </c>
      <c r="AC951" s="128" t="str">
        <f t="shared" si="153"/>
        <v/>
      </c>
    </row>
    <row r="952" spans="1:29" x14ac:dyDescent="0.2">
      <c r="A952" s="161">
        <v>939</v>
      </c>
      <c r="B952" s="162"/>
      <c r="C952" s="162"/>
      <c r="E952" s="195"/>
      <c r="F952" s="195"/>
      <c r="G952" s="195"/>
      <c r="H952" s="195"/>
      <c r="I952" s="195"/>
      <c r="J952" s="195"/>
      <c r="K952" s="195"/>
      <c r="L952" s="195"/>
      <c r="M952" s="195"/>
      <c r="N952" s="195"/>
      <c r="O952" s="195"/>
      <c r="P952" s="195"/>
      <c r="Q952" s="195"/>
      <c r="R952" s="195"/>
      <c r="T952" s="128" t="str">
        <f t="shared" si="154"/>
        <v/>
      </c>
      <c r="U952" s="128" t="str">
        <f t="shared" si="155"/>
        <v/>
      </c>
      <c r="V952" s="128" t="str">
        <f t="shared" si="156"/>
        <v/>
      </c>
      <c r="W952" s="128" t="str">
        <f t="shared" si="157"/>
        <v/>
      </c>
      <c r="X952" s="128" t="str">
        <f t="shared" si="158"/>
        <v/>
      </c>
      <c r="Y952" s="128" t="str">
        <f t="shared" si="149"/>
        <v/>
      </c>
      <c r="Z952" s="128" t="str">
        <f t="shared" si="150"/>
        <v/>
      </c>
      <c r="AA952" s="128" t="str">
        <f t="shared" si="151"/>
        <v/>
      </c>
      <c r="AB952" s="128" t="str">
        <f t="shared" si="152"/>
        <v/>
      </c>
      <c r="AC952" s="128" t="str">
        <f t="shared" si="153"/>
        <v/>
      </c>
    </row>
    <row r="953" spans="1:29" x14ac:dyDescent="0.2">
      <c r="A953" s="161">
        <v>940</v>
      </c>
      <c r="B953" s="162"/>
      <c r="C953" s="162"/>
      <c r="E953" s="195"/>
      <c r="F953" s="195"/>
      <c r="G953" s="195"/>
      <c r="H953" s="195"/>
      <c r="I953" s="195"/>
      <c r="J953" s="195"/>
      <c r="K953" s="195"/>
      <c r="L953" s="195"/>
      <c r="M953" s="195"/>
      <c r="N953" s="195"/>
      <c r="O953" s="195"/>
      <c r="P953" s="195"/>
      <c r="Q953" s="195"/>
      <c r="R953" s="195"/>
      <c r="T953" s="128" t="str">
        <f t="shared" si="154"/>
        <v/>
      </c>
      <c r="U953" s="128" t="str">
        <f t="shared" si="155"/>
        <v/>
      </c>
      <c r="V953" s="128" t="str">
        <f t="shared" si="156"/>
        <v/>
      </c>
      <c r="W953" s="128" t="str">
        <f t="shared" si="157"/>
        <v/>
      </c>
      <c r="X953" s="128" t="str">
        <f t="shared" si="158"/>
        <v/>
      </c>
      <c r="Y953" s="128" t="str">
        <f t="shared" si="149"/>
        <v/>
      </c>
      <c r="Z953" s="128" t="str">
        <f t="shared" si="150"/>
        <v/>
      </c>
      <c r="AA953" s="128" t="str">
        <f t="shared" si="151"/>
        <v/>
      </c>
      <c r="AB953" s="128" t="str">
        <f t="shared" si="152"/>
        <v/>
      </c>
      <c r="AC953" s="128" t="str">
        <f t="shared" si="153"/>
        <v/>
      </c>
    </row>
    <row r="954" spans="1:29" x14ac:dyDescent="0.2">
      <c r="A954" s="161">
        <v>941</v>
      </c>
      <c r="B954" s="162"/>
      <c r="C954" s="162"/>
      <c r="E954" s="195"/>
      <c r="F954" s="195"/>
      <c r="G954" s="195"/>
      <c r="H954" s="195"/>
      <c r="I954" s="195"/>
      <c r="J954" s="195"/>
      <c r="K954" s="195"/>
      <c r="L954" s="195"/>
      <c r="M954" s="195"/>
      <c r="N954" s="195"/>
      <c r="O954" s="195"/>
      <c r="P954" s="195"/>
      <c r="Q954" s="195"/>
      <c r="R954" s="195"/>
      <c r="T954" s="128" t="str">
        <f t="shared" si="154"/>
        <v/>
      </c>
      <c r="U954" s="128" t="str">
        <f t="shared" si="155"/>
        <v/>
      </c>
      <c r="V954" s="128" t="str">
        <f t="shared" si="156"/>
        <v/>
      </c>
      <c r="W954" s="128" t="str">
        <f t="shared" si="157"/>
        <v/>
      </c>
      <c r="X954" s="128" t="str">
        <f t="shared" si="158"/>
        <v/>
      </c>
      <c r="Y954" s="128" t="str">
        <f t="shared" si="149"/>
        <v/>
      </c>
      <c r="Z954" s="128" t="str">
        <f t="shared" si="150"/>
        <v/>
      </c>
      <c r="AA954" s="128" t="str">
        <f t="shared" si="151"/>
        <v/>
      </c>
      <c r="AB954" s="128" t="str">
        <f t="shared" si="152"/>
        <v/>
      </c>
      <c r="AC954" s="128" t="str">
        <f t="shared" si="153"/>
        <v/>
      </c>
    </row>
    <row r="955" spans="1:29" x14ac:dyDescent="0.2">
      <c r="A955" s="161">
        <v>942</v>
      </c>
      <c r="B955" s="162"/>
      <c r="C955" s="162"/>
      <c r="E955" s="195"/>
      <c r="F955" s="195"/>
      <c r="G955" s="195"/>
      <c r="H955" s="195"/>
      <c r="I955" s="195"/>
      <c r="J955" s="195"/>
      <c r="K955" s="195"/>
      <c r="L955" s="195"/>
      <c r="M955" s="195"/>
      <c r="N955" s="195"/>
      <c r="O955" s="195"/>
      <c r="P955" s="195"/>
      <c r="Q955" s="195"/>
      <c r="R955" s="195"/>
      <c r="T955" s="128" t="str">
        <f t="shared" si="154"/>
        <v/>
      </c>
      <c r="U955" s="128" t="str">
        <f t="shared" si="155"/>
        <v/>
      </c>
      <c r="V955" s="128" t="str">
        <f t="shared" si="156"/>
        <v/>
      </c>
      <c r="W955" s="128" t="str">
        <f t="shared" si="157"/>
        <v/>
      </c>
      <c r="X955" s="128" t="str">
        <f t="shared" si="158"/>
        <v/>
      </c>
      <c r="Y955" s="128" t="str">
        <f t="shared" si="149"/>
        <v/>
      </c>
      <c r="Z955" s="128" t="str">
        <f t="shared" si="150"/>
        <v/>
      </c>
      <c r="AA955" s="128" t="str">
        <f t="shared" si="151"/>
        <v/>
      </c>
      <c r="AB955" s="128" t="str">
        <f t="shared" si="152"/>
        <v/>
      </c>
      <c r="AC955" s="128" t="str">
        <f t="shared" si="153"/>
        <v/>
      </c>
    </row>
    <row r="956" spans="1:29" x14ac:dyDescent="0.2">
      <c r="A956" s="161">
        <v>943</v>
      </c>
      <c r="B956" s="162"/>
      <c r="C956" s="162"/>
      <c r="E956" s="195"/>
      <c r="F956" s="195"/>
      <c r="G956" s="195"/>
      <c r="H956" s="195"/>
      <c r="I956" s="195"/>
      <c r="J956" s="195"/>
      <c r="K956" s="195"/>
      <c r="L956" s="195"/>
      <c r="M956" s="195"/>
      <c r="N956" s="195"/>
      <c r="O956" s="195"/>
      <c r="P956" s="195"/>
      <c r="Q956" s="195"/>
      <c r="R956" s="195"/>
      <c r="T956" s="128" t="str">
        <f t="shared" si="154"/>
        <v/>
      </c>
      <c r="U956" s="128" t="str">
        <f t="shared" si="155"/>
        <v/>
      </c>
      <c r="V956" s="128" t="str">
        <f t="shared" si="156"/>
        <v/>
      </c>
      <c r="W956" s="128" t="str">
        <f t="shared" si="157"/>
        <v/>
      </c>
      <c r="X956" s="128" t="str">
        <f t="shared" si="158"/>
        <v/>
      </c>
      <c r="Y956" s="128" t="str">
        <f t="shared" si="149"/>
        <v/>
      </c>
      <c r="Z956" s="128" t="str">
        <f t="shared" si="150"/>
        <v/>
      </c>
      <c r="AA956" s="128" t="str">
        <f t="shared" si="151"/>
        <v/>
      </c>
      <c r="AB956" s="128" t="str">
        <f t="shared" si="152"/>
        <v/>
      </c>
      <c r="AC956" s="128" t="str">
        <f t="shared" si="153"/>
        <v/>
      </c>
    </row>
    <row r="957" spans="1:29" x14ac:dyDescent="0.2">
      <c r="A957" s="161">
        <v>944</v>
      </c>
      <c r="B957" s="162"/>
      <c r="C957" s="162"/>
      <c r="E957" s="195"/>
      <c r="F957" s="195"/>
      <c r="G957" s="195"/>
      <c r="H957" s="195"/>
      <c r="I957" s="195"/>
      <c r="J957" s="195"/>
      <c r="K957" s="195"/>
      <c r="L957" s="195"/>
      <c r="M957" s="195"/>
      <c r="N957" s="195"/>
      <c r="O957" s="195"/>
      <c r="P957" s="195"/>
      <c r="Q957" s="195"/>
      <c r="R957" s="195"/>
      <c r="T957" s="128" t="str">
        <f t="shared" si="154"/>
        <v/>
      </c>
      <c r="U957" s="128" t="str">
        <f t="shared" si="155"/>
        <v/>
      </c>
      <c r="V957" s="128" t="str">
        <f t="shared" si="156"/>
        <v/>
      </c>
      <c r="W957" s="128" t="str">
        <f t="shared" si="157"/>
        <v/>
      </c>
      <c r="X957" s="128" t="str">
        <f t="shared" si="158"/>
        <v/>
      </c>
      <c r="Y957" s="128" t="str">
        <f t="shared" si="149"/>
        <v/>
      </c>
      <c r="Z957" s="128" t="str">
        <f t="shared" si="150"/>
        <v/>
      </c>
      <c r="AA957" s="128" t="str">
        <f t="shared" si="151"/>
        <v/>
      </c>
      <c r="AB957" s="128" t="str">
        <f t="shared" si="152"/>
        <v/>
      </c>
      <c r="AC957" s="128" t="str">
        <f t="shared" si="153"/>
        <v/>
      </c>
    </row>
    <row r="958" spans="1:29" x14ac:dyDescent="0.2">
      <c r="A958" s="161">
        <v>945</v>
      </c>
      <c r="B958" s="162"/>
      <c r="C958" s="162"/>
      <c r="E958" s="195"/>
      <c r="F958" s="195"/>
      <c r="G958" s="195"/>
      <c r="H958" s="195"/>
      <c r="I958" s="195"/>
      <c r="J958" s="195"/>
      <c r="K958" s="195"/>
      <c r="L958" s="195"/>
      <c r="M958" s="195"/>
      <c r="N958" s="195"/>
      <c r="O958" s="195"/>
      <c r="P958" s="195"/>
      <c r="Q958" s="195"/>
      <c r="R958" s="195"/>
      <c r="T958" s="128" t="str">
        <f t="shared" si="154"/>
        <v/>
      </c>
      <c r="U958" s="128" t="str">
        <f t="shared" si="155"/>
        <v/>
      </c>
      <c r="V958" s="128" t="str">
        <f t="shared" si="156"/>
        <v/>
      </c>
      <c r="W958" s="128" t="str">
        <f t="shared" si="157"/>
        <v/>
      </c>
      <c r="X958" s="128" t="str">
        <f t="shared" si="158"/>
        <v/>
      </c>
      <c r="Y958" s="128" t="str">
        <f t="shared" si="149"/>
        <v/>
      </c>
      <c r="Z958" s="128" t="str">
        <f t="shared" si="150"/>
        <v/>
      </c>
      <c r="AA958" s="128" t="str">
        <f t="shared" si="151"/>
        <v/>
      </c>
      <c r="AB958" s="128" t="str">
        <f t="shared" si="152"/>
        <v/>
      </c>
      <c r="AC958" s="128" t="str">
        <f t="shared" si="153"/>
        <v/>
      </c>
    </row>
    <row r="959" spans="1:29" x14ac:dyDescent="0.2">
      <c r="A959" s="161">
        <v>946</v>
      </c>
      <c r="B959" s="162"/>
      <c r="C959" s="162"/>
      <c r="E959" s="195"/>
      <c r="F959" s="195"/>
      <c r="G959" s="195"/>
      <c r="H959" s="195"/>
      <c r="I959" s="195"/>
      <c r="J959" s="195"/>
      <c r="K959" s="195"/>
      <c r="L959" s="195"/>
      <c r="M959" s="195"/>
      <c r="N959" s="195"/>
      <c r="O959" s="195"/>
      <c r="P959" s="195"/>
      <c r="Q959" s="195"/>
      <c r="R959" s="195"/>
      <c r="T959" s="128" t="str">
        <f t="shared" si="154"/>
        <v/>
      </c>
      <c r="U959" s="128" t="str">
        <f t="shared" si="155"/>
        <v/>
      </c>
      <c r="V959" s="128" t="str">
        <f t="shared" si="156"/>
        <v/>
      </c>
      <c r="W959" s="128" t="str">
        <f t="shared" si="157"/>
        <v/>
      </c>
      <c r="X959" s="128" t="str">
        <f t="shared" si="158"/>
        <v/>
      </c>
      <c r="Y959" s="128" t="str">
        <f t="shared" si="149"/>
        <v/>
      </c>
      <c r="Z959" s="128" t="str">
        <f t="shared" si="150"/>
        <v/>
      </c>
      <c r="AA959" s="128" t="str">
        <f t="shared" si="151"/>
        <v/>
      </c>
      <c r="AB959" s="128" t="str">
        <f t="shared" si="152"/>
        <v/>
      </c>
      <c r="AC959" s="128" t="str">
        <f t="shared" si="153"/>
        <v/>
      </c>
    </row>
    <row r="960" spans="1:29" x14ac:dyDescent="0.2">
      <c r="A960" s="161">
        <v>947</v>
      </c>
      <c r="B960" s="162"/>
      <c r="C960" s="162"/>
      <c r="E960" s="195"/>
      <c r="F960" s="195"/>
      <c r="G960" s="195"/>
      <c r="H960" s="195"/>
      <c r="I960" s="195"/>
      <c r="J960" s="195"/>
      <c r="K960" s="195"/>
      <c r="L960" s="195"/>
      <c r="M960" s="195"/>
      <c r="N960" s="195"/>
      <c r="O960" s="195"/>
      <c r="P960" s="195"/>
      <c r="Q960" s="195"/>
      <c r="R960" s="195"/>
      <c r="T960" s="128" t="str">
        <f t="shared" si="154"/>
        <v/>
      </c>
      <c r="U960" s="128" t="str">
        <f t="shared" si="155"/>
        <v/>
      </c>
      <c r="V960" s="128" t="str">
        <f t="shared" si="156"/>
        <v/>
      </c>
      <c r="W960" s="128" t="str">
        <f t="shared" si="157"/>
        <v/>
      </c>
      <c r="X960" s="128" t="str">
        <f t="shared" si="158"/>
        <v/>
      </c>
      <c r="Y960" s="128" t="str">
        <f t="shared" si="149"/>
        <v/>
      </c>
      <c r="Z960" s="128" t="str">
        <f t="shared" si="150"/>
        <v/>
      </c>
      <c r="AA960" s="128" t="str">
        <f t="shared" si="151"/>
        <v/>
      </c>
      <c r="AB960" s="128" t="str">
        <f t="shared" si="152"/>
        <v/>
      </c>
      <c r="AC960" s="128" t="str">
        <f t="shared" si="153"/>
        <v/>
      </c>
    </row>
    <row r="961" spans="1:29" x14ac:dyDescent="0.2">
      <c r="A961" s="161">
        <v>948</v>
      </c>
      <c r="B961" s="162"/>
      <c r="C961" s="162"/>
      <c r="E961" s="195"/>
      <c r="F961" s="195"/>
      <c r="G961" s="195"/>
      <c r="H961" s="195"/>
      <c r="I961" s="195"/>
      <c r="J961" s="195"/>
      <c r="K961" s="195"/>
      <c r="L961" s="195"/>
      <c r="M961" s="195"/>
      <c r="N961" s="195"/>
      <c r="O961" s="195"/>
      <c r="P961" s="195"/>
      <c r="Q961" s="195"/>
      <c r="R961" s="195"/>
      <c r="T961" s="128" t="str">
        <f t="shared" si="154"/>
        <v/>
      </c>
      <c r="U961" s="128" t="str">
        <f t="shared" si="155"/>
        <v/>
      </c>
      <c r="V961" s="128" t="str">
        <f t="shared" si="156"/>
        <v/>
      </c>
      <c r="W961" s="128" t="str">
        <f t="shared" si="157"/>
        <v/>
      </c>
      <c r="X961" s="128" t="str">
        <f t="shared" si="158"/>
        <v/>
      </c>
      <c r="Y961" s="128" t="str">
        <f t="shared" si="149"/>
        <v/>
      </c>
      <c r="Z961" s="128" t="str">
        <f t="shared" si="150"/>
        <v/>
      </c>
      <c r="AA961" s="128" t="str">
        <f t="shared" si="151"/>
        <v/>
      </c>
      <c r="AB961" s="128" t="str">
        <f t="shared" si="152"/>
        <v/>
      </c>
      <c r="AC961" s="128" t="str">
        <f t="shared" si="153"/>
        <v/>
      </c>
    </row>
    <row r="962" spans="1:29" x14ac:dyDescent="0.2">
      <c r="A962" s="161">
        <v>949</v>
      </c>
      <c r="B962" s="162"/>
      <c r="C962" s="162"/>
      <c r="E962" s="195"/>
      <c r="F962" s="195"/>
      <c r="G962" s="195"/>
      <c r="H962" s="195"/>
      <c r="I962" s="195"/>
      <c r="J962" s="195"/>
      <c r="K962" s="195"/>
      <c r="L962" s="195"/>
      <c r="M962" s="195"/>
      <c r="N962" s="195"/>
      <c r="O962" s="195"/>
      <c r="P962" s="195"/>
      <c r="Q962" s="195"/>
      <c r="R962" s="195"/>
      <c r="T962" s="128" t="str">
        <f t="shared" si="154"/>
        <v/>
      </c>
      <c r="U962" s="128" t="str">
        <f t="shared" si="155"/>
        <v/>
      </c>
      <c r="V962" s="128" t="str">
        <f t="shared" si="156"/>
        <v/>
      </c>
      <c r="W962" s="128" t="str">
        <f t="shared" si="157"/>
        <v/>
      </c>
      <c r="X962" s="128" t="str">
        <f t="shared" si="158"/>
        <v/>
      </c>
      <c r="Y962" s="128" t="str">
        <f t="shared" si="149"/>
        <v/>
      </c>
      <c r="Z962" s="128" t="str">
        <f t="shared" si="150"/>
        <v/>
      </c>
      <c r="AA962" s="128" t="str">
        <f t="shared" si="151"/>
        <v/>
      </c>
      <c r="AB962" s="128" t="str">
        <f t="shared" si="152"/>
        <v/>
      </c>
      <c r="AC962" s="128" t="str">
        <f t="shared" si="153"/>
        <v/>
      </c>
    </row>
    <row r="963" spans="1:29" x14ac:dyDescent="0.2">
      <c r="A963" s="161">
        <v>950</v>
      </c>
      <c r="B963" s="162"/>
      <c r="C963" s="162"/>
      <c r="E963" s="195"/>
      <c r="F963" s="195"/>
      <c r="G963" s="195"/>
      <c r="H963" s="195"/>
      <c r="I963" s="195"/>
      <c r="J963" s="195"/>
      <c r="K963" s="195"/>
      <c r="L963" s="195"/>
      <c r="M963" s="195"/>
      <c r="N963" s="195"/>
      <c r="O963" s="195"/>
      <c r="P963" s="195"/>
      <c r="Q963" s="195"/>
      <c r="R963" s="195"/>
      <c r="T963" s="128" t="str">
        <f t="shared" si="154"/>
        <v/>
      </c>
      <c r="U963" s="128" t="str">
        <f t="shared" si="155"/>
        <v/>
      </c>
      <c r="V963" s="128" t="str">
        <f t="shared" si="156"/>
        <v/>
      </c>
      <c r="W963" s="128" t="str">
        <f t="shared" si="157"/>
        <v/>
      </c>
      <c r="X963" s="128" t="str">
        <f t="shared" si="158"/>
        <v/>
      </c>
      <c r="Y963" s="128" t="str">
        <f t="shared" si="149"/>
        <v/>
      </c>
      <c r="Z963" s="128" t="str">
        <f t="shared" si="150"/>
        <v/>
      </c>
      <c r="AA963" s="128" t="str">
        <f t="shared" si="151"/>
        <v/>
      </c>
      <c r="AB963" s="128" t="str">
        <f t="shared" si="152"/>
        <v/>
      </c>
      <c r="AC963" s="128" t="str">
        <f t="shared" si="153"/>
        <v/>
      </c>
    </row>
    <row r="964" spans="1:29" x14ac:dyDescent="0.2">
      <c r="A964" s="161">
        <v>951</v>
      </c>
      <c r="B964" s="162"/>
      <c r="C964" s="162"/>
      <c r="E964" s="195"/>
      <c r="F964" s="195"/>
      <c r="G964" s="195"/>
      <c r="H964" s="195"/>
      <c r="I964" s="195"/>
      <c r="J964" s="195"/>
      <c r="K964" s="195"/>
      <c r="L964" s="195"/>
      <c r="M964" s="195"/>
      <c r="N964" s="195"/>
      <c r="O964" s="195"/>
      <c r="P964" s="195"/>
      <c r="Q964" s="195"/>
      <c r="R964" s="195"/>
      <c r="T964" s="128" t="str">
        <f t="shared" si="154"/>
        <v/>
      </c>
      <c r="U964" s="128" t="str">
        <f t="shared" si="155"/>
        <v/>
      </c>
      <c r="V964" s="128" t="str">
        <f t="shared" si="156"/>
        <v/>
      </c>
      <c r="W964" s="128" t="str">
        <f t="shared" si="157"/>
        <v/>
      </c>
      <c r="X964" s="128" t="str">
        <f t="shared" si="158"/>
        <v/>
      </c>
      <c r="Y964" s="128" t="str">
        <f t="shared" si="149"/>
        <v/>
      </c>
      <c r="Z964" s="128" t="str">
        <f t="shared" si="150"/>
        <v/>
      </c>
      <c r="AA964" s="128" t="str">
        <f t="shared" si="151"/>
        <v/>
      </c>
      <c r="AB964" s="128" t="str">
        <f t="shared" si="152"/>
        <v/>
      </c>
      <c r="AC964" s="128" t="str">
        <f t="shared" si="153"/>
        <v/>
      </c>
    </row>
    <row r="965" spans="1:29" x14ac:dyDescent="0.2">
      <c r="A965" s="161">
        <v>952</v>
      </c>
      <c r="B965" s="162"/>
      <c r="C965" s="162"/>
      <c r="E965" s="195"/>
      <c r="F965" s="195"/>
      <c r="G965" s="195"/>
      <c r="H965" s="195"/>
      <c r="I965" s="195"/>
      <c r="J965" s="195"/>
      <c r="K965" s="195"/>
      <c r="L965" s="195"/>
      <c r="M965" s="195"/>
      <c r="N965" s="195"/>
      <c r="O965" s="195"/>
      <c r="P965" s="195"/>
      <c r="Q965" s="195"/>
      <c r="R965" s="195"/>
      <c r="T965" s="128" t="str">
        <f t="shared" si="154"/>
        <v/>
      </c>
      <c r="U965" s="128" t="str">
        <f t="shared" si="155"/>
        <v/>
      </c>
      <c r="V965" s="128" t="str">
        <f t="shared" si="156"/>
        <v/>
      </c>
      <c r="W965" s="128" t="str">
        <f t="shared" si="157"/>
        <v/>
      </c>
      <c r="X965" s="128" t="str">
        <f t="shared" si="158"/>
        <v/>
      </c>
      <c r="Y965" s="128" t="str">
        <f t="shared" si="149"/>
        <v/>
      </c>
      <c r="Z965" s="128" t="str">
        <f t="shared" si="150"/>
        <v/>
      </c>
      <c r="AA965" s="128" t="str">
        <f t="shared" si="151"/>
        <v/>
      </c>
      <c r="AB965" s="128" t="str">
        <f t="shared" si="152"/>
        <v/>
      </c>
      <c r="AC965" s="128" t="str">
        <f t="shared" si="153"/>
        <v/>
      </c>
    </row>
    <row r="966" spans="1:29" x14ac:dyDescent="0.2">
      <c r="A966" s="161">
        <v>953</v>
      </c>
      <c r="B966" s="162"/>
      <c r="C966" s="162"/>
      <c r="E966" s="195"/>
      <c r="F966" s="195"/>
      <c r="G966" s="195"/>
      <c r="H966" s="195"/>
      <c r="I966" s="195"/>
      <c r="J966" s="195"/>
      <c r="K966" s="195"/>
      <c r="L966" s="195"/>
      <c r="M966" s="195"/>
      <c r="N966" s="195"/>
      <c r="O966" s="195"/>
      <c r="P966" s="195"/>
      <c r="Q966" s="195"/>
      <c r="R966" s="195"/>
      <c r="T966" s="128" t="str">
        <f t="shared" si="154"/>
        <v/>
      </c>
      <c r="U966" s="128" t="str">
        <f t="shared" si="155"/>
        <v/>
      </c>
      <c r="V966" s="128" t="str">
        <f t="shared" si="156"/>
        <v/>
      </c>
      <c r="W966" s="128" t="str">
        <f t="shared" si="157"/>
        <v/>
      </c>
      <c r="X966" s="128" t="str">
        <f t="shared" si="158"/>
        <v/>
      </c>
      <c r="Y966" s="128" t="str">
        <f t="shared" si="149"/>
        <v/>
      </c>
      <c r="Z966" s="128" t="str">
        <f t="shared" si="150"/>
        <v/>
      </c>
      <c r="AA966" s="128" t="str">
        <f t="shared" si="151"/>
        <v/>
      </c>
      <c r="AB966" s="128" t="str">
        <f t="shared" si="152"/>
        <v/>
      </c>
      <c r="AC966" s="128" t="str">
        <f t="shared" si="153"/>
        <v/>
      </c>
    </row>
    <row r="967" spans="1:29" x14ac:dyDescent="0.2">
      <c r="A967" s="161">
        <v>954</v>
      </c>
      <c r="B967" s="162"/>
      <c r="C967" s="162"/>
      <c r="E967" s="195"/>
      <c r="F967" s="195"/>
      <c r="G967" s="195"/>
      <c r="H967" s="195"/>
      <c r="I967" s="195"/>
      <c r="J967" s="195"/>
      <c r="K967" s="195"/>
      <c r="L967" s="195"/>
      <c r="M967" s="195"/>
      <c r="N967" s="195"/>
      <c r="O967" s="195"/>
      <c r="P967" s="195"/>
      <c r="Q967" s="195"/>
      <c r="R967" s="195"/>
      <c r="T967" s="128" t="str">
        <f t="shared" si="154"/>
        <v/>
      </c>
      <c r="U967" s="128" t="str">
        <f t="shared" si="155"/>
        <v/>
      </c>
      <c r="V967" s="128" t="str">
        <f t="shared" si="156"/>
        <v/>
      </c>
      <c r="W967" s="128" t="str">
        <f t="shared" si="157"/>
        <v/>
      </c>
      <c r="X967" s="128" t="str">
        <f t="shared" si="158"/>
        <v/>
      </c>
      <c r="Y967" s="128" t="str">
        <f t="shared" si="149"/>
        <v/>
      </c>
      <c r="Z967" s="128" t="str">
        <f t="shared" si="150"/>
        <v/>
      </c>
      <c r="AA967" s="128" t="str">
        <f t="shared" si="151"/>
        <v/>
      </c>
      <c r="AB967" s="128" t="str">
        <f t="shared" si="152"/>
        <v/>
      </c>
      <c r="AC967" s="128" t="str">
        <f t="shared" si="153"/>
        <v/>
      </c>
    </row>
    <row r="968" spans="1:29" x14ac:dyDescent="0.2">
      <c r="A968" s="161">
        <v>955</v>
      </c>
      <c r="B968" s="162"/>
      <c r="C968" s="162"/>
      <c r="E968" s="195"/>
      <c r="F968" s="195"/>
      <c r="G968" s="195"/>
      <c r="H968" s="195"/>
      <c r="I968" s="195"/>
      <c r="J968" s="195"/>
      <c r="K968" s="195"/>
      <c r="L968" s="195"/>
      <c r="M968" s="195"/>
      <c r="N968" s="195"/>
      <c r="O968" s="195"/>
      <c r="P968" s="195"/>
      <c r="Q968" s="195"/>
      <c r="R968" s="195"/>
      <c r="T968" s="128" t="str">
        <f t="shared" si="154"/>
        <v/>
      </c>
      <c r="U968" s="128" t="str">
        <f t="shared" si="155"/>
        <v/>
      </c>
      <c r="V968" s="128" t="str">
        <f t="shared" si="156"/>
        <v/>
      </c>
      <c r="W968" s="128" t="str">
        <f t="shared" si="157"/>
        <v/>
      </c>
      <c r="X968" s="128" t="str">
        <f t="shared" si="158"/>
        <v/>
      </c>
      <c r="Y968" s="128" t="str">
        <f t="shared" si="149"/>
        <v/>
      </c>
      <c r="Z968" s="128" t="str">
        <f t="shared" si="150"/>
        <v/>
      </c>
      <c r="AA968" s="128" t="str">
        <f t="shared" si="151"/>
        <v/>
      </c>
      <c r="AB968" s="128" t="str">
        <f t="shared" si="152"/>
        <v/>
      </c>
      <c r="AC968" s="128" t="str">
        <f t="shared" si="153"/>
        <v/>
      </c>
    </row>
    <row r="969" spans="1:29" x14ac:dyDescent="0.2">
      <c r="A969" s="161">
        <v>956</v>
      </c>
      <c r="B969" s="162"/>
      <c r="C969" s="162"/>
      <c r="E969" s="195"/>
      <c r="F969" s="195"/>
      <c r="G969" s="195"/>
      <c r="H969" s="195"/>
      <c r="I969" s="195"/>
      <c r="J969" s="195"/>
      <c r="K969" s="195"/>
      <c r="L969" s="195"/>
      <c r="M969" s="195"/>
      <c r="N969" s="195"/>
      <c r="O969" s="195"/>
      <c r="P969" s="195"/>
      <c r="Q969" s="195"/>
      <c r="R969" s="195"/>
      <c r="T969" s="128" t="str">
        <f t="shared" si="154"/>
        <v/>
      </c>
      <c r="U969" s="128" t="str">
        <f t="shared" si="155"/>
        <v/>
      </c>
      <c r="V969" s="128" t="str">
        <f t="shared" si="156"/>
        <v/>
      </c>
      <c r="W969" s="128" t="str">
        <f t="shared" si="157"/>
        <v/>
      </c>
      <c r="X969" s="128" t="str">
        <f t="shared" si="158"/>
        <v/>
      </c>
      <c r="Y969" s="128" t="str">
        <f t="shared" si="149"/>
        <v/>
      </c>
      <c r="Z969" s="128" t="str">
        <f t="shared" si="150"/>
        <v/>
      </c>
      <c r="AA969" s="128" t="str">
        <f t="shared" si="151"/>
        <v/>
      </c>
      <c r="AB969" s="128" t="str">
        <f t="shared" si="152"/>
        <v/>
      </c>
      <c r="AC969" s="128" t="str">
        <f t="shared" si="153"/>
        <v/>
      </c>
    </row>
    <row r="970" spans="1:29" x14ac:dyDescent="0.2">
      <c r="A970" s="161">
        <v>957</v>
      </c>
      <c r="B970" s="162"/>
      <c r="C970" s="162"/>
      <c r="E970" s="195"/>
      <c r="F970" s="195"/>
      <c r="G970" s="195"/>
      <c r="H970" s="195"/>
      <c r="I970" s="195"/>
      <c r="J970" s="195"/>
      <c r="K970" s="195"/>
      <c r="L970" s="195"/>
      <c r="M970" s="195"/>
      <c r="N970" s="195"/>
      <c r="O970" s="195"/>
      <c r="P970" s="195"/>
      <c r="Q970" s="195"/>
      <c r="R970" s="195"/>
      <c r="T970" s="128" t="str">
        <f t="shared" si="154"/>
        <v/>
      </c>
      <c r="U970" s="128" t="str">
        <f t="shared" si="155"/>
        <v/>
      </c>
      <c r="V970" s="128" t="str">
        <f t="shared" si="156"/>
        <v/>
      </c>
      <c r="W970" s="128" t="str">
        <f t="shared" si="157"/>
        <v/>
      </c>
      <c r="X970" s="128" t="str">
        <f t="shared" si="158"/>
        <v/>
      </c>
      <c r="Y970" s="128" t="str">
        <f t="shared" si="149"/>
        <v/>
      </c>
      <c r="Z970" s="128" t="str">
        <f t="shared" si="150"/>
        <v/>
      </c>
      <c r="AA970" s="128" t="str">
        <f t="shared" si="151"/>
        <v/>
      </c>
      <c r="AB970" s="128" t="str">
        <f t="shared" si="152"/>
        <v/>
      </c>
      <c r="AC970" s="128" t="str">
        <f t="shared" si="153"/>
        <v/>
      </c>
    </row>
    <row r="971" spans="1:29" x14ac:dyDescent="0.2">
      <c r="A971" s="161">
        <v>958</v>
      </c>
      <c r="B971" s="162"/>
      <c r="C971" s="162"/>
      <c r="E971" s="195"/>
      <c r="F971" s="195"/>
      <c r="G971" s="195"/>
      <c r="H971" s="195"/>
      <c r="I971" s="195"/>
      <c r="J971" s="195"/>
      <c r="K971" s="195"/>
      <c r="L971" s="195"/>
      <c r="M971" s="195"/>
      <c r="N971" s="195"/>
      <c r="O971" s="195"/>
      <c r="P971" s="195"/>
      <c r="Q971" s="195"/>
      <c r="R971" s="195"/>
      <c r="T971" s="128" t="str">
        <f t="shared" si="154"/>
        <v/>
      </c>
      <c r="U971" s="128" t="str">
        <f t="shared" si="155"/>
        <v/>
      </c>
      <c r="V971" s="128" t="str">
        <f t="shared" si="156"/>
        <v/>
      </c>
      <c r="W971" s="128" t="str">
        <f t="shared" si="157"/>
        <v/>
      </c>
      <c r="X971" s="128" t="str">
        <f t="shared" si="158"/>
        <v/>
      </c>
      <c r="Y971" s="128" t="str">
        <f t="shared" si="149"/>
        <v/>
      </c>
      <c r="Z971" s="128" t="str">
        <f t="shared" si="150"/>
        <v/>
      </c>
      <c r="AA971" s="128" t="str">
        <f t="shared" si="151"/>
        <v/>
      </c>
      <c r="AB971" s="128" t="str">
        <f t="shared" si="152"/>
        <v/>
      </c>
      <c r="AC971" s="128" t="str">
        <f t="shared" si="153"/>
        <v/>
      </c>
    </row>
    <row r="972" spans="1:29" x14ac:dyDescent="0.2">
      <c r="A972" s="161">
        <v>959</v>
      </c>
      <c r="B972" s="162"/>
      <c r="C972" s="162"/>
      <c r="E972" s="195"/>
      <c r="F972" s="195"/>
      <c r="G972" s="195"/>
      <c r="H972" s="195"/>
      <c r="I972" s="195"/>
      <c r="J972" s="195"/>
      <c r="K972" s="195"/>
      <c r="L972" s="195"/>
      <c r="M972" s="195"/>
      <c r="N972" s="195"/>
      <c r="O972" s="195"/>
      <c r="P972" s="195"/>
      <c r="Q972" s="195"/>
      <c r="R972" s="195"/>
      <c r="T972" s="128" t="str">
        <f t="shared" si="154"/>
        <v/>
      </c>
      <c r="U972" s="128" t="str">
        <f t="shared" si="155"/>
        <v/>
      </c>
      <c r="V972" s="128" t="str">
        <f t="shared" si="156"/>
        <v/>
      </c>
      <c r="W972" s="128" t="str">
        <f t="shared" si="157"/>
        <v/>
      </c>
      <c r="X972" s="128" t="str">
        <f t="shared" si="158"/>
        <v/>
      </c>
      <c r="Y972" s="128" t="str">
        <f t="shared" si="149"/>
        <v/>
      </c>
      <c r="Z972" s="128" t="str">
        <f t="shared" si="150"/>
        <v/>
      </c>
      <c r="AA972" s="128" t="str">
        <f t="shared" si="151"/>
        <v/>
      </c>
      <c r="AB972" s="128" t="str">
        <f t="shared" si="152"/>
        <v/>
      </c>
      <c r="AC972" s="128" t="str">
        <f t="shared" si="153"/>
        <v/>
      </c>
    </row>
    <row r="973" spans="1:29" x14ac:dyDescent="0.2">
      <c r="A973" s="161">
        <v>960</v>
      </c>
      <c r="B973" s="162"/>
      <c r="C973" s="162"/>
      <c r="E973" s="195"/>
      <c r="F973" s="195"/>
      <c r="G973" s="195"/>
      <c r="H973" s="195"/>
      <c r="I973" s="195"/>
      <c r="J973" s="195"/>
      <c r="K973" s="195"/>
      <c r="L973" s="195"/>
      <c r="M973" s="195"/>
      <c r="N973" s="195"/>
      <c r="O973" s="195"/>
      <c r="P973" s="195"/>
      <c r="Q973" s="195"/>
      <c r="R973" s="195"/>
      <c r="T973" s="128" t="str">
        <f t="shared" si="154"/>
        <v/>
      </c>
      <c r="U973" s="128" t="str">
        <f t="shared" si="155"/>
        <v/>
      </c>
      <c r="V973" s="128" t="str">
        <f t="shared" si="156"/>
        <v/>
      </c>
      <c r="W973" s="128" t="str">
        <f t="shared" si="157"/>
        <v/>
      </c>
      <c r="X973" s="128" t="str">
        <f t="shared" si="158"/>
        <v/>
      </c>
      <c r="Y973" s="128" t="str">
        <f t="shared" ref="Y973:Y1012" si="159">IF(T973="","",ABS(T973-$AD$4))</f>
        <v/>
      </c>
      <c r="Z973" s="128" t="str">
        <f t="shared" ref="Z973:Z1012" si="160">IF(U973="","",ABS(U973-$AD$5))</f>
        <v/>
      </c>
      <c r="AA973" s="128" t="str">
        <f t="shared" ref="AA973:AA1012" si="161">IF(V973="","",ABS(V973-$AD$6))</f>
        <v/>
      </c>
      <c r="AB973" s="128" t="str">
        <f t="shared" ref="AB973:AB1012" si="162">IF(W973="","",ABS(W973-$AD$7))</f>
        <v/>
      </c>
      <c r="AC973" s="128" t="str">
        <f t="shared" ref="AC973:AC1012" si="163">IF(X973="","",ABS(X973-$AD$8))</f>
        <v/>
      </c>
    </row>
    <row r="974" spans="1:29" x14ac:dyDescent="0.2">
      <c r="A974" s="161">
        <v>961</v>
      </c>
      <c r="B974" s="162"/>
      <c r="C974" s="162"/>
      <c r="E974" s="195"/>
      <c r="F974" s="195"/>
      <c r="G974" s="195"/>
      <c r="H974" s="195"/>
      <c r="I974" s="195"/>
      <c r="J974" s="195"/>
      <c r="K974" s="195"/>
      <c r="L974" s="195"/>
      <c r="M974" s="195"/>
      <c r="N974" s="195"/>
      <c r="O974" s="195"/>
      <c r="P974" s="195"/>
      <c r="Q974" s="195"/>
      <c r="R974" s="195"/>
      <c r="T974" s="128" t="str">
        <f t="shared" ref="T974:T1012" si="164">IF(B975=1,C975,"")</f>
        <v/>
      </c>
      <c r="U974" s="128" t="str">
        <f t="shared" ref="U974:U1012" si="165">IF(B975=2,C975,"")</f>
        <v/>
      </c>
      <c r="V974" s="128" t="str">
        <f t="shared" ref="V974:V1012" si="166">IF(B975=3,C975,"")</f>
        <v/>
      </c>
      <c r="W974" s="128" t="str">
        <f t="shared" ref="W974:W1012" si="167">IF(B975=4,C975,"")</f>
        <v/>
      </c>
      <c r="X974" s="128" t="str">
        <f t="shared" ref="X974:X1012" si="168">IF(B975=5,C975,"")</f>
        <v/>
      </c>
      <c r="Y974" s="128" t="str">
        <f t="shared" si="159"/>
        <v/>
      </c>
      <c r="Z974" s="128" t="str">
        <f t="shared" si="160"/>
        <v/>
      </c>
      <c r="AA974" s="128" t="str">
        <f t="shared" si="161"/>
        <v/>
      </c>
      <c r="AB974" s="128" t="str">
        <f t="shared" si="162"/>
        <v/>
      </c>
      <c r="AC974" s="128" t="str">
        <f t="shared" si="163"/>
        <v/>
      </c>
    </row>
    <row r="975" spans="1:29" x14ac:dyDescent="0.2">
      <c r="A975" s="161">
        <v>962</v>
      </c>
      <c r="B975" s="162"/>
      <c r="C975" s="162"/>
      <c r="E975" s="195"/>
      <c r="F975" s="195"/>
      <c r="G975" s="195"/>
      <c r="H975" s="195"/>
      <c r="I975" s="195"/>
      <c r="J975" s="195"/>
      <c r="K975" s="195"/>
      <c r="L975" s="195"/>
      <c r="M975" s="195"/>
      <c r="N975" s="195"/>
      <c r="O975" s="195"/>
      <c r="P975" s="195"/>
      <c r="Q975" s="195"/>
      <c r="R975" s="195"/>
      <c r="T975" s="128" t="str">
        <f t="shared" si="164"/>
        <v/>
      </c>
      <c r="U975" s="128" t="str">
        <f t="shared" si="165"/>
        <v/>
      </c>
      <c r="V975" s="128" t="str">
        <f t="shared" si="166"/>
        <v/>
      </c>
      <c r="W975" s="128" t="str">
        <f t="shared" si="167"/>
        <v/>
      </c>
      <c r="X975" s="128" t="str">
        <f t="shared" si="168"/>
        <v/>
      </c>
      <c r="Y975" s="128" t="str">
        <f t="shared" si="159"/>
        <v/>
      </c>
      <c r="Z975" s="128" t="str">
        <f t="shared" si="160"/>
        <v/>
      </c>
      <c r="AA975" s="128" t="str">
        <f t="shared" si="161"/>
        <v/>
      </c>
      <c r="AB975" s="128" t="str">
        <f t="shared" si="162"/>
        <v/>
      </c>
      <c r="AC975" s="128" t="str">
        <f t="shared" si="163"/>
        <v/>
      </c>
    </row>
    <row r="976" spans="1:29" x14ac:dyDescent="0.2">
      <c r="A976" s="161">
        <v>963</v>
      </c>
      <c r="B976" s="162"/>
      <c r="C976" s="162"/>
      <c r="E976" s="195"/>
      <c r="F976" s="195"/>
      <c r="G976" s="195"/>
      <c r="H976" s="195"/>
      <c r="I976" s="195"/>
      <c r="J976" s="195"/>
      <c r="K976" s="195"/>
      <c r="L976" s="195"/>
      <c r="M976" s="195"/>
      <c r="N976" s="195"/>
      <c r="O976" s="195"/>
      <c r="P976" s="195"/>
      <c r="Q976" s="195"/>
      <c r="R976" s="195"/>
      <c r="T976" s="128" t="str">
        <f t="shared" si="164"/>
        <v/>
      </c>
      <c r="U976" s="128" t="str">
        <f t="shared" si="165"/>
        <v/>
      </c>
      <c r="V976" s="128" t="str">
        <f t="shared" si="166"/>
        <v/>
      </c>
      <c r="W976" s="128" t="str">
        <f t="shared" si="167"/>
        <v/>
      </c>
      <c r="X976" s="128" t="str">
        <f t="shared" si="168"/>
        <v/>
      </c>
      <c r="Y976" s="128" t="str">
        <f t="shared" si="159"/>
        <v/>
      </c>
      <c r="Z976" s="128" t="str">
        <f t="shared" si="160"/>
        <v/>
      </c>
      <c r="AA976" s="128" t="str">
        <f t="shared" si="161"/>
        <v/>
      </c>
      <c r="AB976" s="128" t="str">
        <f t="shared" si="162"/>
        <v/>
      </c>
      <c r="AC976" s="128" t="str">
        <f t="shared" si="163"/>
        <v/>
      </c>
    </row>
    <row r="977" spans="1:29" x14ac:dyDescent="0.2">
      <c r="A977" s="161">
        <v>964</v>
      </c>
      <c r="B977" s="162"/>
      <c r="C977" s="162"/>
      <c r="E977" s="195"/>
      <c r="F977" s="195"/>
      <c r="G977" s="195"/>
      <c r="H977" s="195"/>
      <c r="I977" s="195"/>
      <c r="J977" s="195"/>
      <c r="K977" s="195"/>
      <c r="L977" s="195"/>
      <c r="M977" s="195"/>
      <c r="N977" s="195"/>
      <c r="O977" s="195"/>
      <c r="P977" s="195"/>
      <c r="Q977" s="195"/>
      <c r="R977" s="195"/>
      <c r="T977" s="128" t="str">
        <f t="shared" si="164"/>
        <v/>
      </c>
      <c r="U977" s="128" t="str">
        <f t="shared" si="165"/>
        <v/>
      </c>
      <c r="V977" s="128" t="str">
        <f t="shared" si="166"/>
        <v/>
      </c>
      <c r="W977" s="128" t="str">
        <f t="shared" si="167"/>
        <v/>
      </c>
      <c r="X977" s="128" t="str">
        <f t="shared" si="168"/>
        <v/>
      </c>
      <c r="Y977" s="128" t="str">
        <f t="shared" si="159"/>
        <v/>
      </c>
      <c r="Z977" s="128" t="str">
        <f t="shared" si="160"/>
        <v/>
      </c>
      <c r="AA977" s="128" t="str">
        <f t="shared" si="161"/>
        <v/>
      </c>
      <c r="AB977" s="128" t="str">
        <f t="shared" si="162"/>
        <v/>
      </c>
      <c r="AC977" s="128" t="str">
        <f t="shared" si="163"/>
        <v/>
      </c>
    </row>
    <row r="978" spans="1:29" x14ac:dyDescent="0.2">
      <c r="A978" s="161">
        <v>965</v>
      </c>
      <c r="B978" s="162"/>
      <c r="C978" s="162"/>
      <c r="E978" s="195"/>
      <c r="F978" s="195"/>
      <c r="G978" s="195"/>
      <c r="H978" s="195"/>
      <c r="I978" s="195"/>
      <c r="J978" s="195"/>
      <c r="K978" s="195"/>
      <c r="L978" s="195"/>
      <c r="M978" s="195"/>
      <c r="N978" s="195"/>
      <c r="O978" s="195"/>
      <c r="P978" s="195"/>
      <c r="Q978" s="195"/>
      <c r="R978" s="195"/>
      <c r="T978" s="128" t="str">
        <f t="shared" si="164"/>
        <v/>
      </c>
      <c r="U978" s="128" t="str">
        <f t="shared" si="165"/>
        <v/>
      </c>
      <c r="V978" s="128" t="str">
        <f t="shared" si="166"/>
        <v/>
      </c>
      <c r="W978" s="128" t="str">
        <f t="shared" si="167"/>
        <v/>
      </c>
      <c r="X978" s="128" t="str">
        <f t="shared" si="168"/>
        <v/>
      </c>
      <c r="Y978" s="128" t="str">
        <f t="shared" si="159"/>
        <v/>
      </c>
      <c r="Z978" s="128" t="str">
        <f t="shared" si="160"/>
        <v/>
      </c>
      <c r="AA978" s="128" t="str">
        <f t="shared" si="161"/>
        <v/>
      </c>
      <c r="AB978" s="128" t="str">
        <f t="shared" si="162"/>
        <v/>
      </c>
      <c r="AC978" s="128" t="str">
        <f t="shared" si="163"/>
        <v/>
      </c>
    </row>
    <row r="979" spans="1:29" x14ac:dyDescent="0.2">
      <c r="A979" s="161">
        <v>966</v>
      </c>
      <c r="B979" s="162"/>
      <c r="C979" s="162"/>
      <c r="E979" s="195"/>
      <c r="F979" s="195"/>
      <c r="G979" s="195"/>
      <c r="H979" s="195"/>
      <c r="I979" s="195"/>
      <c r="J979" s="195"/>
      <c r="K979" s="195"/>
      <c r="L979" s="195"/>
      <c r="M979" s="195"/>
      <c r="N979" s="195"/>
      <c r="O979" s="195"/>
      <c r="P979" s="195"/>
      <c r="Q979" s="195"/>
      <c r="R979" s="195"/>
      <c r="T979" s="128" t="str">
        <f t="shared" si="164"/>
        <v/>
      </c>
      <c r="U979" s="128" t="str">
        <f t="shared" si="165"/>
        <v/>
      </c>
      <c r="V979" s="128" t="str">
        <f t="shared" si="166"/>
        <v/>
      </c>
      <c r="W979" s="128" t="str">
        <f t="shared" si="167"/>
        <v/>
      </c>
      <c r="X979" s="128" t="str">
        <f t="shared" si="168"/>
        <v/>
      </c>
      <c r="Y979" s="128" t="str">
        <f t="shared" si="159"/>
        <v/>
      </c>
      <c r="Z979" s="128" t="str">
        <f t="shared" si="160"/>
        <v/>
      </c>
      <c r="AA979" s="128" t="str">
        <f t="shared" si="161"/>
        <v/>
      </c>
      <c r="AB979" s="128" t="str">
        <f t="shared" si="162"/>
        <v/>
      </c>
      <c r="AC979" s="128" t="str">
        <f t="shared" si="163"/>
        <v/>
      </c>
    </row>
    <row r="980" spans="1:29" x14ac:dyDescent="0.2">
      <c r="A980" s="161">
        <v>967</v>
      </c>
      <c r="B980" s="162"/>
      <c r="C980" s="162"/>
      <c r="E980" s="195"/>
      <c r="F980" s="195"/>
      <c r="G980" s="195"/>
      <c r="H980" s="195"/>
      <c r="I980" s="195"/>
      <c r="J980" s="195"/>
      <c r="K980" s="195"/>
      <c r="L980" s="195"/>
      <c r="M980" s="195"/>
      <c r="N980" s="195"/>
      <c r="O980" s="195"/>
      <c r="P980" s="195"/>
      <c r="Q980" s="195"/>
      <c r="R980" s="195"/>
      <c r="T980" s="128" t="str">
        <f t="shared" si="164"/>
        <v/>
      </c>
      <c r="U980" s="128" t="str">
        <f t="shared" si="165"/>
        <v/>
      </c>
      <c r="V980" s="128" t="str">
        <f t="shared" si="166"/>
        <v/>
      </c>
      <c r="W980" s="128" t="str">
        <f t="shared" si="167"/>
        <v/>
      </c>
      <c r="X980" s="128" t="str">
        <f t="shared" si="168"/>
        <v/>
      </c>
      <c r="Y980" s="128" t="str">
        <f t="shared" si="159"/>
        <v/>
      </c>
      <c r="Z980" s="128" t="str">
        <f t="shared" si="160"/>
        <v/>
      </c>
      <c r="AA980" s="128" t="str">
        <f t="shared" si="161"/>
        <v/>
      </c>
      <c r="AB980" s="128" t="str">
        <f t="shared" si="162"/>
        <v/>
      </c>
      <c r="AC980" s="128" t="str">
        <f t="shared" si="163"/>
        <v/>
      </c>
    </row>
    <row r="981" spans="1:29" x14ac:dyDescent="0.2">
      <c r="A981" s="161">
        <v>968</v>
      </c>
      <c r="B981" s="162"/>
      <c r="C981" s="162"/>
      <c r="E981" s="195"/>
      <c r="F981" s="195"/>
      <c r="G981" s="195"/>
      <c r="H981" s="195"/>
      <c r="I981" s="195"/>
      <c r="J981" s="195"/>
      <c r="K981" s="195"/>
      <c r="L981" s="195"/>
      <c r="M981" s="195"/>
      <c r="N981" s="195"/>
      <c r="O981" s="195"/>
      <c r="P981" s="195"/>
      <c r="Q981" s="195"/>
      <c r="R981" s="195"/>
      <c r="T981" s="128" t="str">
        <f t="shared" si="164"/>
        <v/>
      </c>
      <c r="U981" s="128" t="str">
        <f t="shared" si="165"/>
        <v/>
      </c>
      <c r="V981" s="128" t="str">
        <f t="shared" si="166"/>
        <v/>
      </c>
      <c r="W981" s="128" t="str">
        <f t="shared" si="167"/>
        <v/>
      </c>
      <c r="X981" s="128" t="str">
        <f t="shared" si="168"/>
        <v/>
      </c>
      <c r="Y981" s="128" t="str">
        <f t="shared" si="159"/>
        <v/>
      </c>
      <c r="Z981" s="128" t="str">
        <f t="shared" si="160"/>
        <v/>
      </c>
      <c r="AA981" s="128" t="str">
        <f t="shared" si="161"/>
        <v/>
      </c>
      <c r="AB981" s="128" t="str">
        <f t="shared" si="162"/>
        <v/>
      </c>
      <c r="AC981" s="128" t="str">
        <f t="shared" si="163"/>
        <v/>
      </c>
    </row>
    <row r="982" spans="1:29" x14ac:dyDescent="0.2">
      <c r="A982" s="161">
        <v>969</v>
      </c>
      <c r="B982" s="162"/>
      <c r="C982" s="162"/>
      <c r="E982" s="195"/>
      <c r="F982" s="195"/>
      <c r="G982" s="195"/>
      <c r="H982" s="195"/>
      <c r="I982" s="195"/>
      <c r="J982" s="195"/>
      <c r="K982" s="195"/>
      <c r="L982" s="195"/>
      <c r="M982" s="195"/>
      <c r="N982" s="195"/>
      <c r="O982" s="195"/>
      <c r="P982" s="195"/>
      <c r="Q982" s="195"/>
      <c r="R982" s="195"/>
      <c r="T982" s="128" t="str">
        <f t="shared" si="164"/>
        <v/>
      </c>
      <c r="U982" s="128" t="str">
        <f t="shared" si="165"/>
        <v/>
      </c>
      <c r="V982" s="128" t="str">
        <f t="shared" si="166"/>
        <v/>
      </c>
      <c r="W982" s="128" t="str">
        <f t="shared" si="167"/>
        <v/>
      </c>
      <c r="X982" s="128" t="str">
        <f t="shared" si="168"/>
        <v/>
      </c>
      <c r="Y982" s="128" t="str">
        <f t="shared" si="159"/>
        <v/>
      </c>
      <c r="Z982" s="128" t="str">
        <f t="shared" si="160"/>
        <v/>
      </c>
      <c r="AA982" s="128" t="str">
        <f t="shared" si="161"/>
        <v/>
      </c>
      <c r="AB982" s="128" t="str">
        <f t="shared" si="162"/>
        <v/>
      </c>
      <c r="AC982" s="128" t="str">
        <f t="shared" si="163"/>
        <v/>
      </c>
    </row>
    <row r="983" spans="1:29" x14ac:dyDescent="0.2">
      <c r="A983" s="161">
        <v>970</v>
      </c>
      <c r="B983" s="162"/>
      <c r="C983" s="162"/>
      <c r="E983" s="195"/>
      <c r="F983" s="195"/>
      <c r="G983" s="195"/>
      <c r="H983" s="195"/>
      <c r="I983" s="195"/>
      <c r="J983" s="195"/>
      <c r="K983" s="195"/>
      <c r="L983" s="195"/>
      <c r="M983" s="195"/>
      <c r="N983" s="195"/>
      <c r="O983" s="195"/>
      <c r="P983" s="195"/>
      <c r="Q983" s="195"/>
      <c r="R983" s="195"/>
      <c r="T983" s="128" t="str">
        <f t="shared" si="164"/>
        <v/>
      </c>
      <c r="U983" s="128" t="str">
        <f t="shared" si="165"/>
        <v/>
      </c>
      <c r="V983" s="128" t="str">
        <f t="shared" si="166"/>
        <v/>
      </c>
      <c r="W983" s="128" t="str">
        <f t="shared" si="167"/>
        <v/>
      </c>
      <c r="X983" s="128" t="str">
        <f t="shared" si="168"/>
        <v/>
      </c>
      <c r="Y983" s="128" t="str">
        <f t="shared" si="159"/>
        <v/>
      </c>
      <c r="Z983" s="128" t="str">
        <f t="shared" si="160"/>
        <v/>
      </c>
      <c r="AA983" s="128" t="str">
        <f t="shared" si="161"/>
        <v/>
      </c>
      <c r="AB983" s="128" t="str">
        <f t="shared" si="162"/>
        <v/>
      </c>
      <c r="AC983" s="128" t="str">
        <f t="shared" si="163"/>
        <v/>
      </c>
    </row>
    <row r="984" spans="1:29" x14ac:dyDescent="0.2">
      <c r="A984" s="161">
        <v>971</v>
      </c>
      <c r="B984" s="162"/>
      <c r="C984" s="162"/>
      <c r="E984" s="195"/>
      <c r="F984" s="195"/>
      <c r="G984" s="195"/>
      <c r="H984" s="195"/>
      <c r="I984" s="195"/>
      <c r="J984" s="195"/>
      <c r="K984" s="195"/>
      <c r="L984" s="195"/>
      <c r="M984" s="195"/>
      <c r="N984" s="195"/>
      <c r="O984" s="195"/>
      <c r="P984" s="195"/>
      <c r="Q984" s="195"/>
      <c r="R984" s="195"/>
      <c r="T984" s="128" t="str">
        <f t="shared" si="164"/>
        <v/>
      </c>
      <c r="U984" s="128" t="str">
        <f t="shared" si="165"/>
        <v/>
      </c>
      <c r="V984" s="128" t="str">
        <f t="shared" si="166"/>
        <v/>
      </c>
      <c r="W984" s="128" t="str">
        <f t="shared" si="167"/>
        <v/>
      </c>
      <c r="X984" s="128" t="str">
        <f t="shared" si="168"/>
        <v/>
      </c>
      <c r="Y984" s="128" t="str">
        <f t="shared" si="159"/>
        <v/>
      </c>
      <c r="Z984" s="128" t="str">
        <f t="shared" si="160"/>
        <v/>
      </c>
      <c r="AA984" s="128" t="str">
        <f t="shared" si="161"/>
        <v/>
      </c>
      <c r="AB984" s="128" t="str">
        <f t="shared" si="162"/>
        <v/>
      </c>
      <c r="AC984" s="128" t="str">
        <f t="shared" si="163"/>
        <v/>
      </c>
    </row>
    <row r="985" spans="1:29" x14ac:dyDescent="0.2">
      <c r="A985" s="161">
        <v>972</v>
      </c>
      <c r="B985" s="162"/>
      <c r="C985" s="162"/>
      <c r="E985" s="195"/>
      <c r="F985" s="195"/>
      <c r="G985" s="195"/>
      <c r="H985" s="195"/>
      <c r="I985" s="195"/>
      <c r="J985" s="195"/>
      <c r="K985" s="195"/>
      <c r="L985" s="195"/>
      <c r="M985" s="195"/>
      <c r="N985" s="195"/>
      <c r="O985" s="195"/>
      <c r="P985" s="195"/>
      <c r="Q985" s="195"/>
      <c r="R985" s="195"/>
      <c r="T985" s="128" t="str">
        <f t="shared" si="164"/>
        <v/>
      </c>
      <c r="U985" s="128" t="str">
        <f t="shared" si="165"/>
        <v/>
      </c>
      <c r="V985" s="128" t="str">
        <f t="shared" si="166"/>
        <v/>
      </c>
      <c r="W985" s="128" t="str">
        <f t="shared" si="167"/>
        <v/>
      </c>
      <c r="X985" s="128" t="str">
        <f t="shared" si="168"/>
        <v/>
      </c>
      <c r="Y985" s="128" t="str">
        <f t="shared" si="159"/>
        <v/>
      </c>
      <c r="Z985" s="128" t="str">
        <f t="shared" si="160"/>
        <v/>
      </c>
      <c r="AA985" s="128" t="str">
        <f t="shared" si="161"/>
        <v/>
      </c>
      <c r="AB985" s="128" t="str">
        <f t="shared" si="162"/>
        <v/>
      </c>
      <c r="AC985" s="128" t="str">
        <f t="shared" si="163"/>
        <v/>
      </c>
    </row>
    <row r="986" spans="1:29" x14ac:dyDescent="0.2">
      <c r="A986" s="161">
        <v>973</v>
      </c>
      <c r="B986" s="162"/>
      <c r="C986" s="162"/>
      <c r="E986" s="195"/>
      <c r="F986" s="195"/>
      <c r="G986" s="195"/>
      <c r="H986" s="195"/>
      <c r="I986" s="195"/>
      <c r="J986" s="195"/>
      <c r="K986" s="195"/>
      <c r="L986" s="195"/>
      <c r="M986" s="195"/>
      <c r="N986" s="195"/>
      <c r="O986" s="195"/>
      <c r="P986" s="195"/>
      <c r="Q986" s="195"/>
      <c r="R986" s="195"/>
      <c r="T986" s="128" t="str">
        <f t="shared" si="164"/>
        <v/>
      </c>
      <c r="U986" s="128" t="str">
        <f t="shared" si="165"/>
        <v/>
      </c>
      <c r="V986" s="128" t="str">
        <f t="shared" si="166"/>
        <v/>
      </c>
      <c r="W986" s="128" t="str">
        <f t="shared" si="167"/>
        <v/>
      </c>
      <c r="X986" s="128" t="str">
        <f t="shared" si="168"/>
        <v/>
      </c>
      <c r="Y986" s="128" t="str">
        <f t="shared" si="159"/>
        <v/>
      </c>
      <c r="Z986" s="128" t="str">
        <f t="shared" si="160"/>
        <v/>
      </c>
      <c r="AA986" s="128" t="str">
        <f t="shared" si="161"/>
        <v/>
      </c>
      <c r="AB986" s="128" t="str">
        <f t="shared" si="162"/>
        <v/>
      </c>
      <c r="AC986" s="128" t="str">
        <f t="shared" si="163"/>
        <v/>
      </c>
    </row>
    <row r="987" spans="1:29" x14ac:dyDescent="0.2">
      <c r="A987" s="161">
        <v>974</v>
      </c>
      <c r="B987" s="162"/>
      <c r="C987" s="162"/>
      <c r="E987" s="195"/>
      <c r="F987" s="195"/>
      <c r="G987" s="195"/>
      <c r="H987" s="195"/>
      <c r="I987" s="195"/>
      <c r="J987" s="195"/>
      <c r="K987" s="195"/>
      <c r="L987" s="195"/>
      <c r="M987" s="195"/>
      <c r="N987" s="195"/>
      <c r="O987" s="195"/>
      <c r="P987" s="195"/>
      <c r="Q987" s="195"/>
      <c r="R987" s="195"/>
      <c r="T987" s="128" t="str">
        <f t="shared" si="164"/>
        <v/>
      </c>
      <c r="U987" s="128" t="str">
        <f t="shared" si="165"/>
        <v/>
      </c>
      <c r="V987" s="128" t="str">
        <f t="shared" si="166"/>
        <v/>
      </c>
      <c r="W987" s="128" t="str">
        <f t="shared" si="167"/>
        <v/>
      </c>
      <c r="X987" s="128" t="str">
        <f t="shared" si="168"/>
        <v/>
      </c>
      <c r="Y987" s="128" t="str">
        <f t="shared" si="159"/>
        <v/>
      </c>
      <c r="Z987" s="128" t="str">
        <f t="shared" si="160"/>
        <v/>
      </c>
      <c r="AA987" s="128" t="str">
        <f t="shared" si="161"/>
        <v/>
      </c>
      <c r="AB987" s="128" t="str">
        <f t="shared" si="162"/>
        <v/>
      </c>
      <c r="AC987" s="128" t="str">
        <f t="shared" si="163"/>
        <v/>
      </c>
    </row>
    <row r="988" spans="1:29" x14ac:dyDescent="0.2">
      <c r="A988" s="161">
        <v>975</v>
      </c>
      <c r="B988" s="162"/>
      <c r="C988" s="162"/>
      <c r="E988" s="195"/>
      <c r="F988" s="195"/>
      <c r="G988" s="195"/>
      <c r="H988" s="195"/>
      <c r="I988" s="195"/>
      <c r="J988" s="195"/>
      <c r="K988" s="195"/>
      <c r="L988" s="195"/>
      <c r="M988" s="195"/>
      <c r="N988" s="195"/>
      <c r="O988" s="195"/>
      <c r="P988" s="195"/>
      <c r="Q988" s="195"/>
      <c r="R988" s="195"/>
      <c r="T988" s="128" t="str">
        <f t="shared" si="164"/>
        <v/>
      </c>
      <c r="U988" s="128" t="str">
        <f t="shared" si="165"/>
        <v/>
      </c>
      <c r="V988" s="128" t="str">
        <f t="shared" si="166"/>
        <v/>
      </c>
      <c r="W988" s="128" t="str">
        <f t="shared" si="167"/>
        <v/>
      </c>
      <c r="X988" s="128" t="str">
        <f t="shared" si="168"/>
        <v/>
      </c>
      <c r="Y988" s="128" t="str">
        <f t="shared" si="159"/>
        <v/>
      </c>
      <c r="Z988" s="128" t="str">
        <f t="shared" si="160"/>
        <v/>
      </c>
      <c r="AA988" s="128" t="str">
        <f t="shared" si="161"/>
        <v/>
      </c>
      <c r="AB988" s="128" t="str">
        <f t="shared" si="162"/>
        <v/>
      </c>
      <c r="AC988" s="128" t="str">
        <f t="shared" si="163"/>
        <v/>
      </c>
    </row>
    <row r="989" spans="1:29" x14ac:dyDescent="0.2">
      <c r="A989" s="161">
        <v>976</v>
      </c>
      <c r="B989" s="162"/>
      <c r="C989" s="162"/>
      <c r="E989" s="195"/>
      <c r="F989" s="195"/>
      <c r="G989" s="195"/>
      <c r="H989" s="195"/>
      <c r="I989" s="195"/>
      <c r="J989" s="195"/>
      <c r="K989" s="195"/>
      <c r="L989" s="195"/>
      <c r="M989" s="195"/>
      <c r="N989" s="195"/>
      <c r="O989" s="195"/>
      <c r="P989" s="195"/>
      <c r="Q989" s="195"/>
      <c r="R989" s="195"/>
      <c r="T989" s="128" t="str">
        <f t="shared" si="164"/>
        <v/>
      </c>
      <c r="U989" s="128" t="str">
        <f t="shared" si="165"/>
        <v/>
      </c>
      <c r="V989" s="128" t="str">
        <f t="shared" si="166"/>
        <v/>
      </c>
      <c r="W989" s="128" t="str">
        <f t="shared" si="167"/>
        <v/>
      </c>
      <c r="X989" s="128" t="str">
        <f t="shared" si="168"/>
        <v/>
      </c>
      <c r="Y989" s="128" t="str">
        <f t="shared" si="159"/>
        <v/>
      </c>
      <c r="Z989" s="128" t="str">
        <f t="shared" si="160"/>
        <v/>
      </c>
      <c r="AA989" s="128" t="str">
        <f t="shared" si="161"/>
        <v/>
      </c>
      <c r="AB989" s="128" t="str">
        <f t="shared" si="162"/>
        <v/>
      </c>
      <c r="AC989" s="128" t="str">
        <f t="shared" si="163"/>
        <v/>
      </c>
    </row>
    <row r="990" spans="1:29" x14ac:dyDescent="0.2">
      <c r="A990" s="161">
        <v>977</v>
      </c>
      <c r="B990" s="162"/>
      <c r="C990" s="162"/>
      <c r="E990" s="195"/>
      <c r="F990" s="195"/>
      <c r="G990" s="195"/>
      <c r="H990" s="195"/>
      <c r="I990" s="195"/>
      <c r="J990" s="195"/>
      <c r="K990" s="195"/>
      <c r="L990" s="195"/>
      <c r="M990" s="195"/>
      <c r="N990" s="195"/>
      <c r="O990" s="195"/>
      <c r="P990" s="195"/>
      <c r="Q990" s="195"/>
      <c r="R990" s="195"/>
      <c r="T990" s="128" t="str">
        <f t="shared" si="164"/>
        <v/>
      </c>
      <c r="U990" s="128" t="str">
        <f t="shared" si="165"/>
        <v/>
      </c>
      <c r="V990" s="128" t="str">
        <f t="shared" si="166"/>
        <v/>
      </c>
      <c r="W990" s="128" t="str">
        <f t="shared" si="167"/>
        <v/>
      </c>
      <c r="X990" s="128" t="str">
        <f t="shared" si="168"/>
        <v/>
      </c>
      <c r="Y990" s="128" t="str">
        <f t="shared" si="159"/>
        <v/>
      </c>
      <c r="Z990" s="128" t="str">
        <f t="shared" si="160"/>
        <v/>
      </c>
      <c r="AA990" s="128" t="str">
        <f t="shared" si="161"/>
        <v/>
      </c>
      <c r="AB990" s="128" t="str">
        <f t="shared" si="162"/>
        <v/>
      </c>
      <c r="AC990" s="128" t="str">
        <f t="shared" si="163"/>
        <v/>
      </c>
    </row>
    <row r="991" spans="1:29" x14ac:dyDescent="0.2">
      <c r="A991" s="161">
        <v>978</v>
      </c>
      <c r="B991" s="162"/>
      <c r="C991" s="162"/>
      <c r="E991" s="195"/>
      <c r="F991" s="195"/>
      <c r="G991" s="195"/>
      <c r="H991" s="195"/>
      <c r="I991" s="195"/>
      <c r="J991" s="195"/>
      <c r="K991" s="195"/>
      <c r="L991" s="195"/>
      <c r="M991" s="195"/>
      <c r="N991" s="195"/>
      <c r="O991" s="195"/>
      <c r="P991" s="195"/>
      <c r="Q991" s="195"/>
      <c r="R991" s="195"/>
      <c r="T991" s="128" t="str">
        <f t="shared" si="164"/>
        <v/>
      </c>
      <c r="U991" s="128" t="str">
        <f t="shared" si="165"/>
        <v/>
      </c>
      <c r="V991" s="128" t="str">
        <f t="shared" si="166"/>
        <v/>
      </c>
      <c r="W991" s="128" t="str">
        <f t="shared" si="167"/>
        <v/>
      </c>
      <c r="X991" s="128" t="str">
        <f t="shared" si="168"/>
        <v/>
      </c>
      <c r="Y991" s="128" t="str">
        <f t="shared" si="159"/>
        <v/>
      </c>
      <c r="Z991" s="128" t="str">
        <f t="shared" si="160"/>
        <v/>
      </c>
      <c r="AA991" s="128" t="str">
        <f t="shared" si="161"/>
        <v/>
      </c>
      <c r="AB991" s="128" t="str">
        <f t="shared" si="162"/>
        <v/>
      </c>
      <c r="AC991" s="128" t="str">
        <f t="shared" si="163"/>
        <v/>
      </c>
    </row>
    <row r="992" spans="1:29" x14ac:dyDescent="0.2">
      <c r="A992" s="161">
        <v>979</v>
      </c>
      <c r="B992" s="162"/>
      <c r="C992" s="162"/>
      <c r="E992" s="195"/>
      <c r="F992" s="195"/>
      <c r="G992" s="195"/>
      <c r="H992" s="195"/>
      <c r="I992" s="195"/>
      <c r="J992" s="195"/>
      <c r="K992" s="195"/>
      <c r="L992" s="195"/>
      <c r="M992" s="195"/>
      <c r="N992" s="195"/>
      <c r="O992" s="195"/>
      <c r="P992" s="195"/>
      <c r="Q992" s="195"/>
      <c r="R992" s="195"/>
      <c r="T992" s="128" t="str">
        <f t="shared" si="164"/>
        <v/>
      </c>
      <c r="U992" s="128" t="str">
        <f t="shared" si="165"/>
        <v/>
      </c>
      <c r="V992" s="128" t="str">
        <f t="shared" si="166"/>
        <v/>
      </c>
      <c r="W992" s="128" t="str">
        <f t="shared" si="167"/>
        <v/>
      </c>
      <c r="X992" s="128" t="str">
        <f t="shared" si="168"/>
        <v/>
      </c>
      <c r="Y992" s="128" t="str">
        <f t="shared" si="159"/>
        <v/>
      </c>
      <c r="Z992" s="128" t="str">
        <f t="shared" si="160"/>
        <v/>
      </c>
      <c r="AA992" s="128" t="str">
        <f t="shared" si="161"/>
        <v/>
      </c>
      <c r="AB992" s="128" t="str">
        <f t="shared" si="162"/>
        <v/>
      </c>
      <c r="AC992" s="128" t="str">
        <f t="shared" si="163"/>
        <v/>
      </c>
    </row>
    <row r="993" spans="1:29" x14ac:dyDescent="0.2">
      <c r="A993" s="161">
        <v>980</v>
      </c>
      <c r="B993" s="162"/>
      <c r="C993" s="162"/>
      <c r="E993" s="195"/>
      <c r="F993" s="195"/>
      <c r="G993" s="195"/>
      <c r="H993" s="195"/>
      <c r="I993" s="195"/>
      <c r="J993" s="195"/>
      <c r="K993" s="195"/>
      <c r="L993" s="195"/>
      <c r="M993" s="195"/>
      <c r="N993" s="195"/>
      <c r="O993" s="195"/>
      <c r="P993" s="195"/>
      <c r="Q993" s="195"/>
      <c r="R993" s="195"/>
      <c r="T993" s="128" t="str">
        <f t="shared" si="164"/>
        <v/>
      </c>
      <c r="U993" s="128" t="str">
        <f t="shared" si="165"/>
        <v/>
      </c>
      <c r="V993" s="128" t="str">
        <f t="shared" si="166"/>
        <v/>
      </c>
      <c r="W993" s="128" t="str">
        <f t="shared" si="167"/>
        <v/>
      </c>
      <c r="X993" s="128" t="str">
        <f t="shared" si="168"/>
        <v/>
      </c>
      <c r="Y993" s="128" t="str">
        <f t="shared" si="159"/>
        <v/>
      </c>
      <c r="Z993" s="128" t="str">
        <f t="shared" si="160"/>
        <v/>
      </c>
      <c r="AA993" s="128" t="str">
        <f t="shared" si="161"/>
        <v/>
      </c>
      <c r="AB993" s="128" t="str">
        <f t="shared" si="162"/>
        <v/>
      </c>
      <c r="AC993" s="128" t="str">
        <f t="shared" si="163"/>
        <v/>
      </c>
    </row>
    <row r="994" spans="1:29" x14ac:dyDescent="0.2">
      <c r="A994" s="161">
        <v>981</v>
      </c>
      <c r="B994" s="162"/>
      <c r="C994" s="162"/>
      <c r="E994" s="195"/>
      <c r="F994" s="195"/>
      <c r="G994" s="195"/>
      <c r="H994" s="195"/>
      <c r="I994" s="195"/>
      <c r="J994" s="195"/>
      <c r="K994" s="195"/>
      <c r="L994" s="195"/>
      <c r="M994" s="195"/>
      <c r="N994" s="195"/>
      <c r="O994" s="195"/>
      <c r="P994" s="195"/>
      <c r="Q994" s="195"/>
      <c r="R994" s="195"/>
      <c r="T994" s="128" t="str">
        <f t="shared" si="164"/>
        <v/>
      </c>
      <c r="U994" s="128" t="str">
        <f t="shared" si="165"/>
        <v/>
      </c>
      <c r="V994" s="128" t="str">
        <f t="shared" si="166"/>
        <v/>
      </c>
      <c r="W994" s="128" t="str">
        <f t="shared" si="167"/>
        <v/>
      </c>
      <c r="X994" s="128" t="str">
        <f t="shared" si="168"/>
        <v/>
      </c>
      <c r="Y994" s="128" t="str">
        <f t="shared" si="159"/>
        <v/>
      </c>
      <c r="Z994" s="128" t="str">
        <f t="shared" si="160"/>
        <v/>
      </c>
      <c r="AA994" s="128" t="str">
        <f t="shared" si="161"/>
        <v/>
      </c>
      <c r="AB994" s="128" t="str">
        <f t="shared" si="162"/>
        <v/>
      </c>
      <c r="AC994" s="128" t="str">
        <f t="shared" si="163"/>
        <v/>
      </c>
    </row>
    <row r="995" spans="1:29" x14ac:dyDescent="0.2">
      <c r="A995" s="161">
        <v>982</v>
      </c>
      <c r="B995" s="162"/>
      <c r="C995" s="162"/>
      <c r="E995" s="195"/>
      <c r="F995" s="195"/>
      <c r="G995" s="195"/>
      <c r="H995" s="195"/>
      <c r="I995" s="195"/>
      <c r="J995" s="195"/>
      <c r="K995" s="195"/>
      <c r="L995" s="195"/>
      <c r="M995" s="195"/>
      <c r="N995" s="195"/>
      <c r="O995" s="195"/>
      <c r="P995" s="195"/>
      <c r="Q995" s="195"/>
      <c r="R995" s="195"/>
      <c r="T995" s="128" t="str">
        <f t="shared" si="164"/>
        <v/>
      </c>
      <c r="U995" s="128" t="str">
        <f t="shared" si="165"/>
        <v/>
      </c>
      <c r="V995" s="128" t="str">
        <f t="shared" si="166"/>
        <v/>
      </c>
      <c r="W995" s="128" t="str">
        <f t="shared" si="167"/>
        <v/>
      </c>
      <c r="X995" s="128" t="str">
        <f t="shared" si="168"/>
        <v/>
      </c>
      <c r="Y995" s="128" t="str">
        <f t="shared" si="159"/>
        <v/>
      </c>
      <c r="Z995" s="128" t="str">
        <f t="shared" si="160"/>
        <v/>
      </c>
      <c r="AA995" s="128" t="str">
        <f t="shared" si="161"/>
        <v/>
      </c>
      <c r="AB995" s="128" t="str">
        <f t="shared" si="162"/>
        <v/>
      </c>
      <c r="AC995" s="128" t="str">
        <f t="shared" si="163"/>
        <v/>
      </c>
    </row>
    <row r="996" spans="1:29" x14ac:dyDescent="0.2">
      <c r="A996" s="161">
        <v>983</v>
      </c>
      <c r="B996" s="162"/>
      <c r="C996" s="162"/>
      <c r="E996" s="195"/>
      <c r="F996" s="195"/>
      <c r="G996" s="195"/>
      <c r="H996" s="195"/>
      <c r="I996" s="195"/>
      <c r="J996" s="195"/>
      <c r="K996" s="195"/>
      <c r="L996" s="195"/>
      <c r="M996" s="195"/>
      <c r="N996" s="195"/>
      <c r="O996" s="195"/>
      <c r="P996" s="195"/>
      <c r="Q996" s="195"/>
      <c r="R996" s="195"/>
      <c r="T996" s="128" t="str">
        <f t="shared" si="164"/>
        <v/>
      </c>
      <c r="U996" s="128" t="str">
        <f t="shared" si="165"/>
        <v/>
      </c>
      <c r="V996" s="128" t="str">
        <f t="shared" si="166"/>
        <v/>
      </c>
      <c r="W996" s="128" t="str">
        <f t="shared" si="167"/>
        <v/>
      </c>
      <c r="X996" s="128" t="str">
        <f t="shared" si="168"/>
        <v/>
      </c>
      <c r="Y996" s="128" t="str">
        <f t="shared" si="159"/>
        <v/>
      </c>
      <c r="Z996" s="128" t="str">
        <f t="shared" si="160"/>
        <v/>
      </c>
      <c r="AA996" s="128" t="str">
        <f t="shared" si="161"/>
        <v/>
      </c>
      <c r="AB996" s="128" t="str">
        <f t="shared" si="162"/>
        <v/>
      </c>
      <c r="AC996" s="128" t="str">
        <f t="shared" si="163"/>
        <v/>
      </c>
    </row>
    <row r="997" spans="1:29" x14ac:dyDescent="0.2">
      <c r="A997" s="161">
        <v>984</v>
      </c>
      <c r="B997" s="162"/>
      <c r="C997" s="162"/>
      <c r="E997" s="195"/>
      <c r="F997" s="195"/>
      <c r="G997" s="195"/>
      <c r="H997" s="195"/>
      <c r="I997" s="195"/>
      <c r="J997" s="195"/>
      <c r="K997" s="195"/>
      <c r="L997" s="195"/>
      <c r="M997" s="195"/>
      <c r="N997" s="195"/>
      <c r="O997" s="195"/>
      <c r="P997" s="195"/>
      <c r="Q997" s="195"/>
      <c r="R997" s="195"/>
      <c r="T997" s="128" t="str">
        <f t="shared" si="164"/>
        <v/>
      </c>
      <c r="U997" s="128" t="str">
        <f t="shared" si="165"/>
        <v/>
      </c>
      <c r="V997" s="128" t="str">
        <f t="shared" si="166"/>
        <v/>
      </c>
      <c r="W997" s="128" t="str">
        <f t="shared" si="167"/>
        <v/>
      </c>
      <c r="X997" s="128" t="str">
        <f t="shared" si="168"/>
        <v/>
      </c>
      <c r="Y997" s="128" t="str">
        <f t="shared" si="159"/>
        <v/>
      </c>
      <c r="Z997" s="128" t="str">
        <f t="shared" si="160"/>
        <v/>
      </c>
      <c r="AA997" s="128" t="str">
        <f t="shared" si="161"/>
        <v/>
      </c>
      <c r="AB997" s="128" t="str">
        <f t="shared" si="162"/>
        <v/>
      </c>
      <c r="AC997" s="128" t="str">
        <f t="shared" si="163"/>
        <v/>
      </c>
    </row>
    <row r="998" spans="1:29" x14ac:dyDescent="0.2">
      <c r="A998" s="161">
        <v>985</v>
      </c>
      <c r="B998" s="162"/>
      <c r="C998" s="162"/>
      <c r="E998" s="195"/>
      <c r="F998" s="195"/>
      <c r="G998" s="195"/>
      <c r="H998" s="195"/>
      <c r="I998" s="195"/>
      <c r="J998" s="195"/>
      <c r="K998" s="195"/>
      <c r="L998" s="195"/>
      <c r="M998" s="195"/>
      <c r="N998" s="195"/>
      <c r="O998" s="195"/>
      <c r="P998" s="195"/>
      <c r="Q998" s="195"/>
      <c r="R998" s="195"/>
      <c r="T998" s="128" t="str">
        <f t="shared" si="164"/>
        <v/>
      </c>
      <c r="U998" s="128" t="str">
        <f t="shared" si="165"/>
        <v/>
      </c>
      <c r="V998" s="128" t="str">
        <f t="shared" si="166"/>
        <v/>
      </c>
      <c r="W998" s="128" t="str">
        <f t="shared" si="167"/>
        <v/>
      </c>
      <c r="X998" s="128" t="str">
        <f t="shared" si="168"/>
        <v/>
      </c>
      <c r="Y998" s="128" t="str">
        <f t="shared" si="159"/>
        <v/>
      </c>
      <c r="Z998" s="128" t="str">
        <f t="shared" si="160"/>
        <v/>
      </c>
      <c r="AA998" s="128" t="str">
        <f t="shared" si="161"/>
        <v/>
      </c>
      <c r="AB998" s="128" t="str">
        <f t="shared" si="162"/>
        <v/>
      </c>
      <c r="AC998" s="128" t="str">
        <f t="shared" si="163"/>
        <v/>
      </c>
    </row>
    <row r="999" spans="1:29" x14ac:dyDescent="0.2">
      <c r="A999" s="161">
        <v>986</v>
      </c>
      <c r="B999" s="162"/>
      <c r="C999" s="162"/>
      <c r="E999" s="195"/>
      <c r="F999" s="195"/>
      <c r="G999" s="195"/>
      <c r="H999" s="195"/>
      <c r="I999" s="195"/>
      <c r="J999" s="195"/>
      <c r="K999" s="195"/>
      <c r="L999" s="195"/>
      <c r="M999" s="195"/>
      <c r="N999" s="195"/>
      <c r="O999" s="195"/>
      <c r="P999" s="195"/>
      <c r="Q999" s="195"/>
      <c r="R999" s="195"/>
      <c r="T999" s="128" t="str">
        <f t="shared" si="164"/>
        <v/>
      </c>
      <c r="U999" s="128" t="str">
        <f t="shared" si="165"/>
        <v/>
      </c>
      <c r="V999" s="128" t="str">
        <f t="shared" si="166"/>
        <v/>
      </c>
      <c r="W999" s="128" t="str">
        <f t="shared" si="167"/>
        <v/>
      </c>
      <c r="X999" s="128" t="str">
        <f t="shared" si="168"/>
        <v/>
      </c>
      <c r="Y999" s="128" t="str">
        <f t="shared" si="159"/>
        <v/>
      </c>
      <c r="Z999" s="128" t="str">
        <f t="shared" si="160"/>
        <v/>
      </c>
      <c r="AA999" s="128" t="str">
        <f t="shared" si="161"/>
        <v/>
      </c>
      <c r="AB999" s="128" t="str">
        <f t="shared" si="162"/>
        <v/>
      </c>
      <c r="AC999" s="128" t="str">
        <f t="shared" si="163"/>
        <v/>
      </c>
    </row>
    <row r="1000" spans="1:29" x14ac:dyDescent="0.2">
      <c r="A1000" s="161">
        <v>987</v>
      </c>
      <c r="B1000" s="162"/>
      <c r="C1000" s="162"/>
      <c r="E1000" s="195"/>
      <c r="F1000" s="195"/>
      <c r="G1000" s="195"/>
      <c r="H1000" s="195"/>
      <c r="I1000" s="195"/>
      <c r="J1000" s="195"/>
      <c r="K1000" s="195"/>
      <c r="L1000" s="195"/>
      <c r="M1000" s="195"/>
      <c r="N1000" s="195"/>
      <c r="O1000" s="195"/>
      <c r="P1000" s="195"/>
      <c r="Q1000" s="195"/>
      <c r="R1000" s="195"/>
      <c r="T1000" s="128" t="str">
        <f t="shared" si="164"/>
        <v/>
      </c>
      <c r="U1000" s="128" t="str">
        <f t="shared" si="165"/>
        <v/>
      </c>
      <c r="V1000" s="128" t="str">
        <f t="shared" si="166"/>
        <v/>
      </c>
      <c r="W1000" s="128" t="str">
        <f t="shared" si="167"/>
        <v/>
      </c>
      <c r="X1000" s="128" t="str">
        <f t="shared" si="168"/>
        <v/>
      </c>
      <c r="Y1000" s="128" t="str">
        <f t="shared" si="159"/>
        <v/>
      </c>
      <c r="Z1000" s="128" t="str">
        <f t="shared" si="160"/>
        <v/>
      </c>
      <c r="AA1000" s="128" t="str">
        <f t="shared" si="161"/>
        <v/>
      </c>
      <c r="AB1000" s="128" t="str">
        <f t="shared" si="162"/>
        <v/>
      </c>
      <c r="AC1000" s="128" t="str">
        <f t="shared" si="163"/>
        <v/>
      </c>
    </row>
    <row r="1001" spans="1:29" x14ac:dyDescent="0.2">
      <c r="A1001" s="161">
        <v>988</v>
      </c>
      <c r="B1001" s="162"/>
      <c r="C1001" s="162"/>
      <c r="E1001" s="195"/>
      <c r="F1001" s="195"/>
      <c r="G1001" s="195"/>
      <c r="H1001" s="195"/>
      <c r="I1001" s="195"/>
      <c r="J1001" s="195"/>
      <c r="K1001" s="195"/>
      <c r="L1001" s="195"/>
      <c r="M1001" s="195"/>
      <c r="N1001" s="195"/>
      <c r="O1001" s="195"/>
      <c r="P1001" s="195"/>
      <c r="Q1001" s="195"/>
      <c r="R1001" s="195"/>
      <c r="T1001" s="128" t="str">
        <f t="shared" si="164"/>
        <v/>
      </c>
      <c r="U1001" s="128" t="str">
        <f t="shared" si="165"/>
        <v/>
      </c>
      <c r="V1001" s="128" t="str">
        <f t="shared" si="166"/>
        <v/>
      </c>
      <c r="W1001" s="128" t="str">
        <f t="shared" si="167"/>
        <v/>
      </c>
      <c r="X1001" s="128" t="str">
        <f t="shared" si="168"/>
        <v/>
      </c>
      <c r="Y1001" s="128" t="str">
        <f t="shared" si="159"/>
        <v/>
      </c>
      <c r="Z1001" s="128" t="str">
        <f t="shared" si="160"/>
        <v/>
      </c>
      <c r="AA1001" s="128" t="str">
        <f t="shared" si="161"/>
        <v/>
      </c>
      <c r="AB1001" s="128" t="str">
        <f t="shared" si="162"/>
        <v/>
      </c>
      <c r="AC1001" s="128" t="str">
        <f t="shared" si="163"/>
        <v/>
      </c>
    </row>
    <row r="1002" spans="1:29" x14ac:dyDescent="0.2">
      <c r="A1002" s="161">
        <v>989</v>
      </c>
      <c r="B1002" s="162"/>
      <c r="C1002" s="162"/>
      <c r="E1002" s="195"/>
      <c r="F1002" s="195"/>
      <c r="G1002" s="195"/>
      <c r="H1002" s="195"/>
      <c r="I1002" s="195"/>
      <c r="J1002" s="195"/>
      <c r="K1002" s="195"/>
      <c r="L1002" s="195"/>
      <c r="M1002" s="195"/>
      <c r="N1002" s="195"/>
      <c r="O1002" s="195"/>
      <c r="P1002" s="195"/>
      <c r="Q1002" s="195"/>
      <c r="R1002" s="195"/>
      <c r="T1002" s="128" t="str">
        <f t="shared" si="164"/>
        <v/>
      </c>
      <c r="U1002" s="128" t="str">
        <f t="shared" si="165"/>
        <v/>
      </c>
      <c r="V1002" s="128" t="str">
        <f t="shared" si="166"/>
        <v/>
      </c>
      <c r="W1002" s="128" t="str">
        <f t="shared" si="167"/>
        <v/>
      </c>
      <c r="X1002" s="128" t="str">
        <f t="shared" si="168"/>
        <v/>
      </c>
      <c r="Y1002" s="128" t="str">
        <f t="shared" si="159"/>
        <v/>
      </c>
      <c r="Z1002" s="128" t="str">
        <f t="shared" si="160"/>
        <v/>
      </c>
      <c r="AA1002" s="128" t="str">
        <f t="shared" si="161"/>
        <v/>
      </c>
      <c r="AB1002" s="128" t="str">
        <f t="shared" si="162"/>
        <v/>
      </c>
      <c r="AC1002" s="128" t="str">
        <f t="shared" si="163"/>
        <v/>
      </c>
    </row>
    <row r="1003" spans="1:29" x14ac:dyDescent="0.2">
      <c r="A1003" s="161">
        <v>990</v>
      </c>
      <c r="B1003" s="162"/>
      <c r="C1003" s="162"/>
      <c r="E1003" s="195"/>
      <c r="F1003" s="195"/>
      <c r="G1003" s="195"/>
      <c r="H1003" s="195"/>
      <c r="I1003" s="195"/>
      <c r="J1003" s="195"/>
      <c r="K1003" s="195"/>
      <c r="L1003" s="195"/>
      <c r="M1003" s="195"/>
      <c r="N1003" s="195"/>
      <c r="O1003" s="195"/>
      <c r="P1003" s="195"/>
      <c r="Q1003" s="195"/>
      <c r="R1003" s="195"/>
      <c r="T1003" s="128" t="str">
        <f t="shared" si="164"/>
        <v/>
      </c>
      <c r="U1003" s="128" t="str">
        <f t="shared" si="165"/>
        <v/>
      </c>
      <c r="V1003" s="128" t="str">
        <f t="shared" si="166"/>
        <v/>
      </c>
      <c r="W1003" s="128" t="str">
        <f t="shared" si="167"/>
        <v/>
      </c>
      <c r="X1003" s="128" t="str">
        <f t="shared" si="168"/>
        <v/>
      </c>
      <c r="Y1003" s="128" t="str">
        <f t="shared" si="159"/>
        <v/>
      </c>
      <c r="Z1003" s="128" t="str">
        <f t="shared" si="160"/>
        <v/>
      </c>
      <c r="AA1003" s="128" t="str">
        <f t="shared" si="161"/>
        <v/>
      </c>
      <c r="AB1003" s="128" t="str">
        <f t="shared" si="162"/>
        <v/>
      </c>
      <c r="AC1003" s="128" t="str">
        <f t="shared" si="163"/>
        <v/>
      </c>
    </row>
    <row r="1004" spans="1:29" x14ac:dyDescent="0.2">
      <c r="A1004" s="161">
        <v>991</v>
      </c>
      <c r="B1004" s="162"/>
      <c r="C1004" s="162"/>
      <c r="E1004" s="195"/>
      <c r="F1004" s="195"/>
      <c r="G1004" s="195"/>
      <c r="H1004" s="195"/>
      <c r="I1004" s="195"/>
      <c r="J1004" s="195"/>
      <c r="K1004" s="195"/>
      <c r="L1004" s="195"/>
      <c r="M1004" s="195"/>
      <c r="N1004" s="195"/>
      <c r="O1004" s="195"/>
      <c r="P1004" s="195"/>
      <c r="Q1004" s="195"/>
      <c r="R1004" s="195"/>
      <c r="T1004" s="128" t="str">
        <f t="shared" si="164"/>
        <v/>
      </c>
      <c r="U1004" s="128" t="str">
        <f t="shared" si="165"/>
        <v/>
      </c>
      <c r="V1004" s="128" t="str">
        <f t="shared" si="166"/>
        <v/>
      </c>
      <c r="W1004" s="128" t="str">
        <f t="shared" si="167"/>
        <v/>
      </c>
      <c r="X1004" s="128" t="str">
        <f t="shared" si="168"/>
        <v/>
      </c>
      <c r="Y1004" s="128" t="str">
        <f t="shared" si="159"/>
        <v/>
      </c>
      <c r="Z1004" s="128" t="str">
        <f t="shared" si="160"/>
        <v/>
      </c>
      <c r="AA1004" s="128" t="str">
        <f t="shared" si="161"/>
        <v/>
      </c>
      <c r="AB1004" s="128" t="str">
        <f t="shared" si="162"/>
        <v/>
      </c>
      <c r="AC1004" s="128" t="str">
        <f t="shared" si="163"/>
        <v/>
      </c>
    </row>
    <row r="1005" spans="1:29" x14ac:dyDescent="0.2">
      <c r="A1005" s="161">
        <v>992</v>
      </c>
      <c r="B1005" s="162"/>
      <c r="C1005" s="162"/>
      <c r="E1005" s="195"/>
      <c r="F1005" s="195"/>
      <c r="G1005" s="195"/>
      <c r="H1005" s="195"/>
      <c r="I1005" s="195"/>
      <c r="J1005" s="195"/>
      <c r="K1005" s="195"/>
      <c r="L1005" s="195"/>
      <c r="M1005" s="195"/>
      <c r="N1005" s="195"/>
      <c r="O1005" s="195"/>
      <c r="P1005" s="195"/>
      <c r="Q1005" s="195"/>
      <c r="R1005" s="195"/>
      <c r="T1005" s="128" t="str">
        <f t="shared" si="164"/>
        <v/>
      </c>
      <c r="U1005" s="128" t="str">
        <f t="shared" si="165"/>
        <v/>
      </c>
      <c r="V1005" s="128" t="str">
        <f t="shared" si="166"/>
        <v/>
      </c>
      <c r="W1005" s="128" t="str">
        <f t="shared" si="167"/>
        <v/>
      </c>
      <c r="X1005" s="128" t="str">
        <f t="shared" si="168"/>
        <v/>
      </c>
      <c r="Y1005" s="128" t="str">
        <f t="shared" si="159"/>
        <v/>
      </c>
      <c r="Z1005" s="128" t="str">
        <f t="shared" si="160"/>
        <v/>
      </c>
      <c r="AA1005" s="128" t="str">
        <f t="shared" si="161"/>
        <v/>
      </c>
      <c r="AB1005" s="128" t="str">
        <f t="shared" si="162"/>
        <v/>
      </c>
      <c r="AC1005" s="128" t="str">
        <f t="shared" si="163"/>
        <v/>
      </c>
    </row>
    <row r="1006" spans="1:29" x14ac:dyDescent="0.2">
      <c r="A1006" s="161">
        <v>993</v>
      </c>
      <c r="B1006" s="162"/>
      <c r="C1006" s="162"/>
      <c r="E1006" s="195"/>
      <c r="F1006" s="195"/>
      <c r="G1006" s="195"/>
      <c r="H1006" s="195"/>
      <c r="I1006" s="195"/>
      <c r="J1006" s="195"/>
      <c r="K1006" s="195"/>
      <c r="L1006" s="195"/>
      <c r="M1006" s="195"/>
      <c r="N1006" s="195"/>
      <c r="O1006" s="195"/>
      <c r="P1006" s="195"/>
      <c r="Q1006" s="195"/>
      <c r="R1006" s="195"/>
      <c r="T1006" s="128" t="str">
        <f t="shared" si="164"/>
        <v/>
      </c>
      <c r="U1006" s="128" t="str">
        <f t="shared" si="165"/>
        <v/>
      </c>
      <c r="V1006" s="128" t="str">
        <f t="shared" si="166"/>
        <v/>
      </c>
      <c r="W1006" s="128" t="str">
        <f t="shared" si="167"/>
        <v/>
      </c>
      <c r="X1006" s="128" t="str">
        <f t="shared" si="168"/>
        <v/>
      </c>
      <c r="Y1006" s="128" t="str">
        <f t="shared" si="159"/>
        <v/>
      </c>
      <c r="Z1006" s="128" t="str">
        <f t="shared" si="160"/>
        <v/>
      </c>
      <c r="AA1006" s="128" t="str">
        <f t="shared" si="161"/>
        <v/>
      </c>
      <c r="AB1006" s="128" t="str">
        <f t="shared" si="162"/>
        <v/>
      </c>
      <c r="AC1006" s="128" t="str">
        <f t="shared" si="163"/>
        <v/>
      </c>
    </row>
    <row r="1007" spans="1:29" x14ac:dyDescent="0.2">
      <c r="A1007" s="161">
        <v>994</v>
      </c>
      <c r="B1007" s="162"/>
      <c r="C1007" s="162"/>
      <c r="E1007" s="195"/>
      <c r="F1007" s="195"/>
      <c r="G1007" s="195"/>
      <c r="H1007" s="195"/>
      <c r="I1007" s="195"/>
      <c r="J1007" s="195"/>
      <c r="K1007" s="195"/>
      <c r="L1007" s="195"/>
      <c r="M1007" s="195"/>
      <c r="N1007" s="195"/>
      <c r="O1007" s="195"/>
      <c r="P1007" s="195"/>
      <c r="Q1007" s="195"/>
      <c r="R1007" s="195"/>
      <c r="T1007" s="128" t="str">
        <f t="shared" si="164"/>
        <v/>
      </c>
      <c r="U1007" s="128" t="str">
        <f t="shared" si="165"/>
        <v/>
      </c>
      <c r="V1007" s="128" t="str">
        <f t="shared" si="166"/>
        <v/>
      </c>
      <c r="W1007" s="128" t="str">
        <f t="shared" si="167"/>
        <v/>
      </c>
      <c r="X1007" s="128" t="str">
        <f t="shared" si="168"/>
        <v/>
      </c>
      <c r="Y1007" s="128" t="str">
        <f t="shared" si="159"/>
        <v/>
      </c>
      <c r="Z1007" s="128" t="str">
        <f t="shared" si="160"/>
        <v/>
      </c>
      <c r="AA1007" s="128" t="str">
        <f t="shared" si="161"/>
        <v/>
      </c>
      <c r="AB1007" s="128" t="str">
        <f t="shared" si="162"/>
        <v/>
      </c>
      <c r="AC1007" s="128" t="str">
        <f t="shared" si="163"/>
        <v/>
      </c>
    </row>
    <row r="1008" spans="1:29" x14ac:dyDescent="0.2">
      <c r="A1008" s="161">
        <v>995</v>
      </c>
      <c r="B1008" s="162"/>
      <c r="C1008" s="162"/>
      <c r="E1008" s="195"/>
      <c r="F1008" s="195"/>
      <c r="G1008" s="195"/>
      <c r="H1008" s="195"/>
      <c r="I1008" s="195"/>
      <c r="J1008" s="195"/>
      <c r="K1008" s="195"/>
      <c r="L1008" s="195"/>
      <c r="M1008" s="195"/>
      <c r="N1008" s="195"/>
      <c r="O1008" s="195"/>
      <c r="P1008" s="195"/>
      <c r="Q1008" s="195"/>
      <c r="R1008" s="195"/>
      <c r="T1008" s="128" t="str">
        <f t="shared" si="164"/>
        <v/>
      </c>
      <c r="U1008" s="128" t="str">
        <f t="shared" si="165"/>
        <v/>
      </c>
      <c r="V1008" s="128" t="str">
        <f t="shared" si="166"/>
        <v/>
      </c>
      <c r="W1008" s="128" t="str">
        <f t="shared" si="167"/>
        <v/>
      </c>
      <c r="X1008" s="128" t="str">
        <f t="shared" si="168"/>
        <v/>
      </c>
      <c r="Y1008" s="128" t="str">
        <f t="shared" si="159"/>
        <v/>
      </c>
      <c r="Z1008" s="128" t="str">
        <f t="shared" si="160"/>
        <v/>
      </c>
      <c r="AA1008" s="128" t="str">
        <f t="shared" si="161"/>
        <v/>
      </c>
      <c r="AB1008" s="128" t="str">
        <f t="shared" si="162"/>
        <v/>
      </c>
      <c r="AC1008" s="128" t="str">
        <f t="shared" si="163"/>
        <v/>
      </c>
    </row>
    <row r="1009" spans="1:29" x14ac:dyDescent="0.2">
      <c r="A1009" s="161">
        <v>996</v>
      </c>
      <c r="B1009" s="162"/>
      <c r="C1009" s="162"/>
      <c r="E1009" s="195"/>
      <c r="F1009" s="195"/>
      <c r="G1009" s="195"/>
      <c r="H1009" s="195"/>
      <c r="I1009" s="195"/>
      <c r="J1009" s="195"/>
      <c r="K1009" s="195"/>
      <c r="L1009" s="195"/>
      <c r="M1009" s="195"/>
      <c r="N1009" s="195"/>
      <c r="O1009" s="195"/>
      <c r="P1009" s="195"/>
      <c r="Q1009" s="195"/>
      <c r="R1009" s="195"/>
      <c r="T1009" s="128" t="str">
        <f t="shared" si="164"/>
        <v/>
      </c>
      <c r="U1009" s="128" t="str">
        <f t="shared" si="165"/>
        <v/>
      </c>
      <c r="V1009" s="128" t="str">
        <f t="shared" si="166"/>
        <v/>
      </c>
      <c r="W1009" s="128" t="str">
        <f t="shared" si="167"/>
        <v/>
      </c>
      <c r="X1009" s="128" t="str">
        <f t="shared" si="168"/>
        <v/>
      </c>
      <c r="Y1009" s="128" t="str">
        <f t="shared" si="159"/>
        <v/>
      </c>
      <c r="Z1009" s="128" t="str">
        <f t="shared" si="160"/>
        <v/>
      </c>
      <c r="AA1009" s="128" t="str">
        <f t="shared" si="161"/>
        <v/>
      </c>
      <c r="AB1009" s="128" t="str">
        <f t="shared" si="162"/>
        <v/>
      </c>
      <c r="AC1009" s="128" t="str">
        <f t="shared" si="163"/>
        <v/>
      </c>
    </row>
    <row r="1010" spans="1:29" x14ac:dyDescent="0.2">
      <c r="A1010" s="161">
        <v>997</v>
      </c>
      <c r="B1010" s="162"/>
      <c r="C1010" s="162"/>
      <c r="E1010" s="195"/>
      <c r="F1010" s="195"/>
      <c r="G1010" s="195"/>
      <c r="H1010" s="195"/>
      <c r="I1010" s="195"/>
      <c r="J1010" s="195"/>
      <c r="K1010" s="195"/>
      <c r="L1010" s="195"/>
      <c r="M1010" s="195"/>
      <c r="N1010" s="195"/>
      <c r="O1010" s="195"/>
      <c r="P1010" s="195"/>
      <c r="Q1010" s="195"/>
      <c r="R1010" s="195"/>
      <c r="T1010" s="128" t="str">
        <f t="shared" si="164"/>
        <v/>
      </c>
      <c r="U1010" s="128" t="str">
        <f t="shared" si="165"/>
        <v/>
      </c>
      <c r="V1010" s="128" t="str">
        <f t="shared" si="166"/>
        <v/>
      </c>
      <c r="W1010" s="128" t="str">
        <f t="shared" si="167"/>
        <v/>
      </c>
      <c r="X1010" s="128" t="str">
        <f t="shared" si="168"/>
        <v/>
      </c>
      <c r="Y1010" s="128" t="str">
        <f t="shared" si="159"/>
        <v/>
      </c>
      <c r="Z1010" s="128" t="str">
        <f t="shared" si="160"/>
        <v/>
      </c>
      <c r="AA1010" s="128" t="str">
        <f t="shared" si="161"/>
        <v/>
      </c>
      <c r="AB1010" s="128" t="str">
        <f t="shared" si="162"/>
        <v/>
      </c>
      <c r="AC1010" s="128" t="str">
        <f t="shared" si="163"/>
        <v/>
      </c>
    </row>
    <row r="1011" spans="1:29" x14ac:dyDescent="0.2">
      <c r="A1011" s="161">
        <v>998</v>
      </c>
      <c r="B1011" s="162"/>
      <c r="C1011" s="162"/>
      <c r="E1011" s="195"/>
      <c r="F1011" s="195"/>
      <c r="G1011" s="195"/>
      <c r="H1011" s="195"/>
      <c r="I1011" s="195"/>
      <c r="J1011" s="195"/>
      <c r="K1011" s="195"/>
      <c r="L1011" s="195"/>
      <c r="M1011" s="195"/>
      <c r="N1011" s="195"/>
      <c r="O1011" s="195"/>
      <c r="P1011" s="195"/>
      <c r="Q1011" s="195"/>
      <c r="R1011" s="195"/>
      <c r="T1011" s="128" t="str">
        <f t="shared" si="164"/>
        <v/>
      </c>
      <c r="U1011" s="128" t="str">
        <f t="shared" si="165"/>
        <v/>
      </c>
      <c r="V1011" s="128" t="str">
        <f t="shared" si="166"/>
        <v/>
      </c>
      <c r="W1011" s="128" t="str">
        <f t="shared" si="167"/>
        <v/>
      </c>
      <c r="X1011" s="128" t="str">
        <f t="shared" si="168"/>
        <v/>
      </c>
      <c r="Y1011" s="128" t="str">
        <f t="shared" si="159"/>
        <v/>
      </c>
      <c r="Z1011" s="128" t="str">
        <f t="shared" si="160"/>
        <v/>
      </c>
      <c r="AA1011" s="128" t="str">
        <f t="shared" si="161"/>
        <v/>
      </c>
      <c r="AB1011" s="128" t="str">
        <f t="shared" si="162"/>
        <v/>
      </c>
      <c r="AC1011" s="128" t="str">
        <f t="shared" si="163"/>
        <v/>
      </c>
    </row>
    <row r="1012" spans="1:29" x14ac:dyDescent="0.2">
      <c r="A1012" s="161">
        <v>999</v>
      </c>
      <c r="B1012" s="162"/>
      <c r="C1012" s="162"/>
      <c r="E1012" s="195"/>
      <c r="F1012" s="195"/>
      <c r="G1012" s="195"/>
      <c r="H1012" s="195"/>
      <c r="I1012" s="195"/>
      <c r="J1012" s="195"/>
      <c r="K1012" s="195"/>
      <c r="L1012" s="195"/>
      <c r="M1012" s="195"/>
      <c r="N1012" s="195"/>
      <c r="O1012" s="195"/>
      <c r="P1012" s="195"/>
      <c r="Q1012" s="195"/>
      <c r="R1012" s="195"/>
      <c r="T1012" s="128" t="str">
        <f t="shared" si="164"/>
        <v/>
      </c>
      <c r="U1012" s="128" t="str">
        <f t="shared" si="165"/>
        <v/>
      </c>
      <c r="V1012" s="128" t="str">
        <f t="shared" si="166"/>
        <v/>
      </c>
      <c r="W1012" s="128" t="str">
        <f t="shared" si="167"/>
        <v/>
      </c>
      <c r="X1012" s="128" t="str">
        <f t="shared" si="168"/>
        <v/>
      </c>
      <c r="Y1012" s="128" t="str">
        <f t="shared" si="159"/>
        <v/>
      </c>
      <c r="Z1012" s="128" t="str">
        <f t="shared" si="160"/>
        <v/>
      </c>
      <c r="AA1012" s="128" t="str">
        <f t="shared" si="161"/>
        <v/>
      </c>
      <c r="AB1012" s="128" t="str">
        <f t="shared" si="162"/>
        <v/>
      </c>
      <c r="AC1012" s="128" t="str">
        <f t="shared" si="163"/>
        <v/>
      </c>
    </row>
    <row r="1013" spans="1:29" x14ac:dyDescent="0.2">
      <c r="A1013" s="161">
        <v>1000</v>
      </c>
      <c r="B1013" s="162"/>
      <c r="C1013" s="162"/>
      <c r="E1013" s="195"/>
      <c r="F1013" s="195"/>
      <c r="G1013" s="195"/>
      <c r="H1013" s="195"/>
      <c r="I1013" s="195"/>
      <c r="J1013" s="195"/>
      <c r="K1013" s="195"/>
      <c r="L1013" s="195"/>
      <c r="M1013" s="195"/>
      <c r="N1013" s="195"/>
      <c r="O1013" s="195"/>
      <c r="P1013" s="195"/>
      <c r="Q1013" s="195"/>
      <c r="R1013" s="195"/>
      <c r="Y1013" s="128" t="str">
        <f>IF(T1013="","",STANDARDIZE(T1013,$AD$4,$AE$4))</f>
        <v/>
      </c>
      <c r="Z1013" s="128" t="str">
        <f>IF(U1013="","",STANDARDIZE(U1013,$AD$5,$AE$5))</f>
        <v/>
      </c>
      <c r="AA1013" s="128" t="str">
        <f>IF(V1013="","",STANDARDIZE(V1013,$AD$6,$AE$6))</f>
        <v/>
      </c>
      <c r="AB1013" s="128" t="str">
        <f>IF(W1013="","",STANDARDIZE(W1013,$AD$7,$AE$7))</f>
        <v/>
      </c>
      <c r="AC1013" s="128" t="str">
        <f>IF(X1013="","",STANDARDIZE(X1013,$AD$8,$AE$8))</f>
        <v/>
      </c>
    </row>
    <row r="1014" spans="1:29" x14ac:dyDescent="0.2">
      <c r="E1014" s="195"/>
      <c r="F1014" s="195"/>
      <c r="G1014" s="195"/>
      <c r="H1014" s="195"/>
      <c r="I1014" s="195"/>
      <c r="J1014" s="195"/>
      <c r="K1014" s="195"/>
      <c r="L1014" s="195"/>
      <c r="M1014" s="195"/>
      <c r="N1014" s="195"/>
      <c r="O1014" s="195"/>
      <c r="P1014" s="195"/>
      <c r="Q1014" s="195"/>
      <c r="R1014" s="195"/>
      <c r="Y1014" s="128" t="str">
        <f>IF(T1014="","",STANDARDIZE(T1014,$AD$4,$AE$4))</f>
        <v/>
      </c>
      <c r="Z1014" s="128" t="str">
        <f>IF(U1014="","",STANDARDIZE(U1014,$AD$5,$AE$5))</f>
        <v/>
      </c>
      <c r="AA1014" s="128" t="str">
        <f>IF(V1014="","",STANDARDIZE(V1014,$AD$6,$AE$6))</f>
        <v/>
      </c>
      <c r="AB1014" s="128" t="str">
        <f>IF(W1014="","",STANDARDIZE(W1014,$AD$7,$AE$7))</f>
        <v/>
      </c>
      <c r="AC1014" s="128" t="str">
        <f>IF(X1014="","",STANDARDIZE(X1014,$AD$8,$AE$8))</f>
        <v/>
      </c>
    </row>
  </sheetData>
  <sheetProtection sheet="1" objects="1" scenarios="1" formatCells="0"/>
  <mergeCells count="15">
    <mergeCell ref="O34:O35"/>
    <mergeCell ref="P34:S34"/>
    <mergeCell ref="K15:K20"/>
    <mergeCell ref="L15:L20"/>
    <mergeCell ref="E28:L28"/>
    <mergeCell ref="O30:S31"/>
    <mergeCell ref="O32:O33"/>
    <mergeCell ref="P32:S33"/>
    <mergeCell ref="S8:T9"/>
    <mergeCell ref="E9:M10"/>
    <mergeCell ref="E11:M12"/>
    <mergeCell ref="E1:L3"/>
    <mergeCell ref="N3:R3"/>
    <mergeCell ref="N4:R7"/>
    <mergeCell ref="N8:R10"/>
  </mergeCells>
  <dataValidations count="1">
    <dataValidation type="whole" allowBlank="1" showInputMessage="1" showErrorMessage="1" error="Кодовете трябва да бъдат 1 и 2!" sqref="B14:B1013">
      <formula1>1</formula1>
      <formula2>5</formula2>
    </dataValidation>
  </dataValidations>
  <hyperlinks>
    <hyperlink ref="B2" location="Начало!A1" display="Начало"/>
    <hyperlink ref="B4" location="Experiment!A1" display="Experiment!A1"/>
  </hyperlinks>
  <pageMargins left="0.7" right="0.7" top="0.75" bottom="0.75" header="0.3" footer="0.3"/>
  <pageSetup paperSize="9" orientation="portrait" horizontalDpi="4294967292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R1018"/>
  <sheetViews>
    <sheetView zoomScale="80" zoomScaleNormal="80" workbookViewId="0">
      <selection activeCell="E7" sqref="E7"/>
    </sheetView>
  </sheetViews>
  <sheetFormatPr defaultRowHeight="12.75" x14ac:dyDescent="0.2"/>
  <cols>
    <col min="1" max="1" width="5.140625" style="131" customWidth="1"/>
    <col min="2" max="2" width="22.140625" style="131" customWidth="1"/>
    <col min="3" max="3" width="17.42578125" style="131" customWidth="1"/>
    <col min="4" max="4" width="10.7109375" style="195" customWidth="1"/>
    <col min="5" max="5" width="16.5703125" style="267" customWidth="1"/>
    <col min="6" max="6" width="6" style="131" customWidth="1"/>
    <col min="7" max="7" width="8.42578125" style="131" customWidth="1"/>
    <col min="8" max="8" width="11.28515625" style="131" customWidth="1"/>
    <col min="9" max="13" width="8.42578125" style="131" customWidth="1"/>
    <col min="14" max="14" width="8.42578125" style="184" customWidth="1"/>
    <col min="15" max="15" width="14" style="195" customWidth="1"/>
    <col min="16" max="21" width="9.28515625" style="195" customWidth="1"/>
    <col min="22" max="24" width="8" style="195" customWidth="1"/>
    <col min="25" max="26" width="8" style="220" customWidth="1"/>
    <col min="27" max="35" width="9.140625" style="220"/>
    <col min="36" max="36" width="9.140625" style="128"/>
    <col min="37" max="37" width="13.28515625" style="128" customWidth="1"/>
    <col min="38" max="38" width="9.140625" style="128"/>
    <col min="39" max="70" width="9.140625" style="220"/>
    <col min="71" max="16384" width="9.140625" style="131"/>
  </cols>
  <sheetData>
    <row r="1" spans="1:70" s="195" customFormat="1" ht="15" x14ac:dyDescent="0.25">
      <c r="A1" s="144"/>
      <c r="B1" s="276" t="s">
        <v>128</v>
      </c>
      <c r="C1" s="124"/>
      <c r="E1" s="219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128"/>
      <c r="AK1" s="128"/>
      <c r="AL1" s="128"/>
      <c r="AM1" s="220"/>
      <c r="AN1" s="220"/>
      <c r="AO1" s="220"/>
      <c r="AP1" s="220"/>
      <c r="AQ1" s="220"/>
      <c r="AR1" s="220"/>
      <c r="AS1" s="220"/>
      <c r="AT1" s="220"/>
      <c r="AU1" s="220"/>
      <c r="AV1" s="220"/>
      <c r="AW1" s="220"/>
      <c r="AX1" s="220"/>
      <c r="AY1" s="220"/>
      <c r="AZ1" s="220"/>
      <c r="BA1" s="220"/>
      <c r="BB1" s="220"/>
      <c r="BC1" s="220"/>
      <c r="BD1" s="220"/>
      <c r="BE1" s="220"/>
      <c r="BF1" s="220"/>
      <c r="BG1" s="220"/>
      <c r="BH1" s="220"/>
      <c r="BI1" s="220"/>
      <c r="BJ1" s="220"/>
      <c r="BK1" s="220"/>
      <c r="BL1" s="220"/>
      <c r="BM1" s="220"/>
      <c r="BN1" s="220"/>
      <c r="BO1" s="220"/>
      <c r="BP1" s="220"/>
      <c r="BQ1" s="220"/>
      <c r="BR1" s="220"/>
    </row>
    <row r="2" spans="1:70" s="221" customFormat="1" ht="14.25" customHeight="1" x14ac:dyDescent="0.25">
      <c r="A2" s="144"/>
      <c r="B2" s="276"/>
      <c r="C2" s="124"/>
      <c r="E2" s="222" t="s">
        <v>169</v>
      </c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</row>
    <row r="3" spans="1:70" s="223" customFormat="1" ht="14.25" customHeight="1" x14ac:dyDescent="0.25">
      <c r="A3" s="144"/>
      <c r="B3" s="276"/>
      <c r="C3" s="1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Q3" s="225"/>
      <c r="S3" s="226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  <c r="AJ3" s="227"/>
      <c r="AK3" s="228"/>
      <c r="AL3" s="227"/>
      <c r="AM3" s="227"/>
      <c r="AN3" s="227"/>
      <c r="AO3" s="227"/>
      <c r="AP3" s="227"/>
      <c r="AQ3" s="227"/>
      <c r="AR3" s="227"/>
      <c r="AS3" s="227"/>
      <c r="AT3" s="227"/>
      <c r="AU3" s="227"/>
      <c r="AV3" s="227"/>
      <c r="AW3" s="227"/>
      <c r="AX3" s="227"/>
      <c r="AY3" s="227"/>
      <c r="AZ3" s="227"/>
      <c r="BA3" s="227"/>
      <c r="BB3" s="227"/>
      <c r="BC3" s="227"/>
      <c r="BD3" s="227"/>
      <c r="BE3" s="227"/>
      <c r="BF3" s="227"/>
      <c r="BG3" s="227"/>
      <c r="BH3" s="227"/>
      <c r="BI3" s="227"/>
      <c r="BJ3" s="227"/>
      <c r="BK3" s="227"/>
      <c r="BL3" s="227"/>
      <c r="BM3" s="227"/>
      <c r="BN3" s="227"/>
      <c r="BO3" s="227"/>
      <c r="BP3" s="227"/>
      <c r="BQ3" s="227"/>
      <c r="BR3" s="227"/>
    </row>
    <row r="4" spans="1:70" s="234" customFormat="1" ht="14.25" customHeight="1" x14ac:dyDescent="0.25">
      <c r="A4" s="144"/>
      <c r="B4" s="324" t="s">
        <v>531</v>
      </c>
      <c r="D4" s="230" t="s">
        <v>506</v>
      </c>
      <c r="E4" s="231"/>
      <c r="F4" s="232"/>
      <c r="G4" s="232"/>
      <c r="H4" s="232"/>
      <c r="I4" s="232"/>
      <c r="J4" s="232"/>
      <c r="K4" s="232"/>
      <c r="L4" s="232"/>
      <c r="M4" s="232"/>
      <c r="N4" s="232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7"/>
      <c r="Z4" s="227"/>
      <c r="AA4" s="227"/>
      <c r="AB4" s="227"/>
      <c r="AC4" s="227"/>
      <c r="AD4" s="227"/>
      <c r="AE4" s="227"/>
      <c r="AF4" s="227"/>
      <c r="AG4" s="227"/>
      <c r="AH4" s="227"/>
      <c r="AI4" s="227"/>
      <c r="AJ4" s="227"/>
      <c r="AK4" s="233"/>
      <c r="AL4" s="227"/>
      <c r="AM4" s="227"/>
      <c r="AN4" s="227"/>
      <c r="AO4" s="223"/>
      <c r="AP4" s="227"/>
      <c r="AQ4" s="227"/>
      <c r="AR4" s="227"/>
      <c r="AS4" s="227"/>
      <c r="AT4" s="227"/>
      <c r="AU4" s="227"/>
      <c r="AV4" s="227"/>
      <c r="AW4" s="227"/>
      <c r="AX4" s="227"/>
      <c r="AY4" s="227"/>
      <c r="AZ4" s="227"/>
      <c r="BA4" s="227"/>
      <c r="BB4" s="227"/>
      <c r="BC4" s="227"/>
      <c r="BD4" s="227"/>
      <c r="BE4" s="227"/>
      <c r="BF4" s="227"/>
      <c r="BG4" s="227"/>
      <c r="BH4" s="227"/>
      <c r="BI4" s="227"/>
      <c r="BJ4" s="227"/>
      <c r="BK4" s="227"/>
      <c r="BL4" s="227"/>
      <c r="BM4" s="227"/>
      <c r="BN4" s="227"/>
      <c r="BO4" s="227"/>
      <c r="BP4" s="227"/>
      <c r="BQ4" s="227"/>
      <c r="BR4" s="227"/>
    </row>
    <row r="5" spans="1:70" s="234" customFormat="1" ht="14.25" customHeight="1" x14ac:dyDescent="0.2">
      <c r="A5" s="223"/>
      <c r="B5" s="524" t="s">
        <v>102</v>
      </c>
      <c r="C5" s="223"/>
      <c r="D5" s="230" t="s">
        <v>507</v>
      </c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36"/>
      <c r="Z5" s="236"/>
      <c r="AA5" s="227"/>
      <c r="AB5" s="227"/>
      <c r="AC5" s="227"/>
      <c r="AD5" s="227"/>
      <c r="AE5" s="227"/>
      <c r="AF5" s="227"/>
      <c r="AG5" s="227"/>
      <c r="AH5" s="227" t="e">
        <f>SKEW(AB16:AB1015)</f>
        <v>#DIV/0!</v>
      </c>
      <c r="AI5" s="227" t="e">
        <f>KURT(AB16:AB1015)</f>
        <v>#DIV/0!</v>
      </c>
      <c r="AJ5" s="227" t="str">
        <f>F12</f>
        <v/>
      </c>
      <c r="AK5" s="170" t="e">
        <f>2*SQRT((6*AJ5*(AJ5-1))/((AJ5-2)*(AJ5+1)*(AJ5+3)))</f>
        <v>#VALUE!</v>
      </c>
      <c r="AL5" s="170" t="e">
        <f>2*AK5*SQRT((AJ5^2-1)/((AJ5-3)*(AJ5+5)))</f>
        <v>#VALUE!</v>
      </c>
      <c r="AM5" s="227" t="e">
        <f>IF(ABS(AH5)&lt;=AK5,"","*")</f>
        <v>#DIV/0!</v>
      </c>
      <c r="AN5" s="227" t="e">
        <f>IF(ABS(AI5)&lt;=AL5,"","*")</f>
        <v>#DIV/0!</v>
      </c>
      <c r="AO5" s="223"/>
      <c r="AP5" s="227"/>
      <c r="AQ5" s="227"/>
      <c r="AR5" s="227"/>
      <c r="AS5" s="227"/>
      <c r="AT5" s="227"/>
      <c r="AU5" s="227"/>
      <c r="AV5" s="227"/>
      <c r="AW5" s="227"/>
      <c r="AX5" s="227"/>
      <c r="AY5" s="227"/>
      <c r="AZ5" s="227"/>
      <c r="BA5" s="227"/>
      <c r="BB5" s="227"/>
      <c r="BC5" s="227"/>
      <c r="BD5" s="227"/>
      <c r="BE5" s="227"/>
      <c r="BF5" s="227"/>
      <c r="BG5" s="227"/>
      <c r="BH5" s="227"/>
      <c r="BI5" s="227"/>
      <c r="BJ5" s="227"/>
      <c r="BK5" s="227"/>
      <c r="BL5" s="227"/>
      <c r="BM5" s="227"/>
      <c r="BN5" s="227"/>
      <c r="BO5" s="227"/>
      <c r="BP5" s="227"/>
      <c r="BQ5" s="227"/>
      <c r="BR5" s="227"/>
    </row>
    <row r="6" spans="1:70" s="223" customFormat="1" ht="17.25" customHeight="1" x14ac:dyDescent="0.2">
      <c r="B6" s="55"/>
      <c r="D6" s="223" t="s">
        <v>508</v>
      </c>
      <c r="E6" s="237"/>
      <c r="Y6" s="238"/>
      <c r="Z6" s="238"/>
      <c r="AA6" s="227"/>
      <c r="AB6" s="227"/>
      <c r="AC6" s="227"/>
      <c r="AD6" s="227"/>
      <c r="AE6" s="227"/>
      <c r="AF6" s="227"/>
      <c r="AG6" s="227"/>
      <c r="AH6" s="227" t="e">
        <f>SKEW(AC16:AC1015)</f>
        <v>#DIV/0!</v>
      </c>
      <c r="AI6" s="227" t="e">
        <f>KURT(AC16:AC1015)</f>
        <v>#DIV/0!</v>
      </c>
      <c r="AJ6" s="227" t="str">
        <f>F13</f>
        <v/>
      </c>
      <c r="AK6" s="170" t="e">
        <f>2*SQRT((6*AJ6*(AJ6-1))/((AJ6-2)*(AJ6+1)*(AJ6+3)))</f>
        <v>#VALUE!</v>
      </c>
      <c r="AL6" s="170" t="e">
        <f>2*AK6*SQRT((AJ6^2-1)/((AJ6-3)*(AJ6+5)))</f>
        <v>#VALUE!</v>
      </c>
      <c r="AM6" s="227" t="e">
        <f>IF(ABS(AH6)&lt;=AK6,"","*")</f>
        <v>#DIV/0!</v>
      </c>
      <c r="AN6" s="227" t="e">
        <f>IF(ABS(AI6)&lt;=AL6,"","*")</f>
        <v>#DIV/0!</v>
      </c>
      <c r="AP6" s="227"/>
      <c r="AQ6" s="227"/>
      <c r="AR6" s="227"/>
      <c r="AS6" s="227"/>
      <c r="AT6" s="227"/>
      <c r="AU6" s="227"/>
      <c r="AV6" s="227"/>
      <c r="AW6" s="227"/>
      <c r="AX6" s="227"/>
      <c r="AY6" s="227"/>
      <c r="AZ6" s="227"/>
      <c r="BA6" s="227"/>
      <c r="BB6" s="227"/>
      <c r="BC6" s="227"/>
      <c r="BD6" s="227"/>
      <c r="BE6" s="227"/>
      <c r="BF6" s="227"/>
      <c r="BG6" s="227"/>
      <c r="BH6" s="227"/>
      <c r="BI6" s="227"/>
      <c r="BJ6" s="227"/>
      <c r="BK6" s="227"/>
      <c r="BL6" s="227"/>
      <c r="BM6" s="227"/>
      <c r="BN6" s="227"/>
      <c r="BO6" s="227"/>
      <c r="BP6" s="227"/>
      <c r="BQ6" s="227"/>
      <c r="BR6" s="227"/>
    </row>
    <row r="7" spans="1:70" s="223" customFormat="1" ht="14.25" customHeight="1" x14ac:dyDescent="0.2">
      <c r="D7" s="239" t="s">
        <v>509</v>
      </c>
      <c r="E7" s="235"/>
      <c r="F7" s="235"/>
      <c r="G7" s="235"/>
      <c r="H7" s="235"/>
      <c r="I7" s="235"/>
      <c r="J7" s="235"/>
      <c r="K7" s="235"/>
      <c r="L7" s="235"/>
      <c r="M7" s="235"/>
      <c r="N7" s="235"/>
      <c r="Y7" s="238"/>
      <c r="Z7" s="238"/>
      <c r="AA7" s="227"/>
      <c r="AB7" s="227"/>
      <c r="AC7" s="227"/>
      <c r="AD7" s="227"/>
      <c r="AE7" s="227"/>
      <c r="AF7" s="227"/>
      <c r="AG7" s="227"/>
      <c r="AH7" s="227"/>
      <c r="AI7" s="227"/>
      <c r="AJ7" s="227"/>
      <c r="AK7" s="240"/>
      <c r="AL7" s="227"/>
      <c r="AM7" s="227"/>
      <c r="AN7" s="227"/>
      <c r="AP7" s="227"/>
      <c r="AQ7" s="227"/>
      <c r="AR7" s="227"/>
      <c r="AS7" s="227"/>
      <c r="AT7" s="227"/>
      <c r="AU7" s="227"/>
      <c r="AV7" s="227"/>
      <c r="AW7" s="227"/>
      <c r="AX7" s="227"/>
      <c r="AY7" s="227"/>
      <c r="AZ7" s="227"/>
      <c r="BA7" s="227"/>
      <c r="BB7" s="227"/>
      <c r="BC7" s="227"/>
      <c r="BD7" s="227"/>
      <c r="BE7" s="227"/>
      <c r="BF7" s="227"/>
      <c r="BG7" s="227"/>
      <c r="BH7" s="227"/>
      <c r="BI7" s="227"/>
      <c r="BJ7" s="227"/>
      <c r="BK7" s="227"/>
      <c r="BL7" s="227"/>
      <c r="BM7" s="227"/>
      <c r="BN7" s="227"/>
      <c r="BO7" s="227"/>
      <c r="BP7" s="227"/>
      <c r="BQ7" s="227"/>
      <c r="BR7" s="227"/>
    </row>
    <row r="8" spans="1:70" s="223" customFormat="1" ht="14.25" customHeight="1" x14ac:dyDescent="0.2">
      <c r="C8" s="241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Y8" s="238"/>
      <c r="Z8" s="238"/>
      <c r="AA8" s="227"/>
      <c r="AB8" s="227"/>
      <c r="AC8" s="227"/>
      <c r="AD8" s="227"/>
      <c r="AE8" s="227"/>
      <c r="AF8" s="227"/>
      <c r="AG8" s="227"/>
      <c r="AH8" s="227"/>
      <c r="AI8" s="227"/>
      <c r="AJ8" s="227"/>
      <c r="AK8" s="240"/>
      <c r="AL8" s="227"/>
      <c r="AM8" s="227"/>
      <c r="AN8" s="227"/>
      <c r="AP8" s="227"/>
      <c r="AQ8" s="227"/>
      <c r="AR8" s="227"/>
      <c r="AS8" s="227"/>
      <c r="AT8" s="227"/>
      <c r="AU8" s="227"/>
      <c r="AV8" s="227"/>
      <c r="AW8" s="227"/>
      <c r="AX8" s="227"/>
      <c r="AY8" s="227"/>
      <c r="AZ8" s="227"/>
      <c r="BA8" s="227"/>
      <c r="BB8" s="227"/>
      <c r="BC8" s="227"/>
      <c r="BD8" s="227"/>
      <c r="BE8" s="227"/>
      <c r="BF8" s="227"/>
      <c r="BG8" s="227"/>
      <c r="BH8" s="227"/>
      <c r="BI8" s="227"/>
      <c r="BJ8" s="227"/>
      <c r="BK8" s="227"/>
      <c r="BL8" s="227"/>
      <c r="BM8" s="227"/>
      <c r="BN8" s="227"/>
      <c r="BO8" s="227"/>
      <c r="BP8" s="227"/>
      <c r="BQ8" s="227"/>
      <c r="BR8" s="227"/>
    </row>
    <row r="9" spans="1:70" s="221" customFormat="1" ht="14.25" customHeight="1" x14ac:dyDescent="0.2">
      <c r="A9" s="242"/>
      <c r="B9" s="242"/>
      <c r="C9" s="132" t="s">
        <v>332</v>
      </c>
      <c r="D9" s="243"/>
      <c r="E9" s="243"/>
      <c r="F9" s="243"/>
      <c r="G9" s="243"/>
      <c r="H9" s="243"/>
      <c r="I9" s="243"/>
      <c r="J9" s="243"/>
      <c r="K9" s="243"/>
      <c r="L9" s="243"/>
      <c r="M9" s="243"/>
      <c r="N9" s="243"/>
      <c r="Y9" s="238"/>
      <c r="Z9" s="23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244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</row>
    <row r="10" spans="1:70" s="245" customFormat="1" ht="25.5" customHeight="1" x14ac:dyDescent="0.2">
      <c r="A10" s="351" t="s">
        <v>98</v>
      </c>
      <c r="B10" s="524" t="s">
        <v>431</v>
      </c>
      <c r="C10" s="524" t="s">
        <v>432</v>
      </c>
      <c r="D10" s="243"/>
      <c r="E10" s="132" t="s">
        <v>504</v>
      </c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38"/>
      <c r="Z10" s="23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244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</row>
    <row r="11" spans="1:70" s="245" customFormat="1" ht="14.25" customHeight="1" x14ac:dyDescent="0.25">
      <c r="A11" s="279">
        <v>1</v>
      </c>
      <c r="B11" s="55"/>
      <c r="C11" s="55"/>
      <c r="D11" s="243"/>
      <c r="E11" s="229" t="s">
        <v>172</v>
      </c>
      <c r="F11" s="246" t="s">
        <v>24</v>
      </c>
      <c r="G11" s="246" t="s">
        <v>173</v>
      </c>
      <c r="H11" s="246" t="s">
        <v>174</v>
      </c>
      <c r="I11" s="246" t="s">
        <v>27</v>
      </c>
      <c r="J11" s="247" t="s">
        <v>28</v>
      </c>
      <c r="K11" s="246" t="s">
        <v>29</v>
      </c>
      <c r="L11" s="246" t="s">
        <v>30</v>
      </c>
      <c r="M11" s="246" t="s">
        <v>31</v>
      </c>
      <c r="N11" s="246" t="s">
        <v>32</v>
      </c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38"/>
      <c r="Z11" s="23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244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</row>
    <row r="12" spans="1:70" s="245" customFormat="1" ht="13.5" customHeight="1" x14ac:dyDescent="0.2">
      <c r="A12" s="248">
        <v>2</v>
      </c>
      <c r="B12" s="55"/>
      <c r="C12" s="55"/>
      <c r="D12" s="243"/>
      <c r="E12" s="249" t="str">
        <f>B10</f>
        <v>I изследване</v>
      </c>
      <c r="F12" s="250" t="str">
        <f>IF(F20=0,"",F20)</f>
        <v/>
      </c>
      <c r="G12" s="250">
        <f>IF(F12&lt;4,"",MIN(AB16:AB1015))</f>
        <v>0</v>
      </c>
      <c r="H12" s="250">
        <f>MAX(AB16:AC1015)</f>
        <v>0</v>
      </c>
      <c r="I12" s="250">
        <f>IF(F12&lt;4,"",H12-G12)</f>
        <v>0</v>
      </c>
      <c r="J12" s="251" t="str">
        <f>IF(F12="","",AVERAGE(AB16:AB1015))</f>
        <v/>
      </c>
      <c r="K12" s="251" t="str">
        <f>IF(F12="","",STDEV(AB16:AB1015))</f>
        <v/>
      </c>
      <c r="L12" s="251" t="str">
        <f>IF(F12="","",K12/J12*100)</f>
        <v/>
      </c>
      <c r="M12" s="252" t="str">
        <f>IF(F12="","",CONCATENATE(ROUND(AH5,3),AM5))</f>
        <v/>
      </c>
      <c r="N12" s="252" t="str">
        <f>IF(F12="","",CONCATENATE(ROUND(AI5,3),AN5))</f>
        <v/>
      </c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38"/>
      <c r="Z12" s="23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244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</row>
    <row r="13" spans="1:70" s="245" customFormat="1" ht="13.5" customHeight="1" x14ac:dyDescent="0.2">
      <c r="A13" s="248">
        <v>3</v>
      </c>
      <c r="B13" s="55"/>
      <c r="C13" s="55"/>
      <c r="D13" s="253"/>
      <c r="E13" s="249" t="str">
        <f>C10</f>
        <v>II изследване</v>
      </c>
      <c r="F13" s="250" t="str">
        <f>IF(F12=0,"",F12)</f>
        <v/>
      </c>
      <c r="G13" s="250">
        <f>IF(F13&lt;4,"",MIN(AC16:AC1015))</f>
        <v>0</v>
      </c>
      <c r="H13" s="250">
        <f>MAX(AC16:AC1015)</f>
        <v>0</v>
      </c>
      <c r="I13" s="250">
        <f>IF(F13&lt;4,"",H13-G13)</f>
        <v>0</v>
      </c>
      <c r="J13" s="251" t="str">
        <f>IF(F13="","",AVERAGE(AC16:AC1015))</f>
        <v/>
      </c>
      <c r="K13" s="251" t="str">
        <f>IF(F13="","",STDEV(AC16:AC1015))</f>
        <v/>
      </c>
      <c r="L13" s="251" t="str">
        <f>IF(F13="","",K13/J13*100)</f>
        <v/>
      </c>
      <c r="M13" s="252" t="str">
        <f>IF(F13="","",CONCATENATE(ROUND(AH6,3),AM6))</f>
        <v/>
      </c>
      <c r="N13" s="252" t="str">
        <f>IF(F13="","",CONCATENATE(ROUND(AI6,3),AN6))</f>
        <v/>
      </c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254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</row>
    <row r="14" spans="1:70" s="245" customFormat="1" ht="13.5" customHeight="1" x14ac:dyDescent="0.2">
      <c r="A14" s="248">
        <v>4</v>
      </c>
      <c r="B14" s="55"/>
      <c r="C14" s="55"/>
      <c r="D14" s="253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128"/>
      <c r="Z14" s="128"/>
      <c r="AA14" s="128"/>
      <c r="AB14" s="128" t="s">
        <v>175</v>
      </c>
      <c r="AC14" s="128">
        <f>SUM(AK17:AK1016)</f>
        <v>0</v>
      </c>
      <c r="AD14" s="128">
        <f>SUMSQ((AK17:AK1016))</f>
        <v>0</v>
      </c>
      <c r="AE14" s="128"/>
      <c r="AF14" s="128"/>
      <c r="AG14" s="128"/>
      <c r="AH14" s="128"/>
      <c r="AI14" s="128"/>
      <c r="AJ14" s="128"/>
      <c r="AK14" s="254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</row>
    <row r="15" spans="1:70" s="184" customFormat="1" ht="13.5" customHeight="1" x14ac:dyDescent="0.2">
      <c r="A15" s="248">
        <v>5</v>
      </c>
      <c r="B15" s="55"/>
      <c r="C15" s="55"/>
      <c r="D15" s="25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128"/>
      <c r="AK15" s="254"/>
      <c r="AL15" s="128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</row>
    <row r="16" spans="1:70" ht="13.5" customHeight="1" x14ac:dyDescent="0.25">
      <c r="A16" s="248">
        <v>6</v>
      </c>
      <c r="B16" s="55"/>
      <c r="C16" s="55"/>
      <c r="E16" s="219"/>
      <c r="F16" s="195"/>
      <c r="G16" s="195"/>
      <c r="H16" s="195"/>
      <c r="I16" s="195"/>
      <c r="J16" s="195"/>
      <c r="K16" s="195"/>
      <c r="L16" s="195"/>
      <c r="M16" s="195"/>
      <c r="N16" s="195"/>
      <c r="AA16" s="220">
        <v>1</v>
      </c>
      <c r="AB16" s="220" t="str">
        <f t="shared" ref="AB16:AB79" si="0">IF(AK17="","",B11)</f>
        <v/>
      </c>
      <c r="AC16" s="220" t="str">
        <f t="shared" ref="AC16:AC79" si="1">IF(AK17="","",C11)</f>
        <v/>
      </c>
      <c r="AF16" s="160"/>
      <c r="AG16" s="160" t="e">
        <f>AG27-AG22</f>
        <v>#NUM!</v>
      </c>
      <c r="AH16" s="160" t="e">
        <f>AG16*3</f>
        <v>#NUM!</v>
      </c>
      <c r="AI16" s="160"/>
      <c r="AJ16" s="160"/>
      <c r="AK16" s="254" t="s">
        <v>122</v>
      </c>
    </row>
    <row r="17" spans="1:37" ht="13.5" customHeight="1" x14ac:dyDescent="0.25">
      <c r="A17" s="248">
        <v>7</v>
      </c>
      <c r="B17" s="55"/>
      <c r="C17" s="55"/>
      <c r="E17" s="132" t="s">
        <v>505</v>
      </c>
      <c r="F17" s="195"/>
      <c r="G17" s="195"/>
      <c r="H17" s="195"/>
      <c r="I17" s="195"/>
      <c r="J17" s="195"/>
      <c r="K17" s="195"/>
      <c r="L17" s="195"/>
      <c r="M17" s="195"/>
      <c r="N17" s="195"/>
      <c r="AA17" s="220">
        <v>2</v>
      </c>
      <c r="AB17" s="220" t="str">
        <f t="shared" si="0"/>
        <v/>
      </c>
      <c r="AC17" s="220" t="str">
        <f t="shared" si="1"/>
        <v/>
      </c>
      <c r="AF17" s="160" t="s">
        <v>21</v>
      </c>
      <c r="AG17" s="160" t="e">
        <f>AG22-AH16</f>
        <v>#NUM!</v>
      </c>
      <c r="AH17" s="160"/>
      <c r="AI17" s="160"/>
      <c r="AJ17" s="160"/>
      <c r="AK17" s="254" t="str">
        <f t="shared" ref="AK17:AK80" si="2">IF(OR(B11=0,C11=0),"",C11-B11)</f>
        <v/>
      </c>
    </row>
    <row r="18" spans="1:37" ht="20.25" customHeight="1" x14ac:dyDescent="0.25">
      <c r="A18" s="248">
        <v>8</v>
      </c>
      <c r="B18" s="55"/>
      <c r="C18" s="55"/>
      <c r="E18" s="977" t="s">
        <v>102</v>
      </c>
      <c r="F18" s="979" t="s">
        <v>24</v>
      </c>
      <c r="G18" s="981" t="str">
        <f>B10</f>
        <v>I изследване</v>
      </c>
      <c r="H18" s="982"/>
      <c r="I18" s="981" t="str">
        <f>C10</f>
        <v>II изследване</v>
      </c>
      <c r="J18" s="982"/>
      <c r="K18" s="986" t="s">
        <v>541</v>
      </c>
      <c r="L18" s="984"/>
      <c r="M18" s="984" t="s">
        <v>115</v>
      </c>
      <c r="N18" s="985"/>
      <c r="P18" s="976" t="s">
        <v>512</v>
      </c>
      <c r="Q18" s="976"/>
      <c r="R18" s="976"/>
      <c r="S18" s="976"/>
      <c r="AA18" s="220">
        <v>3</v>
      </c>
      <c r="AB18" s="220" t="str">
        <f t="shared" si="0"/>
        <v/>
      </c>
      <c r="AC18" s="220" t="str">
        <f t="shared" si="1"/>
        <v/>
      </c>
      <c r="AF18" s="160" t="s">
        <v>22</v>
      </c>
      <c r="AG18" s="160">
        <f>MIN(AB16:AB1015)</f>
        <v>0</v>
      </c>
      <c r="AH18" s="160"/>
      <c r="AI18" s="160"/>
      <c r="AJ18" s="160"/>
      <c r="AK18" s="254" t="str">
        <f t="shared" si="2"/>
        <v/>
      </c>
    </row>
    <row r="19" spans="1:37" ht="13.5" customHeight="1" x14ac:dyDescent="0.25">
      <c r="A19" s="248">
        <v>9</v>
      </c>
      <c r="B19" s="55"/>
      <c r="C19" s="55"/>
      <c r="E19" s="978"/>
      <c r="F19" s="980"/>
      <c r="G19" s="256" t="s">
        <v>176</v>
      </c>
      <c r="H19" s="256" t="s">
        <v>177</v>
      </c>
      <c r="I19" s="257" t="s">
        <v>178</v>
      </c>
      <c r="J19" s="256" t="s">
        <v>179</v>
      </c>
      <c r="K19" s="258" t="s">
        <v>122</v>
      </c>
      <c r="L19" s="258" t="s">
        <v>180</v>
      </c>
      <c r="M19" s="258" t="s">
        <v>181</v>
      </c>
      <c r="N19" s="348" t="s">
        <v>328</v>
      </c>
      <c r="P19" s="976"/>
      <c r="Q19" s="976"/>
      <c r="R19" s="976"/>
      <c r="S19" s="976"/>
      <c r="AA19" s="220">
        <v>4</v>
      </c>
      <c r="AB19" s="220" t="str">
        <f t="shared" si="0"/>
        <v/>
      </c>
      <c r="AC19" s="220" t="str">
        <f t="shared" si="1"/>
        <v/>
      </c>
      <c r="AF19" s="160" t="s">
        <v>23</v>
      </c>
      <c r="AG19" s="160" t="e">
        <f>IF(AG18&lt;AG17,AG18,0)</f>
        <v>#NUM!</v>
      </c>
      <c r="AH19" s="160" t="e">
        <f>IF(AG18&lt;AG17,4,0)</f>
        <v>#NUM!</v>
      </c>
      <c r="AI19" s="160"/>
      <c r="AJ19" s="160"/>
      <c r="AK19" s="254" t="str">
        <f t="shared" si="2"/>
        <v/>
      </c>
    </row>
    <row r="20" spans="1:37" ht="13.5" customHeight="1" x14ac:dyDescent="0.25">
      <c r="A20" s="248">
        <v>10</v>
      </c>
      <c r="B20" s="55"/>
      <c r="C20" s="55"/>
      <c r="E20" s="250">
        <f>B6</f>
        <v>0</v>
      </c>
      <c r="F20" s="250">
        <f>COUNT(AK17:AK1016)</f>
        <v>0</v>
      </c>
      <c r="G20" s="259" t="str">
        <f>IF(F20&lt;4,"",AVERAGE(AB16:AB1015))</f>
        <v/>
      </c>
      <c r="H20" s="259" t="str">
        <f>IF(F20&lt;4,"",STDEV(AB16:AB1015))</f>
        <v/>
      </c>
      <c r="I20" s="259" t="str">
        <f>IF(F20&lt;4,"",AVERAGE(AC16:AC21015))</f>
        <v/>
      </c>
      <c r="J20" s="259" t="str">
        <f>IF(F20&lt;4,"",STDEV(AC16:AC1015))</f>
        <v/>
      </c>
      <c r="K20" s="259" t="str">
        <f>IF(F20&lt;4,"",(I20-G20))</f>
        <v/>
      </c>
      <c r="L20" s="259" t="str">
        <f>IF(F20&lt;4,"",K20/G20*100)</f>
        <v/>
      </c>
      <c r="M20" s="259" t="str">
        <f>IF(F20&lt;4,"",ABS((AC14/F20)/SQRT((AD14-F20*((AC14/F20)^2))/(F20^2-F20))))</f>
        <v/>
      </c>
      <c r="N20" s="349" t="str">
        <f>IF(F20=0,"",(TDIST(M20,F20-1,2)))</f>
        <v/>
      </c>
      <c r="AA20" s="220">
        <v>5</v>
      </c>
      <c r="AB20" s="220" t="str">
        <f t="shared" si="0"/>
        <v/>
      </c>
      <c r="AC20" s="220" t="str">
        <f t="shared" si="1"/>
        <v/>
      </c>
      <c r="AF20" s="171">
        <v>0</v>
      </c>
      <c r="AG20" s="160" t="e">
        <f>IF(AG18&lt;AG17,AG17,AG18)</f>
        <v>#NUM!</v>
      </c>
      <c r="AH20" s="160">
        <v>5</v>
      </c>
      <c r="AI20" s="160">
        <v>3</v>
      </c>
      <c r="AJ20" s="160"/>
      <c r="AK20" s="254" t="str">
        <f t="shared" si="2"/>
        <v/>
      </c>
    </row>
    <row r="21" spans="1:37" ht="13.5" customHeight="1" x14ac:dyDescent="0.25">
      <c r="A21" s="248">
        <v>11</v>
      </c>
      <c r="B21" s="55"/>
      <c r="C21" s="5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AA21" s="220">
        <v>6</v>
      </c>
      <c r="AB21" s="220" t="str">
        <f t="shared" si="0"/>
        <v/>
      </c>
      <c r="AC21" s="220" t="str">
        <f t="shared" si="1"/>
        <v/>
      </c>
      <c r="AF21" s="171">
        <v>0</v>
      </c>
      <c r="AG21" s="160" t="e">
        <f>IF(AG18&lt;AG17,AG17,AG18)</f>
        <v>#NUM!</v>
      </c>
      <c r="AH21" s="160">
        <v>4</v>
      </c>
      <c r="AI21" s="160">
        <v>4</v>
      </c>
      <c r="AJ21" s="160"/>
      <c r="AK21" s="254" t="str">
        <f t="shared" si="2"/>
        <v/>
      </c>
    </row>
    <row r="22" spans="1:37" ht="13.5" customHeight="1" x14ac:dyDescent="0.25">
      <c r="A22" s="248">
        <v>12</v>
      </c>
      <c r="B22" s="55"/>
      <c r="C22" s="55"/>
      <c r="E22" s="219"/>
      <c r="F22" s="195"/>
      <c r="G22" s="195"/>
      <c r="H22" s="195"/>
      <c r="I22" s="195"/>
      <c r="J22" s="195"/>
      <c r="K22" s="195"/>
      <c r="L22" s="195"/>
      <c r="M22" s="195"/>
      <c r="AA22" s="220">
        <v>7</v>
      </c>
      <c r="AB22" s="220" t="str">
        <f t="shared" si="0"/>
        <v/>
      </c>
      <c r="AC22" s="220" t="str">
        <f t="shared" si="1"/>
        <v/>
      </c>
      <c r="AF22" s="171">
        <v>0.25</v>
      </c>
      <c r="AG22" s="160" t="e">
        <f>PERCENTILE(AB16:AB1015,AF22)</f>
        <v>#NUM!</v>
      </c>
      <c r="AH22" s="160">
        <v>4</v>
      </c>
      <c r="AI22" s="160">
        <v>4</v>
      </c>
      <c r="AJ22" s="160"/>
      <c r="AK22" s="254" t="str">
        <f t="shared" si="2"/>
        <v/>
      </c>
    </row>
    <row r="23" spans="1:37" ht="13.5" customHeight="1" x14ac:dyDescent="0.25">
      <c r="A23" s="248">
        <v>13</v>
      </c>
      <c r="B23" s="55"/>
      <c r="C23" s="55"/>
      <c r="E23" s="914" t="s">
        <v>182</v>
      </c>
      <c r="F23" s="914"/>
      <c r="G23" s="914"/>
      <c r="H23" s="914"/>
      <c r="I23" s="914"/>
      <c r="J23" s="914"/>
      <c r="K23" s="914"/>
      <c r="L23" s="914"/>
      <c r="M23" s="914"/>
      <c r="N23" s="914"/>
      <c r="AA23" s="220">
        <v>8</v>
      </c>
      <c r="AB23" s="220" t="str">
        <f t="shared" si="0"/>
        <v/>
      </c>
      <c r="AC23" s="220" t="str">
        <f t="shared" si="1"/>
        <v/>
      </c>
      <c r="AF23" s="171">
        <v>0.25</v>
      </c>
      <c r="AG23" s="160" t="e">
        <f>PERCENTILE(AB16:AB1016,AF23)</f>
        <v>#NUM!</v>
      </c>
      <c r="AH23" s="160">
        <v>6</v>
      </c>
      <c r="AI23" s="160">
        <v>2</v>
      </c>
      <c r="AJ23" s="160"/>
      <c r="AK23" s="254" t="str">
        <f t="shared" si="2"/>
        <v/>
      </c>
    </row>
    <row r="24" spans="1:37" ht="13.5" customHeight="1" x14ac:dyDescent="0.25">
      <c r="A24" s="248">
        <v>14</v>
      </c>
      <c r="B24" s="55"/>
      <c r="C24" s="55"/>
      <c r="E24" s="260"/>
      <c r="F24" s="180" t="s">
        <v>183</v>
      </c>
      <c r="G24" s="180"/>
      <c r="H24" s="180"/>
      <c r="I24" s="180"/>
      <c r="J24" s="180"/>
      <c r="K24" s="261"/>
      <c r="L24" s="180"/>
      <c r="M24" s="180"/>
      <c r="N24" s="182"/>
      <c r="AA24" s="220">
        <v>9</v>
      </c>
      <c r="AB24" s="220" t="str">
        <f t="shared" si="0"/>
        <v/>
      </c>
      <c r="AC24" s="220" t="str">
        <f t="shared" si="1"/>
        <v/>
      </c>
      <c r="AF24" s="171">
        <v>0.5</v>
      </c>
      <c r="AG24" s="160" t="e">
        <f>PERCENTILE(AB16:AB1015,AF24)</f>
        <v>#NUM!</v>
      </c>
      <c r="AH24" s="160">
        <v>6</v>
      </c>
      <c r="AI24" s="160">
        <v>2</v>
      </c>
      <c r="AJ24" s="160"/>
      <c r="AK24" s="254" t="str">
        <f t="shared" si="2"/>
        <v/>
      </c>
    </row>
    <row r="25" spans="1:37" ht="13.5" customHeight="1" x14ac:dyDescent="0.25">
      <c r="A25" s="248">
        <v>15</v>
      </c>
      <c r="B25" s="55"/>
      <c r="C25" s="55"/>
      <c r="D25" s="262"/>
      <c r="E25" s="260"/>
      <c r="F25" s="180" t="s">
        <v>184</v>
      </c>
      <c r="G25" s="180"/>
      <c r="H25" s="180"/>
      <c r="I25" s="180"/>
      <c r="J25" s="180"/>
      <c r="K25" s="261"/>
      <c r="L25" s="182"/>
      <c r="M25" s="182"/>
      <c r="N25" s="182"/>
      <c r="AA25" s="220">
        <v>10</v>
      </c>
      <c r="AB25" s="220" t="str">
        <f t="shared" si="0"/>
        <v/>
      </c>
      <c r="AC25" s="220" t="str">
        <f t="shared" si="1"/>
        <v/>
      </c>
      <c r="AF25" s="171">
        <v>0.5</v>
      </c>
      <c r="AG25" s="160" t="e">
        <f>PERCENTILE(AB16:AB1015,AF25)</f>
        <v>#NUM!</v>
      </c>
      <c r="AH25" s="160">
        <v>2</v>
      </c>
      <c r="AI25" s="160">
        <v>6</v>
      </c>
      <c r="AJ25" s="160"/>
      <c r="AK25" s="254" t="str">
        <f t="shared" si="2"/>
        <v/>
      </c>
    </row>
    <row r="26" spans="1:37" ht="13.5" customHeight="1" x14ac:dyDescent="0.25">
      <c r="A26" s="248">
        <v>16</v>
      </c>
      <c r="B26" s="55"/>
      <c r="C26" s="55"/>
      <c r="D26" s="262"/>
      <c r="E26" s="219"/>
      <c r="F26" s="195"/>
      <c r="G26" s="195"/>
      <c r="H26" s="195"/>
      <c r="I26" s="195"/>
      <c r="J26" s="195"/>
      <c r="K26" s="195"/>
      <c r="L26" s="195"/>
      <c r="M26" s="195"/>
      <c r="N26" s="195"/>
      <c r="O26" s="263"/>
      <c r="P26" s="263"/>
      <c r="Q26" s="263"/>
      <c r="R26" s="263"/>
      <c r="S26" s="263"/>
      <c r="AA26" s="220">
        <v>11</v>
      </c>
      <c r="AB26" s="220" t="str">
        <f t="shared" si="0"/>
        <v/>
      </c>
      <c r="AC26" s="220" t="str">
        <f t="shared" si="1"/>
        <v/>
      </c>
      <c r="AF26" s="171">
        <v>0.75</v>
      </c>
      <c r="AG26" s="160" t="e">
        <f>PERCENTILE(AB16:AB1015,AF26)</f>
        <v>#NUM!</v>
      </c>
      <c r="AH26" s="160">
        <v>2</v>
      </c>
      <c r="AI26" s="160">
        <v>6</v>
      </c>
      <c r="AJ26" s="160"/>
      <c r="AK26" s="254" t="str">
        <f t="shared" si="2"/>
        <v/>
      </c>
    </row>
    <row r="27" spans="1:37" ht="13.5" customHeight="1" x14ac:dyDescent="0.25">
      <c r="A27" s="248">
        <v>17</v>
      </c>
      <c r="B27" s="55"/>
      <c r="C27" s="55"/>
      <c r="D27" s="262"/>
      <c r="E27" s="219"/>
      <c r="F27" s="195"/>
      <c r="G27" s="195"/>
      <c r="H27" s="195"/>
      <c r="I27" s="195"/>
      <c r="J27" s="195"/>
      <c r="K27" s="195"/>
      <c r="L27" s="195"/>
      <c r="M27" s="195"/>
      <c r="N27" s="195"/>
      <c r="O27" s="263"/>
      <c r="P27" s="263"/>
      <c r="Q27" s="263"/>
      <c r="R27" s="263"/>
      <c r="S27" s="263"/>
      <c r="AA27" s="220">
        <v>12</v>
      </c>
      <c r="AB27" s="220" t="str">
        <f t="shared" si="0"/>
        <v/>
      </c>
      <c r="AC27" s="220" t="str">
        <f t="shared" si="1"/>
        <v/>
      </c>
      <c r="AF27" s="171">
        <v>0.75</v>
      </c>
      <c r="AG27" s="160" t="e">
        <f>PERCENTILE(AB16:AB1015,AF27)</f>
        <v>#NUM!</v>
      </c>
      <c r="AH27" s="160">
        <v>4</v>
      </c>
      <c r="AI27" s="160">
        <v>4</v>
      </c>
      <c r="AJ27" s="160"/>
      <c r="AK27" s="254" t="str">
        <f t="shared" si="2"/>
        <v/>
      </c>
    </row>
    <row r="28" spans="1:37" ht="13.5" customHeight="1" x14ac:dyDescent="0.25">
      <c r="A28" s="248">
        <v>18</v>
      </c>
      <c r="B28" s="55"/>
      <c r="C28" s="55"/>
      <c r="D28" s="262"/>
      <c r="E28" s="914" t="s">
        <v>185</v>
      </c>
      <c r="F28" s="914"/>
      <c r="G28" s="914"/>
      <c r="H28" s="914"/>
      <c r="I28" s="914"/>
      <c r="J28" s="914"/>
      <c r="K28" s="914"/>
      <c r="L28" s="914"/>
      <c r="M28" s="914"/>
      <c r="N28" s="914"/>
      <c r="O28" s="263"/>
      <c r="P28" s="263"/>
      <c r="Q28" s="263"/>
      <c r="R28" s="263"/>
      <c r="S28" s="263"/>
      <c r="AA28" s="220">
        <v>13</v>
      </c>
      <c r="AB28" s="220" t="str">
        <f t="shared" si="0"/>
        <v/>
      </c>
      <c r="AC28" s="220" t="str">
        <f t="shared" si="1"/>
        <v/>
      </c>
      <c r="AF28" s="171">
        <v>1</v>
      </c>
      <c r="AG28" s="160" t="e">
        <f>IF(AG32&gt;AG31,AG31,AG32)</f>
        <v>#NUM!</v>
      </c>
      <c r="AH28" s="160">
        <v>4</v>
      </c>
      <c r="AI28" s="160">
        <v>4</v>
      </c>
      <c r="AJ28" s="160"/>
      <c r="AK28" s="254" t="str">
        <f t="shared" si="2"/>
        <v/>
      </c>
    </row>
    <row r="29" spans="1:37" ht="13.5" customHeight="1" x14ac:dyDescent="0.25">
      <c r="A29" s="248">
        <v>19</v>
      </c>
      <c r="B29" s="55"/>
      <c r="C29" s="55"/>
      <c r="D29" s="262"/>
      <c r="E29" s="178"/>
      <c r="F29" s="179" t="s">
        <v>186</v>
      </c>
      <c r="G29" s="179"/>
      <c r="H29" s="178"/>
      <c r="I29" s="178"/>
      <c r="J29" s="180"/>
      <c r="K29" s="181"/>
      <c r="L29" s="182"/>
      <c r="M29" s="182"/>
      <c r="N29" s="182"/>
      <c r="O29" s="263"/>
      <c r="P29" s="263"/>
      <c r="Q29" s="263"/>
      <c r="R29" s="263"/>
      <c r="S29" s="263"/>
      <c r="AA29" s="220">
        <v>14</v>
      </c>
      <c r="AB29" s="220" t="str">
        <f t="shared" si="0"/>
        <v/>
      </c>
      <c r="AC29" s="220" t="str">
        <f t="shared" si="1"/>
        <v/>
      </c>
      <c r="AF29" s="171">
        <v>1</v>
      </c>
      <c r="AG29" s="160" t="e">
        <f>IF(AG32&gt;AG31,AG31,AG32)</f>
        <v>#NUM!</v>
      </c>
      <c r="AH29" s="160">
        <v>5</v>
      </c>
      <c r="AI29" s="160">
        <v>3</v>
      </c>
      <c r="AJ29" s="160"/>
      <c r="AK29" s="254" t="str">
        <f t="shared" si="2"/>
        <v/>
      </c>
    </row>
    <row r="30" spans="1:37" ht="13.5" customHeight="1" x14ac:dyDescent="0.25">
      <c r="A30" s="248">
        <v>20</v>
      </c>
      <c r="B30" s="55"/>
      <c r="C30" s="55"/>
      <c r="D30" s="262"/>
      <c r="E30" s="178"/>
      <c r="F30" s="121" t="s">
        <v>510</v>
      </c>
      <c r="G30" s="121"/>
      <c r="H30" s="121"/>
      <c r="I30" s="178"/>
      <c r="J30" s="178"/>
      <c r="K30" s="181"/>
      <c r="L30" s="182"/>
      <c r="M30" s="182"/>
      <c r="N30" s="182"/>
      <c r="O30" s="263"/>
      <c r="P30" s="263"/>
      <c r="Q30" s="263"/>
      <c r="R30" s="263"/>
      <c r="S30" s="263"/>
      <c r="AA30" s="220">
        <v>15</v>
      </c>
      <c r="AB30" s="220" t="str">
        <f t="shared" si="0"/>
        <v/>
      </c>
      <c r="AC30" s="220" t="str">
        <f t="shared" si="1"/>
        <v/>
      </c>
      <c r="AF30" s="160" t="s">
        <v>23</v>
      </c>
      <c r="AG30" s="160" t="e">
        <f>IF(AG32&gt;AG31,AG32,0)</f>
        <v>#NUM!</v>
      </c>
      <c r="AH30" s="160" t="e">
        <f>IF(AG32&gt;AG31,4,0)</f>
        <v>#NUM!</v>
      </c>
      <c r="AI30" s="160"/>
      <c r="AJ30" s="160"/>
      <c r="AK30" s="254" t="str">
        <f t="shared" si="2"/>
        <v/>
      </c>
    </row>
    <row r="31" spans="1:37" ht="13.5" customHeight="1" x14ac:dyDescent="0.25">
      <c r="A31" s="248">
        <v>21</v>
      </c>
      <c r="B31" s="55"/>
      <c r="C31" s="55"/>
      <c r="D31" s="262"/>
      <c r="E31" s="178"/>
      <c r="F31" s="121"/>
      <c r="G31" s="121" t="s">
        <v>482</v>
      </c>
      <c r="H31" s="121"/>
      <c r="I31" s="178"/>
      <c r="J31" s="178"/>
      <c r="K31" s="181"/>
      <c r="L31" s="182"/>
      <c r="M31" s="182"/>
      <c r="N31" s="182"/>
      <c r="O31" s="263"/>
      <c r="P31" s="263"/>
      <c r="Q31" s="263"/>
      <c r="R31" s="263"/>
      <c r="S31" s="263"/>
      <c r="AA31" s="220">
        <v>16</v>
      </c>
      <c r="AB31" s="220" t="str">
        <f t="shared" si="0"/>
        <v/>
      </c>
      <c r="AC31" s="220" t="str">
        <f t="shared" si="1"/>
        <v/>
      </c>
      <c r="AF31" s="160" t="s">
        <v>21</v>
      </c>
      <c r="AG31" s="160" t="e">
        <f>AG27+AH16</f>
        <v>#NUM!</v>
      </c>
      <c r="AH31" s="160"/>
      <c r="AI31" s="160"/>
      <c r="AJ31" s="160"/>
      <c r="AK31" s="254" t="str">
        <f t="shared" si="2"/>
        <v/>
      </c>
    </row>
    <row r="32" spans="1:37" ht="13.5" customHeight="1" x14ac:dyDescent="0.25">
      <c r="A32" s="248">
        <v>22</v>
      </c>
      <c r="B32" s="55"/>
      <c r="C32" s="55"/>
      <c r="D32" s="262"/>
      <c r="E32" s="178"/>
      <c r="F32" s="121"/>
      <c r="G32" s="121" t="s">
        <v>483</v>
      </c>
      <c r="H32" s="121"/>
      <c r="I32" s="178"/>
      <c r="J32" s="178"/>
      <c r="K32" s="181"/>
      <c r="L32" s="182"/>
      <c r="M32" s="182"/>
      <c r="N32" s="182"/>
      <c r="O32" s="263"/>
      <c r="P32" s="263"/>
      <c r="Q32" s="263"/>
      <c r="R32" s="263"/>
      <c r="S32" s="263"/>
      <c r="AA32" s="220">
        <v>17</v>
      </c>
      <c r="AB32" s="220" t="str">
        <f t="shared" si="0"/>
        <v/>
      </c>
      <c r="AC32" s="220" t="str">
        <f t="shared" si="1"/>
        <v/>
      </c>
      <c r="AF32" s="160" t="s">
        <v>35</v>
      </c>
      <c r="AG32" s="160">
        <f>MAX(AB16:AB1015)</f>
        <v>0</v>
      </c>
      <c r="AH32" s="160"/>
      <c r="AI32" s="160"/>
      <c r="AJ32" s="160"/>
      <c r="AK32" s="254" t="str">
        <f t="shared" si="2"/>
        <v/>
      </c>
    </row>
    <row r="33" spans="1:70" ht="13.5" customHeight="1" x14ac:dyDescent="0.2">
      <c r="A33" s="248">
        <v>23</v>
      </c>
      <c r="B33" s="55"/>
      <c r="C33" s="55"/>
      <c r="D33" s="262"/>
      <c r="E33" s="264"/>
      <c r="F33" s="264"/>
      <c r="G33" s="264"/>
      <c r="H33" s="264"/>
      <c r="I33" s="264"/>
      <c r="J33" s="264"/>
      <c r="K33" s="265"/>
      <c r="L33" s="263"/>
      <c r="M33" s="263"/>
      <c r="N33" s="263"/>
      <c r="O33" s="263"/>
      <c r="P33" s="263"/>
      <c r="Q33" s="263"/>
      <c r="R33" s="263"/>
      <c r="S33" s="263"/>
      <c r="AA33" s="220">
        <v>18</v>
      </c>
      <c r="AB33" s="220" t="str">
        <f t="shared" si="0"/>
        <v/>
      </c>
      <c r="AC33" s="220" t="str">
        <f t="shared" si="1"/>
        <v/>
      </c>
      <c r="AK33" s="254" t="str">
        <f t="shared" si="2"/>
        <v/>
      </c>
    </row>
    <row r="34" spans="1:70" ht="13.5" customHeight="1" x14ac:dyDescent="0.25">
      <c r="A34" s="248">
        <v>24</v>
      </c>
      <c r="B34" s="55"/>
      <c r="C34" s="55"/>
      <c r="D34" s="262"/>
      <c r="E34" s="219"/>
      <c r="F34" s="195"/>
      <c r="G34" s="195"/>
      <c r="H34" s="195"/>
      <c r="I34" s="195"/>
      <c r="J34" s="195"/>
      <c r="K34" s="195"/>
      <c r="L34" s="195"/>
      <c r="M34" s="195"/>
      <c r="N34" s="195"/>
      <c r="O34" s="263"/>
      <c r="P34" s="263"/>
      <c r="Q34" s="263"/>
      <c r="R34" s="263"/>
      <c r="S34" s="263"/>
      <c r="AA34" s="220">
        <v>19</v>
      </c>
      <c r="AB34" s="220" t="str">
        <f t="shared" si="0"/>
        <v/>
      </c>
      <c r="AC34" s="220" t="str">
        <f t="shared" si="1"/>
        <v/>
      </c>
      <c r="AF34" s="160"/>
      <c r="AG34" s="160" t="e">
        <f>AG45-AG40</f>
        <v>#NUM!</v>
      </c>
      <c r="AH34" s="160" t="e">
        <f>AG34*3</f>
        <v>#NUM!</v>
      </c>
      <c r="AI34" s="160"/>
      <c r="AK34" s="254" t="str">
        <f t="shared" si="2"/>
        <v/>
      </c>
    </row>
    <row r="35" spans="1:70" ht="13.5" customHeight="1" x14ac:dyDescent="0.25">
      <c r="A35" s="248">
        <v>25</v>
      </c>
      <c r="B35" s="55"/>
      <c r="C35" s="55"/>
      <c r="D35" s="262"/>
      <c r="E35" s="219"/>
      <c r="F35" s="195"/>
      <c r="G35" s="195"/>
      <c r="H35" s="195"/>
      <c r="I35" s="195"/>
      <c r="J35" s="195"/>
      <c r="K35" s="195"/>
      <c r="L35" s="195"/>
      <c r="M35" s="195"/>
      <c r="N35" s="195"/>
      <c r="O35" s="263"/>
      <c r="P35" s="263"/>
      <c r="Q35" s="263"/>
      <c r="R35" s="263"/>
      <c r="S35" s="263"/>
      <c r="AA35" s="220">
        <v>20</v>
      </c>
      <c r="AB35" s="220" t="str">
        <f t="shared" si="0"/>
        <v/>
      </c>
      <c r="AC35" s="220" t="str">
        <f t="shared" si="1"/>
        <v/>
      </c>
      <c r="AF35" s="160" t="s">
        <v>21</v>
      </c>
      <c r="AG35" s="160" t="e">
        <f>AG40-AH34</f>
        <v>#NUM!</v>
      </c>
      <c r="AH35" s="160"/>
      <c r="AI35" s="160"/>
      <c r="AK35" s="254" t="str">
        <f t="shared" si="2"/>
        <v/>
      </c>
    </row>
    <row r="36" spans="1:70" ht="13.5" customHeight="1" x14ac:dyDescent="0.25">
      <c r="A36" s="248">
        <v>26</v>
      </c>
      <c r="B36" s="55"/>
      <c r="C36" s="55"/>
      <c r="D36" s="262"/>
      <c r="E36" s="983" t="s">
        <v>511</v>
      </c>
      <c r="F36" s="983"/>
      <c r="G36" s="983"/>
      <c r="H36" s="983"/>
      <c r="I36" s="983"/>
      <c r="J36" s="983"/>
      <c r="K36" s="265"/>
      <c r="L36" s="263"/>
      <c r="M36" s="263"/>
      <c r="N36" s="263"/>
      <c r="O36" s="263"/>
      <c r="P36" s="976" t="s">
        <v>513</v>
      </c>
      <c r="Q36" s="976"/>
      <c r="R36" s="976"/>
      <c r="S36" s="976"/>
      <c r="AA36" s="220">
        <v>21</v>
      </c>
      <c r="AB36" s="220" t="str">
        <f t="shared" si="0"/>
        <v/>
      </c>
      <c r="AC36" s="220" t="str">
        <f t="shared" si="1"/>
        <v/>
      </c>
      <c r="AF36" s="160" t="s">
        <v>22</v>
      </c>
      <c r="AG36" s="160">
        <f>MIN(AC16:AC1015)</f>
        <v>0</v>
      </c>
      <c r="AH36" s="160"/>
      <c r="AI36" s="160"/>
      <c r="AK36" s="254" t="str">
        <f t="shared" si="2"/>
        <v/>
      </c>
    </row>
    <row r="37" spans="1:70" s="192" customFormat="1" ht="13.5" customHeight="1" x14ac:dyDescent="0.25">
      <c r="A37" s="248">
        <v>27</v>
      </c>
      <c r="B37" s="55"/>
      <c r="C37" s="55"/>
      <c r="D37" s="262"/>
      <c r="E37" s="327" t="s">
        <v>65</v>
      </c>
      <c r="F37" s="928" t="s">
        <v>249</v>
      </c>
      <c r="G37" s="929"/>
      <c r="H37" s="327" t="s">
        <v>65</v>
      </c>
      <c r="I37" s="928" t="s">
        <v>249</v>
      </c>
      <c r="J37" s="929"/>
      <c r="K37" s="265"/>
      <c r="L37" s="266"/>
      <c r="M37" s="266"/>
      <c r="N37" s="266"/>
      <c r="O37" s="266"/>
      <c r="P37" s="976"/>
      <c r="Q37" s="976"/>
      <c r="R37" s="976"/>
      <c r="S37" s="976"/>
      <c r="T37" s="266"/>
      <c r="U37" s="266"/>
      <c r="V37" s="265"/>
      <c r="W37" s="265"/>
      <c r="X37" s="265"/>
      <c r="Y37" s="220"/>
      <c r="Z37" s="220"/>
      <c r="AA37" s="220">
        <v>22</v>
      </c>
      <c r="AB37" s="220" t="str">
        <f t="shared" si="0"/>
        <v/>
      </c>
      <c r="AC37" s="220" t="str">
        <f t="shared" si="1"/>
        <v/>
      </c>
      <c r="AD37" s="220"/>
      <c r="AE37" s="220"/>
      <c r="AF37" s="160" t="s">
        <v>23</v>
      </c>
      <c r="AG37" s="160" t="e">
        <f>IF(AG36&lt;AG35,AG36,0)</f>
        <v>#NUM!</v>
      </c>
      <c r="AH37" s="160" t="e">
        <f>IF(AG36&lt;AG35,9,0)</f>
        <v>#NUM!</v>
      </c>
      <c r="AI37" s="160"/>
      <c r="AJ37" s="128"/>
      <c r="AK37" s="254" t="str">
        <f t="shared" si="2"/>
        <v/>
      </c>
      <c r="AL37" s="128"/>
      <c r="AM37" s="220"/>
      <c r="AN37" s="220"/>
      <c r="AO37" s="220"/>
      <c r="AP37" s="220"/>
      <c r="AQ37" s="220"/>
      <c r="AR37" s="220"/>
      <c r="AS37" s="220"/>
      <c r="AT37" s="220"/>
      <c r="AU37" s="220"/>
      <c r="AV37" s="220"/>
      <c r="AW37" s="220"/>
      <c r="AX37" s="220"/>
      <c r="AY37" s="220"/>
      <c r="AZ37" s="220"/>
      <c r="BA37" s="220"/>
      <c r="BB37" s="220"/>
      <c r="BC37" s="220"/>
      <c r="BD37" s="220"/>
      <c r="BE37" s="220"/>
      <c r="BF37" s="220"/>
      <c r="BG37" s="220"/>
      <c r="BH37" s="220"/>
      <c r="BI37" s="220"/>
      <c r="BJ37" s="220"/>
      <c r="BK37" s="220"/>
      <c r="BL37" s="220"/>
      <c r="BM37" s="220"/>
      <c r="BN37" s="220"/>
      <c r="BO37" s="220"/>
      <c r="BP37" s="220"/>
      <c r="BQ37" s="220"/>
      <c r="BR37" s="220"/>
    </row>
    <row r="38" spans="1:70" s="192" customFormat="1" ht="13.5" customHeight="1" x14ac:dyDescent="0.25">
      <c r="A38" s="248">
        <v>28</v>
      </c>
      <c r="B38" s="55"/>
      <c r="C38" s="55"/>
      <c r="D38" s="262"/>
      <c r="E38" s="327" t="s">
        <v>68</v>
      </c>
      <c r="F38" s="930"/>
      <c r="G38" s="931"/>
      <c r="H38" s="327" t="s">
        <v>68</v>
      </c>
      <c r="I38" s="930"/>
      <c r="J38" s="931"/>
      <c r="K38" s="265"/>
      <c r="L38" s="266"/>
      <c r="M38" s="266"/>
      <c r="N38" s="266"/>
      <c r="O38" s="266"/>
      <c r="P38" s="976"/>
      <c r="Q38" s="976"/>
      <c r="R38" s="976"/>
      <c r="S38" s="976"/>
      <c r="T38" s="266"/>
      <c r="U38" s="266"/>
      <c r="V38" s="265"/>
      <c r="W38" s="265"/>
      <c r="X38" s="265"/>
      <c r="Y38" s="220"/>
      <c r="Z38" s="220"/>
      <c r="AA38" s="220">
        <v>23</v>
      </c>
      <c r="AB38" s="220" t="str">
        <f t="shared" si="0"/>
        <v/>
      </c>
      <c r="AC38" s="220" t="str">
        <f t="shared" si="1"/>
        <v/>
      </c>
      <c r="AD38" s="220"/>
      <c r="AE38" s="220"/>
      <c r="AF38" s="171">
        <v>0</v>
      </c>
      <c r="AG38" s="160" t="e">
        <f>IF(AG36&lt;AG35,AG35,AG36)</f>
        <v>#NUM!</v>
      </c>
      <c r="AH38" s="160">
        <f>AH20+5</f>
        <v>10</v>
      </c>
      <c r="AI38" s="160">
        <f>AI20+5</f>
        <v>8</v>
      </c>
      <c r="AJ38" s="128"/>
      <c r="AK38" s="254" t="str">
        <f t="shared" si="2"/>
        <v/>
      </c>
      <c r="AL38" s="128"/>
      <c r="AM38" s="220"/>
      <c r="AN38" s="220"/>
      <c r="AO38" s="220"/>
      <c r="AP38" s="220"/>
      <c r="AQ38" s="220"/>
      <c r="AR38" s="220"/>
      <c r="AS38" s="220"/>
      <c r="AT38" s="220"/>
      <c r="AU38" s="220"/>
      <c r="AV38" s="220"/>
      <c r="AW38" s="220"/>
      <c r="AX38" s="220"/>
      <c r="AY38" s="220"/>
      <c r="AZ38" s="220"/>
      <c r="BA38" s="220"/>
      <c r="BB38" s="220"/>
      <c r="BC38" s="220"/>
      <c r="BD38" s="220"/>
      <c r="BE38" s="220"/>
      <c r="BF38" s="220"/>
      <c r="BG38" s="220"/>
      <c r="BH38" s="220"/>
      <c r="BI38" s="220"/>
      <c r="BJ38" s="220"/>
      <c r="BK38" s="220"/>
      <c r="BL38" s="220"/>
      <c r="BM38" s="220"/>
      <c r="BN38" s="220"/>
      <c r="BO38" s="220"/>
      <c r="BP38" s="220"/>
      <c r="BQ38" s="220"/>
      <c r="BR38" s="220"/>
    </row>
    <row r="39" spans="1:70" s="192" customFormat="1" ht="13.5" customHeight="1" x14ac:dyDescent="0.25">
      <c r="A39" s="248">
        <v>29</v>
      </c>
      <c r="B39" s="55"/>
      <c r="C39" s="55"/>
      <c r="D39" s="262"/>
      <c r="E39" s="934" t="s">
        <v>251</v>
      </c>
      <c r="F39" s="932"/>
      <c r="G39" s="933"/>
      <c r="H39" s="934" t="s">
        <v>251</v>
      </c>
      <c r="I39" s="932"/>
      <c r="J39" s="933"/>
      <c r="K39" s="265"/>
      <c r="L39" s="266"/>
      <c r="M39" s="266"/>
      <c r="N39" s="266"/>
      <c r="O39" s="266"/>
      <c r="P39" s="266"/>
      <c r="Q39" s="266"/>
      <c r="R39" s="266"/>
      <c r="S39" s="266"/>
      <c r="T39" s="266"/>
      <c r="U39" s="266"/>
      <c r="V39" s="265"/>
      <c r="W39" s="265"/>
      <c r="X39" s="265"/>
      <c r="Y39" s="220"/>
      <c r="Z39" s="220"/>
      <c r="AA39" s="220">
        <v>24</v>
      </c>
      <c r="AB39" s="220" t="str">
        <f t="shared" si="0"/>
        <v/>
      </c>
      <c r="AC39" s="220" t="str">
        <f t="shared" si="1"/>
        <v/>
      </c>
      <c r="AD39" s="220"/>
      <c r="AE39" s="220"/>
      <c r="AF39" s="171">
        <v>0</v>
      </c>
      <c r="AG39" s="160" t="e">
        <f>IF(AG36&lt;AG35,AG35,AG36)</f>
        <v>#NUM!</v>
      </c>
      <c r="AH39" s="160">
        <f t="shared" ref="AH39:AI47" si="3">AH21+5</f>
        <v>9</v>
      </c>
      <c r="AI39" s="160">
        <f t="shared" si="3"/>
        <v>9</v>
      </c>
      <c r="AJ39" s="128"/>
      <c r="AK39" s="254" t="str">
        <f t="shared" si="2"/>
        <v/>
      </c>
      <c r="AL39" s="128"/>
      <c r="AM39" s="220"/>
      <c r="AN39" s="220"/>
      <c r="AO39" s="220"/>
      <c r="AP39" s="220"/>
      <c r="AQ39" s="220"/>
      <c r="AR39" s="220"/>
      <c r="AS39" s="220"/>
      <c r="AT39" s="220"/>
      <c r="AU39" s="220"/>
      <c r="AV39" s="220"/>
      <c r="AW39" s="220"/>
      <c r="AX39" s="220"/>
      <c r="AY39" s="220"/>
      <c r="AZ39" s="220"/>
      <c r="BA39" s="220"/>
      <c r="BB39" s="220"/>
      <c r="BC39" s="220"/>
      <c r="BD39" s="220"/>
      <c r="BE39" s="220"/>
      <c r="BF39" s="220"/>
      <c r="BG39" s="220"/>
      <c r="BH39" s="220"/>
      <c r="BI39" s="220"/>
      <c r="BJ39" s="220"/>
      <c r="BK39" s="220"/>
      <c r="BL39" s="220"/>
      <c r="BM39" s="220"/>
      <c r="BN39" s="220"/>
      <c r="BO39" s="220"/>
      <c r="BP39" s="220"/>
      <c r="BQ39" s="220"/>
      <c r="BR39" s="220"/>
    </row>
    <row r="40" spans="1:70" s="192" customFormat="1" ht="13.5" customHeight="1" x14ac:dyDescent="0.25">
      <c r="A40" s="248">
        <v>30</v>
      </c>
      <c r="B40" s="55"/>
      <c r="C40" s="55"/>
      <c r="D40" s="262"/>
      <c r="E40" s="935"/>
      <c r="F40" s="330">
        <v>0.05</v>
      </c>
      <c r="G40" s="330">
        <v>0.01</v>
      </c>
      <c r="H40" s="935"/>
      <c r="I40" s="327">
        <v>0.05</v>
      </c>
      <c r="J40" s="327">
        <v>0.01</v>
      </c>
      <c r="K40" s="265"/>
      <c r="L40" s="266"/>
      <c r="M40" s="266"/>
      <c r="N40" s="266"/>
      <c r="O40" s="266"/>
      <c r="P40" s="266"/>
      <c r="Q40" s="266"/>
      <c r="R40" s="266"/>
      <c r="S40" s="266"/>
      <c r="T40" s="266"/>
      <c r="U40" s="266"/>
      <c r="V40" s="265"/>
      <c r="W40" s="265"/>
      <c r="X40" s="265"/>
      <c r="Y40" s="220"/>
      <c r="Z40" s="220"/>
      <c r="AA40" s="220">
        <v>25</v>
      </c>
      <c r="AB40" s="220" t="str">
        <f t="shared" si="0"/>
        <v/>
      </c>
      <c r="AC40" s="220" t="str">
        <f t="shared" si="1"/>
        <v/>
      </c>
      <c r="AD40" s="220"/>
      <c r="AE40" s="220"/>
      <c r="AF40" s="171">
        <v>0.25</v>
      </c>
      <c r="AG40" s="160" t="e">
        <f t="shared" ref="AG40:AG45" si="4">PERCENTILE($AC$16:$AC$1015,AF40)</f>
        <v>#NUM!</v>
      </c>
      <c r="AH40" s="160">
        <f t="shared" si="3"/>
        <v>9</v>
      </c>
      <c r="AI40" s="160">
        <f t="shared" si="3"/>
        <v>9</v>
      </c>
      <c r="AJ40" s="128"/>
      <c r="AK40" s="254" t="str">
        <f t="shared" si="2"/>
        <v/>
      </c>
      <c r="AL40" s="128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0"/>
      <c r="BA40" s="220"/>
      <c r="BB40" s="220"/>
      <c r="BC40" s="220"/>
      <c r="BD40" s="220"/>
      <c r="BE40" s="220"/>
      <c r="BF40" s="220"/>
      <c r="BG40" s="220"/>
      <c r="BH40" s="220"/>
      <c r="BI40" s="220"/>
      <c r="BJ40" s="220"/>
      <c r="BK40" s="220"/>
      <c r="BL40" s="220"/>
      <c r="BM40" s="220"/>
      <c r="BN40" s="220"/>
      <c r="BO40" s="220"/>
      <c r="BP40" s="220"/>
      <c r="BQ40" s="220"/>
      <c r="BR40" s="220"/>
    </row>
    <row r="41" spans="1:70" s="192" customFormat="1" ht="13.5" customHeight="1" x14ac:dyDescent="0.25">
      <c r="A41" s="248">
        <v>31</v>
      </c>
      <c r="B41" s="55"/>
      <c r="C41" s="55"/>
      <c r="D41" s="262"/>
      <c r="E41" s="325">
        <v>4</v>
      </c>
      <c r="F41" s="331">
        <v>2.78</v>
      </c>
      <c r="G41" s="331">
        <v>4.5999999999999996</v>
      </c>
      <c r="H41" s="326">
        <v>21</v>
      </c>
      <c r="I41" s="331">
        <v>2.08</v>
      </c>
      <c r="J41" s="331">
        <v>2.83</v>
      </c>
      <c r="K41" s="265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5"/>
      <c r="W41" s="265"/>
      <c r="X41" s="265"/>
      <c r="Y41" s="220"/>
      <c r="Z41" s="220"/>
      <c r="AA41" s="220">
        <v>26</v>
      </c>
      <c r="AB41" s="220" t="str">
        <f t="shared" si="0"/>
        <v/>
      </c>
      <c r="AC41" s="220" t="str">
        <f t="shared" si="1"/>
        <v/>
      </c>
      <c r="AD41" s="220"/>
      <c r="AE41" s="220"/>
      <c r="AF41" s="171">
        <v>0.25</v>
      </c>
      <c r="AG41" s="160" t="e">
        <f t="shared" si="4"/>
        <v>#NUM!</v>
      </c>
      <c r="AH41" s="160">
        <f t="shared" si="3"/>
        <v>11</v>
      </c>
      <c r="AI41" s="160">
        <f t="shared" si="3"/>
        <v>7</v>
      </c>
      <c r="AJ41" s="128"/>
      <c r="AK41" s="254" t="str">
        <f t="shared" si="2"/>
        <v/>
      </c>
      <c r="AL41" s="128"/>
      <c r="AM41" s="220"/>
      <c r="AN41" s="220"/>
      <c r="AO41" s="220"/>
      <c r="AP41" s="220"/>
      <c r="AQ41" s="220"/>
      <c r="AR41" s="220"/>
      <c r="AS41" s="220"/>
      <c r="AT41" s="220"/>
      <c r="AU41" s="220"/>
      <c r="AV41" s="220"/>
      <c r="AW41" s="220"/>
      <c r="AX41" s="220"/>
      <c r="AY41" s="220"/>
      <c r="AZ41" s="220"/>
      <c r="BA41" s="220"/>
      <c r="BB41" s="220"/>
      <c r="BC41" s="220"/>
      <c r="BD41" s="220"/>
      <c r="BE41" s="220"/>
      <c r="BF41" s="220"/>
      <c r="BG41" s="220"/>
      <c r="BH41" s="220"/>
      <c r="BI41" s="220"/>
      <c r="BJ41" s="220"/>
      <c r="BK41" s="220"/>
      <c r="BL41" s="220"/>
      <c r="BM41" s="220"/>
      <c r="BN41" s="220"/>
      <c r="BO41" s="220"/>
      <c r="BP41" s="220"/>
      <c r="BQ41" s="220"/>
      <c r="BR41" s="220"/>
    </row>
    <row r="42" spans="1:70" s="192" customFormat="1" ht="13.5" customHeight="1" x14ac:dyDescent="0.25">
      <c r="A42" s="248">
        <v>32</v>
      </c>
      <c r="B42" s="55"/>
      <c r="C42" s="55"/>
      <c r="D42" s="262"/>
      <c r="E42" s="325">
        <v>5</v>
      </c>
      <c r="F42" s="331">
        <v>2.57</v>
      </c>
      <c r="G42" s="331">
        <v>4.03</v>
      </c>
      <c r="H42" s="326">
        <v>22</v>
      </c>
      <c r="I42" s="331">
        <v>2.0699999999999998</v>
      </c>
      <c r="J42" s="331">
        <v>2.82</v>
      </c>
      <c r="K42" s="265"/>
      <c r="L42" s="266"/>
      <c r="M42" s="266"/>
      <c r="N42" s="266"/>
      <c r="O42" s="266"/>
      <c r="P42" s="266"/>
      <c r="Q42" s="266"/>
      <c r="R42" s="266"/>
      <c r="S42" s="266"/>
      <c r="T42" s="266"/>
      <c r="U42" s="266"/>
      <c r="V42" s="265"/>
      <c r="W42" s="265"/>
      <c r="X42" s="265"/>
      <c r="Y42" s="220"/>
      <c r="Z42" s="220"/>
      <c r="AA42" s="220">
        <v>27</v>
      </c>
      <c r="AB42" s="220" t="str">
        <f t="shared" si="0"/>
        <v/>
      </c>
      <c r="AC42" s="220" t="str">
        <f t="shared" si="1"/>
        <v/>
      </c>
      <c r="AD42" s="220"/>
      <c r="AE42" s="220"/>
      <c r="AF42" s="171">
        <v>0.5</v>
      </c>
      <c r="AG42" s="160" t="e">
        <f t="shared" si="4"/>
        <v>#NUM!</v>
      </c>
      <c r="AH42" s="160">
        <f t="shared" si="3"/>
        <v>11</v>
      </c>
      <c r="AI42" s="160">
        <f t="shared" si="3"/>
        <v>7</v>
      </c>
      <c r="AJ42" s="128"/>
      <c r="AK42" s="254" t="str">
        <f t="shared" si="2"/>
        <v/>
      </c>
      <c r="AL42" s="128"/>
      <c r="AM42" s="220"/>
      <c r="AN42" s="220"/>
      <c r="AO42" s="220"/>
      <c r="AP42" s="220"/>
      <c r="AQ42" s="220"/>
      <c r="AR42" s="220"/>
      <c r="AS42" s="220"/>
      <c r="AT42" s="220"/>
      <c r="AU42" s="220"/>
      <c r="AV42" s="220"/>
      <c r="AW42" s="220"/>
      <c r="AX42" s="220"/>
      <c r="AY42" s="220"/>
      <c r="AZ42" s="220"/>
      <c r="BA42" s="220"/>
      <c r="BB42" s="220"/>
      <c r="BC42" s="220"/>
      <c r="BD42" s="220"/>
      <c r="BE42" s="220"/>
      <c r="BF42" s="220"/>
      <c r="BG42" s="220"/>
      <c r="BH42" s="220"/>
      <c r="BI42" s="220"/>
      <c r="BJ42" s="220"/>
      <c r="BK42" s="220"/>
      <c r="BL42" s="220"/>
      <c r="BM42" s="220"/>
      <c r="BN42" s="220"/>
      <c r="BO42" s="220"/>
      <c r="BP42" s="220"/>
      <c r="BQ42" s="220"/>
      <c r="BR42" s="220"/>
    </row>
    <row r="43" spans="1:70" s="192" customFormat="1" ht="13.5" customHeight="1" x14ac:dyDescent="0.25">
      <c r="A43" s="248">
        <v>33</v>
      </c>
      <c r="B43" s="55"/>
      <c r="C43" s="55"/>
      <c r="D43" s="262"/>
      <c r="E43" s="325">
        <v>6</v>
      </c>
      <c r="F43" s="331">
        <v>2.4500000000000002</v>
      </c>
      <c r="G43" s="331">
        <v>3.71</v>
      </c>
      <c r="H43" s="326">
        <v>23</v>
      </c>
      <c r="I43" s="331">
        <v>2.0699999999999998</v>
      </c>
      <c r="J43" s="331">
        <v>2.81</v>
      </c>
      <c r="K43" s="265"/>
      <c r="L43" s="266"/>
      <c r="M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5"/>
      <c r="Y43" s="220"/>
      <c r="Z43" s="220"/>
      <c r="AA43" s="220">
        <v>28</v>
      </c>
      <c r="AB43" s="220" t="str">
        <f t="shared" si="0"/>
        <v/>
      </c>
      <c r="AC43" s="220" t="str">
        <f t="shared" si="1"/>
        <v/>
      </c>
      <c r="AD43" s="220"/>
      <c r="AE43" s="220"/>
      <c r="AF43" s="171">
        <v>0.5</v>
      </c>
      <c r="AG43" s="160" t="e">
        <f t="shared" si="4"/>
        <v>#NUM!</v>
      </c>
      <c r="AH43" s="160">
        <f t="shared" si="3"/>
        <v>7</v>
      </c>
      <c r="AI43" s="160">
        <f t="shared" si="3"/>
        <v>11</v>
      </c>
      <c r="AJ43" s="128"/>
      <c r="AK43" s="254" t="str">
        <f t="shared" si="2"/>
        <v/>
      </c>
      <c r="AL43" s="128"/>
      <c r="AM43" s="220"/>
      <c r="AN43" s="220"/>
      <c r="AO43" s="220"/>
      <c r="AP43" s="220"/>
      <c r="AQ43" s="220"/>
      <c r="AR43" s="220"/>
      <c r="AS43" s="220"/>
      <c r="AT43" s="220"/>
      <c r="AU43" s="220"/>
      <c r="AV43" s="220"/>
      <c r="AW43" s="220"/>
      <c r="AX43" s="220"/>
      <c r="AY43" s="220"/>
      <c r="AZ43" s="220"/>
      <c r="BA43" s="220"/>
      <c r="BB43" s="220"/>
      <c r="BC43" s="220"/>
      <c r="BD43" s="220"/>
      <c r="BE43" s="220"/>
      <c r="BF43" s="220"/>
      <c r="BG43" s="220"/>
      <c r="BH43" s="220"/>
      <c r="BI43" s="220"/>
      <c r="BJ43" s="220"/>
      <c r="BK43" s="220"/>
      <c r="BL43" s="220"/>
      <c r="BM43" s="220"/>
      <c r="BN43" s="220"/>
      <c r="BO43" s="220"/>
      <c r="BP43" s="220"/>
      <c r="BQ43" s="220"/>
      <c r="BR43" s="220"/>
    </row>
    <row r="44" spans="1:70" s="192" customFormat="1" ht="13.5" customHeight="1" x14ac:dyDescent="0.25">
      <c r="A44" s="248">
        <v>34</v>
      </c>
      <c r="B44" s="55"/>
      <c r="C44" s="55"/>
      <c r="D44" s="262"/>
      <c r="E44" s="325">
        <v>7</v>
      </c>
      <c r="F44" s="331">
        <v>2.36</v>
      </c>
      <c r="G44" s="331">
        <v>3.5</v>
      </c>
      <c r="H44" s="326">
        <v>24</v>
      </c>
      <c r="I44" s="331">
        <v>2.06</v>
      </c>
      <c r="J44" s="331">
        <v>2.8</v>
      </c>
      <c r="K44" s="264"/>
      <c r="L44" s="266"/>
      <c r="M44" s="266"/>
      <c r="N44" s="266"/>
      <c r="O44" s="266"/>
      <c r="P44" s="266"/>
      <c r="Q44" s="266"/>
      <c r="R44" s="266"/>
      <c r="S44" s="266"/>
      <c r="T44" s="266"/>
      <c r="U44" s="266"/>
      <c r="V44" s="266"/>
      <c r="W44" s="266"/>
      <c r="X44" s="265"/>
      <c r="Y44" s="220"/>
      <c r="Z44" s="220"/>
      <c r="AA44" s="220">
        <v>29</v>
      </c>
      <c r="AB44" s="220" t="str">
        <f t="shared" si="0"/>
        <v/>
      </c>
      <c r="AC44" s="220" t="str">
        <f t="shared" si="1"/>
        <v/>
      </c>
      <c r="AD44" s="220"/>
      <c r="AE44" s="220"/>
      <c r="AF44" s="171">
        <v>0.75</v>
      </c>
      <c r="AG44" s="160" t="e">
        <f t="shared" si="4"/>
        <v>#NUM!</v>
      </c>
      <c r="AH44" s="160">
        <f t="shared" si="3"/>
        <v>7</v>
      </c>
      <c r="AI44" s="160">
        <f t="shared" si="3"/>
        <v>11</v>
      </c>
      <c r="AJ44" s="128"/>
      <c r="AK44" s="254" t="str">
        <f t="shared" si="2"/>
        <v/>
      </c>
      <c r="AL44" s="128"/>
      <c r="AM44" s="220"/>
      <c r="AN44" s="220"/>
      <c r="AO44" s="220"/>
      <c r="AP44" s="220"/>
      <c r="AQ44" s="220"/>
      <c r="AR44" s="220"/>
      <c r="AS44" s="220"/>
      <c r="AT44" s="220"/>
      <c r="AU44" s="220"/>
      <c r="AV44" s="220"/>
      <c r="AW44" s="220"/>
      <c r="AX44" s="220"/>
      <c r="AY44" s="220"/>
      <c r="AZ44" s="220"/>
      <c r="BA44" s="220"/>
      <c r="BB44" s="220"/>
      <c r="BC44" s="220"/>
      <c r="BD44" s="220"/>
      <c r="BE44" s="220"/>
      <c r="BF44" s="220"/>
      <c r="BG44" s="220"/>
      <c r="BH44" s="220"/>
      <c r="BI44" s="220"/>
      <c r="BJ44" s="220"/>
      <c r="BK44" s="220"/>
      <c r="BL44" s="220"/>
      <c r="BM44" s="220"/>
      <c r="BN44" s="220"/>
      <c r="BO44" s="220"/>
      <c r="BP44" s="220"/>
      <c r="BQ44" s="220"/>
      <c r="BR44" s="220"/>
    </row>
    <row r="45" spans="1:70" s="192" customFormat="1" ht="13.5" customHeight="1" x14ac:dyDescent="0.25">
      <c r="A45" s="248">
        <v>35</v>
      </c>
      <c r="B45" s="55"/>
      <c r="C45" s="55"/>
      <c r="D45" s="262"/>
      <c r="E45" s="325">
        <v>8</v>
      </c>
      <c r="F45" s="331">
        <v>2.31</v>
      </c>
      <c r="G45" s="331">
        <v>3.36</v>
      </c>
      <c r="H45" s="326">
        <v>25</v>
      </c>
      <c r="I45" s="331">
        <v>2.06</v>
      </c>
      <c r="J45" s="331">
        <v>2.79</v>
      </c>
      <c r="K45" s="264"/>
      <c r="L45" s="266"/>
      <c r="M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5"/>
      <c r="Y45" s="220"/>
      <c r="Z45" s="220"/>
      <c r="AA45" s="220">
        <v>30</v>
      </c>
      <c r="AB45" s="220" t="str">
        <f t="shared" si="0"/>
        <v/>
      </c>
      <c r="AC45" s="220" t="str">
        <f t="shared" si="1"/>
        <v/>
      </c>
      <c r="AD45" s="220"/>
      <c r="AE45" s="220"/>
      <c r="AF45" s="171">
        <v>0.75</v>
      </c>
      <c r="AG45" s="160" t="e">
        <f t="shared" si="4"/>
        <v>#NUM!</v>
      </c>
      <c r="AH45" s="160">
        <f t="shared" si="3"/>
        <v>9</v>
      </c>
      <c r="AI45" s="160">
        <f t="shared" si="3"/>
        <v>9</v>
      </c>
      <c r="AJ45" s="128"/>
      <c r="AK45" s="254" t="str">
        <f t="shared" si="2"/>
        <v/>
      </c>
      <c r="AL45" s="128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220"/>
      <c r="AX45" s="220"/>
      <c r="AY45" s="220"/>
      <c r="AZ45" s="220"/>
      <c r="BA45" s="220"/>
      <c r="BB45" s="220"/>
      <c r="BC45" s="220"/>
      <c r="BD45" s="220"/>
      <c r="BE45" s="220"/>
      <c r="BF45" s="220"/>
      <c r="BG45" s="220"/>
      <c r="BH45" s="220"/>
      <c r="BI45" s="220"/>
      <c r="BJ45" s="220"/>
      <c r="BK45" s="220"/>
      <c r="BL45" s="220"/>
      <c r="BM45" s="220"/>
      <c r="BN45" s="220"/>
      <c r="BO45" s="220"/>
      <c r="BP45" s="220"/>
      <c r="BQ45" s="220"/>
      <c r="BR45" s="220"/>
    </row>
    <row r="46" spans="1:70" s="192" customFormat="1" ht="13.5" customHeight="1" x14ac:dyDescent="0.25">
      <c r="A46" s="248">
        <v>36</v>
      </c>
      <c r="B46" s="55"/>
      <c r="C46" s="55"/>
      <c r="D46" s="262"/>
      <c r="E46" s="325">
        <v>9</v>
      </c>
      <c r="F46" s="331">
        <v>2.2599999999999998</v>
      </c>
      <c r="G46" s="331">
        <v>3.25</v>
      </c>
      <c r="H46" s="326">
        <v>26</v>
      </c>
      <c r="I46" s="331">
        <v>2.06</v>
      </c>
      <c r="J46" s="331">
        <v>2.78</v>
      </c>
      <c r="K46" s="264"/>
      <c r="L46" s="266"/>
      <c r="M46" s="266"/>
      <c r="N46" s="266"/>
      <c r="O46" s="266"/>
      <c r="P46" s="266"/>
      <c r="Q46" s="266"/>
      <c r="R46" s="266"/>
      <c r="S46" s="266"/>
      <c r="T46" s="266"/>
      <c r="U46" s="266"/>
      <c r="V46" s="266"/>
      <c r="W46" s="266"/>
      <c r="X46" s="265"/>
      <c r="Y46" s="220"/>
      <c r="Z46" s="220"/>
      <c r="AA46" s="220">
        <v>31</v>
      </c>
      <c r="AB46" s="220" t="str">
        <f t="shared" si="0"/>
        <v/>
      </c>
      <c r="AC46" s="220" t="str">
        <f t="shared" si="1"/>
        <v/>
      </c>
      <c r="AD46" s="220"/>
      <c r="AE46" s="220"/>
      <c r="AF46" s="171">
        <v>1</v>
      </c>
      <c r="AG46" s="160" t="e">
        <f>IF(AG50&gt;AG49,AG49,AG50)</f>
        <v>#NUM!</v>
      </c>
      <c r="AH46" s="160">
        <f t="shared" si="3"/>
        <v>9</v>
      </c>
      <c r="AI46" s="160">
        <f t="shared" si="3"/>
        <v>9</v>
      </c>
      <c r="AJ46" s="128"/>
      <c r="AK46" s="254" t="str">
        <f t="shared" si="2"/>
        <v/>
      </c>
      <c r="AL46" s="128"/>
      <c r="AM46" s="220"/>
      <c r="AN46" s="220"/>
      <c r="AO46" s="220"/>
      <c r="AP46" s="220"/>
      <c r="AQ46" s="220"/>
      <c r="AR46" s="220"/>
      <c r="AS46" s="220"/>
      <c r="AT46" s="220"/>
      <c r="AU46" s="220"/>
      <c r="AV46" s="220"/>
      <c r="AW46" s="220"/>
      <c r="AX46" s="220"/>
      <c r="AY46" s="220"/>
      <c r="AZ46" s="220"/>
      <c r="BA46" s="220"/>
      <c r="BB46" s="220"/>
      <c r="BC46" s="220"/>
      <c r="BD46" s="220"/>
      <c r="BE46" s="220"/>
      <c r="BF46" s="220"/>
      <c r="BG46" s="220"/>
      <c r="BH46" s="220"/>
      <c r="BI46" s="220"/>
      <c r="BJ46" s="220"/>
      <c r="BK46" s="220"/>
      <c r="BL46" s="220"/>
      <c r="BM46" s="220"/>
      <c r="BN46" s="220"/>
      <c r="BO46" s="220"/>
      <c r="BP46" s="220"/>
      <c r="BQ46" s="220"/>
      <c r="BR46" s="220"/>
    </row>
    <row r="47" spans="1:70" s="192" customFormat="1" ht="13.5" customHeight="1" x14ac:dyDescent="0.25">
      <c r="A47" s="248">
        <v>37</v>
      </c>
      <c r="B47" s="55"/>
      <c r="C47" s="55"/>
      <c r="D47" s="262"/>
      <c r="E47" s="325">
        <v>10</v>
      </c>
      <c r="F47" s="331">
        <v>2.23</v>
      </c>
      <c r="G47" s="331">
        <v>3.17</v>
      </c>
      <c r="H47" s="326">
        <v>27</v>
      </c>
      <c r="I47" s="331">
        <v>2.0499999999999998</v>
      </c>
      <c r="J47" s="331">
        <v>2.77</v>
      </c>
      <c r="K47" s="264"/>
      <c r="L47" s="266"/>
      <c r="M47" s="266"/>
      <c r="N47" s="266"/>
      <c r="O47" s="266"/>
      <c r="P47" s="266"/>
      <c r="Q47" s="266"/>
      <c r="R47" s="266"/>
      <c r="S47" s="266"/>
      <c r="T47" s="266"/>
      <c r="U47" s="266"/>
      <c r="V47" s="266"/>
      <c r="W47" s="266"/>
      <c r="X47" s="265"/>
      <c r="Y47" s="220"/>
      <c r="Z47" s="220"/>
      <c r="AA47" s="220">
        <v>32</v>
      </c>
      <c r="AB47" s="220" t="str">
        <f t="shared" si="0"/>
        <v/>
      </c>
      <c r="AC47" s="220" t="str">
        <f t="shared" si="1"/>
        <v/>
      </c>
      <c r="AD47" s="220"/>
      <c r="AE47" s="220"/>
      <c r="AF47" s="171">
        <v>1</v>
      </c>
      <c r="AG47" s="160" t="e">
        <f>IF(AG50&gt;AG49,AG49,AG50)</f>
        <v>#NUM!</v>
      </c>
      <c r="AH47" s="160">
        <f t="shared" si="3"/>
        <v>10</v>
      </c>
      <c r="AI47" s="160">
        <f t="shared" si="3"/>
        <v>8</v>
      </c>
      <c r="AJ47" s="128"/>
      <c r="AK47" s="254" t="str">
        <f t="shared" si="2"/>
        <v/>
      </c>
      <c r="AL47" s="128"/>
      <c r="AM47" s="220"/>
      <c r="AN47" s="220"/>
      <c r="AO47" s="220"/>
      <c r="AP47" s="220"/>
      <c r="AQ47" s="220"/>
      <c r="AR47" s="220"/>
      <c r="AS47" s="220"/>
      <c r="AT47" s="220"/>
      <c r="AU47" s="220"/>
      <c r="AV47" s="220"/>
      <c r="AW47" s="220"/>
      <c r="AX47" s="220"/>
      <c r="AY47" s="220"/>
      <c r="AZ47" s="220"/>
      <c r="BA47" s="220"/>
      <c r="BB47" s="220"/>
      <c r="BC47" s="220"/>
      <c r="BD47" s="220"/>
      <c r="BE47" s="220"/>
      <c r="BF47" s="220"/>
      <c r="BG47" s="220"/>
      <c r="BH47" s="220"/>
      <c r="BI47" s="220"/>
      <c r="BJ47" s="220"/>
      <c r="BK47" s="220"/>
      <c r="BL47" s="220"/>
      <c r="BM47" s="220"/>
      <c r="BN47" s="220"/>
      <c r="BO47" s="220"/>
      <c r="BP47" s="220"/>
      <c r="BQ47" s="220"/>
      <c r="BR47" s="220"/>
    </row>
    <row r="48" spans="1:70" s="192" customFormat="1" ht="13.5" customHeight="1" x14ac:dyDescent="0.25">
      <c r="A48" s="248">
        <v>38</v>
      </c>
      <c r="B48" s="55"/>
      <c r="C48" s="55"/>
      <c r="D48" s="262"/>
      <c r="E48" s="325">
        <v>11</v>
      </c>
      <c r="F48" s="331">
        <v>2.2000000000000002</v>
      </c>
      <c r="G48" s="331">
        <v>3.11</v>
      </c>
      <c r="H48" s="326">
        <v>28</v>
      </c>
      <c r="I48" s="331">
        <v>2.0499999999999998</v>
      </c>
      <c r="J48" s="331">
        <v>2.76</v>
      </c>
      <c r="K48" s="264"/>
      <c r="L48" s="266"/>
      <c r="M48" s="266"/>
      <c r="N48" s="266"/>
      <c r="O48" s="266"/>
      <c r="P48" s="266"/>
      <c r="Q48" s="266"/>
      <c r="R48" s="266"/>
      <c r="S48" s="266"/>
      <c r="T48" s="266"/>
      <c r="U48" s="266"/>
      <c r="V48" s="266"/>
      <c r="W48" s="266"/>
      <c r="X48" s="265"/>
      <c r="Y48" s="220"/>
      <c r="Z48" s="220"/>
      <c r="AA48" s="220">
        <v>33</v>
      </c>
      <c r="AB48" s="220" t="str">
        <f t="shared" si="0"/>
        <v/>
      </c>
      <c r="AC48" s="220" t="str">
        <f t="shared" si="1"/>
        <v/>
      </c>
      <c r="AD48" s="220"/>
      <c r="AE48" s="220"/>
      <c r="AF48" s="160" t="s">
        <v>23</v>
      </c>
      <c r="AG48" s="160" t="e">
        <f>IF(AG50&gt;AG49,AG50,0)</f>
        <v>#NUM!</v>
      </c>
      <c r="AH48" s="160" t="e">
        <f>IF(AG50&gt;AG49,9,0)</f>
        <v>#NUM!</v>
      </c>
      <c r="AI48" s="160"/>
      <c r="AJ48" s="128"/>
      <c r="AK48" s="254" t="str">
        <f t="shared" si="2"/>
        <v/>
      </c>
      <c r="AL48" s="128"/>
      <c r="AM48" s="220"/>
      <c r="AN48" s="220"/>
      <c r="AO48" s="220"/>
      <c r="AP48" s="220"/>
      <c r="AQ48" s="220"/>
      <c r="AR48" s="220"/>
      <c r="AS48" s="220"/>
      <c r="AT48" s="220"/>
      <c r="AU48" s="220"/>
      <c r="AV48" s="220"/>
      <c r="AW48" s="220"/>
      <c r="AX48" s="220"/>
      <c r="AY48" s="220"/>
      <c r="AZ48" s="220"/>
      <c r="BA48" s="220"/>
      <c r="BB48" s="220"/>
      <c r="BC48" s="220"/>
      <c r="BD48" s="220"/>
      <c r="BE48" s="220"/>
      <c r="BF48" s="220"/>
      <c r="BG48" s="220"/>
      <c r="BH48" s="220"/>
      <c r="BI48" s="220"/>
      <c r="BJ48" s="220"/>
      <c r="BK48" s="220"/>
      <c r="BL48" s="220"/>
      <c r="BM48" s="220"/>
      <c r="BN48" s="220"/>
      <c r="BO48" s="220"/>
      <c r="BP48" s="220"/>
      <c r="BQ48" s="220"/>
      <c r="BR48" s="220"/>
    </row>
    <row r="49" spans="1:70" s="192" customFormat="1" ht="13.5" customHeight="1" x14ac:dyDescent="0.25">
      <c r="A49" s="248">
        <v>39</v>
      </c>
      <c r="B49" s="55"/>
      <c r="C49" s="55"/>
      <c r="D49" s="262"/>
      <c r="E49" s="325">
        <v>12</v>
      </c>
      <c r="F49" s="331">
        <v>2.1800000000000002</v>
      </c>
      <c r="G49" s="331">
        <v>3.05</v>
      </c>
      <c r="H49" s="326">
        <v>29</v>
      </c>
      <c r="I49" s="331">
        <v>2.0499999999999998</v>
      </c>
      <c r="J49" s="331">
        <v>2.76</v>
      </c>
      <c r="K49" s="264"/>
      <c r="L49" s="266"/>
      <c r="M49" s="266"/>
      <c r="N49" s="266"/>
      <c r="O49" s="266"/>
      <c r="P49" s="266"/>
      <c r="Q49" s="266"/>
      <c r="R49" s="266"/>
      <c r="S49" s="266"/>
      <c r="T49" s="266"/>
      <c r="U49" s="266"/>
      <c r="V49" s="266"/>
      <c r="W49" s="266"/>
      <c r="X49" s="265"/>
      <c r="Y49" s="220"/>
      <c r="Z49" s="220"/>
      <c r="AA49" s="220">
        <v>34</v>
      </c>
      <c r="AB49" s="220" t="str">
        <f t="shared" si="0"/>
        <v/>
      </c>
      <c r="AC49" s="220" t="str">
        <f t="shared" si="1"/>
        <v/>
      </c>
      <c r="AD49" s="220"/>
      <c r="AE49" s="220"/>
      <c r="AF49" s="160" t="s">
        <v>21</v>
      </c>
      <c r="AG49" s="160" t="e">
        <f>AG45+AH34</f>
        <v>#NUM!</v>
      </c>
      <c r="AH49" s="160"/>
      <c r="AI49" s="160"/>
      <c r="AJ49" s="128"/>
      <c r="AK49" s="254" t="str">
        <f t="shared" si="2"/>
        <v/>
      </c>
      <c r="AL49" s="128"/>
      <c r="AM49" s="220"/>
      <c r="AN49" s="220"/>
      <c r="AO49" s="220"/>
      <c r="AP49" s="220"/>
      <c r="AQ49" s="220"/>
      <c r="AR49" s="220"/>
      <c r="AS49" s="220"/>
      <c r="AT49" s="220"/>
      <c r="AU49" s="220"/>
      <c r="AV49" s="220"/>
      <c r="AW49" s="220"/>
      <c r="AX49" s="220"/>
      <c r="AY49" s="220"/>
      <c r="AZ49" s="220"/>
      <c r="BA49" s="220"/>
      <c r="BB49" s="220"/>
      <c r="BC49" s="220"/>
      <c r="BD49" s="220"/>
      <c r="BE49" s="220"/>
      <c r="BF49" s="220"/>
      <c r="BG49" s="220"/>
      <c r="BH49" s="220"/>
      <c r="BI49" s="220"/>
      <c r="BJ49" s="220"/>
      <c r="BK49" s="220"/>
      <c r="BL49" s="220"/>
      <c r="BM49" s="220"/>
      <c r="BN49" s="220"/>
      <c r="BO49" s="220"/>
      <c r="BP49" s="220"/>
      <c r="BQ49" s="220"/>
      <c r="BR49" s="220"/>
    </row>
    <row r="50" spans="1:70" s="192" customFormat="1" ht="13.5" customHeight="1" x14ac:dyDescent="0.25">
      <c r="A50" s="248">
        <v>40</v>
      </c>
      <c r="B50" s="55"/>
      <c r="C50" s="55"/>
      <c r="D50" s="262"/>
      <c r="E50" s="325">
        <v>13</v>
      </c>
      <c r="F50" s="331">
        <v>2.16</v>
      </c>
      <c r="G50" s="331">
        <v>3.01</v>
      </c>
      <c r="H50" s="326">
        <v>30</v>
      </c>
      <c r="I50" s="331">
        <v>2.04</v>
      </c>
      <c r="J50" s="331">
        <v>2.75</v>
      </c>
      <c r="K50" s="264"/>
      <c r="L50" s="266"/>
      <c r="M50" s="266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5"/>
      <c r="Y50" s="220"/>
      <c r="Z50" s="220"/>
      <c r="AA50" s="220">
        <v>35</v>
      </c>
      <c r="AB50" s="220" t="str">
        <f t="shared" si="0"/>
        <v/>
      </c>
      <c r="AC50" s="220" t="str">
        <f t="shared" si="1"/>
        <v/>
      </c>
      <c r="AD50" s="220"/>
      <c r="AE50" s="220"/>
      <c r="AF50" s="160" t="s">
        <v>35</v>
      </c>
      <c r="AG50" s="160">
        <f>MAX(AC16:AC1015)</f>
        <v>0</v>
      </c>
      <c r="AH50" s="160"/>
      <c r="AI50" s="160"/>
      <c r="AJ50" s="128"/>
      <c r="AK50" s="254" t="str">
        <f t="shared" si="2"/>
        <v/>
      </c>
      <c r="AL50" s="128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0"/>
      <c r="AZ50" s="220"/>
      <c r="BA50" s="220"/>
      <c r="BB50" s="220"/>
      <c r="BC50" s="220"/>
      <c r="BD50" s="220"/>
      <c r="BE50" s="220"/>
      <c r="BF50" s="220"/>
      <c r="BG50" s="220"/>
      <c r="BH50" s="220"/>
      <c r="BI50" s="220"/>
      <c r="BJ50" s="220"/>
      <c r="BK50" s="220"/>
      <c r="BL50" s="220"/>
      <c r="BM50" s="220"/>
      <c r="BN50" s="220"/>
      <c r="BO50" s="220"/>
      <c r="BP50" s="220"/>
      <c r="BQ50" s="220"/>
      <c r="BR50" s="220"/>
    </row>
    <row r="51" spans="1:70" s="192" customFormat="1" ht="13.5" customHeight="1" x14ac:dyDescent="0.2">
      <c r="A51" s="248">
        <v>41</v>
      </c>
      <c r="B51" s="55"/>
      <c r="C51" s="55"/>
      <c r="D51" s="262"/>
      <c r="E51" s="325">
        <v>14</v>
      </c>
      <c r="F51" s="331">
        <v>2.14</v>
      </c>
      <c r="G51" s="331">
        <v>2.98</v>
      </c>
      <c r="H51" s="326">
        <v>40</v>
      </c>
      <c r="I51" s="331">
        <v>2.02</v>
      </c>
      <c r="J51" s="331">
        <v>2.7</v>
      </c>
      <c r="K51" s="264"/>
      <c r="L51" s="266"/>
      <c r="M51" s="266"/>
      <c r="N51" s="266"/>
      <c r="O51" s="264"/>
      <c r="P51" s="264"/>
      <c r="Q51" s="195"/>
      <c r="R51" s="266"/>
      <c r="S51" s="266"/>
      <c r="T51" s="266"/>
      <c r="U51" s="266"/>
      <c r="V51" s="266"/>
      <c r="W51" s="266"/>
      <c r="X51" s="265"/>
      <c r="Y51" s="220"/>
      <c r="Z51" s="220"/>
      <c r="AA51" s="220">
        <v>36</v>
      </c>
      <c r="AB51" s="220" t="str">
        <f t="shared" si="0"/>
        <v/>
      </c>
      <c r="AC51" s="220" t="str">
        <f t="shared" si="1"/>
        <v/>
      </c>
      <c r="AD51" s="220"/>
      <c r="AE51" s="220"/>
      <c r="AF51" s="220"/>
      <c r="AG51" s="220"/>
      <c r="AH51" s="220"/>
      <c r="AI51" s="220"/>
      <c r="AJ51" s="128"/>
      <c r="AK51" s="254" t="str">
        <f t="shared" si="2"/>
        <v/>
      </c>
      <c r="AL51" s="128"/>
      <c r="AM51" s="220"/>
      <c r="AN51" s="220"/>
      <c r="AO51" s="220"/>
      <c r="AP51" s="220"/>
      <c r="AQ51" s="220"/>
      <c r="AR51" s="220"/>
      <c r="AS51" s="220"/>
      <c r="AT51" s="220"/>
      <c r="AU51" s="220"/>
      <c r="AV51" s="220"/>
      <c r="AW51" s="220"/>
      <c r="AX51" s="220"/>
      <c r="AY51" s="220"/>
      <c r="AZ51" s="220"/>
      <c r="BA51" s="220"/>
      <c r="BB51" s="220"/>
      <c r="BC51" s="220"/>
      <c r="BD51" s="220"/>
      <c r="BE51" s="220"/>
      <c r="BF51" s="220"/>
      <c r="BG51" s="220"/>
      <c r="BH51" s="220"/>
      <c r="BI51" s="220"/>
      <c r="BJ51" s="220"/>
      <c r="BK51" s="220"/>
      <c r="BL51" s="220"/>
      <c r="BM51" s="220"/>
      <c r="BN51" s="220"/>
      <c r="BO51" s="220"/>
      <c r="BP51" s="220"/>
      <c r="BQ51" s="220"/>
      <c r="BR51" s="220"/>
    </row>
    <row r="52" spans="1:70" s="192" customFormat="1" ht="13.5" customHeight="1" x14ac:dyDescent="0.2">
      <c r="A52" s="248">
        <v>42</v>
      </c>
      <c r="B52" s="55"/>
      <c r="C52" s="55"/>
      <c r="D52" s="262"/>
      <c r="E52" s="325">
        <v>15</v>
      </c>
      <c r="F52" s="331">
        <v>2.13</v>
      </c>
      <c r="G52" s="331">
        <v>2.95</v>
      </c>
      <c r="H52" s="326">
        <v>50</v>
      </c>
      <c r="I52" s="331">
        <v>2.0099999999999998</v>
      </c>
      <c r="J52" s="331">
        <v>2.68</v>
      </c>
      <c r="K52" s="264"/>
      <c r="L52" s="266"/>
      <c r="M52" s="266"/>
      <c r="N52" s="266"/>
      <c r="O52" s="264"/>
      <c r="P52" s="264"/>
      <c r="Q52" s="195"/>
      <c r="R52" s="266"/>
      <c r="S52" s="266"/>
      <c r="T52" s="266"/>
      <c r="U52" s="266"/>
      <c r="V52" s="266"/>
      <c r="W52" s="266"/>
      <c r="X52" s="265"/>
      <c r="Y52" s="220"/>
      <c r="Z52" s="220"/>
      <c r="AA52" s="220">
        <v>37</v>
      </c>
      <c r="AB52" s="220" t="str">
        <f t="shared" si="0"/>
        <v/>
      </c>
      <c r="AC52" s="220" t="str">
        <f t="shared" si="1"/>
        <v/>
      </c>
      <c r="AD52" s="220"/>
      <c r="AE52" s="220"/>
      <c r="AF52" s="220"/>
      <c r="AG52" s="220"/>
      <c r="AH52" s="220"/>
      <c r="AI52" s="220"/>
      <c r="AJ52" s="128"/>
      <c r="AK52" s="254" t="str">
        <f t="shared" si="2"/>
        <v/>
      </c>
      <c r="AL52" s="128"/>
      <c r="AM52" s="220"/>
      <c r="AN52" s="220"/>
      <c r="AO52" s="220"/>
      <c r="AP52" s="220"/>
      <c r="AQ52" s="220"/>
      <c r="AR52" s="220"/>
      <c r="AS52" s="220"/>
      <c r="AT52" s="220"/>
      <c r="AU52" s="220"/>
      <c r="AV52" s="220"/>
      <c r="AW52" s="220"/>
      <c r="AX52" s="220"/>
      <c r="AY52" s="220"/>
      <c r="AZ52" s="220"/>
      <c r="BA52" s="220"/>
      <c r="BB52" s="220"/>
      <c r="BC52" s="220"/>
      <c r="BD52" s="220"/>
      <c r="BE52" s="220"/>
      <c r="BF52" s="220"/>
      <c r="BG52" s="220"/>
      <c r="BH52" s="220"/>
      <c r="BI52" s="220"/>
      <c r="BJ52" s="220"/>
      <c r="BK52" s="220"/>
      <c r="BL52" s="220"/>
      <c r="BM52" s="220"/>
      <c r="BN52" s="220"/>
      <c r="BO52" s="220"/>
      <c r="BP52" s="220"/>
      <c r="BQ52" s="220"/>
      <c r="BR52" s="220"/>
    </row>
    <row r="53" spans="1:70" s="192" customFormat="1" ht="13.5" customHeight="1" x14ac:dyDescent="0.2">
      <c r="A53" s="248">
        <v>43</v>
      </c>
      <c r="B53" s="55"/>
      <c r="C53" s="55"/>
      <c r="D53" s="262"/>
      <c r="E53" s="325">
        <v>16</v>
      </c>
      <c r="F53" s="331">
        <v>2.12</v>
      </c>
      <c r="G53" s="331">
        <v>2.92</v>
      </c>
      <c r="H53" s="326">
        <v>60</v>
      </c>
      <c r="I53" s="331">
        <v>2</v>
      </c>
      <c r="J53" s="331">
        <v>2.66</v>
      </c>
      <c r="K53" s="264"/>
      <c r="L53" s="266"/>
      <c r="M53" s="266"/>
      <c r="N53" s="266"/>
      <c r="O53" s="264"/>
      <c r="P53" s="264"/>
      <c r="Q53" s="195"/>
      <c r="R53" s="264"/>
      <c r="S53" s="264"/>
      <c r="T53" s="266"/>
      <c r="U53" s="266"/>
      <c r="V53" s="264"/>
      <c r="W53" s="264"/>
      <c r="X53" s="265"/>
      <c r="Y53" s="220"/>
      <c r="Z53" s="220"/>
      <c r="AA53" s="220">
        <v>38</v>
      </c>
      <c r="AB53" s="220" t="str">
        <f t="shared" si="0"/>
        <v/>
      </c>
      <c r="AC53" s="220" t="str">
        <f t="shared" si="1"/>
        <v/>
      </c>
      <c r="AD53" s="220"/>
      <c r="AE53" s="220"/>
      <c r="AF53" s="220"/>
      <c r="AG53" s="220"/>
      <c r="AH53" s="220"/>
      <c r="AI53" s="220"/>
      <c r="AJ53" s="128"/>
      <c r="AK53" s="254" t="str">
        <f t="shared" si="2"/>
        <v/>
      </c>
      <c r="AL53" s="128"/>
      <c r="AM53" s="220"/>
      <c r="AN53" s="220"/>
      <c r="AO53" s="220"/>
      <c r="AP53" s="220"/>
      <c r="AQ53" s="220"/>
      <c r="AR53" s="220"/>
      <c r="AS53" s="220"/>
      <c r="AT53" s="220"/>
      <c r="AU53" s="220"/>
      <c r="AV53" s="220"/>
      <c r="AW53" s="220"/>
      <c r="AX53" s="220"/>
      <c r="AY53" s="220"/>
      <c r="AZ53" s="220"/>
      <c r="BA53" s="220"/>
      <c r="BB53" s="220"/>
      <c r="BC53" s="220"/>
      <c r="BD53" s="220"/>
      <c r="BE53" s="220"/>
      <c r="BF53" s="220"/>
      <c r="BG53" s="220"/>
      <c r="BH53" s="220"/>
      <c r="BI53" s="220"/>
      <c r="BJ53" s="220"/>
      <c r="BK53" s="220"/>
      <c r="BL53" s="220"/>
      <c r="BM53" s="220"/>
      <c r="BN53" s="220"/>
      <c r="BO53" s="220"/>
      <c r="BP53" s="220"/>
      <c r="BQ53" s="220"/>
      <c r="BR53" s="220"/>
    </row>
    <row r="54" spans="1:70" s="192" customFormat="1" ht="13.5" customHeight="1" x14ac:dyDescent="0.2">
      <c r="A54" s="248">
        <v>44</v>
      </c>
      <c r="B54" s="55"/>
      <c r="C54" s="55"/>
      <c r="D54" s="262"/>
      <c r="E54" s="325">
        <v>17</v>
      </c>
      <c r="F54" s="331">
        <v>2.11</v>
      </c>
      <c r="G54" s="331">
        <v>2.9</v>
      </c>
      <c r="H54" s="326">
        <v>80</v>
      </c>
      <c r="I54" s="331">
        <v>1.99</v>
      </c>
      <c r="J54" s="331">
        <v>2.64</v>
      </c>
      <c r="K54" s="264"/>
      <c r="L54" s="266"/>
      <c r="M54" s="266"/>
      <c r="N54" s="266"/>
      <c r="O54" s="266"/>
      <c r="P54" s="266"/>
      <c r="Q54" s="266"/>
      <c r="R54" s="264"/>
      <c r="S54" s="264"/>
      <c r="T54" s="266"/>
      <c r="U54" s="266"/>
      <c r="V54" s="264"/>
      <c r="W54" s="264"/>
      <c r="X54" s="265"/>
      <c r="Y54" s="220"/>
      <c r="Z54" s="220"/>
      <c r="AA54" s="220">
        <v>39</v>
      </c>
      <c r="AB54" s="220" t="str">
        <f t="shared" si="0"/>
        <v/>
      </c>
      <c r="AC54" s="220" t="str">
        <f t="shared" si="1"/>
        <v/>
      </c>
      <c r="AD54" s="220"/>
      <c r="AE54" s="220"/>
      <c r="AF54" s="220"/>
      <c r="AG54" s="220"/>
      <c r="AH54" s="220"/>
      <c r="AI54" s="220"/>
      <c r="AJ54" s="128"/>
      <c r="AK54" s="254" t="str">
        <f t="shared" si="2"/>
        <v/>
      </c>
      <c r="AL54" s="128"/>
      <c r="AM54" s="220"/>
      <c r="AN54" s="220"/>
      <c r="AO54" s="220"/>
      <c r="AP54" s="220"/>
      <c r="AQ54" s="220"/>
      <c r="AR54" s="220"/>
      <c r="AS54" s="220"/>
      <c r="AT54" s="220"/>
      <c r="AU54" s="220"/>
      <c r="AV54" s="220"/>
      <c r="AW54" s="220"/>
      <c r="AX54" s="220"/>
      <c r="AY54" s="220"/>
      <c r="AZ54" s="220"/>
      <c r="BA54" s="220"/>
      <c r="BB54" s="220"/>
      <c r="BC54" s="220"/>
      <c r="BD54" s="220"/>
      <c r="BE54" s="220"/>
      <c r="BF54" s="220"/>
      <c r="BG54" s="220"/>
      <c r="BH54" s="220"/>
      <c r="BI54" s="220"/>
      <c r="BJ54" s="220"/>
      <c r="BK54" s="220"/>
      <c r="BL54" s="220"/>
      <c r="BM54" s="220"/>
      <c r="BN54" s="220"/>
      <c r="BO54" s="220"/>
      <c r="BP54" s="220"/>
      <c r="BQ54" s="220"/>
      <c r="BR54" s="220"/>
    </row>
    <row r="55" spans="1:70" s="192" customFormat="1" ht="13.5" customHeight="1" x14ac:dyDescent="0.2">
      <c r="A55" s="248">
        <v>45</v>
      </c>
      <c r="B55" s="55"/>
      <c r="C55" s="55"/>
      <c r="D55" s="262"/>
      <c r="E55" s="325">
        <v>18</v>
      </c>
      <c r="F55" s="331">
        <v>2.1</v>
      </c>
      <c r="G55" s="331">
        <v>2.88</v>
      </c>
      <c r="H55" s="326">
        <v>100</v>
      </c>
      <c r="I55" s="331">
        <v>1.98</v>
      </c>
      <c r="J55" s="331">
        <v>2.63</v>
      </c>
      <c r="K55" s="264"/>
      <c r="L55" s="266"/>
      <c r="M55" s="266"/>
      <c r="N55" s="266"/>
      <c r="O55" s="266"/>
      <c r="P55" s="266"/>
      <c r="Q55" s="266"/>
      <c r="R55" s="264"/>
      <c r="S55" s="264"/>
      <c r="T55" s="266"/>
      <c r="U55" s="266"/>
      <c r="V55" s="264"/>
      <c r="W55" s="264"/>
      <c r="X55" s="265"/>
      <c r="Y55" s="220"/>
      <c r="Z55" s="220"/>
      <c r="AA55" s="220">
        <v>40</v>
      </c>
      <c r="AB55" s="220" t="str">
        <f t="shared" si="0"/>
        <v/>
      </c>
      <c r="AC55" s="220" t="str">
        <f t="shared" si="1"/>
        <v/>
      </c>
      <c r="AD55" s="220"/>
      <c r="AE55" s="220"/>
      <c r="AF55" s="220"/>
      <c r="AG55" s="220"/>
      <c r="AH55" s="220"/>
      <c r="AI55" s="220"/>
      <c r="AJ55" s="128"/>
      <c r="AK55" s="254" t="str">
        <f t="shared" si="2"/>
        <v/>
      </c>
      <c r="AL55" s="128"/>
      <c r="AM55" s="220"/>
      <c r="AN55" s="220"/>
      <c r="AO55" s="220"/>
      <c r="AP55" s="220"/>
      <c r="AQ55" s="220"/>
      <c r="AR55" s="220"/>
      <c r="AS55" s="220"/>
      <c r="AT55" s="220"/>
      <c r="AU55" s="220"/>
      <c r="AV55" s="220"/>
      <c r="AW55" s="220"/>
      <c r="AX55" s="220"/>
      <c r="AY55" s="220"/>
      <c r="AZ55" s="220"/>
      <c r="BA55" s="220"/>
      <c r="BB55" s="220"/>
      <c r="BC55" s="220"/>
      <c r="BD55" s="220"/>
      <c r="BE55" s="220"/>
      <c r="BF55" s="220"/>
      <c r="BG55" s="220"/>
      <c r="BH55" s="220"/>
      <c r="BI55" s="220"/>
      <c r="BJ55" s="220"/>
      <c r="BK55" s="220"/>
      <c r="BL55" s="220"/>
      <c r="BM55" s="220"/>
      <c r="BN55" s="220"/>
      <c r="BO55" s="220"/>
      <c r="BP55" s="220"/>
      <c r="BQ55" s="220"/>
      <c r="BR55" s="220"/>
    </row>
    <row r="56" spans="1:70" s="192" customFormat="1" ht="13.5" customHeight="1" x14ac:dyDescent="0.2">
      <c r="A56" s="248">
        <v>46</v>
      </c>
      <c r="B56" s="55"/>
      <c r="C56" s="55"/>
      <c r="D56" s="262"/>
      <c r="E56" s="325">
        <v>19</v>
      </c>
      <c r="F56" s="331">
        <v>2.09</v>
      </c>
      <c r="G56" s="331">
        <v>2.86</v>
      </c>
      <c r="H56" s="326">
        <v>120</v>
      </c>
      <c r="I56" s="331">
        <v>1.98</v>
      </c>
      <c r="J56" s="331">
        <v>2.62</v>
      </c>
      <c r="K56" s="264"/>
      <c r="L56" s="266"/>
      <c r="M56" s="266"/>
      <c r="N56" s="266"/>
      <c r="O56" s="266"/>
      <c r="P56" s="266"/>
      <c r="Q56" s="266"/>
      <c r="R56" s="264"/>
      <c r="S56" s="264"/>
      <c r="T56" s="266"/>
      <c r="U56" s="266"/>
      <c r="V56" s="264"/>
      <c r="W56" s="264"/>
      <c r="X56" s="265"/>
      <c r="Y56" s="220"/>
      <c r="Z56" s="220"/>
      <c r="AA56" s="220">
        <v>41</v>
      </c>
      <c r="AB56" s="220" t="str">
        <f t="shared" si="0"/>
        <v/>
      </c>
      <c r="AC56" s="220" t="str">
        <f t="shared" si="1"/>
        <v/>
      </c>
      <c r="AD56" s="220"/>
      <c r="AE56" s="220"/>
      <c r="AF56" s="220"/>
      <c r="AG56" s="220"/>
      <c r="AH56" s="220"/>
      <c r="AI56" s="220"/>
      <c r="AJ56" s="128"/>
      <c r="AK56" s="254" t="str">
        <f t="shared" si="2"/>
        <v/>
      </c>
      <c r="AL56" s="128"/>
      <c r="AM56" s="220"/>
      <c r="AN56" s="220"/>
      <c r="AO56" s="220"/>
      <c r="AP56" s="220"/>
      <c r="AQ56" s="220"/>
      <c r="AR56" s="220"/>
      <c r="AS56" s="220"/>
      <c r="AT56" s="220"/>
      <c r="AU56" s="220"/>
      <c r="AV56" s="220"/>
      <c r="AW56" s="220"/>
      <c r="AX56" s="220"/>
      <c r="AY56" s="220"/>
      <c r="AZ56" s="220"/>
      <c r="BA56" s="220"/>
      <c r="BB56" s="220"/>
      <c r="BC56" s="220"/>
      <c r="BD56" s="220"/>
      <c r="BE56" s="220"/>
      <c r="BF56" s="220"/>
      <c r="BG56" s="220"/>
      <c r="BH56" s="220"/>
      <c r="BI56" s="220"/>
      <c r="BJ56" s="220"/>
      <c r="BK56" s="220"/>
      <c r="BL56" s="220"/>
      <c r="BM56" s="220"/>
      <c r="BN56" s="220"/>
      <c r="BO56" s="220"/>
      <c r="BP56" s="220"/>
      <c r="BQ56" s="220"/>
      <c r="BR56" s="220"/>
    </row>
    <row r="57" spans="1:70" s="192" customFormat="1" ht="13.5" customHeight="1" x14ac:dyDescent="0.2">
      <c r="A57" s="248">
        <v>47</v>
      </c>
      <c r="B57" s="55"/>
      <c r="C57" s="55"/>
      <c r="D57" s="262"/>
      <c r="E57" s="325">
        <v>20</v>
      </c>
      <c r="F57" s="331">
        <v>2.09</v>
      </c>
      <c r="G57" s="331">
        <v>2.85</v>
      </c>
      <c r="H57" s="326">
        <v>200</v>
      </c>
      <c r="I57" s="331">
        <v>1.97</v>
      </c>
      <c r="J57" s="331">
        <v>2.6</v>
      </c>
      <c r="K57" s="264"/>
      <c r="L57" s="266"/>
      <c r="M57" s="266"/>
      <c r="N57" s="266"/>
      <c r="O57" s="266"/>
      <c r="P57" s="266"/>
      <c r="Q57" s="266"/>
      <c r="R57" s="264"/>
      <c r="S57" s="264"/>
      <c r="T57" s="266"/>
      <c r="U57" s="266"/>
      <c r="V57" s="264"/>
      <c r="W57" s="264"/>
      <c r="X57" s="265"/>
      <c r="Y57" s="220"/>
      <c r="Z57" s="220"/>
      <c r="AA57" s="220">
        <v>42</v>
      </c>
      <c r="AB57" s="220" t="str">
        <f t="shared" si="0"/>
        <v/>
      </c>
      <c r="AC57" s="220" t="str">
        <f t="shared" si="1"/>
        <v/>
      </c>
      <c r="AD57" s="220"/>
      <c r="AE57" s="220"/>
      <c r="AF57" s="220"/>
      <c r="AG57" s="220"/>
      <c r="AH57" s="220"/>
      <c r="AI57" s="220"/>
      <c r="AJ57" s="128"/>
      <c r="AK57" s="254" t="str">
        <f t="shared" si="2"/>
        <v/>
      </c>
      <c r="AL57" s="128"/>
      <c r="AM57" s="220"/>
      <c r="AN57" s="220"/>
      <c r="AO57" s="220"/>
      <c r="AP57" s="220"/>
      <c r="AQ57" s="220"/>
      <c r="AR57" s="220"/>
      <c r="AS57" s="220"/>
      <c r="AT57" s="220"/>
      <c r="AU57" s="220"/>
      <c r="AV57" s="220"/>
      <c r="AW57" s="220"/>
      <c r="AX57" s="220"/>
      <c r="AY57" s="220"/>
      <c r="AZ57" s="220"/>
      <c r="BA57" s="220"/>
      <c r="BB57" s="220"/>
      <c r="BC57" s="220"/>
      <c r="BD57" s="220"/>
      <c r="BE57" s="220"/>
      <c r="BF57" s="220"/>
      <c r="BG57" s="220"/>
      <c r="BH57" s="220"/>
      <c r="BI57" s="220"/>
      <c r="BJ57" s="220"/>
      <c r="BK57" s="220"/>
      <c r="BL57" s="220"/>
      <c r="BM57" s="220"/>
      <c r="BN57" s="220"/>
      <c r="BO57" s="220"/>
      <c r="BP57" s="220"/>
      <c r="BQ57" s="220"/>
      <c r="BR57" s="220"/>
    </row>
    <row r="58" spans="1:70" s="192" customFormat="1" ht="13.5" customHeight="1" x14ac:dyDescent="0.2">
      <c r="A58" s="248">
        <v>48</v>
      </c>
      <c r="B58" s="55"/>
      <c r="C58" s="55"/>
      <c r="D58" s="262"/>
      <c r="E58" s="264"/>
      <c r="F58" s="265"/>
      <c r="G58" s="265"/>
      <c r="H58" s="265"/>
      <c r="I58" s="265"/>
      <c r="J58" s="265"/>
      <c r="K58" s="264"/>
      <c r="L58" s="266"/>
      <c r="M58" s="266"/>
      <c r="N58" s="266"/>
      <c r="O58" s="266"/>
      <c r="P58" s="266"/>
      <c r="Q58" s="266"/>
      <c r="R58" s="264"/>
      <c r="S58" s="264"/>
      <c r="T58" s="266"/>
      <c r="U58" s="266"/>
      <c r="V58" s="264"/>
      <c r="W58" s="264"/>
      <c r="X58" s="265"/>
      <c r="Y58" s="220"/>
      <c r="Z58" s="220"/>
      <c r="AA58" s="220">
        <v>43</v>
      </c>
      <c r="AB58" s="220" t="str">
        <f t="shared" si="0"/>
        <v/>
      </c>
      <c r="AC58" s="220" t="str">
        <f t="shared" si="1"/>
        <v/>
      </c>
      <c r="AD58" s="220"/>
      <c r="AE58" s="220"/>
      <c r="AF58" s="220"/>
      <c r="AG58" s="220"/>
      <c r="AH58" s="220"/>
      <c r="AI58" s="220"/>
      <c r="AJ58" s="128"/>
      <c r="AK58" s="254" t="str">
        <f t="shared" si="2"/>
        <v/>
      </c>
      <c r="AL58" s="128"/>
      <c r="AM58" s="220"/>
      <c r="AN58" s="220"/>
      <c r="AO58" s="220"/>
      <c r="AP58" s="220"/>
      <c r="AQ58" s="220"/>
      <c r="AR58" s="220"/>
      <c r="AS58" s="220"/>
      <c r="AT58" s="220"/>
      <c r="AU58" s="220"/>
      <c r="AV58" s="220"/>
      <c r="AW58" s="220"/>
      <c r="AX58" s="220"/>
      <c r="AY58" s="220"/>
      <c r="AZ58" s="220"/>
      <c r="BA58" s="220"/>
      <c r="BB58" s="220"/>
      <c r="BC58" s="220"/>
      <c r="BD58" s="220"/>
      <c r="BE58" s="220"/>
      <c r="BF58" s="220"/>
      <c r="BG58" s="220"/>
      <c r="BH58" s="220"/>
      <c r="BI58" s="220"/>
      <c r="BJ58" s="220"/>
      <c r="BK58" s="220"/>
      <c r="BL58" s="220"/>
      <c r="BM58" s="220"/>
      <c r="BN58" s="220"/>
      <c r="BO58" s="220"/>
      <c r="BP58" s="220"/>
      <c r="BQ58" s="220"/>
      <c r="BR58" s="220"/>
    </row>
    <row r="59" spans="1:70" s="192" customFormat="1" ht="13.5" customHeight="1" x14ac:dyDescent="0.2">
      <c r="A59" s="248">
        <v>49</v>
      </c>
      <c r="B59" s="55"/>
      <c r="C59" s="55"/>
      <c r="D59" s="262"/>
      <c r="E59" s="264"/>
      <c r="F59" s="265"/>
      <c r="G59" s="265"/>
      <c r="H59" s="265"/>
      <c r="I59" s="265"/>
      <c r="J59" s="265"/>
      <c r="K59" s="264"/>
      <c r="L59" s="266"/>
      <c r="M59" s="266"/>
      <c r="N59" s="266"/>
      <c r="O59" s="266"/>
      <c r="P59" s="266"/>
      <c r="Q59" s="266"/>
      <c r="R59" s="264"/>
      <c r="S59" s="264"/>
      <c r="T59" s="266"/>
      <c r="U59" s="266"/>
      <c r="V59" s="264"/>
      <c r="W59" s="264"/>
      <c r="X59" s="265"/>
      <c r="Y59" s="220"/>
      <c r="Z59" s="220"/>
      <c r="AA59" s="220">
        <v>44</v>
      </c>
      <c r="AB59" s="220" t="str">
        <f t="shared" si="0"/>
        <v/>
      </c>
      <c r="AC59" s="220" t="str">
        <f t="shared" si="1"/>
        <v/>
      </c>
      <c r="AD59" s="220"/>
      <c r="AE59" s="220"/>
      <c r="AF59" s="220"/>
      <c r="AG59" s="220"/>
      <c r="AH59" s="220"/>
      <c r="AI59" s="220"/>
      <c r="AJ59" s="128"/>
      <c r="AK59" s="254" t="str">
        <f t="shared" si="2"/>
        <v/>
      </c>
      <c r="AL59" s="128"/>
      <c r="AM59" s="220"/>
      <c r="AN59" s="220"/>
      <c r="AO59" s="220"/>
      <c r="AP59" s="220"/>
      <c r="AQ59" s="220"/>
      <c r="AR59" s="220"/>
      <c r="AS59" s="220"/>
      <c r="AT59" s="220"/>
      <c r="AU59" s="220"/>
      <c r="AV59" s="220"/>
      <c r="AW59" s="220"/>
      <c r="AX59" s="220"/>
      <c r="AY59" s="220"/>
      <c r="AZ59" s="220"/>
      <c r="BA59" s="220"/>
      <c r="BB59" s="220"/>
      <c r="BC59" s="220"/>
      <c r="BD59" s="220"/>
      <c r="BE59" s="220"/>
      <c r="BF59" s="220"/>
      <c r="BG59" s="220"/>
      <c r="BH59" s="220"/>
      <c r="BI59" s="220"/>
      <c r="BJ59" s="220"/>
      <c r="BK59" s="220"/>
      <c r="BL59" s="220"/>
      <c r="BM59" s="220"/>
      <c r="BN59" s="220"/>
      <c r="BO59" s="220"/>
      <c r="BP59" s="220"/>
      <c r="BQ59" s="220"/>
      <c r="BR59" s="220"/>
    </row>
    <row r="60" spans="1:70" s="192" customFormat="1" ht="13.5" customHeight="1" x14ac:dyDescent="0.2">
      <c r="A60" s="248">
        <v>50</v>
      </c>
      <c r="B60" s="55"/>
      <c r="C60" s="55"/>
      <c r="D60" s="262"/>
      <c r="E60" s="264"/>
      <c r="F60" s="265"/>
      <c r="G60" s="265"/>
      <c r="H60" s="265"/>
      <c r="I60" s="265"/>
      <c r="J60" s="265"/>
      <c r="K60" s="266"/>
      <c r="L60" s="266"/>
      <c r="M60" s="266"/>
      <c r="N60" s="266"/>
      <c r="O60" s="266"/>
      <c r="P60" s="266"/>
      <c r="Q60" s="266"/>
      <c r="R60" s="264"/>
      <c r="S60" s="264"/>
      <c r="T60" s="266"/>
      <c r="U60" s="266"/>
      <c r="V60" s="264"/>
      <c r="W60" s="264"/>
      <c r="X60" s="265"/>
      <c r="Y60" s="220"/>
      <c r="Z60" s="220"/>
      <c r="AA60" s="220">
        <v>45</v>
      </c>
      <c r="AB60" s="220" t="str">
        <f t="shared" si="0"/>
        <v/>
      </c>
      <c r="AC60" s="220" t="str">
        <f t="shared" si="1"/>
        <v/>
      </c>
      <c r="AD60" s="220"/>
      <c r="AE60" s="220"/>
      <c r="AF60" s="220"/>
      <c r="AG60" s="220"/>
      <c r="AH60" s="220"/>
      <c r="AI60" s="220"/>
      <c r="AJ60" s="128"/>
      <c r="AK60" s="254" t="str">
        <f t="shared" si="2"/>
        <v/>
      </c>
      <c r="AL60" s="128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220"/>
      <c r="AY60" s="220"/>
      <c r="AZ60" s="220"/>
      <c r="BA60" s="220"/>
      <c r="BB60" s="220"/>
      <c r="BC60" s="220"/>
      <c r="BD60" s="220"/>
      <c r="BE60" s="220"/>
      <c r="BF60" s="220"/>
      <c r="BG60" s="220"/>
      <c r="BH60" s="220"/>
      <c r="BI60" s="220"/>
      <c r="BJ60" s="220"/>
      <c r="BK60" s="220"/>
      <c r="BL60" s="220"/>
      <c r="BM60" s="220"/>
      <c r="BN60" s="220"/>
      <c r="BO60" s="220"/>
      <c r="BP60" s="220"/>
      <c r="BQ60" s="220"/>
      <c r="BR60" s="220"/>
    </row>
    <row r="61" spans="1:70" s="192" customFormat="1" ht="13.5" customHeight="1" x14ac:dyDescent="0.2">
      <c r="A61" s="248">
        <v>51</v>
      </c>
      <c r="B61" s="55"/>
      <c r="C61" s="55"/>
      <c r="D61" s="262"/>
      <c r="E61" s="264"/>
      <c r="F61" s="265"/>
      <c r="G61" s="265"/>
      <c r="H61" s="265"/>
      <c r="I61" s="265"/>
      <c r="J61" s="265"/>
      <c r="K61" s="266"/>
      <c r="L61" s="266"/>
      <c r="M61" s="266"/>
      <c r="N61" s="266"/>
      <c r="O61" s="266"/>
      <c r="P61" s="266"/>
      <c r="Q61" s="266"/>
      <c r="R61" s="264"/>
      <c r="S61" s="264"/>
      <c r="T61" s="266"/>
      <c r="U61" s="266"/>
      <c r="V61" s="264"/>
      <c r="W61" s="264"/>
      <c r="X61" s="265"/>
      <c r="Y61" s="220"/>
      <c r="Z61" s="220"/>
      <c r="AA61" s="220">
        <v>46</v>
      </c>
      <c r="AB61" s="220" t="str">
        <f t="shared" si="0"/>
        <v/>
      </c>
      <c r="AC61" s="220" t="str">
        <f t="shared" si="1"/>
        <v/>
      </c>
      <c r="AD61" s="220"/>
      <c r="AE61" s="220"/>
      <c r="AF61" s="220"/>
      <c r="AG61" s="220"/>
      <c r="AH61" s="220"/>
      <c r="AI61" s="220"/>
      <c r="AJ61" s="128"/>
      <c r="AK61" s="254" t="str">
        <f t="shared" si="2"/>
        <v/>
      </c>
      <c r="AL61" s="128"/>
      <c r="AM61" s="220"/>
      <c r="AN61" s="220"/>
      <c r="AO61" s="220"/>
      <c r="AP61" s="220"/>
      <c r="AQ61" s="220"/>
      <c r="AR61" s="220"/>
      <c r="AS61" s="220"/>
      <c r="AT61" s="220"/>
      <c r="AU61" s="220"/>
      <c r="AV61" s="220"/>
      <c r="AW61" s="220"/>
      <c r="AX61" s="220"/>
      <c r="AY61" s="220"/>
      <c r="AZ61" s="220"/>
      <c r="BA61" s="220"/>
      <c r="BB61" s="220"/>
      <c r="BC61" s="220"/>
      <c r="BD61" s="220"/>
      <c r="BE61" s="220"/>
      <c r="BF61" s="220"/>
      <c r="BG61" s="220"/>
      <c r="BH61" s="220"/>
      <c r="BI61" s="220"/>
      <c r="BJ61" s="220"/>
      <c r="BK61" s="220"/>
      <c r="BL61" s="220"/>
      <c r="BM61" s="220"/>
      <c r="BN61" s="220"/>
      <c r="BO61" s="220"/>
      <c r="BP61" s="220"/>
      <c r="BQ61" s="220"/>
      <c r="BR61" s="220"/>
    </row>
    <row r="62" spans="1:70" s="192" customFormat="1" ht="13.5" customHeight="1" x14ac:dyDescent="0.2">
      <c r="A62" s="248">
        <v>52</v>
      </c>
      <c r="B62" s="55"/>
      <c r="C62" s="55"/>
      <c r="D62" s="262"/>
      <c r="E62" s="264"/>
      <c r="F62" s="266"/>
      <c r="G62" s="266"/>
      <c r="H62" s="266"/>
      <c r="I62" s="266"/>
      <c r="J62" s="266"/>
      <c r="K62" s="266"/>
      <c r="L62" s="266"/>
      <c r="M62" s="266"/>
      <c r="N62" s="266"/>
      <c r="O62" s="266"/>
      <c r="P62" s="266"/>
      <c r="Q62" s="266"/>
      <c r="R62" s="264"/>
      <c r="S62" s="264"/>
      <c r="T62" s="266"/>
      <c r="U62" s="266"/>
      <c r="V62" s="264"/>
      <c r="W62" s="264"/>
      <c r="X62" s="265"/>
      <c r="Y62" s="220"/>
      <c r="Z62" s="220"/>
      <c r="AA62" s="220">
        <v>47</v>
      </c>
      <c r="AB62" s="220" t="str">
        <f t="shared" si="0"/>
        <v/>
      </c>
      <c r="AC62" s="220" t="str">
        <f t="shared" si="1"/>
        <v/>
      </c>
      <c r="AD62" s="220"/>
      <c r="AE62" s="220"/>
      <c r="AF62" s="220"/>
      <c r="AG62" s="220"/>
      <c r="AH62" s="220"/>
      <c r="AI62" s="220"/>
      <c r="AJ62" s="128"/>
      <c r="AK62" s="254" t="str">
        <f t="shared" si="2"/>
        <v/>
      </c>
      <c r="AL62" s="128"/>
      <c r="AM62" s="220"/>
      <c r="AN62" s="220"/>
      <c r="AO62" s="220"/>
      <c r="AP62" s="220"/>
      <c r="AQ62" s="220"/>
      <c r="AR62" s="220"/>
      <c r="AS62" s="220"/>
      <c r="AT62" s="220"/>
      <c r="AU62" s="220"/>
      <c r="AV62" s="220"/>
      <c r="AW62" s="220"/>
      <c r="AX62" s="220"/>
      <c r="AY62" s="220"/>
      <c r="AZ62" s="220"/>
      <c r="BA62" s="220"/>
      <c r="BB62" s="220"/>
      <c r="BC62" s="220"/>
      <c r="BD62" s="220"/>
      <c r="BE62" s="220"/>
      <c r="BF62" s="220"/>
      <c r="BG62" s="220"/>
      <c r="BH62" s="220"/>
      <c r="BI62" s="220"/>
      <c r="BJ62" s="220"/>
      <c r="BK62" s="220"/>
      <c r="BL62" s="220"/>
      <c r="BM62" s="220"/>
      <c r="BN62" s="220"/>
      <c r="BO62" s="220"/>
      <c r="BP62" s="220"/>
      <c r="BQ62" s="220"/>
      <c r="BR62" s="220"/>
    </row>
    <row r="63" spans="1:70" s="192" customFormat="1" ht="13.5" customHeight="1" x14ac:dyDescent="0.2">
      <c r="A63" s="248">
        <v>53</v>
      </c>
      <c r="B63" s="55"/>
      <c r="C63" s="55"/>
      <c r="D63" s="262"/>
      <c r="E63" s="264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  <c r="Q63" s="266"/>
      <c r="R63" s="264"/>
      <c r="S63" s="264"/>
      <c r="T63" s="266"/>
      <c r="U63" s="266"/>
      <c r="V63" s="264"/>
      <c r="W63" s="264"/>
      <c r="X63" s="265"/>
      <c r="Y63" s="220"/>
      <c r="Z63" s="220"/>
      <c r="AA63" s="220">
        <v>48</v>
      </c>
      <c r="AB63" s="220" t="str">
        <f t="shared" si="0"/>
        <v/>
      </c>
      <c r="AC63" s="220" t="str">
        <f t="shared" si="1"/>
        <v/>
      </c>
      <c r="AD63" s="220"/>
      <c r="AE63" s="220"/>
      <c r="AF63" s="220"/>
      <c r="AG63" s="220"/>
      <c r="AH63" s="220"/>
      <c r="AI63" s="220"/>
      <c r="AJ63" s="128"/>
      <c r="AK63" s="254" t="str">
        <f t="shared" si="2"/>
        <v/>
      </c>
      <c r="AL63" s="128"/>
      <c r="AM63" s="220"/>
      <c r="AN63" s="220"/>
      <c r="AO63" s="220"/>
      <c r="AP63" s="220"/>
      <c r="AQ63" s="220"/>
      <c r="AR63" s="220"/>
      <c r="AS63" s="220"/>
      <c r="AT63" s="220"/>
      <c r="AU63" s="220"/>
      <c r="AV63" s="220"/>
      <c r="AW63" s="220"/>
      <c r="AX63" s="220"/>
      <c r="AY63" s="220"/>
      <c r="AZ63" s="220"/>
      <c r="BA63" s="220"/>
      <c r="BB63" s="220"/>
      <c r="BC63" s="220"/>
      <c r="BD63" s="220"/>
      <c r="BE63" s="220"/>
      <c r="BF63" s="220"/>
      <c r="BG63" s="220"/>
      <c r="BH63" s="220"/>
      <c r="BI63" s="220"/>
      <c r="BJ63" s="220"/>
      <c r="BK63" s="220"/>
      <c r="BL63" s="220"/>
      <c r="BM63" s="220"/>
      <c r="BN63" s="220"/>
      <c r="BO63" s="220"/>
      <c r="BP63" s="220"/>
      <c r="BQ63" s="220"/>
      <c r="BR63" s="220"/>
    </row>
    <row r="64" spans="1:70" s="192" customFormat="1" ht="13.5" customHeight="1" x14ac:dyDescent="0.2">
      <c r="A64" s="248">
        <v>54</v>
      </c>
      <c r="B64" s="55"/>
      <c r="C64" s="55"/>
      <c r="D64" s="262"/>
      <c r="E64" s="264"/>
      <c r="F64" s="266"/>
      <c r="G64" s="266"/>
      <c r="H64" s="266"/>
      <c r="I64" s="266"/>
      <c r="J64" s="266"/>
      <c r="K64" s="266"/>
      <c r="L64" s="266"/>
      <c r="M64" s="266"/>
      <c r="N64" s="266"/>
      <c r="O64" s="266"/>
      <c r="P64" s="266"/>
      <c r="Q64" s="266"/>
      <c r="R64" s="264"/>
      <c r="S64" s="264"/>
      <c r="T64" s="266"/>
      <c r="U64" s="266"/>
      <c r="V64" s="264"/>
      <c r="W64" s="264"/>
      <c r="X64" s="265"/>
      <c r="Y64" s="220"/>
      <c r="Z64" s="220"/>
      <c r="AA64" s="220">
        <v>49</v>
      </c>
      <c r="AB64" s="220" t="str">
        <f t="shared" si="0"/>
        <v/>
      </c>
      <c r="AC64" s="220" t="str">
        <f t="shared" si="1"/>
        <v/>
      </c>
      <c r="AD64" s="220"/>
      <c r="AE64" s="220"/>
      <c r="AF64" s="220"/>
      <c r="AG64" s="220"/>
      <c r="AH64" s="220"/>
      <c r="AI64" s="220"/>
      <c r="AJ64" s="128"/>
      <c r="AK64" s="254" t="str">
        <f t="shared" si="2"/>
        <v/>
      </c>
      <c r="AL64" s="128"/>
      <c r="AM64" s="220"/>
      <c r="AN64" s="220"/>
      <c r="AO64" s="220"/>
      <c r="AP64" s="220"/>
      <c r="AQ64" s="220"/>
      <c r="AR64" s="220"/>
      <c r="AS64" s="220"/>
      <c r="AT64" s="220"/>
      <c r="AU64" s="220"/>
      <c r="AV64" s="220"/>
      <c r="AW64" s="220"/>
      <c r="AX64" s="220"/>
      <c r="AY64" s="220"/>
      <c r="AZ64" s="220"/>
      <c r="BA64" s="220"/>
      <c r="BB64" s="220"/>
      <c r="BC64" s="220"/>
      <c r="BD64" s="220"/>
      <c r="BE64" s="220"/>
      <c r="BF64" s="220"/>
      <c r="BG64" s="220"/>
      <c r="BH64" s="220"/>
      <c r="BI64" s="220"/>
      <c r="BJ64" s="220"/>
      <c r="BK64" s="220"/>
      <c r="BL64" s="220"/>
      <c r="BM64" s="220"/>
      <c r="BN64" s="220"/>
      <c r="BO64" s="220"/>
      <c r="BP64" s="220"/>
      <c r="BQ64" s="220"/>
      <c r="BR64" s="220"/>
    </row>
    <row r="65" spans="1:70" s="192" customFormat="1" ht="13.5" customHeight="1" x14ac:dyDescent="0.2">
      <c r="A65" s="248">
        <v>55</v>
      </c>
      <c r="B65" s="55"/>
      <c r="C65" s="55"/>
      <c r="D65" s="262"/>
      <c r="E65" s="264"/>
      <c r="F65" s="266"/>
      <c r="G65" s="266"/>
      <c r="H65" s="266"/>
      <c r="I65" s="266"/>
      <c r="J65" s="266"/>
      <c r="K65" s="266"/>
      <c r="L65" s="266"/>
      <c r="M65" s="266"/>
      <c r="N65" s="266"/>
      <c r="O65" s="266"/>
      <c r="P65" s="266"/>
      <c r="Q65" s="266"/>
      <c r="R65" s="264"/>
      <c r="S65" s="264"/>
      <c r="T65" s="266"/>
      <c r="U65" s="266"/>
      <c r="V65" s="264"/>
      <c r="W65" s="264"/>
      <c r="X65" s="265"/>
      <c r="Y65" s="220"/>
      <c r="Z65" s="220"/>
      <c r="AA65" s="220">
        <v>50</v>
      </c>
      <c r="AB65" s="220" t="str">
        <f t="shared" si="0"/>
        <v/>
      </c>
      <c r="AC65" s="220" t="str">
        <f t="shared" si="1"/>
        <v/>
      </c>
      <c r="AD65" s="220"/>
      <c r="AE65" s="220"/>
      <c r="AF65" s="220"/>
      <c r="AG65" s="220"/>
      <c r="AH65" s="220"/>
      <c r="AI65" s="220"/>
      <c r="AJ65" s="128"/>
      <c r="AK65" s="254" t="str">
        <f t="shared" si="2"/>
        <v/>
      </c>
      <c r="AL65" s="128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0"/>
      <c r="AZ65" s="220"/>
      <c r="BA65" s="220"/>
      <c r="BB65" s="220"/>
      <c r="BC65" s="220"/>
      <c r="BD65" s="220"/>
      <c r="BE65" s="220"/>
      <c r="BF65" s="220"/>
      <c r="BG65" s="220"/>
      <c r="BH65" s="220"/>
      <c r="BI65" s="220"/>
      <c r="BJ65" s="220"/>
      <c r="BK65" s="220"/>
      <c r="BL65" s="220"/>
      <c r="BM65" s="220"/>
      <c r="BN65" s="220"/>
      <c r="BO65" s="220"/>
      <c r="BP65" s="220"/>
      <c r="BQ65" s="220"/>
      <c r="BR65" s="220"/>
    </row>
    <row r="66" spans="1:70" s="192" customFormat="1" ht="13.5" customHeight="1" x14ac:dyDescent="0.2">
      <c r="A66" s="248">
        <v>56</v>
      </c>
      <c r="B66" s="55"/>
      <c r="C66" s="55"/>
      <c r="D66" s="262"/>
      <c r="E66" s="264"/>
      <c r="F66" s="266"/>
      <c r="G66" s="266"/>
      <c r="H66" s="266"/>
      <c r="I66" s="266"/>
      <c r="J66" s="266"/>
      <c r="K66" s="266"/>
      <c r="L66" s="266"/>
      <c r="M66" s="266"/>
      <c r="N66" s="266"/>
      <c r="O66" s="266"/>
      <c r="P66" s="266"/>
      <c r="Q66" s="266"/>
      <c r="R66" s="264"/>
      <c r="S66" s="264"/>
      <c r="T66" s="266"/>
      <c r="U66" s="266"/>
      <c r="V66" s="264"/>
      <c r="W66" s="264"/>
      <c r="X66" s="265"/>
      <c r="Y66" s="220"/>
      <c r="Z66" s="220"/>
      <c r="AA66" s="220">
        <v>51</v>
      </c>
      <c r="AB66" s="220" t="str">
        <f t="shared" si="0"/>
        <v/>
      </c>
      <c r="AC66" s="220" t="str">
        <f t="shared" si="1"/>
        <v/>
      </c>
      <c r="AD66" s="220"/>
      <c r="AE66" s="220"/>
      <c r="AF66" s="220"/>
      <c r="AG66" s="220"/>
      <c r="AH66" s="220"/>
      <c r="AI66" s="220"/>
      <c r="AJ66" s="128"/>
      <c r="AK66" s="254" t="str">
        <f t="shared" si="2"/>
        <v/>
      </c>
      <c r="AL66" s="128"/>
      <c r="AM66" s="220"/>
      <c r="AN66" s="220"/>
      <c r="AO66" s="220"/>
      <c r="AP66" s="220"/>
      <c r="AQ66" s="220"/>
      <c r="AR66" s="220"/>
      <c r="AS66" s="220"/>
      <c r="AT66" s="220"/>
      <c r="AU66" s="220"/>
      <c r="AV66" s="220"/>
      <c r="AW66" s="220"/>
      <c r="AX66" s="220"/>
      <c r="AY66" s="220"/>
      <c r="AZ66" s="220"/>
      <c r="BA66" s="220"/>
      <c r="BB66" s="220"/>
      <c r="BC66" s="220"/>
      <c r="BD66" s="220"/>
      <c r="BE66" s="220"/>
      <c r="BF66" s="220"/>
      <c r="BG66" s="220"/>
      <c r="BH66" s="220"/>
      <c r="BI66" s="220"/>
      <c r="BJ66" s="220"/>
      <c r="BK66" s="220"/>
      <c r="BL66" s="220"/>
      <c r="BM66" s="220"/>
      <c r="BN66" s="220"/>
      <c r="BO66" s="220"/>
      <c r="BP66" s="220"/>
      <c r="BQ66" s="220"/>
      <c r="BR66" s="220"/>
    </row>
    <row r="67" spans="1:70" s="192" customFormat="1" ht="13.5" customHeight="1" x14ac:dyDescent="0.2">
      <c r="A67" s="248">
        <v>57</v>
      </c>
      <c r="B67" s="55"/>
      <c r="C67" s="55"/>
      <c r="D67" s="262"/>
      <c r="E67" s="264"/>
      <c r="F67" s="266"/>
      <c r="G67" s="266"/>
      <c r="H67" s="266"/>
      <c r="I67" s="266"/>
      <c r="J67" s="266"/>
      <c r="K67" s="266"/>
      <c r="L67" s="266"/>
      <c r="M67" s="266"/>
      <c r="N67" s="266"/>
      <c r="O67" s="266"/>
      <c r="P67" s="266"/>
      <c r="Q67" s="266"/>
      <c r="R67" s="264"/>
      <c r="S67" s="264"/>
      <c r="T67" s="266"/>
      <c r="U67" s="266"/>
      <c r="V67" s="264"/>
      <c r="W67" s="264"/>
      <c r="X67" s="265"/>
      <c r="Y67" s="220"/>
      <c r="Z67" s="220"/>
      <c r="AA67" s="220">
        <v>52</v>
      </c>
      <c r="AB67" s="220" t="str">
        <f t="shared" si="0"/>
        <v/>
      </c>
      <c r="AC67" s="220" t="str">
        <f t="shared" si="1"/>
        <v/>
      </c>
      <c r="AD67" s="220"/>
      <c r="AE67" s="220"/>
      <c r="AF67" s="220"/>
      <c r="AG67" s="220"/>
      <c r="AH67" s="220"/>
      <c r="AI67" s="220"/>
      <c r="AJ67" s="128"/>
      <c r="AK67" s="254" t="str">
        <f t="shared" si="2"/>
        <v/>
      </c>
      <c r="AL67" s="128"/>
      <c r="AM67" s="220"/>
      <c r="AN67" s="220"/>
      <c r="AO67" s="220"/>
      <c r="AP67" s="220"/>
      <c r="AQ67" s="220"/>
      <c r="AR67" s="220"/>
      <c r="AS67" s="220"/>
      <c r="AT67" s="220"/>
      <c r="AU67" s="220"/>
      <c r="AV67" s="220"/>
      <c r="AW67" s="220"/>
      <c r="AX67" s="220"/>
      <c r="AY67" s="220"/>
      <c r="AZ67" s="220"/>
      <c r="BA67" s="220"/>
      <c r="BB67" s="220"/>
      <c r="BC67" s="220"/>
      <c r="BD67" s="220"/>
      <c r="BE67" s="220"/>
      <c r="BF67" s="220"/>
      <c r="BG67" s="220"/>
      <c r="BH67" s="220"/>
      <c r="BI67" s="220"/>
      <c r="BJ67" s="220"/>
      <c r="BK67" s="220"/>
      <c r="BL67" s="220"/>
      <c r="BM67" s="220"/>
      <c r="BN67" s="220"/>
      <c r="BO67" s="220"/>
      <c r="BP67" s="220"/>
      <c r="BQ67" s="220"/>
      <c r="BR67" s="220"/>
    </row>
    <row r="68" spans="1:70" s="192" customFormat="1" ht="13.5" customHeight="1" x14ac:dyDescent="0.2">
      <c r="A68" s="248">
        <v>58</v>
      </c>
      <c r="B68" s="55"/>
      <c r="C68" s="55"/>
      <c r="D68" s="262"/>
      <c r="E68" s="264"/>
      <c r="F68" s="266"/>
      <c r="G68" s="266"/>
      <c r="H68" s="266"/>
      <c r="I68" s="266"/>
      <c r="J68" s="266"/>
      <c r="K68" s="266"/>
      <c r="L68" s="266"/>
      <c r="M68" s="266"/>
      <c r="N68" s="266"/>
      <c r="O68" s="266"/>
      <c r="P68" s="266"/>
      <c r="Q68" s="266"/>
      <c r="R68" s="264"/>
      <c r="S68" s="264"/>
      <c r="T68" s="266"/>
      <c r="U68" s="266"/>
      <c r="V68" s="264"/>
      <c r="W68" s="264"/>
      <c r="X68" s="265"/>
      <c r="Y68" s="220"/>
      <c r="Z68" s="220"/>
      <c r="AA68" s="220">
        <v>53</v>
      </c>
      <c r="AB68" s="220" t="str">
        <f t="shared" si="0"/>
        <v/>
      </c>
      <c r="AC68" s="220" t="str">
        <f t="shared" si="1"/>
        <v/>
      </c>
      <c r="AD68" s="220"/>
      <c r="AE68" s="220"/>
      <c r="AF68" s="220"/>
      <c r="AG68" s="220"/>
      <c r="AH68" s="220"/>
      <c r="AI68" s="220"/>
      <c r="AJ68" s="128"/>
      <c r="AK68" s="254" t="str">
        <f t="shared" si="2"/>
        <v/>
      </c>
      <c r="AL68" s="128"/>
      <c r="AM68" s="220"/>
      <c r="AN68" s="220"/>
      <c r="AO68" s="220"/>
      <c r="AP68" s="220"/>
      <c r="AQ68" s="220"/>
      <c r="AR68" s="220"/>
      <c r="AS68" s="220"/>
      <c r="AT68" s="220"/>
      <c r="AU68" s="220"/>
      <c r="AV68" s="220"/>
      <c r="AW68" s="220"/>
      <c r="AX68" s="220"/>
      <c r="AY68" s="220"/>
      <c r="AZ68" s="220"/>
      <c r="BA68" s="220"/>
      <c r="BB68" s="220"/>
      <c r="BC68" s="220"/>
      <c r="BD68" s="220"/>
      <c r="BE68" s="220"/>
      <c r="BF68" s="220"/>
      <c r="BG68" s="220"/>
      <c r="BH68" s="220"/>
      <c r="BI68" s="220"/>
      <c r="BJ68" s="220"/>
      <c r="BK68" s="220"/>
      <c r="BL68" s="220"/>
      <c r="BM68" s="220"/>
      <c r="BN68" s="220"/>
      <c r="BO68" s="220"/>
      <c r="BP68" s="220"/>
      <c r="BQ68" s="220"/>
      <c r="BR68" s="220"/>
    </row>
    <row r="69" spans="1:70" s="192" customFormat="1" ht="13.5" customHeight="1" x14ac:dyDescent="0.2">
      <c r="A69" s="248">
        <v>59</v>
      </c>
      <c r="B69" s="55"/>
      <c r="C69" s="55"/>
      <c r="D69" s="262"/>
      <c r="E69" s="264"/>
      <c r="F69" s="266"/>
      <c r="G69" s="266"/>
      <c r="H69" s="266"/>
      <c r="I69" s="266"/>
      <c r="J69" s="266"/>
      <c r="K69" s="266"/>
      <c r="L69" s="266"/>
      <c r="M69" s="266"/>
      <c r="N69" s="266"/>
      <c r="O69" s="266"/>
      <c r="P69" s="266"/>
      <c r="Q69" s="266"/>
      <c r="R69" s="264"/>
      <c r="S69" s="264"/>
      <c r="T69" s="266"/>
      <c r="U69" s="266"/>
      <c r="V69" s="264"/>
      <c r="W69" s="264"/>
      <c r="X69" s="265"/>
      <c r="Y69" s="220"/>
      <c r="Z69" s="220"/>
      <c r="AA69" s="220">
        <v>54</v>
      </c>
      <c r="AB69" s="220" t="str">
        <f t="shared" si="0"/>
        <v/>
      </c>
      <c r="AC69" s="220" t="str">
        <f t="shared" si="1"/>
        <v/>
      </c>
      <c r="AD69" s="220"/>
      <c r="AE69" s="220"/>
      <c r="AF69" s="220"/>
      <c r="AG69" s="220"/>
      <c r="AH69" s="220"/>
      <c r="AI69" s="220"/>
      <c r="AJ69" s="128"/>
      <c r="AK69" s="254" t="str">
        <f t="shared" si="2"/>
        <v/>
      </c>
      <c r="AL69" s="128"/>
      <c r="AM69" s="220"/>
      <c r="AN69" s="220"/>
      <c r="AO69" s="220"/>
      <c r="AP69" s="220"/>
      <c r="AQ69" s="220"/>
      <c r="AR69" s="220"/>
      <c r="AS69" s="220"/>
      <c r="AT69" s="220"/>
      <c r="AU69" s="220"/>
      <c r="AV69" s="220"/>
      <c r="AW69" s="220"/>
      <c r="AX69" s="220"/>
      <c r="AY69" s="220"/>
      <c r="AZ69" s="220"/>
      <c r="BA69" s="220"/>
      <c r="BB69" s="220"/>
      <c r="BC69" s="220"/>
      <c r="BD69" s="220"/>
      <c r="BE69" s="220"/>
      <c r="BF69" s="220"/>
      <c r="BG69" s="220"/>
      <c r="BH69" s="220"/>
      <c r="BI69" s="220"/>
      <c r="BJ69" s="220"/>
      <c r="BK69" s="220"/>
      <c r="BL69" s="220"/>
      <c r="BM69" s="220"/>
      <c r="BN69" s="220"/>
      <c r="BO69" s="220"/>
      <c r="BP69" s="220"/>
      <c r="BQ69" s="220"/>
      <c r="BR69" s="220"/>
    </row>
    <row r="70" spans="1:70" s="192" customFormat="1" ht="13.5" customHeight="1" x14ac:dyDescent="0.2">
      <c r="A70" s="248">
        <v>60</v>
      </c>
      <c r="B70" s="55"/>
      <c r="C70" s="55"/>
      <c r="D70" s="262"/>
      <c r="E70" s="264"/>
      <c r="F70" s="266"/>
      <c r="G70" s="266"/>
      <c r="H70" s="266"/>
      <c r="I70" s="266"/>
      <c r="J70" s="266"/>
      <c r="K70" s="266"/>
      <c r="L70" s="266"/>
      <c r="M70" s="266"/>
      <c r="N70" s="266"/>
      <c r="O70" s="266"/>
      <c r="P70" s="266"/>
      <c r="Q70" s="266"/>
      <c r="R70" s="264"/>
      <c r="S70" s="264"/>
      <c r="T70" s="264"/>
      <c r="U70" s="264"/>
      <c r="V70" s="264"/>
      <c r="W70" s="264"/>
      <c r="X70" s="265"/>
      <c r="Y70" s="220"/>
      <c r="Z70" s="220"/>
      <c r="AA70" s="220">
        <v>55</v>
      </c>
      <c r="AB70" s="220" t="str">
        <f t="shared" si="0"/>
        <v/>
      </c>
      <c r="AC70" s="220" t="str">
        <f t="shared" si="1"/>
        <v/>
      </c>
      <c r="AD70" s="220"/>
      <c r="AE70" s="220"/>
      <c r="AF70" s="220"/>
      <c r="AG70" s="220"/>
      <c r="AH70" s="220"/>
      <c r="AI70" s="220"/>
      <c r="AJ70" s="128"/>
      <c r="AK70" s="254" t="str">
        <f t="shared" si="2"/>
        <v/>
      </c>
      <c r="AL70" s="128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0"/>
      <c r="AZ70" s="220"/>
      <c r="BA70" s="220"/>
      <c r="BB70" s="220"/>
      <c r="BC70" s="220"/>
      <c r="BD70" s="220"/>
      <c r="BE70" s="220"/>
      <c r="BF70" s="220"/>
      <c r="BG70" s="220"/>
      <c r="BH70" s="220"/>
      <c r="BI70" s="220"/>
      <c r="BJ70" s="220"/>
      <c r="BK70" s="220"/>
      <c r="BL70" s="220"/>
      <c r="BM70" s="220"/>
      <c r="BN70" s="220"/>
      <c r="BO70" s="220"/>
      <c r="BP70" s="220"/>
      <c r="BQ70" s="220"/>
      <c r="BR70" s="220"/>
    </row>
    <row r="71" spans="1:70" s="192" customFormat="1" ht="13.5" customHeight="1" x14ac:dyDescent="0.2">
      <c r="A71" s="248">
        <v>61</v>
      </c>
      <c r="B71" s="55"/>
      <c r="C71" s="55"/>
      <c r="D71" s="262"/>
      <c r="E71" s="264"/>
      <c r="F71" s="266"/>
      <c r="G71" s="266"/>
      <c r="H71" s="266"/>
      <c r="I71" s="266"/>
      <c r="J71" s="266"/>
      <c r="K71" s="266"/>
      <c r="L71" s="266"/>
      <c r="M71" s="266"/>
      <c r="N71" s="266"/>
      <c r="O71" s="266"/>
      <c r="P71" s="266"/>
      <c r="Q71" s="266"/>
      <c r="R71" s="264"/>
      <c r="S71" s="264"/>
      <c r="T71" s="264"/>
      <c r="U71" s="264"/>
      <c r="V71" s="264"/>
      <c r="W71" s="264"/>
      <c r="X71" s="265"/>
      <c r="Y71" s="220"/>
      <c r="Z71" s="220"/>
      <c r="AA71" s="220">
        <v>56</v>
      </c>
      <c r="AB71" s="220" t="str">
        <f t="shared" si="0"/>
        <v/>
      </c>
      <c r="AC71" s="220" t="str">
        <f t="shared" si="1"/>
        <v/>
      </c>
      <c r="AD71" s="220"/>
      <c r="AE71" s="220"/>
      <c r="AF71" s="220"/>
      <c r="AG71" s="220"/>
      <c r="AH71" s="220"/>
      <c r="AI71" s="220"/>
      <c r="AJ71" s="128"/>
      <c r="AK71" s="254" t="str">
        <f t="shared" si="2"/>
        <v/>
      </c>
      <c r="AL71" s="128"/>
      <c r="AM71" s="220"/>
      <c r="AN71" s="220"/>
      <c r="AO71" s="220"/>
      <c r="AP71" s="220"/>
      <c r="AQ71" s="220"/>
      <c r="AR71" s="220"/>
      <c r="AS71" s="220"/>
      <c r="AT71" s="220"/>
      <c r="AU71" s="220"/>
      <c r="AV71" s="220"/>
      <c r="AW71" s="220"/>
      <c r="AX71" s="220"/>
      <c r="AY71" s="220"/>
      <c r="AZ71" s="220"/>
      <c r="BA71" s="220"/>
      <c r="BB71" s="220"/>
      <c r="BC71" s="220"/>
      <c r="BD71" s="220"/>
      <c r="BE71" s="220"/>
      <c r="BF71" s="220"/>
      <c r="BG71" s="220"/>
      <c r="BH71" s="220"/>
      <c r="BI71" s="220"/>
      <c r="BJ71" s="220"/>
      <c r="BK71" s="220"/>
      <c r="BL71" s="220"/>
      <c r="BM71" s="220"/>
      <c r="BN71" s="220"/>
      <c r="BO71" s="220"/>
      <c r="BP71" s="220"/>
      <c r="BQ71" s="220"/>
      <c r="BR71" s="220"/>
    </row>
    <row r="72" spans="1:70" s="192" customFormat="1" ht="13.5" customHeight="1" x14ac:dyDescent="0.2">
      <c r="A72" s="248">
        <v>62</v>
      </c>
      <c r="B72" s="55"/>
      <c r="C72" s="55"/>
      <c r="D72" s="262"/>
      <c r="E72" s="264"/>
      <c r="F72" s="266"/>
      <c r="G72" s="266"/>
      <c r="H72" s="266"/>
      <c r="I72" s="266"/>
      <c r="J72" s="266"/>
      <c r="K72" s="266"/>
      <c r="L72" s="266"/>
      <c r="M72" s="266"/>
      <c r="N72" s="266"/>
      <c r="O72" s="266"/>
      <c r="P72" s="266"/>
      <c r="Q72" s="266"/>
      <c r="R72" s="264"/>
      <c r="S72" s="264"/>
      <c r="T72" s="264"/>
      <c r="U72" s="264"/>
      <c r="V72" s="264"/>
      <c r="W72" s="264"/>
      <c r="X72" s="265"/>
      <c r="Y72" s="220"/>
      <c r="Z72" s="220"/>
      <c r="AA72" s="220">
        <v>57</v>
      </c>
      <c r="AB72" s="220" t="str">
        <f t="shared" si="0"/>
        <v/>
      </c>
      <c r="AC72" s="220" t="str">
        <f t="shared" si="1"/>
        <v/>
      </c>
      <c r="AD72" s="220"/>
      <c r="AE72" s="220"/>
      <c r="AF72" s="220"/>
      <c r="AG72" s="220"/>
      <c r="AH72" s="220"/>
      <c r="AI72" s="220"/>
      <c r="AJ72" s="128"/>
      <c r="AK72" s="254" t="str">
        <f t="shared" si="2"/>
        <v/>
      </c>
      <c r="AL72" s="128"/>
      <c r="AM72" s="220"/>
      <c r="AN72" s="220"/>
      <c r="AO72" s="220"/>
      <c r="AP72" s="220"/>
      <c r="AQ72" s="220"/>
      <c r="AR72" s="220"/>
      <c r="AS72" s="220"/>
      <c r="AT72" s="220"/>
      <c r="AU72" s="220"/>
      <c r="AV72" s="220"/>
      <c r="AW72" s="220"/>
      <c r="AX72" s="220"/>
      <c r="AY72" s="220"/>
      <c r="AZ72" s="220"/>
      <c r="BA72" s="220"/>
      <c r="BB72" s="220"/>
      <c r="BC72" s="220"/>
      <c r="BD72" s="220"/>
      <c r="BE72" s="220"/>
      <c r="BF72" s="220"/>
      <c r="BG72" s="220"/>
      <c r="BH72" s="220"/>
      <c r="BI72" s="220"/>
      <c r="BJ72" s="220"/>
      <c r="BK72" s="220"/>
      <c r="BL72" s="220"/>
      <c r="BM72" s="220"/>
      <c r="BN72" s="220"/>
      <c r="BO72" s="220"/>
      <c r="BP72" s="220"/>
      <c r="BQ72" s="220"/>
      <c r="BR72" s="220"/>
    </row>
    <row r="73" spans="1:70" s="192" customFormat="1" ht="13.5" customHeight="1" x14ac:dyDescent="0.2">
      <c r="A73" s="248">
        <v>63</v>
      </c>
      <c r="B73" s="55"/>
      <c r="C73" s="55"/>
      <c r="D73" s="262"/>
      <c r="E73" s="264"/>
      <c r="F73" s="266"/>
      <c r="G73" s="266"/>
      <c r="H73" s="266"/>
      <c r="I73" s="266"/>
      <c r="J73" s="266"/>
      <c r="K73" s="266"/>
      <c r="L73" s="266"/>
      <c r="M73" s="266"/>
      <c r="N73" s="266"/>
      <c r="O73" s="266"/>
      <c r="P73" s="266"/>
      <c r="Q73" s="266"/>
      <c r="R73" s="264"/>
      <c r="S73" s="264"/>
      <c r="T73" s="264"/>
      <c r="U73" s="264"/>
      <c r="V73" s="264"/>
      <c r="W73" s="264"/>
      <c r="X73" s="265"/>
      <c r="Y73" s="220"/>
      <c r="Z73" s="220"/>
      <c r="AA73" s="220">
        <v>58</v>
      </c>
      <c r="AB73" s="220" t="str">
        <f t="shared" si="0"/>
        <v/>
      </c>
      <c r="AC73" s="220" t="str">
        <f t="shared" si="1"/>
        <v/>
      </c>
      <c r="AD73" s="220"/>
      <c r="AE73" s="220"/>
      <c r="AF73" s="220"/>
      <c r="AG73" s="220"/>
      <c r="AH73" s="220"/>
      <c r="AI73" s="220"/>
      <c r="AJ73" s="128"/>
      <c r="AK73" s="254" t="str">
        <f t="shared" si="2"/>
        <v/>
      </c>
      <c r="AL73" s="128"/>
      <c r="AM73" s="220"/>
      <c r="AN73" s="220"/>
      <c r="AO73" s="220"/>
      <c r="AP73" s="220"/>
      <c r="AQ73" s="220"/>
      <c r="AR73" s="220"/>
      <c r="AS73" s="220"/>
      <c r="AT73" s="220"/>
      <c r="AU73" s="220"/>
      <c r="AV73" s="220"/>
      <c r="AW73" s="220"/>
      <c r="AX73" s="220"/>
      <c r="AY73" s="220"/>
      <c r="AZ73" s="220"/>
      <c r="BA73" s="220"/>
      <c r="BB73" s="220"/>
      <c r="BC73" s="220"/>
      <c r="BD73" s="220"/>
      <c r="BE73" s="220"/>
      <c r="BF73" s="220"/>
      <c r="BG73" s="220"/>
      <c r="BH73" s="220"/>
      <c r="BI73" s="220"/>
      <c r="BJ73" s="220"/>
      <c r="BK73" s="220"/>
      <c r="BL73" s="220"/>
      <c r="BM73" s="220"/>
      <c r="BN73" s="220"/>
      <c r="BO73" s="220"/>
      <c r="BP73" s="220"/>
      <c r="BQ73" s="220"/>
      <c r="BR73" s="220"/>
    </row>
    <row r="74" spans="1:70" s="192" customFormat="1" ht="13.5" customHeight="1" x14ac:dyDescent="0.2">
      <c r="A74" s="248">
        <v>64</v>
      </c>
      <c r="B74" s="55"/>
      <c r="C74" s="55"/>
      <c r="D74" s="262"/>
      <c r="E74" s="264"/>
      <c r="F74" s="266"/>
      <c r="G74" s="266"/>
      <c r="H74" s="266"/>
      <c r="I74" s="266"/>
      <c r="J74" s="266"/>
      <c r="K74" s="266"/>
      <c r="L74" s="266"/>
      <c r="M74" s="266"/>
      <c r="N74" s="266"/>
      <c r="O74" s="266"/>
      <c r="P74" s="266"/>
      <c r="Q74" s="266"/>
      <c r="R74" s="264"/>
      <c r="S74" s="264"/>
      <c r="T74" s="264"/>
      <c r="U74" s="264"/>
      <c r="V74" s="264"/>
      <c r="W74" s="264"/>
      <c r="X74" s="265"/>
      <c r="Y74" s="220"/>
      <c r="Z74" s="220"/>
      <c r="AA74" s="220">
        <v>59</v>
      </c>
      <c r="AB74" s="220" t="str">
        <f t="shared" si="0"/>
        <v/>
      </c>
      <c r="AC74" s="220" t="str">
        <f t="shared" si="1"/>
        <v/>
      </c>
      <c r="AD74" s="220"/>
      <c r="AE74" s="220"/>
      <c r="AF74" s="220"/>
      <c r="AG74" s="220"/>
      <c r="AH74" s="220"/>
      <c r="AI74" s="220"/>
      <c r="AJ74" s="128"/>
      <c r="AK74" s="254" t="str">
        <f t="shared" si="2"/>
        <v/>
      </c>
      <c r="AL74" s="128"/>
      <c r="AM74" s="220"/>
      <c r="AN74" s="220"/>
      <c r="AO74" s="220"/>
      <c r="AP74" s="220"/>
      <c r="AQ74" s="220"/>
      <c r="AR74" s="220"/>
      <c r="AS74" s="220"/>
      <c r="AT74" s="220"/>
      <c r="AU74" s="220"/>
      <c r="AV74" s="220"/>
      <c r="AW74" s="220"/>
      <c r="AX74" s="220"/>
      <c r="AY74" s="220"/>
      <c r="AZ74" s="220"/>
      <c r="BA74" s="220"/>
      <c r="BB74" s="220"/>
      <c r="BC74" s="220"/>
      <c r="BD74" s="220"/>
      <c r="BE74" s="220"/>
      <c r="BF74" s="220"/>
      <c r="BG74" s="220"/>
      <c r="BH74" s="220"/>
      <c r="BI74" s="220"/>
      <c r="BJ74" s="220"/>
      <c r="BK74" s="220"/>
      <c r="BL74" s="220"/>
      <c r="BM74" s="220"/>
      <c r="BN74" s="220"/>
      <c r="BO74" s="220"/>
      <c r="BP74" s="220"/>
      <c r="BQ74" s="220"/>
      <c r="BR74" s="220"/>
    </row>
    <row r="75" spans="1:70" s="192" customFormat="1" ht="13.5" customHeight="1" x14ac:dyDescent="0.2">
      <c r="A75" s="248">
        <v>65</v>
      </c>
      <c r="B75" s="55"/>
      <c r="C75" s="55"/>
      <c r="D75" s="262"/>
      <c r="E75" s="264"/>
      <c r="F75" s="266"/>
      <c r="G75" s="266"/>
      <c r="H75" s="266"/>
      <c r="I75" s="266"/>
      <c r="J75" s="266"/>
      <c r="K75" s="266"/>
      <c r="L75" s="266"/>
      <c r="M75" s="266"/>
      <c r="N75" s="266"/>
      <c r="O75" s="266"/>
      <c r="P75" s="266"/>
      <c r="Q75" s="266"/>
      <c r="R75" s="264"/>
      <c r="S75" s="264"/>
      <c r="T75" s="264"/>
      <c r="U75" s="264"/>
      <c r="V75" s="264"/>
      <c r="W75" s="264"/>
      <c r="X75" s="265"/>
      <c r="Y75" s="220"/>
      <c r="Z75" s="220"/>
      <c r="AA75" s="220">
        <v>60</v>
      </c>
      <c r="AB75" s="220" t="str">
        <f t="shared" si="0"/>
        <v/>
      </c>
      <c r="AC75" s="220" t="str">
        <f t="shared" si="1"/>
        <v/>
      </c>
      <c r="AD75" s="220"/>
      <c r="AE75" s="220"/>
      <c r="AF75" s="220"/>
      <c r="AG75" s="220"/>
      <c r="AH75" s="220"/>
      <c r="AI75" s="220"/>
      <c r="AJ75" s="128"/>
      <c r="AK75" s="254" t="str">
        <f t="shared" si="2"/>
        <v/>
      </c>
      <c r="AL75" s="128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0"/>
      <c r="BF75" s="220"/>
      <c r="BG75" s="220"/>
      <c r="BH75" s="220"/>
      <c r="BI75" s="220"/>
      <c r="BJ75" s="220"/>
      <c r="BK75" s="220"/>
      <c r="BL75" s="220"/>
      <c r="BM75" s="220"/>
      <c r="BN75" s="220"/>
      <c r="BO75" s="220"/>
      <c r="BP75" s="220"/>
      <c r="BQ75" s="220"/>
      <c r="BR75" s="220"/>
    </row>
    <row r="76" spans="1:70" s="192" customFormat="1" ht="13.5" customHeight="1" x14ac:dyDescent="0.2">
      <c r="A76" s="248">
        <v>66</v>
      </c>
      <c r="B76" s="55"/>
      <c r="C76" s="55"/>
      <c r="D76" s="262"/>
      <c r="E76" s="264"/>
      <c r="F76" s="266"/>
      <c r="G76" s="266"/>
      <c r="H76" s="266"/>
      <c r="I76" s="266"/>
      <c r="J76" s="266"/>
      <c r="K76" s="266"/>
      <c r="L76" s="266"/>
      <c r="M76" s="266"/>
      <c r="N76" s="266"/>
      <c r="O76" s="266"/>
      <c r="P76" s="266"/>
      <c r="Q76" s="266"/>
      <c r="R76" s="266"/>
      <c r="S76" s="266"/>
      <c r="T76" s="266"/>
      <c r="U76" s="266"/>
      <c r="V76" s="266"/>
      <c r="W76" s="266"/>
      <c r="X76" s="265"/>
      <c r="Y76" s="220"/>
      <c r="Z76" s="220"/>
      <c r="AA76" s="220">
        <v>61</v>
      </c>
      <c r="AB76" s="220" t="str">
        <f t="shared" si="0"/>
        <v/>
      </c>
      <c r="AC76" s="220" t="str">
        <f t="shared" si="1"/>
        <v/>
      </c>
      <c r="AD76" s="220"/>
      <c r="AE76" s="220"/>
      <c r="AF76" s="220"/>
      <c r="AG76" s="220"/>
      <c r="AH76" s="220"/>
      <c r="AI76" s="220"/>
      <c r="AJ76" s="128"/>
      <c r="AK76" s="254" t="str">
        <f t="shared" si="2"/>
        <v/>
      </c>
      <c r="AL76" s="128"/>
      <c r="AM76" s="220"/>
      <c r="AN76" s="220"/>
      <c r="AO76" s="220"/>
      <c r="AP76" s="220"/>
      <c r="AQ76" s="220"/>
      <c r="AR76" s="220"/>
      <c r="AS76" s="220"/>
      <c r="AT76" s="220"/>
      <c r="AU76" s="220"/>
      <c r="AV76" s="220"/>
      <c r="AW76" s="220"/>
      <c r="AX76" s="220"/>
      <c r="AY76" s="220"/>
      <c r="AZ76" s="220"/>
      <c r="BA76" s="220"/>
      <c r="BB76" s="220"/>
      <c r="BC76" s="220"/>
      <c r="BD76" s="220"/>
      <c r="BE76" s="220"/>
      <c r="BF76" s="220"/>
      <c r="BG76" s="220"/>
      <c r="BH76" s="220"/>
      <c r="BI76" s="220"/>
      <c r="BJ76" s="220"/>
      <c r="BK76" s="220"/>
      <c r="BL76" s="220"/>
      <c r="BM76" s="220"/>
      <c r="BN76" s="220"/>
      <c r="BO76" s="220"/>
      <c r="BP76" s="220"/>
      <c r="BQ76" s="220"/>
      <c r="BR76" s="220"/>
    </row>
    <row r="77" spans="1:70" s="192" customFormat="1" ht="13.5" customHeight="1" x14ac:dyDescent="0.2">
      <c r="A77" s="248">
        <v>67</v>
      </c>
      <c r="B77" s="55"/>
      <c r="C77" s="55"/>
      <c r="D77" s="262"/>
      <c r="E77" s="264"/>
      <c r="F77" s="266"/>
      <c r="G77" s="266"/>
      <c r="H77" s="266"/>
      <c r="I77" s="266"/>
      <c r="J77" s="266"/>
      <c r="K77" s="266"/>
      <c r="L77" s="266"/>
      <c r="M77" s="266"/>
      <c r="N77" s="266"/>
      <c r="O77" s="266"/>
      <c r="P77" s="266"/>
      <c r="Q77" s="266"/>
      <c r="R77" s="266"/>
      <c r="S77" s="266"/>
      <c r="T77" s="266"/>
      <c r="U77" s="266"/>
      <c r="V77" s="266"/>
      <c r="W77" s="266"/>
      <c r="X77" s="265"/>
      <c r="Y77" s="220"/>
      <c r="Z77" s="220"/>
      <c r="AA77" s="220">
        <v>62</v>
      </c>
      <c r="AB77" s="220" t="str">
        <f t="shared" si="0"/>
        <v/>
      </c>
      <c r="AC77" s="220" t="str">
        <f t="shared" si="1"/>
        <v/>
      </c>
      <c r="AD77" s="220"/>
      <c r="AE77" s="220"/>
      <c r="AF77" s="220"/>
      <c r="AG77" s="220"/>
      <c r="AH77" s="220"/>
      <c r="AI77" s="220"/>
      <c r="AJ77" s="128"/>
      <c r="AK77" s="254" t="str">
        <f t="shared" si="2"/>
        <v/>
      </c>
      <c r="AL77" s="128"/>
      <c r="AM77" s="220"/>
      <c r="AN77" s="220"/>
      <c r="AO77" s="220"/>
      <c r="AP77" s="220"/>
      <c r="AQ77" s="220"/>
      <c r="AR77" s="220"/>
      <c r="AS77" s="220"/>
      <c r="AT77" s="220"/>
      <c r="AU77" s="220"/>
      <c r="AV77" s="220"/>
      <c r="AW77" s="220"/>
      <c r="AX77" s="220"/>
      <c r="AY77" s="220"/>
      <c r="AZ77" s="220"/>
      <c r="BA77" s="220"/>
      <c r="BB77" s="220"/>
      <c r="BC77" s="220"/>
      <c r="BD77" s="220"/>
      <c r="BE77" s="220"/>
      <c r="BF77" s="220"/>
      <c r="BG77" s="220"/>
      <c r="BH77" s="220"/>
      <c r="BI77" s="220"/>
      <c r="BJ77" s="220"/>
      <c r="BK77" s="220"/>
      <c r="BL77" s="220"/>
      <c r="BM77" s="220"/>
      <c r="BN77" s="220"/>
      <c r="BO77" s="220"/>
      <c r="BP77" s="220"/>
      <c r="BQ77" s="220"/>
      <c r="BR77" s="220"/>
    </row>
    <row r="78" spans="1:70" s="192" customFormat="1" ht="13.5" customHeight="1" x14ac:dyDescent="0.2">
      <c r="A78" s="248">
        <v>68</v>
      </c>
      <c r="B78" s="55"/>
      <c r="C78" s="55"/>
      <c r="D78" s="262"/>
      <c r="E78" s="264"/>
      <c r="F78" s="266"/>
      <c r="G78" s="266"/>
      <c r="H78" s="266"/>
      <c r="I78" s="266"/>
      <c r="J78" s="266"/>
      <c r="K78" s="266"/>
      <c r="L78" s="266"/>
      <c r="M78" s="266"/>
      <c r="N78" s="266"/>
      <c r="O78" s="266"/>
      <c r="P78" s="266"/>
      <c r="Q78" s="266"/>
      <c r="R78" s="266"/>
      <c r="S78" s="266"/>
      <c r="T78" s="266"/>
      <c r="U78" s="266"/>
      <c r="V78" s="265"/>
      <c r="W78" s="265"/>
      <c r="X78" s="265"/>
      <c r="Y78" s="220"/>
      <c r="Z78" s="220"/>
      <c r="AA78" s="220">
        <v>63</v>
      </c>
      <c r="AB78" s="220" t="str">
        <f t="shared" si="0"/>
        <v/>
      </c>
      <c r="AC78" s="220" t="str">
        <f t="shared" si="1"/>
        <v/>
      </c>
      <c r="AD78" s="220"/>
      <c r="AE78" s="220"/>
      <c r="AF78" s="220"/>
      <c r="AG78" s="220"/>
      <c r="AH78" s="220"/>
      <c r="AI78" s="220"/>
      <c r="AJ78" s="128"/>
      <c r="AK78" s="254" t="str">
        <f t="shared" si="2"/>
        <v/>
      </c>
      <c r="AL78" s="128"/>
      <c r="AM78" s="220"/>
      <c r="AN78" s="220"/>
      <c r="AO78" s="220"/>
      <c r="AP78" s="220"/>
      <c r="AQ78" s="220"/>
      <c r="AR78" s="220"/>
      <c r="AS78" s="220"/>
      <c r="AT78" s="220"/>
      <c r="AU78" s="220"/>
      <c r="AV78" s="220"/>
      <c r="AW78" s="220"/>
      <c r="AX78" s="220"/>
      <c r="AY78" s="220"/>
      <c r="AZ78" s="220"/>
      <c r="BA78" s="220"/>
      <c r="BB78" s="220"/>
      <c r="BC78" s="220"/>
      <c r="BD78" s="220"/>
      <c r="BE78" s="220"/>
      <c r="BF78" s="220"/>
      <c r="BG78" s="220"/>
      <c r="BH78" s="220"/>
      <c r="BI78" s="220"/>
      <c r="BJ78" s="220"/>
      <c r="BK78" s="220"/>
      <c r="BL78" s="220"/>
      <c r="BM78" s="220"/>
      <c r="BN78" s="220"/>
      <c r="BO78" s="220"/>
      <c r="BP78" s="220"/>
      <c r="BQ78" s="220"/>
      <c r="BR78" s="220"/>
    </row>
    <row r="79" spans="1:70" s="192" customFormat="1" ht="13.5" customHeight="1" x14ac:dyDescent="0.2">
      <c r="A79" s="248">
        <v>69</v>
      </c>
      <c r="B79" s="55"/>
      <c r="C79" s="55"/>
      <c r="D79" s="262"/>
      <c r="E79" s="264"/>
      <c r="F79" s="266"/>
      <c r="G79" s="266"/>
      <c r="H79" s="266"/>
      <c r="I79" s="266"/>
      <c r="J79" s="266"/>
      <c r="K79" s="266"/>
      <c r="L79" s="266"/>
      <c r="M79" s="266"/>
      <c r="N79" s="266"/>
      <c r="O79" s="266"/>
      <c r="P79" s="266"/>
      <c r="Q79" s="266"/>
      <c r="R79" s="266"/>
      <c r="S79" s="266"/>
      <c r="T79" s="266"/>
      <c r="U79" s="266"/>
      <c r="V79" s="265"/>
      <c r="W79" s="265"/>
      <c r="X79" s="265"/>
      <c r="Y79" s="220"/>
      <c r="Z79" s="220"/>
      <c r="AA79" s="220">
        <v>64</v>
      </c>
      <c r="AB79" s="220" t="str">
        <f t="shared" si="0"/>
        <v/>
      </c>
      <c r="AC79" s="220" t="str">
        <f t="shared" si="1"/>
        <v/>
      </c>
      <c r="AD79" s="220"/>
      <c r="AE79" s="220"/>
      <c r="AF79" s="220"/>
      <c r="AG79" s="220"/>
      <c r="AH79" s="220"/>
      <c r="AI79" s="220"/>
      <c r="AJ79" s="128"/>
      <c r="AK79" s="254" t="str">
        <f t="shared" si="2"/>
        <v/>
      </c>
      <c r="AL79" s="128"/>
      <c r="AM79" s="220"/>
      <c r="AN79" s="220"/>
      <c r="AO79" s="220"/>
      <c r="AP79" s="220"/>
      <c r="AQ79" s="220"/>
      <c r="AR79" s="220"/>
      <c r="AS79" s="220"/>
      <c r="AT79" s="220"/>
      <c r="AU79" s="220"/>
      <c r="AV79" s="220"/>
      <c r="AW79" s="220"/>
      <c r="AX79" s="220"/>
      <c r="AY79" s="220"/>
      <c r="AZ79" s="220"/>
      <c r="BA79" s="220"/>
      <c r="BB79" s="220"/>
      <c r="BC79" s="220"/>
      <c r="BD79" s="220"/>
      <c r="BE79" s="220"/>
      <c r="BF79" s="220"/>
      <c r="BG79" s="220"/>
      <c r="BH79" s="220"/>
      <c r="BI79" s="220"/>
      <c r="BJ79" s="220"/>
      <c r="BK79" s="220"/>
      <c r="BL79" s="220"/>
      <c r="BM79" s="220"/>
      <c r="BN79" s="220"/>
      <c r="BO79" s="220"/>
      <c r="BP79" s="220"/>
      <c r="BQ79" s="220"/>
      <c r="BR79" s="220"/>
    </row>
    <row r="80" spans="1:70" s="192" customFormat="1" ht="13.5" customHeight="1" x14ac:dyDescent="0.2">
      <c r="A80" s="248">
        <v>70</v>
      </c>
      <c r="B80" s="55"/>
      <c r="C80" s="55"/>
      <c r="D80" s="262"/>
      <c r="E80" s="264"/>
      <c r="F80" s="266"/>
      <c r="G80" s="266"/>
      <c r="H80" s="266"/>
      <c r="I80" s="266"/>
      <c r="J80" s="266"/>
      <c r="K80" s="266"/>
      <c r="L80" s="266"/>
      <c r="M80" s="266"/>
      <c r="N80" s="266"/>
      <c r="O80" s="266"/>
      <c r="P80" s="266"/>
      <c r="Q80" s="266"/>
      <c r="R80" s="266"/>
      <c r="S80" s="266"/>
      <c r="T80" s="266"/>
      <c r="U80" s="266"/>
      <c r="V80" s="265"/>
      <c r="W80" s="265"/>
      <c r="X80" s="265"/>
      <c r="Y80" s="220"/>
      <c r="Z80" s="220"/>
      <c r="AA80" s="220">
        <v>65</v>
      </c>
      <c r="AB80" s="220" t="str">
        <f t="shared" ref="AB80:AB143" si="5">IF(AK81="","",B75)</f>
        <v/>
      </c>
      <c r="AC80" s="220" t="str">
        <f t="shared" ref="AC80:AC143" si="6">IF(AK81="","",C75)</f>
        <v/>
      </c>
      <c r="AD80" s="220"/>
      <c r="AE80" s="220"/>
      <c r="AF80" s="220"/>
      <c r="AG80" s="220"/>
      <c r="AH80" s="220"/>
      <c r="AI80" s="220"/>
      <c r="AJ80" s="128"/>
      <c r="AK80" s="254" t="str">
        <f t="shared" si="2"/>
        <v/>
      </c>
      <c r="AL80" s="128"/>
      <c r="AM80" s="220"/>
      <c r="AN80" s="220"/>
      <c r="AO80" s="220"/>
      <c r="AP80" s="220"/>
      <c r="AQ80" s="220"/>
      <c r="AR80" s="220"/>
      <c r="AS80" s="220"/>
      <c r="AT80" s="220"/>
      <c r="AU80" s="220"/>
      <c r="AV80" s="220"/>
      <c r="AW80" s="220"/>
      <c r="AX80" s="220"/>
      <c r="AY80" s="220"/>
      <c r="AZ80" s="220"/>
      <c r="BA80" s="220"/>
      <c r="BB80" s="220"/>
      <c r="BC80" s="220"/>
      <c r="BD80" s="220"/>
      <c r="BE80" s="220"/>
      <c r="BF80" s="220"/>
      <c r="BG80" s="220"/>
      <c r="BH80" s="220"/>
      <c r="BI80" s="220"/>
      <c r="BJ80" s="220"/>
      <c r="BK80" s="220"/>
      <c r="BL80" s="220"/>
      <c r="BM80" s="220"/>
      <c r="BN80" s="220"/>
      <c r="BO80" s="220"/>
      <c r="BP80" s="220"/>
      <c r="BQ80" s="220"/>
      <c r="BR80" s="220"/>
    </row>
    <row r="81" spans="1:70" s="192" customFormat="1" ht="13.5" customHeight="1" x14ac:dyDescent="0.2">
      <c r="A81" s="248">
        <v>71</v>
      </c>
      <c r="B81" s="55"/>
      <c r="C81" s="55"/>
      <c r="D81" s="262"/>
      <c r="E81" s="264"/>
      <c r="F81" s="266"/>
      <c r="G81" s="266"/>
      <c r="H81" s="266"/>
      <c r="I81" s="266"/>
      <c r="J81" s="266"/>
      <c r="K81" s="266"/>
      <c r="L81" s="266"/>
      <c r="M81" s="266"/>
      <c r="N81" s="266"/>
      <c r="O81" s="266"/>
      <c r="P81" s="266"/>
      <c r="Q81" s="266"/>
      <c r="R81" s="266"/>
      <c r="S81" s="266"/>
      <c r="T81" s="266"/>
      <c r="U81" s="266"/>
      <c r="V81" s="265"/>
      <c r="W81" s="265"/>
      <c r="X81" s="265"/>
      <c r="Y81" s="220"/>
      <c r="Z81" s="220"/>
      <c r="AA81" s="220">
        <v>66</v>
      </c>
      <c r="AB81" s="220" t="str">
        <f t="shared" si="5"/>
        <v/>
      </c>
      <c r="AC81" s="220" t="str">
        <f t="shared" si="6"/>
        <v/>
      </c>
      <c r="AD81" s="220"/>
      <c r="AE81" s="220"/>
      <c r="AF81" s="220"/>
      <c r="AG81" s="220"/>
      <c r="AH81" s="220"/>
      <c r="AI81" s="220"/>
      <c r="AJ81" s="128"/>
      <c r="AK81" s="254" t="str">
        <f t="shared" ref="AK81:AK144" si="7">IF(OR(B75=0,C75=0),"",C75-B75)</f>
        <v/>
      </c>
      <c r="AL81" s="128"/>
      <c r="AM81" s="220"/>
      <c r="AN81" s="220"/>
      <c r="AO81" s="220"/>
      <c r="AP81" s="220"/>
      <c r="AQ81" s="220"/>
      <c r="AR81" s="220"/>
      <c r="AS81" s="220"/>
      <c r="AT81" s="220"/>
      <c r="AU81" s="220"/>
      <c r="AV81" s="220"/>
      <c r="AW81" s="220"/>
      <c r="AX81" s="220"/>
      <c r="AY81" s="220"/>
      <c r="AZ81" s="220"/>
      <c r="BA81" s="220"/>
      <c r="BB81" s="220"/>
      <c r="BC81" s="220"/>
      <c r="BD81" s="220"/>
      <c r="BE81" s="220"/>
      <c r="BF81" s="220"/>
      <c r="BG81" s="220"/>
      <c r="BH81" s="220"/>
      <c r="BI81" s="220"/>
      <c r="BJ81" s="220"/>
      <c r="BK81" s="220"/>
      <c r="BL81" s="220"/>
      <c r="BM81" s="220"/>
      <c r="BN81" s="220"/>
      <c r="BO81" s="220"/>
      <c r="BP81" s="220"/>
      <c r="BQ81" s="220"/>
      <c r="BR81" s="220"/>
    </row>
    <row r="82" spans="1:70" s="192" customFormat="1" ht="13.5" customHeight="1" x14ac:dyDescent="0.2">
      <c r="A82" s="248">
        <v>72</v>
      </c>
      <c r="B82" s="55"/>
      <c r="C82" s="55"/>
      <c r="D82" s="262"/>
      <c r="E82" s="264"/>
      <c r="F82" s="266"/>
      <c r="G82" s="266"/>
      <c r="H82" s="266"/>
      <c r="I82" s="266"/>
      <c r="J82" s="266"/>
      <c r="K82" s="266"/>
      <c r="L82" s="266"/>
      <c r="M82" s="266"/>
      <c r="N82" s="266"/>
      <c r="O82" s="266"/>
      <c r="P82" s="266"/>
      <c r="Q82" s="266"/>
      <c r="R82" s="266"/>
      <c r="S82" s="266"/>
      <c r="T82" s="266"/>
      <c r="U82" s="266"/>
      <c r="V82" s="265"/>
      <c r="W82" s="265"/>
      <c r="X82" s="265"/>
      <c r="Y82" s="220"/>
      <c r="Z82" s="220"/>
      <c r="AA82" s="220">
        <v>67</v>
      </c>
      <c r="AB82" s="220" t="str">
        <f t="shared" si="5"/>
        <v/>
      </c>
      <c r="AC82" s="220" t="str">
        <f t="shared" si="6"/>
        <v/>
      </c>
      <c r="AD82" s="220"/>
      <c r="AE82" s="220"/>
      <c r="AF82" s="220"/>
      <c r="AG82" s="220"/>
      <c r="AH82" s="220"/>
      <c r="AI82" s="220"/>
      <c r="AJ82" s="128"/>
      <c r="AK82" s="254" t="str">
        <f t="shared" si="7"/>
        <v/>
      </c>
      <c r="AL82" s="128"/>
      <c r="AM82" s="220"/>
      <c r="AN82" s="220"/>
      <c r="AO82" s="220"/>
      <c r="AP82" s="220"/>
      <c r="AQ82" s="220"/>
      <c r="AR82" s="220"/>
      <c r="AS82" s="220"/>
      <c r="AT82" s="220"/>
      <c r="AU82" s="220"/>
      <c r="AV82" s="220"/>
      <c r="AW82" s="220"/>
      <c r="AX82" s="220"/>
      <c r="AY82" s="220"/>
      <c r="AZ82" s="220"/>
      <c r="BA82" s="220"/>
      <c r="BB82" s="220"/>
      <c r="BC82" s="220"/>
      <c r="BD82" s="220"/>
      <c r="BE82" s="220"/>
      <c r="BF82" s="220"/>
      <c r="BG82" s="220"/>
      <c r="BH82" s="220"/>
      <c r="BI82" s="220"/>
      <c r="BJ82" s="220"/>
      <c r="BK82" s="220"/>
      <c r="BL82" s="220"/>
      <c r="BM82" s="220"/>
      <c r="BN82" s="220"/>
      <c r="BO82" s="220"/>
      <c r="BP82" s="220"/>
      <c r="BQ82" s="220"/>
      <c r="BR82" s="220"/>
    </row>
    <row r="83" spans="1:70" s="192" customFormat="1" ht="13.5" customHeight="1" x14ac:dyDescent="0.2">
      <c r="A83" s="248">
        <v>73</v>
      </c>
      <c r="B83" s="55"/>
      <c r="C83" s="55"/>
      <c r="D83" s="262"/>
      <c r="E83" s="264"/>
      <c r="F83" s="266"/>
      <c r="G83" s="266"/>
      <c r="H83" s="266"/>
      <c r="I83" s="266"/>
      <c r="J83" s="266"/>
      <c r="K83" s="266"/>
      <c r="L83" s="266"/>
      <c r="M83" s="266"/>
      <c r="N83" s="266"/>
      <c r="O83" s="266"/>
      <c r="P83" s="266"/>
      <c r="Q83" s="266"/>
      <c r="R83" s="266"/>
      <c r="S83" s="266"/>
      <c r="T83" s="266"/>
      <c r="U83" s="266"/>
      <c r="V83" s="265"/>
      <c r="W83" s="265"/>
      <c r="X83" s="265"/>
      <c r="Y83" s="220"/>
      <c r="Z83" s="220"/>
      <c r="AA83" s="220">
        <v>68</v>
      </c>
      <c r="AB83" s="220" t="str">
        <f t="shared" si="5"/>
        <v/>
      </c>
      <c r="AC83" s="220" t="str">
        <f t="shared" si="6"/>
        <v/>
      </c>
      <c r="AD83" s="220"/>
      <c r="AE83" s="220"/>
      <c r="AF83" s="220"/>
      <c r="AG83" s="220"/>
      <c r="AH83" s="220"/>
      <c r="AI83" s="220"/>
      <c r="AJ83" s="128"/>
      <c r="AK83" s="254" t="str">
        <f t="shared" si="7"/>
        <v/>
      </c>
      <c r="AL83" s="128"/>
      <c r="AM83" s="220"/>
      <c r="AN83" s="220"/>
      <c r="AO83" s="220"/>
      <c r="AP83" s="220"/>
      <c r="AQ83" s="220"/>
      <c r="AR83" s="220"/>
      <c r="AS83" s="220"/>
      <c r="AT83" s="220"/>
      <c r="AU83" s="220"/>
      <c r="AV83" s="220"/>
      <c r="AW83" s="220"/>
      <c r="AX83" s="220"/>
      <c r="AY83" s="220"/>
      <c r="AZ83" s="220"/>
      <c r="BA83" s="220"/>
      <c r="BB83" s="220"/>
      <c r="BC83" s="220"/>
      <c r="BD83" s="220"/>
      <c r="BE83" s="220"/>
      <c r="BF83" s="220"/>
      <c r="BG83" s="220"/>
      <c r="BH83" s="220"/>
      <c r="BI83" s="220"/>
      <c r="BJ83" s="220"/>
      <c r="BK83" s="220"/>
      <c r="BL83" s="220"/>
      <c r="BM83" s="220"/>
      <c r="BN83" s="220"/>
      <c r="BO83" s="220"/>
      <c r="BP83" s="220"/>
      <c r="BQ83" s="220"/>
      <c r="BR83" s="220"/>
    </row>
    <row r="84" spans="1:70" s="192" customFormat="1" ht="13.5" customHeight="1" x14ac:dyDescent="0.2">
      <c r="A84" s="248">
        <v>74</v>
      </c>
      <c r="B84" s="55"/>
      <c r="C84" s="55"/>
      <c r="D84" s="262"/>
      <c r="E84" s="264"/>
      <c r="F84" s="266"/>
      <c r="G84" s="266"/>
      <c r="H84" s="266"/>
      <c r="I84" s="266"/>
      <c r="J84" s="266"/>
      <c r="K84" s="266"/>
      <c r="L84" s="266"/>
      <c r="M84" s="266"/>
      <c r="N84" s="266"/>
      <c r="O84" s="266"/>
      <c r="P84" s="266"/>
      <c r="Q84" s="266"/>
      <c r="R84" s="266"/>
      <c r="S84" s="266"/>
      <c r="T84" s="266"/>
      <c r="U84" s="266"/>
      <c r="V84" s="265"/>
      <c r="W84" s="265"/>
      <c r="X84" s="265"/>
      <c r="Y84" s="220"/>
      <c r="Z84" s="220"/>
      <c r="AA84" s="220">
        <v>69</v>
      </c>
      <c r="AB84" s="220" t="str">
        <f t="shared" si="5"/>
        <v/>
      </c>
      <c r="AC84" s="220" t="str">
        <f t="shared" si="6"/>
        <v/>
      </c>
      <c r="AD84" s="220"/>
      <c r="AE84" s="220"/>
      <c r="AF84" s="220"/>
      <c r="AG84" s="220"/>
      <c r="AH84" s="220"/>
      <c r="AI84" s="220"/>
      <c r="AJ84" s="128"/>
      <c r="AK84" s="254" t="str">
        <f t="shared" si="7"/>
        <v/>
      </c>
      <c r="AL84" s="128"/>
      <c r="AM84" s="220"/>
      <c r="AN84" s="220"/>
      <c r="AO84" s="220"/>
      <c r="AP84" s="220"/>
      <c r="AQ84" s="220"/>
      <c r="AR84" s="220"/>
      <c r="AS84" s="220"/>
      <c r="AT84" s="220"/>
      <c r="AU84" s="220"/>
      <c r="AV84" s="220"/>
      <c r="AW84" s="220"/>
      <c r="AX84" s="220"/>
      <c r="AY84" s="220"/>
      <c r="AZ84" s="220"/>
      <c r="BA84" s="220"/>
      <c r="BB84" s="220"/>
      <c r="BC84" s="220"/>
      <c r="BD84" s="220"/>
      <c r="BE84" s="220"/>
      <c r="BF84" s="220"/>
      <c r="BG84" s="220"/>
      <c r="BH84" s="220"/>
      <c r="BI84" s="220"/>
      <c r="BJ84" s="220"/>
      <c r="BK84" s="220"/>
      <c r="BL84" s="220"/>
      <c r="BM84" s="220"/>
      <c r="BN84" s="220"/>
      <c r="BO84" s="220"/>
      <c r="BP84" s="220"/>
      <c r="BQ84" s="220"/>
      <c r="BR84" s="220"/>
    </row>
    <row r="85" spans="1:70" s="192" customFormat="1" ht="13.5" customHeight="1" x14ac:dyDescent="0.2">
      <c r="A85" s="248">
        <v>75</v>
      </c>
      <c r="B85" s="55"/>
      <c r="C85" s="55"/>
      <c r="D85" s="262"/>
      <c r="E85" s="264"/>
      <c r="F85" s="266"/>
      <c r="G85" s="266"/>
      <c r="H85" s="266"/>
      <c r="I85" s="266"/>
      <c r="J85" s="266"/>
      <c r="K85" s="266"/>
      <c r="L85" s="266"/>
      <c r="M85" s="266"/>
      <c r="N85" s="266"/>
      <c r="O85" s="266"/>
      <c r="P85" s="266"/>
      <c r="Q85" s="266"/>
      <c r="R85" s="266"/>
      <c r="S85" s="266"/>
      <c r="T85" s="266"/>
      <c r="U85" s="266"/>
      <c r="V85" s="265"/>
      <c r="W85" s="265"/>
      <c r="X85" s="265"/>
      <c r="Y85" s="220"/>
      <c r="Z85" s="220"/>
      <c r="AA85" s="220">
        <v>70</v>
      </c>
      <c r="AB85" s="220" t="str">
        <f t="shared" si="5"/>
        <v/>
      </c>
      <c r="AC85" s="220" t="str">
        <f t="shared" si="6"/>
        <v/>
      </c>
      <c r="AD85" s="220"/>
      <c r="AE85" s="220"/>
      <c r="AF85" s="220"/>
      <c r="AG85" s="220"/>
      <c r="AH85" s="220"/>
      <c r="AI85" s="220"/>
      <c r="AJ85" s="128"/>
      <c r="AK85" s="254" t="str">
        <f t="shared" si="7"/>
        <v/>
      </c>
      <c r="AL85" s="128"/>
      <c r="AM85" s="220"/>
      <c r="AN85" s="220"/>
      <c r="AO85" s="220"/>
      <c r="AP85" s="220"/>
      <c r="AQ85" s="220"/>
      <c r="AR85" s="220"/>
      <c r="AS85" s="220"/>
      <c r="AT85" s="220"/>
      <c r="AU85" s="220"/>
      <c r="AV85" s="220"/>
      <c r="AW85" s="220"/>
      <c r="AX85" s="220"/>
      <c r="AY85" s="220"/>
      <c r="AZ85" s="220"/>
      <c r="BA85" s="220"/>
      <c r="BB85" s="220"/>
      <c r="BC85" s="220"/>
      <c r="BD85" s="220"/>
      <c r="BE85" s="220"/>
      <c r="BF85" s="220"/>
      <c r="BG85" s="220"/>
      <c r="BH85" s="220"/>
      <c r="BI85" s="220"/>
      <c r="BJ85" s="220"/>
      <c r="BK85" s="220"/>
      <c r="BL85" s="220"/>
      <c r="BM85" s="220"/>
      <c r="BN85" s="220"/>
      <c r="BO85" s="220"/>
      <c r="BP85" s="220"/>
      <c r="BQ85" s="220"/>
      <c r="BR85" s="220"/>
    </row>
    <row r="86" spans="1:70" s="192" customFormat="1" ht="13.5" customHeight="1" x14ac:dyDescent="0.2">
      <c r="A86" s="248">
        <v>76</v>
      </c>
      <c r="B86" s="55"/>
      <c r="C86" s="55"/>
      <c r="D86" s="262"/>
      <c r="E86" s="264"/>
      <c r="F86" s="266"/>
      <c r="G86" s="266"/>
      <c r="H86" s="266"/>
      <c r="I86" s="266"/>
      <c r="J86" s="266"/>
      <c r="K86" s="266"/>
      <c r="L86" s="266"/>
      <c r="M86" s="266"/>
      <c r="N86" s="266"/>
      <c r="O86" s="266"/>
      <c r="P86" s="266"/>
      <c r="Q86" s="266"/>
      <c r="R86" s="266"/>
      <c r="S86" s="266"/>
      <c r="T86" s="266"/>
      <c r="U86" s="266"/>
      <c r="V86" s="265"/>
      <c r="W86" s="265"/>
      <c r="X86" s="265"/>
      <c r="Y86" s="220"/>
      <c r="Z86" s="220"/>
      <c r="AA86" s="220">
        <v>71</v>
      </c>
      <c r="AB86" s="220" t="str">
        <f t="shared" si="5"/>
        <v/>
      </c>
      <c r="AC86" s="220" t="str">
        <f t="shared" si="6"/>
        <v/>
      </c>
      <c r="AD86" s="220"/>
      <c r="AE86" s="220"/>
      <c r="AF86" s="220"/>
      <c r="AG86" s="220"/>
      <c r="AH86" s="220"/>
      <c r="AI86" s="220"/>
      <c r="AJ86" s="128"/>
      <c r="AK86" s="254" t="str">
        <f t="shared" si="7"/>
        <v/>
      </c>
      <c r="AL86" s="128"/>
      <c r="AM86" s="220"/>
      <c r="AN86" s="220"/>
      <c r="AO86" s="220"/>
      <c r="AP86" s="220"/>
      <c r="AQ86" s="220"/>
      <c r="AR86" s="220"/>
      <c r="AS86" s="220"/>
      <c r="AT86" s="220"/>
      <c r="AU86" s="220"/>
      <c r="AV86" s="220"/>
      <c r="AW86" s="220"/>
      <c r="AX86" s="220"/>
      <c r="AY86" s="220"/>
      <c r="AZ86" s="220"/>
      <c r="BA86" s="220"/>
      <c r="BB86" s="220"/>
      <c r="BC86" s="220"/>
      <c r="BD86" s="220"/>
      <c r="BE86" s="220"/>
      <c r="BF86" s="220"/>
      <c r="BG86" s="220"/>
      <c r="BH86" s="220"/>
      <c r="BI86" s="220"/>
      <c r="BJ86" s="220"/>
      <c r="BK86" s="220"/>
      <c r="BL86" s="220"/>
      <c r="BM86" s="220"/>
      <c r="BN86" s="220"/>
      <c r="BO86" s="220"/>
      <c r="BP86" s="220"/>
      <c r="BQ86" s="220"/>
      <c r="BR86" s="220"/>
    </row>
    <row r="87" spans="1:70" s="192" customFormat="1" ht="13.5" customHeight="1" x14ac:dyDescent="0.2">
      <c r="A87" s="248">
        <v>77</v>
      </c>
      <c r="B87" s="55"/>
      <c r="C87" s="55"/>
      <c r="D87" s="262"/>
      <c r="E87" s="264"/>
      <c r="F87" s="266"/>
      <c r="G87" s="266"/>
      <c r="H87" s="266"/>
      <c r="I87" s="266"/>
      <c r="J87" s="266"/>
      <c r="K87" s="266"/>
      <c r="L87" s="266"/>
      <c r="M87" s="266"/>
      <c r="N87" s="266"/>
      <c r="O87" s="266"/>
      <c r="P87" s="266"/>
      <c r="Q87" s="266"/>
      <c r="R87" s="266"/>
      <c r="S87" s="266"/>
      <c r="T87" s="266"/>
      <c r="U87" s="266"/>
      <c r="V87" s="265"/>
      <c r="W87" s="265"/>
      <c r="X87" s="265"/>
      <c r="Y87" s="220"/>
      <c r="Z87" s="220"/>
      <c r="AA87" s="220">
        <v>72</v>
      </c>
      <c r="AB87" s="220" t="str">
        <f t="shared" si="5"/>
        <v/>
      </c>
      <c r="AC87" s="220" t="str">
        <f t="shared" si="6"/>
        <v/>
      </c>
      <c r="AD87" s="220"/>
      <c r="AE87" s="220"/>
      <c r="AF87" s="220"/>
      <c r="AG87" s="220"/>
      <c r="AH87" s="220"/>
      <c r="AI87" s="220"/>
      <c r="AJ87" s="128"/>
      <c r="AK87" s="254" t="str">
        <f t="shared" si="7"/>
        <v/>
      </c>
      <c r="AL87" s="128"/>
      <c r="AM87" s="220"/>
      <c r="AN87" s="220"/>
      <c r="AO87" s="220"/>
      <c r="AP87" s="220"/>
      <c r="AQ87" s="220"/>
      <c r="AR87" s="220"/>
      <c r="AS87" s="220"/>
      <c r="AT87" s="220"/>
      <c r="AU87" s="220"/>
      <c r="AV87" s="220"/>
      <c r="AW87" s="220"/>
      <c r="AX87" s="220"/>
      <c r="AY87" s="220"/>
      <c r="AZ87" s="220"/>
      <c r="BA87" s="220"/>
      <c r="BB87" s="220"/>
      <c r="BC87" s="220"/>
      <c r="BD87" s="220"/>
      <c r="BE87" s="220"/>
      <c r="BF87" s="220"/>
      <c r="BG87" s="220"/>
      <c r="BH87" s="220"/>
      <c r="BI87" s="220"/>
      <c r="BJ87" s="220"/>
      <c r="BK87" s="220"/>
      <c r="BL87" s="220"/>
      <c r="BM87" s="220"/>
      <c r="BN87" s="220"/>
      <c r="BO87" s="220"/>
      <c r="BP87" s="220"/>
      <c r="BQ87" s="220"/>
      <c r="BR87" s="220"/>
    </row>
    <row r="88" spans="1:70" s="192" customFormat="1" ht="13.5" customHeight="1" x14ac:dyDescent="0.2">
      <c r="A88" s="248">
        <v>78</v>
      </c>
      <c r="B88" s="55"/>
      <c r="C88" s="55"/>
      <c r="D88" s="262"/>
      <c r="E88" s="264"/>
      <c r="F88" s="266"/>
      <c r="G88" s="266"/>
      <c r="H88" s="266"/>
      <c r="I88" s="266"/>
      <c r="J88" s="266"/>
      <c r="K88" s="266"/>
      <c r="L88" s="266"/>
      <c r="M88" s="266"/>
      <c r="N88" s="266"/>
      <c r="O88" s="266"/>
      <c r="P88" s="266"/>
      <c r="Q88" s="266"/>
      <c r="R88" s="266"/>
      <c r="S88" s="266"/>
      <c r="T88" s="266"/>
      <c r="U88" s="266"/>
      <c r="V88" s="265"/>
      <c r="W88" s="265"/>
      <c r="X88" s="265"/>
      <c r="Y88" s="220"/>
      <c r="Z88" s="220"/>
      <c r="AA88" s="220">
        <v>73</v>
      </c>
      <c r="AB88" s="220" t="str">
        <f t="shared" si="5"/>
        <v/>
      </c>
      <c r="AC88" s="220" t="str">
        <f t="shared" si="6"/>
        <v/>
      </c>
      <c r="AD88" s="220"/>
      <c r="AE88" s="220"/>
      <c r="AF88" s="220"/>
      <c r="AG88" s="220"/>
      <c r="AH88" s="220"/>
      <c r="AI88" s="220"/>
      <c r="AJ88" s="128"/>
      <c r="AK88" s="254" t="str">
        <f t="shared" si="7"/>
        <v/>
      </c>
      <c r="AL88" s="128"/>
      <c r="AM88" s="220"/>
      <c r="AN88" s="220"/>
      <c r="AO88" s="220"/>
      <c r="AP88" s="220"/>
      <c r="AQ88" s="220"/>
      <c r="AR88" s="220"/>
      <c r="AS88" s="220"/>
      <c r="AT88" s="220"/>
      <c r="AU88" s="220"/>
      <c r="AV88" s="220"/>
      <c r="AW88" s="220"/>
      <c r="AX88" s="220"/>
      <c r="AY88" s="220"/>
      <c r="AZ88" s="220"/>
      <c r="BA88" s="220"/>
      <c r="BB88" s="220"/>
      <c r="BC88" s="220"/>
      <c r="BD88" s="220"/>
      <c r="BE88" s="220"/>
      <c r="BF88" s="220"/>
      <c r="BG88" s="220"/>
      <c r="BH88" s="220"/>
      <c r="BI88" s="220"/>
      <c r="BJ88" s="220"/>
      <c r="BK88" s="220"/>
      <c r="BL88" s="220"/>
      <c r="BM88" s="220"/>
      <c r="BN88" s="220"/>
      <c r="BO88" s="220"/>
      <c r="BP88" s="220"/>
      <c r="BQ88" s="220"/>
      <c r="BR88" s="220"/>
    </row>
    <row r="89" spans="1:70" s="192" customFormat="1" ht="13.5" customHeight="1" x14ac:dyDescent="0.2">
      <c r="A89" s="248">
        <v>79</v>
      </c>
      <c r="B89" s="55"/>
      <c r="C89" s="55"/>
      <c r="D89" s="262"/>
      <c r="E89" s="264"/>
      <c r="F89" s="266"/>
      <c r="G89" s="266"/>
      <c r="H89" s="266"/>
      <c r="I89" s="266"/>
      <c r="J89" s="266"/>
      <c r="K89" s="266"/>
      <c r="L89" s="266"/>
      <c r="M89" s="266"/>
      <c r="N89" s="266"/>
      <c r="O89" s="266"/>
      <c r="P89" s="266"/>
      <c r="Q89" s="266"/>
      <c r="R89" s="266"/>
      <c r="S89" s="266"/>
      <c r="T89" s="266"/>
      <c r="U89" s="266"/>
      <c r="V89" s="265"/>
      <c r="W89" s="265"/>
      <c r="X89" s="265"/>
      <c r="Y89" s="220"/>
      <c r="Z89" s="220"/>
      <c r="AA89" s="220">
        <v>74</v>
      </c>
      <c r="AB89" s="220" t="str">
        <f t="shared" si="5"/>
        <v/>
      </c>
      <c r="AC89" s="220" t="str">
        <f t="shared" si="6"/>
        <v/>
      </c>
      <c r="AD89" s="220"/>
      <c r="AE89" s="220"/>
      <c r="AF89" s="220"/>
      <c r="AG89" s="220"/>
      <c r="AH89" s="220"/>
      <c r="AI89" s="220"/>
      <c r="AJ89" s="128"/>
      <c r="AK89" s="254" t="str">
        <f t="shared" si="7"/>
        <v/>
      </c>
      <c r="AL89" s="128"/>
      <c r="AM89" s="220"/>
      <c r="AN89" s="220"/>
      <c r="AO89" s="220"/>
      <c r="AP89" s="220"/>
      <c r="AQ89" s="220"/>
      <c r="AR89" s="220"/>
      <c r="AS89" s="220"/>
      <c r="AT89" s="220"/>
      <c r="AU89" s="220"/>
      <c r="AV89" s="220"/>
      <c r="AW89" s="220"/>
      <c r="AX89" s="220"/>
      <c r="AY89" s="220"/>
      <c r="AZ89" s="220"/>
      <c r="BA89" s="220"/>
      <c r="BB89" s="220"/>
      <c r="BC89" s="220"/>
      <c r="BD89" s="220"/>
      <c r="BE89" s="220"/>
      <c r="BF89" s="220"/>
      <c r="BG89" s="220"/>
      <c r="BH89" s="220"/>
      <c r="BI89" s="220"/>
      <c r="BJ89" s="220"/>
      <c r="BK89" s="220"/>
      <c r="BL89" s="220"/>
      <c r="BM89" s="220"/>
      <c r="BN89" s="220"/>
      <c r="BO89" s="220"/>
      <c r="BP89" s="220"/>
      <c r="BQ89" s="220"/>
      <c r="BR89" s="220"/>
    </row>
    <row r="90" spans="1:70" s="192" customFormat="1" ht="13.5" customHeight="1" x14ac:dyDescent="0.2">
      <c r="A90" s="248">
        <v>80</v>
      </c>
      <c r="B90" s="55"/>
      <c r="C90" s="55"/>
      <c r="D90" s="262"/>
      <c r="E90" s="264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  <c r="Q90" s="266"/>
      <c r="R90" s="266"/>
      <c r="S90" s="266"/>
      <c r="T90" s="266"/>
      <c r="U90" s="266"/>
      <c r="V90" s="265"/>
      <c r="W90" s="265"/>
      <c r="X90" s="265"/>
      <c r="Y90" s="220"/>
      <c r="Z90" s="220"/>
      <c r="AA90" s="220">
        <v>75</v>
      </c>
      <c r="AB90" s="220" t="str">
        <f t="shared" si="5"/>
        <v/>
      </c>
      <c r="AC90" s="220" t="str">
        <f t="shared" si="6"/>
        <v/>
      </c>
      <c r="AD90" s="220"/>
      <c r="AE90" s="220"/>
      <c r="AF90" s="220"/>
      <c r="AG90" s="220"/>
      <c r="AH90" s="220"/>
      <c r="AI90" s="220"/>
      <c r="AJ90" s="128"/>
      <c r="AK90" s="254" t="str">
        <f t="shared" si="7"/>
        <v/>
      </c>
      <c r="AL90" s="128"/>
      <c r="AM90" s="220"/>
      <c r="AN90" s="220"/>
      <c r="AO90" s="220"/>
      <c r="AP90" s="220"/>
      <c r="AQ90" s="220"/>
      <c r="AR90" s="220"/>
      <c r="AS90" s="220"/>
      <c r="AT90" s="220"/>
      <c r="AU90" s="220"/>
      <c r="AV90" s="220"/>
      <c r="AW90" s="220"/>
      <c r="AX90" s="220"/>
      <c r="AY90" s="220"/>
      <c r="AZ90" s="220"/>
      <c r="BA90" s="220"/>
      <c r="BB90" s="220"/>
      <c r="BC90" s="220"/>
      <c r="BD90" s="220"/>
      <c r="BE90" s="220"/>
      <c r="BF90" s="220"/>
      <c r="BG90" s="220"/>
      <c r="BH90" s="220"/>
      <c r="BI90" s="220"/>
      <c r="BJ90" s="220"/>
      <c r="BK90" s="220"/>
      <c r="BL90" s="220"/>
      <c r="BM90" s="220"/>
      <c r="BN90" s="220"/>
      <c r="BO90" s="220"/>
      <c r="BP90" s="220"/>
      <c r="BQ90" s="220"/>
      <c r="BR90" s="220"/>
    </row>
    <row r="91" spans="1:70" s="192" customFormat="1" ht="13.5" customHeight="1" x14ac:dyDescent="0.2">
      <c r="A91" s="248">
        <v>81</v>
      </c>
      <c r="B91" s="55"/>
      <c r="C91" s="55"/>
      <c r="D91" s="262"/>
      <c r="E91" s="264"/>
      <c r="F91" s="266"/>
      <c r="G91" s="266"/>
      <c r="H91" s="266"/>
      <c r="I91" s="266"/>
      <c r="J91" s="266"/>
      <c r="K91" s="266"/>
      <c r="L91" s="266"/>
      <c r="M91" s="266"/>
      <c r="N91" s="266"/>
      <c r="O91" s="266"/>
      <c r="P91" s="266"/>
      <c r="Q91" s="266"/>
      <c r="R91" s="266"/>
      <c r="S91" s="266"/>
      <c r="T91" s="266"/>
      <c r="U91" s="266"/>
      <c r="V91" s="265"/>
      <c r="W91" s="265"/>
      <c r="X91" s="265"/>
      <c r="Y91" s="220"/>
      <c r="Z91" s="220"/>
      <c r="AA91" s="220">
        <v>76</v>
      </c>
      <c r="AB91" s="220" t="str">
        <f t="shared" si="5"/>
        <v/>
      </c>
      <c r="AC91" s="220" t="str">
        <f t="shared" si="6"/>
        <v/>
      </c>
      <c r="AD91" s="220"/>
      <c r="AE91" s="220"/>
      <c r="AF91" s="220"/>
      <c r="AG91" s="220"/>
      <c r="AH91" s="220"/>
      <c r="AI91" s="220"/>
      <c r="AJ91" s="128"/>
      <c r="AK91" s="254" t="str">
        <f t="shared" si="7"/>
        <v/>
      </c>
      <c r="AL91" s="128"/>
      <c r="AM91" s="220"/>
      <c r="AN91" s="220"/>
      <c r="AO91" s="220"/>
      <c r="AP91" s="220"/>
      <c r="AQ91" s="220"/>
      <c r="AR91" s="220"/>
      <c r="AS91" s="220"/>
      <c r="AT91" s="220"/>
      <c r="AU91" s="220"/>
      <c r="AV91" s="220"/>
      <c r="AW91" s="220"/>
      <c r="AX91" s="220"/>
      <c r="AY91" s="220"/>
      <c r="AZ91" s="220"/>
      <c r="BA91" s="220"/>
      <c r="BB91" s="220"/>
      <c r="BC91" s="220"/>
      <c r="BD91" s="220"/>
      <c r="BE91" s="220"/>
      <c r="BF91" s="220"/>
      <c r="BG91" s="220"/>
      <c r="BH91" s="220"/>
      <c r="BI91" s="220"/>
      <c r="BJ91" s="220"/>
      <c r="BK91" s="220"/>
      <c r="BL91" s="220"/>
      <c r="BM91" s="220"/>
      <c r="BN91" s="220"/>
      <c r="BO91" s="220"/>
      <c r="BP91" s="220"/>
      <c r="BQ91" s="220"/>
      <c r="BR91" s="220"/>
    </row>
    <row r="92" spans="1:70" s="192" customFormat="1" ht="13.5" customHeight="1" x14ac:dyDescent="0.2">
      <c r="A92" s="248">
        <v>82</v>
      </c>
      <c r="B92" s="55"/>
      <c r="C92" s="55"/>
      <c r="D92" s="262"/>
      <c r="E92" s="264"/>
      <c r="F92" s="266"/>
      <c r="G92" s="266"/>
      <c r="H92" s="266"/>
      <c r="I92" s="266"/>
      <c r="J92" s="266"/>
      <c r="K92" s="266"/>
      <c r="L92" s="266"/>
      <c r="M92" s="266"/>
      <c r="N92" s="266"/>
      <c r="O92" s="266"/>
      <c r="P92" s="266"/>
      <c r="Q92" s="266"/>
      <c r="R92" s="266"/>
      <c r="S92" s="266"/>
      <c r="T92" s="266"/>
      <c r="U92" s="266"/>
      <c r="V92" s="265"/>
      <c r="W92" s="265"/>
      <c r="X92" s="265"/>
      <c r="Y92" s="220"/>
      <c r="Z92" s="220"/>
      <c r="AA92" s="220">
        <v>77</v>
      </c>
      <c r="AB92" s="220" t="str">
        <f t="shared" si="5"/>
        <v/>
      </c>
      <c r="AC92" s="220" t="str">
        <f t="shared" si="6"/>
        <v/>
      </c>
      <c r="AD92" s="220"/>
      <c r="AE92" s="220"/>
      <c r="AF92" s="220"/>
      <c r="AG92" s="220"/>
      <c r="AH92" s="220"/>
      <c r="AI92" s="220"/>
      <c r="AJ92" s="128"/>
      <c r="AK92" s="254" t="str">
        <f t="shared" si="7"/>
        <v/>
      </c>
      <c r="AL92" s="128"/>
      <c r="AM92" s="220"/>
      <c r="AN92" s="220"/>
      <c r="AO92" s="220"/>
      <c r="AP92" s="220"/>
      <c r="AQ92" s="220"/>
      <c r="AR92" s="220"/>
      <c r="AS92" s="220"/>
      <c r="AT92" s="220"/>
      <c r="AU92" s="220"/>
      <c r="AV92" s="220"/>
      <c r="AW92" s="220"/>
      <c r="AX92" s="220"/>
      <c r="AY92" s="220"/>
      <c r="AZ92" s="220"/>
      <c r="BA92" s="220"/>
      <c r="BB92" s="220"/>
      <c r="BC92" s="220"/>
      <c r="BD92" s="220"/>
      <c r="BE92" s="220"/>
      <c r="BF92" s="220"/>
      <c r="BG92" s="220"/>
      <c r="BH92" s="220"/>
      <c r="BI92" s="220"/>
      <c r="BJ92" s="220"/>
      <c r="BK92" s="220"/>
      <c r="BL92" s="220"/>
      <c r="BM92" s="220"/>
      <c r="BN92" s="220"/>
      <c r="BO92" s="220"/>
      <c r="BP92" s="220"/>
      <c r="BQ92" s="220"/>
      <c r="BR92" s="220"/>
    </row>
    <row r="93" spans="1:70" s="192" customFormat="1" ht="13.5" customHeight="1" x14ac:dyDescent="0.2">
      <c r="A93" s="248">
        <v>83</v>
      </c>
      <c r="B93" s="55"/>
      <c r="C93" s="55"/>
      <c r="D93" s="262"/>
      <c r="E93" s="264"/>
      <c r="F93" s="266"/>
      <c r="G93" s="266"/>
      <c r="H93" s="266"/>
      <c r="I93" s="266"/>
      <c r="J93" s="266"/>
      <c r="K93" s="266"/>
      <c r="L93" s="266"/>
      <c r="M93" s="266"/>
      <c r="N93" s="266"/>
      <c r="O93" s="266"/>
      <c r="P93" s="266"/>
      <c r="Q93" s="266"/>
      <c r="R93" s="266"/>
      <c r="S93" s="266"/>
      <c r="T93" s="266"/>
      <c r="U93" s="266"/>
      <c r="V93" s="265"/>
      <c r="W93" s="265"/>
      <c r="X93" s="265"/>
      <c r="Y93" s="220"/>
      <c r="Z93" s="220"/>
      <c r="AA93" s="220">
        <v>78</v>
      </c>
      <c r="AB93" s="220" t="str">
        <f t="shared" si="5"/>
        <v/>
      </c>
      <c r="AC93" s="220" t="str">
        <f t="shared" si="6"/>
        <v/>
      </c>
      <c r="AD93" s="220"/>
      <c r="AE93" s="220"/>
      <c r="AF93" s="220"/>
      <c r="AG93" s="220"/>
      <c r="AH93" s="220"/>
      <c r="AI93" s="220"/>
      <c r="AJ93" s="128"/>
      <c r="AK93" s="254" t="str">
        <f t="shared" si="7"/>
        <v/>
      </c>
      <c r="AL93" s="128"/>
      <c r="AM93" s="220"/>
      <c r="AN93" s="220"/>
      <c r="AO93" s="220"/>
      <c r="AP93" s="220"/>
      <c r="AQ93" s="220"/>
      <c r="AR93" s="220"/>
      <c r="AS93" s="220"/>
      <c r="AT93" s="220"/>
      <c r="AU93" s="220"/>
      <c r="AV93" s="220"/>
      <c r="AW93" s="220"/>
      <c r="AX93" s="220"/>
      <c r="AY93" s="220"/>
      <c r="AZ93" s="220"/>
      <c r="BA93" s="220"/>
      <c r="BB93" s="220"/>
      <c r="BC93" s="220"/>
      <c r="BD93" s="220"/>
      <c r="BE93" s="220"/>
      <c r="BF93" s="220"/>
      <c r="BG93" s="220"/>
      <c r="BH93" s="220"/>
      <c r="BI93" s="220"/>
      <c r="BJ93" s="220"/>
      <c r="BK93" s="220"/>
      <c r="BL93" s="220"/>
      <c r="BM93" s="220"/>
      <c r="BN93" s="220"/>
      <c r="BO93" s="220"/>
      <c r="BP93" s="220"/>
      <c r="BQ93" s="220"/>
      <c r="BR93" s="220"/>
    </row>
    <row r="94" spans="1:70" s="192" customFormat="1" ht="13.5" customHeight="1" x14ac:dyDescent="0.2">
      <c r="A94" s="248">
        <v>84</v>
      </c>
      <c r="B94" s="55"/>
      <c r="C94" s="55"/>
      <c r="D94" s="262"/>
      <c r="E94" s="264"/>
      <c r="F94" s="266"/>
      <c r="G94" s="266"/>
      <c r="H94" s="266"/>
      <c r="I94" s="266"/>
      <c r="J94" s="266"/>
      <c r="K94" s="266"/>
      <c r="L94" s="266"/>
      <c r="M94" s="266"/>
      <c r="N94" s="266"/>
      <c r="O94" s="266"/>
      <c r="P94" s="266"/>
      <c r="Q94" s="266"/>
      <c r="R94" s="266"/>
      <c r="S94" s="266"/>
      <c r="T94" s="266"/>
      <c r="U94" s="266"/>
      <c r="V94" s="265"/>
      <c r="W94" s="265"/>
      <c r="X94" s="265"/>
      <c r="Y94" s="220"/>
      <c r="Z94" s="220"/>
      <c r="AA94" s="220">
        <v>79</v>
      </c>
      <c r="AB94" s="220" t="str">
        <f t="shared" si="5"/>
        <v/>
      </c>
      <c r="AC94" s="220" t="str">
        <f t="shared" si="6"/>
        <v/>
      </c>
      <c r="AD94" s="220"/>
      <c r="AE94" s="220"/>
      <c r="AF94" s="220"/>
      <c r="AG94" s="220"/>
      <c r="AH94" s="220"/>
      <c r="AI94" s="220"/>
      <c r="AJ94" s="128"/>
      <c r="AK94" s="254" t="str">
        <f t="shared" si="7"/>
        <v/>
      </c>
      <c r="AL94" s="128"/>
      <c r="AM94" s="220"/>
      <c r="AN94" s="220"/>
      <c r="AO94" s="220"/>
      <c r="AP94" s="220"/>
      <c r="AQ94" s="220"/>
      <c r="AR94" s="220"/>
      <c r="AS94" s="220"/>
      <c r="AT94" s="220"/>
      <c r="AU94" s="220"/>
      <c r="AV94" s="220"/>
      <c r="AW94" s="220"/>
      <c r="AX94" s="220"/>
      <c r="AY94" s="220"/>
      <c r="AZ94" s="220"/>
      <c r="BA94" s="220"/>
      <c r="BB94" s="220"/>
      <c r="BC94" s="220"/>
      <c r="BD94" s="220"/>
      <c r="BE94" s="220"/>
      <c r="BF94" s="220"/>
      <c r="BG94" s="220"/>
      <c r="BH94" s="220"/>
      <c r="BI94" s="220"/>
      <c r="BJ94" s="220"/>
      <c r="BK94" s="220"/>
      <c r="BL94" s="220"/>
      <c r="BM94" s="220"/>
      <c r="BN94" s="220"/>
      <c r="BO94" s="220"/>
      <c r="BP94" s="220"/>
      <c r="BQ94" s="220"/>
      <c r="BR94" s="220"/>
    </row>
    <row r="95" spans="1:70" s="192" customFormat="1" ht="13.5" customHeight="1" x14ac:dyDescent="0.2">
      <c r="A95" s="248">
        <v>85</v>
      </c>
      <c r="B95" s="55"/>
      <c r="C95" s="55"/>
      <c r="D95" s="262"/>
      <c r="E95" s="264"/>
      <c r="F95" s="266"/>
      <c r="G95" s="266"/>
      <c r="H95" s="266"/>
      <c r="I95" s="266"/>
      <c r="J95" s="266"/>
      <c r="K95" s="266"/>
      <c r="L95" s="266"/>
      <c r="M95" s="266"/>
      <c r="N95" s="266"/>
      <c r="O95" s="266"/>
      <c r="P95" s="266"/>
      <c r="Q95" s="266"/>
      <c r="R95" s="266"/>
      <c r="S95" s="266"/>
      <c r="T95" s="266"/>
      <c r="U95" s="266"/>
      <c r="V95" s="265"/>
      <c r="W95" s="265"/>
      <c r="X95" s="265"/>
      <c r="Y95" s="220"/>
      <c r="Z95" s="220"/>
      <c r="AA95" s="220">
        <v>80</v>
      </c>
      <c r="AB95" s="220" t="str">
        <f t="shared" si="5"/>
        <v/>
      </c>
      <c r="AC95" s="220" t="str">
        <f t="shared" si="6"/>
        <v/>
      </c>
      <c r="AD95" s="220"/>
      <c r="AE95" s="220"/>
      <c r="AF95" s="220"/>
      <c r="AG95" s="220"/>
      <c r="AH95" s="220"/>
      <c r="AI95" s="220"/>
      <c r="AJ95" s="128"/>
      <c r="AK95" s="254" t="str">
        <f t="shared" si="7"/>
        <v/>
      </c>
      <c r="AL95" s="128"/>
      <c r="AM95" s="220"/>
      <c r="AN95" s="220"/>
      <c r="AO95" s="220"/>
      <c r="AP95" s="220"/>
      <c r="AQ95" s="220"/>
      <c r="AR95" s="220"/>
      <c r="AS95" s="220"/>
      <c r="AT95" s="220"/>
      <c r="AU95" s="220"/>
      <c r="AV95" s="220"/>
      <c r="AW95" s="220"/>
      <c r="AX95" s="220"/>
      <c r="AY95" s="220"/>
      <c r="AZ95" s="220"/>
      <c r="BA95" s="220"/>
      <c r="BB95" s="220"/>
      <c r="BC95" s="220"/>
      <c r="BD95" s="220"/>
      <c r="BE95" s="220"/>
      <c r="BF95" s="220"/>
      <c r="BG95" s="220"/>
      <c r="BH95" s="220"/>
      <c r="BI95" s="220"/>
      <c r="BJ95" s="220"/>
      <c r="BK95" s="220"/>
      <c r="BL95" s="220"/>
      <c r="BM95" s="220"/>
      <c r="BN95" s="220"/>
      <c r="BO95" s="220"/>
      <c r="BP95" s="220"/>
      <c r="BQ95" s="220"/>
      <c r="BR95" s="220"/>
    </row>
    <row r="96" spans="1:70" s="192" customFormat="1" ht="13.5" customHeight="1" x14ac:dyDescent="0.2">
      <c r="A96" s="248">
        <v>86</v>
      </c>
      <c r="B96" s="55"/>
      <c r="C96" s="55"/>
      <c r="D96" s="262"/>
      <c r="E96" s="264"/>
      <c r="F96" s="266"/>
      <c r="G96" s="266"/>
      <c r="H96" s="266"/>
      <c r="I96" s="266"/>
      <c r="J96" s="266"/>
      <c r="K96" s="266"/>
      <c r="L96" s="266"/>
      <c r="M96" s="266"/>
      <c r="N96" s="266"/>
      <c r="O96" s="266"/>
      <c r="P96" s="266"/>
      <c r="Q96" s="266"/>
      <c r="R96" s="266"/>
      <c r="S96" s="266"/>
      <c r="T96" s="266"/>
      <c r="U96" s="266"/>
      <c r="V96" s="265"/>
      <c r="W96" s="265"/>
      <c r="X96" s="265"/>
      <c r="Y96" s="220"/>
      <c r="Z96" s="220"/>
      <c r="AA96" s="220">
        <v>81</v>
      </c>
      <c r="AB96" s="220" t="str">
        <f t="shared" si="5"/>
        <v/>
      </c>
      <c r="AC96" s="220" t="str">
        <f t="shared" si="6"/>
        <v/>
      </c>
      <c r="AD96" s="220"/>
      <c r="AE96" s="220"/>
      <c r="AF96" s="220"/>
      <c r="AG96" s="220"/>
      <c r="AH96" s="220"/>
      <c r="AI96" s="220"/>
      <c r="AJ96" s="128"/>
      <c r="AK96" s="254" t="str">
        <f t="shared" si="7"/>
        <v/>
      </c>
      <c r="AL96" s="128"/>
      <c r="AM96" s="220"/>
      <c r="AN96" s="220"/>
      <c r="AO96" s="220"/>
      <c r="AP96" s="220"/>
      <c r="AQ96" s="220"/>
      <c r="AR96" s="220"/>
      <c r="AS96" s="220"/>
      <c r="AT96" s="220"/>
      <c r="AU96" s="220"/>
      <c r="AV96" s="220"/>
      <c r="AW96" s="220"/>
      <c r="AX96" s="220"/>
      <c r="AY96" s="220"/>
      <c r="AZ96" s="220"/>
      <c r="BA96" s="220"/>
      <c r="BB96" s="220"/>
      <c r="BC96" s="220"/>
      <c r="BD96" s="220"/>
      <c r="BE96" s="220"/>
      <c r="BF96" s="220"/>
      <c r="BG96" s="220"/>
      <c r="BH96" s="220"/>
      <c r="BI96" s="220"/>
      <c r="BJ96" s="220"/>
      <c r="BK96" s="220"/>
      <c r="BL96" s="220"/>
      <c r="BM96" s="220"/>
      <c r="BN96" s="220"/>
      <c r="BO96" s="220"/>
      <c r="BP96" s="220"/>
      <c r="BQ96" s="220"/>
      <c r="BR96" s="220"/>
    </row>
    <row r="97" spans="1:70" s="192" customFormat="1" ht="13.5" customHeight="1" x14ac:dyDescent="0.2">
      <c r="A97" s="248">
        <v>87</v>
      </c>
      <c r="B97" s="55"/>
      <c r="C97" s="55"/>
      <c r="D97" s="262"/>
      <c r="E97" s="264"/>
      <c r="F97" s="266"/>
      <c r="G97" s="266"/>
      <c r="H97" s="266"/>
      <c r="I97" s="266"/>
      <c r="J97" s="266"/>
      <c r="K97" s="266"/>
      <c r="L97" s="266"/>
      <c r="M97" s="266"/>
      <c r="N97" s="266"/>
      <c r="O97" s="266"/>
      <c r="P97" s="266"/>
      <c r="Q97" s="266"/>
      <c r="R97" s="266"/>
      <c r="S97" s="266"/>
      <c r="T97" s="266"/>
      <c r="U97" s="266"/>
      <c r="V97" s="265"/>
      <c r="W97" s="265"/>
      <c r="X97" s="265"/>
      <c r="Y97" s="220"/>
      <c r="Z97" s="220"/>
      <c r="AA97" s="220">
        <v>82</v>
      </c>
      <c r="AB97" s="220" t="str">
        <f t="shared" si="5"/>
        <v/>
      </c>
      <c r="AC97" s="220" t="str">
        <f t="shared" si="6"/>
        <v/>
      </c>
      <c r="AD97" s="220"/>
      <c r="AE97" s="220"/>
      <c r="AF97" s="220"/>
      <c r="AG97" s="220"/>
      <c r="AH97" s="220"/>
      <c r="AI97" s="220"/>
      <c r="AJ97" s="128"/>
      <c r="AK97" s="254" t="str">
        <f t="shared" si="7"/>
        <v/>
      </c>
      <c r="AL97" s="128"/>
      <c r="AM97" s="220"/>
      <c r="AN97" s="220"/>
      <c r="AO97" s="220"/>
      <c r="AP97" s="220"/>
      <c r="AQ97" s="220"/>
      <c r="AR97" s="220"/>
      <c r="AS97" s="220"/>
      <c r="AT97" s="220"/>
      <c r="AU97" s="220"/>
      <c r="AV97" s="220"/>
      <c r="AW97" s="220"/>
      <c r="AX97" s="220"/>
      <c r="AY97" s="220"/>
      <c r="AZ97" s="220"/>
      <c r="BA97" s="220"/>
      <c r="BB97" s="220"/>
      <c r="BC97" s="220"/>
      <c r="BD97" s="220"/>
      <c r="BE97" s="220"/>
      <c r="BF97" s="220"/>
      <c r="BG97" s="220"/>
      <c r="BH97" s="220"/>
      <c r="BI97" s="220"/>
      <c r="BJ97" s="220"/>
      <c r="BK97" s="220"/>
      <c r="BL97" s="220"/>
      <c r="BM97" s="220"/>
      <c r="BN97" s="220"/>
      <c r="BO97" s="220"/>
      <c r="BP97" s="220"/>
      <c r="BQ97" s="220"/>
      <c r="BR97" s="220"/>
    </row>
    <row r="98" spans="1:70" s="192" customFormat="1" ht="13.5" customHeight="1" x14ac:dyDescent="0.2">
      <c r="A98" s="248">
        <v>88</v>
      </c>
      <c r="B98" s="55"/>
      <c r="C98" s="55"/>
      <c r="D98" s="262"/>
      <c r="E98" s="264"/>
      <c r="F98" s="266"/>
      <c r="G98" s="266"/>
      <c r="H98" s="266"/>
      <c r="I98" s="266"/>
      <c r="J98" s="266"/>
      <c r="K98" s="266"/>
      <c r="L98" s="266"/>
      <c r="M98" s="266"/>
      <c r="N98" s="266"/>
      <c r="O98" s="266"/>
      <c r="P98" s="266"/>
      <c r="Q98" s="266"/>
      <c r="R98" s="266"/>
      <c r="S98" s="266"/>
      <c r="T98" s="266"/>
      <c r="U98" s="266"/>
      <c r="V98" s="265"/>
      <c r="W98" s="265"/>
      <c r="X98" s="265"/>
      <c r="Y98" s="220"/>
      <c r="Z98" s="220"/>
      <c r="AA98" s="220">
        <v>83</v>
      </c>
      <c r="AB98" s="220" t="str">
        <f t="shared" si="5"/>
        <v/>
      </c>
      <c r="AC98" s="220" t="str">
        <f t="shared" si="6"/>
        <v/>
      </c>
      <c r="AD98" s="220"/>
      <c r="AE98" s="220"/>
      <c r="AF98" s="220"/>
      <c r="AG98" s="220"/>
      <c r="AH98" s="220"/>
      <c r="AI98" s="220"/>
      <c r="AJ98" s="128"/>
      <c r="AK98" s="254" t="str">
        <f t="shared" si="7"/>
        <v/>
      </c>
      <c r="AL98" s="128"/>
      <c r="AM98" s="220"/>
      <c r="AN98" s="220"/>
      <c r="AO98" s="220"/>
      <c r="AP98" s="220"/>
      <c r="AQ98" s="220"/>
      <c r="AR98" s="220"/>
      <c r="AS98" s="220"/>
      <c r="AT98" s="220"/>
      <c r="AU98" s="220"/>
      <c r="AV98" s="220"/>
      <c r="AW98" s="220"/>
      <c r="AX98" s="220"/>
      <c r="AY98" s="220"/>
      <c r="AZ98" s="220"/>
      <c r="BA98" s="220"/>
      <c r="BB98" s="220"/>
      <c r="BC98" s="220"/>
      <c r="BD98" s="220"/>
      <c r="BE98" s="220"/>
      <c r="BF98" s="220"/>
      <c r="BG98" s="220"/>
      <c r="BH98" s="220"/>
      <c r="BI98" s="220"/>
      <c r="BJ98" s="220"/>
      <c r="BK98" s="220"/>
      <c r="BL98" s="220"/>
      <c r="BM98" s="220"/>
      <c r="BN98" s="220"/>
      <c r="BO98" s="220"/>
      <c r="BP98" s="220"/>
      <c r="BQ98" s="220"/>
      <c r="BR98" s="220"/>
    </row>
    <row r="99" spans="1:70" ht="13.5" customHeight="1" x14ac:dyDescent="0.2">
      <c r="A99" s="248">
        <v>89</v>
      </c>
      <c r="B99" s="55"/>
      <c r="C99" s="55"/>
      <c r="D99" s="262"/>
      <c r="E99" s="264"/>
      <c r="F99" s="266"/>
      <c r="G99" s="266"/>
      <c r="H99" s="266"/>
      <c r="I99" s="266"/>
      <c r="J99" s="266"/>
      <c r="K99" s="266"/>
      <c r="L99" s="266"/>
      <c r="M99" s="266"/>
      <c r="N99" s="266"/>
      <c r="O99" s="266"/>
      <c r="P99" s="266"/>
      <c r="Q99" s="266"/>
      <c r="R99" s="266"/>
      <c r="S99" s="266"/>
      <c r="T99" s="266"/>
      <c r="U99" s="266"/>
      <c r="AA99" s="220">
        <v>84</v>
      </c>
      <c r="AB99" s="220" t="str">
        <f t="shared" si="5"/>
        <v/>
      </c>
      <c r="AC99" s="220" t="str">
        <f t="shared" si="6"/>
        <v/>
      </c>
      <c r="AK99" s="254" t="str">
        <f t="shared" si="7"/>
        <v/>
      </c>
    </row>
    <row r="100" spans="1:70" ht="13.5" customHeight="1" x14ac:dyDescent="0.2">
      <c r="A100" s="248">
        <v>90</v>
      </c>
      <c r="B100" s="55"/>
      <c r="C100" s="55"/>
      <c r="D100" s="262"/>
      <c r="E100" s="264"/>
      <c r="F100" s="266"/>
      <c r="G100" s="266"/>
      <c r="H100" s="266"/>
      <c r="I100" s="266"/>
      <c r="J100" s="266"/>
      <c r="K100" s="266"/>
      <c r="L100" s="266"/>
      <c r="M100" s="266"/>
      <c r="N100" s="266"/>
      <c r="O100" s="266"/>
      <c r="P100" s="266"/>
      <c r="Q100" s="266"/>
      <c r="R100" s="266"/>
      <c r="S100" s="266"/>
      <c r="T100" s="266"/>
      <c r="U100" s="266"/>
      <c r="AA100" s="220">
        <v>85</v>
      </c>
      <c r="AB100" s="220" t="str">
        <f t="shared" si="5"/>
        <v/>
      </c>
      <c r="AC100" s="220" t="str">
        <f t="shared" si="6"/>
        <v/>
      </c>
      <c r="AK100" s="254" t="str">
        <f t="shared" si="7"/>
        <v/>
      </c>
    </row>
    <row r="101" spans="1:70" ht="13.5" customHeight="1" x14ac:dyDescent="0.2">
      <c r="A101" s="248">
        <v>91</v>
      </c>
      <c r="B101" s="55"/>
      <c r="C101" s="55"/>
      <c r="D101" s="262"/>
      <c r="E101" s="264"/>
      <c r="F101" s="266"/>
      <c r="G101" s="266"/>
      <c r="H101" s="266"/>
      <c r="I101" s="266"/>
      <c r="J101" s="266"/>
      <c r="K101" s="266"/>
      <c r="L101" s="266"/>
      <c r="M101" s="266"/>
      <c r="N101" s="266"/>
      <c r="O101" s="266"/>
      <c r="P101" s="266"/>
      <c r="Q101" s="266"/>
      <c r="R101" s="266"/>
      <c r="S101" s="266"/>
      <c r="T101" s="266"/>
      <c r="U101" s="266"/>
      <c r="AA101" s="220">
        <v>86</v>
      </c>
      <c r="AB101" s="220" t="str">
        <f t="shared" si="5"/>
        <v/>
      </c>
      <c r="AC101" s="220" t="str">
        <f t="shared" si="6"/>
        <v/>
      </c>
      <c r="AK101" s="254" t="str">
        <f t="shared" si="7"/>
        <v/>
      </c>
    </row>
    <row r="102" spans="1:70" ht="13.5" customHeight="1" x14ac:dyDescent="0.2">
      <c r="A102" s="248">
        <v>92</v>
      </c>
      <c r="B102" s="55"/>
      <c r="C102" s="55"/>
      <c r="D102" s="262"/>
      <c r="E102" s="264"/>
      <c r="F102" s="266"/>
      <c r="G102" s="266"/>
      <c r="H102" s="266"/>
      <c r="I102" s="266"/>
      <c r="J102" s="266"/>
      <c r="K102" s="266"/>
      <c r="L102" s="266"/>
      <c r="M102" s="266"/>
      <c r="N102" s="266"/>
      <c r="O102" s="266"/>
      <c r="P102" s="266"/>
      <c r="Q102" s="266"/>
      <c r="R102" s="266"/>
      <c r="S102" s="266"/>
      <c r="T102" s="266"/>
      <c r="U102" s="266"/>
      <c r="AA102" s="220">
        <v>87</v>
      </c>
      <c r="AB102" s="220" t="str">
        <f t="shared" si="5"/>
        <v/>
      </c>
      <c r="AC102" s="220" t="str">
        <f t="shared" si="6"/>
        <v/>
      </c>
      <c r="AK102" s="254" t="str">
        <f t="shared" si="7"/>
        <v/>
      </c>
    </row>
    <row r="103" spans="1:70" ht="13.5" customHeight="1" x14ac:dyDescent="0.2">
      <c r="A103" s="248">
        <v>93</v>
      </c>
      <c r="B103" s="55"/>
      <c r="C103" s="55"/>
      <c r="D103" s="262"/>
      <c r="E103" s="264"/>
      <c r="F103" s="266"/>
      <c r="G103" s="266"/>
      <c r="H103" s="266"/>
      <c r="I103" s="266"/>
      <c r="J103" s="266"/>
      <c r="K103" s="266"/>
      <c r="L103" s="266"/>
      <c r="M103" s="266"/>
      <c r="N103" s="266"/>
      <c r="O103" s="266"/>
      <c r="P103" s="266"/>
      <c r="Q103" s="266"/>
      <c r="R103" s="266"/>
      <c r="S103" s="266"/>
      <c r="T103" s="266"/>
      <c r="U103" s="266"/>
      <c r="AA103" s="220">
        <v>88</v>
      </c>
      <c r="AB103" s="220" t="str">
        <f t="shared" si="5"/>
        <v/>
      </c>
      <c r="AC103" s="220" t="str">
        <f t="shared" si="6"/>
        <v/>
      </c>
      <c r="AK103" s="254" t="str">
        <f t="shared" si="7"/>
        <v/>
      </c>
    </row>
    <row r="104" spans="1:70" ht="13.5" customHeight="1" x14ac:dyDescent="0.2">
      <c r="A104" s="248">
        <v>94</v>
      </c>
      <c r="B104" s="55"/>
      <c r="C104" s="55"/>
      <c r="D104" s="262"/>
      <c r="E104" s="264"/>
      <c r="F104" s="266"/>
      <c r="G104" s="266"/>
      <c r="H104" s="266"/>
      <c r="I104" s="266"/>
      <c r="J104" s="266"/>
      <c r="K104" s="266"/>
      <c r="L104" s="266"/>
      <c r="M104" s="266"/>
      <c r="N104" s="266"/>
      <c r="O104" s="266"/>
      <c r="P104" s="266"/>
      <c r="Q104" s="266"/>
      <c r="R104" s="266"/>
      <c r="S104" s="266"/>
      <c r="T104" s="266"/>
      <c r="U104" s="266"/>
      <c r="AA104" s="220">
        <v>89</v>
      </c>
      <c r="AB104" s="220" t="str">
        <f t="shared" si="5"/>
        <v/>
      </c>
      <c r="AC104" s="220" t="str">
        <f t="shared" si="6"/>
        <v/>
      </c>
      <c r="AK104" s="254" t="str">
        <f t="shared" si="7"/>
        <v/>
      </c>
    </row>
    <row r="105" spans="1:70" ht="13.5" customHeight="1" x14ac:dyDescent="0.2">
      <c r="A105" s="248">
        <v>95</v>
      </c>
      <c r="B105" s="55"/>
      <c r="C105" s="55"/>
      <c r="D105" s="262"/>
      <c r="E105" s="264"/>
      <c r="F105" s="266"/>
      <c r="G105" s="266"/>
      <c r="H105" s="266"/>
      <c r="I105" s="266"/>
      <c r="J105" s="266"/>
      <c r="K105" s="266"/>
      <c r="L105" s="266"/>
      <c r="M105" s="266"/>
      <c r="N105" s="266"/>
      <c r="O105" s="266"/>
      <c r="P105" s="266"/>
      <c r="Q105" s="266"/>
      <c r="R105" s="266"/>
      <c r="S105" s="266"/>
      <c r="T105" s="266"/>
      <c r="U105" s="266"/>
      <c r="AA105" s="220">
        <v>90</v>
      </c>
      <c r="AB105" s="220" t="str">
        <f t="shared" si="5"/>
        <v/>
      </c>
      <c r="AC105" s="220" t="str">
        <f t="shared" si="6"/>
        <v/>
      </c>
      <c r="AK105" s="254" t="str">
        <f t="shared" si="7"/>
        <v/>
      </c>
    </row>
    <row r="106" spans="1:70" ht="13.5" customHeight="1" x14ac:dyDescent="0.2">
      <c r="A106" s="248">
        <v>96</v>
      </c>
      <c r="B106" s="55"/>
      <c r="C106" s="55"/>
      <c r="D106" s="262"/>
      <c r="E106" s="264"/>
      <c r="F106" s="266"/>
      <c r="G106" s="266"/>
      <c r="H106" s="266"/>
      <c r="I106" s="266"/>
      <c r="J106" s="266"/>
      <c r="K106" s="266"/>
      <c r="L106" s="266"/>
      <c r="M106" s="266"/>
      <c r="N106" s="266"/>
      <c r="O106" s="266"/>
      <c r="P106" s="266"/>
      <c r="Q106" s="266"/>
      <c r="R106" s="266"/>
      <c r="S106" s="266"/>
      <c r="T106" s="266"/>
      <c r="U106" s="266"/>
      <c r="AA106" s="220">
        <v>91</v>
      </c>
      <c r="AB106" s="220" t="str">
        <f t="shared" si="5"/>
        <v/>
      </c>
      <c r="AC106" s="220" t="str">
        <f t="shared" si="6"/>
        <v/>
      </c>
      <c r="AK106" s="254" t="str">
        <f t="shared" si="7"/>
        <v/>
      </c>
    </row>
    <row r="107" spans="1:70" ht="13.5" customHeight="1" x14ac:dyDescent="0.2">
      <c r="A107" s="248">
        <v>97</v>
      </c>
      <c r="B107" s="55"/>
      <c r="C107" s="55"/>
      <c r="D107" s="262"/>
      <c r="E107" s="264"/>
      <c r="F107" s="266"/>
      <c r="G107" s="266"/>
      <c r="H107" s="266"/>
      <c r="I107" s="266"/>
      <c r="J107" s="266"/>
      <c r="K107" s="266"/>
      <c r="L107" s="266"/>
      <c r="M107" s="266"/>
      <c r="N107" s="266"/>
      <c r="O107" s="266"/>
      <c r="P107" s="266"/>
      <c r="Q107" s="266"/>
      <c r="R107" s="266"/>
      <c r="S107" s="266"/>
      <c r="T107" s="266"/>
      <c r="U107" s="266"/>
      <c r="AA107" s="220">
        <v>92</v>
      </c>
      <c r="AB107" s="220" t="str">
        <f t="shared" si="5"/>
        <v/>
      </c>
      <c r="AC107" s="220" t="str">
        <f t="shared" si="6"/>
        <v/>
      </c>
      <c r="AK107" s="254" t="str">
        <f t="shared" si="7"/>
        <v/>
      </c>
    </row>
    <row r="108" spans="1:70" ht="13.5" customHeight="1" x14ac:dyDescent="0.2">
      <c r="A108" s="248">
        <v>98</v>
      </c>
      <c r="B108" s="55"/>
      <c r="C108" s="55"/>
      <c r="D108" s="262"/>
      <c r="E108" s="264"/>
      <c r="F108" s="266"/>
      <c r="G108" s="266"/>
      <c r="H108" s="266"/>
      <c r="I108" s="266"/>
      <c r="J108" s="266"/>
      <c r="K108" s="266"/>
      <c r="L108" s="266"/>
      <c r="M108" s="266"/>
      <c r="N108" s="266"/>
      <c r="O108" s="266"/>
      <c r="P108" s="266"/>
      <c r="Q108" s="266"/>
      <c r="R108" s="266"/>
      <c r="S108" s="266"/>
      <c r="T108" s="266"/>
      <c r="U108" s="266"/>
      <c r="AA108" s="220">
        <v>93</v>
      </c>
      <c r="AB108" s="220" t="str">
        <f t="shared" si="5"/>
        <v/>
      </c>
      <c r="AC108" s="220" t="str">
        <f t="shared" si="6"/>
        <v/>
      </c>
      <c r="AK108" s="254" t="str">
        <f t="shared" si="7"/>
        <v/>
      </c>
    </row>
    <row r="109" spans="1:70" ht="13.5" customHeight="1" x14ac:dyDescent="0.2">
      <c r="A109" s="248">
        <v>99</v>
      </c>
      <c r="B109" s="55"/>
      <c r="C109" s="55"/>
      <c r="D109" s="262"/>
      <c r="E109" s="264"/>
      <c r="F109" s="266"/>
      <c r="G109" s="266"/>
      <c r="H109" s="266"/>
      <c r="I109" s="266"/>
      <c r="J109" s="266"/>
      <c r="K109" s="266"/>
      <c r="L109" s="266"/>
      <c r="M109" s="266"/>
      <c r="N109" s="266"/>
      <c r="O109" s="266"/>
      <c r="P109" s="266"/>
      <c r="Q109" s="266"/>
      <c r="R109" s="266"/>
      <c r="S109" s="266"/>
      <c r="T109" s="266"/>
      <c r="U109" s="266"/>
      <c r="AA109" s="220">
        <v>94</v>
      </c>
      <c r="AB109" s="220" t="str">
        <f t="shared" si="5"/>
        <v/>
      </c>
      <c r="AC109" s="220" t="str">
        <f t="shared" si="6"/>
        <v/>
      </c>
      <c r="AK109" s="254" t="str">
        <f t="shared" si="7"/>
        <v/>
      </c>
    </row>
    <row r="110" spans="1:70" ht="13.5" customHeight="1" x14ac:dyDescent="0.2">
      <c r="A110" s="248">
        <v>100</v>
      </c>
      <c r="B110" s="55"/>
      <c r="C110" s="55"/>
      <c r="D110" s="262"/>
      <c r="E110" s="264"/>
      <c r="F110" s="266"/>
      <c r="G110" s="266"/>
      <c r="H110" s="266"/>
      <c r="I110" s="266"/>
      <c r="J110" s="266"/>
      <c r="K110" s="266"/>
      <c r="L110" s="266"/>
      <c r="M110" s="266"/>
      <c r="N110" s="266"/>
      <c r="O110" s="266"/>
      <c r="P110" s="266"/>
      <c r="Q110" s="266"/>
      <c r="R110" s="266"/>
      <c r="S110" s="266"/>
      <c r="T110" s="266"/>
      <c r="U110" s="266"/>
      <c r="AA110" s="220">
        <v>95</v>
      </c>
      <c r="AB110" s="220" t="str">
        <f t="shared" si="5"/>
        <v/>
      </c>
      <c r="AC110" s="220" t="str">
        <f t="shared" si="6"/>
        <v/>
      </c>
      <c r="AK110" s="254" t="str">
        <f t="shared" si="7"/>
        <v/>
      </c>
    </row>
    <row r="111" spans="1:70" ht="13.5" customHeight="1" x14ac:dyDescent="0.2">
      <c r="A111" s="248">
        <v>101</v>
      </c>
      <c r="B111" s="55"/>
      <c r="C111" s="55"/>
      <c r="D111" s="262"/>
      <c r="E111" s="264"/>
      <c r="F111" s="266"/>
      <c r="G111" s="266"/>
      <c r="H111" s="266"/>
      <c r="I111" s="266"/>
      <c r="J111" s="266"/>
      <c r="K111" s="266"/>
      <c r="L111" s="266"/>
      <c r="M111" s="266"/>
      <c r="N111" s="266"/>
      <c r="O111" s="266"/>
      <c r="P111" s="266"/>
      <c r="Q111" s="266"/>
      <c r="R111" s="266"/>
      <c r="S111" s="266"/>
      <c r="T111" s="266"/>
      <c r="U111" s="266"/>
      <c r="AA111" s="220">
        <v>96</v>
      </c>
      <c r="AB111" s="220" t="str">
        <f t="shared" si="5"/>
        <v/>
      </c>
      <c r="AC111" s="220" t="str">
        <f t="shared" si="6"/>
        <v/>
      </c>
      <c r="AK111" s="254" t="str">
        <f t="shared" si="7"/>
        <v/>
      </c>
    </row>
    <row r="112" spans="1:70" ht="13.5" customHeight="1" x14ac:dyDescent="0.2">
      <c r="A112" s="248">
        <v>102</v>
      </c>
      <c r="B112" s="55"/>
      <c r="C112" s="55"/>
      <c r="D112" s="262"/>
      <c r="E112" s="264"/>
      <c r="F112" s="266"/>
      <c r="G112" s="266"/>
      <c r="H112" s="266"/>
      <c r="I112" s="266"/>
      <c r="J112" s="266"/>
      <c r="K112" s="266"/>
      <c r="L112" s="266"/>
      <c r="M112" s="266"/>
      <c r="N112" s="266"/>
      <c r="O112" s="266"/>
      <c r="P112" s="266"/>
      <c r="Q112" s="266"/>
      <c r="R112" s="266"/>
      <c r="S112" s="266"/>
      <c r="T112" s="266"/>
      <c r="U112" s="266"/>
      <c r="AA112" s="220">
        <v>97</v>
      </c>
      <c r="AB112" s="220" t="str">
        <f t="shared" si="5"/>
        <v/>
      </c>
      <c r="AC112" s="220" t="str">
        <f t="shared" si="6"/>
        <v/>
      </c>
      <c r="AK112" s="254" t="str">
        <f t="shared" si="7"/>
        <v/>
      </c>
    </row>
    <row r="113" spans="1:37" ht="13.5" customHeight="1" x14ac:dyDescent="0.2">
      <c r="A113" s="248">
        <v>103</v>
      </c>
      <c r="B113" s="55"/>
      <c r="C113" s="55"/>
      <c r="D113" s="262"/>
      <c r="E113" s="264"/>
      <c r="F113" s="266"/>
      <c r="G113" s="266"/>
      <c r="H113" s="266"/>
      <c r="I113" s="266"/>
      <c r="J113" s="266"/>
      <c r="K113" s="266"/>
      <c r="L113" s="266"/>
      <c r="M113" s="266"/>
      <c r="N113" s="266"/>
      <c r="O113" s="266"/>
      <c r="P113" s="266"/>
      <c r="Q113" s="266"/>
      <c r="R113" s="266"/>
      <c r="S113" s="266"/>
      <c r="T113" s="266"/>
      <c r="U113" s="266"/>
      <c r="AA113" s="220">
        <v>98</v>
      </c>
      <c r="AB113" s="220" t="str">
        <f t="shared" si="5"/>
        <v/>
      </c>
      <c r="AC113" s="220" t="str">
        <f t="shared" si="6"/>
        <v/>
      </c>
      <c r="AK113" s="254" t="str">
        <f t="shared" si="7"/>
        <v/>
      </c>
    </row>
    <row r="114" spans="1:37" ht="13.5" customHeight="1" x14ac:dyDescent="0.2">
      <c r="A114" s="248">
        <v>104</v>
      </c>
      <c r="B114" s="55"/>
      <c r="C114" s="55"/>
      <c r="D114" s="262"/>
      <c r="E114" s="264"/>
      <c r="F114" s="266"/>
      <c r="G114" s="266"/>
      <c r="H114" s="266"/>
      <c r="I114" s="266"/>
      <c r="J114" s="266"/>
      <c r="K114" s="266"/>
      <c r="L114" s="266"/>
      <c r="M114" s="266"/>
      <c r="N114" s="266"/>
      <c r="O114" s="266"/>
      <c r="P114" s="266"/>
      <c r="Q114" s="266"/>
      <c r="R114" s="266"/>
      <c r="S114" s="266"/>
      <c r="T114" s="266"/>
      <c r="U114" s="266"/>
      <c r="AA114" s="220">
        <v>99</v>
      </c>
      <c r="AB114" s="220" t="str">
        <f t="shared" si="5"/>
        <v/>
      </c>
      <c r="AC114" s="220" t="str">
        <f t="shared" si="6"/>
        <v/>
      </c>
      <c r="AK114" s="254" t="str">
        <f t="shared" si="7"/>
        <v/>
      </c>
    </row>
    <row r="115" spans="1:37" ht="13.5" customHeight="1" x14ac:dyDescent="0.2">
      <c r="A115" s="248">
        <v>105</v>
      </c>
      <c r="B115" s="55"/>
      <c r="C115" s="55"/>
      <c r="D115" s="262"/>
      <c r="E115" s="264"/>
      <c r="F115" s="266"/>
      <c r="G115" s="266"/>
      <c r="H115" s="266"/>
      <c r="I115" s="266"/>
      <c r="J115" s="266"/>
      <c r="K115" s="266"/>
      <c r="L115" s="266"/>
      <c r="M115" s="266"/>
      <c r="N115" s="266"/>
      <c r="O115" s="266"/>
      <c r="P115" s="266"/>
      <c r="Q115" s="266"/>
      <c r="R115" s="266"/>
      <c r="S115" s="266"/>
      <c r="T115" s="266"/>
      <c r="U115" s="266"/>
      <c r="AA115" s="220">
        <v>100</v>
      </c>
      <c r="AB115" s="220" t="str">
        <f t="shared" si="5"/>
        <v/>
      </c>
      <c r="AC115" s="220" t="str">
        <f t="shared" si="6"/>
        <v/>
      </c>
      <c r="AK115" s="254" t="str">
        <f t="shared" si="7"/>
        <v/>
      </c>
    </row>
    <row r="116" spans="1:37" ht="13.5" customHeight="1" x14ac:dyDescent="0.2">
      <c r="A116" s="248">
        <v>106</v>
      </c>
      <c r="B116" s="55"/>
      <c r="C116" s="55"/>
      <c r="D116" s="262"/>
      <c r="E116" s="264"/>
      <c r="F116" s="266"/>
      <c r="G116" s="266"/>
      <c r="H116" s="266"/>
      <c r="I116" s="266"/>
      <c r="J116" s="266"/>
      <c r="K116" s="266"/>
      <c r="L116" s="266"/>
      <c r="M116" s="266"/>
      <c r="N116" s="266"/>
      <c r="O116" s="266"/>
      <c r="P116" s="266"/>
      <c r="Q116" s="266"/>
      <c r="R116" s="266"/>
      <c r="S116" s="266"/>
      <c r="T116" s="266"/>
      <c r="U116" s="266"/>
      <c r="AA116" s="220">
        <v>101</v>
      </c>
      <c r="AB116" s="220" t="str">
        <f t="shared" si="5"/>
        <v/>
      </c>
      <c r="AC116" s="220" t="str">
        <f t="shared" si="6"/>
        <v/>
      </c>
      <c r="AK116" s="254" t="str">
        <f t="shared" si="7"/>
        <v/>
      </c>
    </row>
    <row r="117" spans="1:37" ht="13.5" customHeight="1" x14ac:dyDescent="0.2">
      <c r="A117" s="248">
        <v>107</v>
      </c>
      <c r="B117" s="55"/>
      <c r="C117" s="55"/>
      <c r="D117" s="262"/>
      <c r="E117" s="264"/>
      <c r="F117" s="266"/>
      <c r="G117" s="266"/>
      <c r="H117" s="266"/>
      <c r="I117" s="266"/>
      <c r="J117" s="266"/>
      <c r="K117" s="266"/>
      <c r="L117" s="266"/>
      <c r="M117" s="266"/>
      <c r="N117" s="266"/>
      <c r="O117" s="266"/>
      <c r="P117" s="266"/>
      <c r="Q117" s="266"/>
      <c r="R117" s="266"/>
      <c r="S117" s="266"/>
      <c r="T117" s="266"/>
      <c r="U117" s="266"/>
      <c r="AA117" s="220">
        <v>102</v>
      </c>
      <c r="AB117" s="220" t="str">
        <f t="shared" si="5"/>
        <v/>
      </c>
      <c r="AC117" s="220" t="str">
        <f t="shared" si="6"/>
        <v/>
      </c>
      <c r="AK117" s="254" t="str">
        <f t="shared" si="7"/>
        <v/>
      </c>
    </row>
    <row r="118" spans="1:37" ht="13.5" customHeight="1" x14ac:dyDescent="0.2">
      <c r="A118" s="248">
        <v>108</v>
      </c>
      <c r="B118" s="55"/>
      <c r="C118" s="55"/>
      <c r="D118" s="262"/>
      <c r="E118" s="264"/>
      <c r="F118" s="266"/>
      <c r="G118" s="266"/>
      <c r="H118" s="266"/>
      <c r="I118" s="266"/>
      <c r="J118" s="266"/>
      <c r="K118" s="266"/>
      <c r="L118" s="266"/>
      <c r="M118" s="266"/>
      <c r="N118" s="266"/>
      <c r="O118" s="266"/>
      <c r="P118" s="266"/>
      <c r="Q118" s="266"/>
      <c r="R118" s="266"/>
      <c r="S118" s="266"/>
      <c r="T118" s="266"/>
      <c r="U118" s="266"/>
      <c r="AA118" s="220">
        <v>103</v>
      </c>
      <c r="AB118" s="220" t="str">
        <f t="shared" si="5"/>
        <v/>
      </c>
      <c r="AC118" s="220" t="str">
        <f t="shared" si="6"/>
        <v/>
      </c>
      <c r="AK118" s="254" t="str">
        <f t="shared" si="7"/>
        <v/>
      </c>
    </row>
    <row r="119" spans="1:37" ht="13.5" customHeight="1" x14ac:dyDescent="0.2">
      <c r="A119" s="248">
        <v>109</v>
      </c>
      <c r="B119" s="55"/>
      <c r="C119" s="55"/>
      <c r="D119" s="262"/>
      <c r="E119" s="264"/>
      <c r="F119" s="266"/>
      <c r="G119" s="266"/>
      <c r="H119" s="266"/>
      <c r="I119" s="266"/>
      <c r="J119" s="266"/>
      <c r="K119" s="266"/>
      <c r="L119" s="266"/>
      <c r="M119" s="266"/>
      <c r="N119" s="266"/>
      <c r="O119" s="266"/>
      <c r="P119" s="266"/>
      <c r="Q119" s="266"/>
      <c r="R119" s="266"/>
      <c r="S119" s="266"/>
      <c r="T119" s="266"/>
      <c r="U119" s="266"/>
      <c r="AA119" s="220">
        <v>104</v>
      </c>
      <c r="AB119" s="220" t="str">
        <f t="shared" si="5"/>
        <v/>
      </c>
      <c r="AC119" s="220" t="str">
        <f t="shared" si="6"/>
        <v/>
      </c>
      <c r="AK119" s="254" t="str">
        <f t="shared" si="7"/>
        <v/>
      </c>
    </row>
    <row r="120" spans="1:37" ht="13.5" customHeight="1" x14ac:dyDescent="0.2">
      <c r="A120" s="248">
        <v>110</v>
      </c>
      <c r="B120" s="55"/>
      <c r="C120" s="55"/>
      <c r="D120" s="262"/>
      <c r="E120" s="264"/>
      <c r="F120" s="266"/>
      <c r="G120" s="266"/>
      <c r="H120" s="266"/>
      <c r="I120" s="266"/>
      <c r="J120" s="266"/>
      <c r="K120" s="266"/>
      <c r="L120" s="266"/>
      <c r="M120" s="266"/>
      <c r="N120" s="266"/>
      <c r="O120" s="266"/>
      <c r="P120" s="266"/>
      <c r="Q120" s="266"/>
      <c r="R120" s="266"/>
      <c r="S120" s="266"/>
      <c r="T120" s="266"/>
      <c r="U120" s="266"/>
      <c r="AA120" s="220">
        <v>105</v>
      </c>
      <c r="AB120" s="220" t="str">
        <f t="shared" si="5"/>
        <v/>
      </c>
      <c r="AC120" s="220" t="str">
        <f t="shared" si="6"/>
        <v/>
      </c>
      <c r="AK120" s="254" t="str">
        <f t="shared" si="7"/>
        <v/>
      </c>
    </row>
    <row r="121" spans="1:37" ht="13.5" customHeight="1" x14ac:dyDescent="0.2">
      <c r="A121" s="248">
        <v>111</v>
      </c>
      <c r="B121" s="55"/>
      <c r="C121" s="55"/>
      <c r="D121" s="262"/>
      <c r="E121" s="264"/>
      <c r="F121" s="266"/>
      <c r="G121" s="266"/>
      <c r="H121" s="266"/>
      <c r="I121" s="266"/>
      <c r="J121" s="266"/>
      <c r="K121" s="266"/>
      <c r="L121" s="266"/>
      <c r="M121" s="266"/>
      <c r="N121" s="266"/>
      <c r="O121" s="266"/>
      <c r="P121" s="266"/>
      <c r="Q121" s="266"/>
      <c r="R121" s="266"/>
      <c r="S121" s="266"/>
      <c r="T121" s="266"/>
      <c r="U121" s="266"/>
      <c r="AA121" s="220">
        <v>106</v>
      </c>
      <c r="AB121" s="220" t="str">
        <f t="shared" si="5"/>
        <v/>
      </c>
      <c r="AC121" s="220" t="str">
        <f t="shared" si="6"/>
        <v/>
      </c>
      <c r="AK121" s="254" t="str">
        <f t="shared" si="7"/>
        <v/>
      </c>
    </row>
    <row r="122" spans="1:37" ht="13.5" customHeight="1" x14ac:dyDescent="0.2">
      <c r="A122" s="248">
        <v>112</v>
      </c>
      <c r="B122" s="55"/>
      <c r="C122" s="55"/>
      <c r="D122" s="262"/>
      <c r="E122" s="264"/>
      <c r="F122" s="266"/>
      <c r="G122" s="266"/>
      <c r="H122" s="266"/>
      <c r="I122" s="266"/>
      <c r="J122" s="266"/>
      <c r="K122" s="266"/>
      <c r="L122" s="266"/>
      <c r="M122" s="266"/>
      <c r="N122" s="266"/>
      <c r="O122" s="266"/>
      <c r="P122" s="266"/>
      <c r="Q122" s="266"/>
      <c r="R122" s="266"/>
      <c r="S122" s="266"/>
      <c r="T122" s="266"/>
      <c r="U122" s="266"/>
      <c r="AA122" s="220">
        <v>107</v>
      </c>
      <c r="AB122" s="220" t="str">
        <f t="shared" si="5"/>
        <v/>
      </c>
      <c r="AC122" s="220" t="str">
        <f t="shared" si="6"/>
        <v/>
      </c>
      <c r="AK122" s="254" t="str">
        <f t="shared" si="7"/>
        <v/>
      </c>
    </row>
    <row r="123" spans="1:37" ht="13.5" customHeight="1" x14ac:dyDescent="0.2">
      <c r="A123" s="248">
        <v>113</v>
      </c>
      <c r="B123" s="55"/>
      <c r="C123" s="55"/>
      <c r="D123" s="262"/>
      <c r="E123" s="264"/>
      <c r="F123" s="266"/>
      <c r="G123" s="266"/>
      <c r="H123" s="266"/>
      <c r="I123" s="266"/>
      <c r="J123" s="266"/>
      <c r="K123" s="266"/>
      <c r="L123" s="266"/>
      <c r="M123" s="266"/>
      <c r="N123" s="266"/>
      <c r="O123" s="266"/>
      <c r="P123" s="266"/>
      <c r="Q123" s="266"/>
      <c r="R123" s="266"/>
      <c r="S123" s="266"/>
      <c r="T123" s="266"/>
      <c r="U123" s="266"/>
      <c r="AA123" s="220">
        <v>108</v>
      </c>
      <c r="AB123" s="220" t="str">
        <f t="shared" si="5"/>
        <v/>
      </c>
      <c r="AC123" s="220" t="str">
        <f t="shared" si="6"/>
        <v/>
      </c>
      <c r="AK123" s="254" t="str">
        <f t="shared" si="7"/>
        <v/>
      </c>
    </row>
    <row r="124" spans="1:37" ht="13.5" customHeight="1" x14ac:dyDescent="0.2">
      <c r="A124" s="248">
        <v>114</v>
      </c>
      <c r="B124" s="55"/>
      <c r="C124" s="55"/>
      <c r="D124" s="262"/>
      <c r="E124" s="264"/>
      <c r="F124" s="266"/>
      <c r="G124" s="266"/>
      <c r="H124" s="266"/>
      <c r="I124" s="266"/>
      <c r="J124" s="266"/>
      <c r="K124" s="266"/>
      <c r="L124" s="266"/>
      <c r="M124" s="266"/>
      <c r="N124" s="266"/>
      <c r="O124" s="266"/>
      <c r="P124" s="266"/>
      <c r="Q124" s="266"/>
      <c r="R124" s="266"/>
      <c r="S124" s="266"/>
      <c r="T124" s="266"/>
      <c r="U124" s="266"/>
      <c r="AA124" s="220">
        <v>109</v>
      </c>
      <c r="AB124" s="220" t="str">
        <f t="shared" si="5"/>
        <v/>
      </c>
      <c r="AC124" s="220" t="str">
        <f t="shared" si="6"/>
        <v/>
      </c>
      <c r="AK124" s="254" t="str">
        <f t="shared" si="7"/>
        <v/>
      </c>
    </row>
    <row r="125" spans="1:37" ht="13.5" customHeight="1" x14ac:dyDescent="0.2">
      <c r="A125" s="248">
        <v>115</v>
      </c>
      <c r="B125" s="55"/>
      <c r="C125" s="55"/>
      <c r="D125" s="262"/>
      <c r="E125" s="264"/>
      <c r="F125" s="266"/>
      <c r="G125" s="266"/>
      <c r="H125" s="266"/>
      <c r="I125" s="266"/>
      <c r="J125" s="266"/>
      <c r="K125" s="266"/>
      <c r="L125" s="266"/>
      <c r="M125" s="266"/>
      <c r="N125" s="266"/>
      <c r="O125" s="266"/>
      <c r="P125" s="266"/>
      <c r="Q125" s="266"/>
      <c r="R125" s="266"/>
      <c r="S125" s="266"/>
      <c r="T125" s="266"/>
      <c r="U125" s="266"/>
      <c r="AA125" s="220">
        <v>110</v>
      </c>
      <c r="AB125" s="220" t="str">
        <f t="shared" si="5"/>
        <v/>
      </c>
      <c r="AC125" s="220" t="str">
        <f t="shared" si="6"/>
        <v/>
      </c>
      <c r="AK125" s="254" t="str">
        <f t="shared" si="7"/>
        <v/>
      </c>
    </row>
    <row r="126" spans="1:37" ht="13.5" customHeight="1" x14ac:dyDescent="0.2">
      <c r="A126" s="248">
        <v>116</v>
      </c>
      <c r="B126" s="55"/>
      <c r="C126" s="55"/>
      <c r="D126" s="262"/>
      <c r="E126" s="264"/>
      <c r="F126" s="266"/>
      <c r="G126" s="266"/>
      <c r="H126" s="266"/>
      <c r="I126" s="266"/>
      <c r="J126" s="266"/>
      <c r="K126" s="266"/>
      <c r="L126" s="266"/>
      <c r="M126" s="266"/>
      <c r="N126" s="266"/>
      <c r="O126" s="266"/>
      <c r="P126" s="266"/>
      <c r="Q126" s="266"/>
      <c r="R126" s="266"/>
      <c r="S126" s="266"/>
      <c r="T126" s="266"/>
      <c r="U126" s="266"/>
      <c r="AA126" s="220">
        <v>111</v>
      </c>
      <c r="AB126" s="220" t="str">
        <f t="shared" si="5"/>
        <v/>
      </c>
      <c r="AC126" s="220" t="str">
        <f t="shared" si="6"/>
        <v/>
      </c>
      <c r="AK126" s="254" t="str">
        <f t="shared" si="7"/>
        <v/>
      </c>
    </row>
    <row r="127" spans="1:37" ht="13.5" customHeight="1" x14ac:dyDescent="0.2">
      <c r="A127" s="248">
        <v>117</v>
      </c>
      <c r="B127" s="55"/>
      <c r="C127" s="55"/>
      <c r="D127" s="262"/>
      <c r="E127" s="264"/>
      <c r="F127" s="266"/>
      <c r="G127" s="266"/>
      <c r="H127" s="266"/>
      <c r="I127" s="266"/>
      <c r="J127" s="266"/>
      <c r="K127" s="266"/>
      <c r="L127" s="266"/>
      <c r="M127" s="266"/>
      <c r="N127" s="266"/>
      <c r="O127" s="266"/>
      <c r="P127" s="266"/>
      <c r="Q127" s="266"/>
      <c r="R127" s="266"/>
      <c r="S127" s="266"/>
      <c r="T127" s="266"/>
      <c r="U127" s="266"/>
      <c r="AA127" s="220">
        <v>112</v>
      </c>
      <c r="AB127" s="220" t="str">
        <f t="shared" si="5"/>
        <v/>
      </c>
      <c r="AC127" s="220" t="str">
        <f t="shared" si="6"/>
        <v/>
      </c>
      <c r="AK127" s="254" t="str">
        <f t="shared" si="7"/>
        <v/>
      </c>
    </row>
    <row r="128" spans="1:37" ht="13.5" customHeight="1" x14ac:dyDescent="0.2">
      <c r="A128" s="248">
        <v>118</v>
      </c>
      <c r="B128" s="55"/>
      <c r="C128" s="55"/>
      <c r="D128" s="262"/>
      <c r="E128" s="264"/>
      <c r="F128" s="266"/>
      <c r="G128" s="266"/>
      <c r="H128" s="266"/>
      <c r="I128" s="266"/>
      <c r="J128" s="266"/>
      <c r="K128" s="266"/>
      <c r="L128" s="266"/>
      <c r="M128" s="266"/>
      <c r="N128" s="266"/>
      <c r="O128" s="266"/>
      <c r="P128" s="266"/>
      <c r="Q128" s="266"/>
      <c r="R128" s="266"/>
      <c r="S128" s="266"/>
      <c r="T128" s="266"/>
      <c r="U128" s="266"/>
      <c r="AA128" s="220">
        <v>113</v>
      </c>
      <c r="AB128" s="220" t="str">
        <f t="shared" si="5"/>
        <v/>
      </c>
      <c r="AC128" s="220" t="str">
        <f t="shared" si="6"/>
        <v/>
      </c>
      <c r="AK128" s="254" t="str">
        <f t="shared" si="7"/>
        <v/>
      </c>
    </row>
    <row r="129" spans="1:37" ht="13.5" customHeight="1" x14ac:dyDescent="0.2">
      <c r="A129" s="248">
        <v>119</v>
      </c>
      <c r="B129" s="55"/>
      <c r="C129" s="55"/>
      <c r="D129" s="262"/>
      <c r="E129" s="264"/>
      <c r="F129" s="266"/>
      <c r="G129" s="266"/>
      <c r="H129" s="266"/>
      <c r="I129" s="266"/>
      <c r="J129" s="266"/>
      <c r="K129" s="266"/>
      <c r="L129" s="266"/>
      <c r="M129" s="266"/>
      <c r="N129" s="266"/>
      <c r="O129" s="266"/>
      <c r="P129" s="266"/>
      <c r="Q129" s="266"/>
      <c r="R129" s="266"/>
      <c r="S129" s="266"/>
      <c r="T129" s="266"/>
      <c r="U129" s="266"/>
      <c r="AA129" s="220">
        <v>114</v>
      </c>
      <c r="AB129" s="220" t="str">
        <f t="shared" si="5"/>
        <v/>
      </c>
      <c r="AC129" s="220" t="str">
        <f t="shared" si="6"/>
        <v/>
      </c>
      <c r="AK129" s="254" t="str">
        <f t="shared" si="7"/>
        <v/>
      </c>
    </row>
    <row r="130" spans="1:37" ht="13.5" customHeight="1" x14ac:dyDescent="0.2">
      <c r="A130" s="248">
        <v>120</v>
      </c>
      <c r="B130" s="55"/>
      <c r="C130" s="55"/>
      <c r="D130" s="262"/>
      <c r="E130" s="264"/>
      <c r="F130" s="266"/>
      <c r="G130" s="266"/>
      <c r="H130" s="266"/>
      <c r="I130" s="266"/>
      <c r="J130" s="266"/>
      <c r="K130" s="266"/>
      <c r="L130" s="266"/>
      <c r="M130" s="266"/>
      <c r="N130" s="266"/>
      <c r="O130" s="266"/>
      <c r="P130" s="266"/>
      <c r="Q130" s="266"/>
      <c r="R130" s="266"/>
      <c r="S130" s="266"/>
      <c r="T130" s="266"/>
      <c r="U130" s="266"/>
      <c r="AA130" s="220">
        <v>115</v>
      </c>
      <c r="AB130" s="220" t="str">
        <f t="shared" si="5"/>
        <v/>
      </c>
      <c r="AC130" s="220" t="str">
        <f t="shared" si="6"/>
        <v/>
      </c>
      <c r="AK130" s="254" t="str">
        <f t="shared" si="7"/>
        <v/>
      </c>
    </row>
    <row r="131" spans="1:37" ht="13.5" customHeight="1" x14ac:dyDescent="0.2">
      <c r="A131" s="248">
        <v>121</v>
      </c>
      <c r="B131" s="55"/>
      <c r="C131" s="55"/>
      <c r="D131" s="262"/>
      <c r="E131" s="264"/>
      <c r="F131" s="266"/>
      <c r="G131" s="266"/>
      <c r="H131" s="266"/>
      <c r="I131" s="266"/>
      <c r="J131" s="266"/>
      <c r="K131" s="266"/>
      <c r="L131" s="266"/>
      <c r="M131" s="266"/>
      <c r="N131" s="266"/>
      <c r="O131" s="266"/>
      <c r="P131" s="266"/>
      <c r="Q131" s="266"/>
      <c r="R131" s="266"/>
      <c r="S131" s="266"/>
      <c r="T131" s="266"/>
      <c r="U131" s="266"/>
      <c r="AA131" s="220">
        <v>116</v>
      </c>
      <c r="AB131" s="220" t="str">
        <f t="shared" si="5"/>
        <v/>
      </c>
      <c r="AC131" s="220" t="str">
        <f t="shared" si="6"/>
        <v/>
      </c>
      <c r="AK131" s="254" t="str">
        <f t="shared" si="7"/>
        <v/>
      </c>
    </row>
    <row r="132" spans="1:37" ht="13.5" customHeight="1" x14ac:dyDescent="0.2">
      <c r="A132" s="248">
        <v>122</v>
      </c>
      <c r="B132" s="55"/>
      <c r="C132" s="55"/>
      <c r="D132" s="262"/>
      <c r="E132" s="219"/>
      <c r="F132" s="195"/>
      <c r="G132" s="195"/>
      <c r="H132" s="195"/>
      <c r="I132" s="195"/>
      <c r="J132" s="195"/>
      <c r="K132" s="195"/>
      <c r="L132" s="195"/>
      <c r="M132" s="195"/>
      <c r="N132" s="195"/>
      <c r="AA132" s="220">
        <v>117</v>
      </c>
      <c r="AB132" s="220" t="str">
        <f t="shared" si="5"/>
        <v/>
      </c>
      <c r="AC132" s="220" t="str">
        <f t="shared" si="6"/>
        <v/>
      </c>
      <c r="AK132" s="254" t="str">
        <f t="shared" si="7"/>
        <v/>
      </c>
    </row>
    <row r="133" spans="1:37" ht="13.5" customHeight="1" x14ac:dyDescent="0.2">
      <c r="A133" s="248">
        <v>123</v>
      </c>
      <c r="B133" s="55"/>
      <c r="C133" s="55"/>
      <c r="D133" s="262"/>
      <c r="E133" s="219"/>
      <c r="F133" s="195"/>
      <c r="G133" s="195"/>
      <c r="H133" s="195"/>
      <c r="I133" s="195"/>
      <c r="J133" s="195"/>
      <c r="K133" s="195"/>
      <c r="L133" s="195"/>
      <c r="M133" s="195"/>
      <c r="N133" s="195"/>
      <c r="AA133" s="220">
        <v>118</v>
      </c>
      <c r="AB133" s="220" t="str">
        <f t="shared" si="5"/>
        <v/>
      </c>
      <c r="AC133" s="220" t="str">
        <f t="shared" si="6"/>
        <v/>
      </c>
      <c r="AK133" s="254" t="str">
        <f t="shared" si="7"/>
        <v/>
      </c>
    </row>
    <row r="134" spans="1:37" ht="13.5" customHeight="1" x14ac:dyDescent="0.2">
      <c r="A134" s="248">
        <v>124</v>
      </c>
      <c r="B134" s="55"/>
      <c r="C134" s="55"/>
      <c r="D134" s="262"/>
      <c r="E134" s="219"/>
      <c r="F134" s="195"/>
      <c r="G134" s="195"/>
      <c r="H134" s="195"/>
      <c r="I134" s="195"/>
      <c r="J134" s="195"/>
      <c r="K134" s="195"/>
      <c r="L134" s="195"/>
      <c r="M134" s="195"/>
      <c r="N134" s="195"/>
      <c r="AA134" s="220">
        <v>119</v>
      </c>
      <c r="AB134" s="220" t="str">
        <f t="shared" si="5"/>
        <v/>
      </c>
      <c r="AC134" s="220" t="str">
        <f t="shared" si="6"/>
        <v/>
      </c>
      <c r="AK134" s="254" t="str">
        <f t="shared" si="7"/>
        <v/>
      </c>
    </row>
    <row r="135" spans="1:37" ht="13.5" customHeight="1" x14ac:dyDescent="0.2">
      <c r="A135" s="248">
        <v>125</v>
      </c>
      <c r="B135" s="55"/>
      <c r="C135" s="55"/>
      <c r="D135" s="262"/>
      <c r="E135" s="219"/>
      <c r="F135" s="195"/>
      <c r="G135" s="195"/>
      <c r="H135" s="195"/>
      <c r="I135" s="195"/>
      <c r="J135" s="195"/>
      <c r="K135" s="195"/>
      <c r="L135" s="195"/>
      <c r="M135" s="195"/>
      <c r="N135" s="195"/>
      <c r="AA135" s="220">
        <v>120</v>
      </c>
      <c r="AB135" s="220" t="str">
        <f t="shared" si="5"/>
        <v/>
      </c>
      <c r="AC135" s="220" t="str">
        <f t="shared" si="6"/>
        <v/>
      </c>
      <c r="AK135" s="254" t="str">
        <f t="shared" si="7"/>
        <v/>
      </c>
    </row>
    <row r="136" spans="1:37" ht="13.5" customHeight="1" x14ac:dyDescent="0.2">
      <c r="A136" s="248">
        <v>126</v>
      </c>
      <c r="B136" s="55"/>
      <c r="C136" s="55"/>
      <c r="D136" s="262"/>
      <c r="E136" s="219"/>
      <c r="F136" s="195"/>
      <c r="G136" s="195"/>
      <c r="H136" s="195"/>
      <c r="I136" s="195"/>
      <c r="J136" s="195"/>
      <c r="K136" s="195"/>
      <c r="L136" s="195"/>
      <c r="M136" s="195"/>
      <c r="N136" s="195"/>
      <c r="AA136" s="220">
        <v>121</v>
      </c>
      <c r="AB136" s="220" t="str">
        <f t="shared" si="5"/>
        <v/>
      </c>
      <c r="AC136" s="220" t="str">
        <f t="shared" si="6"/>
        <v/>
      </c>
      <c r="AK136" s="254" t="str">
        <f t="shared" si="7"/>
        <v/>
      </c>
    </row>
    <row r="137" spans="1:37" ht="13.5" customHeight="1" x14ac:dyDescent="0.2">
      <c r="A137" s="248">
        <v>127</v>
      </c>
      <c r="B137" s="55"/>
      <c r="C137" s="55"/>
      <c r="D137" s="262"/>
      <c r="E137" s="219"/>
      <c r="F137" s="195"/>
      <c r="G137" s="195"/>
      <c r="H137" s="195"/>
      <c r="I137" s="195"/>
      <c r="J137" s="195"/>
      <c r="K137" s="195"/>
      <c r="L137" s="195"/>
      <c r="M137" s="195"/>
      <c r="N137" s="195"/>
      <c r="AA137" s="220">
        <v>122</v>
      </c>
      <c r="AB137" s="220" t="str">
        <f t="shared" si="5"/>
        <v/>
      </c>
      <c r="AC137" s="220" t="str">
        <f t="shared" si="6"/>
        <v/>
      </c>
      <c r="AK137" s="254" t="str">
        <f t="shared" si="7"/>
        <v/>
      </c>
    </row>
    <row r="138" spans="1:37" ht="13.5" customHeight="1" x14ac:dyDescent="0.2">
      <c r="A138" s="248">
        <v>128</v>
      </c>
      <c r="B138" s="55"/>
      <c r="C138" s="55"/>
      <c r="D138" s="262"/>
      <c r="E138" s="219"/>
      <c r="F138" s="195"/>
      <c r="G138" s="195"/>
      <c r="H138" s="195"/>
      <c r="I138" s="195"/>
      <c r="J138" s="195"/>
      <c r="K138" s="195"/>
      <c r="L138" s="195"/>
      <c r="M138" s="195"/>
      <c r="N138" s="195"/>
      <c r="AA138" s="220">
        <v>123</v>
      </c>
      <c r="AB138" s="220" t="str">
        <f t="shared" si="5"/>
        <v/>
      </c>
      <c r="AC138" s="220" t="str">
        <f t="shared" si="6"/>
        <v/>
      </c>
      <c r="AK138" s="254" t="str">
        <f t="shared" si="7"/>
        <v/>
      </c>
    </row>
    <row r="139" spans="1:37" ht="13.5" customHeight="1" x14ac:dyDescent="0.2">
      <c r="A139" s="248">
        <v>129</v>
      </c>
      <c r="B139" s="55"/>
      <c r="C139" s="55"/>
      <c r="D139" s="262"/>
      <c r="E139" s="219"/>
      <c r="F139" s="195"/>
      <c r="G139" s="195"/>
      <c r="H139" s="195"/>
      <c r="I139" s="195"/>
      <c r="J139" s="195"/>
      <c r="K139" s="195"/>
      <c r="L139" s="195"/>
      <c r="M139" s="195"/>
      <c r="N139" s="195"/>
      <c r="AA139" s="220">
        <v>124</v>
      </c>
      <c r="AB139" s="220" t="str">
        <f t="shared" si="5"/>
        <v/>
      </c>
      <c r="AC139" s="220" t="str">
        <f t="shared" si="6"/>
        <v/>
      </c>
      <c r="AK139" s="254" t="str">
        <f t="shared" si="7"/>
        <v/>
      </c>
    </row>
    <row r="140" spans="1:37" ht="13.5" customHeight="1" x14ac:dyDescent="0.2">
      <c r="A140" s="248">
        <v>130</v>
      </c>
      <c r="B140" s="55"/>
      <c r="C140" s="55"/>
      <c r="D140" s="262"/>
      <c r="E140" s="219"/>
      <c r="F140" s="195"/>
      <c r="G140" s="195"/>
      <c r="H140" s="195"/>
      <c r="I140" s="195"/>
      <c r="J140" s="195"/>
      <c r="K140" s="195"/>
      <c r="L140" s="195"/>
      <c r="M140" s="195"/>
      <c r="N140" s="195"/>
      <c r="AA140" s="220">
        <v>125</v>
      </c>
      <c r="AB140" s="220" t="str">
        <f t="shared" si="5"/>
        <v/>
      </c>
      <c r="AC140" s="220" t="str">
        <f t="shared" si="6"/>
        <v/>
      </c>
      <c r="AK140" s="254" t="str">
        <f t="shared" si="7"/>
        <v/>
      </c>
    </row>
    <row r="141" spans="1:37" ht="13.5" customHeight="1" x14ac:dyDescent="0.2">
      <c r="A141" s="248">
        <v>131</v>
      </c>
      <c r="B141" s="55"/>
      <c r="C141" s="55"/>
      <c r="D141" s="262"/>
      <c r="E141" s="219"/>
      <c r="F141" s="195"/>
      <c r="G141" s="195"/>
      <c r="H141" s="195"/>
      <c r="I141" s="195"/>
      <c r="J141" s="195"/>
      <c r="K141" s="195"/>
      <c r="L141" s="195"/>
      <c r="M141" s="195"/>
      <c r="N141" s="195"/>
      <c r="AA141" s="220">
        <v>126</v>
      </c>
      <c r="AB141" s="220" t="str">
        <f t="shared" si="5"/>
        <v/>
      </c>
      <c r="AC141" s="220" t="str">
        <f t="shared" si="6"/>
        <v/>
      </c>
      <c r="AK141" s="254" t="str">
        <f t="shared" si="7"/>
        <v/>
      </c>
    </row>
    <row r="142" spans="1:37" ht="15" x14ac:dyDescent="0.2">
      <c r="A142" s="248">
        <v>132</v>
      </c>
      <c r="B142" s="55"/>
      <c r="C142" s="55"/>
      <c r="D142" s="262"/>
      <c r="E142" s="219"/>
      <c r="F142" s="195"/>
      <c r="G142" s="195"/>
      <c r="H142" s="195"/>
      <c r="I142" s="195"/>
      <c r="J142" s="195"/>
      <c r="K142" s="195"/>
      <c r="L142" s="195"/>
      <c r="M142" s="195"/>
      <c r="N142" s="195"/>
      <c r="AA142" s="220">
        <v>127</v>
      </c>
      <c r="AB142" s="220" t="str">
        <f t="shared" si="5"/>
        <v/>
      </c>
      <c r="AC142" s="220" t="str">
        <f t="shared" si="6"/>
        <v/>
      </c>
      <c r="AK142" s="254" t="str">
        <f t="shared" si="7"/>
        <v/>
      </c>
    </row>
    <row r="143" spans="1:37" ht="15" x14ac:dyDescent="0.2">
      <c r="A143" s="248">
        <v>133</v>
      </c>
      <c r="B143" s="55"/>
      <c r="C143" s="55"/>
      <c r="D143" s="262"/>
      <c r="E143" s="219"/>
      <c r="F143" s="195"/>
      <c r="G143" s="195"/>
      <c r="H143" s="195"/>
      <c r="I143" s="195"/>
      <c r="J143" s="195"/>
      <c r="K143" s="195"/>
      <c r="L143" s="195"/>
      <c r="M143" s="195"/>
      <c r="N143" s="195"/>
      <c r="AA143" s="220">
        <v>128</v>
      </c>
      <c r="AB143" s="220" t="str">
        <f t="shared" si="5"/>
        <v/>
      </c>
      <c r="AC143" s="220" t="str">
        <f t="shared" si="6"/>
        <v/>
      </c>
      <c r="AK143" s="254" t="str">
        <f t="shared" si="7"/>
        <v/>
      </c>
    </row>
    <row r="144" spans="1:37" ht="15" x14ac:dyDescent="0.2">
      <c r="A144" s="248">
        <v>134</v>
      </c>
      <c r="B144" s="55"/>
      <c r="C144" s="55"/>
      <c r="D144" s="262"/>
      <c r="E144" s="219"/>
      <c r="F144" s="195"/>
      <c r="G144" s="195"/>
      <c r="H144" s="195"/>
      <c r="I144" s="195"/>
      <c r="J144" s="195"/>
      <c r="K144" s="195"/>
      <c r="L144" s="195"/>
      <c r="M144" s="195"/>
      <c r="N144" s="195"/>
      <c r="AA144" s="220">
        <v>129</v>
      </c>
      <c r="AB144" s="220" t="str">
        <f t="shared" ref="AB144:AB207" si="8">IF(AK145="","",B139)</f>
        <v/>
      </c>
      <c r="AC144" s="220" t="str">
        <f t="shared" ref="AC144:AC207" si="9">IF(AK145="","",C139)</f>
        <v/>
      </c>
      <c r="AK144" s="254" t="str">
        <f t="shared" si="7"/>
        <v/>
      </c>
    </row>
    <row r="145" spans="1:37" ht="15" x14ac:dyDescent="0.2">
      <c r="A145" s="248">
        <v>135</v>
      </c>
      <c r="B145" s="55"/>
      <c r="C145" s="55"/>
      <c r="D145" s="262"/>
      <c r="E145" s="219"/>
      <c r="F145" s="195"/>
      <c r="G145" s="195"/>
      <c r="H145" s="195"/>
      <c r="I145" s="195"/>
      <c r="J145" s="195"/>
      <c r="K145" s="195"/>
      <c r="L145" s="195"/>
      <c r="M145" s="195"/>
      <c r="N145" s="195"/>
      <c r="AA145" s="220">
        <v>130</v>
      </c>
      <c r="AB145" s="220" t="str">
        <f t="shared" si="8"/>
        <v/>
      </c>
      <c r="AC145" s="220" t="str">
        <f t="shared" si="9"/>
        <v/>
      </c>
      <c r="AK145" s="254" t="str">
        <f t="shared" ref="AK145:AK208" si="10">IF(OR(B139=0,C139=0),"",C139-B139)</f>
        <v/>
      </c>
    </row>
    <row r="146" spans="1:37" ht="15" x14ac:dyDescent="0.2">
      <c r="A146" s="248">
        <v>136</v>
      </c>
      <c r="B146" s="55"/>
      <c r="C146" s="55"/>
      <c r="D146" s="262"/>
      <c r="E146" s="219"/>
      <c r="F146" s="195"/>
      <c r="G146" s="195"/>
      <c r="H146" s="195"/>
      <c r="I146" s="195"/>
      <c r="J146" s="195"/>
      <c r="K146" s="195"/>
      <c r="L146" s="195"/>
      <c r="M146" s="195"/>
      <c r="N146" s="195"/>
      <c r="AA146" s="220">
        <v>131</v>
      </c>
      <c r="AB146" s="220" t="str">
        <f t="shared" si="8"/>
        <v/>
      </c>
      <c r="AC146" s="220" t="str">
        <f t="shared" si="9"/>
        <v/>
      </c>
      <c r="AK146" s="254" t="str">
        <f t="shared" si="10"/>
        <v/>
      </c>
    </row>
    <row r="147" spans="1:37" ht="15" x14ac:dyDescent="0.2">
      <c r="A147" s="248">
        <v>137</v>
      </c>
      <c r="B147" s="55"/>
      <c r="C147" s="55"/>
      <c r="D147" s="262"/>
      <c r="E147" s="219"/>
      <c r="F147" s="195"/>
      <c r="G147" s="195"/>
      <c r="H147" s="195"/>
      <c r="I147" s="195"/>
      <c r="J147" s="195"/>
      <c r="K147" s="195"/>
      <c r="L147" s="195"/>
      <c r="M147" s="195"/>
      <c r="N147" s="195"/>
      <c r="AA147" s="220">
        <v>132</v>
      </c>
      <c r="AB147" s="220" t="str">
        <f t="shared" si="8"/>
        <v/>
      </c>
      <c r="AC147" s="220" t="str">
        <f t="shared" si="9"/>
        <v/>
      </c>
      <c r="AK147" s="254" t="str">
        <f t="shared" si="10"/>
        <v/>
      </c>
    </row>
    <row r="148" spans="1:37" ht="15" x14ac:dyDescent="0.2">
      <c r="A148" s="248">
        <v>138</v>
      </c>
      <c r="B148" s="55"/>
      <c r="C148" s="55"/>
      <c r="D148" s="262"/>
      <c r="E148" s="219"/>
      <c r="F148" s="195"/>
      <c r="G148" s="195"/>
      <c r="H148" s="195"/>
      <c r="I148" s="195"/>
      <c r="J148" s="195"/>
      <c r="K148" s="195"/>
      <c r="L148" s="195"/>
      <c r="M148" s="195"/>
      <c r="N148" s="195"/>
      <c r="AA148" s="220">
        <v>133</v>
      </c>
      <c r="AB148" s="220" t="str">
        <f t="shared" si="8"/>
        <v/>
      </c>
      <c r="AC148" s="220" t="str">
        <f t="shared" si="9"/>
        <v/>
      </c>
      <c r="AK148" s="254" t="str">
        <f t="shared" si="10"/>
        <v/>
      </c>
    </row>
    <row r="149" spans="1:37" ht="15" x14ac:dyDescent="0.2">
      <c r="A149" s="248">
        <v>139</v>
      </c>
      <c r="B149" s="55"/>
      <c r="C149" s="55"/>
      <c r="D149" s="262"/>
      <c r="E149" s="219"/>
      <c r="F149" s="195"/>
      <c r="G149" s="195"/>
      <c r="H149" s="195"/>
      <c r="I149" s="195"/>
      <c r="J149" s="195"/>
      <c r="K149" s="195"/>
      <c r="L149" s="195"/>
      <c r="M149" s="195"/>
      <c r="N149" s="195"/>
      <c r="AA149" s="220">
        <v>134</v>
      </c>
      <c r="AB149" s="220" t="str">
        <f t="shared" si="8"/>
        <v/>
      </c>
      <c r="AC149" s="220" t="str">
        <f t="shared" si="9"/>
        <v/>
      </c>
      <c r="AK149" s="254" t="str">
        <f t="shared" si="10"/>
        <v/>
      </c>
    </row>
    <row r="150" spans="1:37" ht="15" x14ac:dyDescent="0.2">
      <c r="A150" s="248">
        <v>140</v>
      </c>
      <c r="B150" s="55"/>
      <c r="C150" s="55"/>
      <c r="D150" s="262"/>
      <c r="E150" s="219"/>
      <c r="F150" s="195"/>
      <c r="G150" s="195"/>
      <c r="H150" s="195"/>
      <c r="I150" s="195"/>
      <c r="J150" s="195"/>
      <c r="K150" s="195"/>
      <c r="L150" s="195"/>
      <c r="M150" s="195"/>
      <c r="N150" s="195"/>
      <c r="AA150" s="220">
        <v>135</v>
      </c>
      <c r="AB150" s="220" t="str">
        <f t="shared" si="8"/>
        <v/>
      </c>
      <c r="AC150" s="220" t="str">
        <f t="shared" si="9"/>
        <v/>
      </c>
      <c r="AK150" s="254" t="str">
        <f t="shared" si="10"/>
        <v/>
      </c>
    </row>
    <row r="151" spans="1:37" ht="15" x14ac:dyDescent="0.2">
      <c r="A151" s="248">
        <v>141</v>
      </c>
      <c r="B151" s="55"/>
      <c r="C151" s="55"/>
      <c r="D151" s="262"/>
      <c r="E151" s="219"/>
      <c r="F151" s="195"/>
      <c r="G151" s="195"/>
      <c r="H151" s="195"/>
      <c r="I151" s="195"/>
      <c r="J151" s="195"/>
      <c r="K151" s="195"/>
      <c r="L151" s="195"/>
      <c r="M151" s="195"/>
      <c r="N151" s="195"/>
      <c r="AA151" s="220">
        <v>136</v>
      </c>
      <c r="AB151" s="220" t="str">
        <f t="shared" si="8"/>
        <v/>
      </c>
      <c r="AC151" s="220" t="str">
        <f t="shared" si="9"/>
        <v/>
      </c>
      <c r="AK151" s="254" t="str">
        <f t="shared" si="10"/>
        <v/>
      </c>
    </row>
    <row r="152" spans="1:37" ht="15" x14ac:dyDescent="0.2">
      <c r="A152" s="248">
        <v>142</v>
      </c>
      <c r="B152" s="55"/>
      <c r="C152" s="55"/>
      <c r="D152" s="262"/>
      <c r="E152" s="219"/>
      <c r="F152" s="195"/>
      <c r="G152" s="195"/>
      <c r="H152" s="195"/>
      <c r="I152" s="195"/>
      <c r="J152" s="195"/>
      <c r="K152" s="195"/>
      <c r="L152" s="195"/>
      <c r="M152" s="195"/>
      <c r="N152" s="195"/>
      <c r="AA152" s="220">
        <v>137</v>
      </c>
      <c r="AB152" s="220" t="str">
        <f t="shared" si="8"/>
        <v/>
      </c>
      <c r="AC152" s="220" t="str">
        <f t="shared" si="9"/>
        <v/>
      </c>
      <c r="AK152" s="254" t="str">
        <f t="shared" si="10"/>
        <v/>
      </c>
    </row>
    <row r="153" spans="1:37" ht="15" x14ac:dyDescent="0.2">
      <c r="A153" s="248">
        <v>143</v>
      </c>
      <c r="B153" s="55"/>
      <c r="C153" s="55"/>
      <c r="D153" s="262"/>
      <c r="E153" s="219"/>
      <c r="F153" s="195"/>
      <c r="G153" s="195"/>
      <c r="H153" s="195"/>
      <c r="I153" s="195"/>
      <c r="J153" s="195"/>
      <c r="K153" s="195"/>
      <c r="L153" s="195"/>
      <c r="M153" s="195"/>
      <c r="N153" s="195"/>
      <c r="AA153" s="220">
        <v>138</v>
      </c>
      <c r="AB153" s="220" t="str">
        <f t="shared" si="8"/>
        <v/>
      </c>
      <c r="AC153" s="220" t="str">
        <f t="shared" si="9"/>
        <v/>
      </c>
      <c r="AK153" s="254" t="str">
        <f t="shared" si="10"/>
        <v/>
      </c>
    </row>
    <row r="154" spans="1:37" ht="15" x14ac:dyDescent="0.2">
      <c r="A154" s="248">
        <v>144</v>
      </c>
      <c r="B154" s="55"/>
      <c r="C154" s="55"/>
      <c r="D154" s="262"/>
      <c r="E154" s="219"/>
      <c r="F154" s="195"/>
      <c r="G154" s="195"/>
      <c r="H154" s="195"/>
      <c r="I154" s="195"/>
      <c r="J154" s="195"/>
      <c r="K154" s="195"/>
      <c r="L154" s="195"/>
      <c r="M154" s="195"/>
      <c r="N154" s="195"/>
      <c r="AA154" s="220">
        <v>139</v>
      </c>
      <c r="AB154" s="220" t="str">
        <f t="shared" si="8"/>
        <v/>
      </c>
      <c r="AC154" s="220" t="str">
        <f t="shared" si="9"/>
        <v/>
      </c>
      <c r="AK154" s="254" t="str">
        <f t="shared" si="10"/>
        <v/>
      </c>
    </row>
    <row r="155" spans="1:37" ht="15" x14ac:dyDescent="0.2">
      <c r="A155" s="248">
        <v>145</v>
      </c>
      <c r="B155" s="55"/>
      <c r="C155" s="55"/>
      <c r="D155" s="262"/>
      <c r="E155" s="219"/>
      <c r="F155" s="195"/>
      <c r="G155" s="195"/>
      <c r="H155" s="195"/>
      <c r="I155" s="195"/>
      <c r="J155" s="195"/>
      <c r="K155" s="195"/>
      <c r="L155" s="195"/>
      <c r="M155" s="195"/>
      <c r="N155" s="195"/>
      <c r="AA155" s="220">
        <v>140</v>
      </c>
      <c r="AB155" s="220" t="str">
        <f t="shared" si="8"/>
        <v/>
      </c>
      <c r="AC155" s="220" t="str">
        <f t="shared" si="9"/>
        <v/>
      </c>
      <c r="AK155" s="254" t="str">
        <f t="shared" si="10"/>
        <v/>
      </c>
    </row>
    <row r="156" spans="1:37" ht="15" x14ac:dyDescent="0.2">
      <c r="A156" s="248">
        <v>146</v>
      </c>
      <c r="B156" s="55"/>
      <c r="C156" s="55"/>
      <c r="D156" s="262"/>
      <c r="E156" s="219"/>
      <c r="F156" s="195"/>
      <c r="G156" s="195"/>
      <c r="H156" s="195"/>
      <c r="I156" s="195"/>
      <c r="J156" s="195"/>
      <c r="K156" s="195"/>
      <c r="L156" s="195"/>
      <c r="M156" s="195"/>
      <c r="N156" s="195"/>
      <c r="AA156" s="220">
        <v>141</v>
      </c>
      <c r="AB156" s="220" t="str">
        <f t="shared" si="8"/>
        <v/>
      </c>
      <c r="AC156" s="220" t="str">
        <f t="shared" si="9"/>
        <v/>
      </c>
      <c r="AK156" s="254" t="str">
        <f t="shared" si="10"/>
        <v/>
      </c>
    </row>
    <row r="157" spans="1:37" ht="15" x14ac:dyDescent="0.2">
      <c r="A157" s="248">
        <v>147</v>
      </c>
      <c r="B157" s="55"/>
      <c r="C157" s="55"/>
      <c r="D157" s="262"/>
      <c r="E157" s="219"/>
      <c r="F157" s="195"/>
      <c r="G157" s="195"/>
      <c r="H157" s="195"/>
      <c r="I157" s="195"/>
      <c r="J157" s="195"/>
      <c r="K157" s="195"/>
      <c r="L157" s="195"/>
      <c r="M157" s="195"/>
      <c r="N157" s="195"/>
      <c r="AA157" s="220">
        <v>142</v>
      </c>
      <c r="AB157" s="220" t="str">
        <f t="shared" si="8"/>
        <v/>
      </c>
      <c r="AC157" s="220" t="str">
        <f t="shared" si="9"/>
        <v/>
      </c>
      <c r="AK157" s="254" t="str">
        <f t="shared" si="10"/>
        <v/>
      </c>
    </row>
    <row r="158" spans="1:37" ht="15" x14ac:dyDescent="0.2">
      <c r="A158" s="248">
        <v>148</v>
      </c>
      <c r="B158" s="55"/>
      <c r="C158" s="55"/>
      <c r="D158" s="262"/>
      <c r="E158" s="219"/>
      <c r="F158" s="195"/>
      <c r="G158" s="195"/>
      <c r="H158" s="195"/>
      <c r="I158" s="195"/>
      <c r="J158" s="195"/>
      <c r="K158" s="195"/>
      <c r="L158" s="195"/>
      <c r="M158" s="195"/>
      <c r="N158" s="195"/>
      <c r="AA158" s="220">
        <v>143</v>
      </c>
      <c r="AB158" s="220" t="str">
        <f t="shared" si="8"/>
        <v/>
      </c>
      <c r="AC158" s="220" t="str">
        <f t="shared" si="9"/>
        <v/>
      </c>
      <c r="AK158" s="254" t="str">
        <f t="shared" si="10"/>
        <v/>
      </c>
    </row>
    <row r="159" spans="1:37" ht="15" x14ac:dyDescent="0.2">
      <c r="A159" s="248">
        <v>149</v>
      </c>
      <c r="B159" s="55"/>
      <c r="C159" s="55"/>
      <c r="D159" s="262"/>
      <c r="E159" s="219"/>
      <c r="F159" s="195"/>
      <c r="G159" s="195"/>
      <c r="H159" s="195"/>
      <c r="I159" s="195"/>
      <c r="J159" s="195"/>
      <c r="K159" s="195"/>
      <c r="L159" s="195"/>
      <c r="M159" s="195"/>
      <c r="N159" s="195"/>
      <c r="AA159" s="220">
        <v>144</v>
      </c>
      <c r="AB159" s="220" t="str">
        <f t="shared" si="8"/>
        <v/>
      </c>
      <c r="AC159" s="220" t="str">
        <f t="shared" si="9"/>
        <v/>
      </c>
      <c r="AK159" s="254" t="str">
        <f t="shared" si="10"/>
        <v/>
      </c>
    </row>
    <row r="160" spans="1:37" ht="15" x14ac:dyDescent="0.2">
      <c r="A160" s="248">
        <v>150</v>
      </c>
      <c r="B160" s="55"/>
      <c r="C160" s="55"/>
      <c r="D160" s="262"/>
      <c r="E160" s="219"/>
      <c r="F160" s="195"/>
      <c r="G160" s="195"/>
      <c r="H160" s="195"/>
      <c r="I160" s="195"/>
      <c r="J160" s="195"/>
      <c r="K160" s="195"/>
      <c r="L160" s="195"/>
      <c r="M160" s="195"/>
      <c r="N160" s="195"/>
      <c r="AA160" s="220">
        <v>145</v>
      </c>
      <c r="AB160" s="220" t="str">
        <f t="shared" si="8"/>
        <v/>
      </c>
      <c r="AC160" s="220" t="str">
        <f t="shared" si="9"/>
        <v/>
      </c>
      <c r="AK160" s="254" t="str">
        <f t="shared" si="10"/>
        <v/>
      </c>
    </row>
    <row r="161" spans="1:37" ht="15" x14ac:dyDescent="0.2">
      <c r="A161" s="248">
        <v>151</v>
      </c>
      <c r="B161" s="55"/>
      <c r="C161" s="55"/>
      <c r="D161" s="262"/>
      <c r="E161" s="219"/>
      <c r="F161" s="195"/>
      <c r="G161" s="195"/>
      <c r="H161" s="195"/>
      <c r="I161" s="195"/>
      <c r="J161" s="195"/>
      <c r="K161" s="195"/>
      <c r="L161" s="195"/>
      <c r="M161" s="195"/>
      <c r="N161" s="195"/>
      <c r="AA161" s="220">
        <v>146</v>
      </c>
      <c r="AB161" s="220" t="str">
        <f t="shared" si="8"/>
        <v/>
      </c>
      <c r="AC161" s="220" t="str">
        <f t="shared" si="9"/>
        <v/>
      </c>
      <c r="AK161" s="254" t="str">
        <f t="shared" si="10"/>
        <v/>
      </c>
    </row>
    <row r="162" spans="1:37" ht="15" x14ac:dyDescent="0.2">
      <c r="A162" s="248">
        <v>152</v>
      </c>
      <c r="B162" s="55"/>
      <c r="C162" s="55"/>
      <c r="D162" s="262"/>
      <c r="E162" s="219"/>
      <c r="F162" s="195"/>
      <c r="G162" s="195"/>
      <c r="H162" s="195"/>
      <c r="I162" s="195"/>
      <c r="J162" s="195"/>
      <c r="K162" s="195"/>
      <c r="L162" s="195"/>
      <c r="M162" s="195"/>
      <c r="N162" s="195"/>
      <c r="AA162" s="220">
        <v>147</v>
      </c>
      <c r="AB162" s="220" t="str">
        <f t="shared" si="8"/>
        <v/>
      </c>
      <c r="AC162" s="220" t="str">
        <f t="shared" si="9"/>
        <v/>
      </c>
      <c r="AK162" s="254" t="str">
        <f t="shared" si="10"/>
        <v/>
      </c>
    </row>
    <row r="163" spans="1:37" ht="15" x14ac:dyDescent="0.2">
      <c r="A163" s="248">
        <v>153</v>
      </c>
      <c r="B163" s="55"/>
      <c r="C163" s="55"/>
      <c r="D163" s="262"/>
      <c r="E163" s="219"/>
      <c r="F163" s="195"/>
      <c r="G163" s="195"/>
      <c r="H163" s="195"/>
      <c r="I163" s="195"/>
      <c r="J163" s="195"/>
      <c r="K163" s="195"/>
      <c r="L163" s="195"/>
      <c r="M163" s="195"/>
      <c r="N163" s="195"/>
      <c r="AA163" s="220">
        <v>148</v>
      </c>
      <c r="AB163" s="220" t="str">
        <f t="shared" si="8"/>
        <v/>
      </c>
      <c r="AC163" s="220" t="str">
        <f t="shared" si="9"/>
        <v/>
      </c>
      <c r="AK163" s="254" t="str">
        <f t="shared" si="10"/>
        <v/>
      </c>
    </row>
    <row r="164" spans="1:37" ht="15" x14ac:dyDescent="0.2">
      <c r="A164" s="248">
        <v>154</v>
      </c>
      <c r="B164" s="55"/>
      <c r="C164" s="55"/>
      <c r="D164" s="262"/>
      <c r="E164" s="219"/>
      <c r="F164" s="195"/>
      <c r="G164" s="195"/>
      <c r="H164" s="195"/>
      <c r="I164" s="195"/>
      <c r="J164" s="195"/>
      <c r="K164" s="195"/>
      <c r="L164" s="195"/>
      <c r="M164" s="195"/>
      <c r="N164" s="195"/>
      <c r="AA164" s="220">
        <v>149</v>
      </c>
      <c r="AB164" s="220" t="str">
        <f t="shared" si="8"/>
        <v/>
      </c>
      <c r="AC164" s="220" t="str">
        <f t="shared" si="9"/>
        <v/>
      </c>
      <c r="AK164" s="254" t="str">
        <f t="shared" si="10"/>
        <v/>
      </c>
    </row>
    <row r="165" spans="1:37" ht="15" x14ac:dyDescent="0.2">
      <c r="A165" s="248">
        <v>155</v>
      </c>
      <c r="B165" s="55"/>
      <c r="C165" s="55"/>
      <c r="D165" s="262"/>
      <c r="E165" s="219"/>
      <c r="F165" s="195"/>
      <c r="G165" s="195"/>
      <c r="H165" s="195"/>
      <c r="I165" s="195"/>
      <c r="J165" s="195"/>
      <c r="K165" s="195"/>
      <c r="L165" s="195"/>
      <c r="M165" s="195"/>
      <c r="N165" s="195"/>
      <c r="AA165" s="220">
        <v>150</v>
      </c>
      <c r="AB165" s="220" t="str">
        <f t="shared" si="8"/>
        <v/>
      </c>
      <c r="AC165" s="220" t="str">
        <f t="shared" si="9"/>
        <v/>
      </c>
      <c r="AK165" s="254" t="str">
        <f t="shared" si="10"/>
        <v/>
      </c>
    </row>
    <row r="166" spans="1:37" ht="15" x14ac:dyDescent="0.2">
      <c r="A166" s="248">
        <v>156</v>
      </c>
      <c r="B166" s="55"/>
      <c r="C166" s="55"/>
      <c r="D166" s="262"/>
      <c r="E166" s="219"/>
      <c r="F166" s="195"/>
      <c r="G166" s="195"/>
      <c r="H166" s="195"/>
      <c r="I166" s="195"/>
      <c r="J166" s="195"/>
      <c r="K166" s="195"/>
      <c r="L166" s="195"/>
      <c r="M166" s="195"/>
      <c r="N166" s="195"/>
      <c r="AA166" s="220">
        <v>151</v>
      </c>
      <c r="AB166" s="220" t="str">
        <f t="shared" si="8"/>
        <v/>
      </c>
      <c r="AC166" s="220" t="str">
        <f t="shared" si="9"/>
        <v/>
      </c>
      <c r="AK166" s="254" t="str">
        <f t="shared" si="10"/>
        <v/>
      </c>
    </row>
    <row r="167" spans="1:37" ht="15" x14ac:dyDescent="0.2">
      <c r="A167" s="248">
        <v>157</v>
      </c>
      <c r="B167" s="55"/>
      <c r="C167" s="55"/>
      <c r="D167" s="262"/>
      <c r="E167" s="219"/>
      <c r="F167" s="195"/>
      <c r="G167" s="195"/>
      <c r="H167" s="195"/>
      <c r="I167" s="195"/>
      <c r="J167" s="195"/>
      <c r="K167" s="195"/>
      <c r="L167" s="195"/>
      <c r="M167" s="195"/>
      <c r="N167" s="195"/>
      <c r="AA167" s="220">
        <v>152</v>
      </c>
      <c r="AB167" s="220" t="str">
        <f t="shared" si="8"/>
        <v/>
      </c>
      <c r="AC167" s="220" t="str">
        <f t="shared" si="9"/>
        <v/>
      </c>
      <c r="AK167" s="254" t="str">
        <f t="shared" si="10"/>
        <v/>
      </c>
    </row>
    <row r="168" spans="1:37" ht="15" x14ac:dyDescent="0.2">
      <c r="A168" s="248">
        <v>158</v>
      </c>
      <c r="B168" s="55"/>
      <c r="C168" s="55"/>
      <c r="D168" s="262"/>
      <c r="E168" s="219"/>
      <c r="F168" s="195"/>
      <c r="G168" s="195"/>
      <c r="H168" s="195"/>
      <c r="I168" s="195"/>
      <c r="J168" s="195"/>
      <c r="K168" s="195"/>
      <c r="L168" s="195"/>
      <c r="M168" s="195"/>
      <c r="N168" s="195"/>
      <c r="AA168" s="220">
        <v>153</v>
      </c>
      <c r="AB168" s="220" t="str">
        <f t="shared" si="8"/>
        <v/>
      </c>
      <c r="AC168" s="220" t="str">
        <f t="shared" si="9"/>
        <v/>
      </c>
      <c r="AK168" s="254" t="str">
        <f t="shared" si="10"/>
        <v/>
      </c>
    </row>
    <row r="169" spans="1:37" ht="15" x14ac:dyDescent="0.2">
      <c r="A169" s="248">
        <v>159</v>
      </c>
      <c r="B169" s="55"/>
      <c r="C169" s="55"/>
      <c r="D169" s="262"/>
      <c r="E169" s="219"/>
      <c r="F169" s="195"/>
      <c r="G169" s="195"/>
      <c r="H169" s="195"/>
      <c r="I169" s="195"/>
      <c r="J169" s="195"/>
      <c r="K169" s="195"/>
      <c r="L169" s="195"/>
      <c r="M169" s="195"/>
      <c r="N169" s="195"/>
      <c r="AA169" s="220">
        <v>154</v>
      </c>
      <c r="AB169" s="220" t="str">
        <f t="shared" si="8"/>
        <v/>
      </c>
      <c r="AC169" s="220" t="str">
        <f t="shared" si="9"/>
        <v/>
      </c>
      <c r="AK169" s="254" t="str">
        <f t="shared" si="10"/>
        <v/>
      </c>
    </row>
    <row r="170" spans="1:37" ht="15" x14ac:dyDescent="0.2">
      <c r="A170" s="248">
        <v>160</v>
      </c>
      <c r="B170" s="55"/>
      <c r="C170" s="55"/>
      <c r="D170" s="262"/>
      <c r="E170" s="219"/>
      <c r="F170" s="195"/>
      <c r="G170" s="195"/>
      <c r="H170" s="195"/>
      <c r="I170" s="195"/>
      <c r="J170" s="195"/>
      <c r="K170" s="195"/>
      <c r="L170" s="195"/>
      <c r="M170" s="195"/>
      <c r="N170" s="195"/>
      <c r="AA170" s="220">
        <v>155</v>
      </c>
      <c r="AB170" s="220" t="str">
        <f t="shared" si="8"/>
        <v/>
      </c>
      <c r="AC170" s="220" t="str">
        <f t="shared" si="9"/>
        <v/>
      </c>
      <c r="AK170" s="254" t="str">
        <f t="shared" si="10"/>
        <v/>
      </c>
    </row>
    <row r="171" spans="1:37" ht="15" x14ac:dyDescent="0.2">
      <c r="A171" s="248">
        <v>161</v>
      </c>
      <c r="B171" s="55"/>
      <c r="C171" s="55"/>
      <c r="D171" s="262"/>
      <c r="E171" s="219"/>
      <c r="F171" s="195"/>
      <c r="G171" s="195"/>
      <c r="H171" s="195"/>
      <c r="I171" s="195"/>
      <c r="J171" s="195"/>
      <c r="K171" s="195"/>
      <c r="L171" s="195"/>
      <c r="M171" s="195"/>
      <c r="N171" s="195"/>
      <c r="AA171" s="220">
        <v>156</v>
      </c>
      <c r="AB171" s="220" t="str">
        <f t="shared" si="8"/>
        <v/>
      </c>
      <c r="AC171" s="220" t="str">
        <f t="shared" si="9"/>
        <v/>
      </c>
      <c r="AK171" s="254" t="str">
        <f t="shared" si="10"/>
        <v/>
      </c>
    </row>
    <row r="172" spans="1:37" ht="15" x14ac:dyDescent="0.2">
      <c r="A172" s="248">
        <v>162</v>
      </c>
      <c r="B172" s="55"/>
      <c r="C172" s="55"/>
      <c r="D172" s="262"/>
      <c r="E172" s="219"/>
      <c r="F172" s="195"/>
      <c r="G172" s="195"/>
      <c r="H172" s="195"/>
      <c r="I172" s="195"/>
      <c r="J172" s="195"/>
      <c r="K172" s="195"/>
      <c r="L172" s="195"/>
      <c r="M172" s="195"/>
      <c r="N172" s="195"/>
      <c r="AA172" s="220">
        <v>157</v>
      </c>
      <c r="AB172" s="220" t="str">
        <f t="shared" si="8"/>
        <v/>
      </c>
      <c r="AC172" s="220" t="str">
        <f t="shared" si="9"/>
        <v/>
      </c>
      <c r="AK172" s="254" t="str">
        <f t="shared" si="10"/>
        <v/>
      </c>
    </row>
    <row r="173" spans="1:37" ht="15" x14ac:dyDescent="0.2">
      <c r="A173" s="248">
        <v>163</v>
      </c>
      <c r="B173" s="55"/>
      <c r="C173" s="55"/>
      <c r="D173" s="262"/>
      <c r="E173" s="219"/>
      <c r="F173" s="195"/>
      <c r="G173" s="195"/>
      <c r="H173" s="195"/>
      <c r="I173" s="195"/>
      <c r="J173" s="195"/>
      <c r="K173" s="195"/>
      <c r="L173" s="195"/>
      <c r="M173" s="195"/>
      <c r="N173" s="195"/>
      <c r="AA173" s="220">
        <v>158</v>
      </c>
      <c r="AB173" s="220" t="str">
        <f t="shared" si="8"/>
        <v/>
      </c>
      <c r="AC173" s="220" t="str">
        <f t="shared" si="9"/>
        <v/>
      </c>
      <c r="AK173" s="254" t="str">
        <f t="shared" si="10"/>
        <v/>
      </c>
    </row>
    <row r="174" spans="1:37" ht="15" x14ac:dyDescent="0.2">
      <c r="A174" s="248">
        <v>164</v>
      </c>
      <c r="B174" s="55"/>
      <c r="C174" s="55"/>
      <c r="D174" s="262"/>
      <c r="E174" s="219"/>
      <c r="F174" s="195"/>
      <c r="G174" s="195"/>
      <c r="H174" s="195"/>
      <c r="I174" s="195"/>
      <c r="J174" s="195"/>
      <c r="K174" s="195"/>
      <c r="L174" s="195"/>
      <c r="M174" s="195"/>
      <c r="N174" s="195"/>
      <c r="AA174" s="220">
        <v>159</v>
      </c>
      <c r="AB174" s="220" t="str">
        <f t="shared" si="8"/>
        <v/>
      </c>
      <c r="AC174" s="220" t="str">
        <f t="shared" si="9"/>
        <v/>
      </c>
      <c r="AK174" s="254" t="str">
        <f t="shared" si="10"/>
        <v/>
      </c>
    </row>
    <row r="175" spans="1:37" ht="15" x14ac:dyDescent="0.2">
      <c r="A175" s="248">
        <v>165</v>
      </c>
      <c r="B175" s="55"/>
      <c r="C175" s="55"/>
      <c r="D175" s="262"/>
      <c r="E175" s="219"/>
      <c r="F175" s="195"/>
      <c r="G175" s="195"/>
      <c r="H175" s="195"/>
      <c r="I175" s="195"/>
      <c r="J175" s="195"/>
      <c r="K175" s="195"/>
      <c r="L175" s="195"/>
      <c r="M175" s="195"/>
      <c r="N175" s="195"/>
      <c r="AA175" s="220">
        <v>160</v>
      </c>
      <c r="AB175" s="220" t="str">
        <f t="shared" si="8"/>
        <v/>
      </c>
      <c r="AC175" s="220" t="str">
        <f t="shared" si="9"/>
        <v/>
      </c>
      <c r="AK175" s="254" t="str">
        <f t="shared" si="10"/>
        <v/>
      </c>
    </row>
    <row r="176" spans="1:37" ht="15" x14ac:dyDescent="0.2">
      <c r="A176" s="248">
        <v>166</v>
      </c>
      <c r="B176" s="55"/>
      <c r="C176" s="55"/>
      <c r="D176" s="262"/>
      <c r="E176" s="219"/>
      <c r="F176" s="195"/>
      <c r="G176" s="195"/>
      <c r="H176" s="195"/>
      <c r="I176" s="195"/>
      <c r="J176" s="195"/>
      <c r="K176" s="195"/>
      <c r="L176" s="195"/>
      <c r="M176" s="195"/>
      <c r="N176" s="195"/>
      <c r="AA176" s="220">
        <v>161</v>
      </c>
      <c r="AB176" s="220" t="str">
        <f t="shared" si="8"/>
        <v/>
      </c>
      <c r="AC176" s="220" t="str">
        <f t="shared" si="9"/>
        <v/>
      </c>
      <c r="AK176" s="254" t="str">
        <f t="shared" si="10"/>
        <v/>
      </c>
    </row>
    <row r="177" spans="1:37" ht="15" x14ac:dyDescent="0.2">
      <c r="A177" s="248">
        <v>167</v>
      </c>
      <c r="B177" s="55"/>
      <c r="C177" s="55"/>
      <c r="D177" s="262"/>
      <c r="E177" s="219"/>
      <c r="F177" s="195"/>
      <c r="G177" s="195"/>
      <c r="H177" s="195"/>
      <c r="I177" s="195"/>
      <c r="J177" s="195"/>
      <c r="K177" s="195"/>
      <c r="L177" s="195"/>
      <c r="M177" s="195"/>
      <c r="N177" s="195"/>
      <c r="AA177" s="220">
        <v>162</v>
      </c>
      <c r="AB177" s="220" t="str">
        <f t="shared" si="8"/>
        <v/>
      </c>
      <c r="AC177" s="220" t="str">
        <f t="shared" si="9"/>
        <v/>
      </c>
      <c r="AK177" s="254" t="str">
        <f t="shared" si="10"/>
        <v/>
      </c>
    </row>
    <row r="178" spans="1:37" ht="15" x14ac:dyDescent="0.2">
      <c r="A178" s="248">
        <v>168</v>
      </c>
      <c r="B178" s="55"/>
      <c r="C178" s="55"/>
      <c r="D178" s="262"/>
      <c r="E178" s="219"/>
      <c r="F178" s="195"/>
      <c r="G178" s="195"/>
      <c r="H178" s="195"/>
      <c r="I178" s="195"/>
      <c r="J178" s="195"/>
      <c r="K178" s="195"/>
      <c r="L178" s="195"/>
      <c r="M178" s="195"/>
      <c r="N178" s="195"/>
      <c r="AA178" s="220">
        <v>163</v>
      </c>
      <c r="AB178" s="220" t="str">
        <f t="shared" si="8"/>
        <v/>
      </c>
      <c r="AC178" s="220" t="str">
        <f t="shared" si="9"/>
        <v/>
      </c>
      <c r="AK178" s="254" t="str">
        <f t="shared" si="10"/>
        <v/>
      </c>
    </row>
    <row r="179" spans="1:37" ht="15" x14ac:dyDescent="0.2">
      <c r="A179" s="248">
        <v>169</v>
      </c>
      <c r="B179" s="55"/>
      <c r="C179" s="55"/>
      <c r="D179" s="262"/>
      <c r="E179" s="219"/>
      <c r="F179" s="195"/>
      <c r="G179" s="195"/>
      <c r="H179" s="195"/>
      <c r="I179" s="195"/>
      <c r="J179" s="195"/>
      <c r="K179" s="195"/>
      <c r="L179" s="195"/>
      <c r="M179" s="195"/>
      <c r="N179" s="195"/>
      <c r="AA179" s="220">
        <v>164</v>
      </c>
      <c r="AB179" s="220" t="str">
        <f t="shared" si="8"/>
        <v/>
      </c>
      <c r="AC179" s="220" t="str">
        <f t="shared" si="9"/>
        <v/>
      </c>
      <c r="AK179" s="254" t="str">
        <f t="shared" si="10"/>
        <v/>
      </c>
    </row>
    <row r="180" spans="1:37" ht="15" x14ac:dyDescent="0.2">
      <c r="A180" s="248">
        <v>170</v>
      </c>
      <c r="B180" s="55"/>
      <c r="C180" s="55"/>
      <c r="D180" s="262"/>
      <c r="E180" s="219"/>
      <c r="F180" s="195"/>
      <c r="G180" s="195"/>
      <c r="H180" s="195"/>
      <c r="I180" s="195"/>
      <c r="J180" s="195"/>
      <c r="K180" s="195"/>
      <c r="L180" s="195"/>
      <c r="M180" s="195"/>
      <c r="N180" s="195"/>
      <c r="AA180" s="220">
        <v>165</v>
      </c>
      <c r="AB180" s="220" t="str">
        <f t="shared" si="8"/>
        <v/>
      </c>
      <c r="AC180" s="220" t="str">
        <f t="shared" si="9"/>
        <v/>
      </c>
      <c r="AK180" s="254" t="str">
        <f t="shared" si="10"/>
        <v/>
      </c>
    </row>
    <row r="181" spans="1:37" ht="15" x14ac:dyDescent="0.2">
      <c r="A181" s="248">
        <v>171</v>
      </c>
      <c r="B181" s="55"/>
      <c r="C181" s="55"/>
      <c r="D181" s="262"/>
      <c r="E181" s="219"/>
      <c r="F181" s="195"/>
      <c r="G181" s="195"/>
      <c r="H181" s="195"/>
      <c r="I181" s="195"/>
      <c r="J181" s="195"/>
      <c r="K181" s="195"/>
      <c r="L181" s="195"/>
      <c r="M181" s="195"/>
      <c r="N181" s="195"/>
      <c r="AA181" s="220">
        <v>166</v>
      </c>
      <c r="AB181" s="220" t="str">
        <f t="shared" si="8"/>
        <v/>
      </c>
      <c r="AC181" s="220" t="str">
        <f t="shared" si="9"/>
        <v/>
      </c>
      <c r="AK181" s="254" t="str">
        <f t="shared" si="10"/>
        <v/>
      </c>
    </row>
    <row r="182" spans="1:37" ht="15" x14ac:dyDescent="0.2">
      <c r="A182" s="248">
        <v>172</v>
      </c>
      <c r="B182" s="55"/>
      <c r="C182" s="55"/>
      <c r="D182" s="262"/>
      <c r="E182" s="219"/>
      <c r="F182" s="195"/>
      <c r="G182" s="195"/>
      <c r="H182" s="195"/>
      <c r="I182" s="195"/>
      <c r="J182" s="195"/>
      <c r="K182" s="195"/>
      <c r="L182" s="195"/>
      <c r="M182" s="195"/>
      <c r="N182" s="195"/>
      <c r="AA182" s="220">
        <v>167</v>
      </c>
      <c r="AB182" s="220" t="str">
        <f t="shared" si="8"/>
        <v/>
      </c>
      <c r="AC182" s="220" t="str">
        <f t="shared" si="9"/>
        <v/>
      </c>
      <c r="AK182" s="254" t="str">
        <f t="shared" si="10"/>
        <v/>
      </c>
    </row>
    <row r="183" spans="1:37" ht="15" x14ac:dyDescent="0.2">
      <c r="A183" s="248">
        <v>173</v>
      </c>
      <c r="B183" s="55"/>
      <c r="C183" s="55"/>
      <c r="D183" s="262"/>
      <c r="E183" s="219"/>
      <c r="F183" s="195"/>
      <c r="G183" s="195"/>
      <c r="H183" s="195"/>
      <c r="I183" s="195"/>
      <c r="J183" s="195"/>
      <c r="K183" s="195"/>
      <c r="L183" s="195"/>
      <c r="M183" s="195"/>
      <c r="N183" s="195"/>
      <c r="AA183" s="220">
        <v>168</v>
      </c>
      <c r="AB183" s="220" t="str">
        <f t="shared" si="8"/>
        <v/>
      </c>
      <c r="AC183" s="220" t="str">
        <f t="shared" si="9"/>
        <v/>
      </c>
      <c r="AK183" s="254" t="str">
        <f t="shared" si="10"/>
        <v/>
      </c>
    </row>
    <row r="184" spans="1:37" ht="15" x14ac:dyDescent="0.2">
      <c r="A184" s="248">
        <v>174</v>
      </c>
      <c r="B184" s="55"/>
      <c r="C184" s="55"/>
      <c r="D184" s="262"/>
      <c r="E184" s="219"/>
      <c r="F184" s="195"/>
      <c r="G184" s="195"/>
      <c r="H184" s="195"/>
      <c r="I184" s="195"/>
      <c r="J184" s="195"/>
      <c r="K184" s="195"/>
      <c r="L184" s="195"/>
      <c r="M184" s="195"/>
      <c r="N184" s="195"/>
      <c r="AA184" s="220">
        <v>169</v>
      </c>
      <c r="AB184" s="220" t="str">
        <f t="shared" si="8"/>
        <v/>
      </c>
      <c r="AC184" s="220" t="str">
        <f t="shared" si="9"/>
        <v/>
      </c>
      <c r="AK184" s="254" t="str">
        <f t="shared" si="10"/>
        <v/>
      </c>
    </row>
    <row r="185" spans="1:37" ht="15" x14ac:dyDescent="0.2">
      <c r="A185" s="248">
        <v>175</v>
      </c>
      <c r="B185" s="55"/>
      <c r="C185" s="55"/>
      <c r="D185" s="262"/>
      <c r="E185" s="219"/>
      <c r="F185" s="195"/>
      <c r="G185" s="195"/>
      <c r="H185" s="195"/>
      <c r="I185" s="195"/>
      <c r="J185" s="195"/>
      <c r="K185" s="195"/>
      <c r="L185" s="195"/>
      <c r="M185" s="195"/>
      <c r="N185" s="195"/>
      <c r="AA185" s="220">
        <v>170</v>
      </c>
      <c r="AB185" s="220" t="str">
        <f t="shared" si="8"/>
        <v/>
      </c>
      <c r="AC185" s="220" t="str">
        <f t="shared" si="9"/>
        <v/>
      </c>
      <c r="AK185" s="254" t="str">
        <f t="shared" si="10"/>
        <v/>
      </c>
    </row>
    <row r="186" spans="1:37" ht="15" x14ac:dyDescent="0.2">
      <c r="A186" s="248">
        <v>176</v>
      </c>
      <c r="B186" s="55"/>
      <c r="C186" s="55"/>
      <c r="D186" s="262"/>
      <c r="E186" s="219"/>
      <c r="F186" s="195"/>
      <c r="G186" s="195"/>
      <c r="H186" s="195"/>
      <c r="I186" s="195"/>
      <c r="J186" s="195"/>
      <c r="K186" s="195"/>
      <c r="L186" s="195"/>
      <c r="M186" s="195"/>
      <c r="N186" s="195"/>
      <c r="AA186" s="220">
        <v>171</v>
      </c>
      <c r="AB186" s="220" t="str">
        <f t="shared" si="8"/>
        <v/>
      </c>
      <c r="AC186" s="220" t="str">
        <f t="shared" si="9"/>
        <v/>
      </c>
      <c r="AK186" s="254" t="str">
        <f t="shared" si="10"/>
        <v/>
      </c>
    </row>
    <row r="187" spans="1:37" ht="15" x14ac:dyDescent="0.2">
      <c r="A187" s="248">
        <v>177</v>
      </c>
      <c r="B187" s="55"/>
      <c r="C187" s="55"/>
      <c r="D187" s="262"/>
      <c r="E187" s="219"/>
      <c r="F187" s="195"/>
      <c r="G187" s="195"/>
      <c r="H187" s="195"/>
      <c r="I187" s="195"/>
      <c r="J187" s="195"/>
      <c r="K187" s="195"/>
      <c r="L187" s="195"/>
      <c r="M187" s="195"/>
      <c r="N187" s="195"/>
      <c r="AA187" s="220">
        <v>172</v>
      </c>
      <c r="AB187" s="220" t="str">
        <f t="shared" si="8"/>
        <v/>
      </c>
      <c r="AC187" s="220" t="str">
        <f t="shared" si="9"/>
        <v/>
      </c>
      <c r="AK187" s="254" t="str">
        <f t="shared" si="10"/>
        <v/>
      </c>
    </row>
    <row r="188" spans="1:37" ht="15" x14ac:dyDescent="0.2">
      <c r="A188" s="248">
        <v>178</v>
      </c>
      <c r="B188" s="55"/>
      <c r="C188" s="55"/>
      <c r="D188" s="262"/>
      <c r="E188" s="219"/>
      <c r="F188" s="195"/>
      <c r="G188" s="195"/>
      <c r="H188" s="195"/>
      <c r="I188" s="195"/>
      <c r="J188" s="195"/>
      <c r="K188" s="195"/>
      <c r="L188" s="195"/>
      <c r="M188" s="195"/>
      <c r="N188" s="195"/>
      <c r="AA188" s="220">
        <v>173</v>
      </c>
      <c r="AB188" s="220" t="str">
        <f t="shared" si="8"/>
        <v/>
      </c>
      <c r="AC188" s="220" t="str">
        <f t="shared" si="9"/>
        <v/>
      </c>
      <c r="AK188" s="254" t="str">
        <f t="shared" si="10"/>
        <v/>
      </c>
    </row>
    <row r="189" spans="1:37" ht="15" x14ac:dyDescent="0.2">
      <c r="A189" s="248">
        <v>179</v>
      </c>
      <c r="B189" s="55"/>
      <c r="C189" s="55"/>
      <c r="D189" s="262"/>
      <c r="E189" s="219"/>
      <c r="F189" s="195"/>
      <c r="G189" s="195"/>
      <c r="H189" s="195"/>
      <c r="I189" s="195"/>
      <c r="J189" s="195"/>
      <c r="K189" s="195"/>
      <c r="L189" s="195"/>
      <c r="M189" s="195"/>
      <c r="N189" s="195"/>
      <c r="AA189" s="220">
        <v>174</v>
      </c>
      <c r="AB189" s="220" t="str">
        <f t="shared" si="8"/>
        <v/>
      </c>
      <c r="AC189" s="220" t="str">
        <f t="shared" si="9"/>
        <v/>
      </c>
      <c r="AK189" s="254" t="str">
        <f t="shared" si="10"/>
        <v/>
      </c>
    </row>
    <row r="190" spans="1:37" ht="15" x14ac:dyDescent="0.2">
      <c r="A190" s="248">
        <v>180</v>
      </c>
      <c r="B190" s="55"/>
      <c r="C190" s="55"/>
      <c r="D190" s="262"/>
      <c r="E190" s="219"/>
      <c r="F190" s="195"/>
      <c r="G190" s="195"/>
      <c r="H190" s="195"/>
      <c r="I190" s="195"/>
      <c r="J190" s="195"/>
      <c r="K190" s="195"/>
      <c r="L190" s="195"/>
      <c r="M190" s="195"/>
      <c r="N190" s="195"/>
      <c r="AA190" s="220">
        <v>175</v>
      </c>
      <c r="AB190" s="220" t="str">
        <f t="shared" si="8"/>
        <v/>
      </c>
      <c r="AC190" s="220" t="str">
        <f t="shared" si="9"/>
        <v/>
      </c>
      <c r="AK190" s="254" t="str">
        <f t="shared" si="10"/>
        <v/>
      </c>
    </row>
    <row r="191" spans="1:37" ht="15" x14ac:dyDescent="0.2">
      <c r="A191" s="248">
        <v>181</v>
      </c>
      <c r="B191" s="55"/>
      <c r="C191" s="55"/>
      <c r="D191" s="262"/>
      <c r="E191" s="219"/>
      <c r="F191" s="195"/>
      <c r="G191" s="195"/>
      <c r="H191" s="195"/>
      <c r="I191" s="195"/>
      <c r="J191" s="195"/>
      <c r="K191" s="195"/>
      <c r="L191" s="195"/>
      <c r="M191" s="195"/>
      <c r="N191" s="195"/>
      <c r="AA191" s="220">
        <v>176</v>
      </c>
      <c r="AB191" s="220" t="str">
        <f t="shared" si="8"/>
        <v/>
      </c>
      <c r="AC191" s="220" t="str">
        <f t="shared" si="9"/>
        <v/>
      </c>
      <c r="AK191" s="254" t="str">
        <f t="shared" si="10"/>
        <v/>
      </c>
    </row>
    <row r="192" spans="1:37" ht="15" x14ac:dyDescent="0.2">
      <c r="A192" s="248">
        <v>182</v>
      </c>
      <c r="B192" s="55"/>
      <c r="C192" s="55"/>
      <c r="D192" s="262"/>
      <c r="E192" s="219"/>
      <c r="F192" s="195"/>
      <c r="G192" s="195"/>
      <c r="H192" s="195"/>
      <c r="I192" s="195"/>
      <c r="J192" s="195"/>
      <c r="K192" s="195"/>
      <c r="L192" s="195"/>
      <c r="M192" s="195"/>
      <c r="N192" s="195"/>
      <c r="AA192" s="220">
        <v>177</v>
      </c>
      <c r="AB192" s="220" t="str">
        <f t="shared" si="8"/>
        <v/>
      </c>
      <c r="AC192" s="220" t="str">
        <f t="shared" si="9"/>
        <v/>
      </c>
      <c r="AK192" s="254" t="str">
        <f t="shared" si="10"/>
        <v/>
      </c>
    </row>
    <row r="193" spans="1:37" ht="15" x14ac:dyDescent="0.2">
      <c r="A193" s="248">
        <v>183</v>
      </c>
      <c r="B193" s="55"/>
      <c r="C193" s="55"/>
      <c r="D193" s="262"/>
      <c r="E193" s="219"/>
      <c r="F193" s="195"/>
      <c r="G193" s="195"/>
      <c r="H193" s="195"/>
      <c r="I193" s="195"/>
      <c r="J193" s="195"/>
      <c r="K193" s="195"/>
      <c r="L193" s="195"/>
      <c r="M193" s="195"/>
      <c r="N193" s="195"/>
      <c r="AA193" s="220">
        <v>178</v>
      </c>
      <c r="AB193" s="220" t="str">
        <f t="shared" si="8"/>
        <v/>
      </c>
      <c r="AC193" s="220" t="str">
        <f t="shared" si="9"/>
        <v/>
      </c>
      <c r="AK193" s="254" t="str">
        <f t="shared" si="10"/>
        <v/>
      </c>
    </row>
    <row r="194" spans="1:37" ht="15" x14ac:dyDescent="0.2">
      <c r="A194" s="248">
        <v>184</v>
      </c>
      <c r="B194" s="55"/>
      <c r="C194" s="55"/>
      <c r="D194" s="262"/>
      <c r="E194" s="219"/>
      <c r="F194" s="195"/>
      <c r="G194" s="195"/>
      <c r="H194" s="195"/>
      <c r="I194" s="195"/>
      <c r="J194" s="195"/>
      <c r="K194" s="195"/>
      <c r="L194" s="195"/>
      <c r="M194" s="195"/>
      <c r="N194" s="195"/>
      <c r="AA194" s="220">
        <v>179</v>
      </c>
      <c r="AB194" s="220" t="str">
        <f t="shared" si="8"/>
        <v/>
      </c>
      <c r="AC194" s="220" t="str">
        <f t="shared" si="9"/>
        <v/>
      </c>
      <c r="AK194" s="254" t="str">
        <f t="shared" si="10"/>
        <v/>
      </c>
    </row>
    <row r="195" spans="1:37" ht="15" x14ac:dyDescent="0.2">
      <c r="A195" s="248">
        <v>185</v>
      </c>
      <c r="B195" s="55"/>
      <c r="C195" s="55"/>
      <c r="D195" s="262"/>
      <c r="E195" s="219"/>
      <c r="F195" s="195"/>
      <c r="G195" s="195"/>
      <c r="H195" s="195"/>
      <c r="I195" s="195"/>
      <c r="J195" s="195"/>
      <c r="K195" s="195"/>
      <c r="L195" s="195"/>
      <c r="M195" s="195"/>
      <c r="N195" s="195"/>
      <c r="AA195" s="220">
        <v>180</v>
      </c>
      <c r="AB195" s="220" t="str">
        <f t="shared" si="8"/>
        <v/>
      </c>
      <c r="AC195" s="220" t="str">
        <f t="shared" si="9"/>
        <v/>
      </c>
      <c r="AK195" s="254" t="str">
        <f t="shared" si="10"/>
        <v/>
      </c>
    </row>
    <row r="196" spans="1:37" ht="15" x14ac:dyDescent="0.2">
      <c r="A196" s="248">
        <v>186</v>
      </c>
      <c r="B196" s="55"/>
      <c r="C196" s="55"/>
      <c r="D196" s="262"/>
      <c r="E196" s="219"/>
      <c r="F196" s="195"/>
      <c r="G196" s="195"/>
      <c r="H196" s="195"/>
      <c r="I196" s="195"/>
      <c r="J196" s="195"/>
      <c r="K196" s="195"/>
      <c r="L196" s="195"/>
      <c r="M196" s="195"/>
      <c r="N196" s="195"/>
      <c r="AA196" s="220">
        <v>181</v>
      </c>
      <c r="AB196" s="220" t="str">
        <f t="shared" si="8"/>
        <v/>
      </c>
      <c r="AC196" s="220" t="str">
        <f t="shared" si="9"/>
        <v/>
      </c>
      <c r="AK196" s="254" t="str">
        <f t="shared" si="10"/>
        <v/>
      </c>
    </row>
    <row r="197" spans="1:37" ht="15" x14ac:dyDescent="0.2">
      <c r="A197" s="248">
        <v>187</v>
      </c>
      <c r="B197" s="55"/>
      <c r="C197" s="55"/>
      <c r="D197" s="262"/>
      <c r="E197" s="219"/>
      <c r="F197" s="195"/>
      <c r="G197" s="195"/>
      <c r="H197" s="195"/>
      <c r="I197" s="195"/>
      <c r="J197" s="195"/>
      <c r="K197" s="195"/>
      <c r="L197" s="195"/>
      <c r="M197" s="195"/>
      <c r="N197" s="195"/>
      <c r="AA197" s="220">
        <v>182</v>
      </c>
      <c r="AB197" s="220" t="str">
        <f t="shared" si="8"/>
        <v/>
      </c>
      <c r="AC197" s="220" t="str">
        <f t="shared" si="9"/>
        <v/>
      </c>
      <c r="AK197" s="254" t="str">
        <f t="shared" si="10"/>
        <v/>
      </c>
    </row>
    <row r="198" spans="1:37" ht="15" x14ac:dyDescent="0.2">
      <c r="A198" s="248">
        <v>188</v>
      </c>
      <c r="B198" s="55"/>
      <c r="C198" s="55"/>
      <c r="D198" s="262"/>
      <c r="E198" s="219"/>
      <c r="F198" s="195"/>
      <c r="G198" s="195"/>
      <c r="H198" s="195"/>
      <c r="I198" s="195"/>
      <c r="J198" s="195"/>
      <c r="K198" s="195"/>
      <c r="L198" s="195"/>
      <c r="M198" s="195"/>
      <c r="N198" s="195"/>
      <c r="AA198" s="220">
        <v>183</v>
      </c>
      <c r="AB198" s="220" t="str">
        <f t="shared" si="8"/>
        <v/>
      </c>
      <c r="AC198" s="220" t="str">
        <f t="shared" si="9"/>
        <v/>
      </c>
      <c r="AK198" s="254" t="str">
        <f t="shared" si="10"/>
        <v/>
      </c>
    </row>
    <row r="199" spans="1:37" ht="15" x14ac:dyDescent="0.2">
      <c r="A199" s="248">
        <v>189</v>
      </c>
      <c r="B199" s="55"/>
      <c r="C199" s="55"/>
      <c r="D199" s="262"/>
      <c r="E199" s="219"/>
      <c r="F199" s="195"/>
      <c r="G199" s="195"/>
      <c r="H199" s="195"/>
      <c r="I199" s="195"/>
      <c r="J199" s="195"/>
      <c r="K199" s="195"/>
      <c r="L199" s="195"/>
      <c r="M199" s="195"/>
      <c r="N199" s="195"/>
      <c r="AA199" s="220">
        <v>184</v>
      </c>
      <c r="AB199" s="220" t="str">
        <f t="shared" si="8"/>
        <v/>
      </c>
      <c r="AC199" s="220" t="str">
        <f t="shared" si="9"/>
        <v/>
      </c>
      <c r="AK199" s="254" t="str">
        <f t="shared" si="10"/>
        <v/>
      </c>
    </row>
    <row r="200" spans="1:37" ht="15" x14ac:dyDescent="0.2">
      <c r="A200" s="248">
        <v>190</v>
      </c>
      <c r="B200" s="55"/>
      <c r="C200" s="55"/>
      <c r="D200" s="262"/>
      <c r="E200" s="219"/>
      <c r="F200" s="195"/>
      <c r="G200" s="195"/>
      <c r="H200" s="195"/>
      <c r="I200" s="195"/>
      <c r="J200" s="195"/>
      <c r="K200" s="195"/>
      <c r="L200" s="195"/>
      <c r="M200" s="195"/>
      <c r="N200" s="195"/>
      <c r="AA200" s="220">
        <v>185</v>
      </c>
      <c r="AB200" s="220" t="str">
        <f t="shared" si="8"/>
        <v/>
      </c>
      <c r="AC200" s="220" t="str">
        <f t="shared" si="9"/>
        <v/>
      </c>
      <c r="AK200" s="254" t="str">
        <f t="shared" si="10"/>
        <v/>
      </c>
    </row>
    <row r="201" spans="1:37" ht="15" x14ac:dyDescent="0.2">
      <c r="A201" s="248">
        <v>191</v>
      </c>
      <c r="B201" s="55"/>
      <c r="C201" s="55"/>
      <c r="D201" s="262"/>
      <c r="E201" s="219"/>
      <c r="F201" s="195"/>
      <c r="G201" s="195"/>
      <c r="H201" s="195"/>
      <c r="I201" s="195"/>
      <c r="J201" s="195"/>
      <c r="K201" s="195"/>
      <c r="L201" s="195"/>
      <c r="M201" s="195"/>
      <c r="N201" s="195"/>
      <c r="AA201" s="220">
        <v>186</v>
      </c>
      <c r="AB201" s="220" t="str">
        <f t="shared" si="8"/>
        <v/>
      </c>
      <c r="AC201" s="220" t="str">
        <f t="shared" si="9"/>
        <v/>
      </c>
      <c r="AK201" s="254" t="str">
        <f t="shared" si="10"/>
        <v/>
      </c>
    </row>
    <row r="202" spans="1:37" ht="15" x14ac:dyDescent="0.2">
      <c r="A202" s="248">
        <v>192</v>
      </c>
      <c r="B202" s="55"/>
      <c r="C202" s="55"/>
      <c r="D202" s="262"/>
      <c r="E202" s="219"/>
      <c r="F202" s="195"/>
      <c r="G202" s="195"/>
      <c r="H202" s="195"/>
      <c r="I202" s="195"/>
      <c r="J202" s="195"/>
      <c r="K202" s="195"/>
      <c r="L202" s="195"/>
      <c r="M202" s="195"/>
      <c r="N202" s="195"/>
      <c r="AA202" s="220">
        <v>187</v>
      </c>
      <c r="AB202" s="220" t="str">
        <f t="shared" si="8"/>
        <v/>
      </c>
      <c r="AC202" s="220" t="str">
        <f t="shared" si="9"/>
        <v/>
      </c>
      <c r="AK202" s="254" t="str">
        <f t="shared" si="10"/>
        <v/>
      </c>
    </row>
    <row r="203" spans="1:37" ht="15" x14ac:dyDescent="0.2">
      <c r="A203" s="248">
        <v>193</v>
      </c>
      <c r="B203" s="55"/>
      <c r="C203" s="55"/>
      <c r="D203" s="262"/>
      <c r="E203" s="219"/>
      <c r="F203" s="195"/>
      <c r="G203" s="195"/>
      <c r="H203" s="195"/>
      <c r="I203" s="195"/>
      <c r="J203" s="195"/>
      <c r="K203" s="195"/>
      <c r="L203" s="195"/>
      <c r="M203" s="195"/>
      <c r="N203" s="195"/>
      <c r="AA203" s="220">
        <v>188</v>
      </c>
      <c r="AB203" s="220" t="str">
        <f t="shared" si="8"/>
        <v/>
      </c>
      <c r="AC203" s="220" t="str">
        <f t="shared" si="9"/>
        <v/>
      </c>
      <c r="AK203" s="254" t="str">
        <f t="shared" si="10"/>
        <v/>
      </c>
    </row>
    <row r="204" spans="1:37" ht="15" x14ac:dyDescent="0.2">
      <c r="A204" s="248">
        <v>194</v>
      </c>
      <c r="B204" s="55"/>
      <c r="C204" s="55"/>
      <c r="D204" s="262"/>
      <c r="E204" s="219"/>
      <c r="F204" s="195"/>
      <c r="G204" s="195"/>
      <c r="H204" s="195"/>
      <c r="I204" s="195"/>
      <c r="J204" s="195"/>
      <c r="K204" s="195"/>
      <c r="L204" s="195"/>
      <c r="M204" s="195"/>
      <c r="N204" s="195"/>
      <c r="AA204" s="220">
        <v>189</v>
      </c>
      <c r="AB204" s="220" t="str">
        <f t="shared" si="8"/>
        <v/>
      </c>
      <c r="AC204" s="220" t="str">
        <f t="shared" si="9"/>
        <v/>
      </c>
      <c r="AK204" s="254" t="str">
        <f t="shared" si="10"/>
        <v/>
      </c>
    </row>
    <row r="205" spans="1:37" ht="15" x14ac:dyDescent="0.2">
      <c r="A205" s="248">
        <v>195</v>
      </c>
      <c r="B205" s="55"/>
      <c r="C205" s="55"/>
      <c r="D205" s="262"/>
      <c r="E205" s="219"/>
      <c r="F205" s="195"/>
      <c r="G205" s="195"/>
      <c r="H205" s="195"/>
      <c r="I205" s="195"/>
      <c r="J205" s="195"/>
      <c r="K205" s="195"/>
      <c r="L205" s="195"/>
      <c r="M205" s="195"/>
      <c r="N205" s="195"/>
      <c r="AA205" s="220">
        <v>190</v>
      </c>
      <c r="AB205" s="220" t="str">
        <f t="shared" si="8"/>
        <v/>
      </c>
      <c r="AC205" s="220" t="str">
        <f t="shared" si="9"/>
        <v/>
      </c>
      <c r="AK205" s="254" t="str">
        <f t="shared" si="10"/>
        <v/>
      </c>
    </row>
    <row r="206" spans="1:37" ht="15" x14ac:dyDescent="0.2">
      <c r="A206" s="248">
        <v>196</v>
      </c>
      <c r="B206" s="55"/>
      <c r="C206" s="55"/>
      <c r="D206" s="262"/>
      <c r="E206" s="219"/>
      <c r="F206" s="195"/>
      <c r="G206" s="195"/>
      <c r="H206" s="195"/>
      <c r="I206" s="195"/>
      <c r="J206" s="195"/>
      <c r="K206" s="195"/>
      <c r="L206" s="195"/>
      <c r="M206" s="195"/>
      <c r="N206" s="195"/>
      <c r="AA206" s="220">
        <v>191</v>
      </c>
      <c r="AB206" s="220" t="str">
        <f t="shared" si="8"/>
        <v/>
      </c>
      <c r="AC206" s="220" t="str">
        <f t="shared" si="9"/>
        <v/>
      </c>
      <c r="AK206" s="254" t="str">
        <f t="shared" si="10"/>
        <v/>
      </c>
    </row>
    <row r="207" spans="1:37" ht="15" x14ac:dyDescent="0.2">
      <c r="A207" s="248">
        <v>197</v>
      </c>
      <c r="B207" s="55"/>
      <c r="C207" s="55"/>
      <c r="D207" s="262"/>
      <c r="E207" s="219"/>
      <c r="F207" s="195"/>
      <c r="G207" s="195"/>
      <c r="H207" s="195"/>
      <c r="I207" s="195"/>
      <c r="J207" s="195"/>
      <c r="K207" s="195"/>
      <c r="L207" s="195"/>
      <c r="M207" s="195"/>
      <c r="N207" s="195"/>
      <c r="AA207" s="220">
        <v>192</v>
      </c>
      <c r="AB207" s="220" t="str">
        <f t="shared" si="8"/>
        <v/>
      </c>
      <c r="AC207" s="220" t="str">
        <f t="shared" si="9"/>
        <v/>
      </c>
      <c r="AK207" s="254" t="str">
        <f t="shared" si="10"/>
        <v/>
      </c>
    </row>
    <row r="208" spans="1:37" ht="15" x14ac:dyDescent="0.2">
      <c r="A208" s="248">
        <v>198</v>
      </c>
      <c r="B208" s="55"/>
      <c r="C208" s="55"/>
      <c r="D208" s="262"/>
      <c r="E208" s="219"/>
      <c r="F208" s="195"/>
      <c r="G208" s="195"/>
      <c r="H208" s="195"/>
      <c r="I208" s="195"/>
      <c r="J208" s="195"/>
      <c r="K208" s="195"/>
      <c r="L208" s="195"/>
      <c r="M208" s="195"/>
      <c r="N208" s="195"/>
      <c r="AA208" s="220">
        <v>193</v>
      </c>
      <c r="AB208" s="220" t="str">
        <f t="shared" ref="AB208:AB271" si="11">IF(AK209="","",B203)</f>
        <v/>
      </c>
      <c r="AC208" s="220" t="str">
        <f t="shared" ref="AC208:AC271" si="12">IF(AK209="","",C203)</f>
        <v/>
      </c>
      <c r="AK208" s="254" t="str">
        <f t="shared" si="10"/>
        <v/>
      </c>
    </row>
    <row r="209" spans="1:37" ht="15" x14ac:dyDescent="0.2">
      <c r="A209" s="248">
        <v>199</v>
      </c>
      <c r="B209" s="55"/>
      <c r="C209" s="55"/>
      <c r="D209" s="262"/>
      <c r="E209" s="219"/>
      <c r="F209" s="195"/>
      <c r="G209" s="195"/>
      <c r="H209" s="195"/>
      <c r="I209" s="195"/>
      <c r="J209" s="195"/>
      <c r="K209" s="195"/>
      <c r="L209" s="195"/>
      <c r="M209" s="195"/>
      <c r="N209" s="195"/>
      <c r="AA209" s="220">
        <v>194</v>
      </c>
      <c r="AB209" s="220" t="str">
        <f t="shared" si="11"/>
        <v/>
      </c>
      <c r="AC209" s="220" t="str">
        <f t="shared" si="12"/>
        <v/>
      </c>
      <c r="AK209" s="254" t="str">
        <f t="shared" ref="AK209:AK272" si="13">IF(OR(B203=0,C203=0),"",C203-B203)</f>
        <v/>
      </c>
    </row>
    <row r="210" spans="1:37" ht="15" x14ac:dyDescent="0.2">
      <c r="A210" s="248">
        <v>200</v>
      </c>
      <c r="B210" s="55"/>
      <c r="C210" s="55"/>
      <c r="D210" s="262"/>
      <c r="E210" s="219"/>
      <c r="F210" s="195"/>
      <c r="G210" s="195"/>
      <c r="H210" s="195"/>
      <c r="I210" s="195"/>
      <c r="J210" s="195"/>
      <c r="K210" s="195"/>
      <c r="L210" s="195"/>
      <c r="M210" s="195"/>
      <c r="N210" s="195"/>
      <c r="AA210" s="220">
        <v>195</v>
      </c>
      <c r="AB210" s="220" t="str">
        <f t="shared" si="11"/>
        <v/>
      </c>
      <c r="AC210" s="220" t="str">
        <f t="shared" si="12"/>
        <v/>
      </c>
      <c r="AK210" s="254" t="str">
        <f t="shared" si="13"/>
        <v/>
      </c>
    </row>
    <row r="211" spans="1:37" ht="15" x14ac:dyDescent="0.2">
      <c r="A211" s="248">
        <v>201</v>
      </c>
      <c r="B211" s="55"/>
      <c r="C211" s="55"/>
      <c r="D211" s="262"/>
      <c r="E211" s="219"/>
      <c r="F211" s="195"/>
      <c r="G211" s="195"/>
      <c r="H211" s="195"/>
      <c r="I211" s="195"/>
      <c r="J211" s="195"/>
      <c r="K211" s="195"/>
      <c r="L211" s="195"/>
      <c r="M211" s="195"/>
      <c r="N211" s="195"/>
      <c r="AA211" s="220">
        <v>196</v>
      </c>
      <c r="AB211" s="220" t="str">
        <f t="shared" si="11"/>
        <v/>
      </c>
      <c r="AC211" s="220" t="str">
        <f t="shared" si="12"/>
        <v/>
      </c>
      <c r="AK211" s="254" t="str">
        <f t="shared" si="13"/>
        <v/>
      </c>
    </row>
    <row r="212" spans="1:37" ht="15" x14ac:dyDescent="0.2">
      <c r="A212" s="248">
        <v>202</v>
      </c>
      <c r="B212" s="55"/>
      <c r="C212" s="55"/>
      <c r="D212" s="262"/>
      <c r="E212" s="219"/>
      <c r="F212" s="195"/>
      <c r="G212" s="195"/>
      <c r="H212" s="195"/>
      <c r="I212" s="195"/>
      <c r="J212" s="195"/>
      <c r="K212" s="195"/>
      <c r="L212" s="195"/>
      <c r="M212" s="195"/>
      <c r="N212" s="195"/>
      <c r="AA212" s="220">
        <v>197</v>
      </c>
      <c r="AB212" s="220" t="str">
        <f t="shared" si="11"/>
        <v/>
      </c>
      <c r="AC212" s="220" t="str">
        <f t="shared" si="12"/>
        <v/>
      </c>
      <c r="AK212" s="254" t="str">
        <f t="shared" si="13"/>
        <v/>
      </c>
    </row>
    <row r="213" spans="1:37" ht="15" x14ac:dyDescent="0.2">
      <c r="A213" s="248">
        <v>203</v>
      </c>
      <c r="B213" s="55"/>
      <c r="C213" s="55"/>
      <c r="D213" s="262"/>
      <c r="E213" s="219"/>
      <c r="F213" s="195"/>
      <c r="G213" s="195"/>
      <c r="H213" s="195"/>
      <c r="I213" s="195"/>
      <c r="J213" s="195"/>
      <c r="K213" s="195"/>
      <c r="L213" s="195"/>
      <c r="M213" s="195"/>
      <c r="N213" s="195"/>
      <c r="AA213" s="220">
        <v>198</v>
      </c>
      <c r="AB213" s="220" t="str">
        <f t="shared" si="11"/>
        <v/>
      </c>
      <c r="AC213" s="220" t="str">
        <f t="shared" si="12"/>
        <v/>
      </c>
      <c r="AK213" s="254" t="str">
        <f t="shared" si="13"/>
        <v/>
      </c>
    </row>
    <row r="214" spans="1:37" ht="15" x14ac:dyDescent="0.2">
      <c r="A214" s="248">
        <v>204</v>
      </c>
      <c r="B214" s="55"/>
      <c r="C214" s="55"/>
      <c r="D214" s="262"/>
      <c r="E214" s="219"/>
      <c r="F214" s="195"/>
      <c r="G214" s="195"/>
      <c r="H214" s="195"/>
      <c r="I214" s="195"/>
      <c r="J214" s="195"/>
      <c r="K214" s="195"/>
      <c r="L214" s="195"/>
      <c r="M214" s="195"/>
      <c r="N214" s="195"/>
      <c r="AA214" s="220">
        <v>199</v>
      </c>
      <c r="AB214" s="220" t="str">
        <f t="shared" si="11"/>
        <v/>
      </c>
      <c r="AC214" s="220" t="str">
        <f t="shared" si="12"/>
        <v/>
      </c>
      <c r="AK214" s="254" t="str">
        <f t="shared" si="13"/>
        <v/>
      </c>
    </row>
    <row r="215" spans="1:37" ht="15" x14ac:dyDescent="0.2">
      <c r="A215" s="248">
        <v>205</v>
      </c>
      <c r="B215" s="55"/>
      <c r="C215" s="55"/>
      <c r="D215" s="262"/>
      <c r="E215" s="219"/>
      <c r="F215" s="195"/>
      <c r="G215" s="195"/>
      <c r="H215" s="195"/>
      <c r="I215" s="195"/>
      <c r="J215" s="195"/>
      <c r="K215" s="195"/>
      <c r="L215" s="195"/>
      <c r="M215" s="195"/>
      <c r="N215" s="195"/>
      <c r="AA215" s="220">
        <v>200</v>
      </c>
      <c r="AB215" s="220" t="str">
        <f t="shared" si="11"/>
        <v/>
      </c>
      <c r="AC215" s="220" t="str">
        <f t="shared" si="12"/>
        <v/>
      </c>
      <c r="AK215" s="254" t="str">
        <f t="shared" si="13"/>
        <v/>
      </c>
    </row>
    <row r="216" spans="1:37" ht="15" x14ac:dyDescent="0.2">
      <c r="A216" s="248">
        <v>206</v>
      </c>
      <c r="B216" s="55"/>
      <c r="C216" s="55"/>
      <c r="D216" s="262"/>
      <c r="E216" s="219"/>
      <c r="F216" s="195"/>
      <c r="G216" s="195"/>
      <c r="H216" s="195"/>
      <c r="I216" s="195"/>
      <c r="J216" s="195"/>
      <c r="K216" s="195"/>
      <c r="L216" s="195"/>
      <c r="M216" s="195"/>
      <c r="N216" s="195"/>
      <c r="AA216" s="220">
        <v>201</v>
      </c>
      <c r="AB216" s="220" t="str">
        <f t="shared" si="11"/>
        <v/>
      </c>
      <c r="AC216" s="220" t="str">
        <f t="shared" si="12"/>
        <v/>
      </c>
      <c r="AK216" s="254" t="str">
        <f t="shared" si="13"/>
        <v/>
      </c>
    </row>
    <row r="217" spans="1:37" ht="15" x14ac:dyDescent="0.2">
      <c r="A217" s="248">
        <v>207</v>
      </c>
      <c r="B217" s="55"/>
      <c r="C217" s="55"/>
      <c r="D217" s="262"/>
      <c r="E217" s="219"/>
      <c r="F217" s="195"/>
      <c r="G217" s="195"/>
      <c r="H217" s="195"/>
      <c r="I217" s="195"/>
      <c r="J217" s="195"/>
      <c r="K217" s="195"/>
      <c r="L217" s="195"/>
      <c r="M217" s="195"/>
      <c r="N217" s="195"/>
      <c r="AA217" s="220">
        <v>202</v>
      </c>
      <c r="AB217" s="220" t="str">
        <f t="shared" si="11"/>
        <v/>
      </c>
      <c r="AC217" s="220" t="str">
        <f t="shared" si="12"/>
        <v/>
      </c>
      <c r="AK217" s="254" t="str">
        <f t="shared" si="13"/>
        <v/>
      </c>
    </row>
    <row r="218" spans="1:37" ht="15" x14ac:dyDescent="0.2">
      <c r="A218" s="248">
        <v>208</v>
      </c>
      <c r="B218" s="55"/>
      <c r="C218" s="55"/>
      <c r="D218" s="262"/>
      <c r="E218" s="219"/>
      <c r="F218" s="195"/>
      <c r="G218" s="195"/>
      <c r="H218" s="195"/>
      <c r="I218" s="195"/>
      <c r="J218" s="195"/>
      <c r="K218" s="195"/>
      <c r="L218" s="195"/>
      <c r="M218" s="195"/>
      <c r="N218" s="195"/>
      <c r="AA218" s="220">
        <v>203</v>
      </c>
      <c r="AB218" s="220" t="str">
        <f t="shared" si="11"/>
        <v/>
      </c>
      <c r="AC218" s="220" t="str">
        <f t="shared" si="12"/>
        <v/>
      </c>
      <c r="AK218" s="254" t="str">
        <f t="shared" si="13"/>
        <v/>
      </c>
    </row>
    <row r="219" spans="1:37" ht="15" x14ac:dyDescent="0.2">
      <c r="A219" s="248">
        <v>209</v>
      </c>
      <c r="B219" s="55"/>
      <c r="C219" s="55"/>
      <c r="D219" s="262"/>
      <c r="E219" s="219"/>
      <c r="F219" s="195"/>
      <c r="G219" s="195"/>
      <c r="H219" s="195"/>
      <c r="I219" s="195"/>
      <c r="J219" s="195"/>
      <c r="K219" s="195"/>
      <c r="L219" s="195"/>
      <c r="M219" s="195"/>
      <c r="N219" s="195"/>
      <c r="AA219" s="220">
        <v>204</v>
      </c>
      <c r="AB219" s="220" t="str">
        <f t="shared" si="11"/>
        <v/>
      </c>
      <c r="AC219" s="220" t="str">
        <f t="shared" si="12"/>
        <v/>
      </c>
      <c r="AK219" s="254" t="str">
        <f t="shared" si="13"/>
        <v/>
      </c>
    </row>
    <row r="220" spans="1:37" ht="15" x14ac:dyDescent="0.2">
      <c r="A220" s="248">
        <v>210</v>
      </c>
      <c r="B220" s="55"/>
      <c r="C220" s="55"/>
      <c r="D220" s="262"/>
      <c r="E220" s="219"/>
      <c r="F220" s="195"/>
      <c r="G220" s="195"/>
      <c r="H220" s="195"/>
      <c r="I220" s="195"/>
      <c r="J220" s="195"/>
      <c r="K220" s="195"/>
      <c r="L220" s="195"/>
      <c r="M220" s="195"/>
      <c r="N220" s="195"/>
      <c r="AA220" s="220">
        <v>205</v>
      </c>
      <c r="AB220" s="220" t="str">
        <f t="shared" si="11"/>
        <v/>
      </c>
      <c r="AC220" s="220" t="str">
        <f t="shared" si="12"/>
        <v/>
      </c>
      <c r="AK220" s="254" t="str">
        <f t="shared" si="13"/>
        <v/>
      </c>
    </row>
    <row r="221" spans="1:37" ht="15" x14ac:dyDescent="0.2">
      <c r="A221" s="248">
        <v>211</v>
      </c>
      <c r="B221" s="55"/>
      <c r="C221" s="55"/>
      <c r="D221" s="262"/>
      <c r="E221" s="219"/>
      <c r="F221" s="195"/>
      <c r="G221" s="195"/>
      <c r="H221" s="195"/>
      <c r="I221" s="195"/>
      <c r="J221" s="195"/>
      <c r="K221" s="195"/>
      <c r="L221" s="195"/>
      <c r="M221" s="195"/>
      <c r="N221" s="195"/>
      <c r="AA221" s="220">
        <v>206</v>
      </c>
      <c r="AB221" s="220" t="str">
        <f t="shared" si="11"/>
        <v/>
      </c>
      <c r="AC221" s="220" t="str">
        <f t="shared" si="12"/>
        <v/>
      </c>
      <c r="AK221" s="254" t="str">
        <f t="shared" si="13"/>
        <v/>
      </c>
    </row>
    <row r="222" spans="1:37" ht="15" x14ac:dyDescent="0.2">
      <c r="A222" s="248">
        <v>212</v>
      </c>
      <c r="B222" s="55"/>
      <c r="C222" s="55"/>
      <c r="D222" s="262"/>
      <c r="E222" s="219"/>
      <c r="F222" s="195"/>
      <c r="G222" s="195"/>
      <c r="H222" s="195"/>
      <c r="I222" s="195"/>
      <c r="J222" s="195"/>
      <c r="K222" s="195"/>
      <c r="L222" s="195"/>
      <c r="M222" s="195"/>
      <c r="N222" s="195"/>
      <c r="AA222" s="220">
        <v>207</v>
      </c>
      <c r="AB222" s="220" t="str">
        <f t="shared" si="11"/>
        <v/>
      </c>
      <c r="AC222" s="220" t="str">
        <f t="shared" si="12"/>
        <v/>
      </c>
      <c r="AK222" s="254" t="str">
        <f t="shared" si="13"/>
        <v/>
      </c>
    </row>
    <row r="223" spans="1:37" ht="15" x14ac:dyDescent="0.2">
      <c r="A223" s="248">
        <v>213</v>
      </c>
      <c r="B223" s="55"/>
      <c r="C223" s="55"/>
      <c r="D223" s="262"/>
      <c r="E223" s="219"/>
      <c r="F223" s="195"/>
      <c r="G223" s="195"/>
      <c r="H223" s="195"/>
      <c r="I223" s="195"/>
      <c r="J223" s="195"/>
      <c r="K223" s="195"/>
      <c r="L223" s="195"/>
      <c r="M223" s="195"/>
      <c r="N223" s="195"/>
      <c r="AA223" s="220">
        <v>208</v>
      </c>
      <c r="AB223" s="220" t="str">
        <f t="shared" si="11"/>
        <v/>
      </c>
      <c r="AC223" s="220" t="str">
        <f t="shared" si="12"/>
        <v/>
      </c>
      <c r="AK223" s="254" t="str">
        <f t="shared" si="13"/>
        <v/>
      </c>
    </row>
    <row r="224" spans="1:37" ht="15" x14ac:dyDescent="0.2">
      <c r="A224" s="248">
        <v>214</v>
      </c>
      <c r="B224" s="55"/>
      <c r="C224" s="55"/>
      <c r="D224" s="262"/>
      <c r="E224" s="219"/>
      <c r="F224" s="195"/>
      <c r="G224" s="195"/>
      <c r="H224" s="195"/>
      <c r="I224" s="195"/>
      <c r="J224" s="195"/>
      <c r="K224" s="195"/>
      <c r="L224" s="195"/>
      <c r="M224" s="195"/>
      <c r="N224" s="195"/>
      <c r="AA224" s="220">
        <v>209</v>
      </c>
      <c r="AB224" s="220" t="str">
        <f t="shared" si="11"/>
        <v/>
      </c>
      <c r="AC224" s="220" t="str">
        <f t="shared" si="12"/>
        <v/>
      </c>
      <c r="AK224" s="254" t="str">
        <f t="shared" si="13"/>
        <v/>
      </c>
    </row>
    <row r="225" spans="1:37" ht="15" x14ac:dyDescent="0.2">
      <c r="A225" s="248">
        <v>215</v>
      </c>
      <c r="B225" s="55"/>
      <c r="C225" s="55"/>
      <c r="D225" s="262"/>
      <c r="E225" s="219"/>
      <c r="F225" s="195"/>
      <c r="G225" s="195"/>
      <c r="H225" s="195"/>
      <c r="I225" s="195"/>
      <c r="J225" s="195"/>
      <c r="K225" s="195"/>
      <c r="L225" s="195"/>
      <c r="M225" s="195"/>
      <c r="N225" s="195"/>
      <c r="AA225" s="220">
        <v>210</v>
      </c>
      <c r="AB225" s="220" t="str">
        <f t="shared" si="11"/>
        <v/>
      </c>
      <c r="AC225" s="220" t="str">
        <f t="shared" si="12"/>
        <v/>
      </c>
      <c r="AK225" s="254" t="str">
        <f t="shared" si="13"/>
        <v/>
      </c>
    </row>
    <row r="226" spans="1:37" ht="15" x14ac:dyDescent="0.2">
      <c r="A226" s="248">
        <v>216</v>
      </c>
      <c r="B226" s="55"/>
      <c r="C226" s="55"/>
      <c r="D226" s="262"/>
      <c r="E226" s="219"/>
      <c r="F226" s="195"/>
      <c r="G226" s="195"/>
      <c r="H226" s="195"/>
      <c r="I226" s="195"/>
      <c r="J226" s="195"/>
      <c r="K226" s="195"/>
      <c r="L226" s="195"/>
      <c r="M226" s="195"/>
      <c r="N226" s="195"/>
      <c r="AA226" s="220">
        <v>211</v>
      </c>
      <c r="AB226" s="220" t="str">
        <f t="shared" si="11"/>
        <v/>
      </c>
      <c r="AC226" s="220" t="str">
        <f t="shared" si="12"/>
        <v/>
      </c>
      <c r="AK226" s="254" t="str">
        <f t="shared" si="13"/>
        <v/>
      </c>
    </row>
    <row r="227" spans="1:37" ht="15" x14ac:dyDescent="0.2">
      <c r="A227" s="248">
        <v>217</v>
      </c>
      <c r="B227" s="55"/>
      <c r="C227" s="55"/>
      <c r="D227" s="262"/>
      <c r="E227" s="219"/>
      <c r="F227" s="195"/>
      <c r="G227" s="195"/>
      <c r="H227" s="195"/>
      <c r="I227" s="195"/>
      <c r="J227" s="195"/>
      <c r="K227" s="195"/>
      <c r="L227" s="195"/>
      <c r="M227" s="195"/>
      <c r="N227" s="195"/>
      <c r="AA227" s="220">
        <v>212</v>
      </c>
      <c r="AB227" s="220" t="str">
        <f t="shared" si="11"/>
        <v/>
      </c>
      <c r="AC227" s="220" t="str">
        <f t="shared" si="12"/>
        <v/>
      </c>
      <c r="AK227" s="254" t="str">
        <f t="shared" si="13"/>
        <v/>
      </c>
    </row>
    <row r="228" spans="1:37" ht="15" x14ac:dyDescent="0.2">
      <c r="A228" s="248">
        <v>218</v>
      </c>
      <c r="B228" s="55"/>
      <c r="C228" s="55"/>
      <c r="D228" s="262"/>
      <c r="E228" s="219"/>
      <c r="F228" s="195"/>
      <c r="G228" s="195"/>
      <c r="H228" s="195"/>
      <c r="I228" s="195"/>
      <c r="J228" s="195"/>
      <c r="K228" s="195"/>
      <c r="L228" s="195"/>
      <c r="M228" s="195"/>
      <c r="N228" s="195"/>
      <c r="AA228" s="220">
        <v>213</v>
      </c>
      <c r="AB228" s="220" t="str">
        <f t="shared" si="11"/>
        <v/>
      </c>
      <c r="AC228" s="220" t="str">
        <f t="shared" si="12"/>
        <v/>
      </c>
      <c r="AK228" s="254" t="str">
        <f t="shared" si="13"/>
        <v/>
      </c>
    </row>
    <row r="229" spans="1:37" ht="15" x14ac:dyDescent="0.2">
      <c r="A229" s="248">
        <v>219</v>
      </c>
      <c r="B229" s="55"/>
      <c r="C229" s="55"/>
      <c r="D229" s="262"/>
      <c r="E229" s="219"/>
      <c r="F229" s="195"/>
      <c r="G229" s="195"/>
      <c r="H229" s="195"/>
      <c r="I229" s="195"/>
      <c r="J229" s="195"/>
      <c r="K229" s="195"/>
      <c r="L229" s="195"/>
      <c r="M229" s="195"/>
      <c r="N229" s="195"/>
      <c r="AA229" s="220">
        <v>214</v>
      </c>
      <c r="AB229" s="220" t="str">
        <f t="shared" si="11"/>
        <v/>
      </c>
      <c r="AC229" s="220" t="str">
        <f t="shared" si="12"/>
        <v/>
      </c>
      <c r="AK229" s="254" t="str">
        <f t="shared" si="13"/>
        <v/>
      </c>
    </row>
    <row r="230" spans="1:37" ht="15" x14ac:dyDescent="0.2">
      <c r="A230" s="248">
        <v>220</v>
      </c>
      <c r="B230" s="55"/>
      <c r="C230" s="55"/>
      <c r="D230" s="262"/>
      <c r="E230" s="219"/>
      <c r="F230" s="195"/>
      <c r="G230" s="195"/>
      <c r="H230" s="195"/>
      <c r="I230" s="195"/>
      <c r="J230" s="195"/>
      <c r="K230" s="195"/>
      <c r="L230" s="195"/>
      <c r="M230" s="195"/>
      <c r="N230" s="195"/>
      <c r="AA230" s="220">
        <v>215</v>
      </c>
      <c r="AB230" s="220" t="str">
        <f t="shared" si="11"/>
        <v/>
      </c>
      <c r="AC230" s="220" t="str">
        <f t="shared" si="12"/>
        <v/>
      </c>
      <c r="AK230" s="254" t="str">
        <f t="shared" si="13"/>
        <v/>
      </c>
    </row>
    <row r="231" spans="1:37" ht="15" x14ac:dyDescent="0.2">
      <c r="A231" s="248">
        <v>221</v>
      </c>
      <c r="B231" s="55"/>
      <c r="C231" s="55"/>
      <c r="D231" s="262"/>
      <c r="E231" s="219"/>
      <c r="F231" s="195"/>
      <c r="G231" s="195"/>
      <c r="H231" s="195"/>
      <c r="I231" s="195"/>
      <c r="J231" s="195"/>
      <c r="K231" s="195"/>
      <c r="L231" s="195"/>
      <c r="M231" s="195"/>
      <c r="N231" s="195"/>
      <c r="AA231" s="220">
        <v>216</v>
      </c>
      <c r="AB231" s="220" t="str">
        <f t="shared" si="11"/>
        <v/>
      </c>
      <c r="AC231" s="220" t="str">
        <f t="shared" si="12"/>
        <v/>
      </c>
      <c r="AK231" s="254" t="str">
        <f t="shared" si="13"/>
        <v/>
      </c>
    </row>
    <row r="232" spans="1:37" ht="15" x14ac:dyDescent="0.2">
      <c r="A232" s="248">
        <v>222</v>
      </c>
      <c r="B232" s="55"/>
      <c r="C232" s="55"/>
      <c r="D232" s="262"/>
      <c r="E232" s="219"/>
      <c r="F232" s="195"/>
      <c r="G232" s="195"/>
      <c r="H232" s="195"/>
      <c r="I232" s="195"/>
      <c r="J232" s="195"/>
      <c r="K232" s="195"/>
      <c r="L232" s="195"/>
      <c r="M232" s="195"/>
      <c r="N232" s="195"/>
      <c r="AA232" s="220">
        <v>217</v>
      </c>
      <c r="AB232" s="220" t="str">
        <f t="shared" si="11"/>
        <v/>
      </c>
      <c r="AC232" s="220" t="str">
        <f t="shared" si="12"/>
        <v/>
      </c>
      <c r="AK232" s="254" t="str">
        <f t="shared" si="13"/>
        <v/>
      </c>
    </row>
    <row r="233" spans="1:37" ht="15" x14ac:dyDescent="0.2">
      <c r="A233" s="248">
        <v>223</v>
      </c>
      <c r="B233" s="55"/>
      <c r="C233" s="55"/>
      <c r="D233" s="262"/>
      <c r="E233" s="219"/>
      <c r="F233" s="195"/>
      <c r="G233" s="195"/>
      <c r="H233" s="195"/>
      <c r="I233" s="195"/>
      <c r="J233" s="195"/>
      <c r="K233" s="195"/>
      <c r="L233" s="195"/>
      <c r="M233" s="195"/>
      <c r="N233" s="195"/>
      <c r="AA233" s="220">
        <v>218</v>
      </c>
      <c r="AB233" s="220" t="str">
        <f t="shared" si="11"/>
        <v/>
      </c>
      <c r="AC233" s="220" t="str">
        <f t="shared" si="12"/>
        <v/>
      </c>
      <c r="AK233" s="254" t="str">
        <f t="shared" si="13"/>
        <v/>
      </c>
    </row>
    <row r="234" spans="1:37" ht="15" x14ac:dyDescent="0.2">
      <c r="A234" s="248">
        <v>224</v>
      </c>
      <c r="B234" s="55"/>
      <c r="C234" s="55"/>
      <c r="D234" s="262"/>
      <c r="E234" s="219"/>
      <c r="F234" s="195"/>
      <c r="G234" s="195"/>
      <c r="H234" s="195"/>
      <c r="I234" s="195"/>
      <c r="J234" s="195"/>
      <c r="K234" s="195"/>
      <c r="L234" s="195"/>
      <c r="M234" s="195"/>
      <c r="N234" s="195"/>
      <c r="AA234" s="220">
        <v>219</v>
      </c>
      <c r="AB234" s="220" t="str">
        <f t="shared" si="11"/>
        <v/>
      </c>
      <c r="AC234" s="220" t="str">
        <f t="shared" si="12"/>
        <v/>
      </c>
      <c r="AK234" s="254" t="str">
        <f t="shared" si="13"/>
        <v/>
      </c>
    </row>
    <row r="235" spans="1:37" ht="15" x14ac:dyDescent="0.2">
      <c r="A235" s="248">
        <v>225</v>
      </c>
      <c r="B235" s="55"/>
      <c r="C235" s="55"/>
      <c r="D235" s="262"/>
      <c r="E235" s="219"/>
      <c r="F235" s="195"/>
      <c r="G235" s="195"/>
      <c r="H235" s="195"/>
      <c r="I235" s="195"/>
      <c r="J235" s="195"/>
      <c r="K235" s="195"/>
      <c r="L235" s="195"/>
      <c r="M235" s="195"/>
      <c r="N235" s="195"/>
      <c r="AA235" s="220">
        <v>220</v>
      </c>
      <c r="AB235" s="220" t="str">
        <f t="shared" si="11"/>
        <v/>
      </c>
      <c r="AC235" s="220" t="str">
        <f t="shared" si="12"/>
        <v/>
      </c>
      <c r="AK235" s="254" t="str">
        <f t="shared" si="13"/>
        <v/>
      </c>
    </row>
    <row r="236" spans="1:37" ht="15" x14ac:dyDescent="0.2">
      <c r="A236" s="248">
        <v>226</v>
      </c>
      <c r="B236" s="55"/>
      <c r="C236" s="55"/>
      <c r="D236" s="262"/>
      <c r="E236" s="219"/>
      <c r="F236" s="195"/>
      <c r="G236" s="195"/>
      <c r="H236" s="195"/>
      <c r="I236" s="195"/>
      <c r="J236" s="195"/>
      <c r="K236" s="195"/>
      <c r="L236" s="195"/>
      <c r="M236" s="195"/>
      <c r="N236" s="195"/>
      <c r="AA236" s="220">
        <v>221</v>
      </c>
      <c r="AB236" s="220" t="str">
        <f t="shared" si="11"/>
        <v/>
      </c>
      <c r="AC236" s="220" t="str">
        <f t="shared" si="12"/>
        <v/>
      </c>
      <c r="AK236" s="254" t="str">
        <f t="shared" si="13"/>
        <v/>
      </c>
    </row>
    <row r="237" spans="1:37" ht="15" x14ac:dyDescent="0.2">
      <c r="A237" s="248">
        <v>227</v>
      </c>
      <c r="B237" s="55"/>
      <c r="C237" s="55"/>
      <c r="D237" s="262"/>
      <c r="E237" s="219"/>
      <c r="F237" s="195"/>
      <c r="G237" s="195"/>
      <c r="H237" s="195"/>
      <c r="I237" s="195"/>
      <c r="J237" s="195"/>
      <c r="K237" s="195"/>
      <c r="L237" s="195"/>
      <c r="M237" s="195"/>
      <c r="N237" s="195"/>
      <c r="AA237" s="220">
        <v>222</v>
      </c>
      <c r="AB237" s="220" t="str">
        <f t="shared" si="11"/>
        <v/>
      </c>
      <c r="AC237" s="220" t="str">
        <f t="shared" si="12"/>
        <v/>
      </c>
      <c r="AK237" s="254" t="str">
        <f t="shared" si="13"/>
        <v/>
      </c>
    </row>
    <row r="238" spans="1:37" ht="15" x14ac:dyDescent="0.2">
      <c r="A238" s="248">
        <v>228</v>
      </c>
      <c r="B238" s="55"/>
      <c r="C238" s="55"/>
      <c r="D238" s="262"/>
      <c r="E238" s="219"/>
      <c r="F238" s="195"/>
      <c r="G238" s="195"/>
      <c r="H238" s="195"/>
      <c r="I238" s="195"/>
      <c r="J238" s="195"/>
      <c r="K238" s="195"/>
      <c r="L238" s="195"/>
      <c r="M238" s="195"/>
      <c r="N238" s="195"/>
      <c r="AA238" s="220">
        <v>223</v>
      </c>
      <c r="AB238" s="220" t="str">
        <f t="shared" si="11"/>
        <v/>
      </c>
      <c r="AC238" s="220" t="str">
        <f t="shared" si="12"/>
        <v/>
      </c>
      <c r="AK238" s="254" t="str">
        <f t="shared" si="13"/>
        <v/>
      </c>
    </row>
    <row r="239" spans="1:37" ht="15" x14ac:dyDescent="0.2">
      <c r="A239" s="248">
        <v>229</v>
      </c>
      <c r="B239" s="55"/>
      <c r="C239" s="55"/>
      <c r="D239" s="262"/>
      <c r="E239" s="219"/>
      <c r="F239" s="195"/>
      <c r="G239" s="195"/>
      <c r="H239" s="195"/>
      <c r="I239" s="195"/>
      <c r="J239" s="195"/>
      <c r="K239" s="195"/>
      <c r="L239" s="195"/>
      <c r="M239" s="195"/>
      <c r="N239" s="195"/>
      <c r="AA239" s="220">
        <v>224</v>
      </c>
      <c r="AB239" s="220" t="str">
        <f t="shared" si="11"/>
        <v/>
      </c>
      <c r="AC239" s="220" t="str">
        <f t="shared" si="12"/>
        <v/>
      </c>
      <c r="AK239" s="254" t="str">
        <f t="shared" si="13"/>
        <v/>
      </c>
    </row>
    <row r="240" spans="1:37" ht="15" x14ac:dyDescent="0.2">
      <c r="A240" s="248">
        <v>230</v>
      </c>
      <c r="B240" s="55"/>
      <c r="C240" s="55"/>
      <c r="D240" s="262"/>
      <c r="E240" s="219"/>
      <c r="F240" s="195"/>
      <c r="G240" s="195"/>
      <c r="H240" s="195"/>
      <c r="I240" s="195"/>
      <c r="J240" s="195"/>
      <c r="K240" s="195"/>
      <c r="L240" s="195"/>
      <c r="M240" s="195"/>
      <c r="N240" s="195"/>
      <c r="AA240" s="220">
        <v>225</v>
      </c>
      <c r="AB240" s="220" t="str">
        <f t="shared" si="11"/>
        <v/>
      </c>
      <c r="AC240" s="220" t="str">
        <f t="shared" si="12"/>
        <v/>
      </c>
      <c r="AK240" s="254" t="str">
        <f t="shared" si="13"/>
        <v/>
      </c>
    </row>
    <row r="241" spans="1:37" ht="15" x14ac:dyDescent="0.2">
      <c r="A241" s="248">
        <v>231</v>
      </c>
      <c r="B241" s="55"/>
      <c r="C241" s="55"/>
      <c r="D241" s="262"/>
      <c r="E241" s="219"/>
      <c r="F241" s="195"/>
      <c r="G241" s="195"/>
      <c r="H241" s="195"/>
      <c r="I241" s="195"/>
      <c r="J241" s="195"/>
      <c r="K241" s="195"/>
      <c r="L241" s="195"/>
      <c r="M241" s="195"/>
      <c r="N241" s="195"/>
      <c r="AA241" s="220">
        <v>226</v>
      </c>
      <c r="AB241" s="220" t="str">
        <f t="shared" si="11"/>
        <v/>
      </c>
      <c r="AC241" s="220" t="str">
        <f t="shared" si="12"/>
        <v/>
      </c>
      <c r="AK241" s="254" t="str">
        <f t="shared" si="13"/>
        <v/>
      </c>
    </row>
    <row r="242" spans="1:37" ht="15" x14ac:dyDescent="0.2">
      <c r="A242" s="248">
        <v>232</v>
      </c>
      <c r="B242" s="55"/>
      <c r="C242" s="55"/>
      <c r="D242" s="262"/>
      <c r="E242" s="219"/>
      <c r="F242" s="195"/>
      <c r="G242" s="195"/>
      <c r="H242" s="195"/>
      <c r="I242" s="195"/>
      <c r="J242" s="195"/>
      <c r="K242" s="195"/>
      <c r="L242" s="195"/>
      <c r="M242" s="195"/>
      <c r="N242" s="195"/>
      <c r="AA242" s="220">
        <v>227</v>
      </c>
      <c r="AB242" s="220" t="str">
        <f t="shared" si="11"/>
        <v/>
      </c>
      <c r="AC242" s="220" t="str">
        <f t="shared" si="12"/>
        <v/>
      </c>
      <c r="AK242" s="254" t="str">
        <f t="shared" si="13"/>
        <v/>
      </c>
    </row>
    <row r="243" spans="1:37" ht="15" x14ac:dyDescent="0.2">
      <c r="A243" s="248">
        <v>233</v>
      </c>
      <c r="B243" s="55"/>
      <c r="C243" s="55"/>
      <c r="D243" s="262"/>
      <c r="E243" s="219"/>
      <c r="F243" s="195"/>
      <c r="G243" s="195"/>
      <c r="H243" s="195"/>
      <c r="I243" s="195"/>
      <c r="J243" s="195"/>
      <c r="K243" s="195"/>
      <c r="L243" s="195"/>
      <c r="M243" s="195"/>
      <c r="N243" s="195"/>
      <c r="AA243" s="220">
        <v>228</v>
      </c>
      <c r="AB243" s="220" t="str">
        <f t="shared" si="11"/>
        <v/>
      </c>
      <c r="AC243" s="220" t="str">
        <f t="shared" si="12"/>
        <v/>
      </c>
      <c r="AK243" s="254" t="str">
        <f t="shared" si="13"/>
        <v/>
      </c>
    </row>
    <row r="244" spans="1:37" ht="15" x14ac:dyDescent="0.2">
      <c r="A244" s="248">
        <v>234</v>
      </c>
      <c r="B244" s="55"/>
      <c r="C244" s="55"/>
      <c r="D244" s="262"/>
      <c r="E244" s="219"/>
      <c r="F244" s="195"/>
      <c r="G244" s="195"/>
      <c r="H244" s="195"/>
      <c r="I244" s="195"/>
      <c r="J244" s="195"/>
      <c r="K244" s="195"/>
      <c r="L244" s="195"/>
      <c r="M244" s="195"/>
      <c r="N244" s="195"/>
      <c r="AA244" s="220">
        <v>229</v>
      </c>
      <c r="AB244" s="220" t="str">
        <f t="shared" si="11"/>
        <v/>
      </c>
      <c r="AC244" s="220" t="str">
        <f t="shared" si="12"/>
        <v/>
      </c>
      <c r="AK244" s="254" t="str">
        <f t="shared" si="13"/>
        <v/>
      </c>
    </row>
    <row r="245" spans="1:37" ht="15" x14ac:dyDescent="0.2">
      <c r="A245" s="248">
        <v>235</v>
      </c>
      <c r="B245" s="55"/>
      <c r="C245" s="55"/>
      <c r="D245" s="262"/>
      <c r="E245" s="219"/>
      <c r="F245" s="195"/>
      <c r="G245" s="195"/>
      <c r="H245" s="195"/>
      <c r="I245" s="195"/>
      <c r="J245" s="195"/>
      <c r="K245" s="195"/>
      <c r="L245" s="195"/>
      <c r="M245" s="195"/>
      <c r="N245" s="195"/>
      <c r="AA245" s="220">
        <v>230</v>
      </c>
      <c r="AB245" s="220" t="str">
        <f t="shared" si="11"/>
        <v/>
      </c>
      <c r="AC245" s="220" t="str">
        <f t="shared" si="12"/>
        <v/>
      </c>
      <c r="AK245" s="254" t="str">
        <f t="shared" si="13"/>
        <v/>
      </c>
    </row>
    <row r="246" spans="1:37" ht="15" x14ac:dyDescent="0.2">
      <c r="A246" s="248">
        <v>236</v>
      </c>
      <c r="B246" s="55"/>
      <c r="C246" s="55"/>
      <c r="D246" s="262"/>
      <c r="E246" s="219"/>
      <c r="F246" s="195"/>
      <c r="G246" s="195"/>
      <c r="H246" s="195"/>
      <c r="I246" s="195"/>
      <c r="J246" s="195"/>
      <c r="K246" s="195"/>
      <c r="L246" s="195"/>
      <c r="M246" s="195"/>
      <c r="N246" s="195"/>
      <c r="AA246" s="220">
        <v>231</v>
      </c>
      <c r="AB246" s="220" t="str">
        <f t="shared" si="11"/>
        <v/>
      </c>
      <c r="AC246" s="220" t="str">
        <f t="shared" si="12"/>
        <v/>
      </c>
      <c r="AK246" s="254" t="str">
        <f t="shared" si="13"/>
        <v/>
      </c>
    </row>
    <row r="247" spans="1:37" ht="15" x14ac:dyDescent="0.2">
      <c r="A247" s="248">
        <v>237</v>
      </c>
      <c r="B247" s="55"/>
      <c r="C247" s="55"/>
      <c r="D247" s="262"/>
      <c r="E247" s="219"/>
      <c r="F247" s="195"/>
      <c r="G247" s="195"/>
      <c r="H247" s="195"/>
      <c r="I247" s="195"/>
      <c r="J247" s="195"/>
      <c r="K247" s="195"/>
      <c r="L247" s="195"/>
      <c r="M247" s="195"/>
      <c r="N247" s="195"/>
      <c r="AA247" s="220">
        <v>232</v>
      </c>
      <c r="AB247" s="220" t="str">
        <f t="shared" si="11"/>
        <v/>
      </c>
      <c r="AC247" s="220" t="str">
        <f t="shared" si="12"/>
        <v/>
      </c>
      <c r="AK247" s="254" t="str">
        <f t="shared" si="13"/>
        <v/>
      </c>
    </row>
    <row r="248" spans="1:37" ht="15" x14ac:dyDescent="0.2">
      <c r="A248" s="248">
        <v>238</v>
      </c>
      <c r="B248" s="55"/>
      <c r="C248" s="55"/>
      <c r="D248" s="262"/>
      <c r="E248" s="219"/>
      <c r="F248" s="195"/>
      <c r="G248" s="195"/>
      <c r="H248" s="195"/>
      <c r="I248" s="195"/>
      <c r="J248" s="195"/>
      <c r="K248" s="195"/>
      <c r="L248" s="195"/>
      <c r="M248" s="195"/>
      <c r="N248" s="195"/>
      <c r="AA248" s="220">
        <v>233</v>
      </c>
      <c r="AB248" s="220" t="str">
        <f t="shared" si="11"/>
        <v/>
      </c>
      <c r="AC248" s="220" t="str">
        <f t="shared" si="12"/>
        <v/>
      </c>
      <c r="AK248" s="254" t="str">
        <f t="shared" si="13"/>
        <v/>
      </c>
    </row>
    <row r="249" spans="1:37" ht="15" x14ac:dyDescent="0.2">
      <c r="A249" s="248">
        <v>239</v>
      </c>
      <c r="B249" s="55"/>
      <c r="C249" s="55"/>
      <c r="D249" s="262"/>
      <c r="E249" s="219"/>
      <c r="F249" s="195"/>
      <c r="G249" s="195"/>
      <c r="H249" s="195"/>
      <c r="I249" s="195"/>
      <c r="J249" s="195"/>
      <c r="K249" s="195"/>
      <c r="L249" s="195"/>
      <c r="M249" s="195"/>
      <c r="N249" s="195"/>
      <c r="AA249" s="220">
        <v>234</v>
      </c>
      <c r="AB249" s="220" t="str">
        <f t="shared" si="11"/>
        <v/>
      </c>
      <c r="AC249" s="220" t="str">
        <f t="shared" si="12"/>
        <v/>
      </c>
      <c r="AK249" s="254" t="str">
        <f t="shared" si="13"/>
        <v/>
      </c>
    </row>
    <row r="250" spans="1:37" ht="15" x14ac:dyDescent="0.2">
      <c r="A250" s="248">
        <v>240</v>
      </c>
      <c r="B250" s="55"/>
      <c r="C250" s="55"/>
      <c r="D250" s="262"/>
      <c r="E250" s="219"/>
      <c r="F250" s="195"/>
      <c r="G250" s="195"/>
      <c r="H250" s="195"/>
      <c r="I250" s="195"/>
      <c r="J250" s="195"/>
      <c r="K250" s="195"/>
      <c r="L250" s="195"/>
      <c r="M250" s="195"/>
      <c r="N250" s="195"/>
      <c r="AA250" s="220">
        <v>235</v>
      </c>
      <c r="AB250" s="220" t="str">
        <f t="shared" si="11"/>
        <v/>
      </c>
      <c r="AC250" s="220" t="str">
        <f t="shared" si="12"/>
        <v/>
      </c>
      <c r="AK250" s="254" t="str">
        <f t="shared" si="13"/>
        <v/>
      </c>
    </row>
    <row r="251" spans="1:37" ht="15" x14ac:dyDescent="0.2">
      <c r="A251" s="248">
        <v>241</v>
      </c>
      <c r="B251" s="55"/>
      <c r="C251" s="55"/>
      <c r="D251" s="262"/>
      <c r="E251" s="219"/>
      <c r="F251" s="195"/>
      <c r="G251" s="195"/>
      <c r="H251" s="195"/>
      <c r="I251" s="195"/>
      <c r="J251" s="195"/>
      <c r="K251" s="195"/>
      <c r="L251" s="195"/>
      <c r="M251" s="195"/>
      <c r="N251" s="195"/>
      <c r="AA251" s="220">
        <v>236</v>
      </c>
      <c r="AB251" s="220" t="str">
        <f t="shared" si="11"/>
        <v/>
      </c>
      <c r="AC251" s="220" t="str">
        <f t="shared" si="12"/>
        <v/>
      </c>
      <c r="AK251" s="254" t="str">
        <f t="shared" si="13"/>
        <v/>
      </c>
    </row>
    <row r="252" spans="1:37" ht="15" x14ac:dyDescent="0.2">
      <c r="A252" s="248">
        <v>242</v>
      </c>
      <c r="B252" s="55"/>
      <c r="C252" s="55"/>
      <c r="D252" s="262"/>
      <c r="E252" s="219"/>
      <c r="F252" s="195"/>
      <c r="G252" s="195"/>
      <c r="H252" s="195"/>
      <c r="I252" s="195"/>
      <c r="J252" s="195"/>
      <c r="K252" s="195"/>
      <c r="L252" s="195"/>
      <c r="M252" s="195"/>
      <c r="N252" s="195"/>
      <c r="AA252" s="220">
        <v>237</v>
      </c>
      <c r="AB252" s="220" t="str">
        <f t="shared" si="11"/>
        <v/>
      </c>
      <c r="AC252" s="220" t="str">
        <f t="shared" si="12"/>
        <v/>
      </c>
      <c r="AK252" s="254" t="str">
        <f t="shared" si="13"/>
        <v/>
      </c>
    </row>
    <row r="253" spans="1:37" ht="15" x14ac:dyDescent="0.2">
      <c r="A253" s="248">
        <v>243</v>
      </c>
      <c r="B253" s="55"/>
      <c r="C253" s="55"/>
      <c r="D253" s="262"/>
      <c r="E253" s="219"/>
      <c r="F253" s="195"/>
      <c r="G253" s="195"/>
      <c r="H253" s="195"/>
      <c r="I253" s="195"/>
      <c r="J253" s="195"/>
      <c r="K253" s="195"/>
      <c r="L253" s="195"/>
      <c r="M253" s="195"/>
      <c r="N253" s="195"/>
      <c r="AA253" s="220">
        <v>238</v>
      </c>
      <c r="AB253" s="220" t="str">
        <f t="shared" si="11"/>
        <v/>
      </c>
      <c r="AC253" s="220" t="str">
        <f t="shared" si="12"/>
        <v/>
      </c>
      <c r="AK253" s="254" t="str">
        <f t="shared" si="13"/>
        <v/>
      </c>
    </row>
    <row r="254" spans="1:37" ht="15" x14ac:dyDescent="0.2">
      <c r="A254" s="248">
        <v>244</v>
      </c>
      <c r="B254" s="55"/>
      <c r="C254" s="55"/>
      <c r="D254" s="262"/>
      <c r="E254" s="219"/>
      <c r="F254" s="195"/>
      <c r="G254" s="195"/>
      <c r="H254" s="195"/>
      <c r="I254" s="195"/>
      <c r="J254" s="195"/>
      <c r="K254" s="195"/>
      <c r="L254" s="195"/>
      <c r="M254" s="195"/>
      <c r="N254" s="195"/>
      <c r="AA254" s="220">
        <v>239</v>
      </c>
      <c r="AB254" s="220" t="str">
        <f t="shared" si="11"/>
        <v/>
      </c>
      <c r="AC254" s="220" t="str">
        <f t="shared" si="12"/>
        <v/>
      </c>
      <c r="AK254" s="254" t="str">
        <f t="shared" si="13"/>
        <v/>
      </c>
    </row>
    <row r="255" spans="1:37" ht="15" x14ac:dyDescent="0.2">
      <c r="A255" s="248">
        <v>245</v>
      </c>
      <c r="B255" s="55"/>
      <c r="C255" s="55"/>
      <c r="D255" s="262"/>
      <c r="E255" s="219"/>
      <c r="F255" s="195"/>
      <c r="G255" s="195"/>
      <c r="H255" s="195"/>
      <c r="I255" s="195"/>
      <c r="J255" s="195"/>
      <c r="K255" s="195"/>
      <c r="L255" s="195"/>
      <c r="M255" s="195"/>
      <c r="N255" s="195"/>
      <c r="AA255" s="220">
        <v>240</v>
      </c>
      <c r="AB255" s="220" t="str">
        <f t="shared" si="11"/>
        <v/>
      </c>
      <c r="AC255" s="220" t="str">
        <f t="shared" si="12"/>
        <v/>
      </c>
      <c r="AK255" s="254" t="str">
        <f t="shared" si="13"/>
        <v/>
      </c>
    </row>
    <row r="256" spans="1:37" ht="15" x14ac:dyDescent="0.2">
      <c r="A256" s="248">
        <v>246</v>
      </c>
      <c r="B256" s="55"/>
      <c r="C256" s="55"/>
      <c r="D256" s="262"/>
      <c r="E256" s="219"/>
      <c r="F256" s="195"/>
      <c r="G256" s="195"/>
      <c r="H256" s="195"/>
      <c r="I256" s="195"/>
      <c r="J256" s="195"/>
      <c r="K256" s="195"/>
      <c r="L256" s="195"/>
      <c r="M256" s="195"/>
      <c r="N256" s="195"/>
      <c r="AA256" s="220">
        <v>241</v>
      </c>
      <c r="AB256" s="220" t="str">
        <f t="shared" si="11"/>
        <v/>
      </c>
      <c r="AC256" s="220" t="str">
        <f t="shared" si="12"/>
        <v/>
      </c>
      <c r="AK256" s="254" t="str">
        <f t="shared" si="13"/>
        <v/>
      </c>
    </row>
    <row r="257" spans="1:37" ht="15" x14ac:dyDescent="0.2">
      <c r="A257" s="248">
        <v>247</v>
      </c>
      <c r="B257" s="55"/>
      <c r="C257" s="55"/>
      <c r="D257" s="262"/>
      <c r="E257" s="219"/>
      <c r="F257" s="195"/>
      <c r="G257" s="195"/>
      <c r="H257" s="195"/>
      <c r="I257" s="195"/>
      <c r="J257" s="195"/>
      <c r="K257" s="195"/>
      <c r="L257" s="195"/>
      <c r="M257" s="195"/>
      <c r="N257" s="195"/>
      <c r="AA257" s="220">
        <v>242</v>
      </c>
      <c r="AB257" s="220" t="str">
        <f t="shared" si="11"/>
        <v/>
      </c>
      <c r="AC257" s="220" t="str">
        <f t="shared" si="12"/>
        <v/>
      </c>
      <c r="AK257" s="254" t="str">
        <f t="shared" si="13"/>
        <v/>
      </c>
    </row>
    <row r="258" spans="1:37" ht="15" x14ac:dyDescent="0.2">
      <c r="A258" s="248">
        <v>248</v>
      </c>
      <c r="B258" s="55"/>
      <c r="C258" s="55"/>
      <c r="D258" s="262"/>
      <c r="E258" s="219"/>
      <c r="F258" s="195"/>
      <c r="G258" s="195"/>
      <c r="H258" s="195"/>
      <c r="I258" s="195"/>
      <c r="J258" s="195"/>
      <c r="K258" s="195"/>
      <c r="L258" s="195"/>
      <c r="M258" s="195"/>
      <c r="N258" s="195"/>
      <c r="AA258" s="220">
        <v>243</v>
      </c>
      <c r="AB258" s="220" t="str">
        <f t="shared" si="11"/>
        <v/>
      </c>
      <c r="AC258" s="220" t="str">
        <f t="shared" si="12"/>
        <v/>
      </c>
      <c r="AK258" s="254" t="str">
        <f t="shared" si="13"/>
        <v/>
      </c>
    </row>
    <row r="259" spans="1:37" ht="15" x14ac:dyDescent="0.2">
      <c r="A259" s="248">
        <v>249</v>
      </c>
      <c r="B259" s="55"/>
      <c r="C259" s="55"/>
      <c r="D259" s="262"/>
      <c r="E259" s="219"/>
      <c r="F259" s="195"/>
      <c r="G259" s="195"/>
      <c r="H259" s="195"/>
      <c r="I259" s="195"/>
      <c r="J259" s="195"/>
      <c r="K259" s="195"/>
      <c r="L259" s="195"/>
      <c r="M259" s="195"/>
      <c r="N259" s="195"/>
      <c r="AA259" s="220">
        <v>244</v>
      </c>
      <c r="AB259" s="220" t="str">
        <f t="shared" si="11"/>
        <v/>
      </c>
      <c r="AC259" s="220" t="str">
        <f t="shared" si="12"/>
        <v/>
      </c>
      <c r="AK259" s="254" t="str">
        <f t="shared" si="13"/>
        <v/>
      </c>
    </row>
    <row r="260" spans="1:37" ht="15" x14ac:dyDescent="0.2">
      <c r="A260" s="248">
        <v>250</v>
      </c>
      <c r="B260" s="55"/>
      <c r="C260" s="55"/>
      <c r="D260" s="262"/>
      <c r="E260" s="219"/>
      <c r="F260" s="195"/>
      <c r="G260" s="195"/>
      <c r="H260" s="195"/>
      <c r="I260" s="195"/>
      <c r="J260" s="195"/>
      <c r="K260" s="195"/>
      <c r="L260" s="195"/>
      <c r="M260" s="195"/>
      <c r="N260" s="195"/>
      <c r="AA260" s="220">
        <v>245</v>
      </c>
      <c r="AB260" s="220" t="str">
        <f t="shared" si="11"/>
        <v/>
      </c>
      <c r="AC260" s="220" t="str">
        <f t="shared" si="12"/>
        <v/>
      </c>
      <c r="AK260" s="254" t="str">
        <f t="shared" si="13"/>
        <v/>
      </c>
    </row>
    <row r="261" spans="1:37" ht="15" x14ac:dyDescent="0.2">
      <c r="A261" s="248">
        <v>251</v>
      </c>
      <c r="B261" s="55"/>
      <c r="C261" s="55"/>
      <c r="D261" s="262"/>
      <c r="E261" s="219"/>
      <c r="F261" s="195"/>
      <c r="G261" s="195"/>
      <c r="H261" s="195"/>
      <c r="I261" s="195"/>
      <c r="J261" s="195"/>
      <c r="K261" s="195"/>
      <c r="L261" s="195"/>
      <c r="M261" s="195"/>
      <c r="N261" s="195"/>
      <c r="AA261" s="220">
        <v>246</v>
      </c>
      <c r="AB261" s="220" t="str">
        <f t="shared" si="11"/>
        <v/>
      </c>
      <c r="AC261" s="220" t="str">
        <f t="shared" si="12"/>
        <v/>
      </c>
      <c r="AK261" s="254" t="str">
        <f t="shared" si="13"/>
        <v/>
      </c>
    </row>
    <row r="262" spans="1:37" ht="15" x14ac:dyDescent="0.2">
      <c r="A262" s="248">
        <v>252</v>
      </c>
      <c r="B262" s="55"/>
      <c r="C262" s="55"/>
      <c r="D262" s="262"/>
      <c r="E262" s="219"/>
      <c r="F262" s="195"/>
      <c r="G262" s="195"/>
      <c r="H262" s="195"/>
      <c r="I262" s="195"/>
      <c r="J262" s="195"/>
      <c r="K262" s="195"/>
      <c r="L262" s="195"/>
      <c r="M262" s="195"/>
      <c r="N262" s="195"/>
      <c r="AA262" s="220">
        <v>247</v>
      </c>
      <c r="AB262" s="220" t="str">
        <f t="shared" si="11"/>
        <v/>
      </c>
      <c r="AC262" s="220" t="str">
        <f t="shared" si="12"/>
        <v/>
      </c>
      <c r="AK262" s="254" t="str">
        <f t="shared" si="13"/>
        <v/>
      </c>
    </row>
    <row r="263" spans="1:37" ht="15" x14ac:dyDescent="0.2">
      <c r="A263" s="248">
        <v>253</v>
      </c>
      <c r="B263" s="55"/>
      <c r="C263" s="55"/>
      <c r="D263" s="262"/>
      <c r="E263" s="219"/>
      <c r="F263" s="195"/>
      <c r="G263" s="195"/>
      <c r="H263" s="195"/>
      <c r="I263" s="195"/>
      <c r="J263" s="195"/>
      <c r="K263" s="195"/>
      <c r="L263" s="195"/>
      <c r="M263" s="195"/>
      <c r="N263" s="195"/>
      <c r="AA263" s="220">
        <v>248</v>
      </c>
      <c r="AB263" s="220" t="str">
        <f t="shared" si="11"/>
        <v/>
      </c>
      <c r="AC263" s="220" t="str">
        <f t="shared" si="12"/>
        <v/>
      </c>
      <c r="AK263" s="254" t="str">
        <f t="shared" si="13"/>
        <v/>
      </c>
    </row>
    <row r="264" spans="1:37" ht="15" x14ac:dyDescent="0.2">
      <c r="A264" s="248">
        <v>254</v>
      </c>
      <c r="B264" s="55"/>
      <c r="C264" s="55"/>
      <c r="D264" s="262"/>
      <c r="E264" s="219"/>
      <c r="F264" s="195"/>
      <c r="G264" s="195"/>
      <c r="H264" s="195"/>
      <c r="I264" s="195"/>
      <c r="J264" s="195"/>
      <c r="K264" s="195"/>
      <c r="L264" s="195"/>
      <c r="M264" s="195"/>
      <c r="N264" s="195"/>
      <c r="AA264" s="220">
        <v>249</v>
      </c>
      <c r="AB264" s="220" t="str">
        <f t="shared" si="11"/>
        <v/>
      </c>
      <c r="AC264" s="220" t="str">
        <f t="shared" si="12"/>
        <v/>
      </c>
      <c r="AK264" s="254" t="str">
        <f t="shared" si="13"/>
        <v/>
      </c>
    </row>
    <row r="265" spans="1:37" ht="15" x14ac:dyDescent="0.2">
      <c r="A265" s="248">
        <v>255</v>
      </c>
      <c r="B265" s="55"/>
      <c r="C265" s="55"/>
      <c r="D265" s="262"/>
      <c r="E265" s="219"/>
      <c r="F265" s="195"/>
      <c r="G265" s="195"/>
      <c r="H265" s="195"/>
      <c r="I265" s="195"/>
      <c r="J265" s="195"/>
      <c r="K265" s="195"/>
      <c r="L265" s="195"/>
      <c r="M265" s="195"/>
      <c r="N265" s="195"/>
      <c r="AA265" s="220">
        <v>250</v>
      </c>
      <c r="AB265" s="220" t="str">
        <f t="shared" si="11"/>
        <v/>
      </c>
      <c r="AC265" s="220" t="str">
        <f t="shared" si="12"/>
        <v/>
      </c>
      <c r="AK265" s="254" t="str">
        <f t="shared" si="13"/>
        <v/>
      </c>
    </row>
    <row r="266" spans="1:37" ht="15" x14ac:dyDescent="0.2">
      <c r="A266" s="248">
        <v>256</v>
      </c>
      <c r="B266" s="55"/>
      <c r="C266" s="55"/>
      <c r="D266" s="262"/>
      <c r="E266" s="219"/>
      <c r="F266" s="195"/>
      <c r="G266" s="195"/>
      <c r="H266" s="195"/>
      <c r="I266" s="195"/>
      <c r="J266" s="195"/>
      <c r="K266" s="195"/>
      <c r="L266" s="195"/>
      <c r="M266" s="195"/>
      <c r="N266" s="195"/>
      <c r="AA266" s="220">
        <v>251</v>
      </c>
      <c r="AB266" s="220" t="str">
        <f t="shared" si="11"/>
        <v/>
      </c>
      <c r="AC266" s="220" t="str">
        <f t="shared" si="12"/>
        <v/>
      </c>
      <c r="AK266" s="254" t="str">
        <f t="shared" si="13"/>
        <v/>
      </c>
    </row>
    <row r="267" spans="1:37" ht="15" x14ac:dyDescent="0.2">
      <c r="A267" s="248">
        <v>257</v>
      </c>
      <c r="B267" s="55"/>
      <c r="C267" s="55"/>
      <c r="D267" s="262"/>
      <c r="E267" s="219"/>
      <c r="F267" s="195"/>
      <c r="G267" s="195"/>
      <c r="H267" s="195"/>
      <c r="I267" s="195"/>
      <c r="J267" s="195"/>
      <c r="K267" s="195"/>
      <c r="L267" s="195"/>
      <c r="M267" s="195"/>
      <c r="N267" s="195"/>
      <c r="AA267" s="220">
        <v>252</v>
      </c>
      <c r="AB267" s="220" t="str">
        <f t="shared" si="11"/>
        <v/>
      </c>
      <c r="AC267" s="220" t="str">
        <f t="shared" si="12"/>
        <v/>
      </c>
      <c r="AK267" s="254" t="str">
        <f t="shared" si="13"/>
        <v/>
      </c>
    </row>
    <row r="268" spans="1:37" ht="15" x14ac:dyDescent="0.2">
      <c r="A268" s="248">
        <v>258</v>
      </c>
      <c r="B268" s="55"/>
      <c r="C268" s="55"/>
      <c r="D268" s="262"/>
      <c r="E268" s="219"/>
      <c r="F268" s="195"/>
      <c r="G268" s="195"/>
      <c r="H268" s="195"/>
      <c r="I268" s="195"/>
      <c r="J268" s="195"/>
      <c r="K268" s="195"/>
      <c r="L268" s="195"/>
      <c r="M268" s="195"/>
      <c r="N268" s="195"/>
      <c r="AA268" s="220">
        <v>253</v>
      </c>
      <c r="AB268" s="220" t="str">
        <f t="shared" si="11"/>
        <v/>
      </c>
      <c r="AC268" s="220" t="str">
        <f t="shared" si="12"/>
        <v/>
      </c>
      <c r="AK268" s="254" t="str">
        <f t="shared" si="13"/>
        <v/>
      </c>
    </row>
    <row r="269" spans="1:37" ht="15" x14ac:dyDescent="0.2">
      <c r="A269" s="248">
        <v>259</v>
      </c>
      <c r="B269" s="55"/>
      <c r="C269" s="55"/>
      <c r="D269" s="262"/>
      <c r="E269" s="219"/>
      <c r="F269" s="195"/>
      <c r="G269" s="195"/>
      <c r="H269" s="195"/>
      <c r="I269" s="195"/>
      <c r="J269" s="195"/>
      <c r="K269" s="195"/>
      <c r="L269" s="195"/>
      <c r="M269" s="195"/>
      <c r="N269" s="195"/>
      <c r="AA269" s="220">
        <v>254</v>
      </c>
      <c r="AB269" s="220" t="str">
        <f t="shared" si="11"/>
        <v/>
      </c>
      <c r="AC269" s="220" t="str">
        <f t="shared" si="12"/>
        <v/>
      </c>
      <c r="AK269" s="254" t="str">
        <f t="shared" si="13"/>
        <v/>
      </c>
    </row>
    <row r="270" spans="1:37" ht="15" x14ac:dyDescent="0.2">
      <c r="A270" s="248">
        <v>260</v>
      </c>
      <c r="B270" s="55"/>
      <c r="C270" s="55"/>
      <c r="D270" s="262"/>
      <c r="E270" s="219"/>
      <c r="F270" s="195"/>
      <c r="G270" s="195"/>
      <c r="H270" s="195"/>
      <c r="I270" s="195"/>
      <c r="J270" s="195"/>
      <c r="K270" s="195"/>
      <c r="L270" s="195"/>
      <c r="M270" s="195"/>
      <c r="N270" s="195"/>
      <c r="AA270" s="220">
        <v>255</v>
      </c>
      <c r="AB270" s="220" t="str">
        <f t="shared" si="11"/>
        <v/>
      </c>
      <c r="AC270" s="220" t="str">
        <f t="shared" si="12"/>
        <v/>
      </c>
      <c r="AK270" s="254" t="str">
        <f t="shared" si="13"/>
        <v/>
      </c>
    </row>
    <row r="271" spans="1:37" ht="15" x14ac:dyDescent="0.2">
      <c r="A271" s="248">
        <v>261</v>
      </c>
      <c r="B271" s="55"/>
      <c r="C271" s="55"/>
      <c r="D271" s="262"/>
      <c r="E271" s="219"/>
      <c r="F271" s="195"/>
      <c r="G271" s="195"/>
      <c r="H271" s="195"/>
      <c r="I271" s="195"/>
      <c r="J271" s="195"/>
      <c r="K271" s="195"/>
      <c r="L271" s="195"/>
      <c r="M271" s="195"/>
      <c r="N271" s="195"/>
      <c r="AA271" s="220">
        <v>256</v>
      </c>
      <c r="AB271" s="220" t="str">
        <f t="shared" si="11"/>
        <v/>
      </c>
      <c r="AC271" s="220" t="str">
        <f t="shared" si="12"/>
        <v/>
      </c>
      <c r="AK271" s="254" t="str">
        <f t="shared" si="13"/>
        <v/>
      </c>
    </row>
    <row r="272" spans="1:37" ht="15" x14ac:dyDescent="0.2">
      <c r="A272" s="248">
        <v>262</v>
      </c>
      <c r="B272" s="55"/>
      <c r="C272" s="55"/>
      <c r="D272" s="262"/>
      <c r="E272" s="219"/>
      <c r="F272" s="195"/>
      <c r="G272" s="195"/>
      <c r="H272" s="195"/>
      <c r="I272" s="195"/>
      <c r="J272" s="195"/>
      <c r="K272" s="195"/>
      <c r="L272" s="195"/>
      <c r="M272" s="195"/>
      <c r="N272" s="195"/>
      <c r="AA272" s="220">
        <v>257</v>
      </c>
      <c r="AB272" s="220" t="str">
        <f t="shared" ref="AB272:AB335" si="14">IF(AK273="","",B267)</f>
        <v/>
      </c>
      <c r="AC272" s="220" t="str">
        <f t="shared" ref="AC272:AC335" si="15">IF(AK273="","",C267)</f>
        <v/>
      </c>
      <c r="AK272" s="254" t="str">
        <f t="shared" si="13"/>
        <v/>
      </c>
    </row>
    <row r="273" spans="1:37" ht="15" x14ac:dyDescent="0.2">
      <c r="A273" s="248">
        <v>263</v>
      </c>
      <c r="B273" s="55"/>
      <c r="C273" s="55"/>
      <c r="D273" s="262"/>
      <c r="E273" s="219"/>
      <c r="F273" s="195"/>
      <c r="G273" s="195"/>
      <c r="H273" s="195"/>
      <c r="I273" s="195"/>
      <c r="J273" s="195"/>
      <c r="K273" s="195"/>
      <c r="L273" s="195"/>
      <c r="M273" s="195"/>
      <c r="N273" s="195"/>
      <c r="AA273" s="220">
        <v>258</v>
      </c>
      <c r="AB273" s="220" t="str">
        <f t="shared" si="14"/>
        <v/>
      </c>
      <c r="AC273" s="220" t="str">
        <f t="shared" si="15"/>
        <v/>
      </c>
      <c r="AK273" s="254" t="str">
        <f t="shared" ref="AK273:AK336" si="16">IF(OR(B267=0,C267=0),"",C267-B267)</f>
        <v/>
      </c>
    </row>
    <row r="274" spans="1:37" ht="15" x14ac:dyDescent="0.2">
      <c r="A274" s="248">
        <v>264</v>
      </c>
      <c r="B274" s="55"/>
      <c r="C274" s="55"/>
      <c r="D274" s="262"/>
      <c r="E274" s="219"/>
      <c r="F274" s="195"/>
      <c r="G274" s="195"/>
      <c r="H274" s="195"/>
      <c r="I274" s="195"/>
      <c r="J274" s="195"/>
      <c r="K274" s="195"/>
      <c r="L274" s="195"/>
      <c r="M274" s="195"/>
      <c r="N274" s="195"/>
      <c r="AA274" s="220">
        <v>259</v>
      </c>
      <c r="AB274" s="220" t="str">
        <f t="shared" si="14"/>
        <v/>
      </c>
      <c r="AC274" s="220" t="str">
        <f t="shared" si="15"/>
        <v/>
      </c>
      <c r="AK274" s="254" t="str">
        <f t="shared" si="16"/>
        <v/>
      </c>
    </row>
    <row r="275" spans="1:37" ht="15" x14ac:dyDescent="0.2">
      <c r="A275" s="248">
        <v>265</v>
      </c>
      <c r="B275" s="55"/>
      <c r="C275" s="55"/>
      <c r="D275" s="262"/>
      <c r="E275" s="219"/>
      <c r="F275" s="195"/>
      <c r="G275" s="195"/>
      <c r="H275" s="195"/>
      <c r="I275" s="195"/>
      <c r="J275" s="195"/>
      <c r="K275" s="195"/>
      <c r="L275" s="195"/>
      <c r="M275" s="195"/>
      <c r="N275" s="195"/>
      <c r="AA275" s="220">
        <v>260</v>
      </c>
      <c r="AB275" s="220" t="str">
        <f t="shared" si="14"/>
        <v/>
      </c>
      <c r="AC275" s="220" t="str">
        <f t="shared" si="15"/>
        <v/>
      </c>
      <c r="AK275" s="254" t="str">
        <f t="shared" si="16"/>
        <v/>
      </c>
    </row>
    <row r="276" spans="1:37" ht="15" x14ac:dyDescent="0.2">
      <c r="A276" s="248">
        <v>266</v>
      </c>
      <c r="B276" s="55"/>
      <c r="C276" s="55"/>
      <c r="D276" s="262"/>
      <c r="E276" s="219"/>
      <c r="F276" s="195"/>
      <c r="G276" s="195"/>
      <c r="H276" s="195"/>
      <c r="I276" s="195"/>
      <c r="J276" s="195"/>
      <c r="K276" s="195"/>
      <c r="L276" s="195"/>
      <c r="M276" s="195"/>
      <c r="N276" s="195"/>
      <c r="AA276" s="220">
        <v>261</v>
      </c>
      <c r="AB276" s="220" t="str">
        <f t="shared" si="14"/>
        <v/>
      </c>
      <c r="AC276" s="220" t="str">
        <f t="shared" si="15"/>
        <v/>
      </c>
      <c r="AK276" s="254" t="str">
        <f t="shared" si="16"/>
        <v/>
      </c>
    </row>
    <row r="277" spans="1:37" ht="15" x14ac:dyDescent="0.2">
      <c r="A277" s="248">
        <v>267</v>
      </c>
      <c r="B277" s="55"/>
      <c r="C277" s="55"/>
      <c r="D277" s="262"/>
      <c r="E277" s="219"/>
      <c r="F277" s="195"/>
      <c r="G277" s="195"/>
      <c r="H277" s="195"/>
      <c r="I277" s="195"/>
      <c r="J277" s="195"/>
      <c r="K277" s="195"/>
      <c r="L277" s="195"/>
      <c r="M277" s="195"/>
      <c r="N277" s="195"/>
      <c r="AA277" s="220">
        <v>262</v>
      </c>
      <c r="AB277" s="220" t="str">
        <f t="shared" si="14"/>
        <v/>
      </c>
      <c r="AC277" s="220" t="str">
        <f t="shared" si="15"/>
        <v/>
      </c>
      <c r="AK277" s="254" t="str">
        <f t="shared" si="16"/>
        <v/>
      </c>
    </row>
    <row r="278" spans="1:37" ht="15" x14ac:dyDescent="0.2">
      <c r="A278" s="248">
        <v>268</v>
      </c>
      <c r="B278" s="55"/>
      <c r="C278" s="55"/>
      <c r="D278" s="262"/>
      <c r="E278" s="219"/>
      <c r="F278" s="195"/>
      <c r="G278" s="195"/>
      <c r="H278" s="195"/>
      <c r="I278" s="195"/>
      <c r="J278" s="195"/>
      <c r="K278" s="195"/>
      <c r="L278" s="195"/>
      <c r="M278" s="195"/>
      <c r="N278" s="195"/>
      <c r="AA278" s="220">
        <v>263</v>
      </c>
      <c r="AB278" s="220" t="str">
        <f t="shared" si="14"/>
        <v/>
      </c>
      <c r="AC278" s="220" t="str">
        <f t="shared" si="15"/>
        <v/>
      </c>
      <c r="AK278" s="254" t="str">
        <f t="shared" si="16"/>
        <v/>
      </c>
    </row>
    <row r="279" spans="1:37" ht="15" x14ac:dyDescent="0.2">
      <c r="A279" s="248">
        <v>269</v>
      </c>
      <c r="B279" s="55"/>
      <c r="C279" s="55"/>
      <c r="D279" s="262"/>
      <c r="E279" s="219"/>
      <c r="F279" s="195"/>
      <c r="G279" s="195"/>
      <c r="H279" s="195"/>
      <c r="I279" s="195"/>
      <c r="J279" s="195"/>
      <c r="K279" s="195"/>
      <c r="L279" s="195"/>
      <c r="M279" s="195"/>
      <c r="N279" s="195"/>
      <c r="AA279" s="220">
        <v>264</v>
      </c>
      <c r="AB279" s="220" t="str">
        <f t="shared" si="14"/>
        <v/>
      </c>
      <c r="AC279" s="220" t="str">
        <f t="shared" si="15"/>
        <v/>
      </c>
      <c r="AK279" s="254" t="str">
        <f t="shared" si="16"/>
        <v/>
      </c>
    </row>
    <row r="280" spans="1:37" ht="15" x14ac:dyDescent="0.2">
      <c r="A280" s="248">
        <v>270</v>
      </c>
      <c r="B280" s="55"/>
      <c r="C280" s="55"/>
      <c r="D280" s="262"/>
      <c r="E280" s="219"/>
      <c r="F280" s="195"/>
      <c r="G280" s="195"/>
      <c r="H280" s="195"/>
      <c r="I280" s="195"/>
      <c r="J280" s="195"/>
      <c r="K280" s="195"/>
      <c r="L280" s="195"/>
      <c r="M280" s="195"/>
      <c r="N280" s="195"/>
      <c r="AA280" s="220">
        <v>265</v>
      </c>
      <c r="AB280" s="220" t="str">
        <f t="shared" si="14"/>
        <v/>
      </c>
      <c r="AC280" s="220" t="str">
        <f t="shared" si="15"/>
        <v/>
      </c>
      <c r="AK280" s="254" t="str">
        <f t="shared" si="16"/>
        <v/>
      </c>
    </row>
    <row r="281" spans="1:37" ht="15" x14ac:dyDescent="0.2">
      <c r="A281" s="248">
        <v>271</v>
      </c>
      <c r="B281" s="55"/>
      <c r="C281" s="55"/>
      <c r="D281" s="262"/>
      <c r="E281" s="219"/>
      <c r="F281" s="195"/>
      <c r="G281" s="195"/>
      <c r="H281" s="195"/>
      <c r="I281" s="195"/>
      <c r="J281" s="195"/>
      <c r="K281" s="195"/>
      <c r="L281" s="195"/>
      <c r="M281" s="195"/>
      <c r="N281" s="195"/>
      <c r="AA281" s="220">
        <v>266</v>
      </c>
      <c r="AB281" s="220" t="str">
        <f t="shared" si="14"/>
        <v/>
      </c>
      <c r="AC281" s="220" t="str">
        <f t="shared" si="15"/>
        <v/>
      </c>
      <c r="AK281" s="254" t="str">
        <f t="shared" si="16"/>
        <v/>
      </c>
    </row>
    <row r="282" spans="1:37" ht="15" x14ac:dyDescent="0.2">
      <c r="A282" s="248">
        <v>272</v>
      </c>
      <c r="B282" s="55"/>
      <c r="C282" s="55"/>
      <c r="D282" s="262"/>
      <c r="E282" s="219"/>
      <c r="F282" s="195"/>
      <c r="G282" s="195"/>
      <c r="H282" s="195"/>
      <c r="I282" s="195"/>
      <c r="J282" s="195"/>
      <c r="K282" s="195"/>
      <c r="L282" s="195"/>
      <c r="M282" s="195"/>
      <c r="N282" s="195"/>
      <c r="AA282" s="220">
        <v>267</v>
      </c>
      <c r="AB282" s="220" t="str">
        <f t="shared" si="14"/>
        <v/>
      </c>
      <c r="AC282" s="220" t="str">
        <f t="shared" si="15"/>
        <v/>
      </c>
      <c r="AK282" s="254" t="str">
        <f t="shared" si="16"/>
        <v/>
      </c>
    </row>
    <row r="283" spans="1:37" ht="15" x14ac:dyDescent="0.2">
      <c r="A283" s="248">
        <v>273</v>
      </c>
      <c r="B283" s="55"/>
      <c r="C283" s="55"/>
      <c r="D283" s="262"/>
      <c r="E283" s="219"/>
      <c r="F283" s="195"/>
      <c r="G283" s="195"/>
      <c r="H283" s="195"/>
      <c r="I283" s="195"/>
      <c r="J283" s="195"/>
      <c r="K283" s="195"/>
      <c r="L283" s="195"/>
      <c r="M283" s="195"/>
      <c r="N283" s="195"/>
      <c r="AA283" s="220">
        <v>268</v>
      </c>
      <c r="AB283" s="220" t="str">
        <f t="shared" si="14"/>
        <v/>
      </c>
      <c r="AC283" s="220" t="str">
        <f t="shared" si="15"/>
        <v/>
      </c>
      <c r="AK283" s="254" t="str">
        <f t="shared" si="16"/>
        <v/>
      </c>
    </row>
    <row r="284" spans="1:37" ht="15" x14ac:dyDescent="0.2">
      <c r="A284" s="248">
        <v>274</v>
      </c>
      <c r="B284" s="55"/>
      <c r="C284" s="55"/>
      <c r="D284" s="262"/>
      <c r="E284" s="219"/>
      <c r="F284" s="195"/>
      <c r="G284" s="195"/>
      <c r="H284" s="195"/>
      <c r="I284" s="195"/>
      <c r="J284" s="195"/>
      <c r="K284" s="195"/>
      <c r="L284" s="195"/>
      <c r="M284" s="195"/>
      <c r="N284" s="195"/>
      <c r="AA284" s="220">
        <v>269</v>
      </c>
      <c r="AB284" s="220" t="str">
        <f t="shared" si="14"/>
        <v/>
      </c>
      <c r="AC284" s="220" t="str">
        <f t="shared" si="15"/>
        <v/>
      </c>
      <c r="AK284" s="254" t="str">
        <f t="shared" si="16"/>
        <v/>
      </c>
    </row>
    <row r="285" spans="1:37" ht="15" x14ac:dyDescent="0.2">
      <c r="A285" s="248">
        <v>275</v>
      </c>
      <c r="B285" s="55"/>
      <c r="C285" s="55"/>
      <c r="D285" s="262"/>
      <c r="E285" s="219"/>
      <c r="F285" s="195"/>
      <c r="G285" s="195"/>
      <c r="H285" s="195"/>
      <c r="I285" s="195"/>
      <c r="J285" s="195"/>
      <c r="K285" s="195"/>
      <c r="L285" s="195"/>
      <c r="M285" s="195"/>
      <c r="N285" s="195"/>
      <c r="AA285" s="220">
        <v>270</v>
      </c>
      <c r="AB285" s="220" t="str">
        <f t="shared" si="14"/>
        <v/>
      </c>
      <c r="AC285" s="220" t="str">
        <f t="shared" si="15"/>
        <v/>
      </c>
      <c r="AK285" s="254" t="str">
        <f t="shared" si="16"/>
        <v/>
      </c>
    </row>
    <row r="286" spans="1:37" ht="15" x14ac:dyDescent="0.2">
      <c r="A286" s="248">
        <v>276</v>
      </c>
      <c r="B286" s="55"/>
      <c r="C286" s="55"/>
      <c r="D286" s="262"/>
      <c r="E286" s="219"/>
      <c r="F286" s="195"/>
      <c r="G286" s="195"/>
      <c r="H286" s="195"/>
      <c r="I286" s="195"/>
      <c r="J286" s="195"/>
      <c r="K286" s="195"/>
      <c r="L286" s="195"/>
      <c r="M286" s="195"/>
      <c r="N286" s="195"/>
      <c r="AA286" s="220">
        <v>271</v>
      </c>
      <c r="AB286" s="220" t="str">
        <f t="shared" si="14"/>
        <v/>
      </c>
      <c r="AC286" s="220" t="str">
        <f t="shared" si="15"/>
        <v/>
      </c>
      <c r="AK286" s="254" t="str">
        <f t="shared" si="16"/>
        <v/>
      </c>
    </row>
    <row r="287" spans="1:37" ht="15" x14ac:dyDescent="0.2">
      <c r="A287" s="248">
        <v>277</v>
      </c>
      <c r="B287" s="55"/>
      <c r="C287" s="55"/>
      <c r="D287" s="262"/>
      <c r="E287" s="219"/>
      <c r="F287" s="195"/>
      <c r="G287" s="195"/>
      <c r="H287" s="195"/>
      <c r="I287" s="195"/>
      <c r="J287" s="195"/>
      <c r="K287" s="195"/>
      <c r="L287" s="195"/>
      <c r="M287" s="195"/>
      <c r="N287" s="195"/>
      <c r="AA287" s="220">
        <v>272</v>
      </c>
      <c r="AB287" s="220" t="str">
        <f t="shared" si="14"/>
        <v/>
      </c>
      <c r="AC287" s="220" t="str">
        <f t="shared" si="15"/>
        <v/>
      </c>
      <c r="AK287" s="254" t="str">
        <f t="shared" si="16"/>
        <v/>
      </c>
    </row>
    <row r="288" spans="1:37" ht="15" x14ac:dyDescent="0.2">
      <c r="A288" s="248">
        <v>278</v>
      </c>
      <c r="B288" s="55"/>
      <c r="C288" s="55"/>
      <c r="D288" s="262"/>
      <c r="E288" s="219"/>
      <c r="F288" s="195"/>
      <c r="G288" s="195"/>
      <c r="H288" s="195"/>
      <c r="I288" s="195"/>
      <c r="J288" s="195"/>
      <c r="K288" s="195"/>
      <c r="L288" s="195"/>
      <c r="M288" s="195"/>
      <c r="N288" s="195"/>
      <c r="AA288" s="220">
        <v>273</v>
      </c>
      <c r="AB288" s="220" t="str">
        <f t="shared" si="14"/>
        <v/>
      </c>
      <c r="AC288" s="220" t="str">
        <f t="shared" si="15"/>
        <v/>
      </c>
      <c r="AK288" s="254" t="str">
        <f t="shared" si="16"/>
        <v/>
      </c>
    </row>
    <row r="289" spans="1:37" ht="15" x14ac:dyDescent="0.2">
      <c r="A289" s="248">
        <v>279</v>
      </c>
      <c r="B289" s="55"/>
      <c r="C289" s="55"/>
      <c r="D289" s="262"/>
      <c r="E289" s="219"/>
      <c r="F289" s="195"/>
      <c r="G289" s="195"/>
      <c r="H289" s="195"/>
      <c r="I289" s="195"/>
      <c r="J289" s="195"/>
      <c r="K289" s="195"/>
      <c r="L289" s="195"/>
      <c r="M289" s="195"/>
      <c r="N289" s="195"/>
      <c r="AA289" s="220">
        <v>274</v>
      </c>
      <c r="AB289" s="220" t="str">
        <f t="shared" si="14"/>
        <v/>
      </c>
      <c r="AC289" s="220" t="str">
        <f t="shared" si="15"/>
        <v/>
      </c>
      <c r="AK289" s="254" t="str">
        <f t="shared" si="16"/>
        <v/>
      </c>
    </row>
    <row r="290" spans="1:37" ht="15" x14ac:dyDescent="0.2">
      <c r="A290" s="248">
        <v>280</v>
      </c>
      <c r="B290" s="55"/>
      <c r="C290" s="55"/>
      <c r="D290" s="262"/>
      <c r="E290" s="219"/>
      <c r="F290" s="195"/>
      <c r="G290" s="195"/>
      <c r="H290" s="195"/>
      <c r="I290" s="195"/>
      <c r="J290" s="195"/>
      <c r="K290" s="195"/>
      <c r="L290" s="195"/>
      <c r="M290" s="195"/>
      <c r="N290" s="195"/>
      <c r="AA290" s="220">
        <v>275</v>
      </c>
      <c r="AB290" s="220" t="str">
        <f t="shared" si="14"/>
        <v/>
      </c>
      <c r="AC290" s="220" t="str">
        <f t="shared" si="15"/>
        <v/>
      </c>
      <c r="AK290" s="254" t="str">
        <f t="shared" si="16"/>
        <v/>
      </c>
    </row>
    <row r="291" spans="1:37" ht="15" x14ac:dyDescent="0.2">
      <c r="A291" s="248">
        <v>281</v>
      </c>
      <c r="B291" s="55"/>
      <c r="C291" s="55"/>
      <c r="D291" s="262"/>
      <c r="E291" s="219"/>
      <c r="F291" s="195"/>
      <c r="G291" s="195"/>
      <c r="H291" s="195"/>
      <c r="I291" s="195"/>
      <c r="J291" s="195"/>
      <c r="K291" s="195"/>
      <c r="L291" s="195"/>
      <c r="M291" s="195"/>
      <c r="N291" s="195"/>
      <c r="AA291" s="220">
        <v>276</v>
      </c>
      <c r="AB291" s="220" t="str">
        <f t="shared" si="14"/>
        <v/>
      </c>
      <c r="AC291" s="220" t="str">
        <f t="shared" si="15"/>
        <v/>
      </c>
      <c r="AK291" s="254" t="str">
        <f t="shared" si="16"/>
        <v/>
      </c>
    </row>
    <row r="292" spans="1:37" ht="15" x14ac:dyDescent="0.2">
      <c r="A292" s="248">
        <v>282</v>
      </c>
      <c r="B292" s="55"/>
      <c r="C292" s="55"/>
      <c r="D292" s="262"/>
      <c r="E292" s="219"/>
      <c r="F292" s="195"/>
      <c r="G292" s="195"/>
      <c r="H292" s="195"/>
      <c r="I292" s="195"/>
      <c r="J292" s="195"/>
      <c r="K292" s="195"/>
      <c r="L292" s="195"/>
      <c r="M292" s="195"/>
      <c r="N292" s="195"/>
      <c r="AA292" s="220">
        <v>277</v>
      </c>
      <c r="AB292" s="220" t="str">
        <f t="shared" si="14"/>
        <v/>
      </c>
      <c r="AC292" s="220" t="str">
        <f t="shared" si="15"/>
        <v/>
      </c>
      <c r="AK292" s="254" t="str">
        <f t="shared" si="16"/>
        <v/>
      </c>
    </row>
    <row r="293" spans="1:37" ht="15" x14ac:dyDescent="0.2">
      <c r="A293" s="248">
        <v>283</v>
      </c>
      <c r="B293" s="55"/>
      <c r="C293" s="55"/>
      <c r="D293" s="262"/>
      <c r="E293" s="219"/>
      <c r="F293" s="195"/>
      <c r="G293" s="195"/>
      <c r="H293" s="195"/>
      <c r="I293" s="195"/>
      <c r="J293" s="195"/>
      <c r="K293" s="195"/>
      <c r="L293" s="195"/>
      <c r="M293" s="195"/>
      <c r="N293" s="195"/>
      <c r="AA293" s="220">
        <v>278</v>
      </c>
      <c r="AB293" s="220" t="str">
        <f t="shared" si="14"/>
        <v/>
      </c>
      <c r="AC293" s="220" t="str">
        <f t="shared" si="15"/>
        <v/>
      </c>
      <c r="AK293" s="254" t="str">
        <f t="shared" si="16"/>
        <v/>
      </c>
    </row>
    <row r="294" spans="1:37" ht="15" x14ac:dyDescent="0.2">
      <c r="A294" s="248">
        <v>284</v>
      </c>
      <c r="B294" s="55"/>
      <c r="C294" s="55"/>
      <c r="D294" s="262"/>
      <c r="E294" s="219"/>
      <c r="F294" s="195"/>
      <c r="G294" s="195"/>
      <c r="H294" s="195"/>
      <c r="I294" s="195"/>
      <c r="J294" s="195"/>
      <c r="K294" s="195"/>
      <c r="L294" s="195"/>
      <c r="M294" s="195"/>
      <c r="N294" s="195"/>
      <c r="AA294" s="220">
        <v>279</v>
      </c>
      <c r="AB294" s="220" t="str">
        <f t="shared" si="14"/>
        <v/>
      </c>
      <c r="AC294" s="220" t="str">
        <f t="shared" si="15"/>
        <v/>
      </c>
      <c r="AK294" s="254" t="str">
        <f t="shared" si="16"/>
        <v/>
      </c>
    </row>
    <row r="295" spans="1:37" ht="15" x14ac:dyDescent="0.2">
      <c r="A295" s="248">
        <v>285</v>
      </c>
      <c r="B295" s="55"/>
      <c r="C295" s="55"/>
      <c r="D295" s="262"/>
      <c r="E295" s="219"/>
      <c r="F295" s="195"/>
      <c r="G295" s="195"/>
      <c r="H295" s="195"/>
      <c r="I295" s="195"/>
      <c r="J295" s="195"/>
      <c r="K295" s="195"/>
      <c r="L295" s="195"/>
      <c r="M295" s="195"/>
      <c r="N295" s="195"/>
      <c r="AA295" s="220">
        <v>280</v>
      </c>
      <c r="AB295" s="220" t="str">
        <f t="shared" si="14"/>
        <v/>
      </c>
      <c r="AC295" s="220" t="str">
        <f t="shared" si="15"/>
        <v/>
      </c>
      <c r="AK295" s="254" t="str">
        <f t="shared" si="16"/>
        <v/>
      </c>
    </row>
    <row r="296" spans="1:37" ht="15" x14ac:dyDescent="0.2">
      <c r="A296" s="248">
        <v>286</v>
      </c>
      <c r="B296" s="55"/>
      <c r="C296" s="55"/>
      <c r="D296" s="262"/>
      <c r="E296" s="219"/>
      <c r="F296" s="195"/>
      <c r="G296" s="195"/>
      <c r="H296" s="195"/>
      <c r="I296" s="195"/>
      <c r="J296" s="195"/>
      <c r="K296" s="195"/>
      <c r="L296" s="195"/>
      <c r="M296" s="195"/>
      <c r="N296" s="195"/>
      <c r="AA296" s="220">
        <v>281</v>
      </c>
      <c r="AB296" s="220" t="str">
        <f t="shared" si="14"/>
        <v/>
      </c>
      <c r="AC296" s="220" t="str">
        <f t="shared" si="15"/>
        <v/>
      </c>
      <c r="AK296" s="254" t="str">
        <f t="shared" si="16"/>
        <v/>
      </c>
    </row>
    <row r="297" spans="1:37" ht="15" x14ac:dyDescent="0.2">
      <c r="A297" s="248">
        <v>287</v>
      </c>
      <c r="B297" s="55"/>
      <c r="C297" s="55"/>
      <c r="D297" s="262"/>
      <c r="E297" s="219"/>
      <c r="F297" s="195"/>
      <c r="G297" s="195"/>
      <c r="H297" s="195"/>
      <c r="I297" s="195"/>
      <c r="J297" s="195"/>
      <c r="K297" s="195"/>
      <c r="L297" s="195"/>
      <c r="M297" s="195"/>
      <c r="N297" s="195"/>
      <c r="AA297" s="220">
        <v>282</v>
      </c>
      <c r="AB297" s="220" t="str">
        <f t="shared" si="14"/>
        <v/>
      </c>
      <c r="AC297" s="220" t="str">
        <f t="shared" si="15"/>
        <v/>
      </c>
      <c r="AK297" s="254" t="str">
        <f t="shared" si="16"/>
        <v/>
      </c>
    </row>
    <row r="298" spans="1:37" ht="15" x14ac:dyDescent="0.2">
      <c r="A298" s="248">
        <v>288</v>
      </c>
      <c r="B298" s="55"/>
      <c r="C298" s="55"/>
      <c r="D298" s="262"/>
      <c r="E298" s="219"/>
      <c r="F298" s="195"/>
      <c r="G298" s="195"/>
      <c r="H298" s="195"/>
      <c r="I298" s="195"/>
      <c r="J298" s="195"/>
      <c r="K298" s="195"/>
      <c r="L298" s="195"/>
      <c r="M298" s="195"/>
      <c r="N298" s="195"/>
      <c r="AA298" s="220">
        <v>283</v>
      </c>
      <c r="AB298" s="220" t="str">
        <f t="shared" si="14"/>
        <v/>
      </c>
      <c r="AC298" s="220" t="str">
        <f t="shared" si="15"/>
        <v/>
      </c>
      <c r="AK298" s="254" t="str">
        <f t="shared" si="16"/>
        <v/>
      </c>
    </row>
    <row r="299" spans="1:37" ht="15" x14ac:dyDescent="0.2">
      <c r="A299" s="248">
        <v>289</v>
      </c>
      <c r="B299" s="55"/>
      <c r="C299" s="55"/>
      <c r="D299" s="262"/>
      <c r="E299" s="219"/>
      <c r="F299" s="195"/>
      <c r="G299" s="195"/>
      <c r="H299" s="195"/>
      <c r="I299" s="195"/>
      <c r="J299" s="195"/>
      <c r="K299" s="195"/>
      <c r="L299" s="195"/>
      <c r="M299" s="195"/>
      <c r="N299" s="195"/>
      <c r="AA299" s="220">
        <v>284</v>
      </c>
      <c r="AB299" s="220" t="str">
        <f t="shared" si="14"/>
        <v/>
      </c>
      <c r="AC299" s="220" t="str">
        <f t="shared" si="15"/>
        <v/>
      </c>
      <c r="AK299" s="254" t="str">
        <f t="shared" si="16"/>
        <v/>
      </c>
    </row>
    <row r="300" spans="1:37" ht="15" x14ac:dyDescent="0.2">
      <c r="A300" s="248">
        <v>290</v>
      </c>
      <c r="B300" s="55"/>
      <c r="C300" s="55"/>
      <c r="D300" s="262"/>
      <c r="E300" s="219"/>
      <c r="F300" s="195"/>
      <c r="G300" s="195"/>
      <c r="H300" s="195"/>
      <c r="I300" s="195"/>
      <c r="J300" s="195"/>
      <c r="K300" s="195"/>
      <c r="L300" s="195"/>
      <c r="M300" s="195"/>
      <c r="N300" s="195"/>
      <c r="AA300" s="220">
        <v>285</v>
      </c>
      <c r="AB300" s="220" t="str">
        <f t="shared" si="14"/>
        <v/>
      </c>
      <c r="AC300" s="220" t="str">
        <f t="shared" si="15"/>
        <v/>
      </c>
      <c r="AK300" s="254" t="str">
        <f t="shared" si="16"/>
        <v/>
      </c>
    </row>
    <row r="301" spans="1:37" ht="15" x14ac:dyDescent="0.2">
      <c r="A301" s="248">
        <v>291</v>
      </c>
      <c r="B301" s="55"/>
      <c r="C301" s="55"/>
      <c r="D301" s="262"/>
      <c r="E301" s="219"/>
      <c r="F301" s="195"/>
      <c r="G301" s="195"/>
      <c r="H301" s="195"/>
      <c r="I301" s="195"/>
      <c r="J301" s="195"/>
      <c r="K301" s="195"/>
      <c r="L301" s="195"/>
      <c r="M301" s="195"/>
      <c r="N301" s="195"/>
      <c r="AA301" s="220">
        <v>286</v>
      </c>
      <c r="AB301" s="220" t="str">
        <f t="shared" si="14"/>
        <v/>
      </c>
      <c r="AC301" s="220" t="str">
        <f t="shared" si="15"/>
        <v/>
      </c>
      <c r="AK301" s="254" t="str">
        <f t="shared" si="16"/>
        <v/>
      </c>
    </row>
    <row r="302" spans="1:37" ht="15" x14ac:dyDescent="0.2">
      <c r="A302" s="248">
        <v>292</v>
      </c>
      <c r="B302" s="55"/>
      <c r="C302" s="55"/>
      <c r="D302" s="262"/>
      <c r="E302" s="219"/>
      <c r="F302" s="195"/>
      <c r="G302" s="195"/>
      <c r="H302" s="195"/>
      <c r="I302" s="195"/>
      <c r="J302" s="195"/>
      <c r="K302" s="195"/>
      <c r="L302" s="195"/>
      <c r="M302" s="195"/>
      <c r="N302" s="195"/>
      <c r="AA302" s="220">
        <v>287</v>
      </c>
      <c r="AB302" s="220" t="str">
        <f t="shared" si="14"/>
        <v/>
      </c>
      <c r="AC302" s="220" t="str">
        <f t="shared" si="15"/>
        <v/>
      </c>
      <c r="AK302" s="254" t="str">
        <f t="shared" si="16"/>
        <v/>
      </c>
    </row>
    <row r="303" spans="1:37" ht="15" x14ac:dyDescent="0.2">
      <c r="A303" s="248">
        <v>293</v>
      </c>
      <c r="B303" s="55"/>
      <c r="C303" s="55"/>
      <c r="D303" s="262"/>
      <c r="E303" s="219"/>
      <c r="F303" s="195"/>
      <c r="G303" s="195"/>
      <c r="H303" s="195"/>
      <c r="I303" s="195"/>
      <c r="J303" s="195"/>
      <c r="K303" s="195"/>
      <c r="L303" s="195"/>
      <c r="M303" s="195"/>
      <c r="N303" s="195"/>
      <c r="AA303" s="220">
        <v>288</v>
      </c>
      <c r="AB303" s="220" t="str">
        <f t="shared" si="14"/>
        <v/>
      </c>
      <c r="AC303" s="220" t="str">
        <f t="shared" si="15"/>
        <v/>
      </c>
      <c r="AK303" s="254" t="str">
        <f t="shared" si="16"/>
        <v/>
      </c>
    </row>
    <row r="304" spans="1:37" ht="15" x14ac:dyDescent="0.2">
      <c r="A304" s="248">
        <v>294</v>
      </c>
      <c r="B304" s="55"/>
      <c r="C304" s="55"/>
      <c r="D304" s="262"/>
      <c r="E304" s="219"/>
      <c r="F304" s="195"/>
      <c r="G304" s="195"/>
      <c r="H304" s="195"/>
      <c r="I304" s="195"/>
      <c r="J304" s="195"/>
      <c r="K304" s="195"/>
      <c r="L304" s="195"/>
      <c r="M304" s="195"/>
      <c r="N304" s="195"/>
      <c r="AA304" s="220">
        <v>289</v>
      </c>
      <c r="AB304" s="220" t="str">
        <f t="shared" si="14"/>
        <v/>
      </c>
      <c r="AC304" s="220" t="str">
        <f t="shared" si="15"/>
        <v/>
      </c>
      <c r="AK304" s="254" t="str">
        <f t="shared" si="16"/>
        <v/>
      </c>
    </row>
    <row r="305" spans="1:37" ht="15" x14ac:dyDescent="0.2">
      <c r="A305" s="248">
        <v>295</v>
      </c>
      <c r="B305" s="55"/>
      <c r="C305" s="55"/>
      <c r="D305" s="262"/>
      <c r="E305" s="219"/>
      <c r="F305" s="195"/>
      <c r="G305" s="195"/>
      <c r="H305" s="195"/>
      <c r="I305" s="195"/>
      <c r="J305" s="195"/>
      <c r="K305" s="195"/>
      <c r="L305" s="195"/>
      <c r="M305" s="195"/>
      <c r="N305" s="195"/>
      <c r="AA305" s="220">
        <v>290</v>
      </c>
      <c r="AB305" s="220" t="str">
        <f t="shared" si="14"/>
        <v/>
      </c>
      <c r="AC305" s="220" t="str">
        <f t="shared" si="15"/>
        <v/>
      </c>
      <c r="AK305" s="254" t="str">
        <f t="shared" si="16"/>
        <v/>
      </c>
    </row>
    <row r="306" spans="1:37" ht="15" x14ac:dyDescent="0.2">
      <c r="A306" s="248">
        <v>296</v>
      </c>
      <c r="B306" s="55"/>
      <c r="C306" s="55"/>
      <c r="D306" s="262"/>
      <c r="E306" s="219"/>
      <c r="F306" s="195"/>
      <c r="G306" s="195"/>
      <c r="H306" s="195"/>
      <c r="I306" s="195"/>
      <c r="J306" s="195"/>
      <c r="K306" s="195"/>
      <c r="L306" s="195"/>
      <c r="M306" s="195"/>
      <c r="N306" s="195"/>
      <c r="AA306" s="220">
        <v>291</v>
      </c>
      <c r="AB306" s="220" t="str">
        <f t="shared" si="14"/>
        <v/>
      </c>
      <c r="AC306" s="220" t="str">
        <f t="shared" si="15"/>
        <v/>
      </c>
      <c r="AK306" s="254" t="str">
        <f t="shared" si="16"/>
        <v/>
      </c>
    </row>
    <row r="307" spans="1:37" ht="15" x14ac:dyDescent="0.2">
      <c r="A307" s="248">
        <v>297</v>
      </c>
      <c r="B307" s="55"/>
      <c r="C307" s="55"/>
      <c r="D307" s="262"/>
      <c r="E307" s="219"/>
      <c r="F307" s="195"/>
      <c r="G307" s="195"/>
      <c r="H307" s="195"/>
      <c r="I307" s="195"/>
      <c r="J307" s="195"/>
      <c r="K307" s="195"/>
      <c r="L307" s="195"/>
      <c r="M307" s="195"/>
      <c r="N307" s="195"/>
      <c r="AA307" s="220">
        <v>292</v>
      </c>
      <c r="AB307" s="220" t="str">
        <f t="shared" si="14"/>
        <v/>
      </c>
      <c r="AC307" s="220" t="str">
        <f t="shared" si="15"/>
        <v/>
      </c>
      <c r="AK307" s="254" t="str">
        <f t="shared" si="16"/>
        <v/>
      </c>
    </row>
    <row r="308" spans="1:37" ht="15" x14ac:dyDescent="0.2">
      <c r="A308" s="248">
        <v>298</v>
      </c>
      <c r="B308" s="55"/>
      <c r="C308" s="55"/>
      <c r="D308" s="262"/>
      <c r="E308" s="219"/>
      <c r="F308" s="195"/>
      <c r="G308" s="195"/>
      <c r="H308" s="195"/>
      <c r="I308" s="195"/>
      <c r="J308" s="195"/>
      <c r="K308" s="195"/>
      <c r="L308" s="195"/>
      <c r="M308" s="195"/>
      <c r="N308" s="195"/>
      <c r="AA308" s="220">
        <v>293</v>
      </c>
      <c r="AB308" s="220" t="str">
        <f t="shared" si="14"/>
        <v/>
      </c>
      <c r="AC308" s="220" t="str">
        <f t="shared" si="15"/>
        <v/>
      </c>
      <c r="AK308" s="254" t="str">
        <f t="shared" si="16"/>
        <v/>
      </c>
    </row>
    <row r="309" spans="1:37" ht="15" x14ac:dyDescent="0.2">
      <c r="A309" s="248">
        <v>299</v>
      </c>
      <c r="B309" s="55"/>
      <c r="C309" s="55"/>
      <c r="D309" s="262"/>
      <c r="E309" s="219"/>
      <c r="F309" s="195"/>
      <c r="G309" s="195"/>
      <c r="H309" s="195"/>
      <c r="I309" s="195"/>
      <c r="J309" s="195"/>
      <c r="K309" s="195"/>
      <c r="L309" s="195"/>
      <c r="M309" s="195"/>
      <c r="N309" s="195"/>
      <c r="AA309" s="220">
        <v>294</v>
      </c>
      <c r="AB309" s="220" t="str">
        <f t="shared" si="14"/>
        <v/>
      </c>
      <c r="AC309" s="220" t="str">
        <f t="shared" si="15"/>
        <v/>
      </c>
      <c r="AK309" s="254" t="str">
        <f t="shared" si="16"/>
        <v/>
      </c>
    </row>
    <row r="310" spans="1:37" ht="15" x14ac:dyDescent="0.2">
      <c r="A310" s="248">
        <v>300</v>
      </c>
      <c r="B310" s="55"/>
      <c r="C310" s="55"/>
      <c r="D310" s="262"/>
      <c r="E310" s="219"/>
      <c r="F310" s="195"/>
      <c r="G310" s="195"/>
      <c r="H310" s="195"/>
      <c r="I310" s="195"/>
      <c r="J310" s="195"/>
      <c r="K310" s="195"/>
      <c r="L310" s="195"/>
      <c r="M310" s="195"/>
      <c r="N310" s="195"/>
      <c r="AA310" s="220">
        <v>295</v>
      </c>
      <c r="AB310" s="220" t="str">
        <f t="shared" si="14"/>
        <v/>
      </c>
      <c r="AC310" s="220" t="str">
        <f t="shared" si="15"/>
        <v/>
      </c>
      <c r="AK310" s="254" t="str">
        <f t="shared" si="16"/>
        <v/>
      </c>
    </row>
    <row r="311" spans="1:37" ht="15" x14ac:dyDescent="0.2">
      <c r="A311" s="248">
        <v>301</v>
      </c>
      <c r="B311" s="55"/>
      <c r="C311" s="55"/>
      <c r="D311" s="262"/>
      <c r="E311" s="219"/>
      <c r="F311" s="195"/>
      <c r="G311" s="195"/>
      <c r="H311" s="195"/>
      <c r="I311" s="195"/>
      <c r="J311" s="195"/>
      <c r="K311" s="195"/>
      <c r="L311" s="195"/>
      <c r="M311" s="195"/>
      <c r="N311" s="195"/>
      <c r="AA311" s="220">
        <v>296</v>
      </c>
      <c r="AB311" s="220" t="str">
        <f t="shared" si="14"/>
        <v/>
      </c>
      <c r="AC311" s="220" t="str">
        <f t="shared" si="15"/>
        <v/>
      </c>
      <c r="AK311" s="254" t="str">
        <f t="shared" si="16"/>
        <v/>
      </c>
    </row>
    <row r="312" spans="1:37" ht="15" x14ac:dyDescent="0.2">
      <c r="A312" s="248">
        <v>302</v>
      </c>
      <c r="B312" s="55"/>
      <c r="C312" s="55"/>
      <c r="D312" s="262"/>
      <c r="E312" s="219"/>
      <c r="F312" s="195"/>
      <c r="G312" s="195"/>
      <c r="H312" s="195"/>
      <c r="I312" s="195"/>
      <c r="J312" s="195"/>
      <c r="K312" s="195"/>
      <c r="L312" s="195"/>
      <c r="M312" s="195"/>
      <c r="N312" s="195"/>
      <c r="AA312" s="220">
        <v>297</v>
      </c>
      <c r="AB312" s="220" t="str">
        <f t="shared" si="14"/>
        <v/>
      </c>
      <c r="AC312" s="220" t="str">
        <f t="shared" si="15"/>
        <v/>
      </c>
      <c r="AK312" s="254" t="str">
        <f t="shared" si="16"/>
        <v/>
      </c>
    </row>
    <row r="313" spans="1:37" ht="15" x14ac:dyDescent="0.2">
      <c r="A313" s="248">
        <v>303</v>
      </c>
      <c r="B313" s="55"/>
      <c r="C313" s="55"/>
      <c r="D313" s="262"/>
      <c r="E313" s="219"/>
      <c r="F313" s="195"/>
      <c r="G313" s="195"/>
      <c r="H313" s="195"/>
      <c r="I313" s="195"/>
      <c r="J313" s="195"/>
      <c r="K313" s="195"/>
      <c r="L313" s="195"/>
      <c r="M313" s="195"/>
      <c r="N313" s="195"/>
      <c r="AA313" s="220">
        <v>298</v>
      </c>
      <c r="AB313" s="220" t="str">
        <f t="shared" si="14"/>
        <v/>
      </c>
      <c r="AC313" s="220" t="str">
        <f t="shared" si="15"/>
        <v/>
      </c>
      <c r="AK313" s="254" t="str">
        <f t="shared" si="16"/>
        <v/>
      </c>
    </row>
    <row r="314" spans="1:37" ht="15" x14ac:dyDescent="0.2">
      <c r="A314" s="248">
        <v>304</v>
      </c>
      <c r="B314" s="55"/>
      <c r="C314" s="55"/>
      <c r="D314" s="262"/>
      <c r="E314" s="219"/>
      <c r="F314" s="195"/>
      <c r="G314" s="195"/>
      <c r="H314" s="195"/>
      <c r="I314" s="195"/>
      <c r="J314" s="195"/>
      <c r="K314" s="195"/>
      <c r="L314" s="195"/>
      <c r="M314" s="195"/>
      <c r="N314" s="195"/>
      <c r="AA314" s="220">
        <v>299</v>
      </c>
      <c r="AB314" s="220" t="str">
        <f t="shared" si="14"/>
        <v/>
      </c>
      <c r="AC314" s="220" t="str">
        <f t="shared" si="15"/>
        <v/>
      </c>
      <c r="AK314" s="254" t="str">
        <f t="shared" si="16"/>
        <v/>
      </c>
    </row>
    <row r="315" spans="1:37" ht="15" x14ac:dyDescent="0.2">
      <c r="A315" s="248">
        <v>305</v>
      </c>
      <c r="B315" s="55"/>
      <c r="C315" s="55"/>
      <c r="D315" s="262"/>
      <c r="E315" s="219"/>
      <c r="F315" s="195"/>
      <c r="G315" s="195"/>
      <c r="H315" s="195"/>
      <c r="I315" s="195"/>
      <c r="J315" s="195"/>
      <c r="K315" s="195"/>
      <c r="L315" s="195"/>
      <c r="M315" s="195"/>
      <c r="N315" s="195"/>
      <c r="AA315" s="220">
        <v>300</v>
      </c>
      <c r="AB315" s="220" t="str">
        <f t="shared" si="14"/>
        <v/>
      </c>
      <c r="AC315" s="220" t="str">
        <f t="shared" si="15"/>
        <v/>
      </c>
      <c r="AK315" s="254" t="str">
        <f t="shared" si="16"/>
        <v/>
      </c>
    </row>
    <row r="316" spans="1:37" ht="15" x14ac:dyDescent="0.2">
      <c r="A316" s="248">
        <v>306</v>
      </c>
      <c r="B316" s="55"/>
      <c r="C316" s="55"/>
      <c r="D316" s="262"/>
      <c r="E316" s="219"/>
      <c r="F316" s="195"/>
      <c r="G316" s="195"/>
      <c r="H316" s="195"/>
      <c r="I316" s="195"/>
      <c r="J316" s="195"/>
      <c r="K316" s="195"/>
      <c r="L316" s="195"/>
      <c r="M316" s="195"/>
      <c r="N316" s="195"/>
      <c r="AA316" s="220">
        <v>301</v>
      </c>
      <c r="AB316" s="220" t="str">
        <f t="shared" si="14"/>
        <v/>
      </c>
      <c r="AC316" s="220" t="str">
        <f t="shared" si="15"/>
        <v/>
      </c>
      <c r="AK316" s="254" t="str">
        <f t="shared" si="16"/>
        <v/>
      </c>
    </row>
    <row r="317" spans="1:37" ht="15" x14ac:dyDescent="0.2">
      <c r="A317" s="248">
        <v>307</v>
      </c>
      <c r="B317" s="55"/>
      <c r="C317" s="55"/>
      <c r="D317" s="262"/>
      <c r="E317" s="219"/>
      <c r="F317" s="195"/>
      <c r="G317" s="195"/>
      <c r="H317" s="195"/>
      <c r="I317" s="195"/>
      <c r="J317" s="195"/>
      <c r="K317" s="195"/>
      <c r="L317" s="195"/>
      <c r="M317" s="195"/>
      <c r="N317" s="195"/>
      <c r="AA317" s="220">
        <v>302</v>
      </c>
      <c r="AB317" s="220" t="str">
        <f t="shared" si="14"/>
        <v/>
      </c>
      <c r="AC317" s="220" t="str">
        <f t="shared" si="15"/>
        <v/>
      </c>
      <c r="AK317" s="254" t="str">
        <f t="shared" si="16"/>
        <v/>
      </c>
    </row>
    <row r="318" spans="1:37" ht="15" x14ac:dyDescent="0.2">
      <c r="A318" s="248">
        <v>308</v>
      </c>
      <c r="B318" s="55"/>
      <c r="C318" s="55"/>
      <c r="D318" s="262"/>
      <c r="E318" s="219"/>
      <c r="F318" s="195"/>
      <c r="G318" s="195"/>
      <c r="H318" s="195"/>
      <c r="I318" s="195"/>
      <c r="J318" s="195"/>
      <c r="K318" s="195"/>
      <c r="L318" s="195"/>
      <c r="M318" s="195"/>
      <c r="N318" s="195"/>
      <c r="AA318" s="220">
        <v>303</v>
      </c>
      <c r="AB318" s="220" t="str">
        <f t="shared" si="14"/>
        <v/>
      </c>
      <c r="AC318" s="220" t="str">
        <f t="shared" si="15"/>
        <v/>
      </c>
      <c r="AK318" s="254" t="str">
        <f t="shared" si="16"/>
        <v/>
      </c>
    </row>
    <row r="319" spans="1:37" ht="15" x14ac:dyDescent="0.2">
      <c r="A319" s="248">
        <v>309</v>
      </c>
      <c r="B319" s="55"/>
      <c r="C319" s="55"/>
      <c r="D319" s="262"/>
      <c r="E319" s="219"/>
      <c r="F319" s="195"/>
      <c r="G319" s="195"/>
      <c r="H319" s="195"/>
      <c r="I319" s="195"/>
      <c r="J319" s="195"/>
      <c r="K319" s="195"/>
      <c r="L319" s="195"/>
      <c r="M319" s="195"/>
      <c r="N319" s="195"/>
      <c r="AA319" s="220">
        <v>304</v>
      </c>
      <c r="AB319" s="220" t="str">
        <f t="shared" si="14"/>
        <v/>
      </c>
      <c r="AC319" s="220" t="str">
        <f t="shared" si="15"/>
        <v/>
      </c>
      <c r="AK319" s="254" t="str">
        <f t="shared" si="16"/>
        <v/>
      </c>
    </row>
    <row r="320" spans="1:37" ht="15" x14ac:dyDescent="0.2">
      <c r="A320" s="248">
        <v>310</v>
      </c>
      <c r="B320" s="55"/>
      <c r="C320" s="55"/>
      <c r="D320" s="262"/>
      <c r="E320" s="219"/>
      <c r="F320" s="195"/>
      <c r="G320" s="195"/>
      <c r="H320" s="195"/>
      <c r="I320" s="195"/>
      <c r="J320" s="195"/>
      <c r="K320" s="195"/>
      <c r="L320" s="195"/>
      <c r="M320" s="195"/>
      <c r="N320" s="195"/>
      <c r="AA320" s="220">
        <v>305</v>
      </c>
      <c r="AB320" s="220" t="str">
        <f t="shared" si="14"/>
        <v/>
      </c>
      <c r="AC320" s="220" t="str">
        <f t="shared" si="15"/>
        <v/>
      </c>
      <c r="AK320" s="254" t="str">
        <f t="shared" si="16"/>
        <v/>
      </c>
    </row>
    <row r="321" spans="1:37" ht="15" x14ac:dyDescent="0.2">
      <c r="A321" s="248">
        <v>311</v>
      </c>
      <c r="B321" s="55"/>
      <c r="C321" s="55"/>
      <c r="D321" s="262"/>
      <c r="E321" s="219"/>
      <c r="F321" s="195"/>
      <c r="G321" s="195"/>
      <c r="H321" s="195"/>
      <c r="I321" s="195"/>
      <c r="J321" s="195"/>
      <c r="K321" s="195"/>
      <c r="L321" s="195"/>
      <c r="M321" s="195"/>
      <c r="N321" s="195"/>
      <c r="AA321" s="220">
        <v>306</v>
      </c>
      <c r="AB321" s="220" t="str">
        <f t="shared" si="14"/>
        <v/>
      </c>
      <c r="AC321" s="220" t="str">
        <f t="shared" si="15"/>
        <v/>
      </c>
      <c r="AK321" s="254" t="str">
        <f t="shared" si="16"/>
        <v/>
      </c>
    </row>
    <row r="322" spans="1:37" ht="15" x14ac:dyDescent="0.2">
      <c r="A322" s="248">
        <v>312</v>
      </c>
      <c r="B322" s="55"/>
      <c r="C322" s="55"/>
      <c r="D322" s="262"/>
      <c r="E322" s="219"/>
      <c r="F322" s="195"/>
      <c r="G322" s="195"/>
      <c r="H322" s="195"/>
      <c r="I322" s="195"/>
      <c r="J322" s="195"/>
      <c r="K322" s="195"/>
      <c r="L322" s="195"/>
      <c r="M322" s="195"/>
      <c r="N322" s="195"/>
      <c r="AA322" s="220">
        <v>307</v>
      </c>
      <c r="AB322" s="220" t="str">
        <f t="shared" si="14"/>
        <v/>
      </c>
      <c r="AC322" s="220" t="str">
        <f t="shared" si="15"/>
        <v/>
      </c>
      <c r="AK322" s="254" t="str">
        <f t="shared" si="16"/>
        <v/>
      </c>
    </row>
    <row r="323" spans="1:37" ht="15" x14ac:dyDescent="0.2">
      <c r="A323" s="248">
        <v>313</v>
      </c>
      <c r="B323" s="55"/>
      <c r="C323" s="55"/>
      <c r="D323" s="262"/>
      <c r="E323" s="219"/>
      <c r="F323" s="195"/>
      <c r="G323" s="195"/>
      <c r="H323" s="195"/>
      <c r="I323" s="195"/>
      <c r="J323" s="195"/>
      <c r="K323" s="195"/>
      <c r="L323" s="195"/>
      <c r="M323" s="195"/>
      <c r="N323" s="195"/>
      <c r="AA323" s="220">
        <v>308</v>
      </c>
      <c r="AB323" s="220" t="str">
        <f t="shared" si="14"/>
        <v/>
      </c>
      <c r="AC323" s="220" t="str">
        <f t="shared" si="15"/>
        <v/>
      </c>
      <c r="AK323" s="254" t="str">
        <f t="shared" si="16"/>
        <v/>
      </c>
    </row>
    <row r="324" spans="1:37" ht="15" x14ac:dyDescent="0.2">
      <c r="A324" s="248">
        <v>314</v>
      </c>
      <c r="B324" s="55"/>
      <c r="C324" s="55"/>
      <c r="D324" s="262"/>
      <c r="E324" s="219"/>
      <c r="F324" s="195"/>
      <c r="G324" s="195"/>
      <c r="H324" s="195"/>
      <c r="I324" s="195"/>
      <c r="J324" s="195"/>
      <c r="K324" s="195"/>
      <c r="L324" s="195"/>
      <c r="M324" s="195"/>
      <c r="N324" s="195"/>
      <c r="AA324" s="220">
        <v>309</v>
      </c>
      <c r="AB324" s="220" t="str">
        <f t="shared" si="14"/>
        <v/>
      </c>
      <c r="AC324" s="220" t="str">
        <f t="shared" si="15"/>
        <v/>
      </c>
      <c r="AK324" s="254" t="str">
        <f t="shared" si="16"/>
        <v/>
      </c>
    </row>
    <row r="325" spans="1:37" ht="15" x14ac:dyDescent="0.2">
      <c r="A325" s="248">
        <v>315</v>
      </c>
      <c r="B325" s="55"/>
      <c r="C325" s="55"/>
      <c r="D325" s="262"/>
      <c r="E325" s="219"/>
      <c r="F325" s="195"/>
      <c r="G325" s="195"/>
      <c r="H325" s="195"/>
      <c r="I325" s="195"/>
      <c r="J325" s="195"/>
      <c r="K325" s="195"/>
      <c r="L325" s="195"/>
      <c r="M325" s="195"/>
      <c r="N325" s="195"/>
      <c r="AA325" s="220">
        <v>310</v>
      </c>
      <c r="AB325" s="220" t="str">
        <f t="shared" si="14"/>
        <v/>
      </c>
      <c r="AC325" s="220" t="str">
        <f t="shared" si="15"/>
        <v/>
      </c>
      <c r="AK325" s="254" t="str">
        <f t="shared" si="16"/>
        <v/>
      </c>
    </row>
    <row r="326" spans="1:37" ht="15" x14ac:dyDescent="0.2">
      <c r="A326" s="248">
        <v>316</v>
      </c>
      <c r="B326" s="55"/>
      <c r="C326" s="55"/>
      <c r="D326" s="262"/>
      <c r="E326" s="219"/>
      <c r="F326" s="195"/>
      <c r="G326" s="195"/>
      <c r="H326" s="195"/>
      <c r="I326" s="195"/>
      <c r="J326" s="195"/>
      <c r="K326" s="195"/>
      <c r="L326" s="195"/>
      <c r="M326" s="195"/>
      <c r="N326" s="195"/>
      <c r="AA326" s="220">
        <v>311</v>
      </c>
      <c r="AB326" s="220" t="str">
        <f t="shared" si="14"/>
        <v/>
      </c>
      <c r="AC326" s="220" t="str">
        <f t="shared" si="15"/>
        <v/>
      </c>
      <c r="AK326" s="254" t="str">
        <f t="shared" si="16"/>
        <v/>
      </c>
    </row>
    <row r="327" spans="1:37" ht="15" x14ac:dyDescent="0.2">
      <c r="A327" s="248">
        <v>317</v>
      </c>
      <c r="B327" s="55"/>
      <c r="C327" s="55"/>
      <c r="D327" s="262"/>
      <c r="E327" s="219"/>
      <c r="F327" s="195"/>
      <c r="G327" s="195"/>
      <c r="H327" s="195"/>
      <c r="I327" s="195"/>
      <c r="J327" s="195"/>
      <c r="K327" s="195"/>
      <c r="L327" s="195"/>
      <c r="M327" s="195"/>
      <c r="N327" s="195"/>
      <c r="AA327" s="220">
        <v>312</v>
      </c>
      <c r="AB327" s="220" t="str">
        <f t="shared" si="14"/>
        <v/>
      </c>
      <c r="AC327" s="220" t="str">
        <f t="shared" si="15"/>
        <v/>
      </c>
      <c r="AK327" s="254" t="str">
        <f t="shared" si="16"/>
        <v/>
      </c>
    </row>
    <row r="328" spans="1:37" ht="15" x14ac:dyDescent="0.2">
      <c r="A328" s="248">
        <v>318</v>
      </c>
      <c r="B328" s="55"/>
      <c r="C328" s="55"/>
      <c r="D328" s="262"/>
      <c r="E328" s="219"/>
      <c r="F328" s="195"/>
      <c r="G328" s="195"/>
      <c r="H328" s="195"/>
      <c r="I328" s="195"/>
      <c r="J328" s="195"/>
      <c r="K328" s="195"/>
      <c r="L328" s="195"/>
      <c r="M328" s="195"/>
      <c r="N328" s="195"/>
      <c r="AA328" s="220">
        <v>313</v>
      </c>
      <c r="AB328" s="220" t="str">
        <f t="shared" si="14"/>
        <v/>
      </c>
      <c r="AC328" s="220" t="str">
        <f t="shared" si="15"/>
        <v/>
      </c>
      <c r="AK328" s="254" t="str">
        <f t="shared" si="16"/>
        <v/>
      </c>
    </row>
    <row r="329" spans="1:37" ht="15" x14ac:dyDescent="0.2">
      <c r="A329" s="248">
        <v>319</v>
      </c>
      <c r="B329" s="55"/>
      <c r="C329" s="55"/>
      <c r="D329" s="262"/>
      <c r="E329" s="219"/>
      <c r="F329" s="195"/>
      <c r="G329" s="195"/>
      <c r="H329" s="195"/>
      <c r="I329" s="195"/>
      <c r="J329" s="195"/>
      <c r="K329" s="195"/>
      <c r="L329" s="195"/>
      <c r="M329" s="195"/>
      <c r="N329" s="195"/>
      <c r="AA329" s="220">
        <v>314</v>
      </c>
      <c r="AB329" s="220" t="str">
        <f t="shared" si="14"/>
        <v/>
      </c>
      <c r="AC329" s="220" t="str">
        <f t="shared" si="15"/>
        <v/>
      </c>
      <c r="AK329" s="254" t="str">
        <f t="shared" si="16"/>
        <v/>
      </c>
    </row>
    <row r="330" spans="1:37" ht="15" x14ac:dyDescent="0.2">
      <c r="A330" s="248">
        <v>320</v>
      </c>
      <c r="B330" s="55"/>
      <c r="C330" s="55"/>
      <c r="D330" s="262"/>
      <c r="E330" s="219"/>
      <c r="F330" s="195"/>
      <c r="G330" s="195"/>
      <c r="H330" s="195"/>
      <c r="I330" s="195"/>
      <c r="J330" s="195"/>
      <c r="K330" s="195"/>
      <c r="L330" s="195"/>
      <c r="M330" s="195"/>
      <c r="N330" s="195"/>
      <c r="AA330" s="220">
        <v>315</v>
      </c>
      <c r="AB330" s="220" t="str">
        <f t="shared" si="14"/>
        <v/>
      </c>
      <c r="AC330" s="220" t="str">
        <f t="shared" si="15"/>
        <v/>
      </c>
      <c r="AK330" s="254" t="str">
        <f t="shared" si="16"/>
        <v/>
      </c>
    </row>
    <row r="331" spans="1:37" ht="15" x14ac:dyDescent="0.2">
      <c r="A331" s="248">
        <v>321</v>
      </c>
      <c r="B331" s="55"/>
      <c r="C331" s="55"/>
      <c r="D331" s="262"/>
      <c r="E331" s="219"/>
      <c r="F331" s="195"/>
      <c r="G331" s="195"/>
      <c r="H331" s="195"/>
      <c r="I331" s="195"/>
      <c r="J331" s="195"/>
      <c r="K331" s="195"/>
      <c r="L331" s="195"/>
      <c r="M331" s="195"/>
      <c r="N331" s="195"/>
      <c r="AA331" s="220">
        <v>316</v>
      </c>
      <c r="AB331" s="220" t="str">
        <f t="shared" si="14"/>
        <v/>
      </c>
      <c r="AC331" s="220" t="str">
        <f t="shared" si="15"/>
        <v/>
      </c>
      <c r="AK331" s="254" t="str">
        <f t="shared" si="16"/>
        <v/>
      </c>
    </row>
    <row r="332" spans="1:37" ht="15" x14ac:dyDescent="0.2">
      <c r="A332" s="248">
        <v>322</v>
      </c>
      <c r="B332" s="55"/>
      <c r="C332" s="55"/>
      <c r="D332" s="262"/>
      <c r="E332" s="219"/>
      <c r="F332" s="195"/>
      <c r="G332" s="195"/>
      <c r="H332" s="195"/>
      <c r="I332" s="195"/>
      <c r="J332" s="195"/>
      <c r="K332" s="195"/>
      <c r="L332" s="195"/>
      <c r="M332" s="195"/>
      <c r="N332" s="195"/>
      <c r="AA332" s="220">
        <v>317</v>
      </c>
      <c r="AB332" s="220" t="str">
        <f t="shared" si="14"/>
        <v/>
      </c>
      <c r="AC332" s="220" t="str">
        <f t="shared" si="15"/>
        <v/>
      </c>
      <c r="AK332" s="254" t="str">
        <f t="shared" si="16"/>
        <v/>
      </c>
    </row>
    <row r="333" spans="1:37" ht="15" x14ac:dyDescent="0.2">
      <c r="A333" s="248">
        <v>323</v>
      </c>
      <c r="B333" s="55"/>
      <c r="C333" s="55"/>
      <c r="D333" s="262"/>
      <c r="E333" s="219"/>
      <c r="F333" s="195"/>
      <c r="G333" s="195"/>
      <c r="H333" s="195"/>
      <c r="I333" s="195"/>
      <c r="J333" s="195"/>
      <c r="K333" s="195"/>
      <c r="L333" s="195"/>
      <c r="M333" s="195"/>
      <c r="N333" s="195"/>
      <c r="AA333" s="220">
        <v>318</v>
      </c>
      <c r="AB333" s="220" t="str">
        <f t="shared" si="14"/>
        <v/>
      </c>
      <c r="AC333" s="220" t="str">
        <f t="shared" si="15"/>
        <v/>
      </c>
      <c r="AK333" s="254" t="str">
        <f t="shared" si="16"/>
        <v/>
      </c>
    </row>
    <row r="334" spans="1:37" ht="15" x14ac:dyDescent="0.2">
      <c r="A334" s="248">
        <v>324</v>
      </c>
      <c r="B334" s="55"/>
      <c r="C334" s="55"/>
      <c r="D334" s="262"/>
      <c r="E334" s="219"/>
      <c r="F334" s="195"/>
      <c r="G334" s="195"/>
      <c r="H334" s="195"/>
      <c r="I334" s="195"/>
      <c r="J334" s="195"/>
      <c r="K334" s="195"/>
      <c r="L334" s="195"/>
      <c r="M334" s="195"/>
      <c r="N334" s="195"/>
      <c r="AA334" s="220">
        <v>319</v>
      </c>
      <c r="AB334" s="220" t="str">
        <f t="shared" si="14"/>
        <v/>
      </c>
      <c r="AC334" s="220" t="str">
        <f t="shared" si="15"/>
        <v/>
      </c>
      <c r="AK334" s="254" t="str">
        <f t="shared" si="16"/>
        <v/>
      </c>
    </row>
    <row r="335" spans="1:37" ht="15" x14ac:dyDescent="0.2">
      <c r="A335" s="248">
        <v>325</v>
      </c>
      <c r="B335" s="55"/>
      <c r="C335" s="55"/>
      <c r="D335" s="262"/>
      <c r="E335" s="219"/>
      <c r="F335" s="195"/>
      <c r="G335" s="195"/>
      <c r="H335" s="195"/>
      <c r="I335" s="195"/>
      <c r="J335" s="195"/>
      <c r="K335" s="195"/>
      <c r="L335" s="195"/>
      <c r="M335" s="195"/>
      <c r="N335" s="195"/>
      <c r="AA335" s="220">
        <v>320</v>
      </c>
      <c r="AB335" s="220" t="str">
        <f t="shared" si="14"/>
        <v/>
      </c>
      <c r="AC335" s="220" t="str">
        <f t="shared" si="15"/>
        <v/>
      </c>
      <c r="AK335" s="254" t="str">
        <f t="shared" si="16"/>
        <v/>
      </c>
    </row>
    <row r="336" spans="1:37" ht="15" x14ac:dyDescent="0.2">
      <c r="A336" s="248">
        <v>326</v>
      </c>
      <c r="B336" s="55"/>
      <c r="C336" s="55"/>
      <c r="D336" s="262"/>
      <c r="E336" s="219"/>
      <c r="F336" s="195"/>
      <c r="G336" s="195"/>
      <c r="H336" s="195"/>
      <c r="I336" s="195"/>
      <c r="J336" s="195"/>
      <c r="K336" s="195"/>
      <c r="L336" s="195"/>
      <c r="M336" s="195"/>
      <c r="N336" s="195"/>
      <c r="AA336" s="220">
        <v>321</v>
      </c>
      <c r="AB336" s="220" t="str">
        <f t="shared" ref="AB336:AB399" si="17">IF(AK337="","",B331)</f>
        <v/>
      </c>
      <c r="AC336" s="220" t="str">
        <f t="shared" ref="AC336:AC399" si="18">IF(AK337="","",C331)</f>
        <v/>
      </c>
      <c r="AK336" s="254" t="str">
        <f t="shared" si="16"/>
        <v/>
      </c>
    </row>
    <row r="337" spans="1:37" ht="15" x14ac:dyDescent="0.2">
      <c r="A337" s="248">
        <v>327</v>
      </c>
      <c r="B337" s="55"/>
      <c r="C337" s="55"/>
      <c r="D337" s="262"/>
      <c r="E337" s="219"/>
      <c r="F337" s="195"/>
      <c r="G337" s="195"/>
      <c r="H337" s="195"/>
      <c r="I337" s="195"/>
      <c r="J337" s="195"/>
      <c r="K337" s="195"/>
      <c r="L337" s="195"/>
      <c r="M337" s="195"/>
      <c r="N337" s="195"/>
      <c r="AA337" s="220">
        <v>322</v>
      </c>
      <c r="AB337" s="220" t="str">
        <f t="shared" si="17"/>
        <v/>
      </c>
      <c r="AC337" s="220" t="str">
        <f t="shared" si="18"/>
        <v/>
      </c>
      <c r="AK337" s="254" t="str">
        <f t="shared" ref="AK337:AK400" si="19">IF(OR(B331=0,C331=0),"",C331-B331)</f>
        <v/>
      </c>
    </row>
    <row r="338" spans="1:37" ht="15" x14ac:dyDescent="0.2">
      <c r="A338" s="248">
        <v>328</v>
      </c>
      <c r="B338" s="55"/>
      <c r="C338" s="55"/>
      <c r="D338" s="262"/>
      <c r="E338" s="219"/>
      <c r="F338" s="195"/>
      <c r="G338" s="195"/>
      <c r="H338" s="195"/>
      <c r="I338" s="195"/>
      <c r="J338" s="195"/>
      <c r="K338" s="195"/>
      <c r="L338" s="195"/>
      <c r="M338" s="195"/>
      <c r="N338" s="195"/>
      <c r="AA338" s="220">
        <v>323</v>
      </c>
      <c r="AB338" s="220" t="str">
        <f t="shared" si="17"/>
        <v/>
      </c>
      <c r="AC338" s="220" t="str">
        <f t="shared" si="18"/>
        <v/>
      </c>
      <c r="AK338" s="254" t="str">
        <f t="shared" si="19"/>
        <v/>
      </c>
    </row>
    <row r="339" spans="1:37" ht="15" x14ac:dyDescent="0.2">
      <c r="A339" s="248">
        <v>329</v>
      </c>
      <c r="B339" s="55"/>
      <c r="C339" s="55"/>
      <c r="D339" s="262"/>
      <c r="E339" s="219"/>
      <c r="F339" s="195"/>
      <c r="G339" s="195"/>
      <c r="H339" s="195"/>
      <c r="I339" s="195"/>
      <c r="J339" s="195"/>
      <c r="K339" s="195"/>
      <c r="L339" s="195"/>
      <c r="M339" s="195"/>
      <c r="N339" s="195"/>
      <c r="AA339" s="220">
        <v>324</v>
      </c>
      <c r="AB339" s="220" t="str">
        <f t="shared" si="17"/>
        <v/>
      </c>
      <c r="AC339" s="220" t="str">
        <f t="shared" si="18"/>
        <v/>
      </c>
      <c r="AK339" s="254" t="str">
        <f t="shared" si="19"/>
        <v/>
      </c>
    </row>
    <row r="340" spans="1:37" ht="15" x14ac:dyDescent="0.2">
      <c r="A340" s="248">
        <v>330</v>
      </c>
      <c r="B340" s="55"/>
      <c r="C340" s="55"/>
      <c r="D340" s="262"/>
      <c r="E340" s="219"/>
      <c r="F340" s="195"/>
      <c r="G340" s="195"/>
      <c r="H340" s="195"/>
      <c r="I340" s="195"/>
      <c r="J340" s="195"/>
      <c r="K340" s="195"/>
      <c r="L340" s="195"/>
      <c r="M340" s="195"/>
      <c r="N340" s="195"/>
      <c r="AA340" s="220">
        <v>325</v>
      </c>
      <c r="AB340" s="220" t="str">
        <f t="shared" si="17"/>
        <v/>
      </c>
      <c r="AC340" s="220" t="str">
        <f t="shared" si="18"/>
        <v/>
      </c>
      <c r="AK340" s="254" t="str">
        <f t="shared" si="19"/>
        <v/>
      </c>
    </row>
    <row r="341" spans="1:37" ht="15" x14ac:dyDescent="0.2">
      <c r="A341" s="248">
        <v>331</v>
      </c>
      <c r="B341" s="55"/>
      <c r="C341" s="55"/>
      <c r="D341" s="262"/>
      <c r="E341" s="219"/>
      <c r="F341" s="195"/>
      <c r="G341" s="195"/>
      <c r="H341" s="195"/>
      <c r="I341" s="195"/>
      <c r="J341" s="195"/>
      <c r="K341" s="195"/>
      <c r="L341" s="195"/>
      <c r="M341" s="195"/>
      <c r="N341" s="195"/>
      <c r="AA341" s="220">
        <v>326</v>
      </c>
      <c r="AB341" s="220" t="str">
        <f t="shared" si="17"/>
        <v/>
      </c>
      <c r="AC341" s="220" t="str">
        <f t="shared" si="18"/>
        <v/>
      </c>
      <c r="AK341" s="254" t="str">
        <f t="shared" si="19"/>
        <v/>
      </c>
    </row>
    <row r="342" spans="1:37" ht="15" x14ac:dyDescent="0.2">
      <c r="A342" s="248">
        <v>332</v>
      </c>
      <c r="B342" s="55"/>
      <c r="C342" s="55"/>
      <c r="D342" s="262"/>
      <c r="E342" s="219"/>
      <c r="F342" s="195"/>
      <c r="G342" s="195"/>
      <c r="H342" s="195"/>
      <c r="I342" s="195"/>
      <c r="J342" s="195"/>
      <c r="K342" s="195"/>
      <c r="L342" s="195"/>
      <c r="M342" s="195"/>
      <c r="N342" s="195"/>
      <c r="AA342" s="220">
        <v>327</v>
      </c>
      <c r="AB342" s="220" t="str">
        <f t="shared" si="17"/>
        <v/>
      </c>
      <c r="AC342" s="220" t="str">
        <f t="shared" si="18"/>
        <v/>
      </c>
      <c r="AK342" s="254" t="str">
        <f t="shared" si="19"/>
        <v/>
      </c>
    </row>
    <row r="343" spans="1:37" ht="15" x14ac:dyDescent="0.2">
      <c r="A343" s="248">
        <v>333</v>
      </c>
      <c r="B343" s="55"/>
      <c r="C343" s="55"/>
      <c r="D343" s="262"/>
      <c r="E343" s="219"/>
      <c r="F343" s="195"/>
      <c r="G343" s="195"/>
      <c r="H343" s="195"/>
      <c r="I343" s="195"/>
      <c r="J343" s="195"/>
      <c r="K343" s="195"/>
      <c r="L343" s="195"/>
      <c r="M343" s="195"/>
      <c r="N343" s="195"/>
      <c r="AA343" s="220">
        <v>328</v>
      </c>
      <c r="AB343" s="220" t="str">
        <f t="shared" si="17"/>
        <v/>
      </c>
      <c r="AC343" s="220" t="str">
        <f t="shared" si="18"/>
        <v/>
      </c>
      <c r="AK343" s="254" t="str">
        <f t="shared" si="19"/>
        <v/>
      </c>
    </row>
    <row r="344" spans="1:37" ht="15" x14ac:dyDescent="0.2">
      <c r="A344" s="248">
        <v>334</v>
      </c>
      <c r="B344" s="55"/>
      <c r="C344" s="55"/>
      <c r="D344" s="262"/>
      <c r="E344" s="219"/>
      <c r="F344" s="195"/>
      <c r="G344" s="195"/>
      <c r="H344" s="195"/>
      <c r="I344" s="195"/>
      <c r="J344" s="195"/>
      <c r="K344" s="195"/>
      <c r="L344" s="195"/>
      <c r="M344" s="195"/>
      <c r="N344" s="195"/>
      <c r="AA344" s="220">
        <v>329</v>
      </c>
      <c r="AB344" s="220" t="str">
        <f t="shared" si="17"/>
        <v/>
      </c>
      <c r="AC344" s="220" t="str">
        <f t="shared" si="18"/>
        <v/>
      </c>
      <c r="AK344" s="254" t="str">
        <f t="shared" si="19"/>
        <v/>
      </c>
    </row>
    <row r="345" spans="1:37" ht="15" x14ac:dyDescent="0.2">
      <c r="A345" s="248">
        <v>335</v>
      </c>
      <c r="B345" s="55"/>
      <c r="C345" s="55"/>
      <c r="D345" s="262"/>
      <c r="E345" s="219"/>
      <c r="F345" s="195"/>
      <c r="G345" s="195"/>
      <c r="H345" s="195"/>
      <c r="I345" s="195"/>
      <c r="J345" s="195"/>
      <c r="K345" s="195"/>
      <c r="L345" s="195"/>
      <c r="M345" s="195"/>
      <c r="N345" s="195"/>
      <c r="AA345" s="220">
        <v>330</v>
      </c>
      <c r="AB345" s="220" t="str">
        <f t="shared" si="17"/>
        <v/>
      </c>
      <c r="AC345" s="220" t="str">
        <f t="shared" si="18"/>
        <v/>
      </c>
      <c r="AK345" s="254" t="str">
        <f t="shared" si="19"/>
        <v/>
      </c>
    </row>
    <row r="346" spans="1:37" ht="15" x14ac:dyDescent="0.2">
      <c r="A346" s="248">
        <v>336</v>
      </c>
      <c r="B346" s="55"/>
      <c r="C346" s="55"/>
      <c r="D346" s="262"/>
      <c r="E346" s="219"/>
      <c r="F346" s="195"/>
      <c r="G346" s="195"/>
      <c r="H346" s="195"/>
      <c r="I346" s="195"/>
      <c r="J346" s="195"/>
      <c r="K346" s="195"/>
      <c r="L346" s="195"/>
      <c r="M346" s="195"/>
      <c r="N346" s="195"/>
      <c r="AA346" s="220">
        <v>331</v>
      </c>
      <c r="AB346" s="220" t="str">
        <f t="shared" si="17"/>
        <v/>
      </c>
      <c r="AC346" s="220" t="str">
        <f t="shared" si="18"/>
        <v/>
      </c>
      <c r="AK346" s="254" t="str">
        <f t="shared" si="19"/>
        <v/>
      </c>
    </row>
    <row r="347" spans="1:37" ht="15" x14ac:dyDescent="0.2">
      <c r="A347" s="248">
        <v>337</v>
      </c>
      <c r="B347" s="55"/>
      <c r="C347" s="55"/>
      <c r="D347" s="262"/>
      <c r="E347" s="219"/>
      <c r="F347" s="195"/>
      <c r="G347" s="195"/>
      <c r="H347" s="195"/>
      <c r="I347" s="195"/>
      <c r="J347" s="195"/>
      <c r="K347" s="195"/>
      <c r="L347" s="195"/>
      <c r="M347" s="195"/>
      <c r="N347" s="195"/>
      <c r="AA347" s="220">
        <v>332</v>
      </c>
      <c r="AB347" s="220" t="str">
        <f t="shared" si="17"/>
        <v/>
      </c>
      <c r="AC347" s="220" t="str">
        <f t="shared" si="18"/>
        <v/>
      </c>
      <c r="AK347" s="254" t="str">
        <f t="shared" si="19"/>
        <v/>
      </c>
    </row>
    <row r="348" spans="1:37" ht="15" x14ac:dyDescent="0.2">
      <c r="A348" s="248">
        <v>338</v>
      </c>
      <c r="B348" s="55"/>
      <c r="C348" s="55"/>
      <c r="D348" s="262"/>
      <c r="E348" s="219"/>
      <c r="F348" s="195"/>
      <c r="G348" s="195"/>
      <c r="H348" s="195"/>
      <c r="I348" s="195"/>
      <c r="J348" s="195"/>
      <c r="K348" s="195"/>
      <c r="L348" s="195"/>
      <c r="M348" s="195"/>
      <c r="N348" s="195"/>
      <c r="AA348" s="220">
        <v>333</v>
      </c>
      <c r="AB348" s="220" t="str">
        <f t="shared" si="17"/>
        <v/>
      </c>
      <c r="AC348" s="220" t="str">
        <f t="shared" si="18"/>
        <v/>
      </c>
      <c r="AK348" s="254" t="str">
        <f t="shared" si="19"/>
        <v/>
      </c>
    </row>
    <row r="349" spans="1:37" ht="15" x14ac:dyDescent="0.2">
      <c r="A349" s="248">
        <v>339</v>
      </c>
      <c r="B349" s="55"/>
      <c r="C349" s="55"/>
      <c r="D349" s="262"/>
      <c r="E349" s="219"/>
      <c r="F349" s="195"/>
      <c r="G349" s="195"/>
      <c r="H349" s="195"/>
      <c r="I349" s="195"/>
      <c r="J349" s="195"/>
      <c r="K349" s="195"/>
      <c r="L349" s="195"/>
      <c r="M349" s="195"/>
      <c r="N349" s="195"/>
      <c r="AA349" s="220">
        <v>334</v>
      </c>
      <c r="AB349" s="220" t="str">
        <f t="shared" si="17"/>
        <v/>
      </c>
      <c r="AC349" s="220" t="str">
        <f t="shared" si="18"/>
        <v/>
      </c>
      <c r="AK349" s="254" t="str">
        <f t="shared" si="19"/>
        <v/>
      </c>
    </row>
    <row r="350" spans="1:37" ht="15" x14ac:dyDescent="0.2">
      <c r="A350" s="248">
        <v>340</v>
      </c>
      <c r="B350" s="55"/>
      <c r="C350" s="55"/>
      <c r="D350" s="262"/>
      <c r="E350" s="219"/>
      <c r="F350" s="195"/>
      <c r="G350" s="195"/>
      <c r="H350" s="195"/>
      <c r="I350" s="195"/>
      <c r="J350" s="195"/>
      <c r="K350" s="195"/>
      <c r="L350" s="195"/>
      <c r="M350" s="195"/>
      <c r="N350" s="195"/>
      <c r="AA350" s="220">
        <v>335</v>
      </c>
      <c r="AB350" s="220" t="str">
        <f t="shared" si="17"/>
        <v/>
      </c>
      <c r="AC350" s="220" t="str">
        <f t="shared" si="18"/>
        <v/>
      </c>
      <c r="AK350" s="254" t="str">
        <f t="shared" si="19"/>
        <v/>
      </c>
    </row>
    <row r="351" spans="1:37" ht="15" x14ac:dyDescent="0.2">
      <c r="A351" s="248">
        <v>341</v>
      </c>
      <c r="B351" s="55"/>
      <c r="C351" s="55"/>
      <c r="D351" s="262"/>
      <c r="E351" s="219"/>
      <c r="F351" s="195"/>
      <c r="G351" s="195"/>
      <c r="H351" s="195"/>
      <c r="I351" s="195"/>
      <c r="J351" s="195"/>
      <c r="K351" s="195"/>
      <c r="L351" s="195"/>
      <c r="M351" s="195"/>
      <c r="N351" s="195"/>
      <c r="AA351" s="220">
        <v>336</v>
      </c>
      <c r="AB351" s="220" t="str">
        <f t="shared" si="17"/>
        <v/>
      </c>
      <c r="AC351" s="220" t="str">
        <f t="shared" si="18"/>
        <v/>
      </c>
      <c r="AK351" s="254" t="str">
        <f t="shared" si="19"/>
        <v/>
      </c>
    </row>
    <row r="352" spans="1:37" ht="15" x14ac:dyDescent="0.2">
      <c r="A352" s="248">
        <v>342</v>
      </c>
      <c r="B352" s="55"/>
      <c r="C352" s="55"/>
      <c r="D352" s="262"/>
      <c r="E352" s="219"/>
      <c r="F352" s="195"/>
      <c r="G352" s="195"/>
      <c r="H352" s="195"/>
      <c r="I352" s="195"/>
      <c r="J352" s="195"/>
      <c r="K352" s="195"/>
      <c r="L352" s="195"/>
      <c r="M352" s="195"/>
      <c r="N352" s="195"/>
      <c r="AA352" s="220">
        <v>337</v>
      </c>
      <c r="AB352" s="220" t="str">
        <f t="shared" si="17"/>
        <v/>
      </c>
      <c r="AC352" s="220" t="str">
        <f t="shared" si="18"/>
        <v/>
      </c>
      <c r="AK352" s="254" t="str">
        <f t="shared" si="19"/>
        <v/>
      </c>
    </row>
    <row r="353" spans="1:37" ht="15" x14ac:dyDescent="0.2">
      <c r="A353" s="248">
        <v>343</v>
      </c>
      <c r="B353" s="55"/>
      <c r="C353" s="55"/>
      <c r="D353" s="262"/>
      <c r="E353" s="219"/>
      <c r="F353" s="195"/>
      <c r="G353" s="195"/>
      <c r="H353" s="195"/>
      <c r="I353" s="195"/>
      <c r="J353" s="195"/>
      <c r="K353" s="195"/>
      <c r="L353" s="195"/>
      <c r="M353" s="195"/>
      <c r="N353" s="195"/>
      <c r="AA353" s="220">
        <v>338</v>
      </c>
      <c r="AB353" s="220" t="str">
        <f t="shared" si="17"/>
        <v/>
      </c>
      <c r="AC353" s="220" t="str">
        <f t="shared" si="18"/>
        <v/>
      </c>
      <c r="AK353" s="254" t="str">
        <f t="shared" si="19"/>
        <v/>
      </c>
    </row>
    <row r="354" spans="1:37" ht="15" x14ac:dyDescent="0.2">
      <c r="A354" s="248">
        <v>344</v>
      </c>
      <c r="B354" s="55"/>
      <c r="C354" s="55"/>
      <c r="D354" s="262"/>
      <c r="E354" s="219"/>
      <c r="F354" s="195"/>
      <c r="G354" s="195"/>
      <c r="H354" s="195"/>
      <c r="I354" s="195"/>
      <c r="J354" s="195"/>
      <c r="K354" s="195"/>
      <c r="L354" s="195"/>
      <c r="M354" s="195"/>
      <c r="N354" s="195"/>
      <c r="AA354" s="220">
        <v>339</v>
      </c>
      <c r="AB354" s="220" t="str">
        <f t="shared" si="17"/>
        <v/>
      </c>
      <c r="AC354" s="220" t="str">
        <f t="shared" si="18"/>
        <v/>
      </c>
      <c r="AK354" s="254" t="str">
        <f t="shared" si="19"/>
        <v/>
      </c>
    </row>
    <row r="355" spans="1:37" ht="15" x14ac:dyDescent="0.2">
      <c r="A355" s="248">
        <v>345</v>
      </c>
      <c r="B355" s="55"/>
      <c r="C355" s="55"/>
      <c r="D355" s="262"/>
      <c r="E355" s="219"/>
      <c r="F355" s="195"/>
      <c r="G355" s="195"/>
      <c r="H355" s="195"/>
      <c r="I355" s="195"/>
      <c r="J355" s="195"/>
      <c r="K355" s="195"/>
      <c r="L355" s="195"/>
      <c r="M355" s="195"/>
      <c r="N355" s="195"/>
      <c r="AA355" s="220">
        <v>340</v>
      </c>
      <c r="AB355" s="220" t="str">
        <f t="shared" si="17"/>
        <v/>
      </c>
      <c r="AC355" s="220" t="str">
        <f t="shared" si="18"/>
        <v/>
      </c>
      <c r="AK355" s="254" t="str">
        <f t="shared" si="19"/>
        <v/>
      </c>
    </row>
    <row r="356" spans="1:37" ht="15" x14ac:dyDescent="0.2">
      <c r="A356" s="248">
        <v>346</v>
      </c>
      <c r="B356" s="55"/>
      <c r="C356" s="55"/>
      <c r="D356" s="262"/>
      <c r="E356" s="219"/>
      <c r="F356" s="195"/>
      <c r="G356" s="195"/>
      <c r="H356" s="195"/>
      <c r="I356" s="195"/>
      <c r="J356" s="195"/>
      <c r="K356" s="195"/>
      <c r="L356" s="195"/>
      <c r="M356" s="195"/>
      <c r="N356" s="195"/>
      <c r="AA356" s="220">
        <v>341</v>
      </c>
      <c r="AB356" s="220" t="str">
        <f t="shared" si="17"/>
        <v/>
      </c>
      <c r="AC356" s="220" t="str">
        <f t="shared" si="18"/>
        <v/>
      </c>
      <c r="AK356" s="254" t="str">
        <f t="shared" si="19"/>
        <v/>
      </c>
    </row>
    <row r="357" spans="1:37" ht="15" x14ac:dyDescent="0.2">
      <c r="A357" s="248">
        <v>347</v>
      </c>
      <c r="B357" s="55"/>
      <c r="C357" s="55"/>
      <c r="D357" s="262"/>
      <c r="E357" s="219"/>
      <c r="F357" s="195"/>
      <c r="G357" s="195"/>
      <c r="H357" s="195"/>
      <c r="I357" s="195"/>
      <c r="J357" s="195"/>
      <c r="K357" s="195"/>
      <c r="L357" s="195"/>
      <c r="M357" s="195"/>
      <c r="N357" s="195"/>
      <c r="AA357" s="220">
        <v>342</v>
      </c>
      <c r="AB357" s="220" t="str">
        <f t="shared" si="17"/>
        <v/>
      </c>
      <c r="AC357" s="220" t="str">
        <f t="shared" si="18"/>
        <v/>
      </c>
      <c r="AK357" s="254" t="str">
        <f t="shared" si="19"/>
        <v/>
      </c>
    </row>
    <row r="358" spans="1:37" ht="15" x14ac:dyDescent="0.2">
      <c r="A358" s="248">
        <v>348</v>
      </c>
      <c r="B358" s="55"/>
      <c r="C358" s="55"/>
      <c r="D358" s="262"/>
      <c r="E358" s="219"/>
      <c r="F358" s="195"/>
      <c r="G358" s="195"/>
      <c r="H358" s="195"/>
      <c r="I358" s="195"/>
      <c r="J358" s="195"/>
      <c r="K358" s="195"/>
      <c r="L358" s="195"/>
      <c r="M358" s="195"/>
      <c r="N358" s="195"/>
      <c r="AA358" s="220">
        <v>343</v>
      </c>
      <c r="AB358" s="220" t="str">
        <f t="shared" si="17"/>
        <v/>
      </c>
      <c r="AC358" s="220" t="str">
        <f t="shared" si="18"/>
        <v/>
      </c>
      <c r="AK358" s="254" t="str">
        <f t="shared" si="19"/>
        <v/>
      </c>
    </row>
    <row r="359" spans="1:37" ht="15" x14ac:dyDescent="0.2">
      <c r="A359" s="248">
        <v>349</v>
      </c>
      <c r="B359" s="55"/>
      <c r="C359" s="55"/>
      <c r="D359" s="262"/>
      <c r="E359" s="219"/>
      <c r="F359" s="195"/>
      <c r="G359" s="195"/>
      <c r="H359" s="195"/>
      <c r="I359" s="195"/>
      <c r="J359" s="195"/>
      <c r="K359" s="195"/>
      <c r="L359" s="195"/>
      <c r="M359" s="195"/>
      <c r="N359" s="195"/>
      <c r="AA359" s="220">
        <v>344</v>
      </c>
      <c r="AB359" s="220" t="str">
        <f t="shared" si="17"/>
        <v/>
      </c>
      <c r="AC359" s="220" t="str">
        <f t="shared" si="18"/>
        <v/>
      </c>
      <c r="AK359" s="254" t="str">
        <f t="shared" si="19"/>
        <v/>
      </c>
    </row>
    <row r="360" spans="1:37" ht="15" x14ac:dyDescent="0.2">
      <c r="A360" s="248">
        <v>350</v>
      </c>
      <c r="B360" s="55"/>
      <c r="C360" s="55"/>
      <c r="D360" s="262"/>
      <c r="E360" s="219"/>
      <c r="F360" s="195"/>
      <c r="G360" s="195"/>
      <c r="H360" s="195"/>
      <c r="I360" s="195"/>
      <c r="J360" s="195"/>
      <c r="K360" s="195"/>
      <c r="L360" s="195"/>
      <c r="M360" s="195"/>
      <c r="N360" s="195"/>
      <c r="AA360" s="220">
        <v>345</v>
      </c>
      <c r="AB360" s="220" t="str">
        <f t="shared" si="17"/>
        <v/>
      </c>
      <c r="AC360" s="220" t="str">
        <f t="shared" si="18"/>
        <v/>
      </c>
      <c r="AK360" s="254" t="str">
        <f t="shared" si="19"/>
        <v/>
      </c>
    </row>
    <row r="361" spans="1:37" ht="15" x14ac:dyDescent="0.2">
      <c r="A361" s="248">
        <v>351</v>
      </c>
      <c r="B361" s="55"/>
      <c r="C361" s="55"/>
      <c r="D361" s="262"/>
      <c r="E361" s="219"/>
      <c r="F361" s="195"/>
      <c r="G361" s="195"/>
      <c r="H361" s="195"/>
      <c r="I361" s="195"/>
      <c r="J361" s="195"/>
      <c r="K361" s="195"/>
      <c r="L361" s="195"/>
      <c r="M361" s="195"/>
      <c r="N361" s="195"/>
      <c r="AA361" s="220">
        <v>346</v>
      </c>
      <c r="AB361" s="220" t="str">
        <f t="shared" si="17"/>
        <v/>
      </c>
      <c r="AC361" s="220" t="str">
        <f t="shared" si="18"/>
        <v/>
      </c>
      <c r="AK361" s="254" t="str">
        <f t="shared" si="19"/>
        <v/>
      </c>
    </row>
    <row r="362" spans="1:37" ht="15" x14ac:dyDescent="0.2">
      <c r="A362" s="248">
        <v>352</v>
      </c>
      <c r="B362" s="55"/>
      <c r="C362" s="55"/>
      <c r="D362" s="262"/>
      <c r="E362" s="219"/>
      <c r="F362" s="195"/>
      <c r="G362" s="195"/>
      <c r="H362" s="195"/>
      <c r="I362" s="195"/>
      <c r="J362" s="195"/>
      <c r="K362" s="195"/>
      <c r="L362" s="195"/>
      <c r="M362" s="195"/>
      <c r="N362" s="195"/>
      <c r="AA362" s="220">
        <v>347</v>
      </c>
      <c r="AB362" s="220" t="str">
        <f t="shared" si="17"/>
        <v/>
      </c>
      <c r="AC362" s="220" t="str">
        <f t="shared" si="18"/>
        <v/>
      </c>
      <c r="AK362" s="254" t="str">
        <f t="shared" si="19"/>
        <v/>
      </c>
    </row>
    <row r="363" spans="1:37" ht="15" x14ac:dyDescent="0.2">
      <c r="A363" s="248">
        <v>353</v>
      </c>
      <c r="B363" s="55"/>
      <c r="C363" s="55"/>
      <c r="D363" s="262"/>
      <c r="E363" s="219"/>
      <c r="F363" s="195"/>
      <c r="G363" s="195"/>
      <c r="H363" s="195"/>
      <c r="I363" s="195"/>
      <c r="J363" s="195"/>
      <c r="K363" s="195"/>
      <c r="L363" s="195"/>
      <c r="M363" s="195"/>
      <c r="N363" s="195"/>
      <c r="AA363" s="220">
        <v>348</v>
      </c>
      <c r="AB363" s="220" t="str">
        <f t="shared" si="17"/>
        <v/>
      </c>
      <c r="AC363" s="220" t="str">
        <f t="shared" si="18"/>
        <v/>
      </c>
      <c r="AK363" s="254" t="str">
        <f t="shared" si="19"/>
        <v/>
      </c>
    </row>
    <row r="364" spans="1:37" ht="15" x14ac:dyDescent="0.2">
      <c r="A364" s="248">
        <v>354</v>
      </c>
      <c r="B364" s="55"/>
      <c r="C364" s="55"/>
      <c r="D364" s="262"/>
      <c r="E364" s="219"/>
      <c r="F364" s="195"/>
      <c r="G364" s="195"/>
      <c r="H364" s="195"/>
      <c r="I364" s="195"/>
      <c r="J364" s="195"/>
      <c r="K364" s="195"/>
      <c r="L364" s="195"/>
      <c r="M364" s="195"/>
      <c r="N364" s="195"/>
      <c r="AA364" s="220">
        <v>349</v>
      </c>
      <c r="AB364" s="220" t="str">
        <f t="shared" si="17"/>
        <v/>
      </c>
      <c r="AC364" s="220" t="str">
        <f t="shared" si="18"/>
        <v/>
      </c>
      <c r="AK364" s="254" t="str">
        <f t="shared" si="19"/>
        <v/>
      </c>
    </row>
    <row r="365" spans="1:37" ht="15" x14ac:dyDescent="0.2">
      <c r="A365" s="248">
        <v>355</v>
      </c>
      <c r="B365" s="55"/>
      <c r="C365" s="55"/>
      <c r="D365" s="262"/>
      <c r="E365" s="219"/>
      <c r="F365" s="195"/>
      <c r="G365" s="195"/>
      <c r="H365" s="195"/>
      <c r="I365" s="195"/>
      <c r="J365" s="195"/>
      <c r="K365" s="195"/>
      <c r="L365" s="195"/>
      <c r="M365" s="195"/>
      <c r="N365" s="195"/>
      <c r="AA365" s="220">
        <v>350</v>
      </c>
      <c r="AB365" s="220" t="str">
        <f t="shared" si="17"/>
        <v/>
      </c>
      <c r="AC365" s="220" t="str">
        <f t="shared" si="18"/>
        <v/>
      </c>
      <c r="AK365" s="254" t="str">
        <f t="shared" si="19"/>
        <v/>
      </c>
    </row>
    <row r="366" spans="1:37" ht="15" x14ac:dyDescent="0.2">
      <c r="A366" s="248">
        <v>356</v>
      </c>
      <c r="B366" s="55"/>
      <c r="C366" s="55"/>
      <c r="D366" s="262"/>
      <c r="E366" s="219"/>
      <c r="F366" s="195"/>
      <c r="G366" s="195"/>
      <c r="H366" s="195"/>
      <c r="I366" s="195"/>
      <c r="J366" s="195"/>
      <c r="K366" s="195"/>
      <c r="L366" s="195"/>
      <c r="M366" s="195"/>
      <c r="N366" s="195"/>
      <c r="AA366" s="220">
        <v>351</v>
      </c>
      <c r="AB366" s="220" t="str">
        <f t="shared" si="17"/>
        <v/>
      </c>
      <c r="AC366" s="220" t="str">
        <f t="shared" si="18"/>
        <v/>
      </c>
      <c r="AK366" s="254" t="str">
        <f t="shared" si="19"/>
        <v/>
      </c>
    </row>
    <row r="367" spans="1:37" ht="15" x14ac:dyDescent="0.2">
      <c r="A367" s="248">
        <v>357</v>
      </c>
      <c r="B367" s="55"/>
      <c r="C367" s="55"/>
      <c r="D367" s="262"/>
      <c r="E367" s="219"/>
      <c r="F367" s="195"/>
      <c r="G367" s="195"/>
      <c r="H367" s="195"/>
      <c r="I367" s="195"/>
      <c r="J367" s="195"/>
      <c r="K367" s="195"/>
      <c r="L367" s="195"/>
      <c r="M367" s="195"/>
      <c r="N367" s="195"/>
      <c r="AA367" s="220">
        <v>352</v>
      </c>
      <c r="AB367" s="220" t="str">
        <f t="shared" si="17"/>
        <v/>
      </c>
      <c r="AC367" s="220" t="str">
        <f t="shared" si="18"/>
        <v/>
      </c>
      <c r="AK367" s="254" t="str">
        <f t="shared" si="19"/>
        <v/>
      </c>
    </row>
    <row r="368" spans="1:37" ht="15" x14ac:dyDescent="0.2">
      <c r="A368" s="248">
        <v>358</v>
      </c>
      <c r="B368" s="55"/>
      <c r="C368" s="55"/>
      <c r="D368" s="262"/>
      <c r="E368" s="219"/>
      <c r="F368" s="195"/>
      <c r="G368" s="195"/>
      <c r="H368" s="195"/>
      <c r="I368" s="195"/>
      <c r="J368" s="195"/>
      <c r="K368" s="195"/>
      <c r="L368" s="195"/>
      <c r="M368" s="195"/>
      <c r="N368" s="195"/>
      <c r="AA368" s="220">
        <v>353</v>
      </c>
      <c r="AB368" s="220" t="str">
        <f t="shared" si="17"/>
        <v/>
      </c>
      <c r="AC368" s="220" t="str">
        <f t="shared" si="18"/>
        <v/>
      </c>
      <c r="AK368" s="254" t="str">
        <f t="shared" si="19"/>
        <v/>
      </c>
    </row>
    <row r="369" spans="1:37" ht="15" x14ac:dyDescent="0.2">
      <c r="A369" s="248">
        <v>359</v>
      </c>
      <c r="B369" s="55"/>
      <c r="C369" s="55"/>
      <c r="D369" s="262"/>
      <c r="E369" s="219"/>
      <c r="F369" s="195"/>
      <c r="G369" s="195"/>
      <c r="H369" s="195"/>
      <c r="I369" s="195"/>
      <c r="J369" s="195"/>
      <c r="K369" s="195"/>
      <c r="L369" s="195"/>
      <c r="M369" s="195"/>
      <c r="N369" s="195"/>
      <c r="AA369" s="220">
        <v>354</v>
      </c>
      <c r="AB369" s="220" t="str">
        <f t="shared" si="17"/>
        <v/>
      </c>
      <c r="AC369" s="220" t="str">
        <f t="shared" si="18"/>
        <v/>
      </c>
      <c r="AK369" s="254" t="str">
        <f t="shared" si="19"/>
        <v/>
      </c>
    </row>
    <row r="370" spans="1:37" ht="15" x14ac:dyDescent="0.2">
      <c r="A370" s="248">
        <v>360</v>
      </c>
      <c r="B370" s="55"/>
      <c r="C370" s="55"/>
      <c r="D370" s="262"/>
      <c r="E370" s="219"/>
      <c r="F370" s="195"/>
      <c r="G370" s="195"/>
      <c r="H370" s="195"/>
      <c r="I370" s="195"/>
      <c r="J370" s="195"/>
      <c r="K370" s="195"/>
      <c r="L370" s="195"/>
      <c r="M370" s="195"/>
      <c r="N370" s="195"/>
      <c r="AA370" s="220">
        <v>355</v>
      </c>
      <c r="AB370" s="220" t="str">
        <f t="shared" si="17"/>
        <v/>
      </c>
      <c r="AC370" s="220" t="str">
        <f t="shared" si="18"/>
        <v/>
      </c>
      <c r="AK370" s="254" t="str">
        <f t="shared" si="19"/>
        <v/>
      </c>
    </row>
    <row r="371" spans="1:37" ht="15" x14ac:dyDescent="0.2">
      <c r="A371" s="248">
        <v>361</v>
      </c>
      <c r="B371" s="55"/>
      <c r="C371" s="55"/>
      <c r="D371" s="262"/>
      <c r="E371" s="219"/>
      <c r="F371" s="195"/>
      <c r="G371" s="195"/>
      <c r="H371" s="195"/>
      <c r="I371" s="195"/>
      <c r="J371" s="195"/>
      <c r="K371" s="195"/>
      <c r="L371" s="195"/>
      <c r="M371" s="195"/>
      <c r="N371" s="195"/>
      <c r="AA371" s="220">
        <v>356</v>
      </c>
      <c r="AB371" s="220" t="str">
        <f t="shared" si="17"/>
        <v/>
      </c>
      <c r="AC371" s="220" t="str">
        <f t="shared" si="18"/>
        <v/>
      </c>
      <c r="AK371" s="254" t="str">
        <f t="shared" si="19"/>
        <v/>
      </c>
    </row>
    <row r="372" spans="1:37" ht="15" x14ac:dyDescent="0.2">
      <c r="A372" s="248">
        <v>362</v>
      </c>
      <c r="B372" s="55"/>
      <c r="C372" s="55"/>
      <c r="D372" s="262"/>
      <c r="E372" s="219"/>
      <c r="F372" s="195"/>
      <c r="G372" s="195"/>
      <c r="H372" s="195"/>
      <c r="I372" s="195"/>
      <c r="J372" s="195"/>
      <c r="K372" s="195"/>
      <c r="L372" s="195"/>
      <c r="M372" s="195"/>
      <c r="N372" s="195"/>
      <c r="AA372" s="220">
        <v>357</v>
      </c>
      <c r="AB372" s="220" t="str">
        <f t="shared" si="17"/>
        <v/>
      </c>
      <c r="AC372" s="220" t="str">
        <f t="shared" si="18"/>
        <v/>
      </c>
      <c r="AK372" s="254" t="str">
        <f t="shared" si="19"/>
        <v/>
      </c>
    </row>
    <row r="373" spans="1:37" ht="15" x14ac:dyDescent="0.2">
      <c r="A373" s="248">
        <v>363</v>
      </c>
      <c r="B373" s="55"/>
      <c r="C373" s="55"/>
      <c r="D373" s="262"/>
      <c r="E373" s="219"/>
      <c r="F373" s="195"/>
      <c r="G373" s="195"/>
      <c r="H373" s="195"/>
      <c r="I373" s="195"/>
      <c r="J373" s="195"/>
      <c r="K373" s="195"/>
      <c r="L373" s="195"/>
      <c r="M373" s="195"/>
      <c r="N373" s="195"/>
      <c r="AA373" s="220">
        <v>358</v>
      </c>
      <c r="AB373" s="220" t="str">
        <f t="shared" si="17"/>
        <v/>
      </c>
      <c r="AC373" s="220" t="str">
        <f t="shared" si="18"/>
        <v/>
      </c>
      <c r="AK373" s="254" t="str">
        <f t="shared" si="19"/>
        <v/>
      </c>
    </row>
    <row r="374" spans="1:37" ht="15" x14ac:dyDescent="0.2">
      <c r="A374" s="248">
        <v>364</v>
      </c>
      <c r="B374" s="55"/>
      <c r="C374" s="55"/>
      <c r="D374" s="262"/>
      <c r="E374" s="219"/>
      <c r="F374" s="195"/>
      <c r="G374" s="195"/>
      <c r="H374" s="195"/>
      <c r="I374" s="195"/>
      <c r="J374" s="195"/>
      <c r="K374" s="195"/>
      <c r="L374" s="195"/>
      <c r="M374" s="195"/>
      <c r="N374" s="195"/>
      <c r="AA374" s="220">
        <v>359</v>
      </c>
      <c r="AB374" s="220" t="str">
        <f t="shared" si="17"/>
        <v/>
      </c>
      <c r="AC374" s="220" t="str">
        <f t="shared" si="18"/>
        <v/>
      </c>
      <c r="AK374" s="254" t="str">
        <f t="shared" si="19"/>
        <v/>
      </c>
    </row>
    <row r="375" spans="1:37" ht="15" x14ac:dyDescent="0.2">
      <c r="A375" s="248">
        <v>365</v>
      </c>
      <c r="B375" s="55"/>
      <c r="C375" s="55"/>
      <c r="D375" s="262"/>
      <c r="E375" s="219"/>
      <c r="F375" s="195"/>
      <c r="G375" s="195"/>
      <c r="H375" s="195"/>
      <c r="I375" s="195"/>
      <c r="J375" s="195"/>
      <c r="K375" s="195"/>
      <c r="L375" s="195"/>
      <c r="M375" s="195"/>
      <c r="N375" s="195"/>
      <c r="AA375" s="220">
        <v>360</v>
      </c>
      <c r="AB375" s="220" t="str">
        <f t="shared" si="17"/>
        <v/>
      </c>
      <c r="AC375" s="220" t="str">
        <f t="shared" si="18"/>
        <v/>
      </c>
      <c r="AK375" s="254" t="str">
        <f t="shared" si="19"/>
        <v/>
      </c>
    </row>
    <row r="376" spans="1:37" ht="15" x14ac:dyDescent="0.2">
      <c r="A376" s="248">
        <v>366</v>
      </c>
      <c r="B376" s="55"/>
      <c r="C376" s="55"/>
      <c r="D376" s="262"/>
      <c r="E376" s="219"/>
      <c r="F376" s="195"/>
      <c r="G376" s="195"/>
      <c r="H376" s="195"/>
      <c r="I376" s="195"/>
      <c r="J376" s="195"/>
      <c r="K376" s="195"/>
      <c r="L376" s="195"/>
      <c r="M376" s="195"/>
      <c r="N376" s="195"/>
      <c r="AA376" s="220">
        <v>361</v>
      </c>
      <c r="AB376" s="220" t="str">
        <f t="shared" si="17"/>
        <v/>
      </c>
      <c r="AC376" s="220" t="str">
        <f t="shared" si="18"/>
        <v/>
      </c>
      <c r="AK376" s="254" t="str">
        <f t="shared" si="19"/>
        <v/>
      </c>
    </row>
    <row r="377" spans="1:37" ht="15" x14ac:dyDescent="0.2">
      <c r="A377" s="248">
        <v>367</v>
      </c>
      <c r="B377" s="55"/>
      <c r="C377" s="55"/>
      <c r="D377" s="262"/>
      <c r="E377" s="219"/>
      <c r="F377" s="195"/>
      <c r="G377" s="195"/>
      <c r="H377" s="195"/>
      <c r="I377" s="195"/>
      <c r="J377" s="195"/>
      <c r="K377" s="195"/>
      <c r="L377" s="195"/>
      <c r="M377" s="195"/>
      <c r="N377" s="195"/>
      <c r="AA377" s="220">
        <v>362</v>
      </c>
      <c r="AB377" s="220" t="str">
        <f t="shared" si="17"/>
        <v/>
      </c>
      <c r="AC377" s="220" t="str">
        <f t="shared" si="18"/>
        <v/>
      </c>
      <c r="AK377" s="254" t="str">
        <f t="shared" si="19"/>
        <v/>
      </c>
    </row>
    <row r="378" spans="1:37" ht="15" x14ac:dyDescent="0.2">
      <c r="A378" s="248">
        <v>368</v>
      </c>
      <c r="B378" s="55"/>
      <c r="C378" s="55"/>
      <c r="D378" s="262"/>
      <c r="E378" s="219"/>
      <c r="F378" s="195"/>
      <c r="G378" s="195"/>
      <c r="H378" s="195"/>
      <c r="I378" s="195"/>
      <c r="J378" s="195"/>
      <c r="K378" s="195"/>
      <c r="L378" s="195"/>
      <c r="M378" s="195"/>
      <c r="N378" s="195"/>
      <c r="AA378" s="220">
        <v>363</v>
      </c>
      <c r="AB378" s="220" t="str">
        <f t="shared" si="17"/>
        <v/>
      </c>
      <c r="AC378" s="220" t="str">
        <f t="shared" si="18"/>
        <v/>
      </c>
      <c r="AK378" s="254" t="str">
        <f t="shared" si="19"/>
        <v/>
      </c>
    </row>
    <row r="379" spans="1:37" ht="15" x14ac:dyDescent="0.2">
      <c r="A379" s="248">
        <v>369</v>
      </c>
      <c r="B379" s="55"/>
      <c r="C379" s="55"/>
      <c r="D379" s="262"/>
      <c r="E379" s="219"/>
      <c r="F379" s="195"/>
      <c r="G379" s="195"/>
      <c r="H379" s="195"/>
      <c r="I379" s="195"/>
      <c r="J379" s="195"/>
      <c r="K379" s="195"/>
      <c r="L379" s="195"/>
      <c r="M379" s="195"/>
      <c r="N379" s="195"/>
      <c r="AA379" s="220">
        <v>364</v>
      </c>
      <c r="AB379" s="220" t="str">
        <f t="shared" si="17"/>
        <v/>
      </c>
      <c r="AC379" s="220" t="str">
        <f t="shared" si="18"/>
        <v/>
      </c>
      <c r="AK379" s="254" t="str">
        <f t="shared" si="19"/>
        <v/>
      </c>
    </row>
    <row r="380" spans="1:37" ht="15" x14ac:dyDescent="0.2">
      <c r="A380" s="248">
        <v>370</v>
      </c>
      <c r="B380" s="55"/>
      <c r="C380" s="55"/>
      <c r="D380" s="262"/>
      <c r="E380" s="219"/>
      <c r="F380" s="195"/>
      <c r="G380" s="195"/>
      <c r="H380" s="195"/>
      <c r="I380" s="195"/>
      <c r="J380" s="195"/>
      <c r="K380" s="195"/>
      <c r="L380" s="195"/>
      <c r="M380" s="195"/>
      <c r="N380" s="195"/>
      <c r="AA380" s="220">
        <v>365</v>
      </c>
      <c r="AB380" s="220" t="str">
        <f t="shared" si="17"/>
        <v/>
      </c>
      <c r="AC380" s="220" t="str">
        <f t="shared" si="18"/>
        <v/>
      </c>
      <c r="AK380" s="254" t="str">
        <f t="shared" si="19"/>
        <v/>
      </c>
    </row>
    <row r="381" spans="1:37" ht="15" x14ac:dyDescent="0.2">
      <c r="A381" s="248">
        <v>371</v>
      </c>
      <c r="B381" s="55"/>
      <c r="C381" s="55"/>
      <c r="D381" s="262"/>
      <c r="E381" s="219"/>
      <c r="F381" s="195"/>
      <c r="G381" s="195"/>
      <c r="H381" s="195"/>
      <c r="I381" s="195"/>
      <c r="J381" s="195"/>
      <c r="K381" s="195"/>
      <c r="L381" s="195"/>
      <c r="M381" s="195"/>
      <c r="N381" s="195"/>
      <c r="AA381" s="220">
        <v>366</v>
      </c>
      <c r="AB381" s="220" t="str">
        <f t="shared" si="17"/>
        <v/>
      </c>
      <c r="AC381" s="220" t="str">
        <f t="shared" si="18"/>
        <v/>
      </c>
      <c r="AK381" s="254" t="str">
        <f t="shared" si="19"/>
        <v/>
      </c>
    </row>
    <row r="382" spans="1:37" ht="15" x14ac:dyDescent="0.2">
      <c r="A382" s="248">
        <v>372</v>
      </c>
      <c r="B382" s="55"/>
      <c r="C382" s="55"/>
      <c r="D382" s="262"/>
      <c r="E382" s="219"/>
      <c r="F382" s="195"/>
      <c r="G382" s="195"/>
      <c r="H382" s="195"/>
      <c r="I382" s="195"/>
      <c r="J382" s="195"/>
      <c r="K382" s="195"/>
      <c r="L382" s="195"/>
      <c r="M382" s="195"/>
      <c r="N382" s="195"/>
      <c r="AA382" s="220">
        <v>367</v>
      </c>
      <c r="AB382" s="220" t="str">
        <f t="shared" si="17"/>
        <v/>
      </c>
      <c r="AC382" s="220" t="str">
        <f t="shared" si="18"/>
        <v/>
      </c>
      <c r="AK382" s="254" t="str">
        <f t="shared" si="19"/>
        <v/>
      </c>
    </row>
    <row r="383" spans="1:37" ht="15" x14ac:dyDescent="0.2">
      <c r="A383" s="248">
        <v>373</v>
      </c>
      <c r="B383" s="55"/>
      <c r="C383" s="55"/>
      <c r="D383" s="262"/>
      <c r="E383" s="219"/>
      <c r="F383" s="195"/>
      <c r="G383" s="195"/>
      <c r="H383" s="195"/>
      <c r="I383" s="195"/>
      <c r="J383" s="195"/>
      <c r="K383" s="195"/>
      <c r="L383" s="195"/>
      <c r="M383" s="195"/>
      <c r="N383" s="195"/>
      <c r="AA383" s="220">
        <v>368</v>
      </c>
      <c r="AB383" s="220" t="str">
        <f t="shared" si="17"/>
        <v/>
      </c>
      <c r="AC383" s="220" t="str">
        <f t="shared" si="18"/>
        <v/>
      </c>
      <c r="AK383" s="254" t="str">
        <f t="shared" si="19"/>
        <v/>
      </c>
    </row>
    <row r="384" spans="1:37" ht="15" x14ac:dyDescent="0.2">
      <c r="A384" s="248">
        <v>374</v>
      </c>
      <c r="B384" s="55"/>
      <c r="C384" s="55"/>
      <c r="D384" s="262"/>
      <c r="E384" s="219"/>
      <c r="F384" s="195"/>
      <c r="G384" s="195"/>
      <c r="H384" s="195"/>
      <c r="I384" s="195"/>
      <c r="J384" s="195"/>
      <c r="K384" s="195"/>
      <c r="L384" s="195"/>
      <c r="M384" s="195"/>
      <c r="N384" s="195"/>
      <c r="AA384" s="220">
        <v>369</v>
      </c>
      <c r="AB384" s="220" t="str">
        <f t="shared" si="17"/>
        <v/>
      </c>
      <c r="AC384" s="220" t="str">
        <f t="shared" si="18"/>
        <v/>
      </c>
      <c r="AK384" s="254" t="str">
        <f t="shared" si="19"/>
        <v/>
      </c>
    </row>
    <row r="385" spans="1:37" ht="15" x14ac:dyDescent="0.2">
      <c r="A385" s="248">
        <v>375</v>
      </c>
      <c r="B385" s="55"/>
      <c r="C385" s="55"/>
      <c r="D385" s="262"/>
      <c r="E385" s="219"/>
      <c r="F385" s="195"/>
      <c r="G385" s="195"/>
      <c r="H385" s="195"/>
      <c r="I385" s="195"/>
      <c r="J385" s="195"/>
      <c r="K385" s="195"/>
      <c r="L385" s="195"/>
      <c r="M385" s="195"/>
      <c r="N385" s="195"/>
      <c r="AA385" s="220">
        <v>370</v>
      </c>
      <c r="AB385" s="220" t="str">
        <f t="shared" si="17"/>
        <v/>
      </c>
      <c r="AC385" s="220" t="str">
        <f t="shared" si="18"/>
        <v/>
      </c>
      <c r="AK385" s="254" t="str">
        <f t="shared" si="19"/>
        <v/>
      </c>
    </row>
    <row r="386" spans="1:37" ht="15" x14ac:dyDescent="0.2">
      <c r="A386" s="248">
        <v>376</v>
      </c>
      <c r="B386" s="55"/>
      <c r="C386" s="55"/>
      <c r="D386" s="262"/>
      <c r="E386" s="219"/>
      <c r="F386" s="195"/>
      <c r="G386" s="195"/>
      <c r="H386" s="195"/>
      <c r="I386" s="195"/>
      <c r="J386" s="195"/>
      <c r="K386" s="195"/>
      <c r="L386" s="195"/>
      <c r="M386" s="195"/>
      <c r="N386" s="195"/>
      <c r="AA386" s="220">
        <v>371</v>
      </c>
      <c r="AB386" s="220" t="str">
        <f t="shared" si="17"/>
        <v/>
      </c>
      <c r="AC386" s="220" t="str">
        <f t="shared" si="18"/>
        <v/>
      </c>
      <c r="AK386" s="254" t="str">
        <f t="shared" si="19"/>
        <v/>
      </c>
    </row>
    <row r="387" spans="1:37" ht="15" x14ac:dyDescent="0.2">
      <c r="A387" s="248">
        <v>377</v>
      </c>
      <c r="B387" s="55"/>
      <c r="C387" s="55"/>
      <c r="D387" s="262"/>
      <c r="E387" s="219"/>
      <c r="F387" s="195"/>
      <c r="G387" s="195"/>
      <c r="H387" s="195"/>
      <c r="I387" s="195"/>
      <c r="J387" s="195"/>
      <c r="K387" s="195"/>
      <c r="L387" s="195"/>
      <c r="M387" s="195"/>
      <c r="N387" s="195"/>
      <c r="AA387" s="220">
        <v>372</v>
      </c>
      <c r="AB387" s="220" t="str">
        <f t="shared" si="17"/>
        <v/>
      </c>
      <c r="AC387" s="220" t="str">
        <f t="shared" si="18"/>
        <v/>
      </c>
      <c r="AK387" s="254" t="str">
        <f t="shared" si="19"/>
        <v/>
      </c>
    </row>
    <row r="388" spans="1:37" ht="15" x14ac:dyDescent="0.2">
      <c r="A388" s="248">
        <v>378</v>
      </c>
      <c r="B388" s="55"/>
      <c r="C388" s="55"/>
      <c r="D388" s="262"/>
      <c r="E388" s="219"/>
      <c r="F388" s="195"/>
      <c r="G388" s="195"/>
      <c r="H388" s="195"/>
      <c r="I388" s="195"/>
      <c r="J388" s="195"/>
      <c r="K388" s="195"/>
      <c r="L388" s="195"/>
      <c r="M388" s="195"/>
      <c r="N388" s="195"/>
      <c r="AA388" s="220">
        <v>373</v>
      </c>
      <c r="AB388" s="220" t="str">
        <f t="shared" si="17"/>
        <v/>
      </c>
      <c r="AC388" s="220" t="str">
        <f t="shared" si="18"/>
        <v/>
      </c>
      <c r="AK388" s="254" t="str">
        <f t="shared" si="19"/>
        <v/>
      </c>
    </row>
    <row r="389" spans="1:37" ht="15" x14ac:dyDescent="0.2">
      <c r="A389" s="248">
        <v>379</v>
      </c>
      <c r="B389" s="55"/>
      <c r="C389" s="55"/>
      <c r="D389" s="262"/>
      <c r="E389" s="219"/>
      <c r="F389" s="195"/>
      <c r="G389" s="195"/>
      <c r="H389" s="195"/>
      <c r="I389" s="195"/>
      <c r="J389" s="195"/>
      <c r="K389" s="195"/>
      <c r="L389" s="195"/>
      <c r="M389" s="195"/>
      <c r="N389" s="195"/>
      <c r="AA389" s="220">
        <v>374</v>
      </c>
      <c r="AB389" s="220" t="str">
        <f t="shared" si="17"/>
        <v/>
      </c>
      <c r="AC389" s="220" t="str">
        <f t="shared" si="18"/>
        <v/>
      </c>
      <c r="AK389" s="254" t="str">
        <f t="shared" si="19"/>
        <v/>
      </c>
    </row>
    <row r="390" spans="1:37" ht="15" x14ac:dyDescent="0.2">
      <c r="A390" s="248">
        <v>380</v>
      </c>
      <c r="B390" s="55"/>
      <c r="C390" s="55"/>
      <c r="D390" s="262"/>
      <c r="E390" s="219"/>
      <c r="F390" s="195"/>
      <c r="G390" s="195"/>
      <c r="H390" s="195"/>
      <c r="I390" s="195"/>
      <c r="J390" s="195"/>
      <c r="K390" s="195"/>
      <c r="L390" s="195"/>
      <c r="M390" s="195"/>
      <c r="N390" s="195"/>
      <c r="AA390" s="220">
        <v>375</v>
      </c>
      <c r="AB390" s="220" t="str">
        <f t="shared" si="17"/>
        <v/>
      </c>
      <c r="AC390" s="220" t="str">
        <f t="shared" si="18"/>
        <v/>
      </c>
      <c r="AK390" s="254" t="str">
        <f t="shared" si="19"/>
        <v/>
      </c>
    </row>
    <row r="391" spans="1:37" ht="15" x14ac:dyDescent="0.2">
      <c r="A391" s="248">
        <v>381</v>
      </c>
      <c r="B391" s="55"/>
      <c r="C391" s="55"/>
      <c r="D391" s="262"/>
      <c r="E391" s="219"/>
      <c r="F391" s="195"/>
      <c r="G391" s="195"/>
      <c r="H391" s="195"/>
      <c r="I391" s="195"/>
      <c r="J391" s="195"/>
      <c r="K391" s="195"/>
      <c r="L391" s="195"/>
      <c r="M391" s="195"/>
      <c r="N391" s="195"/>
      <c r="AA391" s="220">
        <v>376</v>
      </c>
      <c r="AB391" s="220" t="str">
        <f t="shared" si="17"/>
        <v/>
      </c>
      <c r="AC391" s="220" t="str">
        <f t="shared" si="18"/>
        <v/>
      </c>
      <c r="AK391" s="254" t="str">
        <f t="shared" si="19"/>
        <v/>
      </c>
    </row>
    <row r="392" spans="1:37" ht="15" x14ac:dyDescent="0.2">
      <c r="A392" s="248">
        <v>382</v>
      </c>
      <c r="B392" s="55"/>
      <c r="C392" s="55"/>
      <c r="D392" s="262"/>
      <c r="E392" s="219"/>
      <c r="F392" s="195"/>
      <c r="G392" s="195"/>
      <c r="H392" s="195"/>
      <c r="I392" s="195"/>
      <c r="J392" s="195"/>
      <c r="K392" s="195"/>
      <c r="L392" s="195"/>
      <c r="M392" s="195"/>
      <c r="N392" s="195"/>
      <c r="AA392" s="220">
        <v>377</v>
      </c>
      <c r="AB392" s="220" t="str">
        <f t="shared" si="17"/>
        <v/>
      </c>
      <c r="AC392" s="220" t="str">
        <f t="shared" si="18"/>
        <v/>
      </c>
      <c r="AK392" s="254" t="str">
        <f t="shared" si="19"/>
        <v/>
      </c>
    </row>
    <row r="393" spans="1:37" ht="15" x14ac:dyDescent="0.2">
      <c r="A393" s="248">
        <v>383</v>
      </c>
      <c r="B393" s="55"/>
      <c r="C393" s="55"/>
      <c r="D393" s="262"/>
      <c r="E393" s="219"/>
      <c r="F393" s="195"/>
      <c r="G393" s="195"/>
      <c r="H393" s="195"/>
      <c r="I393" s="195"/>
      <c r="J393" s="195"/>
      <c r="K393" s="195"/>
      <c r="L393" s="195"/>
      <c r="M393" s="195"/>
      <c r="N393" s="195"/>
      <c r="AA393" s="220">
        <v>378</v>
      </c>
      <c r="AB393" s="220" t="str">
        <f t="shared" si="17"/>
        <v/>
      </c>
      <c r="AC393" s="220" t="str">
        <f t="shared" si="18"/>
        <v/>
      </c>
      <c r="AK393" s="254" t="str">
        <f t="shared" si="19"/>
        <v/>
      </c>
    </row>
    <row r="394" spans="1:37" ht="15" x14ac:dyDescent="0.2">
      <c r="A394" s="248">
        <v>384</v>
      </c>
      <c r="B394" s="55"/>
      <c r="C394" s="55"/>
      <c r="D394" s="262"/>
      <c r="E394" s="219"/>
      <c r="F394" s="195"/>
      <c r="G394" s="195"/>
      <c r="H394" s="195"/>
      <c r="I394" s="195"/>
      <c r="J394" s="195"/>
      <c r="K394" s="195"/>
      <c r="L394" s="195"/>
      <c r="M394" s="195"/>
      <c r="N394" s="195"/>
      <c r="AA394" s="220">
        <v>379</v>
      </c>
      <c r="AB394" s="220" t="str">
        <f t="shared" si="17"/>
        <v/>
      </c>
      <c r="AC394" s="220" t="str">
        <f t="shared" si="18"/>
        <v/>
      </c>
      <c r="AK394" s="254" t="str">
        <f t="shared" si="19"/>
        <v/>
      </c>
    </row>
    <row r="395" spans="1:37" ht="15" x14ac:dyDescent="0.2">
      <c r="A395" s="248">
        <v>385</v>
      </c>
      <c r="B395" s="55"/>
      <c r="C395" s="55"/>
      <c r="D395" s="262"/>
      <c r="E395" s="219"/>
      <c r="F395" s="195"/>
      <c r="G395" s="195"/>
      <c r="H395" s="195"/>
      <c r="I395" s="195"/>
      <c r="J395" s="195"/>
      <c r="K395" s="195"/>
      <c r="L395" s="195"/>
      <c r="M395" s="195"/>
      <c r="N395" s="195"/>
      <c r="AA395" s="220">
        <v>380</v>
      </c>
      <c r="AB395" s="220" t="str">
        <f t="shared" si="17"/>
        <v/>
      </c>
      <c r="AC395" s="220" t="str">
        <f t="shared" si="18"/>
        <v/>
      </c>
      <c r="AK395" s="254" t="str">
        <f t="shared" si="19"/>
        <v/>
      </c>
    </row>
    <row r="396" spans="1:37" ht="15" x14ac:dyDescent="0.2">
      <c r="A396" s="248">
        <v>386</v>
      </c>
      <c r="B396" s="55"/>
      <c r="C396" s="55"/>
      <c r="D396" s="262"/>
      <c r="E396" s="219"/>
      <c r="F396" s="195"/>
      <c r="G396" s="195"/>
      <c r="H396" s="195"/>
      <c r="I396" s="195"/>
      <c r="J396" s="195"/>
      <c r="K396" s="195"/>
      <c r="L396" s="195"/>
      <c r="M396" s="195"/>
      <c r="N396" s="195"/>
      <c r="AA396" s="220">
        <v>381</v>
      </c>
      <c r="AB396" s="220" t="str">
        <f t="shared" si="17"/>
        <v/>
      </c>
      <c r="AC396" s="220" t="str">
        <f t="shared" si="18"/>
        <v/>
      </c>
      <c r="AK396" s="254" t="str">
        <f t="shared" si="19"/>
        <v/>
      </c>
    </row>
    <row r="397" spans="1:37" ht="15" x14ac:dyDescent="0.2">
      <c r="A397" s="248">
        <v>387</v>
      </c>
      <c r="B397" s="55"/>
      <c r="C397" s="55"/>
      <c r="D397" s="262"/>
      <c r="E397" s="219"/>
      <c r="F397" s="195"/>
      <c r="G397" s="195"/>
      <c r="H397" s="195"/>
      <c r="I397" s="195"/>
      <c r="J397" s="195"/>
      <c r="K397" s="195"/>
      <c r="L397" s="195"/>
      <c r="M397" s="195"/>
      <c r="N397" s="195"/>
      <c r="AA397" s="220">
        <v>382</v>
      </c>
      <c r="AB397" s="220" t="str">
        <f t="shared" si="17"/>
        <v/>
      </c>
      <c r="AC397" s="220" t="str">
        <f t="shared" si="18"/>
        <v/>
      </c>
      <c r="AK397" s="254" t="str">
        <f t="shared" si="19"/>
        <v/>
      </c>
    </row>
    <row r="398" spans="1:37" ht="15" x14ac:dyDescent="0.2">
      <c r="A398" s="248">
        <v>388</v>
      </c>
      <c r="B398" s="55"/>
      <c r="C398" s="55"/>
      <c r="D398" s="262"/>
      <c r="E398" s="219"/>
      <c r="F398" s="195"/>
      <c r="G398" s="195"/>
      <c r="H398" s="195"/>
      <c r="I398" s="195"/>
      <c r="J398" s="195"/>
      <c r="K398" s="195"/>
      <c r="L398" s="195"/>
      <c r="M398" s="195"/>
      <c r="N398" s="195"/>
      <c r="AA398" s="220">
        <v>383</v>
      </c>
      <c r="AB398" s="220" t="str">
        <f t="shared" si="17"/>
        <v/>
      </c>
      <c r="AC398" s="220" t="str">
        <f t="shared" si="18"/>
        <v/>
      </c>
      <c r="AK398" s="254" t="str">
        <f t="shared" si="19"/>
        <v/>
      </c>
    </row>
    <row r="399" spans="1:37" ht="15" x14ac:dyDescent="0.2">
      <c r="A399" s="248">
        <v>389</v>
      </c>
      <c r="B399" s="55"/>
      <c r="C399" s="55"/>
      <c r="D399" s="262"/>
      <c r="E399" s="219"/>
      <c r="F399" s="195"/>
      <c r="G399" s="195"/>
      <c r="H399" s="195"/>
      <c r="I399" s="195"/>
      <c r="J399" s="195"/>
      <c r="K399" s="195"/>
      <c r="L399" s="195"/>
      <c r="M399" s="195"/>
      <c r="N399" s="195"/>
      <c r="AA399" s="220">
        <v>384</v>
      </c>
      <c r="AB399" s="220" t="str">
        <f t="shared" si="17"/>
        <v/>
      </c>
      <c r="AC399" s="220" t="str">
        <f t="shared" si="18"/>
        <v/>
      </c>
      <c r="AK399" s="254" t="str">
        <f t="shared" si="19"/>
        <v/>
      </c>
    </row>
    <row r="400" spans="1:37" ht="15" x14ac:dyDescent="0.2">
      <c r="A400" s="248">
        <v>390</v>
      </c>
      <c r="B400" s="55"/>
      <c r="C400" s="55"/>
      <c r="D400" s="262"/>
      <c r="E400" s="219"/>
      <c r="F400" s="195"/>
      <c r="G400" s="195"/>
      <c r="H400" s="195"/>
      <c r="I400" s="195"/>
      <c r="J400" s="195"/>
      <c r="K400" s="195"/>
      <c r="L400" s="195"/>
      <c r="M400" s="195"/>
      <c r="N400" s="195"/>
      <c r="AA400" s="220">
        <v>385</v>
      </c>
      <c r="AB400" s="220" t="str">
        <f t="shared" ref="AB400:AB463" si="20">IF(AK401="","",B395)</f>
        <v/>
      </c>
      <c r="AC400" s="220" t="str">
        <f t="shared" ref="AC400:AC463" si="21">IF(AK401="","",C395)</f>
        <v/>
      </c>
      <c r="AK400" s="254" t="str">
        <f t="shared" si="19"/>
        <v/>
      </c>
    </row>
    <row r="401" spans="1:37" ht="15" x14ac:dyDescent="0.2">
      <c r="A401" s="248">
        <v>391</v>
      </c>
      <c r="B401" s="55"/>
      <c r="C401" s="55"/>
      <c r="D401" s="262"/>
      <c r="E401" s="219"/>
      <c r="F401" s="195"/>
      <c r="G401" s="195"/>
      <c r="H401" s="195"/>
      <c r="I401" s="195"/>
      <c r="J401" s="195"/>
      <c r="K401" s="195"/>
      <c r="L401" s="195"/>
      <c r="M401" s="195"/>
      <c r="N401" s="195"/>
      <c r="AA401" s="220">
        <v>386</v>
      </c>
      <c r="AB401" s="220" t="str">
        <f t="shared" si="20"/>
        <v/>
      </c>
      <c r="AC401" s="220" t="str">
        <f t="shared" si="21"/>
        <v/>
      </c>
      <c r="AK401" s="254" t="str">
        <f t="shared" ref="AK401:AK464" si="22">IF(OR(B395=0,C395=0),"",C395-B395)</f>
        <v/>
      </c>
    </row>
    <row r="402" spans="1:37" ht="15" x14ac:dyDescent="0.2">
      <c r="A402" s="248">
        <v>392</v>
      </c>
      <c r="B402" s="55"/>
      <c r="C402" s="55"/>
      <c r="D402" s="262"/>
      <c r="E402" s="219"/>
      <c r="F402" s="195"/>
      <c r="G402" s="195"/>
      <c r="H402" s="195"/>
      <c r="I402" s="195"/>
      <c r="J402" s="195"/>
      <c r="K402" s="195"/>
      <c r="L402" s="195"/>
      <c r="M402" s="195"/>
      <c r="N402" s="195"/>
      <c r="AA402" s="220">
        <v>387</v>
      </c>
      <c r="AB402" s="220" t="str">
        <f t="shared" si="20"/>
        <v/>
      </c>
      <c r="AC402" s="220" t="str">
        <f t="shared" si="21"/>
        <v/>
      </c>
      <c r="AK402" s="254" t="str">
        <f t="shared" si="22"/>
        <v/>
      </c>
    </row>
    <row r="403" spans="1:37" ht="15" x14ac:dyDescent="0.2">
      <c r="A403" s="248">
        <v>393</v>
      </c>
      <c r="B403" s="55"/>
      <c r="C403" s="55"/>
      <c r="D403" s="262"/>
      <c r="E403" s="219"/>
      <c r="F403" s="195"/>
      <c r="G403" s="195"/>
      <c r="H403" s="195"/>
      <c r="I403" s="195"/>
      <c r="J403" s="195"/>
      <c r="K403" s="195"/>
      <c r="L403" s="195"/>
      <c r="M403" s="195"/>
      <c r="N403" s="195"/>
      <c r="AA403" s="220">
        <v>388</v>
      </c>
      <c r="AB403" s="220" t="str">
        <f t="shared" si="20"/>
        <v/>
      </c>
      <c r="AC403" s="220" t="str">
        <f t="shared" si="21"/>
        <v/>
      </c>
      <c r="AK403" s="254" t="str">
        <f t="shared" si="22"/>
        <v/>
      </c>
    </row>
    <row r="404" spans="1:37" ht="15" x14ac:dyDescent="0.2">
      <c r="A404" s="248">
        <v>394</v>
      </c>
      <c r="B404" s="55"/>
      <c r="C404" s="55"/>
      <c r="D404" s="262"/>
      <c r="E404" s="219"/>
      <c r="F404" s="195"/>
      <c r="G404" s="195"/>
      <c r="H404" s="195"/>
      <c r="I404" s="195"/>
      <c r="J404" s="195"/>
      <c r="K404" s="195"/>
      <c r="L404" s="195"/>
      <c r="M404" s="195"/>
      <c r="N404" s="195"/>
      <c r="AA404" s="220">
        <v>389</v>
      </c>
      <c r="AB404" s="220" t="str">
        <f t="shared" si="20"/>
        <v/>
      </c>
      <c r="AC404" s="220" t="str">
        <f t="shared" si="21"/>
        <v/>
      </c>
      <c r="AK404" s="254" t="str">
        <f t="shared" si="22"/>
        <v/>
      </c>
    </row>
    <row r="405" spans="1:37" ht="15" x14ac:dyDescent="0.2">
      <c r="A405" s="248">
        <v>395</v>
      </c>
      <c r="B405" s="55"/>
      <c r="C405" s="55"/>
      <c r="D405" s="262"/>
      <c r="E405" s="219"/>
      <c r="F405" s="195"/>
      <c r="G405" s="195"/>
      <c r="H405" s="195"/>
      <c r="I405" s="195"/>
      <c r="J405" s="195"/>
      <c r="K405" s="195"/>
      <c r="L405" s="195"/>
      <c r="M405" s="195"/>
      <c r="N405" s="195"/>
      <c r="AA405" s="220">
        <v>390</v>
      </c>
      <c r="AB405" s="220" t="str">
        <f t="shared" si="20"/>
        <v/>
      </c>
      <c r="AC405" s="220" t="str">
        <f t="shared" si="21"/>
        <v/>
      </c>
      <c r="AK405" s="254" t="str">
        <f t="shared" si="22"/>
        <v/>
      </c>
    </row>
    <row r="406" spans="1:37" ht="15" x14ac:dyDescent="0.2">
      <c r="A406" s="248">
        <v>396</v>
      </c>
      <c r="B406" s="55"/>
      <c r="C406" s="55"/>
      <c r="D406" s="262"/>
      <c r="E406" s="219"/>
      <c r="F406" s="195"/>
      <c r="G406" s="195"/>
      <c r="H406" s="195"/>
      <c r="I406" s="195"/>
      <c r="J406" s="195"/>
      <c r="K406" s="195"/>
      <c r="L406" s="195"/>
      <c r="M406" s="195"/>
      <c r="N406" s="195"/>
      <c r="AA406" s="220">
        <v>391</v>
      </c>
      <c r="AB406" s="220" t="str">
        <f t="shared" si="20"/>
        <v/>
      </c>
      <c r="AC406" s="220" t="str">
        <f t="shared" si="21"/>
        <v/>
      </c>
      <c r="AK406" s="254" t="str">
        <f t="shared" si="22"/>
        <v/>
      </c>
    </row>
    <row r="407" spans="1:37" ht="15" x14ac:dyDescent="0.2">
      <c r="A407" s="248">
        <v>397</v>
      </c>
      <c r="B407" s="55"/>
      <c r="C407" s="55"/>
      <c r="D407" s="262"/>
      <c r="E407" s="219"/>
      <c r="F407" s="195"/>
      <c r="G407" s="195"/>
      <c r="H407" s="195"/>
      <c r="I407" s="195"/>
      <c r="J407" s="195"/>
      <c r="K407" s="195"/>
      <c r="L407" s="195"/>
      <c r="M407" s="195"/>
      <c r="N407" s="195"/>
      <c r="AA407" s="220">
        <v>392</v>
      </c>
      <c r="AB407" s="220" t="str">
        <f t="shared" si="20"/>
        <v/>
      </c>
      <c r="AC407" s="220" t="str">
        <f t="shared" si="21"/>
        <v/>
      </c>
      <c r="AK407" s="254" t="str">
        <f t="shared" si="22"/>
        <v/>
      </c>
    </row>
    <row r="408" spans="1:37" ht="15" x14ac:dyDescent="0.2">
      <c r="A408" s="248">
        <v>398</v>
      </c>
      <c r="B408" s="55"/>
      <c r="C408" s="55"/>
      <c r="D408" s="262"/>
      <c r="E408" s="219"/>
      <c r="F408" s="195"/>
      <c r="G408" s="195"/>
      <c r="H408" s="195"/>
      <c r="I408" s="195"/>
      <c r="J408" s="195"/>
      <c r="K408" s="195"/>
      <c r="L408" s="195"/>
      <c r="M408" s="195"/>
      <c r="N408" s="195"/>
      <c r="AA408" s="220">
        <v>393</v>
      </c>
      <c r="AB408" s="220" t="str">
        <f t="shared" si="20"/>
        <v/>
      </c>
      <c r="AC408" s="220" t="str">
        <f t="shared" si="21"/>
        <v/>
      </c>
      <c r="AK408" s="254" t="str">
        <f t="shared" si="22"/>
        <v/>
      </c>
    </row>
    <row r="409" spans="1:37" ht="15" x14ac:dyDescent="0.2">
      <c r="A409" s="248">
        <v>399</v>
      </c>
      <c r="B409" s="55"/>
      <c r="C409" s="55"/>
      <c r="D409" s="262"/>
      <c r="E409" s="219"/>
      <c r="F409" s="195"/>
      <c r="G409" s="195"/>
      <c r="H409" s="195"/>
      <c r="I409" s="195"/>
      <c r="J409" s="195"/>
      <c r="K409" s="195"/>
      <c r="L409" s="195"/>
      <c r="M409" s="195"/>
      <c r="N409" s="195"/>
      <c r="AA409" s="220">
        <v>394</v>
      </c>
      <c r="AB409" s="220" t="str">
        <f t="shared" si="20"/>
        <v/>
      </c>
      <c r="AC409" s="220" t="str">
        <f t="shared" si="21"/>
        <v/>
      </c>
      <c r="AK409" s="254" t="str">
        <f t="shared" si="22"/>
        <v/>
      </c>
    </row>
    <row r="410" spans="1:37" ht="15" x14ac:dyDescent="0.2">
      <c r="A410" s="248">
        <v>400</v>
      </c>
      <c r="B410" s="55"/>
      <c r="C410" s="55"/>
      <c r="D410" s="262"/>
      <c r="E410" s="219"/>
      <c r="F410" s="195"/>
      <c r="G410" s="195"/>
      <c r="H410" s="195"/>
      <c r="I410" s="195"/>
      <c r="J410" s="195"/>
      <c r="K410" s="195"/>
      <c r="L410" s="195"/>
      <c r="M410" s="195"/>
      <c r="N410" s="195"/>
      <c r="AA410" s="220">
        <v>395</v>
      </c>
      <c r="AB410" s="220" t="str">
        <f t="shared" si="20"/>
        <v/>
      </c>
      <c r="AC410" s="220" t="str">
        <f t="shared" si="21"/>
        <v/>
      </c>
      <c r="AK410" s="254" t="str">
        <f t="shared" si="22"/>
        <v/>
      </c>
    </row>
    <row r="411" spans="1:37" ht="15" x14ac:dyDescent="0.2">
      <c r="A411" s="248">
        <v>401</v>
      </c>
      <c r="B411" s="55"/>
      <c r="C411" s="55"/>
      <c r="D411" s="262"/>
      <c r="E411" s="219"/>
      <c r="F411" s="195"/>
      <c r="G411" s="195"/>
      <c r="H411" s="195"/>
      <c r="I411" s="195"/>
      <c r="J411" s="195"/>
      <c r="K411" s="195"/>
      <c r="L411" s="195"/>
      <c r="M411" s="195"/>
      <c r="N411" s="195"/>
      <c r="AA411" s="220">
        <v>396</v>
      </c>
      <c r="AB411" s="220" t="str">
        <f t="shared" si="20"/>
        <v/>
      </c>
      <c r="AC411" s="220" t="str">
        <f t="shared" si="21"/>
        <v/>
      </c>
      <c r="AK411" s="254" t="str">
        <f t="shared" si="22"/>
        <v/>
      </c>
    </row>
    <row r="412" spans="1:37" ht="15" x14ac:dyDescent="0.2">
      <c r="A412" s="248">
        <v>402</v>
      </c>
      <c r="B412" s="55"/>
      <c r="C412" s="55"/>
      <c r="D412" s="262"/>
      <c r="E412" s="219"/>
      <c r="F412" s="195"/>
      <c r="G412" s="195"/>
      <c r="H412" s="195"/>
      <c r="I412" s="195"/>
      <c r="J412" s="195"/>
      <c r="K412" s="195"/>
      <c r="L412" s="195"/>
      <c r="M412" s="195"/>
      <c r="N412" s="195"/>
      <c r="AA412" s="220">
        <v>397</v>
      </c>
      <c r="AB412" s="220" t="str">
        <f t="shared" si="20"/>
        <v/>
      </c>
      <c r="AC412" s="220" t="str">
        <f t="shared" si="21"/>
        <v/>
      </c>
      <c r="AK412" s="254" t="str">
        <f t="shared" si="22"/>
        <v/>
      </c>
    </row>
    <row r="413" spans="1:37" ht="15" x14ac:dyDescent="0.2">
      <c r="A413" s="248">
        <v>403</v>
      </c>
      <c r="B413" s="55"/>
      <c r="C413" s="55"/>
      <c r="D413" s="262"/>
      <c r="E413" s="219"/>
      <c r="F413" s="195"/>
      <c r="G413" s="195"/>
      <c r="H413" s="195"/>
      <c r="I413" s="195"/>
      <c r="J413" s="195"/>
      <c r="K413" s="195"/>
      <c r="L413" s="195"/>
      <c r="M413" s="195"/>
      <c r="N413" s="195"/>
      <c r="AA413" s="220">
        <v>398</v>
      </c>
      <c r="AB413" s="220" t="str">
        <f t="shared" si="20"/>
        <v/>
      </c>
      <c r="AC413" s="220" t="str">
        <f t="shared" si="21"/>
        <v/>
      </c>
      <c r="AK413" s="254" t="str">
        <f t="shared" si="22"/>
        <v/>
      </c>
    </row>
    <row r="414" spans="1:37" ht="15" x14ac:dyDescent="0.2">
      <c r="A414" s="248">
        <v>404</v>
      </c>
      <c r="B414" s="55"/>
      <c r="C414" s="55"/>
      <c r="D414" s="262"/>
      <c r="E414" s="219"/>
      <c r="F414" s="195"/>
      <c r="G414" s="195"/>
      <c r="H414" s="195"/>
      <c r="I414" s="195"/>
      <c r="J414" s="195"/>
      <c r="K414" s="195"/>
      <c r="L414" s="195"/>
      <c r="M414" s="195"/>
      <c r="N414" s="195"/>
      <c r="AA414" s="220">
        <v>399</v>
      </c>
      <c r="AB414" s="220" t="str">
        <f t="shared" si="20"/>
        <v/>
      </c>
      <c r="AC414" s="220" t="str">
        <f t="shared" si="21"/>
        <v/>
      </c>
      <c r="AK414" s="254" t="str">
        <f t="shared" si="22"/>
        <v/>
      </c>
    </row>
    <row r="415" spans="1:37" ht="15" x14ac:dyDescent="0.2">
      <c r="A415" s="248">
        <v>405</v>
      </c>
      <c r="B415" s="55"/>
      <c r="C415" s="55"/>
      <c r="D415" s="262"/>
      <c r="E415" s="219"/>
      <c r="F415" s="195"/>
      <c r="G415" s="195"/>
      <c r="H415" s="195"/>
      <c r="I415" s="195"/>
      <c r="J415" s="195"/>
      <c r="K415" s="195"/>
      <c r="L415" s="195"/>
      <c r="M415" s="195"/>
      <c r="N415" s="195"/>
      <c r="AA415" s="220">
        <v>400</v>
      </c>
      <c r="AB415" s="220" t="str">
        <f t="shared" si="20"/>
        <v/>
      </c>
      <c r="AC415" s="220" t="str">
        <f t="shared" si="21"/>
        <v/>
      </c>
      <c r="AK415" s="254" t="str">
        <f t="shared" si="22"/>
        <v/>
      </c>
    </row>
    <row r="416" spans="1:37" ht="15" x14ac:dyDescent="0.2">
      <c r="A416" s="248">
        <v>406</v>
      </c>
      <c r="B416" s="55"/>
      <c r="C416" s="55"/>
      <c r="D416" s="262"/>
      <c r="E416" s="219"/>
      <c r="F416" s="195"/>
      <c r="G416" s="195"/>
      <c r="H416" s="195"/>
      <c r="I416" s="195"/>
      <c r="J416" s="195"/>
      <c r="K416" s="195"/>
      <c r="L416" s="195"/>
      <c r="M416" s="195"/>
      <c r="N416" s="195"/>
      <c r="AA416" s="220">
        <v>401</v>
      </c>
      <c r="AB416" s="220" t="str">
        <f t="shared" si="20"/>
        <v/>
      </c>
      <c r="AC416" s="220" t="str">
        <f t="shared" si="21"/>
        <v/>
      </c>
      <c r="AK416" s="254" t="str">
        <f t="shared" si="22"/>
        <v/>
      </c>
    </row>
    <row r="417" spans="1:37" ht="15" x14ac:dyDescent="0.2">
      <c r="A417" s="248">
        <v>407</v>
      </c>
      <c r="B417" s="55"/>
      <c r="C417" s="55"/>
      <c r="D417" s="262"/>
      <c r="E417" s="219"/>
      <c r="F417" s="195"/>
      <c r="G417" s="195"/>
      <c r="H417" s="195"/>
      <c r="I417" s="195"/>
      <c r="J417" s="195"/>
      <c r="K417" s="195"/>
      <c r="L417" s="195"/>
      <c r="M417" s="195"/>
      <c r="N417" s="195"/>
      <c r="AA417" s="220">
        <v>402</v>
      </c>
      <c r="AB417" s="220" t="str">
        <f t="shared" si="20"/>
        <v/>
      </c>
      <c r="AC417" s="220" t="str">
        <f t="shared" si="21"/>
        <v/>
      </c>
      <c r="AK417" s="254" t="str">
        <f t="shared" si="22"/>
        <v/>
      </c>
    </row>
    <row r="418" spans="1:37" ht="15" x14ac:dyDescent="0.2">
      <c r="A418" s="248">
        <v>408</v>
      </c>
      <c r="B418" s="55"/>
      <c r="C418" s="55"/>
      <c r="D418" s="262"/>
      <c r="E418" s="219"/>
      <c r="F418" s="195"/>
      <c r="G418" s="195"/>
      <c r="H418" s="195"/>
      <c r="I418" s="195"/>
      <c r="J418" s="195"/>
      <c r="K418" s="195"/>
      <c r="L418" s="195"/>
      <c r="M418" s="195"/>
      <c r="N418" s="195"/>
      <c r="AA418" s="220">
        <v>403</v>
      </c>
      <c r="AB418" s="220" t="str">
        <f t="shared" si="20"/>
        <v/>
      </c>
      <c r="AC418" s="220" t="str">
        <f t="shared" si="21"/>
        <v/>
      </c>
      <c r="AK418" s="254" t="str">
        <f t="shared" si="22"/>
        <v/>
      </c>
    </row>
    <row r="419" spans="1:37" ht="15" x14ac:dyDescent="0.2">
      <c r="A419" s="248">
        <v>409</v>
      </c>
      <c r="B419" s="55"/>
      <c r="C419" s="55"/>
      <c r="D419" s="262"/>
      <c r="E419" s="219"/>
      <c r="F419" s="195"/>
      <c r="G419" s="195"/>
      <c r="H419" s="195"/>
      <c r="I419" s="195"/>
      <c r="J419" s="195"/>
      <c r="K419" s="195"/>
      <c r="L419" s="195"/>
      <c r="M419" s="195"/>
      <c r="N419" s="195"/>
      <c r="AA419" s="220">
        <v>404</v>
      </c>
      <c r="AB419" s="220" t="str">
        <f t="shared" si="20"/>
        <v/>
      </c>
      <c r="AC419" s="220" t="str">
        <f t="shared" si="21"/>
        <v/>
      </c>
      <c r="AK419" s="254" t="str">
        <f t="shared" si="22"/>
        <v/>
      </c>
    </row>
    <row r="420" spans="1:37" ht="15" x14ac:dyDescent="0.2">
      <c r="A420" s="248">
        <v>410</v>
      </c>
      <c r="B420" s="55"/>
      <c r="C420" s="55"/>
      <c r="D420" s="262"/>
      <c r="E420" s="219"/>
      <c r="F420" s="195"/>
      <c r="G420" s="195"/>
      <c r="H420" s="195"/>
      <c r="I420" s="195"/>
      <c r="J420" s="195"/>
      <c r="K420" s="195"/>
      <c r="L420" s="195"/>
      <c r="M420" s="195"/>
      <c r="N420" s="195"/>
      <c r="AA420" s="220">
        <v>405</v>
      </c>
      <c r="AB420" s="220" t="str">
        <f t="shared" si="20"/>
        <v/>
      </c>
      <c r="AC420" s="220" t="str">
        <f t="shared" si="21"/>
        <v/>
      </c>
      <c r="AK420" s="254" t="str">
        <f t="shared" si="22"/>
        <v/>
      </c>
    </row>
    <row r="421" spans="1:37" ht="15" x14ac:dyDescent="0.2">
      <c r="A421" s="248">
        <v>411</v>
      </c>
      <c r="B421" s="55"/>
      <c r="C421" s="55"/>
      <c r="D421" s="262"/>
      <c r="E421" s="219"/>
      <c r="F421" s="195"/>
      <c r="G421" s="195"/>
      <c r="H421" s="195"/>
      <c r="I421" s="195"/>
      <c r="J421" s="195"/>
      <c r="K421" s="195"/>
      <c r="L421" s="195"/>
      <c r="M421" s="195"/>
      <c r="N421" s="195"/>
      <c r="AA421" s="220">
        <v>406</v>
      </c>
      <c r="AB421" s="220" t="str">
        <f t="shared" si="20"/>
        <v/>
      </c>
      <c r="AC421" s="220" t="str">
        <f t="shared" si="21"/>
        <v/>
      </c>
      <c r="AK421" s="254" t="str">
        <f t="shared" si="22"/>
        <v/>
      </c>
    </row>
    <row r="422" spans="1:37" ht="15" x14ac:dyDescent="0.2">
      <c r="A422" s="248">
        <v>412</v>
      </c>
      <c r="B422" s="55"/>
      <c r="C422" s="55"/>
      <c r="D422" s="262"/>
      <c r="E422" s="219"/>
      <c r="F422" s="195"/>
      <c r="G422" s="195"/>
      <c r="H422" s="195"/>
      <c r="I422" s="195"/>
      <c r="J422" s="195"/>
      <c r="K422" s="195"/>
      <c r="L422" s="195"/>
      <c r="M422" s="195"/>
      <c r="N422" s="195"/>
      <c r="AA422" s="220">
        <v>407</v>
      </c>
      <c r="AB422" s="220" t="str">
        <f t="shared" si="20"/>
        <v/>
      </c>
      <c r="AC422" s="220" t="str">
        <f t="shared" si="21"/>
        <v/>
      </c>
      <c r="AK422" s="254" t="str">
        <f t="shared" si="22"/>
        <v/>
      </c>
    </row>
    <row r="423" spans="1:37" ht="15" x14ac:dyDescent="0.2">
      <c r="A423" s="248">
        <v>413</v>
      </c>
      <c r="B423" s="55"/>
      <c r="C423" s="55"/>
      <c r="D423" s="262"/>
      <c r="E423" s="219"/>
      <c r="F423" s="195"/>
      <c r="G423" s="195"/>
      <c r="H423" s="195"/>
      <c r="I423" s="195"/>
      <c r="J423" s="195"/>
      <c r="K423" s="195"/>
      <c r="L423" s="195"/>
      <c r="M423" s="195"/>
      <c r="N423" s="195"/>
      <c r="AA423" s="220">
        <v>408</v>
      </c>
      <c r="AB423" s="220" t="str">
        <f t="shared" si="20"/>
        <v/>
      </c>
      <c r="AC423" s="220" t="str">
        <f t="shared" si="21"/>
        <v/>
      </c>
      <c r="AK423" s="254" t="str">
        <f t="shared" si="22"/>
        <v/>
      </c>
    </row>
    <row r="424" spans="1:37" ht="15" x14ac:dyDescent="0.2">
      <c r="A424" s="248">
        <v>414</v>
      </c>
      <c r="B424" s="55"/>
      <c r="C424" s="55"/>
      <c r="D424" s="262"/>
      <c r="E424" s="219"/>
      <c r="F424" s="195"/>
      <c r="G424" s="195"/>
      <c r="H424" s="195"/>
      <c r="I424" s="195"/>
      <c r="J424" s="195"/>
      <c r="K424" s="195"/>
      <c r="L424" s="195"/>
      <c r="M424" s="195"/>
      <c r="N424" s="195"/>
      <c r="AA424" s="220">
        <v>409</v>
      </c>
      <c r="AB424" s="220" t="str">
        <f t="shared" si="20"/>
        <v/>
      </c>
      <c r="AC424" s="220" t="str">
        <f t="shared" si="21"/>
        <v/>
      </c>
      <c r="AK424" s="254" t="str">
        <f t="shared" si="22"/>
        <v/>
      </c>
    </row>
    <row r="425" spans="1:37" ht="15" x14ac:dyDescent="0.2">
      <c r="A425" s="248">
        <v>415</v>
      </c>
      <c r="B425" s="55"/>
      <c r="C425" s="55"/>
      <c r="D425" s="262"/>
      <c r="E425" s="219"/>
      <c r="F425" s="195"/>
      <c r="G425" s="195"/>
      <c r="H425" s="195"/>
      <c r="I425" s="195"/>
      <c r="J425" s="195"/>
      <c r="K425" s="195"/>
      <c r="L425" s="195"/>
      <c r="M425" s="195"/>
      <c r="N425" s="195"/>
      <c r="AA425" s="220">
        <v>410</v>
      </c>
      <c r="AB425" s="220" t="str">
        <f t="shared" si="20"/>
        <v/>
      </c>
      <c r="AC425" s="220" t="str">
        <f t="shared" si="21"/>
        <v/>
      </c>
      <c r="AK425" s="254" t="str">
        <f t="shared" si="22"/>
        <v/>
      </c>
    </row>
    <row r="426" spans="1:37" ht="15" x14ac:dyDescent="0.2">
      <c r="A426" s="248">
        <v>416</v>
      </c>
      <c r="B426" s="55"/>
      <c r="C426" s="55"/>
      <c r="D426" s="262"/>
      <c r="E426" s="219"/>
      <c r="F426" s="195"/>
      <c r="G426" s="195"/>
      <c r="H426" s="195"/>
      <c r="I426" s="195"/>
      <c r="J426" s="195"/>
      <c r="K426" s="195"/>
      <c r="L426" s="195"/>
      <c r="M426" s="195"/>
      <c r="N426" s="195"/>
      <c r="AA426" s="220">
        <v>411</v>
      </c>
      <c r="AB426" s="220" t="str">
        <f t="shared" si="20"/>
        <v/>
      </c>
      <c r="AC426" s="220" t="str">
        <f t="shared" si="21"/>
        <v/>
      </c>
      <c r="AK426" s="254" t="str">
        <f t="shared" si="22"/>
        <v/>
      </c>
    </row>
    <row r="427" spans="1:37" ht="15" x14ac:dyDescent="0.2">
      <c r="A427" s="248">
        <v>417</v>
      </c>
      <c r="B427" s="55"/>
      <c r="C427" s="55"/>
      <c r="D427" s="262"/>
      <c r="E427" s="219"/>
      <c r="F427" s="195"/>
      <c r="G427" s="195"/>
      <c r="H427" s="195"/>
      <c r="I427" s="195"/>
      <c r="J427" s="195"/>
      <c r="K427" s="195"/>
      <c r="L427" s="195"/>
      <c r="M427" s="195"/>
      <c r="N427" s="195"/>
      <c r="AA427" s="220">
        <v>412</v>
      </c>
      <c r="AB427" s="220" t="str">
        <f t="shared" si="20"/>
        <v/>
      </c>
      <c r="AC427" s="220" t="str">
        <f t="shared" si="21"/>
        <v/>
      </c>
      <c r="AK427" s="254" t="str">
        <f t="shared" si="22"/>
        <v/>
      </c>
    </row>
    <row r="428" spans="1:37" ht="15" x14ac:dyDescent="0.2">
      <c r="A428" s="248">
        <v>418</v>
      </c>
      <c r="B428" s="55"/>
      <c r="C428" s="55"/>
      <c r="D428" s="262"/>
      <c r="E428" s="219"/>
      <c r="F428" s="195"/>
      <c r="G428" s="195"/>
      <c r="H428" s="195"/>
      <c r="I428" s="195"/>
      <c r="J428" s="195"/>
      <c r="K428" s="195"/>
      <c r="L428" s="195"/>
      <c r="M428" s="195"/>
      <c r="N428" s="195"/>
      <c r="AA428" s="220">
        <v>413</v>
      </c>
      <c r="AB428" s="220" t="str">
        <f t="shared" si="20"/>
        <v/>
      </c>
      <c r="AC428" s="220" t="str">
        <f t="shared" si="21"/>
        <v/>
      </c>
      <c r="AK428" s="254" t="str">
        <f t="shared" si="22"/>
        <v/>
      </c>
    </row>
    <row r="429" spans="1:37" ht="15" x14ac:dyDescent="0.2">
      <c r="A429" s="248">
        <v>419</v>
      </c>
      <c r="B429" s="55"/>
      <c r="C429" s="55"/>
      <c r="D429" s="262"/>
      <c r="E429" s="219"/>
      <c r="F429" s="195"/>
      <c r="G429" s="195"/>
      <c r="H429" s="195"/>
      <c r="I429" s="195"/>
      <c r="J429" s="195"/>
      <c r="K429" s="195"/>
      <c r="L429" s="195"/>
      <c r="M429" s="195"/>
      <c r="N429" s="195"/>
      <c r="AA429" s="220">
        <v>414</v>
      </c>
      <c r="AB429" s="220" t="str">
        <f t="shared" si="20"/>
        <v/>
      </c>
      <c r="AC429" s="220" t="str">
        <f t="shared" si="21"/>
        <v/>
      </c>
      <c r="AK429" s="254" t="str">
        <f t="shared" si="22"/>
        <v/>
      </c>
    </row>
    <row r="430" spans="1:37" ht="15" x14ac:dyDescent="0.2">
      <c r="A430" s="248">
        <v>420</v>
      </c>
      <c r="B430" s="55"/>
      <c r="C430" s="55"/>
      <c r="D430" s="262"/>
      <c r="E430" s="219"/>
      <c r="F430" s="195"/>
      <c r="G430" s="195"/>
      <c r="H430" s="195"/>
      <c r="I430" s="195"/>
      <c r="J430" s="195"/>
      <c r="K430" s="195"/>
      <c r="L430" s="195"/>
      <c r="M430" s="195"/>
      <c r="N430" s="195"/>
      <c r="AA430" s="220">
        <v>415</v>
      </c>
      <c r="AB430" s="220" t="str">
        <f t="shared" si="20"/>
        <v/>
      </c>
      <c r="AC430" s="220" t="str">
        <f t="shared" si="21"/>
        <v/>
      </c>
      <c r="AK430" s="254" t="str">
        <f t="shared" si="22"/>
        <v/>
      </c>
    </row>
    <row r="431" spans="1:37" ht="15" x14ac:dyDescent="0.2">
      <c r="A431" s="248">
        <v>421</v>
      </c>
      <c r="B431" s="55"/>
      <c r="C431" s="55"/>
      <c r="D431" s="262"/>
      <c r="E431" s="219"/>
      <c r="F431" s="195"/>
      <c r="G431" s="195"/>
      <c r="H431" s="195"/>
      <c r="I431" s="195"/>
      <c r="J431" s="195"/>
      <c r="K431" s="195"/>
      <c r="L431" s="195"/>
      <c r="M431" s="195"/>
      <c r="N431" s="195"/>
      <c r="AA431" s="220">
        <v>416</v>
      </c>
      <c r="AB431" s="220" t="str">
        <f t="shared" si="20"/>
        <v/>
      </c>
      <c r="AC431" s="220" t="str">
        <f t="shared" si="21"/>
        <v/>
      </c>
      <c r="AK431" s="254" t="str">
        <f t="shared" si="22"/>
        <v/>
      </c>
    </row>
    <row r="432" spans="1:37" ht="15" x14ac:dyDescent="0.2">
      <c r="A432" s="248">
        <v>422</v>
      </c>
      <c r="B432" s="55"/>
      <c r="C432" s="55"/>
      <c r="D432" s="262"/>
      <c r="E432" s="219"/>
      <c r="F432" s="195"/>
      <c r="G432" s="195"/>
      <c r="H432" s="195"/>
      <c r="I432" s="195"/>
      <c r="J432" s="195"/>
      <c r="K432" s="195"/>
      <c r="L432" s="195"/>
      <c r="M432" s="195"/>
      <c r="N432" s="195"/>
      <c r="AA432" s="220">
        <v>417</v>
      </c>
      <c r="AB432" s="220" t="str">
        <f t="shared" si="20"/>
        <v/>
      </c>
      <c r="AC432" s="220" t="str">
        <f t="shared" si="21"/>
        <v/>
      </c>
      <c r="AK432" s="254" t="str">
        <f t="shared" si="22"/>
        <v/>
      </c>
    </row>
    <row r="433" spans="1:37" ht="15" x14ac:dyDescent="0.2">
      <c r="A433" s="248">
        <v>423</v>
      </c>
      <c r="B433" s="55"/>
      <c r="C433" s="55"/>
      <c r="D433" s="262"/>
      <c r="E433" s="219"/>
      <c r="F433" s="195"/>
      <c r="G433" s="195"/>
      <c r="H433" s="195"/>
      <c r="I433" s="195"/>
      <c r="J433" s="195"/>
      <c r="K433" s="195"/>
      <c r="L433" s="195"/>
      <c r="M433" s="195"/>
      <c r="N433" s="195"/>
      <c r="AA433" s="220">
        <v>418</v>
      </c>
      <c r="AB433" s="220" t="str">
        <f t="shared" si="20"/>
        <v/>
      </c>
      <c r="AC433" s="220" t="str">
        <f t="shared" si="21"/>
        <v/>
      </c>
      <c r="AK433" s="254" t="str">
        <f t="shared" si="22"/>
        <v/>
      </c>
    </row>
    <row r="434" spans="1:37" ht="15" x14ac:dyDescent="0.2">
      <c r="A434" s="248">
        <v>424</v>
      </c>
      <c r="B434" s="55"/>
      <c r="C434" s="55"/>
      <c r="D434" s="262"/>
      <c r="E434" s="219"/>
      <c r="F434" s="195"/>
      <c r="G434" s="195"/>
      <c r="H434" s="195"/>
      <c r="I434" s="195"/>
      <c r="J434" s="195"/>
      <c r="K434" s="195"/>
      <c r="L434" s="195"/>
      <c r="M434" s="195"/>
      <c r="N434" s="195"/>
      <c r="AA434" s="220">
        <v>419</v>
      </c>
      <c r="AB434" s="220" t="str">
        <f t="shared" si="20"/>
        <v/>
      </c>
      <c r="AC434" s="220" t="str">
        <f t="shared" si="21"/>
        <v/>
      </c>
      <c r="AK434" s="254" t="str">
        <f t="shared" si="22"/>
        <v/>
      </c>
    </row>
    <row r="435" spans="1:37" ht="15" x14ac:dyDescent="0.2">
      <c r="A435" s="248">
        <v>425</v>
      </c>
      <c r="B435" s="55"/>
      <c r="C435" s="55"/>
      <c r="D435" s="262"/>
      <c r="E435" s="219"/>
      <c r="F435" s="195"/>
      <c r="G435" s="195"/>
      <c r="H435" s="195"/>
      <c r="I435" s="195"/>
      <c r="J435" s="195"/>
      <c r="K435" s="195"/>
      <c r="L435" s="195"/>
      <c r="M435" s="195"/>
      <c r="N435" s="195"/>
      <c r="AA435" s="220">
        <v>420</v>
      </c>
      <c r="AB435" s="220" t="str">
        <f t="shared" si="20"/>
        <v/>
      </c>
      <c r="AC435" s="220" t="str">
        <f t="shared" si="21"/>
        <v/>
      </c>
      <c r="AK435" s="254" t="str">
        <f t="shared" si="22"/>
        <v/>
      </c>
    </row>
    <row r="436" spans="1:37" ht="15" x14ac:dyDescent="0.2">
      <c r="A436" s="248">
        <v>426</v>
      </c>
      <c r="B436" s="55"/>
      <c r="C436" s="55"/>
      <c r="D436" s="262"/>
      <c r="E436" s="219"/>
      <c r="F436" s="195"/>
      <c r="G436" s="195"/>
      <c r="H436" s="195"/>
      <c r="I436" s="195"/>
      <c r="J436" s="195"/>
      <c r="K436" s="195"/>
      <c r="L436" s="195"/>
      <c r="M436" s="195"/>
      <c r="N436" s="195"/>
      <c r="AA436" s="220">
        <v>421</v>
      </c>
      <c r="AB436" s="220" t="str">
        <f t="shared" si="20"/>
        <v/>
      </c>
      <c r="AC436" s="220" t="str">
        <f t="shared" si="21"/>
        <v/>
      </c>
      <c r="AK436" s="254" t="str">
        <f t="shared" si="22"/>
        <v/>
      </c>
    </row>
    <row r="437" spans="1:37" ht="15" x14ac:dyDescent="0.2">
      <c r="A437" s="248">
        <v>427</v>
      </c>
      <c r="B437" s="55"/>
      <c r="C437" s="55"/>
      <c r="D437" s="262"/>
      <c r="E437" s="219"/>
      <c r="F437" s="195"/>
      <c r="G437" s="195"/>
      <c r="H437" s="195"/>
      <c r="I437" s="195"/>
      <c r="J437" s="195"/>
      <c r="K437" s="195"/>
      <c r="L437" s="195"/>
      <c r="M437" s="195"/>
      <c r="N437" s="195"/>
      <c r="AA437" s="220">
        <v>422</v>
      </c>
      <c r="AB437" s="220" t="str">
        <f t="shared" si="20"/>
        <v/>
      </c>
      <c r="AC437" s="220" t="str">
        <f t="shared" si="21"/>
        <v/>
      </c>
      <c r="AK437" s="254" t="str">
        <f t="shared" si="22"/>
        <v/>
      </c>
    </row>
    <row r="438" spans="1:37" ht="15" x14ac:dyDescent="0.2">
      <c r="A438" s="248">
        <v>428</v>
      </c>
      <c r="B438" s="55"/>
      <c r="C438" s="55"/>
      <c r="D438" s="262"/>
      <c r="E438" s="219"/>
      <c r="F438" s="195"/>
      <c r="G438" s="195"/>
      <c r="H438" s="195"/>
      <c r="I438" s="195"/>
      <c r="J438" s="195"/>
      <c r="K438" s="195"/>
      <c r="L438" s="195"/>
      <c r="M438" s="195"/>
      <c r="N438" s="195"/>
      <c r="AA438" s="220">
        <v>423</v>
      </c>
      <c r="AB438" s="220" t="str">
        <f t="shared" si="20"/>
        <v/>
      </c>
      <c r="AC438" s="220" t="str">
        <f t="shared" si="21"/>
        <v/>
      </c>
      <c r="AK438" s="254" t="str">
        <f t="shared" si="22"/>
        <v/>
      </c>
    </row>
    <row r="439" spans="1:37" ht="15" x14ac:dyDescent="0.2">
      <c r="A439" s="248">
        <v>429</v>
      </c>
      <c r="B439" s="55"/>
      <c r="C439" s="55"/>
      <c r="D439" s="262"/>
      <c r="E439" s="219"/>
      <c r="F439" s="195"/>
      <c r="G439" s="195"/>
      <c r="H439" s="195"/>
      <c r="I439" s="195"/>
      <c r="J439" s="195"/>
      <c r="K439" s="195"/>
      <c r="L439" s="195"/>
      <c r="M439" s="195"/>
      <c r="N439" s="195"/>
      <c r="AA439" s="220">
        <v>424</v>
      </c>
      <c r="AB439" s="220" t="str">
        <f t="shared" si="20"/>
        <v/>
      </c>
      <c r="AC439" s="220" t="str">
        <f t="shared" si="21"/>
        <v/>
      </c>
      <c r="AK439" s="254" t="str">
        <f t="shared" si="22"/>
        <v/>
      </c>
    </row>
    <row r="440" spans="1:37" ht="15" x14ac:dyDescent="0.2">
      <c r="A440" s="248">
        <v>430</v>
      </c>
      <c r="B440" s="55"/>
      <c r="C440" s="55"/>
      <c r="D440" s="262"/>
      <c r="E440" s="219"/>
      <c r="F440" s="195"/>
      <c r="G440" s="195"/>
      <c r="H440" s="195"/>
      <c r="I440" s="195"/>
      <c r="J440" s="195"/>
      <c r="K440" s="195"/>
      <c r="L440" s="195"/>
      <c r="M440" s="195"/>
      <c r="N440" s="195"/>
      <c r="AA440" s="220">
        <v>425</v>
      </c>
      <c r="AB440" s="220" t="str">
        <f t="shared" si="20"/>
        <v/>
      </c>
      <c r="AC440" s="220" t="str">
        <f t="shared" si="21"/>
        <v/>
      </c>
      <c r="AK440" s="254" t="str">
        <f t="shared" si="22"/>
        <v/>
      </c>
    </row>
    <row r="441" spans="1:37" ht="15" x14ac:dyDescent="0.2">
      <c r="A441" s="248">
        <v>431</v>
      </c>
      <c r="B441" s="55"/>
      <c r="C441" s="55"/>
      <c r="D441" s="262"/>
      <c r="E441" s="219"/>
      <c r="F441" s="195"/>
      <c r="G441" s="195"/>
      <c r="H441" s="195"/>
      <c r="I441" s="195"/>
      <c r="J441" s="195"/>
      <c r="K441" s="195"/>
      <c r="L441" s="195"/>
      <c r="M441" s="195"/>
      <c r="N441" s="195"/>
      <c r="AA441" s="220">
        <v>426</v>
      </c>
      <c r="AB441" s="220" t="str">
        <f t="shared" si="20"/>
        <v/>
      </c>
      <c r="AC441" s="220" t="str">
        <f t="shared" si="21"/>
        <v/>
      </c>
      <c r="AK441" s="254" t="str">
        <f t="shared" si="22"/>
        <v/>
      </c>
    </row>
    <row r="442" spans="1:37" ht="15" x14ac:dyDescent="0.2">
      <c r="A442" s="248">
        <v>432</v>
      </c>
      <c r="B442" s="55"/>
      <c r="C442" s="55"/>
      <c r="D442" s="262"/>
      <c r="E442" s="219"/>
      <c r="F442" s="195"/>
      <c r="G442" s="195"/>
      <c r="H442" s="195"/>
      <c r="I442" s="195"/>
      <c r="J442" s="195"/>
      <c r="K442" s="195"/>
      <c r="L442" s="195"/>
      <c r="M442" s="195"/>
      <c r="N442" s="195"/>
      <c r="AA442" s="220">
        <v>427</v>
      </c>
      <c r="AB442" s="220" t="str">
        <f t="shared" si="20"/>
        <v/>
      </c>
      <c r="AC442" s="220" t="str">
        <f t="shared" si="21"/>
        <v/>
      </c>
      <c r="AK442" s="254" t="str">
        <f t="shared" si="22"/>
        <v/>
      </c>
    </row>
    <row r="443" spans="1:37" ht="15" x14ac:dyDescent="0.2">
      <c r="A443" s="248">
        <v>433</v>
      </c>
      <c r="B443" s="55"/>
      <c r="C443" s="55"/>
      <c r="D443" s="262"/>
      <c r="E443" s="219"/>
      <c r="F443" s="195"/>
      <c r="G443" s="195"/>
      <c r="H443" s="195"/>
      <c r="I443" s="195"/>
      <c r="J443" s="195"/>
      <c r="K443" s="195"/>
      <c r="L443" s="195"/>
      <c r="M443" s="195"/>
      <c r="N443" s="195"/>
      <c r="AA443" s="220">
        <v>428</v>
      </c>
      <c r="AB443" s="220" t="str">
        <f t="shared" si="20"/>
        <v/>
      </c>
      <c r="AC443" s="220" t="str">
        <f t="shared" si="21"/>
        <v/>
      </c>
      <c r="AK443" s="254" t="str">
        <f t="shared" si="22"/>
        <v/>
      </c>
    </row>
    <row r="444" spans="1:37" ht="15" x14ac:dyDescent="0.2">
      <c r="A444" s="248">
        <v>434</v>
      </c>
      <c r="B444" s="55"/>
      <c r="C444" s="55"/>
      <c r="D444" s="262"/>
      <c r="E444" s="219"/>
      <c r="F444" s="195"/>
      <c r="G444" s="195"/>
      <c r="H444" s="195"/>
      <c r="I444" s="195"/>
      <c r="J444" s="195"/>
      <c r="K444" s="195"/>
      <c r="L444" s="195"/>
      <c r="M444" s="195"/>
      <c r="N444" s="195"/>
      <c r="AA444" s="220">
        <v>429</v>
      </c>
      <c r="AB444" s="220" t="str">
        <f t="shared" si="20"/>
        <v/>
      </c>
      <c r="AC444" s="220" t="str">
        <f t="shared" si="21"/>
        <v/>
      </c>
      <c r="AK444" s="254" t="str">
        <f t="shared" si="22"/>
        <v/>
      </c>
    </row>
    <row r="445" spans="1:37" ht="15" x14ac:dyDescent="0.2">
      <c r="A445" s="248">
        <v>435</v>
      </c>
      <c r="B445" s="55"/>
      <c r="C445" s="55"/>
      <c r="D445" s="262"/>
      <c r="E445" s="219"/>
      <c r="F445" s="195"/>
      <c r="G445" s="195"/>
      <c r="H445" s="195"/>
      <c r="I445" s="195"/>
      <c r="J445" s="195"/>
      <c r="K445" s="195"/>
      <c r="L445" s="195"/>
      <c r="M445" s="195"/>
      <c r="N445" s="195"/>
      <c r="AA445" s="220">
        <v>430</v>
      </c>
      <c r="AB445" s="220" t="str">
        <f t="shared" si="20"/>
        <v/>
      </c>
      <c r="AC445" s="220" t="str">
        <f t="shared" si="21"/>
        <v/>
      </c>
      <c r="AK445" s="254" t="str">
        <f t="shared" si="22"/>
        <v/>
      </c>
    </row>
    <row r="446" spans="1:37" ht="15" x14ac:dyDescent="0.2">
      <c r="A446" s="248">
        <v>436</v>
      </c>
      <c r="B446" s="55"/>
      <c r="C446" s="55"/>
      <c r="D446" s="262"/>
      <c r="E446" s="219"/>
      <c r="F446" s="195"/>
      <c r="G446" s="195"/>
      <c r="H446" s="195"/>
      <c r="I446" s="195"/>
      <c r="J446" s="195"/>
      <c r="K446" s="195"/>
      <c r="L446" s="195"/>
      <c r="M446" s="195"/>
      <c r="N446" s="195"/>
      <c r="AA446" s="220">
        <v>431</v>
      </c>
      <c r="AB446" s="220" t="str">
        <f t="shared" si="20"/>
        <v/>
      </c>
      <c r="AC446" s="220" t="str">
        <f t="shared" si="21"/>
        <v/>
      </c>
      <c r="AK446" s="254" t="str">
        <f t="shared" si="22"/>
        <v/>
      </c>
    </row>
    <row r="447" spans="1:37" ht="15" x14ac:dyDescent="0.2">
      <c r="A447" s="248">
        <v>437</v>
      </c>
      <c r="B447" s="55"/>
      <c r="C447" s="55"/>
      <c r="D447" s="262"/>
      <c r="E447" s="219"/>
      <c r="F447" s="195"/>
      <c r="G447" s="195"/>
      <c r="H447" s="195"/>
      <c r="I447" s="195"/>
      <c r="J447" s="195"/>
      <c r="K447" s="195"/>
      <c r="L447" s="195"/>
      <c r="M447" s="195"/>
      <c r="N447" s="195"/>
      <c r="AA447" s="220">
        <v>432</v>
      </c>
      <c r="AB447" s="220" t="str">
        <f t="shared" si="20"/>
        <v/>
      </c>
      <c r="AC447" s="220" t="str">
        <f t="shared" si="21"/>
        <v/>
      </c>
      <c r="AK447" s="254" t="str">
        <f t="shared" si="22"/>
        <v/>
      </c>
    </row>
    <row r="448" spans="1:37" ht="15" x14ac:dyDescent="0.2">
      <c r="A448" s="248">
        <v>438</v>
      </c>
      <c r="B448" s="55"/>
      <c r="C448" s="55"/>
      <c r="D448" s="262"/>
      <c r="E448" s="219"/>
      <c r="F448" s="195"/>
      <c r="G448" s="195"/>
      <c r="H448" s="195"/>
      <c r="I448" s="195"/>
      <c r="J448" s="195"/>
      <c r="K448" s="195"/>
      <c r="L448" s="195"/>
      <c r="M448" s="195"/>
      <c r="N448" s="195"/>
      <c r="AA448" s="220">
        <v>433</v>
      </c>
      <c r="AB448" s="220" t="str">
        <f t="shared" si="20"/>
        <v/>
      </c>
      <c r="AC448" s="220" t="str">
        <f t="shared" si="21"/>
        <v/>
      </c>
      <c r="AK448" s="254" t="str">
        <f t="shared" si="22"/>
        <v/>
      </c>
    </row>
    <row r="449" spans="1:37" ht="15" x14ac:dyDescent="0.2">
      <c r="A449" s="248">
        <v>439</v>
      </c>
      <c r="B449" s="55"/>
      <c r="C449" s="55"/>
      <c r="D449" s="262"/>
      <c r="E449" s="219"/>
      <c r="F449" s="195"/>
      <c r="G449" s="195"/>
      <c r="H449" s="195"/>
      <c r="I449" s="195"/>
      <c r="J449" s="195"/>
      <c r="K449" s="195"/>
      <c r="L449" s="195"/>
      <c r="M449" s="195"/>
      <c r="N449" s="195"/>
      <c r="AA449" s="220">
        <v>434</v>
      </c>
      <c r="AB449" s="220" t="str">
        <f t="shared" si="20"/>
        <v/>
      </c>
      <c r="AC449" s="220" t="str">
        <f t="shared" si="21"/>
        <v/>
      </c>
      <c r="AK449" s="254" t="str">
        <f t="shared" si="22"/>
        <v/>
      </c>
    </row>
    <row r="450" spans="1:37" ht="15" x14ac:dyDescent="0.2">
      <c r="A450" s="248">
        <v>440</v>
      </c>
      <c r="B450" s="55"/>
      <c r="C450" s="55"/>
      <c r="D450" s="262"/>
      <c r="E450" s="219"/>
      <c r="F450" s="195"/>
      <c r="G450" s="195"/>
      <c r="H450" s="195"/>
      <c r="I450" s="195"/>
      <c r="J450" s="195"/>
      <c r="K450" s="195"/>
      <c r="L450" s="195"/>
      <c r="M450" s="195"/>
      <c r="N450" s="195"/>
      <c r="AA450" s="220">
        <v>435</v>
      </c>
      <c r="AB450" s="220" t="str">
        <f t="shared" si="20"/>
        <v/>
      </c>
      <c r="AC450" s="220" t="str">
        <f t="shared" si="21"/>
        <v/>
      </c>
      <c r="AK450" s="254" t="str">
        <f t="shared" si="22"/>
        <v/>
      </c>
    </row>
    <row r="451" spans="1:37" ht="15" x14ac:dyDescent="0.2">
      <c r="A451" s="248">
        <v>441</v>
      </c>
      <c r="B451" s="55"/>
      <c r="C451" s="55"/>
      <c r="D451" s="262"/>
      <c r="E451" s="219"/>
      <c r="F451" s="195"/>
      <c r="G451" s="195"/>
      <c r="H451" s="195"/>
      <c r="I451" s="195"/>
      <c r="J451" s="195"/>
      <c r="K451" s="195"/>
      <c r="L451" s="195"/>
      <c r="M451" s="195"/>
      <c r="N451" s="195"/>
      <c r="AA451" s="220">
        <v>436</v>
      </c>
      <c r="AB451" s="220" t="str">
        <f t="shared" si="20"/>
        <v/>
      </c>
      <c r="AC451" s="220" t="str">
        <f t="shared" si="21"/>
        <v/>
      </c>
      <c r="AK451" s="254" t="str">
        <f t="shared" si="22"/>
        <v/>
      </c>
    </row>
    <row r="452" spans="1:37" ht="15" x14ac:dyDescent="0.2">
      <c r="A452" s="248">
        <v>442</v>
      </c>
      <c r="B452" s="55"/>
      <c r="C452" s="55"/>
      <c r="D452" s="262"/>
      <c r="E452" s="219"/>
      <c r="F452" s="195"/>
      <c r="G452" s="195"/>
      <c r="H452" s="195"/>
      <c r="I452" s="195"/>
      <c r="J452" s="195"/>
      <c r="K452" s="195"/>
      <c r="L452" s="195"/>
      <c r="M452" s="195"/>
      <c r="N452" s="195"/>
      <c r="AA452" s="220">
        <v>437</v>
      </c>
      <c r="AB452" s="220" t="str">
        <f t="shared" si="20"/>
        <v/>
      </c>
      <c r="AC452" s="220" t="str">
        <f t="shared" si="21"/>
        <v/>
      </c>
      <c r="AK452" s="254" t="str">
        <f t="shared" si="22"/>
        <v/>
      </c>
    </row>
    <row r="453" spans="1:37" ht="15" x14ac:dyDescent="0.2">
      <c r="A453" s="248">
        <v>443</v>
      </c>
      <c r="B453" s="55"/>
      <c r="C453" s="55"/>
      <c r="D453" s="262"/>
      <c r="E453" s="219"/>
      <c r="F453" s="195"/>
      <c r="G453" s="195"/>
      <c r="H453" s="195"/>
      <c r="I453" s="195"/>
      <c r="J453" s="195"/>
      <c r="K453" s="195"/>
      <c r="L453" s="195"/>
      <c r="M453" s="195"/>
      <c r="N453" s="195"/>
      <c r="AA453" s="220">
        <v>438</v>
      </c>
      <c r="AB453" s="220" t="str">
        <f t="shared" si="20"/>
        <v/>
      </c>
      <c r="AC453" s="220" t="str">
        <f t="shared" si="21"/>
        <v/>
      </c>
      <c r="AK453" s="254" t="str">
        <f t="shared" si="22"/>
        <v/>
      </c>
    </row>
    <row r="454" spans="1:37" ht="15" x14ac:dyDescent="0.2">
      <c r="A454" s="248">
        <v>444</v>
      </c>
      <c r="B454" s="55"/>
      <c r="C454" s="55"/>
      <c r="D454" s="262"/>
      <c r="E454" s="219"/>
      <c r="F454" s="195"/>
      <c r="G454" s="195"/>
      <c r="H454" s="195"/>
      <c r="I454" s="195"/>
      <c r="J454" s="195"/>
      <c r="K454" s="195"/>
      <c r="L454" s="195"/>
      <c r="M454" s="195"/>
      <c r="N454" s="195"/>
      <c r="AA454" s="220">
        <v>439</v>
      </c>
      <c r="AB454" s="220" t="str">
        <f t="shared" si="20"/>
        <v/>
      </c>
      <c r="AC454" s="220" t="str">
        <f t="shared" si="21"/>
        <v/>
      </c>
      <c r="AK454" s="254" t="str">
        <f t="shared" si="22"/>
        <v/>
      </c>
    </row>
    <row r="455" spans="1:37" ht="15" x14ac:dyDescent="0.2">
      <c r="A455" s="248">
        <v>445</v>
      </c>
      <c r="B455" s="55"/>
      <c r="C455" s="55"/>
      <c r="D455" s="262"/>
      <c r="E455" s="219"/>
      <c r="F455" s="195"/>
      <c r="G455" s="195"/>
      <c r="H455" s="195"/>
      <c r="I455" s="195"/>
      <c r="J455" s="195"/>
      <c r="K455" s="195"/>
      <c r="L455" s="195"/>
      <c r="M455" s="195"/>
      <c r="N455" s="195"/>
      <c r="AA455" s="220">
        <v>440</v>
      </c>
      <c r="AB455" s="220" t="str">
        <f t="shared" si="20"/>
        <v/>
      </c>
      <c r="AC455" s="220" t="str">
        <f t="shared" si="21"/>
        <v/>
      </c>
      <c r="AK455" s="254" t="str">
        <f t="shared" si="22"/>
        <v/>
      </c>
    </row>
    <row r="456" spans="1:37" ht="15" x14ac:dyDescent="0.2">
      <c r="A456" s="248">
        <v>446</v>
      </c>
      <c r="B456" s="55"/>
      <c r="C456" s="55"/>
      <c r="D456" s="262"/>
      <c r="E456" s="219"/>
      <c r="F456" s="195"/>
      <c r="G456" s="195"/>
      <c r="H456" s="195"/>
      <c r="I456" s="195"/>
      <c r="J456" s="195"/>
      <c r="K456" s="195"/>
      <c r="L456" s="195"/>
      <c r="M456" s="195"/>
      <c r="N456" s="195"/>
      <c r="AA456" s="220">
        <v>441</v>
      </c>
      <c r="AB456" s="220" t="str">
        <f t="shared" si="20"/>
        <v/>
      </c>
      <c r="AC456" s="220" t="str">
        <f t="shared" si="21"/>
        <v/>
      </c>
      <c r="AK456" s="254" t="str">
        <f t="shared" si="22"/>
        <v/>
      </c>
    </row>
    <row r="457" spans="1:37" ht="15" x14ac:dyDescent="0.2">
      <c r="A457" s="248">
        <v>447</v>
      </c>
      <c r="B457" s="55"/>
      <c r="C457" s="55"/>
      <c r="D457" s="262"/>
      <c r="E457" s="219"/>
      <c r="F457" s="195"/>
      <c r="G457" s="195"/>
      <c r="H457" s="195"/>
      <c r="I457" s="195"/>
      <c r="J457" s="195"/>
      <c r="K457" s="195"/>
      <c r="L457" s="195"/>
      <c r="M457" s="195"/>
      <c r="N457" s="195"/>
      <c r="AA457" s="220">
        <v>442</v>
      </c>
      <c r="AB457" s="220" t="str">
        <f t="shared" si="20"/>
        <v/>
      </c>
      <c r="AC457" s="220" t="str">
        <f t="shared" si="21"/>
        <v/>
      </c>
      <c r="AK457" s="254" t="str">
        <f t="shared" si="22"/>
        <v/>
      </c>
    </row>
    <row r="458" spans="1:37" ht="15" x14ac:dyDescent="0.2">
      <c r="A458" s="248">
        <v>448</v>
      </c>
      <c r="B458" s="55"/>
      <c r="C458" s="55"/>
      <c r="D458" s="262"/>
      <c r="E458" s="219"/>
      <c r="F458" s="195"/>
      <c r="G458" s="195"/>
      <c r="H458" s="195"/>
      <c r="I458" s="195"/>
      <c r="J458" s="195"/>
      <c r="K458" s="195"/>
      <c r="L458" s="195"/>
      <c r="M458" s="195"/>
      <c r="N458" s="195"/>
      <c r="AA458" s="220">
        <v>443</v>
      </c>
      <c r="AB458" s="220" t="str">
        <f t="shared" si="20"/>
        <v/>
      </c>
      <c r="AC458" s="220" t="str">
        <f t="shared" si="21"/>
        <v/>
      </c>
      <c r="AK458" s="254" t="str">
        <f t="shared" si="22"/>
        <v/>
      </c>
    </row>
    <row r="459" spans="1:37" ht="15" x14ac:dyDescent="0.2">
      <c r="A459" s="248">
        <v>449</v>
      </c>
      <c r="B459" s="55"/>
      <c r="C459" s="55"/>
      <c r="D459" s="262"/>
      <c r="E459" s="219"/>
      <c r="F459" s="195"/>
      <c r="G459" s="195"/>
      <c r="H459" s="195"/>
      <c r="I459" s="195"/>
      <c r="J459" s="195"/>
      <c r="K459" s="195"/>
      <c r="L459" s="195"/>
      <c r="M459" s="195"/>
      <c r="N459" s="195"/>
      <c r="AA459" s="220">
        <v>444</v>
      </c>
      <c r="AB459" s="220" t="str">
        <f t="shared" si="20"/>
        <v/>
      </c>
      <c r="AC459" s="220" t="str">
        <f t="shared" si="21"/>
        <v/>
      </c>
      <c r="AK459" s="254" t="str">
        <f t="shared" si="22"/>
        <v/>
      </c>
    </row>
    <row r="460" spans="1:37" ht="15" x14ac:dyDescent="0.2">
      <c r="A460" s="248">
        <v>450</v>
      </c>
      <c r="B460" s="55"/>
      <c r="C460" s="55"/>
      <c r="D460" s="262"/>
      <c r="E460" s="219"/>
      <c r="F460" s="195"/>
      <c r="G460" s="195"/>
      <c r="H460" s="195"/>
      <c r="I460" s="195"/>
      <c r="J460" s="195"/>
      <c r="K460" s="195"/>
      <c r="L460" s="195"/>
      <c r="M460" s="195"/>
      <c r="N460" s="195"/>
      <c r="AA460" s="220">
        <v>445</v>
      </c>
      <c r="AB460" s="220" t="str">
        <f t="shared" si="20"/>
        <v/>
      </c>
      <c r="AC460" s="220" t="str">
        <f t="shared" si="21"/>
        <v/>
      </c>
      <c r="AK460" s="254" t="str">
        <f t="shared" si="22"/>
        <v/>
      </c>
    </row>
    <row r="461" spans="1:37" ht="15" x14ac:dyDescent="0.2">
      <c r="A461" s="248">
        <v>451</v>
      </c>
      <c r="B461" s="55"/>
      <c r="C461" s="55"/>
      <c r="D461" s="262"/>
      <c r="E461" s="219"/>
      <c r="F461" s="195"/>
      <c r="G461" s="195"/>
      <c r="H461" s="195"/>
      <c r="I461" s="195"/>
      <c r="J461" s="195"/>
      <c r="K461" s="195"/>
      <c r="L461" s="195"/>
      <c r="M461" s="195"/>
      <c r="N461" s="195"/>
      <c r="AA461" s="220">
        <v>446</v>
      </c>
      <c r="AB461" s="220" t="str">
        <f t="shared" si="20"/>
        <v/>
      </c>
      <c r="AC461" s="220" t="str">
        <f t="shared" si="21"/>
        <v/>
      </c>
      <c r="AK461" s="254" t="str">
        <f t="shared" si="22"/>
        <v/>
      </c>
    </row>
    <row r="462" spans="1:37" ht="15" x14ac:dyDescent="0.2">
      <c r="A462" s="248">
        <v>452</v>
      </c>
      <c r="B462" s="55"/>
      <c r="C462" s="55"/>
      <c r="D462" s="262"/>
      <c r="E462" s="219"/>
      <c r="F462" s="195"/>
      <c r="G462" s="195"/>
      <c r="H462" s="195"/>
      <c r="I462" s="195"/>
      <c r="J462" s="195"/>
      <c r="K462" s="195"/>
      <c r="L462" s="195"/>
      <c r="M462" s="195"/>
      <c r="N462" s="195"/>
      <c r="AA462" s="220">
        <v>447</v>
      </c>
      <c r="AB462" s="220" t="str">
        <f t="shared" si="20"/>
        <v/>
      </c>
      <c r="AC462" s="220" t="str">
        <f t="shared" si="21"/>
        <v/>
      </c>
      <c r="AK462" s="254" t="str">
        <f t="shared" si="22"/>
        <v/>
      </c>
    </row>
    <row r="463" spans="1:37" ht="15" x14ac:dyDescent="0.2">
      <c r="A463" s="248">
        <v>453</v>
      </c>
      <c r="B463" s="55"/>
      <c r="C463" s="55"/>
      <c r="D463" s="262"/>
      <c r="E463" s="219"/>
      <c r="F463" s="195"/>
      <c r="G463" s="195"/>
      <c r="H463" s="195"/>
      <c r="I463" s="195"/>
      <c r="J463" s="195"/>
      <c r="K463" s="195"/>
      <c r="L463" s="195"/>
      <c r="M463" s="195"/>
      <c r="N463" s="195"/>
      <c r="AA463" s="220">
        <v>448</v>
      </c>
      <c r="AB463" s="220" t="str">
        <f t="shared" si="20"/>
        <v/>
      </c>
      <c r="AC463" s="220" t="str">
        <f t="shared" si="21"/>
        <v/>
      </c>
      <c r="AK463" s="254" t="str">
        <f t="shared" si="22"/>
        <v/>
      </c>
    </row>
    <row r="464" spans="1:37" ht="15" x14ac:dyDescent="0.2">
      <c r="A464" s="248">
        <v>454</v>
      </c>
      <c r="B464" s="55"/>
      <c r="C464" s="55"/>
      <c r="D464" s="262"/>
      <c r="E464" s="219"/>
      <c r="F464" s="195"/>
      <c r="G464" s="195"/>
      <c r="H464" s="195"/>
      <c r="I464" s="195"/>
      <c r="J464" s="195"/>
      <c r="K464" s="195"/>
      <c r="L464" s="195"/>
      <c r="M464" s="195"/>
      <c r="N464" s="195"/>
      <c r="AA464" s="220">
        <v>449</v>
      </c>
      <c r="AB464" s="220" t="str">
        <f t="shared" ref="AB464:AB527" si="23">IF(AK465="","",B459)</f>
        <v/>
      </c>
      <c r="AC464" s="220" t="str">
        <f t="shared" ref="AC464:AC527" si="24">IF(AK465="","",C459)</f>
        <v/>
      </c>
      <c r="AK464" s="254" t="str">
        <f t="shared" si="22"/>
        <v/>
      </c>
    </row>
    <row r="465" spans="1:37" ht="15" x14ac:dyDescent="0.2">
      <c r="A465" s="248">
        <v>455</v>
      </c>
      <c r="B465" s="55"/>
      <c r="C465" s="55"/>
      <c r="D465" s="262"/>
      <c r="E465" s="219"/>
      <c r="F465" s="195"/>
      <c r="G465" s="195"/>
      <c r="H465" s="195"/>
      <c r="I465" s="195"/>
      <c r="J465" s="195"/>
      <c r="K465" s="195"/>
      <c r="L465" s="195"/>
      <c r="M465" s="195"/>
      <c r="N465" s="195"/>
      <c r="AA465" s="220">
        <v>450</v>
      </c>
      <c r="AB465" s="220" t="str">
        <f t="shared" si="23"/>
        <v/>
      </c>
      <c r="AC465" s="220" t="str">
        <f t="shared" si="24"/>
        <v/>
      </c>
      <c r="AK465" s="254" t="str">
        <f t="shared" ref="AK465:AK528" si="25">IF(OR(B459=0,C459=0),"",C459-B459)</f>
        <v/>
      </c>
    </row>
    <row r="466" spans="1:37" ht="15" x14ac:dyDescent="0.2">
      <c r="A466" s="248">
        <v>456</v>
      </c>
      <c r="B466" s="55"/>
      <c r="C466" s="55"/>
      <c r="D466" s="262"/>
      <c r="E466" s="219"/>
      <c r="F466" s="195"/>
      <c r="G466" s="195"/>
      <c r="H466" s="195"/>
      <c r="I466" s="195"/>
      <c r="J466" s="195"/>
      <c r="K466" s="195"/>
      <c r="L466" s="195"/>
      <c r="M466" s="195"/>
      <c r="N466" s="195"/>
      <c r="AA466" s="220">
        <v>451</v>
      </c>
      <c r="AB466" s="220" t="str">
        <f t="shared" si="23"/>
        <v/>
      </c>
      <c r="AC466" s="220" t="str">
        <f t="shared" si="24"/>
        <v/>
      </c>
      <c r="AK466" s="254" t="str">
        <f t="shared" si="25"/>
        <v/>
      </c>
    </row>
    <row r="467" spans="1:37" ht="15" x14ac:dyDescent="0.2">
      <c r="A467" s="248">
        <v>457</v>
      </c>
      <c r="B467" s="55"/>
      <c r="C467" s="55"/>
      <c r="D467" s="262"/>
      <c r="E467" s="219"/>
      <c r="F467" s="195"/>
      <c r="G467" s="195"/>
      <c r="H467" s="195"/>
      <c r="I467" s="195"/>
      <c r="J467" s="195"/>
      <c r="K467" s="195"/>
      <c r="L467" s="195"/>
      <c r="M467" s="195"/>
      <c r="N467" s="195"/>
      <c r="AA467" s="220">
        <v>452</v>
      </c>
      <c r="AB467" s="220" t="str">
        <f t="shared" si="23"/>
        <v/>
      </c>
      <c r="AC467" s="220" t="str">
        <f t="shared" si="24"/>
        <v/>
      </c>
      <c r="AK467" s="254" t="str">
        <f t="shared" si="25"/>
        <v/>
      </c>
    </row>
    <row r="468" spans="1:37" ht="15" x14ac:dyDescent="0.2">
      <c r="A468" s="248">
        <v>458</v>
      </c>
      <c r="B468" s="55"/>
      <c r="C468" s="55"/>
      <c r="D468" s="262"/>
      <c r="E468" s="219"/>
      <c r="F468" s="195"/>
      <c r="G468" s="195"/>
      <c r="H468" s="195"/>
      <c r="I468" s="195"/>
      <c r="J468" s="195"/>
      <c r="K468" s="195"/>
      <c r="L468" s="195"/>
      <c r="M468" s="195"/>
      <c r="N468" s="195"/>
      <c r="AA468" s="220">
        <v>453</v>
      </c>
      <c r="AB468" s="220" t="str">
        <f t="shared" si="23"/>
        <v/>
      </c>
      <c r="AC468" s="220" t="str">
        <f t="shared" si="24"/>
        <v/>
      </c>
      <c r="AK468" s="254" t="str">
        <f t="shared" si="25"/>
        <v/>
      </c>
    </row>
    <row r="469" spans="1:37" ht="15" x14ac:dyDescent="0.2">
      <c r="A469" s="248">
        <v>459</v>
      </c>
      <c r="B469" s="55"/>
      <c r="C469" s="55"/>
      <c r="D469" s="262"/>
      <c r="E469" s="219"/>
      <c r="F469" s="195"/>
      <c r="G469" s="195"/>
      <c r="H469" s="195"/>
      <c r="I469" s="195"/>
      <c r="J469" s="195"/>
      <c r="K469" s="195"/>
      <c r="L469" s="195"/>
      <c r="M469" s="195"/>
      <c r="N469" s="195"/>
      <c r="AA469" s="220">
        <v>454</v>
      </c>
      <c r="AB469" s="220" t="str">
        <f t="shared" si="23"/>
        <v/>
      </c>
      <c r="AC469" s="220" t="str">
        <f t="shared" si="24"/>
        <v/>
      </c>
      <c r="AK469" s="254" t="str">
        <f t="shared" si="25"/>
        <v/>
      </c>
    </row>
    <row r="470" spans="1:37" ht="15" x14ac:dyDescent="0.2">
      <c r="A470" s="248">
        <v>460</v>
      </c>
      <c r="B470" s="55"/>
      <c r="C470" s="55"/>
      <c r="D470" s="262"/>
      <c r="E470" s="219"/>
      <c r="F470" s="195"/>
      <c r="G470" s="195"/>
      <c r="H470" s="195"/>
      <c r="I470" s="195"/>
      <c r="J470" s="195"/>
      <c r="K470" s="195"/>
      <c r="L470" s="195"/>
      <c r="M470" s="195"/>
      <c r="N470" s="195"/>
      <c r="AA470" s="220">
        <v>455</v>
      </c>
      <c r="AB470" s="220" t="str">
        <f t="shared" si="23"/>
        <v/>
      </c>
      <c r="AC470" s="220" t="str">
        <f t="shared" si="24"/>
        <v/>
      </c>
      <c r="AK470" s="254" t="str">
        <f t="shared" si="25"/>
        <v/>
      </c>
    </row>
    <row r="471" spans="1:37" ht="15" x14ac:dyDescent="0.2">
      <c r="A471" s="248">
        <v>461</v>
      </c>
      <c r="B471" s="55"/>
      <c r="C471" s="55"/>
      <c r="D471" s="262"/>
      <c r="E471" s="219"/>
      <c r="F471" s="195"/>
      <c r="G471" s="195"/>
      <c r="H471" s="195"/>
      <c r="I471" s="195"/>
      <c r="J471" s="195"/>
      <c r="K471" s="195"/>
      <c r="L471" s="195"/>
      <c r="M471" s="195"/>
      <c r="N471" s="195"/>
      <c r="AA471" s="220">
        <v>456</v>
      </c>
      <c r="AB471" s="220" t="str">
        <f t="shared" si="23"/>
        <v/>
      </c>
      <c r="AC471" s="220" t="str">
        <f t="shared" si="24"/>
        <v/>
      </c>
      <c r="AK471" s="254" t="str">
        <f t="shared" si="25"/>
        <v/>
      </c>
    </row>
    <row r="472" spans="1:37" ht="15" x14ac:dyDescent="0.2">
      <c r="A472" s="248">
        <v>462</v>
      </c>
      <c r="B472" s="55"/>
      <c r="C472" s="55"/>
      <c r="D472" s="262"/>
      <c r="E472" s="219"/>
      <c r="F472" s="195"/>
      <c r="G472" s="195"/>
      <c r="H472" s="195"/>
      <c r="I472" s="195"/>
      <c r="J472" s="195"/>
      <c r="K472" s="195"/>
      <c r="L472" s="195"/>
      <c r="M472" s="195"/>
      <c r="N472" s="195"/>
      <c r="AA472" s="220">
        <v>457</v>
      </c>
      <c r="AB472" s="220" t="str">
        <f t="shared" si="23"/>
        <v/>
      </c>
      <c r="AC472" s="220" t="str">
        <f t="shared" si="24"/>
        <v/>
      </c>
      <c r="AK472" s="254" t="str">
        <f t="shared" si="25"/>
        <v/>
      </c>
    </row>
    <row r="473" spans="1:37" ht="15" x14ac:dyDescent="0.2">
      <c r="A473" s="248">
        <v>463</v>
      </c>
      <c r="B473" s="55"/>
      <c r="C473" s="55"/>
      <c r="D473" s="262"/>
      <c r="E473" s="219"/>
      <c r="F473" s="195"/>
      <c r="G473" s="195"/>
      <c r="H473" s="195"/>
      <c r="I473" s="195"/>
      <c r="J473" s="195"/>
      <c r="K473" s="195"/>
      <c r="L473" s="195"/>
      <c r="M473" s="195"/>
      <c r="N473" s="195"/>
      <c r="AA473" s="220">
        <v>458</v>
      </c>
      <c r="AB473" s="220" t="str">
        <f t="shared" si="23"/>
        <v/>
      </c>
      <c r="AC473" s="220" t="str">
        <f t="shared" si="24"/>
        <v/>
      </c>
      <c r="AK473" s="254" t="str">
        <f t="shared" si="25"/>
        <v/>
      </c>
    </row>
    <row r="474" spans="1:37" ht="15" x14ac:dyDescent="0.2">
      <c r="A474" s="248">
        <v>464</v>
      </c>
      <c r="B474" s="55"/>
      <c r="C474" s="55"/>
      <c r="D474" s="262"/>
      <c r="E474" s="219"/>
      <c r="F474" s="195"/>
      <c r="G474" s="195"/>
      <c r="H474" s="195"/>
      <c r="I474" s="195"/>
      <c r="J474" s="195"/>
      <c r="K474" s="195"/>
      <c r="L474" s="195"/>
      <c r="M474" s="195"/>
      <c r="N474" s="195"/>
      <c r="AA474" s="220">
        <v>459</v>
      </c>
      <c r="AB474" s="220" t="str">
        <f t="shared" si="23"/>
        <v/>
      </c>
      <c r="AC474" s="220" t="str">
        <f t="shared" si="24"/>
        <v/>
      </c>
      <c r="AK474" s="254" t="str">
        <f t="shared" si="25"/>
        <v/>
      </c>
    </row>
    <row r="475" spans="1:37" ht="15" x14ac:dyDescent="0.2">
      <c r="A475" s="248">
        <v>465</v>
      </c>
      <c r="B475" s="55"/>
      <c r="C475" s="55"/>
      <c r="D475" s="262"/>
      <c r="E475" s="219"/>
      <c r="F475" s="195"/>
      <c r="G475" s="195"/>
      <c r="H475" s="195"/>
      <c r="I475" s="195"/>
      <c r="J475" s="195"/>
      <c r="K475" s="195"/>
      <c r="L475" s="195"/>
      <c r="M475" s="195"/>
      <c r="N475" s="195"/>
      <c r="AA475" s="220">
        <v>460</v>
      </c>
      <c r="AB475" s="220" t="str">
        <f t="shared" si="23"/>
        <v/>
      </c>
      <c r="AC475" s="220" t="str">
        <f t="shared" si="24"/>
        <v/>
      </c>
      <c r="AK475" s="254" t="str">
        <f t="shared" si="25"/>
        <v/>
      </c>
    </row>
    <row r="476" spans="1:37" ht="15" x14ac:dyDescent="0.2">
      <c r="A476" s="248">
        <v>466</v>
      </c>
      <c r="B476" s="55"/>
      <c r="C476" s="55"/>
      <c r="D476" s="262"/>
      <c r="E476" s="219"/>
      <c r="F476" s="195"/>
      <c r="G476" s="195"/>
      <c r="H476" s="195"/>
      <c r="I476" s="195"/>
      <c r="J476" s="195"/>
      <c r="K476" s="195"/>
      <c r="L476" s="195"/>
      <c r="M476" s="195"/>
      <c r="N476" s="195"/>
      <c r="AA476" s="220">
        <v>461</v>
      </c>
      <c r="AB476" s="220" t="str">
        <f t="shared" si="23"/>
        <v/>
      </c>
      <c r="AC476" s="220" t="str">
        <f t="shared" si="24"/>
        <v/>
      </c>
      <c r="AK476" s="254" t="str">
        <f t="shared" si="25"/>
        <v/>
      </c>
    </row>
    <row r="477" spans="1:37" ht="15" x14ac:dyDescent="0.2">
      <c r="A477" s="248">
        <v>467</v>
      </c>
      <c r="B477" s="55"/>
      <c r="C477" s="55"/>
      <c r="D477" s="262"/>
      <c r="E477" s="219"/>
      <c r="F477" s="195"/>
      <c r="G477" s="195"/>
      <c r="H477" s="195"/>
      <c r="I477" s="195"/>
      <c r="J477" s="195"/>
      <c r="K477" s="195"/>
      <c r="L477" s="195"/>
      <c r="M477" s="195"/>
      <c r="N477" s="195"/>
      <c r="AA477" s="220">
        <v>462</v>
      </c>
      <c r="AB477" s="220" t="str">
        <f t="shared" si="23"/>
        <v/>
      </c>
      <c r="AC477" s="220" t="str">
        <f t="shared" si="24"/>
        <v/>
      </c>
      <c r="AK477" s="254" t="str">
        <f t="shared" si="25"/>
        <v/>
      </c>
    </row>
    <row r="478" spans="1:37" ht="15" x14ac:dyDescent="0.2">
      <c r="A478" s="248">
        <v>468</v>
      </c>
      <c r="B478" s="55"/>
      <c r="C478" s="55"/>
      <c r="D478" s="262"/>
      <c r="E478" s="219"/>
      <c r="F478" s="195"/>
      <c r="G478" s="195"/>
      <c r="H478" s="195"/>
      <c r="I478" s="195"/>
      <c r="J478" s="195"/>
      <c r="K478" s="195"/>
      <c r="L478" s="195"/>
      <c r="M478" s="195"/>
      <c r="N478" s="195"/>
      <c r="AA478" s="220">
        <v>463</v>
      </c>
      <c r="AB478" s="220" t="str">
        <f t="shared" si="23"/>
        <v/>
      </c>
      <c r="AC478" s="220" t="str">
        <f t="shared" si="24"/>
        <v/>
      </c>
      <c r="AK478" s="254" t="str">
        <f t="shared" si="25"/>
        <v/>
      </c>
    </row>
    <row r="479" spans="1:37" ht="15" x14ac:dyDescent="0.2">
      <c r="A479" s="248">
        <v>469</v>
      </c>
      <c r="B479" s="55"/>
      <c r="C479" s="55"/>
      <c r="D479" s="262"/>
      <c r="E479" s="219"/>
      <c r="F479" s="195"/>
      <c r="G479" s="195"/>
      <c r="H479" s="195"/>
      <c r="I479" s="195"/>
      <c r="J479" s="195"/>
      <c r="K479" s="195"/>
      <c r="L479" s="195"/>
      <c r="M479" s="195"/>
      <c r="N479" s="195"/>
      <c r="AA479" s="220">
        <v>464</v>
      </c>
      <c r="AB479" s="220" t="str">
        <f t="shared" si="23"/>
        <v/>
      </c>
      <c r="AC479" s="220" t="str">
        <f t="shared" si="24"/>
        <v/>
      </c>
      <c r="AK479" s="254" t="str">
        <f t="shared" si="25"/>
        <v/>
      </c>
    </row>
    <row r="480" spans="1:37" ht="15" x14ac:dyDescent="0.2">
      <c r="A480" s="248">
        <v>470</v>
      </c>
      <c r="B480" s="55"/>
      <c r="C480" s="55"/>
      <c r="D480" s="262"/>
      <c r="E480" s="219"/>
      <c r="F480" s="195"/>
      <c r="G480" s="195"/>
      <c r="H480" s="195"/>
      <c r="I480" s="195"/>
      <c r="J480" s="195"/>
      <c r="K480" s="195"/>
      <c r="L480" s="195"/>
      <c r="M480" s="195"/>
      <c r="N480" s="195"/>
      <c r="AA480" s="220">
        <v>465</v>
      </c>
      <c r="AB480" s="220" t="str">
        <f t="shared" si="23"/>
        <v/>
      </c>
      <c r="AC480" s="220" t="str">
        <f t="shared" si="24"/>
        <v/>
      </c>
      <c r="AK480" s="254" t="str">
        <f t="shared" si="25"/>
        <v/>
      </c>
    </row>
    <row r="481" spans="1:37" ht="15" x14ac:dyDescent="0.2">
      <c r="A481" s="248">
        <v>471</v>
      </c>
      <c r="B481" s="55"/>
      <c r="C481" s="55"/>
      <c r="D481" s="262"/>
      <c r="E481" s="219"/>
      <c r="F481" s="195"/>
      <c r="G481" s="195"/>
      <c r="H481" s="195"/>
      <c r="I481" s="195"/>
      <c r="J481" s="195"/>
      <c r="K481" s="195"/>
      <c r="L481" s="195"/>
      <c r="M481" s="195"/>
      <c r="N481" s="195"/>
      <c r="AA481" s="220">
        <v>466</v>
      </c>
      <c r="AB481" s="220" t="str">
        <f t="shared" si="23"/>
        <v/>
      </c>
      <c r="AC481" s="220" t="str">
        <f t="shared" si="24"/>
        <v/>
      </c>
      <c r="AK481" s="254" t="str">
        <f t="shared" si="25"/>
        <v/>
      </c>
    </row>
    <row r="482" spans="1:37" ht="15" x14ac:dyDescent="0.2">
      <c r="A482" s="248">
        <v>472</v>
      </c>
      <c r="B482" s="55"/>
      <c r="C482" s="55"/>
      <c r="D482" s="262"/>
      <c r="E482" s="219"/>
      <c r="F482" s="195"/>
      <c r="G482" s="195"/>
      <c r="H482" s="195"/>
      <c r="I482" s="195"/>
      <c r="J482" s="195"/>
      <c r="K482" s="195"/>
      <c r="L482" s="195"/>
      <c r="M482" s="195"/>
      <c r="N482" s="195"/>
      <c r="AA482" s="220">
        <v>467</v>
      </c>
      <c r="AB482" s="220" t="str">
        <f t="shared" si="23"/>
        <v/>
      </c>
      <c r="AC482" s="220" t="str">
        <f t="shared" si="24"/>
        <v/>
      </c>
      <c r="AK482" s="254" t="str">
        <f t="shared" si="25"/>
        <v/>
      </c>
    </row>
    <row r="483" spans="1:37" ht="15" x14ac:dyDescent="0.2">
      <c r="A483" s="248">
        <v>473</v>
      </c>
      <c r="B483" s="55"/>
      <c r="C483" s="55"/>
      <c r="D483" s="262"/>
      <c r="E483" s="219"/>
      <c r="F483" s="195"/>
      <c r="G483" s="195"/>
      <c r="H483" s="195"/>
      <c r="I483" s="195"/>
      <c r="J483" s="195"/>
      <c r="K483" s="195"/>
      <c r="L483" s="195"/>
      <c r="M483" s="195"/>
      <c r="N483" s="195"/>
      <c r="AA483" s="220">
        <v>468</v>
      </c>
      <c r="AB483" s="220" t="str">
        <f t="shared" si="23"/>
        <v/>
      </c>
      <c r="AC483" s="220" t="str">
        <f t="shared" si="24"/>
        <v/>
      </c>
      <c r="AK483" s="254" t="str">
        <f t="shared" si="25"/>
        <v/>
      </c>
    </row>
    <row r="484" spans="1:37" ht="15" x14ac:dyDescent="0.2">
      <c r="A484" s="248">
        <v>474</v>
      </c>
      <c r="B484" s="55"/>
      <c r="C484" s="55"/>
      <c r="D484" s="262"/>
      <c r="E484" s="219"/>
      <c r="F484" s="195"/>
      <c r="G484" s="195"/>
      <c r="H484" s="195"/>
      <c r="I484" s="195"/>
      <c r="J484" s="195"/>
      <c r="K484" s="195"/>
      <c r="L484" s="195"/>
      <c r="M484" s="195"/>
      <c r="N484" s="195"/>
      <c r="AA484" s="220">
        <v>469</v>
      </c>
      <c r="AB484" s="220" t="str">
        <f t="shared" si="23"/>
        <v/>
      </c>
      <c r="AC484" s="220" t="str">
        <f t="shared" si="24"/>
        <v/>
      </c>
      <c r="AK484" s="254" t="str">
        <f t="shared" si="25"/>
        <v/>
      </c>
    </row>
    <row r="485" spans="1:37" ht="15" x14ac:dyDescent="0.2">
      <c r="A485" s="248">
        <v>475</v>
      </c>
      <c r="B485" s="55"/>
      <c r="C485" s="55"/>
      <c r="D485" s="262"/>
      <c r="E485" s="219"/>
      <c r="F485" s="195"/>
      <c r="G485" s="195"/>
      <c r="H485" s="195"/>
      <c r="I485" s="195"/>
      <c r="J485" s="195"/>
      <c r="K485" s="195"/>
      <c r="L485" s="195"/>
      <c r="M485" s="195"/>
      <c r="N485" s="195"/>
      <c r="AA485" s="220">
        <v>470</v>
      </c>
      <c r="AB485" s="220" t="str">
        <f t="shared" si="23"/>
        <v/>
      </c>
      <c r="AC485" s="220" t="str">
        <f t="shared" si="24"/>
        <v/>
      </c>
      <c r="AK485" s="254" t="str">
        <f t="shared" si="25"/>
        <v/>
      </c>
    </row>
    <row r="486" spans="1:37" ht="15" x14ac:dyDescent="0.2">
      <c r="A486" s="248">
        <v>476</v>
      </c>
      <c r="B486" s="55"/>
      <c r="C486" s="55"/>
      <c r="D486" s="262"/>
      <c r="E486" s="219"/>
      <c r="F486" s="195"/>
      <c r="G486" s="195"/>
      <c r="H486" s="195"/>
      <c r="I486" s="195"/>
      <c r="J486" s="195"/>
      <c r="K486" s="195"/>
      <c r="L486" s="195"/>
      <c r="M486" s="195"/>
      <c r="N486" s="195"/>
      <c r="AA486" s="220">
        <v>471</v>
      </c>
      <c r="AB486" s="220" t="str">
        <f t="shared" si="23"/>
        <v/>
      </c>
      <c r="AC486" s="220" t="str">
        <f t="shared" si="24"/>
        <v/>
      </c>
      <c r="AK486" s="254" t="str">
        <f t="shared" si="25"/>
        <v/>
      </c>
    </row>
    <row r="487" spans="1:37" ht="15" x14ac:dyDescent="0.2">
      <c r="A487" s="248">
        <v>477</v>
      </c>
      <c r="B487" s="55"/>
      <c r="C487" s="55"/>
      <c r="D487" s="262"/>
      <c r="E487" s="219"/>
      <c r="F487" s="195"/>
      <c r="G487" s="195"/>
      <c r="H487" s="195"/>
      <c r="I487" s="195"/>
      <c r="J487" s="195"/>
      <c r="K487" s="195"/>
      <c r="L487" s="195"/>
      <c r="M487" s="195"/>
      <c r="N487" s="195"/>
      <c r="AA487" s="220">
        <v>472</v>
      </c>
      <c r="AB487" s="220" t="str">
        <f t="shared" si="23"/>
        <v/>
      </c>
      <c r="AC487" s="220" t="str">
        <f t="shared" si="24"/>
        <v/>
      </c>
      <c r="AK487" s="254" t="str">
        <f t="shared" si="25"/>
        <v/>
      </c>
    </row>
    <row r="488" spans="1:37" ht="15" x14ac:dyDescent="0.2">
      <c r="A488" s="248">
        <v>478</v>
      </c>
      <c r="B488" s="55"/>
      <c r="C488" s="55"/>
      <c r="D488" s="262"/>
      <c r="E488" s="219"/>
      <c r="F488" s="195"/>
      <c r="G488" s="195"/>
      <c r="H488" s="195"/>
      <c r="I488" s="195"/>
      <c r="J488" s="195"/>
      <c r="K488" s="195"/>
      <c r="L488" s="195"/>
      <c r="M488" s="195"/>
      <c r="N488" s="195"/>
      <c r="AA488" s="220">
        <v>473</v>
      </c>
      <c r="AB488" s="220" t="str">
        <f t="shared" si="23"/>
        <v/>
      </c>
      <c r="AC488" s="220" t="str">
        <f t="shared" si="24"/>
        <v/>
      </c>
      <c r="AK488" s="254" t="str">
        <f t="shared" si="25"/>
        <v/>
      </c>
    </row>
    <row r="489" spans="1:37" ht="15" x14ac:dyDescent="0.2">
      <c r="A489" s="248">
        <v>479</v>
      </c>
      <c r="B489" s="55"/>
      <c r="C489" s="55"/>
      <c r="D489" s="262"/>
      <c r="E489" s="219"/>
      <c r="F489" s="195"/>
      <c r="G489" s="195"/>
      <c r="H489" s="195"/>
      <c r="I489" s="195"/>
      <c r="J489" s="195"/>
      <c r="K489" s="195"/>
      <c r="L489" s="195"/>
      <c r="M489" s="195"/>
      <c r="N489" s="195"/>
      <c r="AA489" s="220">
        <v>474</v>
      </c>
      <c r="AB489" s="220" t="str">
        <f t="shared" si="23"/>
        <v/>
      </c>
      <c r="AC489" s="220" t="str">
        <f t="shared" si="24"/>
        <v/>
      </c>
      <c r="AK489" s="254" t="str">
        <f t="shared" si="25"/>
        <v/>
      </c>
    </row>
    <row r="490" spans="1:37" ht="15" x14ac:dyDescent="0.2">
      <c r="A490" s="248">
        <v>480</v>
      </c>
      <c r="B490" s="55"/>
      <c r="C490" s="55"/>
      <c r="D490" s="262"/>
      <c r="E490" s="219"/>
      <c r="F490" s="195"/>
      <c r="G490" s="195"/>
      <c r="H490" s="195"/>
      <c r="I490" s="195"/>
      <c r="J490" s="195"/>
      <c r="K490" s="195"/>
      <c r="L490" s="195"/>
      <c r="M490" s="195"/>
      <c r="N490" s="195"/>
      <c r="AA490" s="220">
        <v>475</v>
      </c>
      <c r="AB490" s="220" t="str">
        <f t="shared" si="23"/>
        <v/>
      </c>
      <c r="AC490" s="220" t="str">
        <f t="shared" si="24"/>
        <v/>
      </c>
      <c r="AK490" s="254" t="str">
        <f t="shared" si="25"/>
        <v/>
      </c>
    </row>
    <row r="491" spans="1:37" ht="15" x14ac:dyDescent="0.2">
      <c r="A491" s="248">
        <v>481</v>
      </c>
      <c r="B491" s="55"/>
      <c r="C491" s="55"/>
      <c r="D491" s="262"/>
      <c r="E491" s="219"/>
      <c r="F491" s="195"/>
      <c r="G491" s="195"/>
      <c r="H491" s="195"/>
      <c r="I491" s="195"/>
      <c r="J491" s="195"/>
      <c r="K491" s="195"/>
      <c r="L491" s="195"/>
      <c r="M491" s="195"/>
      <c r="N491" s="195"/>
      <c r="AA491" s="220">
        <v>476</v>
      </c>
      <c r="AB491" s="220" t="str">
        <f t="shared" si="23"/>
        <v/>
      </c>
      <c r="AC491" s="220" t="str">
        <f t="shared" si="24"/>
        <v/>
      </c>
      <c r="AK491" s="254" t="str">
        <f t="shared" si="25"/>
        <v/>
      </c>
    </row>
    <row r="492" spans="1:37" ht="15" x14ac:dyDescent="0.2">
      <c r="A492" s="248">
        <v>482</v>
      </c>
      <c r="B492" s="55"/>
      <c r="C492" s="55"/>
      <c r="D492" s="262"/>
      <c r="E492" s="219"/>
      <c r="F492" s="195"/>
      <c r="G492" s="195"/>
      <c r="H492" s="195"/>
      <c r="I492" s="195"/>
      <c r="J492" s="195"/>
      <c r="K492" s="195"/>
      <c r="L492" s="195"/>
      <c r="M492" s="195"/>
      <c r="N492" s="195"/>
      <c r="AA492" s="220">
        <v>477</v>
      </c>
      <c r="AB492" s="220" t="str">
        <f t="shared" si="23"/>
        <v/>
      </c>
      <c r="AC492" s="220" t="str">
        <f t="shared" si="24"/>
        <v/>
      </c>
      <c r="AK492" s="254" t="str">
        <f t="shared" si="25"/>
        <v/>
      </c>
    </row>
    <row r="493" spans="1:37" ht="15" x14ac:dyDescent="0.2">
      <c r="A493" s="248">
        <v>483</v>
      </c>
      <c r="B493" s="55"/>
      <c r="C493" s="55"/>
      <c r="D493" s="262"/>
      <c r="E493" s="219"/>
      <c r="F493" s="195"/>
      <c r="G493" s="195"/>
      <c r="H493" s="195"/>
      <c r="I493" s="195"/>
      <c r="J493" s="195"/>
      <c r="K493" s="195"/>
      <c r="L493" s="195"/>
      <c r="M493" s="195"/>
      <c r="N493" s="195"/>
      <c r="AA493" s="220">
        <v>478</v>
      </c>
      <c r="AB493" s="220" t="str">
        <f t="shared" si="23"/>
        <v/>
      </c>
      <c r="AC493" s="220" t="str">
        <f t="shared" si="24"/>
        <v/>
      </c>
      <c r="AK493" s="254" t="str">
        <f t="shared" si="25"/>
        <v/>
      </c>
    </row>
    <row r="494" spans="1:37" ht="15" x14ac:dyDescent="0.2">
      <c r="A494" s="248">
        <v>484</v>
      </c>
      <c r="B494" s="55"/>
      <c r="C494" s="55"/>
      <c r="D494" s="262"/>
      <c r="E494" s="219"/>
      <c r="F494" s="195"/>
      <c r="G494" s="195"/>
      <c r="H494" s="195"/>
      <c r="I494" s="195"/>
      <c r="J494" s="195"/>
      <c r="K494" s="195"/>
      <c r="L494" s="195"/>
      <c r="M494" s="195"/>
      <c r="N494" s="195"/>
      <c r="AA494" s="220">
        <v>479</v>
      </c>
      <c r="AB494" s="220" t="str">
        <f t="shared" si="23"/>
        <v/>
      </c>
      <c r="AC494" s="220" t="str">
        <f t="shared" si="24"/>
        <v/>
      </c>
      <c r="AK494" s="254" t="str">
        <f t="shared" si="25"/>
        <v/>
      </c>
    </row>
    <row r="495" spans="1:37" ht="15" x14ac:dyDescent="0.2">
      <c r="A495" s="248">
        <v>485</v>
      </c>
      <c r="B495" s="55"/>
      <c r="C495" s="55"/>
      <c r="D495" s="262"/>
      <c r="E495" s="219"/>
      <c r="F495" s="195"/>
      <c r="G495" s="195"/>
      <c r="H495" s="195"/>
      <c r="I495" s="195"/>
      <c r="J495" s="195"/>
      <c r="K495" s="195"/>
      <c r="L495" s="195"/>
      <c r="M495" s="195"/>
      <c r="N495" s="195"/>
      <c r="AA495" s="220">
        <v>480</v>
      </c>
      <c r="AB495" s="220" t="str">
        <f t="shared" si="23"/>
        <v/>
      </c>
      <c r="AC495" s="220" t="str">
        <f t="shared" si="24"/>
        <v/>
      </c>
      <c r="AK495" s="254" t="str">
        <f t="shared" si="25"/>
        <v/>
      </c>
    </row>
    <row r="496" spans="1:37" ht="15" x14ac:dyDescent="0.2">
      <c r="A496" s="248">
        <v>486</v>
      </c>
      <c r="B496" s="55"/>
      <c r="C496" s="55"/>
      <c r="D496" s="262"/>
      <c r="E496" s="219"/>
      <c r="F496" s="195"/>
      <c r="G496" s="195"/>
      <c r="H496" s="195"/>
      <c r="I496" s="195"/>
      <c r="J496" s="195"/>
      <c r="K496" s="195"/>
      <c r="L496" s="195"/>
      <c r="M496" s="195"/>
      <c r="N496" s="195"/>
      <c r="AA496" s="220">
        <v>481</v>
      </c>
      <c r="AB496" s="220" t="str">
        <f t="shared" si="23"/>
        <v/>
      </c>
      <c r="AC496" s="220" t="str">
        <f t="shared" si="24"/>
        <v/>
      </c>
      <c r="AK496" s="254" t="str">
        <f t="shared" si="25"/>
        <v/>
      </c>
    </row>
    <row r="497" spans="1:37" ht="15" x14ac:dyDescent="0.2">
      <c r="A497" s="248">
        <v>487</v>
      </c>
      <c r="B497" s="55"/>
      <c r="C497" s="55"/>
      <c r="D497" s="262"/>
      <c r="E497" s="219"/>
      <c r="F497" s="195"/>
      <c r="G497" s="195"/>
      <c r="H497" s="195"/>
      <c r="I497" s="195"/>
      <c r="J497" s="195"/>
      <c r="K497" s="195"/>
      <c r="L497" s="195"/>
      <c r="M497" s="195"/>
      <c r="N497" s="195"/>
      <c r="AA497" s="220">
        <v>482</v>
      </c>
      <c r="AB497" s="220" t="str">
        <f t="shared" si="23"/>
        <v/>
      </c>
      <c r="AC497" s="220" t="str">
        <f t="shared" si="24"/>
        <v/>
      </c>
      <c r="AK497" s="254" t="str">
        <f t="shared" si="25"/>
        <v/>
      </c>
    </row>
    <row r="498" spans="1:37" ht="15" x14ac:dyDescent="0.2">
      <c r="A498" s="248">
        <v>488</v>
      </c>
      <c r="B498" s="55"/>
      <c r="C498" s="55"/>
      <c r="D498" s="262"/>
      <c r="E498" s="219"/>
      <c r="F498" s="195"/>
      <c r="G498" s="195"/>
      <c r="H498" s="195"/>
      <c r="I498" s="195"/>
      <c r="J498" s="195"/>
      <c r="K498" s="195"/>
      <c r="L498" s="195"/>
      <c r="M498" s="195"/>
      <c r="N498" s="195"/>
      <c r="AA498" s="220">
        <v>483</v>
      </c>
      <c r="AB498" s="220" t="str">
        <f t="shared" si="23"/>
        <v/>
      </c>
      <c r="AC498" s="220" t="str">
        <f t="shared" si="24"/>
        <v/>
      </c>
      <c r="AK498" s="254" t="str">
        <f t="shared" si="25"/>
        <v/>
      </c>
    </row>
    <row r="499" spans="1:37" ht="15" x14ac:dyDescent="0.2">
      <c r="A499" s="248">
        <v>489</v>
      </c>
      <c r="B499" s="55"/>
      <c r="C499" s="55"/>
      <c r="D499" s="262"/>
      <c r="E499" s="219"/>
      <c r="F499" s="195"/>
      <c r="G499" s="195"/>
      <c r="H499" s="195"/>
      <c r="I499" s="195"/>
      <c r="J499" s="195"/>
      <c r="K499" s="195"/>
      <c r="L499" s="195"/>
      <c r="M499" s="195"/>
      <c r="N499" s="195"/>
      <c r="AA499" s="220">
        <v>484</v>
      </c>
      <c r="AB499" s="220" t="str">
        <f t="shared" si="23"/>
        <v/>
      </c>
      <c r="AC499" s="220" t="str">
        <f t="shared" si="24"/>
        <v/>
      </c>
      <c r="AK499" s="254" t="str">
        <f t="shared" si="25"/>
        <v/>
      </c>
    </row>
    <row r="500" spans="1:37" ht="15" x14ac:dyDescent="0.2">
      <c r="A500" s="248">
        <v>490</v>
      </c>
      <c r="B500" s="55"/>
      <c r="C500" s="55"/>
      <c r="D500" s="262"/>
      <c r="E500" s="219"/>
      <c r="F500" s="195"/>
      <c r="G500" s="195"/>
      <c r="H500" s="195"/>
      <c r="I500" s="195"/>
      <c r="J500" s="195"/>
      <c r="K500" s="195"/>
      <c r="L500" s="195"/>
      <c r="M500" s="195"/>
      <c r="N500" s="195"/>
      <c r="AA500" s="220">
        <v>485</v>
      </c>
      <c r="AB500" s="220" t="str">
        <f t="shared" si="23"/>
        <v/>
      </c>
      <c r="AC500" s="220" t="str">
        <f t="shared" si="24"/>
        <v/>
      </c>
      <c r="AK500" s="254" t="str">
        <f t="shared" si="25"/>
        <v/>
      </c>
    </row>
    <row r="501" spans="1:37" ht="15" x14ac:dyDescent="0.2">
      <c r="A501" s="248">
        <v>491</v>
      </c>
      <c r="B501" s="55"/>
      <c r="C501" s="55"/>
      <c r="D501" s="262"/>
      <c r="E501" s="219"/>
      <c r="F501" s="195"/>
      <c r="G501" s="195"/>
      <c r="H501" s="195"/>
      <c r="I501" s="195"/>
      <c r="J501" s="195"/>
      <c r="K501" s="195"/>
      <c r="L501" s="195"/>
      <c r="M501" s="195"/>
      <c r="N501" s="195"/>
      <c r="AA501" s="220">
        <v>486</v>
      </c>
      <c r="AB501" s="220" t="str">
        <f t="shared" si="23"/>
        <v/>
      </c>
      <c r="AC501" s="220" t="str">
        <f t="shared" si="24"/>
        <v/>
      </c>
      <c r="AK501" s="254" t="str">
        <f t="shared" si="25"/>
        <v/>
      </c>
    </row>
    <row r="502" spans="1:37" ht="15" x14ac:dyDescent="0.2">
      <c r="A502" s="248">
        <v>492</v>
      </c>
      <c r="B502" s="55"/>
      <c r="C502" s="55"/>
      <c r="D502" s="262"/>
      <c r="E502" s="219"/>
      <c r="F502" s="195"/>
      <c r="G502" s="195"/>
      <c r="H502" s="195"/>
      <c r="I502" s="195"/>
      <c r="J502" s="195"/>
      <c r="K502" s="195"/>
      <c r="L502" s="195"/>
      <c r="M502" s="195"/>
      <c r="N502" s="195"/>
      <c r="AA502" s="220">
        <v>487</v>
      </c>
      <c r="AB502" s="220" t="str">
        <f t="shared" si="23"/>
        <v/>
      </c>
      <c r="AC502" s="220" t="str">
        <f t="shared" si="24"/>
        <v/>
      </c>
      <c r="AK502" s="254" t="str">
        <f t="shared" si="25"/>
        <v/>
      </c>
    </row>
    <row r="503" spans="1:37" ht="15" x14ac:dyDescent="0.2">
      <c r="A503" s="248">
        <v>493</v>
      </c>
      <c r="B503" s="55"/>
      <c r="C503" s="55"/>
      <c r="D503" s="262"/>
      <c r="E503" s="219"/>
      <c r="F503" s="195"/>
      <c r="G503" s="195"/>
      <c r="H503" s="195"/>
      <c r="I503" s="195"/>
      <c r="J503" s="195"/>
      <c r="K503" s="195"/>
      <c r="L503" s="195"/>
      <c r="M503" s="195"/>
      <c r="N503" s="195"/>
      <c r="AA503" s="220">
        <v>488</v>
      </c>
      <c r="AB503" s="220" t="str">
        <f t="shared" si="23"/>
        <v/>
      </c>
      <c r="AC503" s="220" t="str">
        <f t="shared" si="24"/>
        <v/>
      </c>
      <c r="AK503" s="254" t="str">
        <f t="shared" si="25"/>
        <v/>
      </c>
    </row>
    <row r="504" spans="1:37" ht="15" x14ac:dyDescent="0.2">
      <c r="A504" s="248">
        <v>494</v>
      </c>
      <c r="B504" s="55"/>
      <c r="C504" s="55"/>
      <c r="D504" s="262"/>
      <c r="E504" s="219"/>
      <c r="F504" s="195"/>
      <c r="G504" s="195"/>
      <c r="H504" s="195"/>
      <c r="I504" s="195"/>
      <c r="J504" s="195"/>
      <c r="K504" s="195"/>
      <c r="L504" s="195"/>
      <c r="M504" s="195"/>
      <c r="N504" s="195"/>
      <c r="AA504" s="220">
        <v>489</v>
      </c>
      <c r="AB504" s="220" t="str">
        <f t="shared" si="23"/>
        <v/>
      </c>
      <c r="AC504" s="220" t="str">
        <f t="shared" si="24"/>
        <v/>
      </c>
      <c r="AK504" s="254" t="str">
        <f t="shared" si="25"/>
        <v/>
      </c>
    </row>
    <row r="505" spans="1:37" ht="15" x14ac:dyDescent="0.2">
      <c r="A505" s="248">
        <v>495</v>
      </c>
      <c r="B505" s="55"/>
      <c r="C505" s="55"/>
      <c r="D505" s="262"/>
      <c r="E505" s="219"/>
      <c r="F505" s="195"/>
      <c r="G505" s="195"/>
      <c r="H505" s="195"/>
      <c r="I505" s="195"/>
      <c r="J505" s="195"/>
      <c r="K505" s="195"/>
      <c r="L505" s="195"/>
      <c r="M505" s="195"/>
      <c r="N505" s="195"/>
      <c r="AA505" s="220">
        <v>490</v>
      </c>
      <c r="AB505" s="220" t="str">
        <f t="shared" si="23"/>
        <v/>
      </c>
      <c r="AC505" s="220" t="str">
        <f t="shared" si="24"/>
        <v/>
      </c>
      <c r="AK505" s="254" t="str">
        <f t="shared" si="25"/>
        <v/>
      </c>
    </row>
    <row r="506" spans="1:37" ht="15" x14ac:dyDescent="0.2">
      <c r="A506" s="248">
        <v>496</v>
      </c>
      <c r="B506" s="55"/>
      <c r="C506" s="55"/>
      <c r="D506" s="262"/>
      <c r="E506" s="219"/>
      <c r="F506" s="195"/>
      <c r="G506" s="195"/>
      <c r="H506" s="195"/>
      <c r="I506" s="195"/>
      <c r="J506" s="195"/>
      <c r="K506" s="195"/>
      <c r="L506" s="195"/>
      <c r="M506" s="195"/>
      <c r="N506" s="195"/>
      <c r="AA506" s="220">
        <v>491</v>
      </c>
      <c r="AB506" s="220" t="str">
        <f t="shared" si="23"/>
        <v/>
      </c>
      <c r="AC506" s="220" t="str">
        <f t="shared" si="24"/>
        <v/>
      </c>
      <c r="AK506" s="254" t="str">
        <f t="shared" si="25"/>
        <v/>
      </c>
    </row>
    <row r="507" spans="1:37" ht="15" x14ac:dyDescent="0.2">
      <c r="A507" s="248">
        <v>497</v>
      </c>
      <c r="B507" s="55"/>
      <c r="C507" s="55"/>
      <c r="D507" s="262"/>
      <c r="E507" s="219"/>
      <c r="F507" s="195"/>
      <c r="G507" s="195"/>
      <c r="H507" s="195"/>
      <c r="I507" s="195"/>
      <c r="J507" s="195"/>
      <c r="K507" s="195"/>
      <c r="L507" s="195"/>
      <c r="M507" s="195"/>
      <c r="N507" s="195"/>
      <c r="AA507" s="220">
        <v>492</v>
      </c>
      <c r="AB507" s="220" t="str">
        <f t="shared" si="23"/>
        <v/>
      </c>
      <c r="AC507" s="220" t="str">
        <f t="shared" si="24"/>
        <v/>
      </c>
      <c r="AK507" s="254" t="str">
        <f t="shared" si="25"/>
        <v/>
      </c>
    </row>
    <row r="508" spans="1:37" ht="15" x14ac:dyDescent="0.2">
      <c r="A508" s="248">
        <v>498</v>
      </c>
      <c r="B508" s="55"/>
      <c r="C508" s="55"/>
      <c r="D508" s="262"/>
      <c r="E508" s="219"/>
      <c r="F508" s="195"/>
      <c r="G508" s="195"/>
      <c r="H508" s="195"/>
      <c r="I508" s="195"/>
      <c r="J508" s="195"/>
      <c r="K508" s="195"/>
      <c r="L508" s="195"/>
      <c r="M508" s="195"/>
      <c r="N508" s="195"/>
      <c r="AA508" s="220">
        <v>493</v>
      </c>
      <c r="AB508" s="220" t="str">
        <f t="shared" si="23"/>
        <v/>
      </c>
      <c r="AC508" s="220" t="str">
        <f t="shared" si="24"/>
        <v/>
      </c>
      <c r="AK508" s="254" t="str">
        <f t="shared" si="25"/>
        <v/>
      </c>
    </row>
    <row r="509" spans="1:37" ht="15" x14ac:dyDescent="0.2">
      <c r="A509" s="248">
        <v>499</v>
      </c>
      <c r="B509" s="55"/>
      <c r="C509" s="55"/>
      <c r="D509" s="262"/>
      <c r="E509" s="219"/>
      <c r="F509" s="195"/>
      <c r="G509" s="195"/>
      <c r="H509" s="195"/>
      <c r="I509" s="195"/>
      <c r="J509" s="195"/>
      <c r="K509" s="195"/>
      <c r="L509" s="195"/>
      <c r="M509" s="195"/>
      <c r="N509" s="195"/>
      <c r="AA509" s="220">
        <v>494</v>
      </c>
      <c r="AB509" s="220" t="str">
        <f t="shared" si="23"/>
        <v/>
      </c>
      <c r="AC509" s="220" t="str">
        <f t="shared" si="24"/>
        <v/>
      </c>
      <c r="AK509" s="254" t="str">
        <f t="shared" si="25"/>
        <v/>
      </c>
    </row>
    <row r="510" spans="1:37" ht="15" x14ac:dyDescent="0.2">
      <c r="A510" s="248">
        <v>500</v>
      </c>
      <c r="B510" s="55"/>
      <c r="C510" s="55"/>
      <c r="D510" s="262"/>
      <c r="E510" s="219"/>
      <c r="F510" s="195"/>
      <c r="G510" s="195"/>
      <c r="H510" s="195"/>
      <c r="I510" s="195"/>
      <c r="J510" s="195"/>
      <c r="K510" s="195"/>
      <c r="L510" s="195"/>
      <c r="M510" s="195"/>
      <c r="N510" s="195"/>
      <c r="AA510" s="220">
        <v>495</v>
      </c>
      <c r="AB510" s="220" t="str">
        <f t="shared" si="23"/>
        <v/>
      </c>
      <c r="AC510" s="220" t="str">
        <f t="shared" si="24"/>
        <v/>
      </c>
      <c r="AK510" s="254" t="str">
        <f t="shared" si="25"/>
        <v/>
      </c>
    </row>
    <row r="511" spans="1:37" x14ac:dyDescent="0.2">
      <c r="A511" s="248">
        <v>501</v>
      </c>
      <c r="B511" s="71"/>
      <c r="C511" s="71"/>
      <c r="D511" s="262"/>
      <c r="E511" s="219"/>
      <c r="F511" s="195"/>
      <c r="G511" s="195"/>
      <c r="H511" s="195"/>
      <c r="I511" s="195"/>
      <c r="J511" s="195"/>
      <c r="K511" s="195"/>
      <c r="L511" s="195"/>
      <c r="M511" s="195"/>
      <c r="N511" s="195"/>
      <c r="AA511" s="220">
        <v>496</v>
      </c>
      <c r="AB511" s="220" t="str">
        <f t="shared" si="23"/>
        <v/>
      </c>
      <c r="AC511" s="220" t="str">
        <f t="shared" si="24"/>
        <v/>
      </c>
      <c r="AK511" s="254" t="str">
        <f t="shared" si="25"/>
        <v/>
      </c>
    </row>
    <row r="512" spans="1:37" x14ac:dyDescent="0.2">
      <c r="A512" s="248">
        <v>502</v>
      </c>
      <c r="B512" s="71"/>
      <c r="C512" s="71"/>
      <c r="D512" s="262"/>
      <c r="E512" s="219"/>
      <c r="F512" s="195"/>
      <c r="G512" s="195"/>
      <c r="H512" s="195"/>
      <c r="I512" s="195"/>
      <c r="J512" s="195"/>
      <c r="K512" s="195"/>
      <c r="L512" s="195"/>
      <c r="M512" s="195"/>
      <c r="N512" s="195"/>
      <c r="AA512" s="220">
        <v>497</v>
      </c>
      <c r="AB512" s="220" t="str">
        <f t="shared" si="23"/>
        <v/>
      </c>
      <c r="AC512" s="220" t="str">
        <f t="shared" si="24"/>
        <v/>
      </c>
      <c r="AK512" s="254" t="str">
        <f t="shared" si="25"/>
        <v/>
      </c>
    </row>
    <row r="513" spans="1:37" x14ac:dyDescent="0.2">
      <c r="A513" s="248">
        <v>503</v>
      </c>
      <c r="B513" s="71"/>
      <c r="C513" s="71"/>
      <c r="D513" s="262"/>
      <c r="E513" s="219"/>
      <c r="F513" s="195"/>
      <c r="G513" s="195"/>
      <c r="H513" s="195"/>
      <c r="I513" s="195"/>
      <c r="J513" s="195"/>
      <c r="K513" s="195"/>
      <c r="L513" s="195"/>
      <c r="M513" s="195"/>
      <c r="N513" s="195"/>
      <c r="AA513" s="220">
        <v>498</v>
      </c>
      <c r="AB513" s="220" t="str">
        <f t="shared" si="23"/>
        <v/>
      </c>
      <c r="AC513" s="220" t="str">
        <f t="shared" si="24"/>
        <v/>
      </c>
      <c r="AK513" s="254" t="str">
        <f t="shared" si="25"/>
        <v/>
      </c>
    </row>
    <row r="514" spans="1:37" x14ac:dyDescent="0.2">
      <c r="A514" s="248">
        <v>504</v>
      </c>
      <c r="B514" s="71"/>
      <c r="C514" s="71"/>
      <c r="D514" s="262"/>
      <c r="E514" s="219"/>
      <c r="F514" s="195"/>
      <c r="G514" s="195"/>
      <c r="H514" s="195"/>
      <c r="I514" s="195"/>
      <c r="J514" s="195"/>
      <c r="K514" s="195"/>
      <c r="L514" s="195"/>
      <c r="M514" s="195"/>
      <c r="N514" s="195"/>
      <c r="AA514" s="220">
        <v>499</v>
      </c>
      <c r="AB514" s="220" t="str">
        <f t="shared" si="23"/>
        <v/>
      </c>
      <c r="AC514" s="220" t="str">
        <f t="shared" si="24"/>
        <v/>
      </c>
      <c r="AK514" s="254" t="str">
        <f t="shared" si="25"/>
        <v/>
      </c>
    </row>
    <row r="515" spans="1:37" x14ac:dyDescent="0.2">
      <c r="A515" s="248">
        <v>505</v>
      </c>
      <c r="B515" s="71"/>
      <c r="C515" s="71"/>
      <c r="D515" s="262"/>
      <c r="E515" s="219"/>
      <c r="F515" s="195"/>
      <c r="G515" s="195"/>
      <c r="H515" s="195"/>
      <c r="I515" s="195"/>
      <c r="J515" s="195"/>
      <c r="K515" s="195"/>
      <c r="L515" s="195"/>
      <c r="M515" s="195"/>
      <c r="N515" s="195"/>
      <c r="AA515" s="220">
        <v>500</v>
      </c>
      <c r="AB515" s="220" t="str">
        <f t="shared" si="23"/>
        <v/>
      </c>
      <c r="AC515" s="220" t="str">
        <f t="shared" si="24"/>
        <v/>
      </c>
      <c r="AK515" s="254" t="str">
        <f t="shared" si="25"/>
        <v/>
      </c>
    </row>
    <row r="516" spans="1:37" x14ac:dyDescent="0.2">
      <c r="A516" s="248">
        <v>506</v>
      </c>
      <c r="B516" s="71"/>
      <c r="C516" s="71"/>
      <c r="D516" s="262"/>
      <c r="E516" s="219"/>
      <c r="F516" s="195"/>
      <c r="G516" s="195"/>
      <c r="H516" s="195"/>
      <c r="I516" s="195"/>
      <c r="J516" s="195"/>
      <c r="K516" s="195"/>
      <c r="L516" s="195"/>
      <c r="M516" s="195"/>
      <c r="N516" s="195"/>
      <c r="AA516" s="220">
        <v>501</v>
      </c>
      <c r="AB516" s="220" t="str">
        <f t="shared" si="23"/>
        <v/>
      </c>
      <c r="AC516" s="220" t="str">
        <f t="shared" si="24"/>
        <v/>
      </c>
      <c r="AK516" s="254" t="str">
        <f t="shared" si="25"/>
        <v/>
      </c>
    </row>
    <row r="517" spans="1:37" x14ac:dyDescent="0.2">
      <c r="A517" s="248">
        <v>507</v>
      </c>
      <c r="B517" s="71"/>
      <c r="C517" s="71"/>
      <c r="D517" s="262"/>
      <c r="E517" s="219"/>
      <c r="F517" s="195"/>
      <c r="G517" s="195"/>
      <c r="H517" s="195"/>
      <c r="I517" s="195"/>
      <c r="J517" s="195"/>
      <c r="K517" s="195"/>
      <c r="L517" s="195"/>
      <c r="M517" s="195"/>
      <c r="N517" s="195"/>
      <c r="AA517" s="220">
        <v>502</v>
      </c>
      <c r="AB517" s="220" t="str">
        <f t="shared" si="23"/>
        <v/>
      </c>
      <c r="AC517" s="220" t="str">
        <f t="shared" si="24"/>
        <v/>
      </c>
      <c r="AK517" s="254" t="str">
        <f t="shared" si="25"/>
        <v/>
      </c>
    </row>
    <row r="518" spans="1:37" x14ac:dyDescent="0.2">
      <c r="A518" s="248">
        <v>508</v>
      </c>
      <c r="B518" s="71"/>
      <c r="C518" s="71"/>
      <c r="D518" s="262"/>
      <c r="E518" s="219"/>
      <c r="F518" s="195"/>
      <c r="G518" s="195"/>
      <c r="H518" s="195"/>
      <c r="I518" s="195"/>
      <c r="J518" s="195"/>
      <c r="K518" s="195"/>
      <c r="L518" s="195"/>
      <c r="M518" s="195"/>
      <c r="N518" s="195"/>
      <c r="AA518" s="220">
        <v>503</v>
      </c>
      <c r="AB518" s="220" t="str">
        <f t="shared" si="23"/>
        <v/>
      </c>
      <c r="AC518" s="220" t="str">
        <f t="shared" si="24"/>
        <v/>
      </c>
      <c r="AK518" s="254" t="str">
        <f t="shared" si="25"/>
        <v/>
      </c>
    </row>
    <row r="519" spans="1:37" x14ac:dyDescent="0.2">
      <c r="A519" s="248">
        <v>509</v>
      </c>
      <c r="B519" s="71"/>
      <c r="C519" s="71"/>
      <c r="D519" s="262"/>
      <c r="E519" s="219"/>
      <c r="F519" s="195"/>
      <c r="G519" s="195"/>
      <c r="H519" s="195"/>
      <c r="I519" s="195"/>
      <c r="J519" s="195"/>
      <c r="K519" s="195"/>
      <c r="L519" s="195"/>
      <c r="M519" s="195"/>
      <c r="N519" s="195"/>
      <c r="AA519" s="220">
        <v>504</v>
      </c>
      <c r="AB519" s="220" t="str">
        <f t="shared" si="23"/>
        <v/>
      </c>
      <c r="AC519" s="220" t="str">
        <f t="shared" si="24"/>
        <v/>
      </c>
      <c r="AK519" s="254" t="str">
        <f t="shared" si="25"/>
        <v/>
      </c>
    </row>
    <row r="520" spans="1:37" x14ac:dyDescent="0.2">
      <c r="A520" s="248">
        <v>510</v>
      </c>
      <c r="B520" s="71"/>
      <c r="C520" s="71"/>
      <c r="D520" s="262"/>
      <c r="E520" s="219"/>
      <c r="F520" s="195"/>
      <c r="G520" s="195"/>
      <c r="H520" s="195"/>
      <c r="I520" s="195"/>
      <c r="J520" s="195"/>
      <c r="K520" s="195"/>
      <c r="L520" s="195"/>
      <c r="M520" s="195"/>
      <c r="N520" s="195"/>
      <c r="AA520" s="220">
        <v>505</v>
      </c>
      <c r="AB520" s="220" t="str">
        <f t="shared" si="23"/>
        <v/>
      </c>
      <c r="AC520" s="220" t="str">
        <f t="shared" si="24"/>
        <v/>
      </c>
      <c r="AK520" s="254" t="str">
        <f t="shared" si="25"/>
        <v/>
      </c>
    </row>
    <row r="521" spans="1:37" x14ac:dyDescent="0.2">
      <c r="A521" s="248">
        <v>511</v>
      </c>
      <c r="B521" s="71"/>
      <c r="C521" s="71"/>
      <c r="D521" s="262"/>
      <c r="E521" s="219"/>
      <c r="F521" s="195"/>
      <c r="G521" s="195"/>
      <c r="H521" s="195"/>
      <c r="I521" s="195"/>
      <c r="J521" s="195"/>
      <c r="K521" s="195"/>
      <c r="L521" s="195"/>
      <c r="M521" s="195"/>
      <c r="N521" s="195"/>
      <c r="AA521" s="220">
        <v>506</v>
      </c>
      <c r="AB521" s="220" t="str">
        <f t="shared" si="23"/>
        <v/>
      </c>
      <c r="AC521" s="220" t="str">
        <f t="shared" si="24"/>
        <v/>
      </c>
      <c r="AK521" s="254" t="str">
        <f t="shared" si="25"/>
        <v/>
      </c>
    </row>
    <row r="522" spans="1:37" x14ac:dyDescent="0.2">
      <c r="A522" s="248">
        <v>512</v>
      </c>
      <c r="B522" s="71"/>
      <c r="C522" s="71"/>
      <c r="D522" s="262"/>
      <c r="E522" s="219"/>
      <c r="F522" s="195"/>
      <c r="G522" s="195"/>
      <c r="H522" s="195"/>
      <c r="I522" s="195"/>
      <c r="J522" s="195"/>
      <c r="K522" s="195"/>
      <c r="L522" s="195"/>
      <c r="M522" s="195"/>
      <c r="N522" s="195"/>
      <c r="AA522" s="220">
        <v>507</v>
      </c>
      <c r="AB522" s="220" t="str">
        <f t="shared" si="23"/>
        <v/>
      </c>
      <c r="AC522" s="220" t="str">
        <f t="shared" si="24"/>
        <v/>
      </c>
      <c r="AK522" s="254" t="str">
        <f t="shared" si="25"/>
        <v/>
      </c>
    </row>
    <row r="523" spans="1:37" x14ac:dyDescent="0.2">
      <c r="A523" s="248">
        <v>513</v>
      </c>
      <c r="B523" s="71"/>
      <c r="C523" s="71"/>
      <c r="D523" s="262"/>
      <c r="E523" s="219"/>
      <c r="F523" s="195"/>
      <c r="G523" s="195"/>
      <c r="H523" s="195"/>
      <c r="I523" s="195"/>
      <c r="J523" s="195"/>
      <c r="K523" s="195"/>
      <c r="L523" s="195"/>
      <c r="M523" s="195"/>
      <c r="N523" s="195"/>
      <c r="AA523" s="220">
        <v>508</v>
      </c>
      <c r="AB523" s="220" t="str">
        <f t="shared" si="23"/>
        <v/>
      </c>
      <c r="AC523" s="220" t="str">
        <f t="shared" si="24"/>
        <v/>
      </c>
      <c r="AK523" s="254" t="str">
        <f t="shared" si="25"/>
        <v/>
      </c>
    </row>
    <row r="524" spans="1:37" x14ac:dyDescent="0.2">
      <c r="A524" s="248">
        <v>514</v>
      </c>
      <c r="B524" s="71"/>
      <c r="C524" s="71"/>
      <c r="D524" s="262"/>
      <c r="E524" s="219"/>
      <c r="F524" s="195"/>
      <c r="G524" s="195"/>
      <c r="H524" s="195"/>
      <c r="I524" s="195"/>
      <c r="J524" s="195"/>
      <c r="K524" s="195"/>
      <c r="L524" s="195"/>
      <c r="M524" s="195"/>
      <c r="N524" s="195"/>
      <c r="AA524" s="220">
        <v>509</v>
      </c>
      <c r="AB524" s="220" t="str">
        <f t="shared" si="23"/>
        <v/>
      </c>
      <c r="AC524" s="220" t="str">
        <f t="shared" si="24"/>
        <v/>
      </c>
      <c r="AK524" s="254" t="str">
        <f t="shared" si="25"/>
        <v/>
      </c>
    </row>
    <row r="525" spans="1:37" x14ac:dyDescent="0.2">
      <c r="A525" s="248">
        <v>515</v>
      </c>
      <c r="B525" s="71"/>
      <c r="C525" s="71"/>
      <c r="D525" s="262"/>
      <c r="E525" s="219"/>
      <c r="F525" s="195"/>
      <c r="G525" s="195"/>
      <c r="H525" s="195"/>
      <c r="I525" s="195"/>
      <c r="J525" s="195"/>
      <c r="K525" s="195"/>
      <c r="L525" s="195"/>
      <c r="M525" s="195"/>
      <c r="N525" s="195"/>
      <c r="AA525" s="220">
        <v>510</v>
      </c>
      <c r="AB525" s="220" t="str">
        <f t="shared" si="23"/>
        <v/>
      </c>
      <c r="AC525" s="220" t="str">
        <f t="shared" si="24"/>
        <v/>
      </c>
      <c r="AK525" s="254" t="str">
        <f t="shared" si="25"/>
        <v/>
      </c>
    </row>
    <row r="526" spans="1:37" x14ac:dyDescent="0.2">
      <c r="A526" s="248">
        <v>516</v>
      </c>
      <c r="B526" s="71"/>
      <c r="C526" s="71"/>
      <c r="D526" s="262"/>
      <c r="E526" s="219"/>
      <c r="F526" s="195"/>
      <c r="G526" s="195"/>
      <c r="H526" s="195"/>
      <c r="I526" s="195"/>
      <c r="J526" s="195"/>
      <c r="K526" s="195"/>
      <c r="L526" s="195"/>
      <c r="M526" s="195"/>
      <c r="N526" s="195"/>
      <c r="AA526" s="220">
        <v>511</v>
      </c>
      <c r="AB526" s="220" t="str">
        <f t="shared" si="23"/>
        <v/>
      </c>
      <c r="AC526" s="220" t="str">
        <f t="shared" si="24"/>
        <v/>
      </c>
      <c r="AK526" s="254" t="str">
        <f t="shared" si="25"/>
        <v/>
      </c>
    </row>
    <row r="527" spans="1:37" x14ac:dyDescent="0.2">
      <c r="A527" s="248">
        <v>517</v>
      </c>
      <c r="B527" s="71"/>
      <c r="C527" s="71"/>
      <c r="D527" s="262"/>
      <c r="E527" s="219"/>
      <c r="F527" s="195"/>
      <c r="G527" s="195"/>
      <c r="H527" s="195"/>
      <c r="I527" s="195"/>
      <c r="J527" s="195"/>
      <c r="K527" s="195"/>
      <c r="L527" s="195"/>
      <c r="M527" s="195"/>
      <c r="N527" s="195"/>
      <c r="AA527" s="220">
        <v>512</v>
      </c>
      <c r="AB527" s="220" t="str">
        <f t="shared" si="23"/>
        <v/>
      </c>
      <c r="AC527" s="220" t="str">
        <f t="shared" si="24"/>
        <v/>
      </c>
      <c r="AK527" s="254" t="str">
        <f t="shared" si="25"/>
        <v/>
      </c>
    </row>
    <row r="528" spans="1:37" x14ac:dyDescent="0.2">
      <c r="A528" s="248">
        <v>518</v>
      </c>
      <c r="B528" s="71"/>
      <c r="C528" s="71"/>
      <c r="D528" s="262"/>
      <c r="E528" s="219"/>
      <c r="F528" s="195"/>
      <c r="G528" s="195"/>
      <c r="H528" s="195"/>
      <c r="I528" s="195"/>
      <c r="J528" s="195"/>
      <c r="K528" s="195"/>
      <c r="L528" s="195"/>
      <c r="M528" s="195"/>
      <c r="N528" s="195"/>
      <c r="AA528" s="220">
        <v>513</v>
      </c>
      <c r="AB528" s="220" t="str">
        <f t="shared" ref="AB528:AB591" si="26">IF(AK529="","",B523)</f>
        <v/>
      </c>
      <c r="AC528" s="220" t="str">
        <f t="shared" ref="AC528:AC591" si="27">IF(AK529="","",C523)</f>
        <v/>
      </c>
      <c r="AK528" s="254" t="str">
        <f t="shared" si="25"/>
        <v/>
      </c>
    </row>
    <row r="529" spans="1:37" x14ac:dyDescent="0.2">
      <c r="A529" s="248">
        <v>519</v>
      </c>
      <c r="B529" s="71"/>
      <c r="C529" s="71"/>
      <c r="D529" s="262"/>
      <c r="E529" s="219"/>
      <c r="F529" s="195"/>
      <c r="G529" s="195"/>
      <c r="H529" s="195"/>
      <c r="I529" s="195"/>
      <c r="J529" s="195"/>
      <c r="K529" s="195"/>
      <c r="L529" s="195"/>
      <c r="M529" s="195"/>
      <c r="N529" s="195"/>
      <c r="AA529" s="220">
        <v>514</v>
      </c>
      <c r="AB529" s="220" t="str">
        <f t="shared" si="26"/>
        <v/>
      </c>
      <c r="AC529" s="220" t="str">
        <f t="shared" si="27"/>
        <v/>
      </c>
      <c r="AK529" s="254" t="str">
        <f t="shared" ref="AK529:AK592" si="28">IF(OR(B523=0,C523=0),"",C523-B523)</f>
        <v/>
      </c>
    </row>
    <row r="530" spans="1:37" x14ac:dyDescent="0.2">
      <c r="A530" s="248">
        <v>520</v>
      </c>
      <c r="B530" s="71"/>
      <c r="C530" s="71"/>
      <c r="D530" s="262"/>
      <c r="E530" s="219"/>
      <c r="F530" s="195"/>
      <c r="G530" s="195"/>
      <c r="H530" s="195"/>
      <c r="I530" s="195"/>
      <c r="J530" s="195"/>
      <c r="K530" s="195"/>
      <c r="L530" s="195"/>
      <c r="M530" s="195"/>
      <c r="N530" s="195"/>
      <c r="AA530" s="220">
        <v>515</v>
      </c>
      <c r="AB530" s="220" t="str">
        <f t="shared" si="26"/>
        <v/>
      </c>
      <c r="AC530" s="220" t="str">
        <f t="shared" si="27"/>
        <v/>
      </c>
      <c r="AK530" s="254" t="str">
        <f t="shared" si="28"/>
        <v/>
      </c>
    </row>
    <row r="531" spans="1:37" x14ac:dyDescent="0.2">
      <c r="A531" s="248">
        <v>521</v>
      </c>
      <c r="B531" s="71"/>
      <c r="C531" s="71"/>
      <c r="D531" s="262"/>
      <c r="E531" s="219"/>
      <c r="F531" s="195"/>
      <c r="G531" s="195"/>
      <c r="H531" s="195"/>
      <c r="I531" s="195"/>
      <c r="J531" s="195"/>
      <c r="K531" s="195"/>
      <c r="L531" s="195"/>
      <c r="M531" s="195"/>
      <c r="N531" s="195"/>
      <c r="AA531" s="220">
        <v>516</v>
      </c>
      <c r="AB531" s="220" t="str">
        <f t="shared" si="26"/>
        <v/>
      </c>
      <c r="AC531" s="220" t="str">
        <f t="shared" si="27"/>
        <v/>
      </c>
      <c r="AK531" s="254" t="str">
        <f t="shared" si="28"/>
        <v/>
      </c>
    </row>
    <row r="532" spans="1:37" x14ac:dyDescent="0.2">
      <c r="A532" s="248">
        <v>522</v>
      </c>
      <c r="B532" s="71"/>
      <c r="C532" s="71"/>
      <c r="D532" s="262"/>
      <c r="E532" s="219"/>
      <c r="F532" s="195"/>
      <c r="G532" s="195"/>
      <c r="H532" s="195"/>
      <c r="I532" s="195"/>
      <c r="J532" s="195"/>
      <c r="K532" s="195"/>
      <c r="L532" s="195"/>
      <c r="M532" s="195"/>
      <c r="N532" s="195"/>
      <c r="AA532" s="220">
        <v>517</v>
      </c>
      <c r="AB532" s="220" t="str">
        <f t="shared" si="26"/>
        <v/>
      </c>
      <c r="AC532" s="220" t="str">
        <f t="shared" si="27"/>
        <v/>
      </c>
      <c r="AK532" s="254" t="str">
        <f t="shared" si="28"/>
        <v/>
      </c>
    </row>
    <row r="533" spans="1:37" x14ac:dyDescent="0.2">
      <c r="A533" s="248">
        <v>523</v>
      </c>
      <c r="B533" s="71"/>
      <c r="C533" s="71"/>
      <c r="D533" s="262"/>
      <c r="E533" s="219"/>
      <c r="F533" s="195"/>
      <c r="G533" s="195"/>
      <c r="H533" s="195"/>
      <c r="I533" s="195"/>
      <c r="J533" s="195"/>
      <c r="K533" s="195"/>
      <c r="L533" s="195"/>
      <c r="M533" s="195"/>
      <c r="N533" s="195"/>
      <c r="AA533" s="220">
        <v>518</v>
      </c>
      <c r="AB533" s="220" t="str">
        <f t="shared" si="26"/>
        <v/>
      </c>
      <c r="AC533" s="220" t="str">
        <f t="shared" si="27"/>
        <v/>
      </c>
      <c r="AK533" s="254" t="str">
        <f t="shared" si="28"/>
        <v/>
      </c>
    </row>
    <row r="534" spans="1:37" x14ac:dyDescent="0.2">
      <c r="A534" s="248">
        <v>524</v>
      </c>
      <c r="B534" s="71"/>
      <c r="C534" s="71"/>
      <c r="D534" s="262"/>
      <c r="E534" s="219"/>
      <c r="F534" s="195"/>
      <c r="G534" s="195"/>
      <c r="H534" s="195"/>
      <c r="I534" s="195"/>
      <c r="J534" s="195"/>
      <c r="K534" s="195"/>
      <c r="L534" s="195"/>
      <c r="M534" s="195"/>
      <c r="N534" s="195"/>
      <c r="AA534" s="220">
        <v>519</v>
      </c>
      <c r="AB534" s="220" t="str">
        <f t="shared" si="26"/>
        <v/>
      </c>
      <c r="AC534" s="220" t="str">
        <f t="shared" si="27"/>
        <v/>
      </c>
      <c r="AK534" s="254" t="str">
        <f t="shared" si="28"/>
        <v/>
      </c>
    </row>
    <row r="535" spans="1:37" x14ac:dyDescent="0.2">
      <c r="A535" s="248">
        <v>525</v>
      </c>
      <c r="B535" s="71"/>
      <c r="C535" s="71"/>
      <c r="D535" s="262"/>
      <c r="E535" s="219"/>
      <c r="F535" s="195"/>
      <c r="G535" s="195"/>
      <c r="H535" s="195"/>
      <c r="I535" s="195"/>
      <c r="J535" s="195"/>
      <c r="K535" s="195"/>
      <c r="L535" s="195"/>
      <c r="M535" s="195"/>
      <c r="N535" s="195"/>
      <c r="AA535" s="220">
        <v>520</v>
      </c>
      <c r="AB535" s="220" t="str">
        <f t="shared" si="26"/>
        <v/>
      </c>
      <c r="AC535" s="220" t="str">
        <f t="shared" si="27"/>
        <v/>
      </c>
      <c r="AK535" s="254" t="str">
        <f t="shared" si="28"/>
        <v/>
      </c>
    </row>
    <row r="536" spans="1:37" x14ac:dyDescent="0.2">
      <c r="A536" s="248">
        <v>526</v>
      </c>
      <c r="B536" s="71"/>
      <c r="C536" s="71"/>
      <c r="D536" s="262"/>
      <c r="E536" s="219"/>
      <c r="F536" s="195"/>
      <c r="G536" s="195"/>
      <c r="H536" s="195"/>
      <c r="I536" s="195"/>
      <c r="J536" s="195"/>
      <c r="K536" s="195"/>
      <c r="L536" s="195"/>
      <c r="M536" s="195"/>
      <c r="N536" s="195"/>
      <c r="AA536" s="220">
        <v>521</v>
      </c>
      <c r="AB536" s="220" t="str">
        <f t="shared" si="26"/>
        <v/>
      </c>
      <c r="AC536" s="220" t="str">
        <f t="shared" si="27"/>
        <v/>
      </c>
      <c r="AK536" s="254" t="str">
        <f t="shared" si="28"/>
        <v/>
      </c>
    </row>
    <row r="537" spans="1:37" x14ac:dyDescent="0.2">
      <c r="A537" s="248">
        <v>527</v>
      </c>
      <c r="B537" s="71"/>
      <c r="C537" s="71"/>
      <c r="D537" s="262"/>
      <c r="E537" s="219"/>
      <c r="F537" s="195"/>
      <c r="G537" s="195"/>
      <c r="H537" s="195"/>
      <c r="I537" s="195"/>
      <c r="J537" s="195"/>
      <c r="K537" s="195"/>
      <c r="L537" s="195"/>
      <c r="M537" s="195"/>
      <c r="N537" s="195"/>
      <c r="AA537" s="220">
        <v>522</v>
      </c>
      <c r="AB537" s="220" t="str">
        <f t="shared" si="26"/>
        <v/>
      </c>
      <c r="AC537" s="220" t="str">
        <f t="shared" si="27"/>
        <v/>
      </c>
      <c r="AK537" s="254" t="str">
        <f t="shared" si="28"/>
        <v/>
      </c>
    </row>
    <row r="538" spans="1:37" x14ac:dyDescent="0.2">
      <c r="A538" s="248">
        <v>528</v>
      </c>
      <c r="B538" s="71"/>
      <c r="C538" s="71"/>
      <c r="D538" s="262"/>
      <c r="E538" s="219"/>
      <c r="F538" s="195"/>
      <c r="G538" s="195"/>
      <c r="H538" s="195"/>
      <c r="I538" s="195"/>
      <c r="J538" s="195"/>
      <c r="K538" s="195"/>
      <c r="L538" s="195"/>
      <c r="M538" s="195"/>
      <c r="N538" s="195"/>
      <c r="AA538" s="220">
        <v>523</v>
      </c>
      <c r="AB538" s="220" t="str">
        <f t="shared" si="26"/>
        <v/>
      </c>
      <c r="AC538" s="220" t="str">
        <f t="shared" si="27"/>
        <v/>
      </c>
      <c r="AK538" s="254" t="str">
        <f t="shared" si="28"/>
        <v/>
      </c>
    </row>
    <row r="539" spans="1:37" x14ac:dyDescent="0.2">
      <c r="A539" s="248">
        <v>529</v>
      </c>
      <c r="B539" s="71"/>
      <c r="C539" s="71"/>
      <c r="D539" s="262"/>
      <c r="E539" s="219"/>
      <c r="F539" s="195"/>
      <c r="G539" s="195"/>
      <c r="H539" s="195"/>
      <c r="I539" s="195"/>
      <c r="J539" s="195"/>
      <c r="K539" s="195"/>
      <c r="L539" s="195"/>
      <c r="M539" s="195"/>
      <c r="N539" s="195"/>
      <c r="AA539" s="220">
        <v>524</v>
      </c>
      <c r="AB539" s="220" t="str">
        <f t="shared" si="26"/>
        <v/>
      </c>
      <c r="AC539" s="220" t="str">
        <f t="shared" si="27"/>
        <v/>
      </c>
      <c r="AK539" s="254" t="str">
        <f t="shared" si="28"/>
        <v/>
      </c>
    </row>
    <row r="540" spans="1:37" x14ac:dyDescent="0.2">
      <c r="A540" s="248">
        <v>530</v>
      </c>
      <c r="B540" s="71"/>
      <c r="C540" s="71"/>
      <c r="D540" s="262"/>
      <c r="E540" s="219"/>
      <c r="F540" s="195"/>
      <c r="G540" s="195"/>
      <c r="H540" s="195"/>
      <c r="I540" s="195"/>
      <c r="J540" s="195"/>
      <c r="K540" s="195"/>
      <c r="L540" s="195"/>
      <c r="M540" s="195"/>
      <c r="N540" s="195"/>
      <c r="AA540" s="220">
        <v>525</v>
      </c>
      <c r="AB540" s="220" t="str">
        <f t="shared" si="26"/>
        <v/>
      </c>
      <c r="AC540" s="220" t="str">
        <f t="shared" si="27"/>
        <v/>
      </c>
      <c r="AK540" s="254" t="str">
        <f t="shared" si="28"/>
        <v/>
      </c>
    </row>
    <row r="541" spans="1:37" x14ac:dyDescent="0.2">
      <c r="A541" s="248">
        <v>531</v>
      </c>
      <c r="B541" s="71"/>
      <c r="C541" s="71"/>
      <c r="D541" s="262"/>
      <c r="E541" s="219"/>
      <c r="F541" s="195"/>
      <c r="G541" s="195"/>
      <c r="H541" s="195"/>
      <c r="I541" s="195"/>
      <c r="J541" s="195"/>
      <c r="K541" s="195"/>
      <c r="L541" s="195"/>
      <c r="M541" s="195"/>
      <c r="N541" s="195"/>
      <c r="AA541" s="220">
        <v>526</v>
      </c>
      <c r="AB541" s="220" t="str">
        <f t="shared" si="26"/>
        <v/>
      </c>
      <c r="AC541" s="220" t="str">
        <f t="shared" si="27"/>
        <v/>
      </c>
      <c r="AK541" s="254" t="str">
        <f t="shared" si="28"/>
        <v/>
      </c>
    </row>
    <row r="542" spans="1:37" x14ac:dyDescent="0.2">
      <c r="A542" s="248">
        <v>532</v>
      </c>
      <c r="B542" s="71"/>
      <c r="C542" s="71"/>
      <c r="D542" s="262"/>
      <c r="E542" s="219"/>
      <c r="F542" s="195"/>
      <c r="G542" s="195"/>
      <c r="H542" s="195"/>
      <c r="I542" s="195"/>
      <c r="J542" s="195"/>
      <c r="K542" s="195"/>
      <c r="L542" s="195"/>
      <c r="M542" s="195"/>
      <c r="N542" s="195"/>
      <c r="AA542" s="220">
        <v>527</v>
      </c>
      <c r="AB542" s="220" t="str">
        <f t="shared" si="26"/>
        <v/>
      </c>
      <c r="AC542" s="220" t="str">
        <f t="shared" si="27"/>
        <v/>
      </c>
      <c r="AK542" s="254" t="str">
        <f t="shared" si="28"/>
        <v/>
      </c>
    </row>
    <row r="543" spans="1:37" x14ac:dyDescent="0.2">
      <c r="A543" s="248">
        <v>533</v>
      </c>
      <c r="B543" s="71"/>
      <c r="C543" s="71"/>
      <c r="D543" s="262"/>
      <c r="E543" s="219"/>
      <c r="F543" s="195"/>
      <c r="G543" s="195"/>
      <c r="H543" s="195"/>
      <c r="I543" s="195"/>
      <c r="J543" s="195"/>
      <c r="K543" s="195"/>
      <c r="L543" s="195"/>
      <c r="M543" s="195"/>
      <c r="N543" s="195"/>
      <c r="AA543" s="220">
        <v>528</v>
      </c>
      <c r="AB543" s="220" t="str">
        <f t="shared" si="26"/>
        <v/>
      </c>
      <c r="AC543" s="220" t="str">
        <f t="shared" si="27"/>
        <v/>
      </c>
      <c r="AK543" s="254" t="str">
        <f t="shared" si="28"/>
        <v/>
      </c>
    </row>
    <row r="544" spans="1:37" x14ac:dyDescent="0.2">
      <c r="A544" s="248">
        <v>534</v>
      </c>
      <c r="B544" s="71"/>
      <c r="C544" s="71"/>
      <c r="D544" s="262"/>
      <c r="E544" s="219"/>
      <c r="F544" s="195"/>
      <c r="G544" s="195"/>
      <c r="H544" s="195"/>
      <c r="I544" s="195"/>
      <c r="J544" s="195"/>
      <c r="K544" s="195"/>
      <c r="L544" s="195"/>
      <c r="M544" s="195"/>
      <c r="N544" s="195"/>
      <c r="AA544" s="220">
        <v>529</v>
      </c>
      <c r="AB544" s="220" t="str">
        <f t="shared" si="26"/>
        <v/>
      </c>
      <c r="AC544" s="220" t="str">
        <f t="shared" si="27"/>
        <v/>
      </c>
      <c r="AK544" s="254" t="str">
        <f t="shared" si="28"/>
        <v/>
      </c>
    </row>
    <row r="545" spans="1:37" x14ac:dyDescent="0.2">
      <c r="A545" s="248">
        <v>535</v>
      </c>
      <c r="B545" s="71"/>
      <c r="C545" s="71"/>
      <c r="D545" s="262"/>
      <c r="E545" s="219"/>
      <c r="F545" s="195"/>
      <c r="G545" s="195"/>
      <c r="H545" s="195"/>
      <c r="I545" s="195"/>
      <c r="J545" s="195"/>
      <c r="K545" s="195"/>
      <c r="L545" s="195"/>
      <c r="M545" s="195"/>
      <c r="N545" s="195"/>
      <c r="AA545" s="220">
        <v>530</v>
      </c>
      <c r="AB545" s="220" t="str">
        <f t="shared" si="26"/>
        <v/>
      </c>
      <c r="AC545" s="220" t="str">
        <f t="shared" si="27"/>
        <v/>
      </c>
      <c r="AK545" s="254" t="str">
        <f t="shared" si="28"/>
        <v/>
      </c>
    </row>
    <row r="546" spans="1:37" x14ac:dyDescent="0.2">
      <c r="A546" s="248">
        <v>536</v>
      </c>
      <c r="B546" s="71"/>
      <c r="C546" s="71"/>
      <c r="D546" s="262"/>
      <c r="E546" s="219"/>
      <c r="F546" s="195"/>
      <c r="G546" s="195"/>
      <c r="H546" s="195"/>
      <c r="I546" s="195"/>
      <c r="J546" s="195"/>
      <c r="K546" s="195"/>
      <c r="L546" s="195"/>
      <c r="M546" s="195"/>
      <c r="N546" s="195"/>
      <c r="AA546" s="220">
        <v>531</v>
      </c>
      <c r="AB546" s="220" t="str">
        <f t="shared" si="26"/>
        <v/>
      </c>
      <c r="AC546" s="220" t="str">
        <f t="shared" si="27"/>
        <v/>
      </c>
      <c r="AK546" s="254" t="str">
        <f t="shared" si="28"/>
        <v/>
      </c>
    </row>
    <row r="547" spans="1:37" x14ac:dyDescent="0.2">
      <c r="A547" s="248">
        <v>537</v>
      </c>
      <c r="B547" s="71"/>
      <c r="C547" s="71"/>
      <c r="D547" s="262"/>
      <c r="E547" s="219"/>
      <c r="F547" s="195"/>
      <c r="G547" s="195"/>
      <c r="H547" s="195"/>
      <c r="I547" s="195"/>
      <c r="J547" s="195"/>
      <c r="K547" s="195"/>
      <c r="L547" s="195"/>
      <c r="M547" s="195"/>
      <c r="N547" s="195"/>
      <c r="AA547" s="220">
        <v>532</v>
      </c>
      <c r="AB547" s="220" t="str">
        <f t="shared" si="26"/>
        <v/>
      </c>
      <c r="AC547" s="220" t="str">
        <f t="shared" si="27"/>
        <v/>
      </c>
      <c r="AK547" s="254" t="str">
        <f t="shared" si="28"/>
        <v/>
      </c>
    </row>
    <row r="548" spans="1:37" x14ac:dyDescent="0.2">
      <c r="A548" s="248">
        <v>538</v>
      </c>
      <c r="B548" s="71"/>
      <c r="C548" s="71"/>
      <c r="D548" s="262"/>
      <c r="E548" s="219"/>
      <c r="F548" s="195"/>
      <c r="G548" s="195"/>
      <c r="H548" s="195"/>
      <c r="I548" s="195"/>
      <c r="J548" s="195"/>
      <c r="K548" s="195"/>
      <c r="L548" s="195"/>
      <c r="M548" s="195"/>
      <c r="N548" s="195"/>
      <c r="AA548" s="220">
        <v>533</v>
      </c>
      <c r="AB548" s="220" t="str">
        <f t="shared" si="26"/>
        <v/>
      </c>
      <c r="AC548" s="220" t="str">
        <f t="shared" si="27"/>
        <v/>
      </c>
      <c r="AK548" s="254" t="str">
        <f t="shared" si="28"/>
        <v/>
      </c>
    </row>
    <row r="549" spans="1:37" x14ac:dyDescent="0.2">
      <c r="A549" s="248">
        <v>539</v>
      </c>
      <c r="B549" s="71"/>
      <c r="C549" s="71"/>
      <c r="D549" s="262"/>
      <c r="E549" s="219"/>
      <c r="F549" s="195"/>
      <c r="G549" s="195"/>
      <c r="H549" s="195"/>
      <c r="I549" s="195"/>
      <c r="J549" s="195"/>
      <c r="K549" s="195"/>
      <c r="L549" s="195"/>
      <c r="M549" s="195"/>
      <c r="N549" s="195"/>
      <c r="AA549" s="220">
        <v>534</v>
      </c>
      <c r="AB549" s="220" t="str">
        <f t="shared" si="26"/>
        <v/>
      </c>
      <c r="AC549" s="220" t="str">
        <f t="shared" si="27"/>
        <v/>
      </c>
      <c r="AK549" s="254" t="str">
        <f t="shared" si="28"/>
        <v/>
      </c>
    </row>
    <row r="550" spans="1:37" x14ac:dyDescent="0.2">
      <c r="A550" s="248">
        <v>540</v>
      </c>
      <c r="B550" s="71"/>
      <c r="C550" s="71"/>
      <c r="D550" s="262"/>
      <c r="E550" s="219"/>
      <c r="F550" s="195"/>
      <c r="G550" s="195"/>
      <c r="H550" s="195"/>
      <c r="I550" s="195"/>
      <c r="J550" s="195"/>
      <c r="K550" s="195"/>
      <c r="L550" s="195"/>
      <c r="M550" s="195"/>
      <c r="N550" s="195"/>
      <c r="AA550" s="220">
        <v>535</v>
      </c>
      <c r="AB550" s="220" t="str">
        <f t="shared" si="26"/>
        <v/>
      </c>
      <c r="AC550" s="220" t="str">
        <f t="shared" si="27"/>
        <v/>
      </c>
      <c r="AK550" s="254" t="str">
        <f t="shared" si="28"/>
        <v/>
      </c>
    </row>
    <row r="551" spans="1:37" x14ac:dyDescent="0.2">
      <c r="A551" s="248">
        <v>541</v>
      </c>
      <c r="B551" s="71"/>
      <c r="C551" s="71"/>
      <c r="D551" s="262"/>
      <c r="E551" s="219"/>
      <c r="F551" s="195"/>
      <c r="G551" s="195"/>
      <c r="H551" s="195"/>
      <c r="I551" s="195"/>
      <c r="J551" s="195"/>
      <c r="K551" s="195"/>
      <c r="L551" s="195"/>
      <c r="M551" s="195"/>
      <c r="N551" s="195"/>
      <c r="AA551" s="220">
        <v>536</v>
      </c>
      <c r="AB551" s="220" t="str">
        <f t="shared" si="26"/>
        <v/>
      </c>
      <c r="AC551" s="220" t="str">
        <f t="shared" si="27"/>
        <v/>
      </c>
      <c r="AK551" s="254" t="str">
        <f t="shared" si="28"/>
        <v/>
      </c>
    </row>
    <row r="552" spans="1:37" x14ac:dyDescent="0.2">
      <c r="A552" s="248">
        <v>542</v>
      </c>
      <c r="B552" s="71"/>
      <c r="C552" s="71"/>
      <c r="D552" s="262"/>
      <c r="E552" s="219"/>
      <c r="F552" s="195"/>
      <c r="G552" s="195"/>
      <c r="H552" s="195"/>
      <c r="I552" s="195"/>
      <c r="J552" s="195"/>
      <c r="K552" s="195"/>
      <c r="L552" s="195"/>
      <c r="M552" s="195"/>
      <c r="N552" s="195"/>
      <c r="AA552" s="220">
        <v>537</v>
      </c>
      <c r="AB552" s="220" t="str">
        <f t="shared" si="26"/>
        <v/>
      </c>
      <c r="AC552" s="220" t="str">
        <f t="shared" si="27"/>
        <v/>
      </c>
      <c r="AK552" s="254" t="str">
        <f t="shared" si="28"/>
        <v/>
      </c>
    </row>
    <row r="553" spans="1:37" x14ac:dyDescent="0.2">
      <c r="A553" s="248">
        <v>543</v>
      </c>
      <c r="B553" s="71"/>
      <c r="C553" s="71"/>
      <c r="D553" s="262"/>
      <c r="E553" s="219"/>
      <c r="F553" s="195"/>
      <c r="G553" s="195"/>
      <c r="H553" s="195"/>
      <c r="I553" s="195"/>
      <c r="J553" s="195"/>
      <c r="K553" s="195"/>
      <c r="L553" s="195"/>
      <c r="M553" s="195"/>
      <c r="N553" s="195"/>
      <c r="AA553" s="220">
        <v>538</v>
      </c>
      <c r="AB553" s="220" t="str">
        <f t="shared" si="26"/>
        <v/>
      </c>
      <c r="AC553" s="220" t="str">
        <f t="shared" si="27"/>
        <v/>
      </c>
      <c r="AK553" s="254" t="str">
        <f t="shared" si="28"/>
        <v/>
      </c>
    </row>
    <row r="554" spans="1:37" x14ac:dyDescent="0.2">
      <c r="A554" s="248">
        <v>544</v>
      </c>
      <c r="B554" s="71"/>
      <c r="C554" s="71"/>
      <c r="D554" s="262"/>
      <c r="E554" s="219"/>
      <c r="F554" s="195"/>
      <c r="G554" s="195"/>
      <c r="H554" s="195"/>
      <c r="I554" s="195"/>
      <c r="J554" s="195"/>
      <c r="K554" s="195"/>
      <c r="L554" s="195"/>
      <c r="M554" s="195"/>
      <c r="N554" s="195"/>
      <c r="AA554" s="220">
        <v>539</v>
      </c>
      <c r="AB554" s="220" t="str">
        <f t="shared" si="26"/>
        <v/>
      </c>
      <c r="AC554" s="220" t="str">
        <f t="shared" si="27"/>
        <v/>
      </c>
      <c r="AK554" s="254" t="str">
        <f t="shared" si="28"/>
        <v/>
      </c>
    </row>
    <row r="555" spans="1:37" x14ac:dyDescent="0.2">
      <c r="A555" s="248">
        <v>545</v>
      </c>
      <c r="B555" s="71"/>
      <c r="C555" s="71"/>
      <c r="D555" s="262"/>
      <c r="E555" s="219"/>
      <c r="F555" s="195"/>
      <c r="G555" s="195"/>
      <c r="H555" s="195"/>
      <c r="I555" s="195"/>
      <c r="J555" s="195"/>
      <c r="K555" s="195"/>
      <c r="L555" s="195"/>
      <c r="M555" s="195"/>
      <c r="N555" s="195"/>
      <c r="AA555" s="220">
        <v>540</v>
      </c>
      <c r="AB555" s="220" t="str">
        <f t="shared" si="26"/>
        <v/>
      </c>
      <c r="AC555" s="220" t="str">
        <f t="shared" si="27"/>
        <v/>
      </c>
      <c r="AK555" s="254" t="str">
        <f t="shared" si="28"/>
        <v/>
      </c>
    </row>
    <row r="556" spans="1:37" x14ac:dyDescent="0.2">
      <c r="A556" s="248">
        <v>546</v>
      </c>
      <c r="B556" s="71"/>
      <c r="C556" s="71"/>
      <c r="D556" s="262"/>
      <c r="E556" s="219"/>
      <c r="F556" s="195"/>
      <c r="G556" s="195"/>
      <c r="H556" s="195"/>
      <c r="I556" s="195"/>
      <c r="J556" s="195"/>
      <c r="K556" s="195"/>
      <c r="L556" s="195"/>
      <c r="M556" s="195"/>
      <c r="N556" s="195"/>
      <c r="AA556" s="220">
        <v>541</v>
      </c>
      <c r="AB556" s="220" t="str">
        <f t="shared" si="26"/>
        <v/>
      </c>
      <c r="AC556" s="220" t="str">
        <f t="shared" si="27"/>
        <v/>
      </c>
      <c r="AK556" s="254" t="str">
        <f t="shared" si="28"/>
        <v/>
      </c>
    </row>
    <row r="557" spans="1:37" x14ac:dyDescent="0.2">
      <c r="A557" s="248">
        <v>547</v>
      </c>
      <c r="B557" s="71"/>
      <c r="C557" s="71"/>
      <c r="D557" s="262"/>
      <c r="E557" s="219"/>
      <c r="F557" s="195"/>
      <c r="G557" s="195"/>
      <c r="H557" s="195"/>
      <c r="I557" s="195"/>
      <c r="J557" s="195"/>
      <c r="K557" s="195"/>
      <c r="L557" s="195"/>
      <c r="M557" s="195"/>
      <c r="N557" s="195"/>
      <c r="AA557" s="220">
        <v>542</v>
      </c>
      <c r="AB557" s="220" t="str">
        <f t="shared" si="26"/>
        <v/>
      </c>
      <c r="AC557" s="220" t="str">
        <f t="shared" si="27"/>
        <v/>
      </c>
      <c r="AK557" s="254" t="str">
        <f t="shared" si="28"/>
        <v/>
      </c>
    </row>
    <row r="558" spans="1:37" x14ac:dyDescent="0.2">
      <c r="A558" s="248">
        <v>548</v>
      </c>
      <c r="B558" s="71"/>
      <c r="C558" s="71"/>
      <c r="D558" s="262"/>
      <c r="E558" s="219"/>
      <c r="F558" s="195"/>
      <c r="G558" s="195"/>
      <c r="H558" s="195"/>
      <c r="I558" s="195"/>
      <c r="J558" s="195"/>
      <c r="K558" s="195"/>
      <c r="L558" s="195"/>
      <c r="M558" s="195"/>
      <c r="N558" s="195"/>
      <c r="AA558" s="220">
        <v>543</v>
      </c>
      <c r="AB558" s="220" t="str">
        <f t="shared" si="26"/>
        <v/>
      </c>
      <c r="AC558" s="220" t="str">
        <f t="shared" si="27"/>
        <v/>
      </c>
      <c r="AK558" s="254" t="str">
        <f t="shared" si="28"/>
        <v/>
      </c>
    </row>
    <row r="559" spans="1:37" x14ac:dyDescent="0.2">
      <c r="A559" s="248">
        <v>549</v>
      </c>
      <c r="B559" s="71"/>
      <c r="C559" s="71"/>
      <c r="D559" s="262"/>
      <c r="E559" s="219"/>
      <c r="F559" s="195"/>
      <c r="G559" s="195"/>
      <c r="H559" s="195"/>
      <c r="I559" s="195"/>
      <c r="J559" s="195"/>
      <c r="K559" s="195"/>
      <c r="L559" s="195"/>
      <c r="M559" s="195"/>
      <c r="N559" s="195"/>
      <c r="AA559" s="220">
        <v>544</v>
      </c>
      <c r="AB559" s="220" t="str">
        <f t="shared" si="26"/>
        <v/>
      </c>
      <c r="AC559" s="220" t="str">
        <f t="shared" si="27"/>
        <v/>
      </c>
      <c r="AK559" s="254" t="str">
        <f t="shared" si="28"/>
        <v/>
      </c>
    </row>
    <row r="560" spans="1:37" x14ac:dyDescent="0.2">
      <c r="A560" s="248">
        <v>550</v>
      </c>
      <c r="B560" s="71"/>
      <c r="C560" s="71"/>
      <c r="D560" s="262"/>
      <c r="E560" s="219"/>
      <c r="F560" s="195"/>
      <c r="G560" s="195"/>
      <c r="H560" s="195"/>
      <c r="I560" s="195"/>
      <c r="J560" s="195"/>
      <c r="K560" s="195"/>
      <c r="L560" s="195"/>
      <c r="M560" s="195"/>
      <c r="N560" s="195"/>
      <c r="AA560" s="220">
        <v>545</v>
      </c>
      <c r="AB560" s="220" t="str">
        <f t="shared" si="26"/>
        <v/>
      </c>
      <c r="AC560" s="220" t="str">
        <f t="shared" si="27"/>
        <v/>
      </c>
      <c r="AK560" s="254" t="str">
        <f t="shared" si="28"/>
        <v/>
      </c>
    </row>
    <row r="561" spans="1:37" x14ac:dyDescent="0.2">
      <c r="A561" s="248">
        <v>551</v>
      </c>
      <c r="B561" s="71"/>
      <c r="C561" s="71"/>
      <c r="D561" s="262"/>
      <c r="E561" s="219"/>
      <c r="F561" s="195"/>
      <c r="G561" s="195"/>
      <c r="H561" s="195"/>
      <c r="I561" s="195"/>
      <c r="J561" s="195"/>
      <c r="K561" s="195"/>
      <c r="L561" s="195"/>
      <c r="M561" s="195"/>
      <c r="N561" s="195"/>
      <c r="AA561" s="220">
        <v>546</v>
      </c>
      <c r="AB561" s="220" t="str">
        <f t="shared" si="26"/>
        <v/>
      </c>
      <c r="AC561" s="220" t="str">
        <f t="shared" si="27"/>
        <v/>
      </c>
      <c r="AK561" s="254" t="str">
        <f t="shared" si="28"/>
        <v/>
      </c>
    </row>
    <row r="562" spans="1:37" x14ac:dyDescent="0.2">
      <c r="A562" s="248">
        <v>552</v>
      </c>
      <c r="B562" s="71"/>
      <c r="C562" s="71"/>
      <c r="D562" s="262"/>
      <c r="E562" s="219"/>
      <c r="F562" s="195"/>
      <c r="G562" s="195"/>
      <c r="H562" s="195"/>
      <c r="I562" s="195"/>
      <c r="J562" s="195"/>
      <c r="K562" s="195"/>
      <c r="L562" s="195"/>
      <c r="M562" s="195"/>
      <c r="N562" s="195"/>
      <c r="AA562" s="220">
        <v>547</v>
      </c>
      <c r="AB562" s="220" t="str">
        <f t="shared" si="26"/>
        <v/>
      </c>
      <c r="AC562" s="220" t="str">
        <f t="shared" si="27"/>
        <v/>
      </c>
      <c r="AK562" s="254" t="str">
        <f t="shared" si="28"/>
        <v/>
      </c>
    </row>
    <row r="563" spans="1:37" x14ac:dyDescent="0.2">
      <c r="A563" s="248">
        <v>553</v>
      </c>
      <c r="B563" s="71"/>
      <c r="C563" s="71"/>
      <c r="D563" s="262"/>
      <c r="E563" s="219"/>
      <c r="F563" s="195"/>
      <c r="G563" s="195"/>
      <c r="H563" s="195"/>
      <c r="I563" s="195"/>
      <c r="J563" s="195"/>
      <c r="K563" s="195"/>
      <c r="L563" s="195"/>
      <c r="M563" s="195"/>
      <c r="N563" s="195"/>
      <c r="AA563" s="220">
        <v>548</v>
      </c>
      <c r="AB563" s="220" t="str">
        <f t="shared" si="26"/>
        <v/>
      </c>
      <c r="AC563" s="220" t="str">
        <f t="shared" si="27"/>
        <v/>
      </c>
      <c r="AK563" s="254" t="str">
        <f t="shared" si="28"/>
        <v/>
      </c>
    </row>
    <row r="564" spans="1:37" x14ac:dyDescent="0.2">
      <c r="A564" s="248">
        <v>554</v>
      </c>
      <c r="B564" s="71"/>
      <c r="C564" s="71"/>
      <c r="D564" s="262"/>
      <c r="E564" s="219"/>
      <c r="F564" s="195"/>
      <c r="G564" s="195"/>
      <c r="H564" s="195"/>
      <c r="I564" s="195"/>
      <c r="J564" s="195"/>
      <c r="K564" s="195"/>
      <c r="L564" s="195"/>
      <c r="M564" s="195"/>
      <c r="N564" s="195"/>
      <c r="AA564" s="220">
        <v>549</v>
      </c>
      <c r="AB564" s="220" t="str">
        <f t="shared" si="26"/>
        <v/>
      </c>
      <c r="AC564" s="220" t="str">
        <f t="shared" si="27"/>
        <v/>
      </c>
      <c r="AK564" s="254" t="str">
        <f t="shared" si="28"/>
        <v/>
      </c>
    </row>
    <row r="565" spans="1:37" x14ac:dyDescent="0.2">
      <c r="A565" s="248">
        <v>555</v>
      </c>
      <c r="B565" s="71"/>
      <c r="C565" s="71"/>
      <c r="D565" s="262"/>
      <c r="E565" s="219"/>
      <c r="F565" s="195"/>
      <c r="G565" s="195"/>
      <c r="H565" s="195"/>
      <c r="I565" s="195"/>
      <c r="J565" s="195"/>
      <c r="K565" s="195"/>
      <c r="L565" s="195"/>
      <c r="M565" s="195"/>
      <c r="N565" s="195"/>
      <c r="AA565" s="220">
        <v>550</v>
      </c>
      <c r="AB565" s="220" t="str">
        <f t="shared" si="26"/>
        <v/>
      </c>
      <c r="AC565" s="220" t="str">
        <f t="shared" si="27"/>
        <v/>
      </c>
      <c r="AK565" s="254" t="str">
        <f t="shared" si="28"/>
        <v/>
      </c>
    </row>
    <row r="566" spans="1:37" x14ac:dyDescent="0.2">
      <c r="A566" s="248">
        <v>556</v>
      </c>
      <c r="B566" s="71"/>
      <c r="C566" s="71"/>
      <c r="D566" s="262"/>
      <c r="E566" s="219"/>
      <c r="F566" s="195"/>
      <c r="G566" s="195"/>
      <c r="H566" s="195"/>
      <c r="I566" s="195"/>
      <c r="J566" s="195"/>
      <c r="K566" s="195"/>
      <c r="L566" s="195"/>
      <c r="M566" s="195"/>
      <c r="N566" s="195"/>
      <c r="AA566" s="220">
        <v>551</v>
      </c>
      <c r="AB566" s="220" t="str">
        <f t="shared" si="26"/>
        <v/>
      </c>
      <c r="AC566" s="220" t="str">
        <f t="shared" si="27"/>
        <v/>
      </c>
      <c r="AK566" s="254" t="str">
        <f t="shared" si="28"/>
        <v/>
      </c>
    </row>
    <row r="567" spans="1:37" x14ac:dyDescent="0.2">
      <c r="A567" s="248">
        <v>557</v>
      </c>
      <c r="B567" s="71"/>
      <c r="C567" s="71"/>
      <c r="D567" s="262"/>
      <c r="E567" s="219"/>
      <c r="F567" s="195"/>
      <c r="G567" s="195"/>
      <c r="H567" s="195"/>
      <c r="I567" s="195"/>
      <c r="J567" s="195"/>
      <c r="K567" s="195"/>
      <c r="L567" s="195"/>
      <c r="M567" s="195"/>
      <c r="N567" s="195"/>
      <c r="AA567" s="220">
        <v>552</v>
      </c>
      <c r="AB567" s="220" t="str">
        <f t="shared" si="26"/>
        <v/>
      </c>
      <c r="AC567" s="220" t="str">
        <f t="shared" si="27"/>
        <v/>
      </c>
      <c r="AK567" s="254" t="str">
        <f t="shared" si="28"/>
        <v/>
      </c>
    </row>
    <row r="568" spans="1:37" x14ac:dyDescent="0.2">
      <c r="A568" s="248">
        <v>558</v>
      </c>
      <c r="B568" s="71"/>
      <c r="C568" s="71"/>
      <c r="D568" s="262"/>
      <c r="E568" s="219"/>
      <c r="F568" s="195"/>
      <c r="G568" s="195"/>
      <c r="H568" s="195"/>
      <c r="I568" s="195"/>
      <c r="J568" s="195"/>
      <c r="K568" s="195"/>
      <c r="L568" s="195"/>
      <c r="M568" s="195"/>
      <c r="N568" s="195"/>
      <c r="AA568" s="220">
        <v>553</v>
      </c>
      <c r="AB568" s="220" t="str">
        <f t="shared" si="26"/>
        <v/>
      </c>
      <c r="AC568" s="220" t="str">
        <f t="shared" si="27"/>
        <v/>
      </c>
      <c r="AK568" s="254" t="str">
        <f t="shared" si="28"/>
        <v/>
      </c>
    </row>
    <row r="569" spans="1:37" x14ac:dyDescent="0.2">
      <c r="A569" s="248">
        <v>559</v>
      </c>
      <c r="B569" s="71"/>
      <c r="C569" s="71"/>
      <c r="D569" s="262"/>
      <c r="E569" s="219"/>
      <c r="F569" s="195"/>
      <c r="G569" s="195"/>
      <c r="H569" s="195"/>
      <c r="I569" s="195"/>
      <c r="J569" s="195"/>
      <c r="K569" s="195"/>
      <c r="L569" s="195"/>
      <c r="M569" s="195"/>
      <c r="N569" s="195"/>
      <c r="AA569" s="220">
        <v>554</v>
      </c>
      <c r="AB569" s="220" t="str">
        <f t="shared" si="26"/>
        <v/>
      </c>
      <c r="AC569" s="220" t="str">
        <f t="shared" si="27"/>
        <v/>
      </c>
      <c r="AK569" s="254" t="str">
        <f t="shared" si="28"/>
        <v/>
      </c>
    </row>
    <row r="570" spans="1:37" x14ac:dyDescent="0.2">
      <c r="A570" s="248">
        <v>560</v>
      </c>
      <c r="B570" s="71"/>
      <c r="C570" s="71"/>
      <c r="D570" s="262"/>
      <c r="E570" s="219"/>
      <c r="F570" s="195"/>
      <c r="G570" s="195"/>
      <c r="H570" s="195"/>
      <c r="I570" s="195"/>
      <c r="J570" s="195"/>
      <c r="K570" s="195"/>
      <c r="L570" s="195"/>
      <c r="M570" s="195"/>
      <c r="N570" s="195"/>
      <c r="AA570" s="220">
        <v>555</v>
      </c>
      <c r="AB570" s="220" t="str">
        <f t="shared" si="26"/>
        <v/>
      </c>
      <c r="AC570" s="220" t="str">
        <f t="shared" si="27"/>
        <v/>
      </c>
      <c r="AK570" s="254" t="str">
        <f t="shared" si="28"/>
        <v/>
      </c>
    </row>
    <row r="571" spans="1:37" x14ac:dyDescent="0.2">
      <c r="A571" s="248">
        <v>561</v>
      </c>
      <c r="B571" s="71"/>
      <c r="C571" s="71"/>
      <c r="D571" s="262"/>
      <c r="E571" s="219"/>
      <c r="F571" s="195"/>
      <c r="G571" s="195"/>
      <c r="H571" s="195"/>
      <c r="I571" s="195"/>
      <c r="J571" s="195"/>
      <c r="K571" s="195"/>
      <c r="L571" s="195"/>
      <c r="M571" s="195"/>
      <c r="N571" s="195"/>
      <c r="AA571" s="220">
        <v>556</v>
      </c>
      <c r="AB571" s="220" t="str">
        <f t="shared" si="26"/>
        <v/>
      </c>
      <c r="AC571" s="220" t="str">
        <f t="shared" si="27"/>
        <v/>
      </c>
      <c r="AK571" s="254" t="str">
        <f t="shared" si="28"/>
        <v/>
      </c>
    </row>
    <row r="572" spans="1:37" x14ac:dyDescent="0.2">
      <c r="A572" s="248">
        <v>562</v>
      </c>
      <c r="B572" s="71"/>
      <c r="C572" s="71"/>
      <c r="D572" s="262"/>
      <c r="E572" s="219"/>
      <c r="F572" s="195"/>
      <c r="G572" s="195"/>
      <c r="H572" s="195"/>
      <c r="I572" s="195"/>
      <c r="J572" s="195"/>
      <c r="K572" s="195"/>
      <c r="L572" s="195"/>
      <c r="M572" s="195"/>
      <c r="N572" s="195"/>
      <c r="AA572" s="220">
        <v>557</v>
      </c>
      <c r="AB572" s="220" t="str">
        <f t="shared" si="26"/>
        <v/>
      </c>
      <c r="AC572" s="220" t="str">
        <f t="shared" si="27"/>
        <v/>
      </c>
      <c r="AK572" s="254" t="str">
        <f t="shared" si="28"/>
        <v/>
      </c>
    </row>
    <row r="573" spans="1:37" x14ac:dyDescent="0.2">
      <c r="A573" s="248">
        <v>563</v>
      </c>
      <c r="B573" s="71"/>
      <c r="C573" s="71"/>
      <c r="D573" s="262"/>
      <c r="E573" s="219"/>
      <c r="F573" s="195"/>
      <c r="G573" s="195"/>
      <c r="H573" s="195"/>
      <c r="I573" s="195"/>
      <c r="J573" s="195"/>
      <c r="K573" s="195"/>
      <c r="L573" s="195"/>
      <c r="M573" s="195"/>
      <c r="N573" s="195"/>
      <c r="AA573" s="220">
        <v>558</v>
      </c>
      <c r="AB573" s="220" t="str">
        <f t="shared" si="26"/>
        <v/>
      </c>
      <c r="AC573" s="220" t="str">
        <f t="shared" si="27"/>
        <v/>
      </c>
      <c r="AK573" s="254" t="str">
        <f t="shared" si="28"/>
        <v/>
      </c>
    </row>
    <row r="574" spans="1:37" x14ac:dyDescent="0.2">
      <c r="A574" s="248">
        <v>564</v>
      </c>
      <c r="B574" s="71"/>
      <c r="C574" s="71"/>
      <c r="D574" s="262"/>
      <c r="E574" s="219"/>
      <c r="F574" s="195"/>
      <c r="G574" s="195"/>
      <c r="H574" s="195"/>
      <c r="I574" s="195"/>
      <c r="J574" s="195"/>
      <c r="K574" s="195"/>
      <c r="L574" s="195"/>
      <c r="M574" s="195"/>
      <c r="N574" s="195"/>
      <c r="AA574" s="220">
        <v>559</v>
      </c>
      <c r="AB574" s="220" t="str">
        <f t="shared" si="26"/>
        <v/>
      </c>
      <c r="AC574" s="220" t="str">
        <f t="shared" si="27"/>
        <v/>
      </c>
      <c r="AK574" s="254" t="str">
        <f t="shared" si="28"/>
        <v/>
      </c>
    </row>
    <row r="575" spans="1:37" x14ac:dyDescent="0.2">
      <c r="A575" s="248">
        <v>565</v>
      </c>
      <c r="B575" s="71"/>
      <c r="C575" s="71"/>
      <c r="D575" s="262"/>
      <c r="E575" s="219"/>
      <c r="F575" s="195"/>
      <c r="G575" s="195"/>
      <c r="H575" s="195"/>
      <c r="I575" s="195"/>
      <c r="J575" s="195"/>
      <c r="K575" s="195"/>
      <c r="L575" s="195"/>
      <c r="M575" s="195"/>
      <c r="N575" s="195"/>
      <c r="AA575" s="220">
        <v>560</v>
      </c>
      <c r="AB575" s="220" t="str">
        <f t="shared" si="26"/>
        <v/>
      </c>
      <c r="AC575" s="220" t="str">
        <f t="shared" si="27"/>
        <v/>
      </c>
      <c r="AK575" s="254" t="str">
        <f t="shared" si="28"/>
        <v/>
      </c>
    </row>
    <row r="576" spans="1:37" x14ac:dyDescent="0.2">
      <c r="A576" s="248">
        <v>566</v>
      </c>
      <c r="B576" s="71"/>
      <c r="C576" s="71"/>
      <c r="D576" s="262"/>
      <c r="E576" s="219"/>
      <c r="F576" s="195"/>
      <c r="G576" s="195"/>
      <c r="H576" s="195"/>
      <c r="I576" s="195"/>
      <c r="J576" s="195"/>
      <c r="K576" s="195"/>
      <c r="L576" s="195"/>
      <c r="M576" s="195"/>
      <c r="N576" s="195"/>
      <c r="AA576" s="220">
        <v>561</v>
      </c>
      <c r="AB576" s="220" t="str">
        <f t="shared" si="26"/>
        <v/>
      </c>
      <c r="AC576" s="220" t="str">
        <f t="shared" si="27"/>
        <v/>
      </c>
      <c r="AK576" s="254" t="str">
        <f t="shared" si="28"/>
        <v/>
      </c>
    </row>
    <row r="577" spans="1:37" x14ac:dyDescent="0.2">
      <c r="A577" s="248">
        <v>567</v>
      </c>
      <c r="B577" s="71"/>
      <c r="C577" s="71"/>
      <c r="D577" s="262"/>
      <c r="E577" s="219"/>
      <c r="F577" s="195"/>
      <c r="G577" s="195"/>
      <c r="H577" s="195"/>
      <c r="I577" s="195"/>
      <c r="J577" s="195"/>
      <c r="K577" s="195"/>
      <c r="L577" s="195"/>
      <c r="M577" s="195"/>
      <c r="N577" s="195"/>
      <c r="AA577" s="220">
        <v>562</v>
      </c>
      <c r="AB577" s="220" t="str">
        <f t="shared" si="26"/>
        <v/>
      </c>
      <c r="AC577" s="220" t="str">
        <f t="shared" si="27"/>
        <v/>
      </c>
      <c r="AK577" s="254" t="str">
        <f t="shared" si="28"/>
        <v/>
      </c>
    </row>
    <row r="578" spans="1:37" x14ac:dyDescent="0.2">
      <c r="A578" s="248">
        <v>568</v>
      </c>
      <c r="B578" s="71"/>
      <c r="C578" s="71"/>
      <c r="D578" s="262"/>
      <c r="E578" s="219"/>
      <c r="F578" s="195"/>
      <c r="G578" s="195"/>
      <c r="H578" s="195"/>
      <c r="I578" s="195"/>
      <c r="J578" s="195"/>
      <c r="K578" s="195"/>
      <c r="L578" s="195"/>
      <c r="M578" s="195"/>
      <c r="N578" s="195"/>
      <c r="AA578" s="220">
        <v>563</v>
      </c>
      <c r="AB578" s="220" t="str">
        <f t="shared" si="26"/>
        <v/>
      </c>
      <c r="AC578" s="220" t="str">
        <f t="shared" si="27"/>
        <v/>
      </c>
      <c r="AK578" s="254" t="str">
        <f t="shared" si="28"/>
        <v/>
      </c>
    </row>
    <row r="579" spans="1:37" x14ac:dyDescent="0.2">
      <c r="A579" s="248">
        <v>569</v>
      </c>
      <c r="B579" s="71"/>
      <c r="C579" s="71"/>
      <c r="D579" s="262"/>
      <c r="E579" s="219"/>
      <c r="F579" s="195"/>
      <c r="G579" s="195"/>
      <c r="H579" s="195"/>
      <c r="I579" s="195"/>
      <c r="J579" s="195"/>
      <c r="K579" s="195"/>
      <c r="L579" s="195"/>
      <c r="M579" s="195"/>
      <c r="N579" s="195"/>
      <c r="AA579" s="220">
        <v>564</v>
      </c>
      <c r="AB579" s="220" t="str">
        <f t="shared" si="26"/>
        <v/>
      </c>
      <c r="AC579" s="220" t="str">
        <f t="shared" si="27"/>
        <v/>
      </c>
      <c r="AK579" s="254" t="str">
        <f t="shared" si="28"/>
        <v/>
      </c>
    </row>
    <row r="580" spans="1:37" x14ac:dyDescent="0.2">
      <c r="A580" s="248">
        <v>570</v>
      </c>
      <c r="B580" s="71"/>
      <c r="C580" s="71"/>
      <c r="D580" s="262"/>
      <c r="E580" s="219"/>
      <c r="F580" s="195"/>
      <c r="G580" s="195"/>
      <c r="H580" s="195"/>
      <c r="I580" s="195"/>
      <c r="J580" s="195"/>
      <c r="K580" s="195"/>
      <c r="L580" s="195"/>
      <c r="M580" s="195"/>
      <c r="N580" s="195"/>
      <c r="AA580" s="220">
        <v>565</v>
      </c>
      <c r="AB580" s="220" t="str">
        <f t="shared" si="26"/>
        <v/>
      </c>
      <c r="AC580" s="220" t="str">
        <f t="shared" si="27"/>
        <v/>
      </c>
      <c r="AK580" s="254" t="str">
        <f t="shared" si="28"/>
        <v/>
      </c>
    </row>
    <row r="581" spans="1:37" x14ac:dyDescent="0.2">
      <c r="A581" s="248">
        <v>571</v>
      </c>
      <c r="B581" s="71"/>
      <c r="C581" s="71"/>
      <c r="D581" s="262"/>
      <c r="E581" s="219"/>
      <c r="F581" s="195"/>
      <c r="G581" s="195"/>
      <c r="H581" s="195"/>
      <c r="I581" s="195"/>
      <c r="J581" s="195"/>
      <c r="K581" s="195"/>
      <c r="L581" s="195"/>
      <c r="M581" s="195"/>
      <c r="N581" s="195"/>
      <c r="AA581" s="220">
        <v>566</v>
      </c>
      <c r="AB581" s="220" t="str">
        <f t="shared" si="26"/>
        <v/>
      </c>
      <c r="AC581" s="220" t="str">
        <f t="shared" si="27"/>
        <v/>
      </c>
      <c r="AK581" s="254" t="str">
        <f t="shared" si="28"/>
        <v/>
      </c>
    </row>
    <row r="582" spans="1:37" x14ac:dyDescent="0.2">
      <c r="A582" s="248">
        <v>572</v>
      </c>
      <c r="B582" s="71"/>
      <c r="C582" s="71"/>
      <c r="D582" s="262"/>
      <c r="E582" s="219"/>
      <c r="F582" s="195"/>
      <c r="G582" s="195"/>
      <c r="H582" s="195"/>
      <c r="I582" s="195"/>
      <c r="J582" s="195"/>
      <c r="K582" s="195"/>
      <c r="L582" s="195"/>
      <c r="M582" s="195"/>
      <c r="N582" s="195"/>
      <c r="AA582" s="220">
        <v>567</v>
      </c>
      <c r="AB582" s="220" t="str">
        <f t="shared" si="26"/>
        <v/>
      </c>
      <c r="AC582" s="220" t="str">
        <f t="shared" si="27"/>
        <v/>
      </c>
      <c r="AK582" s="254" t="str">
        <f t="shared" si="28"/>
        <v/>
      </c>
    </row>
    <row r="583" spans="1:37" x14ac:dyDescent="0.2">
      <c r="A583" s="248">
        <v>573</v>
      </c>
      <c r="B583" s="71"/>
      <c r="C583" s="71"/>
      <c r="D583" s="262"/>
      <c r="E583" s="219"/>
      <c r="F583" s="195"/>
      <c r="G583" s="195"/>
      <c r="H583" s="195"/>
      <c r="I583" s="195"/>
      <c r="J583" s="195"/>
      <c r="K583" s="195"/>
      <c r="L583" s="195"/>
      <c r="M583" s="195"/>
      <c r="N583" s="195"/>
      <c r="AA583" s="220">
        <v>568</v>
      </c>
      <c r="AB583" s="220" t="str">
        <f t="shared" si="26"/>
        <v/>
      </c>
      <c r="AC583" s="220" t="str">
        <f t="shared" si="27"/>
        <v/>
      </c>
      <c r="AK583" s="254" t="str">
        <f t="shared" si="28"/>
        <v/>
      </c>
    </row>
    <row r="584" spans="1:37" x14ac:dyDescent="0.2">
      <c r="A584" s="248">
        <v>574</v>
      </c>
      <c r="B584" s="71"/>
      <c r="C584" s="71"/>
      <c r="D584" s="262"/>
      <c r="E584" s="219"/>
      <c r="F584" s="195"/>
      <c r="G584" s="195"/>
      <c r="H584" s="195"/>
      <c r="I584" s="195"/>
      <c r="J584" s="195"/>
      <c r="K584" s="195"/>
      <c r="L584" s="195"/>
      <c r="M584" s="195"/>
      <c r="N584" s="195"/>
      <c r="AA584" s="220">
        <v>569</v>
      </c>
      <c r="AB584" s="220" t="str">
        <f t="shared" si="26"/>
        <v/>
      </c>
      <c r="AC584" s="220" t="str">
        <f t="shared" si="27"/>
        <v/>
      </c>
      <c r="AK584" s="254" t="str">
        <f t="shared" si="28"/>
        <v/>
      </c>
    </row>
    <row r="585" spans="1:37" x14ac:dyDescent="0.2">
      <c r="A585" s="248">
        <v>575</v>
      </c>
      <c r="B585" s="71"/>
      <c r="C585" s="71"/>
      <c r="D585" s="262"/>
      <c r="E585" s="219"/>
      <c r="F585" s="195"/>
      <c r="G585" s="195"/>
      <c r="H585" s="195"/>
      <c r="I585" s="195"/>
      <c r="J585" s="195"/>
      <c r="K585" s="195"/>
      <c r="L585" s="195"/>
      <c r="M585" s="195"/>
      <c r="N585" s="195"/>
      <c r="AA585" s="220">
        <v>570</v>
      </c>
      <c r="AB585" s="220" t="str">
        <f t="shared" si="26"/>
        <v/>
      </c>
      <c r="AC585" s="220" t="str">
        <f t="shared" si="27"/>
        <v/>
      </c>
      <c r="AK585" s="254" t="str">
        <f t="shared" si="28"/>
        <v/>
      </c>
    </row>
    <row r="586" spans="1:37" x14ac:dyDescent="0.2">
      <c r="A586" s="248">
        <v>576</v>
      </c>
      <c r="B586" s="71"/>
      <c r="C586" s="71"/>
      <c r="D586" s="262"/>
      <c r="E586" s="219"/>
      <c r="F586" s="195"/>
      <c r="G586" s="195"/>
      <c r="H586" s="195"/>
      <c r="I586" s="195"/>
      <c r="J586" s="195"/>
      <c r="K586" s="195"/>
      <c r="L586" s="195"/>
      <c r="M586" s="195"/>
      <c r="N586" s="195"/>
      <c r="AA586" s="220">
        <v>571</v>
      </c>
      <c r="AB586" s="220" t="str">
        <f t="shared" si="26"/>
        <v/>
      </c>
      <c r="AC586" s="220" t="str">
        <f t="shared" si="27"/>
        <v/>
      </c>
      <c r="AK586" s="254" t="str">
        <f t="shared" si="28"/>
        <v/>
      </c>
    </row>
    <row r="587" spans="1:37" x14ac:dyDescent="0.2">
      <c r="A587" s="248">
        <v>577</v>
      </c>
      <c r="B587" s="71"/>
      <c r="C587" s="71"/>
      <c r="D587" s="262"/>
      <c r="E587" s="219"/>
      <c r="F587" s="195"/>
      <c r="G587" s="195"/>
      <c r="H587" s="195"/>
      <c r="I587" s="195"/>
      <c r="J587" s="195"/>
      <c r="K587" s="195"/>
      <c r="L587" s="195"/>
      <c r="M587" s="195"/>
      <c r="N587" s="195"/>
      <c r="AA587" s="220">
        <v>572</v>
      </c>
      <c r="AB587" s="220" t="str">
        <f t="shared" si="26"/>
        <v/>
      </c>
      <c r="AC587" s="220" t="str">
        <f t="shared" si="27"/>
        <v/>
      </c>
      <c r="AK587" s="254" t="str">
        <f t="shared" si="28"/>
        <v/>
      </c>
    </row>
    <row r="588" spans="1:37" x14ac:dyDescent="0.2">
      <c r="A588" s="248">
        <v>578</v>
      </c>
      <c r="B588" s="71"/>
      <c r="C588" s="71"/>
      <c r="D588" s="262"/>
      <c r="E588" s="219"/>
      <c r="F588" s="195"/>
      <c r="G588" s="195"/>
      <c r="H588" s="195"/>
      <c r="I588" s="195"/>
      <c r="J588" s="195"/>
      <c r="K588" s="195"/>
      <c r="L588" s="195"/>
      <c r="M588" s="195"/>
      <c r="N588" s="195"/>
      <c r="AA588" s="220">
        <v>573</v>
      </c>
      <c r="AB588" s="220" t="str">
        <f t="shared" si="26"/>
        <v/>
      </c>
      <c r="AC588" s="220" t="str">
        <f t="shared" si="27"/>
        <v/>
      </c>
      <c r="AK588" s="254" t="str">
        <f t="shared" si="28"/>
        <v/>
      </c>
    </row>
    <row r="589" spans="1:37" x14ac:dyDescent="0.2">
      <c r="A589" s="248">
        <v>579</v>
      </c>
      <c r="B589" s="71"/>
      <c r="C589" s="71"/>
      <c r="D589" s="262"/>
      <c r="E589" s="219"/>
      <c r="F589" s="195"/>
      <c r="G589" s="195"/>
      <c r="H589" s="195"/>
      <c r="I589" s="195"/>
      <c r="J589" s="195"/>
      <c r="K589" s="195"/>
      <c r="L589" s="195"/>
      <c r="M589" s="195"/>
      <c r="N589" s="195"/>
      <c r="AA589" s="220">
        <v>574</v>
      </c>
      <c r="AB589" s="220" t="str">
        <f t="shared" si="26"/>
        <v/>
      </c>
      <c r="AC589" s="220" t="str">
        <f t="shared" si="27"/>
        <v/>
      </c>
      <c r="AK589" s="254" t="str">
        <f t="shared" si="28"/>
        <v/>
      </c>
    </row>
    <row r="590" spans="1:37" x14ac:dyDescent="0.2">
      <c r="A590" s="248">
        <v>580</v>
      </c>
      <c r="B590" s="71"/>
      <c r="C590" s="71"/>
      <c r="D590" s="262"/>
      <c r="E590" s="219"/>
      <c r="F590" s="195"/>
      <c r="G590" s="195"/>
      <c r="H590" s="195"/>
      <c r="I590" s="195"/>
      <c r="J590" s="195"/>
      <c r="K590" s="195"/>
      <c r="L590" s="195"/>
      <c r="M590" s="195"/>
      <c r="N590" s="195"/>
      <c r="AA590" s="220">
        <v>575</v>
      </c>
      <c r="AB590" s="220" t="str">
        <f t="shared" si="26"/>
        <v/>
      </c>
      <c r="AC590" s="220" t="str">
        <f t="shared" si="27"/>
        <v/>
      </c>
      <c r="AK590" s="254" t="str">
        <f t="shared" si="28"/>
        <v/>
      </c>
    </row>
    <row r="591" spans="1:37" x14ac:dyDescent="0.2">
      <c r="A591" s="248">
        <v>581</v>
      </c>
      <c r="B591" s="71"/>
      <c r="C591" s="71"/>
      <c r="D591" s="262"/>
      <c r="E591" s="219"/>
      <c r="F591" s="195"/>
      <c r="G591" s="195"/>
      <c r="H591" s="195"/>
      <c r="I591" s="195"/>
      <c r="J591" s="195"/>
      <c r="K591" s="195"/>
      <c r="L591" s="195"/>
      <c r="M591" s="195"/>
      <c r="N591" s="195"/>
      <c r="AA591" s="220">
        <v>576</v>
      </c>
      <c r="AB591" s="220" t="str">
        <f t="shared" si="26"/>
        <v/>
      </c>
      <c r="AC591" s="220" t="str">
        <f t="shared" si="27"/>
        <v/>
      </c>
      <c r="AK591" s="254" t="str">
        <f t="shared" si="28"/>
        <v/>
      </c>
    </row>
    <row r="592" spans="1:37" x14ac:dyDescent="0.2">
      <c r="A592" s="248">
        <v>582</v>
      </c>
      <c r="B592" s="71"/>
      <c r="C592" s="71"/>
      <c r="D592" s="262"/>
      <c r="E592" s="219"/>
      <c r="F592" s="195"/>
      <c r="G592" s="195"/>
      <c r="H592" s="195"/>
      <c r="I592" s="195"/>
      <c r="J592" s="195"/>
      <c r="K592" s="195"/>
      <c r="L592" s="195"/>
      <c r="M592" s="195"/>
      <c r="N592" s="195"/>
      <c r="AA592" s="220">
        <v>577</v>
      </c>
      <c r="AB592" s="220" t="str">
        <f t="shared" ref="AB592:AB655" si="29">IF(AK593="","",B587)</f>
        <v/>
      </c>
      <c r="AC592" s="220" t="str">
        <f t="shared" ref="AC592:AC655" si="30">IF(AK593="","",C587)</f>
        <v/>
      </c>
      <c r="AK592" s="254" t="str">
        <f t="shared" si="28"/>
        <v/>
      </c>
    </row>
    <row r="593" spans="1:37" x14ac:dyDescent="0.2">
      <c r="A593" s="248">
        <v>583</v>
      </c>
      <c r="B593" s="71"/>
      <c r="C593" s="71"/>
      <c r="D593" s="262"/>
      <c r="E593" s="219"/>
      <c r="F593" s="195"/>
      <c r="G593" s="195"/>
      <c r="H593" s="195"/>
      <c r="I593" s="195"/>
      <c r="J593" s="195"/>
      <c r="K593" s="195"/>
      <c r="L593" s="195"/>
      <c r="M593" s="195"/>
      <c r="N593" s="195"/>
      <c r="AA593" s="220">
        <v>578</v>
      </c>
      <c r="AB593" s="220" t="str">
        <f t="shared" si="29"/>
        <v/>
      </c>
      <c r="AC593" s="220" t="str">
        <f t="shared" si="30"/>
        <v/>
      </c>
      <c r="AK593" s="254" t="str">
        <f t="shared" ref="AK593:AK656" si="31">IF(OR(B587=0,C587=0),"",C587-B587)</f>
        <v/>
      </c>
    </row>
    <row r="594" spans="1:37" x14ac:dyDescent="0.2">
      <c r="A594" s="248">
        <v>584</v>
      </c>
      <c r="B594" s="71"/>
      <c r="C594" s="71"/>
      <c r="D594" s="262"/>
      <c r="E594" s="219"/>
      <c r="F594" s="195"/>
      <c r="G594" s="195"/>
      <c r="H594" s="195"/>
      <c r="I594" s="195"/>
      <c r="J594" s="195"/>
      <c r="K594" s="195"/>
      <c r="L594" s="195"/>
      <c r="M594" s="195"/>
      <c r="N594" s="195"/>
      <c r="AA594" s="220">
        <v>579</v>
      </c>
      <c r="AB594" s="220" t="str">
        <f t="shared" si="29"/>
        <v/>
      </c>
      <c r="AC594" s="220" t="str">
        <f t="shared" si="30"/>
        <v/>
      </c>
      <c r="AK594" s="254" t="str">
        <f t="shared" si="31"/>
        <v/>
      </c>
    </row>
    <row r="595" spans="1:37" x14ac:dyDescent="0.2">
      <c r="A595" s="248">
        <v>585</v>
      </c>
      <c r="B595" s="71"/>
      <c r="C595" s="71"/>
      <c r="D595" s="262"/>
      <c r="E595" s="219"/>
      <c r="F595" s="195"/>
      <c r="G595" s="195"/>
      <c r="H595" s="195"/>
      <c r="I595" s="195"/>
      <c r="J595" s="195"/>
      <c r="K595" s="195"/>
      <c r="L595" s="195"/>
      <c r="M595" s="195"/>
      <c r="N595" s="195"/>
      <c r="AA595" s="220">
        <v>580</v>
      </c>
      <c r="AB595" s="220" t="str">
        <f t="shared" si="29"/>
        <v/>
      </c>
      <c r="AC595" s="220" t="str">
        <f t="shared" si="30"/>
        <v/>
      </c>
      <c r="AK595" s="254" t="str">
        <f t="shared" si="31"/>
        <v/>
      </c>
    </row>
    <row r="596" spans="1:37" x14ac:dyDescent="0.2">
      <c r="A596" s="248">
        <v>586</v>
      </c>
      <c r="B596" s="71"/>
      <c r="C596" s="71"/>
      <c r="D596" s="262"/>
      <c r="E596" s="219"/>
      <c r="F596" s="195"/>
      <c r="G596" s="195"/>
      <c r="H596" s="195"/>
      <c r="I596" s="195"/>
      <c r="J596" s="195"/>
      <c r="K596" s="195"/>
      <c r="L596" s="195"/>
      <c r="M596" s="195"/>
      <c r="N596" s="195"/>
      <c r="AA596" s="220">
        <v>581</v>
      </c>
      <c r="AB596" s="220" t="str">
        <f t="shared" si="29"/>
        <v/>
      </c>
      <c r="AC596" s="220" t="str">
        <f t="shared" si="30"/>
        <v/>
      </c>
      <c r="AK596" s="254" t="str">
        <f t="shared" si="31"/>
        <v/>
      </c>
    </row>
    <row r="597" spans="1:37" x14ac:dyDescent="0.2">
      <c r="A597" s="248">
        <v>587</v>
      </c>
      <c r="B597" s="71"/>
      <c r="C597" s="71"/>
      <c r="D597" s="262"/>
      <c r="E597" s="219"/>
      <c r="F597" s="195"/>
      <c r="G597" s="195"/>
      <c r="H597" s="195"/>
      <c r="I597" s="195"/>
      <c r="J597" s="195"/>
      <c r="K597" s="195"/>
      <c r="L597" s="195"/>
      <c r="M597" s="195"/>
      <c r="N597" s="195"/>
      <c r="AA597" s="220">
        <v>582</v>
      </c>
      <c r="AB597" s="220" t="str">
        <f t="shared" si="29"/>
        <v/>
      </c>
      <c r="AC597" s="220" t="str">
        <f t="shared" si="30"/>
        <v/>
      </c>
      <c r="AK597" s="254" t="str">
        <f t="shared" si="31"/>
        <v/>
      </c>
    </row>
    <row r="598" spans="1:37" x14ac:dyDescent="0.2">
      <c r="A598" s="248">
        <v>588</v>
      </c>
      <c r="B598" s="71"/>
      <c r="C598" s="71"/>
      <c r="D598" s="262"/>
      <c r="E598" s="219"/>
      <c r="F598" s="195"/>
      <c r="G598" s="195"/>
      <c r="H598" s="195"/>
      <c r="I598" s="195"/>
      <c r="J598" s="195"/>
      <c r="K598" s="195"/>
      <c r="L598" s="195"/>
      <c r="M598" s="195"/>
      <c r="N598" s="195"/>
      <c r="AA598" s="220">
        <v>583</v>
      </c>
      <c r="AB598" s="220" t="str">
        <f t="shared" si="29"/>
        <v/>
      </c>
      <c r="AC598" s="220" t="str">
        <f t="shared" si="30"/>
        <v/>
      </c>
      <c r="AK598" s="254" t="str">
        <f t="shared" si="31"/>
        <v/>
      </c>
    </row>
    <row r="599" spans="1:37" x14ac:dyDescent="0.2">
      <c r="A599" s="248">
        <v>589</v>
      </c>
      <c r="B599" s="71"/>
      <c r="C599" s="71"/>
      <c r="D599" s="262"/>
      <c r="E599" s="219"/>
      <c r="F599" s="195"/>
      <c r="G599" s="195"/>
      <c r="H599" s="195"/>
      <c r="I599" s="195"/>
      <c r="J599" s="195"/>
      <c r="K599" s="195"/>
      <c r="L599" s="195"/>
      <c r="M599" s="195"/>
      <c r="N599" s="195"/>
      <c r="AA599" s="220">
        <v>584</v>
      </c>
      <c r="AB599" s="220" t="str">
        <f t="shared" si="29"/>
        <v/>
      </c>
      <c r="AC599" s="220" t="str">
        <f t="shared" si="30"/>
        <v/>
      </c>
      <c r="AK599" s="254" t="str">
        <f t="shared" si="31"/>
        <v/>
      </c>
    </row>
    <row r="600" spans="1:37" x14ac:dyDescent="0.2">
      <c r="A600" s="248">
        <v>590</v>
      </c>
      <c r="B600" s="71"/>
      <c r="C600" s="71"/>
      <c r="D600" s="262"/>
      <c r="E600" s="219"/>
      <c r="F600" s="195"/>
      <c r="G600" s="195"/>
      <c r="H600" s="195"/>
      <c r="I600" s="195"/>
      <c r="J600" s="195"/>
      <c r="K600" s="195"/>
      <c r="L600" s="195"/>
      <c r="M600" s="195"/>
      <c r="N600" s="195"/>
      <c r="AA600" s="220">
        <v>585</v>
      </c>
      <c r="AB600" s="220" t="str">
        <f t="shared" si="29"/>
        <v/>
      </c>
      <c r="AC600" s="220" t="str">
        <f t="shared" si="30"/>
        <v/>
      </c>
      <c r="AK600" s="254" t="str">
        <f t="shared" si="31"/>
        <v/>
      </c>
    </row>
    <row r="601" spans="1:37" x14ac:dyDescent="0.2">
      <c r="A601" s="248">
        <v>591</v>
      </c>
      <c r="B601" s="71"/>
      <c r="C601" s="71"/>
      <c r="D601" s="262"/>
      <c r="E601" s="219"/>
      <c r="F601" s="195"/>
      <c r="G601" s="195"/>
      <c r="H601" s="195"/>
      <c r="I601" s="195"/>
      <c r="J601" s="195"/>
      <c r="K601" s="195"/>
      <c r="L601" s="195"/>
      <c r="M601" s="195"/>
      <c r="N601" s="195"/>
      <c r="AA601" s="220">
        <v>586</v>
      </c>
      <c r="AB601" s="220" t="str">
        <f t="shared" si="29"/>
        <v/>
      </c>
      <c r="AC601" s="220" t="str">
        <f t="shared" si="30"/>
        <v/>
      </c>
      <c r="AK601" s="254" t="str">
        <f t="shared" si="31"/>
        <v/>
      </c>
    </row>
    <row r="602" spans="1:37" x14ac:dyDescent="0.2">
      <c r="A602" s="248">
        <v>592</v>
      </c>
      <c r="B602" s="71"/>
      <c r="C602" s="71"/>
      <c r="D602" s="262"/>
      <c r="E602" s="219"/>
      <c r="F602" s="195"/>
      <c r="G602" s="195"/>
      <c r="H602" s="195"/>
      <c r="I602" s="195"/>
      <c r="J602" s="195"/>
      <c r="K602" s="195"/>
      <c r="L602" s="195"/>
      <c r="M602" s="195"/>
      <c r="N602" s="195"/>
      <c r="AA602" s="220">
        <v>587</v>
      </c>
      <c r="AB602" s="220" t="str">
        <f t="shared" si="29"/>
        <v/>
      </c>
      <c r="AC602" s="220" t="str">
        <f t="shared" si="30"/>
        <v/>
      </c>
      <c r="AK602" s="254" t="str">
        <f t="shared" si="31"/>
        <v/>
      </c>
    </row>
    <row r="603" spans="1:37" x14ac:dyDescent="0.2">
      <c r="A603" s="248">
        <v>593</v>
      </c>
      <c r="B603" s="71"/>
      <c r="C603" s="71"/>
      <c r="D603" s="262"/>
      <c r="E603" s="219"/>
      <c r="F603" s="195"/>
      <c r="G603" s="195"/>
      <c r="H603" s="195"/>
      <c r="I603" s="195"/>
      <c r="J603" s="195"/>
      <c r="K603" s="195"/>
      <c r="L603" s="195"/>
      <c r="M603" s="195"/>
      <c r="N603" s="195"/>
      <c r="AA603" s="220">
        <v>588</v>
      </c>
      <c r="AB603" s="220" t="str">
        <f t="shared" si="29"/>
        <v/>
      </c>
      <c r="AC603" s="220" t="str">
        <f t="shared" si="30"/>
        <v/>
      </c>
      <c r="AK603" s="254" t="str">
        <f t="shared" si="31"/>
        <v/>
      </c>
    </row>
    <row r="604" spans="1:37" x14ac:dyDescent="0.2">
      <c r="A604" s="248">
        <v>594</v>
      </c>
      <c r="B604" s="71"/>
      <c r="C604" s="71"/>
      <c r="D604" s="262"/>
      <c r="E604" s="219"/>
      <c r="F604" s="195"/>
      <c r="G604" s="195"/>
      <c r="H604" s="195"/>
      <c r="I604" s="195"/>
      <c r="J604" s="195"/>
      <c r="K604" s="195"/>
      <c r="L604" s="195"/>
      <c r="M604" s="195"/>
      <c r="N604" s="195"/>
      <c r="AA604" s="220">
        <v>589</v>
      </c>
      <c r="AB604" s="220" t="str">
        <f t="shared" si="29"/>
        <v/>
      </c>
      <c r="AC604" s="220" t="str">
        <f t="shared" si="30"/>
        <v/>
      </c>
      <c r="AK604" s="254" t="str">
        <f t="shared" si="31"/>
        <v/>
      </c>
    </row>
    <row r="605" spans="1:37" x14ac:dyDescent="0.2">
      <c r="A605" s="248">
        <v>595</v>
      </c>
      <c r="B605" s="71"/>
      <c r="C605" s="71"/>
      <c r="D605" s="262"/>
      <c r="E605" s="219"/>
      <c r="F605" s="195"/>
      <c r="G605" s="195"/>
      <c r="H605" s="195"/>
      <c r="I605" s="195"/>
      <c r="J605" s="195"/>
      <c r="K605" s="195"/>
      <c r="L605" s="195"/>
      <c r="M605" s="195"/>
      <c r="N605" s="195"/>
      <c r="AA605" s="220">
        <v>590</v>
      </c>
      <c r="AB605" s="220" t="str">
        <f t="shared" si="29"/>
        <v/>
      </c>
      <c r="AC605" s="220" t="str">
        <f t="shared" si="30"/>
        <v/>
      </c>
      <c r="AK605" s="254" t="str">
        <f t="shared" si="31"/>
        <v/>
      </c>
    </row>
    <row r="606" spans="1:37" x14ac:dyDescent="0.2">
      <c r="A606" s="248">
        <v>596</v>
      </c>
      <c r="B606" s="71"/>
      <c r="C606" s="71"/>
      <c r="D606" s="262"/>
      <c r="E606" s="219"/>
      <c r="F606" s="195"/>
      <c r="G606" s="195"/>
      <c r="H606" s="195"/>
      <c r="I606" s="195"/>
      <c r="J606" s="195"/>
      <c r="K606" s="195"/>
      <c r="L606" s="195"/>
      <c r="M606" s="195"/>
      <c r="N606" s="195"/>
      <c r="AA606" s="220">
        <v>591</v>
      </c>
      <c r="AB606" s="220" t="str">
        <f t="shared" si="29"/>
        <v/>
      </c>
      <c r="AC606" s="220" t="str">
        <f t="shared" si="30"/>
        <v/>
      </c>
      <c r="AK606" s="254" t="str">
        <f t="shared" si="31"/>
        <v/>
      </c>
    </row>
    <row r="607" spans="1:37" x14ac:dyDescent="0.2">
      <c r="A607" s="248">
        <v>597</v>
      </c>
      <c r="B607" s="71"/>
      <c r="C607" s="71"/>
      <c r="D607" s="262"/>
      <c r="E607" s="219"/>
      <c r="F607" s="195"/>
      <c r="G607" s="195"/>
      <c r="H607" s="195"/>
      <c r="I607" s="195"/>
      <c r="J607" s="195"/>
      <c r="K607" s="195"/>
      <c r="L607" s="195"/>
      <c r="M607" s="195"/>
      <c r="N607" s="195"/>
      <c r="AA607" s="220">
        <v>592</v>
      </c>
      <c r="AB607" s="220" t="str">
        <f t="shared" si="29"/>
        <v/>
      </c>
      <c r="AC607" s="220" t="str">
        <f t="shared" si="30"/>
        <v/>
      </c>
      <c r="AK607" s="254" t="str">
        <f t="shared" si="31"/>
        <v/>
      </c>
    </row>
    <row r="608" spans="1:37" x14ac:dyDescent="0.2">
      <c r="A608" s="248">
        <v>598</v>
      </c>
      <c r="B608" s="71"/>
      <c r="C608" s="71"/>
      <c r="D608" s="262"/>
      <c r="E608" s="219"/>
      <c r="F608" s="195"/>
      <c r="G608" s="195"/>
      <c r="H608" s="195"/>
      <c r="I608" s="195"/>
      <c r="J608" s="195"/>
      <c r="K608" s="195"/>
      <c r="L608" s="195"/>
      <c r="M608" s="195"/>
      <c r="N608" s="195"/>
      <c r="AA608" s="220">
        <v>593</v>
      </c>
      <c r="AB608" s="220" t="str">
        <f t="shared" si="29"/>
        <v/>
      </c>
      <c r="AC608" s="220" t="str">
        <f t="shared" si="30"/>
        <v/>
      </c>
      <c r="AK608" s="254" t="str">
        <f t="shared" si="31"/>
        <v/>
      </c>
    </row>
    <row r="609" spans="1:37" x14ac:dyDescent="0.2">
      <c r="A609" s="248">
        <v>599</v>
      </c>
      <c r="B609" s="71"/>
      <c r="C609" s="71"/>
      <c r="D609" s="262"/>
      <c r="E609" s="219"/>
      <c r="F609" s="195"/>
      <c r="G609" s="195"/>
      <c r="H609" s="195"/>
      <c r="I609" s="195"/>
      <c r="J609" s="195"/>
      <c r="K609" s="195"/>
      <c r="L609" s="195"/>
      <c r="M609" s="195"/>
      <c r="N609" s="195"/>
      <c r="AA609" s="220">
        <v>594</v>
      </c>
      <c r="AB609" s="220" t="str">
        <f t="shared" si="29"/>
        <v/>
      </c>
      <c r="AC609" s="220" t="str">
        <f t="shared" si="30"/>
        <v/>
      </c>
      <c r="AK609" s="254" t="str">
        <f t="shared" si="31"/>
        <v/>
      </c>
    </row>
    <row r="610" spans="1:37" x14ac:dyDescent="0.2">
      <c r="A610" s="248">
        <v>600</v>
      </c>
      <c r="B610" s="71"/>
      <c r="C610" s="71"/>
      <c r="D610" s="262"/>
      <c r="E610" s="219"/>
      <c r="F610" s="195"/>
      <c r="G610" s="195"/>
      <c r="H610" s="195"/>
      <c r="I610" s="195"/>
      <c r="J610" s="195"/>
      <c r="K610" s="195"/>
      <c r="L610" s="195"/>
      <c r="M610" s="195"/>
      <c r="N610" s="195"/>
      <c r="AA610" s="220">
        <v>595</v>
      </c>
      <c r="AB610" s="220" t="str">
        <f t="shared" si="29"/>
        <v/>
      </c>
      <c r="AC610" s="220" t="str">
        <f t="shared" si="30"/>
        <v/>
      </c>
      <c r="AK610" s="254" t="str">
        <f t="shared" si="31"/>
        <v/>
      </c>
    </row>
    <row r="611" spans="1:37" x14ac:dyDescent="0.2">
      <c r="A611" s="248">
        <v>601</v>
      </c>
      <c r="B611" s="71"/>
      <c r="C611" s="71"/>
      <c r="D611" s="262"/>
      <c r="E611" s="219"/>
      <c r="F611" s="195"/>
      <c r="G611" s="195"/>
      <c r="H611" s="195"/>
      <c r="I611" s="195"/>
      <c r="J611" s="195"/>
      <c r="K611" s="195"/>
      <c r="L611" s="195"/>
      <c r="M611" s="195"/>
      <c r="N611" s="195"/>
      <c r="AA611" s="220">
        <v>596</v>
      </c>
      <c r="AB611" s="220" t="str">
        <f t="shared" si="29"/>
        <v/>
      </c>
      <c r="AC611" s="220" t="str">
        <f t="shared" si="30"/>
        <v/>
      </c>
      <c r="AK611" s="254" t="str">
        <f t="shared" si="31"/>
        <v/>
      </c>
    </row>
    <row r="612" spans="1:37" x14ac:dyDescent="0.2">
      <c r="A612" s="248">
        <v>602</v>
      </c>
      <c r="B612" s="71"/>
      <c r="C612" s="71"/>
      <c r="D612" s="262"/>
      <c r="E612" s="219"/>
      <c r="F612" s="195"/>
      <c r="G612" s="195"/>
      <c r="H612" s="195"/>
      <c r="I612" s="195"/>
      <c r="J612" s="195"/>
      <c r="K612" s="195"/>
      <c r="L612" s="195"/>
      <c r="M612" s="195"/>
      <c r="N612" s="195"/>
      <c r="AA612" s="220">
        <v>597</v>
      </c>
      <c r="AB612" s="220" t="str">
        <f t="shared" si="29"/>
        <v/>
      </c>
      <c r="AC612" s="220" t="str">
        <f t="shared" si="30"/>
        <v/>
      </c>
      <c r="AK612" s="254" t="str">
        <f t="shared" si="31"/>
        <v/>
      </c>
    </row>
    <row r="613" spans="1:37" x14ac:dyDescent="0.2">
      <c r="A613" s="248">
        <v>603</v>
      </c>
      <c r="B613" s="71"/>
      <c r="C613" s="71"/>
      <c r="D613" s="262"/>
      <c r="E613" s="219"/>
      <c r="F613" s="195"/>
      <c r="G613" s="195"/>
      <c r="H613" s="195"/>
      <c r="I613" s="195"/>
      <c r="J613" s="195"/>
      <c r="K613" s="195"/>
      <c r="L613" s="195"/>
      <c r="M613" s="195"/>
      <c r="N613" s="195"/>
      <c r="AA613" s="220">
        <v>598</v>
      </c>
      <c r="AB613" s="220" t="str">
        <f t="shared" si="29"/>
        <v/>
      </c>
      <c r="AC613" s="220" t="str">
        <f t="shared" si="30"/>
        <v/>
      </c>
      <c r="AK613" s="254" t="str">
        <f t="shared" si="31"/>
        <v/>
      </c>
    </row>
    <row r="614" spans="1:37" x14ac:dyDescent="0.2">
      <c r="A614" s="248">
        <v>604</v>
      </c>
      <c r="B614" s="71"/>
      <c r="C614" s="71"/>
      <c r="D614" s="262"/>
      <c r="E614" s="219"/>
      <c r="F614" s="195"/>
      <c r="G614" s="195"/>
      <c r="H614" s="195"/>
      <c r="I614" s="195"/>
      <c r="J614" s="195"/>
      <c r="K614" s="195"/>
      <c r="L614" s="195"/>
      <c r="M614" s="195"/>
      <c r="N614" s="195"/>
      <c r="AA614" s="220">
        <v>599</v>
      </c>
      <c r="AB614" s="220" t="str">
        <f t="shared" si="29"/>
        <v/>
      </c>
      <c r="AC614" s="220" t="str">
        <f t="shared" si="30"/>
        <v/>
      </c>
      <c r="AK614" s="254" t="str">
        <f t="shared" si="31"/>
        <v/>
      </c>
    </row>
    <row r="615" spans="1:37" x14ac:dyDescent="0.2">
      <c r="A615" s="248">
        <v>605</v>
      </c>
      <c r="B615" s="71"/>
      <c r="C615" s="71"/>
      <c r="D615" s="262"/>
      <c r="E615" s="219"/>
      <c r="F615" s="195"/>
      <c r="G615" s="195"/>
      <c r="H615" s="195"/>
      <c r="I615" s="195"/>
      <c r="J615" s="195"/>
      <c r="K615" s="195"/>
      <c r="L615" s="195"/>
      <c r="M615" s="195"/>
      <c r="N615" s="195"/>
      <c r="AA615" s="220">
        <v>600</v>
      </c>
      <c r="AB615" s="220" t="str">
        <f t="shared" si="29"/>
        <v/>
      </c>
      <c r="AC615" s="220" t="str">
        <f t="shared" si="30"/>
        <v/>
      </c>
      <c r="AK615" s="254" t="str">
        <f t="shared" si="31"/>
        <v/>
      </c>
    </row>
    <row r="616" spans="1:37" x14ac:dyDescent="0.2">
      <c r="A616" s="248">
        <v>606</v>
      </c>
      <c r="B616" s="71"/>
      <c r="C616" s="71"/>
      <c r="D616" s="262"/>
      <c r="E616" s="219"/>
      <c r="F616" s="195"/>
      <c r="G616" s="195"/>
      <c r="H616" s="195"/>
      <c r="I616" s="195"/>
      <c r="J616" s="195"/>
      <c r="K616" s="195"/>
      <c r="L616" s="195"/>
      <c r="M616" s="195"/>
      <c r="N616" s="195"/>
      <c r="AA616" s="220">
        <v>601</v>
      </c>
      <c r="AB616" s="220" t="str">
        <f t="shared" si="29"/>
        <v/>
      </c>
      <c r="AC616" s="220" t="str">
        <f t="shared" si="30"/>
        <v/>
      </c>
      <c r="AK616" s="254" t="str">
        <f t="shared" si="31"/>
        <v/>
      </c>
    </row>
    <row r="617" spans="1:37" x14ac:dyDescent="0.2">
      <c r="A617" s="248">
        <v>607</v>
      </c>
      <c r="B617" s="71"/>
      <c r="C617" s="71"/>
      <c r="D617" s="262"/>
      <c r="E617" s="219"/>
      <c r="F617" s="195"/>
      <c r="G617" s="195"/>
      <c r="H617" s="195"/>
      <c r="I617" s="195"/>
      <c r="J617" s="195"/>
      <c r="K617" s="195"/>
      <c r="L617" s="195"/>
      <c r="M617" s="195"/>
      <c r="N617" s="195"/>
      <c r="AA617" s="220">
        <v>602</v>
      </c>
      <c r="AB617" s="220" t="str">
        <f t="shared" si="29"/>
        <v/>
      </c>
      <c r="AC617" s="220" t="str">
        <f t="shared" si="30"/>
        <v/>
      </c>
      <c r="AK617" s="254" t="str">
        <f t="shared" si="31"/>
        <v/>
      </c>
    </row>
    <row r="618" spans="1:37" x14ac:dyDescent="0.2">
      <c r="A618" s="248">
        <v>608</v>
      </c>
      <c r="B618" s="71"/>
      <c r="C618" s="71"/>
      <c r="D618" s="262"/>
      <c r="E618" s="219"/>
      <c r="F618" s="195"/>
      <c r="G618" s="195"/>
      <c r="H618" s="195"/>
      <c r="I618" s="195"/>
      <c r="J618" s="195"/>
      <c r="K618" s="195"/>
      <c r="L618" s="195"/>
      <c r="M618" s="195"/>
      <c r="N618" s="195"/>
      <c r="AA618" s="220">
        <v>603</v>
      </c>
      <c r="AB618" s="220" t="str">
        <f t="shared" si="29"/>
        <v/>
      </c>
      <c r="AC618" s="220" t="str">
        <f t="shared" si="30"/>
        <v/>
      </c>
      <c r="AK618" s="254" t="str">
        <f t="shared" si="31"/>
        <v/>
      </c>
    </row>
    <row r="619" spans="1:37" x14ac:dyDescent="0.2">
      <c r="A619" s="248">
        <v>609</v>
      </c>
      <c r="B619" s="71"/>
      <c r="C619" s="71"/>
      <c r="D619" s="262"/>
      <c r="E619" s="219"/>
      <c r="F619" s="195"/>
      <c r="G619" s="195"/>
      <c r="H619" s="195"/>
      <c r="I619" s="195"/>
      <c r="J619" s="195"/>
      <c r="K619" s="195"/>
      <c r="L619" s="195"/>
      <c r="M619" s="195"/>
      <c r="N619" s="195"/>
      <c r="AA619" s="220">
        <v>604</v>
      </c>
      <c r="AB619" s="220" t="str">
        <f t="shared" si="29"/>
        <v/>
      </c>
      <c r="AC619" s="220" t="str">
        <f t="shared" si="30"/>
        <v/>
      </c>
      <c r="AK619" s="254" t="str">
        <f t="shared" si="31"/>
        <v/>
      </c>
    </row>
    <row r="620" spans="1:37" x14ac:dyDescent="0.2">
      <c r="A620" s="248">
        <v>610</v>
      </c>
      <c r="B620" s="71"/>
      <c r="C620" s="71"/>
      <c r="D620" s="262"/>
      <c r="E620" s="219"/>
      <c r="F620" s="195"/>
      <c r="G620" s="195"/>
      <c r="H620" s="195"/>
      <c r="I620" s="195"/>
      <c r="J620" s="195"/>
      <c r="K620" s="195"/>
      <c r="L620" s="195"/>
      <c r="M620" s="195"/>
      <c r="N620" s="195"/>
      <c r="AA620" s="220">
        <v>605</v>
      </c>
      <c r="AB620" s="220" t="str">
        <f t="shared" si="29"/>
        <v/>
      </c>
      <c r="AC620" s="220" t="str">
        <f t="shared" si="30"/>
        <v/>
      </c>
      <c r="AK620" s="254" t="str">
        <f t="shared" si="31"/>
        <v/>
      </c>
    </row>
    <row r="621" spans="1:37" x14ac:dyDescent="0.2">
      <c r="A621" s="248">
        <v>611</v>
      </c>
      <c r="B621" s="71"/>
      <c r="C621" s="71"/>
      <c r="D621" s="262"/>
      <c r="E621" s="219"/>
      <c r="F621" s="195"/>
      <c r="G621" s="195"/>
      <c r="H621" s="195"/>
      <c r="I621" s="195"/>
      <c r="J621" s="195"/>
      <c r="K621" s="195"/>
      <c r="L621" s="195"/>
      <c r="M621" s="195"/>
      <c r="N621" s="195"/>
      <c r="AA621" s="220">
        <v>606</v>
      </c>
      <c r="AB621" s="220" t="str">
        <f t="shared" si="29"/>
        <v/>
      </c>
      <c r="AC621" s="220" t="str">
        <f t="shared" si="30"/>
        <v/>
      </c>
      <c r="AK621" s="254" t="str">
        <f t="shared" si="31"/>
        <v/>
      </c>
    </row>
    <row r="622" spans="1:37" x14ac:dyDescent="0.2">
      <c r="A622" s="248">
        <v>612</v>
      </c>
      <c r="B622" s="71"/>
      <c r="C622" s="71"/>
      <c r="D622" s="262"/>
      <c r="E622" s="219"/>
      <c r="F622" s="195"/>
      <c r="G622" s="195"/>
      <c r="H622" s="195"/>
      <c r="I622" s="195"/>
      <c r="J622" s="195"/>
      <c r="K622" s="195"/>
      <c r="L622" s="195"/>
      <c r="M622" s="195"/>
      <c r="N622" s="195"/>
      <c r="AA622" s="220">
        <v>607</v>
      </c>
      <c r="AB622" s="220" t="str">
        <f t="shared" si="29"/>
        <v/>
      </c>
      <c r="AC622" s="220" t="str">
        <f t="shared" si="30"/>
        <v/>
      </c>
      <c r="AK622" s="254" t="str">
        <f t="shared" si="31"/>
        <v/>
      </c>
    </row>
    <row r="623" spans="1:37" x14ac:dyDescent="0.2">
      <c r="A623" s="248">
        <v>613</v>
      </c>
      <c r="B623" s="71"/>
      <c r="C623" s="71"/>
      <c r="D623" s="262"/>
      <c r="E623" s="219"/>
      <c r="F623" s="195"/>
      <c r="G623" s="195"/>
      <c r="H623" s="195"/>
      <c r="I623" s="195"/>
      <c r="J623" s="195"/>
      <c r="K623" s="195"/>
      <c r="L623" s="195"/>
      <c r="M623" s="195"/>
      <c r="N623" s="195"/>
      <c r="AA623" s="220">
        <v>608</v>
      </c>
      <c r="AB623" s="220" t="str">
        <f t="shared" si="29"/>
        <v/>
      </c>
      <c r="AC623" s="220" t="str">
        <f t="shared" si="30"/>
        <v/>
      </c>
      <c r="AK623" s="254" t="str">
        <f t="shared" si="31"/>
        <v/>
      </c>
    </row>
    <row r="624" spans="1:37" x14ac:dyDescent="0.2">
      <c r="A624" s="248">
        <v>614</v>
      </c>
      <c r="B624" s="71"/>
      <c r="C624" s="71"/>
      <c r="D624" s="262"/>
      <c r="E624" s="219"/>
      <c r="F624" s="195"/>
      <c r="G624" s="195"/>
      <c r="H624" s="195"/>
      <c r="I624" s="195"/>
      <c r="J624" s="195"/>
      <c r="K624" s="195"/>
      <c r="L624" s="195"/>
      <c r="M624" s="195"/>
      <c r="N624" s="195"/>
      <c r="AA624" s="220">
        <v>609</v>
      </c>
      <c r="AB624" s="220" t="str">
        <f t="shared" si="29"/>
        <v/>
      </c>
      <c r="AC624" s="220" t="str">
        <f t="shared" si="30"/>
        <v/>
      </c>
      <c r="AK624" s="254" t="str">
        <f t="shared" si="31"/>
        <v/>
      </c>
    </row>
    <row r="625" spans="1:37" x14ac:dyDescent="0.2">
      <c r="A625" s="248">
        <v>615</v>
      </c>
      <c r="B625" s="71"/>
      <c r="C625" s="71"/>
      <c r="D625" s="262"/>
      <c r="E625" s="219"/>
      <c r="F625" s="195"/>
      <c r="G625" s="195"/>
      <c r="H625" s="195"/>
      <c r="I625" s="195"/>
      <c r="J625" s="195"/>
      <c r="K625" s="195"/>
      <c r="L625" s="195"/>
      <c r="M625" s="195"/>
      <c r="N625" s="195"/>
      <c r="AA625" s="220">
        <v>610</v>
      </c>
      <c r="AB625" s="220" t="str">
        <f t="shared" si="29"/>
        <v/>
      </c>
      <c r="AC625" s="220" t="str">
        <f t="shared" si="30"/>
        <v/>
      </c>
      <c r="AK625" s="254" t="str">
        <f t="shared" si="31"/>
        <v/>
      </c>
    </row>
    <row r="626" spans="1:37" x14ac:dyDescent="0.2">
      <c r="A626" s="248">
        <v>616</v>
      </c>
      <c r="B626" s="71"/>
      <c r="C626" s="71"/>
      <c r="D626" s="262"/>
      <c r="E626" s="219"/>
      <c r="F626" s="195"/>
      <c r="G626" s="195"/>
      <c r="H626" s="195"/>
      <c r="I626" s="195"/>
      <c r="J626" s="195"/>
      <c r="K626" s="195"/>
      <c r="L626" s="195"/>
      <c r="M626" s="195"/>
      <c r="N626" s="195"/>
      <c r="AA626" s="220">
        <v>611</v>
      </c>
      <c r="AB626" s="220" t="str">
        <f t="shared" si="29"/>
        <v/>
      </c>
      <c r="AC626" s="220" t="str">
        <f t="shared" si="30"/>
        <v/>
      </c>
      <c r="AK626" s="254" t="str">
        <f t="shared" si="31"/>
        <v/>
      </c>
    </row>
    <row r="627" spans="1:37" x14ac:dyDescent="0.2">
      <c r="A627" s="248">
        <v>617</v>
      </c>
      <c r="B627" s="71"/>
      <c r="C627" s="71"/>
      <c r="D627" s="262"/>
      <c r="E627" s="219"/>
      <c r="F627" s="195"/>
      <c r="G627" s="195"/>
      <c r="H627" s="195"/>
      <c r="I627" s="195"/>
      <c r="J627" s="195"/>
      <c r="K627" s="195"/>
      <c r="L627" s="195"/>
      <c r="M627" s="195"/>
      <c r="N627" s="195"/>
      <c r="AA627" s="220">
        <v>612</v>
      </c>
      <c r="AB627" s="220" t="str">
        <f t="shared" si="29"/>
        <v/>
      </c>
      <c r="AC627" s="220" t="str">
        <f t="shared" si="30"/>
        <v/>
      </c>
      <c r="AK627" s="254" t="str">
        <f t="shared" si="31"/>
        <v/>
      </c>
    </row>
    <row r="628" spans="1:37" x14ac:dyDescent="0.2">
      <c r="A628" s="248">
        <v>618</v>
      </c>
      <c r="B628" s="71"/>
      <c r="C628" s="71"/>
      <c r="D628" s="262"/>
      <c r="E628" s="219"/>
      <c r="F628" s="195"/>
      <c r="G628" s="195"/>
      <c r="H628" s="195"/>
      <c r="I628" s="195"/>
      <c r="J628" s="195"/>
      <c r="K628" s="195"/>
      <c r="L628" s="195"/>
      <c r="M628" s="195"/>
      <c r="N628" s="195"/>
      <c r="AA628" s="220">
        <v>613</v>
      </c>
      <c r="AB628" s="220" t="str">
        <f t="shared" si="29"/>
        <v/>
      </c>
      <c r="AC628" s="220" t="str">
        <f t="shared" si="30"/>
        <v/>
      </c>
      <c r="AK628" s="254" t="str">
        <f t="shared" si="31"/>
        <v/>
      </c>
    </row>
    <row r="629" spans="1:37" x14ac:dyDescent="0.2">
      <c r="A629" s="248">
        <v>619</v>
      </c>
      <c r="B629" s="71"/>
      <c r="C629" s="71"/>
      <c r="D629" s="262"/>
      <c r="E629" s="219"/>
      <c r="F629" s="195"/>
      <c r="G629" s="195"/>
      <c r="H629" s="195"/>
      <c r="I629" s="195"/>
      <c r="J629" s="195"/>
      <c r="K629" s="195"/>
      <c r="L629" s="195"/>
      <c r="M629" s="195"/>
      <c r="N629" s="195"/>
      <c r="AA629" s="220">
        <v>614</v>
      </c>
      <c r="AB629" s="220" t="str">
        <f t="shared" si="29"/>
        <v/>
      </c>
      <c r="AC629" s="220" t="str">
        <f t="shared" si="30"/>
        <v/>
      </c>
      <c r="AK629" s="254" t="str">
        <f t="shared" si="31"/>
        <v/>
      </c>
    </row>
    <row r="630" spans="1:37" x14ac:dyDescent="0.2">
      <c r="A630" s="248">
        <v>620</v>
      </c>
      <c r="B630" s="71"/>
      <c r="C630" s="71"/>
      <c r="D630" s="262"/>
      <c r="E630" s="219"/>
      <c r="F630" s="195"/>
      <c r="G630" s="195"/>
      <c r="H630" s="195"/>
      <c r="I630" s="195"/>
      <c r="J630" s="195"/>
      <c r="K630" s="195"/>
      <c r="L630" s="195"/>
      <c r="M630" s="195"/>
      <c r="N630" s="195"/>
      <c r="AA630" s="220">
        <v>615</v>
      </c>
      <c r="AB630" s="220" t="str">
        <f t="shared" si="29"/>
        <v/>
      </c>
      <c r="AC630" s="220" t="str">
        <f t="shared" si="30"/>
        <v/>
      </c>
      <c r="AK630" s="254" t="str">
        <f t="shared" si="31"/>
        <v/>
      </c>
    </row>
    <row r="631" spans="1:37" x14ac:dyDescent="0.2">
      <c r="A631" s="248">
        <v>621</v>
      </c>
      <c r="B631" s="71"/>
      <c r="C631" s="71"/>
      <c r="D631" s="262"/>
      <c r="E631" s="219"/>
      <c r="F631" s="195"/>
      <c r="G631" s="195"/>
      <c r="H631" s="195"/>
      <c r="I631" s="195"/>
      <c r="J631" s="195"/>
      <c r="K631" s="195"/>
      <c r="L631" s="195"/>
      <c r="M631" s="195"/>
      <c r="N631" s="195"/>
      <c r="AA631" s="220">
        <v>616</v>
      </c>
      <c r="AB631" s="220" t="str">
        <f t="shared" si="29"/>
        <v/>
      </c>
      <c r="AC631" s="220" t="str">
        <f t="shared" si="30"/>
        <v/>
      </c>
      <c r="AK631" s="254" t="str">
        <f t="shared" si="31"/>
        <v/>
      </c>
    </row>
    <row r="632" spans="1:37" x14ac:dyDescent="0.2">
      <c r="A632" s="248">
        <v>622</v>
      </c>
      <c r="B632" s="71"/>
      <c r="C632" s="71"/>
      <c r="D632" s="262"/>
      <c r="E632" s="219"/>
      <c r="F632" s="195"/>
      <c r="G632" s="195"/>
      <c r="H632" s="195"/>
      <c r="I632" s="195"/>
      <c r="J632" s="195"/>
      <c r="K632" s="195"/>
      <c r="L632" s="195"/>
      <c r="M632" s="195"/>
      <c r="N632" s="195"/>
      <c r="AA632" s="220">
        <v>617</v>
      </c>
      <c r="AB632" s="220" t="str">
        <f t="shared" si="29"/>
        <v/>
      </c>
      <c r="AC632" s="220" t="str">
        <f t="shared" si="30"/>
        <v/>
      </c>
      <c r="AK632" s="254" t="str">
        <f t="shared" si="31"/>
        <v/>
      </c>
    </row>
    <row r="633" spans="1:37" x14ac:dyDescent="0.2">
      <c r="A633" s="248">
        <v>623</v>
      </c>
      <c r="B633" s="71"/>
      <c r="C633" s="71"/>
      <c r="D633" s="262"/>
      <c r="E633" s="219"/>
      <c r="F633" s="195"/>
      <c r="G633" s="195"/>
      <c r="H633" s="195"/>
      <c r="I633" s="195"/>
      <c r="J633" s="195"/>
      <c r="K633" s="195"/>
      <c r="L633" s="195"/>
      <c r="M633" s="195"/>
      <c r="N633" s="195"/>
      <c r="AA633" s="220">
        <v>618</v>
      </c>
      <c r="AB633" s="220" t="str">
        <f t="shared" si="29"/>
        <v/>
      </c>
      <c r="AC633" s="220" t="str">
        <f t="shared" si="30"/>
        <v/>
      </c>
      <c r="AK633" s="254" t="str">
        <f t="shared" si="31"/>
        <v/>
      </c>
    </row>
    <row r="634" spans="1:37" x14ac:dyDescent="0.2">
      <c r="A634" s="248">
        <v>624</v>
      </c>
      <c r="B634" s="71"/>
      <c r="C634" s="71"/>
      <c r="D634" s="262"/>
      <c r="E634" s="219"/>
      <c r="F634" s="195"/>
      <c r="G634" s="195"/>
      <c r="H634" s="195"/>
      <c r="I634" s="195"/>
      <c r="J634" s="195"/>
      <c r="K634" s="195"/>
      <c r="L634" s="195"/>
      <c r="M634" s="195"/>
      <c r="N634" s="195"/>
      <c r="AA634" s="220">
        <v>619</v>
      </c>
      <c r="AB634" s="220" t="str">
        <f t="shared" si="29"/>
        <v/>
      </c>
      <c r="AC634" s="220" t="str">
        <f t="shared" si="30"/>
        <v/>
      </c>
      <c r="AK634" s="254" t="str">
        <f t="shared" si="31"/>
        <v/>
      </c>
    </row>
    <row r="635" spans="1:37" x14ac:dyDescent="0.2">
      <c r="A635" s="248">
        <v>625</v>
      </c>
      <c r="B635" s="71"/>
      <c r="C635" s="71"/>
      <c r="D635" s="262"/>
      <c r="E635" s="219"/>
      <c r="F635" s="195"/>
      <c r="G635" s="195"/>
      <c r="H635" s="195"/>
      <c r="I635" s="195"/>
      <c r="J635" s="195"/>
      <c r="K635" s="195"/>
      <c r="L635" s="195"/>
      <c r="M635" s="195"/>
      <c r="N635" s="195"/>
      <c r="AA635" s="220">
        <v>620</v>
      </c>
      <c r="AB635" s="220" t="str">
        <f t="shared" si="29"/>
        <v/>
      </c>
      <c r="AC635" s="220" t="str">
        <f t="shared" si="30"/>
        <v/>
      </c>
      <c r="AK635" s="254" t="str">
        <f t="shared" si="31"/>
        <v/>
      </c>
    </row>
    <row r="636" spans="1:37" x14ac:dyDescent="0.2">
      <c r="A636" s="248">
        <v>626</v>
      </c>
      <c r="B636" s="71"/>
      <c r="C636" s="71"/>
      <c r="D636" s="262"/>
      <c r="E636" s="219"/>
      <c r="F636" s="195"/>
      <c r="G636" s="195"/>
      <c r="H636" s="195"/>
      <c r="I636" s="195"/>
      <c r="J636" s="195"/>
      <c r="K636" s="195"/>
      <c r="L636" s="195"/>
      <c r="M636" s="195"/>
      <c r="N636" s="195"/>
      <c r="AA636" s="220">
        <v>621</v>
      </c>
      <c r="AB636" s="220" t="str">
        <f t="shared" si="29"/>
        <v/>
      </c>
      <c r="AC636" s="220" t="str">
        <f t="shared" si="30"/>
        <v/>
      </c>
      <c r="AK636" s="254" t="str">
        <f t="shared" si="31"/>
        <v/>
      </c>
    </row>
    <row r="637" spans="1:37" x14ac:dyDescent="0.2">
      <c r="A637" s="248">
        <v>627</v>
      </c>
      <c r="B637" s="71"/>
      <c r="C637" s="71"/>
      <c r="D637" s="262"/>
      <c r="E637" s="219"/>
      <c r="F637" s="195"/>
      <c r="G637" s="195"/>
      <c r="H637" s="195"/>
      <c r="I637" s="195"/>
      <c r="J637" s="195"/>
      <c r="K637" s="195"/>
      <c r="L637" s="195"/>
      <c r="M637" s="195"/>
      <c r="N637" s="195"/>
      <c r="AA637" s="220">
        <v>622</v>
      </c>
      <c r="AB637" s="220" t="str">
        <f t="shared" si="29"/>
        <v/>
      </c>
      <c r="AC637" s="220" t="str">
        <f t="shared" si="30"/>
        <v/>
      </c>
      <c r="AK637" s="254" t="str">
        <f t="shared" si="31"/>
        <v/>
      </c>
    </row>
    <row r="638" spans="1:37" x14ac:dyDescent="0.2">
      <c r="A638" s="248">
        <v>628</v>
      </c>
      <c r="B638" s="71"/>
      <c r="C638" s="71"/>
      <c r="D638" s="262"/>
      <c r="E638" s="219"/>
      <c r="F638" s="195"/>
      <c r="G638" s="195"/>
      <c r="H638" s="195"/>
      <c r="I638" s="195"/>
      <c r="J638" s="195"/>
      <c r="K638" s="195"/>
      <c r="L638" s="195"/>
      <c r="M638" s="195"/>
      <c r="N638" s="195"/>
      <c r="AA638" s="220">
        <v>623</v>
      </c>
      <c r="AB638" s="220" t="str">
        <f t="shared" si="29"/>
        <v/>
      </c>
      <c r="AC638" s="220" t="str">
        <f t="shared" si="30"/>
        <v/>
      </c>
      <c r="AK638" s="254" t="str">
        <f t="shared" si="31"/>
        <v/>
      </c>
    </row>
    <row r="639" spans="1:37" x14ac:dyDescent="0.2">
      <c r="A639" s="248">
        <v>629</v>
      </c>
      <c r="B639" s="71"/>
      <c r="C639" s="71"/>
      <c r="D639" s="262"/>
      <c r="E639" s="219"/>
      <c r="F639" s="195"/>
      <c r="G639" s="195"/>
      <c r="H639" s="195"/>
      <c r="I639" s="195"/>
      <c r="J639" s="195"/>
      <c r="K639" s="195"/>
      <c r="L639" s="195"/>
      <c r="M639" s="195"/>
      <c r="N639" s="195"/>
      <c r="AA639" s="220">
        <v>624</v>
      </c>
      <c r="AB639" s="220" t="str">
        <f t="shared" si="29"/>
        <v/>
      </c>
      <c r="AC639" s="220" t="str">
        <f t="shared" si="30"/>
        <v/>
      </c>
      <c r="AK639" s="254" t="str">
        <f t="shared" si="31"/>
        <v/>
      </c>
    </row>
    <row r="640" spans="1:37" x14ac:dyDescent="0.2">
      <c r="A640" s="248">
        <v>630</v>
      </c>
      <c r="B640" s="71"/>
      <c r="C640" s="71"/>
      <c r="D640" s="262"/>
      <c r="E640" s="219"/>
      <c r="F640" s="195"/>
      <c r="G640" s="195"/>
      <c r="H640" s="195"/>
      <c r="I640" s="195"/>
      <c r="J640" s="195"/>
      <c r="K640" s="195"/>
      <c r="L640" s="195"/>
      <c r="M640" s="195"/>
      <c r="N640" s="195"/>
      <c r="AA640" s="220">
        <v>625</v>
      </c>
      <c r="AB640" s="220" t="str">
        <f t="shared" si="29"/>
        <v/>
      </c>
      <c r="AC640" s="220" t="str">
        <f t="shared" si="30"/>
        <v/>
      </c>
      <c r="AK640" s="254" t="str">
        <f t="shared" si="31"/>
        <v/>
      </c>
    </row>
    <row r="641" spans="1:37" x14ac:dyDescent="0.2">
      <c r="A641" s="248">
        <v>631</v>
      </c>
      <c r="B641" s="71"/>
      <c r="C641" s="71"/>
      <c r="D641" s="262"/>
      <c r="E641" s="219"/>
      <c r="F641" s="195"/>
      <c r="G641" s="195"/>
      <c r="H641" s="195"/>
      <c r="I641" s="195"/>
      <c r="J641" s="195"/>
      <c r="K641" s="195"/>
      <c r="L641" s="195"/>
      <c r="M641" s="195"/>
      <c r="N641" s="195"/>
      <c r="AA641" s="220">
        <v>626</v>
      </c>
      <c r="AB641" s="220" t="str">
        <f t="shared" si="29"/>
        <v/>
      </c>
      <c r="AC641" s="220" t="str">
        <f t="shared" si="30"/>
        <v/>
      </c>
      <c r="AK641" s="254" t="str">
        <f t="shared" si="31"/>
        <v/>
      </c>
    </row>
    <row r="642" spans="1:37" x14ac:dyDescent="0.2">
      <c r="A642" s="248">
        <v>632</v>
      </c>
      <c r="B642" s="71"/>
      <c r="C642" s="71"/>
      <c r="D642" s="262"/>
      <c r="E642" s="219"/>
      <c r="F642" s="195"/>
      <c r="G642" s="195"/>
      <c r="H642" s="195"/>
      <c r="I642" s="195"/>
      <c r="J642" s="195"/>
      <c r="K642" s="195"/>
      <c r="L642" s="195"/>
      <c r="M642" s="195"/>
      <c r="N642" s="195"/>
      <c r="AA642" s="220">
        <v>627</v>
      </c>
      <c r="AB642" s="220" t="str">
        <f t="shared" si="29"/>
        <v/>
      </c>
      <c r="AC642" s="220" t="str">
        <f t="shared" si="30"/>
        <v/>
      </c>
      <c r="AK642" s="254" t="str">
        <f t="shared" si="31"/>
        <v/>
      </c>
    </row>
    <row r="643" spans="1:37" x14ac:dyDescent="0.2">
      <c r="A643" s="248">
        <v>633</v>
      </c>
      <c r="B643" s="71"/>
      <c r="C643" s="71"/>
      <c r="D643" s="262"/>
      <c r="E643" s="219"/>
      <c r="F643" s="195"/>
      <c r="G643" s="195"/>
      <c r="H643" s="195"/>
      <c r="I643" s="195"/>
      <c r="J643" s="195"/>
      <c r="K643" s="195"/>
      <c r="L643" s="195"/>
      <c r="M643" s="195"/>
      <c r="N643" s="195"/>
      <c r="AA643" s="220">
        <v>628</v>
      </c>
      <c r="AB643" s="220" t="str">
        <f t="shared" si="29"/>
        <v/>
      </c>
      <c r="AC643" s="220" t="str">
        <f t="shared" si="30"/>
        <v/>
      </c>
      <c r="AK643" s="254" t="str">
        <f t="shared" si="31"/>
        <v/>
      </c>
    </row>
    <row r="644" spans="1:37" x14ac:dyDescent="0.2">
      <c r="A644" s="248">
        <v>634</v>
      </c>
      <c r="B644" s="71"/>
      <c r="C644" s="71"/>
      <c r="D644" s="262"/>
      <c r="E644" s="219"/>
      <c r="F644" s="195"/>
      <c r="G644" s="195"/>
      <c r="H644" s="195"/>
      <c r="I644" s="195"/>
      <c r="J644" s="195"/>
      <c r="K644" s="195"/>
      <c r="L644" s="195"/>
      <c r="M644" s="195"/>
      <c r="N644" s="195"/>
      <c r="AA644" s="220">
        <v>629</v>
      </c>
      <c r="AB644" s="220" t="str">
        <f t="shared" si="29"/>
        <v/>
      </c>
      <c r="AC644" s="220" t="str">
        <f t="shared" si="30"/>
        <v/>
      </c>
      <c r="AK644" s="254" t="str">
        <f t="shared" si="31"/>
        <v/>
      </c>
    </row>
    <row r="645" spans="1:37" x14ac:dyDescent="0.2">
      <c r="A645" s="248">
        <v>635</v>
      </c>
      <c r="B645" s="71"/>
      <c r="C645" s="71"/>
      <c r="D645" s="262"/>
      <c r="E645" s="219"/>
      <c r="F645" s="195"/>
      <c r="G645" s="195"/>
      <c r="H645" s="195"/>
      <c r="I645" s="195"/>
      <c r="J645" s="195"/>
      <c r="K645" s="195"/>
      <c r="L645" s="195"/>
      <c r="M645" s="195"/>
      <c r="N645" s="195"/>
      <c r="AA645" s="220">
        <v>630</v>
      </c>
      <c r="AB645" s="220" t="str">
        <f t="shared" si="29"/>
        <v/>
      </c>
      <c r="AC645" s="220" t="str">
        <f t="shared" si="30"/>
        <v/>
      </c>
      <c r="AK645" s="254" t="str">
        <f t="shared" si="31"/>
        <v/>
      </c>
    </row>
    <row r="646" spans="1:37" x14ac:dyDescent="0.2">
      <c r="A646" s="248">
        <v>636</v>
      </c>
      <c r="B646" s="71"/>
      <c r="C646" s="71"/>
      <c r="D646" s="262"/>
      <c r="E646" s="219"/>
      <c r="F646" s="195"/>
      <c r="G646" s="195"/>
      <c r="H646" s="195"/>
      <c r="I646" s="195"/>
      <c r="J646" s="195"/>
      <c r="K646" s="195"/>
      <c r="L646" s="195"/>
      <c r="M646" s="195"/>
      <c r="N646" s="195"/>
      <c r="AA646" s="220">
        <v>631</v>
      </c>
      <c r="AB646" s="220" t="str">
        <f t="shared" si="29"/>
        <v/>
      </c>
      <c r="AC646" s="220" t="str">
        <f t="shared" si="30"/>
        <v/>
      </c>
      <c r="AK646" s="254" t="str">
        <f t="shared" si="31"/>
        <v/>
      </c>
    </row>
    <row r="647" spans="1:37" x14ac:dyDescent="0.2">
      <c r="A647" s="248">
        <v>637</v>
      </c>
      <c r="B647" s="71"/>
      <c r="C647" s="71"/>
      <c r="D647" s="262"/>
      <c r="E647" s="219"/>
      <c r="F647" s="195"/>
      <c r="G647" s="195"/>
      <c r="H647" s="195"/>
      <c r="I647" s="195"/>
      <c r="J647" s="195"/>
      <c r="K647" s="195"/>
      <c r="L647" s="195"/>
      <c r="M647" s="195"/>
      <c r="N647" s="195"/>
      <c r="AA647" s="220">
        <v>632</v>
      </c>
      <c r="AB647" s="220" t="str">
        <f t="shared" si="29"/>
        <v/>
      </c>
      <c r="AC647" s="220" t="str">
        <f t="shared" si="30"/>
        <v/>
      </c>
      <c r="AK647" s="254" t="str">
        <f t="shared" si="31"/>
        <v/>
      </c>
    </row>
    <row r="648" spans="1:37" x14ac:dyDescent="0.2">
      <c r="A648" s="248">
        <v>638</v>
      </c>
      <c r="B648" s="71"/>
      <c r="C648" s="71"/>
      <c r="D648" s="262"/>
      <c r="E648" s="219"/>
      <c r="F648" s="195"/>
      <c r="G648" s="195"/>
      <c r="H648" s="195"/>
      <c r="I648" s="195"/>
      <c r="J648" s="195"/>
      <c r="K648" s="195"/>
      <c r="L648" s="195"/>
      <c r="M648" s="195"/>
      <c r="N648" s="195"/>
      <c r="AA648" s="220">
        <v>633</v>
      </c>
      <c r="AB648" s="220" t="str">
        <f t="shared" si="29"/>
        <v/>
      </c>
      <c r="AC648" s="220" t="str">
        <f t="shared" si="30"/>
        <v/>
      </c>
      <c r="AK648" s="254" t="str">
        <f t="shared" si="31"/>
        <v/>
      </c>
    </row>
    <row r="649" spans="1:37" x14ac:dyDescent="0.2">
      <c r="A649" s="248">
        <v>639</v>
      </c>
      <c r="B649" s="71"/>
      <c r="C649" s="71"/>
      <c r="D649" s="262"/>
      <c r="E649" s="219"/>
      <c r="F649" s="195"/>
      <c r="G649" s="195"/>
      <c r="H649" s="195"/>
      <c r="I649" s="195"/>
      <c r="J649" s="195"/>
      <c r="K649" s="195"/>
      <c r="L649" s="195"/>
      <c r="M649" s="195"/>
      <c r="N649" s="195"/>
      <c r="AA649" s="220">
        <v>634</v>
      </c>
      <c r="AB649" s="220" t="str">
        <f t="shared" si="29"/>
        <v/>
      </c>
      <c r="AC649" s="220" t="str">
        <f t="shared" si="30"/>
        <v/>
      </c>
      <c r="AK649" s="254" t="str">
        <f t="shared" si="31"/>
        <v/>
      </c>
    </row>
    <row r="650" spans="1:37" x14ac:dyDescent="0.2">
      <c r="A650" s="248">
        <v>640</v>
      </c>
      <c r="B650" s="71"/>
      <c r="C650" s="71"/>
      <c r="D650" s="262"/>
      <c r="E650" s="219"/>
      <c r="F650" s="195"/>
      <c r="G650" s="195"/>
      <c r="H650" s="195"/>
      <c r="I650" s="195"/>
      <c r="J650" s="195"/>
      <c r="K650" s="195"/>
      <c r="L650" s="195"/>
      <c r="M650" s="195"/>
      <c r="N650" s="195"/>
      <c r="AA650" s="220">
        <v>635</v>
      </c>
      <c r="AB650" s="220" t="str">
        <f t="shared" si="29"/>
        <v/>
      </c>
      <c r="AC650" s="220" t="str">
        <f t="shared" si="30"/>
        <v/>
      </c>
      <c r="AK650" s="254" t="str">
        <f t="shared" si="31"/>
        <v/>
      </c>
    </row>
    <row r="651" spans="1:37" x14ac:dyDescent="0.2">
      <c r="A651" s="248">
        <v>641</v>
      </c>
      <c r="B651" s="71"/>
      <c r="C651" s="71"/>
      <c r="D651" s="262"/>
      <c r="E651" s="219"/>
      <c r="F651" s="195"/>
      <c r="G651" s="195"/>
      <c r="H651" s="195"/>
      <c r="I651" s="195"/>
      <c r="J651" s="195"/>
      <c r="K651" s="195"/>
      <c r="L651" s="195"/>
      <c r="M651" s="195"/>
      <c r="N651" s="195"/>
      <c r="AA651" s="220">
        <v>636</v>
      </c>
      <c r="AB651" s="220" t="str">
        <f t="shared" si="29"/>
        <v/>
      </c>
      <c r="AC651" s="220" t="str">
        <f t="shared" si="30"/>
        <v/>
      </c>
      <c r="AK651" s="254" t="str">
        <f t="shared" si="31"/>
        <v/>
      </c>
    </row>
    <row r="652" spans="1:37" x14ac:dyDescent="0.2">
      <c r="A652" s="248">
        <v>642</v>
      </c>
      <c r="B652" s="71"/>
      <c r="C652" s="71"/>
      <c r="D652" s="262"/>
      <c r="E652" s="219"/>
      <c r="F652" s="195"/>
      <c r="G652" s="195"/>
      <c r="H652" s="195"/>
      <c r="I652" s="195"/>
      <c r="J652" s="195"/>
      <c r="K652" s="195"/>
      <c r="L652" s="195"/>
      <c r="M652" s="195"/>
      <c r="N652" s="195"/>
      <c r="AA652" s="220">
        <v>637</v>
      </c>
      <c r="AB652" s="220" t="str">
        <f t="shared" si="29"/>
        <v/>
      </c>
      <c r="AC652" s="220" t="str">
        <f t="shared" si="30"/>
        <v/>
      </c>
      <c r="AK652" s="254" t="str">
        <f t="shared" si="31"/>
        <v/>
      </c>
    </row>
    <row r="653" spans="1:37" x14ac:dyDescent="0.2">
      <c r="A653" s="248">
        <v>643</v>
      </c>
      <c r="B653" s="71"/>
      <c r="C653" s="71"/>
      <c r="D653" s="262"/>
      <c r="E653" s="219"/>
      <c r="F653" s="195"/>
      <c r="G653" s="195"/>
      <c r="H653" s="195"/>
      <c r="I653" s="195"/>
      <c r="J653" s="195"/>
      <c r="K653" s="195"/>
      <c r="L653" s="195"/>
      <c r="M653" s="195"/>
      <c r="N653" s="195"/>
      <c r="AA653" s="220">
        <v>638</v>
      </c>
      <c r="AB653" s="220" t="str">
        <f t="shared" si="29"/>
        <v/>
      </c>
      <c r="AC653" s="220" t="str">
        <f t="shared" si="30"/>
        <v/>
      </c>
      <c r="AK653" s="254" t="str">
        <f t="shared" si="31"/>
        <v/>
      </c>
    </row>
    <row r="654" spans="1:37" x14ac:dyDescent="0.2">
      <c r="A654" s="248">
        <v>644</v>
      </c>
      <c r="B654" s="71"/>
      <c r="C654" s="71"/>
      <c r="D654" s="262"/>
      <c r="E654" s="219"/>
      <c r="F654" s="195"/>
      <c r="G654" s="195"/>
      <c r="H654" s="195"/>
      <c r="I654" s="195"/>
      <c r="J654" s="195"/>
      <c r="K654" s="195"/>
      <c r="L654" s="195"/>
      <c r="M654" s="195"/>
      <c r="N654" s="195"/>
      <c r="AA654" s="220">
        <v>639</v>
      </c>
      <c r="AB654" s="220" t="str">
        <f t="shared" si="29"/>
        <v/>
      </c>
      <c r="AC654" s="220" t="str">
        <f t="shared" si="30"/>
        <v/>
      </c>
      <c r="AK654" s="254" t="str">
        <f t="shared" si="31"/>
        <v/>
      </c>
    </row>
    <row r="655" spans="1:37" x14ac:dyDescent="0.2">
      <c r="A655" s="248">
        <v>645</v>
      </c>
      <c r="B655" s="71"/>
      <c r="C655" s="71"/>
      <c r="D655" s="262"/>
      <c r="E655" s="219"/>
      <c r="F655" s="195"/>
      <c r="G655" s="195"/>
      <c r="H655" s="195"/>
      <c r="I655" s="195"/>
      <c r="J655" s="195"/>
      <c r="K655" s="195"/>
      <c r="L655" s="195"/>
      <c r="M655" s="195"/>
      <c r="N655" s="195"/>
      <c r="AA655" s="220">
        <v>640</v>
      </c>
      <c r="AB655" s="220" t="str">
        <f t="shared" si="29"/>
        <v/>
      </c>
      <c r="AC655" s="220" t="str">
        <f t="shared" si="30"/>
        <v/>
      </c>
      <c r="AK655" s="254" t="str">
        <f t="shared" si="31"/>
        <v/>
      </c>
    </row>
    <row r="656" spans="1:37" x14ac:dyDescent="0.2">
      <c r="A656" s="248">
        <v>646</v>
      </c>
      <c r="B656" s="71"/>
      <c r="C656" s="71"/>
      <c r="D656" s="262"/>
      <c r="E656" s="219"/>
      <c r="F656" s="195"/>
      <c r="G656" s="195"/>
      <c r="H656" s="195"/>
      <c r="I656" s="195"/>
      <c r="J656" s="195"/>
      <c r="K656" s="195"/>
      <c r="L656" s="195"/>
      <c r="M656" s="195"/>
      <c r="N656" s="195"/>
      <c r="AA656" s="220">
        <v>641</v>
      </c>
      <c r="AB656" s="220" t="str">
        <f t="shared" ref="AB656:AB719" si="32">IF(AK657="","",B651)</f>
        <v/>
      </c>
      <c r="AC656" s="220" t="str">
        <f t="shared" ref="AC656:AC719" si="33">IF(AK657="","",C651)</f>
        <v/>
      </c>
      <c r="AK656" s="254" t="str">
        <f t="shared" si="31"/>
        <v/>
      </c>
    </row>
    <row r="657" spans="1:37" x14ac:dyDescent="0.2">
      <c r="A657" s="248">
        <v>647</v>
      </c>
      <c r="B657" s="71"/>
      <c r="C657" s="71"/>
      <c r="D657" s="262"/>
      <c r="E657" s="219"/>
      <c r="F657" s="195"/>
      <c r="G657" s="195"/>
      <c r="H657" s="195"/>
      <c r="I657" s="195"/>
      <c r="J657" s="195"/>
      <c r="K657" s="195"/>
      <c r="L657" s="195"/>
      <c r="M657" s="195"/>
      <c r="N657" s="195"/>
      <c r="AA657" s="220">
        <v>642</v>
      </c>
      <c r="AB657" s="220" t="str">
        <f t="shared" si="32"/>
        <v/>
      </c>
      <c r="AC657" s="220" t="str">
        <f t="shared" si="33"/>
        <v/>
      </c>
      <c r="AK657" s="254" t="str">
        <f t="shared" ref="AK657:AK720" si="34">IF(OR(B651=0,C651=0),"",C651-B651)</f>
        <v/>
      </c>
    </row>
    <row r="658" spans="1:37" x14ac:dyDescent="0.2">
      <c r="A658" s="248">
        <v>648</v>
      </c>
      <c r="B658" s="71"/>
      <c r="C658" s="71"/>
      <c r="D658" s="262"/>
      <c r="E658" s="219"/>
      <c r="F658" s="195"/>
      <c r="G658" s="195"/>
      <c r="H658" s="195"/>
      <c r="I658" s="195"/>
      <c r="J658" s="195"/>
      <c r="K658" s="195"/>
      <c r="L658" s="195"/>
      <c r="M658" s="195"/>
      <c r="N658" s="195"/>
      <c r="AA658" s="220">
        <v>643</v>
      </c>
      <c r="AB658" s="220" t="str">
        <f t="shared" si="32"/>
        <v/>
      </c>
      <c r="AC658" s="220" t="str">
        <f t="shared" si="33"/>
        <v/>
      </c>
      <c r="AK658" s="254" t="str">
        <f t="shared" si="34"/>
        <v/>
      </c>
    </row>
    <row r="659" spans="1:37" x14ac:dyDescent="0.2">
      <c r="A659" s="248">
        <v>649</v>
      </c>
      <c r="B659" s="71"/>
      <c r="C659" s="71"/>
      <c r="D659" s="262"/>
      <c r="E659" s="219"/>
      <c r="F659" s="195"/>
      <c r="G659" s="195"/>
      <c r="H659" s="195"/>
      <c r="I659" s="195"/>
      <c r="J659" s="195"/>
      <c r="K659" s="195"/>
      <c r="L659" s="195"/>
      <c r="M659" s="195"/>
      <c r="N659" s="195"/>
      <c r="AA659" s="220">
        <v>644</v>
      </c>
      <c r="AB659" s="220" t="str">
        <f t="shared" si="32"/>
        <v/>
      </c>
      <c r="AC659" s="220" t="str">
        <f t="shared" si="33"/>
        <v/>
      </c>
      <c r="AK659" s="254" t="str">
        <f t="shared" si="34"/>
        <v/>
      </c>
    </row>
    <row r="660" spans="1:37" x14ac:dyDescent="0.2">
      <c r="A660" s="248">
        <v>650</v>
      </c>
      <c r="B660" s="71"/>
      <c r="C660" s="71"/>
      <c r="D660" s="262"/>
      <c r="E660" s="219"/>
      <c r="F660" s="195"/>
      <c r="G660" s="195"/>
      <c r="H660" s="195"/>
      <c r="I660" s="195"/>
      <c r="J660" s="195"/>
      <c r="K660" s="195"/>
      <c r="L660" s="195"/>
      <c r="M660" s="195"/>
      <c r="N660" s="195"/>
      <c r="AA660" s="220">
        <v>645</v>
      </c>
      <c r="AB660" s="220" t="str">
        <f t="shared" si="32"/>
        <v/>
      </c>
      <c r="AC660" s="220" t="str">
        <f t="shared" si="33"/>
        <v/>
      </c>
      <c r="AK660" s="254" t="str">
        <f t="shared" si="34"/>
        <v/>
      </c>
    </row>
    <row r="661" spans="1:37" x14ac:dyDescent="0.2">
      <c r="A661" s="248">
        <v>651</v>
      </c>
      <c r="B661" s="71"/>
      <c r="C661" s="71"/>
      <c r="D661" s="262"/>
      <c r="E661" s="219"/>
      <c r="F661" s="195"/>
      <c r="G661" s="195"/>
      <c r="H661" s="195"/>
      <c r="I661" s="195"/>
      <c r="J661" s="195"/>
      <c r="K661" s="195"/>
      <c r="L661" s="195"/>
      <c r="M661" s="195"/>
      <c r="N661" s="195"/>
      <c r="AA661" s="220">
        <v>646</v>
      </c>
      <c r="AB661" s="220" t="str">
        <f t="shared" si="32"/>
        <v/>
      </c>
      <c r="AC661" s="220" t="str">
        <f t="shared" si="33"/>
        <v/>
      </c>
      <c r="AK661" s="254" t="str">
        <f t="shared" si="34"/>
        <v/>
      </c>
    </row>
    <row r="662" spans="1:37" x14ac:dyDescent="0.2">
      <c r="A662" s="248">
        <v>652</v>
      </c>
      <c r="B662" s="71"/>
      <c r="C662" s="71"/>
      <c r="D662" s="262"/>
      <c r="E662" s="219"/>
      <c r="F662" s="195"/>
      <c r="G662" s="195"/>
      <c r="H662" s="195"/>
      <c r="I662" s="195"/>
      <c r="J662" s="195"/>
      <c r="K662" s="195"/>
      <c r="L662" s="195"/>
      <c r="M662" s="195"/>
      <c r="N662" s="195"/>
      <c r="AA662" s="220">
        <v>647</v>
      </c>
      <c r="AB662" s="220" t="str">
        <f t="shared" si="32"/>
        <v/>
      </c>
      <c r="AC662" s="220" t="str">
        <f t="shared" si="33"/>
        <v/>
      </c>
      <c r="AK662" s="254" t="str">
        <f t="shared" si="34"/>
        <v/>
      </c>
    </row>
    <row r="663" spans="1:37" x14ac:dyDescent="0.2">
      <c r="A663" s="248">
        <v>653</v>
      </c>
      <c r="B663" s="71"/>
      <c r="C663" s="71"/>
      <c r="D663" s="262"/>
      <c r="E663" s="219"/>
      <c r="F663" s="195"/>
      <c r="G663" s="195"/>
      <c r="H663" s="195"/>
      <c r="I663" s="195"/>
      <c r="J663" s="195"/>
      <c r="K663" s="195"/>
      <c r="L663" s="195"/>
      <c r="M663" s="195"/>
      <c r="N663" s="195"/>
      <c r="AA663" s="220">
        <v>648</v>
      </c>
      <c r="AB663" s="220" t="str">
        <f t="shared" si="32"/>
        <v/>
      </c>
      <c r="AC663" s="220" t="str">
        <f t="shared" si="33"/>
        <v/>
      </c>
      <c r="AK663" s="254" t="str">
        <f t="shared" si="34"/>
        <v/>
      </c>
    </row>
    <row r="664" spans="1:37" x14ac:dyDescent="0.2">
      <c r="A664" s="248">
        <v>654</v>
      </c>
      <c r="B664" s="71"/>
      <c r="C664" s="71"/>
      <c r="D664" s="262"/>
      <c r="E664" s="219"/>
      <c r="F664" s="195"/>
      <c r="G664" s="195"/>
      <c r="H664" s="195"/>
      <c r="I664" s="195"/>
      <c r="J664" s="195"/>
      <c r="K664" s="195"/>
      <c r="L664" s="195"/>
      <c r="M664" s="195"/>
      <c r="N664" s="195"/>
      <c r="AA664" s="220">
        <v>649</v>
      </c>
      <c r="AB664" s="220" t="str">
        <f t="shared" si="32"/>
        <v/>
      </c>
      <c r="AC664" s="220" t="str">
        <f t="shared" si="33"/>
        <v/>
      </c>
      <c r="AK664" s="254" t="str">
        <f t="shared" si="34"/>
        <v/>
      </c>
    </row>
    <row r="665" spans="1:37" x14ac:dyDescent="0.2">
      <c r="A665" s="248">
        <v>655</v>
      </c>
      <c r="B665" s="71"/>
      <c r="C665" s="71"/>
      <c r="D665" s="262"/>
      <c r="E665" s="219"/>
      <c r="F665" s="195"/>
      <c r="G665" s="195"/>
      <c r="H665" s="195"/>
      <c r="I665" s="195"/>
      <c r="J665" s="195"/>
      <c r="K665" s="195"/>
      <c r="L665" s="195"/>
      <c r="M665" s="195"/>
      <c r="N665" s="195"/>
      <c r="AA665" s="220">
        <v>650</v>
      </c>
      <c r="AB665" s="220" t="str">
        <f t="shared" si="32"/>
        <v/>
      </c>
      <c r="AC665" s="220" t="str">
        <f t="shared" si="33"/>
        <v/>
      </c>
      <c r="AK665" s="254" t="str">
        <f t="shared" si="34"/>
        <v/>
      </c>
    </row>
    <row r="666" spans="1:37" x14ac:dyDescent="0.2">
      <c r="A666" s="248">
        <v>656</v>
      </c>
      <c r="B666" s="71"/>
      <c r="C666" s="71"/>
      <c r="D666" s="262"/>
      <c r="E666" s="219"/>
      <c r="F666" s="195"/>
      <c r="G666" s="195"/>
      <c r="H666" s="195"/>
      <c r="I666" s="195"/>
      <c r="J666" s="195"/>
      <c r="K666" s="195"/>
      <c r="L666" s="195"/>
      <c r="M666" s="195"/>
      <c r="N666" s="195"/>
      <c r="AA666" s="220">
        <v>651</v>
      </c>
      <c r="AB666" s="220" t="str">
        <f t="shared" si="32"/>
        <v/>
      </c>
      <c r="AC666" s="220" t="str">
        <f t="shared" si="33"/>
        <v/>
      </c>
      <c r="AK666" s="254" t="str">
        <f t="shared" si="34"/>
        <v/>
      </c>
    </row>
    <row r="667" spans="1:37" x14ac:dyDescent="0.2">
      <c r="A667" s="248">
        <v>657</v>
      </c>
      <c r="B667" s="71"/>
      <c r="C667" s="71"/>
      <c r="D667" s="262"/>
      <c r="E667" s="219"/>
      <c r="F667" s="195"/>
      <c r="G667" s="195"/>
      <c r="H667" s="195"/>
      <c r="I667" s="195"/>
      <c r="J667" s="195"/>
      <c r="K667" s="195"/>
      <c r="L667" s="195"/>
      <c r="M667" s="195"/>
      <c r="N667" s="195"/>
      <c r="AA667" s="220">
        <v>652</v>
      </c>
      <c r="AB667" s="220" t="str">
        <f t="shared" si="32"/>
        <v/>
      </c>
      <c r="AC667" s="220" t="str">
        <f t="shared" si="33"/>
        <v/>
      </c>
      <c r="AK667" s="254" t="str">
        <f t="shared" si="34"/>
        <v/>
      </c>
    </row>
    <row r="668" spans="1:37" x14ac:dyDescent="0.2">
      <c r="A668" s="248">
        <v>658</v>
      </c>
      <c r="B668" s="71"/>
      <c r="C668" s="71"/>
      <c r="D668" s="262"/>
      <c r="E668" s="219"/>
      <c r="F668" s="195"/>
      <c r="G668" s="195"/>
      <c r="H668" s="195"/>
      <c r="I668" s="195"/>
      <c r="J668" s="195"/>
      <c r="K668" s="195"/>
      <c r="L668" s="195"/>
      <c r="M668" s="195"/>
      <c r="N668" s="195"/>
      <c r="AA668" s="220">
        <v>653</v>
      </c>
      <c r="AB668" s="220" t="str">
        <f t="shared" si="32"/>
        <v/>
      </c>
      <c r="AC668" s="220" t="str">
        <f t="shared" si="33"/>
        <v/>
      </c>
      <c r="AK668" s="254" t="str">
        <f t="shared" si="34"/>
        <v/>
      </c>
    </row>
    <row r="669" spans="1:37" x14ac:dyDescent="0.2">
      <c r="A669" s="248">
        <v>659</v>
      </c>
      <c r="B669" s="71"/>
      <c r="C669" s="71"/>
      <c r="D669" s="262"/>
      <c r="E669" s="219"/>
      <c r="F669" s="195"/>
      <c r="G669" s="195"/>
      <c r="H669" s="195"/>
      <c r="I669" s="195"/>
      <c r="J669" s="195"/>
      <c r="K669" s="195"/>
      <c r="L669" s="195"/>
      <c r="M669" s="195"/>
      <c r="N669" s="195"/>
      <c r="AA669" s="220">
        <v>654</v>
      </c>
      <c r="AB669" s="220" t="str">
        <f t="shared" si="32"/>
        <v/>
      </c>
      <c r="AC669" s="220" t="str">
        <f t="shared" si="33"/>
        <v/>
      </c>
      <c r="AK669" s="254" t="str">
        <f t="shared" si="34"/>
        <v/>
      </c>
    </row>
    <row r="670" spans="1:37" x14ac:dyDescent="0.2">
      <c r="A670" s="248">
        <v>660</v>
      </c>
      <c r="B670" s="71"/>
      <c r="C670" s="71"/>
      <c r="D670" s="262"/>
      <c r="E670" s="219"/>
      <c r="F670" s="195"/>
      <c r="G670" s="195"/>
      <c r="H670" s="195"/>
      <c r="I670" s="195"/>
      <c r="J670" s="195"/>
      <c r="K670" s="195"/>
      <c r="L670" s="195"/>
      <c r="M670" s="195"/>
      <c r="N670" s="195"/>
      <c r="AA670" s="220">
        <v>655</v>
      </c>
      <c r="AB670" s="220" t="str">
        <f t="shared" si="32"/>
        <v/>
      </c>
      <c r="AC670" s="220" t="str">
        <f t="shared" si="33"/>
        <v/>
      </c>
      <c r="AK670" s="254" t="str">
        <f t="shared" si="34"/>
        <v/>
      </c>
    </row>
    <row r="671" spans="1:37" x14ac:dyDescent="0.2">
      <c r="A671" s="248">
        <v>661</v>
      </c>
      <c r="B671" s="71"/>
      <c r="C671" s="71"/>
      <c r="D671" s="262"/>
      <c r="E671" s="219"/>
      <c r="F671" s="195"/>
      <c r="G671" s="195"/>
      <c r="H671" s="195"/>
      <c r="I671" s="195"/>
      <c r="J671" s="195"/>
      <c r="K671" s="195"/>
      <c r="L671" s="195"/>
      <c r="M671" s="195"/>
      <c r="N671" s="195"/>
      <c r="AA671" s="220">
        <v>656</v>
      </c>
      <c r="AB671" s="220" t="str">
        <f t="shared" si="32"/>
        <v/>
      </c>
      <c r="AC671" s="220" t="str">
        <f t="shared" si="33"/>
        <v/>
      </c>
      <c r="AK671" s="254" t="str">
        <f t="shared" si="34"/>
        <v/>
      </c>
    </row>
    <row r="672" spans="1:37" x14ac:dyDescent="0.2">
      <c r="A672" s="248">
        <v>662</v>
      </c>
      <c r="B672" s="71"/>
      <c r="C672" s="71"/>
      <c r="D672" s="262"/>
      <c r="E672" s="219"/>
      <c r="F672" s="195"/>
      <c r="G672" s="195"/>
      <c r="H672" s="195"/>
      <c r="I672" s="195"/>
      <c r="J672" s="195"/>
      <c r="K672" s="195"/>
      <c r="L672" s="195"/>
      <c r="M672" s="195"/>
      <c r="N672" s="195"/>
      <c r="AA672" s="220">
        <v>657</v>
      </c>
      <c r="AB672" s="220" t="str">
        <f t="shared" si="32"/>
        <v/>
      </c>
      <c r="AC672" s="220" t="str">
        <f t="shared" si="33"/>
        <v/>
      </c>
      <c r="AK672" s="254" t="str">
        <f t="shared" si="34"/>
        <v/>
      </c>
    </row>
    <row r="673" spans="1:37" x14ac:dyDescent="0.2">
      <c r="A673" s="248">
        <v>663</v>
      </c>
      <c r="B673" s="71"/>
      <c r="C673" s="71"/>
      <c r="D673" s="262"/>
      <c r="E673" s="219"/>
      <c r="F673" s="195"/>
      <c r="G673" s="195"/>
      <c r="H673" s="195"/>
      <c r="I673" s="195"/>
      <c r="J673" s="195"/>
      <c r="K673" s="195"/>
      <c r="L673" s="195"/>
      <c r="M673" s="195"/>
      <c r="N673" s="195"/>
      <c r="AA673" s="220">
        <v>658</v>
      </c>
      <c r="AB673" s="220" t="str">
        <f t="shared" si="32"/>
        <v/>
      </c>
      <c r="AC673" s="220" t="str">
        <f t="shared" si="33"/>
        <v/>
      </c>
      <c r="AK673" s="254" t="str">
        <f t="shared" si="34"/>
        <v/>
      </c>
    </row>
    <row r="674" spans="1:37" x14ac:dyDescent="0.2">
      <c r="A674" s="248">
        <v>664</v>
      </c>
      <c r="B674" s="71"/>
      <c r="C674" s="71"/>
      <c r="D674" s="262"/>
      <c r="E674" s="219"/>
      <c r="F674" s="195"/>
      <c r="G674" s="195"/>
      <c r="H674" s="195"/>
      <c r="I674" s="195"/>
      <c r="J674" s="195"/>
      <c r="K674" s="195"/>
      <c r="L674" s="195"/>
      <c r="M674" s="195"/>
      <c r="N674" s="195"/>
      <c r="AA674" s="220">
        <v>659</v>
      </c>
      <c r="AB674" s="220" t="str">
        <f t="shared" si="32"/>
        <v/>
      </c>
      <c r="AC674" s="220" t="str">
        <f t="shared" si="33"/>
        <v/>
      </c>
      <c r="AK674" s="254" t="str">
        <f t="shared" si="34"/>
        <v/>
      </c>
    </row>
    <row r="675" spans="1:37" x14ac:dyDescent="0.2">
      <c r="A675" s="248">
        <v>665</v>
      </c>
      <c r="B675" s="71"/>
      <c r="C675" s="71"/>
      <c r="D675" s="262"/>
      <c r="E675" s="219"/>
      <c r="F675" s="195"/>
      <c r="G675" s="195"/>
      <c r="H675" s="195"/>
      <c r="I675" s="195"/>
      <c r="J675" s="195"/>
      <c r="K675" s="195"/>
      <c r="L675" s="195"/>
      <c r="M675" s="195"/>
      <c r="N675" s="195"/>
      <c r="AA675" s="220">
        <v>660</v>
      </c>
      <c r="AB675" s="220" t="str">
        <f t="shared" si="32"/>
        <v/>
      </c>
      <c r="AC675" s="220" t="str">
        <f t="shared" si="33"/>
        <v/>
      </c>
      <c r="AK675" s="254" t="str">
        <f t="shared" si="34"/>
        <v/>
      </c>
    </row>
    <row r="676" spans="1:37" x14ac:dyDescent="0.2">
      <c r="A676" s="248">
        <v>666</v>
      </c>
      <c r="B676" s="71"/>
      <c r="C676" s="71"/>
      <c r="D676" s="262"/>
      <c r="E676" s="219"/>
      <c r="F676" s="195"/>
      <c r="G676" s="195"/>
      <c r="H676" s="195"/>
      <c r="I676" s="195"/>
      <c r="J676" s="195"/>
      <c r="K676" s="195"/>
      <c r="L676" s="195"/>
      <c r="M676" s="195"/>
      <c r="N676" s="195"/>
      <c r="AA676" s="220">
        <v>661</v>
      </c>
      <c r="AB676" s="220" t="str">
        <f t="shared" si="32"/>
        <v/>
      </c>
      <c r="AC676" s="220" t="str">
        <f t="shared" si="33"/>
        <v/>
      </c>
      <c r="AK676" s="254" t="str">
        <f t="shared" si="34"/>
        <v/>
      </c>
    </row>
    <row r="677" spans="1:37" x14ac:dyDescent="0.2">
      <c r="A677" s="248">
        <v>667</v>
      </c>
      <c r="B677" s="71"/>
      <c r="C677" s="71"/>
      <c r="D677" s="262"/>
      <c r="E677" s="219"/>
      <c r="F677" s="195"/>
      <c r="G677" s="195"/>
      <c r="H677" s="195"/>
      <c r="I677" s="195"/>
      <c r="J677" s="195"/>
      <c r="K677" s="195"/>
      <c r="L677" s="195"/>
      <c r="M677" s="195"/>
      <c r="N677" s="195"/>
      <c r="AA677" s="220">
        <v>662</v>
      </c>
      <c r="AB677" s="220" t="str">
        <f t="shared" si="32"/>
        <v/>
      </c>
      <c r="AC677" s="220" t="str">
        <f t="shared" si="33"/>
        <v/>
      </c>
      <c r="AK677" s="254" t="str">
        <f t="shared" si="34"/>
        <v/>
      </c>
    </row>
    <row r="678" spans="1:37" x14ac:dyDescent="0.2">
      <c r="A678" s="248">
        <v>668</v>
      </c>
      <c r="B678" s="71"/>
      <c r="C678" s="71"/>
      <c r="D678" s="262"/>
      <c r="E678" s="219"/>
      <c r="F678" s="195"/>
      <c r="G678" s="195"/>
      <c r="H678" s="195"/>
      <c r="I678" s="195"/>
      <c r="J678" s="195"/>
      <c r="K678" s="195"/>
      <c r="L678" s="195"/>
      <c r="M678" s="195"/>
      <c r="N678" s="195"/>
      <c r="AA678" s="220">
        <v>663</v>
      </c>
      <c r="AB678" s="220" t="str">
        <f t="shared" si="32"/>
        <v/>
      </c>
      <c r="AC678" s="220" t="str">
        <f t="shared" si="33"/>
        <v/>
      </c>
      <c r="AK678" s="254" t="str">
        <f t="shared" si="34"/>
        <v/>
      </c>
    </row>
    <row r="679" spans="1:37" x14ac:dyDescent="0.2">
      <c r="A679" s="248">
        <v>669</v>
      </c>
      <c r="B679" s="71"/>
      <c r="C679" s="71"/>
      <c r="D679" s="262"/>
      <c r="E679" s="219"/>
      <c r="F679" s="195"/>
      <c r="G679" s="195"/>
      <c r="H679" s="195"/>
      <c r="I679" s="195"/>
      <c r="J679" s="195"/>
      <c r="K679" s="195"/>
      <c r="L679" s="195"/>
      <c r="M679" s="195"/>
      <c r="N679" s="195"/>
      <c r="AA679" s="220">
        <v>664</v>
      </c>
      <c r="AB679" s="220" t="str">
        <f t="shared" si="32"/>
        <v/>
      </c>
      <c r="AC679" s="220" t="str">
        <f t="shared" si="33"/>
        <v/>
      </c>
      <c r="AK679" s="254" t="str">
        <f t="shared" si="34"/>
        <v/>
      </c>
    </row>
    <row r="680" spans="1:37" x14ac:dyDescent="0.2">
      <c r="A680" s="248">
        <v>670</v>
      </c>
      <c r="B680" s="71"/>
      <c r="C680" s="71"/>
      <c r="D680" s="262"/>
      <c r="E680" s="219"/>
      <c r="F680" s="195"/>
      <c r="G680" s="195"/>
      <c r="H680" s="195"/>
      <c r="I680" s="195"/>
      <c r="J680" s="195"/>
      <c r="K680" s="195"/>
      <c r="L680" s="195"/>
      <c r="M680" s="195"/>
      <c r="N680" s="195"/>
      <c r="AA680" s="220">
        <v>665</v>
      </c>
      <c r="AB680" s="220" t="str">
        <f t="shared" si="32"/>
        <v/>
      </c>
      <c r="AC680" s="220" t="str">
        <f t="shared" si="33"/>
        <v/>
      </c>
      <c r="AK680" s="254" t="str">
        <f t="shared" si="34"/>
        <v/>
      </c>
    </row>
    <row r="681" spans="1:37" x14ac:dyDescent="0.2">
      <c r="A681" s="248">
        <v>671</v>
      </c>
      <c r="B681" s="71"/>
      <c r="C681" s="71"/>
      <c r="D681" s="262"/>
      <c r="E681" s="219"/>
      <c r="F681" s="195"/>
      <c r="G681" s="195"/>
      <c r="H681" s="195"/>
      <c r="I681" s="195"/>
      <c r="J681" s="195"/>
      <c r="K681" s="195"/>
      <c r="L681" s="195"/>
      <c r="M681" s="195"/>
      <c r="N681" s="195"/>
      <c r="AA681" s="220">
        <v>666</v>
      </c>
      <c r="AB681" s="220" t="str">
        <f t="shared" si="32"/>
        <v/>
      </c>
      <c r="AC681" s="220" t="str">
        <f t="shared" si="33"/>
        <v/>
      </c>
      <c r="AK681" s="254" t="str">
        <f t="shared" si="34"/>
        <v/>
      </c>
    </row>
    <row r="682" spans="1:37" x14ac:dyDescent="0.2">
      <c r="A682" s="248">
        <v>672</v>
      </c>
      <c r="B682" s="71"/>
      <c r="C682" s="71"/>
      <c r="D682" s="262"/>
      <c r="E682" s="219"/>
      <c r="F682" s="195"/>
      <c r="G682" s="195"/>
      <c r="H682" s="195"/>
      <c r="I682" s="195"/>
      <c r="J682" s="195"/>
      <c r="K682" s="195"/>
      <c r="L682" s="195"/>
      <c r="M682" s="195"/>
      <c r="N682" s="195"/>
      <c r="AA682" s="220">
        <v>667</v>
      </c>
      <c r="AB682" s="220" t="str">
        <f t="shared" si="32"/>
        <v/>
      </c>
      <c r="AC682" s="220" t="str">
        <f t="shared" si="33"/>
        <v/>
      </c>
      <c r="AK682" s="254" t="str">
        <f t="shared" si="34"/>
        <v/>
      </c>
    </row>
    <row r="683" spans="1:37" x14ac:dyDescent="0.2">
      <c r="A683" s="248">
        <v>673</v>
      </c>
      <c r="B683" s="71"/>
      <c r="C683" s="71"/>
      <c r="D683" s="262"/>
      <c r="E683" s="219"/>
      <c r="F683" s="195"/>
      <c r="G683" s="195"/>
      <c r="H683" s="195"/>
      <c r="I683" s="195"/>
      <c r="J683" s="195"/>
      <c r="K683" s="195"/>
      <c r="L683" s="195"/>
      <c r="M683" s="195"/>
      <c r="N683" s="195"/>
      <c r="AA683" s="220">
        <v>668</v>
      </c>
      <c r="AB683" s="220" t="str">
        <f t="shared" si="32"/>
        <v/>
      </c>
      <c r="AC683" s="220" t="str">
        <f t="shared" si="33"/>
        <v/>
      </c>
      <c r="AK683" s="254" t="str">
        <f t="shared" si="34"/>
        <v/>
      </c>
    </row>
    <row r="684" spans="1:37" x14ac:dyDescent="0.2">
      <c r="A684" s="248">
        <v>674</v>
      </c>
      <c r="B684" s="71"/>
      <c r="C684" s="71"/>
      <c r="D684" s="262"/>
      <c r="E684" s="219"/>
      <c r="F684" s="195"/>
      <c r="G684" s="195"/>
      <c r="H684" s="195"/>
      <c r="I684" s="195"/>
      <c r="J684" s="195"/>
      <c r="K684" s="195"/>
      <c r="L684" s="195"/>
      <c r="M684" s="195"/>
      <c r="N684" s="195"/>
      <c r="AA684" s="220">
        <v>669</v>
      </c>
      <c r="AB684" s="220" t="str">
        <f t="shared" si="32"/>
        <v/>
      </c>
      <c r="AC684" s="220" t="str">
        <f t="shared" si="33"/>
        <v/>
      </c>
      <c r="AK684" s="254" t="str">
        <f t="shared" si="34"/>
        <v/>
      </c>
    </row>
    <row r="685" spans="1:37" x14ac:dyDescent="0.2">
      <c r="A685" s="248">
        <v>675</v>
      </c>
      <c r="B685" s="71"/>
      <c r="C685" s="71"/>
      <c r="D685" s="262"/>
      <c r="E685" s="219"/>
      <c r="F685" s="195"/>
      <c r="G685" s="195"/>
      <c r="H685" s="195"/>
      <c r="I685" s="195"/>
      <c r="J685" s="195"/>
      <c r="K685" s="195"/>
      <c r="L685" s="195"/>
      <c r="M685" s="195"/>
      <c r="N685" s="195"/>
      <c r="AA685" s="220">
        <v>670</v>
      </c>
      <c r="AB685" s="220" t="str">
        <f t="shared" si="32"/>
        <v/>
      </c>
      <c r="AC685" s="220" t="str">
        <f t="shared" si="33"/>
        <v/>
      </c>
      <c r="AK685" s="254" t="str">
        <f t="shared" si="34"/>
        <v/>
      </c>
    </row>
    <row r="686" spans="1:37" x14ac:dyDescent="0.2">
      <c r="A686" s="248">
        <v>676</v>
      </c>
      <c r="B686" s="71"/>
      <c r="C686" s="71"/>
      <c r="D686" s="262"/>
      <c r="E686" s="219"/>
      <c r="F686" s="195"/>
      <c r="G686" s="195"/>
      <c r="H686" s="195"/>
      <c r="I686" s="195"/>
      <c r="J686" s="195"/>
      <c r="K686" s="195"/>
      <c r="L686" s="195"/>
      <c r="M686" s="195"/>
      <c r="N686" s="195"/>
      <c r="AA686" s="220">
        <v>671</v>
      </c>
      <c r="AB686" s="220" t="str">
        <f t="shared" si="32"/>
        <v/>
      </c>
      <c r="AC686" s="220" t="str">
        <f t="shared" si="33"/>
        <v/>
      </c>
      <c r="AK686" s="254" t="str">
        <f t="shared" si="34"/>
        <v/>
      </c>
    </row>
    <row r="687" spans="1:37" x14ac:dyDescent="0.2">
      <c r="A687" s="248">
        <v>677</v>
      </c>
      <c r="B687" s="71"/>
      <c r="C687" s="71"/>
      <c r="D687" s="262"/>
      <c r="E687" s="219"/>
      <c r="F687" s="195"/>
      <c r="G687" s="195"/>
      <c r="H687" s="195"/>
      <c r="I687" s="195"/>
      <c r="J687" s="195"/>
      <c r="K687" s="195"/>
      <c r="L687" s="195"/>
      <c r="M687" s="195"/>
      <c r="N687" s="195"/>
      <c r="AA687" s="220">
        <v>672</v>
      </c>
      <c r="AB687" s="220" t="str">
        <f t="shared" si="32"/>
        <v/>
      </c>
      <c r="AC687" s="220" t="str">
        <f t="shared" si="33"/>
        <v/>
      </c>
      <c r="AK687" s="254" t="str">
        <f t="shared" si="34"/>
        <v/>
      </c>
    </row>
    <row r="688" spans="1:37" x14ac:dyDescent="0.2">
      <c r="A688" s="248">
        <v>678</v>
      </c>
      <c r="B688" s="71"/>
      <c r="C688" s="71"/>
      <c r="D688" s="262"/>
      <c r="E688" s="219"/>
      <c r="F688" s="195"/>
      <c r="G688" s="195"/>
      <c r="H688" s="195"/>
      <c r="I688" s="195"/>
      <c r="J688" s="195"/>
      <c r="K688" s="195"/>
      <c r="L688" s="195"/>
      <c r="M688" s="195"/>
      <c r="N688" s="195"/>
      <c r="AA688" s="220">
        <v>673</v>
      </c>
      <c r="AB688" s="220" t="str">
        <f t="shared" si="32"/>
        <v/>
      </c>
      <c r="AC688" s="220" t="str">
        <f t="shared" si="33"/>
        <v/>
      </c>
      <c r="AK688" s="254" t="str">
        <f t="shared" si="34"/>
        <v/>
      </c>
    </row>
    <row r="689" spans="1:37" x14ac:dyDescent="0.2">
      <c r="A689" s="248">
        <v>679</v>
      </c>
      <c r="B689" s="71"/>
      <c r="C689" s="71"/>
      <c r="D689" s="262"/>
      <c r="E689" s="219"/>
      <c r="F689" s="195"/>
      <c r="G689" s="195"/>
      <c r="H689" s="195"/>
      <c r="I689" s="195"/>
      <c r="J689" s="195"/>
      <c r="K689" s="195"/>
      <c r="L689" s="195"/>
      <c r="M689" s="195"/>
      <c r="N689" s="195"/>
      <c r="AA689" s="220">
        <v>674</v>
      </c>
      <c r="AB689" s="220" t="str">
        <f t="shared" si="32"/>
        <v/>
      </c>
      <c r="AC689" s="220" t="str">
        <f t="shared" si="33"/>
        <v/>
      </c>
      <c r="AK689" s="254" t="str">
        <f t="shared" si="34"/>
        <v/>
      </c>
    </row>
    <row r="690" spans="1:37" x14ac:dyDescent="0.2">
      <c r="A690" s="248">
        <v>680</v>
      </c>
      <c r="B690" s="71"/>
      <c r="C690" s="71"/>
      <c r="D690" s="262"/>
      <c r="E690" s="219"/>
      <c r="F690" s="195"/>
      <c r="G690" s="195"/>
      <c r="H690" s="195"/>
      <c r="I690" s="195"/>
      <c r="J690" s="195"/>
      <c r="K690" s="195"/>
      <c r="L690" s="195"/>
      <c r="M690" s="195"/>
      <c r="N690" s="195"/>
      <c r="AA690" s="220">
        <v>675</v>
      </c>
      <c r="AB690" s="220" t="str">
        <f t="shared" si="32"/>
        <v/>
      </c>
      <c r="AC690" s="220" t="str">
        <f t="shared" si="33"/>
        <v/>
      </c>
      <c r="AK690" s="254" t="str">
        <f t="shared" si="34"/>
        <v/>
      </c>
    </row>
    <row r="691" spans="1:37" x14ac:dyDescent="0.2">
      <c r="A691" s="248">
        <v>681</v>
      </c>
      <c r="B691" s="71"/>
      <c r="C691" s="71"/>
      <c r="D691" s="262"/>
      <c r="E691" s="219"/>
      <c r="F691" s="195"/>
      <c r="G691" s="195"/>
      <c r="H691" s="195"/>
      <c r="I691" s="195"/>
      <c r="J691" s="195"/>
      <c r="K691" s="195"/>
      <c r="L691" s="195"/>
      <c r="M691" s="195"/>
      <c r="N691" s="195"/>
      <c r="AA691" s="220">
        <v>676</v>
      </c>
      <c r="AB691" s="220" t="str">
        <f t="shared" si="32"/>
        <v/>
      </c>
      <c r="AC691" s="220" t="str">
        <f t="shared" si="33"/>
        <v/>
      </c>
      <c r="AK691" s="254" t="str">
        <f t="shared" si="34"/>
        <v/>
      </c>
    </row>
    <row r="692" spans="1:37" x14ac:dyDescent="0.2">
      <c r="A692" s="248">
        <v>682</v>
      </c>
      <c r="B692" s="71"/>
      <c r="C692" s="71"/>
      <c r="D692" s="262"/>
      <c r="E692" s="219"/>
      <c r="F692" s="195"/>
      <c r="G692" s="195"/>
      <c r="H692" s="195"/>
      <c r="I692" s="195"/>
      <c r="J692" s="195"/>
      <c r="K692" s="195"/>
      <c r="L692" s="195"/>
      <c r="M692" s="195"/>
      <c r="N692" s="195"/>
      <c r="AA692" s="220">
        <v>677</v>
      </c>
      <c r="AB692" s="220" t="str">
        <f t="shared" si="32"/>
        <v/>
      </c>
      <c r="AC692" s="220" t="str">
        <f t="shared" si="33"/>
        <v/>
      </c>
      <c r="AK692" s="254" t="str">
        <f t="shared" si="34"/>
        <v/>
      </c>
    </row>
    <row r="693" spans="1:37" x14ac:dyDescent="0.2">
      <c r="A693" s="248">
        <v>683</v>
      </c>
      <c r="B693" s="71"/>
      <c r="C693" s="71"/>
      <c r="D693" s="262"/>
      <c r="E693" s="219"/>
      <c r="F693" s="195"/>
      <c r="G693" s="195"/>
      <c r="H693" s="195"/>
      <c r="I693" s="195"/>
      <c r="J693" s="195"/>
      <c r="K693" s="195"/>
      <c r="L693" s="195"/>
      <c r="M693" s="195"/>
      <c r="N693" s="195"/>
      <c r="AA693" s="220">
        <v>678</v>
      </c>
      <c r="AB693" s="220" t="str">
        <f t="shared" si="32"/>
        <v/>
      </c>
      <c r="AC693" s="220" t="str">
        <f t="shared" si="33"/>
        <v/>
      </c>
      <c r="AK693" s="254" t="str">
        <f t="shared" si="34"/>
        <v/>
      </c>
    </row>
    <row r="694" spans="1:37" x14ac:dyDescent="0.2">
      <c r="A694" s="248">
        <v>684</v>
      </c>
      <c r="B694" s="71"/>
      <c r="C694" s="71"/>
      <c r="D694" s="262"/>
      <c r="E694" s="219"/>
      <c r="F694" s="195"/>
      <c r="G694" s="195"/>
      <c r="H694" s="195"/>
      <c r="I694" s="195"/>
      <c r="J694" s="195"/>
      <c r="K694" s="195"/>
      <c r="L694" s="195"/>
      <c r="M694" s="195"/>
      <c r="N694" s="195"/>
      <c r="AA694" s="220">
        <v>679</v>
      </c>
      <c r="AB694" s="220" t="str">
        <f t="shared" si="32"/>
        <v/>
      </c>
      <c r="AC694" s="220" t="str">
        <f t="shared" si="33"/>
        <v/>
      </c>
      <c r="AK694" s="254" t="str">
        <f t="shared" si="34"/>
        <v/>
      </c>
    </row>
    <row r="695" spans="1:37" x14ac:dyDescent="0.2">
      <c r="A695" s="248">
        <v>685</v>
      </c>
      <c r="B695" s="71"/>
      <c r="C695" s="71"/>
      <c r="D695" s="262"/>
      <c r="E695" s="219"/>
      <c r="F695" s="195"/>
      <c r="G695" s="195"/>
      <c r="H695" s="195"/>
      <c r="I695" s="195"/>
      <c r="J695" s="195"/>
      <c r="K695" s="195"/>
      <c r="L695" s="195"/>
      <c r="M695" s="195"/>
      <c r="N695" s="195"/>
      <c r="AA695" s="220">
        <v>680</v>
      </c>
      <c r="AB695" s="220" t="str">
        <f t="shared" si="32"/>
        <v/>
      </c>
      <c r="AC695" s="220" t="str">
        <f t="shared" si="33"/>
        <v/>
      </c>
      <c r="AK695" s="254" t="str">
        <f t="shared" si="34"/>
        <v/>
      </c>
    </row>
    <row r="696" spans="1:37" x14ac:dyDescent="0.2">
      <c r="A696" s="248">
        <v>686</v>
      </c>
      <c r="B696" s="71"/>
      <c r="C696" s="71"/>
      <c r="D696" s="262"/>
      <c r="E696" s="219"/>
      <c r="F696" s="195"/>
      <c r="G696" s="195"/>
      <c r="H696" s="195"/>
      <c r="I696" s="195"/>
      <c r="J696" s="195"/>
      <c r="K696" s="195"/>
      <c r="L696" s="195"/>
      <c r="M696" s="195"/>
      <c r="N696" s="195"/>
      <c r="AA696" s="220">
        <v>681</v>
      </c>
      <c r="AB696" s="220" t="str">
        <f t="shared" si="32"/>
        <v/>
      </c>
      <c r="AC696" s="220" t="str">
        <f t="shared" si="33"/>
        <v/>
      </c>
      <c r="AK696" s="254" t="str">
        <f t="shared" si="34"/>
        <v/>
      </c>
    </row>
    <row r="697" spans="1:37" x14ac:dyDescent="0.2">
      <c r="A697" s="248">
        <v>687</v>
      </c>
      <c r="B697" s="71"/>
      <c r="C697" s="71"/>
      <c r="D697" s="262"/>
      <c r="E697" s="219"/>
      <c r="F697" s="195"/>
      <c r="G697" s="195"/>
      <c r="H697" s="195"/>
      <c r="I697" s="195"/>
      <c r="J697" s="195"/>
      <c r="K697" s="195"/>
      <c r="L697" s="195"/>
      <c r="M697" s="195"/>
      <c r="N697" s="195"/>
      <c r="AA697" s="220">
        <v>682</v>
      </c>
      <c r="AB697" s="220" t="str">
        <f t="shared" si="32"/>
        <v/>
      </c>
      <c r="AC697" s="220" t="str">
        <f t="shared" si="33"/>
        <v/>
      </c>
      <c r="AK697" s="254" t="str">
        <f t="shared" si="34"/>
        <v/>
      </c>
    </row>
    <row r="698" spans="1:37" x14ac:dyDescent="0.2">
      <c r="A698" s="248">
        <v>688</v>
      </c>
      <c r="B698" s="71"/>
      <c r="C698" s="71"/>
      <c r="D698" s="262"/>
      <c r="E698" s="219"/>
      <c r="F698" s="195"/>
      <c r="G698" s="195"/>
      <c r="H698" s="195"/>
      <c r="I698" s="195"/>
      <c r="J698" s="195"/>
      <c r="K698" s="195"/>
      <c r="L698" s="195"/>
      <c r="M698" s="195"/>
      <c r="N698" s="195"/>
      <c r="AA698" s="220">
        <v>683</v>
      </c>
      <c r="AB698" s="220" t="str">
        <f t="shared" si="32"/>
        <v/>
      </c>
      <c r="AC698" s="220" t="str">
        <f t="shared" si="33"/>
        <v/>
      </c>
      <c r="AK698" s="254" t="str">
        <f t="shared" si="34"/>
        <v/>
      </c>
    </row>
    <row r="699" spans="1:37" x14ac:dyDescent="0.2">
      <c r="A699" s="248">
        <v>689</v>
      </c>
      <c r="B699" s="71"/>
      <c r="C699" s="71"/>
      <c r="D699" s="262"/>
      <c r="E699" s="219"/>
      <c r="F699" s="195"/>
      <c r="G699" s="195"/>
      <c r="H699" s="195"/>
      <c r="I699" s="195"/>
      <c r="J699" s="195"/>
      <c r="K699" s="195"/>
      <c r="L699" s="195"/>
      <c r="M699" s="195"/>
      <c r="N699" s="195"/>
      <c r="AA699" s="220">
        <v>684</v>
      </c>
      <c r="AB699" s="220" t="str">
        <f t="shared" si="32"/>
        <v/>
      </c>
      <c r="AC699" s="220" t="str">
        <f t="shared" si="33"/>
        <v/>
      </c>
      <c r="AK699" s="254" t="str">
        <f t="shared" si="34"/>
        <v/>
      </c>
    </row>
    <row r="700" spans="1:37" x14ac:dyDescent="0.2">
      <c r="A700" s="248">
        <v>690</v>
      </c>
      <c r="B700" s="71"/>
      <c r="C700" s="71"/>
      <c r="D700" s="262"/>
      <c r="E700" s="219"/>
      <c r="F700" s="195"/>
      <c r="G700" s="195"/>
      <c r="H700" s="195"/>
      <c r="I700" s="195"/>
      <c r="J700" s="195"/>
      <c r="K700" s="195"/>
      <c r="L700" s="195"/>
      <c r="M700" s="195"/>
      <c r="N700" s="195"/>
      <c r="AA700" s="220">
        <v>685</v>
      </c>
      <c r="AB700" s="220" t="str">
        <f t="shared" si="32"/>
        <v/>
      </c>
      <c r="AC700" s="220" t="str">
        <f t="shared" si="33"/>
        <v/>
      </c>
      <c r="AK700" s="254" t="str">
        <f t="shared" si="34"/>
        <v/>
      </c>
    </row>
    <row r="701" spans="1:37" x14ac:dyDescent="0.2">
      <c r="A701" s="248">
        <v>691</v>
      </c>
      <c r="B701" s="71"/>
      <c r="C701" s="71"/>
      <c r="D701" s="262"/>
      <c r="E701" s="219"/>
      <c r="F701" s="195"/>
      <c r="G701" s="195"/>
      <c r="H701" s="195"/>
      <c r="I701" s="195"/>
      <c r="J701" s="195"/>
      <c r="K701" s="195"/>
      <c r="L701" s="195"/>
      <c r="M701" s="195"/>
      <c r="N701" s="195"/>
      <c r="AA701" s="220">
        <v>686</v>
      </c>
      <c r="AB701" s="220" t="str">
        <f t="shared" si="32"/>
        <v/>
      </c>
      <c r="AC701" s="220" t="str">
        <f t="shared" si="33"/>
        <v/>
      </c>
      <c r="AK701" s="254" t="str">
        <f t="shared" si="34"/>
        <v/>
      </c>
    </row>
    <row r="702" spans="1:37" x14ac:dyDescent="0.2">
      <c r="A702" s="248">
        <v>692</v>
      </c>
      <c r="B702" s="71"/>
      <c r="C702" s="71"/>
      <c r="D702" s="262"/>
      <c r="E702" s="219"/>
      <c r="F702" s="195"/>
      <c r="G702" s="195"/>
      <c r="H702" s="195"/>
      <c r="I702" s="195"/>
      <c r="J702" s="195"/>
      <c r="K702" s="195"/>
      <c r="L702" s="195"/>
      <c r="M702" s="195"/>
      <c r="N702" s="195"/>
      <c r="AA702" s="220">
        <v>687</v>
      </c>
      <c r="AB702" s="220" t="str">
        <f t="shared" si="32"/>
        <v/>
      </c>
      <c r="AC702" s="220" t="str">
        <f t="shared" si="33"/>
        <v/>
      </c>
      <c r="AK702" s="254" t="str">
        <f t="shared" si="34"/>
        <v/>
      </c>
    </row>
    <row r="703" spans="1:37" x14ac:dyDescent="0.2">
      <c r="A703" s="248">
        <v>693</v>
      </c>
      <c r="B703" s="71"/>
      <c r="C703" s="71"/>
      <c r="D703" s="262"/>
      <c r="E703" s="219"/>
      <c r="F703" s="195"/>
      <c r="G703" s="195"/>
      <c r="H703" s="195"/>
      <c r="I703" s="195"/>
      <c r="J703" s="195"/>
      <c r="K703" s="195"/>
      <c r="L703" s="195"/>
      <c r="M703" s="195"/>
      <c r="N703" s="195"/>
      <c r="AA703" s="220">
        <v>688</v>
      </c>
      <c r="AB703" s="220" t="str">
        <f t="shared" si="32"/>
        <v/>
      </c>
      <c r="AC703" s="220" t="str">
        <f t="shared" si="33"/>
        <v/>
      </c>
      <c r="AK703" s="254" t="str">
        <f t="shared" si="34"/>
        <v/>
      </c>
    </row>
    <row r="704" spans="1:37" x14ac:dyDescent="0.2">
      <c r="A704" s="248">
        <v>694</v>
      </c>
      <c r="B704" s="71"/>
      <c r="C704" s="71"/>
      <c r="D704" s="262"/>
      <c r="E704" s="219"/>
      <c r="F704" s="195"/>
      <c r="G704" s="195"/>
      <c r="H704" s="195"/>
      <c r="I704" s="195"/>
      <c r="J704" s="195"/>
      <c r="K704" s="195"/>
      <c r="L704" s="195"/>
      <c r="M704" s="195"/>
      <c r="N704" s="195"/>
      <c r="AA704" s="220">
        <v>689</v>
      </c>
      <c r="AB704" s="220" t="str">
        <f t="shared" si="32"/>
        <v/>
      </c>
      <c r="AC704" s="220" t="str">
        <f t="shared" si="33"/>
        <v/>
      </c>
      <c r="AK704" s="254" t="str">
        <f t="shared" si="34"/>
        <v/>
      </c>
    </row>
    <row r="705" spans="1:37" x14ac:dyDescent="0.2">
      <c r="A705" s="248">
        <v>695</v>
      </c>
      <c r="B705" s="71"/>
      <c r="C705" s="71"/>
      <c r="D705" s="262"/>
      <c r="E705" s="219"/>
      <c r="F705" s="195"/>
      <c r="G705" s="195"/>
      <c r="H705" s="195"/>
      <c r="I705" s="195"/>
      <c r="J705" s="195"/>
      <c r="K705" s="195"/>
      <c r="L705" s="195"/>
      <c r="M705" s="195"/>
      <c r="N705" s="195"/>
      <c r="AA705" s="220">
        <v>690</v>
      </c>
      <c r="AB705" s="220" t="str">
        <f t="shared" si="32"/>
        <v/>
      </c>
      <c r="AC705" s="220" t="str">
        <f t="shared" si="33"/>
        <v/>
      </c>
      <c r="AK705" s="254" t="str">
        <f t="shared" si="34"/>
        <v/>
      </c>
    </row>
    <row r="706" spans="1:37" x14ac:dyDescent="0.2">
      <c r="A706" s="248">
        <v>696</v>
      </c>
      <c r="B706" s="71"/>
      <c r="C706" s="71"/>
      <c r="D706" s="262"/>
      <c r="E706" s="219"/>
      <c r="F706" s="195"/>
      <c r="G706" s="195"/>
      <c r="H706" s="195"/>
      <c r="I706" s="195"/>
      <c r="J706" s="195"/>
      <c r="K706" s="195"/>
      <c r="L706" s="195"/>
      <c r="M706" s="195"/>
      <c r="N706" s="195"/>
      <c r="AA706" s="220">
        <v>691</v>
      </c>
      <c r="AB706" s="220" t="str">
        <f t="shared" si="32"/>
        <v/>
      </c>
      <c r="AC706" s="220" t="str">
        <f t="shared" si="33"/>
        <v/>
      </c>
      <c r="AK706" s="254" t="str">
        <f t="shared" si="34"/>
        <v/>
      </c>
    </row>
    <row r="707" spans="1:37" x14ac:dyDescent="0.2">
      <c r="A707" s="248">
        <v>697</v>
      </c>
      <c r="B707" s="71"/>
      <c r="C707" s="71"/>
      <c r="D707" s="262"/>
      <c r="E707" s="219"/>
      <c r="F707" s="195"/>
      <c r="G707" s="195"/>
      <c r="H707" s="195"/>
      <c r="I707" s="195"/>
      <c r="J707" s="195"/>
      <c r="K707" s="195"/>
      <c r="L707" s="195"/>
      <c r="M707" s="195"/>
      <c r="N707" s="195"/>
      <c r="AA707" s="220">
        <v>692</v>
      </c>
      <c r="AB707" s="220" t="str">
        <f t="shared" si="32"/>
        <v/>
      </c>
      <c r="AC707" s="220" t="str">
        <f t="shared" si="33"/>
        <v/>
      </c>
      <c r="AK707" s="254" t="str">
        <f t="shared" si="34"/>
        <v/>
      </c>
    </row>
    <row r="708" spans="1:37" x14ac:dyDescent="0.2">
      <c r="A708" s="248">
        <v>698</v>
      </c>
      <c r="B708" s="71"/>
      <c r="C708" s="71"/>
      <c r="D708" s="262"/>
      <c r="E708" s="219"/>
      <c r="F708" s="195"/>
      <c r="G708" s="195"/>
      <c r="H708" s="195"/>
      <c r="I708" s="195"/>
      <c r="J708" s="195"/>
      <c r="K708" s="195"/>
      <c r="L708" s="195"/>
      <c r="M708" s="195"/>
      <c r="N708" s="195"/>
      <c r="AA708" s="220">
        <v>693</v>
      </c>
      <c r="AB708" s="220" t="str">
        <f t="shared" si="32"/>
        <v/>
      </c>
      <c r="AC708" s="220" t="str">
        <f t="shared" si="33"/>
        <v/>
      </c>
      <c r="AK708" s="254" t="str">
        <f t="shared" si="34"/>
        <v/>
      </c>
    </row>
    <row r="709" spans="1:37" x14ac:dyDescent="0.2">
      <c r="A709" s="248">
        <v>699</v>
      </c>
      <c r="B709" s="71"/>
      <c r="C709" s="71"/>
      <c r="D709" s="262"/>
      <c r="E709" s="219"/>
      <c r="F709" s="195"/>
      <c r="G709" s="195"/>
      <c r="H709" s="195"/>
      <c r="I709" s="195"/>
      <c r="J709" s="195"/>
      <c r="K709" s="195"/>
      <c r="L709" s="195"/>
      <c r="M709" s="195"/>
      <c r="N709" s="195"/>
      <c r="AA709" s="220">
        <v>694</v>
      </c>
      <c r="AB709" s="220" t="str">
        <f t="shared" si="32"/>
        <v/>
      </c>
      <c r="AC709" s="220" t="str">
        <f t="shared" si="33"/>
        <v/>
      </c>
      <c r="AK709" s="254" t="str">
        <f t="shared" si="34"/>
        <v/>
      </c>
    </row>
    <row r="710" spans="1:37" x14ac:dyDescent="0.2">
      <c r="A710" s="248">
        <v>700</v>
      </c>
      <c r="B710" s="71"/>
      <c r="C710" s="71"/>
      <c r="D710" s="262"/>
      <c r="E710" s="219"/>
      <c r="F710" s="195"/>
      <c r="G710" s="195"/>
      <c r="H710" s="195"/>
      <c r="I710" s="195"/>
      <c r="J710" s="195"/>
      <c r="K710" s="195"/>
      <c r="L710" s="195"/>
      <c r="M710" s="195"/>
      <c r="N710" s="195"/>
      <c r="AA710" s="220">
        <v>695</v>
      </c>
      <c r="AB710" s="220" t="str">
        <f t="shared" si="32"/>
        <v/>
      </c>
      <c r="AC710" s="220" t="str">
        <f t="shared" si="33"/>
        <v/>
      </c>
      <c r="AK710" s="254" t="str">
        <f t="shared" si="34"/>
        <v/>
      </c>
    </row>
    <row r="711" spans="1:37" x14ac:dyDescent="0.2">
      <c r="A711" s="248">
        <v>701</v>
      </c>
      <c r="B711" s="71"/>
      <c r="C711" s="71"/>
      <c r="D711" s="262"/>
      <c r="E711" s="219"/>
      <c r="F711" s="195"/>
      <c r="G711" s="195"/>
      <c r="H711" s="195"/>
      <c r="I711" s="195"/>
      <c r="J711" s="195"/>
      <c r="K711" s="195"/>
      <c r="L711" s="195"/>
      <c r="M711" s="195"/>
      <c r="N711" s="195"/>
      <c r="AA711" s="220">
        <v>696</v>
      </c>
      <c r="AB711" s="220" t="str">
        <f t="shared" si="32"/>
        <v/>
      </c>
      <c r="AC711" s="220" t="str">
        <f t="shared" si="33"/>
        <v/>
      </c>
      <c r="AK711" s="254" t="str">
        <f t="shared" si="34"/>
        <v/>
      </c>
    </row>
    <row r="712" spans="1:37" x14ac:dyDescent="0.2">
      <c r="A712" s="248">
        <v>702</v>
      </c>
      <c r="B712" s="71"/>
      <c r="C712" s="71"/>
      <c r="D712" s="262"/>
      <c r="E712" s="219"/>
      <c r="F712" s="195"/>
      <c r="G712" s="195"/>
      <c r="H712" s="195"/>
      <c r="I712" s="195"/>
      <c r="J712" s="195"/>
      <c r="K712" s="195"/>
      <c r="L712" s="195"/>
      <c r="M712" s="195"/>
      <c r="N712" s="195"/>
      <c r="AA712" s="220">
        <v>697</v>
      </c>
      <c r="AB712" s="220" t="str">
        <f t="shared" si="32"/>
        <v/>
      </c>
      <c r="AC712" s="220" t="str">
        <f t="shared" si="33"/>
        <v/>
      </c>
      <c r="AK712" s="254" t="str">
        <f t="shared" si="34"/>
        <v/>
      </c>
    </row>
    <row r="713" spans="1:37" x14ac:dyDescent="0.2">
      <c r="A713" s="248">
        <v>703</v>
      </c>
      <c r="B713" s="71"/>
      <c r="C713" s="71"/>
      <c r="D713" s="262"/>
      <c r="E713" s="219"/>
      <c r="F713" s="195"/>
      <c r="G713" s="195"/>
      <c r="H713" s="195"/>
      <c r="I713" s="195"/>
      <c r="J713" s="195"/>
      <c r="K713" s="195"/>
      <c r="L713" s="195"/>
      <c r="M713" s="195"/>
      <c r="N713" s="195"/>
      <c r="AA713" s="220">
        <v>698</v>
      </c>
      <c r="AB713" s="220" t="str">
        <f t="shared" si="32"/>
        <v/>
      </c>
      <c r="AC713" s="220" t="str">
        <f t="shared" si="33"/>
        <v/>
      </c>
      <c r="AK713" s="254" t="str">
        <f t="shared" si="34"/>
        <v/>
      </c>
    </row>
    <row r="714" spans="1:37" x14ac:dyDescent="0.2">
      <c r="A714" s="248">
        <v>704</v>
      </c>
      <c r="B714" s="71"/>
      <c r="C714" s="71"/>
      <c r="D714" s="262"/>
      <c r="E714" s="219"/>
      <c r="F714" s="195"/>
      <c r="G714" s="195"/>
      <c r="H714" s="195"/>
      <c r="I714" s="195"/>
      <c r="J714" s="195"/>
      <c r="K714" s="195"/>
      <c r="L714" s="195"/>
      <c r="M714" s="195"/>
      <c r="N714" s="195"/>
      <c r="AA714" s="220">
        <v>699</v>
      </c>
      <c r="AB714" s="220" t="str">
        <f t="shared" si="32"/>
        <v/>
      </c>
      <c r="AC714" s="220" t="str">
        <f t="shared" si="33"/>
        <v/>
      </c>
      <c r="AK714" s="254" t="str">
        <f t="shared" si="34"/>
        <v/>
      </c>
    </row>
    <row r="715" spans="1:37" x14ac:dyDescent="0.2">
      <c r="A715" s="248">
        <v>705</v>
      </c>
      <c r="B715" s="71"/>
      <c r="C715" s="71"/>
      <c r="D715" s="262"/>
      <c r="E715" s="219"/>
      <c r="F715" s="195"/>
      <c r="G715" s="195"/>
      <c r="H715" s="195"/>
      <c r="I715" s="195"/>
      <c r="J715" s="195"/>
      <c r="K715" s="195"/>
      <c r="L715" s="195"/>
      <c r="M715" s="195"/>
      <c r="N715" s="195"/>
      <c r="AA715" s="220">
        <v>700</v>
      </c>
      <c r="AB715" s="220" t="str">
        <f t="shared" si="32"/>
        <v/>
      </c>
      <c r="AC715" s="220" t="str">
        <f t="shared" si="33"/>
        <v/>
      </c>
      <c r="AK715" s="254" t="str">
        <f t="shared" si="34"/>
        <v/>
      </c>
    </row>
    <row r="716" spans="1:37" x14ac:dyDescent="0.2">
      <c r="A716" s="248">
        <v>706</v>
      </c>
      <c r="B716" s="71"/>
      <c r="C716" s="71"/>
      <c r="D716" s="262"/>
      <c r="E716" s="219"/>
      <c r="F716" s="195"/>
      <c r="G716" s="195"/>
      <c r="H716" s="195"/>
      <c r="I716" s="195"/>
      <c r="J716" s="195"/>
      <c r="K716" s="195"/>
      <c r="L716" s="195"/>
      <c r="M716" s="195"/>
      <c r="N716" s="195"/>
      <c r="AA716" s="220">
        <v>701</v>
      </c>
      <c r="AB716" s="220" t="str">
        <f t="shared" si="32"/>
        <v/>
      </c>
      <c r="AC716" s="220" t="str">
        <f t="shared" si="33"/>
        <v/>
      </c>
      <c r="AK716" s="254" t="str">
        <f t="shared" si="34"/>
        <v/>
      </c>
    </row>
    <row r="717" spans="1:37" x14ac:dyDescent="0.2">
      <c r="A717" s="248">
        <v>707</v>
      </c>
      <c r="B717" s="71"/>
      <c r="C717" s="71"/>
      <c r="D717" s="262"/>
      <c r="E717" s="219"/>
      <c r="F717" s="195"/>
      <c r="G717" s="195"/>
      <c r="H717" s="195"/>
      <c r="I717" s="195"/>
      <c r="J717" s="195"/>
      <c r="K717" s="195"/>
      <c r="L717" s="195"/>
      <c r="M717" s="195"/>
      <c r="N717" s="195"/>
      <c r="AA717" s="220">
        <v>702</v>
      </c>
      <c r="AB717" s="220" t="str">
        <f t="shared" si="32"/>
        <v/>
      </c>
      <c r="AC717" s="220" t="str">
        <f t="shared" si="33"/>
        <v/>
      </c>
      <c r="AK717" s="254" t="str">
        <f t="shared" si="34"/>
        <v/>
      </c>
    </row>
    <row r="718" spans="1:37" x14ac:dyDescent="0.2">
      <c r="A718" s="248">
        <v>708</v>
      </c>
      <c r="B718" s="71"/>
      <c r="C718" s="71"/>
      <c r="D718" s="262"/>
      <c r="E718" s="219"/>
      <c r="F718" s="195"/>
      <c r="G718" s="195"/>
      <c r="H718" s="195"/>
      <c r="I718" s="195"/>
      <c r="J718" s="195"/>
      <c r="K718" s="195"/>
      <c r="L718" s="195"/>
      <c r="M718" s="195"/>
      <c r="N718" s="195"/>
      <c r="AA718" s="220">
        <v>703</v>
      </c>
      <c r="AB718" s="220" t="str">
        <f t="shared" si="32"/>
        <v/>
      </c>
      <c r="AC718" s="220" t="str">
        <f t="shared" si="33"/>
        <v/>
      </c>
      <c r="AK718" s="254" t="str">
        <f t="shared" si="34"/>
        <v/>
      </c>
    </row>
    <row r="719" spans="1:37" x14ac:dyDescent="0.2">
      <c r="A719" s="248">
        <v>709</v>
      </c>
      <c r="B719" s="71"/>
      <c r="C719" s="71"/>
      <c r="D719" s="262"/>
      <c r="E719" s="219"/>
      <c r="F719" s="195"/>
      <c r="G719" s="195"/>
      <c r="H719" s="195"/>
      <c r="I719" s="195"/>
      <c r="J719" s="195"/>
      <c r="K719" s="195"/>
      <c r="L719" s="195"/>
      <c r="M719" s="195"/>
      <c r="N719" s="195"/>
      <c r="AA719" s="220">
        <v>704</v>
      </c>
      <c r="AB719" s="220" t="str">
        <f t="shared" si="32"/>
        <v/>
      </c>
      <c r="AC719" s="220" t="str">
        <f t="shared" si="33"/>
        <v/>
      </c>
      <c r="AK719" s="254" t="str">
        <f t="shared" si="34"/>
        <v/>
      </c>
    </row>
    <row r="720" spans="1:37" x14ac:dyDescent="0.2">
      <c r="A720" s="248">
        <v>710</v>
      </c>
      <c r="B720" s="71"/>
      <c r="C720" s="71"/>
      <c r="D720" s="262"/>
      <c r="E720" s="219"/>
      <c r="F720" s="195"/>
      <c r="G720" s="195"/>
      <c r="H720" s="195"/>
      <c r="I720" s="195"/>
      <c r="J720" s="195"/>
      <c r="K720" s="195"/>
      <c r="L720" s="195"/>
      <c r="M720" s="195"/>
      <c r="N720" s="195"/>
      <c r="AA720" s="220">
        <v>705</v>
      </c>
      <c r="AB720" s="220" t="str">
        <f t="shared" ref="AB720:AB783" si="35">IF(AK721="","",B715)</f>
        <v/>
      </c>
      <c r="AC720" s="220" t="str">
        <f t="shared" ref="AC720:AC783" si="36">IF(AK721="","",C715)</f>
        <v/>
      </c>
      <c r="AK720" s="254" t="str">
        <f t="shared" si="34"/>
        <v/>
      </c>
    </row>
    <row r="721" spans="1:37" x14ac:dyDescent="0.2">
      <c r="A721" s="248">
        <v>711</v>
      </c>
      <c r="B721" s="71"/>
      <c r="C721" s="71"/>
      <c r="D721" s="262"/>
      <c r="E721" s="219"/>
      <c r="F721" s="195"/>
      <c r="G721" s="195"/>
      <c r="H721" s="195"/>
      <c r="I721" s="195"/>
      <c r="J721" s="195"/>
      <c r="K721" s="195"/>
      <c r="L721" s="195"/>
      <c r="M721" s="195"/>
      <c r="N721" s="195"/>
      <c r="AA721" s="220">
        <v>706</v>
      </c>
      <c r="AB721" s="220" t="str">
        <f t="shared" si="35"/>
        <v/>
      </c>
      <c r="AC721" s="220" t="str">
        <f t="shared" si="36"/>
        <v/>
      </c>
      <c r="AK721" s="254" t="str">
        <f t="shared" ref="AK721:AK784" si="37">IF(OR(B715=0,C715=0),"",C715-B715)</f>
        <v/>
      </c>
    </row>
    <row r="722" spans="1:37" x14ac:dyDescent="0.2">
      <c r="A722" s="248">
        <v>712</v>
      </c>
      <c r="B722" s="71"/>
      <c r="C722" s="71"/>
      <c r="D722" s="262"/>
      <c r="E722" s="219"/>
      <c r="F722" s="195"/>
      <c r="G722" s="195"/>
      <c r="H722" s="195"/>
      <c r="I722" s="195"/>
      <c r="J722" s="195"/>
      <c r="K722" s="195"/>
      <c r="L722" s="195"/>
      <c r="M722" s="195"/>
      <c r="N722" s="195"/>
      <c r="AA722" s="220">
        <v>707</v>
      </c>
      <c r="AB722" s="220" t="str">
        <f t="shared" si="35"/>
        <v/>
      </c>
      <c r="AC722" s="220" t="str">
        <f t="shared" si="36"/>
        <v/>
      </c>
      <c r="AK722" s="254" t="str">
        <f t="shared" si="37"/>
        <v/>
      </c>
    </row>
    <row r="723" spans="1:37" x14ac:dyDescent="0.2">
      <c r="A723" s="248">
        <v>713</v>
      </c>
      <c r="B723" s="71"/>
      <c r="C723" s="71"/>
      <c r="D723" s="262"/>
      <c r="E723" s="219"/>
      <c r="F723" s="195"/>
      <c r="G723" s="195"/>
      <c r="H723" s="195"/>
      <c r="I723" s="195"/>
      <c r="J723" s="195"/>
      <c r="K723" s="195"/>
      <c r="L723" s="195"/>
      <c r="M723" s="195"/>
      <c r="N723" s="195"/>
      <c r="AA723" s="220">
        <v>708</v>
      </c>
      <c r="AB723" s="220" t="str">
        <f t="shared" si="35"/>
        <v/>
      </c>
      <c r="AC723" s="220" t="str">
        <f t="shared" si="36"/>
        <v/>
      </c>
      <c r="AK723" s="254" t="str">
        <f t="shared" si="37"/>
        <v/>
      </c>
    </row>
    <row r="724" spans="1:37" x14ac:dyDescent="0.2">
      <c r="A724" s="248">
        <v>714</v>
      </c>
      <c r="B724" s="71"/>
      <c r="C724" s="71"/>
      <c r="D724" s="262"/>
      <c r="E724" s="219"/>
      <c r="F724" s="195"/>
      <c r="G724" s="195"/>
      <c r="H724" s="195"/>
      <c r="I724" s="195"/>
      <c r="J724" s="195"/>
      <c r="K724" s="195"/>
      <c r="L724" s="195"/>
      <c r="M724" s="195"/>
      <c r="N724" s="195"/>
      <c r="AA724" s="220">
        <v>709</v>
      </c>
      <c r="AB724" s="220" t="str">
        <f t="shared" si="35"/>
        <v/>
      </c>
      <c r="AC724" s="220" t="str">
        <f t="shared" si="36"/>
        <v/>
      </c>
      <c r="AK724" s="254" t="str">
        <f t="shared" si="37"/>
        <v/>
      </c>
    </row>
    <row r="725" spans="1:37" x14ac:dyDescent="0.2">
      <c r="A725" s="248">
        <v>715</v>
      </c>
      <c r="B725" s="71"/>
      <c r="C725" s="71"/>
      <c r="D725" s="262"/>
      <c r="E725" s="219"/>
      <c r="F725" s="195"/>
      <c r="G725" s="195"/>
      <c r="H725" s="195"/>
      <c r="I725" s="195"/>
      <c r="J725" s="195"/>
      <c r="K725" s="195"/>
      <c r="L725" s="195"/>
      <c r="M725" s="195"/>
      <c r="N725" s="195"/>
      <c r="AA725" s="220">
        <v>710</v>
      </c>
      <c r="AB725" s="220" t="str">
        <f t="shared" si="35"/>
        <v/>
      </c>
      <c r="AC725" s="220" t="str">
        <f t="shared" si="36"/>
        <v/>
      </c>
      <c r="AK725" s="254" t="str">
        <f t="shared" si="37"/>
        <v/>
      </c>
    </row>
    <row r="726" spans="1:37" x14ac:dyDescent="0.2">
      <c r="A726" s="248">
        <v>716</v>
      </c>
      <c r="B726" s="71"/>
      <c r="C726" s="71"/>
      <c r="D726" s="262"/>
      <c r="E726" s="219"/>
      <c r="F726" s="195"/>
      <c r="G726" s="195"/>
      <c r="H726" s="195"/>
      <c r="I726" s="195"/>
      <c r="J726" s="195"/>
      <c r="K726" s="195"/>
      <c r="L726" s="195"/>
      <c r="M726" s="195"/>
      <c r="N726" s="195"/>
      <c r="AA726" s="220">
        <v>711</v>
      </c>
      <c r="AB726" s="220" t="str">
        <f t="shared" si="35"/>
        <v/>
      </c>
      <c r="AC726" s="220" t="str">
        <f t="shared" si="36"/>
        <v/>
      </c>
      <c r="AK726" s="254" t="str">
        <f t="shared" si="37"/>
        <v/>
      </c>
    </row>
    <row r="727" spans="1:37" x14ac:dyDescent="0.2">
      <c r="A727" s="248">
        <v>717</v>
      </c>
      <c r="B727" s="71"/>
      <c r="C727" s="71"/>
      <c r="D727" s="262"/>
      <c r="E727" s="219"/>
      <c r="F727" s="195"/>
      <c r="G727" s="195"/>
      <c r="H727" s="195"/>
      <c r="I727" s="195"/>
      <c r="J727" s="195"/>
      <c r="K727" s="195"/>
      <c r="L727" s="195"/>
      <c r="M727" s="195"/>
      <c r="N727" s="195"/>
      <c r="AA727" s="220">
        <v>712</v>
      </c>
      <c r="AB727" s="220" t="str">
        <f t="shared" si="35"/>
        <v/>
      </c>
      <c r="AC727" s="220" t="str">
        <f t="shared" si="36"/>
        <v/>
      </c>
      <c r="AK727" s="254" t="str">
        <f t="shared" si="37"/>
        <v/>
      </c>
    </row>
    <row r="728" spans="1:37" x14ac:dyDescent="0.2">
      <c r="A728" s="248">
        <v>718</v>
      </c>
      <c r="B728" s="71"/>
      <c r="C728" s="71"/>
      <c r="D728" s="262"/>
      <c r="E728" s="219"/>
      <c r="F728" s="195"/>
      <c r="G728" s="195"/>
      <c r="H728" s="195"/>
      <c r="I728" s="195"/>
      <c r="J728" s="195"/>
      <c r="K728" s="195"/>
      <c r="L728" s="195"/>
      <c r="M728" s="195"/>
      <c r="N728" s="195"/>
      <c r="AA728" s="220">
        <v>713</v>
      </c>
      <c r="AB728" s="220" t="str">
        <f t="shared" si="35"/>
        <v/>
      </c>
      <c r="AC728" s="220" t="str">
        <f t="shared" si="36"/>
        <v/>
      </c>
      <c r="AK728" s="254" t="str">
        <f t="shared" si="37"/>
        <v/>
      </c>
    </row>
    <row r="729" spans="1:37" x14ac:dyDescent="0.2">
      <c r="A729" s="248">
        <v>719</v>
      </c>
      <c r="B729" s="71"/>
      <c r="C729" s="71"/>
      <c r="D729" s="262"/>
      <c r="E729" s="219"/>
      <c r="F729" s="195"/>
      <c r="G729" s="195"/>
      <c r="H729" s="195"/>
      <c r="I729" s="195"/>
      <c r="J729" s="195"/>
      <c r="K729" s="195"/>
      <c r="L729" s="195"/>
      <c r="M729" s="195"/>
      <c r="N729" s="195"/>
      <c r="AA729" s="220">
        <v>714</v>
      </c>
      <c r="AB729" s="220" t="str">
        <f t="shared" si="35"/>
        <v/>
      </c>
      <c r="AC729" s="220" t="str">
        <f t="shared" si="36"/>
        <v/>
      </c>
      <c r="AK729" s="254" t="str">
        <f t="shared" si="37"/>
        <v/>
      </c>
    </row>
    <row r="730" spans="1:37" x14ac:dyDescent="0.2">
      <c r="A730" s="248">
        <v>720</v>
      </c>
      <c r="B730" s="71"/>
      <c r="C730" s="71"/>
      <c r="D730" s="262"/>
      <c r="E730" s="219"/>
      <c r="F730" s="195"/>
      <c r="G730" s="195"/>
      <c r="H730" s="195"/>
      <c r="I730" s="195"/>
      <c r="J730" s="195"/>
      <c r="K730" s="195"/>
      <c r="L730" s="195"/>
      <c r="M730" s="195"/>
      <c r="N730" s="195"/>
      <c r="AA730" s="220">
        <v>715</v>
      </c>
      <c r="AB730" s="220" t="str">
        <f t="shared" si="35"/>
        <v/>
      </c>
      <c r="AC730" s="220" t="str">
        <f t="shared" si="36"/>
        <v/>
      </c>
      <c r="AK730" s="254" t="str">
        <f t="shared" si="37"/>
        <v/>
      </c>
    </row>
    <row r="731" spans="1:37" x14ac:dyDescent="0.2">
      <c r="A731" s="248">
        <v>721</v>
      </c>
      <c r="B731" s="71"/>
      <c r="C731" s="71"/>
      <c r="D731" s="262"/>
      <c r="E731" s="219"/>
      <c r="F731" s="195"/>
      <c r="G731" s="195"/>
      <c r="H731" s="195"/>
      <c r="I731" s="195"/>
      <c r="J731" s="195"/>
      <c r="K731" s="195"/>
      <c r="L731" s="195"/>
      <c r="M731" s="195"/>
      <c r="N731" s="195"/>
      <c r="AA731" s="220">
        <v>716</v>
      </c>
      <c r="AB731" s="220" t="str">
        <f t="shared" si="35"/>
        <v/>
      </c>
      <c r="AC731" s="220" t="str">
        <f t="shared" si="36"/>
        <v/>
      </c>
      <c r="AK731" s="254" t="str">
        <f t="shared" si="37"/>
        <v/>
      </c>
    </row>
    <row r="732" spans="1:37" x14ac:dyDescent="0.2">
      <c r="A732" s="248">
        <v>722</v>
      </c>
      <c r="B732" s="71"/>
      <c r="C732" s="71"/>
      <c r="D732" s="262"/>
      <c r="E732" s="219"/>
      <c r="F732" s="195"/>
      <c r="G732" s="195"/>
      <c r="H732" s="195"/>
      <c r="I732" s="195"/>
      <c r="J732" s="195"/>
      <c r="K732" s="195"/>
      <c r="L732" s="195"/>
      <c r="M732" s="195"/>
      <c r="N732" s="195"/>
      <c r="AA732" s="220">
        <v>717</v>
      </c>
      <c r="AB732" s="220" t="str">
        <f t="shared" si="35"/>
        <v/>
      </c>
      <c r="AC732" s="220" t="str">
        <f t="shared" si="36"/>
        <v/>
      </c>
      <c r="AK732" s="254" t="str">
        <f t="shared" si="37"/>
        <v/>
      </c>
    </row>
    <row r="733" spans="1:37" x14ac:dyDescent="0.2">
      <c r="A733" s="248">
        <v>723</v>
      </c>
      <c r="B733" s="71"/>
      <c r="C733" s="71"/>
      <c r="D733" s="262"/>
      <c r="E733" s="219"/>
      <c r="F733" s="195"/>
      <c r="G733" s="195"/>
      <c r="H733" s="195"/>
      <c r="I733" s="195"/>
      <c r="J733" s="195"/>
      <c r="K733" s="195"/>
      <c r="L733" s="195"/>
      <c r="M733" s="195"/>
      <c r="N733" s="195"/>
      <c r="AA733" s="220">
        <v>718</v>
      </c>
      <c r="AB733" s="220" t="str">
        <f t="shared" si="35"/>
        <v/>
      </c>
      <c r="AC733" s="220" t="str">
        <f t="shared" si="36"/>
        <v/>
      </c>
      <c r="AK733" s="254" t="str">
        <f t="shared" si="37"/>
        <v/>
      </c>
    </row>
    <row r="734" spans="1:37" x14ac:dyDescent="0.2">
      <c r="A734" s="248">
        <v>724</v>
      </c>
      <c r="B734" s="71"/>
      <c r="C734" s="71"/>
      <c r="D734" s="262"/>
      <c r="E734" s="219"/>
      <c r="F734" s="195"/>
      <c r="G734" s="195"/>
      <c r="H734" s="195"/>
      <c r="I734" s="195"/>
      <c r="J734" s="195"/>
      <c r="K734" s="195"/>
      <c r="L734" s="195"/>
      <c r="M734" s="195"/>
      <c r="N734" s="195"/>
      <c r="AA734" s="220">
        <v>719</v>
      </c>
      <c r="AB734" s="220" t="str">
        <f t="shared" si="35"/>
        <v/>
      </c>
      <c r="AC734" s="220" t="str">
        <f t="shared" si="36"/>
        <v/>
      </c>
      <c r="AK734" s="254" t="str">
        <f t="shared" si="37"/>
        <v/>
      </c>
    </row>
    <row r="735" spans="1:37" x14ac:dyDescent="0.2">
      <c r="A735" s="248">
        <v>725</v>
      </c>
      <c r="B735" s="71"/>
      <c r="C735" s="71"/>
      <c r="D735" s="262"/>
      <c r="E735" s="219"/>
      <c r="F735" s="195"/>
      <c r="G735" s="195"/>
      <c r="H735" s="195"/>
      <c r="I735" s="195"/>
      <c r="J735" s="195"/>
      <c r="K735" s="195"/>
      <c r="L735" s="195"/>
      <c r="M735" s="195"/>
      <c r="N735" s="195"/>
      <c r="AA735" s="220">
        <v>720</v>
      </c>
      <c r="AB735" s="220" t="str">
        <f t="shared" si="35"/>
        <v/>
      </c>
      <c r="AC735" s="220" t="str">
        <f t="shared" si="36"/>
        <v/>
      </c>
      <c r="AK735" s="254" t="str">
        <f t="shared" si="37"/>
        <v/>
      </c>
    </row>
    <row r="736" spans="1:37" x14ac:dyDescent="0.2">
      <c r="A736" s="248">
        <v>726</v>
      </c>
      <c r="B736" s="71"/>
      <c r="C736" s="71"/>
      <c r="D736" s="262"/>
      <c r="E736" s="219"/>
      <c r="F736" s="195"/>
      <c r="G736" s="195"/>
      <c r="H736" s="195"/>
      <c r="I736" s="195"/>
      <c r="J736" s="195"/>
      <c r="K736" s="195"/>
      <c r="L736" s="195"/>
      <c r="M736" s="195"/>
      <c r="N736" s="195"/>
      <c r="AA736" s="220">
        <v>721</v>
      </c>
      <c r="AB736" s="220" t="str">
        <f t="shared" si="35"/>
        <v/>
      </c>
      <c r="AC736" s="220" t="str">
        <f t="shared" si="36"/>
        <v/>
      </c>
      <c r="AK736" s="254" t="str">
        <f t="shared" si="37"/>
        <v/>
      </c>
    </row>
    <row r="737" spans="1:37" x14ac:dyDescent="0.2">
      <c r="A737" s="248">
        <v>727</v>
      </c>
      <c r="B737" s="71"/>
      <c r="C737" s="71"/>
      <c r="D737" s="262"/>
      <c r="E737" s="219"/>
      <c r="F737" s="195"/>
      <c r="G737" s="195"/>
      <c r="H737" s="195"/>
      <c r="I737" s="195"/>
      <c r="J737" s="195"/>
      <c r="K737" s="195"/>
      <c r="L737" s="195"/>
      <c r="M737" s="195"/>
      <c r="N737" s="195"/>
      <c r="AA737" s="220">
        <v>722</v>
      </c>
      <c r="AB737" s="220" t="str">
        <f t="shared" si="35"/>
        <v/>
      </c>
      <c r="AC737" s="220" t="str">
        <f t="shared" si="36"/>
        <v/>
      </c>
      <c r="AK737" s="254" t="str">
        <f t="shared" si="37"/>
        <v/>
      </c>
    </row>
    <row r="738" spans="1:37" x14ac:dyDescent="0.2">
      <c r="A738" s="248">
        <v>728</v>
      </c>
      <c r="B738" s="71"/>
      <c r="C738" s="71"/>
      <c r="D738" s="262"/>
      <c r="E738" s="219"/>
      <c r="F738" s="195"/>
      <c r="G738" s="195"/>
      <c r="H738" s="195"/>
      <c r="I738" s="195"/>
      <c r="J738" s="195"/>
      <c r="K738" s="195"/>
      <c r="L738" s="195"/>
      <c r="M738" s="195"/>
      <c r="N738" s="195"/>
      <c r="AA738" s="220">
        <v>723</v>
      </c>
      <c r="AB738" s="220" t="str">
        <f t="shared" si="35"/>
        <v/>
      </c>
      <c r="AC738" s="220" t="str">
        <f t="shared" si="36"/>
        <v/>
      </c>
      <c r="AK738" s="254" t="str">
        <f t="shared" si="37"/>
        <v/>
      </c>
    </row>
    <row r="739" spans="1:37" x14ac:dyDescent="0.2">
      <c r="A739" s="248">
        <v>729</v>
      </c>
      <c r="B739" s="71"/>
      <c r="C739" s="71"/>
      <c r="D739" s="262"/>
      <c r="E739" s="219"/>
      <c r="F739" s="195"/>
      <c r="G739" s="195"/>
      <c r="H739" s="195"/>
      <c r="I739" s="195"/>
      <c r="J739" s="195"/>
      <c r="K739" s="195"/>
      <c r="L739" s="195"/>
      <c r="M739" s="195"/>
      <c r="N739" s="195"/>
      <c r="AA739" s="220">
        <v>724</v>
      </c>
      <c r="AB739" s="220" t="str">
        <f t="shared" si="35"/>
        <v/>
      </c>
      <c r="AC739" s="220" t="str">
        <f t="shared" si="36"/>
        <v/>
      </c>
      <c r="AK739" s="254" t="str">
        <f t="shared" si="37"/>
        <v/>
      </c>
    </row>
    <row r="740" spans="1:37" x14ac:dyDescent="0.2">
      <c r="A740" s="248">
        <v>730</v>
      </c>
      <c r="B740" s="71"/>
      <c r="C740" s="71"/>
      <c r="D740" s="262"/>
      <c r="E740" s="219"/>
      <c r="F740" s="195"/>
      <c r="G740" s="195"/>
      <c r="H740" s="195"/>
      <c r="I740" s="195"/>
      <c r="J740" s="195"/>
      <c r="K740" s="195"/>
      <c r="L740" s="195"/>
      <c r="M740" s="195"/>
      <c r="N740" s="195"/>
      <c r="AA740" s="220">
        <v>725</v>
      </c>
      <c r="AB740" s="220" t="str">
        <f t="shared" si="35"/>
        <v/>
      </c>
      <c r="AC740" s="220" t="str">
        <f t="shared" si="36"/>
        <v/>
      </c>
      <c r="AK740" s="254" t="str">
        <f t="shared" si="37"/>
        <v/>
      </c>
    </row>
    <row r="741" spans="1:37" x14ac:dyDescent="0.2">
      <c r="A741" s="248">
        <v>731</v>
      </c>
      <c r="B741" s="71"/>
      <c r="C741" s="71"/>
      <c r="D741" s="262"/>
      <c r="E741" s="219"/>
      <c r="F741" s="195"/>
      <c r="G741" s="195"/>
      <c r="H741" s="195"/>
      <c r="I741" s="195"/>
      <c r="J741" s="195"/>
      <c r="K741" s="195"/>
      <c r="L741" s="195"/>
      <c r="M741" s="195"/>
      <c r="N741" s="195"/>
      <c r="AA741" s="220">
        <v>726</v>
      </c>
      <c r="AB741" s="220" t="str">
        <f t="shared" si="35"/>
        <v/>
      </c>
      <c r="AC741" s="220" t="str">
        <f t="shared" si="36"/>
        <v/>
      </c>
      <c r="AK741" s="254" t="str">
        <f t="shared" si="37"/>
        <v/>
      </c>
    </row>
    <row r="742" spans="1:37" x14ac:dyDescent="0.2">
      <c r="A742" s="248">
        <v>732</v>
      </c>
      <c r="B742" s="71"/>
      <c r="C742" s="71"/>
      <c r="D742" s="262"/>
      <c r="E742" s="219"/>
      <c r="F742" s="195"/>
      <c r="G742" s="195"/>
      <c r="H742" s="195"/>
      <c r="I742" s="195"/>
      <c r="J742" s="195"/>
      <c r="K742" s="195"/>
      <c r="L742" s="195"/>
      <c r="M742" s="195"/>
      <c r="N742" s="195"/>
      <c r="AA742" s="220">
        <v>727</v>
      </c>
      <c r="AB742" s="220" t="str">
        <f t="shared" si="35"/>
        <v/>
      </c>
      <c r="AC742" s="220" t="str">
        <f t="shared" si="36"/>
        <v/>
      </c>
      <c r="AK742" s="254" t="str">
        <f t="shared" si="37"/>
        <v/>
      </c>
    </row>
    <row r="743" spans="1:37" x14ac:dyDescent="0.2">
      <c r="A743" s="248">
        <v>733</v>
      </c>
      <c r="B743" s="71"/>
      <c r="C743" s="71"/>
      <c r="D743" s="262"/>
      <c r="E743" s="219"/>
      <c r="F743" s="195"/>
      <c r="G743" s="195"/>
      <c r="H743" s="195"/>
      <c r="I743" s="195"/>
      <c r="J743" s="195"/>
      <c r="K743" s="195"/>
      <c r="L743" s="195"/>
      <c r="M743" s="195"/>
      <c r="N743" s="195"/>
      <c r="AA743" s="220">
        <v>728</v>
      </c>
      <c r="AB743" s="220" t="str">
        <f t="shared" si="35"/>
        <v/>
      </c>
      <c r="AC743" s="220" t="str">
        <f t="shared" si="36"/>
        <v/>
      </c>
      <c r="AK743" s="254" t="str">
        <f t="shared" si="37"/>
        <v/>
      </c>
    </row>
    <row r="744" spans="1:37" x14ac:dyDescent="0.2">
      <c r="A744" s="248">
        <v>734</v>
      </c>
      <c r="B744" s="71"/>
      <c r="C744" s="71"/>
      <c r="D744" s="262"/>
      <c r="E744" s="219"/>
      <c r="F744" s="195"/>
      <c r="G744" s="195"/>
      <c r="H744" s="195"/>
      <c r="I744" s="195"/>
      <c r="J744" s="195"/>
      <c r="K744" s="195"/>
      <c r="L744" s="195"/>
      <c r="M744" s="195"/>
      <c r="N744" s="195"/>
      <c r="AA744" s="220">
        <v>729</v>
      </c>
      <c r="AB744" s="220" t="str">
        <f t="shared" si="35"/>
        <v/>
      </c>
      <c r="AC744" s="220" t="str">
        <f t="shared" si="36"/>
        <v/>
      </c>
      <c r="AK744" s="254" t="str">
        <f t="shared" si="37"/>
        <v/>
      </c>
    </row>
    <row r="745" spans="1:37" x14ac:dyDescent="0.2">
      <c r="A745" s="248">
        <v>735</v>
      </c>
      <c r="B745" s="71"/>
      <c r="C745" s="71"/>
      <c r="D745" s="262"/>
      <c r="E745" s="219"/>
      <c r="F745" s="195"/>
      <c r="G745" s="195"/>
      <c r="H745" s="195"/>
      <c r="I745" s="195"/>
      <c r="J745" s="195"/>
      <c r="K745" s="195"/>
      <c r="L745" s="195"/>
      <c r="M745" s="195"/>
      <c r="N745" s="195"/>
      <c r="AA745" s="220">
        <v>730</v>
      </c>
      <c r="AB745" s="220" t="str">
        <f t="shared" si="35"/>
        <v/>
      </c>
      <c r="AC745" s="220" t="str">
        <f t="shared" si="36"/>
        <v/>
      </c>
      <c r="AK745" s="254" t="str">
        <f t="shared" si="37"/>
        <v/>
      </c>
    </row>
    <row r="746" spans="1:37" x14ac:dyDescent="0.2">
      <c r="A746" s="248">
        <v>736</v>
      </c>
      <c r="B746" s="71"/>
      <c r="C746" s="71"/>
      <c r="D746" s="262"/>
      <c r="E746" s="219"/>
      <c r="F746" s="195"/>
      <c r="G746" s="195"/>
      <c r="H746" s="195"/>
      <c r="I746" s="195"/>
      <c r="J746" s="195"/>
      <c r="K746" s="195"/>
      <c r="L746" s="195"/>
      <c r="M746" s="195"/>
      <c r="N746" s="195"/>
      <c r="AA746" s="220">
        <v>731</v>
      </c>
      <c r="AB746" s="220" t="str">
        <f t="shared" si="35"/>
        <v/>
      </c>
      <c r="AC746" s="220" t="str">
        <f t="shared" si="36"/>
        <v/>
      </c>
      <c r="AK746" s="254" t="str">
        <f t="shared" si="37"/>
        <v/>
      </c>
    </row>
    <row r="747" spans="1:37" x14ac:dyDescent="0.2">
      <c r="A747" s="248">
        <v>737</v>
      </c>
      <c r="B747" s="71"/>
      <c r="C747" s="71"/>
      <c r="D747" s="262"/>
      <c r="E747" s="219"/>
      <c r="F747" s="195"/>
      <c r="G747" s="195"/>
      <c r="H747" s="195"/>
      <c r="I747" s="195"/>
      <c r="J747" s="195"/>
      <c r="K747" s="195"/>
      <c r="L747" s="195"/>
      <c r="M747" s="195"/>
      <c r="N747" s="195"/>
      <c r="AA747" s="220">
        <v>732</v>
      </c>
      <c r="AB747" s="220" t="str">
        <f t="shared" si="35"/>
        <v/>
      </c>
      <c r="AC747" s="220" t="str">
        <f t="shared" si="36"/>
        <v/>
      </c>
      <c r="AK747" s="254" t="str">
        <f t="shared" si="37"/>
        <v/>
      </c>
    </row>
    <row r="748" spans="1:37" x14ac:dyDescent="0.2">
      <c r="A748" s="248">
        <v>738</v>
      </c>
      <c r="B748" s="71"/>
      <c r="C748" s="71"/>
      <c r="D748" s="262"/>
      <c r="E748" s="219"/>
      <c r="F748" s="195"/>
      <c r="G748" s="195"/>
      <c r="H748" s="195"/>
      <c r="I748" s="195"/>
      <c r="J748" s="195"/>
      <c r="K748" s="195"/>
      <c r="L748" s="195"/>
      <c r="M748" s="195"/>
      <c r="N748" s="195"/>
      <c r="AA748" s="220">
        <v>733</v>
      </c>
      <c r="AB748" s="220" t="str">
        <f t="shared" si="35"/>
        <v/>
      </c>
      <c r="AC748" s="220" t="str">
        <f t="shared" si="36"/>
        <v/>
      </c>
      <c r="AK748" s="254" t="str">
        <f t="shared" si="37"/>
        <v/>
      </c>
    </row>
    <row r="749" spans="1:37" x14ac:dyDescent="0.2">
      <c r="A749" s="248">
        <v>739</v>
      </c>
      <c r="B749" s="71"/>
      <c r="C749" s="71"/>
      <c r="D749" s="262"/>
      <c r="E749" s="219"/>
      <c r="F749" s="195"/>
      <c r="G749" s="195"/>
      <c r="H749" s="195"/>
      <c r="I749" s="195"/>
      <c r="J749" s="195"/>
      <c r="K749" s="195"/>
      <c r="L749" s="195"/>
      <c r="M749" s="195"/>
      <c r="N749" s="195"/>
      <c r="AA749" s="220">
        <v>734</v>
      </c>
      <c r="AB749" s="220" t="str">
        <f t="shared" si="35"/>
        <v/>
      </c>
      <c r="AC749" s="220" t="str">
        <f t="shared" si="36"/>
        <v/>
      </c>
      <c r="AK749" s="254" t="str">
        <f t="shared" si="37"/>
        <v/>
      </c>
    </row>
    <row r="750" spans="1:37" x14ac:dyDescent="0.2">
      <c r="A750" s="248">
        <v>740</v>
      </c>
      <c r="B750" s="71"/>
      <c r="C750" s="71"/>
      <c r="D750" s="262"/>
      <c r="E750" s="219"/>
      <c r="F750" s="195"/>
      <c r="G750" s="195"/>
      <c r="H750" s="195"/>
      <c r="I750" s="195"/>
      <c r="J750" s="195"/>
      <c r="K750" s="195"/>
      <c r="L750" s="195"/>
      <c r="M750" s="195"/>
      <c r="N750" s="195"/>
      <c r="AA750" s="220">
        <v>735</v>
      </c>
      <c r="AB750" s="220" t="str">
        <f t="shared" si="35"/>
        <v/>
      </c>
      <c r="AC750" s="220" t="str">
        <f t="shared" si="36"/>
        <v/>
      </c>
      <c r="AK750" s="254" t="str">
        <f t="shared" si="37"/>
        <v/>
      </c>
    </row>
    <row r="751" spans="1:37" x14ac:dyDescent="0.2">
      <c r="A751" s="248">
        <v>741</v>
      </c>
      <c r="B751" s="71"/>
      <c r="C751" s="71"/>
      <c r="D751" s="262"/>
      <c r="E751" s="219"/>
      <c r="F751" s="195"/>
      <c r="G751" s="195"/>
      <c r="H751" s="195"/>
      <c r="I751" s="195"/>
      <c r="J751" s="195"/>
      <c r="K751" s="195"/>
      <c r="L751" s="195"/>
      <c r="M751" s="195"/>
      <c r="N751" s="195"/>
      <c r="AA751" s="220">
        <v>736</v>
      </c>
      <c r="AB751" s="220" t="str">
        <f t="shared" si="35"/>
        <v/>
      </c>
      <c r="AC751" s="220" t="str">
        <f t="shared" si="36"/>
        <v/>
      </c>
      <c r="AK751" s="254" t="str">
        <f t="shared" si="37"/>
        <v/>
      </c>
    </row>
    <row r="752" spans="1:37" x14ac:dyDescent="0.2">
      <c r="A752" s="248">
        <v>742</v>
      </c>
      <c r="B752" s="71"/>
      <c r="C752" s="71"/>
      <c r="D752" s="262"/>
      <c r="E752" s="219"/>
      <c r="F752" s="195"/>
      <c r="G752" s="195"/>
      <c r="H752" s="195"/>
      <c r="I752" s="195"/>
      <c r="J752" s="195"/>
      <c r="K752" s="195"/>
      <c r="L752" s="195"/>
      <c r="M752" s="195"/>
      <c r="N752" s="195"/>
      <c r="AA752" s="220">
        <v>737</v>
      </c>
      <c r="AB752" s="220" t="str">
        <f t="shared" si="35"/>
        <v/>
      </c>
      <c r="AC752" s="220" t="str">
        <f t="shared" si="36"/>
        <v/>
      </c>
      <c r="AK752" s="254" t="str">
        <f t="shared" si="37"/>
        <v/>
      </c>
    </row>
    <row r="753" spans="1:37" x14ac:dyDescent="0.2">
      <c r="A753" s="248">
        <v>743</v>
      </c>
      <c r="B753" s="71"/>
      <c r="C753" s="71"/>
      <c r="D753" s="262"/>
      <c r="E753" s="219"/>
      <c r="F753" s="195"/>
      <c r="G753" s="195"/>
      <c r="H753" s="195"/>
      <c r="I753" s="195"/>
      <c r="J753" s="195"/>
      <c r="K753" s="195"/>
      <c r="L753" s="195"/>
      <c r="M753" s="195"/>
      <c r="N753" s="195"/>
      <c r="AA753" s="220">
        <v>738</v>
      </c>
      <c r="AB753" s="220" t="str">
        <f t="shared" si="35"/>
        <v/>
      </c>
      <c r="AC753" s="220" t="str">
        <f t="shared" si="36"/>
        <v/>
      </c>
      <c r="AK753" s="254" t="str">
        <f t="shared" si="37"/>
        <v/>
      </c>
    </row>
    <row r="754" spans="1:37" x14ac:dyDescent="0.2">
      <c r="A754" s="248">
        <v>744</v>
      </c>
      <c r="B754" s="71"/>
      <c r="C754" s="71"/>
      <c r="D754" s="262"/>
      <c r="E754" s="219"/>
      <c r="F754" s="195"/>
      <c r="G754" s="195"/>
      <c r="H754" s="195"/>
      <c r="I754" s="195"/>
      <c r="J754" s="195"/>
      <c r="K754" s="195"/>
      <c r="L754" s="195"/>
      <c r="M754" s="195"/>
      <c r="N754" s="195"/>
      <c r="AA754" s="220">
        <v>739</v>
      </c>
      <c r="AB754" s="220" t="str">
        <f t="shared" si="35"/>
        <v/>
      </c>
      <c r="AC754" s="220" t="str">
        <f t="shared" si="36"/>
        <v/>
      </c>
      <c r="AK754" s="254" t="str">
        <f t="shared" si="37"/>
        <v/>
      </c>
    </row>
    <row r="755" spans="1:37" x14ac:dyDescent="0.2">
      <c r="A755" s="248">
        <v>745</v>
      </c>
      <c r="B755" s="71"/>
      <c r="C755" s="71"/>
      <c r="D755" s="262"/>
      <c r="E755" s="219"/>
      <c r="F755" s="195"/>
      <c r="G755" s="195"/>
      <c r="H755" s="195"/>
      <c r="I755" s="195"/>
      <c r="J755" s="195"/>
      <c r="K755" s="195"/>
      <c r="L755" s="195"/>
      <c r="M755" s="195"/>
      <c r="N755" s="195"/>
      <c r="AA755" s="220">
        <v>740</v>
      </c>
      <c r="AB755" s="220" t="str">
        <f t="shared" si="35"/>
        <v/>
      </c>
      <c r="AC755" s="220" t="str">
        <f t="shared" si="36"/>
        <v/>
      </c>
      <c r="AK755" s="254" t="str">
        <f t="shared" si="37"/>
        <v/>
      </c>
    </row>
    <row r="756" spans="1:37" x14ac:dyDescent="0.2">
      <c r="A756" s="248">
        <v>746</v>
      </c>
      <c r="B756" s="71"/>
      <c r="C756" s="71"/>
      <c r="D756" s="262"/>
      <c r="E756" s="219"/>
      <c r="F756" s="195"/>
      <c r="G756" s="195"/>
      <c r="H756" s="195"/>
      <c r="I756" s="195"/>
      <c r="J756" s="195"/>
      <c r="K756" s="195"/>
      <c r="L756" s="195"/>
      <c r="M756" s="195"/>
      <c r="N756" s="195"/>
      <c r="AA756" s="220">
        <v>741</v>
      </c>
      <c r="AB756" s="220" t="str">
        <f t="shared" si="35"/>
        <v/>
      </c>
      <c r="AC756" s="220" t="str">
        <f t="shared" si="36"/>
        <v/>
      </c>
      <c r="AK756" s="254" t="str">
        <f t="shared" si="37"/>
        <v/>
      </c>
    </row>
    <row r="757" spans="1:37" x14ac:dyDescent="0.2">
      <c r="A757" s="248">
        <v>747</v>
      </c>
      <c r="B757" s="71"/>
      <c r="C757" s="71"/>
      <c r="D757" s="262"/>
      <c r="E757" s="219"/>
      <c r="F757" s="195"/>
      <c r="G757" s="195"/>
      <c r="H757" s="195"/>
      <c r="I757" s="195"/>
      <c r="J757" s="195"/>
      <c r="K757" s="195"/>
      <c r="L757" s="195"/>
      <c r="M757" s="195"/>
      <c r="N757" s="195"/>
      <c r="AA757" s="220">
        <v>742</v>
      </c>
      <c r="AB757" s="220" t="str">
        <f t="shared" si="35"/>
        <v/>
      </c>
      <c r="AC757" s="220" t="str">
        <f t="shared" si="36"/>
        <v/>
      </c>
      <c r="AK757" s="254" t="str">
        <f t="shared" si="37"/>
        <v/>
      </c>
    </row>
    <row r="758" spans="1:37" x14ac:dyDescent="0.2">
      <c r="A758" s="248">
        <v>748</v>
      </c>
      <c r="B758" s="71"/>
      <c r="C758" s="71"/>
      <c r="D758" s="262"/>
      <c r="E758" s="219"/>
      <c r="F758" s="195"/>
      <c r="G758" s="195"/>
      <c r="H758" s="195"/>
      <c r="I758" s="195"/>
      <c r="J758" s="195"/>
      <c r="K758" s="195"/>
      <c r="L758" s="195"/>
      <c r="M758" s="195"/>
      <c r="N758" s="195"/>
      <c r="AA758" s="220">
        <v>743</v>
      </c>
      <c r="AB758" s="220" t="str">
        <f t="shared" si="35"/>
        <v/>
      </c>
      <c r="AC758" s="220" t="str">
        <f t="shared" si="36"/>
        <v/>
      </c>
      <c r="AK758" s="254" t="str">
        <f t="shared" si="37"/>
        <v/>
      </c>
    </row>
    <row r="759" spans="1:37" x14ac:dyDescent="0.2">
      <c r="A759" s="248">
        <v>749</v>
      </c>
      <c r="B759" s="71"/>
      <c r="C759" s="71"/>
      <c r="D759" s="262"/>
      <c r="E759" s="219"/>
      <c r="F759" s="195"/>
      <c r="G759" s="195"/>
      <c r="H759" s="195"/>
      <c r="I759" s="195"/>
      <c r="J759" s="195"/>
      <c r="K759" s="195"/>
      <c r="L759" s="195"/>
      <c r="M759" s="195"/>
      <c r="N759" s="195"/>
      <c r="AA759" s="220">
        <v>744</v>
      </c>
      <c r="AB759" s="220" t="str">
        <f t="shared" si="35"/>
        <v/>
      </c>
      <c r="AC759" s="220" t="str">
        <f t="shared" si="36"/>
        <v/>
      </c>
      <c r="AK759" s="254" t="str">
        <f t="shared" si="37"/>
        <v/>
      </c>
    </row>
    <row r="760" spans="1:37" x14ac:dyDescent="0.2">
      <c r="A760" s="248">
        <v>750</v>
      </c>
      <c r="B760" s="71"/>
      <c r="C760" s="71"/>
      <c r="D760" s="262"/>
      <c r="E760" s="219"/>
      <c r="F760" s="195"/>
      <c r="G760" s="195"/>
      <c r="H760" s="195"/>
      <c r="I760" s="195"/>
      <c r="J760" s="195"/>
      <c r="K760" s="195"/>
      <c r="L760" s="195"/>
      <c r="M760" s="195"/>
      <c r="N760" s="195"/>
      <c r="AA760" s="220">
        <v>745</v>
      </c>
      <c r="AB760" s="220" t="str">
        <f t="shared" si="35"/>
        <v/>
      </c>
      <c r="AC760" s="220" t="str">
        <f t="shared" si="36"/>
        <v/>
      </c>
      <c r="AK760" s="254" t="str">
        <f t="shared" si="37"/>
        <v/>
      </c>
    </row>
    <row r="761" spans="1:37" x14ac:dyDescent="0.2">
      <c r="A761" s="248">
        <v>751</v>
      </c>
      <c r="B761" s="71"/>
      <c r="C761" s="71"/>
      <c r="D761" s="262"/>
      <c r="E761" s="219"/>
      <c r="F761" s="195"/>
      <c r="G761" s="195"/>
      <c r="H761" s="195"/>
      <c r="I761" s="195"/>
      <c r="J761" s="195"/>
      <c r="K761" s="195"/>
      <c r="L761" s="195"/>
      <c r="M761" s="195"/>
      <c r="N761" s="195"/>
      <c r="AA761" s="220">
        <v>746</v>
      </c>
      <c r="AB761" s="220" t="str">
        <f t="shared" si="35"/>
        <v/>
      </c>
      <c r="AC761" s="220" t="str">
        <f t="shared" si="36"/>
        <v/>
      </c>
      <c r="AK761" s="254" t="str">
        <f t="shared" si="37"/>
        <v/>
      </c>
    </row>
    <row r="762" spans="1:37" x14ac:dyDescent="0.2">
      <c r="A762" s="248">
        <v>752</v>
      </c>
      <c r="B762" s="71"/>
      <c r="C762" s="71"/>
      <c r="D762" s="262"/>
      <c r="E762" s="219"/>
      <c r="F762" s="195"/>
      <c r="G762" s="195"/>
      <c r="H762" s="195"/>
      <c r="I762" s="195"/>
      <c r="J762" s="195"/>
      <c r="K762" s="195"/>
      <c r="L762" s="195"/>
      <c r="M762" s="195"/>
      <c r="N762" s="195"/>
      <c r="AA762" s="220">
        <v>747</v>
      </c>
      <c r="AB762" s="220" t="str">
        <f t="shared" si="35"/>
        <v/>
      </c>
      <c r="AC762" s="220" t="str">
        <f t="shared" si="36"/>
        <v/>
      </c>
      <c r="AK762" s="254" t="str">
        <f t="shared" si="37"/>
        <v/>
      </c>
    </row>
    <row r="763" spans="1:37" x14ac:dyDescent="0.2">
      <c r="A763" s="248">
        <v>753</v>
      </c>
      <c r="B763" s="71"/>
      <c r="C763" s="71"/>
      <c r="D763" s="262"/>
      <c r="E763" s="219"/>
      <c r="F763" s="195"/>
      <c r="G763" s="195"/>
      <c r="H763" s="195"/>
      <c r="I763" s="195"/>
      <c r="J763" s="195"/>
      <c r="K763" s="195"/>
      <c r="L763" s="195"/>
      <c r="M763" s="195"/>
      <c r="N763" s="195"/>
      <c r="AA763" s="220">
        <v>748</v>
      </c>
      <c r="AB763" s="220" t="str">
        <f t="shared" si="35"/>
        <v/>
      </c>
      <c r="AC763" s="220" t="str">
        <f t="shared" si="36"/>
        <v/>
      </c>
      <c r="AK763" s="254" t="str">
        <f t="shared" si="37"/>
        <v/>
      </c>
    </row>
    <row r="764" spans="1:37" x14ac:dyDescent="0.2">
      <c r="A764" s="248">
        <v>754</v>
      </c>
      <c r="B764" s="71"/>
      <c r="C764" s="71"/>
      <c r="D764" s="262"/>
      <c r="E764" s="219"/>
      <c r="F764" s="195"/>
      <c r="G764" s="195"/>
      <c r="H764" s="195"/>
      <c r="I764" s="195"/>
      <c r="J764" s="195"/>
      <c r="K764" s="195"/>
      <c r="L764" s="195"/>
      <c r="M764" s="195"/>
      <c r="N764" s="195"/>
      <c r="AA764" s="220">
        <v>749</v>
      </c>
      <c r="AB764" s="220" t="str">
        <f t="shared" si="35"/>
        <v/>
      </c>
      <c r="AC764" s="220" t="str">
        <f t="shared" si="36"/>
        <v/>
      </c>
      <c r="AK764" s="254" t="str">
        <f t="shared" si="37"/>
        <v/>
      </c>
    </row>
    <row r="765" spans="1:37" x14ac:dyDescent="0.2">
      <c r="A765" s="248">
        <v>755</v>
      </c>
      <c r="B765" s="71"/>
      <c r="C765" s="71"/>
      <c r="D765" s="262"/>
      <c r="E765" s="219"/>
      <c r="F765" s="195"/>
      <c r="G765" s="195"/>
      <c r="H765" s="195"/>
      <c r="I765" s="195"/>
      <c r="J765" s="195"/>
      <c r="K765" s="195"/>
      <c r="L765" s="195"/>
      <c r="M765" s="195"/>
      <c r="N765" s="195"/>
      <c r="AA765" s="220">
        <v>750</v>
      </c>
      <c r="AB765" s="220" t="str">
        <f t="shared" si="35"/>
        <v/>
      </c>
      <c r="AC765" s="220" t="str">
        <f t="shared" si="36"/>
        <v/>
      </c>
      <c r="AK765" s="254" t="str">
        <f t="shared" si="37"/>
        <v/>
      </c>
    </row>
    <row r="766" spans="1:37" x14ac:dyDescent="0.2">
      <c r="A766" s="248">
        <v>756</v>
      </c>
      <c r="B766" s="71"/>
      <c r="C766" s="71"/>
      <c r="D766" s="262"/>
      <c r="E766" s="219"/>
      <c r="F766" s="195"/>
      <c r="G766" s="195"/>
      <c r="H766" s="195"/>
      <c r="I766" s="195"/>
      <c r="J766" s="195"/>
      <c r="K766" s="195"/>
      <c r="L766" s="195"/>
      <c r="M766" s="195"/>
      <c r="N766" s="195"/>
      <c r="AA766" s="220">
        <v>751</v>
      </c>
      <c r="AB766" s="220" t="str">
        <f t="shared" si="35"/>
        <v/>
      </c>
      <c r="AC766" s="220" t="str">
        <f t="shared" si="36"/>
        <v/>
      </c>
      <c r="AK766" s="254" t="str">
        <f t="shared" si="37"/>
        <v/>
      </c>
    </row>
    <row r="767" spans="1:37" x14ac:dyDescent="0.2">
      <c r="A767" s="248">
        <v>757</v>
      </c>
      <c r="B767" s="71"/>
      <c r="C767" s="71"/>
      <c r="D767" s="262"/>
      <c r="E767" s="219"/>
      <c r="F767" s="195"/>
      <c r="G767" s="195"/>
      <c r="H767" s="195"/>
      <c r="I767" s="195"/>
      <c r="J767" s="195"/>
      <c r="K767" s="195"/>
      <c r="L767" s="195"/>
      <c r="M767" s="195"/>
      <c r="N767" s="195"/>
      <c r="AA767" s="220">
        <v>752</v>
      </c>
      <c r="AB767" s="220" t="str">
        <f t="shared" si="35"/>
        <v/>
      </c>
      <c r="AC767" s="220" t="str">
        <f t="shared" si="36"/>
        <v/>
      </c>
      <c r="AK767" s="254" t="str">
        <f t="shared" si="37"/>
        <v/>
      </c>
    </row>
    <row r="768" spans="1:37" x14ac:dyDescent="0.2">
      <c r="A768" s="248">
        <v>758</v>
      </c>
      <c r="B768" s="71"/>
      <c r="C768" s="71"/>
      <c r="D768" s="262"/>
      <c r="E768" s="219"/>
      <c r="F768" s="195"/>
      <c r="G768" s="195"/>
      <c r="H768" s="195"/>
      <c r="I768" s="195"/>
      <c r="J768" s="195"/>
      <c r="K768" s="195"/>
      <c r="L768" s="195"/>
      <c r="M768" s="195"/>
      <c r="N768" s="195"/>
      <c r="AA768" s="220">
        <v>753</v>
      </c>
      <c r="AB768" s="220" t="str">
        <f t="shared" si="35"/>
        <v/>
      </c>
      <c r="AC768" s="220" t="str">
        <f t="shared" si="36"/>
        <v/>
      </c>
      <c r="AK768" s="254" t="str">
        <f t="shared" si="37"/>
        <v/>
      </c>
    </row>
    <row r="769" spans="1:37" x14ac:dyDescent="0.2">
      <c r="A769" s="248">
        <v>759</v>
      </c>
      <c r="B769" s="71"/>
      <c r="C769" s="71"/>
      <c r="D769" s="262"/>
      <c r="E769" s="219"/>
      <c r="F769" s="195"/>
      <c r="G769" s="195"/>
      <c r="H769" s="195"/>
      <c r="I769" s="195"/>
      <c r="J769" s="195"/>
      <c r="K769" s="195"/>
      <c r="L769" s="195"/>
      <c r="M769" s="195"/>
      <c r="N769" s="195"/>
      <c r="AA769" s="220">
        <v>754</v>
      </c>
      <c r="AB769" s="220" t="str">
        <f t="shared" si="35"/>
        <v/>
      </c>
      <c r="AC769" s="220" t="str">
        <f t="shared" si="36"/>
        <v/>
      </c>
      <c r="AK769" s="254" t="str">
        <f t="shared" si="37"/>
        <v/>
      </c>
    </row>
    <row r="770" spans="1:37" x14ac:dyDescent="0.2">
      <c r="A770" s="248">
        <v>760</v>
      </c>
      <c r="B770" s="71"/>
      <c r="C770" s="71"/>
      <c r="D770" s="262"/>
      <c r="E770" s="219"/>
      <c r="F770" s="195"/>
      <c r="G770" s="195"/>
      <c r="H770" s="195"/>
      <c r="I770" s="195"/>
      <c r="J770" s="195"/>
      <c r="K770" s="195"/>
      <c r="L770" s="195"/>
      <c r="M770" s="195"/>
      <c r="N770" s="195"/>
      <c r="AA770" s="220">
        <v>755</v>
      </c>
      <c r="AB770" s="220" t="str">
        <f t="shared" si="35"/>
        <v/>
      </c>
      <c r="AC770" s="220" t="str">
        <f t="shared" si="36"/>
        <v/>
      </c>
      <c r="AK770" s="254" t="str">
        <f t="shared" si="37"/>
        <v/>
      </c>
    </row>
    <row r="771" spans="1:37" x14ac:dyDescent="0.2">
      <c r="A771" s="248">
        <v>761</v>
      </c>
      <c r="B771" s="71"/>
      <c r="C771" s="71"/>
      <c r="D771" s="262"/>
      <c r="E771" s="219"/>
      <c r="F771" s="195"/>
      <c r="G771" s="195"/>
      <c r="H771" s="195"/>
      <c r="I771" s="195"/>
      <c r="J771" s="195"/>
      <c r="K771" s="195"/>
      <c r="L771" s="195"/>
      <c r="M771" s="195"/>
      <c r="N771" s="195"/>
      <c r="AA771" s="220">
        <v>756</v>
      </c>
      <c r="AB771" s="220" t="str">
        <f t="shared" si="35"/>
        <v/>
      </c>
      <c r="AC771" s="220" t="str">
        <f t="shared" si="36"/>
        <v/>
      </c>
      <c r="AK771" s="254" t="str">
        <f t="shared" si="37"/>
        <v/>
      </c>
    </row>
    <row r="772" spans="1:37" x14ac:dyDescent="0.2">
      <c r="A772" s="248">
        <v>762</v>
      </c>
      <c r="B772" s="71"/>
      <c r="C772" s="71"/>
      <c r="D772" s="262"/>
      <c r="E772" s="219"/>
      <c r="F772" s="195"/>
      <c r="G772" s="195"/>
      <c r="H772" s="195"/>
      <c r="I772" s="195"/>
      <c r="J772" s="195"/>
      <c r="K772" s="195"/>
      <c r="L772" s="195"/>
      <c r="M772" s="195"/>
      <c r="N772" s="195"/>
      <c r="AA772" s="220">
        <v>757</v>
      </c>
      <c r="AB772" s="220" t="str">
        <f t="shared" si="35"/>
        <v/>
      </c>
      <c r="AC772" s="220" t="str">
        <f t="shared" si="36"/>
        <v/>
      </c>
      <c r="AK772" s="254" t="str">
        <f t="shared" si="37"/>
        <v/>
      </c>
    </row>
    <row r="773" spans="1:37" x14ac:dyDescent="0.2">
      <c r="A773" s="248">
        <v>763</v>
      </c>
      <c r="B773" s="71"/>
      <c r="C773" s="71"/>
      <c r="D773" s="262"/>
      <c r="E773" s="219"/>
      <c r="F773" s="195"/>
      <c r="G773" s="195"/>
      <c r="H773" s="195"/>
      <c r="I773" s="195"/>
      <c r="J773" s="195"/>
      <c r="K773" s="195"/>
      <c r="L773" s="195"/>
      <c r="M773" s="195"/>
      <c r="N773" s="195"/>
      <c r="AA773" s="220">
        <v>758</v>
      </c>
      <c r="AB773" s="220" t="str">
        <f t="shared" si="35"/>
        <v/>
      </c>
      <c r="AC773" s="220" t="str">
        <f t="shared" si="36"/>
        <v/>
      </c>
      <c r="AK773" s="254" t="str">
        <f t="shared" si="37"/>
        <v/>
      </c>
    </row>
    <row r="774" spans="1:37" x14ac:dyDescent="0.2">
      <c r="A774" s="248">
        <v>764</v>
      </c>
      <c r="B774" s="71"/>
      <c r="C774" s="71"/>
      <c r="D774" s="262"/>
      <c r="E774" s="219"/>
      <c r="F774" s="195"/>
      <c r="G774" s="195"/>
      <c r="H774" s="195"/>
      <c r="I774" s="195"/>
      <c r="J774" s="195"/>
      <c r="K774" s="195"/>
      <c r="L774" s="195"/>
      <c r="M774" s="195"/>
      <c r="N774" s="195"/>
      <c r="AA774" s="220">
        <v>759</v>
      </c>
      <c r="AB774" s="220" t="str">
        <f t="shared" si="35"/>
        <v/>
      </c>
      <c r="AC774" s="220" t="str">
        <f t="shared" si="36"/>
        <v/>
      </c>
      <c r="AK774" s="254" t="str">
        <f t="shared" si="37"/>
        <v/>
      </c>
    </row>
    <row r="775" spans="1:37" x14ac:dyDescent="0.2">
      <c r="A775" s="248">
        <v>765</v>
      </c>
      <c r="B775" s="71"/>
      <c r="C775" s="71"/>
      <c r="D775" s="262"/>
      <c r="E775" s="219"/>
      <c r="F775" s="195"/>
      <c r="G775" s="195"/>
      <c r="H775" s="195"/>
      <c r="I775" s="195"/>
      <c r="J775" s="195"/>
      <c r="K775" s="195"/>
      <c r="L775" s="195"/>
      <c r="M775" s="195"/>
      <c r="N775" s="195"/>
      <c r="AA775" s="220">
        <v>760</v>
      </c>
      <c r="AB775" s="220" t="str">
        <f t="shared" si="35"/>
        <v/>
      </c>
      <c r="AC775" s="220" t="str">
        <f t="shared" si="36"/>
        <v/>
      </c>
      <c r="AK775" s="254" t="str">
        <f t="shared" si="37"/>
        <v/>
      </c>
    </row>
    <row r="776" spans="1:37" x14ac:dyDescent="0.2">
      <c r="A776" s="248">
        <v>766</v>
      </c>
      <c r="B776" s="71"/>
      <c r="C776" s="71"/>
      <c r="D776" s="262"/>
      <c r="E776" s="219"/>
      <c r="F776" s="195"/>
      <c r="G776" s="195"/>
      <c r="H776" s="195"/>
      <c r="I776" s="195"/>
      <c r="J776" s="195"/>
      <c r="K776" s="195"/>
      <c r="L776" s="195"/>
      <c r="M776" s="195"/>
      <c r="N776" s="195"/>
      <c r="AA776" s="220">
        <v>761</v>
      </c>
      <c r="AB776" s="220" t="str">
        <f t="shared" si="35"/>
        <v/>
      </c>
      <c r="AC776" s="220" t="str">
        <f t="shared" si="36"/>
        <v/>
      </c>
      <c r="AK776" s="254" t="str">
        <f t="shared" si="37"/>
        <v/>
      </c>
    </row>
    <row r="777" spans="1:37" x14ac:dyDescent="0.2">
      <c r="A777" s="248">
        <v>767</v>
      </c>
      <c r="B777" s="71"/>
      <c r="C777" s="71"/>
      <c r="D777" s="262"/>
      <c r="E777" s="219"/>
      <c r="F777" s="195"/>
      <c r="G777" s="195"/>
      <c r="H777" s="195"/>
      <c r="I777" s="195"/>
      <c r="J777" s="195"/>
      <c r="K777" s="195"/>
      <c r="L777" s="195"/>
      <c r="M777" s="195"/>
      <c r="N777" s="195"/>
      <c r="AA777" s="220">
        <v>762</v>
      </c>
      <c r="AB777" s="220" t="str">
        <f t="shared" si="35"/>
        <v/>
      </c>
      <c r="AC777" s="220" t="str">
        <f t="shared" si="36"/>
        <v/>
      </c>
      <c r="AK777" s="254" t="str">
        <f t="shared" si="37"/>
        <v/>
      </c>
    </row>
    <row r="778" spans="1:37" x14ac:dyDescent="0.2">
      <c r="A778" s="248">
        <v>768</v>
      </c>
      <c r="B778" s="71"/>
      <c r="C778" s="71"/>
      <c r="D778" s="262"/>
      <c r="E778" s="219"/>
      <c r="F778" s="195"/>
      <c r="G778" s="195"/>
      <c r="H778" s="195"/>
      <c r="I778" s="195"/>
      <c r="J778" s="195"/>
      <c r="K778" s="195"/>
      <c r="L778" s="195"/>
      <c r="M778" s="195"/>
      <c r="N778" s="195"/>
      <c r="AA778" s="220">
        <v>763</v>
      </c>
      <c r="AB778" s="220" t="str">
        <f t="shared" si="35"/>
        <v/>
      </c>
      <c r="AC778" s="220" t="str">
        <f t="shared" si="36"/>
        <v/>
      </c>
      <c r="AK778" s="254" t="str">
        <f t="shared" si="37"/>
        <v/>
      </c>
    </row>
    <row r="779" spans="1:37" x14ac:dyDescent="0.2">
      <c r="A779" s="248">
        <v>769</v>
      </c>
      <c r="B779" s="71"/>
      <c r="C779" s="71"/>
      <c r="D779" s="262"/>
      <c r="E779" s="219"/>
      <c r="F779" s="195"/>
      <c r="G779" s="195"/>
      <c r="H779" s="195"/>
      <c r="I779" s="195"/>
      <c r="J779" s="195"/>
      <c r="K779" s="195"/>
      <c r="L779" s="195"/>
      <c r="M779" s="195"/>
      <c r="N779" s="195"/>
      <c r="AA779" s="220">
        <v>764</v>
      </c>
      <c r="AB779" s="220" t="str">
        <f t="shared" si="35"/>
        <v/>
      </c>
      <c r="AC779" s="220" t="str">
        <f t="shared" si="36"/>
        <v/>
      </c>
      <c r="AK779" s="254" t="str">
        <f t="shared" si="37"/>
        <v/>
      </c>
    </row>
    <row r="780" spans="1:37" x14ac:dyDescent="0.2">
      <c r="A780" s="248">
        <v>770</v>
      </c>
      <c r="B780" s="71"/>
      <c r="C780" s="71"/>
      <c r="D780" s="262"/>
      <c r="E780" s="219"/>
      <c r="F780" s="195"/>
      <c r="G780" s="195"/>
      <c r="H780" s="195"/>
      <c r="I780" s="195"/>
      <c r="J780" s="195"/>
      <c r="K780" s="195"/>
      <c r="L780" s="195"/>
      <c r="M780" s="195"/>
      <c r="N780" s="195"/>
      <c r="AA780" s="220">
        <v>765</v>
      </c>
      <c r="AB780" s="220" t="str">
        <f t="shared" si="35"/>
        <v/>
      </c>
      <c r="AC780" s="220" t="str">
        <f t="shared" si="36"/>
        <v/>
      </c>
      <c r="AK780" s="254" t="str">
        <f t="shared" si="37"/>
        <v/>
      </c>
    </row>
    <row r="781" spans="1:37" x14ac:dyDescent="0.2">
      <c r="A781" s="248">
        <v>771</v>
      </c>
      <c r="B781" s="71"/>
      <c r="C781" s="71"/>
      <c r="D781" s="262"/>
      <c r="E781" s="219"/>
      <c r="F781" s="195"/>
      <c r="G781" s="195"/>
      <c r="H781" s="195"/>
      <c r="I781" s="195"/>
      <c r="J781" s="195"/>
      <c r="K781" s="195"/>
      <c r="L781" s="195"/>
      <c r="M781" s="195"/>
      <c r="N781" s="195"/>
      <c r="AA781" s="220">
        <v>766</v>
      </c>
      <c r="AB781" s="220" t="str">
        <f t="shared" si="35"/>
        <v/>
      </c>
      <c r="AC781" s="220" t="str">
        <f t="shared" si="36"/>
        <v/>
      </c>
      <c r="AK781" s="254" t="str">
        <f t="shared" si="37"/>
        <v/>
      </c>
    </row>
    <row r="782" spans="1:37" x14ac:dyDescent="0.2">
      <c r="A782" s="248">
        <v>772</v>
      </c>
      <c r="B782" s="71"/>
      <c r="C782" s="71"/>
      <c r="D782" s="262"/>
      <c r="E782" s="219"/>
      <c r="F782" s="195"/>
      <c r="G782" s="195"/>
      <c r="H782" s="195"/>
      <c r="I782" s="195"/>
      <c r="J782" s="195"/>
      <c r="K782" s="195"/>
      <c r="L782" s="195"/>
      <c r="M782" s="195"/>
      <c r="N782" s="195"/>
      <c r="AA782" s="220">
        <v>767</v>
      </c>
      <c r="AB782" s="220" t="str">
        <f t="shared" si="35"/>
        <v/>
      </c>
      <c r="AC782" s="220" t="str">
        <f t="shared" si="36"/>
        <v/>
      </c>
      <c r="AK782" s="254" t="str">
        <f t="shared" si="37"/>
        <v/>
      </c>
    </row>
    <row r="783" spans="1:37" x14ac:dyDescent="0.2">
      <c r="A783" s="248">
        <v>773</v>
      </c>
      <c r="B783" s="71"/>
      <c r="C783" s="71"/>
      <c r="D783" s="262"/>
      <c r="E783" s="219"/>
      <c r="F783" s="195"/>
      <c r="G783" s="195"/>
      <c r="H783" s="195"/>
      <c r="I783" s="195"/>
      <c r="J783" s="195"/>
      <c r="K783" s="195"/>
      <c r="L783" s="195"/>
      <c r="M783" s="195"/>
      <c r="N783" s="195"/>
      <c r="AA783" s="220">
        <v>768</v>
      </c>
      <c r="AB783" s="220" t="str">
        <f t="shared" si="35"/>
        <v/>
      </c>
      <c r="AC783" s="220" t="str">
        <f t="shared" si="36"/>
        <v/>
      </c>
      <c r="AK783" s="254" t="str">
        <f t="shared" si="37"/>
        <v/>
      </c>
    </row>
    <row r="784" spans="1:37" x14ac:dyDescent="0.2">
      <c r="A784" s="248">
        <v>774</v>
      </c>
      <c r="B784" s="71"/>
      <c r="C784" s="71"/>
      <c r="D784" s="262"/>
      <c r="E784" s="219"/>
      <c r="F784" s="195"/>
      <c r="G784" s="195"/>
      <c r="H784" s="195"/>
      <c r="I784" s="195"/>
      <c r="J784" s="195"/>
      <c r="K784" s="195"/>
      <c r="L784" s="195"/>
      <c r="M784" s="195"/>
      <c r="N784" s="195"/>
      <c r="AA784" s="220">
        <v>769</v>
      </c>
      <c r="AB784" s="220" t="str">
        <f t="shared" ref="AB784:AB847" si="38">IF(AK785="","",B779)</f>
        <v/>
      </c>
      <c r="AC784" s="220" t="str">
        <f t="shared" ref="AC784:AC847" si="39">IF(AK785="","",C779)</f>
        <v/>
      </c>
      <c r="AK784" s="254" t="str">
        <f t="shared" si="37"/>
        <v/>
      </c>
    </row>
    <row r="785" spans="1:37" x14ac:dyDescent="0.2">
      <c r="A785" s="248">
        <v>775</v>
      </c>
      <c r="B785" s="71"/>
      <c r="C785" s="71"/>
      <c r="D785" s="262"/>
      <c r="E785" s="219"/>
      <c r="F785" s="195"/>
      <c r="G785" s="195"/>
      <c r="H785" s="195"/>
      <c r="I785" s="195"/>
      <c r="J785" s="195"/>
      <c r="K785" s="195"/>
      <c r="L785" s="195"/>
      <c r="M785" s="195"/>
      <c r="N785" s="195"/>
      <c r="AA785" s="220">
        <v>770</v>
      </c>
      <c r="AB785" s="220" t="str">
        <f t="shared" si="38"/>
        <v/>
      </c>
      <c r="AC785" s="220" t="str">
        <f t="shared" si="39"/>
        <v/>
      </c>
      <c r="AK785" s="254" t="str">
        <f t="shared" ref="AK785:AK848" si="40">IF(OR(B779=0,C779=0),"",C779-B779)</f>
        <v/>
      </c>
    </row>
    <row r="786" spans="1:37" x14ac:dyDescent="0.2">
      <c r="A786" s="248">
        <v>776</v>
      </c>
      <c r="B786" s="71"/>
      <c r="C786" s="71"/>
      <c r="D786" s="262"/>
      <c r="E786" s="219"/>
      <c r="F786" s="195"/>
      <c r="G786" s="195"/>
      <c r="H786" s="195"/>
      <c r="I786" s="195"/>
      <c r="J786" s="195"/>
      <c r="K786" s="195"/>
      <c r="L786" s="195"/>
      <c r="M786" s="195"/>
      <c r="N786" s="195"/>
      <c r="AA786" s="220">
        <v>771</v>
      </c>
      <c r="AB786" s="220" t="str">
        <f t="shared" si="38"/>
        <v/>
      </c>
      <c r="AC786" s="220" t="str">
        <f t="shared" si="39"/>
        <v/>
      </c>
      <c r="AK786" s="254" t="str">
        <f t="shared" si="40"/>
        <v/>
      </c>
    </row>
    <row r="787" spans="1:37" x14ac:dyDescent="0.2">
      <c r="A787" s="248">
        <v>777</v>
      </c>
      <c r="B787" s="71"/>
      <c r="C787" s="71"/>
      <c r="D787" s="262"/>
      <c r="E787" s="219"/>
      <c r="F787" s="195"/>
      <c r="G787" s="195"/>
      <c r="H787" s="195"/>
      <c r="I787" s="195"/>
      <c r="J787" s="195"/>
      <c r="K787" s="195"/>
      <c r="L787" s="195"/>
      <c r="M787" s="195"/>
      <c r="N787" s="195"/>
      <c r="AA787" s="220">
        <v>772</v>
      </c>
      <c r="AB787" s="220" t="str">
        <f t="shared" si="38"/>
        <v/>
      </c>
      <c r="AC787" s="220" t="str">
        <f t="shared" si="39"/>
        <v/>
      </c>
      <c r="AK787" s="254" t="str">
        <f t="shared" si="40"/>
        <v/>
      </c>
    </row>
    <row r="788" spans="1:37" x14ac:dyDescent="0.2">
      <c r="A788" s="248">
        <v>778</v>
      </c>
      <c r="B788" s="71"/>
      <c r="C788" s="71"/>
      <c r="D788" s="262"/>
      <c r="E788" s="219"/>
      <c r="F788" s="195"/>
      <c r="G788" s="195"/>
      <c r="H788" s="195"/>
      <c r="I788" s="195"/>
      <c r="J788" s="195"/>
      <c r="K788" s="195"/>
      <c r="L788" s="195"/>
      <c r="M788" s="195"/>
      <c r="N788" s="195"/>
      <c r="AA788" s="220">
        <v>773</v>
      </c>
      <c r="AB788" s="220" t="str">
        <f t="shared" si="38"/>
        <v/>
      </c>
      <c r="AC788" s="220" t="str">
        <f t="shared" si="39"/>
        <v/>
      </c>
      <c r="AK788" s="254" t="str">
        <f t="shared" si="40"/>
        <v/>
      </c>
    </row>
    <row r="789" spans="1:37" x14ac:dyDescent="0.2">
      <c r="A789" s="248">
        <v>779</v>
      </c>
      <c r="B789" s="71"/>
      <c r="C789" s="71"/>
      <c r="D789" s="262"/>
      <c r="E789" s="219"/>
      <c r="F789" s="195"/>
      <c r="G789" s="195"/>
      <c r="H789" s="195"/>
      <c r="I789" s="195"/>
      <c r="J789" s="195"/>
      <c r="K789" s="195"/>
      <c r="L789" s="195"/>
      <c r="M789" s="195"/>
      <c r="N789" s="195"/>
      <c r="AA789" s="220">
        <v>774</v>
      </c>
      <c r="AB789" s="220" t="str">
        <f t="shared" si="38"/>
        <v/>
      </c>
      <c r="AC789" s="220" t="str">
        <f t="shared" si="39"/>
        <v/>
      </c>
      <c r="AK789" s="254" t="str">
        <f t="shared" si="40"/>
        <v/>
      </c>
    </row>
    <row r="790" spans="1:37" x14ac:dyDescent="0.2">
      <c r="A790" s="248">
        <v>780</v>
      </c>
      <c r="B790" s="71"/>
      <c r="C790" s="71"/>
      <c r="D790" s="262"/>
      <c r="E790" s="219"/>
      <c r="F790" s="195"/>
      <c r="G790" s="195"/>
      <c r="H790" s="195"/>
      <c r="I790" s="195"/>
      <c r="J790" s="195"/>
      <c r="K790" s="195"/>
      <c r="L790" s="195"/>
      <c r="M790" s="195"/>
      <c r="N790" s="195"/>
      <c r="AA790" s="220">
        <v>775</v>
      </c>
      <c r="AB790" s="220" t="str">
        <f t="shared" si="38"/>
        <v/>
      </c>
      <c r="AC790" s="220" t="str">
        <f t="shared" si="39"/>
        <v/>
      </c>
      <c r="AK790" s="254" t="str">
        <f t="shared" si="40"/>
        <v/>
      </c>
    </row>
    <row r="791" spans="1:37" x14ac:dyDescent="0.2">
      <c r="A791" s="248">
        <v>781</v>
      </c>
      <c r="B791" s="71"/>
      <c r="C791" s="71"/>
      <c r="D791" s="262"/>
      <c r="E791" s="219"/>
      <c r="F791" s="195"/>
      <c r="G791" s="195"/>
      <c r="H791" s="195"/>
      <c r="I791" s="195"/>
      <c r="J791" s="195"/>
      <c r="K791" s="195"/>
      <c r="L791" s="195"/>
      <c r="M791" s="195"/>
      <c r="N791" s="195"/>
      <c r="AA791" s="220">
        <v>776</v>
      </c>
      <c r="AB791" s="220" t="str">
        <f t="shared" si="38"/>
        <v/>
      </c>
      <c r="AC791" s="220" t="str">
        <f t="shared" si="39"/>
        <v/>
      </c>
      <c r="AK791" s="254" t="str">
        <f t="shared" si="40"/>
        <v/>
      </c>
    </row>
    <row r="792" spans="1:37" x14ac:dyDescent="0.2">
      <c r="A792" s="248">
        <v>782</v>
      </c>
      <c r="B792" s="71"/>
      <c r="C792" s="71"/>
      <c r="D792" s="262"/>
      <c r="E792" s="219"/>
      <c r="F792" s="195"/>
      <c r="G792" s="195"/>
      <c r="H792" s="195"/>
      <c r="I792" s="195"/>
      <c r="J792" s="195"/>
      <c r="K792" s="195"/>
      <c r="L792" s="195"/>
      <c r="M792" s="195"/>
      <c r="N792" s="195"/>
      <c r="AA792" s="220">
        <v>777</v>
      </c>
      <c r="AB792" s="220" t="str">
        <f t="shared" si="38"/>
        <v/>
      </c>
      <c r="AC792" s="220" t="str">
        <f t="shared" si="39"/>
        <v/>
      </c>
      <c r="AK792" s="254" t="str">
        <f t="shared" si="40"/>
        <v/>
      </c>
    </row>
    <row r="793" spans="1:37" x14ac:dyDescent="0.2">
      <c r="A793" s="248">
        <v>783</v>
      </c>
      <c r="B793" s="71"/>
      <c r="C793" s="71"/>
      <c r="D793" s="262"/>
      <c r="E793" s="219"/>
      <c r="F793" s="195"/>
      <c r="G793" s="195"/>
      <c r="H793" s="195"/>
      <c r="I793" s="195"/>
      <c r="J793" s="195"/>
      <c r="K793" s="195"/>
      <c r="L793" s="195"/>
      <c r="M793" s="195"/>
      <c r="N793" s="195"/>
      <c r="AA793" s="220">
        <v>778</v>
      </c>
      <c r="AB793" s="220" t="str">
        <f t="shared" si="38"/>
        <v/>
      </c>
      <c r="AC793" s="220" t="str">
        <f t="shared" si="39"/>
        <v/>
      </c>
      <c r="AK793" s="254" t="str">
        <f t="shared" si="40"/>
        <v/>
      </c>
    </row>
    <row r="794" spans="1:37" x14ac:dyDescent="0.2">
      <c r="A794" s="248">
        <v>784</v>
      </c>
      <c r="B794" s="71"/>
      <c r="C794" s="71"/>
      <c r="D794" s="262"/>
      <c r="E794" s="219"/>
      <c r="F794" s="195"/>
      <c r="G794" s="195"/>
      <c r="H794" s="195"/>
      <c r="I794" s="195"/>
      <c r="J794" s="195"/>
      <c r="K794" s="195"/>
      <c r="L794" s="195"/>
      <c r="M794" s="195"/>
      <c r="N794" s="195"/>
      <c r="AA794" s="220">
        <v>779</v>
      </c>
      <c r="AB794" s="220" t="str">
        <f t="shared" si="38"/>
        <v/>
      </c>
      <c r="AC794" s="220" t="str">
        <f t="shared" si="39"/>
        <v/>
      </c>
      <c r="AK794" s="254" t="str">
        <f t="shared" si="40"/>
        <v/>
      </c>
    </row>
    <row r="795" spans="1:37" x14ac:dyDescent="0.2">
      <c r="A795" s="248">
        <v>785</v>
      </c>
      <c r="B795" s="71"/>
      <c r="C795" s="71"/>
      <c r="D795" s="262"/>
      <c r="E795" s="219"/>
      <c r="F795" s="195"/>
      <c r="G795" s="195"/>
      <c r="H795" s="195"/>
      <c r="I795" s="195"/>
      <c r="J795" s="195"/>
      <c r="K795" s="195"/>
      <c r="L795" s="195"/>
      <c r="M795" s="195"/>
      <c r="N795" s="195"/>
      <c r="AA795" s="220">
        <v>780</v>
      </c>
      <c r="AB795" s="220" t="str">
        <f t="shared" si="38"/>
        <v/>
      </c>
      <c r="AC795" s="220" t="str">
        <f t="shared" si="39"/>
        <v/>
      </c>
      <c r="AK795" s="254" t="str">
        <f t="shared" si="40"/>
        <v/>
      </c>
    </row>
    <row r="796" spans="1:37" x14ac:dyDescent="0.2">
      <c r="A796" s="248">
        <v>786</v>
      </c>
      <c r="B796" s="71"/>
      <c r="C796" s="71"/>
      <c r="D796" s="262"/>
      <c r="E796" s="219"/>
      <c r="F796" s="195"/>
      <c r="G796" s="195"/>
      <c r="H796" s="195"/>
      <c r="I796" s="195"/>
      <c r="J796" s="195"/>
      <c r="K796" s="195"/>
      <c r="L796" s="195"/>
      <c r="M796" s="195"/>
      <c r="N796" s="195"/>
      <c r="AA796" s="220">
        <v>781</v>
      </c>
      <c r="AB796" s="220" t="str">
        <f t="shared" si="38"/>
        <v/>
      </c>
      <c r="AC796" s="220" t="str">
        <f t="shared" si="39"/>
        <v/>
      </c>
      <c r="AK796" s="254" t="str">
        <f t="shared" si="40"/>
        <v/>
      </c>
    </row>
    <row r="797" spans="1:37" x14ac:dyDescent="0.2">
      <c r="A797" s="248">
        <v>787</v>
      </c>
      <c r="B797" s="71"/>
      <c r="C797" s="71"/>
      <c r="D797" s="262"/>
      <c r="E797" s="219"/>
      <c r="F797" s="195"/>
      <c r="G797" s="195"/>
      <c r="H797" s="195"/>
      <c r="I797" s="195"/>
      <c r="J797" s="195"/>
      <c r="K797" s="195"/>
      <c r="L797" s="195"/>
      <c r="M797" s="195"/>
      <c r="N797" s="195"/>
      <c r="AA797" s="220">
        <v>782</v>
      </c>
      <c r="AB797" s="220" t="str">
        <f t="shared" si="38"/>
        <v/>
      </c>
      <c r="AC797" s="220" t="str">
        <f t="shared" si="39"/>
        <v/>
      </c>
      <c r="AK797" s="254" t="str">
        <f t="shared" si="40"/>
        <v/>
      </c>
    </row>
    <row r="798" spans="1:37" x14ac:dyDescent="0.2">
      <c r="A798" s="248">
        <v>788</v>
      </c>
      <c r="B798" s="71"/>
      <c r="C798" s="71"/>
      <c r="D798" s="262"/>
      <c r="E798" s="219"/>
      <c r="F798" s="195"/>
      <c r="G798" s="195"/>
      <c r="H798" s="195"/>
      <c r="I798" s="195"/>
      <c r="J798" s="195"/>
      <c r="K798" s="195"/>
      <c r="L798" s="195"/>
      <c r="M798" s="195"/>
      <c r="N798" s="195"/>
      <c r="AA798" s="220">
        <v>783</v>
      </c>
      <c r="AB798" s="220" t="str">
        <f t="shared" si="38"/>
        <v/>
      </c>
      <c r="AC798" s="220" t="str">
        <f t="shared" si="39"/>
        <v/>
      </c>
      <c r="AK798" s="254" t="str">
        <f t="shared" si="40"/>
        <v/>
      </c>
    </row>
    <row r="799" spans="1:37" x14ac:dyDescent="0.2">
      <c r="A799" s="248">
        <v>789</v>
      </c>
      <c r="B799" s="71"/>
      <c r="C799" s="71"/>
      <c r="D799" s="262"/>
      <c r="E799" s="219"/>
      <c r="F799" s="195"/>
      <c r="G799" s="195"/>
      <c r="H799" s="195"/>
      <c r="I799" s="195"/>
      <c r="J799" s="195"/>
      <c r="K799" s="195"/>
      <c r="L799" s="195"/>
      <c r="M799" s="195"/>
      <c r="N799" s="195"/>
      <c r="AA799" s="220">
        <v>784</v>
      </c>
      <c r="AB799" s="220" t="str">
        <f t="shared" si="38"/>
        <v/>
      </c>
      <c r="AC799" s="220" t="str">
        <f t="shared" si="39"/>
        <v/>
      </c>
      <c r="AK799" s="254" t="str">
        <f t="shared" si="40"/>
        <v/>
      </c>
    </row>
    <row r="800" spans="1:37" x14ac:dyDescent="0.2">
      <c r="A800" s="248">
        <v>790</v>
      </c>
      <c r="B800" s="71"/>
      <c r="C800" s="71"/>
      <c r="D800" s="262"/>
      <c r="E800" s="219"/>
      <c r="F800" s="195"/>
      <c r="G800" s="195"/>
      <c r="H800" s="195"/>
      <c r="I800" s="195"/>
      <c r="J800" s="195"/>
      <c r="K800" s="195"/>
      <c r="L800" s="195"/>
      <c r="M800" s="195"/>
      <c r="N800" s="195"/>
      <c r="AA800" s="220">
        <v>785</v>
      </c>
      <c r="AB800" s="220" t="str">
        <f t="shared" si="38"/>
        <v/>
      </c>
      <c r="AC800" s="220" t="str">
        <f t="shared" si="39"/>
        <v/>
      </c>
      <c r="AK800" s="254" t="str">
        <f t="shared" si="40"/>
        <v/>
      </c>
    </row>
    <row r="801" spans="1:37" x14ac:dyDescent="0.2">
      <c r="A801" s="248">
        <v>791</v>
      </c>
      <c r="B801" s="71"/>
      <c r="C801" s="71"/>
      <c r="D801" s="262"/>
      <c r="E801" s="219"/>
      <c r="F801" s="195"/>
      <c r="G801" s="195"/>
      <c r="H801" s="195"/>
      <c r="I801" s="195"/>
      <c r="J801" s="195"/>
      <c r="K801" s="195"/>
      <c r="L801" s="195"/>
      <c r="M801" s="195"/>
      <c r="N801" s="195"/>
      <c r="AA801" s="220">
        <v>786</v>
      </c>
      <c r="AB801" s="220" t="str">
        <f t="shared" si="38"/>
        <v/>
      </c>
      <c r="AC801" s="220" t="str">
        <f t="shared" si="39"/>
        <v/>
      </c>
      <c r="AK801" s="254" t="str">
        <f t="shared" si="40"/>
        <v/>
      </c>
    </row>
    <row r="802" spans="1:37" x14ac:dyDescent="0.2">
      <c r="A802" s="248">
        <v>792</v>
      </c>
      <c r="B802" s="71"/>
      <c r="C802" s="71"/>
      <c r="D802" s="262"/>
      <c r="E802" s="219"/>
      <c r="F802" s="195"/>
      <c r="G802" s="195"/>
      <c r="H802" s="195"/>
      <c r="I802" s="195"/>
      <c r="J802" s="195"/>
      <c r="K802" s="195"/>
      <c r="L802" s="195"/>
      <c r="M802" s="195"/>
      <c r="N802" s="195"/>
      <c r="AA802" s="220">
        <v>787</v>
      </c>
      <c r="AB802" s="220" t="str">
        <f t="shared" si="38"/>
        <v/>
      </c>
      <c r="AC802" s="220" t="str">
        <f t="shared" si="39"/>
        <v/>
      </c>
      <c r="AK802" s="254" t="str">
        <f t="shared" si="40"/>
        <v/>
      </c>
    </row>
    <row r="803" spans="1:37" x14ac:dyDescent="0.2">
      <c r="A803" s="248">
        <v>793</v>
      </c>
      <c r="B803" s="71"/>
      <c r="C803" s="71"/>
      <c r="D803" s="262"/>
      <c r="E803" s="219"/>
      <c r="F803" s="195"/>
      <c r="G803" s="195"/>
      <c r="H803" s="195"/>
      <c r="I803" s="195"/>
      <c r="J803" s="195"/>
      <c r="K803" s="195"/>
      <c r="L803" s="195"/>
      <c r="M803" s="195"/>
      <c r="N803" s="195"/>
      <c r="AA803" s="220">
        <v>788</v>
      </c>
      <c r="AB803" s="220" t="str">
        <f t="shared" si="38"/>
        <v/>
      </c>
      <c r="AC803" s="220" t="str">
        <f t="shared" si="39"/>
        <v/>
      </c>
      <c r="AK803" s="254" t="str">
        <f t="shared" si="40"/>
        <v/>
      </c>
    </row>
    <row r="804" spans="1:37" x14ac:dyDescent="0.2">
      <c r="A804" s="248">
        <v>794</v>
      </c>
      <c r="B804" s="71"/>
      <c r="C804" s="71"/>
      <c r="D804" s="262"/>
      <c r="E804" s="219"/>
      <c r="F804" s="195"/>
      <c r="G804" s="195"/>
      <c r="H804" s="195"/>
      <c r="I804" s="195"/>
      <c r="J804" s="195"/>
      <c r="K804" s="195"/>
      <c r="L804" s="195"/>
      <c r="M804" s="195"/>
      <c r="N804" s="195"/>
      <c r="AA804" s="220">
        <v>789</v>
      </c>
      <c r="AB804" s="220" t="str">
        <f t="shared" si="38"/>
        <v/>
      </c>
      <c r="AC804" s="220" t="str">
        <f t="shared" si="39"/>
        <v/>
      </c>
      <c r="AK804" s="254" t="str">
        <f t="shared" si="40"/>
        <v/>
      </c>
    </row>
    <row r="805" spans="1:37" x14ac:dyDescent="0.2">
      <c r="A805" s="248">
        <v>795</v>
      </c>
      <c r="B805" s="71"/>
      <c r="C805" s="71"/>
      <c r="D805" s="262"/>
      <c r="E805" s="219"/>
      <c r="F805" s="195"/>
      <c r="G805" s="195"/>
      <c r="H805" s="195"/>
      <c r="I805" s="195"/>
      <c r="J805" s="195"/>
      <c r="K805" s="195"/>
      <c r="L805" s="195"/>
      <c r="M805" s="195"/>
      <c r="N805" s="195"/>
      <c r="AA805" s="220">
        <v>790</v>
      </c>
      <c r="AB805" s="220" t="str">
        <f t="shared" si="38"/>
        <v/>
      </c>
      <c r="AC805" s="220" t="str">
        <f t="shared" si="39"/>
        <v/>
      </c>
      <c r="AK805" s="254" t="str">
        <f t="shared" si="40"/>
        <v/>
      </c>
    </row>
    <row r="806" spans="1:37" x14ac:dyDescent="0.2">
      <c r="A806" s="248">
        <v>796</v>
      </c>
      <c r="B806" s="71"/>
      <c r="C806" s="71"/>
      <c r="D806" s="262"/>
      <c r="E806" s="219"/>
      <c r="F806" s="195"/>
      <c r="G806" s="195"/>
      <c r="H806" s="195"/>
      <c r="I806" s="195"/>
      <c r="J806" s="195"/>
      <c r="K806" s="195"/>
      <c r="L806" s="195"/>
      <c r="M806" s="195"/>
      <c r="N806" s="195"/>
      <c r="AA806" s="220">
        <v>791</v>
      </c>
      <c r="AB806" s="220" t="str">
        <f t="shared" si="38"/>
        <v/>
      </c>
      <c r="AC806" s="220" t="str">
        <f t="shared" si="39"/>
        <v/>
      </c>
      <c r="AK806" s="254" t="str">
        <f t="shared" si="40"/>
        <v/>
      </c>
    </row>
    <row r="807" spans="1:37" x14ac:dyDescent="0.2">
      <c r="A807" s="248">
        <v>797</v>
      </c>
      <c r="B807" s="71"/>
      <c r="C807" s="71"/>
      <c r="D807" s="262"/>
      <c r="E807" s="219"/>
      <c r="F807" s="195"/>
      <c r="G807" s="195"/>
      <c r="H807" s="195"/>
      <c r="I807" s="195"/>
      <c r="J807" s="195"/>
      <c r="K807" s="195"/>
      <c r="L807" s="195"/>
      <c r="M807" s="195"/>
      <c r="N807" s="195"/>
      <c r="AA807" s="220">
        <v>792</v>
      </c>
      <c r="AB807" s="220" t="str">
        <f t="shared" si="38"/>
        <v/>
      </c>
      <c r="AC807" s="220" t="str">
        <f t="shared" si="39"/>
        <v/>
      </c>
      <c r="AK807" s="254" t="str">
        <f t="shared" si="40"/>
        <v/>
      </c>
    </row>
    <row r="808" spans="1:37" x14ac:dyDescent="0.2">
      <c r="A808" s="248">
        <v>798</v>
      </c>
      <c r="B808" s="71"/>
      <c r="C808" s="71"/>
      <c r="D808" s="262"/>
      <c r="E808" s="219"/>
      <c r="F808" s="195"/>
      <c r="G808" s="195"/>
      <c r="H808" s="195"/>
      <c r="I808" s="195"/>
      <c r="J808" s="195"/>
      <c r="K808" s="195"/>
      <c r="L808" s="195"/>
      <c r="M808" s="195"/>
      <c r="N808" s="195"/>
      <c r="AA808" s="220">
        <v>793</v>
      </c>
      <c r="AB808" s="220" t="str">
        <f t="shared" si="38"/>
        <v/>
      </c>
      <c r="AC808" s="220" t="str">
        <f t="shared" si="39"/>
        <v/>
      </c>
      <c r="AK808" s="254" t="str">
        <f t="shared" si="40"/>
        <v/>
      </c>
    </row>
    <row r="809" spans="1:37" x14ac:dyDescent="0.2">
      <c r="A809" s="248">
        <v>799</v>
      </c>
      <c r="B809" s="71"/>
      <c r="C809" s="71"/>
      <c r="D809" s="262"/>
      <c r="E809" s="219"/>
      <c r="F809" s="195"/>
      <c r="G809" s="195"/>
      <c r="H809" s="195"/>
      <c r="I809" s="195"/>
      <c r="J809" s="195"/>
      <c r="K809" s="195"/>
      <c r="L809" s="195"/>
      <c r="M809" s="195"/>
      <c r="N809" s="195"/>
      <c r="AA809" s="220">
        <v>794</v>
      </c>
      <c r="AB809" s="220" t="str">
        <f t="shared" si="38"/>
        <v/>
      </c>
      <c r="AC809" s="220" t="str">
        <f t="shared" si="39"/>
        <v/>
      </c>
      <c r="AK809" s="254" t="str">
        <f t="shared" si="40"/>
        <v/>
      </c>
    </row>
    <row r="810" spans="1:37" x14ac:dyDescent="0.2">
      <c r="A810" s="248">
        <v>800</v>
      </c>
      <c r="B810" s="71"/>
      <c r="C810" s="71"/>
      <c r="D810" s="262"/>
      <c r="E810" s="219"/>
      <c r="F810" s="195"/>
      <c r="G810" s="195"/>
      <c r="H810" s="195"/>
      <c r="I810" s="195"/>
      <c r="J810" s="195"/>
      <c r="K810" s="195"/>
      <c r="L810" s="195"/>
      <c r="M810" s="195"/>
      <c r="N810" s="195"/>
      <c r="AA810" s="220">
        <v>795</v>
      </c>
      <c r="AB810" s="220" t="str">
        <f t="shared" si="38"/>
        <v/>
      </c>
      <c r="AC810" s="220" t="str">
        <f t="shared" si="39"/>
        <v/>
      </c>
      <c r="AK810" s="254" t="str">
        <f t="shared" si="40"/>
        <v/>
      </c>
    </row>
    <row r="811" spans="1:37" x14ac:dyDescent="0.2">
      <c r="A811" s="248">
        <v>801</v>
      </c>
      <c r="B811" s="71"/>
      <c r="C811" s="71"/>
      <c r="D811" s="262"/>
      <c r="E811" s="219"/>
      <c r="F811" s="195"/>
      <c r="G811" s="195"/>
      <c r="H811" s="195"/>
      <c r="I811" s="195"/>
      <c r="J811" s="195"/>
      <c r="K811" s="195"/>
      <c r="L811" s="195"/>
      <c r="M811" s="195"/>
      <c r="N811" s="195"/>
      <c r="AA811" s="220">
        <v>796</v>
      </c>
      <c r="AB811" s="220" t="str">
        <f t="shared" si="38"/>
        <v/>
      </c>
      <c r="AC811" s="220" t="str">
        <f t="shared" si="39"/>
        <v/>
      </c>
      <c r="AK811" s="254" t="str">
        <f t="shared" si="40"/>
        <v/>
      </c>
    </row>
    <row r="812" spans="1:37" x14ac:dyDescent="0.2">
      <c r="A812" s="248">
        <v>802</v>
      </c>
      <c r="B812" s="71"/>
      <c r="C812" s="71"/>
      <c r="D812" s="262"/>
      <c r="E812" s="219"/>
      <c r="F812" s="195"/>
      <c r="G812" s="195"/>
      <c r="H812" s="195"/>
      <c r="I812" s="195"/>
      <c r="J812" s="195"/>
      <c r="K812" s="195"/>
      <c r="L812" s="195"/>
      <c r="M812" s="195"/>
      <c r="N812" s="195"/>
      <c r="AA812" s="220">
        <v>797</v>
      </c>
      <c r="AB812" s="220" t="str">
        <f t="shared" si="38"/>
        <v/>
      </c>
      <c r="AC812" s="220" t="str">
        <f t="shared" si="39"/>
        <v/>
      </c>
      <c r="AK812" s="254" t="str">
        <f t="shared" si="40"/>
        <v/>
      </c>
    </row>
    <row r="813" spans="1:37" x14ac:dyDescent="0.2">
      <c r="A813" s="248">
        <v>803</v>
      </c>
      <c r="B813" s="71"/>
      <c r="C813" s="71"/>
      <c r="D813" s="262"/>
      <c r="E813" s="219"/>
      <c r="F813" s="195"/>
      <c r="G813" s="195"/>
      <c r="H813" s="195"/>
      <c r="I813" s="195"/>
      <c r="J813" s="195"/>
      <c r="K813" s="195"/>
      <c r="L813" s="195"/>
      <c r="M813" s="195"/>
      <c r="N813" s="195"/>
      <c r="AA813" s="220">
        <v>798</v>
      </c>
      <c r="AB813" s="220" t="str">
        <f t="shared" si="38"/>
        <v/>
      </c>
      <c r="AC813" s="220" t="str">
        <f t="shared" si="39"/>
        <v/>
      </c>
      <c r="AK813" s="254" t="str">
        <f t="shared" si="40"/>
        <v/>
      </c>
    </row>
    <row r="814" spans="1:37" x14ac:dyDescent="0.2">
      <c r="A814" s="248">
        <v>804</v>
      </c>
      <c r="B814" s="71"/>
      <c r="C814" s="71"/>
      <c r="D814" s="262"/>
      <c r="E814" s="219"/>
      <c r="F814" s="195"/>
      <c r="G814" s="195"/>
      <c r="H814" s="195"/>
      <c r="I814" s="195"/>
      <c r="J814" s="195"/>
      <c r="K814" s="195"/>
      <c r="L814" s="195"/>
      <c r="M814" s="195"/>
      <c r="N814" s="195"/>
      <c r="AA814" s="220">
        <v>799</v>
      </c>
      <c r="AB814" s="220" t="str">
        <f t="shared" si="38"/>
        <v/>
      </c>
      <c r="AC814" s="220" t="str">
        <f t="shared" si="39"/>
        <v/>
      </c>
      <c r="AK814" s="254" t="str">
        <f t="shared" si="40"/>
        <v/>
      </c>
    </row>
    <row r="815" spans="1:37" x14ac:dyDescent="0.2">
      <c r="A815" s="248">
        <v>805</v>
      </c>
      <c r="B815" s="71"/>
      <c r="C815" s="71"/>
      <c r="D815" s="262"/>
      <c r="E815" s="219"/>
      <c r="F815" s="195"/>
      <c r="G815" s="195"/>
      <c r="H815" s="195"/>
      <c r="I815" s="195"/>
      <c r="J815" s="195"/>
      <c r="K815" s="195"/>
      <c r="L815" s="195"/>
      <c r="M815" s="195"/>
      <c r="N815" s="195"/>
      <c r="AA815" s="220">
        <v>800</v>
      </c>
      <c r="AB815" s="220" t="str">
        <f t="shared" si="38"/>
        <v/>
      </c>
      <c r="AC815" s="220" t="str">
        <f t="shared" si="39"/>
        <v/>
      </c>
      <c r="AK815" s="254" t="str">
        <f t="shared" si="40"/>
        <v/>
      </c>
    </row>
    <row r="816" spans="1:37" x14ac:dyDescent="0.2">
      <c r="A816" s="248">
        <v>806</v>
      </c>
      <c r="B816" s="71"/>
      <c r="C816" s="71"/>
      <c r="D816" s="262"/>
      <c r="E816" s="219"/>
      <c r="F816" s="195"/>
      <c r="G816" s="195"/>
      <c r="H816" s="195"/>
      <c r="I816" s="195"/>
      <c r="J816" s="195"/>
      <c r="K816" s="195"/>
      <c r="L816" s="195"/>
      <c r="M816" s="195"/>
      <c r="N816" s="195"/>
      <c r="AA816" s="220">
        <v>801</v>
      </c>
      <c r="AB816" s="220" t="str">
        <f t="shared" si="38"/>
        <v/>
      </c>
      <c r="AC816" s="220" t="str">
        <f t="shared" si="39"/>
        <v/>
      </c>
      <c r="AK816" s="254" t="str">
        <f t="shared" si="40"/>
        <v/>
      </c>
    </row>
    <row r="817" spans="1:37" x14ac:dyDescent="0.2">
      <c r="A817" s="248">
        <v>807</v>
      </c>
      <c r="B817" s="71"/>
      <c r="C817" s="71"/>
      <c r="D817" s="262"/>
      <c r="E817" s="219"/>
      <c r="F817" s="195"/>
      <c r="G817" s="195"/>
      <c r="H817" s="195"/>
      <c r="I817" s="195"/>
      <c r="J817" s="195"/>
      <c r="K817" s="195"/>
      <c r="L817" s="195"/>
      <c r="M817" s="195"/>
      <c r="N817" s="195"/>
      <c r="AA817" s="220">
        <v>802</v>
      </c>
      <c r="AB817" s="220" t="str">
        <f t="shared" si="38"/>
        <v/>
      </c>
      <c r="AC817" s="220" t="str">
        <f t="shared" si="39"/>
        <v/>
      </c>
      <c r="AK817" s="254" t="str">
        <f t="shared" si="40"/>
        <v/>
      </c>
    </row>
    <row r="818" spans="1:37" x14ac:dyDescent="0.2">
      <c r="A818" s="248">
        <v>808</v>
      </c>
      <c r="B818" s="71"/>
      <c r="C818" s="71"/>
      <c r="D818" s="262"/>
      <c r="E818" s="219"/>
      <c r="F818" s="195"/>
      <c r="G818" s="195"/>
      <c r="H818" s="195"/>
      <c r="I818" s="195"/>
      <c r="J818" s="195"/>
      <c r="K818" s="195"/>
      <c r="L818" s="195"/>
      <c r="M818" s="195"/>
      <c r="N818" s="195"/>
      <c r="AA818" s="220">
        <v>803</v>
      </c>
      <c r="AB818" s="220" t="str">
        <f t="shared" si="38"/>
        <v/>
      </c>
      <c r="AC818" s="220" t="str">
        <f t="shared" si="39"/>
        <v/>
      </c>
      <c r="AK818" s="254" t="str">
        <f t="shared" si="40"/>
        <v/>
      </c>
    </row>
    <row r="819" spans="1:37" x14ac:dyDescent="0.2">
      <c r="A819" s="248">
        <v>809</v>
      </c>
      <c r="B819" s="71"/>
      <c r="C819" s="71"/>
      <c r="D819" s="262"/>
      <c r="E819" s="219"/>
      <c r="F819" s="195"/>
      <c r="G819" s="195"/>
      <c r="H819" s="195"/>
      <c r="I819" s="195"/>
      <c r="J819" s="195"/>
      <c r="K819" s="195"/>
      <c r="L819" s="195"/>
      <c r="M819" s="195"/>
      <c r="N819" s="195"/>
      <c r="AA819" s="220">
        <v>804</v>
      </c>
      <c r="AB819" s="220" t="str">
        <f t="shared" si="38"/>
        <v/>
      </c>
      <c r="AC819" s="220" t="str">
        <f t="shared" si="39"/>
        <v/>
      </c>
      <c r="AK819" s="254" t="str">
        <f t="shared" si="40"/>
        <v/>
      </c>
    </row>
    <row r="820" spans="1:37" x14ac:dyDescent="0.2">
      <c r="A820" s="248">
        <v>810</v>
      </c>
      <c r="B820" s="71"/>
      <c r="C820" s="71"/>
      <c r="D820" s="262"/>
      <c r="E820" s="219"/>
      <c r="F820" s="195"/>
      <c r="G820" s="195"/>
      <c r="H820" s="195"/>
      <c r="I820" s="195"/>
      <c r="J820" s="195"/>
      <c r="K820" s="195"/>
      <c r="L820" s="195"/>
      <c r="M820" s="195"/>
      <c r="N820" s="195"/>
      <c r="AA820" s="220">
        <v>805</v>
      </c>
      <c r="AB820" s="220" t="str">
        <f t="shared" si="38"/>
        <v/>
      </c>
      <c r="AC820" s="220" t="str">
        <f t="shared" si="39"/>
        <v/>
      </c>
      <c r="AK820" s="254" t="str">
        <f t="shared" si="40"/>
        <v/>
      </c>
    </row>
    <row r="821" spans="1:37" x14ac:dyDescent="0.2">
      <c r="A821" s="248">
        <v>811</v>
      </c>
      <c r="B821" s="71"/>
      <c r="C821" s="71"/>
      <c r="D821" s="262"/>
      <c r="E821" s="219"/>
      <c r="F821" s="195"/>
      <c r="G821" s="195"/>
      <c r="H821" s="195"/>
      <c r="I821" s="195"/>
      <c r="J821" s="195"/>
      <c r="K821" s="195"/>
      <c r="L821" s="195"/>
      <c r="M821" s="195"/>
      <c r="N821" s="195"/>
      <c r="AA821" s="220">
        <v>806</v>
      </c>
      <c r="AB821" s="220" t="str">
        <f t="shared" si="38"/>
        <v/>
      </c>
      <c r="AC821" s="220" t="str">
        <f t="shared" si="39"/>
        <v/>
      </c>
      <c r="AK821" s="254" t="str">
        <f t="shared" si="40"/>
        <v/>
      </c>
    </row>
    <row r="822" spans="1:37" x14ac:dyDescent="0.2">
      <c r="A822" s="248">
        <v>812</v>
      </c>
      <c r="B822" s="71"/>
      <c r="C822" s="71"/>
      <c r="D822" s="262"/>
      <c r="E822" s="219"/>
      <c r="F822" s="195"/>
      <c r="G822" s="195"/>
      <c r="H822" s="195"/>
      <c r="I822" s="195"/>
      <c r="J822" s="195"/>
      <c r="K822" s="195"/>
      <c r="L822" s="195"/>
      <c r="M822" s="195"/>
      <c r="N822" s="195"/>
      <c r="AA822" s="220">
        <v>807</v>
      </c>
      <c r="AB822" s="220" t="str">
        <f t="shared" si="38"/>
        <v/>
      </c>
      <c r="AC822" s="220" t="str">
        <f t="shared" si="39"/>
        <v/>
      </c>
      <c r="AK822" s="254" t="str">
        <f t="shared" si="40"/>
        <v/>
      </c>
    </row>
    <row r="823" spans="1:37" x14ac:dyDescent="0.2">
      <c r="A823" s="248">
        <v>813</v>
      </c>
      <c r="B823" s="71"/>
      <c r="C823" s="71"/>
      <c r="D823" s="262"/>
      <c r="E823" s="219"/>
      <c r="F823" s="195"/>
      <c r="G823" s="195"/>
      <c r="H823" s="195"/>
      <c r="I823" s="195"/>
      <c r="J823" s="195"/>
      <c r="K823" s="195"/>
      <c r="L823" s="195"/>
      <c r="M823" s="195"/>
      <c r="N823" s="195"/>
      <c r="AA823" s="220">
        <v>808</v>
      </c>
      <c r="AB823" s="220" t="str">
        <f t="shared" si="38"/>
        <v/>
      </c>
      <c r="AC823" s="220" t="str">
        <f t="shared" si="39"/>
        <v/>
      </c>
      <c r="AK823" s="254" t="str">
        <f t="shared" si="40"/>
        <v/>
      </c>
    </row>
    <row r="824" spans="1:37" x14ac:dyDescent="0.2">
      <c r="A824" s="248">
        <v>814</v>
      </c>
      <c r="B824" s="71"/>
      <c r="C824" s="71"/>
      <c r="D824" s="262"/>
      <c r="E824" s="219"/>
      <c r="F824" s="195"/>
      <c r="G824" s="195"/>
      <c r="H824" s="195"/>
      <c r="I824" s="195"/>
      <c r="J824" s="195"/>
      <c r="K824" s="195"/>
      <c r="L824" s="195"/>
      <c r="M824" s="195"/>
      <c r="N824" s="195"/>
      <c r="AA824" s="220">
        <v>809</v>
      </c>
      <c r="AB824" s="220" t="str">
        <f t="shared" si="38"/>
        <v/>
      </c>
      <c r="AC824" s="220" t="str">
        <f t="shared" si="39"/>
        <v/>
      </c>
      <c r="AK824" s="254" t="str">
        <f t="shared" si="40"/>
        <v/>
      </c>
    </row>
    <row r="825" spans="1:37" x14ac:dyDescent="0.2">
      <c r="A825" s="248">
        <v>815</v>
      </c>
      <c r="B825" s="71"/>
      <c r="C825" s="71"/>
      <c r="D825" s="262"/>
      <c r="E825" s="219"/>
      <c r="F825" s="195"/>
      <c r="G825" s="195"/>
      <c r="H825" s="195"/>
      <c r="I825" s="195"/>
      <c r="J825" s="195"/>
      <c r="K825" s="195"/>
      <c r="L825" s="195"/>
      <c r="M825" s="195"/>
      <c r="N825" s="195"/>
      <c r="AA825" s="220">
        <v>810</v>
      </c>
      <c r="AB825" s="220" t="str">
        <f t="shared" si="38"/>
        <v/>
      </c>
      <c r="AC825" s="220" t="str">
        <f t="shared" si="39"/>
        <v/>
      </c>
      <c r="AK825" s="254" t="str">
        <f t="shared" si="40"/>
        <v/>
      </c>
    </row>
    <row r="826" spans="1:37" x14ac:dyDescent="0.2">
      <c r="A826" s="248">
        <v>816</v>
      </c>
      <c r="B826" s="71"/>
      <c r="C826" s="71"/>
      <c r="D826" s="262"/>
      <c r="E826" s="219"/>
      <c r="F826" s="195"/>
      <c r="G826" s="195"/>
      <c r="H826" s="195"/>
      <c r="I826" s="195"/>
      <c r="J826" s="195"/>
      <c r="K826" s="195"/>
      <c r="L826" s="195"/>
      <c r="M826" s="195"/>
      <c r="N826" s="195"/>
      <c r="AA826" s="220">
        <v>811</v>
      </c>
      <c r="AB826" s="220" t="str">
        <f t="shared" si="38"/>
        <v/>
      </c>
      <c r="AC826" s="220" t="str">
        <f t="shared" si="39"/>
        <v/>
      </c>
      <c r="AK826" s="254" t="str">
        <f t="shared" si="40"/>
        <v/>
      </c>
    </row>
    <row r="827" spans="1:37" x14ac:dyDescent="0.2">
      <c r="A827" s="248">
        <v>817</v>
      </c>
      <c r="B827" s="71"/>
      <c r="C827" s="71"/>
      <c r="D827" s="262"/>
      <c r="E827" s="219"/>
      <c r="F827" s="195"/>
      <c r="G827" s="195"/>
      <c r="H827" s="195"/>
      <c r="I827" s="195"/>
      <c r="J827" s="195"/>
      <c r="K827" s="195"/>
      <c r="L827" s="195"/>
      <c r="M827" s="195"/>
      <c r="N827" s="195"/>
      <c r="AA827" s="220">
        <v>812</v>
      </c>
      <c r="AB827" s="220" t="str">
        <f t="shared" si="38"/>
        <v/>
      </c>
      <c r="AC827" s="220" t="str">
        <f t="shared" si="39"/>
        <v/>
      </c>
      <c r="AK827" s="254" t="str">
        <f t="shared" si="40"/>
        <v/>
      </c>
    </row>
    <row r="828" spans="1:37" x14ac:dyDescent="0.2">
      <c r="A828" s="248">
        <v>818</v>
      </c>
      <c r="B828" s="71"/>
      <c r="C828" s="71"/>
      <c r="D828" s="262"/>
      <c r="E828" s="219"/>
      <c r="F828" s="195"/>
      <c r="G828" s="195"/>
      <c r="H828" s="195"/>
      <c r="I828" s="195"/>
      <c r="J828" s="195"/>
      <c r="K828" s="195"/>
      <c r="L828" s="195"/>
      <c r="M828" s="195"/>
      <c r="N828" s="195"/>
      <c r="AA828" s="220">
        <v>813</v>
      </c>
      <c r="AB828" s="220" t="str">
        <f t="shared" si="38"/>
        <v/>
      </c>
      <c r="AC828" s="220" t="str">
        <f t="shared" si="39"/>
        <v/>
      </c>
      <c r="AK828" s="254" t="str">
        <f t="shared" si="40"/>
        <v/>
      </c>
    </row>
    <row r="829" spans="1:37" x14ac:dyDescent="0.2">
      <c r="A829" s="248">
        <v>819</v>
      </c>
      <c r="B829" s="71"/>
      <c r="C829" s="71"/>
      <c r="D829" s="262"/>
      <c r="E829" s="219"/>
      <c r="F829" s="195"/>
      <c r="G829" s="195"/>
      <c r="H829" s="195"/>
      <c r="I829" s="195"/>
      <c r="J829" s="195"/>
      <c r="K829" s="195"/>
      <c r="L829" s="195"/>
      <c r="M829" s="195"/>
      <c r="N829" s="195"/>
      <c r="AA829" s="220">
        <v>814</v>
      </c>
      <c r="AB829" s="220" t="str">
        <f t="shared" si="38"/>
        <v/>
      </c>
      <c r="AC829" s="220" t="str">
        <f t="shared" si="39"/>
        <v/>
      </c>
      <c r="AK829" s="254" t="str">
        <f t="shared" si="40"/>
        <v/>
      </c>
    </row>
    <row r="830" spans="1:37" x14ac:dyDescent="0.2">
      <c r="A830" s="248">
        <v>820</v>
      </c>
      <c r="B830" s="71"/>
      <c r="C830" s="71"/>
      <c r="D830" s="262"/>
      <c r="E830" s="219"/>
      <c r="F830" s="195"/>
      <c r="G830" s="195"/>
      <c r="H830" s="195"/>
      <c r="I830" s="195"/>
      <c r="J830" s="195"/>
      <c r="K830" s="195"/>
      <c r="L830" s="195"/>
      <c r="M830" s="195"/>
      <c r="N830" s="195"/>
      <c r="AA830" s="220">
        <v>815</v>
      </c>
      <c r="AB830" s="220" t="str">
        <f t="shared" si="38"/>
        <v/>
      </c>
      <c r="AC830" s="220" t="str">
        <f t="shared" si="39"/>
        <v/>
      </c>
      <c r="AK830" s="254" t="str">
        <f t="shared" si="40"/>
        <v/>
      </c>
    </row>
    <row r="831" spans="1:37" x14ac:dyDescent="0.2">
      <c r="A831" s="248">
        <v>821</v>
      </c>
      <c r="B831" s="71"/>
      <c r="C831" s="71"/>
      <c r="D831" s="262"/>
      <c r="E831" s="219"/>
      <c r="F831" s="195"/>
      <c r="G831" s="195"/>
      <c r="H831" s="195"/>
      <c r="I831" s="195"/>
      <c r="J831" s="195"/>
      <c r="K831" s="195"/>
      <c r="L831" s="195"/>
      <c r="M831" s="195"/>
      <c r="N831" s="195"/>
      <c r="AA831" s="220">
        <v>816</v>
      </c>
      <c r="AB831" s="220" t="str">
        <f t="shared" si="38"/>
        <v/>
      </c>
      <c r="AC831" s="220" t="str">
        <f t="shared" si="39"/>
        <v/>
      </c>
      <c r="AK831" s="254" t="str">
        <f t="shared" si="40"/>
        <v/>
      </c>
    </row>
    <row r="832" spans="1:37" x14ac:dyDescent="0.2">
      <c r="A832" s="248">
        <v>822</v>
      </c>
      <c r="B832" s="71"/>
      <c r="C832" s="71"/>
      <c r="D832" s="262"/>
      <c r="E832" s="219"/>
      <c r="F832" s="195"/>
      <c r="G832" s="195"/>
      <c r="H832" s="195"/>
      <c r="I832" s="195"/>
      <c r="J832" s="195"/>
      <c r="K832" s="195"/>
      <c r="L832" s="195"/>
      <c r="M832" s="195"/>
      <c r="N832" s="195"/>
      <c r="AA832" s="220">
        <v>817</v>
      </c>
      <c r="AB832" s="220" t="str">
        <f t="shared" si="38"/>
        <v/>
      </c>
      <c r="AC832" s="220" t="str">
        <f t="shared" si="39"/>
        <v/>
      </c>
      <c r="AK832" s="254" t="str">
        <f t="shared" si="40"/>
        <v/>
      </c>
    </row>
    <row r="833" spans="1:37" x14ac:dyDescent="0.2">
      <c r="A833" s="248">
        <v>823</v>
      </c>
      <c r="B833" s="71"/>
      <c r="C833" s="71"/>
      <c r="D833" s="262"/>
      <c r="E833" s="219"/>
      <c r="F833" s="195"/>
      <c r="G833" s="195"/>
      <c r="H833" s="195"/>
      <c r="I833" s="195"/>
      <c r="J833" s="195"/>
      <c r="K833" s="195"/>
      <c r="L833" s="195"/>
      <c r="M833" s="195"/>
      <c r="N833" s="195"/>
      <c r="AA833" s="220">
        <v>818</v>
      </c>
      <c r="AB833" s="220" t="str">
        <f t="shared" si="38"/>
        <v/>
      </c>
      <c r="AC833" s="220" t="str">
        <f t="shared" si="39"/>
        <v/>
      </c>
      <c r="AK833" s="254" t="str">
        <f t="shared" si="40"/>
        <v/>
      </c>
    </row>
    <row r="834" spans="1:37" x14ac:dyDescent="0.2">
      <c r="A834" s="248">
        <v>824</v>
      </c>
      <c r="B834" s="71"/>
      <c r="C834" s="71"/>
      <c r="D834" s="262"/>
      <c r="E834" s="219"/>
      <c r="F834" s="195"/>
      <c r="G834" s="195"/>
      <c r="H834" s="195"/>
      <c r="I834" s="195"/>
      <c r="J834" s="195"/>
      <c r="K834" s="195"/>
      <c r="L834" s="195"/>
      <c r="M834" s="195"/>
      <c r="N834" s="195"/>
      <c r="AA834" s="220">
        <v>819</v>
      </c>
      <c r="AB834" s="220" t="str">
        <f t="shared" si="38"/>
        <v/>
      </c>
      <c r="AC834" s="220" t="str">
        <f t="shared" si="39"/>
        <v/>
      </c>
      <c r="AK834" s="254" t="str">
        <f t="shared" si="40"/>
        <v/>
      </c>
    </row>
    <row r="835" spans="1:37" x14ac:dyDescent="0.2">
      <c r="A835" s="248">
        <v>825</v>
      </c>
      <c r="B835" s="71"/>
      <c r="C835" s="71"/>
      <c r="D835" s="262"/>
      <c r="E835" s="219"/>
      <c r="F835" s="195"/>
      <c r="G835" s="195"/>
      <c r="H835" s="195"/>
      <c r="I835" s="195"/>
      <c r="J835" s="195"/>
      <c r="K835" s="195"/>
      <c r="L835" s="195"/>
      <c r="M835" s="195"/>
      <c r="N835" s="195"/>
      <c r="AA835" s="220">
        <v>820</v>
      </c>
      <c r="AB835" s="220" t="str">
        <f t="shared" si="38"/>
        <v/>
      </c>
      <c r="AC835" s="220" t="str">
        <f t="shared" si="39"/>
        <v/>
      </c>
      <c r="AK835" s="254" t="str">
        <f t="shared" si="40"/>
        <v/>
      </c>
    </row>
    <row r="836" spans="1:37" x14ac:dyDescent="0.2">
      <c r="A836" s="248">
        <v>826</v>
      </c>
      <c r="B836" s="71"/>
      <c r="C836" s="71"/>
      <c r="D836" s="262"/>
      <c r="E836" s="219"/>
      <c r="F836" s="195"/>
      <c r="G836" s="195"/>
      <c r="H836" s="195"/>
      <c r="I836" s="195"/>
      <c r="J836" s="195"/>
      <c r="K836" s="195"/>
      <c r="L836" s="195"/>
      <c r="M836" s="195"/>
      <c r="N836" s="195"/>
      <c r="AA836" s="220">
        <v>821</v>
      </c>
      <c r="AB836" s="220" t="str">
        <f t="shared" si="38"/>
        <v/>
      </c>
      <c r="AC836" s="220" t="str">
        <f t="shared" si="39"/>
        <v/>
      </c>
      <c r="AK836" s="254" t="str">
        <f t="shared" si="40"/>
        <v/>
      </c>
    </row>
    <row r="837" spans="1:37" x14ac:dyDescent="0.2">
      <c r="A837" s="248">
        <v>827</v>
      </c>
      <c r="B837" s="71"/>
      <c r="C837" s="71"/>
      <c r="D837" s="262"/>
      <c r="E837" s="219"/>
      <c r="F837" s="195"/>
      <c r="G837" s="195"/>
      <c r="H837" s="195"/>
      <c r="I837" s="195"/>
      <c r="J837" s="195"/>
      <c r="K837" s="195"/>
      <c r="L837" s="195"/>
      <c r="M837" s="195"/>
      <c r="N837" s="195"/>
      <c r="AA837" s="220">
        <v>822</v>
      </c>
      <c r="AB837" s="220" t="str">
        <f t="shared" si="38"/>
        <v/>
      </c>
      <c r="AC837" s="220" t="str">
        <f t="shared" si="39"/>
        <v/>
      </c>
      <c r="AK837" s="254" t="str">
        <f t="shared" si="40"/>
        <v/>
      </c>
    </row>
    <row r="838" spans="1:37" x14ac:dyDescent="0.2">
      <c r="A838" s="248">
        <v>828</v>
      </c>
      <c r="B838" s="71"/>
      <c r="C838" s="71"/>
      <c r="D838" s="262"/>
      <c r="E838" s="219"/>
      <c r="F838" s="195"/>
      <c r="G838" s="195"/>
      <c r="H838" s="195"/>
      <c r="I838" s="195"/>
      <c r="J838" s="195"/>
      <c r="K838" s="195"/>
      <c r="L838" s="195"/>
      <c r="M838" s="195"/>
      <c r="N838" s="195"/>
      <c r="AA838" s="220">
        <v>823</v>
      </c>
      <c r="AB838" s="220" t="str">
        <f t="shared" si="38"/>
        <v/>
      </c>
      <c r="AC838" s="220" t="str">
        <f t="shared" si="39"/>
        <v/>
      </c>
      <c r="AK838" s="254" t="str">
        <f t="shared" si="40"/>
        <v/>
      </c>
    </row>
    <row r="839" spans="1:37" x14ac:dyDescent="0.2">
      <c r="A839" s="248">
        <v>829</v>
      </c>
      <c r="B839" s="71"/>
      <c r="C839" s="71"/>
      <c r="D839" s="262"/>
      <c r="E839" s="219"/>
      <c r="F839" s="195"/>
      <c r="G839" s="195"/>
      <c r="H839" s="195"/>
      <c r="I839" s="195"/>
      <c r="J839" s="195"/>
      <c r="K839" s="195"/>
      <c r="L839" s="195"/>
      <c r="M839" s="195"/>
      <c r="N839" s="195"/>
      <c r="AA839" s="220">
        <v>824</v>
      </c>
      <c r="AB839" s="220" t="str">
        <f t="shared" si="38"/>
        <v/>
      </c>
      <c r="AC839" s="220" t="str">
        <f t="shared" si="39"/>
        <v/>
      </c>
      <c r="AK839" s="254" t="str">
        <f t="shared" si="40"/>
        <v/>
      </c>
    </row>
    <row r="840" spans="1:37" x14ac:dyDescent="0.2">
      <c r="A840" s="248">
        <v>830</v>
      </c>
      <c r="B840" s="71"/>
      <c r="C840" s="71"/>
      <c r="D840" s="262"/>
      <c r="E840" s="219"/>
      <c r="F840" s="195"/>
      <c r="G840" s="195"/>
      <c r="H840" s="195"/>
      <c r="I840" s="195"/>
      <c r="J840" s="195"/>
      <c r="K840" s="195"/>
      <c r="L840" s="195"/>
      <c r="M840" s="195"/>
      <c r="N840" s="195"/>
      <c r="AA840" s="220">
        <v>825</v>
      </c>
      <c r="AB840" s="220" t="str">
        <f t="shared" si="38"/>
        <v/>
      </c>
      <c r="AC840" s="220" t="str">
        <f t="shared" si="39"/>
        <v/>
      </c>
      <c r="AK840" s="254" t="str">
        <f t="shared" si="40"/>
        <v/>
      </c>
    </row>
    <row r="841" spans="1:37" x14ac:dyDescent="0.2">
      <c r="A841" s="248">
        <v>831</v>
      </c>
      <c r="B841" s="71"/>
      <c r="C841" s="71"/>
      <c r="D841" s="262"/>
      <c r="E841" s="219"/>
      <c r="F841" s="195"/>
      <c r="G841" s="195"/>
      <c r="H841" s="195"/>
      <c r="I841" s="195"/>
      <c r="J841" s="195"/>
      <c r="K841" s="195"/>
      <c r="L841" s="195"/>
      <c r="M841" s="195"/>
      <c r="N841" s="195"/>
      <c r="AA841" s="220">
        <v>826</v>
      </c>
      <c r="AB841" s="220" t="str">
        <f t="shared" si="38"/>
        <v/>
      </c>
      <c r="AC841" s="220" t="str">
        <f t="shared" si="39"/>
        <v/>
      </c>
      <c r="AK841" s="254" t="str">
        <f t="shared" si="40"/>
        <v/>
      </c>
    </row>
    <row r="842" spans="1:37" x14ac:dyDescent="0.2">
      <c r="A842" s="248">
        <v>832</v>
      </c>
      <c r="B842" s="71"/>
      <c r="C842" s="71"/>
      <c r="D842" s="262"/>
      <c r="E842" s="219"/>
      <c r="F842" s="195"/>
      <c r="G842" s="195"/>
      <c r="H842" s="195"/>
      <c r="I842" s="195"/>
      <c r="J842" s="195"/>
      <c r="K842" s="195"/>
      <c r="L842" s="195"/>
      <c r="M842" s="195"/>
      <c r="N842" s="195"/>
      <c r="AA842" s="220">
        <v>827</v>
      </c>
      <c r="AB842" s="220" t="str">
        <f t="shared" si="38"/>
        <v/>
      </c>
      <c r="AC842" s="220" t="str">
        <f t="shared" si="39"/>
        <v/>
      </c>
      <c r="AK842" s="254" t="str">
        <f t="shared" si="40"/>
        <v/>
      </c>
    </row>
    <row r="843" spans="1:37" x14ac:dyDescent="0.2">
      <c r="A843" s="248">
        <v>833</v>
      </c>
      <c r="B843" s="71"/>
      <c r="C843" s="71"/>
      <c r="D843" s="262"/>
      <c r="E843" s="219"/>
      <c r="F843" s="195"/>
      <c r="G843" s="195"/>
      <c r="H843" s="195"/>
      <c r="I843" s="195"/>
      <c r="J843" s="195"/>
      <c r="K843" s="195"/>
      <c r="L843" s="195"/>
      <c r="M843" s="195"/>
      <c r="N843" s="195"/>
      <c r="AA843" s="220">
        <v>828</v>
      </c>
      <c r="AB843" s="220" t="str">
        <f t="shared" si="38"/>
        <v/>
      </c>
      <c r="AC843" s="220" t="str">
        <f t="shared" si="39"/>
        <v/>
      </c>
      <c r="AK843" s="254" t="str">
        <f t="shared" si="40"/>
        <v/>
      </c>
    </row>
    <row r="844" spans="1:37" x14ac:dyDescent="0.2">
      <c r="A844" s="248">
        <v>834</v>
      </c>
      <c r="B844" s="71"/>
      <c r="C844" s="71"/>
      <c r="D844" s="262"/>
      <c r="E844" s="219"/>
      <c r="F844" s="195"/>
      <c r="G844" s="195"/>
      <c r="H844" s="195"/>
      <c r="I844" s="195"/>
      <c r="J844" s="195"/>
      <c r="K844" s="195"/>
      <c r="L844" s="195"/>
      <c r="M844" s="195"/>
      <c r="N844" s="195"/>
      <c r="AA844" s="220">
        <v>829</v>
      </c>
      <c r="AB844" s="220" t="str">
        <f t="shared" si="38"/>
        <v/>
      </c>
      <c r="AC844" s="220" t="str">
        <f t="shared" si="39"/>
        <v/>
      </c>
      <c r="AK844" s="254" t="str">
        <f t="shared" si="40"/>
        <v/>
      </c>
    </row>
    <row r="845" spans="1:37" x14ac:dyDescent="0.2">
      <c r="A845" s="248">
        <v>835</v>
      </c>
      <c r="B845" s="71"/>
      <c r="C845" s="71"/>
      <c r="D845" s="262"/>
      <c r="E845" s="219"/>
      <c r="F845" s="195"/>
      <c r="G845" s="195"/>
      <c r="H845" s="195"/>
      <c r="I845" s="195"/>
      <c r="J845" s="195"/>
      <c r="K845" s="195"/>
      <c r="L845" s="195"/>
      <c r="M845" s="195"/>
      <c r="N845" s="195"/>
      <c r="AA845" s="220">
        <v>830</v>
      </c>
      <c r="AB845" s="220" t="str">
        <f t="shared" si="38"/>
        <v/>
      </c>
      <c r="AC845" s="220" t="str">
        <f t="shared" si="39"/>
        <v/>
      </c>
      <c r="AK845" s="254" t="str">
        <f t="shared" si="40"/>
        <v/>
      </c>
    </row>
    <row r="846" spans="1:37" x14ac:dyDescent="0.2">
      <c r="A846" s="248">
        <v>836</v>
      </c>
      <c r="B846" s="71"/>
      <c r="C846" s="71"/>
      <c r="D846" s="262"/>
      <c r="E846" s="219"/>
      <c r="F846" s="195"/>
      <c r="G846" s="195"/>
      <c r="H846" s="195"/>
      <c r="I846" s="195"/>
      <c r="J846" s="195"/>
      <c r="K846" s="195"/>
      <c r="L846" s="195"/>
      <c r="M846" s="195"/>
      <c r="N846" s="195"/>
      <c r="AA846" s="220">
        <v>831</v>
      </c>
      <c r="AB846" s="220" t="str">
        <f t="shared" si="38"/>
        <v/>
      </c>
      <c r="AC846" s="220" t="str">
        <f t="shared" si="39"/>
        <v/>
      </c>
      <c r="AK846" s="254" t="str">
        <f t="shared" si="40"/>
        <v/>
      </c>
    </row>
    <row r="847" spans="1:37" x14ac:dyDescent="0.2">
      <c r="A847" s="248">
        <v>837</v>
      </c>
      <c r="B847" s="71"/>
      <c r="C847" s="71"/>
      <c r="D847" s="262"/>
      <c r="E847" s="219"/>
      <c r="F847" s="195"/>
      <c r="G847" s="195"/>
      <c r="H847" s="195"/>
      <c r="I847" s="195"/>
      <c r="J847" s="195"/>
      <c r="K847" s="195"/>
      <c r="L847" s="195"/>
      <c r="M847" s="195"/>
      <c r="N847" s="195"/>
      <c r="AA847" s="220">
        <v>832</v>
      </c>
      <c r="AB847" s="220" t="str">
        <f t="shared" si="38"/>
        <v/>
      </c>
      <c r="AC847" s="220" t="str">
        <f t="shared" si="39"/>
        <v/>
      </c>
      <c r="AK847" s="254" t="str">
        <f t="shared" si="40"/>
        <v/>
      </c>
    </row>
    <row r="848" spans="1:37" x14ac:dyDescent="0.2">
      <c r="A848" s="248">
        <v>838</v>
      </c>
      <c r="B848" s="71"/>
      <c r="C848" s="71"/>
      <c r="D848" s="262"/>
      <c r="E848" s="219"/>
      <c r="F848" s="195"/>
      <c r="G848" s="195"/>
      <c r="H848" s="195"/>
      <c r="I848" s="195"/>
      <c r="J848" s="195"/>
      <c r="K848" s="195"/>
      <c r="L848" s="195"/>
      <c r="M848" s="195"/>
      <c r="N848" s="195"/>
      <c r="AA848" s="220">
        <v>833</v>
      </c>
      <c r="AB848" s="220" t="str">
        <f t="shared" ref="AB848:AB911" si="41">IF(AK849="","",B843)</f>
        <v/>
      </c>
      <c r="AC848" s="220" t="str">
        <f t="shared" ref="AC848:AC911" si="42">IF(AK849="","",C843)</f>
        <v/>
      </c>
      <c r="AK848" s="254" t="str">
        <f t="shared" si="40"/>
        <v/>
      </c>
    </row>
    <row r="849" spans="1:37" x14ac:dyDescent="0.2">
      <c r="A849" s="248">
        <v>839</v>
      </c>
      <c r="B849" s="71"/>
      <c r="C849" s="71"/>
      <c r="D849" s="262"/>
      <c r="E849" s="219"/>
      <c r="F849" s="195"/>
      <c r="G849" s="195"/>
      <c r="H849" s="195"/>
      <c r="I849" s="195"/>
      <c r="J849" s="195"/>
      <c r="K849" s="195"/>
      <c r="L849" s="195"/>
      <c r="M849" s="195"/>
      <c r="N849" s="195"/>
      <c r="AA849" s="220">
        <v>834</v>
      </c>
      <c r="AB849" s="220" t="str">
        <f t="shared" si="41"/>
        <v/>
      </c>
      <c r="AC849" s="220" t="str">
        <f t="shared" si="42"/>
        <v/>
      </c>
      <c r="AK849" s="254" t="str">
        <f t="shared" ref="AK849:AK912" si="43">IF(OR(B843=0,C843=0),"",C843-B843)</f>
        <v/>
      </c>
    </row>
    <row r="850" spans="1:37" x14ac:dyDescent="0.2">
      <c r="A850" s="248">
        <v>840</v>
      </c>
      <c r="B850" s="71"/>
      <c r="C850" s="71"/>
      <c r="D850" s="262"/>
      <c r="E850" s="219"/>
      <c r="F850" s="195"/>
      <c r="G850" s="195"/>
      <c r="H850" s="195"/>
      <c r="I850" s="195"/>
      <c r="J850" s="195"/>
      <c r="K850" s="195"/>
      <c r="L850" s="195"/>
      <c r="M850" s="195"/>
      <c r="N850" s="195"/>
      <c r="AA850" s="220">
        <v>835</v>
      </c>
      <c r="AB850" s="220" t="str">
        <f t="shared" si="41"/>
        <v/>
      </c>
      <c r="AC850" s="220" t="str">
        <f t="shared" si="42"/>
        <v/>
      </c>
      <c r="AK850" s="254" t="str">
        <f t="shared" si="43"/>
        <v/>
      </c>
    </row>
    <row r="851" spans="1:37" x14ac:dyDescent="0.2">
      <c r="A851" s="248">
        <v>841</v>
      </c>
      <c r="B851" s="71"/>
      <c r="C851" s="71"/>
      <c r="D851" s="262"/>
      <c r="E851" s="219"/>
      <c r="F851" s="195"/>
      <c r="G851" s="195"/>
      <c r="H851" s="195"/>
      <c r="I851" s="195"/>
      <c r="J851" s="195"/>
      <c r="K851" s="195"/>
      <c r="L851" s="195"/>
      <c r="M851" s="195"/>
      <c r="N851" s="195"/>
      <c r="AA851" s="220">
        <v>836</v>
      </c>
      <c r="AB851" s="220" t="str">
        <f t="shared" si="41"/>
        <v/>
      </c>
      <c r="AC851" s="220" t="str">
        <f t="shared" si="42"/>
        <v/>
      </c>
      <c r="AK851" s="254" t="str">
        <f t="shared" si="43"/>
        <v/>
      </c>
    </row>
    <row r="852" spans="1:37" x14ac:dyDescent="0.2">
      <c r="A852" s="248">
        <v>842</v>
      </c>
      <c r="B852" s="71"/>
      <c r="C852" s="71"/>
      <c r="D852" s="262"/>
      <c r="E852" s="219"/>
      <c r="F852" s="195"/>
      <c r="G852" s="195"/>
      <c r="H852" s="195"/>
      <c r="I852" s="195"/>
      <c r="J852" s="195"/>
      <c r="K852" s="195"/>
      <c r="L852" s="195"/>
      <c r="M852" s="195"/>
      <c r="N852" s="195"/>
      <c r="AA852" s="220">
        <v>837</v>
      </c>
      <c r="AB852" s="220" t="str">
        <f t="shared" si="41"/>
        <v/>
      </c>
      <c r="AC852" s="220" t="str">
        <f t="shared" si="42"/>
        <v/>
      </c>
      <c r="AK852" s="254" t="str">
        <f t="shared" si="43"/>
        <v/>
      </c>
    </row>
    <row r="853" spans="1:37" x14ac:dyDescent="0.2">
      <c r="A853" s="248">
        <v>843</v>
      </c>
      <c r="B853" s="71"/>
      <c r="C853" s="71"/>
      <c r="D853" s="262"/>
      <c r="E853" s="219"/>
      <c r="F853" s="195"/>
      <c r="G853" s="195"/>
      <c r="H853" s="195"/>
      <c r="I853" s="195"/>
      <c r="J853" s="195"/>
      <c r="K853" s="195"/>
      <c r="L853" s="195"/>
      <c r="M853" s="195"/>
      <c r="N853" s="195"/>
      <c r="AA853" s="220">
        <v>838</v>
      </c>
      <c r="AB853" s="220" t="str">
        <f t="shared" si="41"/>
        <v/>
      </c>
      <c r="AC853" s="220" t="str">
        <f t="shared" si="42"/>
        <v/>
      </c>
      <c r="AK853" s="254" t="str">
        <f t="shared" si="43"/>
        <v/>
      </c>
    </row>
    <row r="854" spans="1:37" x14ac:dyDescent="0.2">
      <c r="A854" s="248">
        <v>844</v>
      </c>
      <c r="B854" s="71"/>
      <c r="C854" s="71"/>
      <c r="D854" s="262"/>
      <c r="E854" s="219"/>
      <c r="F854" s="195"/>
      <c r="G854" s="195"/>
      <c r="H854" s="195"/>
      <c r="I854" s="195"/>
      <c r="J854" s="195"/>
      <c r="K854" s="195"/>
      <c r="L854" s="195"/>
      <c r="M854" s="195"/>
      <c r="N854" s="195"/>
      <c r="AA854" s="220">
        <v>839</v>
      </c>
      <c r="AB854" s="220" t="str">
        <f t="shared" si="41"/>
        <v/>
      </c>
      <c r="AC854" s="220" t="str">
        <f t="shared" si="42"/>
        <v/>
      </c>
      <c r="AK854" s="254" t="str">
        <f t="shared" si="43"/>
        <v/>
      </c>
    </row>
    <row r="855" spans="1:37" x14ac:dyDescent="0.2">
      <c r="A855" s="248">
        <v>845</v>
      </c>
      <c r="B855" s="71"/>
      <c r="C855" s="71"/>
      <c r="D855" s="262"/>
      <c r="E855" s="219"/>
      <c r="F855" s="195"/>
      <c r="G855" s="195"/>
      <c r="H855" s="195"/>
      <c r="I855" s="195"/>
      <c r="J855" s="195"/>
      <c r="K855" s="195"/>
      <c r="L855" s="195"/>
      <c r="M855" s="195"/>
      <c r="N855" s="195"/>
      <c r="AA855" s="220">
        <v>840</v>
      </c>
      <c r="AB855" s="220" t="str">
        <f t="shared" si="41"/>
        <v/>
      </c>
      <c r="AC855" s="220" t="str">
        <f t="shared" si="42"/>
        <v/>
      </c>
      <c r="AK855" s="254" t="str">
        <f t="shared" si="43"/>
        <v/>
      </c>
    </row>
    <row r="856" spans="1:37" x14ac:dyDescent="0.2">
      <c r="A856" s="248">
        <v>846</v>
      </c>
      <c r="B856" s="71"/>
      <c r="C856" s="71"/>
      <c r="D856" s="262"/>
      <c r="E856" s="219"/>
      <c r="F856" s="195"/>
      <c r="G856" s="195"/>
      <c r="H856" s="195"/>
      <c r="I856" s="195"/>
      <c r="J856" s="195"/>
      <c r="K856" s="195"/>
      <c r="L856" s="195"/>
      <c r="M856" s="195"/>
      <c r="N856" s="195"/>
      <c r="AA856" s="220">
        <v>841</v>
      </c>
      <c r="AB856" s="220" t="str">
        <f t="shared" si="41"/>
        <v/>
      </c>
      <c r="AC856" s="220" t="str">
        <f t="shared" si="42"/>
        <v/>
      </c>
      <c r="AK856" s="254" t="str">
        <f t="shared" si="43"/>
        <v/>
      </c>
    </row>
    <row r="857" spans="1:37" x14ac:dyDescent="0.2">
      <c r="A857" s="248">
        <v>847</v>
      </c>
      <c r="B857" s="71"/>
      <c r="C857" s="71"/>
      <c r="D857" s="262"/>
      <c r="E857" s="219"/>
      <c r="F857" s="195"/>
      <c r="G857" s="195"/>
      <c r="H857" s="195"/>
      <c r="I857" s="195"/>
      <c r="J857" s="195"/>
      <c r="K857" s="195"/>
      <c r="L857" s="195"/>
      <c r="M857" s="195"/>
      <c r="N857" s="195"/>
      <c r="AA857" s="220">
        <v>842</v>
      </c>
      <c r="AB857" s="220" t="str">
        <f t="shared" si="41"/>
        <v/>
      </c>
      <c r="AC857" s="220" t="str">
        <f t="shared" si="42"/>
        <v/>
      </c>
      <c r="AK857" s="254" t="str">
        <f t="shared" si="43"/>
        <v/>
      </c>
    </row>
    <row r="858" spans="1:37" x14ac:dyDescent="0.2">
      <c r="A858" s="248">
        <v>848</v>
      </c>
      <c r="B858" s="71"/>
      <c r="C858" s="71"/>
      <c r="D858" s="262"/>
      <c r="E858" s="219"/>
      <c r="F858" s="195"/>
      <c r="G858" s="195"/>
      <c r="H858" s="195"/>
      <c r="I858" s="195"/>
      <c r="J858" s="195"/>
      <c r="K858" s="195"/>
      <c r="L858" s="195"/>
      <c r="M858" s="195"/>
      <c r="N858" s="195"/>
      <c r="AA858" s="220">
        <v>843</v>
      </c>
      <c r="AB858" s="220" t="str">
        <f t="shared" si="41"/>
        <v/>
      </c>
      <c r="AC858" s="220" t="str">
        <f t="shared" si="42"/>
        <v/>
      </c>
      <c r="AK858" s="254" t="str">
        <f t="shared" si="43"/>
        <v/>
      </c>
    </row>
    <row r="859" spans="1:37" x14ac:dyDescent="0.2">
      <c r="A859" s="248">
        <v>849</v>
      </c>
      <c r="B859" s="71"/>
      <c r="C859" s="71"/>
      <c r="D859" s="262"/>
      <c r="E859" s="219"/>
      <c r="F859" s="195"/>
      <c r="G859" s="195"/>
      <c r="H859" s="195"/>
      <c r="I859" s="195"/>
      <c r="J859" s="195"/>
      <c r="K859" s="195"/>
      <c r="L859" s="195"/>
      <c r="M859" s="195"/>
      <c r="N859" s="195"/>
      <c r="AA859" s="220">
        <v>844</v>
      </c>
      <c r="AB859" s="220" t="str">
        <f t="shared" si="41"/>
        <v/>
      </c>
      <c r="AC859" s="220" t="str">
        <f t="shared" si="42"/>
        <v/>
      </c>
      <c r="AK859" s="254" t="str">
        <f t="shared" si="43"/>
        <v/>
      </c>
    </row>
    <row r="860" spans="1:37" x14ac:dyDescent="0.2">
      <c r="A860" s="248">
        <v>850</v>
      </c>
      <c r="B860" s="71"/>
      <c r="C860" s="71"/>
      <c r="D860" s="262"/>
      <c r="E860" s="219"/>
      <c r="F860" s="195"/>
      <c r="G860" s="195"/>
      <c r="H860" s="195"/>
      <c r="I860" s="195"/>
      <c r="J860" s="195"/>
      <c r="K860" s="195"/>
      <c r="L860" s="195"/>
      <c r="M860" s="195"/>
      <c r="N860" s="195"/>
      <c r="AA860" s="220">
        <v>845</v>
      </c>
      <c r="AB860" s="220" t="str">
        <f t="shared" si="41"/>
        <v/>
      </c>
      <c r="AC860" s="220" t="str">
        <f t="shared" si="42"/>
        <v/>
      </c>
      <c r="AK860" s="254" t="str">
        <f t="shared" si="43"/>
        <v/>
      </c>
    </row>
    <row r="861" spans="1:37" x14ac:dyDescent="0.2">
      <c r="A861" s="248">
        <v>851</v>
      </c>
      <c r="B861" s="71"/>
      <c r="C861" s="71"/>
      <c r="D861" s="262"/>
      <c r="E861" s="219"/>
      <c r="F861" s="195"/>
      <c r="G861" s="195"/>
      <c r="H861" s="195"/>
      <c r="I861" s="195"/>
      <c r="J861" s="195"/>
      <c r="K861" s="195"/>
      <c r="L861" s="195"/>
      <c r="M861" s="195"/>
      <c r="N861" s="195"/>
      <c r="AA861" s="220">
        <v>846</v>
      </c>
      <c r="AB861" s="220" t="str">
        <f t="shared" si="41"/>
        <v/>
      </c>
      <c r="AC861" s="220" t="str">
        <f t="shared" si="42"/>
        <v/>
      </c>
      <c r="AK861" s="254" t="str">
        <f t="shared" si="43"/>
        <v/>
      </c>
    </row>
    <row r="862" spans="1:37" x14ac:dyDescent="0.2">
      <c r="A862" s="248">
        <v>852</v>
      </c>
      <c r="B862" s="71"/>
      <c r="C862" s="71"/>
      <c r="D862" s="262"/>
      <c r="E862" s="219"/>
      <c r="F862" s="195"/>
      <c r="G862" s="195"/>
      <c r="H862" s="195"/>
      <c r="I862" s="195"/>
      <c r="J862" s="195"/>
      <c r="K862" s="195"/>
      <c r="L862" s="195"/>
      <c r="M862" s="195"/>
      <c r="N862" s="195"/>
      <c r="AA862" s="220">
        <v>847</v>
      </c>
      <c r="AB862" s="220" t="str">
        <f t="shared" si="41"/>
        <v/>
      </c>
      <c r="AC862" s="220" t="str">
        <f t="shared" si="42"/>
        <v/>
      </c>
      <c r="AK862" s="254" t="str">
        <f t="shared" si="43"/>
        <v/>
      </c>
    </row>
    <row r="863" spans="1:37" x14ac:dyDescent="0.2">
      <c r="A863" s="248">
        <v>853</v>
      </c>
      <c r="B863" s="71"/>
      <c r="C863" s="71"/>
      <c r="D863" s="262"/>
      <c r="E863" s="219"/>
      <c r="F863" s="195"/>
      <c r="G863" s="195"/>
      <c r="H863" s="195"/>
      <c r="I863" s="195"/>
      <c r="J863" s="195"/>
      <c r="K863" s="195"/>
      <c r="L863" s="195"/>
      <c r="M863" s="195"/>
      <c r="N863" s="195"/>
      <c r="AA863" s="220">
        <v>848</v>
      </c>
      <c r="AB863" s="220" t="str">
        <f t="shared" si="41"/>
        <v/>
      </c>
      <c r="AC863" s="220" t="str">
        <f t="shared" si="42"/>
        <v/>
      </c>
      <c r="AK863" s="254" t="str">
        <f t="shared" si="43"/>
        <v/>
      </c>
    </row>
    <row r="864" spans="1:37" x14ac:dyDescent="0.2">
      <c r="A864" s="248">
        <v>854</v>
      </c>
      <c r="B864" s="71"/>
      <c r="C864" s="71"/>
      <c r="D864" s="262"/>
      <c r="E864" s="219"/>
      <c r="F864" s="195"/>
      <c r="G864" s="195"/>
      <c r="H864" s="195"/>
      <c r="I864" s="195"/>
      <c r="J864" s="195"/>
      <c r="K864" s="195"/>
      <c r="L864" s="195"/>
      <c r="M864" s="195"/>
      <c r="N864" s="195"/>
      <c r="AA864" s="220">
        <v>849</v>
      </c>
      <c r="AB864" s="220" t="str">
        <f t="shared" si="41"/>
        <v/>
      </c>
      <c r="AC864" s="220" t="str">
        <f t="shared" si="42"/>
        <v/>
      </c>
      <c r="AK864" s="254" t="str">
        <f t="shared" si="43"/>
        <v/>
      </c>
    </row>
    <row r="865" spans="1:37" x14ac:dyDescent="0.2">
      <c r="A865" s="248">
        <v>855</v>
      </c>
      <c r="B865" s="71"/>
      <c r="C865" s="71"/>
      <c r="D865" s="262"/>
      <c r="E865" s="219"/>
      <c r="F865" s="195"/>
      <c r="G865" s="195"/>
      <c r="H865" s="195"/>
      <c r="I865" s="195"/>
      <c r="J865" s="195"/>
      <c r="K865" s="195"/>
      <c r="L865" s="195"/>
      <c r="M865" s="195"/>
      <c r="N865" s="195"/>
      <c r="AA865" s="220">
        <v>850</v>
      </c>
      <c r="AB865" s="220" t="str">
        <f t="shared" si="41"/>
        <v/>
      </c>
      <c r="AC865" s="220" t="str">
        <f t="shared" si="42"/>
        <v/>
      </c>
      <c r="AK865" s="254" t="str">
        <f t="shared" si="43"/>
        <v/>
      </c>
    </row>
    <row r="866" spans="1:37" x14ac:dyDescent="0.2">
      <c r="A866" s="248">
        <v>856</v>
      </c>
      <c r="B866" s="71"/>
      <c r="C866" s="71"/>
      <c r="D866" s="262"/>
      <c r="E866" s="219"/>
      <c r="F866" s="195"/>
      <c r="G866" s="195"/>
      <c r="H866" s="195"/>
      <c r="I866" s="195"/>
      <c r="J866" s="195"/>
      <c r="K866" s="195"/>
      <c r="L866" s="195"/>
      <c r="M866" s="195"/>
      <c r="N866" s="195"/>
      <c r="AA866" s="220">
        <v>851</v>
      </c>
      <c r="AB866" s="220" t="str">
        <f t="shared" si="41"/>
        <v/>
      </c>
      <c r="AC866" s="220" t="str">
        <f t="shared" si="42"/>
        <v/>
      </c>
      <c r="AK866" s="254" t="str">
        <f t="shared" si="43"/>
        <v/>
      </c>
    </row>
    <row r="867" spans="1:37" x14ac:dyDescent="0.2">
      <c r="A867" s="248">
        <v>857</v>
      </c>
      <c r="B867" s="71"/>
      <c r="C867" s="71"/>
      <c r="D867" s="262"/>
      <c r="E867" s="219"/>
      <c r="F867" s="195"/>
      <c r="G867" s="195"/>
      <c r="H867" s="195"/>
      <c r="I867" s="195"/>
      <c r="J867" s="195"/>
      <c r="K867" s="195"/>
      <c r="L867" s="195"/>
      <c r="M867" s="195"/>
      <c r="N867" s="195"/>
      <c r="AA867" s="220">
        <v>852</v>
      </c>
      <c r="AB867" s="220" t="str">
        <f t="shared" si="41"/>
        <v/>
      </c>
      <c r="AC867" s="220" t="str">
        <f t="shared" si="42"/>
        <v/>
      </c>
      <c r="AK867" s="254" t="str">
        <f t="shared" si="43"/>
        <v/>
      </c>
    </row>
    <row r="868" spans="1:37" x14ac:dyDescent="0.2">
      <c r="A868" s="248">
        <v>858</v>
      </c>
      <c r="B868" s="71"/>
      <c r="C868" s="71"/>
      <c r="D868" s="262"/>
      <c r="E868" s="219"/>
      <c r="F868" s="195"/>
      <c r="G868" s="195"/>
      <c r="H868" s="195"/>
      <c r="I868" s="195"/>
      <c r="J868" s="195"/>
      <c r="K868" s="195"/>
      <c r="L868" s="195"/>
      <c r="M868" s="195"/>
      <c r="N868" s="195"/>
      <c r="AA868" s="220">
        <v>853</v>
      </c>
      <c r="AB868" s="220" t="str">
        <f t="shared" si="41"/>
        <v/>
      </c>
      <c r="AC868" s="220" t="str">
        <f t="shared" si="42"/>
        <v/>
      </c>
      <c r="AK868" s="254" t="str">
        <f t="shared" si="43"/>
        <v/>
      </c>
    </row>
    <row r="869" spans="1:37" x14ac:dyDescent="0.2">
      <c r="A869" s="248">
        <v>859</v>
      </c>
      <c r="B869" s="71"/>
      <c r="C869" s="71"/>
      <c r="D869" s="262"/>
      <c r="E869" s="219"/>
      <c r="F869" s="195"/>
      <c r="G869" s="195"/>
      <c r="H869" s="195"/>
      <c r="I869" s="195"/>
      <c r="J869" s="195"/>
      <c r="K869" s="195"/>
      <c r="L869" s="195"/>
      <c r="M869" s="195"/>
      <c r="N869" s="195"/>
      <c r="AA869" s="220">
        <v>854</v>
      </c>
      <c r="AB869" s="220" t="str">
        <f t="shared" si="41"/>
        <v/>
      </c>
      <c r="AC869" s="220" t="str">
        <f t="shared" si="42"/>
        <v/>
      </c>
      <c r="AK869" s="254" t="str">
        <f t="shared" si="43"/>
        <v/>
      </c>
    </row>
    <row r="870" spans="1:37" x14ac:dyDescent="0.2">
      <c r="A870" s="248">
        <v>860</v>
      </c>
      <c r="B870" s="71"/>
      <c r="C870" s="71"/>
      <c r="D870" s="262"/>
      <c r="E870" s="219"/>
      <c r="F870" s="195"/>
      <c r="G870" s="195"/>
      <c r="H870" s="195"/>
      <c r="I870" s="195"/>
      <c r="J870" s="195"/>
      <c r="K870" s="195"/>
      <c r="L870" s="195"/>
      <c r="M870" s="195"/>
      <c r="N870" s="195"/>
      <c r="AA870" s="220">
        <v>855</v>
      </c>
      <c r="AB870" s="220" t="str">
        <f t="shared" si="41"/>
        <v/>
      </c>
      <c r="AC870" s="220" t="str">
        <f t="shared" si="42"/>
        <v/>
      </c>
      <c r="AK870" s="254" t="str">
        <f t="shared" si="43"/>
        <v/>
      </c>
    </row>
    <row r="871" spans="1:37" x14ac:dyDescent="0.2">
      <c r="A871" s="248">
        <v>861</v>
      </c>
      <c r="B871" s="71"/>
      <c r="C871" s="71"/>
      <c r="D871" s="262"/>
      <c r="E871" s="219"/>
      <c r="F871" s="195"/>
      <c r="G871" s="195"/>
      <c r="H871" s="195"/>
      <c r="I871" s="195"/>
      <c r="J871" s="195"/>
      <c r="K871" s="195"/>
      <c r="L871" s="195"/>
      <c r="M871" s="195"/>
      <c r="N871" s="195"/>
      <c r="AA871" s="220">
        <v>856</v>
      </c>
      <c r="AB871" s="220" t="str">
        <f t="shared" si="41"/>
        <v/>
      </c>
      <c r="AC871" s="220" t="str">
        <f t="shared" si="42"/>
        <v/>
      </c>
      <c r="AK871" s="254" t="str">
        <f t="shared" si="43"/>
        <v/>
      </c>
    </row>
    <row r="872" spans="1:37" x14ac:dyDescent="0.2">
      <c r="A872" s="248">
        <v>862</v>
      </c>
      <c r="B872" s="71"/>
      <c r="C872" s="71"/>
      <c r="D872" s="262"/>
      <c r="E872" s="219"/>
      <c r="F872" s="195"/>
      <c r="G872" s="195"/>
      <c r="H872" s="195"/>
      <c r="I872" s="195"/>
      <c r="J872" s="195"/>
      <c r="K872" s="195"/>
      <c r="L872" s="195"/>
      <c r="M872" s="195"/>
      <c r="N872" s="195"/>
      <c r="AA872" s="220">
        <v>857</v>
      </c>
      <c r="AB872" s="220" t="str">
        <f t="shared" si="41"/>
        <v/>
      </c>
      <c r="AC872" s="220" t="str">
        <f t="shared" si="42"/>
        <v/>
      </c>
      <c r="AK872" s="254" t="str">
        <f t="shared" si="43"/>
        <v/>
      </c>
    </row>
    <row r="873" spans="1:37" x14ac:dyDescent="0.2">
      <c r="A873" s="248">
        <v>863</v>
      </c>
      <c r="B873" s="71"/>
      <c r="C873" s="71"/>
      <c r="D873" s="262"/>
      <c r="E873" s="219"/>
      <c r="F873" s="195"/>
      <c r="G873" s="195"/>
      <c r="H873" s="195"/>
      <c r="I873" s="195"/>
      <c r="J873" s="195"/>
      <c r="K873" s="195"/>
      <c r="L873" s="195"/>
      <c r="M873" s="195"/>
      <c r="N873" s="195"/>
      <c r="AA873" s="220">
        <v>858</v>
      </c>
      <c r="AB873" s="220" t="str">
        <f t="shared" si="41"/>
        <v/>
      </c>
      <c r="AC873" s="220" t="str">
        <f t="shared" si="42"/>
        <v/>
      </c>
      <c r="AK873" s="254" t="str">
        <f t="shared" si="43"/>
        <v/>
      </c>
    </row>
    <row r="874" spans="1:37" x14ac:dyDescent="0.2">
      <c r="A874" s="248">
        <v>864</v>
      </c>
      <c r="B874" s="71"/>
      <c r="C874" s="71"/>
      <c r="D874" s="262"/>
      <c r="E874" s="219"/>
      <c r="F874" s="195"/>
      <c r="G874" s="195"/>
      <c r="H874" s="195"/>
      <c r="I874" s="195"/>
      <c r="J874" s="195"/>
      <c r="K874" s="195"/>
      <c r="L874" s="195"/>
      <c r="M874" s="195"/>
      <c r="N874" s="195"/>
      <c r="AA874" s="220">
        <v>859</v>
      </c>
      <c r="AB874" s="220" t="str">
        <f t="shared" si="41"/>
        <v/>
      </c>
      <c r="AC874" s="220" t="str">
        <f t="shared" si="42"/>
        <v/>
      </c>
      <c r="AK874" s="254" t="str">
        <f t="shared" si="43"/>
        <v/>
      </c>
    </row>
    <row r="875" spans="1:37" x14ac:dyDescent="0.2">
      <c r="A875" s="248">
        <v>865</v>
      </c>
      <c r="B875" s="71"/>
      <c r="C875" s="71"/>
      <c r="D875" s="262"/>
      <c r="E875" s="219"/>
      <c r="F875" s="195"/>
      <c r="G875" s="195"/>
      <c r="H875" s="195"/>
      <c r="I875" s="195"/>
      <c r="J875" s="195"/>
      <c r="K875" s="195"/>
      <c r="L875" s="195"/>
      <c r="M875" s="195"/>
      <c r="N875" s="195"/>
      <c r="AA875" s="220">
        <v>860</v>
      </c>
      <c r="AB875" s="220" t="str">
        <f t="shared" si="41"/>
        <v/>
      </c>
      <c r="AC875" s="220" t="str">
        <f t="shared" si="42"/>
        <v/>
      </c>
      <c r="AK875" s="254" t="str">
        <f t="shared" si="43"/>
        <v/>
      </c>
    </row>
    <row r="876" spans="1:37" x14ac:dyDescent="0.2">
      <c r="A876" s="248">
        <v>866</v>
      </c>
      <c r="B876" s="71"/>
      <c r="C876" s="71"/>
      <c r="D876" s="262"/>
      <c r="E876" s="219"/>
      <c r="F876" s="195"/>
      <c r="G876" s="195"/>
      <c r="H876" s="195"/>
      <c r="I876" s="195"/>
      <c r="J876" s="195"/>
      <c r="K876" s="195"/>
      <c r="L876" s="195"/>
      <c r="M876" s="195"/>
      <c r="N876" s="195"/>
      <c r="AA876" s="220">
        <v>861</v>
      </c>
      <c r="AB876" s="220" t="str">
        <f t="shared" si="41"/>
        <v/>
      </c>
      <c r="AC876" s="220" t="str">
        <f t="shared" si="42"/>
        <v/>
      </c>
      <c r="AK876" s="254" t="str">
        <f t="shared" si="43"/>
        <v/>
      </c>
    </row>
    <row r="877" spans="1:37" x14ac:dyDescent="0.2">
      <c r="A877" s="248">
        <v>867</v>
      </c>
      <c r="B877" s="71"/>
      <c r="C877" s="71"/>
      <c r="D877" s="262"/>
      <c r="E877" s="219"/>
      <c r="F877" s="195"/>
      <c r="G877" s="195"/>
      <c r="H877" s="195"/>
      <c r="I877" s="195"/>
      <c r="J877" s="195"/>
      <c r="K877" s="195"/>
      <c r="L877" s="195"/>
      <c r="M877" s="195"/>
      <c r="N877" s="195"/>
      <c r="AA877" s="220">
        <v>862</v>
      </c>
      <c r="AB877" s="220" t="str">
        <f t="shared" si="41"/>
        <v/>
      </c>
      <c r="AC877" s="220" t="str">
        <f t="shared" si="42"/>
        <v/>
      </c>
      <c r="AK877" s="254" t="str">
        <f t="shared" si="43"/>
        <v/>
      </c>
    </row>
    <row r="878" spans="1:37" x14ac:dyDescent="0.2">
      <c r="A878" s="248">
        <v>868</v>
      </c>
      <c r="B878" s="71"/>
      <c r="C878" s="71"/>
      <c r="D878" s="262"/>
      <c r="E878" s="219"/>
      <c r="F878" s="195"/>
      <c r="G878" s="195"/>
      <c r="H878" s="195"/>
      <c r="I878" s="195"/>
      <c r="J878" s="195"/>
      <c r="K878" s="195"/>
      <c r="L878" s="195"/>
      <c r="M878" s="195"/>
      <c r="N878" s="195"/>
      <c r="AA878" s="220">
        <v>863</v>
      </c>
      <c r="AB878" s="220" t="str">
        <f t="shared" si="41"/>
        <v/>
      </c>
      <c r="AC878" s="220" t="str">
        <f t="shared" si="42"/>
        <v/>
      </c>
      <c r="AK878" s="254" t="str">
        <f t="shared" si="43"/>
        <v/>
      </c>
    </row>
    <row r="879" spans="1:37" x14ac:dyDescent="0.2">
      <c r="A879" s="248">
        <v>869</v>
      </c>
      <c r="B879" s="71"/>
      <c r="C879" s="71"/>
      <c r="D879" s="262"/>
      <c r="E879" s="219"/>
      <c r="F879" s="195"/>
      <c r="G879" s="195"/>
      <c r="H879" s="195"/>
      <c r="I879" s="195"/>
      <c r="J879" s="195"/>
      <c r="K879" s="195"/>
      <c r="L879" s="195"/>
      <c r="M879" s="195"/>
      <c r="N879" s="195"/>
      <c r="AA879" s="220">
        <v>864</v>
      </c>
      <c r="AB879" s="220" t="str">
        <f t="shared" si="41"/>
        <v/>
      </c>
      <c r="AC879" s="220" t="str">
        <f t="shared" si="42"/>
        <v/>
      </c>
      <c r="AK879" s="254" t="str">
        <f t="shared" si="43"/>
        <v/>
      </c>
    </row>
    <row r="880" spans="1:37" x14ac:dyDescent="0.2">
      <c r="A880" s="248">
        <v>870</v>
      </c>
      <c r="B880" s="71"/>
      <c r="C880" s="71"/>
      <c r="D880" s="262"/>
      <c r="E880" s="219"/>
      <c r="F880" s="195"/>
      <c r="G880" s="195"/>
      <c r="H880" s="195"/>
      <c r="I880" s="195"/>
      <c r="J880" s="195"/>
      <c r="K880" s="195"/>
      <c r="L880" s="195"/>
      <c r="M880" s="195"/>
      <c r="N880" s="195"/>
      <c r="AA880" s="220">
        <v>865</v>
      </c>
      <c r="AB880" s="220" t="str">
        <f t="shared" si="41"/>
        <v/>
      </c>
      <c r="AC880" s="220" t="str">
        <f t="shared" si="42"/>
        <v/>
      </c>
      <c r="AK880" s="254" t="str">
        <f t="shared" si="43"/>
        <v/>
      </c>
    </row>
    <row r="881" spans="1:37" x14ac:dyDescent="0.2">
      <c r="A881" s="248">
        <v>871</v>
      </c>
      <c r="B881" s="71"/>
      <c r="C881" s="71"/>
      <c r="D881" s="262"/>
      <c r="E881" s="219"/>
      <c r="F881" s="195"/>
      <c r="G881" s="195"/>
      <c r="H881" s="195"/>
      <c r="I881" s="195"/>
      <c r="J881" s="195"/>
      <c r="K881" s="195"/>
      <c r="L881" s="195"/>
      <c r="M881" s="195"/>
      <c r="N881" s="195"/>
      <c r="AA881" s="220">
        <v>866</v>
      </c>
      <c r="AB881" s="220" t="str">
        <f t="shared" si="41"/>
        <v/>
      </c>
      <c r="AC881" s="220" t="str">
        <f t="shared" si="42"/>
        <v/>
      </c>
      <c r="AK881" s="254" t="str">
        <f t="shared" si="43"/>
        <v/>
      </c>
    </row>
    <row r="882" spans="1:37" x14ac:dyDescent="0.2">
      <c r="A882" s="248">
        <v>872</v>
      </c>
      <c r="B882" s="71"/>
      <c r="C882" s="71"/>
      <c r="D882" s="262"/>
      <c r="E882" s="219"/>
      <c r="F882" s="195"/>
      <c r="G882" s="195"/>
      <c r="H882" s="195"/>
      <c r="I882" s="195"/>
      <c r="J882" s="195"/>
      <c r="K882" s="195"/>
      <c r="L882" s="195"/>
      <c r="M882" s="195"/>
      <c r="N882" s="195"/>
      <c r="AA882" s="220">
        <v>867</v>
      </c>
      <c r="AB882" s="220" t="str">
        <f t="shared" si="41"/>
        <v/>
      </c>
      <c r="AC882" s="220" t="str">
        <f t="shared" si="42"/>
        <v/>
      </c>
      <c r="AK882" s="254" t="str">
        <f t="shared" si="43"/>
        <v/>
      </c>
    </row>
    <row r="883" spans="1:37" x14ac:dyDescent="0.2">
      <c r="A883" s="248">
        <v>873</v>
      </c>
      <c r="B883" s="71"/>
      <c r="C883" s="71"/>
      <c r="D883" s="262"/>
      <c r="E883" s="219"/>
      <c r="F883" s="195"/>
      <c r="G883" s="195"/>
      <c r="H883" s="195"/>
      <c r="I883" s="195"/>
      <c r="J883" s="195"/>
      <c r="K883" s="195"/>
      <c r="L883" s="195"/>
      <c r="M883" s="195"/>
      <c r="N883" s="195"/>
      <c r="AA883" s="220">
        <v>868</v>
      </c>
      <c r="AB883" s="220" t="str">
        <f t="shared" si="41"/>
        <v/>
      </c>
      <c r="AC883" s="220" t="str">
        <f t="shared" si="42"/>
        <v/>
      </c>
      <c r="AK883" s="254" t="str">
        <f t="shared" si="43"/>
        <v/>
      </c>
    </row>
    <row r="884" spans="1:37" x14ac:dyDescent="0.2">
      <c r="A884" s="248">
        <v>874</v>
      </c>
      <c r="B884" s="71"/>
      <c r="C884" s="71"/>
      <c r="D884" s="262"/>
      <c r="E884" s="219"/>
      <c r="F884" s="195"/>
      <c r="G884" s="195"/>
      <c r="H884" s="195"/>
      <c r="I884" s="195"/>
      <c r="J884" s="195"/>
      <c r="K884" s="195"/>
      <c r="L884" s="195"/>
      <c r="M884" s="195"/>
      <c r="N884" s="195"/>
      <c r="AA884" s="220">
        <v>869</v>
      </c>
      <c r="AB884" s="220" t="str">
        <f t="shared" si="41"/>
        <v/>
      </c>
      <c r="AC884" s="220" t="str">
        <f t="shared" si="42"/>
        <v/>
      </c>
      <c r="AK884" s="254" t="str">
        <f t="shared" si="43"/>
        <v/>
      </c>
    </row>
    <row r="885" spans="1:37" x14ac:dyDescent="0.2">
      <c r="A885" s="248">
        <v>875</v>
      </c>
      <c r="B885" s="71"/>
      <c r="C885" s="71"/>
      <c r="D885" s="262"/>
      <c r="E885" s="219"/>
      <c r="F885" s="195"/>
      <c r="G885" s="195"/>
      <c r="H885" s="195"/>
      <c r="I885" s="195"/>
      <c r="J885" s="195"/>
      <c r="K885" s="195"/>
      <c r="L885" s="195"/>
      <c r="M885" s="195"/>
      <c r="N885" s="195"/>
      <c r="AA885" s="220">
        <v>870</v>
      </c>
      <c r="AB885" s="220" t="str">
        <f t="shared" si="41"/>
        <v/>
      </c>
      <c r="AC885" s="220" t="str">
        <f t="shared" si="42"/>
        <v/>
      </c>
      <c r="AK885" s="254" t="str">
        <f t="shared" si="43"/>
        <v/>
      </c>
    </row>
    <row r="886" spans="1:37" x14ac:dyDescent="0.2">
      <c r="A886" s="248">
        <v>876</v>
      </c>
      <c r="B886" s="71"/>
      <c r="C886" s="71"/>
      <c r="D886" s="262"/>
      <c r="E886" s="219"/>
      <c r="F886" s="195"/>
      <c r="G886" s="195"/>
      <c r="H886" s="195"/>
      <c r="I886" s="195"/>
      <c r="J886" s="195"/>
      <c r="K886" s="195"/>
      <c r="L886" s="195"/>
      <c r="M886" s="195"/>
      <c r="N886" s="195"/>
      <c r="AA886" s="220">
        <v>871</v>
      </c>
      <c r="AB886" s="220" t="str">
        <f t="shared" si="41"/>
        <v/>
      </c>
      <c r="AC886" s="220" t="str">
        <f t="shared" si="42"/>
        <v/>
      </c>
      <c r="AK886" s="254" t="str">
        <f t="shared" si="43"/>
        <v/>
      </c>
    </row>
    <row r="887" spans="1:37" x14ac:dyDescent="0.2">
      <c r="A887" s="248">
        <v>877</v>
      </c>
      <c r="B887" s="71"/>
      <c r="C887" s="71"/>
      <c r="D887" s="262"/>
      <c r="E887" s="219"/>
      <c r="F887" s="195"/>
      <c r="G887" s="195"/>
      <c r="H887" s="195"/>
      <c r="I887" s="195"/>
      <c r="J887" s="195"/>
      <c r="K887" s="195"/>
      <c r="L887" s="195"/>
      <c r="M887" s="195"/>
      <c r="N887" s="195"/>
      <c r="AA887" s="220">
        <v>872</v>
      </c>
      <c r="AB887" s="220" t="str">
        <f t="shared" si="41"/>
        <v/>
      </c>
      <c r="AC887" s="220" t="str">
        <f t="shared" si="42"/>
        <v/>
      </c>
      <c r="AK887" s="254" t="str">
        <f t="shared" si="43"/>
        <v/>
      </c>
    </row>
    <row r="888" spans="1:37" x14ac:dyDescent="0.2">
      <c r="A888" s="248">
        <v>878</v>
      </c>
      <c r="B888" s="71"/>
      <c r="C888" s="71"/>
      <c r="D888" s="262"/>
      <c r="E888" s="219"/>
      <c r="F888" s="195"/>
      <c r="G888" s="195"/>
      <c r="H888" s="195"/>
      <c r="I888" s="195"/>
      <c r="J888" s="195"/>
      <c r="K888" s="195"/>
      <c r="L888" s="195"/>
      <c r="M888" s="195"/>
      <c r="N888" s="195"/>
      <c r="AA888" s="220">
        <v>873</v>
      </c>
      <c r="AB888" s="220" t="str">
        <f t="shared" si="41"/>
        <v/>
      </c>
      <c r="AC888" s="220" t="str">
        <f t="shared" si="42"/>
        <v/>
      </c>
      <c r="AK888" s="254" t="str">
        <f t="shared" si="43"/>
        <v/>
      </c>
    </row>
    <row r="889" spans="1:37" x14ac:dyDescent="0.2">
      <c r="A889" s="248">
        <v>879</v>
      </c>
      <c r="B889" s="71"/>
      <c r="C889" s="71"/>
      <c r="D889" s="262"/>
      <c r="E889" s="219"/>
      <c r="F889" s="195"/>
      <c r="G889" s="195"/>
      <c r="H889" s="195"/>
      <c r="I889" s="195"/>
      <c r="J889" s="195"/>
      <c r="K889" s="195"/>
      <c r="L889" s="195"/>
      <c r="M889" s="195"/>
      <c r="N889" s="195"/>
      <c r="AA889" s="220">
        <v>874</v>
      </c>
      <c r="AB889" s="220" t="str">
        <f t="shared" si="41"/>
        <v/>
      </c>
      <c r="AC889" s="220" t="str">
        <f t="shared" si="42"/>
        <v/>
      </c>
      <c r="AK889" s="254" t="str">
        <f t="shared" si="43"/>
        <v/>
      </c>
    </row>
    <row r="890" spans="1:37" x14ac:dyDescent="0.2">
      <c r="A890" s="248">
        <v>880</v>
      </c>
      <c r="B890" s="71"/>
      <c r="C890" s="71"/>
      <c r="D890" s="262"/>
      <c r="E890" s="219"/>
      <c r="F890" s="195"/>
      <c r="G890" s="195"/>
      <c r="H890" s="195"/>
      <c r="I890" s="195"/>
      <c r="J890" s="195"/>
      <c r="K890" s="195"/>
      <c r="L890" s="195"/>
      <c r="M890" s="195"/>
      <c r="N890" s="195"/>
      <c r="AA890" s="220">
        <v>875</v>
      </c>
      <c r="AB890" s="220" t="str">
        <f t="shared" si="41"/>
        <v/>
      </c>
      <c r="AC890" s="220" t="str">
        <f t="shared" si="42"/>
        <v/>
      </c>
      <c r="AK890" s="254" t="str">
        <f t="shared" si="43"/>
        <v/>
      </c>
    </row>
    <row r="891" spans="1:37" x14ac:dyDescent="0.2">
      <c r="A891" s="248">
        <v>881</v>
      </c>
      <c r="B891" s="71"/>
      <c r="C891" s="71"/>
      <c r="D891" s="262"/>
      <c r="E891" s="219"/>
      <c r="F891" s="195"/>
      <c r="G891" s="195"/>
      <c r="H891" s="195"/>
      <c r="I891" s="195"/>
      <c r="J891" s="195"/>
      <c r="K891" s="195"/>
      <c r="L891" s="195"/>
      <c r="M891" s="195"/>
      <c r="N891" s="195"/>
      <c r="AA891" s="220">
        <v>876</v>
      </c>
      <c r="AB891" s="220" t="str">
        <f t="shared" si="41"/>
        <v/>
      </c>
      <c r="AC891" s="220" t="str">
        <f t="shared" si="42"/>
        <v/>
      </c>
      <c r="AK891" s="254" t="str">
        <f t="shared" si="43"/>
        <v/>
      </c>
    </row>
    <row r="892" spans="1:37" x14ac:dyDescent="0.2">
      <c r="A892" s="248">
        <v>882</v>
      </c>
      <c r="B892" s="71"/>
      <c r="C892" s="71"/>
      <c r="D892" s="262"/>
      <c r="E892" s="219"/>
      <c r="F892" s="195"/>
      <c r="G892" s="195"/>
      <c r="H892" s="195"/>
      <c r="I892" s="195"/>
      <c r="J892" s="195"/>
      <c r="K892" s="195"/>
      <c r="L892" s="195"/>
      <c r="M892" s="195"/>
      <c r="N892" s="195"/>
      <c r="AA892" s="220">
        <v>877</v>
      </c>
      <c r="AB892" s="220" t="str">
        <f t="shared" si="41"/>
        <v/>
      </c>
      <c r="AC892" s="220" t="str">
        <f t="shared" si="42"/>
        <v/>
      </c>
      <c r="AK892" s="254" t="str">
        <f t="shared" si="43"/>
        <v/>
      </c>
    </row>
    <row r="893" spans="1:37" x14ac:dyDescent="0.2">
      <c r="A893" s="248">
        <v>883</v>
      </c>
      <c r="B893" s="71"/>
      <c r="C893" s="71"/>
      <c r="D893" s="262"/>
      <c r="E893" s="219"/>
      <c r="F893" s="195"/>
      <c r="G893" s="195"/>
      <c r="H893" s="195"/>
      <c r="I893" s="195"/>
      <c r="J893" s="195"/>
      <c r="K893" s="195"/>
      <c r="L893" s="195"/>
      <c r="M893" s="195"/>
      <c r="N893" s="195"/>
      <c r="AA893" s="220">
        <v>878</v>
      </c>
      <c r="AB893" s="220" t="str">
        <f t="shared" si="41"/>
        <v/>
      </c>
      <c r="AC893" s="220" t="str">
        <f t="shared" si="42"/>
        <v/>
      </c>
      <c r="AK893" s="254" t="str">
        <f t="shared" si="43"/>
        <v/>
      </c>
    </row>
    <row r="894" spans="1:37" x14ac:dyDescent="0.2">
      <c r="A894" s="248">
        <v>884</v>
      </c>
      <c r="B894" s="71"/>
      <c r="C894" s="71"/>
      <c r="D894" s="262"/>
      <c r="E894" s="219"/>
      <c r="F894" s="195"/>
      <c r="G894" s="195"/>
      <c r="H894" s="195"/>
      <c r="I894" s="195"/>
      <c r="J894" s="195"/>
      <c r="K894" s="195"/>
      <c r="L894" s="195"/>
      <c r="M894" s="195"/>
      <c r="N894" s="195"/>
      <c r="AA894" s="220">
        <v>879</v>
      </c>
      <c r="AB894" s="220" t="str">
        <f t="shared" si="41"/>
        <v/>
      </c>
      <c r="AC894" s="220" t="str">
        <f t="shared" si="42"/>
        <v/>
      </c>
      <c r="AK894" s="254" t="str">
        <f t="shared" si="43"/>
        <v/>
      </c>
    </row>
    <row r="895" spans="1:37" x14ac:dyDescent="0.2">
      <c r="A895" s="248">
        <v>885</v>
      </c>
      <c r="B895" s="71"/>
      <c r="C895" s="71"/>
      <c r="D895" s="262"/>
      <c r="E895" s="219"/>
      <c r="F895" s="195"/>
      <c r="G895" s="195"/>
      <c r="H895" s="195"/>
      <c r="I895" s="195"/>
      <c r="J895" s="195"/>
      <c r="K895" s="195"/>
      <c r="L895" s="195"/>
      <c r="M895" s="195"/>
      <c r="N895" s="195"/>
      <c r="AA895" s="220">
        <v>880</v>
      </c>
      <c r="AB895" s="220" t="str">
        <f t="shared" si="41"/>
        <v/>
      </c>
      <c r="AC895" s="220" t="str">
        <f t="shared" si="42"/>
        <v/>
      </c>
      <c r="AK895" s="254" t="str">
        <f t="shared" si="43"/>
        <v/>
      </c>
    </row>
    <row r="896" spans="1:37" x14ac:dyDescent="0.2">
      <c r="A896" s="248">
        <v>886</v>
      </c>
      <c r="B896" s="71"/>
      <c r="C896" s="71"/>
      <c r="D896" s="262"/>
      <c r="E896" s="219"/>
      <c r="F896" s="195"/>
      <c r="G896" s="195"/>
      <c r="H896" s="195"/>
      <c r="I896" s="195"/>
      <c r="J896" s="195"/>
      <c r="K896" s="195"/>
      <c r="L896" s="195"/>
      <c r="M896" s="195"/>
      <c r="N896" s="195"/>
      <c r="AA896" s="220">
        <v>881</v>
      </c>
      <c r="AB896" s="220" t="str">
        <f t="shared" si="41"/>
        <v/>
      </c>
      <c r="AC896" s="220" t="str">
        <f t="shared" si="42"/>
        <v/>
      </c>
      <c r="AK896" s="254" t="str">
        <f t="shared" si="43"/>
        <v/>
      </c>
    </row>
    <row r="897" spans="1:37" x14ac:dyDescent="0.2">
      <c r="A897" s="248">
        <v>887</v>
      </c>
      <c r="B897" s="71"/>
      <c r="C897" s="71"/>
      <c r="D897" s="262"/>
      <c r="E897" s="219"/>
      <c r="F897" s="195"/>
      <c r="G897" s="195"/>
      <c r="H897" s="195"/>
      <c r="I897" s="195"/>
      <c r="J897" s="195"/>
      <c r="K897" s="195"/>
      <c r="L897" s="195"/>
      <c r="M897" s="195"/>
      <c r="N897" s="195"/>
      <c r="AA897" s="220">
        <v>882</v>
      </c>
      <c r="AB897" s="220" t="str">
        <f t="shared" si="41"/>
        <v/>
      </c>
      <c r="AC897" s="220" t="str">
        <f t="shared" si="42"/>
        <v/>
      </c>
      <c r="AK897" s="254" t="str">
        <f t="shared" si="43"/>
        <v/>
      </c>
    </row>
    <row r="898" spans="1:37" x14ac:dyDescent="0.2">
      <c r="A898" s="248">
        <v>888</v>
      </c>
      <c r="B898" s="71"/>
      <c r="C898" s="71"/>
      <c r="D898" s="262"/>
      <c r="E898" s="219"/>
      <c r="F898" s="195"/>
      <c r="G898" s="195"/>
      <c r="H898" s="195"/>
      <c r="I898" s="195"/>
      <c r="J898" s="195"/>
      <c r="K898" s="195"/>
      <c r="L898" s="195"/>
      <c r="M898" s="195"/>
      <c r="N898" s="195"/>
      <c r="AA898" s="220">
        <v>883</v>
      </c>
      <c r="AB898" s="220" t="str">
        <f t="shared" si="41"/>
        <v/>
      </c>
      <c r="AC898" s="220" t="str">
        <f t="shared" si="42"/>
        <v/>
      </c>
      <c r="AK898" s="254" t="str">
        <f t="shared" si="43"/>
        <v/>
      </c>
    </row>
    <row r="899" spans="1:37" x14ac:dyDescent="0.2">
      <c r="A899" s="248">
        <v>889</v>
      </c>
      <c r="B899" s="71"/>
      <c r="C899" s="71"/>
      <c r="D899" s="262"/>
      <c r="E899" s="219"/>
      <c r="F899" s="195"/>
      <c r="G899" s="195"/>
      <c r="H899" s="195"/>
      <c r="I899" s="195"/>
      <c r="J899" s="195"/>
      <c r="K899" s="195"/>
      <c r="L899" s="195"/>
      <c r="M899" s="195"/>
      <c r="N899" s="195"/>
      <c r="AA899" s="220">
        <v>884</v>
      </c>
      <c r="AB899" s="220" t="str">
        <f t="shared" si="41"/>
        <v/>
      </c>
      <c r="AC899" s="220" t="str">
        <f t="shared" si="42"/>
        <v/>
      </c>
      <c r="AK899" s="254" t="str">
        <f t="shared" si="43"/>
        <v/>
      </c>
    </row>
    <row r="900" spans="1:37" x14ac:dyDescent="0.2">
      <c r="A900" s="248">
        <v>890</v>
      </c>
      <c r="B900" s="71"/>
      <c r="C900" s="71"/>
      <c r="D900" s="262"/>
      <c r="E900" s="219"/>
      <c r="F900" s="195"/>
      <c r="G900" s="195"/>
      <c r="H900" s="195"/>
      <c r="I900" s="195"/>
      <c r="J900" s="195"/>
      <c r="K900" s="195"/>
      <c r="L900" s="195"/>
      <c r="M900" s="195"/>
      <c r="N900" s="195"/>
      <c r="AA900" s="220">
        <v>885</v>
      </c>
      <c r="AB900" s="220" t="str">
        <f t="shared" si="41"/>
        <v/>
      </c>
      <c r="AC900" s="220" t="str">
        <f t="shared" si="42"/>
        <v/>
      </c>
      <c r="AK900" s="254" t="str">
        <f t="shared" si="43"/>
        <v/>
      </c>
    </row>
    <row r="901" spans="1:37" x14ac:dyDescent="0.2">
      <c r="A901" s="248">
        <v>891</v>
      </c>
      <c r="B901" s="71"/>
      <c r="C901" s="71"/>
      <c r="D901" s="262"/>
      <c r="E901" s="219"/>
      <c r="F901" s="195"/>
      <c r="G901" s="195"/>
      <c r="H901" s="195"/>
      <c r="I901" s="195"/>
      <c r="J901" s="195"/>
      <c r="K901" s="195"/>
      <c r="L901" s="195"/>
      <c r="M901" s="195"/>
      <c r="N901" s="195"/>
      <c r="AA901" s="220">
        <v>886</v>
      </c>
      <c r="AB901" s="220" t="str">
        <f t="shared" si="41"/>
        <v/>
      </c>
      <c r="AC901" s="220" t="str">
        <f t="shared" si="42"/>
        <v/>
      </c>
      <c r="AK901" s="254" t="str">
        <f t="shared" si="43"/>
        <v/>
      </c>
    </row>
    <row r="902" spans="1:37" x14ac:dyDescent="0.2">
      <c r="A902" s="248">
        <v>892</v>
      </c>
      <c r="B902" s="71"/>
      <c r="C902" s="71"/>
      <c r="D902" s="262"/>
      <c r="E902" s="219"/>
      <c r="F902" s="195"/>
      <c r="G902" s="195"/>
      <c r="H902" s="195"/>
      <c r="I902" s="195"/>
      <c r="J902" s="195"/>
      <c r="K902" s="195"/>
      <c r="L902" s="195"/>
      <c r="M902" s="195"/>
      <c r="N902" s="195"/>
      <c r="AA902" s="220">
        <v>887</v>
      </c>
      <c r="AB902" s="220" t="str">
        <f t="shared" si="41"/>
        <v/>
      </c>
      <c r="AC902" s="220" t="str">
        <f t="shared" si="42"/>
        <v/>
      </c>
      <c r="AK902" s="254" t="str">
        <f t="shared" si="43"/>
        <v/>
      </c>
    </row>
    <row r="903" spans="1:37" x14ac:dyDescent="0.2">
      <c r="A903" s="248">
        <v>893</v>
      </c>
      <c r="B903" s="71"/>
      <c r="C903" s="71"/>
      <c r="D903" s="262"/>
      <c r="E903" s="219"/>
      <c r="F903" s="195"/>
      <c r="G903" s="195"/>
      <c r="H903" s="195"/>
      <c r="I903" s="195"/>
      <c r="J903" s="195"/>
      <c r="K903" s="195"/>
      <c r="L903" s="195"/>
      <c r="M903" s="195"/>
      <c r="N903" s="195"/>
      <c r="AA903" s="220">
        <v>888</v>
      </c>
      <c r="AB903" s="220" t="str">
        <f t="shared" si="41"/>
        <v/>
      </c>
      <c r="AC903" s="220" t="str">
        <f t="shared" si="42"/>
        <v/>
      </c>
      <c r="AK903" s="254" t="str">
        <f t="shared" si="43"/>
        <v/>
      </c>
    </row>
    <row r="904" spans="1:37" x14ac:dyDescent="0.2">
      <c r="A904" s="248">
        <v>894</v>
      </c>
      <c r="B904" s="71"/>
      <c r="C904" s="71"/>
      <c r="D904" s="262"/>
      <c r="E904" s="219"/>
      <c r="F904" s="195"/>
      <c r="G904" s="195"/>
      <c r="H904" s="195"/>
      <c r="I904" s="195"/>
      <c r="J904" s="195"/>
      <c r="K904" s="195"/>
      <c r="L904" s="195"/>
      <c r="M904" s="195"/>
      <c r="N904" s="195"/>
      <c r="AA904" s="220">
        <v>889</v>
      </c>
      <c r="AB904" s="220" t="str">
        <f t="shared" si="41"/>
        <v/>
      </c>
      <c r="AC904" s="220" t="str">
        <f t="shared" si="42"/>
        <v/>
      </c>
      <c r="AK904" s="254" t="str">
        <f t="shared" si="43"/>
        <v/>
      </c>
    </row>
    <row r="905" spans="1:37" x14ac:dyDescent="0.2">
      <c r="A905" s="248">
        <v>895</v>
      </c>
      <c r="B905" s="71"/>
      <c r="C905" s="71"/>
      <c r="D905" s="262"/>
      <c r="E905" s="219"/>
      <c r="F905" s="195"/>
      <c r="G905" s="195"/>
      <c r="H905" s="195"/>
      <c r="I905" s="195"/>
      <c r="J905" s="195"/>
      <c r="K905" s="195"/>
      <c r="L905" s="195"/>
      <c r="M905" s="195"/>
      <c r="N905" s="195"/>
      <c r="AA905" s="220">
        <v>890</v>
      </c>
      <c r="AB905" s="220" t="str">
        <f t="shared" si="41"/>
        <v/>
      </c>
      <c r="AC905" s="220" t="str">
        <f t="shared" si="42"/>
        <v/>
      </c>
      <c r="AK905" s="254" t="str">
        <f t="shared" si="43"/>
        <v/>
      </c>
    </row>
    <row r="906" spans="1:37" x14ac:dyDescent="0.2">
      <c r="A906" s="248">
        <v>896</v>
      </c>
      <c r="B906" s="71"/>
      <c r="C906" s="71"/>
      <c r="D906" s="262"/>
      <c r="E906" s="219"/>
      <c r="F906" s="195"/>
      <c r="G906" s="195"/>
      <c r="H906" s="195"/>
      <c r="I906" s="195"/>
      <c r="J906" s="195"/>
      <c r="K906" s="195"/>
      <c r="L906" s="195"/>
      <c r="M906" s="195"/>
      <c r="N906" s="195"/>
      <c r="AA906" s="220">
        <v>891</v>
      </c>
      <c r="AB906" s="220" t="str">
        <f t="shared" si="41"/>
        <v/>
      </c>
      <c r="AC906" s="220" t="str">
        <f t="shared" si="42"/>
        <v/>
      </c>
      <c r="AK906" s="254" t="str">
        <f t="shared" si="43"/>
        <v/>
      </c>
    </row>
    <row r="907" spans="1:37" x14ac:dyDescent="0.2">
      <c r="A907" s="248">
        <v>897</v>
      </c>
      <c r="B907" s="71"/>
      <c r="C907" s="71"/>
      <c r="D907" s="262"/>
      <c r="E907" s="219"/>
      <c r="F907" s="195"/>
      <c r="G907" s="195"/>
      <c r="H907" s="195"/>
      <c r="I907" s="195"/>
      <c r="J907" s="195"/>
      <c r="K907" s="195"/>
      <c r="L907" s="195"/>
      <c r="M907" s="195"/>
      <c r="N907" s="195"/>
      <c r="AA907" s="220">
        <v>892</v>
      </c>
      <c r="AB907" s="220" t="str">
        <f t="shared" si="41"/>
        <v/>
      </c>
      <c r="AC907" s="220" t="str">
        <f t="shared" si="42"/>
        <v/>
      </c>
      <c r="AK907" s="254" t="str">
        <f t="shared" si="43"/>
        <v/>
      </c>
    </row>
    <row r="908" spans="1:37" x14ac:dyDescent="0.2">
      <c r="A908" s="248">
        <v>898</v>
      </c>
      <c r="B908" s="71"/>
      <c r="C908" s="71"/>
      <c r="D908" s="262"/>
      <c r="E908" s="219"/>
      <c r="F908" s="195"/>
      <c r="G908" s="195"/>
      <c r="H908" s="195"/>
      <c r="I908" s="195"/>
      <c r="J908" s="195"/>
      <c r="K908" s="195"/>
      <c r="L908" s="195"/>
      <c r="M908" s="195"/>
      <c r="N908" s="195"/>
      <c r="AA908" s="220">
        <v>893</v>
      </c>
      <c r="AB908" s="220" t="str">
        <f t="shared" si="41"/>
        <v/>
      </c>
      <c r="AC908" s="220" t="str">
        <f t="shared" si="42"/>
        <v/>
      </c>
      <c r="AK908" s="254" t="str">
        <f t="shared" si="43"/>
        <v/>
      </c>
    </row>
    <row r="909" spans="1:37" x14ac:dyDescent="0.2">
      <c r="A909" s="248">
        <v>899</v>
      </c>
      <c r="B909" s="71"/>
      <c r="C909" s="71"/>
      <c r="D909" s="262"/>
      <c r="E909" s="219"/>
      <c r="F909" s="195"/>
      <c r="G909" s="195"/>
      <c r="H909" s="195"/>
      <c r="I909" s="195"/>
      <c r="J909" s="195"/>
      <c r="K909" s="195"/>
      <c r="L909" s="195"/>
      <c r="M909" s="195"/>
      <c r="N909" s="195"/>
      <c r="AA909" s="220">
        <v>894</v>
      </c>
      <c r="AB909" s="220" t="str">
        <f t="shared" si="41"/>
        <v/>
      </c>
      <c r="AC909" s="220" t="str">
        <f t="shared" si="42"/>
        <v/>
      </c>
      <c r="AK909" s="254" t="str">
        <f t="shared" si="43"/>
        <v/>
      </c>
    </row>
    <row r="910" spans="1:37" x14ac:dyDescent="0.2">
      <c r="A910" s="248">
        <v>900</v>
      </c>
      <c r="B910" s="71"/>
      <c r="C910" s="71"/>
      <c r="D910" s="262"/>
      <c r="E910" s="219"/>
      <c r="F910" s="195"/>
      <c r="G910" s="195"/>
      <c r="H910" s="195"/>
      <c r="I910" s="195"/>
      <c r="J910" s="195"/>
      <c r="K910" s="195"/>
      <c r="L910" s="195"/>
      <c r="M910" s="195"/>
      <c r="N910" s="195"/>
      <c r="AA910" s="220">
        <v>895</v>
      </c>
      <c r="AB910" s="220" t="str">
        <f t="shared" si="41"/>
        <v/>
      </c>
      <c r="AC910" s="220" t="str">
        <f t="shared" si="42"/>
        <v/>
      </c>
      <c r="AK910" s="254" t="str">
        <f t="shared" si="43"/>
        <v/>
      </c>
    </row>
    <row r="911" spans="1:37" x14ac:dyDescent="0.2">
      <c r="A911" s="248">
        <v>901</v>
      </c>
      <c r="B911" s="71"/>
      <c r="C911" s="71"/>
      <c r="D911" s="262"/>
      <c r="E911" s="219"/>
      <c r="F911" s="195"/>
      <c r="G911" s="195"/>
      <c r="H911" s="195"/>
      <c r="I911" s="195"/>
      <c r="J911" s="195"/>
      <c r="K911" s="195"/>
      <c r="L911" s="195"/>
      <c r="M911" s="195"/>
      <c r="N911" s="195"/>
      <c r="AA911" s="220">
        <v>896</v>
      </c>
      <c r="AB911" s="220" t="str">
        <f t="shared" si="41"/>
        <v/>
      </c>
      <c r="AC911" s="220" t="str">
        <f t="shared" si="42"/>
        <v/>
      </c>
      <c r="AK911" s="254" t="str">
        <f t="shared" si="43"/>
        <v/>
      </c>
    </row>
    <row r="912" spans="1:37" x14ac:dyDescent="0.2">
      <c r="A912" s="248">
        <v>902</v>
      </c>
      <c r="B912" s="71"/>
      <c r="C912" s="71"/>
      <c r="D912" s="262"/>
      <c r="E912" s="219"/>
      <c r="F912" s="195"/>
      <c r="G912" s="195"/>
      <c r="H912" s="195"/>
      <c r="I912" s="195"/>
      <c r="J912" s="195"/>
      <c r="K912" s="195"/>
      <c r="L912" s="195"/>
      <c r="M912" s="195"/>
      <c r="N912" s="195"/>
      <c r="AA912" s="220">
        <v>897</v>
      </c>
      <c r="AB912" s="220" t="str">
        <f t="shared" ref="AB912:AB975" si="44">IF(AK913="","",B907)</f>
        <v/>
      </c>
      <c r="AC912" s="220" t="str">
        <f t="shared" ref="AC912:AC975" si="45">IF(AK913="","",C907)</f>
        <v/>
      </c>
      <c r="AK912" s="254" t="str">
        <f t="shared" si="43"/>
        <v/>
      </c>
    </row>
    <row r="913" spans="1:37" x14ac:dyDescent="0.2">
      <c r="A913" s="248">
        <v>903</v>
      </c>
      <c r="B913" s="71"/>
      <c r="C913" s="71"/>
      <c r="D913" s="262"/>
      <c r="E913" s="219"/>
      <c r="F913" s="195"/>
      <c r="G913" s="195"/>
      <c r="H913" s="195"/>
      <c r="I913" s="195"/>
      <c r="J913" s="195"/>
      <c r="K913" s="195"/>
      <c r="L913" s="195"/>
      <c r="M913" s="195"/>
      <c r="N913" s="195"/>
      <c r="AA913" s="220">
        <v>898</v>
      </c>
      <c r="AB913" s="220" t="str">
        <f t="shared" si="44"/>
        <v/>
      </c>
      <c r="AC913" s="220" t="str">
        <f t="shared" si="45"/>
        <v/>
      </c>
      <c r="AK913" s="254" t="str">
        <f t="shared" ref="AK913:AK976" si="46">IF(OR(B907=0,C907=0),"",C907-B907)</f>
        <v/>
      </c>
    </row>
    <row r="914" spans="1:37" x14ac:dyDescent="0.2">
      <c r="A914" s="248">
        <v>904</v>
      </c>
      <c r="B914" s="71"/>
      <c r="C914" s="71"/>
      <c r="D914" s="262"/>
      <c r="E914" s="219"/>
      <c r="F914" s="195"/>
      <c r="G914" s="195"/>
      <c r="H914" s="195"/>
      <c r="I914" s="195"/>
      <c r="J914" s="195"/>
      <c r="K914" s="195"/>
      <c r="L914" s="195"/>
      <c r="M914" s="195"/>
      <c r="N914" s="195"/>
      <c r="AA914" s="220">
        <v>899</v>
      </c>
      <c r="AB914" s="220" t="str">
        <f t="shared" si="44"/>
        <v/>
      </c>
      <c r="AC914" s="220" t="str">
        <f t="shared" si="45"/>
        <v/>
      </c>
      <c r="AK914" s="254" t="str">
        <f t="shared" si="46"/>
        <v/>
      </c>
    </row>
    <row r="915" spans="1:37" x14ac:dyDescent="0.2">
      <c r="A915" s="248">
        <v>905</v>
      </c>
      <c r="B915" s="71"/>
      <c r="C915" s="71"/>
      <c r="D915" s="262"/>
      <c r="E915" s="219"/>
      <c r="F915" s="195"/>
      <c r="G915" s="195"/>
      <c r="H915" s="195"/>
      <c r="I915" s="195"/>
      <c r="J915" s="195"/>
      <c r="K915" s="195"/>
      <c r="L915" s="195"/>
      <c r="M915" s="195"/>
      <c r="N915" s="195"/>
      <c r="AA915" s="220">
        <v>900</v>
      </c>
      <c r="AB915" s="220" t="str">
        <f t="shared" si="44"/>
        <v/>
      </c>
      <c r="AC915" s="220" t="str">
        <f t="shared" si="45"/>
        <v/>
      </c>
      <c r="AK915" s="254" t="str">
        <f t="shared" si="46"/>
        <v/>
      </c>
    </row>
    <row r="916" spans="1:37" x14ac:dyDescent="0.2">
      <c r="A916" s="248">
        <v>906</v>
      </c>
      <c r="B916" s="71"/>
      <c r="C916" s="71"/>
      <c r="D916" s="262"/>
      <c r="E916" s="219"/>
      <c r="F916" s="195"/>
      <c r="G916" s="195"/>
      <c r="H916" s="195"/>
      <c r="I916" s="195"/>
      <c r="J916" s="195"/>
      <c r="K916" s="195"/>
      <c r="L916" s="195"/>
      <c r="M916" s="195"/>
      <c r="N916" s="195"/>
      <c r="AA916" s="220">
        <v>901</v>
      </c>
      <c r="AB916" s="220" t="str">
        <f t="shared" si="44"/>
        <v/>
      </c>
      <c r="AC916" s="220" t="str">
        <f t="shared" si="45"/>
        <v/>
      </c>
      <c r="AK916" s="254" t="str">
        <f t="shared" si="46"/>
        <v/>
      </c>
    </row>
    <row r="917" spans="1:37" x14ac:dyDescent="0.2">
      <c r="A917" s="248">
        <v>907</v>
      </c>
      <c r="B917" s="71"/>
      <c r="C917" s="71"/>
      <c r="D917" s="262"/>
      <c r="E917" s="219"/>
      <c r="F917" s="195"/>
      <c r="G917" s="195"/>
      <c r="H917" s="195"/>
      <c r="I917" s="195"/>
      <c r="J917" s="195"/>
      <c r="K917" s="195"/>
      <c r="L917" s="195"/>
      <c r="M917" s="195"/>
      <c r="N917" s="195"/>
      <c r="AA917" s="220">
        <v>902</v>
      </c>
      <c r="AB917" s="220" t="str">
        <f t="shared" si="44"/>
        <v/>
      </c>
      <c r="AC917" s="220" t="str">
        <f t="shared" si="45"/>
        <v/>
      </c>
      <c r="AK917" s="254" t="str">
        <f t="shared" si="46"/>
        <v/>
      </c>
    </row>
    <row r="918" spans="1:37" x14ac:dyDescent="0.2">
      <c r="A918" s="248">
        <v>908</v>
      </c>
      <c r="B918" s="71"/>
      <c r="C918" s="71"/>
      <c r="D918" s="262"/>
      <c r="E918" s="219"/>
      <c r="F918" s="195"/>
      <c r="G918" s="195"/>
      <c r="H918" s="195"/>
      <c r="I918" s="195"/>
      <c r="J918" s="195"/>
      <c r="K918" s="195"/>
      <c r="L918" s="195"/>
      <c r="M918" s="195"/>
      <c r="N918" s="195"/>
      <c r="AA918" s="220">
        <v>903</v>
      </c>
      <c r="AB918" s="220" t="str">
        <f t="shared" si="44"/>
        <v/>
      </c>
      <c r="AC918" s="220" t="str">
        <f t="shared" si="45"/>
        <v/>
      </c>
      <c r="AK918" s="254" t="str">
        <f t="shared" si="46"/>
        <v/>
      </c>
    </row>
    <row r="919" spans="1:37" x14ac:dyDescent="0.2">
      <c r="A919" s="248">
        <v>909</v>
      </c>
      <c r="B919" s="71"/>
      <c r="C919" s="71"/>
      <c r="D919" s="262"/>
      <c r="E919" s="219"/>
      <c r="F919" s="195"/>
      <c r="G919" s="195"/>
      <c r="H919" s="195"/>
      <c r="I919" s="195"/>
      <c r="J919" s="195"/>
      <c r="K919" s="195"/>
      <c r="L919" s="195"/>
      <c r="M919" s="195"/>
      <c r="N919" s="195"/>
      <c r="AA919" s="220">
        <v>904</v>
      </c>
      <c r="AB919" s="220" t="str">
        <f t="shared" si="44"/>
        <v/>
      </c>
      <c r="AC919" s="220" t="str">
        <f t="shared" si="45"/>
        <v/>
      </c>
      <c r="AK919" s="254" t="str">
        <f t="shared" si="46"/>
        <v/>
      </c>
    </row>
    <row r="920" spans="1:37" x14ac:dyDescent="0.2">
      <c r="A920" s="248">
        <v>910</v>
      </c>
      <c r="B920" s="71"/>
      <c r="C920" s="71"/>
      <c r="D920" s="262"/>
      <c r="E920" s="219"/>
      <c r="F920" s="195"/>
      <c r="G920" s="195"/>
      <c r="H920" s="195"/>
      <c r="I920" s="195"/>
      <c r="J920" s="195"/>
      <c r="K920" s="195"/>
      <c r="L920" s="195"/>
      <c r="M920" s="195"/>
      <c r="N920" s="195"/>
      <c r="AA920" s="220">
        <v>905</v>
      </c>
      <c r="AB920" s="220" t="str">
        <f t="shared" si="44"/>
        <v/>
      </c>
      <c r="AC920" s="220" t="str">
        <f t="shared" si="45"/>
        <v/>
      </c>
      <c r="AK920" s="254" t="str">
        <f t="shared" si="46"/>
        <v/>
      </c>
    </row>
    <row r="921" spans="1:37" x14ac:dyDescent="0.2">
      <c r="A921" s="248">
        <v>911</v>
      </c>
      <c r="B921" s="71"/>
      <c r="C921" s="71"/>
      <c r="D921" s="262"/>
      <c r="E921" s="219"/>
      <c r="F921" s="195"/>
      <c r="G921" s="195"/>
      <c r="H921" s="195"/>
      <c r="I921" s="195"/>
      <c r="J921" s="195"/>
      <c r="K921" s="195"/>
      <c r="L921" s="195"/>
      <c r="M921" s="195"/>
      <c r="N921" s="195"/>
      <c r="AA921" s="220">
        <v>906</v>
      </c>
      <c r="AB921" s="220" t="str">
        <f t="shared" si="44"/>
        <v/>
      </c>
      <c r="AC921" s="220" t="str">
        <f t="shared" si="45"/>
        <v/>
      </c>
      <c r="AK921" s="254" t="str">
        <f t="shared" si="46"/>
        <v/>
      </c>
    </row>
    <row r="922" spans="1:37" x14ac:dyDescent="0.2">
      <c r="A922" s="248">
        <v>912</v>
      </c>
      <c r="B922" s="71"/>
      <c r="C922" s="71"/>
      <c r="D922" s="262"/>
      <c r="E922" s="219"/>
      <c r="F922" s="195"/>
      <c r="G922" s="195"/>
      <c r="H922" s="195"/>
      <c r="I922" s="195"/>
      <c r="J922" s="195"/>
      <c r="K922" s="195"/>
      <c r="L922" s="195"/>
      <c r="M922" s="195"/>
      <c r="N922" s="195"/>
      <c r="AA922" s="220">
        <v>907</v>
      </c>
      <c r="AB922" s="220" t="str">
        <f t="shared" si="44"/>
        <v/>
      </c>
      <c r="AC922" s="220" t="str">
        <f t="shared" si="45"/>
        <v/>
      </c>
      <c r="AK922" s="254" t="str">
        <f t="shared" si="46"/>
        <v/>
      </c>
    </row>
    <row r="923" spans="1:37" x14ac:dyDescent="0.2">
      <c r="A923" s="248">
        <v>913</v>
      </c>
      <c r="B923" s="71"/>
      <c r="C923" s="71"/>
      <c r="D923" s="262"/>
      <c r="E923" s="219"/>
      <c r="F923" s="195"/>
      <c r="G923" s="195"/>
      <c r="H923" s="195"/>
      <c r="I923" s="195"/>
      <c r="J923" s="195"/>
      <c r="K923" s="195"/>
      <c r="L923" s="195"/>
      <c r="M923" s="195"/>
      <c r="N923" s="195"/>
      <c r="AA923" s="220">
        <v>908</v>
      </c>
      <c r="AB923" s="220" t="str">
        <f t="shared" si="44"/>
        <v/>
      </c>
      <c r="AC923" s="220" t="str">
        <f t="shared" si="45"/>
        <v/>
      </c>
      <c r="AK923" s="254" t="str">
        <f t="shared" si="46"/>
        <v/>
      </c>
    </row>
    <row r="924" spans="1:37" x14ac:dyDescent="0.2">
      <c r="A924" s="248">
        <v>914</v>
      </c>
      <c r="B924" s="71"/>
      <c r="C924" s="71"/>
      <c r="D924" s="262"/>
      <c r="E924" s="219"/>
      <c r="F924" s="195"/>
      <c r="G924" s="195"/>
      <c r="H924" s="195"/>
      <c r="I924" s="195"/>
      <c r="J924" s="195"/>
      <c r="K924" s="195"/>
      <c r="L924" s="195"/>
      <c r="M924" s="195"/>
      <c r="N924" s="195"/>
      <c r="AA924" s="220">
        <v>909</v>
      </c>
      <c r="AB924" s="220" t="str">
        <f t="shared" si="44"/>
        <v/>
      </c>
      <c r="AC924" s="220" t="str">
        <f t="shared" si="45"/>
        <v/>
      </c>
      <c r="AK924" s="254" t="str">
        <f t="shared" si="46"/>
        <v/>
      </c>
    </row>
    <row r="925" spans="1:37" x14ac:dyDescent="0.2">
      <c r="A925" s="248">
        <v>915</v>
      </c>
      <c r="B925" s="71"/>
      <c r="C925" s="71"/>
      <c r="D925" s="262"/>
      <c r="E925" s="219"/>
      <c r="F925" s="195"/>
      <c r="G925" s="195"/>
      <c r="H925" s="195"/>
      <c r="I925" s="195"/>
      <c r="J925" s="195"/>
      <c r="K925" s="195"/>
      <c r="L925" s="195"/>
      <c r="M925" s="195"/>
      <c r="N925" s="195"/>
      <c r="AA925" s="220">
        <v>910</v>
      </c>
      <c r="AB925" s="220" t="str">
        <f t="shared" si="44"/>
        <v/>
      </c>
      <c r="AC925" s="220" t="str">
        <f t="shared" si="45"/>
        <v/>
      </c>
      <c r="AK925" s="254" t="str">
        <f t="shared" si="46"/>
        <v/>
      </c>
    </row>
    <row r="926" spans="1:37" x14ac:dyDescent="0.2">
      <c r="A926" s="248">
        <v>916</v>
      </c>
      <c r="B926" s="71"/>
      <c r="C926" s="71"/>
      <c r="D926" s="262"/>
      <c r="E926" s="219"/>
      <c r="F926" s="195"/>
      <c r="G926" s="195"/>
      <c r="H926" s="195"/>
      <c r="I926" s="195"/>
      <c r="J926" s="195"/>
      <c r="K926" s="195"/>
      <c r="L926" s="195"/>
      <c r="M926" s="195"/>
      <c r="N926" s="195"/>
      <c r="AA926" s="220">
        <v>911</v>
      </c>
      <c r="AB926" s="220" t="str">
        <f t="shared" si="44"/>
        <v/>
      </c>
      <c r="AC926" s="220" t="str">
        <f t="shared" si="45"/>
        <v/>
      </c>
      <c r="AK926" s="254" t="str">
        <f t="shared" si="46"/>
        <v/>
      </c>
    </row>
    <row r="927" spans="1:37" x14ac:dyDescent="0.2">
      <c r="A927" s="248">
        <v>917</v>
      </c>
      <c r="B927" s="71"/>
      <c r="C927" s="71"/>
      <c r="D927" s="262"/>
      <c r="E927" s="219"/>
      <c r="F927" s="195"/>
      <c r="G927" s="195"/>
      <c r="H927" s="195"/>
      <c r="I927" s="195"/>
      <c r="J927" s="195"/>
      <c r="K927" s="195"/>
      <c r="L927" s="195"/>
      <c r="M927" s="195"/>
      <c r="N927" s="195"/>
      <c r="AA927" s="220">
        <v>912</v>
      </c>
      <c r="AB927" s="220" t="str">
        <f t="shared" si="44"/>
        <v/>
      </c>
      <c r="AC927" s="220" t="str">
        <f t="shared" si="45"/>
        <v/>
      </c>
      <c r="AK927" s="254" t="str">
        <f t="shared" si="46"/>
        <v/>
      </c>
    </row>
    <row r="928" spans="1:37" x14ac:dyDescent="0.2">
      <c r="A928" s="248">
        <v>918</v>
      </c>
      <c r="B928" s="71"/>
      <c r="C928" s="71"/>
      <c r="D928" s="262"/>
      <c r="E928" s="219"/>
      <c r="F928" s="195"/>
      <c r="G928" s="195"/>
      <c r="H928" s="195"/>
      <c r="I928" s="195"/>
      <c r="J928" s="195"/>
      <c r="K928" s="195"/>
      <c r="L928" s="195"/>
      <c r="M928" s="195"/>
      <c r="N928" s="195"/>
      <c r="AA928" s="220">
        <v>913</v>
      </c>
      <c r="AB928" s="220" t="str">
        <f t="shared" si="44"/>
        <v/>
      </c>
      <c r="AC928" s="220" t="str">
        <f t="shared" si="45"/>
        <v/>
      </c>
      <c r="AK928" s="254" t="str">
        <f t="shared" si="46"/>
        <v/>
      </c>
    </row>
    <row r="929" spans="1:37" x14ac:dyDescent="0.2">
      <c r="A929" s="248">
        <v>919</v>
      </c>
      <c r="B929" s="71"/>
      <c r="C929" s="71"/>
      <c r="D929" s="262"/>
      <c r="E929" s="219"/>
      <c r="F929" s="195"/>
      <c r="G929" s="195"/>
      <c r="H929" s="195"/>
      <c r="I929" s="195"/>
      <c r="J929" s="195"/>
      <c r="K929" s="195"/>
      <c r="L929" s="195"/>
      <c r="M929" s="195"/>
      <c r="N929" s="195"/>
      <c r="AA929" s="220">
        <v>914</v>
      </c>
      <c r="AB929" s="220" t="str">
        <f t="shared" si="44"/>
        <v/>
      </c>
      <c r="AC929" s="220" t="str">
        <f t="shared" si="45"/>
        <v/>
      </c>
      <c r="AK929" s="254" t="str">
        <f t="shared" si="46"/>
        <v/>
      </c>
    </row>
    <row r="930" spans="1:37" x14ac:dyDescent="0.2">
      <c r="A930" s="248">
        <v>920</v>
      </c>
      <c r="B930" s="71"/>
      <c r="C930" s="71"/>
      <c r="D930" s="262"/>
      <c r="E930" s="219"/>
      <c r="F930" s="195"/>
      <c r="G930" s="195"/>
      <c r="H930" s="195"/>
      <c r="I930" s="195"/>
      <c r="J930" s="195"/>
      <c r="K930" s="195"/>
      <c r="L930" s="195"/>
      <c r="M930" s="195"/>
      <c r="N930" s="195"/>
      <c r="AA930" s="220">
        <v>915</v>
      </c>
      <c r="AB930" s="220" t="str">
        <f t="shared" si="44"/>
        <v/>
      </c>
      <c r="AC930" s="220" t="str">
        <f t="shared" si="45"/>
        <v/>
      </c>
      <c r="AK930" s="254" t="str">
        <f t="shared" si="46"/>
        <v/>
      </c>
    </row>
    <row r="931" spans="1:37" x14ac:dyDescent="0.2">
      <c r="A931" s="248">
        <v>921</v>
      </c>
      <c r="B931" s="71"/>
      <c r="C931" s="71"/>
      <c r="D931" s="262"/>
      <c r="E931" s="219"/>
      <c r="F931" s="195"/>
      <c r="G931" s="195"/>
      <c r="H931" s="195"/>
      <c r="I931" s="195"/>
      <c r="J931" s="195"/>
      <c r="K931" s="195"/>
      <c r="L931" s="195"/>
      <c r="M931" s="195"/>
      <c r="N931" s="195"/>
      <c r="AA931" s="220">
        <v>916</v>
      </c>
      <c r="AB931" s="220" t="str">
        <f t="shared" si="44"/>
        <v/>
      </c>
      <c r="AC931" s="220" t="str">
        <f t="shared" si="45"/>
        <v/>
      </c>
      <c r="AK931" s="254" t="str">
        <f t="shared" si="46"/>
        <v/>
      </c>
    </row>
    <row r="932" spans="1:37" x14ac:dyDescent="0.2">
      <c r="A932" s="248">
        <v>922</v>
      </c>
      <c r="B932" s="71"/>
      <c r="C932" s="71"/>
      <c r="D932" s="262"/>
      <c r="E932" s="219"/>
      <c r="F932" s="195"/>
      <c r="G932" s="195"/>
      <c r="H932" s="195"/>
      <c r="I932" s="195"/>
      <c r="J932" s="195"/>
      <c r="K932" s="195"/>
      <c r="L932" s="195"/>
      <c r="M932" s="195"/>
      <c r="N932" s="195"/>
      <c r="AA932" s="220">
        <v>917</v>
      </c>
      <c r="AB932" s="220" t="str">
        <f t="shared" si="44"/>
        <v/>
      </c>
      <c r="AC932" s="220" t="str">
        <f t="shared" si="45"/>
        <v/>
      </c>
      <c r="AK932" s="254" t="str">
        <f t="shared" si="46"/>
        <v/>
      </c>
    </row>
    <row r="933" spans="1:37" x14ac:dyDescent="0.2">
      <c r="A933" s="248">
        <v>923</v>
      </c>
      <c r="B933" s="71"/>
      <c r="C933" s="71"/>
      <c r="D933" s="262"/>
      <c r="E933" s="219"/>
      <c r="F933" s="195"/>
      <c r="G933" s="195"/>
      <c r="H933" s="195"/>
      <c r="I933" s="195"/>
      <c r="J933" s="195"/>
      <c r="K933" s="195"/>
      <c r="L933" s="195"/>
      <c r="M933" s="195"/>
      <c r="N933" s="195"/>
      <c r="AA933" s="220">
        <v>918</v>
      </c>
      <c r="AB933" s="220" t="str">
        <f t="shared" si="44"/>
        <v/>
      </c>
      <c r="AC933" s="220" t="str">
        <f t="shared" si="45"/>
        <v/>
      </c>
      <c r="AK933" s="254" t="str">
        <f t="shared" si="46"/>
        <v/>
      </c>
    </row>
    <row r="934" spans="1:37" x14ac:dyDescent="0.2">
      <c r="A934" s="248">
        <v>924</v>
      </c>
      <c r="B934" s="71"/>
      <c r="C934" s="71"/>
      <c r="D934" s="262"/>
      <c r="E934" s="219"/>
      <c r="F934" s="195"/>
      <c r="G934" s="195"/>
      <c r="H934" s="195"/>
      <c r="I934" s="195"/>
      <c r="J934" s="195"/>
      <c r="K934" s="195"/>
      <c r="L934" s="195"/>
      <c r="M934" s="195"/>
      <c r="N934" s="195"/>
      <c r="AA934" s="220">
        <v>919</v>
      </c>
      <c r="AB934" s="220" t="str">
        <f t="shared" si="44"/>
        <v/>
      </c>
      <c r="AC934" s="220" t="str">
        <f t="shared" si="45"/>
        <v/>
      </c>
      <c r="AK934" s="254" t="str">
        <f t="shared" si="46"/>
        <v/>
      </c>
    </row>
    <row r="935" spans="1:37" x14ac:dyDescent="0.2">
      <c r="A935" s="248">
        <v>925</v>
      </c>
      <c r="B935" s="71"/>
      <c r="C935" s="71"/>
      <c r="D935" s="262"/>
      <c r="E935" s="219"/>
      <c r="F935" s="195"/>
      <c r="G935" s="195"/>
      <c r="H935" s="195"/>
      <c r="I935" s="195"/>
      <c r="J935" s="195"/>
      <c r="K935" s="195"/>
      <c r="L935" s="195"/>
      <c r="M935" s="195"/>
      <c r="N935" s="195"/>
      <c r="AA935" s="220">
        <v>920</v>
      </c>
      <c r="AB935" s="220" t="str">
        <f t="shared" si="44"/>
        <v/>
      </c>
      <c r="AC935" s="220" t="str">
        <f t="shared" si="45"/>
        <v/>
      </c>
      <c r="AK935" s="254" t="str">
        <f t="shared" si="46"/>
        <v/>
      </c>
    </row>
    <row r="936" spans="1:37" x14ac:dyDescent="0.2">
      <c r="A936" s="248">
        <v>926</v>
      </c>
      <c r="B936" s="71"/>
      <c r="C936" s="71"/>
      <c r="D936" s="262"/>
      <c r="E936" s="219"/>
      <c r="F936" s="195"/>
      <c r="G936" s="195"/>
      <c r="H936" s="195"/>
      <c r="I936" s="195"/>
      <c r="J936" s="195"/>
      <c r="K936" s="195"/>
      <c r="L936" s="195"/>
      <c r="M936" s="195"/>
      <c r="N936" s="195"/>
      <c r="AA936" s="220">
        <v>921</v>
      </c>
      <c r="AB936" s="220" t="str">
        <f t="shared" si="44"/>
        <v/>
      </c>
      <c r="AC936" s="220" t="str">
        <f t="shared" si="45"/>
        <v/>
      </c>
      <c r="AK936" s="254" t="str">
        <f t="shared" si="46"/>
        <v/>
      </c>
    </row>
    <row r="937" spans="1:37" x14ac:dyDescent="0.2">
      <c r="A937" s="248">
        <v>927</v>
      </c>
      <c r="B937" s="71"/>
      <c r="C937" s="71"/>
      <c r="D937" s="262"/>
      <c r="E937" s="219"/>
      <c r="F937" s="195"/>
      <c r="G937" s="195"/>
      <c r="H937" s="195"/>
      <c r="I937" s="195"/>
      <c r="J937" s="195"/>
      <c r="K937" s="195"/>
      <c r="L937" s="195"/>
      <c r="M937" s="195"/>
      <c r="N937" s="195"/>
      <c r="AA937" s="220">
        <v>922</v>
      </c>
      <c r="AB937" s="220" t="str">
        <f t="shared" si="44"/>
        <v/>
      </c>
      <c r="AC937" s="220" t="str">
        <f t="shared" si="45"/>
        <v/>
      </c>
      <c r="AK937" s="254" t="str">
        <f t="shared" si="46"/>
        <v/>
      </c>
    </row>
    <row r="938" spans="1:37" x14ac:dyDescent="0.2">
      <c r="A938" s="248">
        <v>928</v>
      </c>
      <c r="B938" s="71"/>
      <c r="C938" s="71"/>
      <c r="D938" s="262"/>
      <c r="E938" s="219"/>
      <c r="F938" s="195"/>
      <c r="G938" s="195"/>
      <c r="H938" s="195"/>
      <c r="I938" s="195"/>
      <c r="J938" s="195"/>
      <c r="K938" s="195"/>
      <c r="L938" s="195"/>
      <c r="M938" s="195"/>
      <c r="N938" s="195"/>
      <c r="AA938" s="220">
        <v>923</v>
      </c>
      <c r="AB938" s="220" t="str">
        <f t="shared" si="44"/>
        <v/>
      </c>
      <c r="AC938" s="220" t="str">
        <f t="shared" si="45"/>
        <v/>
      </c>
      <c r="AK938" s="254" t="str">
        <f t="shared" si="46"/>
        <v/>
      </c>
    </row>
    <row r="939" spans="1:37" x14ac:dyDescent="0.2">
      <c r="A939" s="248">
        <v>929</v>
      </c>
      <c r="B939" s="71"/>
      <c r="C939" s="71"/>
      <c r="D939" s="262"/>
      <c r="E939" s="219"/>
      <c r="F939" s="195"/>
      <c r="G939" s="195"/>
      <c r="H939" s="195"/>
      <c r="I939" s="195"/>
      <c r="J939" s="195"/>
      <c r="K939" s="195"/>
      <c r="L939" s="195"/>
      <c r="M939" s="195"/>
      <c r="N939" s="195"/>
      <c r="AA939" s="220">
        <v>924</v>
      </c>
      <c r="AB939" s="220" t="str">
        <f t="shared" si="44"/>
        <v/>
      </c>
      <c r="AC939" s="220" t="str">
        <f t="shared" si="45"/>
        <v/>
      </c>
      <c r="AK939" s="254" t="str">
        <f t="shared" si="46"/>
        <v/>
      </c>
    </row>
    <row r="940" spans="1:37" x14ac:dyDescent="0.2">
      <c r="A940" s="248">
        <v>930</v>
      </c>
      <c r="B940" s="71"/>
      <c r="C940" s="71"/>
      <c r="D940" s="262"/>
      <c r="E940" s="219"/>
      <c r="F940" s="195"/>
      <c r="G940" s="195"/>
      <c r="H940" s="195"/>
      <c r="I940" s="195"/>
      <c r="J940" s="195"/>
      <c r="K940" s="195"/>
      <c r="L940" s="195"/>
      <c r="M940" s="195"/>
      <c r="N940" s="195"/>
      <c r="AA940" s="220">
        <v>925</v>
      </c>
      <c r="AB940" s="220" t="str">
        <f t="shared" si="44"/>
        <v/>
      </c>
      <c r="AC940" s="220" t="str">
        <f t="shared" si="45"/>
        <v/>
      </c>
      <c r="AK940" s="254" t="str">
        <f t="shared" si="46"/>
        <v/>
      </c>
    </row>
    <row r="941" spans="1:37" x14ac:dyDescent="0.2">
      <c r="A941" s="248">
        <v>931</v>
      </c>
      <c r="B941" s="71"/>
      <c r="C941" s="71"/>
      <c r="D941" s="262"/>
      <c r="E941" s="219"/>
      <c r="F941" s="195"/>
      <c r="G941" s="195"/>
      <c r="H941" s="195"/>
      <c r="I941" s="195"/>
      <c r="J941" s="195"/>
      <c r="K941" s="195"/>
      <c r="L941" s="195"/>
      <c r="M941" s="195"/>
      <c r="N941" s="195"/>
      <c r="AA941" s="220">
        <v>926</v>
      </c>
      <c r="AB941" s="220" t="str">
        <f t="shared" si="44"/>
        <v/>
      </c>
      <c r="AC941" s="220" t="str">
        <f t="shared" si="45"/>
        <v/>
      </c>
      <c r="AK941" s="254" t="str">
        <f t="shared" si="46"/>
        <v/>
      </c>
    </row>
    <row r="942" spans="1:37" x14ac:dyDescent="0.2">
      <c r="A942" s="248">
        <v>932</v>
      </c>
      <c r="B942" s="71"/>
      <c r="C942" s="71"/>
      <c r="D942" s="262"/>
      <c r="E942" s="219"/>
      <c r="F942" s="195"/>
      <c r="G942" s="195"/>
      <c r="H942" s="195"/>
      <c r="I942" s="195"/>
      <c r="J942" s="195"/>
      <c r="K942" s="195"/>
      <c r="L942" s="195"/>
      <c r="M942" s="195"/>
      <c r="N942" s="195"/>
      <c r="AA942" s="220">
        <v>927</v>
      </c>
      <c r="AB942" s="220" t="str">
        <f t="shared" si="44"/>
        <v/>
      </c>
      <c r="AC942" s="220" t="str">
        <f t="shared" si="45"/>
        <v/>
      </c>
      <c r="AK942" s="254" t="str">
        <f t="shared" si="46"/>
        <v/>
      </c>
    </row>
    <row r="943" spans="1:37" x14ac:dyDescent="0.2">
      <c r="A943" s="248">
        <v>933</v>
      </c>
      <c r="B943" s="71"/>
      <c r="C943" s="71"/>
      <c r="D943" s="262"/>
      <c r="E943" s="219"/>
      <c r="F943" s="195"/>
      <c r="G943" s="195"/>
      <c r="H943" s="195"/>
      <c r="I943" s="195"/>
      <c r="J943" s="195"/>
      <c r="K943" s="195"/>
      <c r="L943" s="195"/>
      <c r="M943" s="195"/>
      <c r="N943" s="195"/>
      <c r="AA943" s="220">
        <v>928</v>
      </c>
      <c r="AB943" s="220" t="str">
        <f t="shared" si="44"/>
        <v/>
      </c>
      <c r="AC943" s="220" t="str">
        <f t="shared" si="45"/>
        <v/>
      </c>
      <c r="AK943" s="254" t="str">
        <f t="shared" si="46"/>
        <v/>
      </c>
    </row>
    <row r="944" spans="1:37" x14ac:dyDescent="0.2">
      <c r="A944" s="248">
        <v>934</v>
      </c>
      <c r="B944" s="71"/>
      <c r="C944" s="71"/>
      <c r="D944" s="262"/>
      <c r="E944" s="219"/>
      <c r="F944" s="195"/>
      <c r="G944" s="195"/>
      <c r="H944" s="195"/>
      <c r="I944" s="195"/>
      <c r="J944" s="195"/>
      <c r="K944" s="195"/>
      <c r="L944" s="195"/>
      <c r="M944" s="195"/>
      <c r="N944" s="195"/>
      <c r="AA944" s="220">
        <v>929</v>
      </c>
      <c r="AB944" s="220" t="str">
        <f t="shared" si="44"/>
        <v/>
      </c>
      <c r="AC944" s="220" t="str">
        <f t="shared" si="45"/>
        <v/>
      </c>
      <c r="AK944" s="254" t="str">
        <f t="shared" si="46"/>
        <v/>
      </c>
    </row>
    <row r="945" spans="1:37" x14ac:dyDescent="0.2">
      <c r="A945" s="248">
        <v>935</v>
      </c>
      <c r="B945" s="71"/>
      <c r="C945" s="71"/>
      <c r="D945" s="262"/>
      <c r="E945" s="219"/>
      <c r="F945" s="195"/>
      <c r="G945" s="195"/>
      <c r="H945" s="195"/>
      <c r="I945" s="195"/>
      <c r="J945" s="195"/>
      <c r="K945" s="195"/>
      <c r="L945" s="195"/>
      <c r="M945" s="195"/>
      <c r="N945" s="195"/>
      <c r="AA945" s="220">
        <v>930</v>
      </c>
      <c r="AB945" s="220" t="str">
        <f t="shared" si="44"/>
        <v/>
      </c>
      <c r="AC945" s="220" t="str">
        <f t="shared" si="45"/>
        <v/>
      </c>
      <c r="AK945" s="254" t="str">
        <f t="shared" si="46"/>
        <v/>
      </c>
    </row>
    <row r="946" spans="1:37" x14ac:dyDescent="0.2">
      <c r="A946" s="248">
        <v>936</v>
      </c>
      <c r="B946" s="71"/>
      <c r="C946" s="71"/>
      <c r="D946" s="262"/>
      <c r="E946" s="219"/>
      <c r="F946" s="195"/>
      <c r="G946" s="195"/>
      <c r="H946" s="195"/>
      <c r="I946" s="195"/>
      <c r="J946" s="195"/>
      <c r="K946" s="195"/>
      <c r="L946" s="195"/>
      <c r="M946" s="195"/>
      <c r="N946" s="195"/>
      <c r="AA946" s="220">
        <v>931</v>
      </c>
      <c r="AB946" s="220" t="str">
        <f t="shared" si="44"/>
        <v/>
      </c>
      <c r="AC946" s="220" t="str">
        <f t="shared" si="45"/>
        <v/>
      </c>
      <c r="AK946" s="254" t="str">
        <f t="shared" si="46"/>
        <v/>
      </c>
    </row>
    <row r="947" spans="1:37" x14ac:dyDescent="0.2">
      <c r="A947" s="248">
        <v>937</v>
      </c>
      <c r="B947" s="71"/>
      <c r="C947" s="71"/>
      <c r="D947" s="262"/>
      <c r="E947" s="219"/>
      <c r="F947" s="195"/>
      <c r="G947" s="195"/>
      <c r="H947" s="195"/>
      <c r="I947" s="195"/>
      <c r="J947" s="195"/>
      <c r="K947" s="195"/>
      <c r="L947" s="195"/>
      <c r="M947" s="195"/>
      <c r="N947" s="195"/>
      <c r="AA947" s="220">
        <v>932</v>
      </c>
      <c r="AB947" s="220" t="str">
        <f t="shared" si="44"/>
        <v/>
      </c>
      <c r="AC947" s="220" t="str">
        <f t="shared" si="45"/>
        <v/>
      </c>
      <c r="AK947" s="254" t="str">
        <f t="shared" si="46"/>
        <v/>
      </c>
    </row>
    <row r="948" spans="1:37" x14ac:dyDescent="0.2">
      <c r="A948" s="248">
        <v>938</v>
      </c>
      <c r="B948" s="71"/>
      <c r="C948" s="71"/>
      <c r="D948" s="262"/>
      <c r="E948" s="219"/>
      <c r="F948" s="195"/>
      <c r="G948" s="195"/>
      <c r="H948" s="195"/>
      <c r="I948" s="195"/>
      <c r="J948" s="195"/>
      <c r="K948" s="195"/>
      <c r="L948" s="195"/>
      <c r="M948" s="195"/>
      <c r="N948" s="195"/>
      <c r="AA948" s="220">
        <v>933</v>
      </c>
      <c r="AB948" s="220" t="str">
        <f t="shared" si="44"/>
        <v/>
      </c>
      <c r="AC948" s="220" t="str">
        <f t="shared" si="45"/>
        <v/>
      </c>
      <c r="AK948" s="254" t="str">
        <f t="shared" si="46"/>
        <v/>
      </c>
    </row>
    <row r="949" spans="1:37" x14ac:dyDescent="0.2">
      <c r="A949" s="248">
        <v>939</v>
      </c>
      <c r="B949" s="71"/>
      <c r="C949" s="71"/>
      <c r="D949" s="262"/>
      <c r="E949" s="219"/>
      <c r="F949" s="195"/>
      <c r="G949" s="195"/>
      <c r="H949" s="195"/>
      <c r="I949" s="195"/>
      <c r="J949" s="195"/>
      <c r="K949" s="195"/>
      <c r="L949" s="195"/>
      <c r="M949" s="195"/>
      <c r="N949" s="195"/>
      <c r="AA949" s="220">
        <v>934</v>
      </c>
      <c r="AB949" s="220" t="str">
        <f t="shared" si="44"/>
        <v/>
      </c>
      <c r="AC949" s="220" t="str">
        <f t="shared" si="45"/>
        <v/>
      </c>
      <c r="AK949" s="254" t="str">
        <f t="shared" si="46"/>
        <v/>
      </c>
    </row>
    <row r="950" spans="1:37" x14ac:dyDescent="0.2">
      <c r="A950" s="248">
        <v>940</v>
      </c>
      <c r="B950" s="71"/>
      <c r="C950" s="71"/>
      <c r="D950" s="262"/>
      <c r="E950" s="219"/>
      <c r="F950" s="195"/>
      <c r="G950" s="195"/>
      <c r="H950" s="195"/>
      <c r="I950" s="195"/>
      <c r="J950" s="195"/>
      <c r="K950" s="195"/>
      <c r="L950" s="195"/>
      <c r="M950" s="195"/>
      <c r="N950" s="195"/>
      <c r="AA950" s="220">
        <v>935</v>
      </c>
      <c r="AB950" s="220" t="str">
        <f t="shared" si="44"/>
        <v/>
      </c>
      <c r="AC950" s="220" t="str">
        <f t="shared" si="45"/>
        <v/>
      </c>
      <c r="AK950" s="254" t="str">
        <f t="shared" si="46"/>
        <v/>
      </c>
    </row>
    <row r="951" spans="1:37" x14ac:dyDescent="0.2">
      <c r="A951" s="248">
        <v>941</v>
      </c>
      <c r="B951" s="71"/>
      <c r="C951" s="71"/>
      <c r="D951" s="262"/>
      <c r="E951" s="219"/>
      <c r="F951" s="195"/>
      <c r="G951" s="195"/>
      <c r="H951" s="195"/>
      <c r="I951" s="195"/>
      <c r="J951" s="195"/>
      <c r="K951" s="195"/>
      <c r="L951" s="195"/>
      <c r="M951" s="195"/>
      <c r="N951" s="195"/>
      <c r="AA951" s="220">
        <v>936</v>
      </c>
      <c r="AB951" s="220" t="str">
        <f t="shared" si="44"/>
        <v/>
      </c>
      <c r="AC951" s="220" t="str">
        <f t="shared" si="45"/>
        <v/>
      </c>
      <c r="AK951" s="254" t="str">
        <f t="shared" si="46"/>
        <v/>
      </c>
    </row>
    <row r="952" spans="1:37" x14ac:dyDescent="0.2">
      <c r="A952" s="248">
        <v>942</v>
      </c>
      <c r="B952" s="71"/>
      <c r="C952" s="71"/>
      <c r="D952" s="262"/>
      <c r="E952" s="219"/>
      <c r="F952" s="195"/>
      <c r="G952" s="195"/>
      <c r="H952" s="195"/>
      <c r="I952" s="195"/>
      <c r="J952" s="195"/>
      <c r="K952" s="195"/>
      <c r="L952" s="195"/>
      <c r="M952" s="195"/>
      <c r="N952" s="195"/>
      <c r="AA952" s="220">
        <v>937</v>
      </c>
      <c r="AB952" s="220" t="str">
        <f t="shared" si="44"/>
        <v/>
      </c>
      <c r="AC952" s="220" t="str">
        <f t="shared" si="45"/>
        <v/>
      </c>
      <c r="AK952" s="254" t="str">
        <f t="shared" si="46"/>
        <v/>
      </c>
    </row>
    <row r="953" spans="1:37" x14ac:dyDescent="0.2">
      <c r="A953" s="248">
        <v>943</v>
      </c>
      <c r="B953" s="71"/>
      <c r="C953" s="71"/>
      <c r="D953" s="262"/>
      <c r="E953" s="219"/>
      <c r="F953" s="195"/>
      <c r="G953" s="195"/>
      <c r="H953" s="195"/>
      <c r="I953" s="195"/>
      <c r="J953" s="195"/>
      <c r="K953" s="195"/>
      <c r="L953" s="195"/>
      <c r="M953" s="195"/>
      <c r="N953" s="195"/>
      <c r="AA953" s="220">
        <v>938</v>
      </c>
      <c r="AB953" s="220" t="str">
        <f t="shared" si="44"/>
        <v/>
      </c>
      <c r="AC953" s="220" t="str">
        <f t="shared" si="45"/>
        <v/>
      </c>
      <c r="AK953" s="254" t="str">
        <f t="shared" si="46"/>
        <v/>
      </c>
    </row>
    <row r="954" spans="1:37" x14ac:dyDescent="0.2">
      <c r="A954" s="248">
        <v>944</v>
      </c>
      <c r="B954" s="71"/>
      <c r="C954" s="71"/>
      <c r="D954" s="262"/>
      <c r="E954" s="219"/>
      <c r="F954" s="195"/>
      <c r="G954" s="195"/>
      <c r="H954" s="195"/>
      <c r="I954" s="195"/>
      <c r="J954" s="195"/>
      <c r="K954" s="195"/>
      <c r="L954" s="195"/>
      <c r="M954" s="195"/>
      <c r="N954" s="195"/>
      <c r="AA954" s="220">
        <v>939</v>
      </c>
      <c r="AB954" s="220" t="str">
        <f t="shared" si="44"/>
        <v/>
      </c>
      <c r="AC954" s="220" t="str">
        <f t="shared" si="45"/>
        <v/>
      </c>
      <c r="AK954" s="254" t="str">
        <f t="shared" si="46"/>
        <v/>
      </c>
    </row>
    <row r="955" spans="1:37" x14ac:dyDescent="0.2">
      <c r="A955" s="248">
        <v>945</v>
      </c>
      <c r="B955" s="71"/>
      <c r="C955" s="71"/>
      <c r="D955" s="262"/>
      <c r="E955" s="219"/>
      <c r="F955" s="195"/>
      <c r="G955" s="195"/>
      <c r="H955" s="195"/>
      <c r="I955" s="195"/>
      <c r="J955" s="195"/>
      <c r="K955" s="195"/>
      <c r="L955" s="195"/>
      <c r="M955" s="195"/>
      <c r="N955" s="195"/>
      <c r="AA955" s="220">
        <v>940</v>
      </c>
      <c r="AB955" s="220" t="str">
        <f t="shared" si="44"/>
        <v/>
      </c>
      <c r="AC955" s="220" t="str">
        <f t="shared" si="45"/>
        <v/>
      </c>
      <c r="AK955" s="254" t="str">
        <f t="shared" si="46"/>
        <v/>
      </c>
    </row>
    <row r="956" spans="1:37" x14ac:dyDescent="0.2">
      <c r="A956" s="248">
        <v>946</v>
      </c>
      <c r="B956" s="71"/>
      <c r="C956" s="71"/>
      <c r="D956" s="262"/>
      <c r="E956" s="219"/>
      <c r="F956" s="195"/>
      <c r="G956" s="195"/>
      <c r="H956" s="195"/>
      <c r="I956" s="195"/>
      <c r="J956" s="195"/>
      <c r="K956" s="195"/>
      <c r="L956" s="195"/>
      <c r="M956" s="195"/>
      <c r="N956" s="195"/>
      <c r="AA956" s="220">
        <v>941</v>
      </c>
      <c r="AB956" s="220" t="str">
        <f t="shared" si="44"/>
        <v/>
      </c>
      <c r="AC956" s="220" t="str">
        <f t="shared" si="45"/>
        <v/>
      </c>
      <c r="AK956" s="254" t="str">
        <f t="shared" si="46"/>
        <v/>
      </c>
    </row>
    <row r="957" spans="1:37" x14ac:dyDescent="0.2">
      <c r="A957" s="248">
        <v>947</v>
      </c>
      <c r="B957" s="71"/>
      <c r="C957" s="71"/>
      <c r="D957" s="262"/>
      <c r="E957" s="219"/>
      <c r="F957" s="195"/>
      <c r="G957" s="195"/>
      <c r="H957" s="195"/>
      <c r="I957" s="195"/>
      <c r="J957" s="195"/>
      <c r="K957" s="195"/>
      <c r="L957" s="195"/>
      <c r="M957" s="195"/>
      <c r="N957" s="195"/>
      <c r="AA957" s="220">
        <v>942</v>
      </c>
      <c r="AB957" s="220" t="str">
        <f t="shared" si="44"/>
        <v/>
      </c>
      <c r="AC957" s="220" t="str">
        <f t="shared" si="45"/>
        <v/>
      </c>
      <c r="AK957" s="254" t="str">
        <f t="shared" si="46"/>
        <v/>
      </c>
    </row>
    <row r="958" spans="1:37" x14ac:dyDescent="0.2">
      <c r="A958" s="248">
        <v>948</v>
      </c>
      <c r="B958" s="71"/>
      <c r="C958" s="71"/>
      <c r="D958" s="262"/>
      <c r="E958" s="219"/>
      <c r="F958" s="195"/>
      <c r="G958" s="195"/>
      <c r="H958" s="195"/>
      <c r="I958" s="195"/>
      <c r="J958" s="195"/>
      <c r="K958" s="195"/>
      <c r="L958" s="195"/>
      <c r="M958" s="195"/>
      <c r="N958" s="195"/>
      <c r="AA958" s="220">
        <v>943</v>
      </c>
      <c r="AB958" s="220" t="str">
        <f t="shared" si="44"/>
        <v/>
      </c>
      <c r="AC958" s="220" t="str">
        <f t="shared" si="45"/>
        <v/>
      </c>
      <c r="AK958" s="254" t="str">
        <f t="shared" si="46"/>
        <v/>
      </c>
    </row>
    <row r="959" spans="1:37" x14ac:dyDescent="0.2">
      <c r="A959" s="248">
        <v>949</v>
      </c>
      <c r="B959" s="71"/>
      <c r="C959" s="71"/>
      <c r="D959" s="262"/>
      <c r="E959" s="219"/>
      <c r="F959" s="195"/>
      <c r="G959" s="195"/>
      <c r="H959" s="195"/>
      <c r="I959" s="195"/>
      <c r="J959" s="195"/>
      <c r="K959" s="195"/>
      <c r="L959" s="195"/>
      <c r="M959" s="195"/>
      <c r="N959" s="195"/>
      <c r="AA959" s="220">
        <v>944</v>
      </c>
      <c r="AB959" s="220" t="str">
        <f t="shared" si="44"/>
        <v/>
      </c>
      <c r="AC959" s="220" t="str">
        <f t="shared" si="45"/>
        <v/>
      </c>
      <c r="AK959" s="254" t="str">
        <f t="shared" si="46"/>
        <v/>
      </c>
    </row>
    <row r="960" spans="1:37" x14ac:dyDescent="0.2">
      <c r="A960" s="248">
        <v>950</v>
      </c>
      <c r="B960" s="71"/>
      <c r="C960" s="71"/>
      <c r="D960" s="262"/>
      <c r="E960" s="219"/>
      <c r="F960" s="195"/>
      <c r="G960" s="195"/>
      <c r="H960" s="195"/>
      <c r="I960" s="195"/>
      <c r="J960" s="195"/>
      <c r="K960" s="195"/>
      <c r="L960" s="195"/>
      <c r="M960" s="195"/>
      <c r="N960" s="195"/>
      <c r="AA960" s="220">
        <v>945</v>
      </c>
      <c r="AB960" s="220" t="str">
        <f t="shared" si="44"/>
        <v/>
      </c>
      <c r="AC960" s="220" t="str">
        <f t="shared" si="45"/>
        <v/>
      </c>
      <c r="AK960" s="254" t="str">
        <f t="shared" si="46"/>
        <v/>
      </c>
    </row>
    <row r="961" spans="1:37" x14ac:dyDescent="0.2">
      <c r="A961" s="248">
        <v>951</v>
      </c>
      <c r="B961" s="71"/>
      <c r="C961" s="71"/>
      <c r="D961" s="262"/>
      <c r="E961" s="219"/>
      <c r="F961" s="195"/>
      <c r="G961" s="195"/>
      <c r="H961" s="195"/>
      <c r="I961" s="195"/>
      <c r="J961" s="195"/>
      <c r="K961" s="195"/>
      <c r="L961" s="195"/>
      <c r="M961" s="195"/>
      <c r="N961" s="195"/>
      <c r="AA961" s="220">
        <v>946</v>
      </c>
      <c r="AB961" s="220" t="str">
        <f t="shared" si="44"/>
        <v/>
      </c>
      <c r="AC961" s="220" t="str">
        <f t="shared" si="45"/>
        <v/>
      </c>
      <c r="AK961" s="254" t="str">
        <f t="shared" si="46"/>
        <v/>
      </c>
    </row>
    <row r="962" spans="1:37" x14ac:dyDescent="0.2">
      <c r="A962" s="248">
        <v>952</v>
      </c>
      <c r="B962" s="71"/>
      <c r="C962" s="71"/>
      <c r="D962" s="262"/>
      <c r="E962" s="219"/>
      <c r="F962" s="195"/>
      <c r="G962" s="195"/>
      <c r="H962" s="195"/>
      <c r="I962" s="195"/>
      <c r="J962" s="195"/>
      <c r="K962" s="195"/>
      <c r="L962" s="195"/>
      <c r="M962" s="195"/>
      <c r="N962" s="195"/>
      <c r="AA962" s="220">
        <v>947</v>
      </c>
      <c r="AB962" s="220" t="str">
        <f t="shared" si="44"/>
        <v/>
      </c>
      <c r="AC962" s="220" t="str">
        <f t="shared" si="45"/>
        <v/>
      </c>
      <c r="AK962" s="254" t="str">
        <f t="shared" si="46"/>
        <v/>
      </c>
    </row>
    <row r="963" spans="1:37" x14ac:dyDescent="0.2">
      <c r="A963" s="248">
        <v>953</v>
      </c>
      <c r="B963" s="71"/>
      <c r="C963" s="71"/>
      <c r="D963" s="262"/>
      <c r="E963" s="219"/>
      <c r="F963" s="195"/>
      <c r="G963" s="195"/>
      <c r="H963" s="195"/>
      <c r="I963" s="195"/>
      <c r="J963" s="195"/>
      <c r="K963" s="195"/>
      <c r="L963" s="195"/>
      <c r="M963" s="195"/>
      <c r="N963" s="195"/>
      <c r="AA963" s="220">
        <v>948</v>
      </c>
      <c r="AB963" s="220" t="str">
        <f t="shared" si="44"/>
        <v/>
      </c>
      <c r="AC963" s="220" t="str">
        <f t="shared" si="45"/>
        <v/>
      </c>
      <c r="AK963" s="254" t="str">
        <f t="shared" si="46"/>
        <v/>
      </c>
    </row>
    <row r="964" spans="1:37" x14ac:dyDescent="0.2">
      <c r="A964" s="248">
        <v>954</v>
      </c>
      <c r="B964" s="71"/>
      <c r="C964" s="71"/>
      <c r="D964" s="262"/>
      <c r="E964" s="219"/>
      <c r="F964" s="195"/>
      <c r="G964" s="195"/>
      <c r="H964" s="195"/>
      <c r="I964" s="195"/>
      <c r="J964" s="195"/>
      <c r="K964" s="195"/>
      <c r="L964" s="195"/>
      <c r="M964" s="195"/>
      <c r="N964" s="195"/>
      <c r="AA964" s="220">
        <v>949</v>
      </c>
      <c r="AB964" s="220" t="str">
        <f t="shared" si="44"/>
        <v/>
      </c>
      <c r="AC964" s="220" t="str">
        <f t="shared" si="45"/>
        <v/>
      </c>
      <c r="AK964" s="254" t="str">
        <f t="shared" si="46"/>
        <v/>
      </c>
    </row>
    <row r="965" spans="1:37" x14ac:dyDescent="0.2">
      <c r="A965" s="248">
        <v>955</v>
      </c>
      <c r="B965" s="71"/>
      <c r="C965" s="71"/>
      <c r="D965" s="262"/>
      <c r="E965" s="219"/>
      <c r="F965" s="195"/>
      <c r="G965" s="195"/>
      <c r="H965" s="195"/>
      <c r="I965" s="195"/>
      <c r="J965" s="195"/>
      <c r="K965" s="195"/>
      <c r="L965" s="195"/>
      <c r="M965" s="195"/>
      <c r="N965" s="195"/>
      <c r="AA965" s="220">
        <v>950</v>
      </c>
      <c r="AB965" s="220" t="str">
        <f t="shared" si="44"/>
        <v/>
      </c>
      <c r="AC965" s="220" t="str">
        <f t="shared" si="45"/>
        <v/>
      </c>
      <c r="AK965" s="254" t="str">
        <f t="shared" si="46"/>
        <v/>
      </c>
    </row>
    <row r="966" spans="1:37" x14ac:dyDescent="0.2">
      <c r="A966" s="248">
        <v>956</v>
      </c>
      <c r="B966" s="71"/>
      <c r="C966" s="71"/>
      <c r="D966" s="262"/>
      <c r="E966" s="219"/>
      <c r="F966" s="195"/>
      <c r="G966" s="195"/>
      <c r="H966" s="195"/>
      <c r="I966" s="195"/>
      <c r="J966" s="195"/>
      <c r="K966" s="195"/>
      <c r="L966" s="195"/>
      <c r="M966" s="195"/>
      <c r="N966" s="195"/>
      <c r="AA966" s="220">
        <v>951</v>
      </c>
      <c r="AB966" s="220" t="str">
        <f t="shared" si="44"/>
        <v/>
      </c>
      <c r="AC966" s="220" t="str">
        <f t="shared" si="45"/>
        <v/>
      </c>
      <c r="AK966" s="254" t="str">
        <f t="shared" si="46"/>
        <v/>
      </c>
    </row>
    <row r="967" spans="1:37" x14ac:dyDescent="0.2">
      <c r="A967" s="248">
        <v>957</v>
      </c>
      <c r="B967" s="71"/>
      <c r="C967" s="71"/>
      <c r="D967" s="262"/>
      <c r="E967" s="219"/>
      <c r="F967" s="195"/>
      <c r="G967" s="195"/>
      <c r="H967" s="195"/>
      <c r="I967" s="195"/>
      <c r="J967" s="195"/>
      <c r="K967" s="195"/>
      <c r="L967" s="195"/>
      <c r="M967" s="195"/>
      <c r="N967" s="195"/>
      <c r="AA967" s="220">
        <v>952</v>
      </c>
      <c r="AB967" s="220" t="str">
        <f t="shared" si="44"/>
        <v/>
      </c>
      <c r="AC967" s="220" t="str">
        <f t="shared" si="45"/>
        <v/>
      </c>
      <c r="AK967" s="254" t="str">
        <f t="shared" si="46"/>
        <v/>
      </c>
    </row>
    <row r="968" spans="1:37" x14ac:dyDescent="0.2">
      <c r="A968" s="248">
        <v>958</v>
      </c>
      <c r="B968" s="71"/>
      <c r="C968" s="71"/>
      <c r="D968" s="262"/>
      <c r="E968" s="219"/>
      <c r="F968" s="195"/>
      <c r="G968" s="195"/>
      <c r="H968" s="195"/>
      <c r="I968" s="195"/>
      <c r="J968" s="195"/>
      <c r="K968" s="195"/>
      <c r="L968" s="195"/>
      <c r="M968" s="195"/>
      <c r="N968" s="195"/>
      <c r="AA968" s="220">
        <v>953</v>
      </c>
      <c r="AB968" s="220" t="str">
        <f t="shared" si="44"/>
        <v/>
      </c>
      <c r="AC968" s="220" t="str">
        <f t="shared" si="45"/>
        <v/>
      </c>
      <c r="AK968" s="254" t="str">
        <f t="shared" si="46"/>
        <v/>
      </c>
    </row>
    <row r="969" spans="1:37" x14ac:dyDescent="0.2">
      <c r="A969" s="248">
        <v>959</v>
      </c>
      <c r="B969" s="71"/>
      <c r="C969" s="71"/>
      <c r="D969" s="262"/>
      <c r="E969" s="219"/>
      <c r="F969" s="195"/>
      <c r="G969" s="195"/>
      <c r="H969" s="195"/>
      <c r="I969" s="195"/>
      <c r="J969" s="195"/>
      <c r="K969" s="195"/>
      <c r="L969" s="195"/>
      <c r="M969" s="195"/>
      <c r="N969" s="195"/>
      <c r="AA969" s="220">
        <v>954</v>
      </c>
      <c r="AB969" s="220" t="str">
        <f t="shared" si="44"/>
        <v/>
      </c>
      <c r="AC969" s="220" t="str">
        <f t="shared" si="45"/>
        <v/>
      </c>
      <c r="AK969" s="254" t="str">
        <f t="shared" si="46"/>
        <v/>
      </c>
    </row>
    <row r="970" spans="1:37" x14ac:dyDescent="0.2">
      <c r="A970" s="248">
        <v>960</v>
      </c>
      <c r="B970" s="71"/>
      <c r="C970" s="71"/>
      <c r="D970" s="262"/>
      <c r="E970" s="219"/>
      <c r="F970" s="195"/>
      <c r="G970" s="195"/>
      <c r="H970" s="195"/>
      <c r="I970" s="195"/>
      <c r="J970" s="195"/>
      <c r="K970" s="195"/>
      <c r="L970" s="195"/>
      <c r="M970" s="195"/>
      <c r="N970" s="195"/>
      <c r="AA970" s="220">
        <v>955</v>
      </c>
      <c r="AB970" s="220" t="str">
        <f t="shared" si="44"/>
        <v/>
      </c>
      <c r="AC970" s="220" t="str">
        <f t="shared" si="45"/>
        <v/>
      </c>
      <c r="AK970" s="254" t="str">
        <f t="shared" si="46"/>
        <v/>
      </c>
    </row>
    <row r="971" spans="1:37" x14ac:dyDescent="0.2">
      <c r="A971" s="248">
        <v>961</v>
      </c>
      <c r="B971" s="71"/>
      <c r="C971" s="71"/>
      <c r="D971" s="262"/>
      <c r="E971" s="219"/>
      <c r="F971" s="195"/>
      <c r="G971" s="195"/>
      <c r="H971" s="195"/>
      <c r="I971" s="195"/>
      <c r="J971" s="195"/>
      <c r="K971" s="195"/>
      <c r="L971" s="195"/>
      <c r="M971" s="195"/>
      <c r="N971" s="195"/>
      <c r="AA971" s="220">
        <v>956</v>
      </c>
      <c r="AB971" s="220" t="str">
        <f t="shared" si="44"/>
        <v/>
      </c>
      <c r="AC971" s="220" t="str">
        <f t="shared" si="45"/>
        <v/>
      </c>
      <c r="AK971" s="254" t="str">
        <f t="shared" si="46"/>
        <v/>
      </c>
    </row>
    <row r="972" spans="1:37" x14ac:dyDescent="0.2">
      <c r="A972" s="248">
        <v>962</v>
      </c>
      <c r="B972" s="71"/>
      <c r="C972" s="71"/>
      <c r="D972" s="262"/>
      <c r="E972" s="219"/>
      <c r="F972" s="195"/>
      <c r="G972" s="195"/>
      <c r="H972" s="195"/>
      <c r="I972" s="195"/>
      <c r="J972" s="195"/>
      <c r="K972" s="195"/>
      <c r="L972" s="195"/>
      <c r="M972" s="195"/>
      <c r="N972" s="195"/>
      <c r="AA972" s="220">
        <v>957</v>
      </c>
      <c r="AB972" s="220" t="str">
        <f t="shared" si="44"/>
        <v/>
      </c>
      <c r="AC972" s="220" t="str">
        <f t="shared" si="45"/>
        <v/>
      </c>
      <c r="AK972" s="254" t="str">
        <f t="shared" si="46"/>
        <v/>
      </c>
    </row>
    <row r="973" spans="1:37" x14ac:dyDescent="0.2">
      <c r="A973" s="248">
        <v>963</v>
      </c>
      <c r="B973" s="71"/>
      <c r="C973" s="71"/>
      <c r="D973" s="262"/>
      <c r="E973" s="219"/>
      <c r="F973" s="195"/>
      <c r="G973" s="195"/>
      <c r="H973" s="195"/>
      <c r="I973" s="195"/>
      <c r="J973" s="195"/>
      <c r="K973" s="195"/>
      <c r="L973" s="195"/>
      <c r="M973" s="195"/>
      <c r="N973" s="195"/>
      <c r="AA973" s="220">
        <v>958</v>
      </c>
      <c r="AB973" s="220" t="str">
        <f t="shared" si="44"/>
        <v/>
      </c>
      <c r="AC973" s="220" t="str">
        <f t="shared" si="45"/>
        <v/>
      </c>
      <c r="AK973" s="254" t="str">
        <f t="shared" si="46"/>
        <v/>
      </c>
    </row>
    <row r="974" spans="1:37" x14ac:dyDescent="0.2">
      <c r="A974" s="248">
        <v>964</v>
      </c>
      <c r="B974" s="71"/>
      <c r="C974" s="71"/>
      <c r="D974" s="262"/>
      <c r="E974" s="219"/>
      <c r="F974" s="195"/>
      <c r="G974" s="195"/>
      <c r="H974" s="195"/>
      <c r="I974" s="195"/>
      <c r="J974" s="195"/>
      <c r="K974" s="195"/>
      <c r="L974" s="195"/>
      <c r="M974" s="195"/>
      <c r="N974" s="195"/>
      <c r="AA974" s="220">
        <v>959</v>
      </c>
      <c r="AB974" s="220" t="str">
        <f t="shared" si="44"/>
        <v/>
      </c>
      <c r="AC974" s="220" t="str">
        <f t="shared" si="45"/>
        <v/>
      </c>
      <c r="AK974" s="254" t="str">
        <f t="shared" si="46"/>
        <v/>
      </c>
    </row>
    <row r="975" spans="1:37" x14ac:dyDescent="0.2">
      <c r="A975" s="248">
        <v>965</v>
      </c>
      <c r="B975" s="71"/>
      <c r="C975" s="71"/>
      <c r="D975" s="262"/>
      <c r="E975" s="219"/>
      <c r="F975" s="195"/>
      <c r="G975" s="195"/>
      <c r="H975" s="195"/>
      <c r="I975" s="195"/>
      <c r="J975" s="195"/>
      <c r="K975" s="195"/>
      <c r="L975" s="195"/>
      <c r="M975" s="195"/>
      <c r="N975" s="195"/>
      <c r="AA975" s="220">
        <v>960</v>
      </c>
      <c r="AB975" s="220" t="str">
        <f t="shared" si="44"/>
        <v/>
      </c>
      <c r="AC975" s="220" t="str">
        <f t="shared" si="45"/>
        <v/>
      </c>
      <c r="AK975" s="254" t="str">
        <f t="shared" si="46"/>
        <v/>
      </c>
    </row>
    <row r="976" spans="1:37" x14ac:dyDescent="0.2">
      <c r="A976" s="248">
        <v>966</v>
      </c>
      <c r="B976" s="71"/>
      <c r="C976" s="71"/>
      <c r="D976" s="262"/>
      <c r="E976" s="219"/>
      <c r="F976" s="195"/>
      <c r="G976" s="195"/>
      <c r="H976" s="195"/>
      <c r="I976" s="195"/>
      <c r="J976" s="195"/>
      <c r="K976" s="195"/>
      <c r="L976" s="195"/>
      <c r="M976" s="195"/>
      <c r="N976" s="195"/>
      <c r="AA976" s="220">
        <v>961</v>
      </c>
      <c r="AB976" s="220" t="str">
        <f t="shared" ref="AB976:AB1015" si="47">IF(AK977="","",B971)</f>
        <v/>
      </c>
      <c r="AC976" s="220" t="str">
        <f t="shared" ref="AC976:AC1015" si="48">IF(AK977="","",C971)</f>
        <v/>
      </c>
      <c r="AK976" s="254" t="str">
        <f t="shared" si="46"/>
        <v/>
      </c>
    </row>
    <row r="977" spans="1:37" x14ac:dyDescent="0.2">
      <c r="A977" s="248">
        <v>967</v>
      </c>
      <c r="B977" s="71"/>
      <c r="C977" s="71"/>
      <c r="D977" s="262"/>
      <c r="E977" s="219"/>
      <c r="F977" s="195"/>
      <c r="G977" s="195"/>
      <c r="H977" s="195"/>
      <c r="I977" s="195"/>
      <c r="J977" s="195"/>
      <c r="K977" s="195"/>
      <c r="L977" s="195"/>
      <c r="M977" s="195"/>
      <c r="N977" s="195"/>
      <c r="AA977" s="220">
        <v>962</v>
      </c>
      <c r="AB977" s="220" t="str">
        <f t="shared" si="47"/>
        <v/>
      </c>
      <c r="AC977" s="220" t="str">
        <f t="shared" si="48"/>
        <v/>
      </c>
      <c r="AK977" s="254" t="str">
        <f t="shared" ref="AK977:AK1016" si="49">IF(OR(B971=0,C971=0),"",C971-B971)</f>
        <v/>
      </c>
    </row>
    <row r="978" spans="1:37" x14ac:dyDescent="0.2">
      <c r="A978" s="248">
        <v>968</v>
      </c>
      <c r="B978" s="71"/>
      <c r="C978" s="71"/>
      <c r="D978" s="262"/>
      <c r="E978" s="219"/>
      <c r="F978" s="195"/>
      <c r="G978" s="195"/>
      <c r="H978" s="195"/>
      <c r="I978" s="195"/>
      <c r="J978" s="195"/>
      <c r="K978" s="195"/>
      <c r="L978" s="195"/>
      <c r="M978" s="195"/>
      <c r="N978" s="195"/>
      <c r="AA978" s="220">
        <v>963</v>
      </c>
      <c r="AB978" s="220" t="str">
        <f t="shared" si="47"/>
        <v/>
      </c>
      <c r="AC978" s="220" t="str">
        <f t="shared" si="48"/>
        <v/>
      </c>
      <c r="AK978" s="254" t="str">
        <f t="shared" si="49"/>
        <v/>
      </c>
    </row>
    <row r="979" spans="1:37" x14ac:dyDescent="0.2">
      <c r="A979" s="248">
        <v>969</v>
      </c>
      <c r="B979" s="71"/>
      <c r="C979" s="71"/>
      <c r="D979" s="262"/>
      <c r="E979" s="219"/>
      <c r="F979" s="195"/>
      <c r="G979" s="195"/>
      <c r="H979" s="195"/>
      <c r="I979" s="195"/>
      <c r="J979" s="195"/>
      <c r="K979" s="195"/>
      <c r="L979" s="195"/>
      <c r="M979" s="195"/>
      <c r="N979" s="195"/>
      <c r="AA979" s="220">
        <v>964</v>
      </c>
      <c r="AB979" s="220" t="str">
        <f t="shared" si="47"/>
        <v/>
      </c>
      <c r="AC979" s="220" t="str">
        <f t="shared" si="48"/>
        <v/>
      </c>
      <c r="AK979" s="254" t="str">
        <f t="shared" si="49"/>
        <v/>
      </c>
    </row>
    <row r="980" spans="1:37" x14ac:dyDescent="0.2">
      <c r="A980" s="248">
        <v>970</v>
      </c>
      <c r="B980" s="71"/>
      <c r="C980" s="71"/>
      <c r="D980" s="262"/>
      <c r="E980" s="219"/>
      <c r="F980" s="195"/>
      <c r="G980" s="195"/>
      <c r="H980" s="195"/>
      <c r="I980" s="195"/>
      <c r="J980" s="195"/>
      <c r="K980" s="195"/>
      <c r="L980" s="195"/>
      <c r="M980" s="195"/>
      <c r="N980" s="195"/>
      <c r="AA980" s="220">
        <v>965</v>
      </c>
      <c r="AB980" s="220" t="str">
        <f t="shared" si="47"/>
        <v/>
      </c>
      <c r="AC980" s="220" t="str">
        <f t="shared" si="48"/>
        <v/>
      </c>
      <c r="AK980" s="254" t="str">
        <f t="shared" si="49"/>
        <v/>
      </c>
    </row>
    <row r="981" spans="1:37" x14ac:dyDescent="0.2">
      <c r="A981" s="248">
        <v>971</v>
      </c>
      <c r="B981" s="71"/>
      <c r="C981" s="71"/>
      <c r="D981" s="262"/>
      <c r="E981" s="219"/>
      <c r="F981" s="195"/>
      <c r="G981" s="195"/>
      <c r="H981" s="195"/>
      <c r="I981" s="195"/>
      <c r="J981" s="195"/>
      <c r="K981" s="195"/>
      <c r="L981" s="195"/>
      <c r="M981" s="195"/>
      <c r="N981" s="195"/>
      <c r="AA981" s="220">
        <v>966</v>
      </c>
      <c r="AB981" s="220" t="str">
        <f t="shared" si="47"/>
        <v/>
      </c>
      <c r="AC981" s="220" t="str">
        <f t="shared" si="48"/>
        <v/>
      </c>
      <c r="AK981" s="254" t="str">
        <f t="shared" si="49"/>
        <v/>
      </c>
    </row>
    <row r="982" spans="1:37" x14ac:dyDescent="0.2">
      <c r="A982" s="248">
        <v>972</v>
      </c>
      <c r="B982" s="71"/>
      <c r="C982" s="71"/>
      <c r="D982" s="262"/>
      <c r="E982" s="219"/>
      <c r="F982" s="195"/>
      <c r="G982" s="195"/>
      <c r="H982" s="195"/>
      <c r="I982" s="195"/>
      <c r="J982" s="195"/>
      <c r="K982" s="195"/>
      <c r="L982" s="195"/>
      <c r="M982" s="195"/>
      <c r="N982" s="195"/>
      <c r="AA982" s="220">
        <v>967</v>
      </c>
      <c r="AB982" s="220" t="str">
        <f t="shared" si="47"/>
        <v/>
      </c>
      <c r="AC982" s="220" t="str">
        <f t="shared" si="48"/>
        <v/>
      </c>
      <c r="AK982" s="254" t="str">
        <f t="shared" si="49"/>
        <v/>
      </c>
    </row>
    <row r="983" spans="1:37" x14ac:dyDescent="0.2">
      <c r="A983" s="248">
        <v>973</v>
      </c>
      <c r="B983" s="71"/>
      <c r="C983" s="71"/>
      <c r="D983" s="262"/>
      <c r="E983" s="219"/>
      <c r="F983" s="195"/>
      <c r="G983" s="195"/>
      <c r="H983" s="195"/>
      <c r="I983" s="195"/>
      <c r="J983" s="195"/>
      <c r="K983" s="195"/>
      <c r="L983" s="195"/>
      <c r="M983" s="195"/>
      <c r="N983" s="195"/>
      <c r="AA983" s="220">
        <v>968</v>
      </c>
      <c r="AB983" s="220" t="str">
        <f t="shared" si="47"/>
        <v/>
      </c>
      <c r="AC983" s="220" t="str">
        <f t="shared" si="48"/>
        <v/>
      </c>
      <c r="AK983" s="254" t="str">
        <f t="shared" si="49"/>
        <v/>
      </c>
    </row>
    <row r="984" spans="1:37" x14ac:dyDescent="0.2">
      <c r="A984" s="248">
        <v>974</v>
      </c>
      <c r="B984" s="71"/>
      <c r="C984" s="71"/>
      <c r="D984" s="262"/>
      <c r="E984" s="219"/>
      <c r="F984" s="195"/>
      <c r="G984" s="195"/>
      <c r="H984" s="195"/>
      <c r="I984" s="195"/>
      <c r="J984" s="195"/>
      <c r="K984" s="195"/>
      <c r="L984" s="195"/>
      <c r="M984" s="195"/>
      <c r="N984" s="195"/>
      <c r="AA984" s="220">
        <v>969</v>
      </c>
      <c r="AB984" s="220" t="str">
        <f t="shared" si="47"/>
        <v/>
      </c>
      <c r="AC984" s="220" t="str">
        <f t="shared" si="48"/>
        <v/>
      </c>
      <c r="AK984" s="254" t="str">
        <f t="shared" si="49"/>
        <v/>
      </c>
    </row>
    <row r="985" spans="1:37" x14ac:dyDescent="0.2">
      <c r="A985" s="248">
        <v>975</v>
      </c>
      <c r="B985" s="71"/>
      <c r="C985" s="71"/>
      <c r="D985" s="262"/>
      <c r="E985" s="219"/>
      <c r="F985" s="195"/>
      <c r="G985" s="195"/>
      <c r="H985" s="195"/>
      <c r="I985" s="195"/>
      <c r="J985" s="195"/>
      <c r="K985" s="195"/>
      <c r="L985" s="195"/>
      <c r="M985" s="195"/>
      <c r="N985" s="195"/>
      <c r="AA985" s="220">
        <v>970</v>
      </c>
      <c r="AB985" s="220" t="str">
        <f t="shared" si="47"/>
        <v/>
      </c>
      <c r="AC985" s="220" t="str">
        <f t="shared" si="48"/>
        <v/>
      </c>
      <c r="AK985" s="254" t="str">
        <f t="shared" si="49"/>
        <v/>
      </c>
    </row>
    <row r="986" spans="1:37" x14ac:dyDescent="0.2">
      <c r="A986" s="248">
        <v>976</v>
      </c>
      <c r="B986" s="71"/>
      <c r="C986" s="71"/>
      <c r="D986" s="262"/>
      <c r="E986" s="219"/>
      <c r="F986" s="195"/>
      <c r="G986" s="195"/>
      <c r="H986" s="195"/>
      <c r="I986" s="195"/>
      <c r="J986" s="195"/>
      <c r="K986" s="195"/>
      <c r="L986" s="195"/>
      <c r="M986" s="195"/>
      <c r="N986" s="195"/>
      <c r="AA986" s="220">
        <v>971</v>
      </c>
      <c r="AB986" s="220" t="str">
        <f t="shared" si="47"/>
        <v/>
      </c>
      <c r="AC986" s="220" t="str">
        <f t="shared" si="48"/>
        <v/>
      </c>
      <c r="AK986" s="254" t="str">
        <f t="shared" si="49"/>
        <v/>
      </c>
    </row>
    <row r="987" spans="1:37" x14ac:dyDescent="0.2">
      <c r="A987" s="248">
        <v>977</v>
      </c>
      <c r="B987" s="71"/>
      <c r="C987" s="71"/>
      <c r="D987" s="262"/>
      <c r="E987" s="219"/>
      <c r="F987" s="195"/>
      <c r="G987" s="195"/>
      <c r="H987" s="195"/>
      <c r="I987" s="195"/>
      <c r="J987" s="195"/>
      <c r="K987" s="195"/>
      <c r="L987" s="195"/>
      <c r="M987" s="195"/>
      <c r="N987" s="195"/>
      <c r="AA987" s="220">
        <v>972</v>
      </c>
      <c r="AB987" s="220" t="str">
        <f t="shared" si="47"/>
        <v/>
      </c>
      <c r="AC987" s="220" t="str">
        <f t="shared" si="48"/>
        <v/>
      </c>
      <c r="AK987" s="254" t="str">
        <f t="shared" si="49"/>
        <v/>
      </c>
    </row>
    <row r="988" spans="1:37" x14ac:dyDescent="0.2">
      <c r="A988" s="248">
        <v>978</v>
      </c>
      <c r="B988" s="71"/>
      <c r="C988" s="71"/>
      <c r="D988" s="262"/>
      <c r="E988" s="219"/>
      <c r="F988" s="195"/>
      <c r="G988" s="195"/>
      <c r="H988" s="195"/>
      <c r="I988" s="195"/>
      <c r="J988" s="195"/>
      <c r="K988" s="195"/>
      <c r="L988" s="195"/>
      <c r="M988" s="195"/>
      <c r="N988" s="195"/>
      <c r="AA988" s="220">
        <v>973</v>
      </c>
      <c r="AB988" s="220" t="str">
        <f t="shared" si="47"/>
        <v/>
      </c>
      <c r="AC988" s="220" t="str">
        <f t="shared" si="48"/>
        <v/>
      </c>
      <c r="AK988" s="254" t="str">
        <f t="shared" si="49"/>
        <v/>
      </c>
    </row>
    <row r="989" spans="1:37" x14ac:dyDescent="0.2">
      <c r="A989" s="248">
        <v>979</v>
      </c>
      <c r="B989" s="71"/>
      <c r="C989" s="71"/>
      <c r="D989" s="262"/>
      <c r="E989" s="219"/>
      <c r="F989" s="195"/>
      <c r="G989" s="195"/>
      <c r="H989" s="195"/>
      <c r="I989" s="195"/>
      <c r="J989" s="195"/>
      <c r="K989" s="195"/>
      <c r="L989" s="195"/>
      <c r="M989" s="195"/>
      <c r="N989" s="195"/>
      <c r="AA989" s="220">
        <v>974</v>
      </c>
      <c r="AB989" s="220" t="str">
        <f t="shared" si="47"/>
        <v/>
      </c>
      <c r="AC989" s="220" t="str">
        <f t="shared" si="48"/>
        <v/>
      </c>
      <c r="AK989" s="254" t="str">
        <f t="shared" si="49"/>
        <v/>
      </c>
    </row>
    <row r="990" spans="1:37" x14ac:dyDescent="0.2">
      <c r="A990" s="248">
        <v>980</v>
      </c>
      <c r="B990" s="71"/>
      <c r="C990" s="71"/>
      <c r="D990" s="262"/>
      <c r="E990" s="219"/>
      <c r="F990" s="195"/>
      <c r="G990" s="195"/>
      <c r="H990" s="195"/>
      <c r="I990" s="195"/>
      <c r="J990" s="195"/>
      <c r="K990" s="195"/>
      <c r="L990" s="195"/>
      <c r="M990" s="195"/>
      <c r="N990" s="195"/>
      <c r="AA990" s="220">
        <v>975</v>
      </c>
      <c r="AB990" s="220" t="str">
        <f t="shared" si="47"/>
        <v/>
      </c>
      <c r="AC990" s="220" t="str">
        <f t="shared" si="48"/>
        <v/>
      </c>
      <c r="AK990" s="254" t="str">
        <f t="shared" si="49"/>
        <v/>
      </c>
    </row>
    <row r="991" spans="1:37" x14ac:dyDescent="0.2">
      <c r="A991" s="248">
        <v>981</v>
      </c>
      <c r="B991" s="71"/>
      <c r="C991" s="71"/>
      <c r="D991" s="262"/>
      <c r="E991" s="219"/>
      <c r="F991" s="195"/>
      <c r="G991" s="195"/>
      <c r="H991" s="195"/>
      <c r="I991" s="195"/>
      <c r="J991" s="195"/>
      <c r="K991" s="195"/>
      <c r="L991" s="195"/>
      <c r="M991" s="195"/>
      <c r="N991" s="195"/>
      <c r="AA991" s="220">
        <v>976</v>
      </c>
      <c r="AB991" s="220" t="str">
        <f t="shared" si="47"/>
        <v/>
      </c>
      <c r="AC991" s="220" t="str">
        <f t="shared" si="48"/>
        <v/>
      </c>
      <c r="AK991" s="254" t="str">
        <f t="shared" si="49"/>
        <v/>
      </c>
    </row>
    <row r="992" spans="1:37" x14ac:dyDescent="0.2">
      <c r="A992" s="248">
        <v>982</v>
      </c>
      <c r="B992" s="71"/>
      <c r="C992" s="71"/>
      <c r="D992" s="262"/>
      <c r="E992" s="219"/>
      <c r="F992" s="195"/>
      <c r="G992" s="195"/>
      <c r="H992" s="195"/>
      <c r="I992" s="195"/>
      <c r="J992" s="195"/>
      <c r="K992" s="195"/>
      <c r="L992" s="195"/>
      <c r="M992" s="195"/>
      <c r="N992" s="195"/>
      <c r="AA992" s="220">
        <v>977</v>
      </c>
      <c r="AB992" s="220" t="str">
        <f t="shared" si="47"/>
        <v/>
      </c>
      <c r="AC992" s="220" t="str">
        <f t="shared" si="48"/>
        <v/>
      </c>
      <c r="AK992" s="254" t="str">
        <f t="shared" si="49"/>
        <v/>
      </c>
    </row>
    <row r="993" spans="1:37" x14ac:dyDescent="0.2">
      <c r="A993" s="248">
        <v>983</v>
      </c>
      <c r="B993" s="71"/>
      <c r="C993" s="71"/>
      <c r="D993" s="262"/>
      <c r="E993" s="219"/>
      <c r="F993" s="195"/>
      <c r="G993" s="195"/>
      <c r="H993" s="195"/>
      <c r="I993" s="195"/>
      <c r="J993" s="195"/>
      <c r="K993" s="195"/>
      <c r="L993" s="195"/>
      <c r="M993" s="195"/>
      <c r="N993" s="195"/>
      <c r="AA993" s="220">
        <v>978</v>
      </c>
      <c r="AB993" s="220" t="str">
        <f t="shared" si="47"/>
        <v/>
      </c>
      <c r="AC993" s="220" t="str">
        <f t="shared" si="48"/>
        <v/>
      </c>
      <c r="AK993" s="254" t="str">
        <f t="shared" si="49"/>
        <v/>
      </c>
    </row>
    <row r="994" spans="1:37" x14ac:dyDescent="0.2">
      <c r="A994" s="248">
        <v>984</v>
      </c>
      <c r="B994" s="71"/>
      <c r="C994" s="71"/>
      <c r="D994" s="262"/>
      <c r="E994" s="219"/>
      <c r="F994" s="195"/>
      <c r="G994" s="195"/>
      <c r="H994" s="195"/>
      <c r="I994" s="195"/>
      <c r="J994" s="195"/>
      <c r="K994" s="195"/>
      <c r="L994" s="195"/>
      <c r="M994" s="195"/>
      <c r="N994" s="195"/>
      <c r="AA994" s="220">
        <v>979</v>
      </c>
      <c r="AB994" s="220" t="str">
        <f t="shared" si="47"/>
        <v/>
      </c>
      <c r="AC994" s="220" t="str">
        <f t="shared" si="48"/>
        <v/>
      </c>
      <c r="AK994" s="254" t="str">
        <f t="shared" si="49"/>
        <v/>
      </c>
    </row>
    <row r="995" spans="1:37" x14ac:dyDescent="0.2">
      <c r="A995" s="248">
        <v>985</v>
      </c>
      <c r="B995" s="71"/>
      <c r="C995" s="71"/>
      <c r="D995" s="262"/>
      <c r="E995" s="219"/>
      <c r="F995" s="195"/>
      <c r="G995" s="195"/>
      <c r="H995" s="195"/>
      <c r="I995" s="195"/>
      <c r="J995" s="195"/>
      <c r="K995" s="195"/>
      <c r="L995" s="195"/>
      <c r="M995" s="195"/>
      <c r="N995" s="195"/>
      <c r="AA995" s="220">
        <v>980</v>
      </c>
      <c r="AB995" s="220" t="str">
        <f t="shared" si="47"/>
        <v/>
      </c>
      <c r="AC995" s="220" t="str">
        <f t="shared" si="48"/>
        <v/>
      </c>
      <c r="AK995" s="254" t="str">
        <f t="shared" si="49"/>
        <v/>
      </c>
    </row>
    <row r="996" spans="1:37" x14ac:dyDescent="0.2">
      <c r="A996" s="248">
        <v>986</v>
      </c>
      <c r="B996" s="71"/>
      <c r="C996" s="71"/>
      <c r="D996" s="262"/>
      <c r="E996" s="219"/>
      <c r="F996" s="195"/>
      <c r="G996" s="195"/>
      <c r="H996" s="195"/>
      <c r="I996" s="195"/>
      <c r="J996" s="195"/>
      <c r="K996" s="195"/>
      <c r="L996" s="195"/>
      <c r="M996" s="195"/>
      <c r="N996" s="195"/>
      <c r="AA996" s="220">
        <v>981</v>
      </c>
      <c r="AB996" s="220" t="str">
        <f t="shared" si="47"/>
        <v/>
      </c>
      <c r="AC996" s="220" t="str">
        <f t="shared" si="48"/>
        <v/>
      </c>
      <c r="AK996" s="254" t="str">
        <f t="shared" si="49"/>
        <v/>
      </c>
    </row>
    <row r="997" spans="1:37" x14ac:dyDescent="0.2">
      <c r="A997" s="248">
        <v>987</v>
      </c>
      <c r="B997" s="71"/>
      <c r="C997" s="71"/>
      <c r="D997" s="262"/>
      <c r="E997" s="219"/>
      <c r="F997" s="195"/>
      <c r="G997" s="195"/>
      <c r="H997" s="195"/>
      <c r="I997" s="195"/>
      <c r="J997" s="195"/>
      <c r="K997" s="195"/>
      <c r="L997" s="195"/>
      <c r="M997" s="195"/>
      <c r="N997" s="195"/>
      <c r="AA997" s="220">
        <v>982</v>
      </c>
      <c r="AB997" s="220" t="str">
        <f t="shared" si="47"/>
        <v/>
      </c>
      <c r="AC997" s="220" t="str">
        <f t="shared" si="48"/>
        <v/>
      </c>
      <c r="AK997" s="254" t="str">
        <f t="shared" si="49"/>
        <v/>
      </c>
    </row>
    <row r="998" spans="1:37" x14ac:dyDescent="0.2">
      <c r="A998" s="248">
        <v>988</v>
      </c>
      <c r="B998" s="71"/>
      <c r="C998" s="71"/>
      <c r="D998" s="262"/>
      <c r="E998" s="219"/>
      <c r="F998" s="195"/>
      <c r="G998" s="195"/>
      <c r="H998" s="195"/>
      <c r="I998" s="195"/>
      <c r="J998" s="195"/>
      <c r="K998" s="195"/>
      <c r="L998" s="195"/>
      <c r="M998" s="195"/>
      <c r="N998" s="195"/>
      <c r="AA998" s="220">
        <v>983</v>
      </c>
      <c r="AB998" s="220" t="str">
        <f t="shared" si="47"/>
        <v/>
      </c>
      <c r="AC998" s="220" t="str">
        <f t="shared" si="48"/>
        <v/>
      </c>
      <c r="AK998" s="254" t="str">
        <f t="shared" si="49"/>
        <v/>
      </c>
    </row>
    <row r="999" spans="1:37" x14ac:dyDescent="0.2">
      <c r="A999" s="248">
        <v>989</v>
      </c>
      <c r="B999" s="71"/>
      <c r="C999" s="71"/>
      <c r="D999" s="262"/>
      <c r="E999" s="219"/>
      <c r="F999" s="195"/>
      <c r="G999" s="195"/>
      <c r="H999" s="195"/>
      <c r="I999" s="195"/>
      <c r="J999" s="195"/>
      <c r="K999" s="195"/>
      <c r="L999" s="195"/>
      <c r="M999" s="195"/>
      <c r="N999" s="195"/>
      <c r="AA999" s="220">
        <v>984</v>
      </c>
      <c r="AB999" s="220" t="str">
        <f t="shared" si="47"/>
        <v/>
      </c>
      <c r="AC999" s="220" t="str">
        <f t="shared" si="48"/>
        <v/>
      </c>
      <c r="AK999" s="254" t="str">
        <f t="shared" si="49"/>
        <v/>
      </c>
    </row>
    <row r="1000" spans="1:37" x14ac:dyDescent="0.2">
      <c r="A1000" s="248">
        <v>990</v>
      </c>
      <c r="B1000" s="71"/>
      <c r="C1000" s="71"/>
      <c r="D1000" s="262"/>
      <c r="E1000" s="219"/>
      <c r="F1000" s="195"/>
      <c r="G1000" s="195"/>
      <c r="H1000" s="195"/>
      <c r="I1000" s="195"/>
      <c r="J1000" s="195"/>
      <c r="K1000" s="195"/>
      <c r="L1000" s="195"/>
      <c r="M1000" s="195"/>
      <c r="N1000" s="195"/>
      <c r="AA1000" s="220">
        <v>985</v>
      </c>
      <c r="AB1000" s="220" t="str">
        <f t="shared" si="47"/>
        <v/>
      </c>
      <c r="AC1000" s="220" t="str">
        <f t="shared" si="48"/>
        <v/>
      </c>
      <c r="AK1000" s="254" t="str">
        <f t="shared" si="49"/>
        <v/>
      </c>
    </row>
    <row r="1001" spans="1:37" x14ac:dyDescent="0.2">
      <c r="A1001" s="248">
        <v>991</v>
      </c>
      <c r="B1001" s="71"/>
      <c r="C1001" s="71"/>
      <c r="D1001" s="262"/>
      <c r="E1001" s="219"/>
      <c r="F1001" s="195"/>
      <c r="G1001" s="195"/>
      <c r="H1001" s="195"/>
      <c r="I1001" s="195"/>
      <c r="J1001" s="195"/>
      <c r="K1001" s="195"/>
      <c r="L1001" s="195"/>
      <c r="M1001" s="195"/>
      <c r="N1001" s="195"/>
      <c r="AA1001" s="220">
        <v>986</v>
      </c>
      <c r="AB1001" s="220" t="str">
        <f t="shared" si="47"/>
        <v/>
      </c>
      <c r="AC1001" s="220" t="str">
        <f t="shared" si="48"/>
        <v/>
      </c>
      <c r="AK1001" s="254" t="str">
        <f t="shared" si="49"/>
        <v/>
      </c>
    </row>
    <row r="1002" spans="1:37" x14ac:dyDescent="0.2">
      <c r="A1002" s="248">
        <v>992</v>
      </c>
      <c r="B1002" s="71"/>
      <c r="C1002" s="71"/>
      <c r="D1002" s="262"/>
      <c r="E1002" s="219"/>
      <c r="F1002" s="195"/>
      <c r="G1002" s="195"/>
      <c r="H1002" s="195"/>
      <c r="I1002" s="195"/>
      <c r="J1002" s="195"/>
      <c r="K1002" s="195"/>
      <c r="L1002" s="195"/>
      <c r="M1002" s="195"/>
      <c r="N1002" s="195"/>
      <c r="AA1002" s="220">
        <v>987</v>
      </c>
      <c r="AB1002" s="220" t="str">
        <f t="shared" si="47"/>
        <v/>
      </c>
      <c r="AC1002" s="220" t="str">
        <f t="shared" si="48"/>
        <v/>
      </c>
      <c r="AK1002" s="254" t="str">
        <f t="shared" si="49"/>
        <v/>
      </c>
    </row>
    <row r="1003" spans="1:37" x14ac:dyDescent="0.2">
      <c r="A1003" s="248">
        <v>993</v>
      </c>
      <c r="B1003" s="71"/>
      <c r="C1003" s="71"/>
      <c r="D1003" s="262"/>
      <c r="E1003" s="219"/>
      <c r="F1003" s="195"/>
      <c r="G1003" s="195"/>
      <c r="H1003" s="195"/>
      <c r="I1003" s="195"/>
      <c r="J1003" s="195"/>
      <c r="K1003" s="195"/>
      <c r="L1003" s="195"/>
      <c r="M1003" s="195"/>
      <c r="N1003" s="195"/>
      <c r="AA1003" s="220">
        <v>988</v>
      </c>
      <c r="AB1003" s="220" t="str">
        <f t="shared" si="47"/>
        <v/>
      </c>
      <c r="AC1003" s="220" t="str">
        <f t="shared" si="48"/>
        <v/>
      </c>
      <c r="AK1003" s="254" t="str">
        <f t="shared" si="49"/>
        <v/>
      </c>
    </row>
    <row r="1004" spans="1:37" x14ac:dyDescent="0.2">
      <c r="A1004" s="248">
        <v>994</v>
      </c>
      <c r="B1004" s="71"/>
      <c r="C1004" s="71"/>
      <c r="D1004" s="262"/>
      <c r="E1004" s="219"/>
      <c r="F1004" s="195"/>
      <c r="G1004" s="195"/>
      <c r="H1004" s="195"/>
      <c r="I1004" s="195"/>
      <c r="J1004" s="195"/>
      <c r="K1004" s="195"/>
      <c r="L1004" s="195"/>
      <c r="M1004" s="195"/>
      <c r="N1004" s="195"/>
      <c r="AA1004" s="220">
        <v>989</v>
      </c>
      <c r="AB1004" s="220" t="str">
        <f t="shared" si="47"/>
        <v/>
      </c>
      <c r="AC1004" s="220" t="str">
        <f t="shared" si="48"/>
        <v/>
      </c>
      <c r="AK1004" s="254" t="str">
        <f t="shared" si="49"/>
        <v/>
      </c>
    </row>
    <row r="1005" spans="1:37" x14ac:dyDescent="0.2">
      <c r="A1005" s="248">
        <v>995</v>
      </c>
      <c r="B1005" s="71"/>
      <c r="C1005" s="71"/>
      <c r="D1005" s="262"/>
      <c r="E1005" s="219"/>
      <c r="F1005" s="195"/>
      <c r="G1005" s="195"/>
      <c r="H1005" s="195"/>
      <c r="I1005" s="195"/>
      <c r="J1005" s="195"/>
      <c r="K1005" s="195"/>
      <c r="L1005" s="195"/>
      <c r="M1005" s="195"/>
      <c r="N1005" s="195"/>
      <c r="AA1005" s="220">
        <v>990</v>
      </c>
      <c r="AB1005" s="220" t="str">
        <f t="shared" si="47"/>
        <v/>
      </c>
      <c r="AC1005" s="220" t="str">
        <f t="shared" si="48"/>
        <v/>
      </c>
      <c r="AK1005" s="254" t="str">
        <f t="shared" si="49"/>
        <v/>
      </c>
    </row>
    <row r="1006" spans="1:37" x14ac:dyDescent="0.2">
      <c r="A1006" s="248">
        <v>996</v>
      </c>
      <c r="B1006" s="71"/>
      <c r="C1006" s="71"/>
      <c r="D1006" s="262"/>
      <c r="E1006" s="219"/>
      <c r="F1006" s="195"/>
      <c r="G1006" s="195"/>
      <c r="H1006" s="195"/>
      <c r="I1006" s="195"/>
      <c r="J1006" s="195"/>
      <c r="K1006" s="195"/>
      <c r="L1006" s="195"/>
      <c r="M1006" s="195"/>
      <c r="N1006" s="195"/>
      <c r="AA1006" s="220">
        <v>991</v>
      </c>
      <c r="AB1006" s="220" t="str">
        <f t="shared" si="47"/>
        <v/>
      </c>
      <c r="AC1006" s="220" t="str">
        <f t="shared" si="48"/>
        <v/>
      </c>
      <c r="AK1006" s="254" t="str">
        <f t="shared" si="49"/>
        <v/>
      </c>
    </row>
    <row r="1007" spans="1:37" x14ac:dyDescent="0.2">
      <c r="A1007" s="248">
        <v>997</v>
      </c>
      <c r="B1007" s="71"/>
      <c r="C1007" s="71"/>
      <c r="D1007" s="262"/>
      <c r="E1007" s="219"/>
      <c r="F1007" s="195"/>
      <c r="G1007" s="195"/>
      <c r="H1007" s="195"/>
      <c r="I1007" s="195"/>
      <c r="J1007" s="195"/>
      <c r="K1007" s="195"/>
      <c r="L1007" s="195"/>
      <c r="M1007" s="195"/>
      <c r="N1007" s="195"/>
      <c r="AA1007" s="220">
        <v>992</v>
      </c>
      <c r="AB1007" s="220" t="str">
        <f t="shared" si="47"/>
        <v/>
      </c>
      <c r="AC1007" s="220" t="str">
        <f t="shared" si="48"/>
        <v/>
      </c>
      <c r="AK1007" s="254" t="str">
        <f t="shared" si="49"/>
        <v/>
      </c>
    </row>
    <row r="1008" spans="1:37" x14ac:dyDescent="0.2">
      <c r="A1008" s="248">
        <v>998</v>
      </c>
      <c r="B1008" s="71"/>
      <c r="C1008" s="71"/>
      <c r="D1008" s="262"/>
      <c r="E1008" s="219"/>
      <c r="F1008" s="195"/>
      <c r="G1008" s="195"/>
      <c r="H1008" s="195"/>
      <c r="I1008" s="195"/>
      <c r="J1008" s="195"/>
      <c r="K1008" s="195"/>
      <c r="L1008" s="195"/>
      <c r="M1008" s="195"/>
      <c r="N1008" s="195"/>
      <c r="AA1008" s="220">
        <v>993</v>
      </c>
      <c r="AB1008" s="220" t="str">
        <f t="shared" si="47"/>
        <v/>
      </c>
      <c r="AC1008" s="220" t="str">
        <f t="shared" si="48"/>
        <v/>
      </c>
      <c r="AK1008" s="254" t="str">
        <f t="shared" si="49"/>
        <v/>
      </c>
    </row>
    <row r="1009" spans="1:37" x14ac:dyDescent="0.2">
      <c r="A1009" s="248">
        <v>999</v>
      </c>
      <c r="B1009" s="71"/>
      <c r="C1009" s="71"/>
      <c r="D1009" s="262"/>
      <c r="E1009" s="219"/>
      <c r="F1009" s="195"/>
      <c r="G1009" s="195"/>
      <c r="H1009" s="195"/>
      <c r="I1009" s="195"/>
      <c r="J1009" s="195"/>
      <c r="K1009" s="195"/>
      <c r="L1009" s="195"/>
      <c r="M1009" s="195"/>
      <c r="N1009" s="195"/>
      <c r="AA1009" s="220">
        <v>994</v>
      </c>
      <c r="AB1009" s="220" t="str">
        <f t="shared" si="47"/>
        <v/>
      </c>
      <c r="AC1009" s="220" t="str">
        <f t="shared" si="48"/>
        <v/>
      </c>
      <c r="AK1009" s="254" t="str">
        <f t="shared" si="49"/>
        <v/>
      </c>
    </row>
    <row r="1010" spans="1:37" x14ac:dyDescent="0.2">
      <c r="A1010" s="248">
        <v>1000</v>
      </c>
      <c r="B1010" s="71"/>
      <c r="C1010" s="71"/>
      <c r="D1010" s="262"/>
      <c r="E1010" s="219"/>
      <c r="F1010" s="195"/>
      <c r="G1010" s="195"/>
      <c r="H1010" s="195"/>
      <c r="I1010" s="195"/>
      <c r="J1010" s="195"/>
      <c r="K1010" s="195"/>
      <c r="L1010" s="195"/>
      <c r="M1010" s="195"/>
      <c r="N1010" s="195"/>
      <c r="AA1010" s="220">
        <v>995</v>
      </c>
      <c r="AB1010" s="220" t="str">
        <f t="shared" si="47"/>
        <v/>
      </c>
      <c r="AC1010" s="220" t="str">
        <f t="shared" si="48"/>
        <v/>
      </c>
      <c r="AK1010" s="254" t="str">
        <f t="shared" si="49"/>
        <v/>
      </c>
    </row>
    <row r="1011" spans="1:37" x14ac:dyDescent="0.2">
      <c r="D1011" s="262"/>
      <c r="E1011" s="219"/>
      <c r="F1011" s="195"/>
      <c r="G1011" s="195"/>
      <c r="H1011" s="195"/>
      <c r="I1011" s="195"/>
      <c r="J1011" s="195"/>
      <c r="K1011" s="195"/>
      <c r="L1011" s="195"/>
      <c r="M1011" s="195"/>
      <c r="N1011" s="195"/>
      <c r="AA1011" s="220">
        <v>996</v>
      </c>
      <c r="AB1011" s="220" t="str">
        <f t="shared" si="47"/>
        <v/>
      </c>
      <c r="AC1011" s="220" t="str">
        <f t="shared" si="48"/>
        <v/>
      </c>
      <c r="AK1011" s="254" t="str">
        <f t="shared" si="49"/>
        <v/>
      </c>
    </row>
    <row r="1012" spans="1:37" x14ac:dyDescent="0.2">
      <c r="D1012" s="262"/>
      <c r="E1012" s="219"/>
      <c r="F1012" s="195"/>
      <c r="G1012" s="195"/>
      <c r="H1012" s="195"/>
      <c r="I1012" s="195"/>
      <c r="J1012" s="195"/>
      <c r="K1012" s="195"/>
      <c r="L1012" s="195"/>
      <c r="M1012" s="195"/>
      <c r="N1012" s="195"/>
      <c r="AA1012" s="220">
        <v>997</v>
      </c>
      <c r="AB1012" s="220" t="str">
        <f t="shared" si="47"/>
        <v/>
      </c>
      <c r="AC1012" s="220" t="str">
        <f t="shared" si="48"/>
        <v/>
      </c>
      <c r="AK1012" s="254" t="str">
        <f t="shared" si="49"/>
        <v/>
      </c>
    </row>
    <row r="1013" spans="1:37" x14ac:dyDescent="0.2">
      <c r="D1013" s="262"/>
      <c r="E1013" s="219"/>
      <c r="F1013" s="195"/>
      <c r="G1013" s="195"/>
      <c r="H1013" s="195"/>
      <c r="I1013" s="195"/>
      <c r="J1013" s="195"/>
      <c r="K1013" s="195"/>
      <c r="L1013" s="195"/>
      <c r="M1013" s="195"/>
      <c r="N1013" s="195"/>
      <c r="AA1013" s="220">
        <v>998</v>
      </c>
      <c r="AB1013" s="220" t="str">
        <f t="shared" si="47"/>
        <v/>
      </c>
      <c r="AC1013" s="220" t="str">
        <f t="shared" si="48"/>
        <v/>
      </c>
      <c r="AK1013" s="254" t="str">
        <f t="shared" si="49"/>
        <v/>
      </c>
    </row>
    <row r="1014" spans="1:37" x14ac:dyDescent="0.2">
      <c r="D1014" s="262"/>
      <c r="E1014" s="219"/>
      <c r="F1014" s="195"/>
      <c r="G1014" s="195"/>
      <c r="H1014" s="195"/>
      <c r="I1014" s="195"/>
      <c r="J1014" s="195"/>
      <c r="K1014" s="195"/>
      <c r="L1014" s="195"/>
      <c r="M1014" s="195"/>
      <c r="N1014" s="195"/>
      <c r="AA1014" s="220">
        <v>999</v>
      </c>
      <c r="AB1014" s="220" t="str">
        <f t="shared" si="47"/>
        <v/>
      </c>
      <c r="AC1014" s="220" t="str">
        <f t="shared" si="48"/>
        <v/>
      </c>
      <c r="AK1014" s="254" t="str">
        <f t="shared" si="49"/>
        <v/>
      </c>
    </row>
    <row r="1015" spans="1:37" x14ac:dyDescent="0.2">
      <c r="D1015" s="262"/>
      <c r="E1015" s="219"/>
      <c r="F1015" s="195"/>
      <c r="G1015" s="195"/>
      <c r="H1015" s="195"/>
      <c r="I1015" s="195"/>
      <c r="J1015" s="195"/>
      <c r="K1015" s="195"/>
      <c r="L1015" s="195"/>
      <c r="M1015" s="195"/>
      <c r="N1015" s="195"/>
      <c r="AA1015" s="220">
        <v>1000</v>
      </c>
      <c r="AB1015" s="220" t="str">
        <f t="shared" si="47"/>
        <v/>
      </c>
      <c r="AC1015" s="220" t="str">
        <f t="shared" si="48"/>
        <v/>
      </c>
      <c r="AK1015" s="254" t="str">
        <f t="shared" si="49"/>
        <v/>
      </c>
    </row>
    <row r="1016" spans="1:37" x14ac:dyDescent="0.2">
      <c r="D1016" s="262"/>
      <c r="E1016" s="219"/>
      <c r="F1016" s="195"/>
      <c r="G1016" s="195"/>
      <c r="H1016" s="195"/>
      <c r="I1016" s="195"/>
      <c r="J1016" s="195"/>
      <c r="K1016" s="195"/>
      <c r="L1016" s="195"/>
      <c r="M1016" s="195"/>
      <c r="N1016" s="195"/>
      <c r="AK1016" s="254" t="str">
        <f t="shared" si="49"/>
        <v/>
      </c>
    </row>
    <row r="1017" spans="1:37" x14ac:dyDescent="0.2">
      <c r="E1017" s="219"/>
      <c r="F1017" s="195"/>
      <c r="G1017" s="195"/>
      <c r="H1017" s="195"/>
      <c r="I1017" s="195"/>
      <c r="J1017" s="195"/>
      <c r="K1017" s="195"/>
      <c r="L1017" s="195"/>
      <c r="M1017" s="195"/>
      <c r="N1017" s="195"/>
    </row>
    <row r="1018" spans="1:37" x14ac:dyDescent="0.2">
      <c r="E1018" s="219"/>
      <c r="F1018" s="195"/>
      <c r="G1018" s="195"/>
      <c r="H1018" s="195"/>
      <c r="I1018" s="195"/>
      <c r="J1018" s="195"/>
      <c r="K1018" s="195"/>
      <c r="L1018" s="195"/>
      <c r="M1018" s="195"/>
      <c r="N1018" s="195"/>
    </row>
  </sheetData>
  <sheetProtection sheet="1" objects="1" scenarios="1" formatCells="0"/>
  <mergeCells count="15">
    <mergeCell ref="P36:S38"/>
    <mergeCell ref="E18:E19"/>
    <mergeCell ref="F18:F19"/>
    <mergeCell ref="G18:H18"/>
    <mergeCell ref="I18:J18"/>
    <mergeCell ref="P18:S19"/>
    <mergeCell ref="E23:N23"/>
    <mergeCell ref="E28:N28"/>
    <mergeCell ref="F37:G39"/>
    <mergeCell ref="I37:J39"/>
    <mergeCell ref="E39:E40"/>
    <mergeCell ref="H39:H40"/>
    <mergeCell ref="E36:J36"/>
    <mergeCell ref="M18:N18"/>
    <mergeCell ref="K18:L18"/>
  </mergeCells>
  <hyperlinks>
    <hyperlink ref="B1" location="Начало!A1" display="Начало"/>
    <hyperlink ref="B4" location="Experiment!A1" display="Experiment!A1"/>
  </hyperlink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EG513"/>
  <sheetViews>
    <sheetView zoomScale="80" zoomScaleNormal="80" workbookViewId="0"/>
  </sheetViews>
  <sheetFormatPr defaultRowHeight="12.75" x14ac:dyDescent="0.2"/>
  <cols>
    <col min="1" max="1" width="4.7109375" style="382" customWidth="1"/>
    <col min="2" max="2" width="15.85546875" style="353" customWidth="1"/>
    <col min="3" max="3" width="20.140625" style="472" customWidth="1"/>
    <col min="4" max="4" width="6.7109375" style="425" customWidth="1"/>
    <col min="5" max="5" width="8.140625" style="384" customWidth="1"/>
    <col min="6" max="6" width="5.85546875" style="384" customWidth="1"/>
    <col min="7" max="7" width="10.5703125" style="384" customWidth="1"/>
    <col min="8" max="8" width="3.85546875" style="353" customWidth="1"/>
    <col min="9" max="9" width="15.7109375" style="353" customWidth="1"/>
    <col min="10" max="10" width="7.85546875" style="353" customWidth="1"/>
    <col min="11" max="11" width="8.85546875" style="353" customWidth="1"/>
    <col min="12" max="12" width="10.42578125" style="353" customWidth="1"/>
    <col min="13" max="13" width="8.5703125" style="353" customWidth="1"/>
    <col min="14" max="14" width="10.28515625" style="382" customWidth="1"/>
    <col min="15" max="15" width="8.42578125" style="382" customWidth="1"/>
    <col min="16" max="16" width="11.140625" style="382" customWidth="1"/>
    <col min="17" max="17" width="7.7109375" style="382" customWidth="1"/>
    <col min="18" max="18" width="9.140625" style="382"/>
    <col min="19" max="19" width="6.42578125" style="382" customWidth="1"/>
    <col min="20" max="20" width="7.85546875" style="382" customWidth="1"/>
    <col min="21" max="21" width="4.28515625" style="382" customWidth="1"/>
    <col min="22" max="22" width="4.5703125" style="382" customWidth="1"/>
    <col min="23" max="23" width="3.140625" style="357" customWidth="1"/>
    <col min="24" max="24" width="4.85546875" style="357" customWidth="1"/>
    <col min="25" max="25" width="5.7109375" style="357" customWidth="1"/>
    <col min="26" max="27" width="8.5703125" style="357" customWidth="1"/>
    <col min="28" max="28" width="6.7109375" style="357" customWidth="1"/>
    <col min="29" max="29" width="7.42578125" style="357" customWidth="1"/>
    <col min="30" max="30" width="8.7109375" style="357" customWidth="1"/>
    <col min="31" max="34" width="5.28515625" style="357" customWidth="1"/>
    <col min="35" max="35" width="5.28515625" style="358" customWidth="1"/>
    <col min="36" max="36" width="5.28515625" style="585" customWidth="1"/>
    <col min="37" max="51" width="5.28515625" style="359" customWidth="1"/>
    <col min="52" max="55" width="5.28515625" style="585" customWidth="1"/>
    <col min="56" max="56" width="6.7109375" style="585" customWidth="1"/>
    <col min="57" max="59" width="5.28515625" style="585" customWidth="1"/>
    <col min="60" max="60" width="9.140625" style="585"/>
    <col min="61" max="61" width="8" style="585" customWidth="1"/>
    <col min="62" max="62" width="10.85546875" style="585" customWidth="1"/>
    <col min="63" max="63" width="9.140625" style="358"/>
    <col min="64" max="64" width="20.140625" style="579" bestFit="1" customWidth="1"/>
    <col min="65" max="65" width="19.140625" style="579" bestFit="1" customWidth="1"/>
    <col min="66" max="66" width="16.85546875" style="579" bestFit="1" customWidth="1"/>
    <col min="67" max="67" width="9.28515625" style="579" bestFit="1" customWidth="1"/>
    <col min="68" max="70" width="9.140625" style="579"/>
    <col min="71" max="71" width="26.85546875" style="579" bestFit="1" customWidth="1"/>
    <col min="72" max="72" width="27" style="579" bestFit="1" customWidth="1"/>
    <col min="73" max="76" width="9.140625" style="579"/>
    <col min="77" max="77" width="18.28515625" style="579" bestFit="1" customWidth="1"/>
    <col min="78" max="78" width="20.7109375" style="579" bestFit="1" customWidth="1"/>
    <col min="79" max="79" width="122.28515625" style="358" bestFit="1" customWidth="1"/>
    <col min="80" max="80" width="10.5703125" style="358" bestFit="1" customWidth="1"/>
    <col min="81" max="81" width="16.28515625" style="358" bestFit="1" customWidth="1"/>
    <col min="82" max="82" width="10.7109375" style="358" customWidth="1"/>
    <col min="83" max="83" width="17.140625" style="358" customWidth="1"/>
    <col min="84" max="84" width="16.42578125" style="358" customWidth="1"/>
    <col min="85" max="85" width="25.28515625" style="358" bestFit="1" customWidth="1"/>
    <col min="86" max="86" width="9.140625" style="358"/>
    <col min="87" max="87" width="16.85546875" style="358" customWidth="1"/>
    <col min="88" max="90" width="9.140625" style="358"/>
    <col min="91" max="91" width="13.5703125" style="358" bestFit="1" customWidth="1"/>
    <col min="92" max="92" width="20.42578125" style="361" customWidth="1"/>
    <col min="93" max="93" width="9.140625" style="362"/>
    <col min="94" max="112" width="9.140625" style="361"/>
    <col min="113" max="118" width="9.140625" style="364"/>
    <col min="119" max="131" width="9.140625" style="365"/>
    <col min="132" max="137" width="9.140625" style="354"/>
    <col min="138" max="256" width="9.140625" style="383"/>
    <col min="257" max="257" width="4.7109375" style="383" customWidth="1"/>
    <col min="258" max="258" width="12.5703125" style="383" customWidth="1"/>
    <col min="259" max="259" width="13.42578125" style="383" customWidth="1"/>
    <col min="260" max="260" width="6.7109375" style="383" customWidth="1"/>
    <col min="261" max="261" width="8.140625" style="383" customWidth="1"/>
    <col min="262" max="262" width="5.85546875" style="383" customWidth="1"/>
    <col min="263" max="263" width="7.7109375" style="383" customWidth="1"/>
    <col min="264" max="264" width="3.85546875" style="383" customWidth="1"/>
    <col min="265" max="265" width="5.5703125" style="383" customWidth="1"/>
    <col min="266" max="266" width="7.85546875" style="383" customWidth="1"/>
    <col min="267" max="267" width="8.85546875" style="383" customWidth="1"/>
    <col min="268" max="268" width="7.5703125" style="383" customWidth="1"/>
    <col min="269" max="269" width="7" style="383" customWidth="1"/>
    <col min="270" max="270" width="8.7109375" style="383" customWidth="1"/>
    <col min="271" max="271" width="6.7109375" style="383" customWidth="1"/>
    <col min="272" max="272" width="6.5703125" style="383" customWidth="1"/>
    <col min="273" max="273" width="7.7109375" style="383" customWidth="1"/>
    <col min="274" max="274" width="9.140625" style="383"/>
    <col min="275" max="275" width="6.42578125" style="383" customWidth="1"/>
    <col min="276" max="276" width="7.85546875" style="383" customWidth="1"/>
    <col min="277" max="277" width="4.28515625" style="383" customWidth="1"/>
    <col min="278" max="278" width="4.5703125" style="383" customWidth="1"/>
    <col min="279" max="279" width="3.140625" style="383" customWidth="1"/>
    <col min="280" max="280" width="4.85546875" style="383" customWidth="1"/>
    <col min="281" max="281" width="5.7109375" style="383" customWidth="1"/>
    <col min="282" max="283" width="8.5703125" style="383" customWidth="1"/>
    <col min="284" max="284" width="6.7109375" style="383" customWidth="1"/>
    <col min="285" max="285" width="7.42578125" style="383" customWidth="1"/>
    <col min="286" max="286" width="8.7109375" style="383" customWidth="1"/>
    <col min="287" max="311" width="5.28515625" style="383" customWidth="1"/>
    <col min="312" max="312" width="6.7109375" style="383" customWidth="1"/>
    <col min="313" max="315" width="5.28515625" style="383" customWidth="1"/>
    <col min="316" max="322" width="9.140625" style="383"/>
    <col min="323" max="323" width="9.28515625" style="383" bestFit="1" customWidth="1"/>
    <col min="324" max="332" width="9.140625" style="383"/>
    <col min="333" max="334" width="9.28515625" style="383" bestFit="1" customWidth="1"/>
    <col min="335" max="335" width="9.85546875" style="383" bestFit="1" customWidth="1"/>
    <col min="336" max="336" width="9.28515625" style="383" bestFit="1" customWidth="1"/>
    <col min="337" max="337" width="9.140625" style="383"/>
    <col min="338" max="338" width="10.7109375" style="383" customWidth="1"/>
    <col min="339" max="339" width="17.140625" style="383" customWidth="1"/>
    <col min="340" max="340" width="16.42578125" style="383" customWidth="1"/>
    <col min="341" max="341" width="25.28515625" style="383" bestFit="1" customWidth="1"/>
    <col min="342" max="342" width="9.140625" style="383"/>
    <col min="343" max="343" width="16.85546875" style="383" customWidth="1"/>
    <col min="344" max="346" width="9.140625" style="383"/>
    <col min="347" max="347" width="13.5703125" style="383" bestFit="1" customWidth="1"/>
    <col min="348" max="348" width="20.42578125" style="383" customWidth="1"/>
    <col min="349" max="512" width="9.140625" style="383"/>
    <col min="513" max="513" width="4.7109375" style="383" customWidth="1"/>
    <col min="514" max="514" width="12.5703125" style="383" customWidth="1"/>
    <col min="515" max="515" width="13.42578125" style="383" customWidth="1"/>
    <col min="516" max="516" width="6.7109375" style="383" customWidth="1"/>
    <col min="517" max="517" width="8.140625" style="383" customWidth="1"/>
    <col min="518" max="518" width="5.85546875" style="383" customWidth="1"/>
    <col min="519" max="519" width="7.7109375" style="383" customWidth="1"/>
    <col min="520" max="520" width="3.85546875" style="383" customWidth="1"/>
    <col min="521" max="521" width="5.5703125" style="383" customWidth="1"/>
    <col min="522" max="522" width="7.85546875" style="383" customWidth="1"/>
    <col min="523" max="523" width="8.85546875" style="383" customWidth="1"/>
    <col min="524" max="524" width="7.5703125" style="383" customWidth="1"/>
    <col min="525" max="525" width="7" style="383" customWidth="1"/>
    <col min="526" max="526" width="8.7109375" style="383" customWidth="1"/>
    <col min="527" max="527" width="6.7109375" style="383" customWidth="1"/>
    <col min="528" max="528" width="6.5703125" style="383" customWidth="1"/>
    <col min="529" max="529" width="7.7109375" style="383" customWidth="1"/>
    <col min="530" max="530" width="9.140625" style="383"/>
    <col min="531" max="531" width="6.42578125" style="383" customWidth="1"/>
    <col min="532" max="532" width="7.85546875" style="383" customWidth="1"/>
    <col min="533" max="533" width="4.28515625" style="383" customWidth="1"/>
    <col min="534" max="534" width="4.5703125" style="383" customWidth="1"/>
    <col min="535" max="535" width="3.140625" style="383" customWidth="1"/>
    <col min="536" max="536" width="4.85546875" style="383" customWidth="1"/>
    <col min="537" max="537" width="5.7109375" style="383" customWidth="1"/>
    <col min="538" max="539" width="8.5703125" style="383" customWidth="1"/>
    <col min="540" max="540" width="6.7109375" style="383" customWidth="1"/>
    <col min="541" max="541" width="7.42578125" style="383" customWidth="1"/>
    <col min="542" max="542" width="8.7109375" style="383" customWidth="1"/>
    <col min="543" max="567" width="5.28515625" style="383" customWidth="1"/>
    <col min="568" max="568" width="6.7109375" style="383" customWidth="1"/>
    <col min="569" max="571" width="5.28515625" style="383" customWidth="1"/>
    <col min="572" max="578" width="9.140625" style="383"/>
    <col min="579" max="579" width="9.28515625" style="383" bestFit="1" customWidth="1"/>
    <col min="580" max="588" width="9.140625" style="383"/>
    <col min="589" max="590" width="9.28515625" style="383" bestFit="1" customWidth="1"/>
    <col min="591" max="591" width="9.85546875" style="383" bestFit="1" customWidth="1"/>
    <col min="592" max="592" width="9.28515625" style="383" bestFit="1" customWidth="1"/>
    <col min="593" max="593" width="9.140625" style="383"/>
    <col min="594" max="594" width="10.7109375" style="383" customWidth="1"/>
    <col min="595" max="595" width="17.140625" style="383" customWidth="1"/>
    <col min="596" max="596" width="16.42578125" style="383" customWidth="1"/>
    <col min="597" max="597" width="25.28515625" style="383" bestFit="1" customWidth="1"/>
    <col min="598" max="598" width="9.140625" style="383"/>
    <col min="599" max="599" width="16.85546875" style="383" customWidth="1"/>
    <col min="600" max="602" width="9.140625" style="383"/>
    <col min="603" max="603" width="13.5703125" style="383" bestFit="1" customWidth="1"/>
    <col min="604" max="604" width="20.42578125" style="383" customWidth="1"/>
    <col min="605" max="768" width="9.140625" style="383"/>
    <col min="769" max="769" width="4.7109375" style="383" customWidth="1"/>
    <col min="770" max="770" width="12.5703125" style="383" customWidth="1"/>
    <col min="771" max="771" width="13.42578125" style="383" customWidth="1"/>
    <col min="772" max="772" width="6.7109375" style="383" customWidth="1"/>
    <col min="773" max="773" width="8.140625" style="383" customWidth="1"/>
    <col min="774" max="774" width="5.85546875" style="383" customWidth="1"/>
    <col min="775" max="775" width="7.7109375" style="383" customWidth="1"/>
    <col min="776" max="776" width="3.85546875" style="383" customWidth="1"/>
    <col min="777" max="777" width="5.5703125" style="383" customWidth="1"/>
    <col min="778" max="778" width="7.85546875" style="383" customWidth="1"/>
    <col min="779" max="779" width="8.85546875" style="383" customWidth="1"/>
    <col min="780" max="780" width="7.5703125" style="383" customWidth="1"/>
    <col min="781" max="781" width="7" style="383" customWidth="1"/>
    <col min="782" max="782" width="8.7109375" style="383" customWidth="1"/>
    <col min="783" max="783" width="6.7109375" style="383" customWidth="1"/>
    <col min="784" max="784" width="6.5703125" style="383" customWidth="1"/>
    <col min="785" max="785" width="7.7109375" style="383" customWidth="1"/>
    <col min="786" max="786" width="9.140625" style="383"/>
    <col min="787" max="787" width="6.42578125" style="383" customWidth="1"/>
    <col min="788" max="788" width="7.85546875" style="383" customWidth="1"/>
    <col min="789" max="789" width="4.28515625" style="383" customWidth="1"/>
    <col min="790" max="790" width="4.5703125" style="383" customWidth="1"/>
    <col min="791" max="791" width="3.140625" style="383" customWidth="1"/>
    <col min="792" max="792" width="4.85546875" style="383" customWidth="1"/>
    <col min="793" max="793" width="5.7109375" style="383" customWidth="1"/>
    <col min="794" max="795" width="8.5703125" style="383" customWidth="1"/>
    <col min="796" max="796" width="6.7109375" style="383" customWidth="1"/>
    <col min="797" max="797" width="7.42578125" style="383" customWidth="1"/>
    <col min="798" max="798" width="8.7109375" style="383" customWidth="1"/>
    <col min="799" max="823" width="5.28515625" style="383" customWidth="1"/>
    <col min="824" max="824" width="6.7109375" style="383" customWidth="1"/>
    <col min="825" max="827" width="5.28515625" style="383" customWidth="1"/>
    <col min="828" max="834" width="9.140625" style="383"/>
    <col min="835" max="835" width="9.28515625" style="383" bestFit="1" customWidth="1"/>
    <col min="836" max="844" width="9.140625" style="383"/>
    <col min="845" max="846" width="9.28515625" style="383" bestFit="1" customWidth="1"/>
    <col min="847" max="847" width="9.85546875" style="383" bestFit="1" customWidth="1"/>
    <col min="848" max="848" width="9.28515625" style="383" bestFit="1" customWidth="1"/>
    <col min="849" max="849" width="9.140625" style="383"/>
    <col min="850" max="850" width="10.7109375" style="383" customWidth="1"/>
    <col min="851" max="851" width="17.140625" style="383" customWidth="1"/>
    <col min="852" max="852" width="16.42578125" style="383" customWidth="1"/>
    <col min="853" max="853" width="25.28515625" style="383" bestFit="1" customWidth="1"/>
    <col min="854" max="854" width="9.140625" style="383"/>
    <col min="855" max="855" width="16.85546875" style="383" customWidth="1"/>
    <col min="856" max="858" width="9.140625" style="383"/>
    <col min="859" max="859" width="13.5703125" style="383" bestFit="1" customWidth="1"/>
    <col min="860" max="860" width="20.42578125" style="383" customWidth="1"/>
    <col min="861" max="1024" width="9.140625" style="383"/>
    <col min="1025" max="1025" width="4.7109375" style="383" customWidth="1"/>
    <col min="1026" max="1026" width="12.5703125" style="383" customWidth="1"/>
    <col min="1027" max="1027" width="13.42578125" style="383" customWidth="1"/>
    <col min="1028" max="1028" width="6.7109375" style="383" customWidth="1"/>
    <col min="1029" max="1029" width="8.140625" style="383" customWidth="1"/>
    <col min="1030" max="1030" width="5.85546875" style="383" customWidth="1"/>
    <col min="1031" max="1031" width="7.7109375" style="383" customWidth="1"/>
    <col min="1032" max="1032" width="3.85546875" style="383" customWidth="1"/>
    <col min="1033" max="1033" width="5.5703125" style="383" customWidth="1"/>
    <col min="1034" max="1034" width="7.85546875" style="383" customWidth="1"/>
    <col min="1035" max="1035" width="8.85546875" style="383" customWidth="1"/>
    <col min="1036" max="1036" width="7.5703125" style="383" customWidth="1"/>
    <col min="1037" max="1037" width="7" style="383" customWidth="1"/>
    <col min="1038" max="1038" width="8.7109375" style="383" customWidth="1"/>
    <col min="1039" max="1039" width="6.7109375" style="383" customWidth="1"/>
    <col min="1040" max="1040" width="6.5703125" style="383" customWidth="1"/>
    <col min="1041" max="1041" width="7.7109375" style="383" customWidth="1"/>
    <col min="1042" max="1042" width="9.140625" style="383"/>
    <col min="1043" max="1043" width="6.42578125" style="383" customWidth="1"/>
    <col min="1044" max="1044" width="7.85546875" style="383" customWidth="1"/>
    <col min="1045" max="1045" width="4.28515625" style="383" customWidth="1"/>
    <col min="1046" max="1046" width="4.5703125" style="383" customWidth="1"/>
    <col min="1047" max="1047" width="3.140625" style="383" customWidth="1"/>
    <col min="1048" max="1048" width="4.85546875" style="383" customWidth="1"/>
    <col min="1049" max="1049" width="5.7109375" style="383" customWidth="1"/>
    <col min="1050" max="1051" width="8.5703125" style="383" customWidth="1"/>
    <col min="1052" max="1052" width="6.7109375" style="383" customWidth="1"/>
    <col min="1053" max="1053" width="7.42578125" style="383" customWidth="1"/>
    <col min="1054" max="1054" width="8.7109375" style="383" customWidth="1"/>
    <col min="1055" max="1079" width="5.28515625" style="383" customWidth="1"/>
    <col min="1080" max="1080" width="6.7109375" style="383" customWidth="1"/>
    <col min="1081" max="1083" width="5.28515625" style="383" customWidth="1"/>
    <col min="1084" max="1090" width="9.140625" style="383"/>
    <col min="1091" max="1091" width="9.28515625" style="383" bestFit="1" customWidth="1"/>
    <col min="1092" max="1100" width="9.140625" style="383"/>
    <col min="1101" max="1102" width="9.28515625" style="383" bestFit="1" customWidth="1"/>
    <col min="1103" max="1103" width="9.85546875" style="383" bestFit="1" customWidth="1"/>
    <col min="1104" max="1104" width="9.28515625" style="383" bestFit="1" customWidth="1"/>
    <col min="1105" max="1105" width="9.140625" style="383"/>
    <col min="1106" max="1106" width="10.7109375" style="383" customWidth="1"/>
    <col min="1107" max="1107" width="17.140625" style="383" customWidth="1"/>
    <col min="1108" max="1108" width="16.42578125" style="383" customWidth="1"/>
    <col min="1109" max="1109" width="25.28515625" style="383" bestFit="1" customWidth="1"/>
    <col min="1110" max="1110" width="9.140625" style="383"/>
    <col min="1111" max="1111" width="16.85546875" style="383" customWidth="1"/>
    <col min="1112" max="1114" width="9.140625" style="383"/>
    <col min="1115" max="1115" width="13.5703125" style="383" bestFit="1" customWidth="1"/>
    <col min="1116" max="1116" width="20.42578125" style="383" customWidth="1"/>
    <col min="1117" max="1280" width="9.140625" style="383"/>
    <col min="1281" max="1281" width="4.7109375" style="383" customWidth="1"/>
    <col min="1282" max="1282" width="12.5703125" style="383" customWidth="1"/>
    <col min="1283" max="1283" width="13.42578125" style="383" customWidth="1"/>
    <col min="1284" max="1284" width="6.7109375" style="383" customWidth="1"/>
    <col min="1285" max="1285" width="8.140625" style="383" customWidth="1"/>
    <col min="1286" max="1286" width="5.85546875" style="383" customWidth="1"/>
    <col min="1287" max="1287" width="7.7109375" style="383" customWidth="1"/>
    <col min="1288" max="1288" width="3.85546875" style="383" customWidth="1"/>
    <col min="1289" max="1289" width="5.5703125" style="383" customWidth="1"/>
    <col min="1290" max="1290" width="7.85546875" style="383" customWidth="1"/>
    <col min="1291" max="1291" width="8.85546875" style="383" customWidth="1"/>
    <col min="1292" max="1292" width="7.5703125" style="383" customWidth="1"/>
    <col min="1293" max="1293" width="7" style="383" customWidth="1"/>
    <col min="1294" max="1294" width="8.7109375" style="383" customWidth="1"/>
    <col min="1295" max="1295" width="6.7109375" style="383" customWidth="1"/>
    <col min="1296" max="1296" width="6.5703125" style="383" customWidth="1"/>
    <col min="1297" max="1297" width="7.7109375" style="383" customWidth="1"/>
    <col min="1298" max="1298" width="9.140625" style="383"/>
    <col min="1299" max="1299" width="6.42578125" style="383" customWidth="1"/>
    <col min="1300" max="1300" width="7.85546875" style="383" customWidth="1"/>
    <col min="1301" max="1301" width="4.28515625" style="383" customWidth="1"/>
    <col min="1302" max="1302" width="4.5703125" style="383" customWidth="1"/>
    <col min="1303" max="1303" width="3.140625" style="383" customWidth="1"/>
    <col min="1304" max="1304" width="4.85546875" style="383" customWidth="1"/>
    <col min="1305" max="1305" width="5.7109375" style="383" customWidth="1"/>
    <col min="1306" max="1307" width="8.5703125" style="383" customWidth="1"/>
    <col min="1308" max="1308" width="6.7109375" style="383" customWidth="1"/>
    <col min="1309" max="1309" width="7.42578125" style="383" customWidth="1"/>
    <col min="1310" max="1310" width="8.7109375" style="383" customWidth="1"/>
    <col min="1311" max="1335" width="5.28515625" style="383" customWidth="1"/>
    <col min="1336" max="1336" width="6.7109375" style="383" customWidth="1"/>
    <col min="1337" max="1339" width="5.28515625" style="383" customWidth="1"/>
    <col min="1340" max="1346" width="9.140625" style="383"/>
    <col min="1347" max="1347" width="9.28515625" style="383" bestFit="1" customWidth="1"/>
    <col min="1348" max="1356" width="9.140625" style="383"/>
    <col min="1357" max="1358" width="9.28515625" style="383" bestFit="1" customWidth="1"/>
    <col min="1359" max="1359" width="9.85546875" style="383" bestFit="1" customWidth="1"/>
    <col min="1360" max="1360" width="9.28515625" style="383" bestFit="1" customWidth="1"/>
    <col min="1361" max="1361" width="9.140625" style="383"/>
    <col min="1362" max="1362" width="10.7109375" style="383" customWidth="1"/>
    <col min="1363" max="1363" width="17.140625" style="383" customWidth="1"/>
    <col min="1364" max="1364" width="16.42578125" style="383" customWidth="1"/>
    <col min="1365" max="1365" width="25.28515625" style="383" bestFit="1" customWidth="1"/>
    <col min="1366" max="1366" width="9.140625" style="383"/>
    <col min="1367" max="1367" width="16.85546875" style="383" customWidth="1"/>
    <col min="1368" max="1370" width="9.140625" style="383"/>
    <col min="1371" max="1371" width="13.5703125" style="383" bestFit="1" customWidth="1"/>
    <col min="1372" max="1372" width="20.42578125" style="383" customWidth="1"/>
    <col min="1373" max="1536" width="9.140625" style="383"/>
    <col min="1537" max="1537" width="4.7109375" style="383" customWidth="1"/>
    <col min="1538" max="1538" width="12.5703125" style="383" customWidth="1"/>
    <col min="1539" max="1539" width="13.42578125" style="383" customWidth="1"/>
    <col min="1540" max="1540" width="6.7109375" style="383" customWidth="1"/>
    <col min="1541" max="1541" width="8.140625" style="383" customWidth="1"/>
    <col min="1542" max="1542" width="5.85546875" style="383" customWidth="1"/>
    <col min="1543" max="1543" width="7.7109375" style="383" customWidth="1"/>
    <col min="1544" max="1544" width="3.85546875" style="383" customWidth="1"/>
    <col min="1545" max="1545" width="5.5703125" style="383" customWidth="1"/>
    <col min="1546" max="1546" width="7.85546875" style="383" customWidth="1"/>
    <col min="1547" max="1547" width="8.85546875" style="383" customWidth="1"/>
    <col min="1548" max="1548" width="7.5703125" style="383" customWidth="1"/>
    <col min="1549" max="1549" width="7" style="383" customWidth="1"/>
    <col min="1550" max="1550" width="8.7109375" style="383" customWidth="1"/>
    <col min="1551" max="1551" width="6.7109375" style="383" customWidth="1"/>
    <col min="1552" max="1552" width="6.5703125" style="383" customWidth="1"/>
    <col min="1553" max="1553" width="7.7109375" style="383" customWidth="1"/>
    <col min="1554" max="1554" width="9.140625" style="383"/>
    <col min="1555" max="1555" width="6.42578125" style="383" customWidth="1"/>
    <col min="1556" max="1556" width="7.85546875" style="383" customWidth="1"/>
    <col min="1557" max="1557" width="4.28515625" style="383" customWidth="1"/>
    <col min="1558" max="1558" width="4.5703125" style="383" customWidth="1"/>
    <col min="1559" max="1559" width="3.140625" style="383" customWidth="1"/>
    <col min="1560" max="1560" width="4.85546875" style="383" customWidth="1"/>
    <col min="1561" max="1561" width="5.7109375" style="383" customWidth="1"/>
    <col min="1562" max="1563" width="8.5703125" style="383" customWidth="1"/>
    <col min="1564" max="1564" width="6.7109375" style="383" customWidth="1"/>
    <col min="1565" max="1565" width="7.42578125" style="383" customWidth="1"/>
    <col min="1566" max="1566" width="8.7109375" style="383" customWidth="1"/>
    <col min="1567" max="1591" width="5.28515625" style="383" customWidth="1"/>
    <col min="1592" max="1592" width="6.7109375" style="383" customWidth="1"/>
    <col min="1593" max="1595" width="5.28515625" style="383" customWidth="1"/>
    <col min="1596" max="1602" width="9.140625" style="383"/>
    <col min="1603" max="1603" width="9.28515625" style="383" bestFit="1" customWidth="1"/>
    <col min="1604" max="1612" width="9.140625" style="383"/>
    <col min="1613" max="1614" width="9.28515625" style="383" bestFit="1" customWidth="1"/>
    <col min="1615" max="1615" width="9.85546875" style="383" bestFit="1" customWidth="1"/>
    <col min="1616" max="1616" width="9.28515625" style="383" bestFit="1" customWidth="1"/>
    <col min="1617" max="1617" width="9.140625" style="383"/>
    <col min="1618" max="1618" width="10.7109375" style="383" customWidth="1"/>
    <col min="1619" max="1619" width="17.140625" style="383" customWidth="1"/>
    <col min="1620" max="1620" width="16.42578125" style="383" customWidth="1"/>
    <col min="1621" max="1621" width="25.28515625" style="383" bestFit="1" customWidth="1"/>
    <col min="1622" max="1622" width="9.140625" style="383"/>
    <col min="1623" max="1623" width="16.85546875" style="383" customWidth="1"/>
    <col min="1624" max="1626" width="9.140625" style="383"/>
    <col min="1627" max="1627" width="13.5703125" style="383" bestFit="1" customWidth="1"/>
    <col min="1628" max="1628" width="20.42578125" style="383" customWidth="1"/>
    <col min="1629" max="1792" width="9.140625" style="383"/>
    <col min="1793" max="1793" width="4.7109375" style="383" customWidth="1"/>
    <col min="1794" max="1794" width="12.5703125" style="383" customWidth="1"/>
    <col min="1795" max="1795" width="13.42578125" style="383" customWidth="1"/>
    <col min="1796" max="1796" width="6.7109375" style="383" customWidth="1"/>
    <col min="1797" max="1797" width="8.140625" style="383" customWidth="1"/>
    <col min="1798" max="1798" width="5.85546875" style="383" customWidth="1"/>
    <col min="1799" max="1799" width="7.7109375" style="383" customWidth="1"/>
    <col min="1800" max="1800" width="3.85546875" style="383" customWidth="1"/>
    <col min="1801" max="1801" width="5.5703125" style="383" customWidth="1"/>
    <col min="1802" max="1802" width="7.85546875" style="383" customWidth="1"/>
    <col min="1803" max="1803" width="8.85546875" style="383" customWidth="1"/>
    <col min="1804" max="1804" width="7.5703125" style="383" customWidth="1"/>
    <col min="1805" max="1805" width="7" style="383" customWidth="1"/>
    <col min="1806" max="1806" width="8.7109375" style="383" customWidth="1"/>
    <col min="1807" max="1807" width="6.7109375" style="383" customWidth="1"/>
    <col min="1808" max="1808" width="6.5703125" style="383" customWidth="1"/>
    <col min="1809" max="1809" width="7.7109375" style="383" customWidth="1"/>
    <col min="1810" max="1810" width="9.140625" style="383"/>
    <col min="1811" max="1811" width="6.42578125" style="383" customWidth="1"/>
    <col min="1812" max="1812" width="7.85546875" style="383" customWidth="1"/>
    <col min="1813" max="1813" width="4.28515625" style="383" customWidth="1"/>
    <col min="1814" max="1814" width="4.5703125" style="383" customWidth="1"/>
    <col min="1815" max="1815" width="3.140625" style="383" customWidth="1"/>
    <col min="1816" max="1816" width="4.85546875" style="383" customWidth="1"/>
    <col min="1817" max="1817" width="5.7109375" style="383" customWidth="1"/>
    <col min="1818" max="1819" width="8.5703125" style="383" customWidth="1"/>
    <col min="1820" max="1820" width="6.7109375" style="383" customWidth="1"/>
    <col min="1821" max="1821" width="7.42578125" style="383" customWidth="1"/>
    <col min="1822" max="1822" width="8.7109375" style="383" customWidth="1"/>
    <col min="1823" max="1847" width="5.28515625" style="383" customWidth="1"/>
    <col min="1848" max="1848" width="6.7109375" style="383" customWidth="1"/>
    <col min="1849" max="1851" width="5.28515625" style="383" customWidth="1"/>
    <col min="1852" max="1858" width="9.140625" style="383"/>
    <col min="1859" max="1859" width="9.28515625" style="383" bestFit="1" customWidth="1"/>
    <col min="1860" max="1868" width="9.140625" style="383"/>
    <col min="1869" max="1870" width="9.28515625" style="383" bestFit="1" customWidth="1"/>
    <col min="1871" max="1871" width="9.85546875" style="383" bestFit="1" customWidth="1"/>
    <col min="1872" max="1872" width="9.28515625" style="383" bestFit="1" customWidth="1"/>
    <col min="1873" max="1873" width="9.140625" style="383"/>
    <col min="1874" max="1874" width="10.7109375" style="383" customWidth="1"/>
    <col min="1875" max="1875" width="17.140625" style="383" customWidth="1"/>
    <col min="1876" max="1876" width="16.42578125" style="383" customWidth="1"/>
    <col min="1877" max="1877" width="25.28515625" style="383" bestFit="1" customWidth="1"/>
    <col min="1878" max="1878" width="9.140625" style="383"/>
    <col min="1879" max="1879" width="16.85546875" style="383" customWidth="1"/>
    <col min="1880" max="1882" width="9.140625" style="383"/>
    <col min="1883" max="1883" width="13.5703125" style="383" bestFit="1" customWidth="1"/>
    <col min="1884" max="1884" width="20.42578125" style="383" customWidth="1"/>
    <col min="1885" max="2048" width="9.140625" style="383"/>
    <col min="2049" max="2049" width="4.7109375" style="383" customWidth="1"/>
    <col min="2050" max="2050" width="12.5703125" style="383" customWidth="1"/>
    <col min="2051" max="2051" width="13.42578125" style="383" customWidth="1"/>
    <col min="2052" max="2052" width="6.7109375" style="383" customWidth="1"/>
    <col min="2053" max="2053" width="8.140625" style="383" customWidth="1"/>
    <col min="2054" max="2054" width="5.85546875" style="383" customWidth="1"/>
    <col min="2055" max="2055" width="7.7109375" style="383" customWidth="1"/>
    <col min="2056" max="2056" width="3.85546875" style="383" customWidth="1"/>
    <col min="2057" max="2057" width="5.5703125" style="383" customWidth="1"/>
    <col min="2058" max="2058" width="7.85546875" style="383" customWidth="1"/>
    <col min="2059" max="2059" width="8.85546875" style="383" customWidth="1"/>
    <col min="2060" max="2060" width="7.5703125" style="383" customWidth="1"/>
    <col min="2061" max="2061" width="7" style="383" customWidth="1"/>
    <col min="2062" max="2062" width="8.7109375" style="383" customWidth="1"/>
    <col min="2063" max="2063" width="6.7109375" style="383" customWidth="1"/>
    <col min="2064" max="2064" width="6.5703125" style="383" customWidth="1"/>
    <col min="2065" max="2065" width="7.7109375" style="383" customWidth="1"/>
    <col min="2066" max="2066" width="9.140625" style="383"/>
    <col min="2067" max="2067" width="6.42578125" style="383" customWidth="1"/>
    <col min="2068" max="2068" width="7.85546875" style="383" customWidth="1"/>
    <col min="2069" max="2069" width="4.28515625" style="383" customWidth="1"/>
    <col min="2070" max="2070" width="4.5703125" style="383" customWidth="1"/>
    <col min="2071" max="2071" width="3.140625" style="383" customWidth="1"/>
    <col min="2072" max="2072" width="4.85546875" style="383" customWidth="1"/>
    <col min="2073" max="2073" width="5.7109375" style="383" customWidth="1"/>
    <col min="2074" max="2075" width="8.5703125" style="383" customWidth="1"/>
    <col min="2076" max="2076" width="6.7109375" style="383" customWidth="1"/>
    <col min="2077" max="2077" width="7.42578125" style="383" customWidth="1"/>
    <col min="2078" max="2078" width="8.7109375" style="383" customWidth="1"/>
    <col min="2079" max="2103" width="5.28515625" style="383" customWidth="1"/>
    <col min="2104" max="2104" width="6.7109375" style="383" customWidth="1"/>
    <col min="2105" max="2107" width="5.28515625" style="383" customWidth="1"/>
    <col min="2108" max="2114" width="9.140625" style="383"/>
    <col min="2115" max="2115" width="9.28515625" style="383" bestFit="1" customWidth="1"/>
    <col min="2116" max="2124" width="9.140625" style="383"/>
    <col min="2125" max="2126" width="9.28515625" style="383" bestFit="1" customWidth="1"/>
    <col min="2127" max="2127" width="9.85546875" style="383" bestFit="1" customWidth="1"/>
    <col min="2128" max="2128" width="9.28515625" style="383" bestFit="1" customWidth="1"/>
    <col min="2129" max="2129" width="9.140625" style="383"/>
    <col min="2130" max="2130" width="10.7109375" style="383" customWidth="1"/>
    <col min="2131" max="2131" width="17.140625" style="383" customWidth="1"/>
    <col min="2132" max="2132" width="16.42578125" style="383" customWidth="1"/>
    <col min="2133" max="2133" width="25.28515625" style="383" bestFit="1" customWidth="1"/>
    <col min="2134" max="2134" width="9.140625" style="383"/>
    <col min="2135" max="2135" width="16.85546875" style="383" customWidth="1"/>
    <col min="2136" max="2138" width="9.140625" style="383"/>
    <col min="2139" max="2139" width="13.5703125" style="383" bestFit="1" customWidth="1"/>
    <col min="2140" max="2140" width="20.42578125" style="383" customWidth="1"/>
    <col min="2141" max="2304" width="9.140625" style="383"/>
    <col min="2305" max="2305" width="4.7109375" style="383" customWidth="1"/>
    <col min="2306" max="2306" width="12.5703125" style="383" customWidth="1"/>
    <col min="2307" max="2307" width="13.42578125" style="383" customWidth="1"/>
    <col min="2308" max="2308" width="6.7109375" style="383" customWidth="1"/>
    <col min="2309" max="2309" width="8.140625" style="383" customWidth="1"/>
    <col min="2310" max="2310" width="5.85546875" style="383" customWidth="1"/>
    <col min="2311" max="2311" width="7.7109375" style="383" customWidth="1"/>
    <col min="2312" max="2312" width="3.85546875" style="383" customWidth="1"/>
    <col min="2313" max="2313" width="5.5703125" style="383" customWidth="1"/>
    <col min="2314" max="2314" width="7.85546875" style="383" customWidth="1"/>
    <col min="2315" max="2315" width="8.85546875" style="383" customWidth="1"/>
    <col min="2316" max="2316" width="7.5703125" style="383" customWidth="1"/>
    <col min="2317" max="2317" width="7" style="383" customWidth="1"/>
    <col min="2318" max="2318" width="8.7109375" style="383" customWidth="1"/>
    <col min="2319" max="2319" width="6.7109375" style="383" customWidth="1"/>
    <col min="2320" max="2320" width="6.5703125" style="383" customWidth="1"/>
    <col min="2321" max="2321" width="7.7109375" style="383" customWidth="1"/>
    <col min="2322" max="2322" width="9.140625" style="383"/>
    <col min="2323" max="2323" width="6.42578125" style="383" customWidth="1"/>
    <col min="2324" max="2324" width="7.85546875" style="383" customWidth="1"/>
    <col min="2325" max="2325" width="4.28515625" style="383" customWidth="1"/>
    <col min="2326" max="2326" width="4.5703125" style="383" customWidth="1"/>
    <col min="2327" max="2327" width="3.140625" style="383" customWidth="1"/>
    <col min="2328" max="2328" width="4.85546875" style="383" customWidth="1"/>
    <col min="2329" max="2329" width="5.7109375" style="383" customWidth="1"/>
    <col min="2330" max="2331" width="8.5703125" style="383" customWidth="1"/>
    <col min="2332" max="2332" width="6.7109375" style="383" customWidth="1"/>
    <col min="2333" max="2333" width="7.42578125" style="383" customWidth="1"/>
    <col min="2334" max="2334" width="8.7109375" style="383" customWidth="1"/>
    <col min="2335" max="2359" width="5.28515625" style="383" customWidth="1"/>
    <col min="2360" max="2360" width="6.7109375" style="383" customWidth="1"/>
    <col min="2361" max="2363" width="5.28515625" style="383" customWidth="1"/>
    <col min="2364" max="2370" width="9.140625" style="383"/>
    <col min="2371" max="2371" width="9.28515625" style="383" bestFit="1" customWidth="1"/>
    <col min="2372" max="2380" width="9.140625" style="383"/>
    <col min="2381" max="2382" width="9.28515625" style="383" bestFit="1" customWidth="1"/>
    <col min="2383" max="2383" width="9.85546875" style="383" bestFit="1" customWidth="1"/>
    <col min="2384" max="2384" width="9.28515625" style="383" bestFit="1" customWidth="1"/>
    <col min="2385" max="2385" width="9.140625" style="383"/>
    <col min="2386" max="2386" width="10.7109375" style="383" customWidth="1"/>
    <col min="2387" max="2387" width="17.140625" style="383" customWidth="1"/>
    <col min="2388" max="2388" width="16.42578125" style="383" customWidth="1"/>
    <col min="2389" max="2389" width="25.28515625" style="383" bestFit="1" customWidth="1"/>
    <col min="2390" max="2390" width="9.140625" style="383"/>
    <col min="2391" max="2391" width="16.85546875" style="383" customWidth="1"/>
    <col min="2392" max="2394" width="9.140625" style="383"/>
    <col min="2395" max="2395" width="13.5703125" style="383" bestFit="1" customWidth="1"/>
    <col min="2396" max="2396" width="20.42578125" style="383" customWidth="1"/>
    <col min="2397" max="2560" width="9.140625" style="383"/>
    <col min="2561" max="2561" width="4.7109375" style="383" customWidth="1"/>
    <col min="2562" max="2562" width="12.5703125" style="383" customWidth="1"/>
    <col min="2563" max="2563" width="13.42578125" style="383" customWidth="1"/>
    <col min="2564" max="2564" width="6.7109375" style="383" customWidth="1"/>
    <col min="2565" max="2565" width="8.140625" style="383" customWidth="1"/>
    <col min="2566" max="2566" width="5.85546875" style="383" customWidth="1"/>
    <col min="2567" max="2567" width="7.7109375" style="383" customWidth="1"/>
    <col min="2568" max="2568" width="3.85546875" style="383" customWidth="1"/>
    <col min="2569" max="2569" width="5.5703125" style="383" customWidth="1"/>
    <col min="2570" max="2570" width="7.85546875" style="383" customWidth="1"/>
    <col min="2571" max="2571" width="8.85546875" style="383" customWidth="1"/>
    <col min="2572" max="2572" width="7.5703125" style="383" customWidth="1"/>
    <col min="2573" max="2573" width="7" style="383" customWidth="1"/>
    <col min="2574" max="2574" width="8.7109375" style="383" customWidth="1"/>
    <col min="2575" max="2575" width="6.7109375" style="383" customWidth="1"/>
    <col min="2576" max="2576" width="6.5703125" style="383" customWidth="1"/>
    <col min="2577" max="2577" width="7.7109375" style="383" customWidth="1"/>
    <col min="2578" max="2578" width="9.140625" style="383"/>
    <col min="2579" max="2579" width="6.42578125" style="383" customWidth="1"/>
    <col min="2580" max="2580" width="7.85546875" style="383" customWidth="1"/>
    <col min="2581" max="2581" width="4.28515625" style="383" customWidth="1"/>
    <col min="2582" max="2582" width="4.5703125" style="383" customWidth="1"/>
    <col min="2583" max="2583" width="3.140625" style="383" customWidth="1"/>
    <col min="2584" max="2584" width="4.85546875" style="383" customWidth="1"/>
    <col min="2585" max="2585" width="5.7109375" style="383" customWidth="1"/>
    <col min="2586" max="2587" width="8.5703125" style="383" customWidth="1"/>
    <col min="2588" max="2588" width="6.7109375" style="383" customWidth="1"/>
    <col min="2589" max="2589" width="7.42578125" style="383" customWidth="1"/>
    <col min="2590" max="2590" width="8.7109375" style="383" customWidth="1"/>
    <col min="2591" max="2615" width="5.28515625" style="383" customWidth="1"/>
    <col min="2616" max="2616" width="6.7109375" style="383" customWidth="1"/>
    <col min="2617" max="2619" width="5.28515625" style="383" customWidth="1"/>
    <col min="2620" max="2626" width="9.140625" style="383"/>
    <col min="2627" max="2627" width="9.28515625" style="383" bestFit="1" customWidth="1"/>
    <col min="2628" max="2636" width="9.140625" style="383"/>
    <col min="2637" max="2638" width="9.28515625" style="383" bestFit="1" customWidth="1"/>
    <col min="2639" max="2639" width="9.85546875" style="383" bestFit="1" customWidth="1"/>
    <col min="2640" max="2640" width="9.28515625" style="383" bestFit="1" customWidth="1"/>
    <col min="2641" max="2641" width="9.140625" style="383"/>
    <col min="2642" max="2642" width="10.7109375" style="383" customWidth="1"/>
    <col min="2643" max="2643" width="17.140625" style="383" customWidth="1"/>
    <col min="2644" max="2644" width="16.42578125" style="383" customWidth="1"/>
    <col min="2645" max="2645" width="25.28515625" style="383" bestFit="1" customWidth="1"/>
    <col min="2646" max="2646" width="9.140625" style="383"/>
    <col min="2647" max="2647" width="16.85546875" style="383" customWidth="1"/>
    <col min="2648" max="2650" width="9.140625" style="383"/>
    <col min="2651" max="2651" width="13.5703125" style="383" bestFit="1" customWidth="1"/>
    <col min="2652" max="2652" width="20.42578125" style="383" customWidth="1"/>
    <col min="2653" max="2816" width="9.140625" style="383"/>
    <col min="2817" max="2817" width="4.7109375" style="383" customWidth="1"/>
    <col min="2818" max="2818" width="12.5703125" style="383" customWidth="1"/>
    <col min="2819" max="2819" width="13.42578125" style="383" customWidth="1"/>
    <col min="2820" max="2820" width="6.7109375" style="383" customWidth="1"/>
    <col min="2821" max="2821" width="8.140625" style="383" customWidth="1"/>
    <col min="2822" max="2822" width="5.85546875" style="383" customWidth="1"/>
    <col min="2823" max="2823" width="7.7109375" style="383" customWidth="1"/>
    <col min="2824" max="2824" width="3.85546875" style="383" customWidth="1"/>
    <col min="2825" max="2825" width="5.5703125" style="383" customWidth="1"/>
    <col min="2826" max="2826" width="7.85546875" style="383" customWidth="1"/>
    <col min="2827" max="2827" width="8.85546875" style="383" customWidth="1"/>
    <col min="2828" max="2828" width="7.5703125" style="383" customWidth="1"/>
    <col min="2829" max="2829" width="7" style="383" customWidth="1"/>
    <col min="2830" max="2830" width="8.7109375" style="383" customWidth="1"/>
    <col min="2831" max="2831" width="6.7109375" style="383" customWidth="1"/>
    <col min="2832" max="2832" width="6.5703125" style="383" customWidth="1"/>
    <col min="2833" max="2833" width="7.7109375" style="383" customWidth="1"/>
    <col min="2834" max="2834" width="9.140625" style="383"/>
    <col min="2835" max="2835" width="6.42578125" style="383" customWidth="1"/>
    <col min="2836" max="2836" width="7.85546875" style="383" customWidth="1"/>
    <col min="2837" max="2837" width="4.28515625" style="383" customWidth="1"/>
    <col min="2838" max="2838" width="4.5703125" style="383" customWidth="1"/>
    <col min="2839" max="2839" width="3.140625" style="383" customWidth="1"/>
    <col min="2840" max="2840" width="4.85546875" style="383" customWidth="1"/>
    <col min="2841" max="2841" width="5.7109375" style="383" customWidth="1"/>
    <col min="2842" max="2843" width="8.5703125" style="383" customWidth="1"/>
    <col min="2844" max="2844" width="6.7109375" style="383" customWidth="1"/>
    <col min="2845" max="2845" width="7.42578125" style="383" customWidth="1"/>
    <col min="2846" max="2846" width="8.7109375" style="383" customWidth="1"/>
    <col min="2847" max="2871" width="5.28515625" style="383" customWidth="1"/>
    <col min="2872" max="2872" width="6.7109375" style="383" customWidth="1"/>
    <col min="2873" max="2875" width="5.28515625" style="383" customWidth="1"/>
    <col min="2876" max="2882" width="9.140625" style="383"/>
    <col min="2883" max="2883" width="9.28515625" style="383" bestFit="1" customWidth="1"/>
    <col min="2884" max="2892" width="9.140625" style="383"/>
    <col min="2893" max="2894" width="9.28515625" style="383" bestFit="1" customWidth="1"/>
    <col min="2895" max="2895" width="9.85546875" style="383" bestFit="1" customWidth="1"/>
    <col min="2896" max="2896" width="9.28515625" style="383" bestFit="1" customWidth="1"/>
    <col min="2897" max="2897" width="9.140625" style="383"/>
    <col min="2898" max="2898" width="10.7109375" style="383" customWidth="1"/>
    <col min="2899" max="2899" width="17.140625" style="383" customWidth="1"/>
    <col min="2900" max="2900" width="16.42578125" style="383" customWidth="1"/>
    <col min="2901" max="2901" width="25.28515625" style="383" bestFit="1" customWidth="1"/>
    <col min="2902" max="2902" width="9.140625" style="383"/>
    <col min="2903" max="2903" width="16.85546875" style="383" customWidth="1"/>
    <col min="2904" max="2906" width="9.140625" style="383"/>
    <col min="2907" max="2907" width="13.5703125" style="383" bestFit="1" customWidth="1"/>
    <col min="2908" max="2908" width="20.42578125" style="383" customWidth="1"/>
    <col min="2909" max="3072" width="9.140625" style="383"/>
    <col min="3073" max="3073" width="4.7109375" style="383" customWidth="1"/>
    <col min="3074" max="3074" width="12.5703125" style="383" customWidth="1"/>
    <col min="3075" max="3075" width="13.42578125" style="383" customWidth="1"/>
    <col min="3076" max="3076" width="6.7109375" style="383" customWidth="1"/>
    <col min="3077" max="3077" width="8.140625" style="383" customWidth="1"/>
    <col min="3078" max="3078" width="5.85546875" style="383" customWidth="1"/>
    <col min="3079" max="3079" width="7.7109375" style="383" customWidth="1"/>
    <col min="3080" max="3080" width="3.85546875" style="383" customWidth="1"/>
    <col min="3081" max="3081" width="5.5703125" style="383" customWidth="1"/>
    <col min="3082" max="3082" width="7.85546875" style="383" customWidth="1"/>
    <col min="3083" max="3083" width="8.85546875" style="383" customWidth="1"/>
    <col min="3084" max="3084" width="7.5703125" style="383" customWidth="1"/>
    <col min="3085" max="3085" width="7" style="383" customWidth="1"/>
    <col min="3086" max="3086" width="8.7109375" style="383" customWidth="1"/>
    <col min="3087" max="3087" width="6.7109375" style="383" customWidth="1"/>
    <col min="3088" max="3088" width="6.5703125" style="383" customWidth="1"/>
    <col min="3089" max="3089" width="7.7109375" style="383" customWidth="1"/>
    <col min="3090" max="3090" width="9.140625" style="383"/>
    <col min="3091" max="3091" width="6.42578125" style="383" customWidth="1"/>
    <col min="3092" max="3092" width="7.85546875" style="383" customWidth="1"/>
    <col min="3093" max="3093" width="4.28515625" style="383" customWidth="1"/>
    <col min="3094" max="3094" width="4.5703125" style="383" customWidth="1"/>
    <col min="3095" max="3095" width="3.140625" style="383" customWidth="1"/>
    <col min="3096" max="3096" width="4.85546875" style="383" customWidth="1"/>
    <col min="3097" max="3097" width="5.7109375" style="383" customWidth="1"/>
    <col min="3098" max="3099" width="8.5703125" style="383" customWidth="1"/>
    <col min="3100" max="3100" width="6.7109375" style="383" customWidth="1"/>
    <col min="3101" max="3101" width="7.42578125" style="383" customWidth="1"/>
    <col min="3102" max="3102" width="8.7109375" style="383" customWidth="1"/>
    <col min="3103" max="3127" width="5.28515625" style="383" customWidth="1"/>
    <col min="3128" max="3128" width="6.7109375" style="383" customWidth="1"/>
    <col min="3129" max="3131" width="5.28515625" style="383" customWidth="1"/>
    <col min="3132" max="3138" width="9.140625" style="383"/>
    <col min="3139" max="3139" width="9.28515625" style="383" bestFit="1" customWidth="1"/>
    <col min="3140" max="3148" width="9.140625" style="383"/>
    <col min="3149" max="3150" width="9.28515625" style="383" bestFit="1" customWidth="1"/>
    <col min="3151" max="3151" width="9.85546875" style="383" bestFit="1" customWidth="1"/>
    <col min="3152" max="3152" width="9.28515625" style="383" bestFit="1" customWidth="1"/>
    <col min="3153" max="3153" width="9.140625" style="383"/>
    <col min="3154" max="3154" width="10.7109375" style="383" customWidth="1"/>
    <col min="3155" max="3155" width="17.140625" style="383" customWidth="1"/>
    <col min="3156" max="3156" width="16.42578125" style="383" customWidth="1"/>
    <col min="3157" max="3157" width="25.28515625" style="383" bestFit="1" customWidth="1"/>
    <col min="3158" max="3158" width="9.140625" style="383"/>
    <col min="3159" max="3159" width="16.85546875" style="383" customWidth="1"/>
    <col min="3160" max="3162" width="9.140625" style="383"/>
    <col min="3163" max="3163" width="13.5703125" style="383" bestFit="1" customWidth="1"/>
    <col min="3164" max="3164" width="20.42578125" style="383" customWidth="1"/>
    <col min="3165" max="3328" width="9.140625" style="383"/>
    <col min="3329" max="3329" width="4.7109375" style="383" customWidth="1"/>
    <col min="3330" max="3330" width="12.5703125" style="383" customWidth="1"/>
    <col min="3331" max="3331" width="13.42578125" style="383" customWidth="1"/>
    <col min="3332" max="3332" width="6.7109375" style="383" customWidth="1"/>
    <col min="3333" max="3333" width="8.140625" style="383" customWidth="1"/>
    <col min="3334" max="3334" width="5.85546875" style="383" customWidth="1"/>
    <col min="3335" max="3335" width="7.7109375" style="383" customWidth="1"/>
    <col min="3336" max="3336" width="3.85546875" style="383" customWidth="1"/>
    <col min="3337" max="3337" width="5.5703125" style="383" customWidth="1"/>
    <col min="3338" max="3338" width="7.85546875" style="383" customWidth="1"/>
    <col min="3339" max="3339" width="8.85546875" style="383" customWidth="1"/>
    <col min="3340" max="3340" width="7.5703125" style="383" customWidth="1"/>
    <col min="3341" max="3341" width="7" style="383" customWidth="1"/>
    <col min="3342" max="3342" width="8.7109375" style="383" customWidth="1"/>
    <col min="3343" max="3343" width="6.7109375" style="383" customWidth="1"/>
    <col min="3344" max="3344" width="6.5703125" style="383" customWidth="1"/>
    <col min="3345" max="3345" width="7.7109375" style="383" customWidth="1"/>
    <col min="3346" max="3346" width="9.140625" style="383"/>
    <col min="3347" max="3347" width="6.42578125" style="383" customWidth="1"/>
    <col min="3348" max="3348" width="7.85546875" style="383" customWidth="1"/>
    <col min="3349" max="3349" width="4.28515625" style="383" customWidth="1"/>
    <col min="3350" max="3350" width="4.5703125" style="383" customWidth="1"/>
    <col min="3351" max="3351" width="3.140625" style="383" customWidth="1"/>
    <col min="3352" max="3352" width="4.85546875" style="383" customWidth="1"/>
    <col min="3353" max="3353" width="5.7109375" style="383" customWidth="1"/>
    <col min="3354" max="3355" width="8.5703125" style="383" customWidth="1"/>
    <col min="3356" max="3356" width="6.7109375" style="383" customWidth="1"/>
    <col min="3357" max="3357" width="7.42578125" style="383" customWidth="1"/>
    <col min="3358" max="3358" width="8.7109375" style="383" customWidth="1"/>
    <col min="3359" max="3383" width="5.28515625" style="383" customWidth="1"/>
    <col min="3384" max="3384" width="6.7109375" style="383" customWidth="1"/>
    <col min="3385" max="3387" width="5.28515625" style="383" customWidth="1"/>
    <col min="3388" max="3394" width="9.140625" style="383"/>
    <col min="3395" max="3395" width="9.28515625" style="383" bestFit="1" customWidth="1"/>
    <col min="3396" max="3404" width="9.140625" style="383"/>
    <col min="3405" max="3406" width="9.28515625" style="383" bestFit="1" customWidth="1"/>
    <col min="3407" max="3407" width="9.85546875" style="383" bestFit="1" customWidth="1"/>
    <col min="3408" max="3408" width="9.28515625" style="383" bestFit="1" customWidth="1"/>
    <col min="3409" max="3409" width="9.140625" style="383"/>
    <col min="3410" max="3410" width="10.7109375" style="383" customWidth="1"/>
    <col min="3411" max="3411" width="17.140625" style="383" customWidth="1"/>
    <col min="3412" max="3412" width="16.42578125" style="383" customWidth="1"/>
    <col min="3413" max="3413" width="25.28515625" style="383" bestFit="1" customWidth="1"/>
    <col min="3414" max="3414" width="9.140625" style="383"/>
    <col min="3415" max="3415" width="16.85546875" style="383" customWidth="1"/>
    <col min="3416" max="3418" width="9.140625" style="383"/>
    <col min="3419" max="3419" width="13.5703125" style="383" bestFit="1" customWidth="1"/>
    <col min="3420" max="3420" width="20.42578125" style="383" customWidth="1"/>
    <col min="3421" max="3584" width="9.140625" style="383"/>
    <col min="3585" max="3585" width="4.7109375" style="383" customWidth="1"/>
    <col min="3586" max="3586" width="12.5703125" style="383" customWidth="1"/>
    <col min="3587" max="3587" width="13.42578125" style="383" customWidth="1"/>
    <col min="3588" max="3588" width="6.7109375" style="383" customWidth="1"/>
    <col min="3589" max="3589" width="8.140625" style="383" customWidth="1"/>
    <col min="3590" max="3590" width="5.85546875" style="383" customWidth="1"/>
    <col min="3591" max="3591" width="7.7109375" style="383" customWidth="1"/>
    <col min="3592" max="3592" width="3.85546875" style="383" customWidth="1"/>
    <col min="3593" max="3593" width="5.5703125" style="383" customWidth="1"/>
    <col min="3594" max="3594" width="7.85546875" style="383" customWidth="1"/>
    <col min="3595" max="3595" width="8.85546875" style="383" customWidth="1"/>
    <col min="3596" max="3596" width="7.5703125" style="383" customWidth="1"/>
    <col min="3597" max="3597" width="7" style="383" customWidth="1"/>
    <col min="3598" max="3598" width="8.7109375" style="383" customWidth="1"/>
    <col min="3599" max="3599" width="6.7109375" style="383" customWidth="1"/>
    <col min="3600" max="3600" width="6.5703125" style="383" customWidth="1"/>
    <col min="3601" max="3601" width="7.7109375" style="383" customWidth="1"/>
    <col min="3602" max="3602" width="9.140625" style="383"/>
    <col min="3603" max="3603" width="6.42578125" style="383" customWidth="1"/>
    <col min="3604" max="3604" width="7.85546875" style="383" customWidth="1"/>
    <col min="3605" max="3605" width="4.28515625" style="383" customWidth="1"/>
    <col min="3606" max="3606" width="4.5703125" style="383" customWidth="1"/>
    <col min="3607" max="3607" width="3.140625" style="383" customWidth="1"/>
    <col min="3608" max="3608" width="4.85546875" style="383" customWidth="1"/>
    <col min="3609" max="3609" width="5.7109375" style="383" customWidth="1"/>
    <col min="3610" max="3611" width="8.5703125" style="383" customWidth="1"/>
    <col min="3612" max="3612" width="6.7109375" style="383" customWidth="1"/>
    <col min="3613" max="3613" width="7.42578125" style="383" customWidth="1"/>
    <col min="3614" max="3614" width="8.7109375" style="383" customWidth="1"/>
    <col min="3615" max="3639" width="5.28515625" style="383" customWidth="1"/>
    <col min="3640" max="3640" width="6.7109375" style="383" customWidth="1"/>
    <col min="3641" max="3643" width="5.28515625" style="383" customWidth="1"/>
    <col min="3644" max="3650" width="9.140625" style="383"/>
    <col min="3651" max="3651" width="9.28515625" style="383" bestFit="1" customWidth="1"/>
    <col min="3652" max="3660" width="9.140625" style="383"/>
    <col min="3661" max="3662" width="9.28515625" style="383" bestFit="1" customWidth="1"/>
    <col min="3663" max="3663" width="9.85546875" style="383" bestFit="1" customWidth="1"/>
    <col min="3664" max="3664" width="9.28515625" style="383" bestFit="1" customWidth="1"/>
    <col min="3665" max="3665" width="9.140625" style="383"/>
    <col min="3666" max="3666" width="10.7109375" style="383" customWidth="1"/>
    <col min="3667" max="3667" width="17.140625" style="383" customWidth="1"/>
    <col min="3668" max="3668" width="16.42578125" style="383" customWidth="1"/>
    <col min="3669" max="3669" width="25.28515625" style="383" bestFit="1" customWidth="1"/>
    <col min="3670" max="3670" width="9.140625" style="383"/>
    <col min="3671" max="3671" width="16.85546875" style="383" customWidth="1"/>
    <col min="3672" max="3674" width="9.140625" style="383"/>
    <col min="3675" max="3675" width="13.5703125" style="383" bestFit="1" customWidth="1"/>
    <col min="3676" max="3676" width="20.42578125" style="383" customWidth="1"/>
    <col min="3677" max="3840" width="9.140625" style="383"/>
    <col min="3841" max="3841" width="4.7109375" style="383" customWidth="1"/>
    <col min="3842" max="3842" width="12.5703125" style="383" customWidth="1"/>
    <col min="3843" max="3843" width="13.42578125" style="383" customWidth="1"/>
    <col min="3844" max="3844" width="6.7109375" style="383" customWidth="1"/>
    <col min="3845" max="3845" width="8.140625" style="383" customWidth="1"/>
    <col min="3846" max="3846" width="5.85546875" style="383" customWidth="1"/>
    <col min="3847" max="3847" width="7.7109375" style="383" customWidth="1"/>
    <col min="3848" max="3848" width="3.85546875" style="383" customWidth="1"/>
    <col min="3849" max="3849" width="5.5703125" style="383" customWidth="1"/>
    <col min="3850" max="3850" width="7.85546875" style="383" customWidth="1"/>
    <col min="3851" max="3851" width="8.85546875" style="383" customWidth="1"/>
    <col min="3852" max="3852" width="7.5703125" style="383" customWidth="1"/>
    <col min="3853" max="3853" width="7" style="383" customWidth="1"/>
    <col min="3854" max="3854" width="8.7109375" style="383" customWidth="1"/>
    <col min="3855" max="3855" width="6.7109375" style="383" customWidth="1"/>
    <col min="3856" max="3856" width="6.5703125" style="383" customWidth="1"/>
    <col min="3857" max="3857" width="7.7109375" style="383" customWidth="1"/>
    <col min="3858" max="3858" width="9.140625" style="383"/>
    <col min="3859" max="3859" width="6.42578125" style="383" customWidth="1"/>
    <col min="3860" max="3860" width="7.85546875" style="383" customWidth="1"/>
    <col min="3861" max="3861" width="4.28515625" style="383" customWidth="1"/>
    <col min="3862" max="3862" width="4.5703125" style="383" customWidth="1"/>
    <col min="3863" max="3863" width="3.140625" style="383" customWidth="1"/>
    <col min="3864" max="3864" width="4.85546875" style="383" customWidth="1"/>
    <col min="3865" max="3865" width="5.7109375" style="383" customWidth="1"/>
    <col min="3866" max="3867" width="8.5703125" style="383" customWidth="1"/>
    <col min="3868" max="3868" width="6.7109375" style="383" customWidth="1"/>
    <col min="3869" max="3869" width="7.42578125" style="383" customWidth="1"/>
    <col min="3870" max="3870" width="8.7109375" style="383" customWidth="1"/>
    <col min="3871" max="3895" width="5.28515625" style="383" customWidth="1"/>
    <col min="3896" max="3896" width="6.7109375" style="383" customWidth="1"/>
    <col min="3897" max="3899" width="5.28515625" style="383" customWidth="1"/>
    <col min="3900" max="3906" width="9.140625" style="383"/>
    <col min="3907" max="3907" width="9.28515625" style="383" bestFit="1" customWidth="1"/>
    <col min="3908" max="3916" width="9.140625" style="383"/>
    <col min="3917" max="3918" width="9.28515625" style="383" bestFit="1" customWidth="1"/>
    <col min="3919" max="3919" width="9.85546875" style="383" bestFit="1" customWidth="1"/>
    <col min="3920" max="3920" width="9.28515625" style="383" bestFit="1" customWidth="1"/>
    <col min="3921" max="3921" width="9.140625" style="383"/>
    <col min="3922" max="3922" width="10.7109375" style="383" customWidth="1"/>
    <col min="3923" max="3923" width="17.140625" style="383" customWidth="1"/>
    <col min="3924" max="3924" width="16.42578125" style="383" customWidth="1"/>
    <col min="3925" max="3925" width="25.28515625" style="383" bestFit="1" customWidth="1"/>
    <col min="3926" max="3926" width="9.140625" style="383"/>
    <col min="3927" max="3927" width="16.85546875" style="383" customWidth="1"/>
    <col min="3928" max="3930" width="9.140625" style="383"/>
    <col min="3931" max="3931" width="13.5703125" style="383" bestFit="1" customWidth="1"/>
    <col min="3932" max="3932" width="20.42578125" style="383" customWidth="1"/>
    <col min="3933" max="4096" width="9.140625" style="383"/>
    <col min="4097" max="4097" width="4.7109375" style="383" customWidth="1"/>
    <col min="4098" max="4098" width="12.5703125" style="383" customWidth="1"/>
    <col min="4099" max="4099" width="13.42578125" style="383" customWidth="1"/>
    <col min="4100" max="4100" width="6.7109375" style="383" customWidth="1"/>
    <col min="4101" max="4101" width="8.140625" style="383" customWidth="1"/>
    <col min="4102" max="4102" width="5.85546875" style="383" customWidth="1"/>
    <col min="4103" max="4103" width="7.7109375" style="383" customWidth="1"/>
    <col min="4104" max="4104" width="3.85546875" style="383" customWidth="1"/>
    <col min="4105" max="4105" width="5.5703125" style="383" customWidth="1"/>
    <col min="4106" max="4106" width="7.85546875" style="383" customWidth="1"/>
    <col min="4107" max="4107" width="8.85546875" style="383" customWidth="1"/>
    <col min="4108" max="4108" width="7.5703125" style="383" customWidth="1"/>
    <col min="4109" max="4109" width="7" style="383" customWidth="1"/>
    <col min="4110" max="4110" width="8.7109375" style="383" customWidth="1"/>
    <col min="4111" max="4111" width="6.7109375" style="383" customWidth="1"/>
    <col min="4112" max="4112" width="6.5703125" style="383" customWidth="1"/>
    <col min="4113" max="4113" width="7.7109375" style="383" customWidth="1"/>
    <col min="4114" max="4114" width="9.140625" style="383"/>
    <col min="4115" max="4115" width="6.42578125" style="383" customWidth="1"/>
    <col min="4116" max="4116" width="7.85546875" style="383" customWidth="1"/>
    <col min="4117" max="4117" width="4.28515625" style="383" customWidth="1"/>
    <col min="4118" max="4118" width="4.5703125" style="383" customWidth="1"/>
    <col min="4119" max="4119" width="3.140625" style="383" customWidth="1"/>
    <col min="4120" max="4120" width="4.85546875" style="383" customWidth="1"/>
    <col min="4121" max="4121" width="5.7109375" style="383" customWidth="1"/>
    <col min="4122" max="4123" width="8.5703125" style="383" customWidth="1"/>
    <col min="4124" max="4124" width="6.7109375" style="383" customWidth="1"/>
    <col min="4125" max="4125" width="7.42578125" style="383" customWidth="1"/>
    <col min="4126" max="4126" width="8.7109375" style="383" customWidth="1"/>
    <col min="4127" max="4151" width="5.28515625" style="383" customWidth="1"/>
    <col min="4152" max="4152" width="6.7109375" style="383" customWidth="1"/>
    <col min="4153" max="4155" width="5.28515625" style="383" customWidth="1"/>
    <col min="4156" max="4162" width="9.140625" style="383"/>
    <col min="4163" max="4163" width="9.28515625" style="383" bestFit="1" customWidth="1"/>
    <col min="4164" max="4172" width="9.140625" style="383"/>
    <col min="4173" max="4174" width="9.28515625" style="383" bestFit="1" customWidth="1"/>
    <col min="4175" max="4175" width="9.85546875" style="383" bestFit="1" customWidth="1"/>
    <col min="4176" max="4176" width="9.28515625" style="383" bestFit="1" customWidth="1"/>
    <col min="4177" max="4177" width="9.140625" style="383"/>
    <col min="4178" max="4178" width="10.7109375" style="383" customWidth="1"/>
    <col min="4179" max="4179" width="17.140625" style="383" customWidth="1"/>
    <col min="4180" max="4180" width="16.42578125" style="383" customWidth="1"/>
    <col min="4181" max="4181" width="25.28515625" style="383" bestFit="1" customWidth="1"/>
    <col min="4182" max="4182" width="9.140625" style="383"/>
    <col min="4183" max="4183" width="16.85546875" style="383" customWidth="1"/>
    <col min="4184" max="4186" width="9.140625" style="383"/>
    <col min="4187" max="4187" width="13.5703125" style="383" bestFit="1" customWidth="1"/>
    <col min="4188" max="4188" width="20.42578125" style="383" customWidth="1"/>
    <col min="4189" max="4352" width="9.140625" style="383"/>
    <col min="4353" max="4353" width="4.7109375" style="383" customWidth="1"/>
    <col min="4354" max="4354" width="12.5703125" style="383" customWidth="1"/>
    <col min="4355" max="4355" width="13.42578125" style="383" customWidth="1"/>
    <col min="4356" max="4356" width="6.7109375" style="383" customWidth="1"/>
    <col min="4357" max="4357" width="8.140625" style="383" customWidth="1"/>
    <col min="4358" max="4358" width="5.85546875" style="383" customWidth="1"/>
    <col min="4359" max="4359" width="7.7109375" style="383" customWidth="1"/>
    <col min="4360" max="4360" width="3.85546875" style="383" customWidth="1"/>
    <col min="4361" max="4361" width="5.5703125" style="383" customWidth="1"/>
    <col min="4362" max="4362" width="7.85546875" style="383" customWidth="1"/>
    <col min="4363" max="4363" width="8.85546875" style="383" customWidth="1"/>
    <col min="4364" max="4364" width="7.5703125" style="383" customWidth="1"/>
    <col min="4365" max="4365" width="7" style="383" customWidth="1"/>
    <col min="4366" max="4366" width="8.7109375" style="383" customWidth="1"/>
    <col min="4367" max="4367" width="6.7109375" style="383" customWidth="1"/>
    <col min="4368" max="4368" width="6.5703125" style="383" customWidth="1"/>
    <col min="4369" max="4369" width="7.7109375" style="383" customWidth="1"/>
    <col min="4370" max="4370" width="9.140625" style="383"/>
    <col min="4371" max="4371" width="6.42578125" style="383" customWidth="1"/>
    <col min="4372" max="4372" width="7.85546875" style="383" customWidth="1"/>
    <col min="4373" max="4373" width="4.28515625" style="383" customWidth="1"/>
    <col min="4374" max="4374" width="4.5703125" style="383" customWidth="1"/>
    <col min="4375" max="4375" width="3.140625" style="383" customWidth="1"/>
    <col min="4376" max="4376" width="4.85546875" style="383" customWidth="1"/>
    <col min="4377" max="4377" width="5.7109375" style="383" customWidth="1"/>
    <col min="4378" max="4379" width="8.5703125" style="383" customWidth="1"/>
    <col min="4380" max="4380" width="6.7109375" style="383" customWidth="1"/>
    <col min="4381" max="4381" width="7.42578125" style="383" customWidth="1"/>
    <col min="4382" max="4382" width="8.7109375" style="383" customWidth="1"/>
    <col min="4383" max="4407" width="5.28515625" style="383" customWidth="1"/>
    <col min="4408" max="4408" width="6.7109375" style="383" customWidth="1"/>
    <col min="4409" max="4411" width="5.28515625" style="383" customWidth="1"/>
    <col min="4412" max="4418" width="9.140625" style="383"/>
    <col min="4419" max="4419" width="9.28515625" style="383" bestFit="1" customWidth="1"/>
    <col min="4420" max="4428" width="9.140625" style="383"/>
    <col min="4429" max="4430" width="9.28515625" style="383" bestFit="1" customWidth="1"/>
    <col min="4431" max="4431" width="9.85546875" style="383" bestFit="1" customWidth="1"/>
    <col min="4432" max="4432" width="9.28515625" style="383" bestFit="1" customWidth="1"/>
    <col min="4433" max="4433" width="9.140625" style="383"/>
    <col min="4434" max="4434" width="10.7109375" style="383" customWidth="1"/>
    <col min="4435" max="4435" width="17.140625" style="383" customWidth="1"/>
    <col min="4436" max="4436" width="16.42578125" style="383" customWidth="1"/>
    <col min="4437" max="4437" width="25.28515625" style="383" bestFit="1" customWidth="1"/>
    <col min="4438" max="4438" width="9.140625" style="383"/>
    <col min="4439" max="4439" width="16.85546875" style="383" customWidth="1"/>
    <col min="4440" max="4442" width="9.140625" style="383"/>
    <col min="4443" max="4443" width="13.5703125" style="383" bestFit="1" customWidth="1"/>
    <col min="4444" max="4444" width="20.42578125" style="383" customWidth="1"/>
    <col min="4445" max="4608" width="9.140625" style="383"/>
    <col min="4609" max="4609" width="4.7109375" style="383" customWidth="1"/>
    <col min="4610" max="4610" width="12.5703125" style="383" customWidth="1"/>
    <col min="4611" max="4611" width="13.42578125" style="383" customWidth="1"/>
    <col min="4612" max="4612" width="6.7109375" style="383" customWidth="1"/>
    <col min="4613" max="4613" width="8.140625" style="383" customWidth="1"/>
    <col min="4614" max="4614" width="5.85546875" style="383" customWidth="1"/>
    <col min="4615" max="4615" width="7.7109375" style="383" customWidth="1"/>
    <col min="4616" max="4616" width="3.85546875" style="383" customWidth="1"/>
    <col min="4617" max="4617" width="5.5703125" style="383" customWidth="1"/>
    <col min="4618" max="4618" width="7.85546875" style="383" customWidth="1"/>
    <col min="4619" max="4619" width="8.85546875" style="383" customWidth="1"/>
    <col min="4620" max="4620" width="7.5703125" style="383" customWidth="1"/>
    <col min="4621" max="4621" width="7" style="383" customWidth="1"/>
    <col min="4622" max="4622" width="8.7109375" style="383" customWidth="1"/>
    <col min="4623" max="4623" width="6.7109375" style="383" customWidth="1"/>
    <col min="4624" max="4624" width="6.5703125" style="383" customWidth="1"/>
    <col min="4625" max="4625" width="7.7109375" style="383" customWidth="1"/>
    <col min="4626" max="4626" width="9.140625" style="383"/>
    <col min="4627" max="4627" width="6.42578125" style="383" customWidth="1"/>
    <col min="4628" max="4628" width="7.85546875" style="383" customWidth="1"/>
    <col min="4629" max="4629" width="4.28515625" style="383" customWidth="1"/>
    <col min="4630" max="4630" width="4.5703125" style="383" customWidth="1"/>
    <col min="4631" max="4631" width="3.140625" style="383" customWidth="1"/>
    <col min="4632" max="4632" width="4.85546875" style="383" customWidth="1"/>
    <col min="4633" max="4633" width="5.7109375" style="383" customWidth="1"/>
    <col min="4634" max="4635" width="8.5703125" style="383" customWidth="1"/>
    <col min="4636" max="4636" width="6.7109375" style="383" customWidth="1"/>
    <col min="4637" max="4637" width="7.42578125" style="383" customWidth="1"/>
    <col min="4638" max="4638" width="8.7109375" style="383" customWidth="1"/>
    <col min="4639" max="4663" width="5.28515625" style="383" customWidth="1"/>
    <col min="4664" max="4664" width="6.7109375" style="383" customWidth="1"/>
    <col min="4665" max="4667" width="5.28515625" style="383" customWidth="1"/>
    <col min="4668" max="4674" width="9.140625" style="383"/>
    <col min="4675" max="4675" width="9.28515625" style="383" bestFit="1" customWidth="1"/>
    <col min="4676" max="4684" width="9.140625" style="383"/>
    <col min="4685" max="4686" width="9.28515625" style="383" bestFit="1" customWidth="1"/>
    <col min="4687" max="4687" width="9.85546875" style="383" bestFit="1" customWidth="1"/>
    <col min="4688" max="4688" width="9.28515625" style="383" bestFit="1" customWidth="1"/>
    <col min="4689" max="4689" width="9.140625" style="383"/>
    <col min="4690" max="4690" width="10.7109375" style="383" customWidth="1"/>
    <col min="4691" max="4691" width="17.140625" style="383" customWidth="1"/>
    <col min="4692" max="4692" width="16.42578125" style="383" customWidth="1"/>
    <col min="4693" max="4693" width="25.28515625" style="383" bestFit="1" customWidth="1"/>
    <col min="4694" max="4694" width="9.140625" style="383"/>
    <col min="4695" max="4695" width="16.85546875" style="383" customWidth="1"/>
    <col min="4696" max="4698" width="9.140625" style="383"/>
    <col min="4699" max="4699" width="13.5703125" style="383" bestFit="1" customWidth="1"/>
    <col min="4700" max="4700" width="20.42578125" style="383" customWidth="1"/>
    <col min="4701" max="4864" width="9.140625" style="383"/>
    <col min="4865" max="4865" width="4.7109375" style="383" customWidth="1"/>
    <col min="4866" max="4866" width="12.5703125" style="383" customWidth="1"/>
    <col min="4867" max="4867" width="13.42578125" style="383" customWidth="1"/>
    <col min="4868" max="4868" width="6.7109375" style="383" customWidth="1"/>
    <col min="4869" max="4869" width="8.140625" style="383" customWidth="1"/>
    <col min="4870" max="4870" width="5.85546875" style="383" customWidth="1"/>
    <col min="4871" max="4871" width="7.7109375" style="383" customWidth="1"/>
    <col min="4872" max="4872" width="3.85546875" style="383" customWidth="1"/>
    <col min="4873" max="4873" width="5.5703125" style="383" customWidth="1"/>
    <col min="4874" max="4874" width="7.85546875" style="383" customWidth="1"/>
    <col min="4875" max="4875" width="8.85546875" style="383" customWidth="1"/>
    <col min="4876" max="4876" width="7.5703125" style="383" customWidth="1"/>
    <col min="4877" max="4877" width="7" style="383" customWidth="1"/>
    <col min="4878" max="4878" width="8.7109375" style="383" customWidth="1"/>
    <col min="4879" max="4879" width="6.7109375" style="383" customWidth="1"/>
    <col min="4880" max="4880" width="6.5703125" style="383" customWidth="1"/>
    <col min="4881" max="4881" width="7.7109375" style="383" customWidth="1"/>
    <col min="4882" max="4882" width="9.140625" style="383"/>
    <col min="4883" max="4883" width="6.42578125" style="383" customWidth="1"/>
    <col min="4884" max="4884" width="7.85546875" style="383" customWidth="1"/>
    <col min="4885" max="4885" width="4.28515625" style="383" customWidth="1"/>
    <col min="4886" max="4886" width="4.5703125" style="383" customWidth="1"/>
    <col min="4887" max="4887" width="3.140625" style="383" customWidth="1"/>
    <col min="4888" max="4888" width="4.85546875" style="383" customWidth="1"/>
    <col min="4889" max="4889" width="5.7109375" style="383" customWidth="1"/>
    <col min="4890" max="4891" width="8.5703125" style="383" customWidth="1"/>
    <col min="4892" max="4892" width="6.7109375" style="383" customWidth="1"/>
    <col min="4893" max="4893" width="7.42578125" style="383" customWidth="1"/>
    <col min="4894" max="4894" width="8.7109375" style="383" customWidth="1"/>
    <col min="4895" max="4919" width="5.28515625" style="383" customWidth="1"/>
    <col min="4920" max="4920" width="6.7109375" style="383" customWidth="1"/>
    <col min="4921" max="4923" width="5.28515625" style="383" customWidth="1"/>
    <col min="4924" max="4930" width="9.140625" style="383"/>
    <col min="4931" max="4931" width="9.28515625" style="383" bestFit="1" customWidth="1"/>
    <col min="4932" max="4940" width="9.140625" style="383"/>
    <col min="4941" max="4942" width="9.28515625" style="383" bestFit="1" customWidth="1"/>
    <col min="4943" max="4943" width="9.85546875" style="383" bestFit="1" customWidth="1"/>
    <col min="4944" max="4944" width="9.28515625" style="383" bestFit="1" customWidth="1"/>
    <col min="4945" max="4945" width="9.140625" style="383"/>
    <col min="4946" max="4946" width="10.7109375" style="383" customWidth="1"/>
    <col min="4947" max="4947" width="17.140625" style="383" customWidth="1"/>
    <col min="4948" max="4948" width="16.42578125" style="383" customWidth="1"/>
    <col min="4949" max="4949" width="25.28515625" style="383" bestFit="1" customWidth="1"/>
    <col min="4950" max="4950" width="9.140625" style="383"/>
    <col min="4951" max="4951" width="16.85546875" style="383" customWidth="1"/>
    <col min="4952" max="4954" width="9.140625" style="383"/>
    <col min="4955" max="4955" width="13.5703125" style="383" bestFit="1" customWidth="1"/>
    <col min="4956" max="4956" width="20.42578125" style="383" customWidth="1"/>
    <col min="4957" max="5120" width="9.140625" style="383"/>
    <col min="5121" max="5121" width="4.7109375" style="383" customWidth="1"/>
    <col min="5122" max="5122" width="12.5703125" style="383" customWidth="1"/>
    <col min="5123" max="5123" width="13.42578125" style="383" customWidth="1"/>
    <col min="5124" max="5124" width="6.7109375" style="383" customWidth="1"/>
    <col min="5125" max="5125" width="8.140625" style="383" customWidth="1"/>
    <col min="5126" max="5126" width="5.85546875" style="383" customWidth="1"/>
    <col min="5127" max="5127" width="7.7109375" style="383" customWidth="1"/>
    <col min="5128" max="5128" width="3.85546875" style="383" customWidth="1"/>
    <col min="5129" max="5129" width="5.5703125" style="383" customWidth="1"/>
    <col min="5130" max="5130" width="7.85546875" style="383" customWidth="1"/>
    <col min="5131" max="5131" width="8.85546875" style="383" customWidth="1"/>
    <col min="5132" max="5132" width="7.5703125" style="383" customWidth="1"/>
    <col min="5133" max="5133" width="7" style="383" customWidth="1"/>
    <col min="5134" max="5134" width="8.7109375" style="383" customWidth="1"/>
    <col min="5135" max="5135" width="6.7109375" style="383" customWidth="1"/>
    <col min="5136" max="5136" width="6.5703125" style="383" customWidth="1"/>
    <col min="5137" max="5137" width="7.7109375" style="383" customWidth="1"/>
    <col min="5138" max="5138" width="9.140625" style="383"/>
    <col min="5139" max="5139" width="6.42578125" style="383" customWidth="1"/>
    <col min="5140" max="5140" width="7.85546875" style="383" customWidth="1"/>
    <col min="5141" max="5141" width="4.28515625" style="383" customWidth="1"/>
    <col min="5142" max="5142" width="4.5703125" style="383" customWidth="1"/>
    <col min="5143" max="5143" width="3.140625" style="383" customWidth="1"/>
    <col min="5144" max="5144" width="4.85546875" style="383" customWidth="1"/>
    <col min="5145" max="5145" width="5.7109375" style="383" customWidth="1"/>
    <col min="5146" max="5147" width="8.5703125" style="383" customWidth="1"/>
    <col min="5148" max="5148" width="6.7109375" style="383" customWidth="1"/>
    <col min="5149" max="5149" width="7.42578125" style="383" customWidth="1"/>
    <col min="5150" max="5150" width="8.7109375" style="383" customWidth="1"/>
    <col min="5151" max="5175" width="5.28515625" style="383" customWidth="1"/>
    <col min="5176" max="5176" width="6.7109375" style="383" customWidth="1"/>
    <col min="5177" max="5179" width="5.28515625" style="383" customWidth="1"/>
    <col min="5180" max="5186" width="9.140625" style="383"/>
    <col min="5187" max="5187" width="9.28515625" style="383" bestFit="1" customWidth="1"/>
    <col min="5188" max="5196" width="9.140625" style="383"/>
    <col min="5197" max="5198" width="9.28515625" style="383" bestFit="1" customWidth="1"/>
    <col min="5199" max="5199" width="9.85546875" style="383" bestFit="1" customWidth="1"/>
    <col min="5200" max="5200" width="9.28515625" style="383" bestFit="1" customWidth="1"/>
    <col min="5201" max="5201" width="9.140625" style="383"/>
    <col min="5202" max="5202" width="10.7109375" style="383" customWidth="1"/>
    <col min="5203" max="5203" width="17.140625" style="383" customWidth="1"/>
    <col min="5204" max="5204" width="16.42578125" style="383" customWidth="1"/>
    <col min="5205" max="5205" width="25.28515625" style="383" bestFit="1" customWidth="1"/>
    <col min="5206" max="5206" width="9.140625" style="383"/>
    <col min="5207" max="5207" width="16.85546875" style="383" customWidth="1"/>
    <col min="5208" max="5210" width="9.140625" style="383"/>
    <col min="5211" max="5211" width="13.5703125" style="383" bestFit="1" customWidth="1"/>
    <col min="5212" max="5212" width="20.42578125" style="383" customWidth="1"/>
    <col min="5213" max="5376" width="9.140625" style="383"/>
    <col min="5377" max="5377" width="4.7109375" style="383" customWidth="1"/>
    <col min="5378" max="5378" width="12.5703125" style="383" customWidth="1"/>
    <col min="5379" max="5379" width="13.42578125" style="383" customWidth="1"/>
    <col min="5380" max="5380" width="6.7109375" style="383" customWidth="1"/>
    <col min="5381" max="5381" width="8.140625" style="383" customWidth="1"/>
    <col min="5382" max="5382" width="5.85546875" style="383" customWidth="1"/>
    <col min="5383" max="5383" width="7.7109375" style="383" customWidth="1"/>
    <col min="5384" max="5384" width="3.85546875" style="383" customWidth="1"/>
    <col min="5385" max="5385" width="5.5703125" style="383" customWidth="1"/>
    <col min="5386" max="5386" width="7.85546875" style="383" customWidth="1"/>
    <col min="5387" max="5387" width="8.85546875" style="383" customWidth="1"/>
    <col min="5388" max="5388" width="7.5703125" style="383" customWidth="1"/>
    <col min="5389" max="5389" width="7" style="383" customWidth="1"/>
    <col min="5390" max="5390" width="8.7109375" style="383" customWidth="1"/>
    <col min="5391" max="5391" width="6.7109375" style="383" customWidth="1"/>
    <col min="5392" max="5392" width="6.5703125" style="383" customWidth="1"/>
    <col min="5393" max="5393" width="7.7109375" style="383" customWidth="1"/>
    <col min="5394" max="5394" width="9.140625" style="383"/>
    <col min="5395" max="5395" width="6.42578125" style="383" customWidth="1"/>
    <col min="5396" max="5396" width="7.85546875" style="383" customWidth="1"/>
    <col min="5397" max="5397" width="4.28515625" style="383" customWidth="1"/>
    <col min="5398" max="5398" width="4.5703125" style="383" customWidth="1"/>
    <col min="5399" max="5399" width="3.140625" style="383" customWidth="1"/>
    <col min="5400" max="5400" width="4.85546875" style="383" customWidth="1"/>
    <col min="5401" max="5401" width="5.7109375" style="383" customWidth="1"/>
    <col min="5402" max="5403" width="8.5703125" style="383" customWidth="1"/>
    <col min="5404" max="5404" width="6.7109375" style="383" customWidth="1"/>
    <col min="5405" max="5405" width="7.42578125" style="383" customWidth="1"/>
    <col min="5406" max="5406" width="8.7109375" style="383" customWidth="1"/>
    <col min="5407" max="5431" width="5.28515625" style="383" customWidth="1"/>
    <col min="5432" max="5432" width="6.7109375" style="383" customWidth="1"/>
    <col min="5433" max="5435" width="5.28515625" style="383" customWidth="1"/>
    <col min="5436" max="5442" width="9.140625" style="383"/>
    <col min="5443" max="5443" width="9.28515625" style="383" bestFit="1" customWidth="1"/>
    <col min="5444" max="5452" width="9.140625" style="383"/>
    <col min="5453" max="5454" width="9.28515625" style="383" bestFit="1" customWidth="1"/>
    <col min="5455" max="5455" width="9.85546875" style="383" bestFit="1" customWidth="1"/>
    <col min="5456" max="5456" width="9.28515625" style="383" bestFit="1" customWidth="1"/>
    <col min="5457" max="5457" width="9.140625" style="383"/>
    <col min="5458" max="5458" width="10.7109375" style="383" customWidth="1"/>
    <col min="5459" max="5459" width="17.140625" style="383" customWidth="1"/>
    <col min="5460" max="5460" width="16.42578125" style="383" customWidth="1"/>
    <col min="5461" max="5461" width="25.28515625" style="383" bestFit="1" customWidth="1"/>
    <col min="5462" max="5462" width="9.140625" style="383"/>
    <col min="5463" max="5463" width="16.85546875" style="383" customWidth="1"/>
    <col min="5464" max="5466" width="9.140625" style="383"/>
    <col min="5467" max="5467" width="13.5703125" style="383" bestFit="1" customWidth="1"/>
    <col min="5468" max="5468" width="20.42578125" style="383" customWidth="1"/>
    <col min="5469" max="5632" width="9.140625" style="383"/>
    <col min="5633" max="5633" width="4.7109375" style="383" customWidth="1"/>
    <col min="5634" max="5634" width="12.5703125" style="383" customWidth="1"/>
    <col min="5635" max="5635" width="13.42578125" style="383" customWidth="1"/>
    <col min="5636" max="5636" width="6.7109375" style="383" customWidth="1"/>
    <col min="5637" max="5637" width="8.140625" style="383" customWidth="1"/>
    <col min="5638" max="5638" width="5.85546875" style="383" customWidth="1"/>
    <col min="5639" max="5639" width="7.7109375" style="383" customWidth="1"/>
    <col min="5640" max="5640" width="3.85546875" style="383" customWidth="1"/>
    <col min="5641" max="5641" width="5.5703125" style="383" customWidth="1"/>
    <col min="5642" max="5642" width="7.85546875" style="383" customWidth="1"/>
    <col min="5643" max="5643" width="8.85546875" style="383" customWidth="1"/>
    <col min="5644" max="5644" width="7.5703125" style="383" customWidth="1"/>
    <col min="5645" max="5645" width="7" style="383" customWidth="1"/>
    <col min="5646" max="5646" width="8.7109375" style="383" customWidth="1"/>
    <col min="5647" max="5647" width="6.7109375" style="383" customWidth="1"/>
    <col min="5648" max="5648" width="6.5703125" style="383" customWidth="1"/>
    <col min="5649" max="5649" width="7.7109375" style="383" customWidth="1"/>
    <col min="5650" max="5650" width="9.140625" style="383"/>
    <col min="5651" max="5651" width="6.42578125" style="383" customWidth="1"/>
    <col min="5652" max="5652" width="7.85546875" style="383" customWidth="1"/>
    <col min="5653" max="5653" width="4.28515625" style="383" customWidth="1"/>
    <col min="5654" max="5654" width="4.5703125" style="383" customWidth="1"/>
    <col min="5655" max="5655" width="3.140625" style="383" customWidth="1"/>
    <col min="5656" max="5656" width="4.85546875" style="383" customWidth="1"/>
    <col min="5657" max="5657" width="5.7109375" style="383" customWidth="1"/>
    <col min="5658" max="5659" width="8.5703125" style="383" customWidth="1"/>
    <col min="5660" max="5660" width="6.7109375" style="383" customWidth="1"/>
    <col min="5661" max="5661" width="7.42578125" style="383" customWidth="1"/>
    <col min="5662" max="5662" width="8.7109375" style="383" customWidth="1"/>
    <col min="5663" max="5687" width="5.28515625" style="383" customWidth="1"/>
    <col min="5688" max="5688" width="6.7109375" style="383" customWidth="1"/>
    <col min="5689" max="5691" width="5.28515625" style="383" customWidth="1"/>
    <col min="5692" max="5698" width="9.140625" style="383"/>
    <col min="5699" max="5699" width="9.28515625" style="383" bestFit="1" customWidth="1"/>
    <col min="5700" max="5708" width="9.140625" style="383"/>
    <col min="5709" max="5710" width="9.28515625" style="383" bestFit="1" customWidth="1"/>
    <col min="5711" max="5711" width="9.85546875" style="383" bestFit="1" customWidth="1"/>
    <col min="5712" max="5712" width="9.28515625" style="383" bestFit="1" customWidth="1"/>
    <col min="5713" max="5713" width="9.140625" style="383"/>
    <col min="5714" max="5714" width="10.7109375" style="383" customWidth="1"/>
    <col min="5715" max="5715" width="17.140625" style="383" customWidth="1"/>
    <col min="5716" max="5716" width="16.42578125" style="383" customWidth="1"/>
    <col min="5717" max="5717" width="25.28515625" style="383" bestFit="1" customWidth="1"/>
    <col min="5718" max="5718" width="9.140625" style="383"/>
    <col min="5719" max="5719" width="16.85546875" style="383" customWidth="1"/>
    <col min="5720" max="5722" width="9.140625" style="383"/>
    <col min="5723" max="5723" width="13.5703125" style="383" bestFit="1" customWidth="1"/>
    <col min="5724" max="5724" width="20.42578125" style="383" customWidth="1"/>
    <col min="5725" max="5888" width="9.140625" style="383"/>
    <col min="5889" max="5889" width="4.7109375" style="383" customWidth="1"/>
    <col min="5890" max="5890" width="12.5703125" style="383" customWidth="1"/>
    <col min="5891" max="5891" width="13.42578125" style="383" customWidth="1"/>
    <col min="5892" max="5892" width="6.7109375" style="383" customWidth="1"/>
    <col min="5893" max="5893" width="8.140625" style="383" customWidth="1"/>
    <col min="5894" max="5894" width="5.85546875" style="383" customWidth="1"/>
    <col min="5895" max="5895" width="7.7109375" style="383" customWidth="1"/>
    <col min="5896" max="5896" width="3.85546875" style="383" customWidth="1"/>
    <col min="5897" max="5897" width="5.5703125" style="383" customWidth="1"/>
    <col min="5898" max="5898" width="7.85546875" style="383" customWidth="1"/>
    <col min="5899" max="5899" width="8.85546875" style="383" customWidth="1"/>
    <col min="5900" max="5900" width="7.5703125" style="383" customWidth="1"/>
    <col min="5901" max="5901" width="7" style="383" customWidth="1"/>
    <col min="5902" max="5902" width="8.7109375" style="383" customWidth="1"/>
    <col min="5903" max="5903" width="6.7109375" style="383" customWidth="1"/>
    <col min="5904" max="5904" width="6.5703125" style="383" customWidth="1"/>
    <col min="5905" max="5905" width="7.7109375" style="383" customWidth="1"/>
    <col min="5906" max="5906" width="9.140625" style="383"/>
    <col min="5907" max="5907" width="6.42578125" style="383" customWidth="1"/>
    <col min="5908" max="5908" width="7.85546875" style="383" customWidth="1"/>
    <col min="5909" max="5909" width="4.28515625" style="383" customWidth="1"/>
    <col min="5910" max="5910" width="4.5703125" style="383" customWidth="1"/>
    <col min="5911" max="5911" width="3.140625" style="383" customWidth="1"/>
    <col min="5912" max="5912" width="4.85546875" style="383" customWidth="1"/>
    <col min="5913" max="5913" width="5.7109375" style="383" customWidth="1"/>
    <col min="5914" max="5915" width="8.5703125" style="383" customWidth="1"/>
    <col min="5916" max="5916" width="6.7109375" style="383" customWidth="1"/>
    <col min="5917" max="5917" width="7.42578125" style="383" customWidth="1"/>
    <col min="5918" max="5918" width="8.7109375" style="383" customWidth="1"/>
    <col min="5919" max="5943" width="5.28515625" style="383" customWidth="1"/>
    <col min="5944" max="5944" width="6.7109375" style="383" customWidth="1"/>
    <col min="5945" max="5947" width="5.28515625" style="383" customWidth="1"/>
    <col min="5948" max="5954" width="9.140625" style="383"/>
    <col min="5955" max="5955" width="9.28515625" style="383" bestFit="1" customWidth="1"/>
    <col min="5956" max="5964" width="9.140625" style="383"/>
    <col min="5965" max="5966" width="9.28515625" style="383" bestFit="1" customWidth="1"/>
    <col min="5967" max="5967" width="9.85546875" style="383" bestFit="1" customWidth="1"/>
    <col min="5968" max="5968" width="9.28515625" style="383" bestFit="1" customWidth="1"/>
    <col min="5969" max="5969" width="9.140625" style="383"/>
    <col min="5970" max="5970" width="10.7109375" style="383" customWidth="1"/>
    <col min="5971" max="5971" width="17.140625" style="383" customWidth="1"/>
    <col min="5972" max="5972" width="16.42578125" style="383" customWidth="1"/>
    <col min="5973" max="5973" width="25.28515625" style="383" bestFit="1" customWidth="1"/>
    <col min="5974" max="5974" width="9.140625" style="383"/>
    <col min="5975" max="5975" width="16.85546875" style="383" customWidth="1"/>
    <col min="5976" max="5978" width="9.140625" style="383"/>
    <col min="5979" max="5979" width="13.5703125" style="383" bestFit="1" customWidth="1"/>
    <col min="5980" max="5980" width="20.42578125" style="383" customWidth="1"/>
    <col min="5981" max="6144" width="9.140625" style="383"/>
    <col min="6145" max="6145" width="4.7109375" style="383" customWidth="1"/>
    <col min="6146" max="6146" width="12.5703125" style="383" customWidth="1"/>
    <col min="6147" max="6147" width="13.42578125" style="383" customWidth="1"/>
    <col min="6148" max="6148" width="6.7109375" style="383" customWidth="1"/>
    <col min="6149" max="6149" width="8.140625" style="383" customWidth="1"/>
    <col min="6150" max="6150" width="5.85546875" style="383" customWidth="1"/>
    <col min="6151" max="6151" width="7.7109375" style="383" customWidth="1"/>
    <col min="6152" max="6152" width="3.85546875" style="383" customWidth="1"/>
    <col min="6153" max="6153" width="5.5703125" style="383" customWidth="1"/>
    <col min="6154" max="6154" width="7.85546875" style="383" customWidth="1"/>
    <col min="6155" max="6155" width="8.85546875" style="383" customWidth="1"/>
    <col min="6156" max="6156" width="7.5703125" style="383" customWidth="1"/>
    <col min="6157" max="6157" width="7" style="383" customWidth="1"/>
    <col min="6158" max="6158" width="8.7109375" style="383" customWidth="1"/>
    <col min="6159" max="6159" width="6.7109375" style="383" customWidth="1"/>
    <col min="6160" max="6160" width="6.5703125" style="383" customWidth="1"/>
    <col min="6161" max="6161" width="7.7109375" style="383" customWidth="1"/>
    <col min="6162" max="6162" width="9.140625" style="383"/>
    <col min="6163" max="6163" width="6.42578125" style="383" customWidth="1"/>
    <col min="6164" max="6164" width="7.85546875" style="383" customWidth="1"/>
    <col min="6165" max="6165" width="4.28515625" style="383" customWidth="1"/>
    <col min="6166" max="6166" width="4.5703125" style="383" customWidth="1"/>
    <col min="6167" max="6167" width="3.140625" style="383" customWidth="1"/>
    <col min="6168" max="6168" width="4.85546875" style="383" customWidth="1"/>
    <col min="6169" max="6169" width="5.7109375" style="383" customWidth="1"/>
    <col min="6170" max="6171" width="8.5703125" style="383" customWidth="1"/>
    <col min="6172" max="6172" width="6.7109375" style="383" customWidth="1"/>
    <col min="6173" max="6173" width="7.42578125" style="383" customWidth="1"/>
    <col min="6174" max="6174" width="8.7109375" style="383" customWidth="1"/>
    <col min="6175" max="6199" width="5.28515625" style="383" customWidth="1"/>
    <col min="6200" max="6200" width="6.7109375" style="383" customWidth="1"/>
    <col min="6201" max="6203" width="5.28515625" style="383" customWidth="1"/>
    <col min="6204" max="6210" width="9.140625" style="383"/>
    <col min="6211" max="6211" width="9.28515625" style="383" bestFit="1" customWidth="1"/>
    <col min="6212" max="6220" width="9.140625" style="383"/>
    <col min="6221" max="6222" width="9.28515625" style="383" bestFit="1" customWidth="1"/>
    <col min="6223" max="6223" width="9.85546875" style="383" bestFit="1" customWidth="1"/>
    <col min="6224" max="6224" width="9.28515625" style="383" bestFit="1" customWidth="1"/>
    <col min="6225" max="6225" width="9.140625" style="383"/>
    <col min="6226" max="6226" width="10.7109375" style="383" customWidth="1"/>
    <col min="6227" max="6227" width="17.140625" style="383" customWidth="1"/>
    <col min="6228" max="6228" width="16.42578125" style="383" customWidth="1"/>
    <col min="6229" max="6229" width="25.28515625" style="383" bestFit="1" customWidth="1"/>
    <col min="6230" max="6230" width="9.140625" style="383"/>
    <col min="6231" max="6231" width="16.85546875" style="383" customWidth="1"/>
    <col min="6232" max="6234" width="9.140625" style="383"/>
    <col min="6235" max="6235" width="13.5703125" style="383" bestFit="1" customWidth="1"/>
    <col min="6236" max="6236" width="20.42578125" style="383" customWidth="1"/>
    <col min="6237" max="6400" width="9.140625" style="383"/>
    <col min="6401" max="6401" width="4.7109375" style="383" customWidth="1"/>
    <col min="6402" max="6402" width="12.5703125" style="383" customWidth="1"/>
    <col min="6403" max="6403" width="13.42578125" style="383" customWidth="1"/>
    <col min="6404" max="6404" width="6.7109375" style="383" customWidth="1"/>
    <col min="6405" max="6405" width="8.140625" style="383" customWidth="1"/>
    <col min="6406" max="6406" width="5.85546875" style="383" customWidth="1"/>
    <col min="6407" max="6407" width="7.7109375" style="383" customWidth="1"/>
    <col min="6408" max="6408" width="3.85546875" style="383" customWidth="1"/>
    <col min="6409" max="6409" width="5.5703125" style="383" customWidth="1"/>
    <col min="6410" max="6410" width="7.85546875" style="383" customWidth="1"/>
    <col min="6411" max="6411" width="8.85546875" style="383" customWidth="1"/>
    <col min="6412" max="6412" width="7.5703125" style="383" customWidth="1"/>
    <col min="6413" max="6413" width="7" style="383" customWidth="1"/>
    <col min="6414" max="6414" width="8.7109375" style="383" customWidth="1"/>
    <col min="6415" max="6415" width="6.7109375" style="383" customWidth="1"/>
    <col min="6416" max="6416" width="6.5703125" style="383" customWidth="1"/>
    <col min="6417" max="6417" width="7.7109375" style="383" customWidth="1"/>
    <col min="6418" max="6418" width="9.140625" style="383"/>
    <col min="6419" max="6419" width="6.42578125" style="383" customWidth="1"/>
    <col min="6420" max="6420" width="7.85546875" style="383" customWidth="1"/>
    <col min="6421" max="6421" width="4.28515625" style="383" customWidth="1"/>
    <col min="6422" max="6422" width="4.5703125" style="383" customWidth="1"/>
    <col min="6423" max="6423" width="3.140625" style="383" customWidth="1"/>
    <col min="6424" max="6424" width="4.85546875" style="383" customWidth="1"/>
    <col min="6425" max="6425" width="5.7109375" style="383" customWidth="1"/>
    <col min="6426" max="6427" width="8.5703125" style="383" customWidth="1"/>
    <col min="6428" max="6428" width="6.7109375" style="383" customWidth="1"/>
    <col min="6429" max="6429" width="7.42578125" style="383" customWidth="1"/>
    <col min="6430" max="6430" width="8.7109375" style="383" customWidth="1"/>
    <col min="6431" max="6455" width="5.28515625" style="383" customWidth="1"/>
    <col min="6456" max="6456" width="6.7109375" style="383" customWidth="1"/>
    <col min="6457" max="6459" width="5.28515625" style="383" customWidth="1"/>
    <col min="6460" max="6466" width="9.140625" style="383"/>
    <col min="6467" max="6467" width="9.28515625" style="383" bestFit="1" customWidth="1"/>
    <col min="6468" max="6476" width="9.140625" style="383"/>
    <col min="6477" max="6478" width="9.28515625" style="383" bestFit="1" customWidth="1"/>
    <col min="6479" max="6479" width="9.85546875" style="383" bestFit="1" customWidth="1"/>
    <col min="6480" max="6480" width="9.28515625" style="383" bestFit="1" customWidth="1"/>
    <col min="6481" max="6481" width="9.140625" style="383"/>
    <col min="6482" max="6482" width="10.7109375" style="383" customWidth="1"/>
    <col min="6483" max="6483" width="17.140625" style="383" customWidth="1"/>
    <col min="6484" max="6484" width="16.42578125" style="383" customWidth="1"/>
    <col min="6485" max="6485" width="25.28515625" style="383" bestFit="1" customWidth="1"/>
    <col min="6486" max="6486" width="9.140625" style="383"/>
    <col min="6487" max="6487" width="16.85546875" style="383" customWidth="1"/>
    <col min="6488" max="6490" width="9.140625" style="383"/>
    <col min="6491" max="6491" width="13.5703125" style="383" bestFit="1" customWidth="1"/>
    <col min="6492" max="6492" width="20.42578125" style="383" customWidth="1"/>
    <col min="6493" max="6656" width="9.140625" style="383"/>
    <col min="6657" max="6657" width="4.7109375" style="383" customWidth="1"/>
    <col min="6658" max="6658" width="12.5703125" style="383" customWidth="1"/>
    <col min="6659" max="6659" width="13.42578125" style="383" customWidth="1"/>
    <col min="6660" max="6660" width="6.7109375" style="383" customWidth="1"/>
    <col min="6661" max="6661" width="8.140625" style="383" customWidth="1"/>
    <col min="6662" max="6662" width="5.85546875" style="383" customWidth="1"/>
    <col min="6663" max="6663" width="7.7109375" style="383" customWidth="1"/>
    <col min="6664" max="6664" width="3.85546875" style="383" customWidth="1"/>
    <col min="6665" max="6665" width="5.5703125" style="383" customWidth="1"/>
    <col min="6666" max="6666" width="7.85546875" style="383" customWidth="1"/>
    <col min="6667" max="6667" width="8.85546875" style="383" customWidth="1"/>
    <col min="6668" max="6668" width="7.5703125" style="383" customWidth="1"/>
    <col min="6669" max="6669" width="7" style="383" customWidth="1"/>
    <col min="6670" max="6670" width="8.7109375" style="383" customWidth="1"/>
    <col min="6671" max="6671" width="6.7109375" style="383" customWidth="1"/>
    <col min="6672" max="6672" width="6.5703125" style="383" customWidth="1"/>
    <col min="6673" max="6673" width="7.7109375" style="383" customWidth="1"/>
    <col min="6674" max="6674" width="9.140625" style="383"/>
    <col min="6675" max="6675" width="6.42578125" style="383" customWidth="1"/>
    <col min="6676" max="6676" width="7.85546875" style="383" customWidth="1"/>
    <col min="6677" max="6677" width="4.28515625" style="383" customWidth="1"/>
    <col min="6678" max="6678" width="4.5703125" style="383" customWidth="1"/>
    <col min="6679" max="6679" width="3.140625" style="383" customWidth="1"/>
    <col min="6680" max="6680" width="4.85546875" style="383" customWidth="1"/>
    <col min="6681" max="6681" width="5.7109375" style="383" customWidth="1"/>
    <col min="6682" max="6683" width="8.5703125" style="383" customWidth="1"/>
    <col min="6684" max="6684" width="6.7109375" style="383" customWidth="1"/>
    <col min="6685" max="6685" width="7.42578125" style="383" customWidth="1"/>
    <col min="6686" max="6686" width="8.7109375" style="383" customWidth="1"/>
    <col min="6687" max="6711" width="5.28515625" style="383" customWidth="1"/>
    <col min="6712" max="6712" width="6.7109375" style="383" customWidth="1"/>
    <col min="6713" max="6715" width="5.28515625" style="383" customWidth="1"/>
    <col min="6716" max="6722" width="9.140625" style="383"/>
    <col min="6723" max="6723" width="9.28515625" style="383" bestFit="1" customWidth="1"/>
    <col min="6724" max="6732" width="9.140625" style="383"/>
    <col min="6733" max="6734" width="9.28515625" style="383" bestFit="1" customWidth="1"/>
    <col min="6735" max="6735" width="9.85546875" style="383" bestFit="1" customWidth="1"/>
    <col min="6736" max="6736" width="9.28515625" style="383" bestFit="1" customWidth="1"/>
    <col min="6737" max="6737" width="9.140625" style="383"/>
    <col min="6738" max="6738" width="10.7109375" style="383" customWidth="1"/>
    <col min="6739" max="6739" width="17.140625" style="383" customWidth="1"/>
    <col min="6740" max="6740" width="16.42578125" style="383" customWidth="1"/>
    <col min="6741" max="6741" width="25.28515625" style="383" bestFit="1" customWidth="1"/>
    <col min="6742" max="6742" width="9.140625" style="383"/>
    <col min="6743" max="6743" width="16.85546875" style="383" customWidth="1"/>
    <col min="6744" max="6746" width="9.140625" style="383"/>
    <col min="6747" max="6747" width="13.5703125" style="383" bestFit="1" customWidth="1"/>
    <col min="6748" max="6748" width="20.42578125" style="383" customWidth="1"/>
    <col min="6749" max="6912" width="9.140625" style="383"/>
    <col min="6913" max="6913" width="4.7109375" style="383" customWidth="1"/>
    <col min="6914" max="6914" width="12.5703125" style="383" customWidth="1"/>
    <col min="6915" max="6915" width="13.42578125" style="383" customWidth="1"/>
    <col min="6916" max="6916" width="6.7109375" style="383" customWidth="1"/>
    <col min="6917" max="6917" width="8.140625" style="383" customWidth="1"/>
    <col min="6918" max="6918" width="5.85546875" style="383" customWidth="1"/>
    <col min="6919" max="6919" width="7.7109375" style="383" customWidth="1"/>
    <col min="6920" max="6920" width="3.85546875" style="383" customWidth="1"/>
    <col min="6921" max="6921" width="5.5703125" style="383" customWidth="1"/>
    <col min="6922" max="6922" width="7.85546875" style="383" customWidth="1"/>
    <col min="6923" max="6923" width="8.85546875" style="383" customWidth="1"/>
    <col min="6924" max="6924" width="7.5703125" style="383" customWidth="1"/>
    <col min="6925" max="6925" width="7" style="383" customWidth="1"/>
    <col min="6926" max="6926" width="8.7109375" style="383" customWidth="1"/>
    <col min="6927" max="6927" width="6.7109375" style="383" customWidth="1"/>
    <col min="6928" max="6928" width="6.5703125" style="383" customWidth="1"/>
    <col min="6929" max="6929" width="7.7109375" style="383" customWidth="1"/>
    <col min="6930" max="6930" width="9.140625" style="383"/>
    <col min="6931" max="6931" width="6.42578125" style="383" customWidth="1"/>
    <col min="6932" max="6932" width="7.85546875" style="383" customWidth="1"/>
    <col min="6933" max="6933" width="4.28515625" style="383" customWidth="1"/>
    <col min="6934" max="6934" width="4.5703125" style="383" customWidth="1"/>
    <col min="6935" max="6935" width="3.140625" style="383" customWidth="1"/>
    <col min="6936" max="6936" width="4.85546875" style="383" customWidth="1"/>
    <col min="6937" max="6937" width="5.7109375" style="383" customWidth="1"/>
    <col min="6938" max="6939" width="8.5703125" style="383" customWidth="1"/>
    <col min="6940" max="6940" width="6.7109375" style="383" customWidth="1"/>
    <col min="6941" max="6941" width="7.42578125" style="383" customWidth="1"/>
    <col min="6942" max="6942" width="8.7109375" style="383" customWidth="1"/>
    <col min="6943" max="6967" width="5.28515625" style="383" customWidth="1"/>
    <col min="6968" max="6968" width="6.7109375" style="383" customWidth="1"/>
    <col min="6969" max="6971" width="5.28515625" style="383" customWidth="1"/>
    <col min="6972" max="6978" width="9.140625" style="383"/>
    <col min="6979" max="6979" width="9.28515625" style="383" bestFit="1" customWidth="1"/>
    <col min="6980" max="6988" width="9.140625" style="383"/>
    <col min="6989" max="6990" width="9.28515625" style="383" bestFit="1" customWidth="1"/>
    <col min="6991" max="6991" width="9.85546875" style="383" bestFit="1" customWidth="1"/>
    <col min="6992" max="6992" width="9.28515625" style="383" bestFit="1" customWidth="1"/>
    <col min="6993" max="6993" width="9.140625" style="383"/>
    <col min="6994" max="6994" width="10.7109375" style="383" customWidth="1"/>
    <col min="6995" max="6995" width="17.140625" style="383" customWidth="1"/>
    <col min="6996" max="6996" width="16.42578125" style="383" customWidth="1"/>
    <col min="6997" max="6997" width="25.28515625" style="383" bestFit="1" customWidth="1"/>
    <col min="6998" max="6998" width="9.140625" style="383"/>
    <col min="6999" max="6999" width="16.85546875" style="383" customWidth="1"/>
    <col min="7000" max="7002" width="9.140625" style="383"/>
    <col min="7003" max="7003" width="13.5703125" style="383" bestFit="1" customWidth="1"/>
    <col min="7004" max="7004" width="20.42578125" style="383" customWidth="1"/>
    <col min="7005" max="7168" width="9.140625" style="383"/>
    <col min="7169" max="7169" width="4.7109375" style="383" customWidth="1"/>
    <col min="7170" max="7170" width="12.5703125" style="383" customWidth="1"/>
    <col min="7171" max="7171" width="13.42578125" style="383" customWidth="1"/>
    <col min="7172" max="7172" width="6.7109375" style="383" customWidth="1"/>
    <col min="7173" max="7173" width="8.140625" style="383" customWidth="1"/>
    <col min="7174" max="7174" width="5.85546875" style="383" customWidth="1"/>
    <col min="7175" max="7175" width="7.7109375" style="383" customWidth="1"/>
    <col min="7176" max="7176" width="3.85546875" style="383" customWidth="1"/>
    <col min="7177" max="7177" width="5.5703125" style="383" customWidth="1"/>
    <col min="7178" max="7178" width="7.85546875" style="383" customWidth="1"/>
    <col min="7179" max="7179" width="8.85546875" style="383" customWidth="1"/>
    <col min="7180" max="7180" width="7.5703125" style="383" customWidth="1"/>
    <col min="7181" max="7181" width="7" style="383" customWidth="1"/>
    <col min="7182" max="7182" width="8.7109375" style="383" customWidth="1"/>
    <col min="7183" max="7183" width="6.7109375" style="383" customWidth="1"/>
    <col min="7184" max="7184" width="6.5703125" style="383" customWidth="1"/>
    <col min="7185" max="7185" width="7.7109375" style="383" customWidth="1"/>
    <col min="7186" max="7186" width="9.140625" style="383"/>
    <col min="7187" max="7187" width="6.42578125" style="383" customWidth="1"/>
    <col min="7188" max="7188" width="7.85546875" style="383" customWidth="1"/>
    <col min="7189" max="7189" width="4.28515625" style="383" customWidth="1"/>
    <col min="7190" max="7190" width="4.5703125" style="383" customWidth="1"/>
    <col min="7191" max="7191" width="3.140625" style="383" customWidth="1"/>
    <col min="7192" max="7192" width="4.85546875" style="383" customWidth="1"/>
    <col min="7193" max="7193" width="5.7109375" style="383" customWidth="1"/>
    <col min="7194" max="7195" width="8.5703125" style="383" customWidth="1"/>
    <col min="7196" max="7196" width="6.7109375" style="383" customWidth="1"/>
    <col min="7197" max="7197" width="7.42578125" style="383" customWidth="1"/>
    <col min="7198" max="7198" width="8.7109375" style="383" customWidth="1"/>
    <col min="7199" max="7223" width="5.28515625" style="383" customWidth="1"/>
    <col min="7224" max="7224" width="6.7109375" style="383" customWidth="1"/>
    <col min="7225" max="7227" width="5.28515625" style="383" customWidth="1"/>
    <col min="7228" max="7234" width="9.140625" style="383"/>
    <col min="7235" max="7235" width="9.28515625" style="383" bestFit="1" customWidth="1"/>
    <col min="7236" max="7244" width="9.140625" style="383"/>
    <col min="7245" max="7246" width="9.28515625" style="383" bestFit="1" customWidth="1"/>
    <col min="7247" max="7247" width="9.85546875" style="383" bestFit="1" customWidth="1"/>
    <col min="7248" max="7248" width="9.28515625" style="383" bestFit="1" customWidth="1"/>
    <col min="7249" max="7249" width="9.140625" style="383"/>
    <col min="7250" max="7250" width="10.7109375" style="383" customWidth="1"/>
    <col min="7251" max="7251" width="17.140625" style="383" customWidth="1"/>
    <col min="7252" max="7252" width="16.42578125" style="383" customWidth="1"/>
    <col min="7253" max="7253" width="25.28515625" style="383" bestFit="1" customWidth="1"/>
    <col min="7254" max="7254" width="9.140625" style="383"/>
    <col min="7255" max="7255" width="16.85546875" style="383" customWidth="1"/>
    <col min="7256" max="7258" width="9.140625" style="383"/>
    <col min="7259" max="7259" width="13.5703125" style="383" bestFit="1" customWidth="1"/>
    <col min="7260" max="7260" width="20.42578125" style="383" customWidth="1"/>
    <col min="7261" max="7424" width="9.140625" style="383"/>
    <col min="7425" max="7425" width="4.7109375" style="383" customWidth="1"/>
    <col min="7426" max="7426" width="12.5703125" style="383" customWidth="1"/>
    <col min="7427" max="7427" width="13.42578125" style="383" customWidth="1"/>
    <col min="7428" max="7428" width="6.7109375" style="383" customWidth="1"/>
    <col min="7429" max="7429" width="8.140625" style="383" customWidth="1"/>
    <col min="7430" max="7430" width="5.85546875" style="383" customWidth="1"/>
    <col min="7431" max="7431" width="7.7109375" style="383" customWidth="1"/>
    <col min="7432" max="7432" width="3.85546875" style="383" customWidth="1"/>
    <col min="7433" max="7433" width="5.5703125" style="383" customWidth="1"/>
    <col min="7434" max="7434" width="7.85546875" style="383" customWidth="1"/>
    <col min="7435" max="7435" width="8.85546875" style="383" customWidth="1"/>
    <col min="7436" max="7436" width="7.5703125" style="383" customWidth="1"/>
    <col min="7437" max="7437" width="7" style="383" customWidth="1"/>
    <col min="7438" max="7438" width="8.7109375" style="383" customWidth="1"/>
    <col min="7439" max="7439" width="6.7109375" style="383" customWidth="1"/>
    <col min="7440" max="7440" width="6.5703125" style="383" customWidth="1"/>
    <col min="7441" max="7441" width="7.7109375" style="383" customWidth="1"/>
    <col min="7442" max="7442" width="9.140625" style="383"/>
    <col min="7443" max="7443" width="6.42578125" style="383" customWidth="1"/>
    <col min="7444" max="7444" width="7.85546875" style="383" customWidth="1"/>
    <col min="7445" max="7445" width="4.28515625" style="383" customWidth="1"/>
    <col min="7446" max="7446" width="4.5703125" style="383" customWidth="1"/>
    <col min="7447" max="7447" width="3.140625" style="383" customWidth="1"/>
    <col min="7448" max="7448" width="4.85546875" style="383" customWidth="1"/>
    <col min="7449" max="7449" width="5.7109375" style="383" customWidth="1"/>
    <col min="7450" max="7451" width="8.5703125" style="383" customWidth="1"/>
    <col min="7452" max="7452" width="6.7109375" style="383" customWidth="1"/>
    <col min="7453" max="7453" width="7.42578125" style="383" customWidth="1"/>
    <col min="7454" max="7454" width="8.7109375" style="383" customWidth="1"/>
    <col min="7455" max="7479" width="5.28515625" style="383" customWidth="1"/>
    <col min="7480" max="7480" width="6.7109375" style="383" customWidth="1"/>
    <col min="7481" max="7483" width="5.28515625" style="383" customWidth="1"/>
    <col min="7484" max="7490" width="9.140625" style="383"/>
    <col min="7491" max="7491" width="9.28515625" style="383" bestFit="1" customWidth="1"/>
    <col min="7492" max="7500" width="9.140625" style="383"/>
    <col min="7501" max="7502" width="9.28515625" style="383" bestFit="1" customWidth="1"/>
    <col min="7503" max="7503" width="9.85546875" style="383" bestFit="1" customWidth="1"/>
    <col min="7504" max="7504" width="9.28515625" style="383" bestFit="1" customWidth="1"/>
    <col min="7505" max="7505" width="9.140625" style="383"/>
    <col min="7506" max="7506" width="10.7109375" style="383" customWidth="1"/>
    <col min="7507" max="7507" width="17.140625" style="383" customWidth="1"/>
    <col min="7508" max="7508" width="16.42578125" style="383" customWidth="1"/>
    <col min="7509" max="7509" width="25.28515625" style="383" bestFit="1" customWidth="1"/>
    <col min="7510" max="7510" width="9.140625" style="383"/>
    <col min="7511" max="7511" width="16.85546875" style="383" customWidth="1"/>
    <col min="7512" max="7514" width="9.140625" style="383"/>
    <col min="7515" max="7515" width="13.5703125" style="383" bestFit="1" customWidth="1"/>
    <col min="7516" max="7516" width="20.42578125" style="383" customWidth="1"/>
    <col min="7517" max="7680" width="9.140625" style="383"/>
    <col min="7681" max="7681" width="4.7109375" style="383" customWidth="1"/>
    <col min="7682" max="7682" width="12.5703125" style="383" customWidth="1"/>
    <col min="7683" max="7683" width="13.42578125" style="383" customWidth="1"/>
    <col min="7684" max="7684" width="6.7109375" style="383" customWidth="1"/>
    <col min="7685" max="7685" width="8.140625" style="383" customWidth="1"/>
    <col min="7686" max="7686" width="5.85546875" style="383" customWidth="1"/>
    <col min="7687" max="7687" width="7.7109375" style="383" customWidth="1"/>
    <col min="7688" max="7688" width="3.85546875" style="383" customWidth="1"/>
    <col min="7689" max="7689" width="5.5703125" style="383" customWidth="1"/>
    <col min="7690" max="7690" width="7.85546875" style="383" customWidth="1"/>
    <col min="7691" max="7691" width="8.85546875" style="383" customWidth="1"/>
    <col min="7692" max="7692" width="7.5703125" style="383" customWidth="1"/>
    <col min="7693" max="7693" width="7" style="383" customWidth="1"/>
    <col min="7694" max="7694" width="8.7109375" style="383" customWidth="1"/>
    <col min="7695" max="7695" width="6.7109375" style="383" customWidth="1"/>
    <col min="7696" max="7696" width="6.5703125" style="383" customWidth="1"/>
    <col min="7697" max="7697" width="7.7109375" style="383" customWidth="1"/>
    <col min="7698" max="7698" width="9.140625" style="383"/>
    <col min="7699" max="7699" width="6.42578125" style="383" customWidth="1"/>
    <col min="7700" max="7700" width="7.85546875" style="383" customWidth="1"/>
    <col min="7701" max="7701" width="4.28515625" style="383" customWidth="1"/>
    <col min="7702" max="7702" width="4.5703125" style="383" customWidth="1"/>
    <col min="7703" max="7703" width="3.140625" style="383" customWidth="1"/>
    <col min="7704" max="7704" width="4.85546875" style="383" customWidth="1"/>
    <col min="7705" max="7705" width="5.7109375" style="383" customWidth="1"/>
    <col min="7706" max="7707" width="8.5703125" style="383" customWidth="1"/>
    <col min="7708" max="7708" width="6.7109375" style="383" customWidth="1"/>
    <col min="7709" max="7709" width="7.42578125" style="383" customWidth="1"/>
    <col min="7710" max="7710" width="8.7109375" style="383" customWidth="1"/>
    <col min="7711" max="7735" width="5.28515625" style="383" customWidth="1"/>
    <col min="7736" max="7736" width="6.7109375" style="383" customWidth="1"/>
    <col min="7737" max="7739" width="5.28515625" style="383" customWidth="1"/>
    <col min="7740" max="7746" width="9.140625" style="383"/>
    <col min="7747" max="7747" width="9.28515625" style="383" bestFit="1" customWidth="1"/>
    <col min="7748" max="7756" width="9.140625" style="383"/>
    <col min="7757" max="7758" width="9.28515625" style="383" bestFit="1" customWidth="1"/>
    <col min="7759" max="7759" width="9.85546875" style="383" bestFit="1" customWidth="1"/>
    <col min="7760" max="7760" width="9.28515625" style="383" bestFit="1" customWidth="1"/>
    <col min="7761" max="7761" width="9.140625" style="383"/>
    <col min="7762" max="7762" width="10.7109375" style="383" customWidth="1"/>
    <col min="7763" max="7763" width="17.140625" style="383" customWidth="1"/>
    <col min="7764" max="7764" width="16.42578125" style="383" customWidth="1"/>
    <col min="7765" max="7765" width="25.28515625" style="383" bestFit="1" customWidth="1"/>
    <col min="7766" max="7766" width="9.140625" style="383"/>
    <col min="7767" max="7767" width="16.85546875" style="383" customWidth="1"/>
    <col min="7768" max="7770" width="9.140625" style="383"/>
    <col min="7771" max="7771" width="13.5703125" style="383" bestFit="1" customWidth="1"/>
    <col min="7772" max="7772" width="20.42578125" style="383" customWidth="1"/>
    <col min="7773" max="7936" width="9.140625" style="383"/>
    <col min="7937" max="7937" width="4.7109375" style="383" customWidth="1"/>
    <col min="7938" max="7938" width="12.5703125" style="383" customWidth="1"/>
    <col min="7939" max="7939" width="13.42578125" style="383" customWidth="1"/>
    <col min="7940" max="7940" width="6.7109375" style="383" customWidth="1"/>
    <col min="7941" max="7941" width="8.140625" style="383" customWidth="1"/>
    <col min="7942" max="7942" width="5.85546875" style="383" customWidth="1"/>
    <col min="7943" max="7943" width="7.7109375" style="383" customWidth="1"/>
    <col min="7944" max="7944" width="3.85546875" style="383" customWidth="1"/>
    <col min="7945" max="7945" width="5.5703125" style="383" customWidth="1"/>
    <col min="7946" max="7946" width="7.85546875" style="383" customWidth="1"/>
    <col min="7947" max="7947" width="8.85546875" style="383" customWidth="1"/>
    <col min="7948" max="7948" width="7.5703125" style="383" customWidth="1"/>
    <col min="7949" max="7949" width="7" style="383" customWidth="1"/>
    <col min="7950" max="7950" width="8.7109375" style="383" customWidth="1"/>
    <col min="7951" max="7951" width="6.7109375" style="383" customWidth="1"/>
    <col min="7952" max="7952" width="6.5703125" style="383" customWidth="1"/>
    <col min="7953" max="7953" width="7.7109375" style="383" customWidth="1"/>
    <col min="7954" max="7954" width="9.140625" style="383"/>
    <col min="7955" max="7955" width="6.42578125" style="383" customWidth="1"/>
    <col min="7956" max="7956" width="7.85546875" style="383" customWidth="1"/>
    <col min="7957" max="7957" width="4.28515625" style="383" customWidth="1"/>
    <col min="7958" max="7958" width="4.5703125" style="383" customWidth="1"/>
    <col min="7959" max="7959" width="3.140625" style="383" customWidth="1"/>
    <col min="7960" max="7960" width="4.85546875" style="383" customWidth="1"/>
    <col min="7961" max="7961" width="5.7109375" style="383" customWidth="1"/>
    <col min="7962" max="7963" width="8.5703125" style="383" customWidth="1"/>
    <col min="7964" max="7964" width="6.7109375" style="383" customWidth="1"/>
    <col min="7965" max="7965" width="7.42578125" style="383" customWidth="1"/>
    <col min="7966" max="7966" width="8.7109375" style="383" customWidth="1"/>
    <col min="7967" max="7991" width="5.28515625" style="383" customWidth="1"/>
    <col min="7992" max="7992" width="6.7109375" style="383" customWidth="1"/>
    <col min="7993" max="7995" width="5.28515625" style="383" customWidth="1"/>
    <col min="7996" max="8002" width="9.140625" style="383"/>
    <col min="8003" max="8003" width="9.28515625" style="383" bestFit="1" customWidth="1"/>
    <col min="8004" max="8012" width="9.140625" style="383"/>
    <col min="8013" max="8014" width="9.28515625" style="383" bestFit="1" customWidth="1"/>
    <col min="8015" max="8015" width="9.85546875" style="383" bestFit="1" customWidth="1"/>
    <col min="8016" max="8016" width="9.28515625" style="383" bestFit="1" customWidth="1"/>
    <col min="8017" max="8017" width="9.140625" style="383"/>
    <col min="8018" max="8018" width="10.7109375" style="383" customWidth="1"/>
    <col min="8019" max="8019" width="17.140625" style="383" customWidth="1"/>
    <col min="8020" max="8020" width="16.42578125" style="383" customWidth="1"/>
    <col min="8021" max="8021" width="25.28515625" style="383" bestFit="1" customWidth="1"/>
    <col min="8022" max="8022" width="9.140625" style="383"/>
    <col min="8023" max="8023" width="16.85546875" style="383" customWidth="1"/>
    <col min="8024" max="8026" width="9.140625" style="383"/>
    <col min="8027" max="8027" width="13.5703125" style="383" bestFit="1" customWidth="1"/>
    <col min="8028" max="8028" width="20.42578125" style="383" customWidth="1"/>
    <col min="8029" max="8192" width="9.140625" style="383"/>
    <col min="8193" max="8193" width="4.7109375" style="383" customWidth="1"/>
    <col min="8194" max="8194" width="12.5703125" style="383" customWidth="1"/>
    <col min="8195" max="8195" width="13.42578125" style="383" customWidth="1"/>
    <col min="8196" max="8196" width="6.7109375" style="383" customWidth="1"/>
    <col min="8197" max="8197" width="8.140625" style="383" customWidth="1"/>
    <col min="8198" max="8198" width="5.85546875" style="383" customWidth="1"/>
    <col min="8199" max="8199" width="7.7109375" style="383" customWidth="1"/>
    <col min="8200" max="8200" width="3.85546875" style="383" customWidth="1"/>
    <col min="8201" max="8201" width="5.5703125" style="383" customWidth="1"/>
    <col min="8202" max="8202" width="7.85546875" style="383" customWidth="1"/>
    <col min="8203" max="8203" width="8.85546875" style="383" customWidth="1"/>
    <col min="8204" max="8204" width="7.5703125" style="383" customWidth="1"/>
    <col min="8205" max="8205" width="7" style="383" customWidth="1"/>
    <col min="8206" max="8206" width="8.7109375" style="383" customWidth="1"/>
    <col min="8207" max="8207" width="6.7109375" style="383" customWidth="1"/>
    <col min="8208" max="8208" width="6.5703125" style="383" customWidth="1"/>
    <col min="8209" max="8209" width="7.7109375" style="383" customWidth="1"/>
    <col min="8210" max="8210" width="9.140625" style="383"/>
    <col min="8211" max="8211" width="6.42578125" style="383" customWidth="1"/>
    <col min="8212" max="8212" width="7.85546875" style="383" customWidth="1"/>
    <col min="8213" max="8213" width="4.28515625" style="383" customWidth="1"/>
    <col min="8214" max="8214" width="4.5703125" style="383" customWidth="1"/>
    <col min="8215" max="8215" width="3.140625" style="383" customWidth="1"/>
    <col min="8216" max="8216" width="4.85546875" style="383" customWidth="1"/>
    <col min="8217" max="8217" width="5.7109375" style="383" customWidth="1"/>
    <col min="8218" max="8219" width="8.5703125" style="383" customWidth="1"/>
    <col min="8220" max="8220" width="6.7109375" style="383" customWidth="1"/>
    <col min="8221" max="8221" width="7.42578125" style="383" customWidth="1"/>
    <col min="8222" max="8222" width="8.7109375" style="383" customWidth="1"/>
    <col min="8223" max="8247" width="5.28515625" style="383" customWidth="1"/>
    <col min="8248" max="8248" width="6.7109375" style="383" customWidth="1"/>
    <col min="8249" max="8251" width="5.28515625" style="383" customWidth="1"/>
    <col min="8252" max="8258" width="9.140625" style="383"/>
    <col min="8259" max="8259" width="9.28515625" style="383" bestFit="1" customWidth="1"/>
    <col min="8260" max="8268" width="9.140625" style="383"/>
    <col min="8269" max="8270" width="9.28515625" style="383" bestFit="1" customWidth="1"/>
    <col min="8271" max="8271" width="9.85546875" style="383" bestFit="1" customWidth="1"/>
    <col min="8272" max="8272" width="9.28515625" style="383" bestFit="1" customWidth="1"/>
    <col min="8273" max="8273" width="9.140625" style="383"/>
    <col min="8274" max="8274" width="10.7109375" style="383" customWidth="1"/>
    <col min="8275" max="8275" width="17.140625" style="383" customWidth="1"/>
    <col min="8276" max="8276" width="16.42578125" style="383" customWidth="1"/>
    <col min="8277" max="8277" width="25.28515625" style="383" bestFit="1" customWidth="1"/>
    <col min="8278" max="8278" width="9.140625" style="383"/>
    <col min="8279" max="8279" width="16.85546875" style="383" customWidth="1"/>
    <col min="8280" max="8282" width="9.140625" style="383"/>
    <col min="8283" max="8283" width="13.5703125" style="383" bestFit="1" customWidth="1"/>
    <col min="8284" max="8284" width="20.42578125" style="383" customWidth="1"/>
    <col min="8285" max="8448" width="9.140625" style="383"/>
    <col min="8449" max="8449" width="4.7109375" style="383" customWidth="1"/>
    <col min="8450" max="8450" width="12.5703125" style="383" customWidth="1"/>
    <col min="8451" max="8451" width="13.42578125" style="383" customWidth="1"/>
    <col min="8452" max="8452" width="6.7109375" style="383" customWidth="1"/>
    <col min="8453" max="8453" width="8.140625" style="383" customWidth="1"/>
    <col min="8454" max="8454" width="5.85546875" style="383" customWidth="1"/>
    <col min="8455" max="8455" width="7.7109375" style="383" customWidth="1"/>
    <col min="8456" max="8456" width="3.85546875" style="383" customWidth="1"/>
    <col min="8457" max="8457" width="5.5703125" style="383" customWidth="1"/>
    <col min="8458" max="8458" width="7.85546875" style="383" customWidth="1"/>
    <col min="8459" max="8459" width="8.85546875" style="383" customWidth="1"/>
    <col min="8460" max="8460" width="7.5703125" style="383" customWidth="1"/>
    <col min="8461" max="8461" width="7" style="383" customWidth="1"/>
    <col min="8462" max="8462" width="8.7109375" style="383" customWidth="1"/>
    <col min="8463" max="8463" width="6.7109375" style="383" customWidth="1"/>
    <col min="8464" max="8464" width="6.5703125" style="383" customWidth="1"/>
    <col min="8465" max="8465" width="7.7109375" style="383" customWidth="1"/>
    <col min="8466" max="8466" width="9.140625" style="383"/>
    <col min="8467" max="8467" width="6.42578125" style="383" customWidth="1"/>
    <col min="8468" max="8468" width="7.85546875" style="383" customWidth="1"/>
    <col min="8469" max="8469" width="4.28515625" style="383" customWidth="1"/>
    <col min="8470" max="8470" width="4.5703125" style="383" customWidth="1"/>
    <col min="8471" max="8471" width="3.140625" style="383" customWidth="1"/>
    <col min="8472" max="8472" width="4.85546875" style="383" customWidth="1"/>
    <col min="8473" max="8473" width="5.7109375" style="383" customWidth="1"/>
    <col min="8474" max="8475" width="8.5703125" style="383" customWidth="1"/>
    <col min="8476" max="8476" width="6.7109375" style="383" customWidth="1"/>
    <col min="8477" max="8477" width="7.42578125" style="383" customWidth="1"/>
    <col min="8478" max="8478" width="8.7109375" style="383" customWidth="1"/>
    <col min="8479" max="8503" width="5.28515625" style="383" customWidth="1"/>
    <col min="8504" max="8504" width="6.7109375" style="383" customWidth="1"/>
    <col min="8505" max="8507" width="5.28515625" style="383" customWidth="1"/>
    <col min="8508" max="8514" width="9.140625" style="383"/>
    <col min="8515" max="8515" width="9.28515625" style="383" bestFit="1" customWidth="1"/>
    <col min="8516" max="8524" width="9.140625" style="383"/>
    <col min="8525" max="8526" width="9.28515625" style="383" bestFit="1" customWidth="1"/>
    <col min="8527" max="8527" width="9.85546875" style="383" bestFit="1" customWidth="1"/>
    <col min="8528" max="8528" width="9.28515625" style="383" bestFit="1" customWidth="1"/>
    <col min="8529" max="8529" width="9.140625" style="383"/>
    <col min="8530" max="8530" width="10.7109375" style="383" customWidth="1"/>
    <col min="8531" max="8531" width="17.140625" style="383" customWidth="1"/>
    <col min="8532" max="8532" width="16.42578125" style="383" customWidth="1"/>
    <col min="8533" max="8533" width="25.28515625" style="383" bestFit="1" customWidth="1"/>
    <col min="8534" max="8534" width="9.140625" style="383"/>
    <col min="8535" max="8535" width="16.85546875" style="383" customWidth="1"/>
    <col min="8536" max="8538" width="9.140625" style="383"/>
    <col min="8539" max="8539" width="13.5703125" style="383" bestFit="1" customWidth="1"/>
    <col min="8540" max="8540" width="20.42578125" style="383" customWidth="1"/>
    <col min="8541" max="8704" width="9.140625" style="383"/>
    <col min="8705" max="8705" width="4.7109375" style="383" customWidth="1"/>
    <col min="8706" max="8706" width="12.5703125" style="383" customWidth="1"/>
    <col min="8707" max="8707" width="13.42578125" style="383" customWidth="1"/>
    <col min="8708" max="8708" width="6.7109375" style="383" customWidth="1"/>
    <col min="8709" max="8709" width="8.140625" style="383" customWidth="1"/>
    <col min="8710" max="8710" width="5.85546875" style="383" customWidth="1"/>
    <col min="8711" max="8711" width="7.7109375" style="383" customWidth="1"/>
    <col min="8712" max="8712" width="3.85546875" style="383" customWidth="1"/>
    <col min="8713" max="8713" width="5.5703125" style="383" customWidth="1"/>
    <col min="8714" max="8714" width="7.85546875" style="383" customWidth="1"/>
    <col min="8715" max="8715" width="8.85546875" style="383" customWidth="1"/>
    <col min="8716" max="8716" width="7.5703125" style="383" customWidth="1"/>
    <col min="8717" max="8717" width="7" style="383" customWidth="1"/>
    <col min="8718" max="8718" width="8.7109375" style="383" customWidth="1"/>
    <col min="8719" max="8719" width="6.7109375" style="383" customWidth="1"/>
    <col min="8720" max="8720" width="6.5703125" style="383" customWidth="1"/>
    <col min="8721" max="8721" width="7.7109375" style="383" customWidth="1"/>
    <col min="8722" max="8722" width="9.140625" style="383"/>
    <col min="8723" max="8723" width="6.42578125" style="383" customWidth="1"/>
    <col min="8724" max="8724" width="7.85546875" style="383" customWidth="1"/>
    <col min="8725" max="8725" width="4.28515625" style="383" customWidth="1"/>
    <col min="8726" max="8726" width="4.5703125" style="383" customWidth="1"/>
    <col min="8727" max="8727" width="3.140625" style="383" customWidth="1"/>
    <col min="8728" max="8728" width="4.85546875" style="383" customWidth="1"/>
    <col min="8729" max="8729" width="5.7109375" style="383" customWidth="1"/>
    <col min="8730" max="8731" width="8.5703125" style="383" customWidth="1"/>
    <col min="8732" max="8732" width="6.7109375" style="383" customWidth="1"/>
    <col min="8733" max="8733" width="7.42578125" style="383" customWidth="1"/>
    <col min="8734" max="8734" width="8.7109375" style="383" customWidth="1"/>
    <col min="8735" max="8759" width="5.28515625" style="383" customWidth="1"/>
    <col min="8760" max="8760" width="6.7109375" style="383" customWidth="1"/>
    <col min="8761" max="8763" width="5.28515625" style="383" customWidth="1"/>
    <col min="8764" max="8770" width="9.140625" style="383"/>
    <col min="8771" max="8771" width="9.28515625" style="383" bestFit="1" customWidth="1"/>
    <col min="8772" max="8780" width="9.140625" style="383"/>
    <col min="8781" max="8782" width="9.28515625" style="383" bestFit="1" customWidth="1"/>
    <col min="8783" max="8783" width="9.85546875" style="383" bestFit="1" customWidth="1"/>
    <col min="8784" max="8784" width="9.28515625" style="383" bestFit="1" customWidth="1"/>
    <col min="8785" max="8785" width="9.140625" style="383"/>
    <col min="8786" max="8786" width="10.7109375" style="383" customWidth="1"/>
    <col min="8787" max="8787" width="17.140625" style="383" customWidth="1"/>
    <col min="8788" max="8788" width="16.42578125" style="383" customWidth="1"/>
    <col min="8789" max="8789" width="25.28515625" style="383" bestFit="1" customWidth="1"/>
    <col min="8790" max="8790" width="9.140625" style="383"/>
    <col min="8791" max="8791" width="16.85546875" style="383" customWidth="1"/>
    <col min="8792" max="8794" width="9.140625" style="383"/>
    <col min="8795" max="8795" width="13.5703125" style="383" bestFit="1" customWidth="1"/>
    <col min="8796" max="8796" width="20.42578125" style="383" customWidth="1"/>
    <col min="8797" max="8960" width="9.140625" style="383"/>
    <col min="8961" max="8961" width="4.7109375" style="383" customWidth="1"/>
    <col min="8962" max="8962" width="12.5703125" style="383" customWidth="1"/>
    <col min="8963" max="8963" width="13.42578125" style="383" customWidth="1"/>
    <col min="8964" max="8964" width="6.7109375" style="383" customWidth="1"/>
    <col min="8965" max="8965" width="8.140625" style="383" customWidth="1"/>
    <col min="8966" max="8966" width="5.85546875" style="383" customWidth="1"/>
    <col min="8967" max="8967" width="7.7109375" style="383" customWidth="1"/>
    <col min="8968" max="8968" width="3.85546875" style="383" customWidth="1"/>
    <col min="8969" max="8969" width="5.5703125" style="383" customWidth="1"/>
    <col min="8970" max="8970" width="7.85546875" style="383" customWidth="1"/>
    <col min="8971" max="8971" width="8.85546875" style="383" customWidth="1"/>
    <col min="8972" max="8972" width="7.5703125" style="383" customWidth="1"/>
    <col min="8973" max="8973" width="7" style="383" customWidth="1"/>
    <col min="8974" max="8974" width="8.7109375" style="383" customWidth="1"/>
    <col min="8975" max="8975" width="6.7109375" style="383" customWidth="1"/>
    <col min="8976" max="8976" width="6.5703125" style="383" customWidth="1"/>
    <col min="8977" max="8977" width="7.7109375" style="383" customWidth="1"/>
    <col min="8978" max="8978" width="9.140625" style="383"/>
    <col min="8979" max="8979" width="6.42578125" style="383" customWidth="1"/>
    <col min="8980" max="8980" width="7.85546875" style="383" customWidth="1"/>
    <col min="8981" max="8981" width="4.28515625" style="383" customWidth="1"/>
    <col min="8982" max="8982" width="4.5703125" style="383" customWidth="1"/>
    <col min="8983" max="8983" width="3.140625" style="383" customWidth="1"/>
    <col min="8984" max="8984" width="4.85546875" style="383" customWidth="1"/>
    <col min="8985" max="8985" width="5.7109375" style="383" customWidth="1"/>
    <col min="8986" max="8987" width="8.5703125" style="383" customWidth="1"/>
    <col min="8988" max="8988" width="6.7109375" style="383" customWidth="1"/>
    <col min="8989" max="8989" width="7.42578125" style="383" customWidth="1"/>
    <col min="8990" max="8990" width="8.7109375" style="383" customWidth="1"/>
    <col min="8991" max="9015" width="5.28515625" style="383" customWidth="1"/>
    <col min="9016" max="9016" width="6.7109375" style="383" customWidth="1"/>
    <col min="9017" max="9019" width="5.28515625" style="383" customWidth="1"/>
    <col min="9020" max="9026" width="9.140625" style="383"/>
    <col min="9027" max="9027" width="9.28515625" style="383" bestFit="1" customWidth="1"/>
    <col min="9028" max="9036" width="9.140625" style="383"/>
    <col min="9037" max="9038" width="9.28515625" style="383" bestFit="1" customWidth="1"/>
    <col min="9039" max="9039" width="9.85546875" style="383" bestFit="1" customWidth="1"/>
    <col min="9040" max="9040" width="9.28515625" style="383" bestFit="1" customWidth="1"/>
    <col min="9041" max="9041" width="9.140625" style="383"/>
    <col min="9042" max="9042" width="10.7109375" style="383" customWidth="1"/>
    <col min="9043" max="9043" width="17.140625" style="383" customWidth="1"/>
    <col min="9044" max="9044" width="16.42578125" style="383" customWidth="1"/>
    <col min="9045" max="9045" width="25.28515625" style="383" bestFit="1" customWidth="1"/>
    <col min="9046" max="9046" width="9.140625" style="383"/>
    <col min="9047" max="9047" width="16.85546875" style="383" customWidth="1"/>
    <col min="9048" max="9050" width="9.140625" style="383"/>
    <col min="9051" max="9051" width="13.5703125" style="383" bestFit="1" customWidth="1"/>
    <col min="9052" max="9052" width="20.42578125" style="383" customWidth="1"/>
    <col min="9053" max="9216" width="9.140625" style="383"/>
    <col min="9217" max="9217" width="4.7109375" style="383" customWidth="1"/>
    <col min="9218" max="9218" width="12.5703125" style="383" customWidth="1"/>
    <col min="9219" max="9219" width="13.42578125" style="383" customWidth="1"/>
    <col min="9220" max="9220" width="6.7109375" style="383" customWidth="1"/>
    <col min="9221" max="9221" width="8.140625" style="383" customWidth="1"/>
    <col min="9222" max="9222" width="5.85546875" style="383" customWidth="1"/>
    <col min="9223" max="9223" width="7.7109375" style="383" customWidth="1"/>
    <col min="9224" max="9224" width="3.85546875" style="383" customWidth="1"/>
    <col min="9225" max="9225" width="5.5703125" style="383" customWidth="1"/>
    <col min="9226" max="9226" width="7.85546875" style="383" customWidth="1"/>
    <col min="9227" max="9227" width="8.85546875" style="383" customWidth="1"/>
    <col min="9228" max="9228" width="7.5703125" style="383" customWidth="1"/>
    <col min="9229" max="9229" width="7" style="383" customWidth="1"/>
    <col min="9230" max="9230" width="8.7109375" style="383" customWidth="1"/>
    <col min="9231" max="9231" width="6.7109375" style="383" customWidth="1"/>
    <col min="9232" max="9232" width="6.5703125" style="383" customWidth="1"/>
    <col min="9233" max="9233" width="7.7109375" style="383" customWidth="1"/>
    <col min="9234" max="9234" width="9.140625" style="383"/>
    <col min="9235" max="9235" width="6.42578125" style="383" customWidth="1"/>
    <col min="9236" max="9236" width="7.85546875" style="383" customWidth="1"/>
    <col min="9237" max="9237" width="4.28515625" style="383" customWidth="1"/>
    <col min="9238" max="9238" width="4.5703125" style="383" customWidth="1"/>
    <col min="9239" max="9239" width="3.140625" style="383" customWidth="1"/>
    <col min="9240" max="9240" width="4.85546875" style="383" customWidth="1"/>
    <col min="9241" max="9241" width="5.7109375" style="383" customWidth="1"/>
    <col min="9242" max="9243" width="8.5703125" style="383" customWidth="1"/>
    <col min="9244" max="9244" width="6.7109375" style="383" customWidth="1"/>
    <col min="9245" max="9245" width="7.42578125" style="383" customWidth="1"/>
    <col min="9246" max="9246" width="8.7109375" style="383" customWidth="1"/>
    <col min="9247" max="9271" width="5.28515625" style="383" customWidth="1"/>
    <col min="9272" max="9272" width="6.7109375" style="383" customWidth="1"/>
    <col min="9273" max="9275" width="5.28515625" style="383" customWidth="1"/>
    <col min="9276" max="9282" width="9.140625" style="383"/>
    <col min="9283" max="9283" width="9.28515625" style="383" bestFit="1" customWidth="1"/>
    <col min="9284" max="9292" width="9.140625" style="383"/>
    <col min="9293" max="9294" width="9.28515625" style="383" bestFit="1" customWidth="1"/>
    <col min="9295" max="9295" width="9.85546875" style="383" bestFit="1" customWidth="1"/>
    <col min="9296" max="9296" width="9.28515625" style="383" bestFit="1" customWidth="1"/>
    <col min="9297" max="9297" width="9.140625" style="383"/>
    <col min="9298" max="9298" width="10.7109375" style="383" customWidth="1"/>
    <col min="9299" max="9299" width="17.140625" style="383" customWidth="1"/>
    <col min="9300" max="9300" width="16.42578125" style="383" customWidth="1"/>
    <col min="9301" max="9301" width="25.28515625" style="383" bestFit="1" customWidth="1"/>
    <col min="9302" max="9302" width="9.140625" style="383"/>
    <col min="9303" max="9303" width="16.85546875" style="383" customWidth="1"/>
    <col min="9304" max="9306" width="9.140625" style="383"/>
    <col min="9307" max="9307" width="13.5703125" style="383" bestFit="1" customWidth="1"/>
    <col min="9308" max="9308" width="20.42578125" style="383" customWidth="1"/>
    <col min="9309" max="9472" width="9.140625" style="383"/>
    <col min="9473" max="9473" width="4.7109375" style="383" customWidth="1"/>
    <col min="9474" max="9474" width="12.5703125" style="383" customWidth="1"/>
    <col min="9475" max="9475" width="13.42578125" style="383" customWidth="1"/>
    <col min="9476" max="9476" width="6.7109375" style="383" customWidth="1"/>
    <col min="9477" max="9477" width="8.140625" style="383" customWidth="1"/>
    <col min="9478" max="9478" width="5.85546875" style="383" customWidth="1"/>
    <col min="9479" max="9479" width="7.7109375" style="383" customWidth="1"/>
    <col min="9480" max="9480" width="3.85546875" style="383" customWidth="1"/>
    <col min="9481" max="9481" width="5.5703125" style="383" customWidth="1"/>
    <col min="9482" max="9482" width="7.85546875" style="383" customWidth="1"/>
    <col min="9483" max="9483" width="8.85546875" style="383" customWidth="1"/>
    <col min="9484" max="9484" width="7.5703125" style="383" customWidth="1"/>
    <col min="9485" max="9485" width="7" style="383" customWidth="1"/>
    <col min="9486" max="9486" width="8.7109375" style="383" customWidth="1"/>
    <col min="9487" max="9487" width="6.7109375" style="383" customWidth="1"/>
    <col min="9488" max="9488" width="6.5703125" style="383" customWidth="1"/>
    <col min="9489" max="9489" width="7.7109375" style="383" customWidth="1"/>
    <col min="9490" max="9490" width="9.140625" style="383"/>
    <col min="9491" max="9491" width="6.42578125" style="383" customWidth="1"/>
    <col min="9492" max="9492" width="7.85546875" style="383" customWidth="1"/>
    <col min="9493" max="9493" width="4.28515625" style="383" customWidth="1"/>
    <col min="9494" max="9494" width="4.5703125" style="383" customWidth="1"/>
    <col min="9495" max="9495" width="3.140625" style="383" customWidth="1"/>
    <col min="9496" max="9496" width="4.85546875" style="383" customWidth="1"/>
    <col min="9497" max="9497" width="5.7109375" style="383" customWidth="1"/>
    <col min="9498" max="9499" width="8.5703125" style="383" customWidth="1"/>
    <col min="9500" max="9500" width="6.7109375" style="383" customWidth="1"/>
    <col min="9501" max="9501" width="7.42578125" style="383" customWidth="1"/>
    <col min="9502" max="9502" width="8.7109375" style="383" customWidth="1"/>
    <col min="9503" max="9527" width="5.28515625" style="383" customWidth="1"/>
    <col min="9528" max="9528" width="6.7109375" style="383" customWidth="1"/>
    <col min="9529" max="9531" width="5.28515625" style="383" customWidth="1"/>
    <col min="9532" max="9538" width="9.140625" style="383"/>
    <col min="9539" max="9539" width="9.28515625" style="383" bestFit="1" customWidth="1"/>
    <col min="9540" max="9548" width="9.140625" style="383"/>
    <col min="9549" max="9550" width="9.28515625" style="383" bestFit="1" customWidth="1"/>
    <col min="9551" max="9551" width="9.85546875" style="383" bestFit="1" customWidth="1"/>
    <col min="9552" max="9552" width="9.28515625" style="383" bestFit="1" customWidth="1"/>
    <col min="9553" max="9553" width="9.140625" style="383"/>
    <col min="9554" max="9554" width="10.7109375" style="383" customWidth="1"/>
    <col min="9555" max="9555" width="17.140625" style="383" customWidth="1"/>
    <col min="9556" max="9556" width="16.42578125" style="383" customWidth="1"/>
    <col min="9557" max="9557" width="25.28515625" style="383" bestFit="1" customWidth="1"/>
    <col min="9558" max="9558" width="9.140625" style="383"/>
    <col min="9559" max="9559" width="16.85546875" style="383" customWidth="1"/>
    <col min="9560" max="9562" width="9.140625" style="383"/>
    <col min="9563" max="9563" width="13.5703125" style="383" bestFit="1" customWidth="1"/>
    <col min="9564" max="9564" width="20.42578125" style="383" customWidth="1"/>
    <col min="9565" max="9728" width="9.140625" style="383"/>
    <col min="9729" max="9729" width="4.7109375" style="383" customWidth="1"/>
    <col min="9730" max="9730" width="12.5703125" style="383" customWidth="1"/>
    <col min="9731" max="9731" width="13.42578125" style="383" customWidth="1"/>
    <col min="9732" max="9732" width="6.7109375" style="383" customWidth="1"/>
    <col min="9733" max="9733" width="8.140625" style="383" customWidth="1"/>
    <col min="9734" max="9734" width="5.85546875" style="383" customWidth="1"/>
    <col min="9735" max="9735" width="7.7109375" style="383" customWidth="1"/>
    <col min="9736" max="9736" width="3.85546875" style="383" customWidth="1"/>
    <col min="9737" max="9737" width="5.5703125" style="383" customWidth="1"/>
    <col min="9738" max="9738" width="7.85546875" style="383" customWidth="1"/>
    <col min="9739" max="9739" width="8.85546875" style="383" customWidth="1"/>
    <col min="9740" max="9740" width="7.5703125" style="383" customWidth="1"/>
    <col min="9741" max="9741" width="7" style="383" customWidth="1"/>
    <col min="9742" max="9742" width="8.7109375" style="383" customWidth="1"/>
    <col min="9743" max="9743" width="6.7109375" style="383" customWidth="1"/>
    <col min="9744" max="9744" width="6.5703125" style="383" customWidth="1"/>
    <col min="9745" max="9745" width="7.7109375" style="383" customWidth="1"/>
    <col min="9746" max="9746" width="9.140625" style="383"/>
    <col min="9747" max="9747" width="6.42578125" style="383" customWidth="1"/>
    <col min="9748" max="9748" width="7.85546875" style="383" customWidth="1"/>
    <col min="9749" max="9749" width="4.28515625" style="383" customWidth="1"/>
    <col min="9750" max="9750" width="4.5703125" style="383" customWidth="1"/>
    <col min="9751" max="9751" width="3.140625" style="383" customWidth="1"/>
    <col min="9752" max="9752" width="4.85546875" style="383" customWidth="1"/>
    <col min="9753" max="9753" width="5.7109375" style="383" customWidth="1"/>
    <col min="9754" max="9755" width="8.5703125" style="383" customWidth="1"/>
    <col min="9756" max="9756" width="6.7109375" style="383" customWidth="1"/>
    <col min="9757" max="9757" width="7.42578125" style="383" customWidth="1"/>
    <col min="9758" max="9758" width="8.7109375" style="383" customWidth="1"/>
    <col min="9759" max="9783" width="5.28515625" style="383" customWidth="1"/>
    <col min="9784" max="9784" width="6.7109375" style="383" customWidth="1"/>
    <col min="9785" max="9787" width="5.28515625" style="383" customWidth="1"/>
    <col min="9788" max="9794" width="9.140625" style="383"/>
    <col min="9795" max="9795" width="9.28515625" style="383" bestFit="1" customWidth="1"/>
    <col min="9796" max="9804" width="9.140625" style="383"/>
    <col min="9805" max="9806" width="9.28515625" style="383" bestFit="1" customWidth="1"/>
    <col min="9807" max="9807" width="9.85546875" style="383" bestFit="1" customWidth="1"/>
    <col min="9808" max="9808" width="9.28515625" style="383" bestFit="1" customWidth="1"/>
    <col min="9809" max="9809" width="9.140625" style="383"/>
    <col min="9810" max="9810" width="10.7109375" style="383" customWidth="1"/>
    <col min="9811" max="9811" width="17.140625" style="383" customWidth="1"/>
    <col min="9812" max="9812" width="16.42578125" style="383" customWidth="1"/>
    <col min="9813" max="9813" width="25.28515625" style="383" bestFit="1" customWidth="1"/>
    <col min="9814" max="9814" width="9.140625" style="383"/>
    <col min="9815" max="9815" width="16.85546875" style="383" customWidth="1"/>
    <col min="9816" max="9818" width="9.140625" style="383"/>
    <col min="9819" max="9819" width="13.5703125" style="383" bestFit="1" customWidth="1"/>
    <col min="9820" max="9820" width="20.42578125" style="383" customWidth="1"/>
    <col min="9821" max="9984" width="9.140625" style="383"/>
    <col min="9985" max="9985" width="4.7109375" style="383" customWidth="1"/>
    <col min="9986" max="9986" width="12.5703125" style="383" customWidth="1"/>
    <col min="9987" max="9987" width="13.42578125" style="383" customWidth="1"/>
    <col min="9988" max="9988" width="6.7109375" style="383" customWidth="1"/>
    <col min="9989" max="9989" width="8.140625" style="383" customWidth="1"/>
    <col min="9990" max="9990" width="5.85546875" style="383" customWidth="1"/>
    <col min="9991" max="9991" width="7.7109375" style="383" customWidth="1"/>
    <col min="9992" max="9992" width="3.85546875" style="383" customWidth="1"/>
    <col min="9993" max="9993" width="5.5703125" style="383" customWidth="1"/>
    <col min="9994" max="9994" width="7.85546875" style="383" customWidth="1"/>
    <col min="9995" max="9995" width="8.85546875" style="383" customWidth="1"/>
    <col min="9996" max="9996" width="7.5703125" style="383" customWidth="1"/>
    <col min="9997" max="9997" width="7" style="383" customWidth="1"/>
    <col min="9998" max="9998" width="8.7109375" style="383" customWidth="1"/>
    <col min="9999" max="9999" width="6.7109375" style="383" customWidth="1"/>
    <col min="10000" max="10000" width="6.5703125" style="383" customWidth="1"/>
    <col min="10001" max="10001" width="7.7109375" style="383" customWidth="1"/>
    <col min="10002" max="10002" width="9.140625" style="383"/>
    <col min="10003" max="10003" width="6.42578125" style="383" customWidth="1"/>
    <col min="10004" max="10004" width="7.85546875" style="383" customWidth="1"/>
    <col min="10005" max="10005" width="4.28515625" style="383" customWidth="1"/>
    <col min="10006" max="10006" width="4.5703125" style="383" customWidth="1"/>
    <col min="10007" max="10007" width="3.140625" style="383" customWidth="1"/>
    <col min="10008" max="10008" width="4.85546875" style="383" customWidth="1"/>
    <col min="10009" max="10009" width="5.7109375" style="383" customWidth="1"/>
    <col min="10010" max="10011" width="8.5703125" style="383" customWidth="1"/>
    <col min="10012" max="10012" width="6.7109375" style="383" customWidth="1"/>
    <col min="10013" max="10013" width="7.42578125" style="383" customWidth="1"/>
    <col min="10014" max="10014" width="8.7109375" style="383" customWidth="1"/>
    <col min="10015" max="10039" width="5.28515625" style="383" customWidth="1"/>
    <col min="10040" max="10040" width="6.7109375" style="383" customWidth="1"/>
    <col min="10041" max="10043" width="5.28515625" style="383" customWidth="1"/>
    <col min="10044" max="10050" width="9.140625" style="383"/>
    <col min="10051" max="10051" width="9.28515625" style="383" bestFit="1" customWidth="1"/>
    <col min="10052" max="10060" width="9.140625" style="383"/>
    <col min="10061" max="10062" width="9.28515625" style="383" bestFit="1" customWidth="1"/>
    <col min="10063" max="10063" width="9.85546875" style="383" bestFit="1" customWidth="1"/>
    <col min="10064" max="10064" width="9.28515625" style="383" bestFit="1" customWidth="1"/>
    <col min="10065" max="10065" width="9.140625" style="383"/>
    <col min="10066" max="10066" width="10.7109375" style="383" customWidth="1"/>
    <col min="10067" max="10067" width="17.140625" style="383" customWidth="1"/>
    <col min="10068" max="10068" width="16.42578125" style="383" customWidth="1"/>
    <col min="10069" max="10069" width="25.28515625" style="383" bestFit="1" customWidth="1"/>
    <col min="10070" max="10070" width="9.140625" style="383"/>
    <col min="10071" max="10071" width="16.85546875" style="383" customWidth="1"/>
    <col min="10072" max="10074" width="9.140625" style="383"/>
    <col min="10075" max="10075" width="13.5703125" style="383" bestFit="1" customWidth="1"/>
    <col min="10076" max="10076" width="20.42578125" style="383" customWidth="1"/>
    <col min="10077" max="10240" width="9.140625" style="383"/>
    <col min="10241" max="10241" width="4.7109375" style="383" customWidth="1"/>
    <col min="10242" max="10242" width="12.5703125" style="383" customWidth="1"/>
    <col min="10243" max="10243" width="13.42578125" style="383" customWidth="1"/>
    <col min="10244" max="10244" width="6.7109375" style="383" customWidth="1"/>
    <col min="10245" max="10245" width="8.140625" style="383" customWidth="1"/>
    <col min="10246" max="10246" width="5.85546875" style="383" customWidth="1"/>
    <col min="10247" max="10247" width="7.7109375" style="383" customWidth="1"/>
    <col min="10248" max="10248" width="3.85546875" style="383" customWidth="1"/>
    <col min="10249" max="10249" width="5.5703125" style="383" customWidth="1"/>
    <col min="10250" max="10250" width="7.85546875" style="383" customWidth="1"/>
    <col min="10251" max="10251" width="8.85546875" style="383" customWidth="1"/>
    <col min="10252" max="10252" width="7.5703125" style="383" customWidth="1"/>
    <col min="10253" max="10253" width="7" style="383" customWidth="1"/>
    <col min="10254" max="10254" width="8.7109375" style="383" customWidth="1"/>
    <col min="10255" max="10255" width="6.7109375" style="383" customWidth="1"/>
    <col min="10256" max="10256" width="6.5703125" style="383" customWidth="1"/>
    <col min="10257" max="10257" width="7.7109375" style="383" customWidth="1"/>
    <col min="10258" max="10258" width="9.140625" style="383"/>
    <col min="10259" max="10259" width="6.42578125" style="383" customWidth="1"/>
    <col min="10260" max="10260" width="7.85546875" style="383" customWidth="1"/>
    <col min="10261" max="10261" width="4.28515625" style="383" customWidth="1"/>
    <col min="10262" max="10262" width="4.5703125" style="383" customWidth="1"/>
    <col min="10263" max="10263" width="3.140625" style="383" customWidth="1"/>
    <col min="10264" max="10264" width="4.85546875" style="383" customWidth="1"/>
    <col min="10265" max="10265" width="5.7109375" style="383" customWidth="1"/>
    <col min="10266" max="10267" width="8.5703125" style="383" customWidth="1"/>
    <col min="10268" max="10268" width="6.7109375" style="383" customWidth="1"/>
    <col min="10269" max="10269" width="7.42578125" style="383" customWidth="1"/>
    <col min="10270" max="10270" width="8.7109375" style="383" customWidth="1"/>
    <col min="10271" max="10295" width="5.28515625" style="383" customWidth="1"/>
    <col min="10296" max="10296" width="6.7109375" style="383" customWidth="1"/>
    <col min="10297" max="10299" width="5.28515625" style="383" customWidth="1"/>
    <col min="10300" max="10306" width="9.140625" style="383"/>
    <col min="10307" max="10307" width="9.28515625" style="383" bestFit="1" customWidth="1"/>
    <col min="10308" max="10316" width="9.140625" style="383"/>
    <col min="10317" max="10318" width="9.28515625" style="383" bestFit="1" customWidth="1"/>
    <col min="10319" max="10319" width="9.85546875" style="383" bestFit="1" customWidth="1"/>
    <col min="10320" max="10320" width="9.28515625" style="383" bestFit="1" customWidth="1"/>
    <col min="10321" max="10321" width="9.140625" style="383"/>
    <col min="10322" max="10322" width="10.7109375" style="383" customWidth="1"/>
    <col min="10323" max="10323" width="17.140625" style="383" customWidth="1"/>
    <col min="10324" max="10324" width="16.42578125" style="383" customWidth="1"/>
    <col min="10325" max="10325" width="25.28515625" style="383" bestFit="1" customWidth="1"/>
    <col min="10326" max="10326" width="9.140625" style="383"/>
    <col min="10327" max="10327" width="16.85546875" style="383" customWidth="1"/>
    <col min="10328" max="10330" width="9.140625" style="383"/>
    <col min="10331" max="10331" width="13.5703125" style="383" bestFit="1" customWidth="1"/>
    <col min="10332" max="10332" width="20.42578125" style="383" customWidth="1"/>
    <col min="10333" max="10496" width="9.140625" style="383"/>
    <col min="10497" max="10497" width="4.7109375" style="383" customWidth="1"/>
    <col min="10498" max="10498" width="12.5703125" style="383" customWidth="1"/>
    <col min="10499" max="10499" width="13.42578125" style="383" customWidth="1"/>
    <col min="10500" max="10500" width="6.7109375" style="383" customWidth="1"/>
    <col min="10501" max="10501" width="8.140625" style="383" customWidth="1"/>
    <col min="10502" max="10502" width="5.85546875" style="383" customWidth="1"/>
    <col min="10503" max="10503" width="7.7109375" style="383" customWidth="1"/>
    <col min="10504" max="10504" width="3.85546875" style="383" customWidth="1"/>
    <col min="10505" max="10505" width="5.5703125" style="383" customWidth="1"/>
    <col min="10506" max="10506" width="7.85546875" style="383" customWidth="1"/>
    <col min="10507" max="10507" width="8.85546875" style="383" customWidth="1"/>
    <col min="10508" max="10508" width="7.5703125" style="383" customWidth="1"/>
    <col min="10509" max="10509" width="7" style="383" customWidth="1"/>
    <col min="10510" max="10510" width="8.7109375" style="383" customWidth="1"/>
    <col min="10511" max="10511" width="6.7109375" style="383" customWidth="1"/>
    <col min="10512" max="10512" width="6.5703125" style="383" customWidth="1"/>
    <col min="10513" max="10513" width="7.7109375" style="383" customWidth="1"/>
    <col min="10514" max="10514" width="9.140625" style="383"/>
    <col min="10515" max="10515" width="6.42578125" style="383" customWidth="1"/>
    <col min="10516" max="10516" width="7.85546875" style="383" customWidth="1"/>
    <col min="10517" max="10517" width="4.28515625" style="383" customWidth="1"/>
    <col min="10518" max="10518" width="4.5703125" style="383" customWidth="1"/>
    <col min="10519" max="10519" width="3.140625" style="383" customWidth="1"/>
    <col min="10520" max="10520" width="4.85546875" style="383" customWidth="1"/>
    <col min="10521" max="10521" width="5.7109375" style="383" customWidth="1"/>
    <col min="10522" max="10523" width="8.5703125" style="383" customWidth="1"/>
    <col min="10524" max="10524" width="6.7109375" style="383" customWidth="1"/>
    <col min="10525" max="10525" width="7.42578125" style="383" customWidth="1"/>
    <col min="10526" max="10526" width="8.7109375" style="383" customWidth="1"/>
    <col min="10527" max="10551" width="5.28515625" style="383" customWidth="1"/>
    <col min="10552" max="10552" width="6.7109375" style="383" customWidth="1"/>
    <col min="10553" max="10555" width="5.28515625" style="383" customWidth="1"/>
    <col min="10556" max="10562" width="9.140625" style="383"/>
    <col min="10563" max="10563" width="9.28515625" style="383" bestFit="1" customWidth="1"/>
    <col min="10564" max="10572" width="9.140625" style="383"/>
    <col min="10573" max="10574" width="9.28515625" style="383" bestFit="1" customWidth="1"/>
    <col min="10575" max="10575" width="9.85546875" style="383" bestFit="1" customWidth="1"/>
    <col min="10576" max="10576" width="9.28515625" style="383" bestFit="1" customWidth="1"/>
    <col min="10577" max="10577" width="9.140625" style="383"/>
    <col min="10578" max="10578" width="10.7109375" style="383" customWidth="1"/>
    <col min="10579" max="10579" width="17.140625" style="383" customWidth="1"/>
    <col min="10580" max="10580" width="16.42578125" style="383" customWidth="1"/>
    <col min="10581" max="10581" width="25.28515625" style="383" bestFit="1" customWidth="1"/>
    <col min="10582" max="10582" width="9.140625" style="383"/>
    <col min="10583" max="10583" width="16.85546875" style="383" customWidth="1"/>
    <col min="10584" max="10586" width="9.140625" style="383"/>
    <col min="10587" max="10587" width="13.5703125" style="383" bestFit="1" customWidth="1"/>
    <col min="10588" max="10588" width="20.42578125" style="383" customWidth="1"/>
    <col min="10589" max="10752" width="9.140625" style="383"/>
    <col min="10753" max="10753" width="4.7109375" style="383" customWidth="1"/>
    <col min="10754" max="10754" width="12.5703125" style="383" customWidth="1"/>
    <col min="10755" max="10755" width="13.42578125" style="383" customWidth="1"/>
    <col min="10756" max="10756" width="6.7109375" style="383" customWidth="1"/>
    <col min="10757" max="10757" width="8.140625" style="383" customWidth="1"/>
    <col min="10758" max="10758" width="5.85546875" style="383" customWidth="1"/>
    <col min="10759" max="10759" width="7.7109375" style="383" customWidth="1"/>
    <col min="10760" max="10760" width="3.85546875" style="383" customWidth="1"/>
    <col min="10761" max="10761" width="5.5703125" style="383" customWidth="1"/>
    <col min="10762" max="10762" width="7.85546875" style="383" customWidth="1"/>
    <col min="10763" max="10763" width="8.85546875" style="383" customWidth="1"/>
    <col min="10764" max="10764" width="7.5703125" style="383" customWidth="1"/>
    <col min="10765" max="10765" width="7" style="383" customWidth="1"/>
    <col min="10766" max="10766" width="8.7109375" style="383" customWidth="1"/>
    <col min="10767" max="10767" width="6.7109375" style="383" customWidth="1"/>
    <col min="10768" max="10768" width="6.5703125" style="383" customWidth="1"/>
    <col min="10769" max="10769" width="7.7109375" style="383" customWidth="1"/>
    <col min="10770" max="10770" width="9.140625" style="383"/>
    <col min="10771" max="10771" width="6.42578125" style="383" customWidth="1"/>
    <col min="10772" max="10772" width="7.85546875" style="383" customWidth="1"/>
    <col min="10773" max="10773" width="4.28515625" style="383" customWidth="1"/>
    <col min="10774" max="10774" width="4.5703125" style="383" customWidth="1"/>
    <col min="10775" max="10775" width="3.140625" style="383" customWidth="1"/>
    <col min="10776" max="10776" width="4.85546875" style="383" customWidth="1"/>
    <col min="10777" max="10777" width="5.7109375" style="383" customWidth="1"/>
    <col min="10778" max="10779" width="8.5703125" style="383" customWidth="1"/>
    <col min="10780" max="10780" width="6.7109375" style="383" customWidth="1"/>
    <col min="10781" max="10781" width="7.42578125" style="383" customWidth="1"/>
    <col min="10782" max="10782" width="8.7109375" style="383" customWidth="1"/>
    <col min="10783" max="10807" width="5.28515625" style="383" customWidth="1"/>
    <col min="10808" max="10808" width="6.7109375" style="383" customWidth="1"/>
    <col min="10809" max="10811" width="5.28515625" style="383" customWidth="1"/>
    <col min="10812" max="10818" width="9.140625" style="383"/>
    <col min="10819" max="10819" width="9.28515625" style="383" bestFit="1" customWidth="1"/>
    <col min="10820" max="10828" width="9.140625" style="383"/>
    <col min="10829" max="10830" width="9.28515625" style="383" bestFit="1" customWidth="1"/>
    <col min="10831" max="10831" width="9.85546875" style="383" bestFit="1" customWidth="1"/>
    <col min="10832" max="10832" width="9.28515625" style="383" bestFit="1" customWidth="1"/>
    <col min="10833" max="10833" width="9.140625" style="383"/>
    <col min="10834" max="10834" width="10.7109375" style="383" customWidth="1"/>
    <col min="10835" max="10835" width="17.140625" style="383" customWidth="1"/>
    <col min="10836" max="10836" width="16.42578125" style="383" customWidth="1"/>
    <col min="10837" max="10837" width="25.28515625" style="383" bestFit="1" customWidth="1"/>
    <col min="10838" max="10838" width="9.140625" style="383"/>
    <col min="10839" max="10839" width="16.85546875" style="383" customWidth="1"/>
    <col min="10840" max="10842" width="9.140625" style="383"/>
    <col min="10843" max="10843" width="13.5703125" style="383" bestFit="1" customWidth="1"/>
    <col min="10844" max="10844" width="20.42578125" style="383" customWidth="1"/>
    <col min="10845" max="11008" width="9.140625" style="383"/>
    <col min="11009" max="11009" width="4.7109375" style="383" customWidth="1"/>
    <col min="11010" max="11010" width="12.5703125" style="383" customWidth="1"/>
    <col min="11011" max="11011" width="13.42578125" style="383" customWidth="1"/>
    <col min="11012" max="11012" width="6.7109375" style="383" customWidth="1"/>
    <col min="11013" max="11013" width="8.140625" style="383" customWidth="1"/>
    <col min="11014" max="11014" width="5.85546875" style="383" customWidth="1"/>
    <col min="11015" max="11015" width="7.7109375" style="383" customWidth="1"/>
    <col min="11016" max="11016" width="3.85546875" style="383" customWidth="1"/>
    <col min="11017" max="11017" width="5.5703125" style="383" customWidth="1"/>
    <col min="11018" max="11018" width="7.85546875" style="383" customWidth="1"/>
    <col min="11019" max="11019" width="8.85546875" style="383" customWidth="1"/>
    <col min="11020" max="11020" width="7.5703125" style="383" customWidth="1"/>
    <col min="11021" max="11021" width="7" style="383" customWidth="1"/>
    <col min="11022" max="11022" width="8.7109375" style="383" customWidth="1"/>
    <col min="11023" max="11023" width="6.7109375" style="383" customWidth="1"/>
    <col min="11024" max="11024" width="6.5703125" style="383" customWidth="1"/>
    <col min="11025" max="11025" width="7.7109375" style="383" customWidth="1"/>
    <col min="11026" max="11026" width="9.140625" style="383"/>
    <col min="11027" max="11027" width="6.42578125" style="383" customWidth="1"/>
    <col min="11028" max="11028" width="7.85546875" style="383" customWidth="1"/>
    <col min="11029" max="11029" width="4.28515625" style="383" customWidth="1"/>
    <col min="11030" max="11030" width="4.5703125" style="383" customWidth="1"/>
    <col min="11031" max="11031" width="3.140625" style="383" customWidth="1"/>
    <col min="11032" max="11032" width="4.85546875" style="383" customWidth="1"/>
    <col min="11033" max="11033" width="5.7109375" style="383" customWidth="1"/>
    <col min="11034" max="11035" width="8.5703125" style="383" customWidth="1"/>
    <col min="11036" max="11036" width="6.7109375" style="383" customWidth="1"/>
    <col min="11037" max="11037" width="7.42578125" style="383" customWidth="1"/>
    <col min="11038" max="11038" width="8.7109375" style="383" customWidth="1"/>
    <col min="11039" max="11063" width="5.28515625" style="383" customWidth="1"/>
    <col min="11064" max="11064" width="6.7109375" style="383" customWidth="1"/>
    <col min="11065" max="11067" width="5.28515625" style="383" customWidth="1"/>
    <col min="11068" max="11074" width="9.140625" style="383"/>
    <col min="11075" max="11075" width="9.28515625" style="383" bestFit="1" customWidth="1"/>
    <col min="11076" max="11084" width="9.140625" style="383"/>
    <col min="11085" max="11086" width="9.28515625" style="383" bestFit="1" customWidth="1"/>
    <col min="11087" max="11087" width="9.85546875" style="383" bestFit="1" customWidth="1"/>
    <col min="11088" max="11088" width="9.28515625" style="383" bestFit="1" customWidth="1"/>
    <col min="11089" max="11089" width="9.140625" style="383"/>
    <col min="11090" max="11090" width="10.7109375" style="383" customWidth="1"/>
    <col min="11091" max="11091" width="17.140625" style="383" customWidth="1"/>
    <col min="11092" max="11092" width="16.42578125" style="383" customWidth="1"/>
    <col min="11093" max="11093" width="25.28515625" style="383" bestFit="1" customWidth="1"/>
    <col min="11094" max="11094" width="9.140625" style="383"/>
    <col min="11095" max="11095" width="16.85546875" style="383" customWidth="1"/>
    <col min="11096" max="11098" width="9.140625" style="383"/>
    <col min="11099" max="11099" width="13.5703125" style="383" bestFit="1" customWidth="1"/>
    <col min="11100" max="11100" width="20.42578125" style="383" customWidth="1"/>
    <col min="11101" max="11264" width="9.140625" style="383"/>
    <col min="11265" max="11265" width="4.7109375" style="383" customWidth="1"/>
    <col min="11266" max="11266" width="12.5703125" style="383" customWidth="1"/>
    <col min="11267" max="11267" width="13.42578125" style="383" customWidth="1"/>
    <col min="11268" max="11268" width="6.7109375" style="383" customWidth="1"/>
    <col min="11269" max="11269" width="8.140625" style="383" customWidth="1"/>
    <col min="11270" max="11270" width="5.85546875" style="383" customWidth="1"/>
    <col min="11271" max="11271" width="7.7109375" style="383" customWidth="1"/>
    <col min="11272" max="11272" width="3.85546875" style="383" customWidth="1"/>
    <col min="11273" max="11273" width="5.5703125" style="383" customWidth="1"/>
    <col min="11274" max="11274" width="7.85546875" style="383" customWidth="1"/>
    <col min="11275" max="11275" width="8.85546875" style="383" customWidth="1"/>
    <col min="11276" max="11276" width="7.5703125" style="383" customWidth="1"/>
    <col min="11277" max="11277" width="7" style="383" customWidth="1"/>
    <col min="11278" max="11278" width="8.7109375" style="383" customWidth="1"/>
    <col min="11279" max="11279" width="6.7109375" style="383" customWidth="1"/>
    <col min="11280" max="11280" width="6.5703125" style="383" customWidth="1"/>
    <col min="11281" max="11281" width="7.7109375" style="383" customWidth="1"/>
    <col min="11282" max="11282" width="9.140625" style="383"/>
    <col min="11283" max="11283" width="6.42578125" style="383" customWidth="1"/>
    <col min="11284" max="11284" width="7.85546875" style="383" customWidth="1"/>
    <col min="11285" max="11285" width="4.28515625" style="383" customWidth="1"/>
    <col min="11286" max="11286" width="4.5703125" style="383" customWidth="1"/>
    <col min="11287" max="11287" width="3.140625" style="383" customWidth="1"/>
    <col min="11288" max="11288" width="4.85546875" style="383" customWidth="1"/>
    <col min="11289" max="11289" width="5.7109375" style="383" customWidth="1"/>
    <col min="11290" max="11291" width="8.5703125" style="383" customWidth="1"/>
    <col min="11292" max="11292" width="6.7109375" style="383" customWidth="1"/>
    <col min="11293" max="11293" width="7.42578125" style="383" customWidth="1"/>
    <col min="11294" max="11294" width="8.7109375" style="383" customWidth="1"/>
    <col min="11295" max="11319" width="5.28515625" style="383" customWidth="1"/>
    <col min="11320" max="11320" width="6.7109375" style="383" customWidth="1"/>
    <col min="11321" max="11323" width="5.28515625" style="383" customWidth="1"/>
    <col min="11324" max="11330" width="9.140625" style="383"/>
    <col min="11331" max="11331" width="9.28515625" style="383" bestFit="1" customWidth="1"/>
    <col min="11332" max="11340" width="9.140625" style="383"/>
    <col min="11341" max="11342" width="9.28515625" style="383" bestFit="1" customWidth="1"/>
    <col min="11343" max="11343" width="9.85546875" style="383" bestFit="1" customWidth="1"/>
    <col min="11344" max="11344" width="9.28515625" style="383" bestFit="1" customWidth="1"/>
    <col min="11345" max="11345" width="9.140625" style="383"/>
    <col min="11346" max="11346" width="10.7109375" style="383" customWidth="1"/>
    <col min="11347" max="11347" width="17.140625" style="383" customWidth="1"/>
    <col min="11348" max="11348" width="16.42578125" style="383" customWidth="1"/>
    <col min="11349" max="11349" width="25.28515625" style="383" bestFit="1" customWidth="1"/>
    <col min="11350" max="11350" width="9.140625" style="383"/>
    <col min="11351" max="11351" width="16.85546875" style="383" customWidth="1"/>
    <col min="11352" max="11354" width="9.140625" style="383"/>
    <col min="11355" max="11355" width="13.5703125" style="383" bestFit="1" customWidth="1"/>
    <col min="11356" max="11356" width="20.42578125" style="383" customWidth="1"/>
    <col min="11357" max="11520" width="9.140625" style="383"/>
    <col min="11521" max="11521" width="4.7109375" style="383" customWidth="1"/>
    <col min="11522" max="11522" width="12.5703125" style="383" customWidth="1"/>
    <col min="11523" max="11523" width="13.42578125" style="383" customWidth="1"/>
    <col min="11524" max="11524" width="6.7109375" style="383" customWidth="1"/>
    <col min="11525" max="11525" width="8.140625" style="383" customWidth="1"/>
    <col min="11526" max="11526" width="5.85546875" style="383" customWidth="1"/>
    <col min="11527" max="11527" width="7.7109375" style="383" customWidth="1"/>
    <col min="11528" max="11528" width="3.85546875" style="383" customWidth="1"/>
    <col min="11529" max="11529" width="5.5703125" style="383" customWidth="1"/>
    <col min="11530" max="11530" width="7.85546875" style="383" customWidth="1"/>
    <col min="11531" max="11531" width="8.85546875" style="383" customWidth="1"/>
    <col min="11532" max="11532" width="7.5703125" style="383" customWidth="1"/>
    <col min="11533" max="11533" width="7" style="383" customWidth="1"/>
    <col min="11534" max="11534" width="8.7109375" style="383" customWidth="1"/>
    <col min="11535" max="11535" width="6.7109375" style="383" customWidth="1"/>
    <col min="11536" max="11536" width="6.5703125" style="383" customWidth="1"/>
    <col min="11537" max="11537" width="7.7109375" style="383" customWidth="1"/>
    <col min="11538" max="11538" width="9.140625" style="383"/>
    <col min="11539" max="11539" width="6.42578125" style="383" customWidth="1"/>
    <col min="11540" max="11540" width="7.85546875" style="383" customWidth="1"/>
    <col min="11541" max="11541" width="4.28515625" style="383" customWidth="1"/>
    <col min="11542" max="11542" width="4.5703125" style="383" customWidth="1"/>
    <col min="11543" max="11543" width="3.140625" style="383" customWidth="1"/>
    <col min="11544" max="11544" width="4.85546875" style="383" customWidth="1"/>
    <col min="11545" max="11545" width="5.7109375" style="383" customWidth="1"/>
    <col min="11546" max="11547" width="8.5703125" style="383" customWidth="1"/>
    <col min="11548" max="11548" width="6.7109375" style="383" customWidth="1"/>
    <col min="11549" max="11549" width="7.42578125" style="383" customWidth="1"/>
    <col min="11550" max="11550" width="8.7109375" style="383" customWidth="1"/>
    <col min="11551" max="11575" width="5.28515625" style="383" customWidth="1"/>
    <col min="11576" max="11576" width="6.7109375" style="383" customWidth="1"/>
    <col min="11577" max="11579" width="5.28515625" style="383" customWidth="1"/>
    <col min="11580" max="11586" width="9.140625" style="383"/>
    <col min="11587" max="11587" width="9.28515625" style="383" bestFit="1" customWidth="1"/>
    <col min="11588" max="11596" width="9.140625" style="383"/>
    <col min="11597" max="11598" width="9.28515625" style="383" bestFit="1" customWidth="1"/>
    <col min="11599" max="11599" width="9.85546875" style="383" bestFit="1" customWidth="1"/>
    <col min="11600" max="11600" width="9.28515625" style="383" bestFit="1" customWidth="1"/>
    <col min="11601" max="11601" width="9.140625" style="383"/>
    <col min="11602" max="11602" width="10.7109375" style="383" customWidth="1"/>
    <col min="11603" max="11603" width="17.140625" style="383" customWidth="1"/>
    <col min="11604" max="11604" width="16.42578125" style="383" customWidth="1"/>
    <col min="11605" max="11605" width="25.28515625" style="383" bestFit="1" customWidth="1"/>
    <col min="11606" max="11606" width="9.140625" style="383"/>
    <col min="11607" max="11607" width="16.85546875" style="383" customWidth="1"/>
    <col min="11608" max="11610" width="9.140625" style="383"/>
    <col min="11611" max="11611" width="13.5703125" style="383" bestFit="1" customWidth="1"/>
    <col min="11612" max="11612" width="20.42578125" style="383" customWidth="1"/>
    <col min="11613" max="11776" width="9.140625" style="383"/>
    <col min="11777" max="11777" width="4.7109375" style="383" customWidth="1"/>
    <col min="11778" max="11778" width="12.5703125" style="383" customWidth="1"/>
    <col min="11779" max="11779" width="13.42578125" style="383" customWidth="1"/>
    <col min="11780" max="11780" width="6.7109375" style="383" customWidth="1"/>
    <col min="11781" max="11781" width="8.140625" style="383" customWidth="1"/>
    <col min="11782" max="11782" width="5.85546875" style="383" customWidth="1"/>
    <col min="11783" max="11783" width="7.7109375" style="383" customWidth="1"/>
    <col min="11784" max="11784" width="3.85546875" style="383" customWidth="1"/>
    <col min="11785" max="11785" width="5.5703125" style="383" customWidth="1"/>
    <col min="11786" max="11786" width="7.85546875" style="383" customWidth="1"/>
    <col min="11787" max="11787" width="8.85546875" style="383" customWidth="1"/>
    <col min="11788" max="11788" width="7.5703125" style="383" customWidth="1"/>
    <col min="11789" max="11789" width="7" style="383" customWidth="1"/>
    <col min="11790" max="11790" width="8.7109375" style="383" customWidth="1"/>
    <col min="11791" max="11791" width="6.7109375" style="383" customWidth="1"/>
    <col min="11792" max="11792" width="6.5703125" style="383" customWidth="1"/>
    <col min="11793" max="11793" width="7.7109375" style="383" customWidth="1"/>
    <col min="11794" max="11794" width="9.140625" style="383"/>
    <col min="11795" max="11795" width="6.42578125" style="383" customWidth="1"/>
    <col min="11796" max="11796" width="7.85546875" style="383" customWidth="1"/>
    <col min="11797" max="11797" width="4.28515625" style="383" customWidth="1"/>
    <col min="11798" max="11798" width="4.5703125" style="383" customWidth="1"/>
    <col min="11799" max="11799" width="3.140625" style="383" customWidth="1"/>
    <col min="11800" max="11800" width="4.85546875" style="383" customWidth="1"/>
    <col min="11801" max="11801" width="5.7109375" style="383" customWidth="1"/>
    <col min="11802" max="11803" width="8.5703125" style="383" customWidth="1"/>
    <col min="11804" max="11804" width="6.7109375" style="383" customWidth="1"/>
    <col min="11805" max="11805" width="7.42578125" style="383" customWidth="1"/>
    <col min="11806" max="11806" width="8.7109375" style="383" customWidth="1"/>
    <col min="11807" max="11831" width="5.28515625" style="383" customWidth="1"/>
    <col min="11832" max="11832" width="6.7109375" style="383" customWidth="1"/>
    <col min="11833" max="11835" width="5.28515625" style="383" customWidth="1"/>
    <col min="11836" max="11842" width="9.140625" style="383"/>
    <col min="11843" max="11843" width="9.28515625" style="383" bestFit="1" customWidth="1"/>
    <col min="11844" max="11852" width="9.140625" style="383"/>
    <col min="11853" max="11854" width="9.28515625" style="383" bestFit="1" customWidth="1"/>
    <col min="11855" max="11855" width="9.85546875" style="383" bestFit="1" customWidth="1"/>
    <col min="11856" max="11856" width="9.28515625" style="383" bestFit="1" customWidth="1"/>
    <col min="11857" max="11857" width="9.140625" style="383"/>
    <col min="11858" max="11858" width="10.7109375" style="383" customWidth="1"/>
    <col min="11859" max="11859" width="17.140625" style="383" customWidth="1"/>
    <col min="11860" max="11860" width="16.42578125" style="383" customWidth="1"/>
    <col min="11861" max="11861" width="25.28515625" style="383" bestFit="1" customWidth="1"/>
    <col min="11862" max="11862" width="9.140625" style="383"/>
    <col min="11863" max="11863" width="16.85546875" style="383" customWidth="1"/>
    <col min="11864" max="11866" width="9.140625" style="383"/>
    <col min="11867" max="11867" width="13.5703125" style="383" bestFit="1" customWidth="1"/>
    <col min="11868" max="11868" width="20.42578125" style="383" customWidth="1"/>
    <col min="11869" max="12032" width="9.140625" style="383"/>
    <col min="12033" max="12033" width="4.7109375" style="383" customWidth="1"/>
    <col min="12034" max="12034" width="12.5703125" style="383" customWidth="1"/>
    <col min="12035" max="12035" width="13.42578125" style="383" customWidth="1"/>
    <col min="12036" max="12036" width="6.7109375" style="383" customWidth="1"/>
    <col min="12037" max="12037" width="8.140625" style="383" customWidth="1"/>
    <col min="12038" max="12038" width="5.85546875" style="383" customWidth="1"/>
    <col min="12039" max="12039" width="7.7109375" style="383" customWidth="1"/>
    <col min="12040" max="12040" width="3.85546875" style="383" customWidth="1"/>
    <col min="12041" max="12041" width="5.5703125" style="383" customWidth="1"/>
    <col min="12042" max="12042" width="7.85546875" style="383" customWidth="1"/>
    <col min="12043" max="12043" width="8.85546875" style="383" customWidth="1"/>
    <col min="12044" max="12044" width="7.5703125" style="383" customWidth="1"/>
    <col min="12045" max="12045" width="7" style="383" customWidth="1"/>
    <col min="12046" max="12046" width="8.7109375" style="383" customWidth="1"/>
    <col min="12047" max="12047" width="6.7109375" style="383" customWidth="1"/>
    <col min="12048" max="12048" width="6.5703125" style="383" customWidth="1"/>
    <col min="12049" max="12049" width="7.7109375" style="383" customWidth="1"/>
    <col min="12050" max="12050" width="9.140625" style="383"/>
    <col min="12051" max="12051" width="6.42578125" style="383" customWidth="1"/>
    <col min="12052" max="12052" width="7.85546875" style="383" customWidth="1"/>
    <col min="12053" max="12053" width="4.28515625" style="383" customWidth="1"/>
    <col min="12054" max="12054" width="4.5703125" style="383" customWidth="1"/>
    <col min="12055" max="12055" width="3.140625" style="383" customWidth="1"/>
    <col min="12056" max="12056" width="4.85546875" style="383" customWidth="1"/>
    <col min="12057" max="12057" width="5.7109375" style="383" customWidth="1"/>
    <col min="12058" max="12059" width="8.5703125" style="383" customWidth="1"/>
    <col min="12060" max="12060" width="6.7109375" style="383" customWidth="1"/>
    <col min="12061" max="12061" width="7.42578125" style="383" customWidth="1"/>
    <col min="12062" max="12062" width="8.7109375" style="383" customWidth="1"/>
    <col min="12063" max="12087" width="5.28515625" style="383" customWidth="1"/>
    <col min="12088" max="12088" width="6.7109375" style="383" customWidth="1"/>
    <col min="12089" max="12091" width="5.28515625" style="383" customWidth="1"/>
    <col min="12092" max="12098" width="9.140625" style="383"/>
    <col min="12099" max="12099" width="9.28515625" style="383" bestFit="1" customWidth="1"/>
    <col min="12100" max="12108" width="9.140625" style="383"/>
    <col min="12109" max="12110" width="9.28515625" style="383" bestFit="1" customWidth="1"/>
    <col min="12111" max="12111" width="9.85546875" style="383" bestFit="1" customWidth="1"/>
    <col min="12112" max="12112" width="9.28515625" style="383" bestFit="1" customWidth="1"/>
    <col min="12113" max="12113" width="9.140625" style="383"/>
    <col min="12114" max="12114" width="10.7109375" style="383" customWidth="1"/>
    <col min="12115" max="12115" width="17.140625" style="383" customWidth="1"/>
    <col min="12116" max="12116" width="16.42578125" style="383" customWidth="1"/>
    <col min="12117" max="12117" width="25.28515625" style="383" bestFit="1" customWidth="1"/>
    <col min="12118" max="12118" width="9.140625" style="383"/>
    <col min="12119" max="12119" width="16.85546875" style="383" customWidth="1"/>
    <col min="12120" max="12122" width="9.140625" style="383"/>
    <col min="12123" max="12123" width="13.5703125" style="383" bestFit="1" customWidth="1"/>
    <col min="12124" max="12124" width="20.42578125" style="383" customWidth="1"/>
    <col min="12125" max="12288" width="9.140625" style="383"/>
    <col min="12289" max="12289" width="4.7109375" style="383" customWidth="1"/>
    <col min="12290" max="12290" width="12.5703125" style="383" customWidth="1"/>
    <col min="12291" max="12291" width="13.42578125" style="383" customWidth="1"/>
    <col min="12292" max="12292" width="6.7109375" style="383" customWidth="1"/>
    <col min="12293" max="12293" width="8.140625" style="383" customWidth="1"/>
    <col min="12294" max="12294" width="5.85546875" style="383" customWidth="1"/>
    <col min="12295" max="12295" width="7.7109375" style="383" customWidth="1"/>
    <col min="12296" max="12296" width="3.85546875" style="383" customWidth="1"/>
    <col min="12297" max="12297" width="5.5703125" style="383" customWidth="1"/>
    <col min="12298" max="12298" width="7.85546875" style="383" customWidth="1"/>
    <col min="12299" max="12299" width="8.85546875" style="383" customWidth="1"/>
    <col min="12300" max="12300" width="7.5703125" style="383" customWidth="1"/>
    <col min="12301" max="12301" width="7" style="383" customWidth="1"/>
    <col min="12302" max="12302" width="8.7109375" style="383" customWidth="1"/>
    <col min="12303" max="12303" width="6.7109375" style="383" customWidth="1"/>
    <col min="12304" max="12304" width="6.5703125" style="383" customWidth="1"/>
    <col min="12305" max="12305" width="7.7109375" style="383" customWidth="1"/>
    <col min="12306" max="12306" width="9.140625" style="383"/>
    <col min="12307" max="12307" width="6.42578125" style="383" customWidth="1"/>
    <col min="12308" max="12308" width="7.85546875" style="383" customWidth="1"/>
    <col min="12309" max="12309" width="4.28515625" style="383" customWidth="1"/>
    <col min="12310" max="12310" width="4.5703125" style="383" customWidth="1"/>
    <col min="12311" max="12311" width="3.140625" style="383" customWidth="1"/>
    <col min="12312" max="12312" width="4.85546875" style="383" customWidth="1"/>
    <col min="12313" max="12313" width="5.7109375" style="383" customWidth="1"/>
    <col min="12314" max="12315" width="8.5703125" style="383" customWidth="1"/>
    <col min="12316" max="12316" width="6.7109375" style="383" customWidth="1"/>
    <col min="12317" max="12317" width="7.42578125" style="383" customWidth="1"/>
    <col min="12318" max="12318" width="8.7109375" style="383" customWidth="1"/>
    <col min="12319" max="12343" width="5.28515625" style="383" customWidth="1"/>
    <col min="12344" max="12344" width="6.7109375" style="383" customWidth="1"/>
    <col min="12345" max="12347" width="5.28515625" style="383" customWidth="1"/>
    <col min="12348" max="12354" width="9.140625" style="383"/>
    <col min="12355" max="12355" width="9.28515625" style="383" bestFit="1" customWidth="1"/>
    <col min="12356" max="12364" width="9.140625" style="383"/>
    <col min="12365" max="12366" width="9.28515625" style="383" bestFit="1" customWidth="1"/>
    <col min="12367" max="12367" width="9.85546875" style="383" bestFit="1" customWidth="1"/>
    <col min="12368" max="12368" width="9.28515625" style="383" bestFit="1" customWidth="1"/>
    <col min="12369" max="12369" width="9.140625" style="383"/>
    <col min="12370" max="12370" width="10.7109375" style="383" customWidth="1"/>
    <col min="12371" max="12371" width="17.140625" style="383" customWidth="1"/>
    <col min="12372" max="12372" width="16.42578125" style="383" customWidth="1"/>
    <col min="12373" max="12373" width="25.28515625" style="383" bestFit="1" customWidth="1"/>
    <col min="12374" max="12374" width="9.140625" style="383"/>
    <col min="12375" max="12375" width="16.85546875" style="383" customWidth="1"/>
    <col min="12376" max="12378" width="9.140625" style="383"/>
    <col min="12379" max="12379" width="13.5703125" style="383" bestFit="1" customWidth="1"/>
    <col min="12380" max="12380" width="20.42578125" style="383" customWidth="1"/>
    <col min="12381" max="12544" width="9.140625" style="383"/>
    <col min="12545" max="12545" width="4.7109375" style="383" customWidth="1"/>
    <col min="12546" max="12546" width="12.5703125" style="383" customWidth="1"/>
    <col min="12547" max="12547" width="13.42578125" style="383" customWidth="1"/>
    <col min="12548" max="12548" width="6.7109375" style="383" customWidth="1"/>
    <col min="12549" max="12549" width="8.140625" style="383" customWidth="1"/>
    <col min="12550" max="12550" width="5.85546875" style="383" customWidth="1"/>
    <col min="12551" max="12551" width="7.7109375" style="383" customWidth="1"/>
    <col min="12552" max="12552" width="3.85546875" style="383" customWidth="1"/>
    <col min="12553" max="12553" width="5.5703125" style="383" customWidth="1"/>
    <col min="12554" max="12554" width="7.85546875" style="383" customWidth="1"/>
    <col min="12555" max="12555" width="8.85546875" style="383" customWidth="1"/>
    <col min="12556" max="12556" width="7.5703125" style="383" customWidth="1"/>
    <col min="12557" max="12557" width="7" style="383" customWidth="1"/>
    <col min="12558" max="12558" width="8.7109375" style="383" customWidth="1"/>
    <col min="12559" max="12559" width="6.7109375" style="383" customWidth="1"/>
    <col min="12560" max="12560" width="6.5703125" style="383" customWidth="1"/>
    <col min="12561" max="12561" width="7.7109375" style="383" customWidth="1"/>
    <col min="12562" max="12562" width="9.140625" style="383"/>
    <col min="12563" max="12563" width="6.42578125" style="383" customWidth="1"/>
    <col min="12564" max="12564" width="7.85546875" style="383" customWidth="1"/>
    <col min="12565" max="12565" width="4.28515625" style="383" customWidth="1"/>
    <col min="12566" max="12566" width="4.5703125" style="383" customWidth="1"/>
    <col min="12567" max="12567" width="3.140625" style="383" customWidth="1"/>
    <col min="12568" max="12568" width="4.85546875" style="383" customWidth="1"/>
    <col min="12569" max="12569" width="5.7109375" style="383" customWidth="1"/>
    <col min="12570" max="12571" width="8.5703125" style="383" customWidth="1"/>
    <col min="12572" max="12572" width="6.7109375" style="383" customWidth="1"/>
    <col min="12573" max="12573" width="7.42578125" style="383" customWidth="1"/>
    <col min="12574" max="12574" width="8.7109375" style="383" customWidth="1"/>
    <col min="12575" max="12599" width="5.28515625" style="383" customWidth="1"/>
    <col min="12600" max="12600" width="6.7109375" style="383" customWidth="1"/>
    <col min="12601" max="12603" width="5.28515625" style="383" customWidth="1"/>
    <col min="12604" max="12610" width="9.140625" style="383"/>
    <col min="12611" max="12611" width="9.28515625" style="383" bestFit="1" customWidth="1"/>
    <col min="12612" max="12620" width="9.140625" style="383"/>
    <col min="12621" max="12622" width="9.28515625" style="383" bestFit="1" customWidth="1"/>
    <col min="12623" max="12623" width="9.85546875" style="383" bestFit="1" customWidth="1"/>
    <col min="12624" max="12624" width="9.28515625" style="383" bestFit="1" customWidth="1"/>
    <col min="12625" max="12625" width="9.140625" style="383"/>
    <col min="12626" max="12626" width="10.7109375" style="383" customWidth="1"/>
    <col min="12627" max="12627" width="17.140625" style="383" customWidth="1"/>
    <col min="12628" max="12628" width="16.42578125" style="383" customWidth="1"/>
    <col min="12629" max="12629" width="25.28515625" style="383" bestFit="1" customWidth="1"/>
    <col min="12630" max="12630" width="9.140625" style="383"/>
    <col min="12631" max="12631" width="16.85546875" style="383" customWidth="1"/>
    <col min="12632" max="12634" width="9.140625" style="383"/>
    <col min="12635" max="12635" width="13.5703125" style="383" bestFit="1" customWidth="1"/>
    <col min="12636" max="12636" width="20.42578125" style="383" customWidth="1"/>
    <col min="12637" max="12800" width="9.140625" style="383"/>
    <col min="12801" max="12801" width="4.7109375" style="383" customWidth="1"/>
    <col min="12802" max="12802" width="12.5703125" style="383" customWidth="1"/>
    <col min="12803" max="12803" width="13.42578125" style="383" customWidth="1"/>
    <col min="12804" max="12804" width="6.7109375" style="383" customWidth="1"/>
    <col min="12805" max="12805" width="8.140625" style="383" customWidth="1"/>
    <col min="12806" max="12806" width="5.85546875" style="383" customWidth="1"/>
    <col min="12807" max="12807" width="7.7109375" style="383" customWidth="1"/>
    <col min="12808" max="12808" width="3.85546875" style="383" customWidth="1"/>
    <col min="12809" max="12809" width="5.5703125" style="383" customWidth="1"/>
    <col min="12810" max="12810" width="7.85546875" style="383" customWidth="1"/>
    <col min="12811" max="12811" width="8.85546875" style="383" customWidth="1"/>
    <col min="12812" max="12812" width="7.5703125" style="383" customWidth="1"/>
    <col min="12813" max="12813" width="7" style="383" customWidth="1"/>
    <col min="12814" max="12814" width="8.7109375" style="383" customWidth="1"/>
    <col min="12815" max="12815" width="6.7109375" style="383" customWidth="1"/>
    <col min="12816" max="12816" width="6.5703125" style="383" customWidth="1"/>
    <col min="12817" max="12817" width="7.7109375" style="383" customWidth="1"/>
    <col min="12818" max="12818" width="9.140625" style="383"/>
    <col min="12819" max="12819" width="6.42578125" style="383" customWidth="1"/>
    <col min="12820" max="12820" width="7.85546875" style="383" customWidth="1"/>
    <col min="12821" max="12821" width="4.28515625" style="383" customWidth="1"/>
    <col min="12822" max="12822" width="4.5703125" style="383" customWidth="1"/>
    <col min="12823" max="12823" width="3.140625" style="383" customWidth="1"/>
    <col min="12824" max="12824" width="4.85546875" style="383" customWidth="1"/>
    <col min="12825" max="12825" width="5.7109375" style="383" customWidth="1"/>
    <col min="12826" max="12827" width="8.5703125" style="383" customWidth="1"/>
    <col min="12828" max="12828" width="6.7109375" style="383" customWidth="1"/>
    <col min="12829" max="12829" width="7.42578125" style="383" customWidth="1"/>
    <col min="12830" max="12830" width="8.7109375" style="383" customWidth="1"/>
    <col min="12831" max="12855" width="5.28515625" style="383" customWidth="1"/>
    <col min="12856" max="12856" width="6.7109375" style="383" customWidth="1"/>
    <col min="12857" max="12859" width="5.28515625" style="383" customWidth="1"/>
    <col min="12860" max="12866" width="9.140625" style="383"/>
    <col min="12867" max="12867" width="9.28515625" style="383" bestFit="1" customWidth="1"/>
    <col min="12868" max="12876" width="9.140625" style="383"/>
    <col min="12877" max="12878" width="9.28515625" style="383" bestFit="1" customWidth="1"/>
    <col min="12879" max="12879" width="9.85546875" style="383" bestFit="1" customWidth="1"/>
    <col min="12880" max="12880" width="9.28515625" style="383" bestFit="1" customWidth="1"/>
    <col min="12881" max="12881" width="9.140625" style="383"/>
    <col min="12882" max="12882" width="10.7109375" style="383" customWidth="1"/>
    <col min="12883" max="12883" width="17.140625" style="383" customWidth="1"/>
    <col min="12884" max="12884" width="16.42578125" style="383" customWidth="1"/>
    <col min="12885" max="12885" width="25.28515625" style="383" bestFit="1" customWidth="1"/>
    <col min="12886" max="12886" width="9.140625" style="383"/>
    <col min="12887" max="12887" width="16.85546875" style="383" customWidth="1"/>
    <col min="12888" max="12890" width="9.140625" style="383"/>
    <col min="12891" max="12891" width="13.5703125" style="383" bestFit="1" customWidth="1"/>
    <col min="12892" max="12892" width="20.42578125" style="383" customWidth="1"/>
    <col min="12893" max="13056" width="9.140625" style="383"/>
    <col min="13057" max="13057" width="4.7109375" style="383" customWidth="1"/>
    <col min="13058" max="13058" width="12.5703125" style="383" customWidth="1"/>
    <col min="13059" max="13059" width="13.42578125" style="383" customWidth="1"/>
    <col min="13060" max="13060" width="6.7109375" style="383" customWidth="1"/>
    <col min="13061" max="13061" width="8.140625" style="383" customWidth="1"/>
    <col min="13062" max="13062" width="5.85546875" style="383" customWidth="1"/>
    <col min="13063" max="13063" width="7.7109375" style="383" customWidth="1"/>
    <col min="13064" max="13064" width="3.85546875" style="383" customWidth="1"/>
    <col min="13065" max="13065" width="5.5703125" style="383" customWidth="1"/>
    <col min="13066" max="13066" width="7.85546875" style="383" customWidth="1"/>
    <col min="13067" max="13067" width="8.85546875" style="383" customWidth="1"/>
    <col min="13068" max="13068" width="7.5703125" style="383" customWidth="1"/>
    <col min="13069" max="13069" width="7" style="383" customWidth="1"/>
    <col min="13070" max="13070" width="8.7109375" style="383" customWidth="1"/>
    <col min="13071" max="13071" width="6.7109375" style="383" customWidth="1"/>
    <col min="13072" max="13072" width="6.5703125" style="383" customWidth="1"/>
    <col min="13073" max="13073" width="7.7109375" style="383" customWidth="1"/>
    <col min="13074" max="13074" width="9.140625" style="383"/>
    <col min="13075" max="13075" width="6.42578125" style="383" customWidth="1"/>
    <col min="13076" max="13076" width="7.85546875" style="383" customWidth="1"/>
    <col min="13077" max="13077" width="4.28515625" style="383" customWidth="1"/>
    <col min="13078" max="13078" width="4.5703125" style="383" customWidth="1"/>
    <col min="13079" max="13079" width="3.140625" style="383" customWidth="1"/>
    <col min="13080" max="13080" width="4.85546875" style="383" customWidth="1"/>
    <col min="13081" max="13081" width="5.7109375" style="383" customWidth="1"/>
    <col min="13082" max="13083" width="8.5703125" style="383" customWidth="1"/>
    <col min="13084" max="13084" width="6.7109375" style="383" customWidth="1"/>
    <col min="13085" max="13085" width="7.42578125" style="383" customWidth="1"/>
    <col min="13086" max="13086" width="8.7109375" style="383" customWidth="1"/>
    <col min="13087" max="13111" width="5.28515625" style="383" customWidth="1"/>
    <col min="13112" max="13112" width="6.7109375" style="383" customWidth="1"/>
    <col min="13113" max="13115" width="5.28515625" style="383" customWidth="1"/>
    <col min="13116" max="13122" width="9.140625" style="383"/>
    <col min="13123" max="13123" width="9.28515625" style="383" bestFit="1" customWidth="1"/>
    <col min="13124" max="13132" width="9.140625" style="383"/>
    <col min="13133" max="13134" width="9.28515625" style="383" bestFit="1" customWidth="1"/>
    <col min="13135" max="13135" width="9.85546875" style="383" bestFit="1" customWidth="1"/>
    <col min="13136" max="13136" width="9.28515625" style="383" bestFit="1" customWidth="1"/>
    <col min="13137" max="13137" width="9.140625" style="383"/>
    <col min="13138" max="13138" width="10.7109375" style="383" customWidth="1"/>
    <col min="13139" max="13139" width="17.140625" style="383" customWidth="1"/>
    <col min="13140" max="13140" width="16.42578125" style="383" customWidth="1"/>
    <col min="13141" max="13141" width="25.28515625" style="383" bestFit="1" customWidth="1"/>
    <col min="13142" max="13142" width="9.140625" style="383"/>
    <col min="13143" max="13143" width="16.85546875" style="383" customWidth="1"/>
    <col min="13144" max="13146" width="9.140625" style="383"/>
    <col min="13147" max="13147" width="13.5703125" style="383" bestFit="1" customWidth="1"/>
    <col min="13148" max="13148" width="20.42578125" style="383" customWidth="1"/>
    <col min="13149" max="13312" width="9.140625" style="383"/>
    <col min="13313" max="13313" width="4.7109375" style="383" customWidth="1"/>
    <col min="13314" max="13314" width="12.5703125" style="383" customWidth="1"/>
    <col min="13315" max="13315" width="13.42578125" style="383" customWidth="1"/>
    <col min="13316" max="13316" width="6.7109375" style="383" customWidth="1"/>
    <col min="13317" max="13317" width="8.140625" style="383" customWidth="1"/>
    <col min="13318" max="13318" width="5.85546875" style="383" customWidth="1"/>
    <col min="13319" max="13319" width="7.7109375" style="383" customWidth="1"/>
    <col min="13320" max="13320" width="3.85546875" style="383" customWidth="1"/>
    <col min="13321" max="13321" width="5.5703125" style="383" customWidth="1"/>
    <col min="13322" max="13322" width="7.85546875" style="383" customWidth="1"/>
    <col min="13323" max="13323" width="8.85546875" style="383" customWidth="1"/>
    <col min="13324" max="13324" width="7.5703125" style="383" customWidth="1"/>
    <col min="13325" max="13325" width="7" style="383" customWidth="1"/>
    <col min="13326" max="13326" width="8.7109375" style="383" customWidth="1"/>
    <col min="13327" max="13327" width="6.7109375" style="383" customWidth="1"/>
    <col min="13328" max="13328" width="6.5703125" style="383" customWidth="1"/>
    <col min="13329" max="13329" width="7.7109375" style="383" customWidth="1"/>
    <col min="13330" max="13330" width="9.140625" style="383"/>
    <col min="13331" max="13331" width="6.42578125" style="383" customWidth="1"/>
    <col min="13332" max="13332" width="7.85546875" style="383" customWidth="1"/>
    <col min="13333" max="13333" width="4.28515625" style="383" customWidth="1"/>
    <col min="13334" max="13334" width="4.5703125" style="383" customWidth="1"/>
    <col min="13335" max="13335" width="3.140625" style="383" customWidth="1"/>
    <col min="13336" max="13336" width="4.85546875" style="383" customWidth="1"/>
    <col min="13337" max="13337" width="5.7109375" style="383" customWidth="1"/>
    <col min="13338" max="13339" width="8.5703125" style="383" customWidth="1"/>
    <col min="13340" max="13340" width="6.7109375" style="383" customWidth="1"/>
    <col min="13341" max="13341" width="7.42578125" style="383" customWidth="1"/>
    <col min="13342" max="13342" width="8.7109375" style="383" customWidth="1"/>
    <col min="13343" max="13367" width="5.28515625" style="383" customWidth="1"/>
    <col min="13368" max="13368" width="6.7109375" style="383" customWidth="1"/>
    <col min="13369" max="13371" width="5.28515625" style="383" customWidth="1"/>
    <col min="13372" max="13378" width="9.140625" style="383"/>
    <col min="13379" max="13379" width="9.28515625" style="383" bestFit="1" customWidth="1"/>
    <col min="13380" max="13388" width="9.140625" style="383"/>
    <col min="13389" max="13390" width="9.28515625" style="383" bestFit="1" customWidth="1"/>
    <col min="13391" max="13391" width="9.85546875" style="383" bestFit="1" customWidth="1"/>
    <col min="13392" max="13392" width="9.28515625" style="383" bestFit="1" customWidth="1"/>
    <col min="13393" max="13393" width="9.140625" style="383"/>
    <col min="13394" max="13394" width="10.7109375" style="383" customWidth="1"/>
    <col min="13395" max="13395" width="17.140625" style="383" customWidth="1"/>
    <col min="13396" max="13396" width="16.42578125" style="383" customWidth="1"/>
    <col min="13397" max="13397" width="25.28515625" style="383" bestFit="1" customWidth="1"/>
    <col min="13398" max="13398" width="9.140625" style="383"/>
    <col min="13399" max="13399" width="16.85546875" style="383" customWidth="1"/>
    <col min="13400" max="13402" width="9.140625" style="383"/>
    <col min="13403" max="13403" width="13.5703125" style="383" bestFit="1" customWidth="1"/>
    <col min="13404" max="13404" width="20.42578125" style="383" customWidth="1"/>
    <col min="13405" max="13568" width="9.140625" style="383"/>
    <col min="13569" max="13569" width="4.7109375" style="383" customWidth="1"/>
    <col min="13570" max="13570" width="12.5703125" style="383" customWidth="1"/>
    <col min="13571" max="13571" width="13.42578125" style="383" customWidth="1"/>
    <col min="13572" max="13572" width="6.7109375" style="383" customWidth="1"/>
    <col min="13573" max="13573" width="8.140625" style="383" customWidth="1"/>
    <col min="13574" max="13574" width="5.85546875" style="383" customWidth="1"/>
    <col min="13575" max="13575" width="7.7109375" style="383" customWidth="1"/>
    <col min="13576" max="13576" width="3.85546875" style="383" customWidth="1"/>
    <col min="13577" max="13577" width="5.5703125" style="383" customWidth="1"/>
    <col min="13578" max="13578" width="7.85546875" style="383" customWidth="1"/>
    <col min="13579" max="13579" width="8.85546875" style="383" customWidth="1"/>
    <col min="13580" max="13580" width="7.5703125" style="383" customWidth="1"/>
    <col min="13581" max="13581" width="7" style="383" customWidth="1"/>
    <col min="13582" max="13582" width="8.7109375" style="383" customWidth="1"/>
    <col min="13583" max="13583" width="6.7109375" style="383" customWidth="1"/>
    <col min="13584" max="13584" width="6.5703125" style="383" customWidth="1"/>
    <col min="13585" max="13585" width="7.7109375" style="383" customWidth="1"/>
    <col min="13586" max="13586" width="9.140625" style="383"/>
    <col min="13587" max="13587" width="6.42578125" style="383" customWidth="1"/>
    <col min="13588" max="13588" width="7.85546875" style="383" customWidth="1"/>
    <col min="13589" max="13589" width="4.28515625" style="383" customWidth="1"/>
    <col min="13590" max="13590" width="4.5703125" style="383" customWidth="1"/>
    <col min="13591" max="13591" width="3.140625" style="383" customWidth="1"/>
    <col min="13592" max="13592" width="4.85546875" style="383" customWidth="1"/>
    <col min="13593" max="13593" width="5.7109375" style="383" customWidth="1"/>
    <col min="13594" max="13595" width="8.5703125" style="383" customWidth="1"/>
    <col min="13596" max="13596" width="6.7109375" style="383" customWidth="1"/>
    <col min="13597" max="13597" width="7.42578125" style="383" customWidth="1"/>
    <col min="13598" max="13598" width="8.7109375" style="383" customWidth="1"/>
    <col min="13599" max="13623" width="5.28515625" style="383" customWidth="1"/>
    <col min="13624" max="13624" width="6.7109375" style="383" customWidth="1"/>
    <col min="13625" max="13627" width="5.28515625" style="383" customWidth="1"/>
    <col min="13628" max="13634" width="9.140625" style="383"/>
    <col min="13635" max="13635" width="9.28515625" style="383" bestFit="1" customWidth="1"/>
    <col min="13636" max="13644" width="9.140625" style="383"/>
    <col min="13645" max="13646" width="9.28515625" style="383" bestFit="1" customWidth="1"/>
    <col min="13647" max="13647" width="9.85546875" style="383" bestFit="1" customWidth="1"/>
    <col min="13648" max="13648" width="9.28515625" style="383" bestFit="1" customWidth="1"/>
    <col min="13649" max="13649" width="9.140625" style="383"/>
    <col min="13650" max="13650" width="10.7109375" style="383" customWidth="1"/>
    <col min="13651" max="13651" width="17.140625" style="383" customWidth="1"/>
    <col min="13652" max="13652" width="16.42578125" style="383" customWidth="1"/>
    <col min="13653" max="13653" width="25.28515625" style="383" bestFit="1" customWidth="1"/>
    <col min="13654" max="13654" width="9.140625" style="383"/>
    <col min="13655" max="13655" width="16.85546875" style="383" customWidth="1"/>
    <col min="13656" max="13658" width="9.140625" style="383"/>
    <col min="13659" max="13659" width="13.5703125" style="383" bestFit="1" customWidth="1"/>
    <col min="13660" max="13660" width="20.42578125" style="383" customWidth="1"/>
    <col min="13661" max="13824" width="9.140625" style="383"/>
    <col min="13825" max="13825" width="4.7109375" style="383" customWidth="1"/>
    <col min="13826" max="13826" width="12.5703125" style="383" customWidth="1"/>
    <col min="13827" max="13827" width="13.42578125" style="383" customWidth="1"/>
    <col min="13828" max="13828" width="6.7109375" style="383" customWidth="1"/>
    <col min="13829" max="13829" width="8.140625" style="383" customWidth="1"/>
    <col min="13830" max="13830" width="5.85546875" style="383" customWidth="1"/>
    <col min="13831" max="13831" width="7.7109375" style="383" customWidth="1"/>
    <col min="13832" max="13832" width="3.85546875" style="383" customWidth="1"/>
    <col min="13833" max="13833" width="5.5703125" style="383" customWidth="1"/>
    <col min="13834" max="13834" width="7.85546875" style="383" customWidth="1"/>
    <col min="13835" max="13835" width="8.85546875" style="383" customWidth="1"/>
    <col min="13836" max="13836" width="7.5703125" style="383" customWidth="1"/>
    <col min="13837" max="13837" width="7" style="383" customWidth="1"/>
    <col min="13838" max="13838" width="8.7109375" style="383" customWidth="1"/>
    <col min="13839" max="13839" width="6.7109375" style="383" customWidth="1"/>
    <col min="13840" max="13840" width="6.5703125" style="383" customWidth="1"/>
    <col min="13841" max="13841" width="7.7109375" style="383" customWidth="1"/>
    <col min="13842" max="13842" width="9.140625" style="383"/>
    <col min="13843" max="13843" width="6.42578125" style="383" customWidth="1"/>
    <col min="13844" max="13844" width="7.85546875" style="383" customWidth="1"/>
    <col min="13845" max="13845" width="4.28515625" style="383" customWidth="1"/>
    <col min="13846" max="13846" width="4.5703125" style="383" customWidth="1"/>
    <col min="13847" max="13847" width="3.140625" style="383" customWidth="1"/>
    <col min="13848" max="13848" width="4.85546875" style="383" customWidth="1"/>
    <col min="13849" max="13849" width="5.7109375" style="383" customWidth="1"/>
    <col min="13850" max="13851" width="8.5703125" style="383" customWidth="1"/>
    <col min="13852" max="13852" width="6.7109375" style="383" customWidth="1"/>
    <col min="13853" max="13853" width="7.42578125" style="383" customWidth="1"/>
    <col min="13854" max="13854" width="8.7109375" style="383" customWidth="1"/>
    <col min="13855" max="13879" width="5.28515625" style="383" customWidth="1"/>
    <col min="13880" max="13880" width="6.7109375" style="383" customWidth="1"/>
    <col min="13881" max="13883" width="5.28515625" style="383" customWidth="1"/>
    <col min="13884" max="13890" width="9.140625" style="383"/>
    <col min="13891" max="13891" width="9.28515625" style="383" bestFit="1" customWidth="1"/>
    <col min="13892" max="13900" width="9.140625" style="383"/>
    <col min="13901" max="13902" width="9.28515625" style="383" bestFit="1" customWidth="1"/>
    <col min="13903" max="13903" width="9.85546875" style="383" bestFit="1" customWidth="1"/>
    <col min="13904" max="13904" width="9.28515625" style="383" bestFit="1" customWidth="1"/>
    <col min="13905" max="13905" width="9.140625" style="383"/>
    <col min="13906" max="13906" width="10.7109375" style="383" customWidth="1"/>
    <col min="13907" max="13907" width="17.140625" style="383" customWidth="1"/>
    <col min="13908" max="13908" width="16.42578125" style="383" customWidth="1"/>
    <col min="13909" max="13909" width="25.28515625" style="383" bestFit="1" customWidth="1"/>
    <col min="13910" max="13910" width="9.140625" style="383"/>
    <col min="13911" max="13911" width="16.85546875" style="383" customWidth="1"/>
    <col min="13912" max="13914" width="9.140625" style="383"/>
    <col min="13915" max="13915" width="13.5703125" style="383" bestFit="1" customWidth="1"/>
    <col min="13916" max="13916" width="20.42578125" style="383" customWidth="1"/>
    <col min="13917" max="14080" width="9.140625" style="383"/>
    <col min="14081" max="14081" width="4.7109375" style="383" customWidth="1"/>
    <col min="14082" max="14082" width="12.5703125" style="383" customWidth="1"/>
    <col min="14083" max="14083" width="13.42578125" style="383" customWidth="1"/>
    <col min="14084" max="14084" width="6.7109375" style="383" customWidth="1"/>
    <col min="14085" max="14085" width="8.140625" style="383" customWidth="1"/>
    <col min="14086" max="14086" width="5.85546875" style="383" customWidth="1"/>
    <col min="14087" max="14087" width="7.7109375" style="383" customWidth="1"/>
    <col min="14088" max="14088" width="3.85546875" style="383" customWidth="1"/>
    <col min="14089" max="14089" width="5.5703125" style="383" customWidth="1"/>
    <col min="14090" max="14090" width="7.85546875" style="383" customWidth="1"/>
    <col min="14091" max="14091" width="8.85546875" style="383" customWidth="1"/>
    <col min="14092" max="14092" width="7.5703125" style="383" customWidth="1"/>
    <col min="14093" max="14093" width="7" style="383" customWidth="1"/>
    <col min="14094" max="14094" width="8.7109375" style="383" customWidth="1"/>
    <col min="14095" max="14095" width="6.7109375" style="383" customWidth="1"/>
    <col min="14096" max="14096" width="6.5703125" style="383" customWidth="1"/>
    <col min="14097" max="14097" width="7.7109375" style="383" customWidth="1"/>
    <col min="14098" max="14098" width="9.140625" style="383"/>
    <col min="14099" max="14099" width="6.42578125" style="383" customWidth="1"/>
    <col min="14100" max="14100" width="7.85546875" style="383" customWidth="1"/>
    <col min="14101" max="14101" width="4.28515625" style="383" customWidth="1"/>
    <col min="14102" max="14102" width="4.5703125" style="383" customWidth="1"/>
    <col min="14103" max="14103" width="3.140625" style="383" customWidth="1"/>
    <col min="14104" max="14104" width="4.85546875" style="383" customWidth="1"/>
    <col min="14105" max="14105" width="5.7109375" style="383" customWidth="1"/>
    <col min="14106" max="14107" width="8.5703125" style="383" customWidth="1"/>
    <col min="14108" max="14108" width="6.7109375" style="383" customWidth="1"/>
    <col min="14109" max="14109" width="7.42578125" style="383" customWidth="1"/>
    <col min="14110" max="14110" width="8.7109375" style="383" customWidth="1"/>
    <col min="14111" max="14135" width="5.28515625" style="383" customWidth="1"/>
    <col min="14136" max="14136" width="6.7109375" style="383" customWidth="1"/>
    <col min="14137" max="14139" width="5.28515625" style="383" customWidth="1"/>
    <col min="14140" max="14146" width="9.140625" style="383"/>
    <col min="14147" max="14147" width="9.28515625" style="383" bestFit="1" customWidth="1"/>
    <col min="14148" max="14156" width="9.140625" style="383"/>
    <col min="14157" max="14158" width="9.28515625" style="383" bestFit="1" customWidth="1"/>
    <col min="14159" max="14159" width="9.85546875" style="383" bestFit="1" customWidth="1"/>
    <col min="14160" max="14160" width="9.28515625" style="383" bestFit="1" customWidth="1"/>
    <col min="14161" max="14161" width="9.140625" style="383"/>
    <col min="14162" max="14162" width="10.7109375" style="383" customWidth="1"/>
    <col min="14163" max="14163" width="17.140625" style="383" customWidth="1"/>
    <col min="14164" max="14164" width="16.42578125" style="383" customWidth="1"/>
    <col min="14165" max="14165" width="25.28515625" style="383" bestFit="1" customWidth="1"/>
    <col min="14166" max="14166" width="9.140625" style="383"/>
    <col min="14167" max="14167" width="16.85546875" style="383" customWidth="1"/>
    <col min="14168" max="14170" width="9.140625" style="383"/>
    <col min="14171" max="14171" width="13.5703125" style="383" bestFit="1" customWidth="1"/>
    <col min="14172" max="14172" width="20.42578125" style="383" customWidth="1"/>
    <col min="14173" max="14336" width="9.140625" style="383"/>
    <col min="14337" max="14337" width="4.7109375" style="383" customWidth="1"/>
    <col min="14338" max="14338" width="12.5703125" style="383" customWidth="1"/>
    <col min="14339" max="14339" width="13.42578125" style="383" customWidth="1"/>
    <col min="14340" max="14340" width="6.7109375" style="383" customWidth="1"/>
    <col min="14341" max="14341" width="8.140625" style="383" customWidth="1"/>
    <col min="14342" max="14342" width="5.85546875" style="383" customWidth="1"/>
    <col min="14343" max="14343" width="7.7109375" style="383" customWidth="1"/>
    <col min="14344" max="14344" width="3.85546875" style="383" customWidth="1"/>
    <col min="14345" max="14345" width="5.5703125" style="383" customWidth="1"/>
    <col min="14346" max="14346" width="7.85546875" style="383" customWidth="1"/>
    <col min="14347" max="14347" width="8.85546875" style="383" customWidth="1"/>
    <col min="14348" max="14348" width="7.5703125" style="383" customWidth="1"/>
    <col min="14349" max="14349" width="7" style="383" customWidth="1"/>
    <col min="14350" max="14350" width="8.7109375" style="383" customWidth="1"/>
    <col min="14351" max="14351" width="6.7109375" style="383" customWidth="1"/>
    <col min="14352" max="14352" width="6.5703125" style="383" customWidth="1"/>
    <col min="14353" max="14353" width="7.7109375" style="383" customWidth="1"/>
    <col min="14354" max="14354" width="9.140625" style="383"/>
    <col min="14355" max="14355" width="6.42578125" style="383" customWidth="1"/>
    <col min="14356" max="14356" width="7.85546875" style="383" customWidth="1"/>
    <col min="14357" max="14357" width="4.28515625" style="383" customWidth="1"/>
    <col min="14358" max="14358" width="4.5703125" style="383" customWidth="1"/>
    <col min="14359" max="14359" width="3.140625" style="383" customWidth="1"/>
    <col min="14360" max="14360" width="4.85546875" style="383" customWidth="1"/>
    <col min="14361" max="14361" width="5.7109375" style="383" customWidth="1"/>
    <col min="14362" max="14363" width="8.5703125" style="383" customWidth="1"/>
    <col min="14364" max="14364" width="6.7109375" style="383" customWidth="1"/>
    <col min="14365" max="14365" width="7.42578125" style="383" customWidth="1"/>
    <col min="14366" max="14366" width="8.7109375" style="383" customWidth="1"/>
    <col min="14367" max="14391" width="5.28515625" style="383" customWidth="1"/>
    <col min="14392" max="14392" width="6.7109375" style="383" customWidth="1"/>
    <col min="14393" max="14395" width="5.28515625" style="383" customWidth="1"/>
    <col min="14396" max="14402" width="9.140625" style="383"/>
    <col min="14403" max="14403" width="9.28515625" style="383" bestFit="1" customWidth="1"/>
    <col min="14404" max="14412" width="9.140625" style="383"/>
    <col min="14413" max="14414" width="9.28515625" style="383" bestFit="1" customWidth="1"/>
    <col min="14415" max="14415" width="9.85546875" style="383" bestFit="1" customWidth="1"/>
    <col min="14416" max="14416" width="9.28515625" style="383" bestFit="1" customWidth="1"/>
    <col min="14417" max="14417" width="9.140625" style="383"/>
    <col min="14418" max="14418" width="10.7109375" style="383" customWidth="1"/>
    <col min="14419" max="14419" width="17.140625" style="383" customWidth="1"/>
    <col min="14420" max="14420" width="16.42578125" style="383" customWidth="1"/>
    <col min="14421" max="14421" width="25.28515625" style="383" bestFit="1" customWidth="1"/>
    <col min="14422" max="14422" width="9.140625" style="383"/>
    <col min="14423" max="14423" width="16.85546875" style="383" customWidth="1"/>
    <col min="14424" max="14426" width="9.140625" style="383"/>
    <col min="14427" max="14427" width="13.5703125" style="383" bestFit="1" customWidth="1"/>
    <col min="14428" max="14428" width="20.42578125" style="383" customWidth="1"/>
    <col min="14429" max="14592" width="9.140625" style="383"/>
    <col min="14593" max="14593" width="4.7109375" style="383" customWidth="1"/>
    <col min="14594" max="14594" width="12.5703125" style="383" customWidth="1"/>
    <col min="14595" max="14595" width="13.42578125" style="383" customWidth="1"/>
    <col min="14596" max="14596" width="6.7109375" style="383" customWidth="1"/>
    <col min="14597" max="14597" width="8.140625" style="383" customWidth="1"/>
    <col min="14598" max="14598" width="5.85546875" style="383" customWidth="1"/>
    <col min="14599" max="14599" width="7.7109375" style="383" customWidth="1"/>
    <col min="14600" max="14600" width="3.85546875" style="383" customWidth="1"/>
    <col min="14601" max="14601" width="5.5703125" style="383" customWidth="1"/>
    <col min="14602" max="14602" width="7.85546875" style="383" customWidth="1"/>
    <col min="14603" max="14603" width="8.85546875" style="383" customWidth="1"/>
    <col min="14604" max="14604" width="7.5703125" style="383" customWidth="1"/>
    <col min="14605" max="14605" width="7" style="383" customWidth="1"/>
    <col min="14606" max="14606" width="8.7109375" style="383" customWidth="1"/>
    <col min="14607" max="14607" width="6.7109375" style="383" customWidth="1"/>
    <col min="14608" max="14608" width="6.5703125" style="383" customWidth="1"/>
    <col min="14609" max="14609" width="7.7109375" style="383" customWidth="1"/>
    <col min="14610" max="14610" width="9.140625" style="383"/>
    <col min="14611" max="14611" width="6.42578125" style="383" customWidth="1"/>
    <col min="14612" max="14612" width="7.85546875" style="383" customWidth="1"/>
    <col min="14613" max="14613" width="4.28515625" style="383" customWidth="1"/>
    <col min="14614" max="14614" width="4.5703125" style="383" customWidth="1"/>
    <col min="14615" max="14615" width="3.140625" style="383" customWidth="1"/>
    <col min="14616" max="14616" width="4.85546875" style="383" customWidth="1"/>
    <col min="14617" max="14617" width="5.7109375" style="383" customWidth="1"/>
    <col min="14618" max="14619" width="8.5703125" style="383" customWidth="1"/>
    <col min="14620" max="14620" width="6.7109375" style="383" customWidth="1"/>
    <col min="14621" max="14621" width="7.42578125" style="383" customWidth="1"/>
    <col min="14622" max="14622" width="8.7109375" style="383" customWidth="1"/>
    <col min="14623" max="14647" width="5.28515625" style="383" customWidth="1"/>
    <col min="14648" max="14648" width="6.7109375" style="383" customWidth="1"/>
    <col min="14649" max="14651" width="5.28515625" style="383" customWidth="1"/>
    <col min="14652" max="14658" width="9.140625" style="383"/>
    <col min="14659" max="14659" width="9.28515625" style="383" bestFit="1" customWidth="1"/>
    <col min="14660" max="14668" width="9.140625" style="383"/>
    <col min="14669" max="14670" width="9.28515625" style="383" bestFit="1" customWidth="1"/>
    <col min="14671" max="14671" width="9.85546875" style="383" bestFit="1" customWidth="1"/>
    <col min="14672" max="14672" width="9.28515625" style="383" bestFit="1" customWidth="1"/>
    <col min="14673" max="14673" width="9.140625" style="383"/>
    <col min="14674" max="14674" width="10.7109375" style="383" customWidth="1"/>
    <col min="14675" max="14675" width="17.140625" style="383" customWidth="1"/>
    <col min="14676" max="14676" width="16.42578125" style="383" customWidth="1"/>
    <col min="14677" max="14677" width="25.28515625" style="383" bestFit="1" customWidth="1"/>
    <col min="14678" max="14678" width="9.140625" style="383"/>
    <col min="14679" max="14679" width="16.85546875" style="383" customWidth="1"/>
    <col min="14680" max="14682" width="9.140625" style="383"/>
    <col min="14683" max="14683" width="13.5703125" style="383" bestFit="1" customWidth="1"/>
    <col min="14684" max="14684" width="20.42578125" style="383" customWidth="1"/>
    <col min="14685" max="14848" width="9.140625" style="383"/>
    <col min="14849" max="14849" width="4.7109375" style="383" customWidth="1"/>
    <col min="14850" max="14850" width="12.5703125" style="383" customWidth="1"/>
    <col min="14851" max="14851" width="13.42578125" style="383" customWidth="1"/>
    <col min="14852" max="14852" width="6.7109375" style="383" customWidth="1"/>
    <col min="14853" max="14853" width="8.140625" style="383" customWidth="1"/>
    <col min="14854" max="14854" width="5.85546875" style="383" customWidth="1"/>
    <col min="14855" max="14855" width="7.7109375" style="383" customWidth="1"/>
    <col min="14856" max="14856" width="3.85546875" style="383" customWidth="1"/>
    <col min="14857" max="14857" width="5.5703125" style="383" customWidth="1"/>
    <col min="14858" max="14858" width="7.85546875" style="383" customWidth="1"/>
    <col min="14859" max="14859" width="8.85546875" style="383" customWidth="1"/>
    <col min="14860" max="14860" width="7.5703125" style="383" customWidth="1"/>
    <col min="14861" max="14861" width="7" style="383" customWidth="1"/>
    <col min="14862" max="14862" width="8.7109375" style="383" customWidth="1"/>
    <col min="14863" max="14863" width="6.7109375" style="383" customWidth="1"/>
    <col min="14864" max="14864" width="6.5703125" style="383" customWidth="1"/>
    <col min="14865" max="14865" width="7.7109375" style="383" customWidth="1"/>
    <col min="14866" max="14866" width="9.140625" style="383"/>
    <col min="14867" max="14867" width="6.42578125" style="383" customWidth="1"/>
    <col min="14868" max="14868" width="7.85546875" style="383" customWidth="1"/>
    <col min="14869" max="14869" width="4.28515625" style="383" customWidth="1"/>
    <col min="14870" max="14870" width="4.5703125" style="383" customWidth="1"/>
    <col min="14871" max="14871" width="3.140625" style="383" customWidth="1"/>
    <col min="14872" max="14872" width="4.85546875" style="383" customWidth="1"/>
    <col min="14873" max="14873" width="5.7109375" style="383" customWidth="1"/>
    <col min="14874" max="14875" width="8.5703125" style="383" customWidth="1"/>
    <col min="14876" max="14876" width="6.7109375" style="383" customWidth="1"/>
    <col min="14877" max="14877" width="7.42578125" style="383" customWidth="1"/>
    <col min="14878" max="14878" width="8.7109375" style="383" customWidth="1"/>
    <col min="14879" max="14903" width="5.28515625" style="383" customWidth="1"/>
    <col min="14904" max="14904" width="6.7109375" style="383" customWidth="1"/>
    <col min="14905" max="14907" width="5.28515625" style="383" customWidth="1"/>
    <col min="14908" max="14914" width="9.140625" style="383"/>
    <col min="14915" max="14915" width="9.28515625" style="383" bestFit="1" customWidth="1"/>
    <col min="14916" max="14924" width="9.140625" style="383"/>
    <col min="14925" max="14926" width="9.28515625" style="383" bestFit="1" customWidth="1"/>
    <col min="14927" max="14927" width="9.85546875" style="383" bestFit="1" customWidth="1"/>
    <col min="14928" max="14928" width="9.28515625" style="383" bestFit="1" customWidth="1"/>
    <col min="14929" max="14929" width="9.140625" style="383"/>
    <col min="14930" max="14930" width="10.7109375" style="383" customWidth="1"/>
    <col min="14931" max="14931" width="17.140625" style="383" customWidth="1"/>
    <col min="14932" max="14932" width="16.42578125" style="383" customWidth="1"/>
    <col min="14933" max="14933" width="25.28515625" style="383" bestFit="1" customWidth="1"/>
    <col min="14934" max="14934" width="9.140625" style="383"/>
    <col min="14935" max="14935" width="16.85546875" style="383" customWidth="1"/>
    <col min="14936" max="14938" width="9.140625" style="383"/>
    <col min="14939" max="14939" width="13.5703125" style="383" bestFit="1" customWidth="1"/>
    <col min="14940" max="14940" width="20.42578125" style="383" customWidth="1"/>
    <col min="14941" max="15104" width="9.140625" style="383"/>
    <col min="15105" max="15105" width="4.7109375" style="383" customWidth="1"/>
    <col min="15106" max="15106" width="12.5703125" style="383" customWidth="1"/>
    <col min="15107" max="15107" width="13.42578125" style="383" customWidth="1"/>
    <col min="15108" max="15108" width="6.7109375" style="383" customWidth="1"/>
    <col min="15109" max="15109" width="8.140625" style="383" customWidth="1"/>
    <col min="15110" max="15110" width="5.85546875" style="383" customWidth="1"/>
    <col min="15111" max="15111" width="7.7109375" style="383" customWidth="1"/>
    <col min="15112" max="15112" width="3.85546875" style="383" customWidth="1"/>
    <col min="15113" max="15113" width="5.5703125" style="383" customWidth="1"/>
    <col min="15114" max="15114" width="7.85546875" style="383" customWidth="1"/>
    <col min="15115" max="15115" width="8.85546875" style="383" customWidth="1"/>
    <col min="15116" max="15116" width="7.5703125" style="383" customWidth="1"/>
    <col min="15117" max="15117" width="7" style="383" customWidth="1"/>
    <col min="15118" max="15118" width="8.7109375" style="383" customWidth="1"/>
    <col min="15119" max="15119" width="6.7109375" style="383" customWidth="1"/>
    <col min="15120" max="15120" width="6.5703125" style="383" customWidth="1"/>
    <col min="15121" max="15121" width="7.7109375" style="383" customWidth="1"/>
    <col min="15122" max="15122" width="9.140625" style="383"/>
    <col min="15123" max="15123" width="6.42578125" style="383" customWidth="1"/>
    <col min="15124" max="15124" width="7.85546875" style="383" customWidth="1"/>
    <col min="15125" max="15125" width="4.28515625" style="383" customWidth="1"/>
    <col min="15126" max="15126" width="4.5703125" style="383" customWidth="1"/>
    <col min="15127" max="15127" width="3.140625" style="383" customWidth="1"/>
    <col min="15128" max="15128" width="4.85546875" style="383" customWidth="1"/>
    <col min="15129" max="15129" width="5.7109375" style="383" customWidth="1"/>
    <col min="15130" max="15131" width="8.5703125" style="383" customWidth="1"/>
    <col min="15132" max="15132" width="6.7109375" style="383" customWidth="1"/>
    <col min="15133" max="15133" width="7.42578125" style="383" customWidth="1"/>
    <col min="15134" max="15134" width="8.7109375" style="383" customWidth="1"/>
    <col min="15135" max="15159" width="5.28515625" style="383" customWidth="1"/>
    <col min="15160" max="15160" width="6.7109375" style="383" customWidth="1"/>
    <col min="15161" max="15163" width="5.28515625" style="383" customWidth="1"/>
    <col min="15164" max="15170" width="9.140625" style="383"/>
    <col min="15171" max="15171" width="9.28515625" style="383" bestFit="1" customWidth="1"/>
    <col min="15172" max="15180" width="9.140625" style="383"/>
    <col min="15181" max="15182" width="9.28515625" style="383" bestFit="1" customWidth="1"/>
    <col min="15183" max="15183" width="9.85546875" style="383" bestFit="1" customWidth="1"/>
    <col min="15184" max="15184" width="9.28515625" style="383" bestFit="1" customWidth="1"/>
    <col min="15185" max="15185" width="9.140625" style="383"/>
    <col min="15186" max="15186" width="10.7109375" style="383" customWidth="1"/>
    <col min="15187" max="15187" width="17.140625" style="383" customWidth="1"/>
    <col min="15188" max="15188" width="16.42578125" style="383" customWidth="1"/>
    <col min="15189" max="15189" width="25.28515625" style="383" bestFit="1" customWidth="1"/>
    <col min="15190" max="15190" width="9.140625" style="383"/>
    <col min="15191" max="15191" width="16.85546875" style="383" customWidth="1"/>
    <col min="15192" max="15194" width="9.140625" style="383"/>
    <col min="15195" max="15195" width="13.5703125" style="383" bestFit="1" customWidth="1"/>
    <col min="15196" max="15196" width="20.42578125" style="383" customWidth="1"/>
    <col min="15197" max="15360" width="9.140625" style="383"/>
    <col min="15361" max="15361" width="4.7109375" style="383" customWidth="1"/>
    <col min="15362" max="15362" width="12.5703125" style="383" customWidth="1"/>
    <col min="15363" max="15363" width="13.42578125" style="383" customWidth="1"/>
    <col min="15364" max="15364" width="6.7109375" style="383" customWidth="1"/>
    <col min="15365" max="15365" width="8.140625" style="383" customWidth="1"/>
    <col min="15366" max="15366" width="5.85546875" style="383" customWidth="1"/>
    <col min="15367" max="15367" width="7.7109375" style="383" customWidth="1"/>
    <col min="15368" max="15368" width="3.85546875" style="383" customWidth="1"/>
    <col min="15369" max="15369" width="5.5703125" style="383" customWidth="1"/>
    <col min="15370" max="15370" width="7.85546875" style="383" customWidth="1"/>
    <col min="15371" max="15371" width="8.85546875" style="383" customWidth="1"/>
    <col min="15372" max="15372" width="7.5703125" style="383" customWidth="1"/>
    <col min="15373" max="15373" width="7" style="383" customWidth="1"/>
    <col min="15374" max="15374" width="8.7109375" style="383" customWidth="1"/>
    <col min="15375" max="15375" width="6.7109375" style="383" customWidth="1"/>
    <col min="15376" max="15376" width="6.5703125" style="383" customWidth="1"/>
    <col min="15377" max="15377" width="7.7109375" style="383" customWidth="1"/>
    <col min="15378" max="15378" width="9.140625" style="383"/>
    <col min="15379" max="15379" width="6.42578125" style="383" customWidth="1"/>
    <col min="15380" max="15380" width="7.85546875" style="383" customWidth="1"/>
    <col min="15381" max="15381" width="4.28515625" style="383" customWidth="1"/>
    <col min="15382" max="15382" width="4.5703125" style="383" customWidth="1"/>
    <col min="15383" max="15383" width="3.140625" style="383" customWidth="1"/>
    <col min="15384" max="15384" width="4.85546875" style="383" customWidth="1"/>
    <col min="15385" max="15385" width="5.7109375" style="383" customWidth="1"/>
    <col min="15386" max="15387" width="8.5703125" style="383" customWidth="1"/>
    <col min="15388" max="15388" width="6.7109375" style="383" customWidth="1"/>
    <col min="15389" max="15389" width="7.42578125" style="383" customWidth="1"/>
    <col min="15390" max="15390" width="8.7109375" style="383" customWidth="1"/>
    <col min="15391" max="15415" width="5.28515625" style="383" customWidth="1"/>
    <col min="15416" max="15416" width="6.7109375" style="383" customWidth="1"/>
    <col min="15417" max="15419" width="5.28515625" style="383" customWidth="1"/>
    <col min="15420" max="15426" width="9.140625" style="383"/>
    <col min="15427" max="15427" width="9.28515625" style="383" bestFit="1" customWidth="1"/>
    <col min="15428" max="15436" width="9.140625" style="383"/>
    <col min="15437" max="15438" width="9.28515625" style="383" bestFit="1" customWidth="1"/>
    <col min="15439" max="15439" width="9.85546875" style="383" bestFit="1" customWidth="1"/>
    <col min="15440" max="15440" width="9.28515625" style="383" bestFit="1" customWidth="1"/>
    <col min="15441" max="15441" width="9.140625" style="383"/>
    <col min="15442" max="15442" width="10.7109375" style="383" customWidth="1"/>
    <col min="15443" max="15443" width="17.140625" style="383" customWidth="1"/>
    <col min="15444" max="15444" width="16.42578125" style="383" customWidth="1"/>
    <col min="15445" max="15445" width="25.28515625" style="383" bestFit="1" customWidth="1"/>
    <col min="15446" max="15446" width="9.140625" style="383"/>
    <col min="15447" max="15447" width="16.85546875" style="383" customWidth="1"/>
    <col min="15448" max="15450" width="9.140625" style="383"/>
    <col min="15451" max="15451" width="13.5703125" style="383" bestFit="1" customWidth="1"/>
    <col min="15452" max="15452" width="20.42578125" style="383" customWidth="1"/>
    <col min="15453" max="15616" width="9.140625" style="383"/>
    <col min="15617" max="15617" width="4.7109375" style="383" customWidth="1"/>
    <col min="15618" max="15618" width="12.5703125" style="383" customWidth="1"/>
    <col min="15619" max="15619" width="13.42578125" style="383" customWidth="1"/>
    <col min="15620" max="15620" width="6.7109375" style="383" customWidth="1"/>
    <col min="15621" max="15621" width="8.140625" style="383" customWidth="1"/>
    <col min="15622" max="15622" width="5.85546875" style="383" customWidth="1"/>
    <col min="15623" max="15623" width="7.7109375" style="383" customWidth="1"/>
    <col min="15624" max="15624" width="3.85546875" style="383" customWidth="1"/>
    <col min="15625" max="15625" width="5.5703125" style="383" customWidth="1"/>
    <col min="15626" max="15626" width="7.85546875" style="383" customWidth="1"/>
    <col min="15627" max="15627" width="8.85546875" style="383" customWidth="1"/>
    <col min="15628" max="15628" width="7.5703125" style="383" customWidth="1"/>
    <col min="15629" max="15629" width="7" style="383" customWidth="1"/>
    <col min="15630" max="15630" width="8.7109375" style="383" customWidth="1"/>
    <col min="15631" max="15631" width="6.7109375" style="383" customWidth="1"/>
    <col min="15632" max="15632" width="6.5703125" style="383" customWidth="1"/>
    <col min="15633" max="15633" width="7.7109375" style="383" customWidth="1"/>
    <col min="15634" max="15634" width="9.140625" style="383"/>
    <col min="15635" max="15635" width="6.42578125" style="383" customWidth="1"/>
    <col min="15636" max="15636" width="7.85546875" style="383" customWidth="1"/>
    <col min="15637" max="15637" width="4.28515625" style="383" customWidth="1"/>
    <col min="15638" max="15638" width="4.5703125" style="383" customWidth="1"/>
    <col min="15639" max="15639" width="3.140625" style="383" customWidth="1"/>
    <col min="15640" max="15640" width="4.85546875" style="383" customWidth="1"/>
    <col min="15641" max="15641" width="5.7109375" style="383" customWidth="1"/>
    <col min="15642" max="15643" width="8.5703125" style="383" customWidth="1"/>
    <col min="15644" max="15644" width="6.7109375" style="383" customWidth="1"/>
    <col min="15645" max="15645" width="7.42578125" style="383" customWidth="1"/>
    <col min="15646" max="15646" width="8.7109375" style="383" customWidth="1"/>
    <col min="15647" max="15671" width="5.28515625" style="383" customWidth="1"/>
    <col min="15672" max="15672" width="6.7109375" style="383" customWidth="1"/>
    <col min="15673" max="15675" width="5.28515625" style="383" customWidth="1"/>
    <col min="15676" max="15682" width="9.140625" style="383"/>
    <col min="15683" max="15683" width="9.28515625" style="383" bestFit="1" customWidth="1"/>
    <col min="15684" max="15692" width="9.140625" style="383"/>
    <col min="15693" max="15694" width="9.28515625" style="383" bestFit="1" customWidth="1"/>
    <col min="15695" max="15695" width="9.85546875" style="383" bestFit="1" customWidth="1"/>
    <col min="15696" max="15696" width="9.28515625" style="383" bestFit="1" customWidth="1"/>
    <col min="15697" max="15697" width="9.140625" style="383"/>
    <col min="15698" max="15698" width="10.7109375" style="383" customWidth="1"/>
    <col min="15699" max="15699" width="17.140625" style="383" customWidth="1"/>
    <col min="15700" max="15700" width="16.42578125" style="383" customWidth="1"/>
    <col min="15701" max="15701" width="25.28515625" style="383" bestFit="1" customWidth="1"/>
    <col min="15702" max="15702" width="9.140625" style="383"/>
    <col min="15703" max="15703" width="16.85546875" style="383" customWidth="1"/>
    <col min="15704" max="15706" width="9.140625" style="383"/>
    <col min="15707" max="15707" width="13.5703125" style="383" bestFit="1" customWidth="1"/>
    <col min="15708" max="15708" width="20.42578125" style="383" customWidth="1"/>
    <col min="15709" max="15872" width="9.140625" style="383"/>
    <col min="15873" max="15873" width="4.7109375" style="383" customWidth="1"/>
    <col min="15874" max="15874" width="12.5703125" style="383" customWidth="1"/>
    <col min="15875" max="15875" width="13.42578125" style="383" customWidth="1"/>
    <col min="15876" max="15876" width="6.7109375" style="383" customWidth="1"/>
    <col min="15877" max="15877" width="8.140625" style="383" customWidth="1"/>
    <col min="15878" max="15878" width="5.85546875" style="383" customWidth="1"/>
    <col min="15879" max="15879" width="7.7109375" style="383" customWidth="1"/>
    <col min="15880" max="15880" width="3.85546875" style="383" customWidth="1"/>
    <col min="15881" max="15881" width="5.5703125" style="383" customWidth="1"/>
    <col min="15882" max="15882" width="7.85546875" style="383" customWidth="1"/>
    <col min="15883" max="15883" width="8.85546875" style="383" customWidth="1"/>
    <col min="15884" max="15884" width="7.5703125" style="383" customWidth="1"/>
    <col min="15885" max="15885" width="7" style="383" customWidth="1"/>
    <col min="15886" max="15886" width="8.7109375" style="383" customWidth="1"/>
    <col min="15887" max="15887" width="6.7109375" style="383" customWidth="1"/>
    <col min="15888" max="15888" width="6.5703125" style="383" customWidth="1"/>
    <col min="15889" max="15889" width="7.7109375" style="383" customWidth="1"/>
    <col min="15890" max="15890" width="9.140625" style="383"/>
    <col min="15891" max="15891" width="6.42578125" style="383" customWidth="1"/>
    <col min="15892" max="15892" width="7.85546875" style="383" customWidth="1"/>
    <col min="15893" max="15893" width="4.28515625" style="383" customWidth="1"/>
    <col min="15894" max="15894" width="4.5703125" style="383" customWidth="1"/>
    <col min="15895" max="15895" width="3.140625" style="383" customWidth="1"/>
    <col min="15896" max="15896" width="4.85546875" style="383" customWidth="1"/>
    <col min="15897" max="15897" width="5.7109375" style="383" customWidth="1"/>
    <col min="15898" max="15899" width="8.5703125" style="383" customWidth="1"/>
    <col min="15900" max="15900" width="6.7109375" style="383" customWidth="1"/>
    <col min="15901" max="15901" width="7.42578125" style="383" customWidth="1"/>
    <col min="15902" max="15902" width="8.7109375" style="383" customWidth="1"/>
    <col min="15903" max="15927" width="5.28515625" style="383" customWidth="1"/>
    <col min="15928" max="15928" width="6.7109375" style="383" customWidth="1"/>
    <col min="15929" max="15931" width="5.28515625" style="383" customWidth="1"/>
    <col min="15932" max="15938" width="9.140625" style="383"/>
    <col min="15939" max="15939" width="9.28515625" style="383" bestFit="1" customWidth="1"/>
    <col min="15940" max="15948" width="9.140625" style="383"/>
    <col min="15949" max="15950" width="9.28515625" style="383" bestFit="1" customWidth="1"/>
    <col min="15951" max="15951" width="9.85546875" style="383" bestFit="1" customWidth="1"/>
    <col min="15952" max="15952" width="9.28515625" style="383" bestFit="1" customWidth="1"/>
    <col min="15953" max="15953" width="9.140625" style="383"/>
    <col min="15954" max="15954" width="10.7109375" style="383" customWidth="1"/>
    <col min="15955" max="15955" width="17.140625" style="383" customWidth="1"/>
    <col min="15956" max="15956" width="16.42578125" style="383" customWidth="1"/>
    <col min="15957" max="15957" width="25.28515625" style="383" bestFit="1" customWidth="1"/>
    <col min="15958" max="15958" width="9.140625" style="383"/>
    <col min="15959" max="15959" width="16.85546875" style="383" customWidth="1"/>
    <col min="15960" max="15962" width="9.140625" style="383"/>
    <col min="15963" max="15963" width="13.5703125" style="383" bestFit="1" customWidth="1"/>
    <col min="15964" max="15964" width="20.42578125" style="383" customWidth="1"/>
    <col min="15965" max="16128" width="9.140625" style="383"/>
    <col min="16129" max="16129" width="4.7109375" style="383" customWidth="1"/>
    <col min="16130" max="16130" width="12.5703125" style="383" customWidth="1"/>
    <col min="16131" max="16131" width="13.42578125" style="383" customWidth="1"/>
    <col min="16132" max="16132" width="6.7109375" style="383" customWidth="1"/>
    <col min="16133" max="16133" width="8.140625" style="383" customWidth="1"/>
    <col min="16134" max="16134" width="5.85546875" style="383" customWidth="1"/>
    <col min="16135" max="16135" width="7.7109375" style="383" customWidth="1"/>
    <col min="16136" max="16136" width="3.85546875" style="383" customWidth="1"/>
    <col min="16137" max="16137" width="5.5703125" style="383" customWidth="1"/>
    <col min="16138" max="16138" width="7.85546875" style="383" customWidth="1"/>
    <col min="16139" max="16139" width="8.85546875" style="383" customWidth="1"/>
    <col min="16140" max="16140" width="7.5703125" style="383" customWidth="1"/>
    <col min="16141" max="16141" width="7" style="383" customWidth="1"/>
    <col min="16142" max="16142" width="8.7109375" style="383" customWidth="1"/>
    <col min="16143" max="16143" width="6.7109375" style="383" customWidth="1"/>
    <col min="16144" max="16144" width="6.5703125" style="383" customWidth="1"/>
    <col min="16145" max="16145" width="7.7109375" style="383" customWidth="1"/>
    <col min="16146" max="16146" width="9.140625" style="383"/>
    <col min="16147" max="16147" width="6.42578125" style="383" customWidth="1"/>
    <col min="16148" max="16148" width="7.85546875" style="383" customWidth="1"/>
    <col min="16149" max="16149" width="4.28515625" style="383" customWidth="1"/>
    <col min="16150" max="16150" width="4.5703125" style="383" customWidth="1"/>
    <col min="16151" max="16151" width="3.140625" style="383" customWidth="1"/>
    <col min="16152" max="16152" width="4.85546875" style="383" customWidth="1"/>
    <col min="16153" max="16153" width="5.7109375" style="383" customWidth="1"/>
    <col min="16154" max="16155" width="8.5703125" style="383" customWidth="1"/>
    <col min="16156" max="16156" width="6.7109375" style="383" customWidth="1"/>
    <col min="16157" max="16157" width="7.42578125" style="383" customWidth="1"/>
    <col min="16158" max="16158" width="8.7109375" style="383" customWidth="1"/>
    <col min="16159" max="16183" width="5.28515625" style="383" customWidth="1"/>
    <col min="16184" max="16184" width="6.7109375" style="383" customWidth="1"/>
    <col min="16185" max="16187" width="5.28515625" style="383" customWidth="1"/>
    <col min="16188" max="16194" width="9.140625" style="383"/>
    <col min="16195" max="16195" width="9.28515625" style="383" bestFit="1" customWidth="1"/>
    <col min="16196" max="16204" width="9.140625" style="383"/>
    <col min="16205" max="16206" width="9.28515625" style="383" bestFit="1" customWidth="1"/>
    <col min="16207" max="16207" width="9.85546875" style="383" bestFit="1" customWidth="1"/>
    <col min="16208" max="16208" width="9.28515625" style="383" bestFit="1" customWidth="1"/>
    <col min="16209" max="16209" width="9.140625" style="383"/>
    <col min="16210" max="16210" width="10.7109375" style="383" customWidth="1"/>
    <col min="16211" max="16211" width="17.140625" style="383" customWidth="1"/>
    <col min="16212" max="16212" width="16.42578125" style="383" customWidth="1"/>
    <col min="16213" max="16213" width="25.28515625" style="383" bestFit="1" customWidth="1"/>
    <col min="16214" max="16214" width="9.140625" style="383"/>
    <col min="16215" max="16215" width="16.85546875" style="383" customWidth="1"/>
    <col min="16216" max="16218" width="9.140625" style="383"/>
    <col min="16219" max="16219" width="13.5703125" style="383" bestFit="1" customWidth="1"/>
    <col min="16220" max="16220" width="20.42578125" style="383" customWidth="1"/>
    <col min="16221" max="16384" width="9.140625" style="383"/>
  </cols>
  <sheetData>
    <row r="1" spans="1:137" s="354" customFormat="1" ht="20.25" customHeight="1" x14ac:dyDescent="0.25">
      <c r="A1" s="410"/>
      <c r="B1" s="411"/>
      <c r="C1" s="412"/>
      <c r="D1" s="994" t="str">
        <f>IF(AND(CA44&lt;&gt;0,CB44&lt;&gt;0,BI13=0),"Ползвате версия на Ексел 2003 или 2007! Ранговите номера на разликите не се изчисляват правилно! Ползвайте знаковия критерий!","")</f>
        <v/>
      </c>
      <c r="E1" s="994"/>
      <c r="F1" s="994"/>
      <c r="G1" s="994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6"/>
      <c r="X1" s="356"/>
      <c r="Y1" s="356"/>
      <c r="Z1" s="356"/>
      <c r="AA1" s="356"/>
      <c r="AB1" s="357"/>
      <c r="AC1" s="357"/>
      <c r="AD1" s="357"/>
      <c r="AE1" s="357"/>
      <c r="AF1" s="357"/>
      <c r="AG1" s="357"/>
      <c r="AH1" s="357"/>
      <c r="AI1" s="358"/>
      <c r="AJ1" s="585"/>
      <c r="AK1" s="359"/>
      <c r="AL1" s="359"/>
      <c r="AM1" s="359"/>
      <c r="AN1" s="359"/>
      <c r="AO1" s="359"/>
      <c r="AP1" s="359"/>
      <c r="AQ1" s="359"/>
      <c r="AR1" s="359"/>
      <c r="AS1" s="359"/>
      <c r="AT1" s="359"/>
      <c r="AU1" s="359"/>
      <c r="AV1" s="359"/>
      <c r="AW1" s="359"/>
      <c r="AX1" s="359"/>
      <c r="AY1" s="359"/>
      <c r="AZ1" s="585"/>
      <c r="BA1" s="585"/>
      <c r="BB1" s="585"/>
      <c r="BC1" s="585"/>
      <c r="BD1" s="585"/>
      <c r="BE1" s="585"/>
      <c r="BF1" s="585"/>
      <c r="BG1" s="585"/>
      <c r="BH1" s="585"/>
      <c r="BI1" s="585"/>
      <c r="BJ1" s="585"/>
      <c r="BK1" s="358"/>
      <c r="BL1" s="579"/>
      <c r="BM1" s="579"/>
      <c r="BN1" s="579"/>
      <c r="BO1" s="579"/>
      <c r="BP1" s="579"/>
      <c r="BQ1" s="579"/>
      <c r="BR1" s="579"/>
      <c r="BS1" s="579"/>
      <c r="BT1" s="579"/>
      <c r="BU1" s="579"/>
      <c r="BV1" s="579"/>
      <c r="BW1" s="579"/>
      <c r="BX1" s="579"/>
      <c r="BY1" s="579"/>
      <c r="BZ1" s="579"/>
      <c r="CA1" s="358"/>
      <c r="CB1" s="358"/>
      <c r="CC1" s="358"/>
      <c r="CD1" s="358"/>
      <c r="CE1" s="358"/>
      <c r="CF1" s="358"/>
      <c r="CG1" s="358"/>
      <c r="CH1" s="358"/>
      <c r="CI1" s="358"/>
      <c r="CJ1" s="358"/>
      <c r="CK1" s="358"/>
      <c r="CL1" s="358"/>
      <c r="CM1" s="358"/>
      <c r="CN1" s="361"/>
      <c r="CO1" s="362"/>
      <c r="CP1" s="361"/>
      <c r="CQ1" s="361"/>
      <c r="CR1" s="361"/>
      <c r="CS1" s="361"/>
      <c r="CT1" s="361"/>
      <c r="CU1" s="361"/>
      <c r="CV1" s="361"/>
      <c r="CW1" s="361"/>
      <c r="CX1" s="361"/>
      <c r="CY1" s="361"/>
      <c r="CZ1" s="361"/>
      <c r="DA1" s="361"/>
      <c r="DB1" s="361"/>
      <c r="DC1" s="361"/>
      <c r="DD1" s="361"/>
      <c r="DE1" s="361"/>
      <c r="DF1" s="361"/>
      <c r="DG1" s="361"/>
      <c r="DH1" s="361"/>
      <c r="DI1" s="364"/>
      <c r="DJ1" s="364"/>
      <c r="DK1" s="364"/>
      <c r="DL1" s="364"/>
      <c r="DM1" s="364"/>
      <c r="DN1" s="364"/>
      <c r="DO1" s="365"/>
      <c r="DP1" s="365"/>
      <c r="DQ1" s="365"/>
      <c r="DR1" s="365"/>
      <c r="DS1" s="365"/>
      <c r="DT1" s="365"/>
      <c r="DU1" s="365"/>
      <c r="DV1" s="365"/>
      <c r="DW1" s="365"/>
      <c r="DX1" s="365"/>
      <c r="DY1" s="365"/>
      <c r="DZ1" s="365"/>
      <c r="EA1" s="365"/>
    </row>
    <row r="2" spans="1:137" s="354" customFormat="1" ht="30.75" customHeight="1" x14ac:dyDescent="0.25">
      <c r="A2" s="413"/>
      <c r="B2" s="411"/>
      <c r="C2" s="473" t="s">
        <v>128</v>
      </c>
      <c r="D2" s="994"/>
      <c r="E2" s="994"/>
      <c r="F2" s="994"/>
      <c r="G2" s="994"/>
      <c r="H2" s="414"/>
      <c r="I2" s="995" t="s">
        <v>390</v>
      </c>
      <c r="J2" s="995"/>
      <c r="K2" s="995"/>
      <c r="L2" s="995"/>
      <c r="M2" s="995"/>
      <c r="N2" s="995"/>
      <c r="O2" s="995"/>
      <c r="P2" s="995"/>
      <c r="Q2" s="995"/>
      <c r="R2" s="995"/>
      <c r="S2" s="995"/>
      <c r="T2" s="995"/>
      <c r="U2" s="995"/>
      <c r="V2" s="995"/>
      <c r="W2" s="366"/>
      <c r="X2" s="366"/>
      <c r="Y2" s="366"/>
      <c r="Z2" s="366"/>
      <c r="AA2" s="366"/>
      <c r="AB2" s="357"/>
      <c r="AC2" s="357"/>
      <c r="AD2" s="357"/>
      <c r="AE2" s="357"/>
      <c r="AF2" s="357"/>
      <c r="AG2" s="357"/>
      <c r="AH2" s="357"/>
      <c r="AI2" s="358"/>
      <c r="AJ2" s="585"/>
      <c r="AK2" s="359"/>
      <c r="AL2" s="359"/>
      <c r="AM2" s="359"/>
      <c r="AN2" s="783" t="str">
        <f>IF(J12=0,"",SKEW(B9:B508))</f>
        <v/>
      </c>
      <c r="AO2" s="783" t="str">
        <f>IF(J12=0,"",KURT(B9:B508))</f>
        <v/>
      </c>
      <c r="AP2" s="783">
        <f>2*SQRT((6*J12*(J12-1))/((J12-2)*(J12+1)*(J12+3)))</f>
        <v>0</v>
      </c>
      <c r="AQ2" s="783">
        <f>2*AP2*SQRT((J12^2-1)/((J12-3)*(J12+5)))</f>
        <v>0</v>
      </c>
      <c r="AR2" s="783" t="e">
        <f>IF(ABS(AN2)&lt;=AP2,""," *")</f>
        <v>#VALUE!</v>
      </c>
      <c r="AS2" s="783" t="e">
        <f>IF(ABS(AO2)&lt;=AQ2,""," *")</f>
        <v>#VALUE!</v>
      </c>
      <c r="AT2" s="359"/>
      <c r="AU2" s="359"/>
      <c r="AV2" s="359"/>
      <c r="AW2" s="359"/>
      <c r="AX2" s="359"/>
      <c r="AY2" s="359"/>
      <c r="AZ2" s="585"/>
      <c r="BA2" s="585"/>
      <c r="BB2" s="585"/>
      <c r="BC2" s="585"/>
      <c r="BD2" s="585"/>
      <c r="BE2" s="585"/>
      <c r="BF2" s="585"/>
      <c r="BG2" s="585"/>
      <c r="BH2" s="585"/>
      <c r="BI2" s="585"/>
      <c r="BJ2" s="585"/>
      <c r="BK2" s="358"/>
      <c r="BL2" s="579"/>
      <c r="BM2" s="579"/>
      <c r="BN2" s="579"/>
      <c r="BO2" s="579"/>
      <c r="BP2" s="579"/>
      <c r="BQ2" s="579"/>
      <c r="BR2" s="579"/>
      <c r="BS2" s="579"/>
      <c r="BT2" s="579"/>
      <c r="BU2" s="579"/>
      <c r="BV2" s="579"/>
      <c r="BW2" s="579"/>
      <c r="BX2" s="579"/>
      <c r="BY2" s="579"/>
      <c r="BZ2" s="579"/>
      <c r="CA2" s="358"/>
      <c r="CB2" s="358"/>
      <c r="CC2" s="358"/>
      <c r="CD2" s="358"/>
      <c r="CE2" s="358"/>
      <c r="CF2" s="358"/>
      <c r="CG2" s="358"/>
      <c r="CH2" s="358"/>
      <c r="CI2" s="358"/>
      <c r="CJ2" s="358"/>
      <c r="CK2" s="358"/>
      <c r="CL2" s="358"/>
      <c r="CM2" s="358"/>
      <c r="CN2" s="361"/>
      <c r="CO2" s="362"/>
      <c r="CP2" s="361"/>
      <c r="CQ2" s="361"/>
      <c r="CR2" s="361"/>
      <c r="CS2" s="361"/>
      <c r="CT2" s="361"/>
      <c r="CU2" s="361"/>
      <c r="CV2" s="361"/>
      <c r="CW2" s="361"/>
      <c r="CX2" s="361"/>
      <c r="CY2" s="361"/>
      <c r="CZ2" s="361"/>
      <c r="DA2" s="361"/>
      <c r="DB2" s="361"/>
      <c r="DC2" s="361"/>
      <c r="DD2" s="361"/>
      <c r="DE2" s="361"/>
      <c r="DF2" s="361"/>
      <c r="DG2" s="361"/>
      <c r="DH2" s="361"/>
      <c r="DI2" s="364"/>
      <c r="DJ2" s="364"/>
      <c r="DK2" s="364"/>
      <c r="DL2" s="364"/>
      <c r="DM2" s="364"/>
      <c r="DN2" s="364"/>
      <c r="DO2" s="365"/>
      <c r="DP2" s="365"/>
      <c r="DQ2" s="365"/>
      <c r="DR2" s="365"/>
      <c r="DS2" s="365"/>
      <c r="DT2" s="365"/>
      <c r="DU2" s="365"/>
      <c r="DV2" s="365"/>
      <c r="DW2" s="365"/>
      <c r="DX2" s="365"/>
      <c r="DY2" s="365"/>
      <c r="DZ2" s="365"/>
      <c r="EA2" s="365"/>
    </row>
    <row r="3" spans="1:137" s="354" customFormat="1" ht="23.25" customHeight="1" x14ac:dyDescent="0.25">
      <c r="A3" s="413"/>
      <c r="B3" s="413"/>
      <c r="C3" s="474" t="s">
        <v>389</v>
      </c>
      <c r="D3" s="994"/>
      <c r="E3" s="994"/>
      <c r="F3" s="994"/>
      <c r="G3" s="994"/>
      <c r="H3" s="414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366"/>
      <c r="X3" s="366"/>
      <c r="Y3" s="366"/>
      <c r="Z3" s="366"/>
      <c r="AA3" s="366"/>
      <c r="AB3" s="357"/>
      <c r="AC3" s="357"/>
      <c r="AD3" s="357"/>
      <c r="AE3" s="357"/>
      <c r="AF3" s="357"/>
      <c r="AG3" s="357"/>
      <c r="AH3" s="357"/>
      <c r="AI3" s="358"/>
      <c r="AJ3" s="585"/>
      <c r="AK3" s="359"/>
      <c r="AL3" s="359"/>
      <c r="AM3" s="359"/>
      <c r="AN3" s="783" t="str">
        <f>IF(J13=0,"",SKEW(C9:C508))</f>
        <v/>
      </c>
      <c r="AO3" s="783" t="str">
        <f>IF(J13=0,"",KURT(C9:C508))</f>
        <v/>
      </c>
      <c r="AP3" s="783">
        <f>2*SQRT((6*J13*(J13-1))/((J13-2)*(J13+1)*(J13+3)))</f>
        <v>0</v>
      </c>
      <c r="AQ3" s="783">
        <f>2*AP3*SQRT((J13^2-1)/((J13-3)*(J13+5)))</f>
        <v>0</v>
      </c>
      <c r="AR3" s="783" t="e">
        <f>IF(ABS(AN3)&lt;=AP3,""," *")</f>
        <v>#VALUE!</v>
      </c>
      <c r="AS3" s="783" t="e">
        <f>IF(ABS(AO3)&lt;=AQ3,""," *")</f>
        <v>#VALUE!</v>
      </c>
      <c r="AT3" s="359"/>
      <c r="AU3" s="359"/>
      <c r="AV3" s="359"/>
      <c r="AW3" s="359"/>
      <c r="AX3" s="359"/>
      <c r="AY3" s="359"/>
      <c r="AZ3" s="585"/>
      <c r="BA3" s="585"/>
      <c r="BB3" s="585"/>
      <c r="BC3" s="585"/>
      <c r="BD3" s="585"/>
      <c r="BE3" s="585"/>
      <c r="BF3" s="585"/>
      <c r="BG3" s="585"/>
      <c r="BH3" s="585"/>
      <c r="BI3" s="585"/>
      <c r="BJ3" s="585"/>
      <c r="BK3" s="358"/>
      <c r="BL3" s="579"/>
      <c r="BM3" s="579"/>
      <c r="BN3" s="579"/>
      <c r="BO3" s="579"/>
      <c r="BP3" s="579"/>
      <c r="BQ3" s="579"/>
      <c r="BR3" s="579"/>
      <c r="BS3" s="579"/>
      <c r="BT3" s="579"/>
      <c r="BU3" s="579"/>
      <c r="BV3" s="579"/>
      <c r="BW3" s="579"/>
      <c r="BX3" s="579"/>
      <c r="BY3" s="579"/>
      <c r="BZ3" s="579"/>
      <c r="CA3" s="358"/>
      <c r="CB3" s="358"/>
      <c r="CC3" s="997" t="s">
        <v>491</v>
      </c>
      <c r="CD3" s="997"/>
      <c r="CE3" s="997"/>
      <c r="CF3" s="997"/>
      <c r="CG3" s="997"/>
      <c r="CH3" s="997"/>
      <c r="CI3" s="997"/>
      <c r="CJ3" s="997"/>
      <c r="CK3" s="997"/>
      <c r="CL3" s="997"/>
      <c r="CM3" s="358"/>
      <c r="CN3" s="361"/>
      <c r="CO3" s="362"/>
      <c r="CP3" s="361"/>
      <c r="CQ3" s="361"/>
      <c r="CR3" s="361"/>
      <c r="CS3" s="361"/>
      <c r="CT3" s="361"/>
      <c r="CU3" s="361"/>
      <c r="CV3" s="361"/>
      <c r="CW3" s="361"/>
      <c r="CX3" s="361"/>
      <c r="CY3" s="361"/>
      <c r="CZ3" s="361"/>
      <c r="DA3" s="361"/>
      <c r="DB3" s="361"/>
      <c r="DC3" s="361"/>
      <c r="DD3" s="361"/>
      <c r="DE3" s="361"/>
      <c r="DF3" s="361"/>
      <c r="DG3" s="361"/>
      <c r="DH3" s="361"/>
      <c r="DI3" s="364"/>
      <c r="DJ3" s="364"/>
      <c r="DK3" s="364"/>
      <c r="DL3" s="364"/>
      <c r="DM3" s="364"/>
      <c r="DN3" s="364"/>
      <c r="DO3" s="365"/>
      <c r="DP3" s="365"/>
      <c r="DQ3" s="365"/>
      <c r="DR3" s="365"/>
      <c r="DS3" s="365"/>
      <c r="DT3" s="365"/>
      <c r="DU3" s="365"/>
      <c r="DV3" s="365"/>
      <c r="DW3" s="365"/>
      <c r="DX3" s="365"/>
      <c r="DY3" s="365"/>
      <c r="DZ3" s="365"/>
      <c r="EA3" s="365"/>
    </row>
    <row r="4" spans="1:137" s="354" customFormat="1" ht="23.25" customHeight="1" x14ac:dyDescent="0.2">
      <c r="A4" s="413"/>
      <c r="B4" s="413"/>
      <c r="C4" s="412"/>
      <c r="D4" s="994"/>
      <c r="E4" s="994"/>
      <c r="F4" s="994"/>
      <c r="G4" s="994"/>
      <c r="H4" s="414"/>
      <c r="I4" s="996" t="s">
        <v>367</v>
      </c>
      <c r="J4" s="996"/>
      <c r="K4" s="996"/>
      <c r="L4" s="996"/>
      <c r="M4" s="996"/>
      <c r="N4" s="996"/>
      <c r="O4" s="996"/>
      <c r="P4" s="996"/>
      <c r="Q4" s="996"/>
      <c r="R4" s="996"/>
      <c r="S4" s="996"/>
      <c r="T4" s="996"/>
      <c r="U4" s="996"/>
      <c r="V4" s="415"/>
      <c r="W4" s="366"/>
      <c r="X4" s="366"/>
      <c r="Y4" s="366"/>
      <c r="Z4" s="366"/>
      <c r="AA4" s="366"/>
      <c r="AB4" s="357"/>
      <c r="AC4" s="357"/>
      <c r="AD4" s="357"/>
      <c r="AE4" s="357"/>
      <c r="AF4" s="357"/>
      <c r="AG4" s="357"/>
      <c r="AH4" s="357"/>
      <c r="AI4" s="358"/>
      <c r="AJ4" s="585"/>
      <c r="AK4" s="359"/>
      <c r="AL4" s="359"/>
      <c r="AM4" s="359"/>
      <c r="AN4" s="359"/>
      <c r="AO4" s="359"/>
      <c r="AP4" s="359"/>
      <c r="AQ4" s="359"/>
      <c r="AR4" s="359"/>
      <c r="AS4" s="359"/>
      <c r="AT4" s="359"/>
      <c r="AU4" s="359"/>
      <c r="AV4" s="359"/>
      <c r="AW4" s="359"/>
      <c r="AX4" s="359"/>
      <c r="AY4" s="359"/>
      <c r="AZ4" s="585"/>
      <c r="BA4" s="585"/>
      <c r="BB4" s="585"/>
      <c r="BC4" s="585"/>
      <c r="BD4" s="585"/>
      <c r="BE4" s="585"/>
      <c r="BF4" s="585"/>
      <c r="BG4" s="585"/>
      <c r="BH4" s="585"/>
      <c r="BI4" s="585"/>
      <c r="BJ4" s="585"/>
      <c r="BK4" s="358"/>
      <c r="BL4" s="579"/>
      <c r="BM4" s="579"/>
      <c r="BN4" s="579"/>
      <c r="BO4" s="579"/>
      <c r="BP4" s="579"/>
      <c r="BQ4" s="579"/>
      <c r="BR4" s="579"/>
      <c r="BS4" s="579"/>
      <c r="BT4" s="579"/>
      <c r="BU4" s="579"/>
      <c r="BV4" s="579"/>
      <c r="BW4" s="579"/>
      <c r="BX4" s="579"/>
      <c r="BY4" s="579"/>
      <c r="BZ4" s="579"/>
      <c r="CA4" s="358"/>
      <c r="CB4" s="358"/>
      <c r="CC4" s="997"/>
      <c r="CD4" s="997"/>
      <c r="CE4" s="997"/>
      <c r="CF4" s="997"/>
      <c r="CG4" s="997"/>
      <c r="CH4" s="997"/>
      <c r="CI4" s="997"/>
      <c r="CJ4" s="997"/>
      <c r="CK4" s="997"/>
      <c r="CL4" s="997"/>
      <c r="CM4" s="358"/>
      <c r="CN4" s="361"/>
      <c r="CO4" s="362"/>
      <c r="CP4" s="361"/>
      <c r="CQ4" s="361"/>
      <c r="CR4" s="361"/>
      <c r="CS4" s="361"/>
      <c r="CT4" s="361"/>
      <c r="CU4" s="361"/>
      <c r="CV4" s="361"/>
      <c r="CW4" s="361"/>
      <c r="CX4" s="361"/>
      <c r="CY4" s="361"/>
      <c r="CZ4" s="361"/>
      <c r="DA4" s="361"/>
      <c r="DB4" s="361"/>
      <c r="DC4" s="361"/>
      <c r="DD4" s="361"/>
      <c r="DE4" s="361"/>
      <c r="DF4" s="361"/>
      <c r="DG4" s="361"/>
      <c r="DH4" s="361"/>
      <c r="DI4" s="364"/>
      <c r="DJ4" s="364"/>
      <c r="DK4" s="364"/>
      <c r="DL4" s="364"/>
      <c r="DM4" s="364"/>
      <c r="DN4" s="364"/>
      <c r="DO4" s="365"/>
      <c r="DP4" s="365"/>
      <c r="DQ4" s="365"/>
      <c r="DR4" s="365"/>
      <c r="DS4" s="365"/>
      <c r="DT4" s="365"/>
      <c r="DU4" s="365"/>
      <c r="DV4" s="365"/>
      <c r="DW4" s="365"/>
      <c r="DX4" s="365"/>
      <c r="DY4" s="365"/>
      <c r="DZ4" s="365"/>
      <c r="EA4" s="365"/>
    </row>
    <row r="5" spans="1:137" s="354" customFormat="1" ht="30" customHeight="1" x14ac:dyDescent="0.2">
      <c r="A5" s="416"/>
      <c r="B5" s="416"/>
      <c r="C5" s="412"/>
      <c r="D5" s="425"/>
      <c r="E5" s="384"/>
      <c r="F5" s="372"/>
      <c r="G5" s="384"/>
      <c r="H5" s="415"/>
      <c r="I5" s="996"/>
      <c r="J5" s="996"/>
      <c r="K5" s="996"/>
      <c r="L5" s="996"/>
      <c r="M5" s="996"/>
      <c r="N5" s="996"/>
      <c r="O5" s="996"/>
      <c r="P5" s="996"/>
      <c r="Q5" s="996"/>
      <c r="R5" s="996"/>
      <c r="S5" s="996"/>
      <c r="T5" s="996"/>
      <c r="U5" s="996"/>
      <c r="V5" s="415"/>
      <c r="W5" s="366"/>
      <c r="X5" s="366"/>
      <c r="Y5" s="366"/>
      <c r="Z5" s="366"/>
      <c r="AA5" s="366"/>
      <c r="AB5" s="357"/>
      <c r="AC5" s="357"/>
      <c r="AD5" s="357"/>
      <c r="AE5" s="357"/>
      <c r="AF5" s="357"/>
      <c r="AG5" s="357"/>
      <c r="AH5" s="357"/>
      <c r="AI5" s="358"/>
      <c r="AJ5" s="585"/>
      <c r="AK5" s="359"/>
      <c r="AL5" s="359"/>
      <c r="AM5" s="359"/>
      <c r="AN5" s="359"/>
      <c r="AO5" s="359"/>
      <c r="AP5" s="359"/>
      <c r="AQ5" s="359"/>
      <c r="AR5" s="359"/>
      <c r="AS5" s="359"/>
      <c r="AT5" s="359"/>
      <c r="AU5" s="359"/>
      <c r="AV5" s="359"/>
      <c r="AW5" s="359"/>
      <c r="AX5" s="359"/>
      <c r="AY5" s="359"/>
      <c r="AZ5" s="585"/>
      <c r="BA5" s="585"/>
      <c r="BB5" s="585"/>
      <c r="BC5" s="585"/>
      <c r="BD5" s="585"/>
      <c r="BE5" s="585"/>
      <c r="BF5" s="585"/>
      <c r="BG5" s="585"/>
      <c r="BH5" s="585"/>
      <c r="BI5" s="585"/>
      <c r="BJ5" s="585"/>
      <c r="BK5" s="358"/>
      <c r="BL5" s="579"/>
      <c r="BM5" s="579"/>
      <c r="BN5" s="579"/>
      <c r="BO5" s="579"/>
      <c r="BP5" s="579"/>
      <c r="BQ5" s="579"/>
      <c r="BR5" s="579"/>
      <c r="BS5" s="579"/>
      <c r="BT5" s="579"/>
      <c r="BU5" s="579"/>
      <c r="BV5" s="579"/>
      <c r="BW5" s="579"/>
      <c r="BX5" s="579"/>
      <c r="BY5" s="579"/>
      <c r="BZ5" s="579"/>
      <c r="CA5" s="358"/>
      <c r="CB5" s="358"/>
      <c r="CC5" s="593"/>
      <c r="CD5" s="594"/>
      <c r="CE5" s="595" t="s">
        <v>6</v>
      </c>
      <c r="CF5" s="595" t="s">
        <v>493</v>
      </c>
      <c r="CG5" s="596" t="s">
        <v>328</v>
      </c>
      <c r="CH5" s="595" t="s">
        <v>371</v>
      </c>
      <c r="CI5" s="595" t="s">
        <v>344</v>
      </c>
      <c r="CJ5" s="595" t="s">
        <v>372</v>
      </c>
      <c r="CK5" s="596" t="s">
        <v>328</v>
      </c>
      <c r="CL5" s="359"/>
      <c r="CM5" s="358"/>
      <c r="CN5" s="361"/>
      <c r="CO5" s="362"/>
      <c r="CP5" s="361"/>
      <c r="CQ5" s="361"/>
      <c r="CR5" s="361"/>
      <c r="CS5" s="361"/>
      <c r="CT5" s="361"/>
      <c r="CU5" s="361"/>
      <c r="CV5" s="361"/>
      <c r="CW5" s="361"/>
      <c r="CX5" s="361"/>
      <c r="CY5" s="361"/>
      <c r="CZ5" s="361"/>
      <c r="DA5" s="361"/>
      <c r="DB5" s="361"/>
      <c r="DC5" s="361"/>
      <c r="DD5" s="361"/>
      <c r="DE5" s="361"/>
      <c r="DF5" s="361"/>
      <c r="DG5" s="361"/>
      <c r="DH5" s="361"/>
      <c r="DI5" s="364"/>
      <c r="DJ5" s="364"/>
      <c r="DK5" s="364"/>
      <c r="DL5" s="364"/>
      <c r="DM5" s="364"/>
      <c r="DN5" s="364"/>
      <c r="DO5" s="365"/>
      <c r="DP5" s="365"/>
      <c r="DQ5" s="365"/>
      <c r="DR5" s="365"/>
      <c r="DS5" s="365"/>
      <c r="DT5" s="365"/>
      <c r="DU5" s="365"/>
      <c r="DV5" s="365"/>
      <c r="DW5" s="365"/>
      <c r="DX5" s="365"/>
      <c r="DY5" s="365"/>
      <c r="DZ5" s="365"/>
      <c r="EA5" s="365"/>
    </row>
    <row r="6" spans="1:137" s="354" customFormat="1" ht="15.75" customHeight="1" x14ac:dyDescent="0.2">
      <c r="D6" s="372"/>
      <c r="E6" s="372"/>
      <c r="F6" s="372"/>
      <c r="G6" s="372"/>
      <c r="H6" s="370"/>
      <c r="I6" s="370" t="s">
        <v>368</v>
      </c>
      <c r="J6" s="370"/>
      <c r="K6" s="370"/>
      <c r="L6" s="370"/>
      <c r="M6" s="370"/>
      <c r="N6" s="370"/>
      <c r="O6" s="370"/>
      <c r="P6" s="370"/>
      <c r="Q6" s="370"/>
      <c r="R6" s="370"/>
      <c r="S6" s="370"/>
      <c r="T6" s="370"/>
      <c r="U6" s="370"/>
      <c r="V6" s="370"/>
      <c r="W6" s="366"/>
      <c r="X6" s="366"/>
      <c r="Y6" s="366"/>
      <c r="Z6" s="366"/>
      <c r="AA6" s="366"/>
      <c r="AB6" s="357"/>
      <c r="AC6" s="357"/>
      <c r="AD6" s="357"/>
      <c r="AE6" s="357"/>
      <c r="AF6" s="357"/>
      <c r="AG6" s="357"/>
      <c r="AH6" s="357"/>
      <c r="AI6" s="358"/>
      <c r="AJ6" s="585"/>
      <c r="AK6" s="359"/>
      <c r="AL6" s="359"/>
      <c r="AM6" s="359"/>
      <c r="AN6" s="359"/>
      <c r="AO6" s="359"/>
      <c r="AP6" s="359"/>
      <c r="AQ6" s="359"/>
      <c r="AR6" s="359"/>
      <c r="AS6" s="359"/>
      <c r="AT6" s="359"/>
      <c r="AU6" s="359"/>
      <c r="AV6" s="359"/>
      <c r="AW6" s="359"/>
      <c r="AX6" s="359"/>
      <c r="AY6" s="359"/>
      <c r="AZ6" s="585"/>
      <c r="BA6" s="585"/>
      <c r="BB6" s="585"/>
      <c r="BC6" s="585"/>
      <c r="BD6" s="585"/>
      <c r="BE6" s="585"/>
      <c r="BF6" s="585"/>
      <c r="BG6" s="585"/>
      <c r="BH6" s="585"/>
      <c r="BI6" s="585"/>
      <c r="BJ6" s="585"/>
      <c r="BK6" s="358"/>
      <c r="BL6" s="579"/>
      <c r="BM6" s="579"/>
      <c r="BN6" s="579"/>
      <c r="BO6" s="579"/>
      <c r="BP6" s="579"/>
      <c r="BQ6" s="579"/>
      <c r="BR6" s="579"/>
      <c r="BS6" s="579"/>
      <c r="BT6" s="579"/>
      <c r="BU6" s="579"/>
      <c r="BV6" s="579"/>
      <c r="BW6" s="579"/>
      <c r="BX6" s="579"/>
      <c r="BY6" s="579"/>
      <c r="BZ6" s="579"/>
      <c r="CA6" s="358"/>
      <c r="CB6" s="358"/>
      <c r="CC6" s="987" t="s">
        <v>373</v>
      </c>
      <c r="CD6" s="987"/>
      <c r="CE6" s="597">
        <f>CD45</f>
        <v>0</v>
      </c>
      <c r="CF6" s="998" t="str">
        <f>IF(OR(J12&lt;5,J13&lt;5),"",CD51)</f>
        <v/>
      </c>
      <c r="CG6" s="998" t="str">
        <f>IF(OR(J12&lt;5,J13&lt;5),"",(1-NORMSDIST(CD51))*2)</f>
        <v/>
      </c>
      <c r="CH6" s="597">
        <f ca="1">BY39</f>
        <v>0</v>
      </c>
      <c r="CI6" s="598" t="str">
        <f ca="1">IF(CH6=0,"-",IF(J12=0,"",CH6/CE6))</f>
        <v>-</v>
      </c>
      <c r="CJ6" s="998" t="str">
        <f>IF(OR(J12&lt;5,J13&lt;5),"",ABS(CC41))</f>
        <v/>
      </c>
      <c r="CK6" s="998" t="str">
        <f>IF(OR(J12&lt;5,J13&lt;5),"",CE41)</f>
        <v/>
      </c>
      <c r="CL6" s="359"/>
      <c r="CM6" s="358"/>
      <c r="CN6" s="361"/>
      <c r="CO6" s="362"/>
      <c r="CP6" s="361"/>
      <c r="CQ6" s="361"/>
      <c r="CR6" s="361"/>
      <c r="CS6" s="361"/>
      <c r="CT6" s="361"/>
      <c r="CU6" s="361"/>
      <c r="CV6" s="361"/>
      <c r="CW6" s="361"/>
      <c r="CX6" s="361"/>
      <c r="CY6" s="361"/>
      <c r="CZ6" s="361"/>
      <c r="DA6" s="361"/>
      <c r="DB6" s="361"/>
      <c r="DC6" s="361"/>
      <c r="DD6" s="361"/>
      <c r="DE6" s="361"/>
      <c r="DF6" s="361"/>
      <c r="DG6" s="361"/>
      <c r="DH6" s="361"/>
      <c r="DI6" s="364"/>
      <c r="DJ6" s="364"/>
      <c r="DK6" s="364"/>
      <c r="DL6" s="364"/>
      <c r="DM6" s="364"/>
      <c r="DN6" s="364"/>
      <c r="DO6" s="365"/>
      <c r="DP6" s="365"/>
      <c r="DQ6" s="365"/>
      <c r="DR6" s="365"/>
      <c r="DS6" s="365"/>
      <c r="DT6" s="365"/>
      <c r="DU6" s="365"/>
      <c r="DV6" s="365"/>
      <c r="DW6" s="365"/>
      <c r="DX6" s="365"/>
      <c r="DY6" s="365"/>
      <c r="DZ6" s="365"/>
      <c r="EA6" s="365"/>
    </row>
    <row r="7" spans="1:137" s="354" customFormat="1" ht="15.75" customHeight="1" x14ac:dyDescent="0.2">
      <c r="C7" s="368" t="s">
        <v>332</v>
      </c>
      <c r="D7" s="372"/>
      <c r="E7" s="372"/>
      <c r="F7" s="372"/>
      <c r="G7" s="372"/>
      <c r="H7" s="370"/>
      <c r="I7" s="370" t="s">
        <v>492</v>
      </c>
      <c r="J7" s="370"/>
      <c r="K7" s="370"/>
      <c r="L7" s="370"/>
      <c r="M7" s="370"/>
      <c r="N7" s="370"/>
      <c r="O7" s="370"/>
      <c r="P7" s="370"/>
      <c r="W7" s="366"/>
      <c r="X7" s="366"/>
      <c r="Y7" s="366"/>
      <c r="Z7" s="366"/>
      <c r="AA7" s="366"/>
      <c r="AB7" s="357"/>
      <c r="AC7" s="357"/>
      <c r="AD7" s="357"/>
      <c r="AE7" s="357"/>
      <c r="AF7" s="357"/>
      <c r="AG7" s="357"/>
      <c r="AH7" s="357"/>
      <c r="AI7" s="358"/>
      <c r="AJ7" s="585"/>
      <c r="AK7" s="359"/>
      <c r="AL7" s="359"/>
      <c r="AM7" s="359"/>
      <c r="AN7" s="359"/>
      <c r="AO7" s="359"/>
      <c r="AP7" s="359"/>
      <c r="AQ7" s="359"/>
      <c r="AR7" s="359"/>
      <c r="AS7" s="359"/>
      <c r="AT7" s="359"/>
      <c r="AU7" s="359"/>
      <c r="AV7" s="359"/>
      <c r="AW7" s="359"/>
      <c r="AX7" s="359"/>
      <c r="AY7" s="359"/>
      <c r="AZ7" s="585"/>
      <c r="BA7" s="585"/>
      <c r="BB7" s="585"/>
      <c r="BC7" s="585"/>
      <c r="BD7" s="585"/>
      <c r="BE7" s="585"/>
      <c r="BF7" s="585"/>
      <c r="BG7" s="585"/>
      <c r="BH7" s="585"/>
      <c r="BI7" s="585"/>
      <c r="BJ7" s="585"/>
      <c r="BK7" s="358"/>
      <c r="BL7" s="579"/>
      <c r="BM7" s="579"/>
      <c r="BN7" s="579"/>
      <c r="BO7" s="579"/>
      <c r="BP7" s="579"/>
      <c r="BQ7" s="579"/>
      <c r="BR7" s="579"/>
      <c r="BS7" s="579"/>
      <c r="BT7" s="579"/>
      <c r="BU7" s="579"/>
      <c r="BV7" s="579"/>
      <c r="BW7" s="579"/>
      <c r="BX7" s="579"/>
      <c r="BY7" s="579"/>
      <c r="BZ7" s="579"/>
      <c r="CA7" s="358"/>
      <c r="CB7" s="358"/>
      <c r="CC7" s="987" t="s">
        <v>374</v>
      </c>
      <c r="CD7" s="987"/>
      <c r="CE7" s="377">
        <f>CD46</f>
        <v>0</v>
      </c>
      <c r="CF7" s="998"/>
      <c r="CG7" s="998"/>
      <c r="CH7" s="597">
        <f>BZ39</f>
        <v>0</v>
      </c>
      <c r="CI7" s="598" t="str">
        <f>IF(CH7=0,"-",IF(J13=0,"",CH7/CE7))</f>
        <v>-</v>
      </c>
      <c r="CJ7" s="998"/>
      <c r="CK7" s="998"/>
      <c r="CL7" s="359"/>
      <c r="CM7" s="358"/>
      <c r="CN7" s="361"/>
      <c r="CO7" s="362"/>
      <c r="CP7" s="361"/>
      <c r="CQ7" s="361"/>
      <c r="CR7" s="361"/>
      <c r="CS7" s="361"/>
      <c r="CT7" s="361"/>
      <c r="CU7" s="361"/>
      <c r="CV7" s="361"/>
      <c r="CW7" s="361"/>
      <c r="CX7" s="361"/>
      <c r="CY7" s="361"/>
      <c r="CZ7" s="361"/>
      <c r="DA7" s="361"/>
      <c r="DB7" s="361"/>
      <c r="DC7" s="361"/>
      <c r="DD7" s="361"/>
      <c r="DE7" s="361"/>
      <c r="DF7" s="361"/>
      <c r="DG7" s="361"/>
      <c r="DH7" s="361"/>
      <c r="DI7" s="364"/>
      <c r="DJ7" s="364"/>
      <c r="DK7" s="364"/>
      <c r="DL7" s="364"/>
      <c r="DM7" s="364"/>
      <c r="DN7" s="364"/>
      <c r="DO7" s="365"/>
      <c r="DP7" s="365"/>
      <c r="DQ7" s="365"/>
      <c r="DR7" s="365"/>
      <c r="DS7" s="365"/>
      <c r="DT7" s="365"/>
      <c r="DU7" s="365"/>
      <c r="DV7" s="365"/>
      <c r="DW7" s="365"/>
      <c r="DX7" s="365"/>
      <c r="DY7" s="365"/>
      <c r="DZ7" s="365"/>
      <c r="EA7" s="365"/>
    </row>
    <row r="8" spans="1:137" s="354" customFormat="1" ht="15.75" customHeight="1" x14ac:dyDescent="0.2">
      <c r="A8" s="417" t="s">
        <v>0</v>
      </c>
      <c r="B8" s="418" t="s">
        <v>170</v>
      </c>
      <c r="C8" s="418" t="s">
        <v>171</v>
      </c>
      <c r="D8" s="372"/>
      <c r="E8" s="372"/>
      <c r="F8" s="372"/>
      <c r="G8" s="372"/>
      <c r="H8" s="370"/>
      <c r="I8" s="999" t="s">
        <v>495</v>
      </c>
      <c r="J8" s="999"/>
      <c r="K8" s="999"/>
      <c r="L8" s="999"/>
      <c r="M8" s="999"/>
      <c r="N8" s="999"/>
      <c r="O8" s="999"/>
      <c r="P8" s="999"/>
      <c r="Q8" s="999"/>
      <c r="R8" s="999"/>
      <c r="S8" s="999"/>
      <c r="T8" s="999"/>
      <c r="U8" s="367"/>
      <c r="V8" s="367"/>
      <c r="W8" s="366"/>
      <c r="X8" s="357"/>
      <c r="Y8" s="369"/>
      <c r="Z8" s="369"/>
      <c r="AA8" s="369"/>
      <c r="AB8" s="357"/>
      <c r="AC8" s="357"/>
      <c r="AD8" s="357"/>
      <c r="AE8" s="357"/>
      <c r="AF8" s="357"/>
      <c r="AG8" s="357"/>
      <c r="AH8" s="357"/>
      <c r="AI8" s="358"/>
      <c r="AJ8" s="585"/>
      <c r="AK8" s="359"/>
      <c r="AL8" s="359"/>
      <c r="AM8" s="359"/>
      <c r="AN8" s="359"/>
      <c r="AO8" s="359"/>
      <c r="AP8" s="359"/>
      <c r="AQ8" s="359"/>
      <c r="AR8" s="359"/>
      <c r="AS8" s="359"/>
      <c r="AT8" s="359"/>
      <c r="AU8" s="359"/>
      <c r="AV8" s="359"/>
      <c r="AW8" s="359"/>
      <c r="AX8" s="359"/>
      <c r="AY8" s="359"/>
      <c r="AZ8" s="585"/>
      <c r="BA8" s="585"/>
      <c r="BB8" s="585"/>
      <c r="BC8" s="585"/>
      <c r="BD8" s="585"/>
      <c r="BE8" s="585"/>
      <c r="BF8" s="585"/>
      <c r="BG8" s="585"/>
      <c r="BH8" s="585"/>
      <c r="BI8" s="585"/>
      <c r="BJ8" s="585"/>
      <c r="BK8" s="358"/>
      <c r="BL8" s="579"/>
      <c r="BM8" s="579"/>
      <c r="BN8" s="579"/>
      <c r="BO8" s="579"/>
      <c r="BP8" s="579"/>
      <c r="BQ8" s="579"/>
      <c r="BR8" s="579"/>
      <c r="BS8" s="579"/>
      <c r="BT8" s="579"/>
      <c r="BU8" s="579"/>
      <c r="BV8" s="579"/>
      <c r="BW8" s="579"/>
      <c r="BX8" s="579"/>
      <c r="BY8" s="579"/>
      <c r="BZ8" s="579"/>
      <c r="CA8" s="358"/>
      <c r="CB8" s="358"/>
      <c r="CC8" s="987" t="s">
        <v>376</v>
      </c>
      <c r="CD8" s="987"/>
      <c r="CE8" s="377">
        <f>CD44</f>
        <v>0</v>
      </c>
      <c r="CF8" s="599"/>
      <c r="CG8" s="599"/>
      <c r="CH8" s="599"/>
      <c r="CI8" s="599"/>
      <c r="CJ8" s="599"/>
      <c r="CK8" s="599"/>
      <c r="CL8" s="359"/>
      <c r="CM8" s="358"/>
      <c r="CN8" s="361"/>
      <c r="CO8" s="362"/>
      <c r="CP8" s="361"/>
      <c r="CQ8" s="361"/>
      <c r="CR8" s="361"/>
      <c r="CS8" s="361"/>
      <c r="CT8" s="361"/>
      <c r="CU8" s="361"/>
      <c r="CV8" s="361"/>
      <c r="CW8" s="361"/>
      <c r="CX8" s="361"/>
      <c r="CY8" s="361"/>
      <c r="CZ8" s="361"/>
      <c r="DA8" s="361"/>
      <c r="DB8" s="361"/>
      <c r="DC8" s="361"/>
      <c r="DD8" s="361"/>
      <c r="DE8" s="361"/>
      <c r="DF8" s="361"/>
      <c r="DG8" s="361"/>
      <c r="DH8" s="361"/>
      <c r="DI8" s="364"/>
      <c r="DJ8" s="364"/>
      <c r="DK8" s="364"/>
      <c r="DL8" s="364"/>
      <c r="DM8" s="364"/>
      <c r="DN8" s="364"/>
      <c r="DO8" s="365"/>
      <c r="DP8" s="365"/>
      <c r="DQ8" s="365"/>
      <c r="DR8" s="365"/>
      <c r="DS8" s="365"/>
      <c r="DT8" s="365"/>
      <c r="DU8" s="365"/>
      <c r="DV8" s="365"/>
      <c r="DW8" s="365"/>
      <c r="DX8" s="365"/>
      <c r="DY8" s="365"/>
      <c r="DZ8" s="365"/>
      <c r="EA8" s="365"/>
    </row>
    <row r="9" spans="1:137" s="354" customFormat="1" ht="19.5" customHeight="1" x14ac:dyDescent="0.2">
      <c r="A9" s="419">
        <v>1</v>
      </c>
      <c r="B9" s="55"/>
      <c r="C9" s="55"/>
      <c r="D9" s="372"/>
      <c r="E9" s="372"/>
      <c r="F9" s="372"/>
      <c r="G9" s="372"/>
      <c r="H9" s="370"/>
      <c r="W9" s="366"/>
      <c r="X9" s="375"/>
      <c r="Y9" s="369"/>
      <c r="Z9" s="369"/>
      <c r="AA9" s="369"/>
      <c r="AB9" s="357"/>
      <c r="AC9" s="357"/>
      <c r="AD9" s="357"/>
      <c r="AE9" s="357"/>
      <c r="AF9" s="357"/>
      <c r="AG9" s="357"/>
      <c r="AH9" s="357"/>
      <c r="AI9" s="358"/>
      <c r="AJ9" s="585"/>
      <c r="AK9" s="359"/>
      <c r="AL9" s="359"/>
      <c r="AM9" s="359"/>
      <c r="AN9" s="784" t="s">
        <v>122</v>
      </c>
      <c r="AO9" s="784" t="s">
        <v>335</v>
      </c>
      <c r="AP9" s="784" t="s">
        <v>369</v>
      </c>
      <c r="AQ9" s="784" t="s">
        <v>370</v>
      </c>
      <c r="AR9" s="359"/>
      <c r="AS9" s="359"/>
      <c r="AT9" s="359"/>
      <c r="AU9" s="359"/>
      <c r="AV9" s="359"/>
      <c r="AW9" s="359"/>
      <c r="AX9" s="359"/>
      <c r="AY9" s="359"/>
      <c r="AZ9" s="585"/>
      <c r="BA9" s="585"/>
      <c r="BB9" s="585"/>
      <c r="BC9" s="585"/>
      <c r="BD9" s="585"/>
      <c r="BE9" s="585"/>
      <c r="BF9" s="585"/>
      <c r="BG9" s="585"/>
      <c r="BH9" s="585"/>
      <c r="BI9" s="585"/>
      <c r="BJ9" s="585"/>
      <c r="BK9" s="358"/>
      <c r="BL9" s="579"/>
      <c r="BM9" s="580"/>
      <c r="BN9" s="579"/>
      <c r="BO9" s="580"/>
      <c r="BP9" s="579"/>
      <c r="BQ9" s="579"/>
      <c r="BR9" s="579"/>
      <c r="BS9" s="579"/>
      <c r="BT9" s="579"/>
      <c r="BU9" s="579"/>
      <c r="BV9" s="579"/>
      <c r="BW9" s="579"/>
      <c r="BX9" s="438"/>
      <c r="BY9" s="438"/>
      <c r="BZ9" s="438"/>
      <c r="CA9" s="376"/>
      <c r="CB9" s="376"/>
      <c r="CC9" s="987" t="s">
        <v>8</v>
      </c>
      <c r="CD9" s="987"/>
      <c r="CE9" s="377">
        <f>SUM(CE6:CE8)</f>
        <v>0</v>
      </c>
      <c r="CF9" s="599"/>
      <c r="CG9" s="599"/>
      <c r="CH9" s="599"/>
      <c r="CI9" s="599"/>
      <c r="CJ9" s="599"/>
      <c r="CK9" s="599"/>
      <c r="CL9" s="599"/>
      <c r="CM9" s="376"/>
      <c r="CN9" s="371"/>
      <c r="CO9" s="371"/>
      <c r="CP9" s="361"/>
      <c r="CQ9" s="361"/>
      <c r="CR9" s="361"/>
      <c r="CS9" s="361"/>
      <c r="CT9" s="361"/>
      <c r="CU9" s="361"/>
      <c r="CV9" s="361"/>
      <c r="CW9" s="361"/>
      <c r="CX9" s="361"/>
      <c r="CY9" s="361"/>
      <c r="CZ9" s="361"/>
      <c r="DA9" s="361"/>
      <c r="DB9" s="361"/>
      <c r="DC9" s="361"/>
      <c r="DD9" s="361"/>
      <c r="DE9" s="361"/>
      <c r="DF9" s="361"/>
      <c r="DG9" s="361"/>
      <c r="DH9" s="361"/>
      <c r="DI9" s="364"/>
      <c r="DJ9" s="364"/>
      <c r="DK9" s="364"/>
      <c r="DL9" s="364"/>
      <c r="DM9" s="364"/>
      <c r="DN9" s="364"/>
      <c r="DO9" s="365"/>
      <c r="DP9" s="365"/>
      <c r="DQ9" s="365"/>
      <c r="DR9" s="365"/>
      <c r="DS9" s="365"/>
      <c r="DT9" s="365"/>
      <c r="DU9" s="365"/>
      <c r="DV9" s="365"/>
      <c r="DW9" s="365"/>
      <c r="DX9" s="365"/>
      <c r="DY9" s="365"/>
      <c r="DZ9" s="365"/>
      <c r="EA9" s="365"/>
    </row>
    <row r="10" spans="1:137" s="354" customFormat="1" ht="15" customHeight="1" x14ac:dyDescent="0.2">
      <c r="A10" s="419">
        <v>2</v>
      </c>
      <c r="B10" s="55"/>
      <c r="C10" s="55"/>
      <c r="D10" s="372"/>
      <c r="E10" s="372"/>
      <c r="F10" s="372"/>
      <c r="G10" s="372"/>
      <c r="H10" s="370"/>
      <c r="I10" s="420" t="s">
        <v>496</v>
      </c>
      <c r="Q10" s="406"/>
      <c r="R10" s="367"/>
      <c r="S10" s="367"/>
      <c r="T10" s="367"/>
      <c r="U10" s="367"/>
      <c r="V10" s="367"/>
      <c r="W10" s="366"/>
      <c r="X10" s="375"/>
      <c r="Y10" s="369"/>
      <c r="Z10" s="369"/>
      <c r="AA10" s="369"/>
      <c r="AB10" s="357"/>
      <c r="AC10" s="357"/>
      <c r="AD10" s="357"/>
      <c r="AE10" s="357"/>
      <c r="AF10" s="357"/>
      <c r="AG10" s="357"/>
      <c r="AH10" s="357"/>
      <c r="AI10" s="358"/>
      <c r="AJ10" s="585"/>
      <c r="AK10" s="359"/>
      <c r="AL10" s="359"/>
      <c r="AM10" s="359"/>
      <c r="AN10" s="785" t="str">
        <f t="shared" ref="AN10:AN73" si="0">IF(OR(B9="",C9=""),"",B9-C9)</f>
        <v/>
      </c>
      <c r="AO10" s="785" t="str">
        <f t="shared" ref="AO10:AO73" si="1">IF(OR(C9="",B9="",BL14=""),"",IF($BI$13=0,BJ14,BI14))</f>
        <v/>
      </c>
      <c r="AP10" s="786" t="str">
        <f t="shared" ref="AP10:AP73" si="2">IF(BM14=-1," - ",IF(BM14=1," + ",""))</f>
        <v/>
      </c>
      <c r="AQ10" s="785" t="str">
        <f t="shared" ref="AQ10:AQ73" si="3">BN14</f>
        <v/>
      </c>
      <c r="AR10" s="359"/>
      <c r="AS10" s="359"/>
      <c r="AT10" s="359"/>
      <c r="AU10" s="359"/>
      <c r="AV10" s="359"/>
      <c r="AW10" s="359"/>
      <c r="AX10" s="359"/>
      <c r="AY10" s="359"/>
      <c r="AZ10" s="585"/>
      <c r="BA10" s="585"/>
      <c r="BB10" s="585"/>
      <c r="BC10" s="585"/>
      <c r="BD10" s="585"/>
      <c r="BE10" s="585"/>
      <c r="BF10" s="585"/>
      <c r="BG10" s="585"/>
      <c r="BH10" s="585"/>
      <c r="BI10" s="585"/>
      <c r="BJ10" s="585"/>
      <c r="BK10" s="358"/>
      <c r="BL10" s="580"/>
      <c r="BM10" s="580"/>
      <c r="BN10" s="579"/>
      <c r="BO10" s="580"/>
      <c r="BP10" s="579"/>
      <c r="BQ10" s="579"/>
      <c r="BR10" s="579"/>
      <c r="BS10" s="579"/>
      <c r="BT10" s="579"/>
      <c r="BU10" s="579"/>
      <c r="BV10" s="579"/>
      <c r="BW10" s="579"/>
      <c r="BX10" s="438"/>
      <c r="BY10" s="438"/>
      <c r="BZ10" s="438"/>
      <c r="CA10" s="376"/>
      <c r="CB10" s="376"/>
      <c r="CC10" s="376"/>
      <c r="CD10" s="376"/>
      <c r="CE10" s="376"/>
      <c r="CF10" s="376"/>
      <c r="CG10" s="376"/>
      <c r="CH10" s="376"/>
      <c r="CI10" s="376"/>
      <c r="CJ10" s="376"/>
      <c r="CK10" s="376"/>
      <c r="CL10" s="376"/>
      <c r="CM10" s="376"/>
      <c r="CN10" s="371"/>
      <c r="CO10" s="371"/>
      <c r="CP10" s="371"/>
      <c r="CQ10" s="371"/>
      <c r="CR10" s="371"/>
      <c r="CS10" s="371"/>
      <c r="CT10" s="371"/>
      <c r="CU10" s="371"/>
      <c r="CV10" s="371"/>
      <c r="CW10" s="371"/>
      <c r="CX10" s="371"/>
      <c r="CY10" s="371"/>
      <c r="CZ10" s="371"/>
      <c r="DA10" s="371"/>
      <c r="DB10" s="371"/>
      <c r="DC10" s="371"/>
      <c r="DD10" s="371"/>
      <c r="DE10" s="371"/>
      <c r="DF10" s="371"/>
      <c r="DG10" s="371"/>
      <c r="DH10" s="361"/>
      <c r="DI10" s="364"/>
      <c r="DJ10" s="364"/>
      <c r="DK10" s="364"/>
      <c r="DL10" s="364"/>
      <c r="DM10" s="364"/>
      <c r="DN10" s="364"/>
      <c r="DO10" s="365"/>
      <c r="DP10" s="365"/>
      <c r="DQ10" s="365"/>
      <c r="DR10" s="365"/>
      <c r="DS10" s="365"/>
      <c r="DT10" s="365"/>
      <c r="DU10" s="365"/>
      <c r="DV10" s="365"/>
      <c r="DW10" s="365"/>
      <c r="DX10" s="365"/>
      <c r="DY10" s="365"/>
      <c r="DZ10" s="365"/>
      <c r="EA10" s="365"/>
    </row>
    <row r="11" spans="1:137" s="354" customFormat="1" ht="15" customHeight="1" x14ac:dyDescent="0.2">
      <c r="A11" s="419">
        <v>3</v>
      </c>
      <c r="B11" s="55"/>
      <c r="C11" s="55"/>
      <c r="D11" s="372"/>
      <c r="E11" s="372"/>
      <c r="F11" s="372"/>
      <c r="G11" s="372"/>
      <c r="H11" s="385"/>
      <c r="I11" s="386" t="s">
        <v>109</v>
      </c>
      <c r="J11" s="386" t="s">
        <v>24</v>
      </c>
      <c r="K11" s="386" t="s">
        <v>342</v>
      </c>
      <c r="L11" s="386" t="s">
        <v>343</v>
      </c>
      <c r="M11" s="386" t="s">
        <v>27</v>
      </c>
      <c r="N11" s="247" t="s">
        <v>28</v>
      </c>
      <c r="O11" s="386" t="s">
        <v>345</v>
      </c>
      <c r="P11" s="386" t="s">
        <v>30</v>
      </c>
      <c r="Q11" s="386" t="s">
        <v>31</v>
      </c>
      <c r="R11" s="386" t="s">
        <v>32</v>
      </c>
      <c r="W11" s="375"/>
      <c r="X11" s="357"/>
      <c r="Y11" s="369"/>
      <c r="Z11" s="369"/>
      <c r="AA11" s="369"/>
      <c r="AB11" s="357"/>
      <c r="AC11" s="357"/>
      <c r="AD11" s="357"/>
      <c r="AE11" s="357"/>
      <c r="AF11" s="357"/>
      <c r="AG11" s="357"/>
      <c r="AH11" s="357"/>
      <c r="AI11" s="358"/>
      <c r="AJ11" s="585"/>
      <c r="AK11" s="359"/>
      <c r="AL11" s="359"/>
      <c r="AM11" s="359"/>
      <c r="AN11" s="785" t="str">
        <f t="shared" si="0"/>
        <v/>
      </c>
      <c r="AO11" s="785" t="str">
        <f t="shared" si="1"/>
        <v/>
      </c>
      <c r="AP11" s="786" t="str">
        <f t="shared" si="2"/>
        <v/>
      </c>
      <c r="AQ11" s="785" t="str">
        <f t="shared" si="3"/>
        <v/>
      </c>
      <c r="AR11" s="359"/>
      <c r="AS11" s="359"/>
      <c r="AT11" s="359"/>
      <c r="AU11" s="359"/>
      <c r="AV11" s="359"/>
      <c r="AW11" s="359"/>
      <c r="AX11" s="359"/>
      <c r="AY11" s="359"/>
      <c r="AZ11" s="585"/>
      <c r="BA11" s="585"/>
      <c r="BB11" s="585"/>
      <c r="BC11" s="585"/>
      <c r="BD11" s="585"/>
      <c r="BE11" s="585"/>
      <c r="BF11" s="585"/>
      <c r="BG11" s="585"/>
      <c r="BH11" s="585"/>
      <c r="BI11" s="585"/>
      <c r="BJ11" s="585"/>
      <c r="BK11" s="358"/>
      <c r="BL11" s="579"/>
      <c r="BM11" s="580"/>
      <c r="BN11" s="579"/>
      <c r="BO11" s="579"/>
      <c r="BP11" s="579"/>
      <c r="BQ11" s="579"/>
      <c r="BR11" s="579"/>
      <c r="BS11" s="579"/>
      <c r="BT11" s="579"/>
      <c r="BU11" s="579"/>
      <c r="BV11" s="579"/>
      <c r="BW11" s="579"/>
      <c r="BX11" s="438"/>
      <c r="BY11" s="438"/>
      <c r="BZ11" s="438"/>
      <c r="CA11" s="376"/>
      <c r="CB11" s="376"/>
      <c r="CC11" s="376"/>
      <c r="CD11" s="376"/>
      <c r="CE11" s="376"/>
      <c r="CF11" s="376"/>
      <c r="CG11" s="376"/>
      <c r="CH11" s="376"/>
      <c r="CI11" s="376"/>
      <c r="CJ11" s="376"/>
      <c r="CK11" s="376"/>
      <c r="CL11" s="376"/>
      <c r="CM11" s="376"/>
      <c r="CN11" s="371"/>
      <c r="CO11" s="371"/>
      <c r="CP11" s="371"/>
      <c r="CQ11" s="371"/>
      <c r="CR11" s="371"/>
      <c r="CS11" s="371"/>
      <c r="CT11" s="371"/>
      <c r="CU11" s="371"/>
      <c r="CV11" s="371"/>
      <c r="CW11" s="371"/>
      <c r="CX11" s="371"/>
      <c r="CY11" s="371"/>
      <c r="CZ11" s="371"/>
      <c r="DA11" s="371"/>
      <c r="DB11" s="371"/>
      <c r="DC11" s="371"/>
      <c r="DD11" s="371"/>
      <c r="DE11" s="371"/>
      <c r="DF11" s="371"/>
      <c r="DG11" s="371"/>
      <c r="DH11" s="361"/>
      <c r="DI11" s="364"/>
      <c r="DJ11" s="364"/>
      <c r="DK11" s="364"/>
      <c r="DL11" s="364"/>
      <c r="DM11" s="364"/>
      <c r="DN11" s="364"/>
      <c r="DO11" s="365"/>
      <c r="DP11" s="365"/>
      <c r="DQ11" s="365"/>
      <c r="DR11" s="365"/>
      <c r="DS11" s="365"/>
      <c r="DT11" s="365"/>
      <c r="DU11" s="365"/>
      <c r="DV11" s="365"/>
      <c r="DW11" s="365"/>
      <c r="DX11" s="365"/>
      <c r="DY11" s="365"/>
      <c r="DZ11" s="365"/>
      <c r="EA11" s="365"/>
    </row>
    <row r="12" spans="1:137" s="354" customFormat="1" ht="15" customHeight="1" x14ac:dyDescent="0.2">
      <c r="A12" s="419">
        <v>4</v>
      </c>
      <c r="B12" s="55"/>
      <c r="C12" s="55"/>
      <c r="D12" s="372"/>
      <c r="E12" s="372"/>
      <c r="F12" s="372"/>
      <c r="G12" s="372"/>
      <c r="H12" s="385"/>
      <c r="I12" s="386" t="str">
        <f>B8</f>
        <v>І изследване</v>
      </c>
      <c r="J12" s="209">
        <f>COUNT(B9:B508)</f>
        <v>0</v>
      </c>
      <c r="K12" s="165" t="str">
        <f>IF(J12=0,"",MIN(B9:B508))</f>
        <v/>
      </c>
      <c r="L12" s="165" t="str">
        <f>IF(J12=0,"",MAX(B9:B508))</f>
        <v/>
      </c>
      <c r="M12" s="165" t="str">
        <f>IF(J12=0,"",L12-K12)</f>
        <v/>
      </c>
      <c r="N12" s="165" t="str">
        <f>IF(J12=0,"",AVERAGE(B9:B508))</f>
        <v/>
      </c>
      <c r="O12" s="165" t="str">
        <f>IF(J12=0,"",STDEV(B9:B508))</f>
        <v/>
      </c>
      <c r="P12" s="165" t="str">
        <f>IF(J12=0,"",O12/N12*100)</f>
        <v/>
      </c>
      <c r="Q12" s="165" t="str">
        <f>IF(J12=0,"",CONCATENATE(ROUND(AN2,3),AR2))</f>
        <v/>
      </c>
      <c r="R12" s="165" t="str">
        <f>IF(J12=0,"",CONCATENATE(ROUND(AO2,3),AS2))</f>
        <v/>
      </c>
      <c r="S12" s="353"/>
      <c r="T12" s="353"/>
      <c r="U12" s="353"/>
      <c r="V12" s="353"/>
      <c r="W12" s="375"/>
      <c r="X12" s="357"/>
      <c r="Y12" s="357"/>
      <c r="Z12" s="357"/>
      <c r="AA12" s="357"/>
      <c r="AB12" s="357"/>
      <c r="AC12" s="357"/>
      <c r="AD12" s="357"/>
      <c r="AE12" s="357"/>
      <c r="AF12" s="357"/>
      <c r="AG12" s="357"/>
      <c r="AH12" s="357"/>
      <c r="AI12" s="358"/>
      <c r="AJ12" s="585"/>
      <c r="AK12" s="359"/>
      <c r="AL12" s="359"/>
      <c r="AM12" s="359"/>
      <c r="AN12" s="785" t="str">
        <f t="shared" si="0"/>
        <v/>
      </c>
      <c r="AO12" s="785" t="str">
        <f t="shared" si="1"/>
        <v/>
      </c>
      <c r="AP12" s="786" t="str">
        <f t="shared" si="2"/>
        <v/>
      </c>
      <c r="AQ12" s="785" t="str">
        <f t="shared" si="3"/>
        <v/>
      </c>
      <c r="AR12" s="359"/>
      <c r="AS12" s="359"/>
      <c r="AT12" s="359"/>
      <c r="AU12" s="359"/>
      <c r="AV12" s="359"/>
      <c r="AW12" s="359"/>
      <c r="AX12" s="359"/>
      <c r="AY12" s="359"/>
      <c r="AZ12" s="585"/>
      <c r="BA12" s="585"/>
      <c r="BB12" s="585"/>
      <c r="BC12" s="585"/>
      <c r="BD12" s="585"/>
      <c r="BE12" s="585"/>
      <c r="BF12" s="585"/>
      <c r="BG12" s="585"/>
      <c r="BH12" s="585"/>
      <c r="BI12" s="585"/>
      <c r="BJ12" s="585"/>
      <c r="BK12" s="358"/>
      <c r="BL12" s="579"/>
      <c r="BM12" s="580"/>
      <c r="BN12" s="579"/>
      <c r="BO12" s="579"/>
      <c r="BP12" s="579"/>
      <c r="BQ12" s="579"/>
      <c r="BR12" s="579"/>
      <c r="BS12" s="579"/>
      <c r="BT12" s="579"/>
      <c r="BU12" s="579"/>
      <c r="BV12" s="579"/>
      <c r="BW12" s="579"/>
      <c r="BX12" s="438"/>
      <c r="BY12" s="438"/>
      <c r="BZ12" s="438"/>
      <c r="CA12" s="376"/>
      <c r="CB12" s="376"/>
      <c r="CC12" s="376"/>
      <c r="CD12" s="376"/>
      <c r="CE12" s="376"/>
      <c r="CF12" s="376"/>
      <c r="CG12" s="376"/>
      <c r="CH12" s="376"/>
      <c r="CI12" s="376"/>
      <c r="CJ12" s="376"/>
      <c r="CK12" s="376"/>
      <c r="CL12" s="376"/>
      <c r="CM12" s="376"/>
      <c r="CN12" s="371"/>
      <c r="CO12" s="371"/>
      <c r="CP12" s="371"/>
      <c r="CQ12" s="371"/>
      <c r="CR12" s="371"/>
      <c r="CS12" s="371"/>
      <c r="CT12" s="371"/>
      <c r="CU12" s="371"/>
      <c r="CV12" s="371"/>
      <c r="CW12" s="371"/>
      <c r="CX12" s="371"/>
      <c r="CY12" s="371"/>
      <c r="CZ12" s="371"/>
      <c r="DA12" s="371"/>
      <c r="DB12" s="371"/>
      <c r="DC12" s="371"/>
      <c r="DD12" s="371"/>
      <c r="DE12" s="371"/>
      <c r="DF12" s="371"/>
      <c r="DG12" s="371"/>
      <c r="DH12" s="361"/>
      <c r="DI12" s="364"/>
      <c r="DJ12" s="364"/>
      <c r="DK12" s="364"/>
      <c r="DL12" s="364"/>
      <c r="DM12" s="364"/>
      <c r="DN12" s="364"/>
      <c r="DO12" s="365"/>
      <c r="DP12" s="365"/>
      <c r="DQ12" s="365"/>
      <c r="DR12" s="365"/>
      <c r="DS12" s="365"/>
      <c r="DT12" s="365"/>
      <c r="DU12" s="365"/>
      <c r="DV12" s="365"/>
      <c r="DW12" s="365"/>
      <c r="DX12" s="365"/>
      <c r="DY12" s="365"/>
      <c r="DZ12" s="365"/>
      <c r="EA12" s="365"/>
    </row>
    <row r="13" spans="1:137" s="381" customFormat="1" ht="15" customHeight="1" x14ac:dyDescent="0.2">
      <c r="A13" s="419">
        <v>5</v>
      </c>
      <c r="B13" s="55"/>
      <c r="C13" s="55"/>
      <c r="D13" s="374"/>
      <c r="E13" s="374"/>
      <c r="F13" s="374"/>
      <c r="G13" s="374"/>
      <c r="H13" s="385"/>
      <c r="I13" s="386" t="str">
        <f>C8</f>
        <v>ІІ изследване</v>
      </c>
      <c r="J13" s="209">
        <f>COUNT(C9:C508)</f>
        <v>0</v>
      </c>
      <c r="K13" s="165" t="str">
        <f>IF(J13=0,"",MIN(C9:C508))</f>
        <v/>
      </c>
      <c r="L13" s="165" t="str">
        <f>IF(J13=0,"",MAX(C9:C508))</f>
        <v/>
      </c>
      <c r="M13" s="165" t="str">
        <f>IF(J13=0,"",IF(J13=0,"",L13-K13))</f>
        <v/>
      </c>
      <c r="N13" s="165" t="str">
        <f>IF(J13=0,"",AVERAGE(C9:C508))</f>
        <v/>
      </c>
      <c r="O13" s="165" t="str">
        <f>IF(J13=0,"",STDEV(C9:C508))</f>
        <v/>
      </c>
      <c r="P13" s="165" t="str">
        <f>IF(J13=0,"",O13/N13*100)</f>
        <v/>
      </c>
      <c r="Q13" s="165" t="str">
        <f>IF(J13=0,"",CONCATENATE(ROUND(AN3,3),AR3))</f>
        <v/>
      </c>
      <c r="R13" s="165" t="str">
        <f>IF(J13=0,"",CONCATENATE(ROUND(AO3,3),AS3))</f>
        <v/>
      </c>
      <c r="S13" s="353"/>
      <c r="T13" s="353"/>
      <c r="U13" s="353"/>
      <c r="V13" s="353"/>
      <c r="W13" s="375"/>
      <c r="X13" s="357"/>
      <c r="Y13" s="375"/>
      <c r="Z13" s="375"/>
      <c r="AA13" s="375"/>
      <c r="AB13" s="375"/>
      <c r="AC13" s="375"/>
      <c r="AD13" s="375"/>
      <c r="AE13" s="375"/>
      <c r="AF13" s="375"/>
      <c r="AG13" s="375"/>
      <c r="AH13" s="375"/>
      <c r="AI13" s="376"/>
      <c r="AJ13" s="586"/>
      <c r="AK13" s="359"/>
      <c r="AL13" s="359"/>
      <c r="AM13" s="359"/>
      <c r="AN13" s="785" t="str">
        <f t="shared" si="0"/>
        <v/>
      </c>
      <c r="AO13" s="785" t="str">
        <f t="shared" si="1"/>
        <v/>
      </c>
      <c r="AP13" s="786" t="str">
        <f t="shared" si="2"/>
        <v/>
      </c>
      <c r="AQ13" s="785" t="str">
        <f t="shared" si="3"/>
        <v/>
      </c>
      <c r="AR13" s="359"/>
      <c r="AS13" s="359"/>
      <c r="AT13" s="359"/>
      <c r="AU13" s="359"/>
      <c r="AV13" s="359"/>
      <c r="AW13" s="359"/>
      <c r="AX13" s="359"/>
      <c r="AY13" s="359"/>
      <c r="AZ13" s="586"/>
      <c r="BA13" s="586"/>
      <c r="BB13" s="586"/>
      <c r="BC13" s="586"/>
      <c r="BD13" s="586"/>
      <c r="BE13" s="586"/>
      <c r="BF13" s="586"/>
      <c r="BG13" s="586"/>
      <c r="BH13" s="586"/>
      <c r="BI13" s="585">
        <f>SUMIF(BI14:BI513,"&gt;0")</f>
        <v>0</v>
      </c>
      <c r="BJ13" s="585">
        <f>SUMIF(BJ14:BJ513,"&gt;0")</f>
        <v>0</v>
      </c>
      <c r="BK13" s="358"/>
      <c r="BL13" s="579"/>
      <c r="BM13" s="579"/>
      <c r="BN13" s="579"/>
      <c r="BO13" s="579" t="str">
        <f>B8</f>
        <v>І изследване</v>
      </c>
      <c r="BP13" s="579" t="str">
        <f>C8</f>
        <v>ІІ изследване</v>
      </c>
      <c r="BQ13" s="579"/>
      <c r="BR13" s="579"/>
      <c r="BS13" s="579" t="s">
        <v>337</v>
      </c>
      <c r="BT13" s="579" t="s">
        <v>336</v>
      </c>
      <c r="BU13" s="579" t="e">
        <f>MAX(BU15:BU94)</f>
        <v>#DIV/0!</v>
      </c>
      <c r="BV13" s="579" t="e">
        <f>MIN(BV15:BV94)</f>
        <v>#DIV/0!</v>
      </c>
      <c r="BW13" s="579"/>
      <c r="BX13" s="581"/>
      <c r="BY13" s="581"/>
      <c r="BZ13" s="581"/>
      <c r="CA13" s="421"/>
      <c r="CB13" s="421"/>
      <c r="CC13" s="421"/>
      <c r="CD13" s="421"/>
      <c r="CE13" s="421"/>
      <c r="CF13" s="421"/>
      <c r="CG13" s="421"/>
      <c r="CH13" s="421"/>
      <c r="CI13" s="421"/>
      <c r="CJ13" s="421"/>
      <c r="CK13" s="421"/>
      <c r="CL13" s="421"/>
      <c r="CM13" s="421"/>
      <c r="CN13" s="378"/>
      <c r="CO13" s="378"/>
      <c r="CP13" s="378"/>
      <c r="CQ13" s="378"/>
      <c r="CR13" s="378"/>
      <c r="CS13" s="378"/>
      <c r="CT13" s="378"/>
      <c r="CU13" s="378"/>
      <c r="CV13" s="378"/>
      <c r="CW13" s="378"/>
      <c r="CX13" s="378"/>
      <c r="CY13" s="378"/>
      <c r="CZ13" s="378"/>
      <c r="DA13" s="378"/>
      <c r="DB13" s="378"/>
      <c r="DC13" s="378"/>
      <c r="DD13" s="378"/>
      <c r="DE13" s="378"/>
      <c r="DF13" s="378"/>
      <c r="DG13" s="378"/>
      <c r="DH13" s="422"/>
      <c r="DI13" s="379"/>
      <c r="DJ13" s="379"/>
      <c r="DK13" s="379"/>
      <c r="DL13" s="379"/>
      <c r="DM13" s="379"/>
      <c r="DN13" s="379"/>
      <c r="DO13" s="380"/>
      <c r="DP13" s="380"/>
      <c r="DQ13" s="380"/>
      <c r="DR13" s="380"/>
      <c r="DS13" s="380"/>
      <c r="DT13" s="380"/>
      <c r="DU13" s="380"/>
      <c r="DV13" s="380"/>
      <c r="DW13" s="380"/>
      <c r="DX13" s="380"/>
      <c r="DY13" s="380"/>
      <c r="DZ13" s="380"/>
      <c r="EA13" s="380"/>
      <c r="EB13" s="373"/>
      <c r="EC13" s="373"/>
      <c r="ED13" s="373"/>
      <c r="EE13" s="373"/>
      <c r="EF13" s="373"/>
      <c r="EG13" s="373"/>
    </row>
    <row r="14" spans="1:137" ht="15" customHeight="1" x14ac:dyDescent="0.2">
      <c r="A14" s="419">
        <v>6</v>
      </c>
      <c r="B14" s="55"/>
      <c r="C14" s="55"/>
      <c r="H14" s="423"/>
      <c r="I14" s="600"/>
      <c r="J14" s="600"/>
      <c r="K14" s="600"/>
      <c r="L14" s="600"/>
      <c r="M14" s="600"/>
      <c r="N14" s="600"/>
      <c r="O14" s="600"/>
      <c r="P14" s="600"/>
      <c r="Q14" s="384"/>
      <c r="R14" s="600"/>
      <c r="S14" s="600"/>
      <c r="T14" s="424"/>
      <c r="U14" s="424"/>
      <c r="V14" s="424"/>
      <c r="W14" s="375"/>
      <c r="Y14" s="375"/>
      <c r="Z14" s="375"/>
      <c r="AA14" s="375"/>
      <c r="AB14" s="375"/>
      <c r="AC14" s="375"/>
      <c r="AD14" s="375"/>
      <c r="AE14" s="375"/>
      <c r="AF14" s="375"/>
      <c r="AG14" s="375"/>
      <c r="AH14" s="375"/>
      <c r="AI14" s="376"/>
      <c r="AJ14" s="586"/>
      <c r="AN14" s="785" t="str">
        <f t="shared" si="0"/>
        <v/>
      </c>
      <c r="AO14" s="785" t="str">
        <f t="shared" si="1"/>
        <v/>
      </c>
      <c r="AP14" s="786" t="str">
        <f t="shared" si="2"/>
        <v/>
      </c>
      <c r="AQ14" s="785" t="str">
        <f t="shared" si="3"/>
        <v/>
      </c>
      <c r="AZ14" s="586"/>
      <c r="BA14" s="586"/>
      <c r="BB14" s="586"/>
      <c r="BC14" s="586"/>
      <c r="BD14" s="586"/>
      <c r="BE14" s="586"/>
      <c r="BF14" s="586"/>
      <c r="BG14" s="586"/>
      <c r="BH14" s="586"/>
      <c r="BI14" s="585" t="str">
        <f t="shared" ref="BI14:BI77" si="4">IF(OR(A9="",B9="",BL14=""),"",_xlfn.RANK.AVG(BL14,$BL$14:$BL$513,1))</f>
        <v/>
      </c>
      <c r="BJ14" s="585" t="str">
        <f t="shared" ref="BJ14:BJ77" si="5">IF(OR(B9="",C9="",BL14=""),"",RANK(BL14,$BL$14:$BL$513,1))</f>
        <v/>
      </c>
      <c r="BK14" s="358">
        <v>1</v>
      </c>
      <c r="BL14" s="579" t="str">
        <f t="shared" ref="BL14:BL77" si="6">IF(OR(B9="",C9="",AN10=0),"",ABS(AN10))</f>
        <v/>
      </c>
      <c r="BM14" s="579" t="str">
        <f t="shared" ref="BM14:BM77" si="7">IF(BL14="","",IF(AN10&lt;0,-1,IF(AN10=0,0,IF(AN10&gt;0,1))))</f>
        <v/>
      </c>
      <c r="BN14" s="579" t="str">
        <f t="shared" ref="BN14:BN77" si="8">IF(OR(AN10=0,AN10=""),"",AO10*BM14)</f>
        <v/>
      </c>
      <c r="BO14" s="579" t="str">
        <f t="shared" ref="BO14:BP45" si="9">IF(B9="","",B9)</f>
        <v/>
      </c>
      <c r="BP14" s="579" t="str">
        <f t="shared" si="9"/>
        <v/>
      </c>
      <c r="BQ14" s="579">
        <v>1</v>
      </c>
      <c r="BR14" s="579">
        <f>BZ30-BZ29</f>
        <v>0</v>
      </c>
      <c r="BS14" s="579">
        <f>FREQUENCY(BP14:BP5013,BR14)</f>
        <v>0</v>
      </c>
      <c r="BT14" s="579">
        <f>FREQUENCY(BO14:BO5013,BR14)</f>
        <v>0</v>
      </c>
      <c r="BU14" s="579" t="e">
        <f>BS14/$CA$44</f>
        <v>#DIV/0!</v>
      </c>
      <c r="BV14" s="579" t="e">
        <f>-BT14/$CA$44</f>
        <v>#DIV/0!</v>
      </c>
    </row>
    <row r="15" spans="1:137" ht="15" customHeight="1" x14ac:dyDescent="0.2">
      <c r="A15" s="419">
        <v>7</v>
      </c>
      <c r="B15" s="55"/>
      <c r="C15" s="55"/>
      <c r="H15" s="423"/>
      <c r="I15" s="384"/>
      <c r="J15" s="384"/>
      <c r="K15" s="384"/>
      <c r="L15" s="384"/>
      <c r="M15" s="384"/>
      <c r="N15" s="384"/>
      <c r="O15" s="384"/>
      <c r="P15" s="384"/>
      <c r="Q15" s="384"/>
      <c r="R15" s="384"/>
      <c r="S15" s="600"/>
      <c r="U15" s="384"/>
      <c r="V15" s="384"/>
      <c r="W15" s="394"/>
      <c r="AN15" s="785" t="str">
        <f t="shared" si="0"/>
        <v/>
      </c>
      <c r="AO15" s="785" t="str">
        <f t="shared" si="1"/>
        <v/>
      </c>
      <c r="AP15" s="786" t="str">
        <f t="shared" si="2"/>
        <v/>
      </c>
      <c r="AQ15" s="785" t="str">
        <f t="shared" si="3"/>
        <v/>
      </c>
      <c r="BH15" s="586"/>
      <c r="BI15" s="585" t="str">
        <f t="shared" si="4"/>
        <v/>
      </c>
      <c r="BJ15" s="585" t="str">
        <f t="shared" si="5"/>
        <v/>
      </c>
      <c r="BK15" s="358">
        <v>2</v>
      </c>
      <c r="BL15" s="579" t="str">
        <f t="shared" si="6"/>
        <v/>
      </c>
      <c r="BM15" s="579" t="str">
        <f t="shared" si="7"/>
        <v/>
      </c>
      <c r="BN15" s="579" t="str">
        <f t="shared" si="8"/>
        <v/>
      </c>
      <c r="BO15" s="579" t="str">
        <f t="shared" si="9"/>
        <v/>
      </c>
      <c r="BP15" s="579" t="str">
        <f t="shared" si="9"/>
        <v/>
      </c>
      <c r="BQ15" s="579">
        <v>2</v>
      </c>
      <c r="BR15" s="579">
        <f>BZ30</f>
        <v>0</v>
      </c>
      <c r="BS15" s="579">
        <f>FREQUENCY(BP14:BP5013,BR15)-BS14</f>
        <v>0</v>
      </c>
      <c r="BT15" s="579">
        <f>FREQUENCY(BO14:BO5013,BR15)-BT14</f>
        <v>0</v>
      </c>
      <c r="BU15" s="579" t="e">
        <f t="shared" ref="BU15:BU38" si="10">BS15/$CA$44</f>
        <v>#DIV/0!</v>
      </c>
      <c r="BV15" s="579" t="e">
        <f t="shared" ref="BV15:BV38" si="11">-BT15/$CA$44</f>
        <v>#DIV/0!</v>
      </c>
    </row>
    <row r="16" spans="1:137" ht="15" customHeight="1" x14ac:dyDescent="0.2">
      <c r="A16" s="419">
        <v>8</v>
      </c>
      <c r="B16" s="55"/>
      <c r="C16" s="55"/>
      <c r="H16" s="423"/>
      <c r="I16" s="405" t="s">
        <v>494</v>
      </c>
      <c r="J16" s="405"/>
      <c r="K16" s="405"/>
      <c r="L16" s="405"/>
      <c r="M16" s="405"/>
      <c r="N16" s="405"/>
      <c r="O16" s="405"/>
      <c r="P16" s="405"/>
      <c r="Q16" s="384"/>
      <c r="R16" s="384"/>
      <c r="S16" s="384"/>
      <c r="T16" s="425"/>
      <c r="U16" s="384"/>
      <c r="V16" s="384"/>
      <c r="W16" s="426"/>
      <c r="AN16" s="785" t="str">
        <f t="shared" si="0"/>
        <v/>
      </c>
      <c r="AO16" s="785" t="str">
        <f t="shared" si="1"/>
        <v/>
      </c>
      <c r="AP16" s="786" t="str">
        <f t="shared" si="2"/>
        <v/>
      </c>
      <c r="AQ16" s="785" t="str">
        <f t="shared" si="3"/>
        <v/>
      </c>
      <c r="BH16" s="586"/>
      <c r="BI16" s="585" t="str">
        <f t="shared" si="4"/>
        <v/>
      </c>
      <c r="BJ16" s="585" t="str">
        <f t="shared" si="5"/>
        <v/>
      </c>
      <c r="BK16" s="358">
        <v>3</v>
      </c>
      <c r="BL16" s="579" t="str">
        <f t="shared" si="6"/>
        <v/>
      </c>
      <c r="BM16" s="579" t="str">
        <f t="shared" si="7"/>
        <v/>
      </c>
      <c r="BN16" s="579" t="str">
        <f t="shared" si="8"/>
        <v/>
      </c>
      <c r="BO16" s="579" t="str">
        <f t="shared" si="9"/>
        <v/>
      </c>
      <c r="BP16" s="579" t="str">
        <f t="shared" si="9"/>
        <v/>
      </c>
      <c r="BQ16" s="579">
        <v>3</v>
      </c>
      <c r="BR16" s="579">
        <f>BR15+$BZ$29</f>
        <v>0</v>
      </c>
      <c r="BS16" s="579">
        <f>FREQUENCY($BP$14:$BP$5013,BR16)-SUM($BS$14:BS15)</f>
        <v>0</v>
      </c>
      <c r="BT16" s="579">
        <f>FREQUENCY($BO$14:$BO$5013,BR16)-SUM($BT$14:BT15)</f>
        <v>0</v>
      </c>
      <c r="BU16" s="579" t="e">
        <f t="shared" si="10"/>
        <v>#DIV/0!</v>
      </c>
      <c r="BV16" s="579" t="e">
        <f t="shared" si="11"/>
        <v>#DIV/0!</v>
      </c>
    </row>
    <row r="17" spans="1:137" ht="15" customHeight="1" x14ac:dyDescent="0.2">
      <c r="A17" s="419">
        <v>9</v>
      </c>
      <c r="B17" s="55"/>
      <c r="C17" s="55"/>
      <c r="H17" s="423"/>
      <c r="I17" s="988" t="s">
        <v>24</v>
      </c>
      <c r="J17" s="990" t="str">
        <f>B8</f>
        <v>І изследване</v>
      </c>
      <c r="K17" s="991"/>
      <c r="L17" s="990" t="str">
        <f>C8</f>
        <v>ІІ изследване</v>
      </c>
      <c r="M17" s="991"/>
      <c r="N17" s="992" t="s">
        <v>122</v>
      </c>
      <c r="O17" s="992" t="s">
        <v>372</v>
      </c>
      <c r="P17" s="1002" t="s">
        <v>328</v>
      </c>
      <c r="Q17" s="384"/>
      <c r="R17" s="384"/>
      <c r="S17" s="384"/>
      <c r="T17" s="384"/>
      <c r="U17" s="428"/>
      <c r="V17" s="384"/>
      <c r="W17" s="426"/>
      <c r="AN17" s="785" t="str">
        <f t="shared" si="0"/>
        <v/>
      </c>
      <c r="AO17" s="785" t="str">
        <f t="shared" si="1"/>
        <v/>
      </c>
      <c r="AP17" s="786" t="str">
        <f t="shared" si="2"/>
        <v/>
      </c>
      <c r="AQ17" s="785" t="str">
        <f t="shared" si="3"/>
        <v/>
      </c>
      <c r="BH17" s="586"/>
      <c r="BI17" s="585" t="str">
        <f t="shared" si="4"/>
        <v/>
      </c>
      <c r="BJ17" s="585" t="str">
        <f t="shared" si="5"/>
        <v/>
      </c>
      <c r="BK17" s="358">
        <v>4</v>
      </c>
      <c r="BL17" s="579" t="str">
        <f t="shared" si="6"/>
        <v/>
      </c>
      <c r="BM17" s="579" t="str">
        <f t="shared" si="7"/>
        <v/>
      </c>
      <c r="BN17" s="579" t="str">
        <f t="shared" si="8"/>
        <v/>
      </c>
      <c r="BO17" s="579" t="str">
        <f t="shared" si="9"/>
        <v/>
      </c>
      <c r="BP17" s="579" t="str">
        <f t="shared" si="9"/>
        <v/>
      </c>
      <c r="BQ17" s="579">
        <v>4</v>
      </c>
      <c r="BR17" s="579">
        <f t="shared" ref="BR17:BR38" si="12">BR16+$BZ$29</f>
        <v>0</v>
      </c>
      <c r="BS17" s="579">
        <f>FREQUENCY($BP$14:$BP$5013,BR17)-SUM($BS$14:BS16)</f>
        <v>0</v>
      </c>
      <c r="BT17" s="579">
        <f>FREQUENCY($BO$14:$BO$5013,BR17)-SUM($BT$14:BT16)</f>
        <v>0</v>
      </c>
      <c r="BU17" s="579" t="e">
        <f t="shared" si="10"/>
        <v>#DIV/0!</v>
      </c>
      <c r="BV17" s="579" t="e">
        <f t="shared" si="11"/>
        <v>#DIV/0!</v>
      </c>
    </row>
    <row r="18" spans="1:137" ht="15" customHeight="1" x14ac:dyDescent="0.2">
      <c r="A18" s="419">
        <v>10</v>
      </c>
      <c r="B18" s="55"/>
      <c r="C18" s="55"/>
      <c r="H18" s="423"/>
      <c r="I18" s="989"/>
      <c r="J18" s="434" t="s">
        <v>358</v>
      </c>
      <c r="K18" s="434" t="s">
        <v>377</v>
      </c>
      <c r="L18" s="435" t="s">
        <v>359</v>
      </c>
      <c r="M18" s="435" t="s">
        <v>378</v>
      </c>
      <c r="N18" s="993"/>
      <c r="O18" s="993"/>
      <c r="P18" s="993"/>
      <c r="Q18" s="384"/>
      <c r="R18" s="384"/>
      <c r="S18" s="384"/>
      <c r="T18" s="384"/>
      <c r="U18" s="384"/>
      <c r="V18" s="384"/>
      <c r="W18" s="392"/>
      <c r="AN18" s="785" t="str">
        <f t="shared" si="0"/>
        <v/>
      </c>
      <c r="AO18" s="785" t="str">
        <f t="shared" si="1"/>
        <v/>
      </c>
      <c r="AP18" s="786" t="str">
        <f t="shared" si="2"/>
        <v/>
      </c>
      <c r="AQ18" s="785" t="str">
        <f t="shared" si="3"/>
        <v/>
      </c>
      <c r="BH18" s="586"/>
      <c r="BI18" s="585" t="str">
        <f t="shared" si="4"/>
        <v/>
      </c>
      <c r="BJ18" s="585" t="str">
        <f t="shared" si="5"/>
        <v/>
      </c>
      <c r="BK18" s="358">
        <v>5</v>
      </c>
      <c r="BL18" s="579" t="str">
        <f t="shared" si="6"/>
        <v/>
      </c>
      <c r="BM18" s="579" t="str">
        <f t="shared" si="7"/>
        <v/>
      </c>
      <c r="BN18" s="579" t="str">
        <f t="shared" si="8"/>
        <v/>
      </c>
      <c r="BO18" s="579" t="str">
        <f t="shared" si="9"/>
        <v/>
      </c>
      <c r="BP18" s="579" t="str">
        <f t="shared" si="9"/>
        <v/>
      </c>
      <c r="BQ18" s="579">
        <v>5</v>
      </c>
      <c r="BR18" s="579">
        <f t="shared" si="12"/>
        <v>0</v>
      </c>
      <c r="BS18" s="579">
        <f>FREQUENCY($BP$14:$BP$5013,BR18)-SUM($BS$14:BS17)</f>
        <v>0</v>
      </c>
      <c r="BT18" s="579">
        <f>FREQUENCY($BO$14:$BO$5013,BR18)-SUM($BT$14:BT17)</f>
        <v>0</v>
      </c>
      <c r="BU18" s="579" t="e">
        <f t="shared" si="10"/>
        <v>#DIV/0!</v>
      </c>
      <c r="BV18" s="579" t="e">
        <f t="shared" si="11"/>
        <v>#DIV/0!</v>
      </c>
    </row>
    <row r="19" spans="1:137" ht="15" customHeight="1" x14ac:dyDescent="0.2">
      <c r="A19" s="419">
        <v>11</v>
      </c>
      <c r="B19" s="55"/>
      <c r="C19" s="55"/>
      <c r="H19" s="423"/>
      <c r="I19" s="429" t="str">
        <f>IF(CA44=0,"",CA44)</f>
        <v/>
      </c>
      <c r="J19" s="430" t="str">
        <f>IF(CA44=0,"",BY36)</f>
        <v/>
      </c>
      <c r="K19" s="430" t="str">
        <f>IF(I19=0,"",N12)</f>
        <v/>
      </c>
      <c r="L19" s="430" t="str">
        <f>IF(J13=0,"",BZ36)</f>
        <v/>
      </c>
      <c r="M19" s="430" t="str">
        <f>IF(I19=0,"",N13)</f>
        <v/>
      </c>
      <c r="N19" s="430" t="str">
        <f>IF(OR(J12&lt;5,J13&lt;5),"",J19-L19)</f>
        <v/>
      </c>
      <c r="O19" s="436" t="str">
        <f>IF(I19=0,"",CJ6)</f>
        <v/>
      </c>
      <c r="P19" s="436" t="str">
        <f>IF(I270,"",CK6)</f>
        <v/>
      </c>
      <c r="Q19" s="384"/>
      <c r="R19" s="384"/>
      <c r="S19" s="384"/>
      <c r="T19" s="384"/>
      <c r="U19" s="431"/>
      <c r="V19" s="431"/>
      <c r="W19" s="431"/>
      <c r="Y19" s="357" t="s">
        <v>375</v>
      </c>
      <c r="AN19" s="785" t="str">
        <f t="shared" si="0"/>
        <v/>
      </c>
      <c r="AO19" s="785" t="str">
        <f t="shared" si="1"/>
        <v/>
      </c>
      <c r="AP19" s="786" t="str">
        <f t="shared" si="2"/>
        <v/>
      </c>
      <c r="AQ19" s="785" t="str">
        <f t="shared" si="3"/>
        <v/>
      </c>
      <c r="BH19" s="586"/>
      <c r="BI19" s="585" t="str">
        <f t="shared" si="4"/>
        <v/>
      </c>
      <c r="BJ19" s="585" t="str">
        <f t="shared" si="5"/>
        <v/>
      </c>
      <c r="BK19" s="358">
        <v>6</v>
      </c>
      <c r="BL19" s="579" t="str">
        <f t="shared" si="6"/>
        <v/>
      </c>
      <c r="BM19" s="579" t="str">
        <f t="shared" si="7"/>
        <v/>
      </c>
      <c r="BN19" s="579" t="str">
        <f t="shared" si="8"/>
        <v/>
      </c>
      <c r="BO19" s="579" t="str">
        <f t="shared" si="9"/>
        <v/>
      </c>
      <c r="BP19" s="579" t="str">
        <f t="shared" si="9"/>
        <v/>
      </c>
      <c r="BQ19" s="579">
        <v>6</v>
      </c>
      <c r="BR19" s="579">
        <f t="shared" si="12"/>
        <v>0</v>
      </c>
      <c r="BS19" s="579">
        <f>FREQUENCY($BP$14:$BP$5013,BR19)-SUM($BS$14:BS18)</f>
        <v>0</v>
      </c>
      <c r="BT19" s="579">
        <f>FREQUENCY($BO$14:$BO$5013,BR19)-SUM($BT$14:BT18)</f>
        <v>0</v>
      </c>
      <c r="BU19" s="579" t="e">
        <f t="shared" si="10"/>
        <v>#DIV/0!</v>
      </c>
      <c r="BV19" s="579" t="e">
        <f t="shared" si="11"/>
        <v>#DIV/0!</v>
      </c>
    </row>
    <row r="20" spans="1:137" ht="15" customHeight="1" x14ac:dyDescent="0.2">
      <c r="A20" s="419">
        <v>12</v>
      </c>
      <c r="B20" s="55"/>
      <c r="C20" s="55"/>
      <c r="H20" s="432"/>
      <c r="I20" s="384"/>
      <c r="J20" s="384"/>
      <c r="K20" s="384"/>
      <c r="L20" s="384"/>
      <c r="M20" s="384"/>
      <c r="N20" s="384"/>
      <c r="O20" s="384"/>
      <c r="P20" s="384"/>
      <c r="Q20" s="384"/>
      <c r="R20" s="384"/>
      <c r="S20" s="384"/>
      <c r="T20" s="384"/>
      <c r="U20" s="431"/>
      <c r="V20" s="431"/>
      <c r="W20" s="394"/>
      <c r="Y20" s="387"/>
      <c r="AB20" s="388"/>
      <c r="AC20" s="388"/>
      <c r="AD20" s="388"/>
      <c r="AE20" s="388"/>
      <c r="AF20" s="388"/>
      <c r="AG20" s="388"/>
      <c r="AH20" s="389"/>
      <c r="AI20" s="421"/>
      <c r="AJ20" s="587"/>
      <c r="AK20" s="377"/>
      <c r="AL20" s="377"/>
      <c r="AM20" s="377"/>
      <c r="AN20" s="785" t="str">
        <f t="shared" si="0"/>
        <v/>
      </c>
      <c r="AO20" s="785" t="str">
        <f t="shared" si="1"/>
        <v/>
      </c>
      <c r="AP20" s="786" t="str">
        <f t="shared" si="2"/>
        <v/>
      </c>
      <c r="AQ20" s="785" t="str">
        <f t="shared" si="3"/>
        <v/>
      </c>
      <c r="AR20" s="377"/>
      <c r="AS20" s="377"/>
      <c r="AT20" s="377"/>
      <c r="AU20" s="377"/>
      <c r="AV20" s="377"/>
      <c r="AW20" s="377"/>
      <c r="AX20" s="377"/>
      <c r="AY20" s="377"/>
      <c r="AZ20" s="587"/>
      <c r="BA20" s="587"/>
      <c r="BB20" s="587"/>
      <c r="BC20" s="587"/>
      <c r="BD20" s="587"/>
      <c r="BE20" s="587"/>
      <c r="BF20" s="587"/>
      <c r="BG20" s="587"/>
      <c r="BH20" s="586"/>
      <c r="BI20" s="585" t="str">
        <f t="shared" si="4"/>
        <v/>
      </c>
      <c r="BJ20" s="585" t="str">
        <f t="shared" si="5"/>
        <v/>
      </c>
      <c r="BK20" s="358">
        <v>7</v>
      </c>
      <c r="BL20" s="579" t="str">
        <f t="shared" si="6"/>
        <v/>
      </c>
      <c r="BM20" s="579" t="str">
        <f t="shared" si="7"/>
        <v/>
      </c>
      <c r="BN20" s="579" t="str">
        <f t="shared" si="8"/>
        <v/>
      </c>
      <c r="BO20" s="579" t="str">
        <f t="shared" si="9"/>
        <v/>
      </c>
      <c r="BP20" s="579" t="str">
        <f t="shared" si="9"/>
        <v/>
      </c>
      <c r="BQ20" s="579">
        <v>7</v>
      </c>
      <c r="BR20" s="579">
        <f t="shared" si="12"/>
        <v>0</v>
      </c>
      <c r="BS20" s="579">
        <f>FREQUENCY($BP$14:$BP$5013,BR20)-SUM($BS$14:BS19)</f>
        <v>0</v>
      </c>
      <c r="BT20" s="579">
        <f>FREQUENCY($BO$14:$BO$5013,BR20)-SUM($BT$14:BT19)</f>
        <v>0</v>
      </c>
      <c r="BU20" s="579" t="e">
        <f t="shared" si="10"/>
        <v>#DIV/0!</v>
      </c>
      <c r="BV20" s="579" t="e">
        <f t="shared" si="11"/>
        <v>#DIV/0!</v>
      </c>
    </row>
    <row r="21" spans="1:137" ht="15" customHeight="1" x14ac:dyDescent="0.2">
      <c r="A21" s="419">
        <v>13</v>
      </c>
      <c r="B21" s="55"/>
      <c r="C21" s="55"/>
      <c r="H21" s="432"/>
      <c r="I21" s="914" t="s">
        <v>498</v>
      </c>
      <c r="J21" s="914"/>
      <c r="K21" s="914"/>
      <c r="L21" s="914"/>
      <c r="M21" s="914"/>
      <c r="N21" s="914"/>
      <c r="O21" s="914"/>
      <c r="P21" s="914"/>
      <c r="Q21" s="914"/>
      <c r="R21" s="914"/>
      <c r="S21" s="431"/>
      <c r="T21" s="431"/>
      <c r="U21" s="433"/>
      <c r="V21" s="433"/>
      <c r="AN21" s="785" t="str">
        <f t="shared" si="0"/>
        <v/>
      </c>
      <c r="AO21" s="785" t="str">
        <f t="shared" si="1"/>
        <v/>
      </c>
      <c r="AP21" s="786" t="str">
        <f t="shared" si="2"/>
        <v/>
      </c>
      <c r="AQ21" s="785" t="str">
        <f t="shared" si="3"/>
        <v/>
      </c>
      <c r="BH21" s="586"/>
      <c r="BI21" s="585" t="str">
        <f t="shared" si="4"/>
        <v/>
      </c>
      <c r="BJ21" s="585" t="str">
        <f t="shared" si="5"/>
        <v/>
      </c>
      <c r="BK21" s="358">
        <v>8</v>
      </c>
      <c r="BL21" s="579" t="str">
        <f t="shared" si="6"/>
        <v/>
      </c>
      <c r="BM21" s="579" t="str">
        <f t="shared" si="7"/>
        <v/>
      </c>
      <c r="BN21" s="579" t="str">
        <f t="shared" si="8"/>
        <v/>
      </c>
      <c r="BO21" s="579" t="str">
        <f t="shared" si="9"/>
        <v/>
      </c>
      <c r="BP21" s="579" t="str">
        <f t="shared" si="9"/>
        <v/>
      </c>
      <c r="BQ21" s="579">
        <v>8</v>
      </c>
      <c r="BR21" s="579">
        <f t="shared" si="12"/>
        <v>0</v>
      </c>
      <c r="BS21" s="579">
        <f>FREQUENCY($BP$14:$BP$5013,BR21)-SUM($BS$14:BS20)</f>
        <v>0</v>
      </c>
      <c r="BT21" s="579">
        <f>FREQUENCY($BO$14:$BO$5013,BR21)-SUM($BT$14:BT20)</f>
        <v>0</v>
      </c>
      <c r="BU21" s="579" t="e">
        <f t="shared" si="10"/>
        <v>#DIV/0!</v>
      </c>
      <c r="BV21" s="579" t="e">
        <f t="shared" si="11"/>
        <v>#DIV/0!</v>
      </c>
    </row>
    <row r="22" spans="1:137" ht="15" customHeight="1" x14ac:dyDescent="0.25">
      <c r="A22" s="419">
        <v>14</v>
      </c>
      <c r="B22" s="55"/>
      <c r="C22" s="55"/>
      <c r="H22" s="423"/>
      <c r="I22" s="384"/>
      <c r="J22" s="601" t="s">
        <v>499</v>
      </c>
      <c r="K22" s="431"/>
      <c r="L22" s="431"/>
      <c r="M22" s="431"/>
      <c r="N22" s="431"/>
      <c r="O22" s="431"/>
      <c r="P22" s="431"/>
      <c r="Q22" s="431"/>
      <c r="R22" s="431"/>
      <c r="S22" s="433"/>
      <c r="T22" s="433"/>
      <c r="U22" s="404"/>
      <c r="V22" s="404"/>
      <c r="AN22" s="785" t="str">
        <f t="shared" si="0"/>
        <v/>
      </c>
      <c r="AO22" s="785" t="str">
        <f t="shared" si="1"/>
        <v/>
      </c>
      <c r="AP22" s="786" t="str">
        <f t="shared" si="2"/>
        <v/>
      </c>
      <c r="AQ22" s="785" t="str">
        <f t="shared" si="3"/>
        <v/>
      </c>
      <c r="BH22" s="586"/>
      <c r="BI22" s="585" t="str">
        <f t="shared" si="4"/>
        <v/>
      </c>
      <c r="BJ22" s="585" t="str">
        <f t="shared" si="5"/>
        <v/>
      </c>
      <c r="BK22" s="358">
        <v>9</v>
      </c>
      <c r="BL22" s="579" t="str">
        <f t="shared" si="6"/>
        <v/>
      </c>
      <c r="BM22" s="579" t="str">
        <f t="shared" si="7"/>
        <v/>
      </c>
      <c r="BN22" s="579" t="str">
        <f t="shared" si="8"/>
        <v/>
      </c>
      <c r="BO22" s="579" t="str">
        <f t="shared" si="9"/>
        <v/>
      </c>
      <c r="BP22" s="579" t="str">
        <f t="shared" si="9"/>
        <v/>
      </c>
      <c r="BQ22" s="579">
        <v>9</v>
      </c>
      <c r="BR22" s="579">
        <f t="shared" si="12"/>
        <v>0</v>
      </c>
      <c r="BS22" s="579">
        <f>FREQUENCY($BP$14:$BP$5013,BR22)-SUM($BS$14:BS21)</f>
        <v>0</v>
      </c>
      <c r="BT22" s="579">
        <f>FREQUENCY($BO$14:$BO$5013,BR22)-SUM($BT$14:BT21)</f>
        <v>0</v>
      </c>
      <c r="BU22" s="579" t="e">
        <f t="shared" si="10"/>
        <v>#DIV/0!</v>
      </c>
      <c r="BV22" s="579" t="e">
        <f t="shared" si="11"/>
        <v>#DIV/0!</v>
      </c>
    </row>
    <row r="23" spans="1:137" ht="15" customHeight="1" x14ac:dyDescent="0.25">
      <c r="A23" s="419">
        <v>15</v>
      </c>
      <c r="B23" s="55"/>
      <c r="C23" s="55"/>
      <c r="H23" s="423"/>
      <c r="I23" s="384"/>
      <c r="J23" s="602" t="s">
        <v>503</v>
      </c>
      <c r="K23" s="405"/>
      <c r="L23" s="405"/>
      <c r="M23" s="405"/>
      <c r="N23" s="405"/>
      <c r="O23" s="405"/>
      <c r="P23" s="405"/>
      <c r="Q23" s="405"/>
      <c r="R23" s="405"/>
      <c r="S23" s="404"/>
      <c r="T23" s="404"/>
      <c r="U23" s="404"/>
      <c r="V23" s="404"/>
      <c r="AN23" s="785" t="str">
        <f t="shared" si="0"/>
        <v/>
      </c>
      <c r="AO23" s="785" t="str">
        <f t="shared" si="1"/>
        <v/>
      </c>
      <c r="AP23" s="786" t="str">
        <f t="shared" si="2"/>
        <v/>
      </c>
      <c r="AQ23" s="785" t="str">
        <f t="shared" si="3"/>
        <v/>
      </c>
      <c r="BH23" s="586"/>
      <c r="BI23" s="585" t="str">
        <f t="shared" si="4"/>
        <v/>
      </c>
      <c r="BJ23" s="585" t="str">
        <f t="shared" si="5"/>
        <v/>
      </c>
      <c r="BK23" s="358">
        <v>10</v>
      </c>
      <c r="BL23" s="579" t="str">
        <f t="shared" si="6"/>
        <v/>
      </c>
      <c r="BM23" s="579" t="str">
        <f t="shared" si="7"/>
        <v/>
      </c>
      <c r="BN23" s="579" t="str">
        <f t="shared" si="8"/>
        <v/>
      </c>
      <c r="BO23" s="579" t="str">
        <f t="shared" si="9"/>
        <v/>
      </c>
      <c r="BP23" s="579" t="str">
        <f t="shared" si="9"/>
        <v/>
      </c>
      <c r="BQ23" s="579">
        <v>10</v>
      </c>
      <c r="BR23" s="579">
        <f t="shared" si="12"/>
        <v>0</v>
      </c>
      <c r="BS23" s="579">
        <f>FREQUENCY($BP$14:$BP$5013,BR23)-SUM($BS$14:BS22)</f>
        <v>0</v>
      </c>
      <c r="BT23" s="579">
        <f>FREQUENCY($BO$14:$BO$5013,BR23)-SUM($BT$14:BT22)</f>
        <v>0</v>
      </c>
      <c r="BU23" s="579" t="e">
        <f t="shared" si="10"/>
        <v>#DIV/0!</v>
      </c>
      <c r="BV23" s="579" t="e">
        <f t="shared" si="11"/>
        <v>#DIV/0!</v>
      </c>
    </row>
    <row r="24" spans="1:137" ht="15" customHeight="1" x14ac:dyDescent="0.25">
      <c r="A24" s="419">
        <v>16</v>
      </c>
      <c r="B24" s="55"/>
      <c r="C24" s="55"/>
      <c r="H24" s="423"/>
      <c r="I24" s="384"/>
      <c r="J24" s="601" t="s">
        <v>500</v>
      </c>
      <c r="K24" s="384"/>
      <c r="L24" s="384"/>
      <c r="M24" s="384"/>
      <c r="N24" s="384"/>
      <c r="O24" s="384"/>
      <c r="P24" s="384"/>
      <c r="Q24" s="384"/>
      <c r="R24" s="384"/>
      <c r="S24" s="404"/>
      <c r="T24" s="404"/>
      <c r="U24" s="404"/>
      <c r="V24" s="404"/>
      <c r="X24" s="395"/>
      <c r="Y24" s="395"/>
      <c r="Z24" s="395"/>
      <c r="AA24" s="395"/>
      <c r="AN24" s="785" t="str">
        <f t="shared" si="0"/>
        <v/>
      </c>
      <c r="AO24" s="785" t="str">
        <f t="shared" si="1"/>
        <v/>
      </c>
      <c r="AP24" s="786" t="str">
        <f t="shared" si="2"/>
        <v/>
      </c>
      <c r="AQ24" s="785" t="str">
        <f t="shared" si="3"/>
        <v/>
      </c>
      <c r="BH24" s="586"/>
      <c r="BI24" s="585" t="str">
        <f t="shared" si="4"/>
        <v/>
      </c>
      <c r="BJ24" s="585" t="str">
        <f t="shared" si="5"/>
        <v/>
      </c>
      <c r="BK24" s="358">
        <v>11</v>
      </c>
      <c r="BL24" s="579" t="str">
        <f t="shared" si="6"/>
        <v/>
      </c>
      <c r="BM24" s="579" t="str">
        <f t="shared" si="7"/>
        <v/>
      </c>
      <c r="BN24" s="579" t="str">
        <f t="shared" si="8"/>
        <v/>
      </c>
      <c r="BO24" s="579" t="str">
        <f t="shared" si="9"/>
        <v/>
      </c>
      <c r="BP24" s="579" t="str">
        <f t="shared" si="9"/>
        <v/>
      </c>
      <c r="BQ24" s="579">
        <v>11</v>
      </c>
      <c r="BR24" s="579">
        <f>BR23+$BZ$29</f>
        <v>0</v>
      </c>
      <c r="BS24" s="579">
        <f>FREQUENCY($BP$14:$BP$5013,BR24)-SUM($BS$14:BS23)</f>
        <v>0</v>
      </c>
      <c r="BT24" s="579">
        <f>FREQUENCY($BO$14:$BO$5013,BR24)-SUM($BT$14:BT23)</f>
        <v>0</v>
      </c>
      <c r="BU24" s="579" t="e">
        <f t="shared" si="10"/>
        <v>#DIV/0!</v>
      </c>
      <c r="BV24" s="579" t="e">
        <f t="shared" si="11"/>
        <v>#DIV/0!</v>
      </c>
    </row>
    <row r="25" spans="1:137" ht="15.75" customHeight="1" x14ac:dyDescent="0.25">
      <c r="A25" s="419">
        <v>17</v>
      </c>
      <c r="B25" s="55"/>
      <c r="C25" s="55"/>
      <c r="H25" s="423"/>
      <c r="I25" s="384"/>
      <c r="J25" s="601" t="s">
        <v>501</v>
      </c>
      <c r="K25" s="384"/>
      <c r="L25" s="384"/>
      <c r="M25" s="384"/>
      <c r="N25" s="384"/>
      <c r="O25" s="384"/>
      <c r="P25" s="384"/>
      <c r="Q25" s="384"/>
      <c r="R25" s="384"/>
      <c r="S25" s="404"/>
      <c r="T25" s="404"/>
      <c r="U25" s="404"/>
      <c r="V25" s="404"/>
      <c r="X25" s="395"/>
      <c r="Y25" s="395"/>
      <c r="AN25" s="785" t="str">
        <f t="shared" si="0"/>
        <v/>
      </c>
      <c r="AO25" s="785" t="str">
        <f t="shared" si="1"/>
        <v/>
      </c>
      <c r="AP25" s="786" t="str">
        <f t="shared" si="2"/>
        <v/>
      </c>
      <c r="AQ25" s="785" t="str">
        <f t="shared" si="3"/>
        <v/>
      </c>
      <c r="BH25" s="586"/>
      <c r="BI25" s="585" t="str">
        <f t="shared" si="4"/>
        <v/>
      </c>
      <c r="BJ25" s="585" t="str">
        <f t="shared" si="5"/>
        <v/>
      </c>
      <c r="BK25" s="358">
        <v>12</v>
      </c>
      <c r="BL25" s="579" t="str">
        <f t="shared" si="6"/>
        <v/>
      </c>
      <c r="BM25" s="579" t="str">
        <f t="shared" si="7"/>
        <v/>
      </c>
      <c r="BN25" s="579" t="str">
        <f t="shared" si="8"/>
        <v/>
      </c>
      <c r="BO25" s="579" t="str">
        <f t="shared" si="9"/>
        <v/>
      </c>
      <c r="BP25" s="579" t="str">
        <f t="shared" si="9"/>
        <v/>
      </c>
      <c r="BQ25" s="579">
        <v>12</v>
      </c>
      <c r="BR25" s="579">
        <f t="shared" si="12"/>
        <v>0</v>
      </c>
      <c r="BS25" s="579">
        <f>FREQUENCY($BP$14:$BP$5013,BR25)-SUM($BS$14:BS24)</f>
        <v>0</v>
      </c>
      <c r="BT25" s="579">
        <f>FREQUENCY($BO$14:$BO$5013,BR25)-SUM($BT$14:BT24)</f>
        <v>0</v>
      </c>
      <c r="BU25" s="579" t="e">
        <f t="shared" si="10"/>
        <v>#DIV/0!</v>
      </c>
      <c r="BV25" s="579" t="e">
        <f t="shared" si="11"/>
        <v>#DIV/0!</v>
      </c>
    </row>
    <row r="26" spans="1:137" ht="15" customHeight="1" x14ac:dyDescent="0.25">
      <c r="A26" s="419">
        <v>18</v>
      </c>
      <c r="B26" s="55"/>
      <c r="C26" s="55"/>
      <c r="H26" s="423"/>
      <c r="I26" s="384"/>
      <c r="J26" s="601" t="s">
        <v>502</v>
      </c>
      <c r="K26" s="384"/>
      <c r="L26" s="384"/>
      <c r="M26" s="384"/>
      <c r="N26" s="384"/>
      <c r="O26" s="384"/>
      <c r="P26" s="384"/>
      <c r="Q26" s="384"/>
      <c r="R26" s="384"/>
      <c r="S26" s="404"/>
      <c r="T26" s="404"/>
      <c r="U26" s="353"/>
      <c r="AN26" s="785" t="str">
        <f t="shared" si="0"/>
        <v/>
      </c>
      <c r="AO26" s="785" t="str">
        <f t="shared" si="1"/>
        <v/>
      </c>
      <c r="AP26" s="786" t="str">
        <f t="shared" si="2"/>
        <v/>
      </c>
      <c r="AQ26" s="785" t="str">
        <f t="shared" si="3"/>
        <v/>
      </c>
      <c r="BH26" s="586"/>
      <c r="BI26" s="585" t="str">
        <f t="shared" si="4"/>
        <v/>
      </c>
      <c r="BJ26" s="585" t="str">
        <f t="shared" si="5"/>
        <v/>
      </c>
      <c r="BK26" s="358">
        <v>13</v>
      </c>
      <c r="BL26" s="579" t="str">
        <f t="shared" si="6"/>
        <v/>
      </c>
      <c r="BM26" s="579" t="str">
        <f t="shared" si="7"/>
        <v/>
      </c>
      <c r="BN26" s="579" t="str">
        <f t="shared" si="8"/>
        <v/>
      </c>
      <c r="BO26" s="579" t="str">
        <f t="shared" si="9"/>
        <v/>
      </c>
      <c r="BP26" s="579" t="str">
        <f t="shared" si="9"/>
        <v/>
      </c>
      <c r="BQ26" s="579">
        <v>13</v>
      </c>
      <c r="BR26" s="579">
        <f t="shared" si="12"/>
        <v>0</v>
      </c>
      <c r="BS26" s="579">
        <f>FREQUENCY($BP$14:$BP$5013,BR26)-SUM($BS$14:BS25)</f>
        <v>0</v>
      </c>
      <c r="BT26" s="579">
        <f>FREQUENCY($BO$14:$BO$5013,BR26)-SUM($BT$14:BT25)</f>
        <v>0</v>
      </c>
      <c r="BU26" s="579" t="e">
        <f t="shared" si="10"/>
        <v>#DIV/0!</v>
      </c>
      <c r="BV26" s="579" t="e">
        <f t="shared" si="11"/>
        <v>#DIV/0!</v>
      </c>
    </row>
    <row r="27" spans="1:137" ht="15" customHeight="1" x14ac:dyDescent="0.2">
      <c r="A27" s="419">
        <v>19</v>
      </c>
      <c r="B27" s="55"/>
      <c r="C27" s="55"/>
      <c r="H27" s="423"/>
      <c r="I27" s="914" t="s">
        <v>497</v>
      </c>
      <c r="J27" s="914"/>
      <c r="K27" s="914"/>
      <c r="L27" s="914"/>
      <c r="M27" s="914"/>
      <c r="N27" s="914"/>
      <c r="O27" s="914"/>
      <c r="P27" s="914"/>
      <c r="Q27" s="914"/>
      <c r="R27" s="914"/>
      <c r="S27" s="353"/>
      <c r="T27" s="353"/>
      <c r="U27" s="437"/>
      <c r="V27" s="437"/>
      <c r="W27" s="395"/>
      <c r="AH27" s="438"/>
      <c r="AI27" s="376"/>
      <c r="AJ27" s="586"/>
      <c r="AN27" s="785" t="str">
        <f t="shared" si="0"/>
        <v/>
      </c>
      <c r="AO27" s="785" t="str">
        <f t="shared" si="1"/>
        <v/>
      </c>
      <c r="AP27" s="786" t="str">
        <f t="shared" si="2"/>
        <v/>
      </c>
      <c r="AQ27" s="785" t="str">
        <f t="shared" si="3"/>
        <v/>
      </c>
      <c r="AZ27" s="586"/>
      <c r="BA27" s="586"/>
      <c r="BB27" s="586"/>
      <c r="BC27" s="586"/>
      <c r="BD27" s="586"/>
      <c r="BE27" s="586"/>
      <c r="BH27" s="586"/>
      <c r="BI27" s="585" t="str">
        <f t="shared" si="4"/>
        <v/>
      </c>
      <c r="BJ27" s="585" t="str">
        <f t="shared" si="5"/>
        <v/>
      </c>
      <c r="BK27" s="358">
        <v>14</v>
      </c>
      <c r="BL27" s="579" t="str">
        <f t="shared" si="6"/>
        <v/>
      </c>
      <c r="BM27" s="579" t="str">
        <f t="shared" si="7"/>
        <v/>
      </c>
      <c r="BN27" s="579" t="str">
        <f t="shared" si="8"/>
        <v/>
      </c>
      <c r="BO27" s="579" t="str">
        <f t="shared" si="9"/>
        <v/>
      </c>
      <c r="BP27" s="579" t="str">
        <f t="shared" si="9"/>
        <v/>
      </c>
      <c r="BQ27" s="579">
        <v>14</v>
      </c>
      <c r="BR27" s="579">
        <f t="shared" si="12"/>
        <v>0</v>
      </c>
      <c r="BS27" s="579">
        <f>FREQUENCY($BP$14:$BP$5013,BR27)-SUM($BS$14:BS26)</f>
        <v>0</v>
      </c>
      <c r="BT27" s="579">
        <f>FREQUENCY($BO$14:$BO$5013,BR27)-SUM($BT$14:BT26)</f>
        <v>0</v>
      </c>
      <c r="BU27" s="579" t="e">
        <f t="shared" si="10"/>
        <v>#DIV/0!</v>
      </c>
      <c r="BV27" s="579" t="e">
        <f t="shared" si="11"/>
        <v>#DIV/0!</v>
      </c>
    </row>
    <row r="28" spans="1:137" ht="15" customHeight="1" x14ac:dyDescent="0.2">
      <c r="A28" s="419">
        <v>20</v>
      </c>
      <c r="B28" s="55"/>
      <c r="C28" s="55"/>
      <c r="H28" s="423"/>
      <c r="I28" s="121" t="s">
        <v>489</v>
      </c>
      <c r="J28" s="121"/>
      <c r="K28" s="121"/>
      <c r="L28" s="121"/>
      <c r="M28" s="121"/>
      <c r="N28" s="121"/>
      <c r="O28" s="121"/>
      <c r="P28" s="144"/>
      <c r="Q28" s="144"/>
      <c r="R28" s="124"/>
      <c r="S28" s="437"/>
      <c r="T28" s="437"/>
      <c r="U28" s="439"/>
      <c r="V28" s="440"/>
      <c r="W28" s="395"/>
      <c r="AH28" s="438"/>
      <c r="AI28" s="376"/>
      <c r="AJ28" s="586"/>
      <c r="AN28" s="785" t="str">
        <f t="shared" si="0"/>
        <v/>
      </c>
      <c r="AO28" s="785" t="str">
        <f t="shared" si="1"/>
        <v/>
      </c>
      <c r="AP28" s="786" t="str">
        <f t="shared" si="2"/>
        <v/>
      </c>
      <c r="AQ28" s="785" t="str">
        <f t="shared" si="3"/>
        <v/>
      </c>
      <c r="AZ28" s="586"/>
      <c r="BA28" s="586"/>
      <c r="BB28" s="586"/>
      <c r="BC28" s="586"/>
      <c r="BD28" s="586"/>
      <c r="BE28" s="586"/>
      <c r="BH28" s="586"/>
      <c r="BI28" s="585" t="str">
        <f t="shared" si="4"/>
        <v/>
      </c>
      <c r="BJ28" s="585" t="str">
        <f t="shared" si="5"/>
        <v/>
      </c>
      <c r="BK28" s="358">
        <v>15</v>
      </c>
      <c r="BL28" s="579" t="str">
        <f t="shared" si="6"/>
        <v/>
      </c>
      <c r="BM28" s="579" t="str">
        <f t="shared" si="7"/>
        <v/>
      </c>
      <c r="BN28" s="579" t="str">
        <f t="shared" si="8"/>
        <v/>
      </c>
      <c r="BO28" s="579" t="str">
        <f t="shared" si="9"/>
        <v/>
      </c>
      <c r="BP28" s="579" t="str">
        <f t="shared" si="9"/>
        <v/>
      </c>
      <c r="BQ28" s="579">
        <v>15</v>
      </c>
      <c r="BR28" s="579">
        <f t="shared" si="12"/>
        <v>0</v>
      </c>
      <c r="BS28" s="579">
        <f>FREQUENCY($BP$14:$BP$5013,BR28)-SUM($BS$14:BS27)</f>
        <v>0</v>
      </c>
      <c r="BT28" s="579">
        <f>FREQUENCY($BO$14:$BO$5013,BR28)-SUM($BT$14:BT27)</f>
        <v>0</v>
      </c>
      <c r="BU28" s="579" t="e">
        <f t="shared" si="10"/>
        <v>#DIV/0!</v>
      </c>
      <c r="BV28" s="579" t="e">
        <f t="shared" si="11"/>
        <v>#DIV/0!</v>
      </c>
      <c r="CC28" s="371"/>
      <c r="CD28" s="371"/>
      <c r="CE28" s="371"/>
      <c r="CF28" s="371"/>
      <c r="CH28" s="400"/>
      <c r="CO28" s="361"/>
      <c r="DB28" s="371"/>
      <c r="DC28" s="371"/>
      <c r="DD28" s="371"/>
      <c r="DE28" s="371"/>
      <c r="DF28" s="371"/>
      <c r="DG28" s="371"/>
      <c r="DH28" s="371"/>
      <c r="DI28" s="365"/>
      <c r="DJ28" s="365"/>
      <c r="DK28" s="365"/>
      <c r="DL28" s="365"/>
      <c r="DM28" s="365"/>
      <c r="DN28" s="365"/>
      <c r="DU28" s="354"/>
      <c r="DV28" s="354"/>
      <c r="DW28" s="354"/>
      <c r="DX28" s="354"/>
      <c r="DY28" s="354"/>
      <c r="DZ28" s="354"/>
      <c r="EA28" s="383"/>
      <c r="EB28" s="383"/>
      <c r="EC28" s="383"/>
      <c r="ED28" s="383"/>
      <c r="EE28" s="383"/>
      <c r="EF28" s="383"/>
      <c r="EG28" s="383"/>
    </row>
    <row r="29" spans="1:137" ht="21" customHeight="1" x14ac:dyDescent="0.2">
      <c r="A29" s="419">
        <v>21</v>
      </c>
      <c r="B29" s="55"/>
      <c r="C29" s="55"/>
      <c r="H29" s="423"/>
      <c r="I29" s="121"/>
      <c r="J29" s="121" t="s">
        <v>482</v>
      </c>
      <c r="K29" s="121"/>
      <c r="L29" s="121"/>
      <c r="M29" s="121"/>
      <c r="N29" s="121"/>
      <c r="O29" s="121"/>
      <c r="P29" s="144"/>
      <c r="Q29" s="144"/>
      <c r="R29" s="124"/>
      <c r="S29" s="437"/>
      <c r="T29" s="437"/>
      <c r="U29" s="441"/>
      <c r="V29" s="441"/>
      <c r="W29" s="395"/>
      <c r="AH29" s="438"/>
      <c r="AI29" s="376"/>
      <c r="AJ29" s="586"/>
      <c r="AN29" s="785" t="str">
        <f t="shared" si="0"/>
        <v/>
      </c>
      <c r="AO29" s="785" t="str">
        <f t="shared" si="1"/>
        <v/>
      </c>
      <c r="AP29" s="786" t="str">
        <f t="shared" si="2"/>
        <v/>
      </c>
      <c r="AQ29" s="785" t="str">
        <f t="shared" si="3"/>
        <v/>
      </c>
      <c r="AZ29" s="586"/>
      <c r="BA29" s="586"/>
      <c r="BB29" s="586"/>
      <c r="BC29" s="586"/>
      <c r="BD29" s="586"/>
      <c r="BE29" s="586"/>
      <c r="BH29" s="586"/>
      <c r="BI29" s="585" t="str">
        <f t="shared" si="4"/>
        <v/>
      </c>
      <c r="BJ29" s="585" t="str">
        <f t="shared" si="5"/>
        <v/>
      </c>
      <c r="BK29" s="358">
        <v>16</v>
      </c>
      <c r="BL29" s="579" t="str">
        <f t="shared" si="6"/>
        <v/>
      </c>
      <c r="BM29" s="579" t="str">
        <f t="shared" si="7"/>
        <v/>
      </c>
      <c r="BN29" s="579" t="str">
        <f t="shared" si="8"/>
        <v/>
      </c>
      <c r="BO29" s="579" t="str">
        <f t="shared" si="9"/>
        <v/>
      </c>
      <c r="BP29" s="579" t="str">
        <f t="shared" si="9"/>
        <v/>
      </c>
      <c r="BQ29" s="579">
        <v>16</v>
      </c>
      <c r="BR29" s="579">
        <f t="shared" si="12"/>
        <v>0</v>
      </c>
      <c r="BS29" s="579">
        <f>FREQUENCY($BP$14:$BP$5013,BR29)-SUM($BS$14:BS28)</f>
        <v>0</v>
      </c>
      <c r="BT29" s="579">
        <f>FREQUENCY($BO$14:$BO$5013,BR29)-SUM($BT$14:BT28)</f>
        <v>0</v>
      </c>
      <c r="BU29" s="579" t="e">
        <f t="shared" si="10"/>
        <v>#DIV/0!</v>
      </c>
      <c r="BV29" s="579" t="e">
        <f t="shared" si="11"/>
        <v>#DIV/0!</v>
      </c>
      <c r="BY29" s="579" t="s">
        <v>379</v>
      </c>
      <c r="BZ29" s="579">
        <f>(CA30-BZ30)/20</f>
        <v>0</v>
      </c>
      <c r="CC29" s="371"/>
      <c r="CD29" s="371"/>
      <c r="CE29" s="371"/>
      <c r="CF29" s="371"/>
      <c r="CG29" s="442"/>
      <c r="CH29" s="400"/>
      <c r="CO29" s="361"/>
      <c r="DB29" s="371"/>
      <c r="DC29" s="371"/>
      <c r="DD29" s="371"/>
      <c r="DE29" s="371"/>
      <c r="DF29" s="371"/>
      <c r="DG29" s="371"/>
      <c r="DH29" s="371"/>
      <c r="DI29" s="365"/>
      <c r="DJ29" s="365"/>
      <c r="DK29" s="365"/>
      <c r="DL29" s="365"/>
      <c r="DM29" s="365"/>
      <c r="DN29" s="365"/>
      <c r="DU29" s="354"/>
      <c r="DV29" s="354"/>
      <c r="DW29" s="354"/>
      <c r="DX29" s="354"/>
      <c r="DY29" s="354"/>
      <c r="DZ29" s="354"/>
      <c r="EA29" s="383"/>
      <c r="EB29" s="383"/>
      <c r="EC29" s="383"/>
      <c r="ED29" s="383"/>
      <c r="EE29" s="383"/>
      <c r="EF29" s="383"/>
      <c r="EG29" s="383"/>
    </row>
    <row r="30" spans="1:137" ht="15" customHeight="1" x14ac:dyDescent="0.25">
      <c r="A30" s="419">
        <v>22</v>
      </c>
      <c r="B30" s="55"/>
      <c r="C30" s="55"/>
      <c r="H30" s="423"/>
      <c r="I30" s="121"/>
      <c r="J30" s="121" t="s">
        <v>483</v>
      </c>
      <c r="K30" s="121"/>
      <c r="L30" s="121"/>
      <c r="M30" s="121"/>
      <c r="N30" s="121"/>
      <c r="O30" s="144"/>
      <c r="P30" s="144"/>
      <c r="Q30" s="144"/>
      <c r="R30" s="124"/>
      <c r="S30" s="441"/>
      <c r="T30" s="441"/>
      <c r="U30" s="446"/>
      <c r="V30" s="446"/>
      <c r="W30" s="395"/>
      <c r="AH30" s="438"/>
      <c r="AI30" s="376"/>
      <c r="AJ30" s="586"/>
      <c r="AN30" s="785" t="str">
        <f t="shared" si="0"/>
        <v/>
      </c>
      <c r="AO30" s="785" t="str">
        <f t="shared" si="1"/>
        <v/>
      </c>
      <c r="AP30" s="786" t="str">
        <f t="shared" si="2"/>
        <v/>
      </c>
      <c r="AQ30" s="785" t="str">
        <f t="shared" si="3"/>
        <v/>
      </c>
      <c r="AZ30" s="586"/>
      <c r="BA30" s="586"/>
      <c r="BB30" s="586"/>
      <c r="BC30" s="586"/>
      <c r="BD30" s="586"/>
      <c r="BE30" s="586"/>
      <c r="BF30" s="588"/>
      <c r="BG30" s="588"/>
      <c r="BH30" s="586"/>
      <c r="BI30" s="585" t="str">
        <f t="shared" si="4"/>
        <v/>
      </c>
      <c r="BJ30" s="585" t="str">
        <f t="shared" si="5"/>
        <v/>
      </c>
      <c r="BK30" s="358">
        <v>17</v>
      </c>
      <c r="BL30" s="579" t="str">
        <f t="shared" si="6"/>
        <v/>
      </c>
      <c r="BM30" s="579" t="str">
        <f t="shared" si="7"/>
        <v/>
      </c>
      <c r="BN30" s="579" t="str">
        <f t="shared" si="8"/>
        <v/>
      </c>
      <c r="BO30" s="579" t="str">
        <f t="shared" si="9"/>
        <v/>
      </c>
      <c r="BP30" s="579" t="str">
        <f t="shared" si="9"/>
        <v/>
      </c>
      <c r="BQ30" s="579">
        <v>17</v>
      </c>
      <c r="BR30" s="579">
        <f t="shared" si="12"/>
        <v>0</v>
      </c>
      <c r="BS30" s="579">
        <f>FREQUENCY($BP$14:$BP$5013,BR30)-SUM($BS$14:BS29)</f>
        <v>0</v>
      </c>
      <c r="BT30" s="579">
        <f>FREQUENCY($BO$14:$BO$5013,BR30)-SUM($BT$14:BT29)</f>
        <v>0</v>
      </c>
      <c r="BU30" s="579" t="e">
        <f t="shared" si="10"/>
        <v>#DIV/0!</v>
      </c>
      <c r="BV30" s="579" t="e">
        <f t="shared" si="11"/>
        <v>#DIV/0!</v>
      </c>
      <c r="BY30" s="579" t="s">
        <v>351</v>
      </c>
      <c r="BZ30" s="579">
        <f>MIN(BO14:BP513)</f>
        <v>0</v>
      </c>
      <c r="CA30" s="358">
        <f>MAX(BO14:BP513)</f>
        <v>0</v>
      </c>
      <c r="CC30" s="371"/>
      <c r="CD30" s="371"/>
      <c r="CE30" s="371"/>
      <c r="CF30" s="371"/>
      <c r="CG30" s="442"/>
      <c r="CH30" s="400"/>
      <c r="CO30" s="361"/>
      <c r="DB30" s="371"/>
      <c r="DC30" s="371"/>
      <c r="DD30" s="371"/>
      <c r="DE30" s="371"/>
      <c r="DF30" s="371"/>
      <c r="DG30" s="371"/>
      <c r="DI30" s="363"/>
      <c r="DJ30" s="363"/>
      <c r="DK30" s="363"/>
      <c r="DL30" s="363"/>
      <c r="DM30" s="363"/>
      <c r="DN30" s="363"/>
      <c r="DO30" s="363"/>
      <c r="DP30" s="363"/>
      <c r="DQ30" s="363"/>
      <c r="DU30" s="354"/>
      <c r="DV30" s="354"/>
      <c r="DW30" s="354"/>
      <c r="DX30" s="354"/>
      <c r="DY30" s="354"/>
      <c r="DZ30" s="354"/>
      <c r="EA30" s="383"/>
      <c r="EB30" s="383"/>
      <c r="EC30" s="383"/>
      <c r="ED30" s="383"/>
      <c r="EE30" s="383"/>
      <c r="EF30" s="383"/>
      <c r="EG30" s="383"/>
    </row>
    <row r="31" spans="1:137" ht="15" customHeight="1" x14ac:dyDescent="0.25">
      <c r="A31" s="419">
        <v>23</v>
      </c>
      <c r="B31" s="55"/>
      <c r="C31" s="55"/>
      <c r="H31" s="423"/>
      <c r="I31" s="396"/>
      <c r="K31" s="396"/>
      <c r="L31" s="398"/>
      <c r="M31" s="395"/>
      <c r="N31" s="395"/>
      <c r="O31" s="353"/>
      <c r="P31" s="353"/>
      <c r="Q31" s="353"/>
      <c r="R31" s="353"/>
      <c r="S31" s="446"/>
      <c r="T31" s="446"/>
      <c r="U31" s="353"/>
      <c r="V31" s="444"/>
      <c r="AH31" s="438"/>
      <c r="AI31" s="376"/>
      <c r="AJ31" s="586"/>
      <c r="AN31" s="785" t="str">
        <f t="shared" si="0"/>
        <v/>
      </c>
      <c r="AO31" s="785" t="str">
        <f t="shared" si="1"/>
        <v/>
      </c>
      <c r="AP31" s="786" t="str">
        <f t="shared" si="2"/>
        <v/>
      </c>
      <c r="AQ31" s="785" t="str">
        <f t="shared" si="3"/>
        <v/>
      </c>
      <c r="AZ31" s="586"/>
      <c r="BA31" s="586"/>
      <c r="BB31" s="586"/>
      <c r="BC31" s="586"/>
      <c r="BD31" s="586"/>
      <c r="BE31" s="586"/>
      <c r="BF31" s="588"/>
      <c r="BG31" s="588"/>
      <c r="BH31" s="586"/>
      <c r="BI31" s="585" t="str">
        <f t="shared" si="4"/>
        <v/>
      </c>
      <c r="BJ31" s="585" t="str">
        <f t="shared" si="5"/>
        <v/>
      </c>
      <c r="BK31" s="358">
        <v>18</v>
      </c>
      <c r="BL31" s="579" t="str">
        <f t="shared" si="6"/>
        <v/>
      </c>
      <c r="BM31" s="579" t="str">
        <f t="shared" si="7"/>
        <v/>
      </c>
      <c r="BN31" s="579" t="str">
        <f t="shared" si="8"/>
        <v/>
      </c>
      <c r="BO31" s="579" t="str">
        <f t="shared" si="9"/>
        <v/>
      </c>
      <c r="BP31" s="579" t="str">
        <f t="shared" si="9"/>
        <v/>
      </c>
      <c r="BQ31" s="579">
        <v>18</v>
      </c>
      <c r="BR31" s="579">
        <f t="shared" si="12"/>
        <v>0</v>
      </c>
      <c r="BS31" s="579">
        <f>FREQUENCY($BP$14:$BP$5013,BR31)-SUM($BS$14:BS30)</f>
        <v>0</v>
      </c>
      <c r="BT31" s="579">
        <f>FREQUENCY($BO$14:$BO$5013,BR31)-SUM($BT$14:BT30)</f>
        <v>0</v>
      </c>
      <c r="BU31" s="579" t="e">
        <f t="shared" si="10"/>
        <v>#DIV/0!</v>
      </c>
      <c r="BV31" s="579" t="e">
        <f t="shared" si="11"/>
        <v>#DIV/0!</v>
      </c>
      <c r="CC31" s="371"/>
      <c r="CD31" s="371"/>
      <c r="CE31" s="371"/>
      <c r="CF31" s="371"/>
      <c r="CG31" s="442"/>
      <c r="CH31" s="400"/>
      <c r="CO31" s="361"/>
      <c r="DB31" s="371"/>
      <c r="DC31" s="371"/>
      <c r="DD31" s="371"/>
      <c r="DE31" s="371"/>
      <c r="DF31" s="371"/>
      <c r="DG31" s="371"/>
      <c r="DI31" s="363"/>
      <c r="DJ31" s="363"/>
      <c r="DK31" s="363"/>
      <c r="DL31" s="363"/>
      <c r="DM31" s="363"/>
      <c r="DN31" s="363"/>
      <c r="DO31" s="363"/>
      <c r="DP31" s="363"/>
      <c r="DQ31" s="363"/>
      <c r="DU31" s="354"/>
      <c r="DV31" s="354"/>
      <c r="DW31" s="354"/>
      <c r="DX31" s="354"/>
      <c r="DY31" s="354"/>
      <c r="DZ31" s="354"/>
      <c r="EA31" s="383"/>
      <c r="EB31" s="383"/>
      <c r="EC31" s="383"/>
      <c r="ED31" s="383"/>
      <c r="EE31" s="383"/>
      <c r="EF31" s="383"/>
      <c r="EG31" s="383"/>
    </row>
    <row r="32" spans="1:137" ht="15" customHeight="1" x14ac:dyDescent="0.2">
      <c r="A32" s="419">
        <v>24</v>
      </c>
      <c r="B32" s="55"/>
      <c r="C32" s="55"/>
      <c r="H32" s="423"/>
      <c r="I32" s="447"/>
      <c r="K32" s="368"/>
      <c r="L32" s="448"/>
      <c r="M32" s="449"/>
      <c r="N32" s="449"/>
      <c r="O32" s="353"/>
      <c r="P32" s="353"/>
      <c r="Q32" s="353"/>
      <c r="R32" s="353"/>
      <c r="S32" s="353"/>
      <c r="T32" s="353"/>
      <c r="U32" s="353"/>
      <c r="V32" s="396"/>
      <c r="AH32" s="438"/>
      <c r="AI32" s="376"/>
      <c r="AJ32" s="586"/>
      <c r="AN32" s="785" t="str">
        <f t="shared" si="0"/>
        <v/>
      </c>
      <c r="AO32" s="785" t="str">
        <f t="shared" si="1"/>
        <v/>
      </c>
      <c r="AP32" s="786" t="str">
        <f t="shared" si="2"/>
        <v/>
      </c>
      <c r="AQ32" s="785" t="str">
        <f t="shared" si="3"/>
        <v/>
      </c>
      <c r="AZ32" s="586"/>
      <c r="BA32" s="586"/>
      <c r="BB32" s="586"/>
      <c r="BC32" s="586"/>
      <c r="BD32" s="586"/>
      <c r="BE32" s="586"/>
      <c r="BH32" s="586"/>
      <c r="BI32" s="585" t="str">
        <f t="shared" si="4"/>
        <v/>
      </c>
      <c r="BJ32" s="585" t="str">
        <f t="shared" si="5"/>
        <v/>
      </c>
      <c r="BK32" s="358">
        <v>19</v>
      </c>
      <c r="BL32" s="579" t="str">
        <f t="shared" si="6"/>
        <v/>
      </c>
      <c r="BM32" s="579" t="str">
        <f t="shared" si="7"/>
        <v/>
      </c>
      <c r="BN32" s="579" t="str">
        <f t="shared" si="8"/>
        <v/>
      </c>
      <c r="BO32" s="579" t="str">
        <f t="shared" si="9"/>
        <v/>
      </c>
      <c r="BP32" s="579" t="str">
        <f t="shared" si="9"/>
        <v/>
      </c>
      <c r="BQ32" s="579">
        <v>19</v>
      </c>
      <c r="BR32" s="579">
        <f t="shared" si="12"/>
        <v>0</v>
      </c>
      <c r="BS32" s="579">
        <f>FREQUENCY($BP$14:$BP$5013,BR32)-SUM($BS$14:BS31)</f>
        <v>0</v>
      </c>
      <c r="BT32" s="579">
        <f>FREQUENCY($BO$14:$BO$5013,BR32)-SUM($BT$14:BT31)</f>
        <v>0</v>
      </c>
      <c r="BU32" s="579" t="e">
        <f t="shared" si="10"/>
        <v>#DIV/0!</v>
      </c>
      <c r="BV32" s="579" t="e">
        <f t="shared" si="11"/>
        <v>#DIV/0!</v>
      </c>
      <c r="CC32" s="371"/>
      <c r="CD32" s="371"/>
      <c r="CE32" s="371"/>
      <c r="CF32" s="371"/>
      <c r="CG32" s="442"/>
      <c r="CH32" s="400"/>
      <c r="CO32" s="361"/>
      <c r="DB32" s="371"/>
      <c r="DC32" s="371"/>
      <c r="DD32" s="371"/>
      <c r="DE32" s="371"/>
      <c r="DF32" s="371"/>
      <c r="DG32" s="371"/>
      <c r="DI32" s="363"/>
      <c r="DJ32" s="363"/>
      <c r="DK32" s="363"/>
      <c r="DL32" s="363"/>
      <c r="DM32" s="363"/>
      <c r="DN32" s="363"/>
      <c r="DO32" s="363"/>
      <c r="DP32" s="363"/>
      <c r="DQ32" s="363"/>
      <c r="DU32" s="354"/>
      <c r="DV32" s="354"/>
      <c r="DW32" s="354"/>
      <c r="DX32" s="354"/>
      <c r="DY32" s="354"/>
      <c r="DZ32" s="354"/>
      <c r="EA32" s="383"/>
      <c r="EB32" s="383"/>
      <c r="EC32" s="383"/>
      <c r="ED32" s="383"/>
      <c r="EE32" s="383"/>
      <c r="EF32" s="383"/>
      <c r="EG32" s="383"/>
    </row>
    <row r="33" spans="1:137" ht="15" customHeight="1" x14ac:dyDescent="0.2">
      <c r="A33" s="419">
        <v>25</v>
      </c>
      <c r="B33" s="55"/>
      <c r="C33" s="55"/>
      <c r="H33" s="432"/>
      <c r="I33" s="450"/>
      <c r="J33" s="450"/>
      <c r="K33" s="450"/>
      <c r="L33" s="450"/>
      <c r="M33" s="450"/>
      <c r="N33" s="450"/>
      <c r="O33" s="450"/>
      <c r="P33" s="450"/>
      <c r="Q33" s="450"/>
      <c r="R33" s="450"/>
      <c r="S33" s="353"/>
      <c r="T33" s="353"/>
      <c r="U33" s="450"/>
      <c r="V33" s="450"/>
      <c r="AH33" s="438"/>
      <c r="AI33" s="376"/>
      <c r="AJ33" s="586"/>
      <c r="AN33" s="785" t="str">
        <f t="shared" si="0"/>
        <v/>
      </c>
      <c r="AO33" s="785" t="str">
        <f t="shared" si="1"/>
        <v/>
      </c>
      <c r="AP33" s="786" t="str">
        <f t="shared" si="2"/>
        <v/>
      </c>
      <c r="AQ33" s="785" t="str">
        <f t="shared" si="3"/>
        <v/>
      </c>
      <c r="AZ33" s="586"/>
      <c r="BA33" s="586"/>
      <c r="BB33" s="586"/>
      <c r="BC33" s="586"/>
      <c r="BD33" s="586"/>
      <c r="BE33" s="586"/>
      <c r="BH33" s="586"/>
      <c r="BI33" s="585" t="str">
        <f t="shared" si="4"/>
        <v/>
      </c>
      <c r="BJ33" s="585" t="str">
        <f t="shared" si="5"/>
        <v/>
      </c>
      <c r="BK33" s="358">
        <v>20</v>
      </c>
      <c r="BL33" s="579" t="str">
        <f t="shared" si="6"/>
        <v/>
      </c>
      <c r="BM33" s="579" t="str">
        <f t="shared" si="7"/>
        <v/>
      </c>
      <c r="BN33" s="579" t="str">
        <f t="shared" si="8"/>
        <v/>
      </c>
      <c r="BO33" s="579" t="str">
        <f t="shared" si="9"/>
        <v/>
      </c>
      <c r="BP33" s="579" t="str">
        <f t="shared" si="9"/>
        <v/>
      </c>
      <c r="BQ33" s="579">
        <v>20</v>
      </c>
      <c r="BR33" s="579">
        <f t="shared" si="12"/>
        <v>0</v>
      </c>
      <c r="BS33" s="579">
        <f>FREQUENCY($BP$14:$BP$5013,BR33)-SUM($BS$14:BS32)</f>
        <v>0</v>
      </c>
      <c r="BT33" s="579">
        <f>FREQUENCY($BO$14:$BO$5013,BR33)-SUM($BT$14:BT32)</f>
        <v>0</v>
      </c>
      <c r="BU33" s="579" t="e">
        <f t="shared" si="10"/>
        <v>#DIV/0!</v>
      </c>
      <c r="BV33" s="579" t="e">
        <f t="shared" si="11"/>
        <v>#DIV/0!</v>
      </c>
      <c r="CH33" s="400"/>
      <c r="CO33" s="361"/>
      <c r="DB33" s="371"/>
      <c r="DC33" s="371"/>
      <c r="DD33" s="371"/>
      <c r="DE33" s="371"/>
      <c r="DF33" s="371"/>
      <c r="DG33" s="371"/>
      <c r="DI33" s="363"/>
      <c r="DJ33" s="363"/>
      <c r="DK33" s="363"/>
      <c r="DL33" s="363"/>
      <c r="DM33" s="363"/>
      <c r="DN33" s="363"/>
      <c r="DO33" s="363"/>
      <c r="DP33" s="363"/>
      <c r="DQ33" s="363"/>
      <c r="DU33" s="354"/>
      <c r="DV33" s="354"/>
      <c r="DW33" s="354"/>
      <c r="DX33" s="354"/>
      <c r="DY33" s="354"/>
      <c r="DZ33" s="354"/>
      <c r="EA33" s="383"/>
      <c r="EB33" s="383"/>
      <c r="EC33" s="383"/>
      <c r="ED33" s="383"/>
      <c r="EE33" s="383"/>
      <c r="EF33" s="383"/>
      <c r="EG33" s="383"/>
    </row>
    <row r="34" spans="1:137" ht="15" customHeight="1" x14ac:dyDescent="0.2">
      <c r="A34" s="419">
        <v>26</v>
      </c>
      <c r="B34" s="55"/>
      <c r="C34" s="55"/>
      <c r="H34" s="423"/>
      <c r="I34" s="450"/>
      <c r="J34" s="450"/>
      <c r="K34" s="450"/>
      <c r="L34" s="450"/>
      <c r="M34" s="450"/>
      <c r="N34" s="450"/>
      <c r="O34" s="450"/>
      <c r="P34" s="450"/>
      <c r="Q34" s="450"/>
      <c r="R34" s="450"/>
      <c r="S34" s="450"/>
      <c r="T34" s="450"/>
      <c r="U34" s="450"/>
      <c r="V34" s="450"/>
      <c r="AH34" s="438"/>
      <c r="AI34" s="376"/>
      <c r="AJ34" s="586"/>
      <c r="AN34" s="785" t="str">
        <f t="shared" si="0"/>
        <v/>
      </c>
      <c r="AO34" s="785" t="str">
        <f t="shared" si="1"/>
        <v/>
      </c>
      <c r="AP34" s="786" t="str">
        <f t="shared" si="2"/>
        <v/>
      </c>
      <c r="AQ34" s="785" t="str">
        <f t="shared" si="3"/>
        <v/>
      </c>
      <c r="AZ34" s="586"/>
      <c r="BA34" s="586"/>
      <c r="BB34" s="586"/>
      <c r="BC34" s="586"/>
      <c r="BD34" s="586"/>
      <c r="BE34" s="586"/>
      <c r="BH34" s="586"/>
      <c r="BI34" s="585" t="str">
        <f t="shared" si="4"/>
        <v/>
      </c>
      <c r="BJ34" s="585" t="str">
        <f t="shared" si="5"/>
        <v/>
      </c>
      <c r="BK34" s="358">
        <v>21</v>
      </c>
      <c r="BL34" s="579" t="str">
        <f t="shared" si="6"/>
        <v/>
      </c>
      <c r="BM34" s="579" t="str">
        <f t="shared" si="7"/>
        <v/>
      </c>
      <c r="BN34" s="579" t="str">
        <f t="shared" si="8"/>
        <v/>
      </c>
      <c r="BO34" s="579" t="str">
        <f t="shared" si="9"/>
        <v/>
      </c>
      <c r="BP34" s="579" t="str">
        <f t="shared" si="9"/>
        <v/>
      </c>
      <c r="BQ34" s="579">
        <v>21</v>
      </c>
      <c r="BR34" s="579">
        <f t="shared" si="12"/>
        <v>0</v>
      </c>
      <c r="BS34" s="579">
        <f>FREQUENCY($BP$14:$BP$5013,BR34)-SUM($BS$14:BS33)</f>
        <v>0</v>
      </c>
      <c r="BT34" s="579">
        <f>FREQUENCY($BO$14:$BO$5013,BR34)-SUM($BT$14:BT33)</f>
        <v>0</v>
      </c>
      <c r="BU34" s="579" t="e">
        <f t="shared" si="10"/>
        <v>#DIV/0!</v>
      </c>
      <c r="BV34" s="579" t="e">
        <f t="shared" si="11"/>
        <v>#DIV/0!</v>
      </c>
      <c r="CH34" s="400"/>
      <c r="CO34" s="361"/>
      <c r="DB34" s="371"/>
      <c r="DC34" s="371"/>
      <c r="DD34" s="371"/>
      <c r="DE34" s="371"/>
      <c r="DF34" s="371"/>
      <c r="DG34" s="371"/>
      <c r="DI34" s="363"/>
      <c r="DJ34" s="363"/>
      <c r="DK34" s="363"/>
      <c r="DL34" s="363"/>
      <c r="DM34" s="363"/>
      <c r="DN34" s="363"/>
      <c r="DO34" s="363"/>
      <c r="DP34" s="363"/>
      <c r="DQ34" s="363"/>
      <c r="DU34" s="354"/>
      <c r="DV34" s="354"/>
      <c r="DW34" s="354"/>
      <c r="DX34" s="354"/>
      <c r="DY34" s="354"/>
      <c r="DZ34" s="354"/>
      <c r="EA34" s="383"/>
      <c r="EB34" s="383"/>
      <c r="EC34" s="383"/>
      <c r="ED34" s="383"/>
      <c r="EE34" s="383"/>
      <c r="EF34" s="383"/>
      <c r="EG34" s="383"/>
    </row>
    <row r="35" spans="1:137" ht="15" customHeight="1" x14ac:dyDescent="0.2">
      <c r="A35" s="419">
        <v>27</v>
      </c>
      <c r="B35" s="55"/>
      <c r="C35" s="55"/>
      <c r="H35" s="423"/>
      <c r="J35" s="451"/>
      <c r="K35" s="406"/>
      <c r="L35" s="406"/>
      <c r="N35" s="353"/>
      <c r="O35" s="353"/>
      <c r="P35" s="353"/>
      <c r="Q35" s="353"/>
      <c r="R35" s="353"/>
      <c r="S35" s="450"/>
      <c r="T35" s="450"/>
      <c r="U35" s="427"/>
      <c r="V35" s="406"/>
      <c r="AH35" s="438"/>
      <c r="AI35" s="376"/>
      <c r="AJ35" s="586"/>
      <c r="AN35" s="785" t="str">
        <f t="shared" si="0"/>
        <v/>
      </c>
      <c r="AO35" s="785" t="str">
        <f t="shared" si="1"/>
        <v/>
      </c>
      <c r="AP35" s="786" t="str">
        <f t="shared" si="2"/>
        <v/>
      </c>
      <c r="AQ35" s="785" t="str">
        <f t="shared" si="3"/>
        <v/>
      </c>
      <c r="AZ35" s="586"/>
      <c r="BA35" s="586"/>
      <c r="BB35" s="586"/>
      <c r="BC35" s="586"/>
      <c r="BD35" s="586"/>
      <c r="BE35" s="586"/>
      <c r="BH35" s="586"/>
      <c r="BI35" s="585" t="str">
        <f t="shared" si="4"/>
        <v/>
      </c>
      <c r="BJ35" s="585" t="str">
        <f t="shared" si="5"/>
        <v/>
      </c>
      <c r="BK35" s="358">
        <v>22</v>
      </c>
      <c r="BL35" s="579" t="str">
        <f t="shared" si="6"/>
        <v/>
      </c>
      <c r="BM35" s="579" t="str">
        <f t="shared" si="7"/>
        <v/>
      </c>
      <c r="BN35" s="579" t="str">
        <f t="shared" si="8"/>
        <v/>
      </c>
      <c r="BO35" s="579" t="str">
        <f t="shared" si="9"/>
        <v/>
      </c>
      <c r="BP35" s="579" t="str">
        <f t="shared" si="9"/>
        <v/>
      </c>
      <c r="BQ35" s="579">
        <v>22</v>
      </c>
      <c r="BR35" s="579">
        <f t="shared" si="12"/>
        <v>0</v>
      </c>
      <c r="BS35" s="579">
        <f>FREQUENCY($BP$14:$BP$5013,BR35)-SUM($BS$14:BS34)</f>
        <v>0</v>
      </c>
      <c r="BT35" s="579">
        <f>FREQUENCY($BO$14:$BO$5013,BR35)-SUM($BT$14:BT34)</f>
        <v>0</v>
      </c>
      <c r="BU35" s="579" t="e">
        <f t="shared" si="10"/>
        <v>#DIV/0!</v>
      </c>
      <c r="BV35" s="579" t="e">
        <f t="shared" si="11"/>
        <v>#DIV/0!</v>
      </c>
      <c r="BY35" s="579" t="str">
        <f>IF(CA44=0,"",B8&amp;" - Me="&amp;BY36)</f>
        <v/>
      </c>
      <c r="BZ35" s="579" t="str">
        <f>IF(CA44=0,"",C8&amp;" - Me="&amp;BZ36)</f>
        <v/>
      </c>
      <c r="CH35" s="400"/>
      <c r="CO35" s="361"/>
      <c r="DB35" s="371"/>
      <c r="DC35" s="371"/>
      <c r="DD35" s="371"/>
      <c r="DE35" s="371"/>
      <c r="DF35" s="371"/>
      <c r="DG35" s="371"/>
      <c r="DI35" s="363"/>
      <c r="DJ35" s="363"/>
      <c r="DK35" s="363"/>
      <c r="DL35" s="363"/>
      <c r="DM35" s="363"/>
      <c r="DN35" s="363"/>
      <c r="DO35" s="363"/>
      <c r="DP35" s="363"/>
      <c r="DQ35" s="363"/>
      <c r="DU35" s="354"/>
      <c r="DV35" s="354"/>
      <c r="DW35" s="354"/>
      <c r="DX35" s="354"/>
      <c r="DY35" s="354"/>
      <c r="DZ35" s="354"/>
      <c r="EA35" s="383"/>
      <c r="EB35" s="383"/>
      <c r="EC35" s="383"/>
      <c r="ED35" s="383"/>
      <c r="EE35" s="383"/>
      <c r="EF35" s="383"/>
      <c r="EG35" s="383"/>
    </row>
    <row r="36" spans="1:137" ht="15" customHeight="1" x14ac:dyDescent="0.25">
      <c r="A36" s="419">
        <v>28</v>
      </c>
      <c r="B36" s="55"/>
      <c r="C36" s="55"/>
      <c r="H36" s="423"/>
      <c r="K36" s="398"/>
      <c r="L36" s="398"/>
      <c r="M36" s="398"/>
      <c r="N36" s="398"/>
      <c r="O36" s="398"/>
      <c r="P36" s="398"/>
      <c r="Q36" s="398"/>
      <c r="R36" s="398"/>
      <c r="S36" s="353"/>
      <c r="T36" s="452"/>
      <c r="U36" s="398"/>
      <c r="Y36" s="357" t="s">
        <v>380</v>
      </c>
      <c r="AH36" s="438"/>
      <c r="AI36" s="376"/>
      <c r="AJ36" s="586"/>
      <c r="AN36" s="785" t="str">
        <f t="shared" si="0"/>
        <v/>
      </c>
      <c r="AO36" s="785" t="str">
        <f t="shared" si="1"/>
        <v/>
      </c>
      <c r="AP36" s="786" t="str">
        <f t="shared" si="2"/>
        <v/>
      </c>
      <c r="AQ36" s="785" t="str">
        <f t="shared" si="3"/>
        <v/>
      </c>
      <c r="AZ36" s="586"/>
      <c r="BA36" s="586"/>
      <c r="BB36" s="586"/>
      <c r="BC36" s="586"/>
      <c r="BD36" s="586"/>
      <c r="BE36" s="586"/>
      <c r="BH36" s="586"/>
      <c r="BI36" s="585" t="str">
        <f t="shared" si="4"/>
        <v/>
      </c>
      <c r="BJ36" s="585" t="str">
        <f t="shared" si="5"/>
        <v/>
      </c>
      <c r="BK36" s="358">
        <v>23</v>
      </c>
      <c r="BL36" s="579" t="str">
        <f t="shared" si="6"/>
        <v/>
      </c>
      <c r="BM36" s="579" t="str">
        <f t="shared" si="7"/>
        <v/>
      </c>
      <c r="BN36" s="579" t="str">
        <f t="shared" si="8"/>
        <v/>
      </c>
      <c r="BO36" s="579" t="str">
        <f t="shared" si="9"/>
        <v/>
      </c>
      <c r="BP36" s="579" t="str">
        <f t="shared" si="9"/>
        <v/>
      </c>
      <c r="BQ36" s="579">
        <v>23</v>
      </c>
      <c r="BR36" s="579">
        <f t="shared" si="12"/>
        <v>0</v>
      </c>
      <c r="BS36" s="579">
        <f>FREQUENCY($BP$14:$BP$5013,BR36)-SUM($BS$14:BS35)</f>
        <v>0</v>
      </c>
      <c r="BT36" s="579">
        <f>FREQUENCY($BO$14:$BO$5013,BR36)-SUM($BT$14:BT35)</f>
        <v>0</v>
      </c>
      <c r="BU36" s="579" t="e">
        <f t="shared" si="10"/>
        <v>#DIV/0!</v>
      </c>
      <c r="BV36" s="579" t="e">
        <f>-BT36/$CA$44</f>
        <v>#DIV/0!</v>
      </c>
      <c r="BY36" s="579" t="e">
        <f>ROUND(MEDIAN(BO14:BO513),2)</f>
        <v>#NUM!</v>
      </c>
      <c r="BZ36" s="579" t="e">
        <f>ROUND(MEDIAN(BP14:BP5013),2)</f>
        <v>#NUM!</v>
      </c>
      <c r="CA36" s="358">
        <v>-0.6</v>
      </c>
      <c r="CB36" s="358">
        <v>0.6</v>
      </c>
      <c r="CH36" s="400"/>
      <c r="CK36" s="400"/>
      <c r="CL36" s="400"/>
      <c r="CM36" s="400"/>
      <c r="CO36" s="361"/>
      <c r="DB36" s="371"/>
      <c r="DC36" s="371"/>
      <c r="DD36" s="371"/>
      <c r="DE36" s="371"/>
      <c r="DF36" s="371"/>
      <c r="DG36" s="371"/>
      <c r="DI36" s="363"/>
      <c r="DJ36" s="363"/>
      <c r="DK36" s="363"/>
      <c r="DL36" s="363"/>
      <c r="DM36" s="363"/>
      <c r="DN36" s="363"/>
      <c r="DO36" s="363"/>
      <c r="DP36" s="363"/>
      <c r="DQ36" s="363"/>
      <c r="DU36" s="354"/>
      <c r="DV36" s="354"/>
      <c r="DW36" s="354"/>
      <c r="DX36" s="354"/>
      <c r="DY36" s="354"/>
      <c r="DZ36" s="354"/>
      <c r="EA36" s="383"/>
      <c r="EB36" s="383"/>
      <c r="EC36" s="383"/>
      <c r="ED36" s="383"/>
      <c r="EE36" s="383"/>
      <c r="EF36" s="383"/>
      <c r="EG36" s="383"/>
    </row>
    <row r="37" spans="1:137" ht="15" customHeight="1" x14ac:dyDescent="0.2">
      <c r="A37" s="419">
        <v>29</v>
      </c>
      <c r="B37" s="55"/>
      <c r="C37" s="55"/>
      <c r="H37" s="423"/>
      <c r="I37" s="399"/>
      <c r="J37" s="406"/>
      <c r="K37" s="401"/>
      <c r="L37" s="401"/>
      <c r="M37" s="401"/>
      <c r="N37" s="401"/>
      <c r="O37" s="401"/>
      <c r="P37" s="401"/>
      <c r="Q37" s="401"/>
      <c r="R37" s="401"/>
      <c r="S37" s="398"/>
      <c r="T37" s="398"/>
      <c r="U37" s="401"/>
      <c r="V37" s="401"/>
      <c r="AH37" s="438"/>
      <c r="AI37" s="376"/>
      <c r="AJ37" s="586"/>
      <c r="AN37" s="785" t="str">
        <f t="shared" si="0"/>
        <v/>
      </c>
      <c r="AO37" s="785" t="str">
        <f t="shared" si="1"/>
        <v/>
      </c>
      <c r="AP37" s="786" t="str">
        <f t="shared" si="2"/>
        <v/>
      </c>
      <c r="AQ37" s="785" t="str">
        <f t="shared" si="3"/>
        <v/>
      </c>
      <c r="AZ37" s="586"/>
      <c r="BA37" s="586"/>
      <c r="BB37" s="586"/>
      <c r="BC37" s="586"/>
      <c r="BD37" s="586"/>
      <c r="BE37" s="586"/>
      <c r="BH37" s="586"/>
      <c r="BI37" s="585" t="str">
        <f t="shared" si="4"/>
        <v/>
      </c>
      <c r="BJ37" s="585" t="str">
        <f t="shared" si="5"/>
        <v/>
      </c>
      <c r="BK37" s="358">
        <v>24</v>
      </c>
      <c r="BL37" s="579" t="str">
        <f t="shared" si="6"/>
        <v/>
      </c>
      <c r="BM37" s="579" t="str">
        <f t="shared" si="7"/>
        <v/>
      </c>
      <c r="BN37" s="579" t="str">
        <f t="shared" si="8"/>
        <v/>
      </c>
      <c r="BO37" s="579" t="str">
        <f t="shared" si="9"/>
        <v/>
      </c>
      <c r="BP37" s="579" t="str">
        <f t="shared" si="9"/>
        <v/>
      </c>
      <c r="BQ37" s="579">
        <v>24</v>
      </c>
      <c r="BR37" s="579">
        <f t="shared" si="12"/>
        <v>0</v>
      </c>
      <c r="BS37" s="579">
        <f>FREQUENCY($BP$14:$BP$5013,BR37)-SUM($BS$14:BS36)</f>
        <v>0</v>
      </c>
      <c r="BT37" s="579">
        <f>FREQUENCY($BO$14:$BO$5013,BR37)-SUM($BT$14:BT36)</f>
        <v>0</v>
      </c>
      <c r="BU37" s="579" t="e">
        <f t="shared" si="10"/>
        <v>#DIV/0!</v>
      </c>
      <c r="BV37" s="579" t="e">
        <f t="shared" si="11"/>
        <v>#DIV/0!</v>
      </c>
      <c r="BY37" s="579" t="e">
        <f>ROUND(MEDIAN(BO14:BO513),2)</f>
        <v>#NUM!</v>
      </c>
      <c r="BZ37" s="579" t="e">
        <f>ROUND(MEDIAN(BP14:BP513),2)</f>
        <v>#NUM!</v>
      </c>
      <c r="CA37" s="358">
        <v>0</v>
      </c>
      <c r="CB37" s="358">
        <v>0</v>
      </c>
      <c r="CK37" s="400"/>
      <c r="CL37" s="400"/>
      <c r="CM37" s="400"/>
      <c r="DI37" s="363"/>
      <c r="DJ37" s="363"/>
      <c r="DK37" s="363"/>
      <c r="DL37" s="363"/>
      <c r="DM37" s="363"/>
      <c r="DN37" s="363"/>
      <c r="DO37" s="363"/>
      <c r="DP37" s="363"/>
      <c r="DQ37" s="363"/>
    </row>
    <row r="38" spans="1:137" ht="15" customHeight="1" x14ac:dyDescent="0.2">
      <c r="A38" s="419">
        <v>30</v>
      </c>
      <c r="B38" s="55"/>
      <c r="C38" s="55"/>
      <c r="H38" s="423"/>
      <c r="I38" s="406"/>
      <c r="J38" s="409"/>
      <c r="K38" s="384"/>
      <c r="L38" s="402"/>
      <c r="M38" s="402"/>
      <c r="N38" s="402"/>
      <c r="O38" s="402"/>
      <c r="P38" s="402"/>
      <c r="Q38" s="402"/>
      <c r="R38" s="402"/>
      <c r="S38" s="401"/>
      <c r="T38" s="401"/>
      <c r="U38" s="406"/>
      <c r="V38" s="406"/>
      <c r="AH38" s="438"/>
      <c r="AI38" s="376"/>
      <c r="AJ38" s="586"/>
      <c r="AN38" s="785" t="str">
        <f t="shared" si="0"/>
        <v/>
      </c>
      <c r="AO38" s="785" t="str">
        <f t="shared" si="1"/>
        <v/>
      </c>
      <c r="AP38" s="786" t="str">
        <f t="shared" si="2"/>
        <v/>
      </c>
      <c r="AQ38" s="785" t="str">
        <f t="shared" si="3"/>
        <v/>
      </c>
      <c r="AZ38" s="586"/>
      <c r="BA38" s="586"/>
      <c r="BB38" s="586"/>
      <c r="BC38" s="586"/>
      <c r="BD38" s="586"/>
      <c r="BE38" s="586"/>
      <c r="BH38" s="586"/>
      <c r="BI38" s="585" t="str">
        <f t="shared" si="4"/>
        <v/>
      </c>
      <c r="BJ38" s="585" t="str">
        <f t="shared" si="5"/>
        <v/>
      </c>
      <c r="BK38" s="358">
        <v>25</v>
      </c>
      <c r="BL38" s="579" t="str">
        <f t="shared" si="6"/>
        <v/>
      </c>
      <c r="BM38" s="579" t="str">
        <f t="shared" si="7"/>
        <v/>
      </c>
      <c r="BN38" s="579" t="str">
        <f t="shared" si="8"/>
        <v/>
      </c>
      <c r="BO38" s="579" t="str">
        <f t="shared" si="9"/>
        <v/>
      </c>
      <c r="BP38" s="579" t="str">
        <f t="shared" si="9"/>
        <v/>
      </c>
      <c r="BQ38" s="579">
        <v>25</v>
      </c>
      <c r="BR38" s="579">
        <f t="shared" si="12"/>
        <v>0</v>
      </c>
      <c r="BS38" s="579">
        <f>FREQUENCY($BP$14:$BP$5013,BR38)-SUM($BS$14:BS37)</f>
        <v>0</v>
      </c>
      <c r="BT38" s="579">
        <f>FREQUENCY($BO$14:$BO$5013,BR38)-SUM($BT$14:BT37)</f>
        <v>0</v>
      </c>
      <c r="BU38" s="579" t="e">
        <f t="shared" si="10"/>
        <v>#DIV/0!</v>
      </c>
      <c r="BV38" s="579" t="e">
        <f t="shared" si="11"/>
        <v>#DIV/0!</v>
      </c>
      <c r="BY38" s="579" t="s">
        <v>381</v>
      </c>
      <c r="BZ38" s="579" t="s">
        <v>92</v>
      </c>
      <c r="CA38" s="358" t="s">
        <v>382</v>
      </c>
      <c r="CF38" s="371"/>
      <c r="CG38" s="371"/>
      <c r="CH38" s="371"/>
      <c r="CK38" s="400"/>
      <c r="CL38" s="400"/>
      <c r="CM38" s="400"/>
      <c r="CN38" s="397"/>
      <c r="DI38" s="363"/>
      <c r="DJ38" s="363"/>
      <c r="DK38" s="363"/>
      <c r="DL38" s="363"/>
      <c r="DM38" s="363"/>
      <c r="DN38" s="363"/>
      <c r="DO38" s="363"/>
      <c r="DP38" s="363"/>
      <c r="DQ38" s="363"/>
    </row>
    <row r="39" spans="1:137" ht="15" customHeight="1" x14ac:dyDescent="0.2">
      <c r="A39" s="419">
        <v>31</v>
      </c>
      <c r="B39" s="55"/>
      <c r="C39" s="55"/>
      <c r="H39" s="423"/>
      <c r="I39" s="406"/>
      <c r="J39" s="407"/>
      <c r="K39" s="384"/>
      <c r="L39" s="407"/>
      <c r="M39" s="407"/>
      <c r="N39" s="407"/>
      <c r="O39" s="407"/>
      <c r="P39" s="407"/>
      <c r="Q39" s="407"/>
      <c r="R39" s="407"/>
      <c r="S39" s="402"/>
      <c r="T39" s="406"/>
      <c r="U39" s="453"/>
      <c r="V39" s="406"/>
      <c r="AH39" s="438"/>
      <c r="AI39" s="376"/>
      <c r="AJ39" s="586"/>
      <c r="AN39" s="785" t="str">
        <f t="shared" si="0"/>
        <v/>
      </c>
      <c r="AO39" s="785" t="str">
        <f t="shared" si="1"/>
        <v/>
      </c>
      <c r="AP39" s="786" t="str">
        <f t="shared" si="2"/>
        <v/>
      </c>
      <c r="AQ39" s="785" t="str">
        <f t="shared" si="3"/>
        <v/>
      </c>
      <c r="AZ39" s="586"/>
      <c r="BA39" s="586"/>
      <c r="BB39" s="586"/>
      <c r="BC39" s="586"/>
      <c r="BD39" s="586"/>
      <c r="BE39" s="586"/>
      <c r="BH39" s="586"/>
      <c r="BI39" s="585" t="str">
        <f t="shared" si="4"/>
        <v/>
      </c>
      <c r="BJ39" s="585" t="str">
        <f t="shared" si="5"/>
        <v/>
      </c>
      <c r="BK39" s="358">
        <v>26</v>
      </c>
      <c r="BL39" s="579" t="str">
        <f t="shared" si="6"/>
        <v/>
      </c>
      <c r="BM39" s="579" t="str">
        <f t="shared" si="7"/>
        <v/>
      </c>
      <c r="BN39" s="579" t="str">
        <f t="shared" si="8"/>
        <v/>
      </c>
      <c r="BO39" s="579" t="str">
        <f t="shared" si="9"/>
        <v/>
      </c>
      <c r="BP39" s="579" t="str">
        <f t="shared" si="9"/>
        <v/>
      </c>
      <c r="BY39" s="582">
        <f ca="1">SUMIF(BM14:BM5013,1,BN14:BN513)</f>
        <v>0</v>
      </c>
      <c r="BZ39" s="582">
        <f>ABS(SUMIF(BM14:BM513,-1,BN14:BN513))</f>
        <v>0</v>
      </c>
      <c r="CA39" s="454">
        <f ca="1">IF(ABS(BZ39)&lt;BY39,BZ39,BY39)</f>
        <v>0</v>
      </c>
      <c r="CD39" s="454"/>
      <c r="CF39" s="371"/>
      <c r="CG39" s="371"/>
      <c r="CH39" s="371"/>
      <c r="CK39" s="400"/>
      <c r="CL39" s="400"/>
      <c r="CM39" s="400"/>
      <c r="CN39" s="397"/>
      <c r="DI39" s="363"/>
      <c r="DJ39" s="363"/>
      <c r="DK39" s="363"/>
      <c r="DL39" s="363"/>
      <c r="DM39" s="363"/>
      <c r="DN39" s="363"/>
      <c r="DO39" s="363"/>
      <c r="DP39" s="363"/>
      <c r="DQ39" s="363"/>
    </row>
    <row r="40" spans="1:137" ht="15" customHeight="1" x14ac:dyDescent="0.2">
      <c r="A40" s="419">
        <v>32</v>
      </c>
      <c r="B40" s="55"/>
      <c r="C40" s="55"/>
      <c r="H40" s="423"/>
      <c r="I40" s="406"/>
      <c r="J40" s="1003"/>
      <c r="K40" s="1003"/>
      <c r="L40" s="1003"/>
      <c r="M40" s="1003"/>
      <c r="N40" s="1003"/>
      <c r="O40" s="1003"/>
      <c r="P40" s="1003"/>
      <c r="Q40" s="1003"/>
      <c r="R40" s="1003"/>
      <c r="S40" s="407"/>
      <c r="T40" s="453"/>
      <c r="U40" s="455"/>
      <c r="V40" s="455"/>
      <c r="W40" s="455"/>
      <c r="AH40" s="438"/>
      <c r="AI40" s="376"/>
      <c r="AJ40" s="586"/>
      <c r="AN40" s="785" t="str">
        <f t="shared" si="0"/>
        <v/>
      </c>
      <c r="AO40" s="785" t="str">
        <f t="shared" si="1"/>
        <v/>
      </c>
      <c r="AP40" s="786" t="str">
        <f t="shared" si="2"/>
        <v/>
      </c>
      <c r="AQ40" s="785" t="str">
        <f t="shared" si="3"/>
        <v/>
      </c>
      <c r="AZ40" s="586"/>
      <c r="BA40" s="586"/>
      <c r="BB40" s="586"/>
      <c r="BC40" s="586"/>
      <c r="BD40" s="586"/>
      <c r="BE40" s="586"/>
      <c r="BH40" s="586"/>
      <c r="BI40" s="585" t="str">
        <f t="shared" si="4"/>
        <v/>
      </c>
      <c r="BJ40" s="585" t="str">
        <f t="shared" si="5"/>
        <v/>
      </c>
      <c r="BK40" s="358">
        <v>27</v>
      </c>
      <c r="BL40" s="579" t="str">
        <f t="shared" si="6"/>
        <v/>
      </c>
      <c r="BM40" s="579" t="str">
        <f t="shared" si="7"/>
        <v/>
      </c>
      <c r="BN40" s="579" t="str">
        <f t="shared" si="8"/>
        <v/>
      </c>
      <c r="BO40" s="579" t="str">
        <f t="shared" si="9"/>
        <v/>
      </c>
      <c r="BP40" s="579" t="str">
        <f t="shared" si="9"/>
        <v/>
      </c>
      <c r="BZ40" s="579" t="s">
        <v>383</v>
      </c>
      <c r="CA40" s="456" t="e">
        <f>IF(AND(CA44&lt;=30,CA42=1),VLOOKUP(CA44,Y32:AA55,2),IF(AND(CA44&lt;=30,CA42=2),VLOOKUP(CA44,Y32:AA55,3),IF(AND(CA44&gt;30,CA42=1),VLOOKUP(CA44,AB32:AD51,2),IF(AND(CA44&gt;30,CA42=2),VLOOKUP(CA44,AB32:AD51,3),""))))</f>
        <v>#N/A</v>
      </c>
      <c r="CD40" s="358" t="s">
        <v>357</v>
      </c>
      <c r="CE40" s="358" t="s">
        <v>384</v>
      </c>
      <c r="CF40" s="371"/>
      <c r="CG40" s="371"/>
      <c r="CH40" s="371"/>
      <c r="CK40" s="400"/>
      <c r="CL40" s="400"/>
      <c r="CM40" s="400"/>
      <c r="CN40" s="397"/>
      <c r="DI40" s="363"/>
      <c r="DJ40" s="363"/>
      <c r="DK40" s="363"/>
      <c r="DL40" s="363"/>
      <c r="DM40" s="363"/>
      <c r="DN40" s="363"/>
      <c r="DO40" s="363"/>
      <c r="DP40" s="363"/>
      <c r="DQ40" s="363"/>
    </row>
    <row r="41" spans="1:137" ht="15" customHeight="1" x14ac:dyDescent="0.2">
      <c r="A41" s="419">
        <v>33</v>
      </c>
      <c r="B41" s="55"/>
      <c r="C41" s="55"/>
      <c r="H41" s="423"/>
      <c r="I41" s="406"/>
      <c r="J41" s="1003"/>
      <c r="K41" s="1003"/>
      <c r="L41" s="1003"/>
      <c r="M41" s="1003"/>
      <c r="N41" s="1003"/>
      <c r="O41" s="1003"/>
      <c r="P41" s="1003"/>
      <c r="Q41" s="1003"/>
      <c r="R41" s="1003"/>
      <c r="S41" s="457"/>
      <c r="T41" s="455"/>
      <c r="U41" s="455"/>
      <c r="V41" s="455"/>
      <c r="W41" s="455"/>
      <c r="AH41" s="438"/>
      <c r="AI41" s="376"/>
      <c r="AJ41" s="586"/>
      <c r="AN41" s="785" t="str">
        <f t="shared" si="0"/>
        <v/>
      </c>
      <c r="AO41" s="785" t="str">
        <f t="shared" si="1"/>
        <v/>
      </c>
      <c r="AP41" s="786" t="str">
        <f t="shared" si="2"/>
        <v/>
      </c>
      <c r="AQ41" s="785" t="str">
        <f t="shared" si="3"/>
        <v/>
      </c>
      <c r="AZ41" s="586"/>
      <c r="BA41" s="586"/>
      <c r="BB41" s="586"/>
      <c r="BC41" s="586"/>
      <c r="BD41" s="586"/>
      <c r="BE41" s="586"/>
      <c r="BH41" s="586"/>
      <c r="BI41" s="585" t="str">
        <f t="shared" si="4"/>
        <v/>
      </c>
      <c r="BJ41" s="585" t="str">
        <f t="shared" si="5"/>
        <v/>
      </c>
      <c r="BK41" s="358">
        <v>28</v>
      </c>
      <c r="BL41" s="579" t="str">
        <f t="shared" si="6"/>
        <v/>
      </c>
      <c r="BM41" s="579" t="str">
        <f t="shared" si="7"/>
        <v/>
      </c>
      <c r="BN41" s="579" t="str">
        <f t="shared" si="8"/>
        <v/>
      </c>
      <c r="BO41" s="579" t="str">
        <f t="shared" si="9"/>
        <v/>
      </c>
      <c r="BP41" s="579" t="str">
        <f t="shared" si="9"/>
        <v/>
      </c>
      <c r="CC41" s="358" t="e">
        <f ca="1">(CA39-(CA45*(CA45+1)/4))/CD42</f>
        <v>#DIV/0!</v>
      </c>
      <c r="CD41" s="358" t="e">
        <f ca="1">ABS(CC41)</f>
        <v>#DIV/0!</v>
      </c>
      <c r="CE41" s="358" t="e">
        <f ca="1">(1-NORMSDIST(CD41))*2</f>
        <v>#DIV/0!</v>
      </c>
      <c r="CF41" s="371"/>
      <c r="CG41" s="371"/>
      <c r="CH41" s="371"/>
      <c r="CK41" s="400"/>
      <c r="CL41" s="400"/>
      <c r="CM41" s="400"/>
      <c r="CN41" s="397"/>
      <c r="DI41" s="363"/>
      <c r="DJ41" s="363"/>
      <c r="DK41" s="363"/>
      <c r="DL41" s="363"/>
      <c r="DM41" s="363"/>
      <c r="DN41" s="363"/>
      <c r="DO41" s="363"/>
      <c r="DP41" s="363"/>
      <c r="DQ41" s="363"/>
    </row>
    <row r="42" spans="1:137" ht="15" customHeight="1" x14ac:dyDescent="0.2">
      <c r="A42" s="419">
        <v>34</v>
      </c>
      <c r="B42" s="55"/>
      <c r="C42" s="55"/>
      <c r="H42" s="423"/>
      <c r="J42" s="402"/>
      <c r="K42" s="403"/>
      <c r="L42" s="403"/>
      <c r="M42" s="458"/>
      <c r="N42" s="403"/>
      <c r="O42" s="403"/>
      <c r="P42" s="403"/>
      <c r="Q42" s="384"/>
      <c r="R42" s="403"/>
      <c r="S42" s="457"/>
      <c r="T42" s="455"/>
      <c r="U42" s="459"/>
      <c r="V42" s="459"/>
      <c r="AH42" s="438"/>
      <c r="AI42" s="376"/>
      <c r="AJ42" s="586"/>
      <c r="AN42" s="785" t="str">
        <f t="shared" si="0"/>
        <v/>
      </c>
      <c r="AO42" s="785" t="str">
        <f t="shared" si="1"/>
        <v/>
      </c>
      <c r="AP42" s="786" t="str">
        <f t="shared" si="2"/>
        <v/>
      </c>
      <c r="AQ42" s="785" t="str">
        <f t="shared" si="3"/>
        <v/>
      </c>
      <c r="AZ42" s="586"/>
      <c r="BA42" s="586"/>
      <c r="BB42" s="586"/>
      <c r="BC42" s="586"/>
      <c r="BD42" s="586"/>
      <c r="BE42" s="586"/>
      <c r="BH42" s="586"/>
      <c r="BI42" s="585" t="str">
        <f t="shared" si="4"/>
        <v/>
      </c>
      <c r="BJ42" s="585" t="str">
        <f t="shared" si="5"/>
        <v/>
      </c>
      <c r="BK42" s="358">
        <v>29</v>
      </c>
      <c r="BL42" s="579" t="str">
        <f t="shared" si="6"/>
        <v/>
      </c>
      <c r="BM42" s="579" t="str">
        <f t="shared" si="7"/>
        <v/>
      </c>
      <c r="BN42" s="579" t="str">
        <f t="shared" si="8"/>
        <v/>
      </c>
      <c r="BO42" s="579" t="str">
        <f t="shared" si="9"/>
        <v/>
      </c>
      <c r="BP42" s="579" t="str">
        <f t="shared" si="9"/>
        <v/>
      </c>
      <c r="BZ42" s="579" t="s">
        <v>360</v>
      </c>
      <c r="CA42" s="460">
        <v>1</v>
      </c>
      <c r="CB42" s="358">
        <f>IF(CA42=1,0.05,0.01)</f>
        <v>0.05</v>
      </c>
      <c r="CD42" s="358">
        <f>SQRT(CA45*(CA45+1)*(2*CA45+1)/24)</f>
        <v>0</v>
      </c>
      <c r="CF42" s="371"/>
      <c r="CG42" s="371"/>
      <c r="CH42" s="371"/>
      <c r="CI42" s="376"/>
      <c r="CK42" s="400"/>
      <c r="CL42" s="400"/>
      <c r="CM42" s="400"/>
      <c r="CN42" s="461"/>
      <c r="DI42" s="363"/>
      <c r="DJ42" s="363"/>
      <c r="DK42" s="363"/>
      <c r="DL42" s="363"/>
      <c r="DM42" s="363"/>
      <c r="DN42" s="363"/>
      <c r="DO42" s="363"/>
      <c r="DP42" s="363"/>
      <c r="DQ42" s="363"/>
    </row>
    <row r="43" spans="1:137" ht="15" customHeight="1" x14ac:dyDescent="0.2">
      <c r="A43" s="419">
        <v>35</v>
      </c>
      <c r="B43" s="55"/>
      <c r="C43" s="55"/>
      <c r="H43" s="445"/>
      <c r="I43" s="368"/>
      <c r="J43" s="402"/>
      <c r="K43" s="402"/>
      <c r="L43" s="402"/>
      <c r="M43" s="402"/>
      <c r="N43" s="402"/>
      <c r="O43" s="402"/>
      <c r="P43" s="402"/>
      <c r="Q43" s="402"/>
      <c r="R43" s="402"/>
      <c r="S43" s="403"/>
      <c r="T43" s="459"/>
      <c r="U43" s="406"/>
      <c r="V43" s="406"/>
      <c r="AH43" s="438"/>
      <c r="AI43" s="376"/>
      <c r="AJ43" s="586"/>
      <c r="AN43" s="785" t="str">
        <f t="shared" si="0"/>
        <v/>
      </c>
      <c r="AO43" s="785" t="str">
        <f t="shared" si="1"/>
        <v/>
      </c>
      <c r="AP43" s="786" t="str">
        <f t="shared" si="2"/>
        <v/>
      </c>
      <c r="AQ43" s="785" t="str">
        <f t="shared" si="3"/>
        <v/>
      </c>
      <c r="AZ43" s="586"/>
      <c r="BA43" s="586"/>
      <c r="BB43" s="586"/>
      <c r="BC43" s="586"/>
      <c r="BD43" s="586"/>
      <c r="BE43" s="586"/>
      <c r="BH43" s="586"/>
      <c r="BI43" s="585" t="str">
        <f t="shared" si="4"/>
        <v/>
      </c>
      <c r="BJ43" s="585" t="str">
        <f t="shared" si="5"/>
        <v/>
      </c>
      <c r="BK43" s="358">
        <v>30</v>
      </c>
      <c r="BL43" s="579" t="str">
        <f t="shared" si="6"/>
        <v/>
      </c>
      <c r="BM43" s="579" t="str">
        <f t="shared" si="7"/>
        <v/>
      </c>
      <c r="BN43" s="579" t="str">
        <f t="shared" si="8"/>
        <v/>
      </c>
      <c r="BO43" s="579" t="str">
        <f t="shared" si="9"/>
        <v/>
      </c>
      <c r="BP43" s="579" t="str">
        <f t="shared" si="9"/>
        <v/>
      </c>
      <c r="CF43" s="371"/>
      <c r="CG43" s="371"/>
      <c r="CH43" s="376"/>
      <c r="CI43" s="376"/>
      <c r="DI43" s="363"/>
      <c r="DJ43" s="363"/>
      <c r="DK43" s="363"/>
      <c r="DL43" s="363"/>
      <c r="DM43" s="363"/>
      <c r="DN43" s="363"/>
      <c r="DO43" s="363"/>
      <c r="DP43" s="363"/>
      <c r="DQ43" s="363"/>
    </row>
    <row r="44" spans="1:137" ht="15" customHeight="1" x14ac:dyDescent="0.2">
      <c r="A44" s="419">
        <v>36</v>
      </c>
      <c r="B44" s="55"/>
      <c r="C44" s="55"/>
      <c r="H44" s="445"/>
      <c r="J44" s="384"/>
      <c r="K44" s="384"/>
      <c r="L44" s="384"/>
      <c r="M44" s="384"/>
      <c r="N44" s="384"/>
      <c r="O44" s="384"/>
      <c r="P44" s="384"/>
      <c r="Q44" s="384"/>
      <c r="R44" s="384"/>
      <c r="S44" s="402"/>
      <c r="T44" s="406"/>
      <c r="U44" s="443"/>
      <c r="V44" s="406"/>
      <c r="AH44" s="438"/>
      <c r="AI44" s="376"/>
      <c r="AJ44" s="586"/>
      <c r="AN44" s="785" t="str">
        <f t="shared" si="0"/>
        <v/>
      </c>
      <c r="AO44" s="785" t="str">
        <f t="shared" si="1"/>
        <v/>
      </c>
      <c r="AP44" s="786" t="str">
        <f t="shared" si="2"/>
        <v/>
      </c>
      <c r="AQ44" s="785" t="str">
        <f t="shared" si="3"/>
        <v/>
      </c>
      <c r="AZ44" s="586"/>
      <c r="BA44" s="586"/>
      <c r="BB44" s="586"/>
      <c r="BC44" s="586"/>
      <c r="BD44" s="586"/>
      <c r="BE44" s="586"/>
      <c r="BH44" s="586"/>
      <c r="BI44" s="585" t="str">
        <f t="shared" si="4"/>
        <v/>
      </c>
      <c r="BJ44" s="585" t="str">
        <f t="shared" si="5"/>
        <v/>
      </c>
      <c r="BK44" s="358">
        <v>31</v>
      </c>
      <c r="BL44" s="579" t="str">
        <f t="shared" si="6"/>
        <v/>
      </c>
      <c r="BM44" s="579" t="str">
        <f t="shared" si="7"/>
        <v/>
      </c>
      <c r="BN44" s="579" t="str">
        <f t="shared" si="8"/>
        <v/>
      </c>
      <c r="BO44" s="579" t="str">
        <f t="shared" si="9"/>
        <v/>
      </c>
      <c r="BP44" s="579" t="str">
        <f t="shared" si="9"/>
        <v/>
      </c>
      <c r="BZ44" s="579" t="s">
        <v>24</v>
      </c>
      <c r="CA44" s="358">
        <f>COUNT(BO14:BO513)</f>
        <v>0</v>
      </c>
      <c r="CB44" s="358">
        <f>COUNT(BP14:BP513)</f>
        <v>0</v>
      </c>
      <c r="CD44" s="358">
        <f>COUNTIF(AN9:AN509,"0")</f>
        <v>0</v>
      </c>
      <c r="CF44" s="371"/>
      <c r="CG44" s="371"/>
      <c r="CH44" s="371"/>
      <c r="CI44" s="376"/>
      <c r="CM44" s="462"/>
      <c r="DI44" s="363"/>
      <c r="DJ44" s="363"/>
      <c r="DK44" s="363"/>
      <c r="DL44" s="363"/>
      <c r="DM44" s="363"/>
      <c r="DN44" s="363"/>
      <c r="DO44" s="363"/>
      <c r="DP44" s="363"/>
      <c r="DQ44" s="363"/>
    </row>
    <row r="45" spans="1:137" ht="16.5" customHeight="1" x14ac:dyDescent="0.2">
      <c r="A45" s="419">
        <v>37</v>
      </c>
      <c r="B45" s="55"/>
      <c r="C45" s="55"/>
      <c r="H45" s="445"/>
      <c r="J45" s="384"/>
      <c r="K45" s="384"/>
      <c r="L45" s="384"/>
      <c r="M45" s="384"/>
      <c r="N45" s="384"/>
      <c r="O45" s="384"/>
      <c r="P45" s="384"/>
      <c r="Q45" s="384"/>
      <c r="R45" s="384"/>
      <c r="S45" s="463"/>
      <c r="T45" s="443"/>
      <c r="U45" s="443"/>
      <c r="V45" s="437"/>
      <c r="AH45" s="438"/>
      <c r="AI45" s="376"/>
      <c r="AJ45" s="586"/>
      <c r="AN45" s="785" t="str">
        <f t="shared" si="0"/>
        <v/>
      </c>
      <c r="AO45" s="785" t="str">
        <f t="shared" si="1"/>
        <v/>
      </c>
      <c r="AP45" s="786" t="str">
        <f t="shared" si="2"/>
        <v/>
      </c>
      <c r="AQ45" s="785" t="str">
        <f t="shared" si="3"/>
        <v/>
      </c>
      <c r="AZ45" s="586"/>
      <c r="BA45" s="586"/>
      <c r="BB45" s="586"/>
      <c r="BC45" s="586"/>
      <c r="BD45" s="586"/>
      <c r="BE45" s="586"/>
      <c r="BH45" s="586"/>
      <c r="BI45" s="585" t="str">
        <f t="shared" si="4"/>
        <v/>
      </c>
      <c r="BJ45" s="585" t="str">
        <f t="shared" si="5"/>
        <v/>
      </c>
      <c r="BK45" s="358">
        <v>32</v>
      </c>
      <c r="BL45" s="579" t="str">
        <f t="shared" si="6"/>
        <v/>
      </c>
      <c r="BM45" s="579" t="str">
        <f t="shared" si="7"/>
        <v/>
      </c>
      <c r="BN45" s="579" t="str">
        <f t="shared" si="8"/>
        <v/>
      </c>
      <c r="BO45" s="579" t="str">
        <f t="shared" si="9"/>
        <v/>
      </c>
      <c r="BP45" s="579" t="str">
        <f t="shared" si="9"/>
        <v/>
      </c>
      <c r="CA45" s="358">
        <f>COUNT(BM14:BM513)</f>
        <v>0</v>
      </c>
      <c r="CD45" s="358">
        <f>COUNTIF(BM14:BM513,"1")</f>
        <v>0</v>
      </c>
      <c r="CF45" s="371"/>
      <c r="CG45" s="371"/>
      <c r="CH45" s="371"/>
      <c r="CI45" s="376"/>
      <c r="DI45" s="363"/>
      <c r="DJ45" s="363"/>
      <c r="DK45" s="363"/>
      <c r="DL45" s="363"/>
      <c r="DM45" s="363"/>
      <c r="DN45" s="363"/>
      <c r="DO45" s="363"/>
      <c r="DP45" s="363"/>
      <c r="DQ45" s="363"/>
    </row>
    <row r="46" spans="1:137" ht="15" customHeight="1" x14ac:dyDescent="0.2">
      <c r="A46" s="419">
        <v>38</v>
      </c>
      <c r="B46" s="55"/>
      <c r="C46" s="55"/>
      <c r="H46" s="445"/>
      <c r="J46" s="384"/>
      <c r="K46" s="384"/>
      <c r="L46" s="384"/>
      <c r="M46" s="384"/>
      <c r="N46" s="384"/>
      <c r="O46" s="384"/>
      <c r="P46" s="384"/>
      <c r="Q46" s="384"/>
      <c r="R46" s="384"/>
      <c r="S46" s="463"/>
      <c r="T46" s="443"/>
      <c r="U46" s="443"/>
      <c r="V46" s="437"/>
      <c r="AH46" s="438"/>
      <c r="AI46" s="376"/>
      <c r="AJ46" s="586"/>
      <c r="AN46" s="785" t="str">
        <f t="shared" si="0"/>
        <v/>
      </c>
      <c r="AO46" s="785" t="str">
        <f t="shared" si="1"/>
        <v/>
      </c>
      <c r="AP46" s="786" t="str">
        <f t="shared" si="2"/>
        <v/>
      </c>
      <c r="AQ46" s="785" t="str">
        <f t="shared" si="3"/>
        <v/>
      </c>
      <c r="AZ46" s="586"/>
      <c r="BA46" s="586"/>
      <c r="BB46" s="586"/>
      <c r="BC46" s="586"/>
      <c r="BD46" s="586"/>
      <c r="BE46" s="586"/>
      <c r="BH46" s="586"/>
      <c r="BI46" s="585" t="str">
        <f t="shared" si="4"/>
        <v/>
      </c>
      <c r="BJ46" s="585" t="str">
        <f t="shared" si="5"/>
        <v/>
      </c>
      <c r="BK46" s="358">
        <v>33</v>
      </c>
      <c r="BL46" s="579" t="str">
        <f t="shared" si="6"/>
        <v/>
      </c>
      <c r="BM46" s="579" t="str">
        <f t="shared" si="7"/>
        <v/>
      </c>
      <c r="BN46" s="579" t="str">
        <f t="shared" si="8"/>
        <v/>
      </c>
      <c r="BO46" s="579" t="str">
        <f t="shared" ref="BO46:BP77" si="13">IF(B41="","",B41)</f>
        <v/>
      </c>
      <c r="BP46" s="579" t="str">
        <f t="shared" si="13"/>
        <v/>
      </c>
      <c r="BZ46" s="579" t="e">
        <f ca="1">IF(CA40&lt;CA39," по-голяма от",IF(CA40=CA40," равна на","по-малка от"))</f>
        <v>#N/A</v>
      </c>
      <c r="CD46" s="358">
        <f>COUNTIF(BM14:BM513,"-1")</f>
        <v>0</v>
      </c>
      <c r="CE46" s="358" t="s">
        <v>385</v>
      </c>
      <c r="CF46" s="371"/>
      <c r="CG46" s="371"/>
      <c r="CH46" s="371"/>
      <c r="CI46" s="376"/>
      <c r="DI46" s="363"/>
      <c r="DJ46" s="363"/>
      <c r="DK46" s="363"/>
      <c r="DL46" s="363"/>
      <c r="DM46" s="363"/>
      <c r="DN46" s="363"/>
      <c r="DO46" s="363"/>
      <c r="DP46" s="363"/>
      <c r="DQ46" s="363"/>
    </row>
    <row r="47" spans="1:137" ht="15" customHeight="1" x14ac:dyDescent="0.2">
      <c r="A47" s="419">
        <v>39</v>
      </c>
      <c r="B47" s="55"/>
      <c r="C47" s="55"/>
      <c r="H47" s="445"/>
      <c r="J47" s="384"/>
      <c r="K47" s="384"/>
      <c r="L47" s="384"/>
      <c r="M47" s="384"/>
      <c r="N47" s="408"/>
      <c r="O47" s="408"/>
      <c r="P47" s="408"/>
      <c r="Q47" s="464"/>
      <c r="R47" s="464"/>
      <c r="S47" s="463"/>
      <c r="T47" s="443"/>
      <c r="U47" s="443"/>
      <c r="V47" s="437"/>
      <c r="AH47" s="438"/>
      <c r="AI47" s="376"/>
      <c r="AJ47" s="586"/>
      <c r="AN47" s="785" t="str">
        <f t="shared" si="0"/>
        <v/>
      </c>
      <c r="AO47" s="785" t="str">
        <f t="shared" si="1"/>
        <v/>
      </c>
      <c r="AP47" s="786" t="str">
        <f t="shared" si="2"/>
        <v/>
      </c>
      <c r="AQ47" s="785" t="str">
        <f t="shared" si="3"/>
        <v/>
      </c>
      <c r="AZ47" s="586"/>
      <c r="BA47" s="586"/>
      <c r="BB47" s="586"/>
      <c r="BC47" s="586"/>
      <c r="BD47" s="586"/>
      <c r="BE47" s="586"/>
      <c r="BH47" s="586"/>
      <c r="BI47" s="585" t="str">
        <f t="shared" si="4"/>
        <v/>
      </c>
      <c r="BJ47" s="585" t="str">
        <f t="shared" si="5"/>
        <v/>
      </c>
      <c r="BK47" s="358">
        <v>34</v>
      </c>
      <c r="BL47" s="579" t="str">
        <f t="shared" si="6"/>
        <v/>
      </c>
      <c r="BM47" s="579" t="str">
        <f t="shared" si="7"/>
        <v/>
      </c>
      <c r="BN47" s="579" t="str">
        <f t="shared" si="8"/>
        <v/>
      </c>
      <c r="BO47" s="579" t="str">
        <f t="shared" si="13"/>
        <v/>
      </c>
      <c r="BP47" s="579" t="str">
        <f t="shared" si="13"/>
        <v/>
      </c>
      <c r="BZ47" s="579" t="e">
        <f ca="1">IF(CA39&lt;CA40,"алтернативната хипотеза "," нулевата хипотеза")</f>
        <v>#N/A</v>
      </c>
      <c r="CC47" s="358" t="s">
        <v>386</v>
      </c>
      <c r="CD47" s="358">
        <f>MAX(CD45:CD46)</f>
        <v>0</v>
      </c>
      <c r="CE47" s="358" t="e">
        <f>IF(AND(CA44&lt;=30,CA42=1),VLOOKUP(CA44,AY32:BA55,2),IF(AND(CA44&lt;=30,CA42=2),VLOOKUP(CA44,AY32:BA55,3),IF(AND(CA44&gt;30,CA42=1),VLOOKUP(CA44,BB32:BD51,2),IF(AND(CA44&gt;30,CA42=2),VLOOKUP(CA44,BB32:BD51,3),""))))</f>
        <v>#N/A</v>
      </c>
      <c r="CF47" s="371"/>
      <c r="CG47" s="371"/>
      <c r="CH47" s="371"/>
      <c r="CI47" s="376"/>
      <c r="DI47" s="363"/>
      <c r="DJ47" s="363"/>
      <c r="DK47" s="363"/>
      <c r="DL47" s="363"/>
      <c r="DM47" s="363"/>
      <c r="DN47" s="363"/>
      <c r="DO47" s="363"/>
      <c r="DP47" s="363"/>
      <c r="DQ47" s="363"/>
    </row>
    <row r="48" spans="1:137" ht="15" customHeight="1" x14ac:dyDescent="0.2">
      <c r="A48" s="419">
        <v>40</v>
      </c>
      <c r="B48" s="55"/>
      <c r="C48" s="55"/>
      <c r="H48" s="445"/>
      <c r="N48" s="375"/>
      <c r="O48" s="375"/>
      <c r="P48" s="375"/>
      <c r="Q48" s="437"/>
      <c r="R48" s="437"/>
      <c r="S48" s="463"/>
      <c r="T48" s="443"/>
      <c r="U48" s="437"/>
      <c r="V48" s="437"/>
      <c r="AH48" s="438"/>
      <c r="AI48" s="376"/>
      <c r="AJ48" s="586"/>
      <c r="AN48" s="785" t="str">
        <f t="shared" si="0"/>
        <v/>
      </c>
      <c r="AO48" s="785" t="str">
        <f t="shared" si="1"/>
        <v/>
      </c>
      <c r="AP48" s="786" t="str">
        <f t="shared" si="2"/>
        <v/>
      </c>
      <c r="AQ48" s="785" t="str">
        <f t="shared" si="3"/>
        <v/>
      </c>
      <c r="AZ48" s="586"/>
      <c r="BA48" s="586"/>
      <c r="BB48" s="586"/>
      <c r="BC48" s="586"/>
      <c r="BD48" s="586"/>
      <c r="BE48" s="586"/>
      <c r="BH48" s="586"/>
      <c r="BI48" s="585" t="str">
        <f t="shared" si="4"/>
        <v/>
      </c>
      <c r="BJ48" s="585" t="str">
        <f t="shared" si="5"/>
        <v/>
      </c>
      <c r="BK48" s="358">
        <v>35</v>
      </c>
      <c r="BL48" s="579" t="str">
        <f t="shared" si="6"/>
        <v/>
      </c>
      <c r="BM48" s="579" t="str">
        <f t="shared" si="7"/>
        <v/>
      </c>
      <c r="BN48" s="579" t="str">
        <f t="shared" si="8"/>
        <v/>
      </c>
      <c r="BO48" s="579" t="str">
        <f t="shared" si="13"/>
        <v/>
      </c>
      <c r="BP48" s="579" t="str">
        <f t="shared" si="13"/>
        <v/>
      </c>
      <c r="CD48" s="358" t="e">
        <f>IF(CD47&gt;CE47," по-голяма от",IF(CD47=CE47,"равна на","по-малка от"))</f>
        <v>#N/A</v>
      </c>
      <c r="CF48" s="371"/>
      <c r="CG48" s="371"/>
      <c r="CH48" s="371"/>
      <c r="CI48" s="376"/>
      <c r="DI48" s="363"/>
      <c r="DJ48" s="363"/>
      <c r="DK48" s="363"/>
      <c r="DL48" s="363"/>
      <c r="DM48" s="363"/>
      <c r="DN48" s="363"/>
      <c r="DO48" s="363"/>
      <c r="DP48" s="363"/>
      <c r="DQ48" s="363"/>
    </row>
    <row r="49" spans="1:121" ht="15" x14ac:dyDescent="0.2">
      <c r="A49" s="419">
        <v>41</v>
      </c>
      <c r="B49" s="55"/>
      <c r="C49" s="55"/>
      <c r="H49" s="445"/>
      <c r="N49" s="375"/>
      <c r="O49" s="375"/>
      <c r="P49" s="375"/>
      <c r="Q49" s="443"/>
      <c r="R49" s="357"/>
      <c r="S49" s="465"/>
      <c r="T49" s="466"/>
      <c r="U49" s="443"/>
      <c r="V49" s="443"/>
      <c r="AH49" s="438"/>
      <c r="AI49" s="376"/>
      <c r="AJ49" s="586"/>
      <c r="AN49" s="785" t="str">
        <f t="shared" si="0"/>
        <v/>
      </c>
      <c r="AO49" s="785" t="str">
        <f t="shared" si="1"/>
        <v/>
      </c>
      <c r="AP49" s="786" t="str">
        <f t="shared" si="2"/>
        <v/>
      </c>
      <c r="AQ49" s="785" t="str">
        <f t="shared" si="3"/>
        <v/>
      </c>
      <c r="AZ49" s="586"/>
      <c r="BA49" s="586"/>
      <c r="BB49" s="586"/>
      <c r="BC49" s="586"/>
      <c r="BD49" s="586"/>
      <c r="BE49" s="586"/>
      <c r="BH49" s="586"/>
      <c r="BI49" s="585" t="str">
        <f t="shared" si="4"/>
        <v/>
      </c>
      <c r="BJ49" s="585" t="str">
        <f t="shared" si="5"/>
        <v/>
      </c>
      <c r="BK49" s="358">
        <v>36</v>
      </c>
      <c r="BL49" s="579" t="str">
        <f t="shared" si="6"/>
        <v/>
      </c>
      <c r="BM49" s="579" t="str">
        <f t="shared" si="7"/>
        <v/>
      </c>
      <c r="BN49" s="579" t="str">
        <f t="shared" si="8"/>
        <v/>
      </c>
      <c r="BO49" s="579" t="str">
        <f t="shared" si="13"/>
        <v/>
      </c>
      <c r="BP49" s="579" t="str">
        <f t="shared" si="13"/>
        <v/>
      </c>
      <c r="CD49" s="358" t="e">
        <f>IF(CE47&lt;CD47,"алтернативната хипотеза "," нулевата хипотеза")</f>
        <v>#N/A</v>
      </c>
      <c r="CF49" s="376"/>
      <c r="CG49" s="376"/>
      <c r="CH49" s="376"/>
      <c r="CI49" s="376"/>
      <c r="DI49" s="363"/>
      <c r="DJ49" s="363"/>
      <c r="DK49" s="363"/>
      <c r="DL49" s="363"/>
      <c r="DM49" s="363"/>
      <c r="DN49" s="363"/>
      <c r="DO49" s="363"/>
      <c r="DP49" s="363"/>
      <c r="DQ49" s="363"/>
    </row>
    <row r="50" spans="1:121" ht="15" x14ac:dyDescent="0.2">
      <c r="A50" s="419">
        <v>42</v>
      </c>
      <c r="B50" s="55"/>
      <c r="C50" s="55"/>
      <c r="H50" s="445"/>
      <c r="N50" s="375"/>
      <c r="O50" s="375"/>
      <c r="P50" s="375"/>
      <c r="Q50" s="443"/>
      <c r="R50" s="357"/>
      <c r="S50" s="467"/>
      <c r="T50" s="468"/>
      <c r="U50" s="443"/>
      <c r="V50" s="443"/>
      <c r="AH50" s="438"/>
      <c r="AI50" s="376"/>
      <c r="AJ50" s="586"/>
      <c r="AN50" s="785" t="str">
        <f t="shared" si="0"/>
        <v/>
      </c>
      <c r="AO50" s="785" t="str">
        <f t="shared" si="1"/>
        <v/>
      </c>
      <c r="AP50" s="786" t="str">
        <f t="shared" si="2"/>
        <v/>
      </c>
      <c r="AQ50" s="785" t="str">
        <f t="shared" si="3"/>
        <v/>
      </c>
      <c r="AZ50" s="586"/>
      <c r="BA50" s="586"/>
      <c r="BB50" s="586"/>
      <c r="BC50" s="586"/>
      <c r="BD50" s="586"/>
      <c r="BE50" s="586"/>
      <c r="BH50" s="586"/>
      <c r="BI50" s="585" t="str">
        <f t="shared" si="4"/>
        <v/>
      </c>
      <c r="BJ50" s="585" t="str">
        <f t="shared" si="5"/>
        <v/>
      </c>
      <c r="BK50" s="358">
        <v>37</v>
      </c>
      <c r="BL50" s="579" t="str">
        <f t="shared" si="6"/>
        <v/>
      </c>
      <c r="BM50" s="579" t="str">
        <f t="shared" si="7"/>
        <v/>
      </c>
      <c r="BN50" s="579" t="str">
        <f t="shared" si="8"/>
        <v/>
      </c>
      <c r="BO50" s="579" t="str">
        <f t="shared" si="13"/>
        <v/>
      </c>
      <c r="BP50" s="579" t="str">
        <f t="shared" si="13"/>
        <v/>
      </c>
      <c r="CC50" s="358">
        <f>CD47-0.5*(CD46+CD45)-0.5</f>
        <v>-0.5</v>
      </c>
      <c r="CD50" s="358" t="s">
        <v>387</v>
      </c>
      <c r="CE50" s="358" t="s">
        <v>388</v>
      </c>
      <c r="CF50" s="469"/>
      <c r="CG50" s="376"/>
      <c r="CH50" s="376"/>
      <c r="CI50" s="376"/>
      <c r="DI50" s="363"/>
      <c r="DJ50" s="363"/>
      <c r="DK50" s="363"/>
      <c r="DL50" s="363"/>
      <c r="DM50" s="363"/>
      <c r="DN50" s="363"/>
      <c r="DO50" s="363"/>
      <c r="DP50" s="363"/>
      <c r="DQ50" s="363"/>
    </row>
    <row r="51" spans="1:121" ht="14.25" customHeight="1" x14ac:dyDescent="0.2">
      <c r="A51" s="419">
        <v>43</v>
      </c>
      <c r="B51" s="55"/>
      <c r="C51" s="55"/>
      <c r="H51" s="445"/>
      <c r="N51" s="375"/>
      <c r="O51" s="375"/>
      <c r="P51" s="375"/>
      <c r="Q51" s="443"/>
      <c r="R51" s="443"/>
      <c r="S51" s="357"/>
      <c r="T51" s="357"/>
      <c r="U51" s="443"/>
      <c r="V51" s="443"/>
      <c r="AH51" s="438"/>
      <c r="AI51" s="376"/>
      <c r="AJ51" s="586"/>
      <c r="AN51" s="785" t="str">
        <f t="shared" si="0"/>
        <v/>
      </c>
      <c r="AO51" s="785" t="str">
        <f t="shared" si="1"/>
        <v/>
      </c>
      <c r="AP51" s="786" t="str">
        <f t="shared" si="2"/>
        <v/>
      </c>
      <c r="AQ51" s="785" t="str">
        <f t="shared" si="3"/>
        <v/>
      </c>
      <c r="AZ51" s="586"/>
      <c r="BA51" s="586"/>
      <c r="BB51" s="586"/>
      <c r="BC51" s="586"/>
      <c r="BD51" s="586"/>
      <c r="BE51" s="586"/>
      <c r="BH51" s="586"/>
      <c r="BI51" s="585" t="str">
        <f t="shared" si="4"/>
        <v/>
      </c>
      <c r="BJ51" s="585" t="str">
        <f t="shared" si="5"/>
        <v/>
      </c>
      <c r="BK51" s="358">
        <v>38</v>
      </c>
      <c r="BL51" s="579" t="str">
        <f t="shared" si="6"/>
        <v/>
      </c>
      <c r="BM51" s="579" t="str">
        <f t="shared" si="7"/>
        <v/>
      </c>
      <c r="BN51" s="579" t="str">
        <f t="shared" si="8"/>
        <v/>
      </c>
      <c r="BO51" s="579" t="str">
        <f t="shared" si="13"/>
        <v/>
      </c>
      <c r="BP51" s="579" t="str">
        <f t="shared" si="13"/>
        <v/>
      </c>
      <c r="CC51" s="358">
        <f>0.5*SQRT(CD45+CD46)</f>
        <v>0</v>
      </c>
      <c r="CD51" s="358" t="e">
        <f>CC50/CC51</f>
        <v>#DIV/0!</v>
      </c>
      <c r="CE51" s="358" t="e">
        <f>(1-NORMSDIST(CD51))*2</f>
        <v>#DIV/0!</v>
      </c>
      <c r="CG51" s="376"/>
      <c r="CH51" s="376"/>
      <c r="CI51" s="470"/>
      <c r="DI51" s="363"/>
      <c r="DJ51" s="363"/>
      <c r="DK51" s="363"/>
      <c r="DL51" s="363"/>
      <c r="DM51" s="363"/>
      <c r="DN51" s="363"/>
      <c r="DO51" s="363"/>
      <c r="DP51" s="363"/>
      <c r="DQ51" s="363"/>
    </row>
    <row r="52" spans="1:121" ht="15" customHeight="1" x14ac:dyDescent="0.2">
      <c r="A52" s="419">
        <v>44</v>
      </c>
      <c r="B52" s="55"/>
      <c r="C52" s="55"/>
      <c r="H52" s="445"/>
      <c r="N52" s="375"/>
      <c r="O52" s="375"/>
      <c r="P52" s="375"/>
      <c r="Q52" s="375"/>
      <c r="R52" s="375"/>
      <c r="S52" s="443"/>
      <c r="T52" s="443"/>
      <c r="U52" s="375"/>
      <c r="V52" s="375"/>
      <c r="AH52" s="438"/>
      <c r="AI52" s="376"/>
      <c r="AJ52" s="586"/>
      <c r="AN52" s="785" t="str">
        <f t="shared" si="0"/>
        <v/>
      </c>
      <c r="AO52" s="785" t="str">
        <f t="shared" si="1"/>
        <v/>
      </c>
      <c r="AP52" s="786" t="str">
        <f t="shared" si="2"/>
        <v/>
      </c>
      <c r="AQ52" s="785" t="str">
        <f t="shared" si="3"/>
        <v/>
      </c>
      <c r="AZ52" s="586"/>
      <c r="BA52" s="586"/>
      <c r="BB52" s="586"/>
      <c r="BC52" s="586"/>
      <c r="BD52" s="586"/>
      <c r="BE52" s="586"/>
      <c r="BH52" s="586"/>
      <c r="BI52" s="585" t="str">
        <f t="shared" si="4"/>
        <v/>
      </c>
      <c r="BJ52" s="585" t="str">
        <f t="shared" si="5"/>
        <v/>
      </c>
      <c r="BK52" s="358">
        <v>39</v>
      </c>
      <c r="BL52" s="579" t="str">
        <f t="shared" si="6"/>
        <v/>
      </c>
      <c r="BM52" s="579" t="str">
        <f t="shared" si="7"/>
        <v/>
      </c>
      <c r="BN52" s="579" t="str">
        <f t="shared" si="8"/>
        <v/>
      </c>
      <c r="BO52" s="579" t="str">
        <f t="shared" si="13"/>
        <v/>
      </c>
      <c r="BP52" s="579" t="str">
        <f t="shared" si="13"/>
        <v/>
      </c>
      <c r="CD52" s="376"/>
      <c r="CE52" s="376"/>
      <c r="CF52" s="376"/>
      <c r="CG52" s="376"/>
      <c r="CH52" s="376"/>
      <c r="CI52" s="376"/>
      <c r="DI52" s="363"/>
      <c r="DJ52" s="363"/>
      <c r="DK52" s="363"/>
      <c r="DL52" s="363"/>
      <c r="DM52" s="363"/>
      <c r="DN52" s="363"/>
      <c r="DO52" s="363"/>
      <c r="DP52" s="363"/>
      <c r="DQ52" s="363"/>
    </row>
    <row r="53" spans="1:121" ht="15" x14ac:dyDescent="0.2">
      <c r="A53" s="419">
        <v>45</v>
      </c>
      <c r="B53" s="55"/>
      <c r="C53" s="55"/>
      <c r="H53" s="445"/>
      <c r="N53" s="375"/>
      <c r="O53" s="375"/>
      <c r="P53" s="375"/>
      <c r="Q53" s="375"/>
      <c r="R53" s="375"/>
      <c r="S53" s="375"/>
      <c r="T53" s="375"/>
      <c r="U53" s="375"/>
      <c r="V53" s="375"/>
      <c r="AH53" s="438"/>
      <c r="AI53" s="376"/>
      <c r="AJ53" s="586"/>
      <c r="AN53" s="785" t="str">
        <f t="shared" si="0"/>
        <v/>
      </c>
      <c r="AO53" s="785" t="str">
        <f t="shared" si="1"/>
        <v/>
      </c>
      <c r="AP53" s="786" t="str">
        <f t="shared" si="2"/>
        <v/>
      </c>
      <c r="AQ53" s="785" t="str">
        <f t="shared" si="3"/>
        <v/>
      </c>
      <c r="AZ53" s="586"/>
      <c r="BA53" s="586"/>
      <c r="BB53" s="586"/>
      <c r="BC53" s="586"/>
      <c r="BD53" s="586"/>
      <c r="BE53" s="586"/>
      <c r="BH53" s="586"/>
      <c r="BI53" s="585" t="str">
        <f t="shared" si="4"/>
        <v/>
      </c>
      <c r="BJ53" s="585" t="str">
        <f t="shared" si="5"/>
        <v/>
      </c>
      <c r="BK53" s="358">
        <v>40</v>
      </c>
      <c r="BL53" s="579" t="str">
        <f t="shared" si="6"/>
        <v/>
      </c>
      <c r="BM53" s="579" t="str">
        <f t="shared" si="7"/>
        <v/>
      </c>
      <c r="BN53" s="579" t="str">
        <f t="shared" si="8"/>
        <v/>
      </c>
      <c r="BO53" s="579" t="str">
        <f t="shared" si="13"/>
        <v/>
      </c>
      <c r="BP53" s="579" t="str">
        <f t="shared" si="13"/>
        <v/>
      </c>
      <c r="CD53" s="376"/>
      <c r="CE53" s="376"/>
      <c r="CF53" s="469"/>
      <c r="CG53" s="376"/>
      <c r="CH53" s="376"/>
      <c r="CI53" s="376"/>
      <c r="DI53" s="363"/>
      <c r="DJ53" s="363"/>
      <c r="DK53" s="363"/>
      <c r="DL53" s="363"/>
      <c r="DM53" s="363"/>
      <c r="DN53" s="363"/>
      <c r="DO53" s="363"/>
      <c r="DP53" s="363"/>
      <c r="DQ53" s="363"/>
    </row>
    <row r="54" spans="1:121" ht="15" x14ac:dyDescent="0.2">
      <c r="A54" s="419">
        <v>46</v>
      </c>
      <c r="B54" s="55"/>
      <c r="C54" s="55"/>
      <c r="H54" s="445"/>
      <c r="N54" s="375"/>
      <c r="O54" s="375"/>
      <c r="P54" s="375"/>
      <c r="Q54" s="375"/>
      <c r="R54" s="375"/>
      <c r="S54" s="375"/>
      <c r="T54" s="375"/>
      <c r="U54" s="375"/>
      <c r="V54" s="375"/>
      <c r="AH54" s="438"/>
      <c r="AI54" s="376"/>
      <c r="AJ54" s="586"/>
      <c r="AN54" s="785" t="str">
        <f t="shared" si="0"/>
        <v/>
      </c>
      <c r="AO54" s="785" t="str">
        <f t="shared" si="1"/>
        <v/>
      </c>
      <c r="AP54" s="786" t="str">
        <f t="shared" si="2"/>
        <v/>
      </c>
      <c r="AQ54" s="785" t="str">
        <f t="shared" si="3"/>
        <v/>
      </c>
      <c r="AZ54" s="586"/>
      <c r="BA54" s="586"/>
      <c r="BB54" s="586"/>
      <c r="BC54" s="586"/>
      <c r="BD54" s="586"/>
      <c r="BE54" s="586"/>
      <c r="BH54" s="586"/>
      <c r="BI54" s="585" t="str">
        <f t="shared" si="4"/>
        <v/>
      </c>
      <c r="BJ54" s="585" t="str">
        <f t="shared" si="5"/>
        <v/>
      </c>
      <c r="BK54" s="358">
        <v>41</v>
      </c>
      <c r="BL54" s="579" t="str">
        <f t="shared" si="6"/>
        <v/>
      </c>
      <c r="BM54" s="579" t="str">
        <f t="shared" si="7"/>
        <v/>
      </c>
      <c r="BN54" s="579" t="str">
        <f t="shared" si="8"/>
        <v/>
      </c>
      <c r="BO54" s="579" t="str">
        <f t="shared" si="13"/>
        <v/>
      </c>
      <c r="BP54" s="579" t="str">
        <f t="shared" si="13"/>
        <v/>
      </c>
      <c r="CE54" s="376"/>
      <c r="CF54" s="469"/>
      <c r="CG54" s="376"/>
      <c r="CH54" s="376"/>
      <c r="CI54" s="376"/>
      <c r="DI54" s="363"/>
      <c r="DJ54" s="363"/>
      <c r="DK54" s="363"/>
      <c r="DL54" s="363"/>
      <c r="DM54" s="363"/>
      <c r="DN54" s="363"/>
      <c r="DO54" s="363"/>
      <c r="DP54" s="363"/>
      <c r="DQ54" s="363"/>
    </row>
    <row r="55" spans="1:121" ht="15" x14ac:dyDescent="0.2">
      <c r="A55" s="419">
        <v>47</v>
      </c>
      <c r="B55" s="55"/>
      <c r="C55" s="55"/>
      <c r="H55" s="445"/>
      <c r="N55" s="375"/>
      <c r="O55" s="375"/>
      <c r="P55" s="375"/>
      <c r="Q55" s="375"/>
      <c r="R55" s="375"/>
      <c r="S55" s="375"/>
      <c r="T55" s="375"/>
      <c r="U55" s="375"/>
      <c r="V55" s="375"/>
      <c r="AH55" s="438"/>
      <c r="AI55" s="376"/>
      <c r="AJ55" s="586"/>
      <c r="AN55" s="785" t="str">
        <f t="shared" si="0"/>
        <v/>
      </c>
      <c r="AO55" s="785" t="str">
        <f t="shared" si="1"/>
        <v/>
      </c>
      <c r="AP55" s="786" t="str">
        <f t="shared" si="2"/>
        <v/>
      </c>
      <c r="AQ55" s="785" t="str">
        <f t="shared" si="3"/>
        <v/>
      </c>
      <c r="AZ55" s="586"/>
      <c r="BA55" s="586"/>
      <c r="BB55" s="586"/>
      <c r="BC55" s="586"/>
      <c r="BD55" s="586"/>
      <c r="BE55" s="586"/>
      <c r="BH55" s="586"/>
      <c r="BI55" s="585" t="str">
        <f t="shared" si="4"/>
        <v/>
      </c>
      <c r="BJ55" s="585" t="str">
        <f t="shared" si="5"/>
        <v/>
      </c>
      <c r="BK55" s="358">
        <v>42</v>
      </c>
      <c r="BL55" s="579" t="str">
        <f t="shared" si="6"/>
        <v/>
      </c>
      <c r="BM55" s="579" t="str">
        <f t="shared" si="7"/>
        <v/>
      </c>
      <c r="BN55" s="579" t="str">
        <f t="shared" si="8"/>
        <v/>
      </c>
      <c r="BO55" s="579" t="str">
        <f t="shared" si="13"/>
        <v/>
      </c>
      <c r="BP55" s="579" t="str">
        <f t="shared" si="13"/>
        <v/>
      </c>
      <c r="CE55" s="376"/>
      <c r="CF55" s="469"/>
      <c r="CG55" s="376"/>
      <c r="CH55" s="376"/>
      <c r="CI55" s="376"/>
      <c r="DI55" s="363"/>
      <c r="DJ55" s="363"/>
      <c r="DK55" s="363"/>
      <c r="DL55" s="363"/>
      <c r="DM55" s="363"/>
      <c r="DN55" s="363"/>
      <c r="DO55" s="363"/>
      <c r="DP55" s="363"/>
      <c r="DQ55" s="363"/>
    </row>
    <row r="56" spans="1:121" ht="15" x14ac:dyDescent="0.2">
      <c r="A56" s="419">
        <v>48</v>
      </c>
      <c r="B56" s="55"/>
      <c r="C56" s="55"/>
      <c r="H56" s="445"/>
      <c r="N56" s="353"/>
      <c r="O56" s="353"/>
      <c r="P56" s="353"/>
      <c r="Q56" s="353"/>
      <c r="R56" s="353"/>
      <c r="S56" s="375"/>
      <c r="T56" s="375"/>
      <c r="U56" s="353"/>
      <c r="V56" s="375"/>
      <c r="AH56" s="438"/>
      <c r="AI56" s="376"/>
      <c r="AJ56" s="586"/>
      <c r="AN56" s="785" t="str">
        <f t="shared" si="0"/>
        <v/>
      </c>
      <c r="AO56" s="785" t="str">
        <f t="shared" si="1"/>
        <v/>
      </c>
      <c r="AP56" s="786" t="str">
        <f t="shared" si="2"/>
        <v/>
      </c>
      <c r="AQ56" s="785" t="str">
        <f t="shared" si="3"/>
        <v/>
      </c>
      <c r="AZ56" s="586"/>
      <c r="BA56" s="586"/>
      <c r="BB56" s="586"/>
      <c r="BC56" s="586"/>
      <c r="BD56" s="586"/>
      <c r="BE56" s="586"/>
      <c r="BH56" s="586"/>
      <c r="BI56" s="585" t="str">
        <f t="shared" si="4"/>
        <v/>
      </c>
      <c r="BJ56" s="585" t="str">
        <f t="shared" si="5"/>
        <v/>
      </c>
      <c r="BK56" s="358">
        <v>43</v>
      </c>
      <c r="BL56" s="579" t="str">
        <f t="shared" si="6"/>
        <v/>
      </c>
      <c r="BM56" s="579" t="str">
        <f t="shared" si="7"/>
        <v/>
      </c>
      <c r="BN56" s="579" t="str">
        <f t="shared" si="8"/>
        <v/>
      </c>
      <c r="BO56" s="579" t="str">
        <f t="shared" si="13"/>
        <v/>
      </c>
      <c r="BP56" s="579" t="str">
        <f t="shared" si="13"/>
        <v/>
      </c>
      <c r="CC56" s="376"/>
      <c r="CD56" s="376"/>
      <c r="CE56" s="376"/>
      <c r="CF56" s="376"/>
      <c r="CG56" s="376"/>
      <c r="CH56" s="376"/>
      <c r="CI56" s="376"/>
      <c r="DI56" s="363"/>
      <c r="DJ56" s="363"/>
      <c r="DK56" s="363"/>
      <c r="DL56" s="363"/>
      <c r="DM56" s="363"/>
      <c r="DN56" s="363"/>
      <c r="DO56" s="363"/>
      <c r="DP56" s="363"/>
      <c r="DQ56" s="363"/>
    </row>
    <row r="57" spans="1:121" ht="15" x14ac:dyDescent="0.2">
      <c r="A57" s="419">
        <v>49</v>
      </c>
      <c r="B57" s="55"/>
      <c r="C57" s="55"/>
      <c r="H57" s="445"/>
      <c r="N57" s="353"/>
      <c r="O57" s="353"/>
      <c r="P57" s="353"/>
      <c r="Q57" s="353"/>
      <c r="R57" s="353"/>
      <c r="S57" s="353"/>
      <c r="T57" s="353"/>
      <c r="U57" s="353"/>
      <c r="V57" s="375"/>
      <c r="AH57" s="438"/>
      <c r="AI57" s="376"/>
      <c r="AJ57" s="586"/>
      <c r="AN57" s="785" t="str">
        <f t="shared" si="0"/>
        <v/>
      </c>
      <c r="AO57" s="785" t="str">
        <f t="shared" si="1"/>
        <v/>
      </c>
      <c r="AP57" s="786" t="str">
        <f t="shared" si="2"/>
        <v/>
      </c>
      <c r="AQ57" s="785" t="str">
        <f t="shared" si="3"/>
        <v/>
      </c>
      <c r="AZ57" s="586"/>
      <c r="BA57" s="586"/>
      <c r="BB57" s="586"/>
      <c r="BC57" s="586"/>
      <c r="BD57" s="586"/>
      <c r="BE57" s="586"/>
      <c r="BH57" s="586"/>
      <c r="BI57" s="585" t="str">
        <f t="shared" si="4"/>
        <v/>
      </c>
      <c r="BJ57" s="585" t="str">
        <f t="shared" si="5"/>
        <v/>
      </c>
      <c r="BK57" s="358">
        <v>44</v>
      </c>
      <c r="BL57" s="579" t="str">
        <f t="shared" si="6"/>
        <v/>
      </c>
      <c r="BM57" s="579" t="str">
        <f t="shared" si="7"/>
        <v/>
      </c>
      <c r="BN57" s="579" t="str">
        <f t="shared" si="8"/>
        <v/>
      </c>
      <c r="BO57" s="579" t="str">
        <f t="shared" si="13"/>
        <v/>
      </c>
      <c r="BP57" s="579" t="str">
        <f t="shared" si="13"/>
        <v/>
      </c>
      <c r="CC57" s="376"/>
      <c r="CD57" s="376"/>
      <c r="CG57" s="376"/>
      <c r="CH57" s="376"/>
      <c r="CI57" s="376"/>
      <c r="DI57" s="363"/>
      <c r="DJ57" s="363"/>
      <c r="DK57" s="363"/>
      <c r="DL57" s="363"/>
      <c r="DM57" s="363"/>
      <c r="DN57" s="363"/>
      <c r="DO57" s="363"/>
      <c r="DP57" s="363"/>
      <c r="DQ57" s="363"/>
    </row>
    <row r="58" spans="1:121" ht="12.75" customHeight="1" x14ac:dyDescent="0.2">
      <c r="A58" s="419">
        <v>50</v>
      </c>
      <c r="B58" s="55"/>
      <c r="C58" s="55"/>
      <c r="H58" s="445"/>
      <c r="N58" s="353"/>
      <c r="O58" s="353"/>
      <c r="P58" s="353"/>
      <c r="Q58" s="353"/>
      <c r="R58" s="353"/>
      <c r="S58" s="353"/>
      <c r="T58" s="353"/>
      <c r="U58" s="353"/>
      <c r="V58" s="375"/>
      <c r="AH58" s="438"/>
      <c r="AI58" s="376"/>
      <c r="AJ58" s="586"/>
      <c r="AN58" s="785" t="str">
        <f t="shared" si="0"/>
        <v/>
      </c>
      <c r="AO58" s="785" t="str">
        <f t="shared" si="1"/>
        <v/>
      </c>
      <c r="AP58" s="786" t="str">
        <f t="shared" si="2"/>
        <v/>
      </c>
      <c r="AQ58" s="785" t="str">
        <f t="shared" si="3"/>
        <v/>
      </c>
      <c r="AZ58" s="586"/>
      <c r="BA58" s="586"/>
      <c r="BB58" s="586"/>
      <c r="BC58" s="586"/>
      <c r="BD58" s="586"/>
      <c r="BE58" s="586"/>
      <c r="BH58" s="586"/>
      <c r="BI58" s="585" t="str">
        <f t="shared" si="4"/>
        <v/>
      </c>
      <c r="BJ58" s="585" t="str">
        <f t="shared" si="5"/>
        <v/>
      </c>
      <c r="BK58" s="358">
        <v>45</v>
      </c>
      <c r="BL58" s="579" t="str">
        <f t="shared" si="6"/>
        <v/>
      </c>
      <c r="BM58" s="579" t="str">
        <f t="shared" si="7"/>
        <v/>
      </c>
      <c r="BN58" s="579" t="str">
        <f t="shared" si="8"/>
        <v/>
      </c>
      <c r="BO58" s="579" t="str">
        <f t="shared" si="13"/>
        <v/>
      </c>
      <c r="BP58" s="579" t="str">
        <f t="shared" si="13"/>
        <v/>
      </c>
      <c r="CC58" s="376"/>
      <c r="CD58" s="376"/>
      <c r="CE58" s="376"/>
      <c r="CF58" s="376"/>
      <c r="CG58" s="376"/>
      <c r="CH58" s="376"/>
      <c r="CI58" s="376"/>
      <c r="DI58" s="363"/>
      <c r="DJ58" s="363"/>
      <c r="DK58" s="363"/>
      <c r="DL58" s="363"/>
      <c r="DM58" s="363"/>
      <c r="DN58" s="363"/>
      <c r="DO58" s="363"/>
      <c r="DP58" s="363"/>
      <c r="DQ58" s="363"/>
    </row>
    <row r="59" spans="1:121" ht="14.25" customHeight="1" x14ac:dyDescent="0.2">
      <c r="A59" s="419">
        <v>51</v>
      </c>
      <c r="B59" s="55"/>
      <c r="C59" s="55"/>
      <c r="H59" s="445"/>
      <c r="N59" s="353"/>
      <c r="O59" s="353"/>
      <c r="P59" s="353"/>
      <c r="Q59" s="353"/>
      <c r="R59" s="353"/>
      <c r="S59" s="353"/>
      <c r="T59" s="353"/>
      <c r="U59" s="353"/>
      <c r="V59" s="375"/>
      <c r="AH59" s="438"/>
      <c r="AI59" s="376"/>
      <c r="AJ59" s="586"/>
      <c r="AN59" s="785" t="str">
        <f t="shared" si="0"/>
        <v/>
      </c>
      <c r="AO59" s="785" t="str">
        <f t="shared" si="1"/>
        <v/>
      </c>
      <c r="AP59" s="786" t="str">
        <f t="shared" si="2"/>
        <v/>
      </c>
      <c r="AQ59" s="785" t="str">
        <f t="shared" si="3"/>
        <v/>
      </c>
      <c r="AZ59" s="586"/>
      <c r="BA59" s="586"/>
      <c r="BB59" s="586"/>
      <c r="BC59" s="586"/>
      <c r="BD59" s="586"/>
      <c r="BE59" s="586"/>
      <c r="BH59" s="586"/>
      <c r="BI59" s="585" t="str">
        <f t="shared" si="4"/>
        <v/>
      </c>
      <c r="BJ59" s="585" t="str">
        <f t="shared" si="5"/>
        <v/>
      </c>
      <c r="BK59" s="358">
        <v>46</v>
      </c>
      <c r="BL59" s="579" t="str">
        <f t="shared" si="6"/>
        <v/>
      </c>
      <c r="BM59" s="579" t="str">
        <f t="shared" si="7"/>
        <v/>
      </c>
      <c r="BN59" s="579" t="str">
        <f t="shared" si="8"/>
        <v/>
      </c>
      <c r="BO59" s="579" t="str">
        <f t="shared" si="13"/>
        <v/>
      </c>
      <c r="BP59" s="579" t="str">
        <f t="shared" si="13"/>
        <v/>
      </c>
      <c r="CC59" s="376"/>
      <c r="CD59" s="376"/>
      <c r="CE59" s="376"/>
      <c r="CF59" s="376"/>
      <c r="CG59" s="376"/>
      <c r="CH59" s="376"/>
      <c r="CI59" s="376"/>
      <c r="DI59" s="363"/>
      <c r="DJ59" s="363"/>
      <c r="DK59" s="363"/>
      <c r="DL59" s="363"/>
      <c r="DM59" s="363"/>
      <c r="DN59" s="363"/>
      <c r="DO59" s="363"/>
      <c r="DP59" s="363"/>
      <c r="DQ59" s="363"/>
    </row>
    <row r="60" spans="1:121" ht="15" x14ac:dyDescent="0.2">
      <c r="A60" s="419">
        <v>52</v>
      </c>
      <c r="B60" s="55"/>
      <c r="C60" s="55"/>
      <c r="H60" s="445"/>
      <c r="N60" s="353"/>
      <c r="O60" s="353"/>
      <c r="P60" s="353"/>
      <c r="Q60" s="353"/>
      <c r="R60" s="353"/>
      <c r="S60" s="353"/>
      <c r="T60" s="353"/>
      <c r="U60" s="353"/>
      <c r="V60" s="375"/>
      <c r="AH60" s="438"/>
      <c r="AI60" s="376"/>
      <c r="AJ60" s="586"/>
      <c r="AN60" s="785" t="str">
        <f t="shared" si="0"/>
        <v/>
      </c>
      <c r="AO60" s="785" t="str">
        <f t="shared" si="1"/>
        <v/>
      </c>
      <c r="AP60" s="786" t="str">
        <f t="shared" si="2"/>
        <v/>
      </c>
      <c r="AQ60" s="785" t="str">
        <f t="shared" si="3"/>
        <v/>
      </c>
      <c r="AZ60" s="586"/>
      <c r="BA60" s="586"/>
      <c r="BB60" s="586"/>
      <c r="BC60" s="586"/>
      <c r="BD60" s="586"/>
      <c r="BE60" s="586"/>
      <c r="BH60" s="586"/>
      <c r="BI60" s="585" t="str">
        <f t="shared" si="4"/>
        <v/>
      </c>
      <c r="BJ60" s="585" t="str">
        <f t="shared" si="5"/>
        <v/>
      </c>
      <c r="BK60" s="358">
        <v>47</v>
      </c>
      <c r="BL60" s="579" t="str">
        <f t="shared" si="6"/>
        <v/>
      </c>
      <c r="BM60" s="579" t="str">
        <f t="shared" si="7"/>
        <v/>
      </c>
      <c r="BN60" s="579" t="str">
        <f t="shared" si="8"/>
        <v/>
      </c>
      <c r="BO60" s="579" t="str">
        <f t="shared" si="13"/>
        <v/>
      </c>
      <c r="BP60" s="579" t="str">
        <f t="shared" si="13"/>
        <v/>
      </c>
      <c r="CC60" s="376"/>
      <c r="CD60" s="376"/>
      <c r="CE60" s="376"/>
      <c r="CF60" s="376"/>
      <c r="CG60" s="376"/>
      <c r="CH60" s="376"/>
      <c r="CI60" s="376"/>
      <c r="DI60" s="363"/>
      <c r="DJ60" s="363"/>
      <c r="DK60" s="363"/>
      <c r="DL60" s="363"/>
      <c r="DM60" s="363"/>
      <c r="DN60" s="363"/>
      <c r="DO60" s="363"/>
      <c r="DP60" s="363"/>
      <c r="DQ60" s="363"/>
    </row>
    <row r="61" spans="1:121" ht="12.75" customHeight="1" x14ac:dyDescent="0.2">
      <c r="A61" s="419">
        <v>53</v>
      </c>
      <c r="B61" s="55"/>
      <c r="C61" s="55"/>
      <c r="H61" s="445"/>
      <c r="N61" s="353"/>
      <c r="O61" s="353"/>
      <c r="P61" s="353"/>
      <c r="Q61" s="353"/>
      <c r="R61" s="353"/>
      <c r="S61" s="353"/>
      <c r="T61" s="353"/>
      <c r="U61" s="353"/>
      <c r="V61" s="375"/>
      <c r="AN61" s="785" t="str">
        <f t="shared" si="0"/>
        <v/>
      </c>
      <c r="AO61" s="785" t="str">
        <f t="shared" si="1"/>
        <v/>
      </c>
      <c r="AP61" s="786" t="str">
        <f t="shared" si="2"/>
        <v/>
      </c>
      <c r="AQ61" s="785" t="str">
        <f t="shared" si="3"/>
        <v/>
      </c>
      <c r="BH61" s="586"/>
      <c r="BI61" s="585" t="str">
        <f t="shared" si="4"/>
        <v/>
      </c>
      <c r="BJ61" s="585" t="str">
        <f t="shared" si="5"/>
        <v/>
      </c>
      <c r="BK61" s="358">
        <v>48</v>
      </c>
      <c r="BL61" s="579" t="str">
        <f t="shared" si="6"/>
        <v/>
      </c>
      <c r="BM61" s="579" t="str">
        <f t="shared" si="7"/>
        <v/>
      </c>
      <c r="BN61" s="579" t="str">
        <f t="shared" si="8"/>
        <v/>
      </c>
      <c r="BO61" s="579" t="str">
        <f t="shared" si="13"/>
        <v/>
      </c>
      <c r="BP61" s="579" t="str">
        <f t="shared" si="13"/>
        <v/>
      </c>
      <c r="CC61" s="376"/>
      <c r="CD61" s="376"/>
      <c r="CE61" s="376"/>
      <c r="CF61" s="376"/>
      <c r="CG61" s="376"/>
      <c r="CH61" s="376"/>
      <c r="CI61" s="376"/>
      <c r="CJ61" s="376"/>
      <c r="CK61" s="376"/>
      <c r="CL61" s="376"/>
      <c r="CN61" s="393"/>
      <c r="DI61" s="363"/>
      <c r="DJ61" s="363"/>
      <c r="DK61" s="363"/>
      <c r="DL61" s="363"/>
      <c r="DM61" s="363"/>
      <c r="DN61" s="363"/>
      <c r="DO61" s="363"/>
      <c r="DP61" s="363"/>
      <c r="DQ61" s="363"/>
    </row>
    <row r="62" spans="1:121" ht="15" x14ac:dyDescent="0.2">
      <c r="A62" s="419">
        <v>54</v>
      </c>
      <c r="B62" s="55"/>
      <c r="C62" s="55"/>
      <c r="H62" s="445"/>
      <c r="K62" s="368"/>
      <c r="L62" s="368"/>
      <c r="N62" s="353"/>
      <c r="O62" s="353"/>
      <c r="P62" s="353"/>
      <c r="Q62" s="353"/>
      <c r="R62" s="353"/>
      <c r="S62" s="353"/>
      <c r="T62" s="353"/>
      <c r="U62" s="353"/>
      <c r="V62" s="375"/>
      <c r="AI62" s="1004"/>
      <c r="AJ62" s="1001"/>
      <c r="AK62" s="1000"/>
      <c r="AL62" s="1000"/>
      <c r="AM62" s="1000"/>
      <c r="AN62" s="785" t="str">
        <f t="shared" si="0"/>
        <v/>
      </c>
      <c r="AO62" s="785" t="str">
        <f t="shared" si="1"/>
        <v/>
      </c>
      <c r="AP62" s="786" t="str">
        <f t="shared" si="2"/>
        <v/>
      </c>
      <c r="AQ62" s="785" t="str">
        <f t="shared" si="3"/>
        <v/>
      </c>
      <c r="AR62" s="781"/>
      <c r="AS62" s="781"/>
      <c r="AT62" s="781"/>
      <c r="AU62" s="781"/>
      <c r="AV62" s="781"/>
      <c r="AW62" s="781"/>
      <c r="AX62" s="781"/>
      <c r="AY62" s="781"/>
      <c r="AZ62" s="589"/>
      <c r="BA62" s="589"/>
      <c r="BB62" s="589"/>
      <c r="BC62" s="589"/>
      <c r="BD62" s="589"/>
      <c r="BE62" s="1001"/>
      <c r="BF62" s="1001"/>
      <c r="BG62" s="1001"/>
      <c r="BH62" s="586"/>
      <c r="BI62" s="585" t="str">
        <f t="shared" si="4"/>
        <v/>
      </c>
      <c r="BJ62" s="585" t="str">
        <f t="shared" si="5"/>
        <v/>
      </c>
      <c r="BK62" s="358">
        <v>49</v>
      </c>
      <c r="BL62" s="579" t="str">
        <f t="shared" si="6"/>
        <v/>
      </c>
      <c r="BM62" s="579" t="str">
        <f t="shared" si="7"/>
        <v/>
      </c>
      <c r="BN62" s="579" t="str">
        <f t="shared" si="8"/>
        <v/>
      </c>
      <c r="BO62" s="579" t="str">
        <f t="shared" si="13"/>
        <v/>
      </c>
      <c r="BP62" s="579" t="str">
        <f t="shared" si="13"/>
        <v/>
      </c>
      <c r="CC62" s="376"/>
      <c r="CD62" s="376"/>
      <c r="CE62" s="376"/>
      <c r="CF62" s="376"/>
      <c r="CG62" s="376"/>
      <c r="CH62" s="376"/>
      <c r="CI62" s="376"/>
      <c r="CJ62" s="376"/>
      <c r="CK62" s="376"/>
      <c r="CL62" s="376"/>
      <c r="CN62" s="393"/>
      <c r="DI62" s="363"/>
      <c r="DJ62" s="363"/>
      <c r="DK62" s="363"/>
      <c r="DL62" s="363"/>
      <c r="DM62" s="363"/>
      <c r="DN62" s="363"/>
      <c r="DO62" s="363"/>
      <c r="DP62" s="363"/>
      <c r="DQ62" s="363"/>
    </row>
    <row r="63" spans="1:121" ht="14.25" customHeight="1" x14ac:dyDescent="0.2">
      <c r="A63" s="419">
        <v>55</v>
      </c>
      <c r="B63" s="55"/>
      <c r="C63" s="55"/>
      <c r="H63" s="445"/>
      <c r="N63" s="353"/>
      <c r="O63" s="353"/>
      <c r="P63" s="353"/>
      <c r="Q63" s="353"/>
      <c r="R63" s="353"/>
      <c r="S63" s="353"/>
      <c r="T63" s="353"/>
      <c r="U63" s="353"/>
      <c r="V63" s="375"/>
      <c r="AI63" s="1004"/>
      <c r="AJ63" s="1001"/>
      <c r="AK63" s="1000"/>
      <c r="AL63" s="1000"/>
      <c r="AM63" s="1000"/>
      <c r="AN63" s="785" t="str">
        <f t="shared" si="0"/>
        <v/>
      </c>
      <c r="AO63" s="785" t="str">
        <f t="shared" si="1"/>
        <v/>
      </c>
      <c r="AP63" s="786" t="str">
        <f t="shared" si="2"/>
        <v/>
      </c>
      <c r="AQ63" s="785" t="str">
        <f t="shared" si="3"/>
        <v/>
      </c>
      <c r="AR63" s="781"/>
      <c r="AS63" s="781"/>
      <c r="AT63" s="781"/>
      <c r="AU63" s="781"/>
      <c r="AV63" s="781"/>
      <c r="AW63" s="781"/>
      <c r="AX63" s="781"/>
      <c r="AY63" s="781"/>
      <c r="AZ63" s="589"/>
      <c r="BA63" s="589"/>
      <c r="BB63" s="589"/>
      <c r="BC63" s="589"/>
      <c r="BD63" s="589"/>
      <c r="BE63" s="1001"/>
      <c r="BF63" s="1001"/>
      <c r="BG63" s="1001"/>
      <c r="BH63" s="586"/>
      <c r="BI63" s="585" t="str">
        <f t="shared" si="4"/>
        <v/>
      </c>
      <c r="BJ63" s="585" t="str">
        <f t="shared" si="5"/>
        <v/>
      </c>
      <c r="BK63" s="358">
        <v>50</v>
      </c>
      <c r="BL63" s="579" t="str">
        <f t="shared" si="6"/>
        <v/>
      </c>
      <c r="BM63" s="579" t="str">
        <f t="shared" si="7"/>
        <v/>
      </c>
      <c r="BN63" s="579" t="str">
        <f t="shared" si="8"/>
        <v/>
      </c>
      <c r="BO63" s="579" t="str">
        <f t="shared" si="13"/>
        <v/>
      </c>
      <c r="BP63" s="579" t="str">
        <f t="shared" si="13"/>
        <v/>
      </c>
      <c r="CC63" s="376"/>
      <c r="CD63" s="376"/>
      <c r="CE63" s="376"/>
      <c r="CF63" s="376"/>
      <c r="CG63" s="376"/>
      <c r="CH63" s="376"/>
      <c r="CI63" s="376"/>
      <c r="CJ63" s="376"/>
      <c r="CK63" s="376"/>
      <c r="CL63" s="376"/>
      <c r="CN63" s="393"/>
      <c r="DI63" s="363"/>
      <c r="DJ63" s="363"/>
      <c r="DK63" s="363"/>
      <c r="DL63" s="363"/>
      <c r="DM63" s="363"/>
      <c r="DN63" s="363"/>
      <c r="DO63" s="363"/>
      <c r="DP63" s="363"/>
      <c r="DQ63" s="363"/>
    </row>
    <row r="64" spans="1:121" ht="14.25" customHeight="1" x14ac:dyDescent="0.2">
      <c r="A64" s="419">
        <v>56</v>
      </c>
      <c r="B64" s="55"/>
      <c r="C64" s="55"/>
      <c r="H64" s="445"/>
      <c r="N64" s="353"/>
      <c r="O64" s="353"/>
      <c r="P64" s="353"/>
      <c r="Q64" s="353"/>
      <c r="R64" s="353"/>
      <c r="S64" s="353"/>
      <c r="T64" s="353"/>
      <c r="U64" s="353"/>
      <c r="V64" s="375"/>
      <c r="AG64" s="1005"/>
      <c r="AH64" s="1005"/>
      <c r="AI64" s="1004"/>
      <c r="AJ64" s="1001"/>
      <c r="AK64" s="1000"/>
      <c r="AL64" s="1000"/>
      <c r="AM64" s="1000"/>
      <c r="AN64" s="785" t="str">
        <f t="shared" si="0"/>
        <v/>
      </c>
      <c r="AO64" s="785" t="str">
        <f t="shared" si="1"/>
        <v/>
      </c>
      <c r="AP64" s="786" t="str">
        <f t="shared" si="2"/>
        <v/>
      </c>
      <c r="AQ64" s="785" t="str">
        <f t="shared" si="3"/>
        <v/>
      </c>
      <c r="AR64" s="781"/>
      <c r="AS64" s="781"/>
      <c r="AT64" s="781"/>
      <c r="AU64" s="781"/>
      <c r="AV64" s="781"/>
      <c r="AW64" s="781"/>
      <c r="AX64" s="781"/>
      <c r="AY64" s="781"/>
      <c r="AZ64" s="589"/>
      <c r="BA64" s="589"/>
      <c r="BB64" s="589"/>
      <c r="BC64" s="589"/>
      <c r="BD64" s="589"/>
      <c r="BE64" s="1001"/>
      <c r="BF64" s="1001"/>
      <c r="BG64" s="1001"/>
      <c r="BH64" s="586"/>
      <c r="BI64" s="585" t="str">
        <f t="shared" si="4"/>
        <v/>
      </c>
      <c r="BJ64" s="585" t="str">
        <f t="shared" si="5"/>
        <v/>
      </c>
      <c r="BK64" s="358">
        <v>51</v>
      </c>
      <c r="BL64" s="579" t="str">
        <f t="shared" si="6"/>
        <v/>
      </c>
      <c r="BM64" s="579" t="str">
        <f t="shared" si="7"/>
        <v/>
      </c>
      <c r="BN64" s="579" t="str">
        <f t="shared" si="8"/>
        <v/>
      </c>
      <c r="BO64" s="579" t="str">
        <f t="shared" si="13"/>
        <v/>
      </c>
      <c r="BP64" s="579" t="str">
        <f t="shared" si="13"/>
        <v/>
      </c>
      <c r="CN64" s="393"/>
      <c r="DI64" s="363"/>
      <c r="DJ64" s="363"/>
      <c r="DK64" s="363"/>
      <c r="DL64" s="363"/>
      <c r="DM64" s="363"/>
      <c r="DN64" s="363"/>
      <c r="DO64" s="363"/>
      <c r="DP64" s="363"/>
      <c r="DQ64" s="363"/>
    </row>
    <row r="65" spans="1:121" ht="15" x14ac:dyDescent="0.2">
      <c r="A65" s="419">
        <v>57</v>
      </c>
      <c r="B65" s="55"/>
      <c r="C65" s="55"/>
      <c r="H65" s="445"/>
      <c r="N65" s="353"/>
      <c r="O65" s="353"/>
      <c r="P65" s="353"/>
      <c r="Q65" s="353"/>
      <c r="R65" s="353"/>
      <c r="S65" s="353"/>
      <c r="T65" s="353"/>
      <c r="U65" s="353"/>
      <c r="V65" s="375"/>
      <c r="AG65" s="1005"/>
      <c r="AH65" s="1005"/>
      <c r="AI65" s="1004"/>
      <c r="AJ65" s="1001"/>
      <c r="AK65" s="1000"/>
      <c r="AL65" s="1000"/>
      <c r="AM65" s="1000"/>
      <c r="AN65" s="785" t="str">
        <f t="shared" si="0"/>
        <v/>
      </c>
      <c r="AO65" s="785" t="str">
        <f t="shared" si="1"/>
        <v/>
      </c>
      <c r="AP65" s="786" t="str">
        <f t="shared" si="2"/>
        <v/>
      </c>
      <c r="AQ65" s="785" t="str">
        <f t="shared" si="3"/>
        <v/>
      </c>
      <c r="AR65" s="781"/>
      <c r="AS65" s="781"/>
      <c r="AT65" s="781"/>
      <c r="AU65" s="781"/>
      <c r="AV65" s="781"/>
      <c r="AW65" s="781"/>
      <c r="AX65" s="781"/>
      <c r="AY65" s="781"/>
      <c r="AZ65" s="589"/>
      <c r="BA65" s="589"/>
      <c r="BB65" s="589"/>
      <c r="BC65" s="589"/>
      <c r="BD65" s="589"/>
      <c r="BE65" s="1001"/>
      <c r="BF65" s="1001"/>
      <c r="BG65" s="1001"/>
      <c r="BH65" s="586"/>
      <c r="BI65" s="585" t="str">
        <f t="shared" si="4"/>
        <v/>
      </c>
      <c r="BJ65" s="585" t="str">
        <f t="shared" si="5"/>
        <v/>
      </c>
      <c r="BK65" s="358">
        <v>52</v>
      </c>
      <c r="BL65" s="579" t="str">
        <f t="shared" si="6"/>
        <v/>
      </c>
      <c r="BM65" s="579" t="str">
        <f t="shared" si="7"/>
        <v/>
      </c>
      <c r="BN65" s="579" t="str">
        <f t="shared" si="8"/>
        <v/>
      </c>
      <c r="BO65" s="579" t="str">
        <f t="shared" si="13"/>
        <v/>
      </c>
      <c r="BP65" s="579" t="str">
        <f t="shared" si="13"/>
        <v/>
      </c>
      <c r="CN65" s="393"/>
      <c r="DI65" s="363"/>
      <c r="DJ65" s="363"/>
      <c r="DK65" s="363"/>
      <c r="DL65" s="363"/>
      <c r="DM65" s="363"/>
      <c r="DN65" s="363"/>
      <c r="DO65" s="363"/>
      <c r="DP65" s="363"/>
      <c r="DQ65" s="363"/>
    </row>
    <row r="66" spans="1:121" ht="18" customHeight="1" x14ac:dyDescent="0.2">
      <c r="A66" s="419">
        <v>58</v>
      </c>
      <c r="B66" s="55"/>
      <c r="C66" s="55"/>
      <c r="H66" s="445"/>
      <c r="N66" s="353"/>
      <c r="O66" s="353"/>
      <c r="P66" s="353"/>
      <c r="Q66" s="353"/>
      <c r="R66" s="353"/>
      <c r="S66" s="353"/>
      <c r="T66" s="353"/>
      <c r="U66" s="353"/>
      <c r="V66" s="353"/>
      <c r="AG66" s="1005"/>
      <c r="AH66" s="1005"/>
      <c r="AI66" s="1004"/>
      <c r="AJ66" s="1001"/>
      <c r="AK66" s="1000"/>
      <c r="AL66" s="1000"/>
      <c r="AM66" s="1000"/>
      <c r="AN66" s="785" t="str">
        <f t="shared" si="0"/>
        <v/>
      </c>
      <c r="AO66" s="785" t="str">
        <f t="shared" si="1"/>
        <v/>
      </c>
      <c r="AP66" s="786" t="str">
        <f t="shared" si="2"/>
        <v/>
      </c>
      <c r="AQ66" s="785" t="str">
        <f t="shared" si="3"/>
        <v/>
      </c>
      <c r="AR66" s="781"/>
      <c r="AS66" s="781"/>
      <c r="AT66" s="781"/>
      <c r="AU66" s="781"/>
      <c r="AV66" s="781"/>
      <c r="AW66" s="781"/>
      <c r="AX66" s="781"/>
      <c r="AY66" s="782"/>
      <c r="AZ66" s="591"/>
      <c r="BA66" s="590"/>
      <c r="BB66" s="590"/>
      <c r="BE66" s="592"/>
      <c r="BF66" s="1001"/>
      <c r="BG66" s="1001"/>
      <c r="BH66" s="586"/>
      <c r="BI66" s="585" t="str">
        <f t="shared" si="4"/>
        <v/>
      </c>
      <c r="BJ66" s="585" t="str">
        <f t="shared" si="5"/>
        <v/>
      </c>
      <c r="BK66" s="358">
        <v>53</v>
      </c>
      <c r="BL66" s="579" t="str">
        <f t="shared" si="6"/>
        <v/>
      </c>
      <c r="BM66" s="579" t="str">
        <f t="shared" si="7"/>
        <v/>
      </c>
      <c r="BN66" s="579" t="str">
        <f t="shared" si="8"/>
        <v/>
      </c>
      <c r="BO66" s="579" t="str">
        <f t="shared" si="13"/>
        <v/>
      </c>
      <c r="BP66" s="579" t="str">
        <f t="shared" si="13"/>
        <v/>
      </c>
      <c r="CN66" s="393"/>
      <c r="DI66" s="363"/>
      <c r="DJ66" s="363"/>
      <c r="DK66" s="363"/>
      <c r="DL66" s="363"/>
      <c r="DM66" s="363"/>
      <c r="DN66" s="363"/>
      <c r="DO66" s="363"/>
      <c r="DP66" s="363"/>
      <c r="DQ66" s="363"/>
    </row>
    <row r="67" spans="1:121" ht="15" x14ac:dyDescent="0.2">
      <c r="A67" s="419">
        <v>59</v>
      </c>
      <c r="B67" s="55"/>
      <c r="C67" s="55"/>
      <c r="H67" s="445"/>
      <c r="O67" s="353"/>
      <c r="P67" s="353"/>
      <c r="Q67" s="353"/>
      <c r="R67" s="353"/>
      <c r="S67" s="353"/>
      <c r="T67" s="353"/>
      <c r="U67" s="353"/>
      <c r="V67" s="353"/>
      <c r="AG67" s="1005"/>
      <c r="AH67" s="1005"/>
      <c r="AI67" s="1004"/>
      <c r="AJ67" s="1001"/>
      <c r="AK67" s="1000"/>
      <c r="AL67" s="1000"/>
      <c r="AM67" s="1000"/>
      <c r="AN67" s="785" t="str">
        <f t="shared" si="0"/>
        <v/>
      </c>
      <c r="AO67" s="785" t="str">
        <f t="shared" si="1"/>
        <v/>
      </c>
      <c r="AP67" s="786" t="str">
        <f t="shared" si="2"/>
        <v/>
      </c>
      <c r="AQ67" s="785" t="str">
        <f t="shared" si="3"/>
        <v/>
      </c>
      <c r="AR67" s="781"/>
      <c r="AS67" s="781"/>
      <c r="AT67" s="781"/>
      <c r="AU67" s="781"/>
      <c r="AV67" s="781"/>
      <c r="AW67" s="781"/>
      <c r="AX67" s="781"/>
      <c r="AY67" s="782"/>
      <c r="AZ67" s="590"/>
      <c r="BA67" s="590"/>
      <c r="BB67" s="590"/>
      <c r="BE67" s="592"/>
      <c r="BF67" s="1001"/>
      <c r="BG67" s="1001"/>
      <c r="BH67" s="586"/>
      <c r="BI67" s="585" t="str">
        <f t="shared" si="4"/>
        <v/>
      </c>
      <c r="BJ67" s="585" t="str">
        <f t="shared" si="5"/>
        <v/>
      </c>
      <c r="BK67" s="358">
        <v>54</v>
      </c>
      <c r="BL67" s="579" t="str">
        <f t="shared" si="6"/>
        <v/>
      </c>
      <c r="BM67" s="579" t="str">
        <f t="shared" si="7"/>
        <v/>
      </c>
      <c r="BN67" s="579" t="str">
        <f t="shared" si="8"/>
        <v/>
      </c>
      <c r="BO67" s="579" t="str">
        <f t="shared" si="13"/>
        <v/>
      </c>
      <c r="BP67" s="579" t="str">
        <f t="shared" si="13"/>
        <v/>
      </c>
      <c r="CN67" s="393"/>
      <c r="DI67" s="363"/>
      <c r="DJ67" s="363"/>
      <c r="DK67" s="363"/>
      <c r="DL67" s="363"/>
      <c r="DM67" s="363"/>
      <c r="DN67" s="363"/>
      <c r="DO67" s="363"/>
      <c r="DP67" s="363"/>
      <c r="DQ67" s="363"/>
    </row>
    <row r="68" spans="1:121" ht="15" x14ac:dyDescent="0.2">
      <c r="A68" s="419">
        <v>60</v>
      </c>
      <c r="B68" s="55"/>
      <c r="C68" s="55"/>
      <c r="H68" s="445"/>
      <c r="N68" s="353"/>
      <c r="O68" s="353"/>
      <c r="P68" s="353"/>
      <c r="Q68" s="353"/>
      <c r="R68" s="353"/>
      <c r="S68" s="353"/>
      <c r="T68" s="353"/>
      <c r="U68" s="353"/>
      <c r="V68" s="353"/>
      <c r="AF68" s="471"/>
      <c r="AG68" s="1005"/>
      <c r="AH68" s="1005"/>
      <c r="AI68" s="1004"/>
      <c r="AJ68" s="1001"/>
      <c r="AK68" s="1000"/>
      <c r="AL68" s="1000"/>
      <c r="AM68" s="1000"/>
      <c r="AN68" s="785" t="str">
        <f t="shared" si="0"/>
        <v/>
      </c>
      <c r="AO68" s="785" t="str">
        <f t="shared" si="1"/>
        <v/>
      </c>
      <c r="AP68" s="786" t="str">
        <f t="shared" si="2"/>
        <v/>
      </c>
      <c r="AQ68" s="785" t="str">
        <f t="shared" si="3"/>
        <v/>
      </c>
      <c r="AR68" s="781"/>
      <c r="AS68" s="781"/>
      <c r="AT68" s="781"/>
      <c r="AU68" s="781"/>
      <c r="AV68" s="781"/>
      <c r="AW68" s="781"/>
      <c r="AX68" s="781"/>
      <c r="AY68" s="781"/>
      <c r="AZ68" s="589"/>
      <c r="BA68" s="589"/>
      <c r="BB68" s="589"/>
      <c r="BE68" s="1001"/>
      <c r="BF68" s="1001"/>
      <c r="BG68" s="1001"/>
      <c r="BH68" s="586"/>
      <c r="BI68" s="585" t="str">
        <f t="shared" si="4"/>
        <v/>
      </c>
      <c r="BJ68" s="585" t="str">
        <f t="shared" si="5"/>
        <v/>
      </c>
      <c r="BK68" s="358">
        <v>55</v>
      </c>
      <c r="BL68" s="579" t="str">
        <f t="shared" si="6"/>
        <v/>
      </c>
      <c r="BM68" s="579" t="str">
        <f t="shared" si="7"/>
        <v/>
      </c>
      <c r="BN68" s="579" t="str">
        <f t="shared" si="8"/>
        <v/>
      </c>
      <c r="BO68" s="579" t="str">
        <f t="shared" si="13"/>
        <v/>
      </c>
      <c r="BP68" s="579" t="str">
        <f t="shared" si="13"/>
        <v/>
      </c>
      <c r="CN68" s="393"/>
      <c r="DI68" s="363"/>
      <c r="DJ68" s="363"/>
      <c r="DK68" s="363"/>
      <c r="DL68" s="363"/>
      <c r="DM68" s="363"/>
      <c r="DN68" s="363"/>
      <c r="DO68" s="363"/>
      <c r="DP68" s="363"/>
      <c r="DQ68" s="363"/>
    </row>
    <row r="69" spans="1:121" ht="15" x14ac:dyDescent="0.2">
      <c r="A69" s="419">
        <v>61</v>
      </c>
      <c r="B69" s="55"/>
      <c r="C69" s="55"/>
      <c r="H69" s="445"/>
      <c r="N69" s="353"/>
      <c r="O69" s="353"/>
      <c r="P69" s="353"/>
      <c r="Q69" s="353"/>
      <c r="R69" s="353"/>
      <c r="S69" s="353"/>
      <c r="T69" s="353"/>
      <c r="U69" s="353"/>
      <c r="V69" s="353"/>
      <c r="AF69" s="471"/>
      <c r="AG69" s="1005"/>
      <c r="AH69" s="1005"/>
      <c r="AI69" s="1004"/>
      <c r="AJ69" s="1001"/>
      <c r="AK69" s="1000"/>
      <c r="AL69" s="1000"/>
      <c r="AM69" s="1000"/>
      <c r="AN69" s="785" t="str">
        <f t="shared" si="0"/>
        <v/>
      </c>
      <c r="AO69" s="785" t="str">
        <f t="shared" si="1"/>
        <v/>
      </c>
      <c r="AP69" s="786" t="str">
        <f t="shared" si="2"/>
        <v/>
      </c>
      <c r="AQ69" s="785" t="str">
        <f t="shared" si="3"/>
        <v/>
      </c>
      <c r="AR69" s="781"/>
      <c r="AS69" s="781"/>
      <c r="AT69" s="781"/>
      <c r="AU69" s="781"/>
      <c r="AV69" s="781"/>
      <c r="AW69" s="781"/>
      <c r="AX69" s="781"/>
      <c r="AY69" s="781"/>
      <c r="AZ69" s="589"/>
      <c r="BA69" s="589"/>
      <c r="BB69" s="589"/>
      <c r="BC69" s="589"/>
      <c r="BD69" s="589"/>
      <c r="BE69" s="1001"/>
      <c r="BF69" s="1001"/>
      <c r="BG69" s="1001"/>
      <c r="BH69" s="586"/>
      <c r="BI69" s="585" t="str">
        <f t="shared" si="4"/>
        <v/>
      </c>
      <c r="BJ69" s="585" t="str">
        <f t="shared" si="5"/>
        <v/>
      </c>
      <c r="BK69" s="358">
        <v>56</v>
      </c>
      <c r="BL69" s="579" t="str">
        <f t="shared" si="6"/>
        <v/>
      </c>
      <c r="BM69" s="579" t="str">
        <f t="shared" si="7"/>
        <v/>
      </c>
      <c r="BN69" s="579" t="str">
        <f t="shared" si="8"/>
        <v/>
      </c>
      <c r="BO69" s="579" t="str">
        <f t="shared" si="13"/>
        <v/>
      </c>
      <c r="BP69" s="579" t="str">
        <f t="shared" si="13"/>
        <v/>
      </c>
      <c r="CN69" s="393"/>
      <c r="DI69" s="363"/>
      <c r="DJ69" s="363"/>
      <c r="DK69" s="363"/>
      <c r="DL69" s="363"/>
      <c r="DM69" s="363"/>
      <c r="DN69" s="363"/>
      <c r="DO69" s="363"/>
      <c r="DP69" s="363"/>
      <c r="DQ69" s="363"/>
    </row>
    <row r="70" spans="1:121" ht="15" x14ac:dyDescent="0.2">
      <c r="A70" s="419">
        <v>62</v>
      </c>
      <c r="B70" s="55"/>
      <c r="C70" s="55"/>
      <c r="H70" s="445"/>
      <c r="N70" s="353"/>
      <c r="O70" s="353"/>
      <c r="P70" s="353"/>
      <c r="Q70" s="353"/>
      <c r="R70" s="353"/>
      <c r="S70" s="353"/>
      <c r="T70" s="353"/>
      <c r="U70" s="353"/>
      <c r="V70" s="353"/>
      <c r="AF70" s="471"/>
      <c r="AG70" s="1005"/>
      <c r="AH70" s="1005"/>
      <c r="AI70" s="1004"/>
      <c r="AJ70" s="1001"/>
      <c r="AK70" s="1000"/>
      <c r="AL70" s="1000"/>
      <c r="AM70" s="1000"/>
      <c r="AN70" s="785" t="str">
        <f t="shared" si="0"/>
        <v/>
      </c>
      <c r="AO70" s="785" t="str">
        <f t="shared" si="1"/>
        <v/>
      </c>
      <c r="AP70" s="786" t="str">
        <f t="shared" si="2"/>
        <v/>
      </c>
      <c r="AQ70" s="785" t="str">
        <f t="shared" si="3"/>
        <v/>
      </c>
      <c r="AR70" s="781"/>
      <c r="AS70" s="781"/>
      <c r="AT70" s="781"/>
      <c r="AU70" s="781"/>
      <c r="AV70" s="781"/>
      <c r="AW70" s="781"/>
      <c r="AX70" s="781"/>
      <c r="AY70" s="781"/>
      <c r="AZ70" s="589"/>
      <c r="BA70" s="589"/>
      <c r="BB70" s="589"/>
      <c r="BC70" s="589"/>
      <c r="BD70" s="589"/>
      <c r="BE70" s="1001"/>
      <c r="BF70" s="1001"/>
      <c r="BG70" s="1001"/>
      <c r="BH70" s="586"/>
      <c r="BI70" s="585" t="str">
        <f t="shared" si="4"/>
        <v/>
      </c>
      <c r="BJ70" s="585" t="str">
        <f t="shared" si="5"/>
        <v/>
      </c>
      <c r="BK70" s="358">
        <v>57</v>
      </c>
      <c r="BL70" s="579" t="str">
        <f t="shared" si="6"/>
        <v/>
      </c>
      <c r="BM70" s="579" t="str">
        <f t="shared" si="7"/>
        <v/>
      </c>
      <c r="BN70" s="579" t="str">
        <f t="shared" si="8"/>
        <v/>
      </c>
      <c r="BO70" s="579" t="str">
        <f t="shared" si="13"/>
        <v/>
      </c>
      <c r="BP70" s="579" t="str">
        <f t="shared" si="13"/>
        <v/>
      </c>
      <c r="CN70" s="393"/>
      <c r="DI70" s="363"/>
      <c r="DJ70" s="363"/>
      <c r="DK70" s="363"/>
      <c r="DL70" s="363"/>
      <c r="DM70" s="363"/>
      <c r="DN70" s="363"/>
      <c r="DO70" s="363"/>
      <c r="DP70" s="363"/>
      <c r="DQ70" s="363"/>
    </row>
    <row r="71" spans="1:121" ht="15" x14ac:dyDescent="0.2">
      <c r="A71" s="419">
        <v>63</v>
      </c>
      <c r="B71" s="55"/>
      <c r="C71" s="55"/>
      <c r="H71" s="445"/>
      <c r="N71" s="353"/>
      <c r="O71" s="353"/>
      <c r="P71" s="353"/>
      <c r="Q71" s="353"/>
      <c r="R71" s="353"/>
      <c r="S71" s="353"/>
      <c r="T71" s="353"/>
      <c r="U71" s="353"/>
      <c r="V71" s="353"/>
      <c r="AF71" s="471"/>
      <c r="AG71" s="1005"/>
      <c r="AH71" s="1005"/>
      <c r="AI71" s="1004"/>
      <c r="AJ71" s="1001"/>
      <c r="AK71" s="1000"/>
      <c r="AL71" s="1000"/>
      <c r="AM71" s="1000"/>
      <c r="AN71" s="785" t="str">
        <f t="shared" si="0"/>
        <v/>
      </c>
      <c r="AO71" s="785" t="str">
        <f t="shared" si="1"/>
        <v/>
      </c>
      <c r="AP71" s="786" t="str">
        <f t="shared" si="2"/>
        <v/>
      </c>
      <c r="AQ71" s="785" t="str">
        <f t="shared" si="3"/>
        <v/>
      </c>
      <c r="AR71" s="781"/>
      <c r="AS71" s="781"/>
      <c r="AT71" s="781"/>
      <c r="AU71" s="781"/>
      <c r="AV71" s="781"/>
      <c r="AW71" s="781"/>
      <c r="AX71" s="781"/>
      <c r="AY71" s="781"/>
      <c r="AZ71" s="589"/>
      <c r="BA71" s="589"/>
      <c r="BB71" s="589"/>
      <c r="BC71" s="589"/>
      <c r="BD71" s="589"/>
      <c r="BE71" s="1001"/>
      <c r="BF71" s="1001"/>
      <c r="BG71" s="1001"/>
      <c r="BH71" s="586"/>
      <c r="BI71" s="585" t="str">
        <f t="shared" si="4"/>
        <v/>
      </c>
      <c r="BJ71" s="585" t="str">
        <f t="shared" si="5"/>
        <v/>
      </c>
      <c r="BK71" s="358">
        <v>58</v>
      </c>
      <c r="BL71" s="579" t="str">
        <f t="shared" si="6"/>
        <v/>
      </c>
      <c r="BM71" s="579" t="str">
        <f t="shared" si="7"/>
        <v/>
      </c>
      <c r="BN71" s="579" t="str">
        <f t="shared" si="8"/>
        <v/>
      </c>
      <c r="BO71" s="579" t="str">
        <f t="shared" si="13"/>
        <v/>
      </c>
      <c r="BP71" s="579" t="str">
        <f t="shared" si="13"/>
        <v/>
      </c>
      <c r="CN71" s="393"/>
      <c r="DI71" s="363"/>
      <c r="DJ71" s="363"/>
      <c r="DK71" s="363"/>
      <c r="DL71" s="363"/>
      <c r="DM71" s="363"/>
      <c r="DN71" s="363"/>
      <c r="DO71" s="363"/>
      <c r="DP71" s="363"/>
      <c r="DQ71" s="363"/>
    </row>
    <row r="72" spans="1:121" ht="15" x14ac:dyDescent="0.2">
      <c r="A72" s="419">
        <v>64</v>
      </c>
      <c r="B72" s="55"/>
      <c r="C72" s="55"/>
      <c r="H72" s="445"/>
      <c r="N72" s="353"/>
      <c r="O72" s="353"/>
      <c r="P72" s="353"/>
      <c r="Q72" s="353"/>
      <c r="R72" s="353"/>
      <c r="S72" s="353"/>
      <c r="T72" s="353"/>
      <c r="U72" s="353"/>
      <c r="V72" s="353"/>
      <c r="AF72" s="1005"/>
      <c r="AG72" s="1005"/>
      <c r="AH72" s="1005"/>
      <c r="AI72" s="1004"/>
      <c r="AJ72" s="1001"/>
      <c r="AK72" s="1000"/>
      <c r="AL72" s="1000"/>
      <c r="AM72" s="1000"/>
      <c r="AN72" s="785" t="str">
        <f t="shared" si="0"/>
        <v/>
      </c>
      <c r="AO72" s="785" t="str">
        <f t="shared" si="1"/>
        <v/>
      </c>
      <c r="AP72" s="786" t="str">
        <f t="shared" si="2"/>
        <v/>
      </c>
      <c r="AQ72" s="785" t="str">
        <f t="shared" si="3"/>
        <v/>
      </c>
      <c r="AR72" s="781"/>
      <c r="AS72" s="781"/>
      <c r="AT72" s="781"/>
      <c r="AU72" s="781"/>
      <c r="AV72" s="781"/>
      <c r="AW72" s="781"/>
      <c r="AX72" s="781"/>
      <c r="AY72" s="781"/>
      <c r="AZ72" s="589"/>
      <c r="BA72" s="589"/>
      <c r="BB72" s="589"/>
      <c r="BC72" s="589"/>
      <c r="BD72" s="589"/>
      <c r="BE72" s="1001"/>
      <c r="BF72" s="1001"/>
      <c r="BG72" s="1001"/>
      <c r="BH72" s="586"/>
      <c r="BI72" s="585" t="str">
        <f t="shared" si="4"/>
        <v/>
      </c>
      <c r="BJ72" s="585" t="str">
        <f t="shared" si="5"/>
        <v/>
      </c>
      <c r="BK72" s="358">
        <v>59</v>
      </c>
      <c r="BL72" s="579" t="str">
        <f t="shared" si="6"/>
        <v/>
      </c>
      <c r="BM72" s="579" t="str">
        <f t="shared" si="7"/>
        <v/>
      </c>
      <c r="BN72" s="579" t="str">
        <f t="shared" si="8"/>
        <v/>
      </c>
      <c r="BO72" s="579" t="str">
        <f t="shared" si="13"/>
        <v/>
      </c>
      <c r="BP72" s="579" t="str">
        <f t="shared" si="13"/>
        <v/>
      </c>
      <c r="CN72" s="393"/>
      <c r="DI72" s="363"/>
      <c r="DJ72" s="363"/>
      <c r="DK72" s="363"/>
      <c r="DL72" s="363"/>
      <c r="DM72" s="363"/>
      <c r="DN72" s="363"/>
      <c r="DO72" s="363"/>
      <c r="DP72" s="363"/>
      <c r="DQ72" s="363"/>
    </row>
    <row r="73" spans="1:121" ht="15" x14ac:dyDescent="0.2">
      <c r="A73" s="419">
        <v>65</v>
      </c>
      <c r="B73" s="55"/>
      <c r="C73" s="55"/>
      <c r="H73" s="445"/>
      <c r="N73" s="353"/>
      <c r="O73" s="353"/>
      <c r="P73" s="353"/>
      <c r="Q73" s="353"/>
      <c r="R73" s="353"/>
      <c r="S73" s="353"/>
      <c r="T73" s="353"/>
      <c r="U73" s="353"/>
      <c r="V73" s="353"/>
      <c r="AF73" s="1005"/>
      <c r="AG73" s="1005"/>
      <c r="AH73" s="1005"/>
      <c r="AI73" s="1004"/>
      <c r="AJ73" s="1001"/>
      <c r="AK73" s="1000"/>
      <c r="AL73" s="1000"/>
      <c r="AM73" s="1000"/>
      <c r="AN73" s="785" t="str">
        <f t="shared" si="0"/>
        <v/>
      </c>
      <c r="AO73" s="785" t="str">
        <f t="shared" si="1"/>
        <v/>
      </c>
      <c r="AP73" s="786" t="str">
        <f t="shared" si="2"/>
        <v/>
      </c>
      <c r="AQ73" s="785" t="str">
        <f t="shared" si="3"/>
        <v/>
      </c>
      <c r="AR73" s="781"/>
      <c r="AS73" s="781"/>
      <c r="AT73" s="781"/>
      <c r="AU73" s="781"/>
      <c r="AV73" s="781"/>
      <c r="AW73" s="781"/>
      <c r="AX73" s="781"/>
      <c r="AY73" s="781"/>
      <c r="AZ73" s="589"/>
      <c r="BA73" s="589"/>
      <c r="BB73" s="589"/>
      <c r="BC73" s="589"/>
      <c r="BD73" s="589"/>
      <c r="BE73" s="1001"/>
      <c r="BF73" s="1001"/>
      <c r="BG73" s="1001"/>
      <c r="BH73" s="586"/>
      <c r="BI73" s="585" t="str">
        <f t="shared" si="4"/>
        <v/>
      </c>
      <c r="BJ73" s="585" t="str">
        <f t="shared" si="5"/>
        <v/>
      </c>
      <c r="BK73" s="358">
        <v>60</v>
      </c>
      <c r="BL73" s="579" t="str">
        <f t="shared" si="6"/>
        <v/>
      </c>
      <c r="BM73" s="579" t="str">
        <f t="shared" si="7"/>
        <v/>
      </c>
      <c r="BN73" s="579" t="str">
        <f t="shared" si="8"/>
        <v/>
      </c>
      <c r="BO73" s="579" t="str">
        <f t="shared" si="13"/>
        <v/>
      </c>
      <c r="BP73" s="579" t="str">
        <f t="shared" si="13"/>
        <v/>
      </c>
      <c r="CN73" s="393"/>
      <c r="DI73" s="363"/>
      <c r="DJ73" s="363"/>
      <c r="DK73" s="363"/>
      <c r="DL73" s="363"/>
      <c r="DM73" s="363"/>
      <c r="DN73" s="363"/>
      <c r="DO73" s="363"/>
      <c r="DP73" s="363"/>
      <c r="DQ73" s="363"/>
    </row>
    <row r="74" spans="1:121" ht="15" x14ac:dyDescent="0.2">
      <c r="A74" s="419">
        <v>66</v>
      </c>
      <c r="B74" s="55"/>
      <c r="C74" s="55"/>
      <c r="H74" s="445"/>
      <c r="N74" s="353"/>
      <c r="O74" s="353"/>
      <c r="P74" s="353"/>
      <c r="Q74" s="353"/>
      <c r="R74" s="353"/>
      <c r="S74" s="353"/>
      <c r="T74" s="353"/>
      <c r="U74" s="353"/>
      <c r="V74" s="353"/>
      <c r="AF74" s="1005"/>
      <c r="AG74" s="1005"/>
      <c r="AH74" s="1005"/>
      <c r="AI74" s="1004"/>
      <c r="AJ74" s="1001"/>
      <c r="AK74" s="1000"/>
      <c r="AL74" s="1000"/>
      <c r="AM74" s="1000"/>
      <c r="AN74" s="785" t="str">
        <f t="shared" ref="AN74:AN137" si="14">IF(OR(B73="",C73=""),"",B73-C73)</f>
        <v/>
      </c>
      <c r="AO74" s="785" t="str">
        <f t="shared" ref="AO74:AO137" si="15">IF(OR(C73="",B73="",BL78=""),"",IF($BI$13=0,BJ78,BI78))</f>
        <v/>
      </c>
      <c r="AP74" s="786" t="str">
        <f t="shared" ref="AP74:AP137" si="16">IF(BM78=-1," - ",IF(BM78=1," + ",""))</f>
        <v/>
      </c>
      <c r="AQ74" s="785" t="str">
        <f t="shared" ref="AQ74:AQ137" si="17">BN78</f>
        <v/>
      </c>
      <c r="AR74" s="781"/>
      <c r="AS74" s="781"/>
      <c r="AT74" s="781"/>
      <c r="AU74" s="781"/>
      <c r="AV74" s="781"/>
      <c r="AW74" s="781"/>
      <c r="AX74" s="781"/>
      <c r="AY74" s="781"/>
      <c r="AZ74" s="589"/>
      <c r="BA74" s="589"/>
      <c r="BB74" s="589"/>
      <c r="BC74" s="589"/>
      <c r="BD74" s="589"/>
      <c r="BE74" s="1001"/>
      <c r="BF74" s="1001"/>
      <c r="BG74" s="1001"/>
      <c r="BH74" s="586"/>
      <c r="BI74" s="585" t="str">
        <f t="shared" si="4"/>
        <v/>
      </c>
      <c r="BJ74" s="585" t="str">
        <f t="shared" si="5"/>
        <v/>
      </c>
      <c r="BK74" s="358">
        <v>61</v>
      </c>
      <c r="BL74" s="579" t="str">
        <f t="shared" si="6"/>
        <v/>
      </c>
      <c r="BM74" s="579" t="str">
        <f t="shared" si="7"/>
        <v/>
      </c>
      <c r="BN74" s="579" t="str">
        <f t="shared" si="8"/>
        <v/>
      </c>
      <c r="BO74" s="579" t="str">
        <f t="shared" si="13"/>
        <v/>
      </c>
      <c r="BP74" s="579" t="str">
        <f t="shared" si="13"/>
        <v/>
      </c>
      <c r="CN74" s="393"/>
      <c r="DI74" s="363"/>
      <c r="DJ74" s="363"/>
      <c r="DK74" s="363"/>
      <c r="DL74" s="363"/>
      <c r="DM74" s="363"/>
      <c r="DN74" s="363"/>
      <c r="DO74" s="363"/>
      <c r="DP74" s="363"/>
      <c r="DQ74" s="363"/>
    </row>
    <row r="75" spans="1:121" ht="15" x14ac:dyDescent="0.2">
      <c r="A75" s="419">
        <v>67</v>
      </c>
      <c r="B75" s="55"/>
      <c r="C75" s="55"/>
      <c r="H75" s="445"/>
      <c r="N75" s="353"/>
      <c r="O75" s="353"/>
      <c r="P75" s="353"/>
      <c r="Q75" s="353"/>
      <c r="R75" s="353"/>
      <c r="S75" s="353"/>
      <c r="T75" s="353"/>
      <c r="U75" s="353"/>
      <c r="V75" s="353"/>
      <c r="AF75" s="1005"/>
      <c r="AG75" s="1005"/>
      <c r="AH75" s="1005"/>
      <c r="AI75" s="1004"/>
      <c r="AJ75" s="1001"/>
      <c r="AK75" s="1000"/>
      <c r="AL75" s="1000"/>
      <c r="AM75" s="1000"/>
      <c r="AN75" s="785" t="str">
        <f t="shared" si="14"/>
        <v/>
      </c>
      <c r="AO75" s="785" t="str">
        <f t="shared" si="15"/>
        <v/>
      </c>
      <c r="AP75" s="786" t="str">
        <f t="shared" si="16"/>
        <v/>
      </c>
      <c r="AQ75" s="785" t="str">
        <f t="shared" si="17"/>
        <v/>
      </c>
      <c r="AR75" s="781"/>
      <c r="AS75" s="781"/>
      <c r="AT75" s="781"/>
      <c r="AU75" s="781"/>
      <c r="AV75" s="781"/>
      <c r="AW75" s="781"/>
      <c r="AX75" s="781"/>
      <c r="AY75" s="781"/>
      <c r="AZ75" s="589"/>
      <c r="BA75" s="589"/>
      <c r="BB75" s="589"/>
      <c r="BC75" s="589"/>
      <c r="BD75" s="589"/>
      <c r="BE75" s="1001"/>
      <c r="BF75" s="1001"/>
      <c r="BG75" s="1001"/>
      <c r="BH75" s="586"/>
      <c r="BI75" s="585" t="str">
        <f t="shared" si="4"/>
        <v/>
      </c>
      <c r="BJ75" s="585" t="str">
        <f t="shared" si="5"/>
        <v/>
      </c>
      <c r="BK75" s="358">
        <v>62</v>
      </c>
      <c r="BL75" s="579" t="str">
        <f t="shared" si="6"/>
        <v/>
      </c>
      <c r="BM75" s="579" t="str">
        <f t="shared" si="7"/>
        <v/>
      </c>
      <c r="BN75" s="579" t="str">
        <f t="shared" si="8"/>
        <v/>
      </c>
      <c r="BO75" s="579" t="str">
        <f t="shared" si="13"/>
        <v/>
      </c>
      <c r="BP75" s="579" t="str">
        <f t="shared" si="13"/>
        <v/>
      </c>
      <c r="CN75" s="393"/>
      <c r="DI75" s="363"/>
      <c r="DJ75" s="363"/>
      <c r="DK75" s="363"/>
      <c r="DL75" s="363"/>
      <c r="DM75" s="363"/>
      <c r="DN75" s="363"/>
      <c r="DO75" s="363"/>
      <c r="DP75" s="363"/>
      <c r="DQ75" s="363"/>
    </row>
    <row r="76" spans="1:121" ht="15" x14ac:dyDescent="0.2">
      <c r="A76" s="419">
        <v>68</v>
      </c>
      <c r="B76" s="55"/>
      <c r="C76" s="55"/>
      <c r="H76" s="445"/>
      <c r="N76" s="353"/>
      <c r="O76" s="353"/>
      <c r="P76" s="353"/>
      <c r="Q76" s="353"/>
      <c r="R76" s="353"/>
      <c r="S76" s="353"/>
      <c r="T76" s="353"/>
      <c r="U76" s="353"/>
      <c r="V76" s="353"/>
      <c r="AF76" s="1005"/>
      <c r="AG76" s="1005"/>
      <c r="AH76" s="1005"/>
      <c r="AI76" s="1004"/>
      <c r="AJ76" s="1001"/>
      <c r="AK76" s="1000"/>
      <c r="AL76" s="1000"/>
      <c r="AM76" s="1000"/>
      <c r="AN76" s="785" t="str">
        <f t="shared" si="14"/>
        <v/>
      </c>
      <c r="AO76" s="785" t="str">
        <f t="shared" si="15"/>
        <v/>
      </c>
      <c r="AP76" s="786" t="str">
        <f t="shared" si="16"/>
        <v/>
      </c>
      <c r="AQ76" s="785" t="str">
        <f t="shared" si="17"/>
        <v/>
      </c>
      <c r="AR76" s="781"/>
      <c r="AS76" s="781"/>
      <c r="AT76" s="781"/>
      <c r="AU76" s="781"/>
      <c r="AV76" s="781"/>
      <c r="AW76" s="781"/>
      <c r="AX76" s="781"/>
      <c r="AY76" s="781"/>
      <c r="AZ76" s="589"/>
      <c r="BA76" s="589"/>
      <c r="BB76" s="589"/>
      <c r="BC76" s="589"/>
      <c r="BD76" s="589"/>
      <c r="BE76" s="1001"/>
      <c r="BF76" s="1001"/>
      <c r="BG76" s="1001"/>
      <c r="BH76" s="586"/>
      <c r="BI76" s="585" t="str">
        <f t="shared" si="4"/>
        <v/>
      </c>
      <c r="BJ76" s="585" t="str">
        <f t="shared" si="5"/>
        <v/>
      </c>
      <c r="BK76" s="358">
        <v>63</v>
      </c>
      <c r="BL76" s="579" t="str">
        <f t="shared" si="6"/>
        <v/>
      </c>
      <c r="BM76" s="579" t="str">
        <f t="shared" si="7"/>
        <v/>
      </c>
      <c r="BN76" s="579" t="str">
        <f t="shared" si="8"/>
        <v/>
      </c>
      <c r="BO76" s="579" t="str">
        <f t="shared" si="13"/>
        <v/>
      </c>
      <c r="BP76" s="579" t="str">
        <f t="shared" si="13"/>
        <v/>
      </c>
      <c r="CN76" s="393"/>
      <c r="DI76" s="363"/>
      <c r="DJ76" s="363"/>
      <c r="DK76" s="363"/>
      <c r="DL76" s="363"/>
      <c r="DM76" s="363"/>
      <c r="DN76" s="363"/>
      <c r="DO76" s="363"/>
      <c r="DP76" s="363"/>
      <c r="DQ76" s="363"/>
    </row>
    <row r="77" spans="1:121" ht="15" x14ac:dyDescent="0.2">
      <c r="A77" s="419">
        <v>69</v>
      </c>
      <c r="B77" s="55"/>
      <c r="C77" s="55"/>
      <c r="H77" s="445"/>
      <c r="N77" s="353"/>
      <c r="O77" s="353"/>
      <c r="P77" s="353"/>
      <c r="Q77" s="353"/>
      <c r="R77" s="353"/>
      <c r="S77" s="353"/>
      <c r="T77" s="353"/>
      <c r="U77" s="353"/>
      <c r="V77" s="353"/>
      <c r="AF77" s="1005"/>
      <c r="AG77" s="1005"/>
      <c r="AH77" s="1005"/>
      <c r="AI77" s="1004"/>
      <c r="AJ77" s="1001"/>
      <c r="AK77" s="1000"/>
      <c r="AL77" s="1000"/>
      <c r="AM77" s="1000"/>
      <c r="AN77" s="785" t="str">
        <f t="shared" si="14"/>
        <v/>
      </c>
      <c r="AO77" s="785" t="str">
        <f t="shared" si="15"/>
        <v/>
      </c>
      <c r="AP77" s="786" t="str">
        <f t="shared" si="16"/>
        <v/>
      </c>
      <c r="AQ77" s="785" t="str">
        <f t="shared" si="17"/>
        <v/>
      </c>
      <c r="AR77" s="781"/>
      <c r="AS77" s="781"/>
      <c r="AT77" s="781"/>
      <c r="AU77" s="781"/>
      <c r="AV77" s="781"/>
      <c r="AW77" s="781"/>
      <c r="AX77" s="781"/>
      <c r="AY77" s="781"/>
      <c r="AZ77" s="589"/>
      <c r="BA77" s="589"/>
      <c r="BB77" s="589"/>
      <c r="BC77" s="589"/>
      <c r="BD77" s="589"/>
      <c r="BE77" s="1001"/>
      <c r="BF77" s="1001"/>
      <c r="BG77" s="1001"/>
      <c r="BH77" s="586"/>
      <c r="BI77" s="585" t="str">
        <f t="shared" si="4"/>
        <v/>
      </c>
      <c r="BJ77" s="585" t="str">
        <f t="shared" si="5"/>
        <v/>
      </c>
      <c r="BK77" s="358">
        <v>64</v>
      </c>
      <c r="BL77" s="579" t="str">
        <f t="shared" si="6"/>
        <v/>
      </c>
      <c r="BM77" s="579" t="str">
        <f t="shared" si="7"/>
        <v/>
      </c>
      <c r="BN77" s="579" t="str">
        <f t="shared" si="8"/>
        <v/>
      </c>
      <c r="BO77" s="579" t="str">
        <f t="shared" si="13"/>
        <v/>
      </c>
      <c r="BP77" s="579" t="str">
        <f t="shared" si="13"/>
        <v/>
      </c>
      <c r="CN77" s="393"/>
      <c r="DI77" s="363"/>
      <c r="DJ77" s="363"/>
      <c r="DK77" s="363"/>
      <c r="DL77" s="363"/>
      <c r="DM77" s="363"/>
      <c r="DN77" s="363"/>
      <c r="DO77" s="363"/>
      <c r="DP77" s="363"/>
      <c r="DQ77" s="363"/>
    </row>
    <row r="78" spans="1:121" ht="15" x14ac:dyDescent="0.2">
      <c r="A78" s="419">
        <v>70</v>
      </c>
      <c r="B78" s="55"/>
      <c r="C78" s="55"/>
      <c r="H78" s="445"/>
      <c r="N78" s="353"/>
      <c r="O78" s="353"/>
      <c r="P78" s="353"/>
      <c r="Q78" s="353"/>
      <c r="R78" s="353"/>
      <c r="S78" s="353"/>
      <c r="T78" s="353"/>
      <c r="U78" s="353"/>
      <c r="V78" s="353"/>
      <c r="AF78" s="1005"/>
      <c r="AG78" s="1005"/>
      <c r="AH78" s="1005"/>
      <c r="AI78" s="1004"/>
      <c r="AJ78" s="1001"/>
      <c r="AK78" s="1000"/>
      <c r="AL78" s="1000"/>
      <c r="AM78" s="1000"/>
      <c r="AN78" s="785" t="str">
        <f t="shared" si="14"/>
        <v/>
      </c>
      <c r="AO78" s="785" t="str">
        <f t="shared" si="15"/>
        <v/>
      </c>
      <c r="AP78" s="786" t="str">
        <f t="shared" si="16"/>
        <v/>
      </c>
      <c r="AQ78" s="785" t="str">
        <f t="shared" si="17"/>
        <v/>
      </c>
      <c r="AR78" s="781"/>
      <c r="AS78" s="781"/>
      <c r="AT78" s="781"/>
      <c r="AU78" s="781"/>
      <c r="AV78" s="781"/>
      <c r="AW78" s="781"/>
      <c r="AX78" s="781"/>
      <c r="AY78" s="781"/>
      <c r="AZ78" s="589"/>
      <c r="BA78" s="589"/>
      <c r="BB78" s="589"/>
      <c r="BC78" s="589"/>
      <c r="BD78" s="589"/>
      <c r="BE78" s="1001"/>
      <c r="BF78" s="1001"/>
      <c r="BG78" s="1001"/>
      <c r="BH78" s="586"/>
      <c r="BI78" s="585" t="str">
        <f t="shared" ref="BI78:BI141" si="18">IF(OR(A73="",B73="",BL78=""),"",_xlfn.RANK.AVG(BL78,$BL$14:$BL$513,1))</f>
        <v/>
      </c>
      <c r="BJ78" s="585" t="str">
        <f t="shared" ref="BJ78:BJ141" si="19">IF(OR(B73="",C73="",BL78=""),"",RANK(BL78,$BL$14:$BL$513,1))</f>
        <v/>
      </c>
      <c r="BK78" s="358">
        <v>65</v>
      </c>
      <c r="BL78" s="579" t="str">
        <f t="shared" ref="BL78:BL141" si="20">IF(OR(B73="",C73="",AN74=0),"",ABS(AN74))</f>
        <v/>
      </c>
      <c r="BM78" s="579" t="str">
        <f t="shared" ref="BM78:BM141" si="21">IF(BL78="","",IF(AN74&lt;0,-1,IF(AN74=0,0,IF(AN74&gt;0,1))))</f>
        <v/>
      </c>
      <c r="BN78" s="579" t="str">
        <f t="shared" ref="BN78:BN141" si="22">IF(OR(AN74=0,AN74=""),"",AO74*BM78)</f>
        <v/>
      </c>
      <c r="BO78" s="579" t="str">
        <f t="shared" ref="BO78:BP94" si="23">IF(B73="","",B73)</f>
        <v/>
      </c>
      <c r="BP78" s="579" t="str">
        <f t="shared" si="23"/>
        <v/>
      </c>
      <c r="CN78" s="393"/>
      <c r="DI78" s="363"/>
      <c r="DJ78" s="363"/>
      <c r="DK78" s="363"/>
      <c r="DL78" s="363"/>
      <c r="DM78" s="363"/>
      <c r="DN78" s="363"/>
      <c r="DO78" s="363"/>
      <c r="DP78" s="363"/>
      <c r="DQ78" s="363"/>
    </row>
    <row r="79" spans="1:121" ht="15" x14ac:dyDescent="0.2">
      <c r="A79" s="419">
        <v>71</v>
      </c>
      <c r="B79" s="55"/>
      <c r="C79" s="55"/>
      <c r="H79" s="445"/>
      <c r="N79" s="353"/>
      <c r="O79" s="353"/>
      <c r="P79" s="353"/>
      <c r="Q79" s="353"/>
      <c r="R79" s="353"/>
      <c r="S79" s="353"/>
      <c r="T79" s="353"/>
      <c r="U79" s="353"/>
      <c r="V79" s="353"/>
      <c r="AF79" s="1005"/>
      <c r="AG79" s="1005"/>
      <c r="AH79" s="1005"/>
      <c r="AI79" s="1004"/>
      <c r="AJ79" s="1001"/>
      <c r="AK79" s="1000"/>
      <c r="AL79" s="1000"/>
      <c r="AM79" s="1000"/>
      <c r="AN79" s="785" t="str">
        <f t="shared" si="14"/>
        <v/>
      </c>
      <c r="AO79" s="785" t="str">
        <f t="shared" si="15"/>
        <v/>
      </c>
      <c r="AP79" s="786" t="str">
        <f t="shared" si="16"/>
        <v/>
      </c>
      <c r="AQ79" s="785" t="str">
        <f t="shared" si="17"/>
        <v/>
      </c>
      <c r="AR79" s="781"/>
      <c r="AS79" s="781"/>
      <c r="AT79" s="781"/>
      <c r="AU79" s="781"/>
      <c r="AV79" s="781"/>
      <c r="AW79" s="781"/>
      <c r="AX79" s="781"/>
      <c r="AY79" s="781"/>
      <c r="AZ79" s="589"/>
      <c r="BA79" s="589"/>
      <c r="BB79" s="589"/>
      <c r="BC79" s="589"/>
      <c r="BD79" s="589"/>
      <c r="BE79" s="1001"/>
      <c r="BF79" s="1001"/>
      <c r="BG79" s="1001"/>
      <c r="BH79" s="586"/>
      <c r="BI79" s="585" t="str">
        <f t="shared" si="18"/>
        <v/>
      </c>
      <c r="BJ79" s="585" t="str">
        <f t="shared" si="19"/>
        <v/>
      </c>
      <c r="BK79" s="358">
        <v>66</v>
      </c>
      <c r="BL79" s="579" t="str">
        <f t="shared" si="20"/>
        <v/>
      </c>
      <c r="BM79" s="579" t="str">
        <f t="shared" si="21"/>
        <v/>
      </c>
      <c r="BN79" s="579" t="str">
        <f t="shared" si="22"/>
        <v/>
      </c>
      <c r="BO79" s="579" t="str">
        <f t="shared" si="23"/>
        <v/>
      </c>
      <c r="BP79" s="579" t="str">
        <f t="shared" si="23"/>
        <v/>
      </c>
      <c r="DI79" s="363"/>
      <c r="DJ79" s="363"/>
      <c r="DK79" s="363"/>
      <c r="DL79" s="363"/>
      <c r="DM79" s="363"/>
      <c r="DN79" s="363"/>
      <c r="DO79" s="363"/>
      <c r="DP79" s="363"/>
      <c r="DQ79" s="363"/>
    </row>
    <row r="80" spans="1:121" ht="15" x14ac:dyDescent="0.2">
      <c r="A80" s="419">
        <v>72</v>
      </c>
      <c r="B80" s="55"/>
      <c r="C80" s="55"/>
      <c r="H80" s="445"/>
      <c r="N80" s="353"/>
      <c r="O80" s="353"/>
      <c r="P80" s="353"/>
      <c r="Q80" s="353"/>
      <c r="R80" s="353"/>
      <c r="S80" s="353"/>
      <c r="T80" s="353"/>
      <c r="U80" s="353"/>
      <c r="V80" s="353"/>
      <c r="AF80" s="1005"/>
      <c r="AG80" s="1005"/>
      <c r="AH80" s="1005"/>
      <c r="AI80" s="1004"/>
      <c r="AJ80" s="1001"/>
      <c r="AK80" s="1000"/>
      <c r="AL80" s="1000"/>
      <c r="AM80" s="1000"/>
      <c r="AN80" s="785" t="str">
        <f t="shared" si="14"/>
        <v/>
      </c>
      <c r="AO80" s="785" t="str">
        <f t="shared" si="15"/>
        <v/>
      </c>
      <c r="AP80" s="786" t="str">
        <f t="shared" si="16"/>
        <v/>
      </c>
      <c r="AQ80" s="785" t="str">
        <f t="shared" si="17"/>
        <v/>
      </c>
      <c r="AR80" s="781"/>
      <c r="AS80" s="781"/>
      <c r="AT80" s="781"/>
      <c r="AU80" s="781"/>
      <c r="AV80" s="781"/>
      <c r="AW80" s="781"/>
      <c r="AX80" s="781"/>
      <c r="AY80" s="781"/>
      <c r="AZ80" s="589"/>
      <c r="BA80" s="589"/>
      <c r="BB80" s="589"/>
      <c r="BC80" s="589"/>
      <c r="BD80" s="589"/>
      <c r="BE80" s="1001"/>
      <c r="BF80" s="1001"/>
      <c r="BG80" s="1001"/>
      <c r="BH80" s="586"/>
      <c r="BI80" s="585" t="str">
        <f t="shared" si="18"/>
        <v/>
      </c>
      <c r="BJ80" s="585" t="str">
        <f t="shared" si="19"/>
        <v/>
      </c>
      <c r="BK80" s="358">
        <v>67</v>
      </c>
      <c r="BL80" s="579" t="str">
        <f t="shared" si="20"/>
        <v/>
      </c>
      <c r="BM80" s="579" t="str">
        <f t="shared" si="21"/>
        <v/>
      </c>
      <c r="BN80" s="579" t="str">
        <f t="shared" si="22"/>
        <v/>
      </c>
      <c r="BO80" s="579" t="str">
        <f t="shared" si="23"/>
        <v/>
      </c>
      <c r="BP80" s="579" t="str">
        <f t="shared" si="23"/>
        <v/>
      </c>
      <c r="DI80" s="363"/>
      <c r="DJ80" s="363"/>
      <c r="DK80" s="363"/>
      <c r="DL80" s="363"/>
      <c r="DM80" s="363"/>
      <c r="DN80" s="363"/>
      <c r="DO80" s="363"/>
      <c r="DP80" s="363"/>
      <c r="DQ80" s="363"/>
    </row>
    <row r="81" spans="1:92" ht="15" x14ac:dyDescent="0.2">
      <c r="A81" s="419">
        <v>73</v>
      </c>
      <c r="B81" s="55"/>
      <c r="C81" s="55"/>
      <c r="H81" s="445"/>
      <c r="N81" s="353"/>
      <c r="O81" s="353"/>
      <c r="P81" s="353"/>
      <c r="Q81" s="353"/>
      <c r="R81" s="353"/>
      <c r="S81" s="353"/>
      <c r="T81" s="353"/>
      <c r="U81" s="353"/>
      <c r="V81" s="353"/>
      <c r="AF81" s="1005"/>
      <c r="AG81" s="1005"/>
      <c r="AH81" s="1005"/>
      <c r="AI81" s="1004"/>
      <c r="AJ81" s="1001"/>
      <c r="AK81" s="1000"/>
      <c r="AL81" s="1000"/>
      <c r="AM81" s="1000"/>
      <c r="AN81" s="785" t="str">
        <f t="shared" si="14"/>
        <v/>
      </c>
      <c r="AO81" s="785" t="str">
        <f t="shared" si="15"/>
        <v/>
      </c>
      <c r="AP81" s="786" t="str">
        <f t="shared" si="16"/>
        <v/>
      </c>
      <c r="AQ81" s="785" t="str">
        <f t="shared" si="17"/>
        <v/>
      </c>
      <c r="AR81" s="781"/>
      <c r="AS81" s="781"/>
      <c r="AT81" s="781"/>
      <c r="AU81" s="781"/>
      <c r="AV81" s="781"/>
      <c r="AW81" s="781"/>
      <c r="AX81" s="781"/>
      <c r="AY81" s="781"/>
      <c r="AZ81" s="589"/>
      <c r="BA81" s="589"/>
      <c r="BB81" s="589"/>
      <c r="BC81" s="589"/>
      <c r="BD81" s="589"/>
      <c r="BE81" s="1001"/>
      <c r="BF81" s="1001"/>
      <c r="BG81" s="1001"/>
      <c r="BH81" s="586"/>
      <c r="BI81" s="585" t="str">
        <f t="shared" si="18"/>
        <v/>
      </c>
      <c r="BJ81" s="585" t="str">
        <f t="shared" si="19"/>
        <v/>
      </c>
      <c r="BK81" s="358">
        <v>68</v>
      </c>
      <c r="BL81" s="579" t="str">
        <f t="shared" si="20"/>
        <v/>
      </c>
      <c r="BM81" s="579" t="str">
        <f t="shared" si="21"/>
        <v/>
      </c>
      <c r="BN81" s="579" t="str">
        <f t="shared" si="22"/>
        <v/>
      </c>
      <c r="BO81" s="579" t="str">
        <f t="shared" si="23"/>
        <v/>
      </c>
      <c r="BP81" s="579" t="str">
        <f t="shared" si="23"/>
        <v/>
      </c>
      <c r="CN81" s="393"/>
    </row>
    <row r="82" spans="1:92" ht="15" x14ac:dyDescent="0.2">
      <c r="A82" s="419">
        <v>74</v>
      </c>
      <c r="B82" s="55"/>
      <c r="C82" s="55"/>
      <c r="H82" s="445"/>
      <c r="N82" s="353"/>
      <c r="O82" s="353"/>
      <c r="P82" s="353"/>
      <c r="Q82" s="353"/>
      <c r="R82" s="353"/>
      <c r="S82" s="353"/>
      <c r="T82" s="353"/>
      <c r="U82" s="353"/>
      <c r="V82" s="353"/>
      <c r="AN82" s="785" t="str">
        <f t="shared" si="14"/>
        <v/>
      </c>
      <c r="AO82" s="785" t="str">
        <f t="shared" si="15"/>
        <v/>
      </c>
      <c r="AP82" s="786" t="str">
        <f t="shared" si="16"/>
        <v/>
      </c>
      <c r="AQ82" s="785" t="str">
        <f t="shared" si="17"/>
        <v/>
      </c>
      <c r="BH82" s="586"/>
      <c r="BI82" s="585" t="str">
        <f t="shared" si="18"/>
        <v/>
      </c>
      <c r="BJ82" s="585" t="str">
        <f t="shared" si="19"/>
        <v/>
      </c>
      <c r="BK82" s="358">
        <v>69</v>
      </c>
      <c r="BL82" s="579" t="str">
        <f t="shared" si="20"/>
        <v/>
      </c>
      <c r="BM82" s="579" t="str">
        <f t="shared" si="21"/>
        <v/>
      </c>
      <c r="BN82" s="579" t="str">
        <f t="shared" si="22"/>
        <v/>
      </c>
      <c r="BO82" s="579" t="str">
        <f t="shared" si="23"/>
        <v/>
      </c>
      <c r="BP82" s="579" t="str">
        <f t="shared" si="23"/>
        <v/>
      </c>
      <c r="CN82" s="393"/>
    </row>
    <row r="83" spans="1:92" ht="15" x14ac:dyDescent="0.2">
      <c r="A83" s="419">
        <v>75</v>
      </c>
      <c r="B83" s="55"/>
      <c r="C83" s="55"/>
      <c r="H83" s="445"/>
      <c r="N83" s="353"/>
      <c r="O83" s="353"/>
      <c r="P83" s="353"/>
      <c r="Q83" s="353"/>
      <c r="R83" s="353"/>
      <c r="S83" s="353"/>
      <c r="T83" s="353"/>
      <c r="U83" s="353"/>
      <c r="V83" s="353"/>
      <c r="AN83" s="785" t="str">
        <f t="shared" si="14"/>
        <v/>
      </c>
      <c r="AO83" s="785" t="str">
        <f t="shared" si="15"/>
        <v/>
      </c>
      <c r="AP83" s="786" t="str">
        <f t="shared" si="16"/>
        <v/>
      </c>
      <c r="AQ83" s="785" t="str">
        <f t="shared" si="17"/>
        <v/>
      </c>
      <c r="BH83" s="586"/>
      <c r="BI83" s="585" t="str">
        <f t="shared" si="18"/>
        <v/>
      </c>
      <c r="BJ83" s="585" t="str">
        <f t="shared" si="19"/>
        <v/>
      </c>
      <c r="BK83" s="358">
        <v>70</v>
      </c>
      <c r="BL83" s="579" t="str">
        <f t="shared" si="20"/>
        <v/>
      </c>
      <c r="BM83" s="579" t="str">
        <f t="shared" si="21"/>
        <v/>
      </c>
      <c r="BN83" s="579" t="str">
        <f t="shared" si="22"/>
        <v/>
      </c>
      <c r="BO83" s="579" t="str">
        <f t="shared" si="23"/>
        <v/>
      </c>
      <c r="BP83" s="579" t="str">
        <f t="shared" si="23"/>
        <v/>
      </c>
      <c r="CN83" s="393"/>
    </row>
    <row r="84" spans="1:92" ht="15" x14ac:dyDescent="0.2">
      <c r="A84" s="419">
        <v>76</v>
      </c>
      <c r="B84" s="55"/>
      <c r="C84" s="55"/>
      <c r="H84" s="445"/>
      <c r="N84" s="353"/>
      <c r="O84" s="353"/>
      <c r="P84" s="353"/>
      <c r="Q84" s="353"/>
      <c r="R84" s="353"/>
      <c r="S84" s="353"/>
      <c r="T84" s="353"/>
      <c r="U84" s="353"/>
      <c r="V84" s="353"/>
      <c r="AN84" s="785" t="str">
        <f t="shared" si="14"/>
        <v/>
      </c>
      <c r="AO84" s="785" t="str">
        <f t="shared" si="15"/>
        <v/>
      </c>
      <c r="AP84" s="786" t="str">
        <f t="shared" si="16"/>
        <v/>
      </c>
      <c r="AQ84" s="785" t="str">
        <f t="shared" si="17"/>
        <v/>
      </c>
      <c r="BH84" s="586"/>
      <c r="BI84" s="585" t="str">
        <f t="shared" si="18"/>
        <v/>
      </c>
      <c r="BJ84" s="585" t="str">
        <f t="shared" si="19"/>
        <v/>
      </c>
      <c r="BK84" s="358">
        <v>71</v>
      </c>
      <c r="BL84" s="579" t="str">
        <f t="shared" si="20"/>
        <v/>
      </c>
      <c r="BM84" s="579" t="str">
        <f t="shared" si="21"/>
        <v/>
      </c>
      <c r="BN84" s="579" t="str">
        <f t="shared" si="22"/>
        <v/>
      </c>
      <c r="BO84" s="579" t="str">
        <f t="shared" si="23"/>
        <v/>
      </c>
      <c r="BP84" s="579" t="str">
        <f t="shared" si="23"/>
        <v/>
      </c>
      <c r="CN84" s="393"/>
    </row>
    <row r="85" spans="1:92" ht="15" x14ac:dyDescent="0.2">
      <c r="A85" s="419">
        <v>77</v>
      </c>
      <c r="B85" s="55"/>
      <c r="C85" s="55"/>
      <c r="H85" s="445"/>
      <c r="N85" s="353"/>
      <c r="O85" s="353"/>
      <c r="P85" s="353"/>
      <c r="Q85" s="353"/>
      <c r="R85" s="353"/>
      <c r="S85" s="353"/>
      <c r="T85" s="353"/>
      <c r="U85" s="353"/>
      <c r="V85" s="353"/>
      <c r="AN85" s="785" t="str">
        <f t="shared" si="14"/>
        <v/>
      </c>
      <c r="AO85" s="785" t="str">
        <f t="shared" si="15"/>
        <v/>
      </c>
      <c r="AP85" s="786" t="str">
        <f t="shared" si="16"/>
        <v/>
      </c>
      <c r="AQ85" s="785" t="str">
        <f t="shared" si="17"/>
        <v/>
      </c>
      <c r="BH85" s="586"/>
      <c r="BI85" s="585" t="str">
        <f t="shared" si="18"/>
        <v/>
      </c>
      <c r="BJ85" s="585" t="str">
        <f t="shared" si="19"/>
        <v/>
      </c>
      <c r="BK85" s="358">
        <v>72</v>
      </c>
      <c r="BL85" s="579" t="str">
        <f t="shared" si="20"/>
        <v/>
      </c>
      <c r="BM85" s="579" t="str">
        <f t="shared" si="21"/>
        <v/>
      </c>
      <c r="BN85" s="579" t="str">
        <f t="shared" si="22"/>
        <v/>
      </c>
      <c r="BO85" s="579" t="str">
        <f t="shared" si="23"/>
        <v/>
      </c>
      <c r="BP85" s="579" t="str">
        <f t="shared" si="23"/>
        <v/>
      </c>
      <c r="CN85" s="393"/>
    </row>
    <row r="86" spans="1:92" ht="15" x14ac:dyDescent="0.2">
      <c r="A86" s="419">
        <v>78</v>
      </c>
      <c r="B86" s="55"/>
      <c r="C86" s="55"/>
      <c r="H86" s="445"/>
      <c r="N86" s="353"/>
      <c r="O86" s="353"/>
      <c r="P86" s="353"/>
      <c r="Q86" s="353"/>
      <c r="R86" s="353"/>
      <c r="S86" s="353"/>
      <c r="T86" s="353"/>
      <c r="U86" s="353"/>
      <c r="V86" s="353"/>
      <c r="AN86" s="785" t="str">
        <f t="shared" si="14"/>
        <v/>
      </c>
      <c r="AO86" s="785" t="str">
        <f t="shared" si="15"/>
        <v/>
      </c>
      <c r="AP86" s="786" t="str">
        <f t="shared" si="16"/>
        <v/>
      </c>
      <c r="AQ86" s="785" t="str">
        <f t="shared" si="17"/>
        <v/>
      </c>
      <c r="BH86" s="586"/>
      <c r="BI86" s="585" t="str">
        <f t="shared" si="18"/>
        <v/>
      </c>
      <c r="BJ86" s="585" t="str">
        <f t="shared" si="19"/>
        <v/>
      </c>
      <c r="BK86" s="358">
        <v>73</v>
      </c>
      <c r="BL86" s="579" t="str">
        <f t="shared" si="20"/>
        <v/>
      </c>
      <c r="BM86" s="579" t="str">
        <f t="shared" si="21"/>
        <v/>
      </c>
      <c r="BN86" s="579" t="str">
        <f t="shared" si="22"/>
        <v/>
      </c>
      <c r="BO86" s="579" t="str">
        <f t="shared" si="23"/>
        <v/>
      </c>
      <c r="BP86" s="579" t="str">
        <f t="shared" si="23"/>
        <v/>
      </c>
      <c r="CN86" s="393"/>
    </row>
    <row r="87" spans="1:92" ht="15" x14ac:dyDescent="0.2">
      <c r="A87" s="419">
        <v>79</v>
      </c>
      <c r="B87" s="55"/>
      <c r="C87" s="55"/>
      <c r="H87" s="445"/>
      <c r="N87" s="353"/>
      <c r="O87" s="353"/>
      <c r="P87" s="353"/>
      <c r="Q87" s="353"/>
      <c r="R87" s="353"/>
      <c r="S87" s="353"/>
      <c r="T87" s="353"/>
      <c r="U87" s="353"/>
      <c r="V87" s="353"/>
      <c r="AN87" s="785" t="str">
        <f t="shared" si="14"/>
        <v/>
      </c>
      <c r="AO87" s="785" t="str">
        <f t="shared" si="15"/>
        <v/>
      </c>
      <c r="AP87" s="786" t="str">
        <f t="shared" si="16"/>
        <v/>
      </c>
      <c r="AQ87" s="785" t="str">
        <f t="shared" si="17"/>
        <v/>
      </c>
      <c r="BH87" s="586"/>
      <c r="BI87" s="585" t="str">
        <f t="shared" si="18"/>
        <v/>
      </c>
      <c r="BJ87" s="585" t="str">
        <f t="shared" si="19"/>
        <v/>
      </c>
      <c r="BK87" s="358">
        <v>74</v>
      </c>
      <c r="BL87" s="579" t="str">
        <f t="shared" si="20"/>
        <v/>
      </c>
      <c r="BM87" s="579" t="str">
        <f t="shared" si="21"/>
        <v/>
      </c>
      <c r="BN87" s="579" t="str">
        <f t="shared" si="22"/>
        <v/>
      </c>
      <c r="BO87" s="579" t="str">
        <f t="shared" si="23"/>
        <v/>
      </c>
      <c r="BP87" s="579" t="str">
        <f t="shared" si="23"/>
        <v/>
      </c>
      <c r="CN87" s="393"/>
    </row>
    <row r="88" spans="1:92" ht="15" x14ac:dyDescent="0.2">
      <c r="A88" s="419">
        <v>80</v>
      </c>
      <c r="B88" s="55"/>
      <c r="C88" s="55"/>
      <c r="H88" s="445"/>
      <c r="S88" s="353"/>
      <c r="T88" s="353"/>
      <c r="V88" s="353"/>
      <c r="AN88" s="785" t="str">
        <f t="shared" si="14"/>
        <v/>
      </c>
      <c r="AO88" s="785" t="str">
        <f t="shared" si="15"/>
        <v/>
      </c>
      <c r="AP88" s="786" t="str">
        <f t="shared" si="16"/>
        <v/>
      </c>
      <c r="AQ88" s="785" t="str">
        <f t="shared" si="17"/>
        <v/>
      </c>
      <c r="BH88" s="586"/>
      <c r="BI88" s="585" t="str">
        <f t="shared" si="18"/>
        <v/>
      </c>
      <c r="BJ88" s="585" t="str">
        <f t="shared" si="19"/>
        <v/>
      </c>
      <c r="BK88" s="358">
        <v>75</v>
      </c>
      <c r="BL88" s="579" t="str">
        <f t="shared" si="20"/>
        <v/>
      </c>
      <c r="BM88" s="579" t="str">
        <f t="shared" si="21"/>
        <v/>
      </c>
      <c r="BN88" s="579" t="str">
        <f t="shared" si="22"/>
        <v/>
      </c>
      <c r="BO88" s="579" t="str">
        <f t="shared" si="23"/>
        <v/>
      </c>
      <c r="BP88" s="579" t="str">
        <f t="shared" si="23"/>
        <v/>
      </c>
      <c r="CN88" s="393"/>
    </row>
    <row r="89" spans="1:92" ht="15" x14ac:dyDescent="0.2">
      <c r="A89" s="419">
        <v>81</v>
      </c>
      <c r="B89" s="55"/>
      <c r="C89" s="55"/>
      <c r="AN89" s="785" t="str">
        <f t="shared" si="14"/>
        <v/>
      </c>
      <c r="AO89" s="785" t="str">
        <f t="shared" si="15"/>
        <v/>
      </c>
      <c r="AP89" s="786" t="str">
        <f t="shared" si="16"/>
        <v/>
      </c>
      <c r="AQ89" s="785" t="str">
        <f t="shared" si="17"/>
        <v/>
      </c>
      <c r="BH89" s="586"/>
      <c r="BI89" s="585" t="str">
        <f t="shared" si="18"/>
        <v/>
      </c>
      <c r="BJ89" s="585" t="str">
        <f t="shared" si="19"/>
        <v/>
      </c>
      <c r="BK89" s="358">
        <v>76</v>
      </c>
      <c r="BL89" s="579" t="str">
        <f t="shared" si="20"/>
        <v/>
      </c>
      <c r="BM89" s="579" t="str">
        <f t="shared" si="21"/>
        <v/>
      </c>
      <c r="BN89" s="579" t="str">
        <f t="shared" si="22"/>
        <v/>
      </c>
      <c r="BO89" s="579" t="str">
        <f t="shared" si="23"/>
        <v/>
      </c>
      <c r="BP89" s="579" t="str">
        <f t="shared" si="23"/>
        <v/>
      </c>
      <c r="CN89" s="393"/>
    </row>
    <row r="90" spans="1:92" ht="15" x14ac:dyDescent="0.2">
      <c r="A90" s="419">
        <v>82</v>
      </c>
      <c r="B90" s="55"/>
      <c r="C90" s="55"/>
      <c r="AN90" s="785" t="str">
        <f t="shared" si="14"/>
        <v/>
      </c>
      <c r="AO90" s="785" t="str">
        <f t="shared" si="15"/>
        <v/>
      </c>
      <c r="AP90" s="786" t="str">
        <f t="shared" si="16"/>
        <v/>
      </c>
      <c r="AQ90" s="785" t="str">
        <f t="shared" si="17"/>
        <v/>
      </c>
      <c r="BH90" s="586"/>
      <c r="BI90" s="585" t="str">
        <f t="shared" si="18"/>
        <v/>
      </c>
      <c r="BJ90" s="585" t="str">
        <f t="shared" si="19"/>
        <v/>
      </c>
      <c r="BK90" s="358">
        <v>77</v>
      </c>
      <c r="BL90" s="579" t="str">
        <f t="shared" si="20"/>
        <v/>
      </c>
      <c r="BM90" s="579" t="str">
        <f t="shared" si="21"/>
        <v/>
      </c>
      <c r="BN90" s="579" t="str">
        <f t="shared" si="22"/>
        <v/>
      </c>
      <c r="BO90" s="579" t="str">
        <f t="shared" si="23"/>
        <v/>
      </c>
      <c r="BP90" s="579" t="str">
        <f t="shared" si="23"/>
        <v/>
      </c>
      <c r="CN90" s="393"/>
    </row>
    <row r="91" spans="1:92" ht="15" x14ac:dyDescent="0.2">
      <c r="A91" s="419">
        <v>83</v>
      </c>
      <c r="B91" s="55"/>
      <c r="C91" s="55"/>
      <c r="AN91" s="785" t="str">
        <f t="shared" si="14"/>
        <v/>
      </c>
      <c r="AO91" s="785" t="str">
        <f t="shared" si="15"/>
        <v/>
      </c>
      <c r="AP91" s="786" t="str">
        <f t="shared" si="16"/>
        <v/>
      </c>
      <c r="AQ91" s="785" t="str">
        <f t="shared" si="17"/>
        <v/>
      </c>
      <c r="BH91" s="586"/>
      <c r="BI91" s="585" t="str">
        <f t="shared" si="18"/>
        <v/>
      </c>
      <c r="BJ91" s="585" t="str">
        <f t="shared" si="19"/>
        <v/>
      </c>
      <c r="BK91" s="358">
        <v>78</v>
      </c>
      <c r="BL91" s="579" t="str">
        <f t="shared" si="20"/>
        <v/>
      </c>
      <c r="BM91" s="579" t="str">
        <f t="shared" si="21"/>
        <v/>
      </c>
      <c r="BN91" s="579" t="str">
        <f t="shared" si="22"/>
        <v/>
      </c>
      <c r="BO91" s="579" t="str">
        <f t="shared" si="23"/>
        <v/>
      </c>
      <c r="BP91" s="579" t="str">
        <f t="shared" si="23"/>
        <v/>
      </c>
      <c r="CN91" s="393"/>
    </row>
    <row r="92" spans="1:92" ht="15" x14ac:dyDescent="0.2">
      <c r="A92" s="419">
        <v>84</v>
      </c>
      <c r="B92" s="55"/>
      <c r="C92" s="55"/>
      <c r="AN92" s="785" t="str">
        <f t="shared" si="14"/>
        <v/>
      </c>
      <c r="AO92" s="785" t="str">
        <f t="shared" si="15"/>
        <v/>
      </c>
      <c r="AP92" s="786" t="str">
        <f t="shared" si="16"/>
        <v/>
      </c>
      <c r="AQ92" s="785" t="str">
        <f t="shared" si="17"/>
        <v/>
      </c>
      <c r="BH92" s="586"/>
      <c r="BI92" s="585" t="str">
        <f t="shared" si="18"/>
        <v/>
      </c>
      <c r="BJ92" s="585" t="str">
        <f t="shared" si="19"/>
        <v/>
      </c>
      <c r="BK92" s="358">
        <v>79</v>
      </c>
      <c r="BL92" s="579" t="str">
        <f t="shared" si="20"/>
        <v/>
      </c>
      <c r="BM92" s="579" t="str">
        <f t="shared" si="21"/>
        <v/>
      </c>
      <c r="BN92" s="579" t="str">
        <f t="shared" si="22"/>
        <v/>
      </c>
      <c r="BO92" s="579" t="str">
        <f t="shared" si="23"/>
        <v/>
      </c>
      <c r="BP92" s="579" t="str">
        <f t="shared" si="23"/>
        <v/>
      </c>
      <c r="CN92" s="393"/>
    </row>
    <row r="93" spans="1:92" ht="15" x14ac:dyDescent="0.2">
      <c r="A93" s="419">
        <v>85</v>
      </c>
      <c r="B93" s="55"/>
      <c r="C93" s="55"/>
      <c r="AN93" s="785" t="str">
        <f t="shared" si="14"/>
        <v/>
      </c>
      <c r="AO93" s="785" t="str">
        <f t="shared" si="15"/>
        <v/>
      </c>
      <c r="AP93" s="786" t="str">
        <f t="shared" si="16"/>
        <v/>
      </c>
      <c r="AQ93" s="785" t="str">
        <f t="shared" si="17"/>
        <v/>
      </c>
      <c r="BH93" s="586"/>
      <c r="BI93" s="585" t="str">
        <f t="shared" si="18"/>
        <v/>
      </c>
      <c r="BJ93" s="585" t="str">
        <f t="shared" si="19"/>
        <v/>
      </c>
      <c r="BK93" s="358">
        <v>80</v>
      </c>
      <c r="BL93" s="579" t="str">
        <f t="shared" si="20"/>
        <v/>
      </c>
      <c r="BM93" s="579" t="str">
        <f t="shared" si="21"/>
        <v/>
      </c>
      <c r="BN93" s="579" t="str">
        <f t="shared" si="22"/>
        <v/>
      </c>
      <c r="BO93" s="579" t="str">
        <f t="shared" si="23"/>
        <v/>
      </c>
      <c r="BP93" s="579" t="str">
        <f t="shared" si="23"/>
        <v/>
      </c>
      <c r="CN93" s="393"/>
    </row>
    <row r="94" spans="1:92" ht="15" x14ac:dyDescent="0.2">
      <c r="A94" s="419">
        <v>86</v>
      </c>
      <c r="B94" s="55"/>
      <c r="C94" s="55"/>
      <c r="AN94" s="785" t="str">
        <f t="shared" si="14"/>
        <v/>
      </c>
      <c r="AO94" s="785" t="str">
        <f t="shared" si="15"/>
        <v/>
      </c>
      <c r="AP94" s="786" t="str">
        <f t="shared" si="16"/>
        <v/>
      </c>
      <c r="AQ94" s="785" t="str">
        <f t="shared" si="17"/>
        <v/>
      </c>
      <c r="BH94" s="586"/>
      <c r="BI94" s="585" t="str">
        <f t="shared" si="18"/>
        <v/>
      </c>
      <c r="BJ94" s="585" t="str">
        <f t="shared" si="19"/>
        <v/>
      </c>
      <c r="BK94" s="358">
        <v>81</v>
      </c>
      <c r="BL94" s="579" t="str">
        <f t="shared" si="20"/>
        <v/>
      </c>
      <c r="BM94" s="579" t="str">
        <f t="shared" si="21"/>
        <v/>
      </c>
      <c r="BN94" s="579" t="str">
        <f t="shared" si="22"/>
        <v/>
      </c>
      <c r="BO94" s="579" t="str">
        <f t="shared" si="23"/>
        <v/>
      </c>
      <c r="BP94" s="579" t="str">
        <f t="shared" si="23"/>
        <v/>
      </c>
      <c r="CN94" s="393"/>
    </row>
    <row r="95" spans="1:92" ht="15" x14ac:dyDescent="0.2">
      <c r="A95" s="419">
        <v>87</v>
      </c>
      <c r="B95" s="55"/>
      <c r="C95" s="55"/>
      <c r="AN95" s="785" t="str">
        <f t="shared" si="14"/>
        <v/>
      </c>
      <c r="AO95" s="785" t="str">
        <f t="shared" si="15"/>
        <v/>
      </c>
      <c r="AP95" s="786" t="str">
        <f t="shared" si="16"/>
        <v/>
      </c>
      <c r="AQ95" s="785" t="str">
        <f t="shared" si="17"/>
        <v/>
      </c>
      <c r="BH95" s="586"/>
      <c r="BI95" s="585" t="str">
        <f t="shared" si="18"/>
        <v/>
      </c>
      <c r="BJ95" s="585" t="str">
        <f t="shared" si="19"/>
        <v/>
      </c>
      <c r="BK95" s="358">
        <v>82</v>
      </c>
      <c r="BL95" s="579" t="str">
        <f t="shared" si="20"/>
        <v/>
      </c>
      <c r="BM95" s="579" t="str">
        <f t="shared" si="21"/>
        <v/>
      </c>
      <c r="BN95" s="579" t="str">
        <f t="shared" si="22"/>
        <v/>
      </c>
      <c r="BO95" s="579" t="str">
        <f t="shared" ref="BO95:BP155" si="24">IF(B90="","",B90)</f>
        <v/>
      </c>
      <c r="BP95" s="579" t="str">
        <f t="shared" si="24"/>
        <v/>
      </c>
      <c r="CN95" s="393"/>
    </row>
    <row r="96" spans="1:92" ht="15" x14ac:dyDescent="0.2">
      <c r="A96" s="419">
        <v>88</v>
      </c>
      <c r="B96" s="55"/>
      <c r="C96" s="55"/>
      <c r="AN96" s="785" t="str">
        <f t="shared" si="14"/>
        <v/>
      </c>
      <c r="AO96" s="785" t="str">
        <f t="shared" si="15"/>
        <v/>
      </c>
      <c r="AP96" s="786" t="str">
        <f t="shared" si="16"/>
        <v/>
      </c>
      <c r="AQ96" s="785" t="str">
        <f t="shared" si="17"/>
        <v/>
      </c>
      <c r="BH96" s="586"/>
      <c r="BI96" s="585" t="str">
        <f t="shared" si="18"/>
        <v/>
      </c>
      <c r="BJ96" s="585" t="str">
        <f t="shared" si="19"/>
        <v/>
      </c>
      <c r="BK96" s="358">
        <v>83</v>
      </c>
      <c r="BL96" s="579" t="str">
        <f t="shared" si="20"/>
        <v/>
      </c>
      <c r="BM96" s="579" t="str">
        <f t="shared" si="21"/>
        <v/>
      </c>
      <c r="BN96" s="579" t="str">
        <f t="shared" si="22"/>
        <v/>
      </c>
      <c r="BO96" s="579" t="str">
        <f t="shared" si="24"/>
        <v/>
      </c>
      <c r="BP96" s="579" t="str">
        <f t="shared" si="24"/>
        <v/>
      </c>
      <c r="CN96" s="393"/>
    </row>
    <row r="97" spans="1:92" ht="15" x14ac:dyDescent="0.2">
      <c r="A97" s="419">
        <v>89</v>
      </c>
      <c r="B97" s="55"/>
      <c r="C97" s="55"/>
      <c r="AN97" s="785" t="str">
        <f t="shared" si="14"/>
        <v/>
      </c>
      <c r="AO97" s="785" t="str">
        <f t="shared" si="15"/>
        <v/>
      </c>
      <c r="AP97" s="786" t="str">
        <f t="shared" si="16"/>
        <v/>
      </c>
      <c r="AQ97" s="785" t="str">
        <f t="shared" si="17"/>
        <v/>
      </c>
      <c r="BH97" s="586"/>
      <c r="BI97" s="585" t="str">
        <f t="shared" si="18"/>
        <v/>
      </c>
      <c r="BJ97" s="585" t="str">
        <f t="shared" si="19"/>
        <v/>
      </c>
      <c r="BK97" s="358">
        <v>84</v>
      </c>
      <c r="BL97" s="579" t="str">
        <f t="shared" si="20"/>
        <v/>
      </c>
      <c r="BM97" s="579" t="str">
        <f t="shared" si="21"/>
        <v/>
      </c>
      <c r="BN97" s="579" t="str">
        <f t="shared" si="22"/>
        <v/>
      </c>
      <c r="BO97" s="579" t="str">
        <f t="shared" si="24"/>
        <v/>
      </c>
      <c r="BP97" s="579" t="str">
        <f t="shared" si="24"/>
        <v/>
      </c>
      <c r="CN97" s="393"/>
    </row>
    <row r="98" spans="1:92" ht="15" x14ac:dyDescent="0.2">
      <c r="A98" s="419">
        <v>90</v>
      </c>
      <c r="B98" s="55"/>
      <c r="C98" s="55"/>
      <c r="AN98" s="785" t="str">
        <f t="shared" si="14"/>
        <v/>
      </c>
      <c r="AO98" s="785" t="str">
        <f t="shared" si="15"/>
        <v/>
      </c>
      <c r="AP98" s="786" t="str">
        <f t="shared" si="16"/>
        <v/>
      </c>
      <c r="AQ98" s="785" t="str">
        <f t="shared" si="17"/>
        <v/>
      </c>
      <c r="BH98" s="586"/>
      <c r="BI98" s="585" t="str">
        <f t="shared" si="18"/>
        <v/>
      </c>
      <c r="BJ98" s="585" t="str">
        <f t="shared" si="19"/>
        <v/>
      </c>
      <c r="BK98" s="358">
        <v>85</v>
      </c>
      <c r="BL98" s="579" t="str">
        <f t="shared" si="20"/>
        <v/>
      </c>
      <c r="BM98" s="579" t="str">
        <f t="shared" si="21"/>
        <v/>
      </c>
      <c r="BN98" s="579" t="str">
        <f t="shared" si="22"/>
        <v/>
      </c>
      <c r="BO98" s="579" t="str">
        <f t="shared" si="24"/>
        <v/>
      </c>
      <c r="BP98" s="579" t="str">
        <f t="shared" si="24"/>
        <v/>
      </c>
      <c r="CN98" s="393"/>
    </row>
    <row r="99" spans="1:92" ht="15" x14ac:dyDescent="0.2">
      <c r="A99" s="419">
        <v>91</v>
      </c>
      <c r="B99" s="55"/>
      <c r="C99" s="55"/>
      <c r="AN99" s="785" t="str">
        <f t="shared" si="14"/>
        <v/>
      </c>
      <c r="AO99" s="785" t="str">
        <f t="shared" si="15"/>
        <v/>
      </c>
      <c r="AP99" s="786" t="str">
        <f t="shared" si="16"/>
        <v/>
      </c>
      <c r="AQ99" s="785" t="str">
        <f t="shared" si="17"/>
        <v/>
      </c>
      <c r="BH99" s="586"/>
      <c r="BI99" s="585" t="str">
        <f t="shared" si="18"/>
        <v/>
      </c>
      <c r="BJ99" s="585" t="str">
        <f t="shared" si="19"/>
        <v/>
      </c>
      <c r="BK99" s="358">
        <v>86</v>
      </c>
      <c r="BL99" s="579" t="str">
        <f t="shared" si="20"/>
        <v/>
      </c>
      <c r="BM99" s="579" t="str">
        <f t="shared" si="21"/>
        <v/>
      </c>
      <c r="BN99" s="579" t="str">
        <f t="shared" si="22"/>
        <v/>
      </c>
      <c r="BO99" s="579" t="str">
        <f t="shared" si="24"/>
        <v/>
      </c>
      <c r="BP99" s="579" t="str">
        <f t="shared" si="24"/>
        <v/>
      </c>
      <c r="CN99" s="393"/>
    </row>
    <row r="100" spans="1:92" ht="15" x14ac:dyDescent="0.2">
      <c r="A100" s="419">
        <v>92</v>
      </c>
      <c r="B100" s="55"/>
      <c r="C100" s="55"/>
      <c r="AN100" s="785" t="str">
        <f t="shared" si="14"/>
        <v/>
      </c>
      <c r="AO100" s="785" t="str">
        <f t="shared" si="15"/>
        <v/>
      </c>
      <c r="AP100" s="786" t="str">
        <f t="shared" si="16"/>
        <v/>
      </c>
      <c r="AQ100" s="785" t="str">
        <f t="shared" si="17"/>
        <v/>
      </c>
      <c r="BH100" s="586"/>
      <c r="BI100" s="585" t="str">
        <f t="shared" si="18"/>
        <v/>
      </c>
      <c r="BJ100" s="585" t="str">
        <f t="shared" si="19"/>
        <v/>
      </c>
      <c r="BK100" s="358">
        <v>87</v>
      </c>
      <c r="BL100" s="579" t="str">
        <f t="shared" si="20"/>
        <v/>
      </c>
      <c r="BM100" s="579" t="str">
        <f t="shared" si="21"/>
        <v/>
      </c>
      <c r="BN100" s="579" t="str">
        <f t="shared" si="22"/>
        <v/>
      </c>
      <c r="BO100" s="579" t="str">
        <f t="shared" si="24"/>
        <v/>
      </c>
      <c r="BP100" s="579" t="str">
        <f t="shared" si="24"/>
        <v/>
      </c>
      <c r="CN100" s="393"/>
    </row>
    <row r="101" spans="1:92" ht="15" x14ac:dyDescent="0.2">
      <c r="A101" s="419">
        <v>93</v>
      </c>
      <c r="B101" s="55"/>
      <c r="C101" s="55"/>
      <c r="AN101" s="785" t="str">
        <f t="shared" si="14"/>
        <v/>
      </c>
      <c r="AO101" s="785" t="str">
        <f t="shared" si="15"/>
        <v/>
      </c>
      <c r="AP101" s="786" t="str">
        <f t="shared" si="16"/>
        <v/>
      </c>
      <c r="AQ101" s="785" t="str">
        <f t="shared" si="17"/>
        <v/>
      </c>
      <c r="BH101" s="586"/>
      <c r="BI101" s="585" t="str">
        <f t="shared" si="18"/>
        <v/>
      </c>
      <c r="BJ101" s="585" t="str">
        <f t="shared" si="19"/>
        <v/>
      </c>
      <c r="BK101" s="358">
        <v>88</v>
      </c>
      <c r="BL101" s="579" t="str">
        <f t="shared" si="20"/>
        <v/>
      </c>
      <c r="BM101" s="579" t="str">
        <f t="shared" si="21"/>
        <v/>
      </c>
      <c r="BN101" s="579" t="str">
        <f t="shared" si="22"/>
        <v/>
      </c>
      <c r="BO101" s="579" t="str">
        <f t="shared" si="24"/>
        <v/>
      </c>
      <c r="BP101" s="579" t="str">
        <f t="shared" si="24"/>
        <v/>
      </c>
      <c r="CN101" s="393"/>
    </row>
    <row r="102" spans="1:92" ht="15" x14ac:dyDescent="0.2">
      <c r="A102" s="419">
        <v>94</v>
      </c>
      <c r="B102" s="55"/>
      <c r="C102" s="55"/>
      <c r="AN102" s="785" t="str">
        <f t="shared" si="14"/>
        <v/>
      </c>
      <c r="AO102" s="785" t="str">
        <f t="shared" si="15"/>
        <v/>
      </c>
      <c r="AP102" s="786" t="str">
        <f t="shared" si="16"/>
        <v/>
      </c>
      <c r="AQ102" s="785" t="str">
        <f t="shared" si="17"/>
        <v/>
      </c>
      <c r="BH102" s="586"/>
      <c r="BI102" s="585" t="str">
        <f t="shared" si="18"/>
        <v/>
      </c>
      <c r="BJ102" s="585" t="str">
        <f t="shared" si="19"/>
        <v/>
      </c>
      <c r="BK102" s="358">
        <v>89</v>
      </c>
      <c r="BL102" s="579" t="str">
        <f t="shared" si="20"/>
        <v/>
      </c>
      <c r="BM102" s="579" t="str">
        <f t="shared" si="21"/>
        <v/>
      </c>
      <c r="BN102" s="579" t="str">
        <f t="shared" si="22"/>
        <v/>
      </c>
      <c r="BO102" s="579" t="str">
        <f t="shared" si="24"/>
        <v/>
      </c>
      <c r="BP102" s="579" t="str">
        <f t="shared" si="24"/>
        <v/>
      </c>
      <c r="CN102" s="393"/>
    </row>
    <row r="103" spans="1:92" ht="15" x14ac:dyDescent="0.2">
      <c r="A103" s="419">
        <v>95</v>
      </c>
      <c r="B103" s="55"/>
      <c r="C103" s="55"/>
      <c r="AN103" s="785" t="str">
        <f t="shared" si="14"/>
        <v/>
      </c>
      <c r="AO103" s="785" t="str">
        <f t="shared" si="15"/>
        <v/>
      </c>
      <c r="AP103" s="786" t="str">
        <f t="shared" si="16"/>
        <v/>
      </c>
      <c r="AQ103" s="785" t="str">
        <f t="shared" si="17"/>
        <v/>
      </c>
      <c r="BH103" s="586"/>
      <c r="BI103" s="585" t="str">
        <f t="shared" si="18"/>
        <v/>
      </c>
      <c r="BJ103" s="585" t="str">
        <f t="shared" si="19"/>
        <v/>
      </c>
      <c r="BK103" s="358">
        <v>90</v>
      </c>
      <c r="BL103" s="579" t="str">
        <f t="shared" si="20"/>
        <v/>
      </c>
      <c r="BM103" s="579" t="str">
        <f t="shared" si="21"/>
        <v/>
      </c>
      <c r="BN103" s="579" t="str">
        <f t="shared" si="22"/>
        <v/>
      </c>
      <c r="BO103" s="579" t="str">
        <f t="shared" si="24"/>
        <v/>
      </c>
      <c r="BP103" s="579" t="str">
        <f t="shared" si="24"/>
        <v/>
      </c>
      <c r="CN103" s="393"/>
    </row>
    <row r="104" spans="1:92" ht="15" x14ac:dyDescent="0.2">
      <c r="A104" s="419">
        <v>96</v>
      </c>
      <c r="B104" s="55"/>
      <c r="C104" s="55"/>
      <c r="AN104" s="785" t="str">
        <f t="shared" si="14"/>
        <v/>
      </c>
      <c r="AO104" s="785" t="str">
        <f t="shared" si="15"/>
        <v/>
      </c>
      <c r="AP104" s="786" t="str">
        <f t="shared" si="16"/>
        <v/>
      </c>
      <c r="AQ104" s="785" t="str">
        <f t="shared" si="17"/>
        <v/>
      </c>
      <c r="BH104" s="586"/>
      <c r="BI104" s="585" t="str">
        <f t="shared" si="18"/>
        <v/>
      </c>
      <c r="BJ104" s="585" t="str">
        <f t="shared" si="19"/>
        <v/>
      </c>
      <c r="BK104" s="358">
        <v>91</v>
      </c>
      <c r="BL104" s="579" t="str">
        <f t="shared" si="20"/>
        <v/>
      </c>
      <c r="BM104" s="579" t="str">
        <f t="shared" si="21"/>
        <v/>
      </c>
      <c r="BN104" s="579" t="str">
        <f t="shared" si="22"/>
        <v/>
      </c>
      <c r="BO104" s="579" t="str">
        <f t="shared" si="24"/>
        <v/>
      </c>
      <c r="BP104" s="579" t="str">
        <f t="shared" si="24"/>
        <v/>
      </c>
      <c r="CN104" s="393"/>
    </row>
    <row r="105" spans="1:92" ht="15" x14ac:dyDescent="0.2">
      <c r="A105" s="419">
        <v>97</v>
      </c>
      <c r="B105" s="55"/>
      <c r="C105" s="55"/>
      <c r="AN105" s="785" t="str">
        <f t="shared" si="14"/>
        <v/>
      </c>
      <c r="AO105" s="785" t="str">
        <f t="shared" si="15"/>
        <v/>
      </c>
      <c r="AP105" s="786" t="str">
        <f t="shared" si="16"/>
        <v/>
      </c>
      <c r="AQ105" s="785" t="str">
        <f t="shared" si="17"/>
        <v/>
      </c>
      <c r="BH105" s="586"/>
      <c r="BI105" s="585" t="str">
        <f t="shared" si="18"/>
        <v/>
      </c>
      <c r="BJ105" s="585" t="str">
        <f t="shared" si="19"/>
        <v/>
      </c>
      <c r="BK105" s="358">
        <v>92</v>
      </c>
      <c r="BL105" s="579" t="str">
        <f t="shared" si="20"/>
        <v/>
      </c>
      <c r="BM105" s="579" t="str">
        <f t="shared" si="21"/>
        <v/>
      </c>
      <c r="BN105" s="579" t="str">
        <f t="shared" si="22"/>
        <v/>
      </c>
      <c r="BO105" s="579" t="str">
        <f t="shared" si="24"/>
        <v/>
      </c>
      <c r="BP105" s="579" t="str">
        <f t="shared" si="24"/>
        <v/>
      </c>
      <c r="CN105" s="393"/>
    </row>
    <row r="106" spans="1:92" ht="15" x14ac:dyDescent="0.2">
      <c r="A106" s="419">
        <v>98</v>
      </c>
      <c r="B106" s="55"/>
      <c r="C106" s="55"/>
      <c r="AN106" s="785" t="str">
        <f t="shared" si="14"/>
        <v/>
      </c>
      <c r="AO106" s="785" t="str">
        <f t="shared" si="15"/>
        <v/>
      </c>
      <c r="AP106" s="786" t="str">
        <f t="shared" si="16"/>
        <v/>
      </c>
      <c r="AQ106" s="785" t="str">
        <f t="shared" si="17"/>
        <v/>
      </c>
      <c r="BH106" s="586"/>
      <c r="BI106" s="585" t="str">
        <f t="shared" si="18"/>
        <v/>
      </c>
      <c r="BJ106" s="585" t="str">
        <f t="shared" si="19"/>
        <v/>
      </c>
      <c r="BK106" s="358">
        <v>93</v>
      </c>
      <c r="BL106" s="579" t="str">
        <f t="shared" si="20"/>
        <v/>
      </c>
      <c r="BM106" s="579" t="str">
        <f t="shared" si="21"/>
        <v/>
      </c>
      <c r="BN106" s="579" t="str">
        <f t="shared" si="22"/>
        <v/>
      </c>
      <c r="BO106" s="579" t="str">
        <f t="shared" si="24"/>
        <v/>
      </c>
      <c r="BP106" s="579" t="str">
        <f t="shared" si="24"/>
        <v/>
      </c>
      <c r="CN106" s="393"/>
    </row>
    <row r="107" spans="1:92" ht="15" x14ac:dyDescent="0.2">
      <c r="A107" s="419">
        <v>99</v>
      </c>
      <c r="B107" s="55"/>
      <c r="C107" s="55"/>
      <c r="AN107" s="785" t="str">
        <f t="shared" si="14"/>
        <v/>
      </c>
      <c r="AO107" s="785" t="str">
        <f t="shared" si="15"/>
        <v/>
      </c>
      <c r="AP107" s="786" t="str">
        <f t="shared" si="16"/>
        <v/>
      </c>
      <c r="AQ107" s="785" t="str">
        <f t="shared" si="17"/>
        <v/>
      </c>
      <c r="BH107" s="586"/>
      <c r="BI107" s="585" t="str">
        <f t="shared" si="18"/>
        <v/>
      </c>
      <c r="BJ107" s="585" t="str">
        <f t="shared" si="19"/>
        <v/>
      </c>
      <c r="BK107" s="358">
        <v>94</v>
      </c>
      <c r="BL107" s="579" t="str">
        <f t="shared" si="20"/>
        <v/>
      </c>
      <c r="BM107" s="579" t="str">
        <f t="shared" si="21"/>
        <v/>
      </c>
      <c r="BN107" s="579" t="str">
        <f t="shared" si="22"/>
        <v/>
      </c>
      <c r="BO107" s="579" t="str">
        <f t="shared" si="24"/>
        <v/>
      </c>
      <c r="BP107" s="579" t="str">
        <f t="shared" si="24"/>
        <v/>
      </c>
      <c r="CN107" s="393"/>
    </row>
    <row r="108" spans="1:92" ht="15" x14ac:dyDescent="0.2">
      <c r="A108" s="419">
        <v>100</v>
      </c>
      <c r="B108" s="55"/>
      <c r="C108" s="55"/>
      <c r="AN108" s="785" t="str">
        <f t="shared" si="14"/>
        <v/>
      </c>
      <c r="AO108" s="785" t="str">
        <f t="shared" si="15"/>
        <v/>
      </c>
      <c r="AP108" s="786" t="str">
        <f t="shared" si="16"/>
        <v/>
      </c>
      <c r="AQ108" s="785" t="str">
        <f t="shared" si="17"/>
        <v/>
      </c>
      <c r="BH108" s="586"/>
      <c r="BI108" s="585" t="str">
        <f t="shared" si="18"/>
        <v/>
      </c>
      <c r="BJ108" s="585" t="str">
        <f t="shared" si="19"/>
        <v/>
      </c>
      <c r="BK108" s="358">
        <v>95</v>
      </c>
      <c r="BL108" s="579" t="str">
        <f t="shared" si="20"/>
        <v/>
      </c>
      <c r="BM108" s="579" t="str">
        <f t="shared" si="21"/>
        <v/>
      </c>
      <c r="BN108" s="579" t="str">
        <f t="shared" si="22"/>
        <v/>
      </c>
      <c r="BO108" s="579" t="str">
        <f t="shared" si="24"/>
        <v/>
      </c>
      <c r="BP108" s="579" t="str">
        <f t="shared" si="24"/>
        <v/>
      </c>
      <c r="CN108" s="393"/>
    </row>
    <row r="109" spans="1:92" ht="15" x14ac:dyDescent="0.2">
      <c r="A109" s="419">
        <v>101</v>
      </c>
      <c r="B109" s="55"/>
      <c r="C109" s="55"/>
      <c r="AN109" s="785" t="str">
        <f t="shared" si="14"/>
        <v/>
      </c>
      <c r="AO109" s="785" t="str">
        <f t="shared" si="15"/>
        <v/>
      </c>
      <c r="AP109" s="786" t="str">
        <f t="shared" si="16"/>
        <v/>
      </c>
      <c r="AQ109" s="785" t="str">
        <f t="shared" si="17"/>
        <v/>
      </c>
      <c r="BH109" s="586"/>
      <c r="BI109" s="585" t="str">
        <f t="shared" si="18"/>
        <v/>
      </c>
      <c r="BJ109" s="585" t="str">
        <f t="shared" si="19"/>
        <v/>
      </c>
      <c r="BK109" s="358">
        <v>96</v>
      </c>
      <c r="BL109" s="579" t="str">
        <f t="shared" si="20"/>
        <v/>
      </c>
      <c r="BM109" s="579" t="str">
        <f t="shared" si="21"/>
        <v/>
      </c>
      <c r="BN109" s="579" t="str">
        <f t="shared" si="22"/>
        <v/>
      </c>
      <c r="BO109" s="579" t="str">
        <f t="shared" si="24"/>
        <v/>
      </c>
      <c r="BP109" s="579" t="str">
        <f t="shared" si="24"/>
        <v/>
      </c>
      <c r="CN109" s="393"/>
    </row>
    <row r="110" spans="1:92" ht="15" x14ac:dyDescent="0.2">
      <c r="A110" s="419">
        <v>102</v>
      </c>
      <c r="B110" s="55"/>
      <c r="C110" s="55"/>
      <c r="AN110" s="785" t="str">
        <f t="shared" si="14"/>
        <v/>
      </c>
      <c r="AO110" s="785" t="str">
        <f t="shared" si="15"/>
        <v/>
      </c>
      <c r="AP110" s="786" t="str">
        <f t="shared" si="16"/>
        <v/>
      </c>
      <c r="AQ110" s="785" t="str">
        <f t="shared" si="17"/>
        <v/>
      </c>
      <c r="BH110" s="586"/>
      <c r="BI110" s="585" t="str">
        <f t="shared" si="18"/>
        <v/>
      </c>
      <c r="BJ110" s="585" t="str">
        <f t="shared" si="19"/>
        <v/>
      </c>
      <c r="BK110" s="358">
        <v>97</v>
      </c>
      <c r="BL110" s="579" t="str">
        <f t="shared" si="20"/>
        <v/>
      </c>
      <c r="BM110" s="579" t="str">
        <f t="shared" si="21"/>
        <v/>
      </c>
      <c r="BN110" s="579" t="str">
        <f t="shared" si="22"/>
        <v/>
      </c>
      <c r="BO110" s="579" t="str">
        <f t="shared" si="24"/>
        <v/>
      </c>
      <c r="BP110" s="579" t="str">
        <f t="shared" si="24"/>
        <v/>
      </c>
      <c r="CN110" s="393"/>
    </row>
    <row r="111" spans="1:92" ht="15" x14ac:dyDescent="0.2">
      <c r="A111" s="419">
        <v>103</v>
      </c>
      <c r="B111" s="55"/>
      <c r="C111" s="55"/>
      <c r="AN111" s="785" t="str">
        <f t="shared" si="14"/>
        <v/>
      </c>
      <c r="AO111" s="785" t="str">
        <f t="shared" si="15"/>
        <v/>
      </c>
      <c r="AP111" s="786" t="str">
        <f t="shared" si="16"/>
        <v/>
      </c>
      <c r="AQ111" s="785" t="str">
        <f t="shared" si="17"/>
        <v/>
      </c>
      <c r="BH111" s="586"/>
      <c r="BI111" s="585" t="str">
        <f t="shared" si="18"/>
        <v/>
      </c>
      <c r="BJ111" s="585" t="str">
        <f t="shared" si="19"/>
        <v/>
      </c>
      <c r="BK111" s="358">
        <v>98</v>
      </c>
      <c r="BL111" s="579" t="str">
        <f t="shared" si="20"/>
        <v/>
      </c>
      <c r="BM111" s="579" t="str">
        <f t="shared" si="21"/>
        <v/>
      </c>
      <c r="BN111" s="579" t="str">
        <f t="shared" si="22"/>
        <v/>
      </c>
      <c r="BO111" s="579" t="str">
        <f t="shared" si="24"/>
        <v/>
      </c>
      <c r="BP111" s="579" t="str">
        <f t="shared" si="24"/>
        <v/>
      </c>
      <c r="CN111" s="393"/>
    </row>
    <row r="112" spans="1:92" ht="15" x14ac:dyDescent="0.2">
      <c r="A112" s="419">
        <v>104</v>
      </c>
      <c r="B112" s="55"/>
      <c r="C112" s="55"/>
      <c r="AN112" s="785" t="str">
        <f t="shared" si="14"/>
        <v/>
      </c>
      <c r="AO112" s="785" t="str">
        <f t="shared" si="15"/>
        <v/>
      </c>
      <c r="AP112" s="786" t="str">
        <f t="shared" si="16"/>
        <v/>
      </c>
      <c r="AQ112" s="785" t="str">
        <f t="shared" si="17"/>
        <v/>
      </c>
      <c r="BH112" s="586"/>
      <c r="BI112" s="585" t="str">
        <f t="shared" si="18"/>
        <v/>
      </c>
      <c r="BJ112" s="585" t="str">
        <f t="shared" si="19"/>
        <v/>
      </c>
      <c r="BK112" s="358">
        <v>99</v>
      </c>
      <c r="BL112" s="579" t="str">
        <f t="shared" si="20"/>
        <v/>
      </c>
      <c r="BM112" s="579" t="str">
        <f t="shared" si="21"/>
        <v/>
      </c>
      <c r="BN112" s="579" t="str">
        <f t="shared" si="22"/>
        <v/>
      </c>
      <c r="BO112" s="579" t="str">
        <f t="shared" si="24"/>
        <v/>
      </c>
      <c r="BP112" s="579" t="str">
        <f t="shared" si="24"/>
        <v/>
      </c>
      <c r="CN112" s="393"/>
    </row>
    <row r="113" spans="1:92" ht="15" x14ac:dyDescent="0.2">
      <c r="A113" s="419">
        <v>105</v>
      </c>
      <c r="B113" s="55"/>
      <c r="C113" s="55"/>
      <c r="AN113" s="785" t="str">
        <f t="shared" si="14"/>
        <v/>
      </c>
      <c r="AO113" s="785" t="str">
        <f t="shared" si="15"/>
        <v/>
      </c>
      <c r="AP113" s="786" t="str">
        <f t="shared" si="16"/>
        <v/>
      </c>
      <c r="AQ113" s="785" t="str">
        <f t="shared" si="17"/>
        <v/>
      </c>
      <c r="BH113" s="586"/>
      <c r="BI113" s="585" t="str">
        <f t="shared" si="18"/>
        <v/>
      </c>
      <c r="BJ113" s="585" t="str">
        <f t="shared" si="19"/>
        <v/>
      </c>
      <c r="BK113" s="358">
        <v>100</v>
      </c>
      <c r="BL113" s="579" t="str">
        <f t="shared" si="20"/>
        <v/>
      </c>
      <c r="BM113" s="579" t="str">
        <f t="shared" si="21"/>
        <v/>
      </c>
      <c r="BN113" s="579" t="str">
        <f t="shared" si="22"/>
        <v/>
      </c>
      <c r="BO113" s="579" t="str">
        <f t="shared" si="24"/>
        <v/>
      </c>
      <c r="BP113" s="579" t="str">
        <f t="shared" si="24"/>
        <v/>
      </c>
      <c r="CN113" s="393"/>
    </row>
    <row r="114" spans="1:92" ht="15" x14ac:dyDescent="0.2">
      <c r="A114" s="419">
        <v>106</v>
      </c>
      <c r="B114" s="55"/>
      <c r="C114" s="55"/>
      <c r="AN114" s="785" t="str">
        <f t="shared" si="14"/>
        <v/>
      </c>
      <c r="AO114" s="785" t="str">
        <f t="shared" si="15"/>
        <v/>
      </c>
      <c r="AP114" s="786" t="str">
        <f t="shared" si="16"/>
        <v/>
      </c>
      <c r="AQ114" s="785" t="str">
        <f t="shared" si="17"/>
        <v/>
      </c>
      <c r="BH114" s="586"/>
      <c r="BI114" s="585" t="str">
        <f t="shared" si="18"/>
        <v/>
      </c>
      <c r="BJ114" s="585" t="str">
        <f t="shared" si="19"/>
        <v/>
      </c>
      <c r="BK114" s="358">
        <v>101</v>
      </c>
      <c r="BL114" s="579" t="str">
        <f t="shared" si="20"/>
        <v/>
      </c>
      <c r="BM114" s="579" t="str">
        <f t="shared" si="21"/>
        <v/>
      </c>
      <c r="BN114" s="579" t="str">
        <f t="shared" si="22"/>
        <v/>
      </c>
      <c r="BO114" s="579" t="str">
        <f t="shared" si="24"/>
        <v/>
      </c>
      <c r="BP114" s="579" t="str">
        <f t="shared" si="24"/>
        <v/>
      </c>
      <c r="CN114" s="393"/>
    </row>
    <row r="115" spans="1:92" ht="15" x14ac:dyDescent="0.2">
      <c r="A115" s="419">
        <v>107</v>
      </c>
      <c r="B115" s="55"/>
      <c r="C115" s="55"/>
      <c r="AN115" s="785" t="str">
        <f t="shared" si="14"/>
        <v/>
      </c>
      <c r="AO115" s="785" t="str">
        <f t="shared" si="15"/>
        <v/>
      </c>
      <c r="AP115" s="786" t="str">
        <f t="shared" si="16"/>
        <v/>
      </c>
      <c r="AQ115" s="785" t="str">
        <f t="shared" si="17"/>
        <v/>
      </c>
      <c r="BH115" s="586"/>
      <c r="BI115" s="585" t="str">
        <f t="shared" si="18"/>
        <v/>
      </c>
      <c r="BJ115" s="585" t="str">
        <f t="shared" si="19"/>
        <v/>
      </c>
      <c r="BK115" s="358">
        <v>102</v>
      </c>
      <c r="BL115" s="579" t="str">
        <f t="shared" si="20"/>
        <v/>
      </c>
      <c r="BM115" s="579" t="str">
        <f t="shared" si="21"/>
        <v/>
      </c>
      <c r="BN115" s="579" t="str">
        <f t="shared" si="22"/>
        <v/>
      </c>
      <c r="BO115" s="579" t="str">
        <f t="shared" si="24"/>
        <v/>
      </c>
      <c r="BP115" s="579" t="str">
        <f t="shared" si="24"/>
        <v/>
      </c>
      <c r="CN115" s="393"/>
    </row>
    <row r="116" spans="1:92" ht="15" x14ac:dyDescent="0.2">
      <c r="A116" s="419">
        <v>108</v>
      </c>
      <c r="B116" s="55"/>
      <c r="C116" s="55"/>
      <c r="AN116" s="785" t="str">
        <f t="shared" si="14"/>
        <v/>
      </c>
      <c r="AO116" s="785" t="str">
        <f t="shared" si="15"/>
        <v/>
      </c>
      <c r="AP116" s="786" t="str">
        <f t="shared" si="16"/>
        <v/>
      </c>
      <c r="AQ116" s="785" t="str">
        <f t="shared" si="17"/>
        <v/>
      </c>
      <c r="BH116" s="586"/>
      <c r="BI116" s="585" t="str">
        <f t="shared" si="18"/>
        <v/>
      </c>
      <c r="BJ116" s="585" t="str">
        <f t="shared" si="19"/>
        <v/>
      </c>
      <c r="BK116" s="358">
        <v>103</v>
      </c>
      <c r="BL116" s="579" t="str">
        <f t="shared" si="20"/>
        <v/>
      </c>
      <c r="BM116" s="579" t="str">
        <f t="shared" si="21"/>
        <v/>
      </c>
      <c r="BN116" s="579" t="str">
        <f t="shared" si="22"/>
        <v/>
      </c>
      <c r="BO116" s="579" t="str">
        <f t="shared" si="24"/>
        <v/>
      </c>
      <c r="BP116" s="579" t="str">
        <f t="shared" si="24"/>
        <v/>
      </c>
      <c r="CN116" s="393"/>
    </row>
    <row r="117" spans="1:92" ht="15" x14ac:dyDescent="0.2">
      <c r="A117" s="419">
        <v>109</v>
      </c>
      <c r="B117" s="55"/>
      <c r="C117" s="55"/>
      <c r="AN117" s="785" t="str">
        <f t="shared" si="14"/>
        <v/>
      </c>
      <c r="AO117" s="785" t="str">
        <f t="shared" si="15"/>
        <v/>
      </c>
      <c r="AP117" s="786" t="str">
        <f t="shared" si="16"/>
        <v/>
      </c>
      <c r="AQ117" s="785" t="str">
        <f t="shared" si="17"/>
        <v/>
      </c>
      <c r="BH117" s="586"/>
      <c r="BI117" s="585" t="str">
        <f t="shared" si="18"/>
        <v/>
      </c>
      <c r="BJ117" s="585" t="str">
        <f t="shared" si="19"/>
        <v/>
      </c>
      <c r="BK117" s="358">
        <v>104</v>
      </c>
      <c r="BL117" s="579" t="str">
        <f t="shared" si="20"/>
        <v/>
      </c>
      <c r="BM117" s="579" t="str">
        <f t="shared" si="21"/>
        <v/>
      </c>
      <c r="BN117" s="579" t="str">
        <f t="shared" si="22"/>
        <v/>
      </c>
      <c r="BO117" s="579" t="str">
        <f t="shared" si="24"/>
        <v/>
      </c>
      <c r="BP117" s="579" t="str">
        <f t="shared" si="24"/>
        <v/>
      </c>
      <c r="CN117" s="393"/>
    </row>
    <row r="118" spans="1:92" ht="15" x14ac:dyDescent="0.2">
      <c r="A118" s="419">
        <v>110</v>
      </c>
      <c r="B118" s="55"/>
      <c r="C118" s="55"/>
      <c r="AN118" s="785" t="str">
        <f t="shared" si="14"/>
        <v/>
      </c>
      <c r="AO118" s="785" t="str">
        <f t="shared" si="15"/>
        <v/>
      </c>
      <c r="AP118" s="786" t="str">
        <f t="shared" si="16"/>
        <v/>
      </c>
      <c r="AQ118" s="785" t="str">
        <f t="shared" si="17"/>
        <v/>
      </c>
      <c r="BH118" s="586"/>
      <c r="BI118" s="585" t="str">
        <f t="shared" si="18"/>
        <v/>
      </c>
      <c r="BJ118" s="585" t="str">
        <f t="shared" si="19"/>
        <v/>
      </c>
      <c r="BK118" s="358">
        <v>105</v>
      </c>
      <c r="BL118" s="579" t="str">
        <f t="shared" si="20"/>
        <v/>
      </c>
      <c r="BM118" s="579" t="str">
        <f t="shared" si="21"/>
        <v/>
      </c>
      <c r="BN118" s="579" t="str">
        <f t="shared" si="22"/>
        <v/>
      </c>
      <c r="BO118" s="579" t="str">
        <f t="shared" si="24"/>
        <v/>
      </c>
      <c r="BP118" s="579" t="str">
        <f t="shared" si="24"/>
        <v/>
      </c>
      <c r="CN118" s="393"/>
    </row>
    <row r="119" spans="1:92" ht="15" x14ac:dyDescent="0.2">
      <c r="A119" s="419">
        <v>111</v>
      </c>
      <c r="B119" s="55"/>
      <c r="C119" s="55"/>
      <c r="AN119" s="785" t="str">
        <f t="shared" si="14"/>
        <v/>
      </c>
      <c r="AO119" s="785" t="str">
        <f t="shared" si="15"/>
        <v/>
      </c>
      <c r="AP119" s="786" t="str">
        <f t="shared" si="16"/>
        <v/>
      </c>
      <c r="AQ119" s="785" t="str">
        <f t="shared" si="17"/>
        <v/>
      </c>
      <c r="BH119" s="586"/>
      <c r="BI119" s="585" t="str">
        <f t="shared" si="18"/>
        <v/>
      </c>
      <c r="BJ119" s="585" t="str">
        <f t="shared" si="19"/>
        <v/>
      </c>
      <c r="BK119" s="358">
        <v>106</v>
      </c>
      <c r="BL119" s="579" t="str">
        <f t="shared" si="20"/>
        <v/>
      </c>
      <c r="BM119" s="579" t="str">
        <f t="shared" si="21"/>
        <v/>
      </c>
      <c r="BN119" s="579" t="str">
        <f t="shared" si="22"/>
        <v/>
      </c>
      <c r="BO119" s="579" t="str">
        <f t="shared" si="24"/>
        <v/>
      </c>
      <c r="BP119" s="579" t="str">
        <f t="shared" si="24"/>
        <v/>
      </c>
      <c r="CN119" s="393"/>
    </row>
    <row r="120" spans="1:92" ht="15" x14ac:dyDescent="0.2">
      <c r="A120" s="419">
        <v>112</v>
      </c>
      <c r="B120" s="55"/>
      <c r="C120" s="55"/>
      <c r="AN120" s="785" t="str">
        <f t="shared" si="14"/>
        <v/>
      </c>
      <c r="AO120" s="785" t="str">
        <f t="shared" si="15"/>
        <v/>
      </c>
      <c r="AP120" s="786" t="str">
        <f t="shared" si="16"/>
        <v/>
      </c>
      <c r="AQ120" s="785" t="str">
        <f t="shared" si="17"/>
        <v/>
      </c>
      <c r="BH120" s="586"/>
      <c r="BI120" s="585" t="str">
        <f t="shared" si="18"/>
        <v/>
      </c>
      <c r="BJ120" s="585" t="str">
        <f t="shared" si="19"/>
        <v/>
      </c>
      <c r="BK120" s="358">
        <v>107</v>
      </c>
      <c r="BL120" s="579" t="str">
        <f t="shared" si="20"/>
        <v/>
      </c>
      <c r="BM120" s="579" t="str">
        <f t="shared" si="21"/>
        <v/>
      </c>
      <c r="BN120" s="579" t="str">
        <f t="shared" si="22"/>
        <v/>
      </c>
      <c r="BO120" s="579" t="str">
        <f t="shared" si="24"/>
        <v/>
      </c>
      <c r="BP120" s="579" t="str">
        <f t="shared" si="24"/>
        <v/>
      </c>
      <c r="CN120" s="393"/>
    </row>
    <row r="121" spans="1:92" ht="15" x14ac:dyDescent="0.2">
      <c r="A121" s="419">
        <v>113</v>
      </c>
      <c r="B121" s="55"/>
      <c r="C121" s="55"/>
      <c r="AN121" s="785" t="str">
        <f t="shared" si="14"/>
        <v/>
      </c>
      <c r="AO121" s="785" t="str">
        <f t="shared" si="15"/>
        <v/>
      </c>
      <c r="AP121" s="786" t="str">
        <f t="shared" si="16"/>
        <v/>
      </c>
      <c r="AQ121" s="785" t="str">
        <f t="shared" si="17"/>
        <v/>
      </c>
      <c r="BH121" s="586"/>
      <c r="BI121" s="585" t="str">
        <f t="shared" si="18"/>
        <v/>
      </c>
      <c r="BJ121" s="585" t="str">
        <f t="shared" si="19"/>
        <v/>
      </c>
      <c r="BK121" s="358">
        <v>108</v>
      </c>
      <c r="BL121" s="579" t="str">
        <f t="shared" si="20"/>
        <v/>
      </c>
      <c r="BM121" s="579" t="str">
        <f t="shared" si="21"/>
        <v/>
      </c>
      <c r="BN121" s="579" t="str">
        <f t="shared" si="22"/>
        <v/>
      </c>
      <c r="BO121" s="579" t="str">
        <f t="shared" si="24"/>
        <v/>
      </c>
      <c r="BP121" s="579" t="str">
        <f t="shared" si="24"/>
        <v/>
      </c>
      <c r="CN121" s="393"/>
    </row>
    <row r="122" spans="1:92" ht="15" x14ac:dyDescent="0.2">
      <c r="A122" s="419">
        <v>114</v>
      </c>
      <c r="B122" s="55"/>
      <c r="C122" s="55"/>
      <c r="AN122" s="785" t="str">
        <f t="shared" si="14"/>
        <v/>
      </c>
      <c r="AO122" s="785" t="str">
        <f t="shared" si="15"/>
        <v/>
      </c>
      <c r="AP122" s="786" t="str">
        <f t="shared" si="16"/>
        <v/>
      </c>
      <c r="AQ122" s="785" t="str">
        <f t="shared" si="17"/>
        <v/>
      </c>
      <c r="BH122" s="586"/>
      <c r="BI122" s="585" t="str">
        <f t="shared" si="18"/>
        <v/>
      </c>
      <c r="BJ122" s="585" t="str">
        <f t="shared" si="19"/>
        <v/>
      </c>
      <c r="BK122" s="358">
        <v>109</v>
      </c>
      <c r="BL122" s="579" t="str">
        <f t="shared" si="20"/>
        <v/>
      </c>
      <c r="BM122" s="579" t="str">
        <f t="shared" si="21"/>
        <v/>
      </c>
      <c r="BN122" s="579" t="str">
        <f t="shared" si="22"/>
        <v/>
      </c>
      <c r="BO122" s="579" t="str">
        <f t="shared" si="24"/>
        <v/>
      </c>
      <c r="BP122" s="579" t="str">
        <f t="shared" si="24"/>
        <v/>
      </c>
      <c r="CN122" s="393"/>
    </row>
    <row r="123" spans="1:92" ht="15" x14ac:dyDescent="0.2">
      <c r="A123" s="419">
        <v>115</v>
      </c>
      <c r="B123" s="55"/>
      <c r="C123" s="55"/>
      <c r="AN123" s="785" t="str">
        <f t="shared" si="14"/>
        <v/>
      </c>
      <c r="AO123" s="785" t="str">
        <f t="shared" si="15"/>
        <v/>
      </c>
      <c r="AP123" s="786" t="str">
        <f t="shared" si="16"/>
        <v/>
      </c>
      <c r="AQ123" s="785" t="str">
        <f t="shared" si="17"/>
        <v/>
      </c>
      <c r="BH123" s="586"/>
      <c r="BI123" s="585" t="str">
        <f t="shared" si="18"/>
        <v/>
      </c>
      <c r="BJ123" s="585" t="str">
        <f t="shared" si="19"/>
        <v/>
      </c>
      <c r="BK123" s="358">
        <v>110</v>
      </c>
      <c r="BL123" s="579" t="str">
        <f t="shared" si="20"/>
        <v/>
      </c>
      <c r="BM123" s="579" t="str">
        <f t="shared" si="21"/>
        <v/>
      </c>
      <c r="BN123" s="579" t="str">
        <f t="shared" si="22"/>
        <v/>
      </c>
      <c r="BO123" s="579" t="str">
        <f t="shared" si="24"/>
        <v/>
      </c>
      <c r="BP123" s="579" t="str">
        <f t="shared" si="24"/>
        <v/>
      </c>
      <c r="CN123" s="393"/>
    </row>
    <row r="124" spans="1:92" ht="15" x14ac:dyDescent="0.2">
      <c r="A124" s="419">
        <v>116</v>
      </c>
      <c r="B124" s="55"/>
      <c r="C124" s="55"/>
      <c r="AN124" s="785" t="str">
        <f t="shared" si="14"/>
        <v/>
      </c>
      <c r="AO124" s="785" t="str">
        <f t="shared" si="15"/>
        <v/>
      </c>
      <c r="AP124" s="786" t="str">
        <f t="shared" si="16"/>
        <v/>
      </c>
      <c r="AQ124" s="785" t="str">
        <f t="shared" si="17"/>
        <v/>
      </c>
      <c r="BH124" s="586"/>
      <c r="BI124" s="585" t="str">
        <f t="shared" si="18"/>
        <v/>
      </c>
      <c r="BJ124" s="585" t="str">
        <f t="shared" si="19"/>
        <v/>
      </c>
      <c r="BK124" s="358">
        <v>111</v>
      </c>
      <c r="BL124" s="579" t="str">
        <f t="shared" si="20"/>
        <v/>
      </c>
      <c r="BM124" s="579" t="str">
        <f t="shared" si="21"/>
        <v/>
      </c>
      <c r="BN124" s="579" t="str">
        <f t="shared" si="22"/>
        <v/>
      </c>
      <c r="BO124" s="579" t="str">
        <f t="shared" si="24"/>
        <v/>
      </c>
      <c r="BP124" s="579" t="str">
        <f t="shared" si="24"/>
        <v/>
      </c>
      <c r="CN124" s="393"/>
    </row>
    <row r="125" spans="1:92" ht="15" x14ac:dyDescent="0.2">
      <c r="A125" s="419">
        <v>117</v>
      </c>
      <c r="B125" s="55"/>
      <c r="C125" s="55"/>
      <c r="AN125" s="785" t="str">
        <f t="shared" si="14"/>
        <v/>
      </c>
      <c r="AO125" s="785" t="str">
        <f t="shared" si="15"/>
        <v/>
      </c>
      <c r="AP125" s="786" t="str">
        <f t="shared" si="16"/>
        <v/>
      </c>
      <c r="AQ125" s="785" t="str">
        <f t="shared" si="17"/>
        <v/>
      </c>
      <c r="BH125" s="586"/>
      <c r="BI125" s="585" t="str">
        <f t="shared" si="18"/>
        <v/>
      </c>
      <c r="BJ125" s="585" t="str">
        <f t="shared" si="19"/>
        <v/>
      </c>
      <c r="BK125" s="358">
        <v>112</v>
      </c>
      <c r="BL125" s="579" t="str">
        <f t="shared" si="20"/>
        <v/>
      </c>
      <c r="BM125" s="579" t="str">
        <f t="shared" si="21"/>
        <v/>
      </c>
      <c r="BN125" s="579" t="str">
        <f t="shared" si="22"/>
        <v/>
      </c>
      <c r="BO125" s="579" t="str">
        <f t="shared" si="24"/>
        <v/>
      </c>
      <c r="BP125" s="579" t="str">
        <f t="shared" si="24"/>
        <v/>
      </c>
      <c r="CN125" s="393"/>
    </row>
    <row r="126" spans="1:92" ht="15" x14ac:dyDescent="0.2">
      <c r="A126" s="419">
        <v>118</v>
      </c>
      <c r="B126" s="55"/>
      <c r="C126" s="55"/>
      <c r="AN126" s="785" t="str">
        <f t="shared" si="14"/>
        <v/>
      </c>
      <c r="AO126" s="785" t="str">
        <f t="shared" si="15"/>
        <v/>
      </c>
      <c r="AP126" s="786" t="str">
        <f t="shared" si="16"/>
        <v/>
      </c>
      <c r="AQ126" s="785" t="str">
        <f t="shared" si="17"/>
        <v/>
      </c>
      <c r="BH126" s="586"/>
      <c r="BI126" s="585" t="str">
        <f t="shared" si="18"/>
        <v/>
      </c>
      <c r="BJ126" s="585" t="str">
        <f t="shared" si="19"/>
        <v/>
      </c>
      <c r="BK126" s="358">
        <v>113</v>
      </c>
      <c r="BL126" s="579" t="str">
        <f t="shared" si="20"/>
        <v/>
      </c>
      <c r="BM126" s="579" t="str">
        <f t="shared" si="21"/>
        <v/>
      </c>
      <c r="BN126" s="579" t="str">
        <f t="shared" si="22"/>
        <v/>
      </c>
      <c r="BO126" s="579" t="str">
        <f t="shared" si="24"/>
        <v/>
      </c>
      <c r="BP126" s="579" t="str">
        <f t="shared" si="24"/>
        <v/>
      </c>
      <c r="CN126" s="393"/>
    </row>
    <row r="127" spans="1:92" ht="15" x14ac:dyDescent="0.2">
      <c r="A127" s="419">
        <v>119</v>
      </c>
      <c r="B127" s="55"/>
      <c r="C127" s="55"/>
      <c r="AN127" s="785" t="str">
        <f t="shared" si="14"/>
        <v/>
      </c>
      <c r="AO127" s="785" t="str">
        <f t="shared" si="15"/>
        <v/>
      </c>
      <c r="AP127" s="786" t="str">
        <f t="shared" si="16"/>
        <v/>
      </c>
      <c r="AQ127" s="785" t="str">
        <f t="shared" si="17"/>
        <v/>
      </c>
      <c r="BH127" s="586"/>
      <c r="BI127" s="585" t="str">
        <f t="shared" si="18"/>
        <v/>
      </c>
      <c r="BJ127" s="585" t="str">
        <f t="shared" si="19"/>
        <v/>
      </c>
      <c r="BK127" s="358">
        <v>114</v>
      </c>
      <c r="BL127" s="579" t="str">
        <f t="shared" si="20"/>
        <v/>
      </c>
      <c r="BM127" s="579" t="str">
        <f t="shared" si="21"/>
        <v/>
      </c>
      <c r="BN127" s="579" t="str">
        <f t="shared" si="22"/>
        <v/>
      </c>
      <c r="BO127" s="579" t="str">
        <f t="shared" si="24"/>
        <v/>
      </c>
      <c r="BP127" s="579" t="str">
        <f t="shared" si="24"/>
        <v/>
      </c>
      <c r="CN127" s="393"/>
    </row>
    <row r="128" spans="1:92" ht="15" x14ac:dyDescent="0.2">
      <c r="A128" s="419">
        <v>120</v>
      </c>
      <c r="B128" s="55"/>
      <c r="C128" s="55"/>
      <c r="AN128" s="785" t="str">
        <f t="shared" si="14"/>
        <v/>
      </c>
      <c r="AO128" s="785" t="str">
        <f t="shared" si="15"/>
        <v/>
      </c>
      <c r="AP128" s="786" t="str">
        <f t="shared" si="16"/>
        <v/>
      </c>
      <c r="AQ128" s="785" t="str">
        <f t="shared" si="17"/>
        <v/>
      </c>
      <c r="BH128" s="586"/>
      <c r="BI128" s="585" t="str">
        <f t="shared" si="18"/>
        <v/>
      </c>
      <c r="BJ128" s="585" t="str">
        <f t="shared" si="19"/>
        <v/>
      </c>
      <c r="BK128" s="358">
        <v>115</v>
      </c>
      <c r="BL128" s="579" t="str">
        <f t="shared" si="20"/>
        <v/>
      </c>
      <c r="BM128" s="579" t="str">
        <f t="shared" si="21"/>
        <v/>
      </c>
      <c r="BN128" s="579" t="str">
        <f t="shared" si="22"/>
        <v/>
      </c>
      <c r="BO128" s="579" t="str">
        <f t="shared" si="24"/>
        <v/>
      </c>
      <c r="BP128" s="579" t="str">
        <f t="shared" si="24"/>
        <v/>
      </c>
      <c r="CN128" s="393"/>
    </row>
    <row r="129" spans="1:92" ht="15" x14ac:dyDescent="0.2">
      <c r="A129" s="419">
        <v>121</v>
      </c>
      <c r="B129" s="55"/>
      <c r="C129" s="55"/>
      <c r="AN129" s="785" t="str">
        <f t="shared" si="14"/>
        <v/>
      </c>
      <c r="AO129" s="785" t="str">
        <f t="shared" si="15"/>
        <v/>
      </c>
      <c r="AP129" s="786" t="str">
        <f t="shared" si="16"/>
        <v/>
      </c>
      <c r="AQ129" s="785" t="str">
        <f t="shared" si="17"/>
        <v/>
      </c>
      <c r="BH129" s="586"/>
      <c r="BI129" s="585" t="str">
        <f t="shared" si="18"/>
        <v/>
      </c>
      <c r="BJ129" s="585" t="str">
        <f t="shared" si="19"/>
        <v/>
      </c>
      <c r="BK129" s="358">
        <v>116</v>
      </c>
      <c r="BL129" s="579" t="str">
        <f t="shared" si="20"/>
        <v/>
      </c>
      <c r="BM129" s="579" t="str">
        <f t="shared" si="21"/>
        <v/>
      </c>
      <c r="BN129" s="579" t="str">
        <f t="shared" si="22"/>
        <v/>
      </c>
      <c r="BO129" s="579" t="str">
        <f t="shared" si="24"/>
        <v/>
      </c>
      <c r="BP129" s="579" t="str">
        <f t="shared" si="24"/>
        <v/>
      </c>
      <c r="CN129" s="393"/>
    </row>
    <row r="130" spans="1:92" ht="15" x14ac:dyDescent="0.2">
      <c r="A130" s="419">
        <v>122</v>
      </c>
      <c r="B130" s="55"/>
      <c r="C130" s="55"/>
      <c r="AN130" s="785" t="str">
        <f t="shared" si="14"/>
        <v/>
      </c>
      <c r="AO130" s="785" t="str">
        <f t="shared" si="15"/>
        <v/>
      </c>
      <c r="AP130" s="786" t="str">
        <f t="shared" si="16"/>
        <v/>
      </c>
      <c r="AQ130" s="785" t="str">
        <f t="shared" si="17"/>
        <v/>
      </c>
      <c r="BH130" s="586"/>
      <c r="BI130" s="585" t="str">
        <f t="shared" si="18"/>
        <v/>
      </c>
      <c r="BJ130" s="585" t="str">
        <f t="shared" si="19"/>
        <v/>
      </c>
      <c r="BK130" s="358">
        <v>117</v>
      </c>
      <c r="BL130" s="579" t="str">
        <f t="shared" si="20"/>
        <v/>
      </c>
      <c r="BM130" s="579" t="str">
        <f t="shared" si="21"/>
        <v/>
      </c>
      <c r="BN130" s="579" t="str">
        <f t="shared" si="22"/>
        <v/>
      </c>
      <c r="BO130" s="579" t="str">
        <f t="shared" si="24"/>
        <v/>
      </c>
      <c r="BP130" s="579" t="str">
        <f t="shared" si="24"/>
        <v/>
      </c>
      <c r="CN130" s="393"/>
    </row>
    <row r="131" spans="1:92" ht="15" x14ac:dyDescent="0.2">
      <c r="A131" s="419">
        <v>123</v>
      </c>
      <c r="B131" s="55"/>
      <c r="C131" s="55"/>
      <c r="AN131" s="785" t="str">
        <f t="shared" si="14"/>
        <v/>
      </c>
      <c r="AO131" s="785" t="str">
        <f t="shared" si="15"/>
        <v/>
      </c>
      <c r="AP131" s="786" t="str">
        <f t="shared" si="16"/>
        <v/>
      </c>
      <c r="AQ131" s="785" t="str">
        <f t="shared" si="17"/>
        <v/>
      </c>
      <c r="BH131" s="586"/>
      <c r="BI131" s="585" t="str">
        <f t="shared" si="18"/>
        <v/>
      </c>
      <c r="BJ131" s="585" t="str">
        <f t="shared" si="19"/>
        <v/>
      </c>
      <c r="BK131" s="358">
        <v>118</v>
      </c>
      <c r="BL131" s="579" t="str">
        <f t="shared" si="20"/>
        <v/>
      </c>
      <c r="BM131" s="579" t="str">
        <f t="shared" si="21"/>
        <v/>
      </c>
      <c r="BN131" s="579" t="str">
        <f t="shared" si="22"/>
        <v/>
      </c>
      <c r="BO131" s="579" t="str">
        <f t="shared" si="24"/>
        <v/>
      </c>
      <c r="BP131" s="579" t="str">
        <f t="shared" si="24"/>
        <v/>
      </c>
      <c r="CN131" s="393"/>
    </row>
    <row r="132" spans="1:92" ht="15" x14ac:dyDescent="0.2">
      <c r="A132" s="419">
        <v>124</v>
      </c>
      <c r="B132" s="55"/>
      <c r="C132" s="55"/>
      <c r="AN132" s="785" t="str">
        <f t="shared" si="14"/>
        <v/>
      </c>
      <c r="AO132" s="785" t="str">
        <f t="shared" si="15"/>
        <v/>
      </c>
      <c r="AP132" s="786" t="str">
        <f t="shared" si="16"/>
        <v/>
      </c>
      <c r="AQ132" s="785" t="str">
        <f t="shared" si="17"/>
        <v/>
      </c>
      <c r="BH132" s="586"/>
      <c r="BI132" s="585" t="str">
        <f t="shared" si="18"/>
        <v/>
      </c>
      <c r="BJ132" s="585" t="str">
        <f t="shared" si="19"/>
        <v/>
      </c>
      <c r="BK132" s="358">
        <v>119</v>
      </c>
      <c r="BL132" s="579" t="str">
        <f t="shared" si="20"/>
        <v/>
      </c>
      <c r="BM132" s="579" t="str">
        <f t="shared" si="21"/>
        <v/>
      </c>
      <c r="BN132" s="579" t="str">
        <f t="shared" si="22"/>
        <v/>
      </c>
      <c r="BO132" s="579" t="str">
        <f t="shared" si="24"/>
        <v/>
      </c>
      <c r="BP132" s="579" t="str">
        <f t="shared" si="24"/>
        <v/>
      </c>
      <c r="CN132" s="393"/>
    </row>
    <row r="133" spans="1:92" ht="15" x14ac:dyDescent="0.2">
      <c r="A133" s="419">
        <v>125</v>
      </c>
      <c r="B133" s="55"/>
      <c r="C133" s="55"/>
      <c r="AN133" s="785" t="str">
        <f t="shared" si="14"/>
        <v/>
      </c>
      <c r="AO133" s="785" t="str">
        <f t="shared" si="15"/>
        <v/>
      </c>
      <c r="AP133" s="786" t="str">
        <f t="shared" si="16"/>
        <v/>
      </c>
      <c r="AQ133" s="785" t="str">
        <f t="shared" si="17"/>
        <v/>
      </c>
      <c r="BH133" s="586"/>
      <c r="BI133" s="585" t="str">
        <f t="shared" si="18"/>
        <v/>
      </c>
      <c r="BJ133" s="585" t="str">
        <f t="shared" si="19"/>
        <v/>
      </c>
      <c r="BK133" s="358">
        <v>120</v>
      </c>
      <c r="BL133" s="579" t="str">
        <f t="shared" si="20"/>
        <v/>
      </c>
      <c r="BM133" s="579" t="str">
        <f t="shared" si="21"/>
        <v/>
      </c>
      <c r="BN133" s="579" t="str">
        <f t="shared" si="22"/>
        <v/>
      </c>
      <c r="BO133" s="579" t="str">
        <f t="shared" si="24"/>
        <v/>
      </c>
      <c r="BP133" s="579" t="str">
        <f t="shared" si="24"/>
        <v/>
      </c>
      <c r="CN133" s="393"/>
    </row>
    <row r="134" spans="1:92" ht="15" x14ac:dyDescent="0.2">
      <c r="A134" s="419">
        <v>126</v>
      </c>
      <c r="B134" s="55"/>
      <c r="C134" s="55"/>
      <c r="AN134" s="785" t="str">
        <f t="shared" si="14"/>
        <v/>
      </c>
      <c r="AO134" s="785" t="str">
        <f t="shared" si="15"/>
        <v/>
      </c>
      <c r="AP134" s="786" t="str">
        <f t="shared" si="16"/>
        <v/>
      </c>
      <c r="AQ134" s="785" t="str">
        <f t="shared" si="17"/>
        <v/>
      </c>
      <c r="BH134" s="586"/>
      <c r="BI134" s="585" t="str">
        <f t="shared" si="18"/>
        <v/>
      </c>
      <c r="BJ134" s="585" t="str">
        <f t="shared" si="19"/>
        <v/>
      </c>
      <c r="BK134" s="358">
        <v>121</v>
      </c>
      <c r="BL134" s="579" t="str">
        <f t="shared" si="20"/>
        <v/>
      </c>
      <c r="BM134" s="579" t="str">
        <f t="shared" si="21"/>
        <v/>
      </c>
      <c r="BN134" s="579" t="str">
        <f t="shared" si="22"/>
        <v/>
      </c>
      <c r="BO134" s="579" t="str">
        <f t="shared" si="24"/>
        <v/>
      </c>
      <c r="BP134" s="579" t="str">
        <f t="shared" si="24"/>
        <v/>
      </c>
      <c r="CN134" s="393"/>
    </row>
    <row r="135" spans="1:92" ht="15" x14ac:dyDescent="0.2">
      <c r="A135" s="419">
        <v>127</v>
      </c>
      <c r="B135" s="55"/>
      <c r="C135" s="55"/>
      <c r="AN135" s="785" t="str">
        <f t="shared" si="14"/>
        <v/>
      </c>
      <c r="AO135" s="785" t="str">
        <f t="shared" si="15"/>
        <v/>
      </c>
      <c r="AP135" s="786" t="str">
        <f t="shared" si="16"/>
        <v/>
      </c>
      <c r="AQ135" s="785" t="str">
        <f t="shared" si="17"/>
        <v/>
      </c>
      <c r="BH135" s="586"/>
      <c r="BI135" s="585" t="str">
        <f t="shared" si="18"/>
        <v/>
      </c>
      <c r="BJ135" s="585" t="str">
        <f t="shared" si="19"/>
        <v/>
      </c>
      <c r="BK135" s="358">
        <v>122</v>
      </c>
      <c r="BL135" s="579" t="str">
        <f t="shared" si="20"/>
        <v/>
      </c>
      <c r="BM135" s="579" t="str">
        <f t="shared" si="21"/>
        <v/>
      </c>
      <c r="BN135" s="579" t="str">
        <f t="shared" si="22"/>
        <v/>
      </c>
      <c r="BO135" s="579" t="str">
        <f t="shared" si="24"/>
        <v/>
      </c>
      <c r="BP135" s="579" t="str">
        <f t="shared" si="24"/>
        <v/>
      </c>
      <c r="CN135" s="393"/>
    </row>
    <row r="136" spans="1:92" ht="15" x14ac:dyDescent="0.2">
      <c r="A136" s="419">
        <v>128</v>
      </c>
      <c r="B136" s="55"/>
      <c r="C136" s="55"/>
      <c r="AN136" s="785" t="str">
        <f t="shared" si="14"/>
        <v/>
      </c>
      <c r="AO136" s="785" t="str">
        <f t="shared" si="15"/>
        <v/>
      </c>
      <c r="AP136" s="786" t="str">
        <f t="shared" si="16"/>
        <v/>
      </c>
      <c r="AQ136" s="785" t="str">
        <f t="shared" si="17"/>
        <v/>
      </c>
      <c r="BH136" s="586"/>
      <c r="BI136" s="585" t="str">
        <f t="shared" si="18"/>
        <v/>
      </c>
      <c r="BJ136" s="585" t="str">
        <f t="shared" si="19"/>
        <v/>
      </c>
      <c r="BK136" s="358">
        <v>123</v>
      </c>
      <c r="BL136" s="579" t="str">
        <f t="shared" si="20"/>
        <v/>
      </c>
      <c r="BM136" s="579" t="str">
        <f t="shared" si="21"/>
        <v/>
      </c>
      <c r="BN136" s="579" t="str">
        <f t="shared" si="22"/>
        <v/>
      </c>
      <c r="BO136" s="579" t="str">
        <f t="shared" si="24"/>
        <v/>
      </c>
      <c r="BP136" s="579" t="str">
        <f t="shared" si="24"/>
        <v/>
      </c>
      <c r="CN136" s="393"/>
    </row>
    <row r="137" spans="1:92" ht="15" x14ac:dyDescent="0.2">
      <c r="A137" s="419">
        <v>129</v>
      </c>
      <c r="B137" s="55"/>
      <c r="C137" s="55"/>
      <c r="AN137" s="785" t="str">
        <f t="shared" si="14"/>
        <v/>
      </c>
      <c r="AO137" s="785" t="str">
        <f t="shared" si="15"/>
        <v/>
      </c>
      <c r="AP137" s="786" t="str">
        <f t="shared" si="16"/>
        <v/>
      </c>
      <c r="AQ137" s="785" t="str">
        <f t="shared" si="17"/>
        <v/>
      </c>
      <c r="BH137" s="586"/>
      <c r="BI137" s="585" t="str">
        <f t="shared" si="18"/>
        <v/>
      </c>
      <c r="BJ137" s="585" t="str">
        <f t="shared" si="19"/>
        <v/>
      </c>
      <c r="BK137" s="358">
        <v>124</v>
      </c>
      <c r="BL137" s="579" t="str">
        <f t="shared" si="20"/>
        <v/>
      </c>
      <c r="BM137" s="579" t="str">
        <f t="shared" si="21"/>
        <v/>
      </c>
      <c r="BN137" s="579" t="str">
        <f t="shared" si="22"/>
        <v/>
      </c>
      <c r="BO137" s="579" t="str">
        <f t="shared" si="24"/>
        <v/>
      </c>
      <c r="BP137" s="579" t="str">
        <f t="shared" si="24"/>
        <v/>
      </c>
      <c r="CN137" s="393"/>
    </row>
    <row r="138" spans="1:92" ht="15" x14ac:dyDescent="0.2">
      <c r="A138" s="419">
        <v>130</v>
      </c>
      <c r="B138" s="55"/>
      <c r="C138" s="55"/>
      <c r="AN138" s="785" t="str">
        <f t="shared" ref="AN138:AN201" si="25">IF(OR(B137="",C137=""),"",B137-C137)</f>
        <v/>
      </c>
      <c r="AO138" s="785" t="str">
        <f t="shared" ref="AO138:AO201" si="26">IF(OR(C137="",B137="",BL142=""),"",IF($BI$13=0,BJ142,BI142))</f>
        <v/>
      </c>
      <c r="AP138" s="786" t="str">
        <f t="shared" ref="AP138:AP201" si="27">IF(BM142=-1," - ",IF(BM142=1," + ",""))</f>
        <v/>
      </c>
      <c r="AQ138" s="785" t="str">
        <f t="shared" ref="AQ138:AQ201" si="28">BN142</f>
        <v/>
      </c>
      <c r="BH138" s="586"/>
      <c r="BI138" s="585" t="str">
        <f t="shared" si="18"/>
        <v/>
      </c>
      <c r="BJ138" s="585" t="str">
        <f t="shared" si="19"/>
        <v/>
      </c>
      <c r="BK138" s="358">
        <v>125</v>
      </c>
      <c r="BL138" s="579" t="str">
        <f t="shared" si="20"/>
        <v/>
      </c>
      <c r="BM138" s="579" t="str">
        <f t="shared" si="21"/>
        <v/>
      </c>
      <c r="BN138" s="579" t="str">
        <f t="shared" si="22"/>
        <v/>
      </c>
      <c r="BO138" s="579" t="str">
        <f t="shared" si="24"/>
        <v/>
      </c>
      <c r="BP138" s="579" t="str">
        <f t="shared" si="24"/>
        <v/>
      </c>
      <c r="CN138" s="393"/>
    </row>
    <row r="139" spans="1:92" ht="15" x14ac:dyDescent="0.2">
      <c r="A139" s="419">
        <v>131</v>
      </c>
      <c r="B139" s="55"/>
      <c r="C139" s="55"/>
      <c r="AN139" s="785" t="str">
        <f t="shared" si="25"/>
        <v/>
      </c>
      <c r="AO139" s="785" t="str">
        <f t="shared" si="26"/>
        <v/>
      </c>
      <c r="AP139" s="786" t="str">
        <f t="shared" si="27"/>
        <v/>
      </c>
      <c r="AQ139" s="785" t="str">
        <f t="shared" si="28"/>
        <v/>
      </c>
      <c r="BH139" s="586"/>
      <c r="BI139" s="585" t="str">
        <f t="shared" si="18"/>
        <v/>
      </c>
      <c r="BJ139" s="585" t="str">
        <f t="shared" si="19"/>
        <v/>
      </c>
      <c r="BK139" s="358">
        <v>126</v>
      </c>
      <c r="BL139" s="579" t="str">
        <f t="shared" si="20"/>
        <v/>
      </c>
      <c r="BM139" s="579" t="str">
        <f t="shared" si="21"/>
        <v/>
      </c>
      <c r="BN139" s="579" t="str">
        <f t="shared" si="22"/>
        <v/>
      </c>
      <c r="BO139" s="579" t="str">
        <f t="shared" si="24"/>
        <v/>
      </c>
      <c r="BP139" s="579" t="str">
        <f t="shared" si="24"/>
        <v/>
      </c>
      <c r="CN139" s="393"/>
    </row>
    <row r="140" spans="1:92" ht="15" x14ac:dyDescent="0.2">
      <c r="A140" s="419">
        <v>132</v>
      </c>
      <c r="B140" s="55"/>
      <c r="C140" s="55"/>
      <c r="AN140" s="785" t="str">
        <f t="shared" si="25"/>
        <v/>
      </c>
      <c r="AO140" s="785" t="str">
        <f t="shared" si="26"/>
        <v/>
      </c>
      <c r="AP140" s="786" t="str">
        <f t="shared" si="27"/>
        <v/>
      </c>
      <c r="AQ140" s="785" t="str">
        <f t="shared" si="28"/>
        <v/>
      </c>
      <c r="BH140" s="586"/>
      <c r="BI140" s="585" t="str">
        <f t="shared" si="18"/>
        <v/>
      </c>
      <c r="BJ140" s="585" t="str">
        <f t="shared" si="19"/>
        <v/>
      </c>
      <c r="BK140" s="358">
        <v>127</v>
      </c>
      <c r="BL140" s="579" t="str">
        <f t="shared" si="20"/>
        <v/>
      </c>
      <c r="BM140" s="579" t="str">
        <f t="shared" si="21"/>
        <v/>
      </c>
      <c r="BN140" s="579" t="str">
        <f t="shared" si="22"/>
        <v/>
      </c>
      <c r="BO140" s="579" t="str">
        <f t="shared" si="24"/>
        <v/>
      </c>
      <c r="BP140" s="579" t="str">
        <f t="shared" si="24"/>
        <v/>
      </c>
    </row>
    <row r="141" spans="1:92" ht="15" x14ac:dyDescent="0.2">
      <c r="A141" s="419">
        <v>133</v>
      </c>
      <c r="B141" s="55"/>
      <c r="C141" s="55"/>
      <c r="AN141" s="785" t="str">
        <f t="shared" si="25"/>
        <v/>
      </c>
      <c r="AO141" s="785" t="str">
        <f t="shared" si="26"/>
        <v/>
      </c>
      <c r="AP141" s="786" t="str">
        <f t="shared" si="27"/>
        <v/>
      </c>
      <c r="AQ141" s="785" t="str">
        <f t="shared" si="28"/>
        <v/>
      </c>
      <c r="BH141" s="586"/>
      <c r="BI141" s="585" t="str">
        <f t="shared" si="18"/>
        <v/>
      </c>
      <c r="BJ141" s="585" t="str">
        <f t="shared" si="19"/>
        <v/>
      </c>
      <c r="BK141" s="358">
        <v>128</v>
      </c>
      <c r="BL141" s="579" t="str">
        <f t="shared" si="20"/>
        <v/>
      </c>
      <c r="BM141" s="579" t="str">
        <f t="shared" si="21"/>
        <v/>
      </c>
      <c r="BN141" s="579" t="str">
        <f t="shared" si="22"/>
        <v/>
      </c>
      <c r="BO141" s="579" t="str">
        <f t="shared" si="24"/>
        <v/>
      </c>
      <c r="BP141" s="579" t="str">
        <f t="shared" si="24"/>
        <v/>
      </c>
    </row>
    <row r="142" spans="1:92" ht="15" x14ac:dyDescent="0.2">
      <c r="A142" s="419">
        <v>134</v>
      </c>
      <c r="B142" s="55"/>
      <c r="C142" s="55"/>
      <c r="AN142" s="785" t="str">
        <f t="shared" si="25"/>
        <v/>
      </c>
      <c r="AO142" s="785" t="str">
        <f t="shared" si="26"/>
        <v/>
      </c>
      <c r="AP142" s="786" t="str">
        <f t="shared" si="27"/>
        <v/>
      </c>
      <c r="AQ142" s="785" t="str">
        <f t="shared" si="28"/>
        <v/>
      </c>
      <c r="BH142" s="586"/>
      <c r="BI142" s="585" t="str">
        <f t="shared" ref="BI142:BI205" si="29">IF(OR(A137="",B137="",BL142=""),"",_xlfn.RANK.AVG(BL142,$BL$14:$BL$513,1))</f>
        <v/>
      </c>
      <c r="BJ142" s="585" t="str">
        <f t="shared" ref="BJ142:BJ205" si="30">IF(OR(B137="",C137="",BL142=""),"",RANK(BL142,$BL$14:$BL$513,1))</f>
        <v/>
      </c>
      <c r="BK142" s="358">
        <v>129</v>
      </c>
      <c r="BL142" s="579" t="str">
        <f t="shared" ref="BL142:BL205" si="31">IF(OR(B137="",C137="",AN138=0),"",ABS(AN138))</f>
        <v/>
      </c>
      <c r="BM142" s="579" t="str">
        <f t="shared" ref="BM142:BM205" si="32">IF(BL142="","",IF(AN138&lt;0,-1,IF(AN138=0,0,IF(AN138&gt;0,1))))</f>
        <v/>
      </c>
      <c r="BN142" s="579" t="str">
        <f t="shared" ref="BN142:BN205" si="33">IF(OR(AN138=0,AN138=""),"",AO138*BM142)</f>
        <v/>
      </c>
      <c r="BO142" s="579" t="str">
        <f t="shared" si="24"/>
        <v/>
      </c>
      <c r="BP142" s="579" t="str">
        <f t="shared" si="24"/>
        <v/>
      </c>
    </row>
    <row r="143" spans="1:92" ht="15" x14ac:dyDescent="0.2">
      <c r="A143" s="419">
        <v>135</v>
      </c>
      <c r="B143" s="55"/>
      <c r="C143" s="55"/>
      <c r="AN143" s="785" t="str">
        <f t="shared" si="25"/>
        <v/>
      </c>
      <c r="AO143" s="785" t="str">
        <f t="shared" si="26"/>
        <v/>
      </c>
      <c r="AP143" s="786" t="str">
        <f t="shared" si="27"/>
        <v/>
      </c>
      <c r="AQ143" s="785" t="str">
        <f t="shared" si="28"/>
        <v/>
      </c>
      <c r="BH143" s="586"/>
      <c r="BI143" s="585" t="str">
        <f t="shared" si="29"/>
        <v/>
      </c>
      <c r="BJ143" s="585" t="str">
        <f t="shared" si="30"/>
        <v/>
      </c>
      <c r="BK143" s="358">
        <v>130</v>
      </c>
      <c r="BL143" s="579" t="str">
        <f t="shared" si="31"/>
        <v/>
      </c>
      <c r="BM143" s="579" t="str">
        <f t="shared" si="32"/>
        <v/>
      </c>
      <c r="BN143" s="579" t="str">
        <f t="shared" si="33"/>
        <v/>
      </c>
      <c r="BO143" s="579" t="str">
        <f t="shared" si="24"/>
        <v/>
      </c>
      <c r="BP143" s="579" t="str">
        <f t="shared" si="24"/>
        <v/>
      </c>
    </row>
    <row r="144" spans="1:92" ht="15" x14ac:dyDescent="0.2">
      <c r="A144" s="419">
        <v>136</v>
      </c>
      <c r="B144" s="55"/>
      <c r="C144" s="55"/>
      <c r="AN144" s="785" t="str">
        <f t="shared" si="25"/>
        <v/>
      </c>
      <c r="AO144" s="785" t="str">
        <f t="shared" si="26"/>
        <v/>
      </c>
      <c r="AP144" s="786" t="str">
        <f t="shared" si="27"/>
        <v/>
      </c>
      <c r="AQ144" s="785" t="str">
        <f t="shared" si="28"/>
        <v/>
      </c>
      <c r="BH144" s="586"/>
      <c r="BI144" s="585" t="str">
        <f t="shared" si="29"/>
        <v/>
      </c>
      <c r="BJ144" s="585" t="str">
        <f t="shared" si="30"/>
        <v/>
      </c>
      <c r="BK144" s="358">
        <v>131</v>
      </c>
      <c r="BL144" s="579" t="str">
        <f t="shared" si="31"/>
        <v/>
      </c>
      <c r="BM144" s="579" t="str">
        <f t="shared" si="32"/>
        <v/>
      </c>
      <c r="BN144" s="579" t="str">
        <f t="shared" si="33"/>
        <v/>
      </c>
      <c r="BO144" s="579" t="str">
        <f t="shared" si="24"/>
        <v/>
      </c>
      <c r="BP144" s="579" t="str">
        <f t="shared" si="24"/>
        <v/>
      </c>
    </row>
    <row r="145" spans="1:68" ht="15" x14ac:dyDescent="0.2">
      <c r="A145" s="419">
        <v>137</v>
      </c>
      <c r="B145" s="55"/>
      <c r="C145" s="55"/>
      <c r="AN145" s="785" t="str">
        <f t="shared" si="25"/>
        <v/>
      </c>
      <c r="AO145" s="785" t="str">
        <f t="shared" si="26"/>
        <v/>
      </c>
      <c r="AP145" s="786" t="str">
        <f t="shared" si="27"/>
        <v/>
      </c>
      <c r="AQ145" s="785" t="str">
        <f t="shared" si="28"/>
        <v/>
      </c>
      <c r="BH145" s="586"/>
      <c r="BI145" s="585" t="str">
        <f t="shared" si="29"/>
        <v/>
      </c>
      <c r="BJ145" s="585" t="str">
        <f t="shared" si="30"/>
        <v/>
      </c>
      <c r="BK145" s="358">
        <v>132</v>
      </c>
      <c r="BL145" s="579" t="str">
        <f t="shared" si="31"/>
        <v/>
      </c>
      <c r="BM145" s="579" t="str">
        <f t="shared" si="32"/>
        <v/>
      </c>
      <c r="BN145" s="579" t="str">
        <f t="shared" si="33"/>
        <v/>
      </c>
      <c r="BO145" s="579" t="str">
        <f t="shared" si="24"/>
        <v/>
      </c>
      <c r="BP145" s="579" t="str">
        <f t="shared" si="24"/>
        <v/>
      </c>
    </row>
    <row r="146" spans="1:68" ht="15" x14ac:dyDescent="0.2">
      <c r="A146" s="419">
        <v>138</v>
      </c>
      <c r="B146" s="55"/>
      <c r="C146" s="55"/>
      <c r="AN146" s="785" t="str">
        <f t="shared" si="25"/>
        <v/>
      </c>
      <c r="AO146" s="785" t="str">
        <f t="shared" si="26"/>
        <v/>
      </c>
      <c r="AP146" s="786" t="str">
        <f t="shared" si="27"/>
        <v/>
      </c>
      <c r="AQ146" s="785" t="str">
        <f t="shared" si="28"/>
        <v/>
      </c>
      <c r="BH146" s="586"/>
      <c r="BI146" s="585" t="str">
        <f t="shared" si="29"/>
        <v/>
      </c>
      <c r="BJ146" s="585" t="str">
        <f t="shared" si="30"/>
        <v/>
      </c>
      <c r="BK146" s="358">
        <v>133</v>
      </c>
      <c r="BL146" s="579" t="str">
        <f t="shared" si="31"/>
        <v/>
      </c>
      <c r="BM146" s="579" t="str">
        <f t="shared" si="32"/>
        <v/>
      </c>
      <c r="BN146" s="579" t="str">
        <f t="shared" si="33"/>
        <v/>
      </c>
      <c r="BO146" s="579" t="str">
        <f t="shared" si="24"/>
        <v/>
      </c>
      <c r="BP146" s="579" t="str">
        <f t="shared" si="24"/>
        <v/>
      </c>
    </row>
    <row r="147" spans="1:68" ht="15" x14ac:dyDescent="0.2">
      <c r="A147" s="419">
        <v>139</v>
      </c>
      <c r="B147" s="55"/>
      <c r="C147" s="55"/>
      <c r="AN147" s="785" t="str">
        <f t="shared" si="25"/>
        <v/>
      </c>
      <c r="AO147" s="785" t="str">
        <f t="shared" si="26"/>
        <v/>
      </c>
      <c r="AP147" s="786" t="str">
        <f t="shared" si="27"/>
        <v/>
      </c>
      <c r="AQ147" s="785" t="str">
        <f t="shared" si="28"/>
        <v/>
      </c>
      <c r="BH147" s="586"/>
      <c r="BI147" s="585" t="str">
        <f t="shared" si="29"/>
        <v/>
      </c>
      <c r="BJ147" s="585" t="str">
        <f t="shared" si="30"/>
        <v/>
      </c>
      <c r="BK147" s="358">
        <v>134</v>
      </c>
      <c r="BL147" s="579" t="str">
        <f t="shared" si="31"/>
        <v/>
      </c>
      <c r="BM147" s="579" t="str">
        <f t="shared" si="32"/>
        <v/>
      </c>
      <c r="BN147" s="579" t="str">
        <f t="shared" si="33"/>
        <v/>
      </c>
      <c r="BO147" s="579" t="str">
        <f t="shared" si="24"/>
        <v/>
      </c>
      <c r="BP147" s="579" t="str">
        <f t="shared" si="24"/>
        <v/>
      </c>
    </row>
    <row r="148" spans="1:68" ht="15" x14ac:dyDescent="0.2">
      <c r="A148" s="419">
        <v>140</v>
      </c>
      <c r="B148" s="55"/>
      <c r="C148" s="55"/>
      <c r="AN148" s="785" t="str">
        <f t="shared" si="25"/>
        <v/>
      </c>
      <c r="AO148" s="785" t="str">
        <f t="shared" si="26"/>
        <v/>
      </c>
      <c r="AP148" s="786" t="str">
        <f t="shared" si="27"/>
        <v/>
      </c>
      <c r="AQ148" s="785" t="str">
        <f t="shared" si="28"/>
        <v/>
      </c>
      <c r="BH148" s="586"/>
      <c r="BI148" s="585" t="str">
        <f t="shared" si="29"/>
        <v/>
      </c>
      <c r="BJ148" s="585" t="str">
        <f t="shared" si="30"/>
        <v/>
      </c>
      <c r="BK148" s="358">
        <v>135</v>
      </c>
      <c r="BL148" s="579" t="str">
        <f t="shared" si="31"/>
        <v/>
      </c>
      <c r="BM148" s="579" t="str">
        <f t="shared" si="32"/>
        <v/>
      </c>
      <c r="BN148" s="579" t="str">
        <f t="shared" si="33"/>
        <v/>
      </c>
      <c r="BO148" s="579" t="str">
        <f t="shared" si="24"/>
        <v/>
      </c>
      <c r="BP148" s="579" t="str">
        <f t="shared" si="24"/>
        <v/>
      </c>
    </row>
    <row r="149" spans="1:68" ht="15" x14ac:dyDescent="0.2">
      <c r="A149" s="419">
        <v>141</v>
      </c>
      <c r="B149" s="55"/>
      <c r="C149" s="55"/>
      <c r="AN149" s="785" t="str">
        <f t="shared" si="25"/>
        <v/>
      </c>
      <c r="AO149" s="785" t="str">
        <f t="shared" si="26"/>
        <v/>
      </c>
      <c r="AP149" s="786" t="str">
        <f t="shared" si="27"/>
        <v/>
      </c>
      <c r="AQ149" s="785" t="str">
        <f t="shared" si="28"/>
        <v/>
      </c>
      <c r="BH149" s="586"/>
      <c r="BI149" s="585" t="str">
        <f t="shared" si="29"/>
        <v/>
      </c>
      <c r="BJ149" s="585" t="str">
        <f t="shared" si="30"/>
        <v/>
      </c>
      <c r="BK149" s="358">
        <v>136</v>
      </c>
      <c r="BL149" s="579" t="str">
        <f t="shared" si="31"/>
        <v/>
      </c>
      <c r="BM149" s="579" t="str">
        <f t="shared" si="32"/>
        <v/>
      </c>
      <c r="BN149" s="579" t="str">
        <f t="shared" si="33"/>
        <v/>
      </c>
      <c r="BO149" s="579" t="str">
        <f t="shared" si="24"/>
        <v/>
      </c>
      <c r="BP149" s="579" t="str">
        <f t="shared" si="24"/>
        <v/>
      </c>
    </row>
    <row r="150" spans="1:68" ht="15" x14ac:dyDescent="0.2">
      <c r="A150" s="419">
        <v>142</v>
      </c>
      <c r="B150" s="55"/>
      <c r="C150" s="55"/>
      <c r="AN150" s="785" t="str">
        <f t="shared" si="25"/>
        <v/>
      </c>
      <c r="AO150" s="785" t="str">
        <f t="shared" si="26"/>
        <v/>
      </c>
      <c r="AP150" s="786" t="str">
        <f t="shared" si="27"/>
        <v/>
      </c>
      <c r="AQ150" s="785" t="str">
        <f t="shared" si="28"/>
        <v/>
      </c>
      <c r="BH150" s="586"/>
      <c r="BI150" s="585" t="str">
        <f t="shared" si="29"/>
        <v/>
      </c>
      <c r="BJ150" s="585" t="str">
        <f t="shared" si="30"/>
        <v/>
      </c>
      <c r="BK150" s="358">
        <v>137</v>
      </c>
      <c r="BL150" s="579" t="str">
        <f t="shared" si="31"/>
        <v/>
      </c>
      <c r="BM150" s="579" t="str">
        <f t="shared" si="32"/>
        <v/>
      </c>
      <c r="BN150" s="579" t="str">
        <f t="shared" si="33"/>
        <v/>
      </c>
      <c r="BO150" s="579" t="str">
        <f t="shared" si="24"/>
        <v/>
      </c>
      <c r="BP150" s="579" t="str">
        <f t="shared" si="24"/>
        <v/>
      </c>
    </row>
    <row r="151" spans="1:68" ht="15" x14ac:dyDescent="0.2">
      <c r="A151" s="419">
        <v>143</v>
      </c>
      <c r="B151" s="55"/>
      <c r="C151" s="55"/>
      <c r="AN151" s="785" t="str">
        <f t="shared" si="25"/>
        <v/>
      </c>
      <c r="AO151" s="785" t="str">
        <f t="shared" si="26"/>
        <v/>
      </c>
      <c r="AP151" s="786" t="str">
        <f t="shared" si="27"/>
        <v/>
      </c>
      <c r="AQ151" s="785" t="str">
        <f t="shared" si="28"/>
        <v/>
      </c>
      <c r="BH151" s="586"/>
      <c r="BI151" s="585" t="str">
        <f t="shared" si="29"/>
        <v/>
      </c>
      <c r="BJ151" s="585" t="str">
        <f t="shared" si="30"/>
        <v/>
      </c>
      <c r="BK151" s="358">
        <v>138</v>
      </c>
      <c r="BL151" s="579" t="str">
        <f t="shared" si="31"/>
        <v/>
      </c>
      <c r="BM151" s="579" t="str">
        <f t="shared" si="32"/>
        <v/>
      </c>
      <c r="BN151" s="579" t="str">
        <f t="shared" si="33"/>
        <v/>
      </c>
      <c r="BO151" s="579" t="str">
        <f t="shared" si="24"/>
        <v/>
      </c>
      <c r="BP151" s="579" t="str">
        <f t="shared" si="24"/>
        <v/>
      </c>
    </row>
    <row r="152" spans="1:68" ht="15" x14ac:dyDescent="0.2">
      <c r="A152" s="419">
        <v>144</v>
      </c>
      <c r="B152" s="55"/>
      <c r="C152" s="55"/>
      <c r="AN152" s="785" t="str">
        <f t="shared" si="25"/>
        <v/>
      </c>
      <c r="AO152" s="785" t="str">
        <f t="shared" si="26"/>
        <v/>
      </c>
      <c r="AP152" s="786" t="str">
        <f t="shared" si="27"/>
        <v/>
      </c>
      <c r="AQ152" s="785" t="str">
        <f t="shared" si="28"/>
        <v/>
      </c>
      <c r="BH152" s="586"/>
      <c r="BI152" s="585" t="str">
        <f t="shared" si="29"/>
        <v/>
      </c>
      <c r="BJ152" s="585" t="str">
        <f t="shared" si="30"/>
        <v/>
      </c>
      <c r="BK152" s="358">
        <v>139</v>
      </c>
      <c r="BL152" s="579" t="str">
        <f t="shared" si="31"/>
        <v/>
      </c>
      <c r="BM152" s="579" t="str">
        <f t="shared" si="32"/>
        <v/>
      </c>
      <c r="BN152" s="579" t="str">
        <f t="shared" si="33"/>
        <v/>
      </c>
      <c r="BO152" s="579" t="str">
        <f t="shared" si="24"/>
        <v/>
      </c>
      <c r="BP152" s="579" t="str">
        <f t="shared" si="24"/>
        <v/>
      </c>
    </row>
    <row r="153" spans="1:68" ht="15" x14ac:dyDescent="0.2">
      <c r="A153" s="419">
        <v>145</v>
      </c>
      <c r="B153" s="55"/>
      <c r="C153" s="55"/>
      <c r="AN153" s="785" t="str">
        <f t="shared" si="25"/>
        <v/>
      </c>
      <c r="AO153" s="785" t="str">
        <f t="shared" si="26"/>
        <v/>
      </c>
      <c r="AP153" s="786" t="str">
        <f t="shared" si="27"/>
        <v/>
      </c>
      <c r="AQ153" s="785" t="str">
        <f t="shared" si="28"/>
        <v/>
      </c>
      <c r="BH153" s="586"/>
      <c r="BI153" s="585" t="str">
        <f t="shared" si="29"/>
        <v/>
      </c>
      <c r="BJ153" s="585" t="str">
        <f t="shared" si="30"/>
        <v/>
      </c>
      <c r="BK153" s="358">
        <v>140</v>
      </c>
      <c r="BL153" s="579" t="str">
        <f t="shared" si="31"/>
        <v/>
      </c>
      <c r="BM153" s="579" t="str">
        <f t="shared" si="32"/>
        <v/>
      </c>
      <c r="BN153" s="579" t="str">
        <f t="shared" si="33"/>
        <v/>
      </c>
      <c r="BO153" s="579" t="str">
        <f t="shared" si="24"/>
        <v/>
      </c>
      <c r="BP153" s="579" t="str">
        <f t="shared" si="24"/>
        <v/>
      </c>
    </row>
    <row r="154" spans="1:68" ht="15" x14ac:dyDescent="0.2">
      <c r="A154" s="419">
        <v>146</v>
      </c>
      <c r="B154" s="55"/>
      <c r="C154" s="55"/>
      <c r="AN154" s="785" t="str">
        <f t="shared" si="25"/>
        <v/>
      </c>
      <c r="AO154" s="785" t="str">
        <f t="shared" si="26"/>
        <v/>
      </c>
      <c r="AP154" s="786" t="str">
        <f t="shared" si="27"/>
        <v/>
      </c>
      <c r="AQ154" s="785" t="str">
        <f t="shared" si="28"/>
        <v/>
      </c>
      <c r="BH154" s="586"/>
      <c r="BI154" s="585" t="str">
        <f t="shared" si="29"/>
        <v/>
      </c>
      <c r="BJ154" s="585" t="str">
        <f t="shared" si="30"/>
        <v/>
      </c>
      <c r="BK154" s="358">
        <v>141</v>
      </c>
      <c r="BL154" s="579" t="str">
        <f t="shared" si="31"/>
        <v/>
      </c>
      <c r="BM154" s="579" t="str">
        <f t="shared" si="32"/>
        <v/>
      </c>
      <c r="BN154" s="579" t="str">
        <f t="shared" si="33"/>
        <v/>
      </c>
      <c r="BO154" s="579" t="str">
        <f t="shared" si="24"/>
        <v/>
      </c>
      <c r="BP154" s="579" t="str">
        <f t="shared" si="24"/>
        <v/>
      </c>
    </row>
    <row r="155" spans="1:68" ht="15" x14ac:dyDescent="0.2">
      <c r="A155" s="419">
        <v>147</v>
      </c>
      <c r="B155" s="55"/>
      <c r="C155" s="55"/>
      <c r="AN155" s="785" t="str">
        <f t="shared" si="25"/>
        <v/>
      </c>
      <c r="AO155" s="785" t="str">
        <f t="shared" si="26"/>
        <v/>
      </c>
      <c r="AP155" s="786" t="str">
        <f t="shared" si="27"/>
        <v/>
      </c>
      <c r="AQ155" s="785" t="str">
        <f t="shared" si="28"/>
        <v/>
      </c>
      <c r="BH155" s="586"/>
      <c r="BI155" s="585" t="str">
        <f t="shared" si="29"/>
        <v/>
      </c>
      <c r="BJ155" s="585" t="str">
        <f t="shared" si="30"/>
        <v/>
      </c>
      <c r="BK155" s="358">
        <v>142</v>
      </c>
      <c r="BL155" s="579" t="str">
        <f t="shared" si="31"/>
        <v/>
      </c>
      <c r="BM155" s="579" t="str">
        <f t="shared" si="32"/>
        <v/>
      </c>
      <c r="BN155" s="579" t="str">
        <f t="shared" si="33"/>
        <v/>
      </c>
      <c r="BO155" s="579" t="str">
        <f t="shared" si="24"/>
        <v/>
      </c>
      <c r="BP155" s="579" t="str">
        <f t="shared" si="24"/>
        <v/>
      </c>
    </row>
    <row r="156" spans="1:68" ht="15" x14ac:dyDescent="0.2">
      <c r="A156" s="419">
        <v>148</v>
      </c>
      <c r="B156" s="55"/>
      <c r="C156" s="55"/>
      <c r="AN156" s="785" t="str">
        <f t="shared" si="25"/>
        <v/>
      </c>
      <c r="AO156" s="785" t="str">
        <f t="shared" si="26"/>
        <v/>
      </c>
      <c r="AP156" s="786" t="str">
        <f t="shared" si="27"/>
        <v/>
      </c>
      <c r="AQ156" s="785" t="str">
        <f t="shared" si="28"/>
        <v/>
      </c>
      <c r="BH156" s="586"/>
      <c r="BI156" s="585" t="str">
        <f t="shared" si="29"/>
        <v/>
      </c>
      <c r="BJ156" s="585" t="str">
        <f t="shared" si="30"/>
        <v/>
      </c>
      <c r="BK156" s="358">
        <v>143</v>
      </c>
      <c r="BL156" s="579" t="str">
        <f t="shared" si="31"/>
        <v/>
      </c>
      <c r="BM156" s="579" t="str">
        <f t="shared" si="32"/>
        <v/>
      </c>
      <c r="BN156" s="579" t="str">
        <f t="shared" si="33"/>
        <v/>
      </c>
      <c r="BO156" s="579" t="str">
        <f t="shared" ref="BO156:BP173" si="34">IF(B151="","",B151)</f>
        <v/>
      </c>
      <c r="BP156" s="579" t="str">
        <f t="shared" si="34"/>
        <v/>
      </c>
    </row>
    <row r="157" spans="1:68" ht="15" x14ac:dyDescent="0.2">
      <c r="A157" s="419">
        <v>149</v>
      </c>
      <c r="B157" s="55"/>
      <c r="C157" s="55"/>
      <c r="AN157" s="785" t="str">
        <f t="shared" si="25"/>
        <v/>
      </c>
      <c r="AO157" s="785" t="str">
        <f t="shared" si="26"/>
        <v/>
      </c>
      <c r="AP157" s="786" t="str">
        <f t="shared" si="27"/>
        <v/>
      </c>
      <c r="AQ157" s="785" t="str">
        <f t="shared" si="28"/>
        <v/>
      </c>
      <c r="BH157" s="586"/>
      <c r="BI157" s="585" t="str">
        <f t="shared" si="29"/>
        <v/>
      </c>
      <c r="BJ157" s="585" t="str">
        <f t="shared" si="30"/>
        <v/>
      </c>
      <c r="BK157" s="358">
        <v>144</v>
      </c>
      <c r="BL157" s="579" t="str">
        <f t="shared" si="31"/>
        <v/>
      </c>
      <c r="BM157" s="579" t="str">
        <f t="shared" si="32"/>
        <v/>
      </c>
      <c r="BN157" s="579" t="str">
        <f t="shared" si="33"/>
        <v/>
      </c>
      <c r="BO157" s="579" t="str">
        <f t="shared" si="34"/>
        <v/>
      </c>
      <c r="BP157" s="579" t="str">
        <f t="shared" si="34"/>
        <v/>
      </c>
    </row>
    <row r="158" spans="1:68" ht="15" x14ac:dyDescent="0.2">
      <c r="A158" s="419">
        <v>150</v>
      </c>
      <c r="B158" s="55"/>
      <c r="C158" s="55"/>
      <c r="AN158" s="785" t="str">
        <f t="shared" si="25"/>
        <v/>
      </c>
      <c r="AO158" s="785" t="str">
        <f t="shared" si="26"/>
        <v/>
      </c>
      <c r="AP158" s="786" t="str">
        <f t="shared" si="27"/>
        <v/>
      </c>
      <c r="AQ158" s="785" t="str">
        <f t="shared" si="28"/>
        <v/>
      </c>
      <c r="BH158" s="586"/>
      <c r="BI158" s="585" t="str">
        <f t="shared" si="29"/>
        <v/>
      </c>
      <c r="BJ158" s="585" t="str">
        <f t="shared" si="30"/>
        <v/>
      </c>
      <c r="BK158" s="358">
        <v>145</v>
      </c>
      <c r="BL158" s="579" t="str">
        <f t="shared" si="31"/>
        <v/>
      </c>
      <c r="BM158" s="579" t="str">
        <f t="shared" si="32"/>
        <v/>
      </c>
      <c r="BN158" s="579" t="str">
        <f t="shared" si="33"/>
        <v/>
      </c>
      <c r="BO158" s="579" t="str">
        <f t="shared" si="34"/>
        <v/>
      </c>
      <c r="BP158" s="579" t="str">
        <f t="shared" si="34"/>
        <v/>
      </c>
    </row>
    <row r="159" spans="1:68" ht="15" x14ac:dyDescent="0.2">
      <c r="A159" s="419">
        <v>151</v>
      </c>
      <c r="B159" s="55"/>
      <c r="C159" s="55"/>
      <c r="AN159" s="785" t="str">
        <f t="shared" si="25"/>
        <v/>
      </c>
      <c r="AO159" s="785" t="str">
        <f t="shared" si="26"/>
        <v/>
      </c>
      <c r="AP159" s="786" t="str">
        <f t="shared" si="27"/>
        <v/>
      </c>
      <c r="AQ159" s="785" t="str">
        <f t="shared" si="28"/>
        <v/>
      </c>
      <c r="BH159" s="586"/>
      <c r="BI159" s="585" t="str">
        <f t="shared" si="29"/>
        <v/>
      </c>
      <c r="BJ159" s="585" t="str">
        <f t="shared" si="30"/>
        <v/>
      </c>
      <c r="BK159" s="358">
        <v>146</v>
      </c>
      <c r="BL159" s="579" t="str">
        <f t="shared" si="31"/>
        <v/>
      </c>
      <c r="BM159" s="579" t="str">
        <f t="shared" si="32"/>
        <v/>
      </c>
      <c r="BN159" s="579" t="str">
        <f t="shared" si="33"/>
        <v/>
      </c>
      <c r="BO159" s="579" t="str">
        <f t="shared" si="34"/>
        <v/>
      </c>
      <c r="BP159" s="579" t="str">
        <f t="shared" si="34"/>
        <v/>
      </c>
    </row>
    <row r="160" spans="1:68" ht="15" x14ac:dyDescent="0.2">
      <c r="A160" s="419">
        <v>152</v>
      </c>
      <c r="B160" s="55"/>
      <c r="C160" s="55"/>
      <c r="AN160" s="785" t="str">
        <f t="shared" si="25"/>
        <v/>
      </c>
      <c r="AO160" s="785" t="str">
        <f t="shared" si="26"/>
        <v/>
      </c>
      <c r="AP160" s="786" t="str">
        <f t="shared" si="27"/>
        <v/>
      </c>
      <c r="AQ160" s="785" t="str">
        <f t="shared" si="28"/>
        <v/>
      </c>
      <c r="BH160" s="586"/>
      <c r="BI160" s="585" t="str">
        <f t="shared" si="29"/>
        <v/>
      </c>
      <c r="BJ160" s="585" t="str">
        <f t="shared" si="30"/>
        <v/>
      </c>
      <c r="BK160" s="358">
        <v>147</v>
      </c>
      <c r="BL160" s="579" t="str">
        <f t="shared" si="31"/>
        <v/>
      </c>
      <c r="BM160" s="579" t="str">
        <f t="shared" si="32"/>
        <v/>
      </c>
      <c r="BN160" s="579" t="str">
        <f t="shared" si="33"/>
        <v/>
      </c>
      <c r="BO160" s="579" t="str">
        <f t="shared" si="34"/>
        <v/>
      </c>
      <c r="BP160" s="579" t="str">
        <f t="shared" si="34"/>
        <v/>
      </c>
    </row>
    <row r="161" spans="1:68" ht="15" x14ac:dyDescent="0.2">
      <c r="A161" s="419">
        <v>153</v>
      </c>
      <c r="B161" s="55"/>
      <c r="C161" s="55"/>
      <c r="AN161" s="785" t="str">
        <f t="shared" si="25"/>
        <v/>
      </c>
      <c r="AO161" s="785" t="str">
        <f t="shared" si="26"/>
        <v/>
      </c>
      <c r="AP161" s="786" t="str">
        <f t="shared" si="27"/>
        <v/>
      </c>
      <c r="AQ161" s="785" t="str">
        <f t="shared" si="28"/>
        <v/>
      </c>
      <c r="BH161" s="586"/>
      <c r="BI161" s="585" t="str">
        <f t="shared" si="29"/>
        <v/>
      </c>
      <c r="BJ161" s="585" t="str">
        <f t="shared" si="30"/>
        <v/>
      </c>
      <c r="BK161" s="358">
        <v>148</v>
      </c>
      <c r="BL161" s="579" t="str">
        <f t="shared" si="31"/>
        <v/>
      </c>
      <c r="BM161" s="579" t="str">
        <f t="shared" si="32"/>
        <v/>
      </c>
      <c r="BN161" s="579" t="str">
        <f t="shared" si="33"/>
        <v/>
      </c>
      <c r="BO161" s="579" t="str">
        <f t="shared" si="34"/>
        <v/>
      </c>
      <c r="BP161" s="579" t="str">
        <f t="shared" si="34"/>
        <v/>
      </c>
    </row>
    <row r="162" spans="1:68" ht="15" x14ac:dyDescent="0.2">
      <c r="A162" s="419">
        <v>154</v>
      </c>
      <c r="B162" s="55"/>
      <c r="C162" s="55"/>
      <c r="AN162" s="785" t="str">
        <f t="shared" si="25"/>
        <v/>
      </c>
      <c r="AO162" s="785" t="str">
        <f t="shared" si="26"/>
        <v/>
      </c>
      <c r="AP162" s="786" t="str">
        <f t="shared" si="27"/>
        <v/>
      </c>
      <c r="AQ162" s="785" t="str">
        <f t="shared" si="28"/>
        <v/>
      </c>
      <c r="BH162" s="586"/>
      <c r="BI162" s="585" t="str">
        <f t="shared" si="29"/>
        <v/>
      </c>
      <c r="BJ162" s="585" t="str">
        <f t="shared" si="30"/>
        <v/>
      </c>
      <c r="BK162" s="358">
        <v>149</v>
      </c>
      <c r="BL162" s="579" t="str">
        <f t="shared" si="31"/>
        <v/>
      </c>
      <c r="BM162" s="579" t="str">
        <f t="shared" si="32"/>
        <v/>
      </c>
      <c r="BN162" s="579" t="str">
        <f t="shared" si="33"/>
        <v/>
      </c>
      <c r="BO162" s="579" t="str">
        <f t="shared" si="34"/>
        <v/>
      </c>
      <c r="BP162" s="579" t="str">
        <f t="shared" si="34"/>
        <v/>
      </c>
    </row>
    <row r="163" spans="1:68" ht="15" x14ac:dyDescent="0.2">
      <c r="A163" s="419">
        <v>155</v>
      </c>
      <c r="B163" s="55"/>
      <c r="C163" s="55"/>
      <c r="AN163" s="785" t="str">
        <f t="shared" si="25"/>
        <v/>
      </c>
      <c r="AO163" s="785" t="str">
        <f t="shared" si="26"/>
        <v/>
      </c>
      <c r="AP163" s="786" t="str">
        <f t="shared" si="27"/>
        <v/>
      </c>
      <c r="AQ163" s="785" t="str">
        <f t="shared" si="28"/>
        <v/>
      </c>
      <c r="BH163" s="586"/>
      <c r="BI163" s="585" t="str">
        <f t="shared" si="29"/>
        <v/>
      </c>
      <c r="BJ163" s="585" t="str">
        <f t="shared" si="30"/>
        <v/>
      </c>
      <c r="BK163" s="358">
        <v>150</v>
      </c>
      <c r="BL163" s="579" t="str">
        <f t="shared" si="31"/>
        <v/>
      </c>
      <c r="BM163" s="579" t="str">
        <f t="shared" si="32"/>
        <v/>
      </c>
      <c r="BN163" s="579" t="str">
        <f t="shared" si="33"/>
        <v/>
      </c>
      <c r="BO163" s="579" t="str">
        <f t="shared" si="34"/>
        <v/>
      </c>
      <c r="BP163" s="579" t="str">
        <f t="shared" si="34"/>
        <v/>
      </c>
    </row>
    <row r="164" spans="1:68" ht="15" x14ac:dyDescent="0.2">
      <c r="A164" s="419">
        <v>156</v>
      </c>
      <c r="B164" s="55"/>
      <c r="C164" s="55"/>
      <c r="AN164" s="785" t="str">
        <f t="shared" si="25"/>
        <v/>
      </c>
      <c r="AO164" s="785" t="str">
        <f t="shared" si="26"/>
        <v/>
      </c>
      <c r="AP164" s="786" t="str">
        <f t="shared" si="27"/>
        <v/>
      </c>
      <c r="AQ164" s="785" t="str">
        <f t="shared" si="28"/>
        <v/>
      </c>
      <c r="BH164" s="586"/>
      <c r="BI164" s="585" t="str">
        <f t="shared" si="29"/>
        <v/>
      </c>
      <c r="BJ164" s="585" t="str">
        <f t="shared" si="30"/>
        <v/>
      </c>
      <c r="BK164" s="358">
        <v>151</v>
      </c>
      <c r="BL164" s="579" t="str">
        <f t="shared" si="31"/>
        <v/>
      </c>
      <c r="BM164" s="579" t="str">
        <f t="shared" si="32"/>
        <v/>
      </c>
      <c r="BN164" s="579" t="str">
        <f t="shared" si="33"/>
        <v/>
      </c>
      <c r="BO164" s="579" t="str">
        <f t="shared" si="34"/>
        <v/>
      </c>
      <c r="BP164" s="579" t="str">
        <f t="shared" si="34"/>
        <v/>
      </c>
    </row>
    <row r="165" spans="1:68" ht="15" x14ac:dyDescent="0.2">
      <c r="A165" s="419">
        <v>157</v>
      </c>
      <c r="B165" s="55"/>
      <c r="C165" s="55"/>
      <c r="AN165" s="785" t="str">
        <f t="shared" si="25"/>
        <v/>
      </c>
      <c r="AO165" s="785" t="str">
        <f t="shared" si="26"/>
        <v/>
      </c>
      <c r="AP165" s="786" t="str">
        <f t="shared" si="27"/>
        <v/>
      </c>
      <c r="AQ165" s="785" t="str">
        <f t="shared" si="28"/>
        <v/>
      </c>
      <c r="BH165" s="586"/>
      <c r="BI165" s="585" t="str">
        <f t="shared" si="29"/>
        <v/>
      </c>
      <c r="BJ165" s="585" t="str">
        <f t="shared" si="30"/>
        <v/>
      </c>
      <c r="BK165" s="358">
        <v>152</v>
      </c>
      <c r="BL165" s="579" t="str">
        <f t="shared" si="31"/>
        <v/>
      </c>
      <c r="BM165" s="579" t="str">
        <f t="shared" si="32"/>
        <v/>
      </c>
      <c r="BN165" s="579" t="str">
        <f t="shared" si="33"/>
        <v/>
      </c>
      <c r="BO165" s="579" t="str">
        <f t="shared" si="34"/>
        <v/>
      </c>
      <c r="BP165" s="579" t="str">
        <f t="shared" si="34"/>
        <v/>
      </c>
    </row>
    <row r="166" spans="1:68" ht="15" x14ac:dyDescent="0.2">
      <c r="A166" s="419">
        <v>158</v>
      </c>
      <c r="B166" s="55"/>
      <c r="C166" s="55"/>
      <c r="AN166" s="785" t="str">
        <f t="shared" si="25"/>
        <v/>
      </c>
      <c r="AO166" s="785" t="str">
        <f t="shared" si="26"/>
        <v/>
      </c>
      <c r="AP166" s="786" t="str">
        <f t="shared" si="27"/>
        <v/>
      </c>
      <c r="AQ166" s="785" t="str">
        <f t="shared" si="28"/>
        <v/>
      </c>
      <c r="BH166" s="586"/>
      <c r="BI166" s="585" t="str">
        <f t="shared" si="29"/>
        <v/>
      </c>
      <c r="BJ166" s="585" t="str">
        <f t="shared" si="30"/>
        <v/>
      </c>
      <c r="BK166" s="358">
        <v>153</v>
      </c>
      <c r="BL166" s="579" t="str">
        <f t="shared" si="31"/>
        <v/>
      </c>
      <c r="BM166" s="579" t="str">
        <f t="shared" si="32"/>
        <v/>
      </c>
      <c r="BN166" s="579" t="str">
        <f t="shared" si="33"/>
        <v/>
      </c>
      <c r="BO166" s="579" t="str">
        <f t="shared" si="34"/>
        <v/>
      </c>
      <c r="BP166" s="579" t="str">
        <f t="shared" si="34"/>
        <v/>
      </c>
    </row>
    <row r="167" spans="1:68" ht="15" x14ac:dyDescent="0.2">
      <c r="A167" s="419">
        <v>159</v>
      </c>
      <c r="B167" s="55"/>
      <c r="C167" s="55"/>
      <c r="AN167" s="785" t="str">
        <f t="shared" si="25"/>
        <v/>
      </c>
      <c r="AO167" s="785" t="str">
        <f t="shared" si="26"/>
        <v/>
      </c>
      <c r="AP167" s="786" t="str">
        <f t="shared" si="27"/>
        <v/>
      </c>
      <c r="AQ167" s="785" t="str">
        <f t="shared" si="28"/>
        <v/>
      </c>
      <c r="BH167" s="586"/>
      <c r="BI167" s="585" t="str">
        <f t="shared" si="29"/>
        <v/>
      </c>
      <c r="BJ167" s="585" t="str">
        <f t="shared" si="30"/>
        <v/>
      </c>
      <c r="BK167" s="358">
        <v>154</v>
      </c>
      <c r="BL167" s="579" t="str">
        <f t="shared" si="31"/>
        <v/>
      </c>
      <c r="BM167" s="579" t="str">
        <f t="shared" si="32"/>
        <v/>
      </c>
      <c r="BN167" s="579" t="str">
        <f t="shared" si="33"/>
        <v/>
      </c>
      <c r="BO167" s="579" t="str">
        <f t="shared" si="34"/>
        <v/>
      </c>
      <c r="BP167" s="579" t="str">
        <f t="shared" si="34"/>
        <v/>
      </c>
    </row>
    <row r="168" spans="1:68" ht="15" x14ac:dyDescent="0.2">
      <c r="A168" s="419">
        <v>160</v>
      </c>
      <c r="B168" s="55"/>
      <c r="C168" s="55"/>
      <c r="AN168" s="785" t="str">
        <f t="shared" si="25"/>
        <v/>
      </c>
      <c r="AO168" s="785" t="str">
        <f t="shared" si="26"/>
        <v/>
      </c>
      <c r="AP168" s="786" t="str">
        <f t="shared" si="27"/>
        <v/>
      </c>
      <c r="AQ168" s="785" t="str">
        <f t="shared" si="28"/>
        <v/>
      </c>
      <c r="BH168" s="586"/>
      <c r="BI168" s="585" t="str">
        <f t="shared" si="29"/>
        <v/>
      </c>
      <c r="BJ168" s="585" t="str">
        <f t="shared" si="30"/>
        <v/>
      </c>
      <c r="BK168" s="358">
        <v>155</v>
      </c>
      <c r="BL168" s="579" t="str">
        <f t="shared" si="31"/>
        <v/>
      </c>
      <c r="BM168" s="579" t="str">
        <f t="shared" si="32"/>
        <v/>
      </c>
      <c r="BN168" s="579" t="str">
        <f t="shared" si="33"/>
        <v/>
      </c>
      <c r="BO168" s="579" t="str">
        <f t="shared" si="34"/>
        <v/>
      </c>
      <c r="BP168" s="579" t="str">
        <f t="shared" si="34"/>
        <v/>
      </c>
    </row>
    <row r="169" spans="1:68" ht="15" x14ac:dyDescent="0.2">
      <c r="A169" s="419">
        <v>161</v>
      </c>
      <c r="B169" s="55"/>
      <c r="C169" s="55"/>
      <c r="AN169" s="785" t="str">
        <f t="shared" si="25"/>
        <v/>
      </c>
      <c r="AO169" s="785" t="str">
        <f t="shared" si="26"/>
        <v/>
      </c>
      <c r="AP169" s="786" t="str">
        <f t="shared" si="27"/>
        <v/>
      </c>
      <c r="AQ169" s="785" t="str">
        <f t="shared" si="28"/>
        <v/>
      </c>
      <c r="BH169" s="586"/>
      <c r="BI169" s="585" t="str">
        <f t="shared" si="29"/>
        <v/>
      </c>
      <c r="BJ169" s="585" t="str">
        <f t="shared" si="30"/>
        <v/>
      </c>
      <c r="BK169" s="358">
        <v>156</v>
      </c>
      <c r="BL169" s="579" t="str">
        <f t="shared" si="31"/>
        <v/>
      </c>
      <c r="BM169" s="579" t="str">
        <f t="shared" si="32"/>
        <v/>
      </c>
      <c r="BN169" s="579" t="str">
        <f t="shared" si="33"/>
        <v/>
      </c>
      <c r="BO169" s="579" t="str">
        <f t="shared" si="34"/>
        <v/>
      </c>
      <c r="BP169" s="579" t="str">
        <f t="shared" si="34"/>
        <v/>
      </c>
    </row>
    <row r="170" spans="1:68" ht="15" x14ac:dyDescent="0.2">
      <c r="A170" s="419">
        <v>162</v>
      </c>
      <c r="B170" s="55"/>
      <c r="C170" s="55"/>
      <c r="AN170" s="785" t="str">
        <f t="shared" si="25"/>
        <v/>
      </c>
      <c r="AO170" s="785" t="str">
        <f t="shared" si="26"/>
        <v/>
      </c>
      <c r="AP170" s="786" t="str">
        <f t="shared" si="27"/>
        <v/>
      </c>
      <c r="AQ170" s="785" t="str">
        <f t="shared" si="28"/>
        <v/>
      </c>
      <c r="BH170" s="586"/>
      <c r="BI170" s="585" t="str">
        <f t="shared" si="29"/>
        <v/>
      </c>
      <c r="BJ170" s="585" t="str">
        <f t="shared" si="30"/>
        <v/>
      </c>
      <c r="BK170" s="358">
        <v>157</v>
      </c>
      <c r="BL170" s="579" t="str">
        <f t="shared" si="31"/>
        <v/>
      </c>
      <c r="BM170" s="579" t="str">
        <f t="shared" si="32"/>
        <v/>
      </c>
      <c r="BN170" s="579" t="str">
        <f t="shared" si="33"/>
        <v/>
      </c>
      <c r="BO170" s="579" t="str">
        <f t="shared" si="34"/>
        <v/>
      </c>
      <c r="BP170" s="579" t="str">
        <f t="shared" si="34"/>
        <v/>
      </c>
    </row>
    <row r="171" spans="1:68" ht="15" x14ac:dyDescent="0.2">
      <c r="A171" s="419">
        <v>163</v>
      </c>
      <c r="B171" s="55"/>
      <c r="C171" s="55"/>
      <c r="AN171" s="785" t="str">
        <f t="shared" si="25"/>
        <v/>
      </c>
      <c r="AO171" s="785" t="str">
        <f t="shared" si="26"/>
        <v/>
      </c>
      <c r="AP171" s="786" t="str">
        <f t="shared" si="27"/>
        <v/>
      </c>
      <c r="AQ171" s="785" t="str">
        <f t="shared" si="28"/>
        <v/>
      </c>
      <c r="BH171" s="586"/>
      <c r="BI171" s="585" t="str">
        <f t="shared" si="29"/>
        <v/>
      </c>
      <c r="BJ171" s="585" t="str">
        <f t="shared" si="30"/>
        <v/>
      </c>
      <c r="BK171" s="358">
        <v>158</v>
      </c>
      <c r="BL171" s="579" t="str">
        <f t="shared" si="31"/>
        <v/>
      </c>
      <c r="BM171" s="579" t="str">
        <f t="shared" si="32"/>
        <v/>
      </c>
      <c r="BN171" s="579" t="str">
        <f t="shared" si="33"/>
        <v/>
      </c>
      <c r="BO171" s="579" t="str">
        <f t="shared" si="34"/>
        <v/>
      </c>
      <c r="BP171" s="579" t="str">
        <f t="shared" si="34"/>
        <v/>
      </c>
    </row>
    <row r="172" spans="1:68" ht="15" x14ac:dyDescent="0.2">
      <c r="A172" s="419">
        <v>164</v>
      </c>
      <c r="B172" s="55"/>
      <c r="C172" s="55"/>
      <c r="AN172" s="785" t="str">
        <f t="shared" si="25"/>
        <v/>
      </c>
      <c r="AO172" s="785" t="str">
        <f t="shared" si="26"/>
        <v/>
      </c>
      <c r="AP172" s="786" t="str">
        <f t="shared" si="27"/>
        <v/>
      </c>
      <c r="AQ172" s="785" t="str">
        <f t="shared" si="28"/>
        <v/>
      </c>
      <c r="BH172" s="586"/>
      <c r="BI172" s="585" t="str">
        <f t="shared" si="29"/>
        <v/>
      </c>
      <c r="BJ172" s="585" t="str">
        <f t="shared" si="30"/>
        <v/>
      </c>
      <c r="BK172" s="358">
        <v>159</v>
      </c>
      <c r="BL172" s="579" t="str">
        <f t="shared" si="31"/>
        <v/>
      </c>
      <c r="BM172" s="579" t="str">
        <f t="shared" si="32"/>
        <v/>
      </c>
      <c r="BN172" s="579" t="str">
        <f t="shared" si="33"/>
        <v/>
      </c>
      <c r="BO172" s="579" t="str">
        <f t="shared" si="34"/>
        <v/>
      </c>
      <c r="BP172" s="579" t="str">
        <f t="shared" si="34"/>
        <v/>
      </c>
    </row>
    <row r="173" spans="1:68" ht="15" x14ac:dyDescent="0.2">
      <c r="A173" s="419">
        <v>165</v>
      </c>
      <c r="B173" s="55"/>
      <c r="C173" s="55"/>
      <c r="AN173" s="785" t="str">
        <f t="shared" si="25"/>
        <v/>
      </c>
      <c r="AO173" s="785" t="str">
        <f t="shared" si="26"/>
        <v/>
      </c>
      <c r="AP173" s="786" t="str">
        <f t="shared" si="27"/>
        <v/>
      </c>
      <c r="AQ173" s="785" t="str">
        <f t="shared" si="28"/>
        <v/>
      </c>
      <c r="BH173" s="586"/>
      <c r="BI173" s="585" t="str">
        <f t="shared" si="29"/>
        <v/>
      </c>
      <c r="BJ173" s="585" t="str">
        <f t="shared" si="30"/>
        <v/>
      </c>
      <c r="BK173" s="358">
        <v>160</v>
      </c>
      <c r="BL173" s="579" t="str">
        <f t="shared" si="31"/>
        <v/>
      </c>
      <c r="BM173" s="579" t="str">
        <f t="shared" si="32"/>
        <v/>
      </c>
      <c r="BN173" s="579" t="str">
        <f t="shared" si="33"/>
        <v/>
      </c>
      <c r="BO173" s="579" t="str">
        <f t="shared" si="34"/>
        <v/>
      </c>
      <c r="BP173" s="579" t="str">
        <f t="shared" si="34"/>
        <v/>
      </c>
    </row>
    <row r="174" spans="1:68" ht="15" x14ac:dyDescent="0.2">
      <c r="A174" s="419">
        <v>166</v>
      </c>
      <c r="B174" s="55"/>
      <c r="C174" s="55"/>
      <c r="AN174" s="785" t="str">
        <f t="shared" si="25"/>
        <v/>
      </c>
      <c r="AO174" s="785" t="str">
        <f t="shared" si="26"/>
        <v/>
      </c>
      <c r="AP174" s="786" t="str">
        <f t="shared" si="27"/>
        <v/>
      </c>
      <c r="AQ174" s="785" t="str">
        <f t="shared" si="28"/>
        <v/>
      </c>
      <c r="BH174" s="586"/>
      <c r="BI174" s="585" t="str">
        <f t="shared" si="29"/>
        <v/>
      </c>
      <c r="BJ174" s="585" t="str">
        <f t="shared" si="30"/>
        <v/>
      </c>
      <c r="BK174" s="358">
        <v>161</v>
      </c>
      <c r="BL174" s="579" t="str">
        <f t="shared" si="31"/>
        <v/>
      </c>
      <c r="BM174" s="579" t="str">
        <f t="shared" si="32"/>
        <v/>
      </c>
      <c r="BN174" s="579" t="str">
        <f t="shared" si="33"/>
        <v/>
      </c>
      <c r="BO174" s="579" t="str">
        <f t="shared" ref="BO174:BP222" si="35">IF(B169="","",B169)</f>
        <v/>
      </c>
      <c r="BP174" s="579" t="str">
        <f t="shared" si="35"/>
        <v/>
      </c>
    </row>
    <row r="175" spans="1:68" ht="15" x14ac:dyDescent="0.2">
      <c r="A175" s="419">
        <v>167</v>
      </c>
      <c r="B175" s="55"/>
      <c r="C175" s="55"/>
      <c r="AN175" s="785" t="str">
        <f t="shared" si="25"/>
        <v/>
      </c>
      <c r="AO175" s="785" t="str">
        <f t="shared" si="26"/>
        <v/>
      </c>
      <c r="AP175" s="786" t="str">
        <f t="shared" si="27"/>
        <v/>
      </c>
      <c r="AQ175" s="785" t="str">
        <f t="shared" si="28"/>
        <v/>
      </c>
      <c r="BH175" s="586"/>
      <c r="BI175" s="585" t="str">
        <f t="shared" si="29"/>
        <v/>
      </c>
      <c r="BJ175" s="585" t="str">
        <f t="shared" si="30"/>
        <v/>
      </c>
      <c r="BK175" s="358">
        <v>162</v>
      </c>
      <c r="BL175" s="579" t="str">
        <f t="shared" si="31"/>
        <v/>
      </c>
      <c r="BM175" s="579" t="str">
        <f t="shared" si="32"/>
        <v/>
      </c>
      <c r="BN175" s="579" t="str">
        <f t="shared" si="33"/>
        <v/>
      </c>
      <c r="BO175" s="579" t="str">
        <f t="shared" si="35"/>
        <v/>
      </c>
      <c r="BP175" s="579" t="str">
        <f t="shared" si="35"/>
        <v/>
      </c>
    </row>
    <row r="176" spans="1:68" ht="15" x14ac:dyDescent="0.2">
      <c r="A176" s="419">
        <v>168</v>
      </c>
      <c r="B176" s="55"/>
      <c r="C176" s="55"/>
      <c r="AN176" s="785" t="str">
        <f t="shared" si="25"/>
        <v/>
      </c>
      <c r="AO176" s="785" t="str">
        <f t="shared" si="26"/>
        <v/>
      </c>
      <c r="AP176" s="786" t="str">
        <f t="shared" si="27"/>
        <v/>
      </c>
      <c r="AQ176" s="785" t="str">
        <f t="shared" si="28"/>
        <v/>
      </c>
      <c r="BH176" s="586"/>
      <c r="BI176" s="585" t="str">
        <f t="shared" si="29"/>
        <v/>
      </c>
      <c r="BJ176" s="585" t="str">
        <f t="shared" si="30"/>
        <v/>
      </c>
      <c r="BK176" s="358">
        <v>163</v>
      </c>
      <c r="BL176" s="579" t="str">
        <f t="shared" si="31"/>
        <v/>
      </c>
      <c r="BM176" s="579" t="str">
        <f t="shared" si="32"/>
        <v/>
      </c>
      <c r="BN176" s="579" t="str">
        <f t="shared" si="33"/>
        <v/>
      </c>
      <c r="BO176" s="579" t="str">
        <f t="shared" si="35"/>
        <v/>
      </c>
      <c r="BP176" s="579" t="str">
        <f t="shared" si="35"/>
        <v/>
      </c>
    </row>
    <row r="177" spans="1:68" ht="15" x14ac:dyDescent="0.2">
      <c r="A177" s="419">
        <v>169</v>
      </c>
      <c r="B177" s="55"/>
      <c r="C177" s="55"/>
      <c r="AN177" s="785" t="str">
        <f t="shared" si="25"/>
        <v/>
      </c>
      <c r="AO177" s="785" t="str">
        <f t="shared" si="26"/>
        <v/>
      </c>
      <c r="AP177" s="786" t="str">
        <f t="shared" si="27"/>
        <v/>
      </c>
      <c r="AQ177" s="785" t="str">
        <f t="shared" si="28"/>
        <v/>
      </c>
      <c r="BH177" s="586"/>
      <c r="BI177" s="585" t="str">
        <f t="shared" si="29"/>
        <v/>
      </c>
      <c r="BJ177" s="585" t="str">
        <f t="shared" si="30"/>
        <v/>
      </c>
      <c r="BK177" s="358">
        <v>164</v>
      </c>
      <c r="BL177" s="579" t="str">
        <f t="shared" si="31"/>
        <v/>
      </c>
      <c r="BM177" s="579" t="str">
        <f t="shared" si="32"/>
        <v/>
      </c>
      <c r="BN177" s="579" t="str">
        <f t="shared" si="33"/>
        <v/>
      </c>
      <c r="BO177" s="579" t="str">
        <f t="shared" si="35"/>
        <v/>
      </c>
      <c r="BP177" s="579" t="str">
        <f t="shared" si="35"/>
        <v/>
      </c>
    </row>
    <row r="178" spans="1:68" ht="15" x14ac:dyDescent="0.2">
      <c r="A178" s="419">
        <v>170</v>
      </c>
      <c r="B178" s="55"/>
      <c r="C178" s="55"/>
      <c r="AN178" s="785" t="str">
        <f t="shared" si="25"/>
        <v/>
      </c>
      <c r="AO178" s="785" t="str">
        <f t="shared" si="26"/>
        <v/>
      </c>
      <c r="AP178" s="786" t="str">
        <f t="shared" si="27"/>
        <v/>
      </c>
      <c r="AQ178" s="785" t="str">
        <f t="shared" si="28"/>
        <v/>
      </c>
      <c r="BH178" s="586"/>
      <c r="BI178" s="585" t="str">
        <f t="shared" si="29"/>
        <v/>
      </c>
      <c r="BJ178" s="585" t="str">
        <f t="shared" si="30"/>
        <v/>
      </c>
      <c r="BK178" s="358">
        <v>165</v>
      </c>
      <c r="BL178" s="579" t="str">
        <f t="shared" si="31"/>
        <v/>
      </c>
      <c r="BM178" s="579" t="str">
        <f t="shared" si="32"/>
        <v/>
      </c>
      <c r="BN178" s="579" t="str">
        <f t="shared" si="33"/>
        <v/>
      </c>
      <c r="BO178" s="579" t="str">
        <f t="shared" si="35"/>
        <v/>
      </c>
      <c r="BP178" s="579" t="str">
        <f t="shared" si="35"/>
        <v/>
      </c>
    </row>
    <row r="179" spans="1:68" ht="15" x14ac:dyDescent="0.2">
      <c r="A179" s="419">
        <v>171</v>
      </c>
      <c r="B179" s="55"/>
      <c r="C179" s="55"/>
      <c r="AN179" s="785" t="str">
        <f t="shared" si="25"/>
        <v/>
      </c>
      <c r="AO179" s="785" t="str">
        <f t="shared" si="26"/>
        <v/>
      </c>
      <c r="AP179" s="786" t="str">
        <f t="shared" si="27"/>
        <v/>
      </c>
      <c r="AQ179" s="785" t="str">
        <f t="shared" si="28"/>
        <v/>
      </c>
      <c r="BH179" s="586"/>
      <c r="BI179" s="585" t="str">
        <f t="shared" si="29"/>
        <v/>
      </c>
      <c r="BJ179" s="585" t="str">
        <f t="shared" si="30"/>
        <v/>
      </c>
      <c r="BK179" s="358">
        <v>166</v>
      </c>
      <c r="BL179" s="579" t="str">
        <f t="shared" si="31"/>
        <v/>
      </c>
      <c r="BM179" s="579" t="str">
        <f t="shared" si="32"/>
        <v/>
      </c>
      <c r="BN179" s="579" t="str">
        <f t="shared" si="33"/>
        <v/>
      </c>
      <c r="BO179" s="579" t="str">
        <f t="shared" si="35"/>
        <v/>
      </c>
      <c r="BP179" s="579" t="str">
        <f t="shared" si="35"/>
        <v/>
      </c>
    </row>
    <row r="180" spans="1:68" ht="15" x14ac:dyDescent="0.2">
      <c r="A180" s="419">
        <v>172</v>
      </c>
      <c r="B180" s="55"/>
      <c r="C180" s="55"/>
      <c r="AN180" s="785" t="str">
        <f t="shared" si="25"/>
        <v/>
      </c>
      <c r="AO180" s="785" t="str">
        <f t="shared" si="26"/>
        <v/>
      </c>
      <c r="AP180" s="786" t="str">
        <f t="shared" si="27"/>
        <v/>
      </c>
      <c r="AQ180" s="785" t="str">
        <f t="shared" si="28"/>
        <v/>
      </c>
      <c r="BH180" s="586"/>
      <c r="BI180" s="585" t="str">
        <f t="shared" si="29"/>
        <v/>
      </c>
      <c r="BJ180" s="585" t="str">
        <f t="shared" si="30"/>
        <v/>
      </c>
      <c r="BK180" s="358">
        <v>167</v>
      </c>
      <c r="BL180" s="579" t="str">
        <f t="shared" si="31"/>
        <v/>
      </c>
      <c r="BM180" s="579" t="str">
        <f t="shared" si="32"/>
        <v/>
      </c>
      <c r="BN180" s="579" t="str">
        <f t="shared" si="33"/>
        <v/>
      </c>
      <c r="BO180" s="579" t="str">
        <f t="shared" si="35"/>
        <v/>
      </c>
      <c r="BP180" s="579" t="str">
        <f t="shared" si="35"/>
        <v/>
      </c>
    </row>
    <row r="181" spans="1:68" ht="15" x14ac:dyDescent="0.2">
      <c r="A181" s="419">
        <v>173</v>
      </c>
      <c r="B181" s="55"/>
      <c r="C181" s="55"/>
      <c r="AN181" s="785" t="str">
        <f t="shared" si="25"/>
        <v/>
      </c>
      <c r="AO181" s="785" t="str">
        <f t="shared" si="26"/>
        <v/>
      </c>
      <c r="AP181" s="786" t="str">
        <f t="shared" si="27"/>
        <v/>
      </c>
      <c r="AQ181" s="785" t="str">
        <f t="shared" si="28"/>
        <v/>
      </c>
      <c r="BH181" s="586"/>
      <c r="BI181" s="585" t="str">
        <f t="shared" si="29"/>
        <v/>
      </c>
      <c r="BJ181" s="585" t="str">
        <f t="shared" si="30"/>
        <v/>
      </c>
      <c r="BK181" s="358">
        <v>168</v>
      </c>
      <c r="BL181" s="579" t="str">
        <f t="shared" si="31"/>
        <v/>
      </c>
      <c r="BM181" s="579" t="str">
        <f t="shared" si="32"/>
        <v/>
      </c>
      <c r="BN181" s="579" t="str">
        <f t="shared" si="33"/>
        <v/>
      </c>
      <c r="BO181" s="579" t="str">
        <f t="shared" si="35"/>
        <v/>
      </c>
      <c r="BP181" s="579" t="str">
        <f t="shared" si="35"/>
        <v/>
      </c>
    </row>
    <row r="182" spans="1:68" ht="15" x14ac:dyDescent="0.2">
      <c r="A182" s="419">
        <v>174</v>
      </c>
      <c r="B182" s="55"/>
      <c r="C182" s="55"/>
      <c r="AN182" s="785" t="str">
        <f t="shared" si="25"/>
        <v/>
      </c>
      <c r="AO182" s="785" t="str">
        <f t="shared" si="26"/>
        <v/>
      </c>
      <c r="AP182" s="786" t="str">
        <f t="shared" si="27"/>
        <v/>
      </c>
      <c r="AQ182" s="785" t="str">
        <f t="shared" si="28"/>
        <v/>
      </c>
      <c r="BH182" s="586"/>
      <c r="BI182" s="585" t="str">
        <f t="shared" si="29"/>
        <v/>
      </c>
      <c r="BJ182" s="585" t="str">
        <f t="shared" si="30"/>
        <v/>
      </c>
      <c r="BK182" s="358">
        <v>169</v>
      </c>
      <c r="BL182" s="579" t="str">
        <f t="shared" si="31"/>
        <v/>
      </c>
      <c r="BM182" s="579" t="str">
        <f t="shared" si="32"/>
        <v/>
      </c>
      <c r="BN182" s="579" t="str">
        <f t="shared" si="33"/>
        <v/>
      </c>
      <c r="BO182" s="579" t="str">
        <f t="shared" si="35"/>
        <v/>
      </c>
      <c r="BP182" s="579" t="str">
        <f t="shared" si="35"/>
        <v/>
      </c>
    </row>
    <row r="183" spans="1:68" ht="15" x14ac:dyDescent="0.2">
      <c r="A183" s="419">
        <v>175</v>
      </c>
      <c r="B183" s="55"/>
      <c r="C183" s="55"/>
      <c r="AN183" s="785" t="str">
        <f t="shared" si="25"/>
        <v/>
      </c>
      <c r="AO183" s="785" t="str">
        <f t="shared" si="26"/>
        <v/>
      </c>
      <c r="AP183" s="786" t="str">
        <f t="shared" si="27"/>
        <v/>
      </c>
      <c r="AQ183" s="785" t="str">
        <f t="shared" si="28"/>
        <v/>
      </c>
      <c r="BH183" s="586"/>
      <c r="BI183" s="585" t="str">
        <f t="shared" si="29"/>
        <v/>
      </c>
      <c r="BJ183" s="585" t="str">
        <f t="shared" si="30"/>
        <v/>
      </c>
      <c r="BK183" s="358">
        <v>170</v>
      </c>
      <c r="BL183" s="579" t="str">
        <f t="shared" si="31"/>
        <v/>
      </c>
      <c r="BM183" s="579" t="str">
        <f t="shared" si="32"/>
        <v/>
      </c>
      <c r="BN183" s="579" t="str">
        <f t="shared" si="33"/>
        <v/>
      </c>
      <c r="BO183" s="579" t="str">
        <f t="shared" si="35"/>
        <v/>
      </c>
      <c r="BP183" s="579" t="str">
        <f t="shared" si="35"/>
        <v/>
      </c>
    </row>
    <row r="184" spans="1:68" ht="15" x14ac:dyDescent="0.2">
      <c r="A184" s="419">
        <v>176</v>
      </c>
      <c r="B184" s="55"/>
      <c r="C184" s="55"/>
      <c r="AN184" s="785" t="str">
        <f t="shared" si="25"/>
        <v/>
      </c>
      <c r="AO184" s="785" t="str">
        <f t="shared" si="26"/>
        <v/>
      </c>
      <c r="AP184" s="786" t="str">
        <f t="shared" si="27"/>
        <v/>
      </c>
      <c r="AQ184" s="785" t="str">
        <f t="shared" si="28"/>
        <v/>
      </c>
      <c r="BH184" s="586"/>
      <c r="BI184" s="585" t="str">
        <f t="shared" si="29"/>
        <v/>
      </c>
      <c r="BJ184" s="585" t="str">
        <f t="shared" si="30"/>
        <v/>
      </c>
      <c r="BK184" s="358">
        <v>171</v>
      </c>
      <c r="BL184" s="579" t="str">
        <f t="shared" si="31"/>
        <v/>
      </c>
      <c r="BM184" s="579" t="str">
        <f t="shared" si="32"/>
        <v/>
      </c>
      <c r="BN184" s="579" t="str">
        <f t="shared" si="33"/>
        <v/>
      </c>
      <c r="BO184" s="579" t="str">
        <f t="shared" si="35"/>
        <v/>
      </c>
      <c r="BP184" s="579" t="str">
        <f t="shared" si="35"/>
        <v/>
      </c>
    </row>
    <row r="185" spans="1:68" ht="15" x14ac:dyDescent="0.2">
      <c r="A185" s="419">
        <v>177</v>
      </c>
      <c r="B185" s="55"/>
      <c r="C185" s="55"/>
      <c r="AN185" s="785" t="str">
        <f t="shared" si="25"/>
        <v/>
      </c>
      <c r="AO185" s="785" t="str">
        <f t="shared" si="26"/>
        <v/>
      </c>
      <c r="AP185" s="786" t="str">
        <f t="shared" si="27"/>
        <v/>
      </c>
      <c r="AQ185" s="785" t="str">
        <f t="shared" si="28"/>
        <v/>
      </c>
      <c r="BH185" s="586"/>
      <c r="BI185" s="585" t="str">
        <f t="shared" si="29"/>
        <v/>
      </c>
      <c r="BJ185" s="585" t="str">
        <f t="shared" si="30"/>
        <v/>
      </c>
      <c r="BK185" s="358">
        <v>172</v>
      </c>
      <c r="BL185" s="579" t="str">
        <f t="shared" si="31"/>
        <v/>
      </c>
      <c r="BM185" s="579" t="str">
        <f t="shared" si="32"/>
        <v/>
      </c>
      <c r="BN185" s="579" t="str">
        <f t="shared" si="33"/>
        <v/>
      </c>
      <c r="BO185" s="579" t="str">
        <f t="shared" si="35"/>
        <v/>
      </c>
      <c r="BP185" s="579" t="str">
        <f t="shared" si="35"/>
        <v/>
      </c>
    </row>
    <row r="186" spans="1:68" ht="15" x14ac:dyDescent="0.2">
      <c r="A186" s="419">
        <v>178</v>
      </c>
      <c r="B186" s="55"/>
      <c r="C186" s="55"/>
      <c r="AN186" s="785" t="str">
        <f t="shared" si="25"/>
        <v/>
      </c>
      <c r="AO186" s="785" t="str">
        <f t="shared" si="26"/>
        <v/>
      </c>
      <c r="AP186" s="786" t="str">
        <f t="shared" si="27"/>
        <v/>
      </c>
      <c r="AQ186" s="785" t="str">
        <f t="shared" si="28"/>
        <v/>
      </c>
      <c r="BH186" s="586"/>
      <c r="BI186" s="585" t="str">
        <f t="shared" si="29"/>
        <v/>
      </c>
      <c r="BJ186" s="585" t="str">
        <f t="shared" si="30"/>
        <v/>
      </c>
      <c r="BK186" s="358">
        <v>173</v>
      </c>
      <c r="BL186" s="579" t="str">
        <f t="shared" si="31"/>
        <v/>
      </c>
      <c r="BM186" s="579" t="str">
        <f t="shared" si="32"/>
        <v/>
      </c>
      <c r="BN186" s="579" t="str">
        <f t="shared" si="33"/>
        <v/>
      </c>
      <c r="BO186" s="579" t="str">
        <f t="shared" si="35"/>
        <v/>
      </c>
      <c r="BP186" s="579" t="str">
        <f t="shared" si="35"/>
        <v/>
      </c>
    </row>
    <row r="187" spans="1:68" ht="15" x14ac:dyDescent="0.2">
      <c r="A187" s="419">
        <v>179</v>
      </c>
      <c r="B187" s="55"/>
      <c r="C187" s="55"/>
      <c r="AN187" s="785" t="str">
        <f t="shared" si="25"/>
        <v/>
      </c>
      <c r="AO187" s="785" t="str">
        <f t="shared" si="26"/>
        <v/>
      </c>
      <c r="AP187" s="786" t="str">
        <f t="shared" si="27"/>
        <v/>
      </c>
      <c r="AQ187" s="785" t="str">
        <f t="shared" si="28"/>
        <v/>
      </c>
      <c r="BH187" s="586"/>
      <c r="BI187" s="585" t="str">
        <f t="shared" si="29"/>
        <v/>
      </c>
      <c r="BJ187" s="585" t="str">
        <f t="shared" si="30"/>
        <v/>
      </c>
      <c r="BK187" s="358">
        <v>174</v>
      </c>
      <c r="BL187" s="579" t="str">
        <f t="shared" si="31"/>
        <v/>
      </c>
      <c r="BM187" s="579" t="str">
        <f t="shared" si="32"/>
        <v/>
      </c>
      <c r="BN187" s="579" t="str">
        <f t="shared" si="33"/>
        <v/>
      </c>
      <c r="BO187" s="579" t="str">
        <f t="shared" si="35"/>
        <v/>
      </c>
      <c r="BP187" s="579" t="str">
        <f t="shared" si="35"/>
        <v/>
      </c>
    </row>
    <row r="188" spans="1:68" ht="15" x14ac:dyDescent="0.2">
      <c r="A188" s="419">
        <v>180</v>
      </c>
      <c r="B188" s="55"/>
      <c r="C188" s="55"/>
      <c r="AN188" s="785" t="str">
        <f t="shared" si="25"/>
        <v/>
      </c>
      <c r="AO188" s="785" t="str">
        <f t="shared" si="26"/>
        <v/>
      </c>
      <c r="AP188" s="786" t="str">
        <f t="shared" si="27"/>
        <v/>
      </c>
      <c r="AQ188" s="785" t="str">
        <f t="shared" si="28"/>
        <v/>
      </c>
      <c r="BH188" s="586"/>
      <c r="BI188" s="585" t="str">
        <f t="shared" si="29"/>
        <v/>
      </c>
      <c r="BJ188" s="585" t="str">
        <f t="shared" si="30"/>
        <v/>
      </c>
      <c r="BK188" s="358">
        <v>175</v>
      </c>
      <c r="BL188" s="579" t="str">
        <f t="shared" si="31"/>
        <v/>
      </c>
      <c r="BM188" s="579" t="str">
        <f t="shared" si="32"/>
        <v/>
      </c>
      <c r="BN188" s="579" t="str">
        <f t="shared" si="33"/>
        <v/>
      </c>
      <c r="BO188" s="579" t="str">
        <f t="shared" si="35"/>
        <v/>
      </c>
      <c r="BP188" s="579" t="str">
        <f t="shared" si="35"/>
        <v/>
      </c>
    </row>
    <row r="189" spans="1:68" ht="15" x14ac:dyDescent="0.2">
      <c r="A189" s="419">
        <v>181</v>
      </c>
      <c r="B189" s="55"/>
      <c r="C189" s="55"/>
      <c r="AN189" s="785" t="str">
        <f t="shared" si="25"/>
        <v/>
      </c>
      <c r="AO189" s="785" t="str">
        <f t="shared" si="26"/>
        <v/>
      </c>
      <c r="AP189" s="786" t="str">
        <f t="shared" si="27"/>
        <v/>
      </c>
      <c r="AQ189" s="785" t="str">
        <f t="shared" si="28"/>
        <v/>
      </c>
      <c r="BH189" s="586"/>
      <c r="BI189" s="585" t="str">
        <f t="shared" si="29"/>
        <v/>
      </c>
      <c r="BJ189" s="585" t="str">
        <f t="shared" si="30"/>
        <v/>
      </c>
      <c r="BK189" s="358">
        <v>176</v>
      </c>
      <c r="BL189" s="579" t="str">
        <f t="shared" si="31"/>
        <v/>
      </c>
      <c r="BM189" s="579" t="str">
        <f t="shared" si="32"/>
        <v/>
      </c>
      <c r="BN189" s="579" t="str">
        <f t="shared" si="33"/>
        <v/>
      </c>
      <c r="BO189" s="579" t="str">
        <f t="shared" si="35"/>
        <v/>
      </c>
      <c r="BP189" s="579" t="str">
        <f t="shared" si="35"/>
        <v/>
      </c>
    </row>
    <row r="190" spans="1:68" ht="15" x14ac:dyDescent="0.2">
      <c r="A190" s="419">
        <v>182</v>
      </c>
      <c r="B190" s="55"/>
      <c r="C190" s="55"/>
      <c r="AN190" s="785" t="str">
        <f t="shared" si="25"/>
        <v/>
      </c>
      <c r="AO190" s="785" t="str">
        <f t="shared" si="26"/>
        <v/>
      </c>
      <c r="AP190" s="786" t="str">
        <f t="shared" si="27"/>
        <v/>
      </c>
      <c r="AQ190" s="785" t="str">
        <f t="shared" si="28"/>
        <v/>
      </c>
      <c r="BH190" s="586"/>
      <c r="BI190" s="585" t="str">
        <f t="shared" si="29"/>
        <v/>
      </c>
      <c r="BJ190" s="585" t="str">
        <f t="shared" si="30"/>
        <v/>
      </c>
      <c r="BK190" s="358">
        <v>177</v>
      </c>
      <c r="BL190" s="579" t="str">
        <f t="shared" si="31"/>
        <v/>
      </c>
      <c r="BM190" s="579" t="str">
        <f t="shared" si="32"/>
        <v/>
      </c>
      <c r="BN190" s="579" t="str">
        <f t="shared" si="33"/>
        <v/>
      </c>
      <c r="BO190" s="579" t="str">
        <f t="shared" si="35"/>
        <v/>
      </c>
      <c r="BP190" s="579" t="str">
        <f t="shared" si="35"/>
        <v/>
      </c>
    </row>
    <row r="191" spans="1:68" ht="15" x14ac:dyDescent="0.2">
      <c r="A191" s="419">
        <v>183</v>
      </c>
      <c r="B191" s="55"/>
      <c r="C191" s="55"/>
      <c r="AN191" s="785" t="str">
        <f t="shared" si="25"/>
        <v/>
      </c>
      <c r="AO191" s="785" t="str">
        <f t="shared" si="26"/>
        <v/>
      </c>
      <c r="AP191" s="786" t="str">
        <f t="shared" si="27"/>
        <v/>
      </c>
      <c r="AQ191" s="785" t="str">
        <f t="shared" si="28"/>
        <v/>
      </c>
      <c r="BH191" s="586"/>
      <c r="BI191" s="585" t="str">
        <f t="shared" si="29"/>
        <v/>
      </c>
      <c r="BJ191" s="585" t="str">
        <f t="shared" si="30"/>
        <v/>
      </c>
      <c r="BK191" s="358">
        <v>178</v>
      </c>
      <c r="BL191" s="579" t="str">
        <f t="shared" si="31"/>
        <v/>
      </c>
      <c r="BM191" s="579" t="str">
        <f t="shared" si="32"/>
        <v/>
      </c>
      <c r="BN191" s="579" t="str">
        <f t="shared" si="33"/>
        <v/>
      </c>
      <c r="BO191" s="579" t="str">
        <f t="shared" si="35"/>
        <v/>
      </c>
      <c r="BP191" s="579" t="str">
        <f t="shared" si="35"/>
        <v/>
      </c>
    </row>
    <row r="192" spans="1:68" ht="15" x14ac:dyDescent="0.2">
      <c r="A192" s="419">
        <v>184</v>
      </c>
      <c r="B192" s="55"/>
      <c r="C192" s="55"/>
      <c r="AN192" s="785" t="str">
        <f t="shared" si="25"/>
        <v/>
      </c>
      <c r="AO192" s="785" t="str">
        <f t="shared" si="26"/>
        <v/>
      </c>
      <c r="AP192" s="786" t="str">
        <f t="shared" si="27"/>
        <v/>
      </c>
      <c r="AQ192" s="785" t="str">
        <f t="shared" si="28"/>
        <v/>
      </c>
      <c r="BH192" s="586"/>
      <c r="BI192" s="585" t="str">
        <f t="shared" si="29"/>
        <v/>
      </c>
      <c r="BJ192" s="585" t="str">
        <f t="shared" si="30"/>
        <v/>
      </c>
      <c r="BK192" s="358">
        <v>179</v>
      </c>
      <c r="BL192" s="579" t="str">
        <f t="shared" si="31"/>
        <v/>
      </c>
      <c r="BM192" s="579" t="str">
        <f t="shared" si="32"/>
        <v/>
      </c>
      <c r="BN192" s="579" t="str">
        <f t="shared" si="33"/>
        <v/>
      </c>
      <c r="BO192" s="579" t="str">
        <f t="shared" si="35"/>
        <v/>
      </c>
      <c r="BP192" s="579" t="str">
        <f t="shared" si="35"/>
        <v/>
      </c>
    </row>
    <row r="193" spans="1:68" ht="15" x14ac:dyDescent="0.2">
      <c r="A193" s="419">
        <v>185</v>
      </c>
      <c r="B193" s="55"/>
      <c r="C193" s="55"/>
      <c r="AN193" s="785" t="str">
        <f t="shared" si="25"/>
        <v/>
      </c>
      <c r="AO193" s="785" t="str">
        <f t="shared" si="26"/>
        <v/>
      </c>
      <c r="AP193" s="786" t="str">
        <f t="shared" si="27"/>
        <v/>
      </c>
      <c r="AQ193" s="785" t="str">
        <f t="shared" si="28"/>
        <v/>
      </c>
      <c r="BH193" s="586"/>
      <c r="BI193" s="585" t="str">
        <f t="shared" si="29"/>
        <v/>
      </c>
      <c r="BJ193" s="585" t="str">
        <f t="shared" si="30"/>
        <v/>
      </c>
      <c r="BK193" s="358">
        <v>180</v>
      </c>
      <c r="BL193" s="579" t="str">
        <f t="shared" si="31"/>
        <v/>
      </c>
      <c r="BM193" s="579" t="str">
        <f t="shared" si="32"/>
        <v/>
      </c>
      <c r="BN193" s="579" t="str">
        <f t="shared" si="33"/>
        <v/>
      </c>
      <c r="BO193" s="579" t="str">
        <f t="shared" si="35"/>
        <v/>
      </c>
      <c r="BP193" s="579" t="str">
        <f t="shared" si="35"/>
        <v/>
      </c>
    </row>
    <row r="194" spans="1:68" ht="15" x14ac:dyDescent="0.2">
      <c r="A194" s="419">
        <v>186</v>
      </c>
      <c r="B194" s="55"/>
      <c r="C194" s="55"/>
      <c r="AN194" s="785" t="str">
        <f t="shared" si="25"/>
        <v/>
      </c>
      <c r="AO194" s="785" t="str">
        <f t="shared" si="26"/>
        <v/>
      </c>
      <c r="AP194" s="786" t="str">
        <f t="shared" si="27"/>
        <v/>
      </c>
      <c r="AQ194" s="785" t="str">
        <f t="shared" si="28"/>
        <v/>
      </c>
      <c r="BH194" s="586"/>
      <c r="BI194" s="585" t="str">
        <f t="shared" si="29"/>
        <v/>
      </c>
      <c r="BJ194" s="585" t="str">
        <f t="shared" si="30"/>
        <v/>
      </c>
      <c r="BK194" s="358">
        <v>181</v>
      </c>
      <c r="BL194" s="579" t="str">
        <f t="shared" si="31"/>
        <v/>
      </c>
      <c r="BM194" s="579" t="str">
        <f t="shared" si="32"/>
        <v/>
      </c>
      <c r="BN194" s="579" t="str">
        <f t="shared" si="33"/>
        <v/>
      </c>
      <c r="BO194" s="579" t="str">
        <f t="shared" si="35"/>
        <v/>
      </c>
      <c r="BP194" s="579" t="str">
        <f t="shared" si="35"/>
        <v/>
      </c>
    </row>
    <row r="195" spans="1:68" ht="15" x14ac:dyDescent="0.2">
      <c r="A195" s="419">
        <v>187</v>
      </c>
      <c r="B195" s="55"/>
      <c r="C195" s="55"/>
      <c r="AN195" s="785" t="str">
        <f t="shared" si="25"/>
        <v/>
      </c>
      <c r="AO195" s="785" t="str">
        <f t="shared" si="26"/>
        <v/>
      </c>
      <c r="AP195" s="786" t="str">
        <f t="shared" si="27"/>
        <v/>
      </c>
      <c r="AQ195" s="785" t="str">
        <f t="shared" si="28"/>
        <v/>
      </c>
      <c r="BH195" s="586"/>
      <c r="BI195" s="585" t="str">
        <f t="shared" si="29"/>
        <v/>
      </c>
      <c r="BJ195" s="585" t="str">
        <f t="shared" si="30"/>
        <v/>
      </c>
      <c r="BK195" s="358">
        <v>182</v>
      </c>
      <c r="BL195" s="579" t="str">
        <f t="shared" si="31"/>
        <v/>
      </c>
      <c r="BM195" s="579" t="str">
        <f t="shared" si="32"/>
        <v/>
      </c>
      <c r="BN195" s="579" t="str">
        <f t="shared" si="33"/>
        <v/>
      </c>
      <c r="BO195" s="579" t="str">
        <f t="shared" si="35"/>
        <v/>
      </c>
      <c r="BP195" s="579" t="str">
        <f t="shared" si="35"/>
        <v/>
      </c>
    </row>
    <row r="196" spans="1:68" ht="15" x14ac:dyDescent="0.2">
      <c r="A196" s="419">
        <v>188</v>
      </c>
      <c r="B196" s="55"/>
      <c r="C196" s="55"/>
      <c r="AN196" s="785" t="str">
        <f t="shared" si="25"/>
        <v/>
      </c>
      <c r="AO196" s="785" t="str">
        <f t="shared" si="26"/>
        <v/>
      </c>
      <c r="AP196" s="786" t="str">
        <f t="shared" si="27"/>
        <v/>
      </c>
      <c r="AQ196" s="785" t="str">
        <f t="shared" si="28"/>
        <v/>
      </c>
      <c r="BH196" s="586"/>
      <c r="BI196" s="585" t="str">
        <f t="shared" si="29"/>
        <v/>
      </c>
      <c r="BJ196" s="585" t="str">
        <f t="shared" si="30"/>
        <v/>
      </c>
      <c r="BK196" s="358">
        <v>183</v>
      </c>
      <c r="BL196" s="579" t="str">
        <f t="shared" si="31"/>
        <v/>
      </c>
      <c r="BM196" s="579" t="str">
        <f t="shared" si="32"/>
        <v/>
      </c>
      <c r="BN196" s="579" t="str">
        <f t="shared" si="33"/>
        <v/>
      </c>
      <c r="BO196" s="579" t="str">
        <f t="shared" si="35"/>
        <v/>
      </c>
      <c r="BP196" s="579" t="str">
        <f t="shared" si="35"/>
        <v/>
      </c>
    </row>
    <row r="197" spans="1:68" ht="15" x14ac:dyDescent="0.2">
      <c r="A197" s="419">
        <v>189</v>
      </c>
      <c r="B197" s="55"/>
      <c r="C197" s="55"/>
      <c r="AN197" s="785" t="str">
        <f t="shared" si="25"/>
        <v/>
      </c>
      <c r="AO197" s="785" t="str">
        <f t="shared" si="26"/>
        <v/>
      </c>
      <c r="AP197" s="786" t="str">
        <f t="shared" si="27"/>
        <v/>
      </c>
      <c r="AQ197" s="785" t="str">
        <f t="shared" si="28"/>
        <v/>
      </c>
      <c r="BH197" s="586"/>
      <c r="BI197" s="585" t="str">
        <f t="shared" si="29"/>
        <v/>
      </c>
      <c r="BJ197" s="585" t="str">
        <f t="shared" si="30"/>
        <v/>
      </c>
      <c r="BK197" s="358">
        <v>184</v>
      </c>
      <c r="BL197" s="579" t="str">
        <f t="shared" si="31"/>
        <v/>
      </c>
      <c r="BM197" s="579" t="str">
        <f t="shared" si="32"/>
        <v/>
      </c>
      <c r="BN197" s="579" t="str">
        <f t="shared" si="33"/>
        <v/>
      </c>
      <c r="BO197" s="579" t="str">
        <f t="shared" si="35"/>
        <v/>
      </c>
      <c r="BP197" s="579" t="str">
        <f t="shared" si="35"/>
        <v/>
      </c>
    </row>
    <row r="198" spans="1:68" ht="15" x14ac:dyDescent="0.2">
      <c r="A198" s="419">
        <v>190</v>
      </c>
      <c r="B198" s="55"/>
      <c r="C198" s="55"/>
      <c r="AN198" s="785" t="str">
        <f t="shared" si="25"/>
        <v/>
      </c>
      <c r="AO198" s="785" t="str">
        <f t="shared" si="26"/>
        <v/>
      </c>
      <c r="AP198" s="786" t="str">
        <f t="shared" si="27"/>
        <v/>
      </c>
      <c r="AQ198" s="785" t="str">
        <f t="shared" si="28"/>
        <v/>
      </c>
      <c r="BH198" s="586"/>
      <c r="BI198" s="585" t="str">
        <f t="shared" si="29"/>
        <v/>
      </c>
      <c r="BJ198" s="585" t="str">
        <f t="shared" si="30"/>
        <v/>
      </c>
      <c r="BK198" s="358">
        <v>185</v>
      </c>
      <c r="BL198" s="579" t="str">
        <f t="shared" si="31"/>
        <v/>
      </c>
      <c r="BM198" s="579" t="str">
        <f t="shared" si="32"/>
        <v/>
      </c>
      <c r="BN198" s="579" t="str">
        <f t="shared" si="33"/>
        <v/>
      </c>
      <c r="BO198" s="579" t="str">
        <f t="shared" si="35"/>
        <v/>
      </c>
      <c r="BP198" s="579" t="str">
        <f t="shared" si="35"/>
        <v/>
      </c>
    </row>
    <row r="199" spans="1:68" ht="15" x14ac:dyDescent="0.2">
      <c r="A199" s="419">
        <v>191</v>
      </c>
      <c r="B199" s="55"/>
      <c r="C199" s="55"/>
      <c r="AN199" s="785" t="str">
        <f t="shared" si="25"/>
        <v/>
      </c>
      <c r="AO199" s="785" t="str">
        <f t="shared" si="26"/>
        <v/>
      </c>
      <c r="AP199" s="786" t="str">
        <f t="shared" si="27"/>
        <v/>
      </c>
      <c r="AQ199" s="785" t="str">
        <f t="shared" si="28"/>
        <v/>
      </c>
      <c r="BH199" s="586"/>
      <c r="BI199" s="585" t="str">
        <f t="shared" si="29"/>
        <v/>
      </c>
      <c r="BJ199" s="585" t="str">
        <f t="shared" si="30"/>
        <v/>
      </c>
      <c r="BK199" s="358">
        <v>186</v>
      </c>
      <c r="BL199" s="579" t="str">
        <f t="shared" si="31"/>
        <v/>
      </c>
      <c r="BM199" s="579" t="str">
        <f t="shared" si="32"/>
        <v/>
      </c>
      <c r="BN199" s="579" t="str">
        <f t="shared" si="33"/>
        <v/>
      </c>
      <c r="BO199" s="579" t="str">
        <f t="shared" si="35"/>
        <v/>
      </c>
      <c r="BP199" s="579" t="str">
        <f t="shared" si="35"/>
        <v/>
      </c>
    </row>
    <row r="200" spans="1:68" ht="15" x14ac:dyDescent="0.2">
      <c r="A200" s="419">
        <v>192</v>
      </c>
      <c r="B200" s="55"/>
      <c r="C200" s="55"/>
      <c r="AN200" s="785" t="str">
        <f t="shared" si="25"/>
        <v/>
      </c>
      <c r="AO200" s="785" t="str">
        <f t="shared" si="26"/>
        <v/>
      </c>
      <c r="AP200" s="786" t="str">
        <f t="shared" si="27"/>
        <v/>
      </c>
      <c r="AQ200" s="785" t="str">
        <f t="shared" si="28"/>
        <v/>
      </c>
      <c r="BH200" s="586"/>
      <c r="BI200" s="585" t="str">
        <f t="shared" si="29"/>
        <v/>
      </c>
      <c r="BJ200" s="585" t="str">
        <f t="shared" si="30"/>
        <v/>
      </c>
      <c r="BK200" s="358">
        <v>187</v>
      </c>
      <c r="BL200" s="579" t="str">
        <f t="shared" si="31"/>
        <v/>
      </c>
      <c r="BM200" s="579" t="str">
        <f t="shared" si="32"/>
        <v/>
      </c>
      <c r="BN200" s="579" t="str">
        <f t="shared" si="33"/>
        <v/>
      </c>
      <c r="BO200" s="579" t="str">
        <f t="shared" si="35"/>
        <v/>
      </c>
      <c r="BP200" s="579" t="str">
        <f t="shared" si="35"/>
        <v/>
      </c>
    </row>
    <row r="201" spans="1:68" ht="15" x14ac:dyDescent="0.2">
      <c r="A201" s="419">
        <v>193</v>
      </c>
      <c r="B201" s="55"/>
      <c r="C201" s="55"/>
      <c r="AN201" s="785" t="str">
        <f t="shared" si="25"/>
        <v/>
      </c>
      <c r="AO201" s="785" t="str">
        <f t="shared" si="26"/>
        <v/>
      </c>
      <c r="AP201" s="786" t="str">
        <f t="shared" si="27"/>
        <v/>
      </c>
      <c r="AQ201" s="785" t="str">
        <f t="shared" si="28"/>
        <v/>
      </c>
      <c r="BH201" s="586"/>
      <c r="BI201" s="585" t="str">
        <f t="shared" si="29"/>
        <v/>
      </c>
      <c r="BJ201" s="585" t="str">
        <f t="shared" si="30"/>
        <v/>
      </c>
      <c r="BK201" s="358">
        <v>188</v>
      </c>
      <c r="BL201" s="579" t="str">
        <f t="shared" si="31"/>
        <v/>
      </c>
      <c r="BM201" s="579" t="str">
        <f t="shared" si="32"/>
        <v/>
      </c>
      <c r="BN201" s="579" t="str">
        <f t="shared" si="33"/>
        <v/>
      </c>
      <c r="BO201" s="579" t="str">
        <f t="shared" si="35"/>
        <v/>
      </c>
      <c r="BP201" s="579" t="str">
        <f t="shared" si="35"/>
        <v/>
      </c>
    </row>
    <row r="202" spans="1:68" ht="15" x14ac:dyDescent="0.2">
      <c r="A202" s="419">
        <v>194</v>
      </c>
      <c r="B202" s="55"/>
      <c r="C202" s="55"/>
      <c r="AN202" s="785" t="str">
        <f t="shared" ref="AN202:AN265" si="36">IF(OR(B201="",C201=""),"",B201-C201)</f>
        <v/>
      </c>
      <c r="AO202" s="785" t="str">
        <f t="shared" ref="AO202:AO265" si="37">IF(OR(C201="",B201="",BL206=""),"",IF($BI$13=0,BJ206,BI206))</f>
        <v/>
      </c>
      <c r="AP202" s="786" t="str">
        <f t="shared" ref="AP202:AP265" si="38">IF(BM206=-1," - ",IF(BM206=1," + ",""))</f>
        <v/>
      </c>
      <c r="AQ202" s="785" t="str">
        <f t="shared" ref="AQ202:AQ265" si="39">BN206</f>
        <v/>
      </c>
      <c r="BH202" s="586"/>
      <c r="BI202" s="585" t="str">
        <f t="shared" si="29"/>
        <v/>
      </c>
      <c r="BJ202" s="585" t="str">
        <f t="shared" si="30"/>
        <v/>
      </c>
      <c r="BK202" s="358">
        <v>189</v>
      </c>
      <c r="BL202" s="579" t="str">
        <f t="shared" si="31"/>
        <v/>
      </c>
      <c r="BM202" s="579" t="str">
        <f t="shared" si="32"/>
        <v/>
      </c>
      <c r="BN202" s="579" t="str">
        <f t="shared" si="33"/>
        <v/>
      </c>
      <c r="BO202" s="579" t="str">
        <f t="shared" si="35"/>
        <v/>
      </c>
      <c r="BP202" s="579" t="str">
        <f t="shared" si="35"/>
        <v/>
      </c>
    </row>
    <row r="203" spans="1:68" ht="15" x14ac:dyDescent="0.2">
      <c r="A203" s="419">
        <v>195</v>
      </c>
      <c r="B203" s="55"/>
      <c r="C203" s="55"/>
      <c r="AN203" s="785" t="str">
        <f t="shared" si="36"/>
        <v/>
      </c>
      <c r="AO203" s="785" t="str">
        <f t="shared" si="37"/>
        <v/>
      </c>
      <c r="AP203" s="786" t="str">
        <f t="shared" si="38"/>
        <v/>
      </c>
      <c r="AQ203" s="785" t="str">
        <f t="shared" si="39"/>
        <v/>
      </c>
      <c r="BH203" s="586"/>
      <c r="BI203" s="585" t="str">
        <f t="shared" si="29"/>
        <v/>
      </c>
      <c r="BJ203" s="585" t="str">
        <f t="shared" si="30"/>
        <v/>
      </c>
      <c r="BK203" s="358">
        <v>190</v>
      </c>
      <c r="BL203" s="579" t="str">
        <f t="shared" si="31"/>
        <v/>
      </c>
      <c r="BM203" s="579" t="str">
        <f t="shared" si="32"/>
        <v/>
      </c>
      <c r="BN203" s="579" t="str">
        <f t="shared" si="33"/>
        <v/>
      </c>
      <c r="BO203" s="579" t="str">
        <f t="shared" si="35"/>
        <v/>
      </c>
      <c r="BP203" s="579" t="str">
        <f t="shared" si="35"/>
        <v/>
      </c>
    </row>
    <row r="204" spans="1:68" ht="15" x14ac:dyDescent="0.2">
      <c r="A204" s="419">
        <v>196</v>
      </c>
      <c r="B204" s="55"/>
      <c r="C204" s="55"/>
      <c r="AN204" s="785" t="str">
        <f t="shared" si="36"/>
        <v/>
      </c>
      <c r="AO204" s="785" t="str">
        <f t="shared" si="37"/>
        <v/>
      </c>
      <c r="AP204" s="786" t="str">
        <f t="shared" si="38"/>
        <v/>
      </c>
      <c r="AQ204" s="785" t="str">
        <f t="shared" si="39"/>
        <v/>
      </c>
      <c r="BH204" s="586"/>
      <c r="BI204" s="585" t="str">
        <f t="shared" si="29"/>
        <v/>
      </c>
      <c r="BJ204" s="585" t="str">
        <f t="shared" si="30"/>
        <v/>
      </c>
      <c r="BK204" s="358">
        <v>191</v>
      </c>
      <c r="BL204" s="579" t="str">
        <f t="shared" si="31"/>
        <v/>
      </c>
      <c r="BM204" s="579" t="str">
        <f t="shared" si="32"/>
        <v/>
      </c>
      <c r="BN204" s="579" t="str">
        <f t="shared" si="33"/>
        <v/>
      </c>
      <c r="BO204" s="579" t="str">
        <f t="shared" si="35"/>
        <v/>
      </c>
      <c r="BP204" s="579" t="str">
        <f t="shared" si="35"/>
        <v/>
      </c>
    </row>
    <row r="205" spans="1:68" ht="15" x14ac:dyDescent="0.2">
      <c r="A205" s="419">
        <v>197</v>
      </c>
      <c r="B205" s="55"/>
      <c r="C205" s="55"/>
      <c r="AN205" s="785" t="str">
        <f t="shared" si="36"/>
        <v/>
      </c>
      <c r="AO205" s="785" t="str">
        <f t="shared" si="37"/>
        <v/>
      </c>
      <c r="AP205" s="786" t="str">
        <f t="shared" si="38"/>
        <v/>
      </c>
      <c r="AQ205" s="785" t="str">
        <f t="shared" si="39"/>
        <v/>
      </c>
      <c r="BH205" s="586"/>
      <c r="BI205" s="585" t="str">
        <f t="shared" si="29"/>
        <v/>
      </c>
      <c r="BJ205" s="585" t="str">
        <f t="shared" si="30"/>
        <v/>
      </c>
      <c r="BK205" s="358">
        <v>192</v>
      </c>
      <c r="BL205" s="579" t="str">
        <f t="shared" si="31"/>
        <v/>
      </c>
      <c r="BM205" s="579" t="str">
        <f t="shared" si="32"/>
        <v/>
      </c>
      <c r="BN205" s="579" t="str">
        <f t="shared" si="33"/>
        <v/>
      </c>
      <c r="BO205" s="579" t="str">
        <f t="shared" si="35"/>
        <v/>
      </c>
      <c r="BP205" s="579" t="str">
        <f t="shared" si="35"/>
        <v/>
      </c>
    </row>
    <row r="206" spans="1:68" ht="15" x14ac:dyDescent="0.2">
      <c r="A206" s="419">
        <v>198</v>
      </c>
      <c r="B206" s="55"/>
      <c r="C206" s="55"/>
      <c r="AN206" s="785" t="str">
        <f t="shared" si="36"/>
        <v/>
      </c>
      <c r="AO206" s="785" t="str">
        <f t="shared" si="37"/>
        <v/>
      </c>
      <c r="AP206" s="786" t="str">
        <f t="shared" si="38"/>
        <v/>
      </c>
      <c r="AQ206" s="785" t="str">
        <f t="shared" si="39"/>
        <v/>
      </c>
      <c r="BH206" s="586"/>
      <c r="BI206" s="585" t="str">
        <f t="shared" ref="BI206:BI269" si="40">IF(OR(A201="",B201="",BL206=""),"",_xlfn.RANK.AVG(BL206,$BL$14:$BL$513,1))</f>
        <v/>
      </c>
      <c r="BJ206" s="585" t="str">
        <f t="shared" ref="BJ206:BJ269" si="41">IF(OR(B201="",C201="",BL206=""),"",RANK(BL206,$BL$14:$BL$513,1))</f>
        <v/>
      </c>
      <c r="BK206" s="358">
        <v>193</v>
      </c>
      <c r="BL206" s="579" t="str">
        <f t="shared" ref="BL206:BL269" si="42">IF(OR(B201="",C201="",AN202=0),"",ABS(AN202))</f>
        <v/>
      </c>
      <c r="BM206" s="579" t="str">
        <f t="shared" ref="BM206:BM269" si="43">IF(BL206="","",IF(AN202&lt;0,-1,IF(AN202=0,0,IF(AN202&gt;0,1))))</f>
        <v/>
      </c>
      <c r="BN206" s="579" t="str">
        <f t="shared" ref="BN206:BN269" si="44">IF(OR(AN202=0,AN202=""),"",AO202*BM206)</f>
        <v/>
      </c>
      <c r="BO206" s="579" t="str">
        <f t="shared" si="35"/>
        <v/>
      </c>
      <c r="BP206" s="579" t="str">
        <f t="shared" si="35"/>
        <v/>
      </c>
    </row>
    <row r="207" spans="1:68" ht="15" x14ac:dyDescent="0.2">
      <c r="A207" s="419">
        <v>199</v>
      </c>
      <c r="B207" s="55"/>
      <c r="C207" s="55"/>
      <c r="AN207" s="785" t="str">
        <f t="shared" si="36"/>
        <v/>
      </c>
      <c r="AO207" s="785" t="str">
        <f t="shared" si="37"/>
        <v/>
      </c>
      <c r="AP207" s="786" t="str">
        <f t="shared" si="38"/>
        <v/>
      </c>
      <c r="AQ207" s="785" t="str">
        <f t="shared" si="39"/>
        <v/>
      </c>
      <c r="BH207" s="586"/>
      <c r="BI207" s="585" t="str">
        <f t="shared" si="40"/>
        <v/>
      </c>
      <c r="BJ207" s="585" t="str">
        <f t="shared" si="41"/>
        <v/>
      </c>
      <c r="BK207" s="358">
        <v>194</v>
      </c>
      <c r="BL207" s="579" t="str">
        <f t="shared" si="42"/>
        <v/>
      </c>
      <c r="BM207" s="579" t="str">
        <f t="shared" si="43"/>
        <v/>
      </c>
      <c r="BN207" s="579" t="str">
        <f t="shared" si="44"/>
        <v/>
      </c>
      <c r="BO207" s="579" t="str">
        <f t="shared" si="35"/>
        <v/>
      </c>
      <c r="BP207" s="579" t="str">
        <f t="shared" si="35"/>
        <v/>
      </c>
    </row>
    <row r="208" spans="1:68" ht="15" x14ac:dyDescent="0.2">
      <c r="A208" s="419">
        <v>200</v>
      </c>
      <c r="B208" s="55"/>
      <c r="C208" s="55"/>
      <c r="AN208" s="785" t="str">
        <f t="shared" si="36"/>
        <v/>
      </c>
      <c r="AO208" s="785" t="str">
        <f t="shared" si="37"/>
        <v/>
      </c>
      <c r="AP208" s="786" t="str">
        <f t="shared" si="38"/>
        <v/>
      </c>
      <c r="AQ208" s="785" t="str">
        <f t="shared" si="39"/>
        <v/>
      </c>
      <c r="BH208" s="586"/>
      <c r="BI208" s="585" t="str">
        <f t="shared" si="40"/>
        <v/>
      </c>
      <c r="BJ208" s="585" t="str">
        <f t="shared" si="41"/>
        <v/>
      </c>
      <c r="BK208" s="358">
        <v>195</v>
      </c>
      <c r="BL208" s="579" t="str">
        <f t="shared" si="42"/>
        <v/>
      </c>
      <c r="BM208" s="579" t="str">
        <f t="shared" si="43"/>
        <v/>
      </c>
      <c r="BN208" s="579" t="str">
        <f t="shared" si="44"/>
        <v/>
      </c>
      <c r="BO208" s="579" t="str">
        <f t="shared" si="35"/>
        <v/>
      </c>
      <c r="BP208" s="579" t="str">
        <f t="shared" si="35"/>
        <v/>
      </c>
    </row>
    <row r="209" spans="1:68" ht="15" x14ac:dyDescent="0.2">
      <c r="A209" s="419">
        <v>201</v>
      </c>
      <c r="B209" s="55"/>
      <c r="C209" s="55"/>
      <c r="AN209" s="785" t="str">
        <f t="shared" si="36"/>
        <v/>
      </c>
      <c r="AO209" s="785" t="str">
        <f t="shared" si="37"/>
        <v/>
      </c>
      <c r="AP209" s="786" t="str">
        <f t="shared" si="38"/>
        <v/>
      </c>
      <c r="AQ209" s="785" t="str">
        <f t="shared" si="39"/>
        <v/>
      </c>
      <c r="BH209" s="586"/>
      <c r="BI209" s="585" t="str">
        <f t="shared" si="40"/>
        <v/>
      </c>
      <c r="BJ209" s="585" t="str">
        <f t="shared" si="41"/>
        <v/>
      </c>
      <c r="BK209" s="358">
        <v>196</v>
      </c>
      <c r="BL209" s="579" t="str">
        <f t="shared" si="42"/>
        <v/>
      </c>
      <c r="BM209" s="579" t="str">
        <f t="shared" si="43"/>
        <v/>
      </c>
      <c r="BN209" s="579" t="str">
        <f t="shared" si="44"/>
        <v/>
      </c>
      <c r="BO209" s="579" t="str">
        <f t="shared" si="35"/>
        <v/>
      </c>
      <c r="BP209" s="579" t="str">
        <f t="shared" si="35"/>
        <v/>
      </c>
    </row>
    <row r="210" spans="1:68" ht="15" x14ac:dyDescent="0.2">
      <c r="A210" s="419">
        <v>202</v>
      </c>
      <c r="B210" s="55"/>
      <c r="C210" s="55"/>
      <c r="AN210" s="785" t="str">
        <f t="shared" si="36"/>
        <v/>
      </c>
      <c r="AO210" s="785" t="str">
        <f t="shared" si="37"/>
        <v/>
      </c>
      <c r="AP210" s="786" t="str">
        <f t="shared" si="38"/>
        <v/>
      </c>
      <c r="AQ210" s="785" t="str">
        <f t="shared" si="39"/>
        <v/>
      </c>
      <c r="BH210" s="586"/>
      <c r="BI210" s="585" t="str">
        <f t="shared" si="40"/>
        <v/>
      </c>
      <c r="BJ210" s="585" t="str">
        <f t="shared" si="41"/>
        <v/>
      </c>
      <c r="BK210" s="358">
        <v>197</v>
      </c>
      <c r="BL210" s="579" t="str">
        <f t="shared" si="42"/>
        <v/>
      </c>
      <c r="BM210" s="579" t="str">
        <f t="shared" si="43"/>
        <v/>
      </c>
      <c r="BN210" s="579" t="str">
        <f t="shared" si="44"/>
        <v/>
      </c>
      <c r="BO210" s="579" t="str">
        <f t="shared" si="35"/>
        <v/>
      </c>
      <c r="BP210" s="579" t="str">
        <f t="shared" si="35"/>
        <v/>
      </c>
    </row>
    <row r="211" spans="1:68" ht="15" x14ac:dyDescent="0.2">
      <c r="A211" s="419">
        <v>203</v>
      </c>
      <c r="B211" s="55"/>
      <c r="C211" s="55"/>
      <c r="AN211" s="785" t="str">
        <f t="shared" si="36"/>
        <v/>
      </c>
      <c r="AO211" s="785" t="str">
        <f t="shared" si="37"/>
        <v/>
      </c>
      <c r="AP211" s="786" t="str">
        <f t="shared" si="38"/>
        <v/>
      </c>
      <c r="AQ211" s="785" t="str">
        <f t="shared" si="39"/>
        <v/>
      </c>
      <c r="BH211" s="586"/>
      <c r="BI211" s="585" t="str">
        <f t="shared" si="40"/>
        <v/>
      </c>
      <c r="BJ211" s="585" t="str">
        <f t="shared" si="41"/>
        <v/>
      </c>
      <c r="BK211" s="358">
        <v>198</v>
      </c>
      <c r="BL211" s="579" t="str">
        <f t="shared" si="42"/>
        <v/>
      </c>
      <c r="BM211" s="579" t="str">
        <f t="shared" si="43"/>
        <v/>
      </c>
      <c r="BN211" s="579" t="str">
        <f t="shared" si="44"/>
        <v/>
      </c>
      <c r="BO211" s="579" t="str">
        <f t="shared" si="35"/>
        <v/>
      </c>
      <c r="BP211" s="579" t="str">
        <f t="shared" si="35"/>
        <v/>
      </c>
    </row>
    <row r="212" spans="1:68" ht="15" x14ac:dyDescent="0.2">
      <c r="A212" s="419">
        <v>204</v>
      </c>
      <c r="B212" s="55"/>
      <c r="C212" s="55"/>
      <c r="AN212" s="785" t="str">
        <f t="shared" si="36"/>
        <v/>
      </c>
      <c r="AO212" s="785" t="str">
        <f t="shared" si="37"/>
        <v/>
      </c>
      <c r="AP212" s="786" t="str">
        <f t="shared" si="38"/>
        <v/>
      </c>
      <c r="AQ212" s="785" t="str">
        <f t="shared" si="39"/>
        <v/>
      </c>
      <c r="BH212" s="586"/>
      <c r="BI212" s="585" t="str">
        <f t="shared" si="40"/>
        <v/>
      </c>
      <c r="BJ212" s="585" t="str">
        <f t="shared" si="41"/>
        <v/>
      </c>
      <c r="BK212" s="358">
        <v>199</v>
      </c>
      <c r="BL212" s="579" t="str">
        <f t="shared" si="42"/>
        <v/>
      </c>
      <c r="BM212" s="579" t="str">
        <f t="shared" si="43"/>
        <v/>
      </c>
      <c r="BN212" s="579" t="str">
        <f t="shared" si="44"/>
        <v/>
      </c>
      <c r="BO212" s="579" t="str">
        <f t="shared" si="35"/>
        <v/>
      </c>
      <c r="BP212" s="579" t="str">
        <f t="shared" si="35"/>
        <v/>
      </c>
    </row>
    <row r="213" spans="1:68" ht="15" x14ac:dyDescent="0.2">
      <c r="A213" s="419">
        <v>205</v>
      </c>
      <c r="B213" s="55"/>
      <c r="C213" s="55"/>
      <c r="AN213" s="785" t="str">
        <f t="shared" si="36"/>
        <v/>
      </c>
      <c r="AO213" s="785" t="str">
        <f t="shared" si="37"/>
        <v/>
      </c>
      <c r="AP213" s="786" t="str">
        <f t="shared" si="38"/>
        <v/>
      </c>
      <c r="AQ213" s="785" t="str">
        <f t="shared" si="39"/>
        <v/>
      </c>
      <c r="BH213" s="586"/>
      <c r="BI213" s="585" t="str">
        <f t="shared" si="40"/>
        <v/>
      </c>
      <c r="BJ213" s="585" t="str">
        <f t="shared" si="41"/>
        <v/>
      </c>
      <c r="BK213" s="358">
        <v>200</v>
      </c>
      <c r="BL213" s="579" t="str">
        <f t="shared" si="42"/>
        <v/>
      </c>
      <c r="BM213" s="579" t="str">
        <f t="shared" si="43"/>
        <v/>
      </c>
      <c r="BN213" s="579" t="str">
        <f t="shared" si="44"/>
        <v/>
      </c>
      <c r="BO213" s="579" t="str">
        <f t="shared" si="35"/>
        <v/>
      </c>
      <c r="BP213" s="579" t="str">
        <f t="shared" si="35"/>
        <v/>
      </c>
    </row>
    <row r="214" spans="1:68" ht="15" x14ac:dyDescent="0.2">
      <c r="A214" s="419">
        <v>206</v>
      </c>
      <c r="B214" s="55"/>
      <c r="C214" s="55"/>
      <c r="AN214" s="785" t="str">
        <f t="shared" si="36"/>
        <v/>
      </c>
      <c r="AO214" s="785" t="str">
        <f t="shared" si="37"/>
        <v/>
      </c>
      <c r="AP214" s="786" t="str">
        <f t="shared" si="38"/>
        <v/>
      </c>
      <c r="AQ214" s="785" t="str">
        <f t="shared" si="39"/>
        <v/>
      </c>
      <c r="BH214" s="586"/>
      <c r="BI214" s="585" t="str">
        <f t="shared" si="40"/>
        <v/>
      </c>
      <c r="BJ214" s="585" t="str">
        <f t="shared" si="41"/>
        <v/>
      </c>
      <c r="BK214" s="358">
        <v>201</v>
      </c>
      <c r="BL214" s="579" t="str">
        <f t="shared" si="42"/>
        <v/>
      </c>
      <c r="BM214" s="579" t="str">
        <f t="shared" si="43"/>
        <v/>
      </c>
      <c r="BN214" s="579" t="str">
        <f t="shared" si="44"/>
        <v/>
      </c>
      <c r="BO214" s="579" t="str">
        <f t="shared" si="35"/>
        <v/>
      </c>
      <c r="BP214" s="579" t="str">
        <f t="shared" si="35"/>
        <v/>
      </c>
    </row>
    <row r="215" spans="1:68" ht="15" x14ac:dyDescent="0.2">
      <c r="A215" s="419">
        <v>207</v>
      </c>
      <c r="B215" s="55"/>
      <c r="C215" s="55"/>
      <c r="AN215" s="785" t="str">
        <f t="shared" si="36"/>
        <v/>
      </c>
      <c r="AO215" s="785" t="str">
        <f t="shared" si="37"/>
        <v/>
      </c>
      <c r="AP215" s="786" t="str">
        <f t="shared" si="38"/>
        <v/>
      </c>
      <c r="AQ215" s="785" t="str">
        <f t="shared" si="39"/>
        <v/>
      </c>
      <c r="BH215" s="586"/>
      <c r="BI215" s="585" t="str">
        <f t="shared" si="40"/>
        <v/>
      </c>
      <c r="BJ215" s="585" t="str">
        <f t="shared" si="41"/>
        <v/>
      </c>
      <c r="BK215" s="358">
        <v>202</v>
      </c>
      <c r="BL215" s="579" t="str">
        <f t="shared" si="42"/>
        <v/>
      </c>
      <c r="BM215" s="579" t="str">
        <f t="shared" si="43"/>
        <v/>
      </c>
      <c r="BN215" s="579" t="str">
        <f t="shared" si="44"/>
        <v/>
      </c>
      <c r="BO215" s="579" t="str">
        <f t="shared" si="35"/>
        <v/>
      </c>
      <c r="BP215" s="579" t="str">
        <f t="shared" si="35"/>
        <v/>
      </c>
    </row>
    <row r="216" spans="1:68" ht="15" x14ac:dyDescent="0.2">
      <c r="A216" s="419">
        <v>208</v>
      </c>
      <c r="B216" s="55"/>
      <c r="C216" s="55"/>
      <c r="AN216" s="785" t="str">
        <f t="shared" si="36"/>
        <v/>
      </c>
      <c r="AO216" s="785" t="str">
        <f t="shared" si="37"/>
        <v/>
      </c>
      <c r="AP216" s="786" t="str">
        <f t="shared" si="38"/>
        <v/>
      </c>
      <c r="AQ216" s="785" t="str">
        <f t="shared" si="39"/>
        <v/>
      </c>
      <c r="BH216" s="586"/>
      <c r="BI216" s="585" t="str">
        <f t="shared" si="40"/>
        <v/>
      </c>
      <c r="BJ216" s="585" t="str">
        <f t="shared" si="41"/>
        <v/>
      </c>
      <c r="BK216" s="358">
        <v>203</v>
      </c>
      <c r="BL216" s="579" t="str">
        <f t="shared" si="42"/>
        <v/>
      </c>
      <c r="BM216" s="579" t="str">
        <f t="shared" si="43"/>
        <v/>
      </c>
      <c r="BN216" s="579" t="str">
        <f t="shared" si="44"/>
        <v/>
      </c>
      <c r="BO216" s="579" t="str">
        <f t="shared" si="35"/>
        <v/>
      </c>
      <c r="BP216" s="579" t="str">
        <f t="shared" si="35"/>
        <v/>
      </c>
    </row>
    <row r="217" spans="1:68" ht="15" x14ac:dyDescent="0.2">
      <c r="A217" s="419">
        <v>209</v>
      </c>
      <c r="B217" s="55"/>
      <c r="C217" s="55"/>
      <c r="AN217" s="785" t="str">
        <f t="shared" si="36"/>
        <v/>
      </c>
      <c r="AO217" s="785" t="str">
        <f t="shared" si="37"/>
        <v/>
      </c>
      <c r="AP217" s="786" t="str">
        <f t="shared" si="38"/>
        <v/>
      </c>
      <c r="AQ217" s="785" t="str">
        <f t="shared" si="39"/>
        <v/>
      </c>
      <c r="BH217" s="586"/>
      <c r="BI217" s="585" t="str">
        <f t="shared" si="40"/>
        <v/>
      </c>
      <c r="BJ217" s="585" t="str">
        <f t="shared" si="41"/>
        <v/>
      </c>
      <c r="BK217" s="358">
        <v>204</v>
      </c>
      <c r="BL217" s="579" t="str">
        <f t="shared" si="42"/>
        <v/>
      </c>
      <c r="BM217" s="579" t="str">
        <f t="shared" si="43"/>
        <v/>
      </c>
      <c r="BN217" s="579" t="str">
        <f t="shared" si="44"/>
        <v/>
      </c>
      <c r="BO217" s="579" t="str">
        <f t="shared" si="35"/>
        <v/>
      </c>
      <c r="BP217" s="579" t="str">
        <f t="shared" si="35"/>
        <v/>
      </c>
    </row>
    <row r="218" spans="1:68" ht="15" x14ac:dyDescent="0.2">
      <c r="A218" s="419">
        <v>210</v>
      </c>
      <c r="B218" s="55"/>
      <c r="C218" s="55"/>
      <c r="AN218" s="785" t="str">
        <f t="shared" si="36"/>
        <v/>
      </c>
      <c r="AO218" s="785" t="str">
        <f t="shared" si="37"/>
        <v/>
      </c>
      <c r="AP218" s="786" t="str">
        <f t="shared" si="38"/>
        <v/>
      </c>
      <c r="AQ218" s="785" t="str">
        <f t="shared" si="39"/>
        <v/>
      </c>
      <c r="BH218" s="586"/>
      <c r="BI218" s="585" t="str">
        <f t="shared" si="40"/>
        <v/>
      </c>
      <c r="BJ218" s="585" t="str">
        <f t="shared" si="41"/>
        <v/>
      </c>
      <c r="BK218" s="358">
        <v>205</v>
      </c>
      <c r="BL218" s="579" t="str">
        <f t="shared" si="42"/>
        <v/>
      </c>
      <c r="BM218" s="579" t="str">
        <f t="shared" si="43"/>
        <v/>
      </c>
      <c r="BN218" s="579" t="str">
        <f t="shared" si="44"/>
        <v/>
      </c>
      <c r="BO218" s="579" t="str">
        <f t="shared" si="35"/>
        <v/>
      </c>
      <c r="BP218" s="579" t="str">
        <f t="shared" si="35"/>
        <v/>
      </c>
    </row>
    <row r="219" spans="1:68" ht="15" x14ac:dyDescent="0.2">
      <c r="A219" s="419">
        <v>211</v>
      </c>
      <c r="B219" s="55"/>
      <c r="C219" s="55"/>
      <c r="AN219" s="785" t="str">
        <f t="shared" si="36"/>
        <v/>
      </c>
      <c r="AO219" s="785" t="str">
        <f t="shared" si="37"/>
        <v/>
      </c>
      <c r="AP219" s="786" t="str">
        <f t="shared" si="38"/>
        <v/>
      </c>
      <c r="AQ219" s="785" t="str">
        <f t="shared" si="39"/>
        <v/>
      </c>
      <c r="BH219" s="586"/>
      <c r="BI219" s="585" t="str">
        <f t="shared" si="40"/>
        <v/>
      </c>
      <c r="BJ219" s="585" t="str">
        <f t="shared" si="41"/>
        <v/>
      </c>
      <c r="BK219" s="358">
        <v>206</v>
      </c>
      <c r="BL219" s="579" t="str">
        <f t="shared" si="42"/>
        <v/>
      </c>
      <c r="BM219" s="579" t="str">
        <f t="shared" si="43"/>
        <v/>
      </c>
      <c r="BN219" s="579" t="str">
        <f t="shared" si="44"/>
        <v/>
      </c>
      <c r="BO219" s="579" t="str">
        <f t="shared" si="35"/>
        <v/>
      </c>
      <c r="BP219" s="579" t="str">
        <f t="shared" si="35"/>
        <v/>
      </c>
    </row>
    <row r="220" spans="1:68" ht="15" x14ac:dyDescent="0.2">
      <c r="A220" s="419">
        <v>212</v>
      </c>
      <c r="B220" s="55"/>
      <c r="C220" s="55"/>
      <c r="AN220" s="785" t="str">
        <f t="shared" si="36"/>
        <v/>
      </c>
      <c r="AO220" s="785" t="str">
        <f t="shared" si="37"/>
        <v/>
      </c>
      <c r="AP220" s="786" t="str">
        <f t="shared" si="38"/>
        <v/>
      </c>
      <c r="AQ220" s="785" t="str">
        <f t="shared" si="39"/>
        <v/>
      </c>
      <c r="BH220" s="586"/>
      <c r="BI220" s="585" t="str">
        <f t="shared" si="40"/>
        <v/>
      </c>
      <c r="BJ220" s="585" t="str">
        <f t="shared" si="41"/>
        <v/>
      </c>
      <c r="BK220" s="358">
        <v>207</v>
      </c>
      <c r="BL220" s="579" t="str">
        <f t="shared" si="42"/>
        <v/>
      </c>
      <c r="BM220" s="579" t="str">
        <f t="shared" si="43"/>
        <v/>
      </c>
      <c r="BN220" s="579" t="str">
        <f t="shared" si="44"/>
        <v/>
      </c>
      <c r="BO220" s="579" t="str">
        <f t="shared" si="35"/>
        <v/>
      </c>
      <c r="BP220" s="579" t="str">
        <f t="shared" si="35"/>
        <v/>
      </c>
    </row>
    <row r="221" spans="1:68" ht="15" x14ac:dyDescent="0.2">
      <c r="A221" s="419">
        <v>213</v>
      </c>
      <c r="B221" s="55"/>
      <c r="C221" s="55"/>
      <c r="AN221" s="785" t="str">
        <f t="shared" si="36"/>
        <v/>
      </c>
      <c r="AO221" s="785" t="str">
        <f t="shared" si="37"/>
        <v/>
      </c>
      <c r="AP221" s="786" t="str">
        <f t="shared" si="38"/>
        <v/>
      </c>
      <c r="AQ221" s="785" t="str">
        <f t="shared" si="39"/>
        <v/>
      </c>
      <c r="BH221" s="586"/>
      <c r="BI221" s="585" t="str">
        <f t="shared" si="40"/>
        <v/>
      </c>
      <c r="BJ221" s="585" t="str">
        <f t="shared" si="41"/>
        <v/>
      </c>
      <c r="BK221" s="358">
        <v>208</v>
      </c>
      <c r="BL221" s="579" t="str">
        <f t="shared" si="42"/>
        <v/>
      </c>
      <c r="BM221" s="579" t="str">
        <f t="shared" si="43"/>
        <v/>
      </c>
      <c r="BN221" s="579" t="str">
        <f t="shared" si="44"/>
        <v/>
      </c>
      <c r="BO221" s="579" t="str">
        <f t="shared" si="35"/>
        <v/>
      </c>
      <c r="BP221" s="579" t="str">
        <f t="shared" si="35"/>
        <v/>
      </c>
    </row>
    <row r="222" spans="1:68" ht="15" x14ac:dyDescent="0.2">
      <c r="A222" s="419">
        <v>214</v>
      </c>
      <c r="B222" s="55"/>
      <c r="C222" s="55"/>
      <c r="AN222" s="785" t="str">
        <f t="shared" si="36"/>
        <v/>
      </c>
      <c r="AO222" s="785" t="str">
        <f t="shared" si="37"/>
        <v/>
      </c>
      <c r="AP222" s="786" t="str">
        <f t="shared" si="38"/>
        <v/>
      </c>
      <c r="AQ222" s="785" t="str">
        <f t="shared" si="39"/>
        <v/>
      </c>
      <c r="BH222" s="586"/>
      <c r="BI222" s="585" t="str">
        <f t="shared" si="40"/>
        <v/>
      </c>
      <c r="BJ222" s="585" t="str">
        <f t="shared" si="41"/>
        <v/>
      </c>
      <c r="BK222" s="358">
        <v>209</v>
      </c>
      <c r="BL222" s="579" t="str">
        <f t="shared" si="42"/>
        <v/>
      </c>
      <c r="BM222" s="579" t="str">
        <f t="shared" si="43"/>
        <v/>
      </c>
      <c r="BN222" s="579" t="str">
        <f t="shared" si="44"/>
        <v/>
      </c>
      <c r="BO222" s="579" t="str">
        <f t="shared" si="35"/>
        <v/>
      </c>
      <c r="BP222" s="579" t="str">
        <f t="shared" si="35"/>
        <v/>
      </c>
    </row>
    <row r="223" spans="1:68" ht="15" x14ac:dyDescent="0.2">
      <c r="A223" s="419">
        <v>215</v>
      </c>
      <c r="B223" s="55"/>
      <c r="C223" s="55"/>
      <c r="AN223" s="785" t="str">
        <f t="shared" si="36"/>
        <v/>
      </c>
      <c r="AO223" s="785" t="str">
        <f t="shared" si="37"/>
        <v/>
      </c>
      <c r="AP223" s="786" t="str">
        <f t="shared" si="38"/>
        <v/>
      </c>
      <c r="AQ223" s="785" t="str">
        <f t="shared" si="39"/>
        <v/>
      </c>
      <c r="BH223" s="586"/>
      <c r="BI223" s="585" t="str">
        <f t="shared" si="40"/>
        <v/>
      </c>
      <c r="BJ223" s="585" t="str">
        <f t="shared" si="41"/>
        <v/>
      </c>
      <c r="BK223" s="358">
        <v>210</v>
      </c>
      <c r="BL223" s="579" t="str">
        <f t="shared" si="42"/>
        <v/>
      </c>
      <c r="BM223" s="579" t="str">
        <f t="shared" si="43"/>
        <v/>
      </c>
      <c r="BN223" s="579" t="str">
        <f t="shared" si="44"/>
        <v/>
      </c>
      <c r="BO223" s="579" t="str">
        <f t="shared" ref="BO223:BP286" si="45">IF(B218="","",B218)</f>
        <v/>
      </c>
      <c r="BP223" s="579" t="str">
        <f t="shared" si="45"/>
        <v/>
      </c>
    </row>
    <row r="224" spans="1:68" ht="15" x14ac:dyDescent="0.2">
      <c r="A224" s="419">
        <v>216</v>
      </c>
      <c r="B224" s="55"/>
      <c r="C224" s="55"/>
      <c r="AN224" s="785" t="str">
        <f t="shared" si="36"/>
        <v/>
      </c>
      <c r="AO224" s="785" t="str">
        <f t="shared" si="37"/>
        <v/>
      </c>
      <c r="AP224" s="786" t="str">
        <f t="shared" si="38"/>
        <v/>
      </c>
      <c r="AQ224" s="785" t="str">
        <f t="shared" si="39"/>
        <v/>
      </c>
      <c r="BH224" s="586"/>
      <c r="BI224" s="585" t="str">
        <f t="shared" si="40"/>
        <v/>
      </c>
      <c r="BJ224" s="585" t="str">
        <f t="shared" si="41"/>
        <v/>
      </c>
      <c r="BK224" s="358">
        <v>211</v>
      </c>
      <c r="BL224" s="579" t="str">
        <f t="shared" si="42"/>
        <v/>
      </c>
      <c r="BM224" s="579" t="str">
        <f t="shared" si="43"/>
        <v/>
      </c>
      <c r="BN224" s="579" t="str">
        <f t="shared" si="44"/>
        <v/>
      </c>
      <c r="BO224" s="579" t="str">
        <f t="shared" si="45"/>
        <v/>
      </c>
      <c r="BP224" s="579" t="str">
        <f t="shared" si="45"/>
        <v/>
      </c>
    </row>
    <row r="225" spans="1:68" ht="15" x14ac:dyDescent="0.2">
      <c r="A225" s="419">
        <v>217</v>
      </c>
      <c r="B225" s="55"/>
      <c r="C225" s="55"/>
      <c r="AN225" s="785" t="str">
        <f t="shared" si="36"/>
        <v/>
      </c>
      <c r="AO225" s="785" t="str">
        <f t="shared" si="37"/>
        <v/>
      </c>
      <c r="AP225" s="786" t="str">
        <f t="shared" si="38"/>
        <v/>
      </c>
      <c r="AQ225" s="785" t="str">
        <f t="shared" si="39"/>
        <v/>
      </c>
      <c r="BH225" s="586"/>
      <c r="BI225" s="585" t="str">
        <f t="shared" si="40"/>
        <v/>
      </c>
      <c r="BJ225" s="585" t="str">
        <f t="shared" si="41"/>
        <v/>
      </c>
      <c r="BK225" s="358">
        <v>212</v>
      </c>
      <c r="BL225" s="579" t="str">
        <f t="shared" si="42"/>
        <v/>
      </c>
      <c r="BM225" s="579" t="str">
        <f t="shared" si="43"/>
        <v/>
      </c>
      <c r="BN225" s="579" t="str">
        <f t="shared" si="44"/>
        <v/>
      </c>
      <c r="BO225" s="579" t="str">
        <f t="shared" si="45"/>
        <v/>
      </c>
      <c r="BP225" s="579" t="str">
        <f t="shared" si="45"/>
        <v/>
      </c>
    </row>
    <row r="226" spans="1:68" ht="15" x14ac:dyDescent="0.2">
      <c r="A226" s="419">
        <v>218</v>
      </c>
      <c r="B226" s="55"/>
      <c r="C226" s="55"/>
      <c r="AN226" s="785" t="str">
        <f t="shared" si="36"/>
        <v/>
      </c>
      <c r="AO226" s="785" t="str">
        <f t="shared" si="37"/>
        <v/>
      </c>
      <c r="AP226" s="786" t="str">
        <f t="shared" si="38"/>
        <v/>
      </c>
      <c r="AQ226" s="785" t="str">
        <f t="shared" si="39"/>
        <v/>
      </c>
      <c r="BH226" s="586"/>
      <c r="BI226" s="585" t="str">
        <f t="shared" si="40"/>
        <v/>
      </c>
      <c r="BJ226" s="585" t="str">
        <f t="shared" si="41"/>
        <v/>
      </c>
      <c r="BK226" s="358">
        <v>213</v>
      </c>
      <c r="BL226" s="579" t="str">
        <f t="shared" si="42"/>
        <v/>
      </c>
      <c r="BM226" s="579" t="str">
        <f t="shared" si="43"/>
        <v/>
      </c>
      <c r="BN226" s="579" t="str">
        <f t="shared" si="44"/>
        <v/>
      </c>
      <c r="BO226" s="579" t="str">
        <f t="shared" si="45"/>
        <v/>
      </c>
      <c r="BP226" s="579" t="str">
        <f t="shared" si="45"/>
        <v/>
      </c>
    </row>
    <row r="227" spans="1:68" ht="15" x14ac:dyDescent="0.2">
      <c r="A227" s="419">
        <v>219</v>
      </c>
      <c r="B227" s="55"/>
      <c r="C227" s="55"/>
      <c r="AN227" s="785" t="str">
        <f t="shared" si="36"/>
        <v/>
      </c>
      <c r="AO227" s="785" t="str">
        <f t="shared" si="37"/>
        <v/>
      </c>
      <c r="AP227" s="786" t="str">
        <f t="shared" si="38"/>
        <v/>
      </c>
      <c r="AQ227" s="785" t="str">
        <f t="shared" si="39"/>
        <v/>
      </c>
      <c r="BH227" s="586"/>
      <c r="BI227" s="585" t="str">
        <f t="shared" si="40"/>
        <v/>
      </c>
      <c r="BJ227" s="585" t="str">
        <f t="shared" si="41"/>
        <v/>
      </c>
      <c r="BK227" s="358">
        <v>214</v>
      </c>
      <c r="BL227" s="579" t="str">
        <f t="shared" si="42"/>
        <v/>
      </c>
      <c r="BM227" s="579" t="str">
        <f t="shared" si="43"/>
        <v/>
      </c>
      <c r="BN227" s="579" t="str">
        <f t="shared" si="44"/>
        <v/>
      </c>
      <c r="BO227" s="579" t="str">
        <f t="shared" si="45"/>
        <v/>
      </c>
      <c r="BP227" s="579" t="str">
        <f t="shared" si="45"/>
        <v/>
      </c>
    </row>
    <row r="228" spans="1:68" ht="15" x14ac:dyDescent="0.2">
      <c r="A228" s="419">
        <v>220</v>
      </c>
      <c r="B228" s="55"/>
      <c r="C228" s="55"/>
      <c r="AN228" s="785" t="str">
        <f t="shared" si="36"/>
        <v/>
      </c>
      <c r="AO228" s="785" t="str">
        <f t="shared" si="37"/>
        <v/>
      </c>
      <c r="AP228" s="786" t="str">
        <f t="shared" si="38"/>
        <v/>
      </c>
      <c r="AQ228" s="785" t="str">
        <f t="shared" si="39"/>
        <v/>
      </c>
      <c r="BH228" s="586"/>
      <c r="BI228" s="585" t="str">
        <f t="shared" si="40"/>
        <v/>
      </c>
      <c r="BJ228" s="585" t="str">
        <f t="shared" si="41"/>
        <v/>
      </c>
      <c r="BK228" s="358">
        <v>215</v>
      </c>
      <c r="BL228" s="579" t="str">
        <f t="shared" si="42"/>
        <v/>
      </c>
      <c r="BM228" s="579" t="str">
        <f t="shared" si="43"/>
        <v/>
      </c>
      <c r="BN228" s="579" t="str">
        <f t="shared" si="44"/>
        <v/>
      </c>
      <c r="BO228" s="579" t="str">
        <f t="shared" si="45"/>
        <v/>
      </c>
      <c r="BP228" s="579" t="str">
        <f t="shared" si="45"/>
        <v/>
      </c>
    </row>
    <row r="229" spans="1:68" ht="15" x14ac:dyDescent="0.2">
      <c r="A229" s="419">
        <v>221</v>
      </c>
      <c r="B229" s="55"/>
      <c r="C229" s="55"/>
      <c r="AN229" s="785" t="str">
        <f t="shared" si="36"/>
        <v/>
      </c>
      <c r="AO229" s="785" t="str">
        <f t="shared" si="37"/>
        <v/>
      </c>
      <c r="AP229" s="786" t="str">
        <f t="shared" si="38"/>
        <v/>
      </c>
      <c r="AQ229" s="785" t="str">
        <f t="shared" si="39"/>
        <v/>
      </c>
      <c r="BH229" s="586"/>
      <c r="BI229" s="585" t="str">
        <f t="shared" si="40"/>
        <v/>
      </c>
      <c r="BJ229" s="585" t="str">
        <f t="shared" si="41"/>
        <v/>
      </c>
      <c r="BK229" s="358">
        <v>216</v>
      </c>
      <c r="BL229" s="579" t="str">
        <f t="shared" si="42"/>
        <v/>
      </c>
      <c r="BM229" s="579" t="str">
        <f t="shared" si="43"/>
        <v/>
      </c>
      <c r="BN229" s="579" t="str">
        <f t="shared" si="44"/>
        <v/>
      </c>
      <c r="BO229" s="579" t="str">
        <f t="shared" si="45"/>
        <v/>
      </c>
      <c r="BP229" s="579" t="str">
        <f t="shared" si="45"/>
        <v/>
      </c>
    </row>
    <row r="230" spans="1:68" ht="15" x14ac:dyDescent="0.2">
      <c r="A230" s="419">
        <v>222</v>
      </c>
      <c r="B230" s="55"/>
      <c r="C230" s="55"/>
      <c r="AN230" s="785" t="str">
        <f t="shared" si="36"/>
        <v/>
      </c>
      <c r="AO230" s="785" t="str">
        <f t="shared" si="37"/>
        <v/>
      </c>
      <c r="AP230" s="786" t="str">
        <f t="shared" si="38"/>
        <v/>
      </c>
      <c r="AQ230" s="785" t="str">
        <f t="shared" si="39"/>
        <v/>
      </c>
      <c r="BH230" s="586"/>
      <c r="BI230" s="585" t="str">
        <f t="shared" si="40"/>
        <v/>
      </c>
      <c r="BJ230" s="585" t="str">
        <f t="shared" si="41"/>
        <v/>
      </c>
      <c r="BK230" s="358">
        <v>217</v>
      </c>
      <c r="BL230" s="579" t="str">
        <f t="shared" si="42"/>
        <v/>
      </c>
      <c r="BM230" s="579" t="str">
        <f t="shared" si="43"/>
        <v/>
      </c>
      <c r="BN230" s="579" t="str">
        <f t="shared" si="44"/>
        <v/>
      </c>
      <c r="BO230" s="579" t="str">
        <f t="shared" si="45"/>
        <v/>
      </c>
      <c r="BP230" s="579" t="str">
        <f t="shared" si="45"/>
        <v/>
      </c>
    </row>
    <row r="231" spans="1:68" ht="15" x14ac:dyDescent="0.2">
      <c r="A231" s="419">
        <v>223</v>
      </c>
      <c r="B231" s="55"/>
      <c r="C231" s="55"/>
      <c r="AN231" s="785" t="str">
        <f t="shared" si="36"/>
        <v/>
      </c>
      <c r="AO231" s="785" t="str">
        <f t="shared" si="37"/>
        <v/>
      </c>
      <c r="AP231" s="786" t="str">
        <f t="shared" si="38"/>
        <v/>
      </c>
      <c r="AQ231" s="785" t="str">
        <f t="shared" si="39"/>
        <v/>
      </c>
      <c r="BH231" s="586"/>
      <c r="BI231" s="585" t="str">
        <f t="shared" si="40"/>
        <v/>
      </c>
      <c r="BJ231" s="585" t="str">
        <f t="shared" si="41"/>
        <v/>
      </c>
      <c r="BK231" s="358">
        <v>218</v>
      </c>
      <c r="BL231" s="579" t="str">
        <f t="shared" si="42"/>
        <v/>
      </c>
      <c r="BM231" s="579" t="str">
        <f t="shared" si="43"/>
        <v/>
      </c>
      <c r="BN231" s="579" t="str">
        <f t="shared" si="44"/>
        <v/>
      </c>
      <c r="BO231" s="579" t="str">
        <f t="shared" si="45"/>
        <v/>
      </c>
      <c r="BP231" s="579" t="str">
        <f t="shared" si="45"/>
        <v/>
      </c>
    </row>
    <row r="232" spans="1:68" ht="15" x14ac:dyDescent="0.2">
      <c r="A232" s="419">
        <v>224</v>
      </c>
      <c r="B232" s="55"/>
      <c r="C232" s="55"/>
      <c r="AN232" s="785" t="str">
        <f t="shared" si="36"/>
        <v/>
      </c>
      <c r="AO232" s="785" t="str">
        <f t="shared" si="37"/>
        <v/>
      </c>
      <c r="AP232" s="786" t="str">
        <f t="shared" si="38"/>
        <v/>
      </c>
      <c r="AQ232" s="785" t="str">
        <f t="shared" si="39"/>
        <v/>
      </c>
      <c r="BH232" s="586"/>
      <c r="BI232" s="585" t="str">
        <f t="shared" si="40"/>
        <v/>
      </c>
      <c r="BJ232" s="585" t="str">
        <f t="shared" si="41"/>
        <v/>
      </c>
      <c r="BK232" s="358">
        <v>219</v>
      </c>
      <c r="BL232" s="579" t="str">
        <f t="shared" si="42"/>
        <v/>
      </c>
      <c r="BM232" s="579" t="str">
        <f t="shared" si="43"/>
        <v/>
      </c>
      <c r="BN232" s="579" t="str">
        <f t="shared" si="44"/>
        <v/>
      </c>
      <c r="BO232" s="579" t="str">
        <f t="shared" si="45"/>
        <v/>
      </c>
      <c r="BP232" s="579" t="str">
        <f t="shared" si="45"/>
        <v/>
      </c>
    </row>
    <row r="233" spans="1:68" ht="15" x14ac:dyDescent="0.2">
      <c r="A233" s="419">
        <v>225</v>
      </c>
      <c r="B233" s="55"/>
      <c r="C233" s="55"/>
      <c r="AN233" s="785" t="str">
        <f t="shared" si="36"/>
        <v/>
      </c>
      <c r="AO233" s="785" t="str">
        <f t="shared" si="37"/>
        <v/>
      </c>
      <c r="AP233" s="786" t="str">
        <f t="shared" si="38"/>
        <v/>
      </c>
      <c r="AQ233" s="785" t="str">
        <f t="shared" si="39"/>
        <v/>
      </c>
      <c r="BH233" s="586"/>
      <c r="BI233" s="585" t="str">
        <f t="shared" si="40"/>
        <v/>
      </c>
      <c r="BJ233" s="585" t="str">
        <f t="shared" si="41"/>
        <v/>
      </c>
      <c r="BK233" s="358">
        <v>220</v>
      </c>
      <c r="BL233" s="579" t="str">
        <f t="shared" si="42"/>
        <v/>
      </c>
      <c r="BM233" s="579" t="str">
        <f t="shared" si="43"/>
        <v/>
      </c>
      <c r="BN233" s="579" t="str">
        <f t="shared" si="44"/>
        <v/>
      </c>
      <c r="BO233" s="579" t="str">
        <f t="shared" si="45"/>
        <v/>
      </c>
      <c r="BP233" s="579" t="str">
        <f t="shared" si="45"/>
        <v/>
      </c>
    </row>
    <row r="234" spans="1:68" ht="15" x14ac:dyDescent="0.2">
      <c r="A234" s="419">
        <v>226</v>
      </c>
      <c r="B234" s="55"/>
      <c r="C234" s="55"/>
      <c r="AN234" s="785" t="str">
        <f t="shared" si="36"/>
        <v/>
      </c>
      <c r="AO234" s="785" t="str">
        <f t="shared" si="37"/>
        <v/>
      </c>
      <c r="AP234" s="786" t="str">
        <f t="shared" si="38"/>
        <v/>
      </c>
      <c r="AQ234" s="785" t="str">
        <f t="shared" si="39"/>
        <v/>
      </c>
      <c r="BH234" s="586"/>
      <c r="BI234" s="585" t="str">
        <f t="shared" si="40"/>
        <v/>
      </c>
      <c r="BJ234" s="585" t="str">
        <f t="shared" si="41"/>
        <v/>
      </c>
      <c r="BK234" s="358">
        <v>221</v>
      </c>
      <c r="BL234" s="579" t="str">
        <f t="shared" si="42"/>
        <v/>
      </c>
      <c r="BM234" s="579" t="str">
        <f t="shared" si="43"/>
        <v/>
      </c>
      <c r="BN234" s="579" t="str">
        <f t="shared" si="44"/>
        <v/>
      </c>
      <c r="BO234" s="579" t="str">
        <f t="shared" si="45"/>
        <v/>
      </c>
      <c r="BP234" s="579" t="str">
        <f t="shared" si="45"/>
        <v/>
      </c>
    </row>
    <row r="235" spans="1:68" ht="15" x14ac:dyDescent="0.2">
      <c r="A235" s="419">
        <v>227</v>
      </c>
      <c r="B235" s="55"/>
      <c r="C235" s="55"/>
      <c r="AN235" s="785" t="str">
        <f t="shared" si="36"/>
        <v/>
      </c>
      <c r="AO235" s="785" t="str">
        <f t="shared" si="37"/>
        <v/>
      </c>
      <c r="AP235" s="786" t="str">
        <f t="shared" si="38"/>
        <v/>
      </c>
      <c r="AQ235" s="785" t="str">
        <f t="shared" si="39"/>
        <v/>
      </c>
      <c r="BH235" s="586"/>
      <c r="BI235" s="585" t="str">
        <f t="shared" si="40"/>
        <v/>
      </c>
      <c r="BJ235" s="585" t="str">
        <f t="shared" si="41"/>
        <v/>
      </c>
      <c r="BK235" s="358">
        <v>222</v>
      </c>
      <c r="BL235" s="579" t="str">
        <f t="shared" si="42"/>
        <v/>
      </c>
      <c r="BM235" s="579" t="str">
        <f t="shared" si="43"/>
        <v/>
      </c>
      <c r="BN235" s="579" t="str">
        <f t="shared" si="44"/>
        <v/>
      </c>
      <c r="BO235" s="579" t="str">
        <f t="shared" si="45"/>
        <v/>
      </c>
      <c r="BP235" s="579" t="str">
        <f t="shared" si="45"/>
        <v/>
      </c>
    </row>
    <row r="236" spans="1:68" ht="15" x14ac:dyDescent="0.2">
      <c r="A236" s="419">
        <v>228</v>
      </c>
      <c r="B236" s="55"/>
      <c r="C236" s="55"/>
      <c r="AN236" s="785" t="str">
        <f t="shared" si="36"/>
        <v/>
      </c>
      <c r="AO236" s="785" t="str">
        <f t="shared" si="37"/>
        <v/>
      </c>
      <c r="AP236" s="786" t="str">
        <f t="shared" si="38"/>
        <v/>
      </c>
      <c r="AQ236" s="785" t="str">
        <f t="shared" si="39"/>
        <v/>
      </c>
      <c r="BH236" s="586"/>
      <c r="BI236" s="585" t="str">
        <f t="shared" si="40"/>
        <v/>
      </c>
      <c r="BJ236" s="585" t="str">
        <f t="shared" si="41"/>
        <v/>
      </c>
      <c r="BK236" s="358">
        <v>223</v>
      </c>
      <c r="BL236" s="579" t="str">
        <f t="shared" si="42"/>
        <v/>
      </c>
      <c r="BM236" s="579" t="str">
        <f t="shared" si="43"/>
        <v/>
      </c>
      <c r="BN236" s="579" t="str">
        <f t="shared" si="44"/>
        <v/>
      </c>
      <c r="BO236" s="579" t="str">
        <f t="shared" si="45"/>
        <v/>
      </c>
      <c r="BP236" s="579" t="str">
        <f t="shared" si="45"/>
        <v/>
      </c>
    </row>
    <row r="237" spans="1:68" ht="15" x14ac:dyDescent="0.2">
      <c r="A237" s="419">
        <v>229</v>
      </c>
      <c r="B237" s="55"/>
      <c r="C237" s="55"/>
      <c r="AN237" s="785" t="str">
        <f t="shared" si="36"/>
        <v/>
      </c>
      <c r="AO237" s="785" t="str">
        <f t="shared" si="37"/>
        <v/>
      </c>
      <c r="AP237" s="786" t="str">
        <f t="shared" si="38"/>
        <v/>
      </c>
      <c r="AQ237" s="785" t="str">
        <f t="shared" si="39"/>
        <v/>
      </c>
      <c r="BH237" s="586"/>
      <c r="BI237" s="585" t="str">
        <f t="shared" si="40"/>
        <v/>
      </c>
      <c r="BJ237" s="585" t="str">
        <f t="shared" si="41"/>
        <v/>
      </c>
      <c r="BK237" s="358">
        <v>224</v>
      </c>
      <c r="BL237" s="579" t="str">
        <f t="shared" si="42"/>
        <v/>
      </c>
      <c r="BM237" s="579" t="str">
        <f t="shared" si="43"/>
        <v/>
      </c>
      <c r="BN237" s="579" t="str">
        <f t="shared" si="44"/>
        <v/>
      </c>
      <c r="BO237" s="579" t="str">
        <f t="shared" si="45"/>
        <v/>
      </c>
      <c r="BP237" s="579" t="str">
        <f t="shared" si="45"/>
        <v/>
      </c>
    </row>
    <row r="238" spans="1:68" ht="15" x14ac:dyDescent="0.2">
      <c r="A238" s="419">
        <v>230</v>
      </c>
      <c r="B238" s="55"/>
      <c r="C238" s="55"/>
      <c r="AN238" s="785" t="str">
        <f t="shared" si="36"/>
        <v/>
      </c>
      <c r="AO238" s="785" t="str">
        <f t="shared" si="37"/>
        <v/>
      </c>
      <c r="AP238" s="786" t="str">
        <f t="shared" si="38"/>
        <v/>
      </c>
      <c r="AQ238" s="785" t="str">
        <f t="shared" si="39"/>
        <v/>
      </c>
      <c r="BH238" s="586"/>
      <c r="BI238" s="585" t="str">
        <f t="shared" si="40"/>
        <v/>
      </c>
      <c r="BJ238" s="585" t="str">
        <f t="shared" si="41"/>
        <v/>
      </c>
      <c r="BK238" s="358">
        <v>225</v>
      </c>
      <c r="BL238" s="579" t="str">
        <f t="shared" si="42"/>
        <v/>
      </c>
      <c r="BM238" s="579" t="str">
        <f t="shared" si="43"/>
        <v/>
      </c>
      <c r="BN238" s="579" t="str">
        <f t="shared" si="44"/>
        <v/>
      </c>
      <c r="BO238" s="579" t="str">
        <f t="shared" si="45"/>
        <v/>
      </c>
      <c r="BP238" s="579" t="str">
        <f t="shared" si="45"/>
        <v/>
      </c>
    </row>
    <row r="239" spans="1:68" ht="15" x14ac:dyDescent="0.2">
      <c r="A239" s="419">
        <v>231</v>
      </c>
      <c r="B239" s="55"/>
      <c r="C239" s="55"/>
      <c r="AN239" s="785" t="str">
        <f t="shared" si="36"/>
        <v/>
      </c>
      <c r="AO239" s="785" t="str">
        <f t="shared" si="37"/>
        <v/>
      </c>
      <c r="AP239" s="786" t="str">
        <f t="shared" si="38"/>
        <v/>
      </c>
      <c r="AQ239" s="785" t="str">
        <f t="shared" si="39"/>
        <v/>
      </c>
      <c r="BH239" s="586"/>
      <c r="BI239" s="585" t="str">
        <f t="shared" si="40"/>
        <v/>
      </c>
      <c r="BJ239" s="585" t="str">
        <f t="shared" si="41"/>
        <v/>
      </c>
      <c r="BK239" s="358">
        <v>226</v>
      </c>
      <c r="BL239" s="579" t="str">
        <f t="shared" si="42"/>
        <v/>
      </c>
      <c r="BM239" s="579" t="str">
        <f t="shared" si="43"/>
        <v/>
      </c>
      <c r="BN239" s="579" t="str">
        <f t="shared" si="44"/>
        <v/>
      </c>
      <c r="BO239" s="579" t="str">
        <f t="shared" si="45"/>
        <v/>
      </c>
      <c r="BP239" s="579" t="str">
        <f t="shared" si="45"/>
        <v/>
      </c>
    </row>
    <row r="240" spans="1:68" ht="15" x14ac:dyDescent="0.2">
      <c r="A240" s="419">
        <v>232</v>
      </c>
      <c r="B240" s="55"/>
      <c r="C240" s="55"/>
      <c r="AN240" s="785" t="str">
        <f t="shared" si="36"/>
        <v/>
      </c>
      <c r="AO240" s="785" t="str">
        <f t="shared" si="37"/>
        <v/>
      </c>
      <c r="AP240" s="786" t="str">
        <f t="shared" si="38"/>
        <v/>
      </c>
      <c r="AQ240" s="785" t="str">
        <f t="shared" si="39"/>
        <v/>
      </c>
      <c r="BH240" s="586"/>
      <c r="BI240" s="585" t="str">
        <f t="shared" si="40"/>
        <v/>
      </c>
      <c r="BJ240" s="585" t="str">
        <f t="shared" si="41"/>
        <v/>
      </c>
      <c r="BK240" s="358">
        <v>227</v>
      </c>
      <c r="BL240" s="579" t="str">
        <f t="shared" si="42"/>
        <v/>
      </c>
      <c r="BM240" s="579" t="str">
        <f t="shared" si="43"/>
        <v/>
      </c>
      <c r="BN240" s="579" t="str">
        <f t="shared" si="44"/>
        <v/>
      </c>
      <c r="BO240" s="579" t="str">
        <f t="shared" si="45"/>
        <v/>
      </c>
      <c r="BP240" s="579" t="str">
        <f t="shared" si="45"/>
        <v/>
      </c>
    </row>
    <row r="241" spans="1:68" ht="15" x14ac:dyDescent="0.2">
      <c r="A241" s="419">
        <v>233</v>
      </c>
      <c r="B241" s="55"/>
      <c r="C241" s="55"/>
      <c r="AN241" s="785" t="str">
        <f t="shared" si="36"/>
        <v/>
      </c>
      <c r="AO241" s="785" t="str">
        <f t="shared" si="37"/>
        <v/>
      </c>
      <c r="AP241" s="786" t="str">
        <f t="shared" si="38"/>
        <v/>
      </c>
      <c r="AQ241" s="785" t="str">
        <f t="shared" si="39"/>
        <v/>
      </c>
      <c r="BH241" s="586"/>
      <c r="BI241" s="585" t="str">
        <f t="shared" si="40"/>
        <v/>
      </c>
      <c r="BJ241" s="585" t="str">
        <f t="shared" si="41"/>
        <v/>
      </c>
      <c r="BK241" s="358">
        <v>228</v>
      </c>
      <c r="BL241" s="579" t="str">
        <f t="shared" si="42"/>
        <v/>
      </c>
      <c r="BM241" s="579" t="str">
        <f t="shared" si="43"/>
        <v/>
      </c>
      <c r="BN241" s="579" t="str">
        <f t="shared" si="44"/>
        <v/>
      </c>
      <c r="BO241" s="579" t="str">
        <f t="shared" si="45"/>
        <v/>
      </c>
      <c r="BP241" s="579" t="str">
        <f t="shared" si="45"/>
        <v/>
      </c>
    </row>
    <row r="242" spans="1:68" ht="15" x14ac:dyDescent="0.2">
      <c r="A242" s="419">
        <v>234</v>
      </c>
      <c r="B242" s="55"/>
      <c r="C242" s="55"/>
      <c r="AN242" s="785" t="str">
        <f t="shared" si="36"/>
        <v/>
      </c>
      <c r="AO242" s="785" t="str">
        <f t="shared" si="37"/>
        <v/>
      </c>
      <c r="AP242" s="786" t="str">
        <f t="shared" si="38"/>
        <v/>
      </c>
      <c r="AQ242" s="785" t="str">
        <f t="shared" si="39"/>
        <v/>
      </c>
      <c r="BH242" s="586"/>
      <c r="BI242" s="585" t="str">
        <f t="shared" si="40"/>
        <v/>
      </c>
      <c r="BJ242" s="585" t="str">
        <f t="shared" si="41"/>
        <v/>
      </c>
      <c r="BK242" s="358">
        <v>229</v>
      </c>
      <c r="BL242" s="579" t="str">
        <f t="shared" si="42"/>
        <v/>
      </c>
      <c r="BM242" s="579" t="str">
        <f t="shared" si="43"/>
        <v/>
      </c>
      <c r="BN242" s="579" t="str">
        <f t="shared" si="44"/>
        <v/>
      </c>
      <c r="BO242" s="579" t="str">
        <f t="shared" si="45"/>
        <v/>
      </c>
      <c r="BP242" s="579" t="str">
        <f t="shared" si="45"/>
        <v/>
      </c>
    </row>
    <row r="243" spans="1:68" ht="15" x14ac:dyDescent="0.2">
      <c r="A243" s="419">
        <v>235</v>
      </c>
      <c r="B243" s="55"/>
      <c r="C243" s="55"/>
      <c r="AN243" s="785" t="str">
        <f t="shared" si="36"/>
        <v/>
      </c>
      <c r="AO243" s="785" t="str">
        <f t="shared" si="37"/>
        <v/>
      </c>
      <c r="AP243" s="786" t="str">
        <f t="shared" si="38"/>
        <v/>
      </c>
      <c r="AQ243" s="785" t="str">
        <f t="shared" si="39"/>
        <v/>
      </c>
      <c r="BH243" s="586"/>
      <c r="BI243" s="585" t="str">
        <f t="shared" si="40"/>
        <v/>
      </c>
      <c r="BJ243" s="585" t="str">
        <f t="shared" si="41"/>
        <v/>
      </c>
      <c r="BK243" s="358">
        <v>230</v>
      </c>
      <c r="BL243" s="579" t="str">
        <f t="shared" si="42"/>
        <v/>
      </c>
      <c r="BM243" s="579" t="str">
        <f t="shared" si="43"/>
        <v/>
      </c>
      <c r="BN243" s="579" t="str">
        <f t="shared" si="44"/>
        <v/>
      </c>
      <c r="BO243" s="579" t="str">
        <f t="shared" si="45"/>
        <v/>
      </c>
      <c r="BP243" s="579" t="str">
        <f t="shared" si="45"/>
        <v/>
      </c>
    </row>
    <row r="244" spans="1:68" ht="15" x14ac:dyDescent="0.2">
      <c r="A244" s="419">
        <v>236</v>
      </c>
      <c r="B244" s="55"/>
      <c r="C244" s="55"/>
      <c r="AN244" s="785" t="str">
        <f t="shared" si="36"/>
        <v/>
      </c>
      <c r="AO244" s="785" t="str">
        <f t="shared" si="37"/>
        <v/>
      </c>
      <c r="AP244" s="786" t="str">
        <f t="shared" si="38"/>
        <v/>
      </c>
      <c r="AQ244" s="785" t="str">
        <f t="shared" si="39"/>
        <v/>
      </c>
      <c r="BH244" s="586"/>
      <c r="BI244" s="585" t="str">
        <f t="shared" si="40"/>
        <v/>
      </c>
      <c r="BJ244" s="585" t="str">
        <f t="shared" si="41"/>
        <v/>
      </c>
      <c r="BK244" s="358">
        <v>231</v>
      </c>
      <c r="BL244" s="579" t="str">
        <f t="shared" si="42"/>
        <v/>
      </c>
      <c r="BM244" s="579" t="str">
        <f t="shared" si="43"/>
        <v/>
      </c>
      <c r="BN244" s="579" t="str">
        <f t="shared" si="44"/>
        <v/>
      </c>
      <c r="BO244" s="579" t="str">
        <f t="shared" si="45"/>
        <v/>
      </c>
      <c r="BP244" s="579" t="str">
        <f t="shared" si="45"/>
        <v/>
      </c>
    </row>
    <row r="245" spans="1:68" ht="15" x14ac:dyDescent="0.2">
      <c r="A245" s="419">
        <v>237</v>
      </c>
      <c r="B245" s="55"/>
      <c r="C245" s="55"/>
      <c r="AN245" s="785" t="str">
        <f t="shared" si="36"/>
        <v/>
      </c>
      <c r="AO245" s="785" t="str">
        <f t="shared" si="37"/>
        <v/>
      </c>
      <c r="AP245" s="786" t="str">
        <f t="shared" si="38"/>
        <v/>
      </c>
      <c r="AQ245" s="785" t="str">
        <f t="shared" si="39"/>
        <v/>
      </c>
      <c r="BH245" s="586"/>
      <c r="BI245" s="585" t="str">
        <f t="shared" si="40"/>
        <v/>
      </c>
      <c r="BJ245" s="585" t="str">
        <f t="shared" si="41"/>
        <v/>
      </c>
      <c r="BK245" s="358">
        <v>232</v>
      </c>
      <c r="BL245" s="579" t="str">
        <f t="shared" si="42"/>
        <v/>
      </c>
      <c r="BM245" s="579" t="str">
        <f t="shared" si="43"/>
        <v/>
      </c>
      <c r="BN245" s="579" t="str">
        <f t="shared" si="44"/>
        <v/>
      </c>
      <c r="BO245" s="579" t="str">
        <f t="shared" si="45"/>
        <v/>
      </c>
      <c r="BP245" s="579" t="str">
        <f t="shared" si="45"/>
        <v/>
      </c>
    </row>
    <row r="246" spans="1:68" ht="15" x14ac:dyDescent="0.2">
      <c r="A246" s="419">
        <v>238</v>
      </c>
      <c r="B246" s="55"/>
      <c r="C246" s="55"/>
      <c r="AN246" s="785" t="str">
        <f t="shared" si="36"/>
        <v/>
      </c>
      <c r="AO246" s="785" t="str">
        <f t="shared" si="37"/>
        <v/>
      </c>
      <c r="AP246" s="786" t="str">
        <f t="shared" si="38"/>
        <v/>
      </c>
      <c r="AQ246" s="785" t="str">
        <f t="shared" si="39"/>
        <v/>
      </c>
      <c r="BH246" s="586"/>
      <c r="BI246" s="585" t="str">
        <f t="shared" si="40"/>
        <v/>
      </c>
      <c r="BJ246" s="585" t="str">
        <f t="shared" si="41"/>
        <v/>
      </c>
      <c r="BK246" s="358">
        <v>233</v>
      </c>
      <c r="BL246" s="579" t="str">
        <f t="shared" si="42"/>
        <v/>
      </c>
      <c r="BM246" s="579" t="str">
        <f t="shared" si="43"/>
        <v/>
      </c>
      <c r="BN246" s="579" t="str">
        <f t="shared" si="44"/>
        <v/>
      </c>
      <c r="BO246" s="579" t="str">
        <f t="shared" si="45"/>
        <v/>
      </c>
      <c r="BP246" s="579" t="str">
        <f t="shared" si="45"/>
        <v/>
      </c>
    </row>
    <row r="247" spans="1:68" ht="15" x14ac:dyDescent="0.2">
      <c r="A247" s="419">
        <v>239</v>
      </c>
      <c r="B247" s="55"/>
      <c r="C247" s="55"/>
      <c r="AN247" s="785" t="str">
        <f t="shared" si="36"/>
        <v/>
      </c>
      <c r="AO247" s="785" t="str">
        <f t="shared" si="37"/>
        <v/>
      </c>
      <c r="AP247" s="786" t="str">
        <f t="shared" si="38"/>
        <v/>
      </c>
      <c r="AQ247" s="785" t="str">
        <f t="shared" si="39"/>
        <v/>
      </c>
      <c r="BH247" s="586"/>
      <c r="BI247" s="585" t="str">
        <f t="shared" si="40"/>
        <v/>
      </c>
      <c r="BJ247" s="585" t="str">
        <f t="shared" si="41"/>
        <v/>
      </c>
      <c r="BK247" s="358">
        <v>234</v>
      </c>
      <c r="BL247" s="579" t="str">
        <f t="shared" si="42"/>
        <v/>
      </c>
      <c r="BM247" s="579" t="str">
        <f t="shared" si="43"/>
        <v/>
      </c>
      <c r="BN247" s="579" t="str">
        <f t="shared" si="44"/>
        <v/>
      </c>
      <c r="BO247" s="579" t="str">
        <f t="shared" si="45"/>
        <v/>
      </c>
      <c r="BP247" s="579" t="str">
        <f t="shared" si="45"/>
        <v/>
      </c>
    </row>
    <row r="248" spans="1:68" ht="15" x14ac:dyDescent="0.2">
      <c r="A248" s="419">
        <v>240</v>
      </c>
      <c r="B248" s="55"/>
      <c r="C248" s="55"/>
      <c r="AN248" s="785" t="str">
        <f t="shared" si="36"/>
        <v/>
      </c>
      <c r="AO248" s="785" t="str">
        <f t="shared" si="37"/>
        <v/>
      </c>
      <c r="AP248" s="786" t="str">
        <f t="shared" si="38"/>
        <v/>
      </c>
      <c r="AQ248" s="785" t="str">
        <f t="shared" si="39"/>
        <v/>
      </c>
      <c r="BH248" s="586"/>
      <c r="BI248" s="585" t="str">
        <f t="shared" si="40"/>
        <v/>
      </c>
      <c r="BJ248" s="585" t="str">
        <f t="shared" si="41"/>
        <v/>
      </c>
      <c r="BK248" s="358">
        <v>235</v>
      </c>
      <c r="BL248" s="579" t="str">
        <f t="shared" si="42"/>
        <v/>
      </c>
      <c r="BM248" s="579" t="str">
        <f t="shared" si="43"/>
        <v/>
      </c>
      <c r="BN248" s="579" t="str">
        <f t="shared" si="44"/>
        <v/>
      </c>
      <c r="BO248" s="579" t="str">
        <f t="shared" si="45"/>
        <v/>
      </c>
      <c r="BP248" s="579" t="str">
        <f t="shared" si="45"/>
        <v/>
      </c>
    </row>
    <row r="249" spans="1:68" ht="15" x14ac:dyDescent="0.2">
      <c r="A249" s="419">
        <v>241</v>
      </c>
      <c r="B249" s="55"/>
      <c r="C249" s="55"/>
      <c r="AN249" s="785" t="str">
        <f t="shared" si="36"/>
        <v/>
      </c>
      <c r="AO249" s="785" t="str">
        <f t="shared" si="37"/>
        <v/>
      </c>
      <c r="AP249" s="786" t="str">
        <f t="shared" si="38"/>
        <v/>
      </c>
      <c r="AQ249" s="785" t="str">
        <f t="shared" si="39"/>
        <v/>
      </c>
      <c r="BH249" s="586"/>
      <c r="BI249" s="585" t="str">
        <f t="shared" si="40"/>
        <v/>
      </c>
      <c r="BJ249" s="585" t="str">
        <f t="shared" si="41"/>
        <v/>
      </c>
      <c r="BK249" s="358">
        <v>236</v>
      </c>
      <c r="BL249" s="579" t="str">
        <f t="shared" si="42"/>
        <v/>
      </c>
      <c r="BM249" s="579" t="str">
        <f t="shared" si="43"/>
        <v/>
      </c>
      <c r="BN249" s="579" t="str">
        <f t="shared" si="44"/>
        <v/>
      </c>
      <c r="BO249" s="579" t="str">
        <f t="shared" si="45"/>
        <v/>
      </c>
      <c r="BP249" s="579" t="str">
        <f t="shared" si="45"/>
        <v/>
      </c>
    </row>
    <row r="250" spans="1:68" ht="15" x14ac:dyDescent="0.2">
      <c r="A250" s="419">
        <v>242</v>
      </c>
      <c r="B250" s="55"/>
      <c r="C250" s="55"/>
      <c r="AN250" s="785" t="str">
        <f t="shared" si="36"/>
        <v/>
      </c>
      <c r="AO250" s="785" t="str">
        <f t="shared" si="37"/>
        <v/>
      </c>
      <c r="AP250" s="786" t="str">
        <f t="shared" si="38"/>
        <v/>
      </c>
      <c r="AQ250" s="785" t="str">
        <f t="shared" si="39"/>
        <v/>
      </c>
      <c r="BH250" s="586"/>
      <c r="BI250" s="585" t="str">
        <f t="shared" si="40"/>
        <v/>
      </c>
      <c r="BJ250" s="585" t="str">
        <f t="shared" si="41"/>
        <v/>
      </c>
      <c r="BK250" s="358">
        <v>237</v>
      </c>
      <c r="BL250" s="579" t="str">
        <f t="shared" si="42"/>
        <v/>
      </c>
      <c r="BM250" s="579" t="str">
        <f t="shared" si="43"/>
        <v/>
      </c>
      <c r="BN250" s="579" t="str">
        <f t="shared" si="44"/>
        <v/>
      </c>
      <c r="BO250" s="579" t="str">
        <f t="shared" si="45"/>
        <v/>
      </c>
      <c r="BP250" s="579" t="str">
        <f t="shared" si="45"/>
        <v/>
      </c>
    </row>
    <row r="251" spans="1:68" ht="15" x14ac:dyDescent="0.2">
      <c r="A251" s="419">
        <v>243</v>
      </c>
      <c r="B251" s="55"/>
      <c r="C251" s="55"/>
      <c r="AN251" s="785" t="str">
        <f t="shared" si="36"/>
        <v/>
      </c>
      <c r="AO251" s="785" t="str">
        <f t="shared" si="37"/>
        <v/>
      </c>
      <c r="AP251" s="786" t="str">
        <f t="shared" si="38"/>
        <v/>
      </c>
      <c r="AQ251" s="785" t="str">
        <f t="shared" si="39"/>
        <v/>
      </c>
      <c r="BH251" s="586"/>
      <c r="BI251" s="585" t="str">
        <f t="shared" si="40"/>
        <v/>
      </c>
      <c r="BJ251" s="585" t="str">
        <f t="shared" si="41"/>
        <v/>
      </c>
      <c r="BK251" s="358">
        <v>238</v>
      </c>
      <c r="BL251" s="579" t="str">
        <f t="shared" si="42"/>
        <v/>
      </c>
      <c r="BM251" s="579" t="str">
        <f t="shared" si="43"/>
        <v/>
      </c>
      <c r="BN251" s="579" t="str">
        <f t="shared" si="44"/>
        <v/>
      </c>
      <c r="BO251" s="579" t="str">
        <f t="shared" si="45"/>
        <v/>
      </c>
      <c r="BP251" s="579" t="str">
        <f t="shared" si="45"/>
        <v/>
      </c>
    </row>
    <row r="252" spans="1:68" ht="15" x14ac:dyDescent="0.2">
      <c r="A252" s="419">
        <v>244</v>
      </c>
      <c r="B252" s="55"/>
      <c r="C252" s="55"/>
      <c r="AN252" s="785" t="str">
        <f t="shared" si="36"/>
        <v/>
      </c>
      <c r="AO252" s="785" t="str">
        <f t="shared" si="37"/>
        <v/>
      </c>
      <c r="AP252" s="786" t="str">
        <f t="shared" si="38"/>
        <v/>
      </c>
      <c r="AQ252" s="785" t="str">
        <f t="shared" si="39"/>
        <v/>
      </c>
      <c r="BH252" s="586"/>
      <c r="BI252" s="585" t="str">
        <f t="shared" si="40"/>
        <v/>
      </c>
      <c r="BJ252" s="585" t="str">
        <f t="shared" si="41"/>
        <v/>
      </c>
      <c r="BK252" s="358">
        <v>239</v>
      </c>
      <c r="BL252" s="579" t="str">
        <f t="shared" si="42"/>
        <v/>
      </c>
      <c r="BM252" s="579" t="str">
        <f t="shared" si="43"/>
        <v/>
      </c>
      <c r="BN252" s="579" t="str">
        <f t="shared" si="44"/>
        <v/>
      </c>
      <c r="BO252" s="579" t="str">
        <f t="shared" si="45"/>
        <v/>
      </c>
      <c r="BP252" s="579" t="str">
        <f t="shared" si="45"/>
        <v/>
      </c>
    </row>
    <row r="253" spans="1:68" ht="15" x14ac:dyDescent="0.2">
      <c r="A253" s="419">
        <v>245</v>
      </c>
      <c r="B253" s="55"/>
      <c r="C253" s="55"/>
      <c r="AN253" s="785" t="str">
        <f t="shared" si="36"/>
        <v/>
      </c>
      <c r="AO253" s="785" t="str">
        <f t="shared" si="37"/>
        <v/>
      </c>
      <c r="AP253" s="786" t="str">
        <f t="shared" si="38"/>
        <v/>
      </c>
      <c r="AQ253" s="785" t="str">
        <f t="shared" si="39"/>
        <v/>
      </c>
      <c r="BH253" s="586"/>
      <c r="BI253" s="585" t="str">
        <f t="shared" si="40"/>
        <v/>
      </c>
      <c r="BJ253" s="585" t="str">
        <f t="shared" si="41"/>
        <v/>
      </c>
      <c r="BK253" s="358">
        <v>240</v>
      </c>
      <c r="BL253" s="579" t="str">
        <f t="shared" si="42"/>
        <v/>
      </c>
      <c r="BM253" s="579" t="str">
        <f t="shared" si="43"/>
        <v/>
      </c>
      <c r="BN253" s="579" t="str">
        <f t="shared" si="44"/>
        <v/>
      </c>
      <c r="BO253" s="579" t="str">
        <f t="shared" si="45"/>
        <v/>
      </c>
      <c r="BP253" s="579" t="str">
        <f t="shared" si="45"/>
        <v/>
      </c>
    </row>
    <row r="254" spans="1:68" ht="15" x14ac:dyDescent="0.2">
      <c r="A254" s="419">
        <v>246</v>
      </c>
      <c r="B254" s="55"/>
      <c r="C254" s="55"/>
      <c r="AN254" s="785" t="str">
        <f t="shared" si="36"/>
        <v/>
      </c>
      <c r="AO254" s="785" t="str">
        <f t="shared" si="37"/>
        <v/>
      </c>
      <c r="AP254" s="786" t="str">
        <f t="shared" si="38"/>
        <v/>
      </c>
      <c r="AQ254" s="785" t="str">
        <f t="shared" si="39"/>
        <v/>
      </c>
      <c r="BH254" s="586"/>
      <c r="BI254" s="585" t="str">
        <f t="shared" si="40"/>
        <v/>
      </c>
      <c r="BJ254" s="585" t="str">
        <f t="shared" si="41"/>
        <v/>
      </c>
      <c r="BK254" s="358">
        <v>241</v>
      </c>
      <c r="BL254" s="579" t="str">
        <f t="shared" si="42"/>
        <v/>
      </c>
      <c r="BM254" s="579" t="str">
        <f t="shared" si="43"/>
        <v/>
      </c>
      <c r="BN254" s="579" t="str">
        <f t="shared" si="44"/>
        <v/>
      </c>
      <c r="BO254" s="579" t="str">
        <f t="shared" si="45"/>
        <v/>
      </c>
      <c r="BP254" s="579" t="str">
        <f t="shared" si="45"/>
        <v/>
      </c>
    </row>
    <row r="255" spans="1:68" ht="15" x14ac:dyDescent="0.2">
      <c r="A255" s="419">
        <v>247</v>
      </c>
      <c r="B255" s="55"/>
      <c r="C255" s="55"/>
      <c r="AN255" s="785" t="str">
        <f t="shared" si="36"/>
        <v/>
      </c>
      <c r="AO255" s="785" t="str">
        <f t="shared" si="37"/>
        <v/>
      </c>
      <c r="AP255" s="786" t="str">
        <f t="shared" si="38"/>
        <v/>
      </c>
      <c r="AQ255" s="785" t="str">
        <f t="shared" si="39"/>
        <v/>
      </c>
      <c r="BH255" s="586"/>
      <c r="BI255" s="585" t="str">
        <f t="shared" si="40"/>
        <v/>
      </c>
      <c r="BJ255" s="585" t="str">
        <f t="shared" si="41"/>
        <v/>
      </c>
      <c r="BK255" s="358">
        <v>242</v>
      </c>
      <c r="BL255" s="579" t="str">
        <f t="shared" si="42"/>
        <v/>
      </c>
      <c r="BM255" s="579" t="str">
        <f t="shared" si="43"/>
        <v/>
      </c>
      <c r="BN255" s="579" t="str">
        <f t="shared" si="44"/>
        <v/>
      </c>
      <c r="BO255" s="579" t="str">
        <f t="shared" si="45"/>
        <v/>
      </c>
      <c r="BP255" s="579" t="str">
        <f t="shared" si="45"/>
        <v/>
      </c>
    </row>
    <row r="256" spans="1:68" ht="15" x14ac:dyDescent="0.2">
      <c r="A256" s="419">
        <v>248</v>
      </c>
      <c r="B256" s="55"/>
      <c r="C256" s="55"/>
      <c r="AN256" s="785" t="str">
        <f t="shared" si="36"/>
        <v/>
      </c>
      <c r="AO256" s="785" t="str">
        <f t="shared" si="37"/>
        <v/>
      </c>
      <c r="AP256" s="786" t="str">
        <f t="shared" si="38"/>
        <v/>
      </c>
      <c r="AQ256" s="785" t="str">
        <f t="shared" si="39"/>
        <v/>
      </c>
      <c r="BH256" s="586"/>
      <c r="BI256" s="585" t="str">
        <f t="shared" si="40"/>
        <v/>
      </c>
      <c r="BJ256" s="585" t="str">
        <f t="shared" si="41"/>
        <v/>
      </c>
      <c r="BK256" s="358">
        <v>243</v>
      </c>
      <c r="BL256" s="579" t="str">
        <f t="shared" si="42"/>
        <v/>
      </c>
      <c r="BM256" s="579" t="str">
        <f t="shared" si="43"/>
        <v/>
      </c>
      <c r="BN256" s="579" t="str">
        <f t="shared" si="44"/>
        <v/>
      </c>
      <c r="BO256" s="579" t="str">
        <f t="shared" si="45"/>
        <v/>
      </c>
      <c r="BP256" s="579" t="str">
        <f t="shared" si="45"/>
        <v/>
      </c>
    </row>
    <row r="257" spans="1:68" ht="15" x14ac:dyDescent="0.2">
      <c r="A257" s="419">
        <v>249</v>
      </c>
      <c r="B257" s="55"/>
      <c r="C257" s="55"/>
      <c r="AN257" s="785" t="str">
        <f t="shared" si="36"/>
        <v/>
      </c>
      <c r="AO257" s="785" t="str">
        <f t="shared" si="37"/>
        <v/>
      </c>
      <c r="AP257" s="786" t="str">
        <f t="shared" si="38"/>
        <v/>
      </c>
      <c r="AQ257" s="785" t="str">
        <f t="shared" si="39"/>
        <v/>
      </c>
      <c r="BH257" s="586"/>
      <c r="BI257" s="585" t="str">
        <f t="shared" si="40"/>
        <v/>
      </c>
      <c r="BJ257" s="585" t="str">
        <f t="shared" si="41"/>
        <v/>
      </c>
      <c r="BK257" s="358">
        <v>244</v>
      </c>
      <c r="BL257" s="579" t="str">
        <f t="shared" si="42"/>
        <v/>
      </c>
      <c r="BM257" s="579" t="str">
        <f t="shared" si="43"/>
        <v/>
      </c>
      <c r="BN257" s="579" t="str">
        <f t="shared" si="44"/>
        <v/>
      </c>
      <c r="BO257" s="579" t="str">
        <f t="shared" si="45"/>
        <v/>
      </c>
      <c r="BP257" s="579" t="str">
        <f t="shared" si="45"/>
        <v/>
      </c>
    </row>
    <row r="258" spans="1:68" ht="15" x14ac:dyDescent="0.2">
      <c r="A258" s="419">
        <v>250</v>
      </c>
      <c r="B258" s="55"/>
      <c r="C258" s="55"/>
      <c r="AN258" s="785" t="str">
        <f t="shared" si="36"/>
        <v/>
      </c>
      <c r="AO258" s="785" t="str">
        <f t="shared" si="37"/>
        <v/>
      </c>
      <c r="AP258" s="786" t="str">
        <f t="shared" si="38"/>
        <v/>
      </c>
      <c r="AQ258" s="785" t="str">
        <f t="shared" si="39"/>
        <v/>
      </c>
      <c r="BH258" s="586"/>
      <c r="BI258" s="585" t="str">
        <f t="shared" si="40"/>
        <v/>
      </c>
      <c r="BJ258" s="585" t="str">
        <f t="shared" si="41"/>
        <v/>
      </c>
      <c r="BK258" s="358">
        <v>245</v>
      </c>
      <c r="BL258" s="579" t="str">
        <f t="shared" si="42"/>
        <v/>
      </c>
      <c r="BM258" s="579" t="str">
        <f t="shared" si="43"/>
        <v/>
      </c>
      <c r="BN258" s="579" t="str">
        <f t="shared" si="44"/>
        <v/>
      </c>
      <c r="BO258" s="579" t="str">
        <f t="shared" si="45"/>
        <v/>
      </c>
      <c r="BP258" s="579" t="str">
        <f t="shared" si="45"/>
        <v/>
      </c>
    </row>
    <row r="259" spans="1:68" ht="15" x14ac:dyDescent="0.2">
      <c r="A259" s="419">
        <v>251</v>
      </c>
      <c r="B259" s="55"/>
      <c r="C259" s="55"/>
      <c r="AN259" s="785" t="str">
        <f t="shared" si="36"/>
        <v/>
      </c>
      <c r="AO259" s="785" t="str">
        <f t="shared" si="37"/>
        <v/>
      </c>
      <c r="AP259" s="786" t="str">
        <f t="shared" si="38"/>
        <v/>
      </c>
      <c r="AQ259" s="785" t="str">
        <f t="shared" si="39"/>
        <v/>
      </c>
      <c r="BH259" s="586"/>
      <c r="BI259" s="585" t="str">
        <f t="shared" si="40"/>
        <v/>
      </c>
      <c r="BJ259" s="585" t="str">
        <f t="shared" si="41"/>
        <v/>
      </c>
      <c r="BK259" s="358">
        <v>246</v>
      </c>
      <c r="BL259" s="579" t="str">
        <f t="shared" si="42"/>
        <v/>
      </c>
      <c r="BM259" s="579" t="str">
        <f t="shared" si="43"/>
        <v/>
      </c>
      <c r="BN259" s="579" t="str">
        <f t="shared" si="44"/>
        <v/>
      </c>
      <c r="BO259" s="579" t="str">
        <f t="shared" si="45"/>
        <v/>
      </c>
      <c r="BP259" s="579" t="str">
        <f t="shared" si="45"/>
        <v/>
      </c>
    </row>
    <row r="260" spans="1:68" ht="15" x14ac:dyDescent="0.2">
      <c r="A260" s="419">
        <v>252</v>
      </c>
      <c r="B260" s="55"/>
      <c r="C260" s="55"/>
      <c r="AN260" s="785" t="str">
        <f t="shared" si="36"/>
        <v/>
      </c>
      <c r="AO260" s="785" t="str">
        <f t="shared" si="37"/>
        <v/>
      </c>
      <c r="AP260" s="786" t="str">
        <f t="shared" si="38"/>
        <v/>
      </c>
      <c r="AQ260" s="785" t="str">
        <f t="shared" si="39"/>
        <v/>
      </c>
      <c r="BH260" s="586"/>
      <c r="BI260" s="585" t="str">
        <f t="shared" si="40"/>
        <v/>
      </c>
      <c r="BJ260" s="585" t="str">
        <f t="shared" si="41"/>
        <v/>
      </c>
      <c r="BK260" s="358">
        <v>247</v>
      </c>
      <c r="BL260" s="579" t="str">
        <f t="shared" si="42"/>
        <v/>
      </c>
      <c r="BM260" s="579" t="str">
        <f t="shared" si="43"/>
        <v/>
      </c>
      <c r="BN260" s="579" t="str">
        <f t="shared" si="44"/>
        <v/>
      </c>
      <c r="BO260" s="579" t="str">
        <f t="shared" si="45"/>
        <v/>
      </c>
      <c r="BP260" s="579" t="str">
        <f t="shared" si="45"/>
        <v/>
      </c>
    </row>
    <row r="261" spans="1:68" ht="15" x14ac:dyDescent="0.2">
      <c r="A261" s="419">
        <v>253</v>
      </c>
      <c r="B261" s="55"/>
      <c r="C261" s="55"/>
      <c r="AN261" s="785" t="str">
        <f t="shared" si="36"/>
        <v/>
      </c>
      <c r="AO261" s="785" t="str">
        <f t="shared" si="37"/>
        <v/>
      </c>
      <c r="AP261" s="786" t="str">
        <f t="shared" si="38"/>
        <v/>
      </c>
      <c r="AQ261" s="785" t="str">
        <f t="shared" si="39"/>
        <v/>
      </c>
      <c r="BH261" s="586"/>
      <c r="BI261" s="585" t="str">
        <f t="shared" si="40"/>
        <v/>
      </c>
      <c r="BJ261" s="585" t="str">
        <f t="shared" si="41"/>
        <v/>
      </c>
      <c r="BK261" s="358">
        <v>248</v>
      </c>
      <c r="BL261" s="579" t="str">
        <f t="shared" si="42"/>
        <v/>
      </c>
      <c r="BM261" s="579" t="str">
        <f t="shared" si="43"/>
        <v/>
      </c>
      <c r="BN261" s="579" t="str">
        <f t="shared" si="44"/>
        <v/>
      </c>
      <c r="BO261" s="579" t="str">
        <f t="shared" si="45"/>
        <v/>
      </c>
      <c r="BP261" s="579" t="str">
        <f t="shared" si="45"/>
        <v/>
      </c>
    </row>
    <row r="262" spans="1:68" ht="15" x14ac:dyDescent="0.2">
      <c r="A262" s="419">
        <v>254</v>
      </c>
      <c r="B262" s="55"/>
      <c r="C262" s="55"/>
      <c r="AN262" s="785" t="str">
        <f t="shared" si="36"/>
        <v/>
      </c>
      <c r="AO262" s="785" t="str">
        <f t="shared" si="37"/>
        <v/>
      </c>
      <c r="AP262" s="786" t="str">
        <f t="shared" si="38"/>
        <v/>
      </c>
      <c r="AQ262" s="785" t="str">
        <f t="shared" si="39"/>
        <v/>
      </c>
      <c r="BH262" s="586"/>
      <c r="BI262" s="585" t="str">
        <f t="shared" si="40"/>
        <v/>
      </c>
      <c r="BJ262" s="585" t="str">
        <f t="shared" si="41"/>
        <v/>
      </c>
      <c r="BK262" s="358">
        <v>249</v>
      </c>
      <c r="BL262" s="579" t="str">
        <f t="shared" si="42"/>
        <v/>
      </c>
      <c r="BM262" s="579" t="str">
        <f t="shared" si="43"/>
        <v/>
      </c>
      <c r="BN262" s="579" t="str">
        <f t="shared" si="44"/>
        <v/>
      </c>
      <c r="BO262" s="579" t="str">
        <f t="shared" si="45"/>
        <v/>
      </c>
      <c r="BP262" s="579" t="str">
        <f t="shared" si="45"/>
        <v/>
      </c>
    </row>
    <row r="263" spans="1:68" ht="15" x14ac:dyDescent="0.2">
      <c r="A263" s="419">
        <v>255</v>
      </c>
      <c r="B263" s="55"/>
      <c r="C263" s="55"/>
      <c r="AN263" s="785" t="str">
        <f t="shared" si="36"/>
        <v/>
      </c>
      <c r="AO263" s="785" t="str">
        <f t="shared" si="37"/>
        <v/>
      </c>
      <c r="AP263" s="786" t="str">
        <f t="shared" si="38"/>
        <v/>
      </c>
      <c r="AQ263" s="785" t="str">
        <f t="shared" si="39"/>
        <v/>
      </c>
      <c r="BH263" s="586"/>
      <c r="BI263" s="585" t="str">
        <f t="shared" si="40"/>
        <v/>
      </c>
      <c r="BJ263" s="585" t="str">
        <f t="shared" si="41"/>
        <v/>
      </c>
      <c r="BK263" s="358">
        <v>250</v>
      </c>
      <c r="BL263" s="579" t="str">
        <f t="shared" si="42"/>
        <v/>
      </c>
      <c r="BM263" s="579" t="str">
        <f t="shared" si="43"/>
        <v/>
      </c>
      <c r="BN263" s="579" t="str">
        <f t="shared" si="44"/>
        <v/>
      </c>
      <c r="BO263" s="579" t="str">
        <f t="shared" si="45"/>
        <v/>
      </c>
      <c r="BP263" s="579" t="str">
        <f t="shared" si="45"/>
        <v/>
      </c>
    </row>
    <row r="264" spans="1:68" ht="15" x14ac:dyDescent="0.2">
      <c r="A264" s="419">
        <v>256</v>
      </c>
      <c r="B264" s="55"/>
      <c r="C264" s="55"/>
      <c r="AN264" s="785" t="str">
        <f t="shared" si="36"/>
        <v/>
      </c>
      <c r="AO264" s="785" t="str">
        <f t="shared" si="37"/>
        <v/>
      </c>
      <c r="AP264" s="786" t="str">
        <f t="shared" si="38"/>
        <v/>
      </c>
      <c r="AQ264" s="785" t="str">
        <f t="shared" si="39"/>
        <v/>
      </c>
      <c r="BH264" s="586"/>
      <c r="BI264" s="585" t="str">
        <f t="shared" si="40"/>
        <v/>
      </c>
      <c r="BJ264" s="585" t="str">
        <f t="shared" si="41"/>
        <v/>
      </c>
      <c r="BK264" s="358">
        <v>251</v>
      </c>
      <c r="BL264" s="579" t="str">
        <f t="shared" si="42"/>
        <v/>
      </c>
      <c r="BM264" s="579" t="str">
        <f t="shared" si="43"/>
        <v/>
      </c>
      <c r="BN264" s="579" t="str">
        <f t="shared" si="44"/>
        <v/>
      </c>
      <c r="BO264" s="579" t="str">
        <f t="shared" si="45"/>
        <v/>
      </c>
      <c r="BP264" s="579" t="str">
        <f t="shared" si="45"/>
        <v/>
      </c>
    </row>
    <row r="265" spans="1:68" ht="15" x14ac:dyDescent="0.2">
      <c r="A265" s="419">
        <v>257</v>
      </c>
      <c r="B265" s="55"/>
      <c r="C265" s="55"/>
      <c r="AN265" s="785" t="str">
        <f t="shared" si="36"/>
        <v/>
      </c>
      <c r="AO265" s="785" t="str">
        <f t="shared" si="37"/>
        <v/>
      </c>
      <c r="AP265" s="786" t="str">
        <f t="shared" si="38"/>
        <v/>
      </c>
      <c r="AQ265" s="785" t="str">
        <f t="shared" si="39"/>
        <v/>
      </c>
      <c r="BH265" s="586"/>
      <c r="BI265" s="585" t="str">
        <f t="shared" si="40"/>
        <v/>
      </c>
      <c r="BJ265" s="585" t="str">
        <f t="shared" si="41"/>
        <v/>
      </c>
      <c r="BK265" s="358">
        <v>252</v>
      </c>
      <c r="BL265" s="579" t="str">
        <f t="shared" si="42"/>
        <v/>
      </c>
      <c r="BM265" s="579" t="str">
        <f t="shared" si="43"/>
        <v/>
      </c>
      <c r="BN265" s="579" t="str">
        <f t="shared" si="44"/>
        <v/>
      </c>
      <c r="BO265" s="579" t="str">
        <f t="shared" si="45"/>
        <v/>
      </c>
      <c r="BP265" s="579" t="str">
        <f t="shared" si="45"/>
        <v/>
      </c>
    </row>
    <row r="266" spans="1:68" ht="15" x14ac:dyDescent="0.2">
      <c r="A266" s="419">
        <v>258</v>
      </c>
      <c r="B266" s="55"/>
      <c r="C266" s="55"/>
      <c r="AN266" s="785" t="str">
        <f t="shared" ref="AN266:AN329" si="46">IF(OR(B265="",C265=""),"",B265-C265)</f>
        <v/>
      </c>
      <c r="AO266" s="785" t="str">
        <f t="shared" ref="AO266:AO329" si="47">IF(OR(C265="",B265="",BL270=""),"",IF($BI$13=0,BJ270,BI270))</f>
        <v/>
      </c>
      <c r="AP266" s="786" t="str">
        <f t="shared" ref="AP266:AP329" si="48">IF(BM270=-1," - ",IF(BM270=1," + ",""))</f>
        <v/>
      </c>
      <c r="AQ266" s="785" t="str">
        <f t="shared" ref="AQ266:AQ329" si="49">BN270</f>
        <v/>
      </c>
      <c r="BH266" s="586"/>
      <c r="BI266" s="585" t="str">
        <f t="shared" si="40"/>
        <v/>
      </c>
      <c r="BJ266" s="585" t="str">
        <f t="shared" si="41"/>
        <v/>
      </c>
      <c r="BK266" s="358">
        <v>253</v>
      </c>
      <c r="BL266" s="579" t="str">
        <f t="shared" si="42"/>
        <v/>
      </c>
      <c r="BM266" s="579" t="str">
        <f t="shared" si="43"/>
        <v/>
      </c>
      <c r="BN266" s="579" t="str">
        <f t="shared" si="44"/>
        <v/>
      </c>
      <c r="BO266" s="579" t="str">
        <f t="shared" si="45"/>
        <v/>
      </c>
      <c r="BP266" s="579" t="str">
        <f t="shared" si="45"/>
        <v/>
      </c>
    </row>
    <row r="267" spans="1:68" ht="15" x14ac:dyDescent="0.2">
      <c r="A267" s="419">
        <v>259</v>
      </c>
      <c r="B267" s="55"/>
      <c r="C267" s="55"/>
      <c r="AN267" s="785" t="str">
        <f t="shared" si="46"/>
        <v/>
      </c>
      <c r="AO267" s="785" t="str">
        <f t="shared" si="47"/>
        <v/>
      </c>
      <c r="AP267" s="786" t="str">
        <f t="shared" si="48"/>
        <v/>
      </c>
      <c r="AQ267" s="785" t="str">
        <f t="shared" si="49"/>
        <v/>
      </c>
      <c r="BH267" s="586"/>
      <c r="BI267" s="585" t="str">
        <f t="shared" si="40"/>
        <v/>
      </c>
      <c r="BJ267" s="585" t="str">
        <f t="shared" si="41"/>
        <v/>
      </c>
      <c r="BK267" s="358">
        <v>254</v>
      </c>
      <c r="BL267" s="579" t="str">
        <f t="shared" si="42"/>
        <v/>
      </c>
      <c r="BM267" s="579" t="str">
        <f t="shared" si="43"/>
        <v/>
      </c>
      <c r="BN267" s="579" t="str">
        <f t="shared" si="44"/>
        <v/>
      </c>
      <c r="BO267" s="579" t="str">
        <f t="shared" si="45"/>
        <v/>
      </c>
      <c r="BP267" s="579" t="str">
        <f t="shared" si="45"/>
        <v/>
      </c>
    </row>
    <row r="268" spans="1:68" ht="15" x14ac:dyDescent="0.2">
      <c r="A268" s="419">
        <v>260</v>
      </c>
      <c r="B268" s="55"/>
      <c r="C268" s="55"/>
      <c r="AN268" s="785" t="str">
        <f t="shared" si="46"/>
        <v/>
      </c>
      <c r="AO268" s="785" t="str">
        <f t="shared" si="47"/>
        <v/>
      </c>
      <c r="AP268" s="786" t="str">
        <f t="shared" si="48"/>
        <v/>
      </c>
      <c r="AQ268" s="785" t="str">
        <f t="shared" si="49"/>
        <v/>
      </c>
      <c r="BH268" s="586"/>
      <c r="BI268" s="585" t="str">
        <f t="shared" si="40"/>
        <v/>
      </c>
      <c r="BJ268" s="585" t="str">
        <f t="shared" si="41"/>
        <v/>
      </c>
      <c r="BK268" s="358">
        <v>255</v>
      </c>
      <c r="BL268" s="579" t="str">
        <f t="shared" si="42"/>
        <v/>
      </c>
      <c r="BM268" s="579" t="str">
        <f t="shared" si="43"/>
        <v/>
      </c>
      <c r="BN268" s="579" t="str">
        <f t="shared" si="44"/>
        <v/>
      </c>
      <c r="BO268" s="579" t="str">
        <f t="shared" si="45"/>
        <v/>
      </c>
      <c r="BP268" s="579" t="str">
        <f t="shared" si="45"/>
        <v/>
      </c>
    </row>
    <row r="269" spans="1:68" ht="15" x14ac:dyDescent="0.2">
      <c r="A269" s="419">
        <v>261</v>
      </c>
      <c r="B269" s="55"/>
      <c r="C269" s="55"/>
      <c r="AN269" s="785" t="str">
        <f t="shared" si="46"/>
        <v/>
      </c>
      <c r="AO269" s="785" t="str">
        <f t="shared" si="47"/>
        <v/>
      </c>
      <c r="AP269" s="786" t="str">
        <f t="shared" si="48"/>
        <v/>
      </c>
      <c r="AQ269" s="785" t="str">
        <f t="shared" si="49"/>
        <v/>
      </c>
      <c r="BH269" s="586"/>
      <c r="BI269" s="585" t="str">
        <f t="shared" si="40"/>
        <v/>
      </c>
      <c r="BJ269" s="585" t="str">
        <f t="shared" si="41"/>
        <v/>
      </c>
      <c r="BK269" s="358">
        <v>256</v>
      </c>
      <c r="BL269" s="579" t="str">
        <f t="shared" si="42"/>
        <v/>
      </c>
      <c r="BM269" s="579" t="str">
        <f t="shared" si="43"/>
        <v/>
      </c>
      <c r="BN269" s="579" t="str">
        <f t="shared" si="44"/>
        <v/>
      </c>
      <c r="BO269" s="579" t="str">
        <f t="shared" si="45"/>
        <v/>
      </c>
      <c r="BP269" s="579" t="str">
        <f t="shared" si="45"/>
        <v/>
      </c>
    </row>
    <row r="270" spans="1:68" ht="15" x14ac:dyDescent="0.2">
      <c r="A270" s="419">
        <v>262</v>
      </c>
      <c r="B270" s="55"/>
      <c r="C270" s="55"/>
      <c r="AN270" s="785" t="str">
        <f t="shared" si="46"/>
        <v/>
      </c>
      <c r="AO270" s="785" t="str">
        <f t="shared" si="47"/>
        <v/>
      </c>
      <c r="AP270" s="786" t="str">
        <f t="shared" si="48"/>
        <v/>
      </c>
      <c r="AQ270" s="785" t="str">
        <f t="shared" si="49"/>
        <v/>
      </c>
      <c r="BH270" s="586"/>
      <c r="BI270" s="585" t="str">
        <f t="shared" ref="BI270:BI333" si="50">IF(OR(A265="",B265="",BL270=""),"",_xlfn.RANK.AVG(BL270,$BL$14:$BL$513,1))</f>
        <v/>
      </c>
      <c r="BJ270" s="585" t="str">
        <f t="shared" ref="BJ270:BJ333" si="51">IF(OR(B265="",C265="",BL270=""),"",RANK(BL270,$BL$14:$BL$513,1))</f>
        <v/>
      </c>
      <c r="BK270" s="358">
        <v>257</v>
      </c>
      <c r="BL270" s="579" t="str">
        <f t="shared" ref="BL270:BL333" si="52">IF(OR(B265="",C265="",AN266=0),"",ABS(AN266))</f>
        <v/>
      </c>
      <c r="BM270" s="579" t="str">
        <f t="shared" ref="BM270:BM333" si="53">IF(BL270="","",IF(AN266&lt;0,-1,IF(AN266=0,0,IF(AN266&gt;0,1))))</f>
        <v/>
      </c>
      <c r="BN270" s="579" t="str">
        <f t="shared" ref="BN270:BN333" si="54">IF(OR(AN266=0,AN266=""),"",AO266*BM270)</f>
        <v/>
      </c>
      <c r="BO270" s="579" t="str">
        <f t="shared" si="45"/>
        <v/>
      </c>
      <c r="BP270" s="579" t="str">
        <f t="shared" si="45"/>
        <v/>
      </c>
    </row>
    <row r="271" spans="1:68" ht="15" x14ac:dyDescent="0.2">
      <c r="A271" s="419">
        <v>263</v>
      </c>
      <c r="B271" s="55"/>
      <c r="C271" s="55"/>
      <c r="AN271" s="785" t="str">
        <f t="shared" si="46"/>
        <v/>
      </c>
      <c r="AO271" s="785" t="str">
        <f t="shared" si="47"/>
        <v/>
      </c>
      <c r="AP271" s="786" t="str">
        <f t="shared" si="48"/>
        <v/>
      </c>
      <c r="AQ271" s="785" t="str">
        <f t="shared" si="49"/>
        <v/>
      </c>
      <c r="BH271" s="586"/>
      <c r="BI271" s="585" t="str">
        <f t="shared" si="50"/>
        <v/>
      </c>
      <c r="BJ271" s="585" t="str">
        <f t="shared" si="51"/>
        <v/>
      </c>
      <c r="BK271" s="358">
        <v>258</v>
      </c>
      <c r="BL271" s="579" t="str">
        <f t="shared" si="52"/>
        <v/>
      </c>
      <c r="BM271" s="579" t="str">
        <f t="shared" si="53"/>
        <v/>
      </c>
      <c r="BN271" s="579" t="str">
        <f t="shared" si="54"/>
        <v/>
      </c>
      <c r="BO271" s="579" t="str">
        <f t="shared" si="45"/>
        <v/>
      </c>
      <c r="BP271" s="579" t="str">
        <f t="shared" si="45"/>
        <v/>
      </c>
    </row>
    <row r="272" spans="1:68" ht="15" x14ac:dyDescent="0.2">
      <c r="A272" s="419">
        <v>264</v>
      </c>
      <c r="B272" s="55"/>
      <c r="C272" s="55"/>
      <c r="AN272" s="785" t="str">
        <f t="shared" si="46"/>
        <v/>
      </c>
      <c r="AO272" s="785" t="str">
        <f t="shared" si="47"/>
        <v/>
      </c>
      <c r="AP272" s="786" t="str">
        <f t="shared" si="48"/>
        <v/>
      </c>
      <c r="AQ272" s="785" t="str">
        <f t="shared" si="49"/>
        <v/>
      </c>
      <c r="BH272" s="586"/>
      <c r="BI272" s="585" t="str">
        <f t="shared" si="50"/>
        <v/>
      </c>
      <c r="BJ272" s="585" t="str">
        <f t="shared" si="51"/>
        <v/>
      </c>
      <c r="BK272" s="358">
        <v>259</v>
      </c>
      <c r="BL272" s="579" t="str">
        <f t="shared" si="52"/>
        <v/>
      </c>
      <c r="BM272" s="579" t="str">
        <f t="shared" si="53"/>
        <v/>
      </c>
      <c r="BN272" s="579" t="str">
        <f t="shared" si="54"/>
        <v/>
      </c>
      <c r="BO272" s="579" t="str">
        <f t="shared" si="45"/>
        <v/>
      </c>
      <c r="BP272" s="579" t="str">
        <f t="shared" si="45"/>
        <v/>
      </c>
    </row>
    <row r="273" spans="1:68" ht="15" x14ac:dyDescent="0.2">
      <c r="A273" s="419">
        <v>265</v>
      </c>
      <c r="B273" s="55"/>
      <c r="C273" s="55"/>
      <c r="AN273" s="785" t="str">
        <f t="shared" si="46"/>
        <v/>
      </c>
      <c r="AO273" s="785" t="str">
        <f t="shared" si="47"/>
        <v/>
      </c>
      <c r="AP273" s="786" t="str">
        <f t="shared" si="48"/>
        <v/>
      </c>
      <c r="AQ273" s="785" t="str">
        <f t="shared" si="49"/>
        <v/>
      </c>
      <c r="BH273" s="586"/>
      <c r="BI273" s="585" t="str">
        <f t="shared" si="50"/>
        <v/>
      </c>
      <c r="BJ273" s="585" t="str">
        <f t="shared" si="51"/>
        <v/>
      </c>
      <c r="BK273" s="358">
        <v>260</v>
      </c>
      <c r="BL273" s="579" t="str">
        <f t="shared" si="52"/>
        <v/>
      </c>
      <c r="BM273" s="579" t="str">
        <f t="shared" si="53"/>
        <v/>
      </c>
      <c r="BN273" s="579" t="str">
        <f t="shared" si="54"/>
        <v/>
      </c>
      <c r="BO273" s="579" t="str">
        <f t="shared" si="45"/>
        <v/>
      </c>
      <c r="BP273" s="579" t="str">
        <f t="shared" si="45"/>
        <v/>
      </c>
    </row>
    <row r="274" spans="1:68" ht="15" x14ac:dyDescent="0.2">
      <c r="A274" s="419">
        <v>266</v>
      </c>
      <c r="B274" s="55"/>
      <c r="C274" s="55"/>
      <c r="AN274" s="785" t="str">
        <f t="shared" si="46"/>
        <v/>
      </c>
      <c r="AO274" s="785" t="str">
        <f t="shared" si="47"/>
        <v/>
      </c>
      <c r="AP274" s="786" t="str">
        <f t="shared" si="48"/>
        <v/>
      </c>
      <c r="AQ274" s="785" t="str">
        <f t="shared" si="49"/>
        <v/>
      </c>
      <c r="BH274" s="586"/>
      <c r="BI274" s="585" t="str">
        <f t="shared" si="50"/>
        <v/>
      </c>
      <c r="BJ274" s="585" t="str">
        <f t="shared" si="51"/>
        <v/>
      </c>
      <c r="BK274" s="358">
        <v>261</v>
      </c>
      <c r="BL274" s="579" t="str">
        <f t="shared" si="52"/>
        <v/>
      </c>
      <c r="BM274" s="579" t="str">
        <f t="shared" si="53"/>
        <v/>
      </c>
      <c r="BN274" s="579" t="str">
        <f t="shared" si="54"/>
        <v/>
      </c>
      <c r="BO274" s="579" t="str">
        <f t="shared" si="45"/>
        <v/>
      </c>
      <c r="BP274" s="579" t="str">
        <f t="shared" si="45"/>
        <v/>
      </c>
    </row>
    <row r="275" spans="1:68" ht="15" x14ac:dyDescent="0.2">
      <c r="A275" s="419">
        <v>267</v>
      </c>
      <c r="B275" s="55"/>
      <c r="C275" s="55"/>
      <c r="AN275" s="785" t="str">
        <f t="shared" si="46"/>
        <v/>
      </c>
      <c r="AO275" s="785" t="str">
        <f t="shared" si="47"/>
        <v/>
      </c>
      <c r="AP275" s="786" t="str">
        <f t="shared" si="48"/>
        <v/>
      </c>
      <c r="AQ275" s="785" t="str">
        <f t="shared" si="49"/>
        <v/>
      </c>
      <c r="BH275" s="586"/>
      <c r="BI275" s="585" t="str">
        <f t="shared" si="50"/>
        <v/>
      </c>
      <c r="BJ275" s="585" t="str">
        <f t="shared" si="51"/>
        <v/>
      </c>
      <c r="BK275" s="358">
        <v>262</v>
      </c>
      <c r="BL275" s="579" t="str">
        <f t="shared" si="52"/>
        <v/>
      </c>
      <c r="BM275" s="579" t="str">
        <f t="shared" si="53"/>
        <v/>
      </c>
      <c r="BN275" s="579" t="str">
        <f t="shared" si="54"/>
        <v/>
      </c>
      <c r="BO275" s="579" t="str">
        <f t="shared" si="45"/>
        <v/>
      </c>
      <c r="BP275" s="579" t="str">
        <f t="shared" si="45"/>
        <v/>
      </c>
    </row>
    <row r="276" spans="1:68" ht="15" x14ac:dyDescent="0.2">
      <c r="A276" s="419">
        <v>268</v>
      </c>
      <c r="B276" s="55"/>
      <c r="C276" s="55"/>
      <c r="AN276" s="785" t="str">
        <f t="shared" si="46"/>
        <v/>
      </c>
      <c r="AO276" s="785" t="str">
        <f t="shared" si="47"/>
        <v/>
      </c>
      <c r="AP276" s="786" t="str">
        <f t="shared" si="48"/>
        <v/>
      </c>
      <c r="AQ276" s="785" t="str">
        <f t="shared" si="49"/>
        <v/>
      </c>
      <c r="BH276" s="586"/>
      <c r="BI276" s="585" t="str">
        <f t="shared" si="50"/>
        <v/>
      </c>
      <c r="BJ276" s="585" t="str">
        <f t="shared" si="51"/>
        <v/>
      </c>
      <c r="BK276" s="358">
        <v>263</v>
      </c>
      <c r="BL276" s="579" t="str">
        <f t="shared" si="52"/>
        <v/>
      </c>
      <c r="BM276" s="579" t="str">
        <f t="shared" si="53"/>
        <v/>
      </c>
      <c r="BN276" s="579" t="str">
        <f t="shared" si="54"/>
        <v/>
      </c>
      <c r="BO276" s="579" t="str">
        <f t="shared" si="45"/>
        <v/>
      </c>
      <c r="BP276" s="579" t="str">
        <f t="shared" si="45"/>
        <v/>
      </c>
    </row>
    <row r="277" spans="1:68" ht="15" x14ac:dyDescent="0.2">
      <c r="A277" s="419">
        <v>269</v>
      </c>
      <c r="B277" s="55"/>
      <c r="C277" s="55"/>
      <c r="AN277" s="785" t="str">
        <f t="shared" si="46"/>
        <v/>
      </c>
      <c r="AO277" s="785" t="str">
        <f t="shared" si="47"/>
        <v/>
      </c>
      <c r="AP277" s="786" t="str">
        <f t="shared" si="48"/>
        <v/>
      </c>
      <c r="AQ277" s="785" t="str">
        <f t="shared" si="49"/>
        <v/>
      </c>
      <c r="BH277" s="586"/>
      <c r="BI277" s="585" t="str">
        <f t="shared" si="50"/>
        <v/>
      </c>
      <c r="BJ277" s="585" t="str">
        <f t="shared" si="51"/>
        <v/>
      </c>
      <c r="BK277" s="358">
        <v>264</v>
      </c>
      <c r="BL277" s="579" t="str">
        <f t="shared" si="52"/>
        <v/>
      </c>
      <c r="BM277" s="579" t="str">
        <f t="shared" si="53"/>
        <v/>
      </c>
      <c r="BN277" s="579" t="str">
        <f t="shared" si="54"/>
        <v/>
      </c>
      <c r="BO277" s="579" t="str">
        <f t="shared" si="45"/>
        <v/>
      </c>
      <c r="BP277" s="579" t="str">
        <f t="shared" si="45"/>
        <v/>
      </c>
    </row>
    <row r="278" spans="1:68" ht="15" x14ac:dyDescent="0.2">
      <c r="A278" s="419">
        <v>270</v>
      </c>
      <c r="B278" s="55"/>
      <c r="C278" s="55"/>
      <c r="AN278" s="785" t="str">
        <f t="shared" si="46"/>
        <v/>
      </c>
      <c r="AO278" s="785" t="str">
        <f t="shared" si="47"/>
        <v/>
      </c>
      <c r="AP278" s="786" t="str">
        <f t="shared" si="48"/>
        <v/>
      </c>
      <c r="AQ278" s="785" t="str">
        <f t="shared" si="49"/>
        <v/>
      </c>
      <c r="BH278" s="586"/>
      <c r="BI278" s="585" t="str">
        <f t="shared" si="50"/>
        <v/>
      </c>
      <c r="BJ278" s="585" t="str">
        <f t="shared" si="51"/>
        <v/>
      </c>
      <c r="BK278" s="358">
        <v>265</v>
      </c>
      <c r="BL278" s="579" t="str">
        <f t="shared" si="52"/>
        <v/>
      </c>
      <c r="BM278" s="579" t="str">
        <f t="shared" si="53"/>
        <v/>
      </c>
      <c r="BN278" s="579" t="str">
        <f t="shared" si="54"/>
        <v/>
      </c>
      <c r="BO278" s="579" t="str">
        <f t="shared" si="45"/>
        <v/>
      </c>
      <c r="BP278" s="579" t="str">
        <f t="shared" si="45"/>
        <v/>
      </c>
    </row>
    <row r="279" spans="1:68" ht="15" x14ac:dyDescent="0.2">
      <c r="A279" s="419">
        <v>271</v>
      </c>
      <c r="B279" s="55"/>
      <c r="C279" s="55"/>
      <c r="AN279" s="785" t="str">
        <f t="shared" si="46"/>
        <v/>
      </c>
      <c r="AO279" s="785" t="str">
        <f t="shared" si="47"/>
        <v/>
      </c>
      <c r="AP279" s="786" t="str">
        <f t="shared" si="48"/>
        <v/>
      </c>
      <c r="AQ279" s="785" t="str">
        <f t="shared" si="49"/>
        <v/>
      </c>
      <c r="BH279" s="586"/>
      <c r="BI279" s="585" t="str">
        <f t="shared" si="50"/>
        <v/>
      </c>
      <c r="BJ279" s="585" t="str">
        <f t="shared" si="51"/>
        <v/>
      </c>
      <c r="BK279" s="358">
        <v>266</v>
      </c>
      <c r="BL279" s="579" t="str">
        <f t="shared" si="52"/>
        <v/>
      </c>
      <c r="BM279" s="579" t="str">
        <f t="shared" si="53"/>
        <v/>
      </c>
      <c r="BN279" s="579" t="str">
        <f t="shared" si="54"/>
        <v/>
      </c>
      <c r="BO279" s="579" t="str">
        <f t="shared" si="45"/>
        <v/>
      </c>
      <c r="BP279" s="579" t="str">
        <f t="shared" si="45"/>
        <v/>
      </c>
    </row>
    <row r="280" spans="1:68" ht="15" x14ac:dyDescent="0.2">
      <c r="A280" s="419">
        <v>272</v>
      </c>
      <c r="B280" s="55"/>
      <c r="C280" s="55"/>
      <c r="AN280" s="785" t="str">
        <f t="shared" si="46"/>
        <v/>
      </c>
      <c r="AO280" s="785" t="str">
        <f t="shared" si="47"/>
        <v/>
      </c>
      <c r="AP280" s="786" t="str">
        <f t="shared" si="48"/>
        <v/>
      </c>
      <c r="AQ280" s="785" t="str">
        <f t="shared" si="49"/>
        <v/>
      </c>
      <c r="BH280" s="586"/>
      <c r="BI280" s="585" t="str">
        <f t="shared" si="50"/>
        <v/>
      </c>
      <c r="BJ280" s="585" t="str">
        <f t="shared" si="51"/>
        <v/>
      </c>
      <c r="BK280" s="358">
        <v>267</v>
      </c>
      <c r="BL280" s="579" t="str">
        <f t="shared" si="52"/>
        <v/>
      </c>
      <c r="BM280" s="579" t="str">
        <f t="shared" si="53"/>
        <v/>
      </c>
      <c r="BN280" s="579" t="str">
        <f t="shared" si="54"/>
        <v/>
      </c>
      <c r="BO280" s="579" t="str">
        <f t="shared" si="45"/>
        <v/>
      </c>
      <c r="BP280" s="579" t="str">
        <f t="shared" si="45"/>
        <v/>
      </c>
    </row>
    <row r="281" spans="1:68" ht="15" x14ac:dyDescent="0.2">
      <c r="A281" s="419">
        <v>273</v>
      </c>
      <c r="B281" s="55"/>
      <c r="C281" s="55"/>
      <c r="AN281" s="785" t="str">
        <f t="shared" si="46"/>
        <v/>
      </c>
      <c r="AO281" s="785" t="str">
        <f t="shared" si="47"/>
        <v/>
      </c>
      <c r="AP281" s="786" t="str">
        <f t="shared" si="48"/>
        <v/>
      </c>
      <c r="AQ281" s="785" t="str">
        <f t="shared" si="49"/>
        <v/>
      </c>
      <c r="BH281" s="586"/>
      <c r="BI281" s="585" t="str">
        <f t="shared" si="50"/>
        <v/>
      </c>
      <c r="BJ281" s="585" t="str">
        <f t="shared" si="51"/>
        <v/>
      </c>
      <c r="BK281" s="358">
        <v>268</v>
      </c>
      <c r="BL281" s="579" t="str">
        <f t="shared" si="52"/>
        <v/>
      </c>
      <c r="BM281" s="579" t="str">
        <f t="shared" si="53"/>
        <v/>
      </c>
      <c r="BN281" s="579" t="str">
        <f t="shared" si="54"/>
        <v/>
      </c>
      <c r="BO281" s="579" t="str">
        <f t="shared" si="45"/>
        <v/>
      </c>
      <c r="BP281" s="579" t="str">
        <f t="shared" si="45"/>
        <v/>
      </c>
    </row>
    <row r="282" spans="1:68" ht="15" x14ac:dyDescent="0.2">
      <c r="A282" s="419">
        <v>274</v>
      </c>
      <c r="B282" s="55"/>
      <c r="C282" s="55"/>
      <c r="AN282" s="785" t="str">
        <f t="shared" si="46"/>
        <v/>
      </c>
      <c r="AO282" s="785" t="str">
        <f t="shared" si="47"/>
        <v/>
      </c>
      <c r="AP282" s="786" t="str">
        <f t="shared" si="48"/>
        <v/>
      </c>
      <c r="AQ282" s="785" t="str">
        <f t="shared" si="49"/>
        <v/>
      </c>
      <c r="BH282" s="586"/>
      <c r="BI282" s="585" t="str">
        <f t="shared" si="50"/>
        <v/>
      </c>
      <c r="BJ282" s="585" t="str">
        <f t="shared" si="51"/>
        <v/>
      </c>
      <c r="BK282" s="358">
        <v>269</v>
      </c>
      <c r="BL282" s="579" t="str">
        <f t="shared" si="52"/>
        <v/>
      </c>
      <c r="BM282" s="579" t="str">
        <f t="shared" si="53"/>
        <v/>
      </c>
      <c r="BN282" s="579" t="str">
        <f t="shared" si="54"/>
        <v/>
      </c>
      <c r="BO282" s="579" t="str">
        <f t="shared" si="45"/>
        <v/>
      </c>
      <c r="BP282" s="579" t="str">
        <f t="shared" si="45"/>
        <v/>
      </c>
    </row>
    <row r="283" spans="1:68" ht="15" x14ac:dyDescent="0.2">
      <c r="A283" s="419">
        <v>275</v>
      </c>
      <c r="B283" s="55"/>
      <c r="C283" s="55"/>
      <c r="AN283" s="785" t="str">
        <f t="shared" si="46"/>
        <v/>
      </c>
      <c r="AO283" s="785" t="str">
        <f t="shared" si="47"/>
        <v/>
      </c>
      <c r="AP283" s="786" t="str">
        <f t="shared" si="48"/>
        <v/>
      </c>
      <c r="AQ283" s="785" t="str">
        <f t="shared" si="49"/>
        <v/>
      </c>
      <c r="BH283" s="586"/>
      <c r="BI283" s="585" t="str">
        <f t="shared" si="50"/>
        <v/>
      </c>
      <c r="BJ283" s="585" t="str">
        <f t="shared" si="51"/>
        <v/>
      </c>
      <c r="BK283" s="358">
        <v>270</v>
      </c>
      <c r="BL283" s="579" t="str">
        <f t="shared" si="52"/>
        <v/>
      </c>
      <c r="BM283" s="579" t="str">
        <f t="shared" si="53"/>
        <v/>
      </c>
      <c r="BN283" s="579" t="str">
        <f t="shared" si="54"/>
        <v/>
      </c>
      <c r="BO283" s="579" t="str">
        <f t="shared" si="45"/>
        <v/>
      </c>
      <c r="BP283" s="579" t="str">
        <f t="shared" si="45"/>
        <v/>
      </c>
    </row>
    <row r="284" spans="1:68" ht="15" x14ac:dyDescent="0.2">
      <c r="A284" s="419">
        <v>276</v>
      </c>
      <c r="B284" s="55"/>
      <c r="C284" s="55"/>
      <c r="AN284" s="785" t="str">
        <f t="shared" si="46"/>
        <v/>
      </c>
      <c r="AO284" s="785" t="str">
        <f t="shared" si="47"/>
        <v/>
      </c>
      <c r="AP284" s="786" t="str">
        <f t="shared" si="48"/>
        <v/>
      </c>
      <c r="AQ284" s="785" t="str">
        <f t="shared" si="49"/>
        <v/>
      </c>
      <c r="BH284" s="586"/>
      <c r="BI284" s="585" t="str">
        <f t="shared" si="50"/>
        <v/>
      </c>
      <c r="BJ284" s="585" t="str">
        <f t="shared" si="51"/>
        <v/>
      </c>
      <c r="BK284" s="358">
        <v>271</v>
      </c>
      <c r="BL284" s="579" t="str">
        <f t="shared" si="52"/>
        <v/>
      </c>
      <c r="BM284" s="579" t="str">
        <f t="shared" si="53"/>
        <v/>
      </c>
      <c r="BN284" s="579" t="str">
        <f t="shared" si="54"/>
        <v/>
      </c>
      <c r="BO284" s="579" t="str">
        <f t="shared" si="45"/>
        <v/>
      </c>
      <c r="BP284" s="579" t="str">
        <f t="shared" si="45"/>
        <v/>
      </c>
    </row>
    <row r="285" spans="1:68" ht="15" x14ac:dyDescent="0.2">
      <c r="A285" s="419">
        <v>277</v>
      </c>
      <c r="B285" s="55"/>
      <c r="C285" s="55"/>
      <c r="AN285" s="785" t="str">
        <f t="shared" si="46"/>
        <v/>
      </c>
      <c r="AO285" s="785" t="str">
        <f t="shared" si="47"/>
        <v/>
      </c>
      <c r="AP285" s="786" t="str">
        <f t="shared" si="48"/>
        <v/>
      </c>
      <c r="AQ285" s="785" t="str">
        <f t="shared" si="49"/>
        <v/>
      </c>
      <c r="BH285" s="586"/>
      <c r="BI285" s="585" t="str">
        <f t="shared" si="50"/>
        <v/>
      </c>
      <c r="BJ285" s="585" t="str">
        <f t="shared" si="51"/>
        <v/>
      </c>
      <c r="BK285" s="358">
        <v>272</v>
      </c>
      <c r="BL285" s="579" t="str">
        <f t="shared" si="52"/>
        <v/>
      </c>
      <c r="BM285" s="579" t="str">
        <f t="shared" si="53"/>
        <v/>
      </c>
      <c r="BN285" s="579" t="str">
        <f t="shared" si="54"/>
        <v/>
      </c>
      <c r="BO285" s="579" t="str">
        <f t="shared" si="45"/>
        <v/>
      </c>
      <c r="BP285" s="579" t="str">
        <f t="shared" si="45"/>
        <v/>
      </c>
    </row>
    <row r="286" spans="1:68" ht="15" x14ac:dyDescent="0.2">
      <c r="A286" s="419">
        <v>278</v>
      </c>
      <c r="B286" s="55"/>
      <c r="C286" s="55"/>
      <c r="AN286" s="785" t="str">
        <f t="shared" si="46"/>
        <v/>
      </c>
      <c r="AO286" s="785" t="str">
        <f t="shared" si="47"/>
        <v/>
      </c>
      <c r="AP286" s="786" t="str">
        <f t="shared" si="48"/>
        <v/>
      </c>
      <c r="AQ286" s="785" t="str">
        <f t="shared" si="49"/>
        <v/>
      </c>
      <c r="BH286" s="586"/>
      <c r="BI286" s="585" t="str">
        <f t="shared" si="50"/>
        <v/>
      </c>
      <c r="BJ286" s="585" t="str">
        <f t="shared" si="51"/>
        <v/>
      </c>
      <c r="BK286" s="358">
        <v>273</v>
      </c>
      <c r="BL286" s="579" t="str">
        <f t="shared" si="52"/>
        <v/>
      </c>
      <c r="BM286" s="579" t="str">
        <f t="shared" si="53"/>
        <v/>
      </c>
      <c r="BN286" s="579" t="str">
        <f t="shared" si="54"/>
        <v/>
      </c>
      <c r="BO286" s="579" t="str">
        <f t="shared" si="45"/>
        <v/>
      </c>
      <c r="BP286" s="579" t="str">
        <f t="shared" si="45"/>
        <v/>
      </c>
    </row>
    <row r="287" spans="1:68" ht="15" x14ac:dyDescent="0.2">
      <c r="A287" s="419">
        <v>279</v>
      </c>
      <c r="B287" s="55"/>
      <c r="C287" s="55"/>
      <c r="AN287" s="785" t="str">
        <f t="shared" si="46"/>
        <v/>
      </c>
      <c r="AO287" s="785" t="str">
        <f t="shared" si="47"/>
        <v/>
      </c>
      <c r="AP287" s="786" t="str">
        <f t="shared" si="48"/>
        <v/>
      </c>
      <c r="AQ287" s="785" t="str">
        <f t="shared" si="49"/>
        <v/>
      </c>
      <c r="BH287" s="586"/>
      <c r="BI287" s="585" t="str">
        <f t="shared" si="50"/>
        <v/>
      </c>
      <c r="BJ287" s="585" t="str">
        <f t="shared" si="51"/>
        <v/>
      </c>
      <c r="BK287" s="358">
        <v>274</v>
      </c>
      <c r="BL287" s="579" t="str">
        <f t="shared" si="52"/>
        <v/>
      </c>
      <c r="BM287" s="579" t="str">
        <f t="shared" si="53"/>
        <v/>
      </c>
      <c r="BN287" s="579" t="str">
        <f t="shared" si="54"/>
        <v/>
      </c>
      <c r="BO287" s="579" t="str">
        <f t="shared" ref="BO287:BP350" si="55">IF(B282="","",B282)</f>
        <v/>
      </c>
      <c r="BP287" s="579" t="str">
        <f t="shared" si="55"/>
        <v/>
      </c>
    </row>
    <row r="288" spans="1:68" ht="15" x14ac:dyDescent="0.2">
      <c r="A288" s="419">
        <v>280</v>
      </c>
      <c r="B288" s="55"/>
      <c r="C288" s="55"/>
      <c r="AN288" s="785" t="str">
        <f t="shared" si="46"/>
        <v/>
      </c>
      <c r="AO288" s="785" t="str">
        <f t="shared" si="47"/>
        <v/>
      </c>
      <c r="AP288" s="786" t="str">
        <f t="shared" si="48"/>
        <v/>
      </c>
      <c r="AQ288" s="785" t="str">
        <f t="shared" si="49"/>
        <v/>
      </c>
      <c r="BH288" s="586"/>
      <c r="BI288" s="585" t="str">
        <f t="shared" si="50"/>
        <v/>
      </c>
      <c r="BJ288" s="585" t="str">
        <f t="shared" si="51"/>
        <v/>
      </c>
      <c r="BK288" s="358">
        <v>275</v>
      </c>
      <c r="BL288" s="579" t="str">
        <f t="shared" si="52"/>
        <v/>
      </c>
      <c r="BM288" s="579" t="str">
        <f t="shared" si="53"/>
        <v/>
      </c>
      <c r="BN288" s="579" t="str">
        <f t="shared" si="54"/>
        <v/>
      </c>
      <c r="BO288" s="579" t="str">
        <f t="shared" si="55"/>
        <v/>
      </c>
      <c r="BP288" s="579" t="str">
        <f t="shared" si="55"/>
        <v/>
      </c>
    </row>
    <row r="289" spans="1:68" ht="15" x14ac:dyDescent="0.2">
      <c r="A289" s="419">
        <v>281</v>
      </c>
      <c r="B289" s="55"/>
      <c r="C289" s="55"/>
      <c r="AN289" s="785" t="str">
        <f t="shared" si="46"/>
        <v/>
      </c>
      <c r="AO289" s="785" t="str">
        <f t="shared" si="47"/>
        <v/>
      </c>
      <c r="AP289" s="786" t="str">
        <f t="shared" si="48"/>
        <v/>
      </c>
      <c r="AQ289" s="785" t="str">
        <f t="shared" si="49"/>
        <v/>
      </c>
      <c r="BH289" s="586"/>
      <c r="BI289" s="585" t="str">
        <f t="shared" si="50"/>
        <v/>
      </c>
      <c r="BJ289" s="585" t="str">
        <f t="shared" si="51"/>
        <v/>
      </c>
      <c r="BK289" s="358">
        <v>276</v>
      </c>
      <c r="BL289" s="579" t="str">
        <f t="shared" si="52"/>
        <v/>
      </c>
      <c r="BM289" s="579" t="str">
        <f t="shared" si="53"/>
        <v/>
      </c>
      <c r="BN289" s="579" t="str">
        <f t="shared" si="54"/>
        <v/>
      </c>
      <c r="BO289" s="579" t="str">
        <f t="shared" si="55"/>
        <v/>
      </c>
      <c r="BP289" s="579" t="str">
        <f t="shared" si="55"/>
        <v/>
      </c>
    </row>
    <row r="290" spans="1:68" ht="15" x14ac:dyDescent="0.2">
      <c r="A290" s="419">
        <v>282</v>
      </c>
      <c r="B290" s="55"/>
      <c r="C290" s="55"/>
      <c r="AN290" s="785" t="str">
        <f t="shared" si="46"/>
        <v/>
      </c>
      <c r="AO290" s="785" t="str">
        <f t="shared" si="47"/>
        <v/>
      </c>
      <c r="AP290" s="786" t="str">
        <f t="shared" si="48"/>
        <v/>
      </c>
      <c r="AQ290" s="785" t="str">
        <f t="shared" si="49"/>
        <v/>
      </c>
      <c r="BH290" s="586"/>
      <c r="BI290" s="585" t="str">
        <f t="shared" si="50"/>
        <v/>
      </c>
      <c r="BJ290" s="585" t="str">
        <f t="shared" si="51"/>
        <v/>
      </c>
      <c r="BK290" s="358">
        <v>277</v>
      </c>
      <c r="BL290" s="579" t="str">
        <f t="shared" si="52"/>
        <v/>
      </c>
      <c r="BM290" s="579" t="str">
        <f t="shared" si="53"/>
        <v/>
      </c>
      <c r="BN290" s="579" t="str">
        <f t="shared" si="54"/>
        <v/>
      </c>
      <c r="BO290" s="579" t="str">
        <f t="shared" si="55"/>
        <v/>
      </c>
      <c r="BP290" s="579" t="str">
        <f t="shared" si="55"/>
        <v/>
      </c>
    </row>
    <row r="291" spans="1:68" ht="15" x14ac:dyDescent="0.2">
      <c r="A291" s="419">
        <v>283</v>
      </c>
      <c r="B291" s="55"/>
      <c r="C291" s="55"/>
      <c r="AN291" s="785" t="str">
        <f t="shared" si="46"/>
        <v/>
      </c>
      <c r="AO291" s="785" t="str">
        <f t="shared" si="47"/>
        <v/>
      </c>
      <c r="AP291" s="786" t="str">
        <f t="shared" si="48"/>
        <v/>
      </c>
      <c r="AQ291" s="785" t="str">
        <f t="shared" si="49"/>
        <v/>
      </c>
      <c r="BH291" s="586"/>
      <c r="BI291" s="585" t="str">
        <f t="shared" si="50"/>
        <v/>
      </c>
      <c r="BJ291" s="585" t="str">
        <f t="shared" si="51"/>
        <v/>
      </c>
      <c r="BK291" s="358">
        <v>278</v>
      </c>
      <c r="BL291" s="579" t="str">
        <f t="shared" si="52"/>
        <v/>
      </c>
      <c r="BM291" s="579" t="str">
        <f t="shared" si="53"/>
        <v/>
      </c>
      <c r="BN291" s="579" t="str">
        <f t="shared" si="54"/>
        <v/>
      </c>
      <c r="BO291" s="579" t="str">
        <f t="shared" si="55"/>
        <v/>
      </c>
      <c r="BP291" s="579" t="str">
        <f t="shared" si="55"/>
        <v/>
      </c>
    </row>
    <row r="292" spans="1:68" ht="15" x14ac:dyDescent="0.2">
      <c r="A292" s="419">
        <v>284</v>
      </c>
      <c r="B292" s="55"/>
      <c r="C292" s="55"/>
      <c r="AN292" s="785" t="str">
        <f t="shared" si="46"/>
        <v/>
      </c>
      <c r="AO292" s="785" t="str">
        <f t="shared" si="47"/>
        <v/>
      </c>
      <c r="AP292" s="786" t="str">
        <f t="shared" si="48"/>
        <v/>
      </c>
      <c r="AQ292" s="785" t="str">
        <f t="shared" si="49"/>
        <v/>
      </c>
      <c r="BH292" s="586"/>
      <c r="BI292" s="585" t="str">
        <f t="shared" si="50"/>
        <v/>
      </c>
      <c r="BJ292" s="585" t="str">
        <f t="shared" si="51"/>
        <v/>
      </c>
      <c r="BK292" s="358">
        <v>279</v>
      </c>
      <c r="BL292" s="579" t="str">
        <f t="shared" si="52"/>
        <v/>
      </c>
      <c r="BM292" s="579" t="str">
        <f t="shared" si="53"/>
        <v/>
      </c>
      <c r="BN292" s="579" t="str">
        <f t="shared" si="54"/>
        <v/>
      </c>
      <c r="BO292" s="579" t="str">
        <f t="shared" si="55"/>
        <v/>
      </c>
      <c r="BP292" s="579" t="str">
        <f t="shared" si="55"/>
        <v/>
      </c>
    </row>
    <row r="293" spans="1:68" ht="15" x14ac:dyDescent="0.2">
      <c r="A293" s="419">
        <v>285</v>
      </c>
      <c r="B293" s="55"/>
      <c r="C293" s="55"/>
      <c r="AN293" s="785" t="str">
        <f t="shared" si="46"/>
        <v/>
      </c>
      <c r="AO293" s="785" t="str">
        <f t="shared" si="47"/>
        <v/>
      </c>
      <c r="AP293" s="786" t="str">
        <f t="shared" si="48"/>
        <v/>
      </c>
      <c r="AQ293" s="785" t="str">
        <f t="shared" si="49"/>
        <v/>
      </c>
      <c r="BH293" s="586"/>
      <c r="BI293" s="585" t="str">
        <f t="shared" si="50"/>
        <v/>
      </c>
      <c r="BJ293" s="585" t="str">
        <f t="shared" si="51"/>
        <v/>
      </c>
      <c r="BK293" s="358">
        <v>280</v>
      </c>
      <c r="BL293" s="579" t="str">
        <f t="shared" si="52"/>
        <v/>
      </c>
      <c r="BM293" s="579" t="str">
        <f t="shared" si="53"/>
        <v/>
      </c>
      <c r="BN293" s="579" t="str">
        <f t="shared" si="54"/>
        <v/>
      </c>
      <c r="BO293" s="579" t="str">
        <f t="shared" si="55"/>
        <v/>
      </c>
      <c r="BP293" s="579" t="str">
        <f t="shared" si="55"/>
        <v/>
      </c>
    </row>
    <row r="294" spans="1:68" ht="15" x14ac:dyDescent="0.2">
      <c r="A294" s="419">
        <v>286</v>
      </c>
      <c r="B294" s="55"/>
      <c r="C294" s="55"/>
      <c r="AN294" s="785" t="str">
        <f t="shared" si="46"/>
        <v/>
      </c>
      <c r="AO294" s="785" t="str">
        <f t="shared" si="47"/>
        <v/>
      </c>
      <c r="AP294" s="786" t="str">
        <f t="shared" si="48"/>
        <v/>
      </c>
      <c r="AQ294" s="785" t="str">
        <f t="shared" si="49"/>
        <v/>
      </c>
      <c r="BH294" s="586"/>
      <c r="BI294" s="585" t="str">
        <f t="shared" si="50"/>
        <v/>
      </c>
      <c r="BJ294" s="585" t="str">
        <f t="shared" si="51"/>
        <v/>
      </c>
      <c r="BK294" s="358">
        <v>281</v>
      </c>
      <c r="BL294" s="579" t="str">
        <f t="shared" si="52"/>
        <v/>
      </c>
      <c r="BM294" s="579" t="str">
        <f t="shared" si="53"/>
        <v/>
      </c>
      <c r="BN294" s="579" t="str">
        <f t="shared" si="54"/>
        <v/>
      </c>
      <c r="BO294" s="579" t="str">
        <f t="shared" si="55"/>
        <v/>
      </c>
      <c r="BP294" s="579" t="str">
        <f t="shared" si="55"/>
        <v/>
      </c>
    </row>
    <row r="295" spans="1:68" ht="15" x14ac:dyDescent="0.2">
      <c r="A295" s="419">
        <v>287</v>
      </c>
      <c r="B295" s="55"/>
      <c r="C295" s="55"/>
      <c r="AN295" s="785" t="str">
        <f t="shared" si="46"/>
        <v/>
      </c>
      <c r="AO295" s="785" t="str">
        <f t="shared" si="47"/>
        <v/>
      </c>
      <c r="AP295" s="786" t="str">
        <f t="shared" si="48"/>
        <v/>
      </c>
      <c r="AQ295" s="785" t="str">
        <f t="shared" si="49"/>
        <v/>
      </c>
      <c r="BH295" s="586"/>
      <c r="BI295" s="585" t="str">
        <f t="shared" si="50"/>
        <v/>
      </c>
      <c r="BJ295" s="585" t="str">
        <f t="shared" si="51"/>
        <v/>
      </c>
      <c r="BK295" s="358">
        <v>282</v>
      </c>
      <c r="BL295" s="579" t="str">
        <f t="shared" si="52"/>
        <v/>
      </c>
      <c r="BM295" s="579" t="str">
        <f t="shared" si="53"/>
        <v/>
      </c>
      <c r="BN295" s="579" t="str">
        <f t="shared" si="54"/>
        <v/>
      </c>
      <c r="BO295" s="579" t="str">
        <f t="shared" si="55"/>
        <v/>
      </c>
      <c r="BP295" s="579" t="str">
        <f t="shared" si="55"/>
        <v/>
      </c>
    </row>
    <row r="296" spans="1:68" ht="15" x14ac:dyDescent="0.2">
      <c r="A296" s="419">
        <v>288</v>
      </c>
      <c r="B296" s="55"/>
      <c r="C296" s="55"/>
      <c r="AN296" s="785" t="str">
        <f t="shared" si="46"/>
        <v/>
      </c>
      <c r="AO296" s="785" t="str">
        <f t="shared" si="47"/>
        <v/>
      </c>
      <c r="AP296" s="786" t="str">
        <f t="shared" si="48"/>
        <v/>
      </c>
      <c r="AQ296" s="785" t="str">
        <f t="shared" si="49"/>
        <v/>
      </c>
      <c r="BH296" s="586"/>
      <c r="BI296" s="585" t="str">
        <f t="shared" si="50"/>
        <v/>
      </c>
      <c r="BJ296" s="585" t="str">
        <f t="shared" si="51"/>
        <v/>
      </c>
      <c r="BK296" s="358">
        <v>283</v>
      </c>
      <c r="BL296" s="579" t="str">
        <f t="shared" si="52"/>
        <v/>
      </c>
      <c r="BM296" s="579" t="str">
        <f t="shared" si="53"/>
        <v/>
      </c>
      <c r="BN296" s="579" t="str">
        <f t="shared" si="54"/>
        <v/>
      </c>
      <c r="BO296" s="579" t="str">
        <f t="shared" si="55"/>
        <v/>
      </c>
      <c r="BP296" s="579" t="str">
        <f t="shared" si="55"/>
        <v/>
      </c>
    </row>
    <row r="297" spans="1:68" ht="15" x14ac:dyDescent="0.2">
      <c r="A297" s="419">
        <v>289</v>
      </c>
      <c r="B297" s="55"/>
      <c r="C297" s="55"/>
      <c r="AN297" s="785" t="str">
        <f t="shared" si="46"/>
        <v/>
      </c>
      <c r="AO297" s="785" t="str">
        <f t="shared" si="47"/>
        <v/>
      </c>
      <c r="AP297" s="786" t="str">
        <f t="shared" si="48"/>
        <v/>
      </c>
      <c r="AQ297" s="785" t="str">
        <f t="shared" si="49"/>
        <v/>
      </c>
      <c r="BH297" s="586"/>
      <c r="BI297" s="585" t="str">
        <f t="shared" si="50"/>
        <v/>
      </c>
      <c r="BJ297" s="585" t="str">
        <f t="shared" si="51"/>
        <v/>
      </c>
      <c r="BK297" s="358">
        <v>284</v>
      </c>
      <c r="BL297" s="579" t="str">
        <f t="shared" si="52"/>
        <v/>
      </c>
      <c r="BM297" s="579" t="str">
        <f t="shared" si="53"/>
        <v/>
      </c>
      <c r="BN297" s="579" t="str">
        <f t="shared" si="54"/>
        <v/>
      </c>
      <c r="BO297" s="579" t="str">
        <f t="shared" si="55"/>
        <v/>
      </c>
      <c r="BP297" s="579" t="str">
        <f t="shared" si="55"/>
        <v/>
      </c>
    </row>
    <row r="298" spans="1:68" ht="15" x14ac:dyDescent="0.2">
      <c r="A298" s="419">
        <v>290</v>
      </c>
      <c r="B298" s="55"/>
      <c r="C298" s="55"/>
      <c r="AN298" s="785" t="str">
        <f t="shared" si="46"/>
        <v/>
      </c>
      <c r="AO298" s="785" t="str">
        <f t="shared" si="47"/>
        <v/>
      </c>
      <c r="AP298" s="786" t="str">
        <f t="shared" si="48"/>
        <v/>
      </c>
      <c r="AQ298" s="785" t="str">
        <f t="shared" si="49"/>
        <v/>
      </c>
      <c r="BH298" s="586"/>
      <c r="BI298" s="585" t="str">
        <f t="shared" si="50"/>
        <v/>
      </c>
      <c r="BJ298" s="585" t="str">
        <f t="shared" si="51"/>
        <v/>
      </c>
      <c r="BK298" s="358">
        <v>285</v>
      </c>
      <c r="BL298" s="579" t="str">
        <f t="shared" si="52"/>
        <v/>
      </c>
      <c r="BM298" s="579" t="str">
        <f t="shared" si="53"/>
        <v/>
      </c>
      <c r="BN298" s="579" t="str">
        <f t="shared" si="54"/>
        <v/>
      </c>
      <c r="BO298" s="579" t="str">
        <f t="shared" si="55"/>
        <v/>
      </c>
      <c r="BP298" s="579" t="str">
        <f t="shared" si="55"/>
        <v/>
      </c>
    </row>
    <row r="299" spans="1:68" ht="15" x14ac:dyDescent="0.2">
      <c r="A299" s="419">
        <v>291</v>
      </c>
      <c r="B299" s="55"/>
      <c r="C299" s="55"/>
      <c r="AN299" s="785" t="str">
        <f t="shared" si="46"/>
        <v/>
      </c>
      <c r="AO299" s="785" t="str">
        <f t="shared" si="47"/>
        <v/>
      </c>
      <c r="AP299" s="786" t="str">
        <f t="shared" si="48"/>
        <v/>
      </c>
      <c r="AQ299" s="785" t="str">
        <f t="shared" si="49"/>
        <v/>
      </c>
      <c r="BH299" s="586"/>
      <c r="BI299" s="585" t="str">
        <f t="shared" si="50"/>
        <v/>
      </c>
      <c r="BJ299" s="585" t="str">
        <f t="shared" si="51"/>
        <v/>
      </c>
      <c r="BK299" s="358">
        <v>286</v>
      </c>
      <c r="BL299" s="579" t="str">
        <f t="shared" si="52"/>
        <v/>
      </c>
      <c r="BM299" s="579" t="str">
        <f t="shared" si="53"/>
        <v/>
      </c>
      <c r="BN299" s="579" t="str">
        <f t="shared" si="54"/>
        <v/>
      </c>
      <c r="BO299" s="579" t="str">
        <f t="shared" si="55"/>
        <v/>
      </c>
      <c r="BP299" s="579" t="str">
        <f t="shared" si="55"/>
        <v/>
      </c>
    </row>
    <row r="300" spans="1:68" ht="15" x14ac:dyDescent="0.2">
      <c r="A300" s="419">
        <v>292</v>
      </c>
      <c r="B300" s="55"/>
      <c r="C300" s="55"/>
      <c r="AN300" s="785" t="str">
        <f t="shared" si="46"/>
        <v/>
      </c>
      <c r="AO300" s="785" t="str">
        <f t="shared" si="47"/>
        <v/>
      </c>
      <c r="AP300" s="786" t="str">
        <f t="shared" si="48"/>
        <v/>
      </c>
      <c r="AQ300" s="785" t="str">
        <f t="shared" si="49"/>
        <v/>
      </c>
      <c r="BH300" s="586"/>
      <c r="BI300" s="585" t="str">
        <f t="shared" si="50"/>
        <v/>
      </c>
      <c r="BJ300" s="585" t="str">
        <f t="shared" si="51"/>
        <v/>
      </c>
      <c r="BK300" s="358">
        <v>287</v>
      </c>
      <c r="BL300" s="579" t="str">
        <f t="shared" si="52"/>
        <v/>
      </c>
      <c r="BM300" s="579" t="str">
        <f t="shared" si="53"/>
        <v/>
      </c>
      <c r="BN300" s="579" t="str">
        <f t="shared" si="54"/>
        <v/>
      </c>
      <c r="BO300" s="579" t="str">
        <f t="shared" si="55"/>
        <v/>
      </c>
      <c r="BP300" s="579" t="str">
        <f t="shared" si="55"/>
        <v/>
      </c>
    </row>
    <row r="301" spans="1:68" ht="15" x14ac:dyDescent="0.2">
      <c r="A301" s="419">
        <v>293</v>
      </c>
      <c r="B301" s="55"/>
      <c r="C301" s="55"/>
      <c r="AN301" s="785" t="str">
        <f t="shared" si="46"/>
        <v/>
      </c>
      <c r="AO301" s="785" t="str">
        <f t="shared" si="47"/>
        <v/>
      </c>
      <c r="AP301" s="786" t="str">
        <f t="shared" si="48"/>
        <v/>
      </c>
      <c r="AQ301" s="785" t="str">
        <f t="shared" si="49"/>
        <v/>
      </c>
      <c r="BH301" s="586"/>
      <c r="BI301" s="585" t="str">
        <f t="shared" si="50"/>
        <v/>
      </c>
      <c r="BJ301" s="585" t="str">
        <f t="shared" si="51"/>
        <v/>
      </c>
      <c r="BK301" s="358">
        <v>288</v>
      </c>
      <c r="BL301" s="579" t="str">
        <f t="shared" si="52"/>
        <v/>
      </c>
      <c r="BM301" s="579" t="str">
        <f t="shared" si="53"/>
        <v/>
      </c>
      <c r="BN301" s="579" t="str">
        <f t="shared" si="54"/>
        <v/>
      </c>
      <c r="BO301" s="579" t="str">
        <f t="shared" si="55"/>
        <v/>
      </c>
      <c r="BP301" s="579" t="str">
        <f t="shared" si="55"/>
        <v/>
      </c>
    </row>
    <row r="302" spans="1:68" ht="15" x14ac:dyDescent="0.2">
      <c r="A302" s="419">
        <v>294</v>
      </c>
      <c r="B302" s="55"/>
      <c r="C302" s="55"/>
      <c r="AN302" s="785" t="str">
        <f t="shared" si="46"/>
        <v/>
      </c>
      <c r="AO302" s="785" t="str">
        <f t="shared" si="47"/>
        <v/>
      </c>
      <c r="AP302" s="786" t="str">
        <f t="shared" si="48"/>
        <v/>
      </c>
      <c r="AQ302" s="785" t="str">
        <f t="shared" si="49"/>
        <v/>
      </c>
      <c r="BH302" s="586"/>
      <c r="BI302" s="585" t="str">
        <f t="shared" si="50"/>
        <v/>
      </c>
      <c r="BJ302" s="585" t="str">
        <f t="shared" si="51"/>
        <v/>
      </c>
      <c r="BK302" s="358">
        <v>289</v>
      </c>
      <c r="BL302" s="579" t="str">
        <f t="shared" si="52"/>
        <v/>
      </c>
      <c r="BM302" s="579" t="str">
        <f t="shared" si="53"/>
        <v/>
      </c>
      <c r="BN302" s="579" t="str">
        <f t="shared" si="54"/>
        <v/>
      </c>
      <c r="BO302" s="579" t="str">
        <f t="shared" si="55"/>
        <v/>
      </c>
      <c r="BP302" s="579" t="str">
        <f t="shared" si="55"/>
        <v/>
      </c>
    </row>
    <row r="303" spans="1:68" ht="15" x14ac:dyDescent="0.2">
      <c r="A303" s="419">
        <v>295</v>
      </c>
      <c r="B303" s="55"/>
      <c r="C303" s="55"/>
      <c r="AN303" s="785" t="str">
        <f t="shared" si="46"/>
        <v/>
      </c>
      <c r="AO303" s="785" t="str">
        <f t="shared" si="47"/>
        <v/>
      </c>
      <c r="AP303" s="786" t="str">
        <f t="shared" si="48"/>
        <v/>
      </c>
      <c r="AQ303" s="785" t="str">
        <f t="shared" si="49"/>
        <v/>
      </c>
      <c r="BH303" s="586"/>
      <c r="BI303" s="585" t="str">
        <f t="shared" si="50"/>
        <v/>
      </c>
      <c r="BJ303" s="585" t="str">
        <f t="shared" si="51"/>
        <v/>
      </c>
      <c r="BK303" s="358">
        <v>290</v>
      </c>
      <c r="BL303" s="579" t="str">
        <f t="shared" si="52"/>
        <v/>
      </c>
      <c r="BM303" s="579" t="str">
        <f t="shared" si="53"/>
        <v/>
      </c>
      <c r="BN303" s="579" t="str">
        <f t="shared" si="54"/>
        <v/>
      </c>
      <c r="BO303" s="579" t="str">
        <f t="shared" si="55"/>
        <v/>
      </c>
      <c r="BP303" s="579" t="str">
        <f t="shared" si="55"/>
        <v/>
      </c>
    </row>
    <row r="304" spans="1:68" ht="15" x14ac:dyDescent="0.2">
      <c r="A304" s="419">
        <v>296</v>
      </c>
      <c r="B304" s="55"/>
      <c r="C304" s="55"/>
      <c r="AN304" s="785" t="str">
        <f t="shared" si="46"/>
        <v/>
      </c>
      <c r="AO304" s="785" t="str">
        <f t="shared" si="47"/>
        <v/>
      </c>
      <c r="AP304" s="786" t="str">
        <f t="shared" si="48"/>
        <v/>
      </c>
      <c r="AQ304" s="785" t="str">
        <f t="shared" si="49"/>
        <v/>
      </c>
      <c r="BH304" s="586"/>
      <c r="BI304" s="585" t="str">
        <f t="shared" si="50"/>
        <v/>
      </c>
      <c r="BJ304" s="585" t="str">
        <f t="shared" si="51"/>
        <v/>
      </c>
      <c r="BK304" s="358">
        <v>291</v>
      </c>
      <c r="BL304" s="579" t="str">
        <f t="shared" si="52"/>
        <v/>
      </c>
      <c r="BM304" s="579" t="str">
        <f t="shared" si="53"/>
        <v/>
      </c>
      <c r="BN304" s="579" t="str">
        <f t="shared" si="54"/>
        <v/>
      </c>
      <c r="BO304" s="579" t="str">
        <f t="shared" si="55"/>
        <v/>
      </c>
      <c r="BP304" s="579" t="str">
        <f t="shared" si="55"/>
        <v/>
      </c>
    </row>
    <row r="305" spans="1:68" ht="15" x14ac:dyDescent="0.2">
      <c r="A305" s="419">
        <v>297</v>
      </c>
      <c r="B305" s="55"/>
      <c r="C305" s="55"/>
      <c r="AN305" s="785" t="str">
        <f t="shared" si="46"/>
        <v/>
      </c>
      <c r="AO305" s="785" t="str">
        <f t="shared" si="47"/>
        <v/>
      </c>
      <c r="AP305" s="786" t="str">
        <f t="shared" si="48"/>
        <v/>
      </c>
      <c r="AQ305" s="785" t="str">
        <f t="shared" si="49"/>
        <v/>
      </c>
      <c r="BH305" s="586"/>
      <c r="BI305" s="585" t="str">
        <f t="shared" si="50"/>
        <v/>
      </c>
      <c r="BJ305" s="585" t="str">
        <f t="shared" si="51"/>
        <v/>
      </c>
      <c r="BK305" s="358">
        <v>292</v>
      </c>
      <c r="BL305" s="579" t="str">
        <f t="shared" si="52"/>
        <v/>
      </c>
      <c r="BM305" s="579" t="str">
        <f t="shared" si="53"/>
        <v/>
      </c>
      <c r="BN305" s="579" t="str">
        <f t="shared" si="54"/>
        <v/>
      </c>
      <c r="BO305" s="579" t="str">
        <f t="shared" si="55"/>
        <v/>
      </c>
      <c r="BP305" s="579" t="str">
        <f t="shared" si="55"/>
        <v/>
      </c>
    </row>
    <row r="306" spans="1:68" ht="15" x14ac:dyDescent="0.2">
      <c r="A306" s="419">
        <v>298</v>
      </c>
      <c r="B306" s="55"/>
      <c r="C306" s="55"/>
      <c r="AN306" s="785" t="str">
        <f t="shared" si="46"/>
        <v/>
      </c>
      <c r="AO306" s="785" t="str">
        <f t="shared" si="47"/>
        <v/>
      </c>
      <c r="AP306" s="786" t="str">
        <f t="shared" si="48"/>
        <v/>
      </c>
      <c r="AQ306" s="785" t="str">
        <f t="shared" si="49"/>
        <v/>
      </c>
      <c r="BH306" s="586"/>
      <c r="BI306" s="585" t="str">
        <f t="shared" si="50"/>
        <v/>
      </c>
      <c r="BJ306" s="585" t="str">
        <f t="shared" si="51"/>
        <v/>
      </c>
      <c r="BK306" s="358">
        <v>293</v>
      </c>
      <c r="BL306" s="579" t="str">
        <f t="shared" si="52"/>
        <v/>
      </c>
      <c r="BM306" s="579" t="str">
        <f t="shared" si="53"/>
        <v/>
      </c>
      <c r="BN306" s="579" t="str">
        <f t="shared" si="54"/>
        <v/>
      </c>
      <c r="BO306" s="579" t="str">
        <f t="shared" si="55"/>
        <v/>
      </c>
      <c r="BP306" s="579" t="str">
        <f t="shared" si="55"/>
        <v/>
      </c>
    </row>
    <row r="307" spans="1:68" ht="15" x14ac:dyDescent="0.2">
      <c r="A307" s="419">
        <v>299</v>
      </c>
      <c r="B307" s="55"/>
      <c r="C307" s="55"/>
      <c r="AN307" s="785" t="str">
        <f t="shared" si="46"/>
        <v/>
      </c>
      <c r="AO307" s="785" t="str">
        <f t="shared" si="47"/>
        <v/>
      </c>
      <c r="AP307" s="786" t="str">
        <f t="shared" si="48"/>
        <v/>
      </c>
      <c r="AQ307" s="785" t="str">
        <f t="shared" si="49"/>
        <v/>
      </c>
      <c r="BH307" s="586"/>
      <c r="BI307" s="585" t="str">
        <f t="shared" si="50"/>
        <v/>
      </c>
      <c r="BJ307" s="585" t="str">
        <f t="shared" si="51"/>
        <v/>
      </c>
      <c r="BK307" s="358">
        <v>294</v>
      </c>
      <c r="BL307" s="579" t="str">
        <f t="shared" si="52"/>
        <v/>
      </c>
      <c r="BM307" s="579" t="str">
        <f t="shared" si="53"/>
        <v/>
      </c>
      <c r="BN307" s="579" t="str">
        <f t="shared" si="54"/>
        <v/>
      </c>
      <c r="BO307" s="579" t="str">
        <f t="shared" si="55"/>
        <v/>
      </c>
      <c r="BP307" s="579" t="str">
        <f t="shared" si="55"/>
        <v/>
      </c>
    </row>
    <row r="308" spans="1:68" ht="15" x14ac:dyDescent="0.2">
      <c r="A308" s="419">
        <v>300</v>
      </c>
      <c r="B308" s="55"/>
      <c r="C308" s="55"/>
      <c r="AN308" s="785" t="str">
        <f t="shared" si="46"/>
        <v/>
      </c>
      <c r="AO308" s="785" t="str">
        <f t="shared" si="47"/>
        <v/>
      </c>
      <c r="AP308" s="786" t="str">
        <f t="shared" si="48"/>
        <v/>
      </c>
      <c r="AQ308" s="785" t="str">
        <f t="shared" si="49"/>
        <v/>
      </c>
      <c r="BH308" s="586"/>
      <c r="BI308" s="585" t="str">
        <f t="shared" si="50"/>
        <v/>
      </c>
      <c r="BJ308" s="585" t="str">
        <f t="shared" si="51"/>
        <v/>
      </c>
      <c r="BK308" s="358">
        <v>295</v>
      </c>
      <c r="BL308" s="579" t="str">
        <f t="shared" si="52"/>
        <v/>
      </c>
      <c r="BM308" s="579" t="str">
        <f t="shared" si="53"/>
        <v/>
      </c>
      <c r="BN308" s="579" t="str">
        <f t="shared" si="54"/>
        <v/>
      </c>
      <c r="BO308" s="579" t="str">
        <f t="shared" si="55"/>
        <v/>
      </c>
      <c r="BP308" s="579" t="str">
        <f t="shared" si="55"/>
        <v/>
      </c>
    </row>
    <row r="309" spans="1:68" ht="15" x14ac:dyDescent="0.2">
      <c r="A309" s="419">
        <v>301</v>
      </c>
      <c r="B309" s="55"/>
      <c r="C309" s="55"/>
      <c r="AN309" s="785" t="str">
        <f t="shared" si="46"/>
        <v/>
      </c>
      <c r="AO309" s="785" t="str">
        <f t="shared" si="47"/>
        <v/>
      </c>
      <c r="AP309" s="786" t="str">
        <f t="shared" si="48"/>
        <v/>
      </c>
      <c r="AQ309" s="785" t="str">
        <f t="shared" si="49"/>
        <v/>
      </c>
      <c r="BH309" s="586"/>
      <c r="BI309" s="585" t="str">
        <f t="shared" si="50"/>
        <v/>
      </c>
      <c r="BJ309" s="585" t="str">
        <f t="shared" si="51"/>
        <v/>
      </c>
      <c r="BK309" s="358">
        <v>296</v>
      </c>
      <c r="BL309" s="579" t="str">
        <f t="shared" si="52"/>
        <v/>
      </c>
      <c r="BM309" s="579" t="str">
        <f t="shared" si="53"/>
        <v/>
      </c>
      <c r="BN309" s="579" t="str">
        <f t="shared" si="54"/>
        <v/>
      </c>
      <c r="BO309" s="579" t="str">
        <f t="shared" si="55"/>
        <v/>
      </c>
      <c r="BP309" s="579" t="str">
        <f t="shared" si="55"/>
        <v/>
      </c>
    </row>
    <row r="310" spans="1:68" ht="15" x14ac:dyDescent="0.2">
      <c r="A310" s="419">
        <v>302</v>
      </c>
      <c r="B310" s="55"/>
      <c r="C310" s="55"/>
      <c r="AN310" s="785" t="str">
        <f t="shared" si="46"/>
        <v/>
      </c>
      <c r="AO310" s="785" t="str">
        <f t="shared" si="47"/>
        <v/>
      </c>
      <c r="AP310" s="786" t="str">
        <f t="shared" si="48"/>
        <v/>
      </c>
      <c r="AQ310" s="785" t="str">
        <f t="shared" si="49"/>
        <v/>
      </c>
      <c r="BH310" s="586"/>
      <c r="BI310" s="585" t="str">
        <f t="shared" si="50"/>
        <v/>
      </c>
      <c r="BJ310" s="585" t="str">
        <f t="shared" si="51"/>
        <v/>
      </c>
      <c r="BK310" s="358">
        <v>297</v>
      </c>
      <c r="BL310" s="579" t="str">
        <f t="shared" si="52"/>
        <v/>
      </c>
      <c r="BM310" s="579" t="str">
        <f t="shared" si="53"/>
        <v/>
      </c>
      <c r="BN310" s="579" t="str">
        <f t="shared" si="54"/>
        <v/>
      </c>
      <c r="BO310" s="579" t="str">
        <f t="shared" si="55"/>
        <v/>
      </c>
      <c r="BP310" s="579" t="str">
        <f t="shared" si="55"/>
        <v/>
      </c>
    </row>
    <row r="311" spans="1:68" ht="15" x14ac:dyDescent="0.2">
      <c r="A311" s="419">
        <v>303</v>
      </c>
      <c r="B311" s="55"/>
      <c r="C311" s="55"/>
      <c r="AN311" s="785" t="str">
        <f t="shared" si="46"/>
        <v/>
      </c>
      <c r="AO311" s="785" t="str">
        <f t="shared" si="47"/>
        <v/>
      </c>
      <c r="AP311" s="786" t="str">
        <f t="shared" si="48"/>
        <v/>
      </c>
      <c r="AQ311" s="785" t="str">
        <f t="shared" si="49"/>
        <v/>
      </c>
      <c r="BH311" s="586"/>
      <c r="BI311" s="585" t="str">
        <f t="shared" si="50"/>
        <v/>
      </c>
      <c r="BJ311" s="585" t="str">
        <f t="shared" si="51"/>
        <v/>
      </c>
      <c r="BK311" s="358">
        <v>298</v>
      </c>
      <c r="BL311" s="579" t="str">
        <f t="shared" si="52"/>
        <v/>
      </c>
      <c r="BM311" s="579" t="str">
        <f t="shared" si="53"/>
        <v/>
      </c>
      <c r="BN311" s="579" t="str">
        <f t="shared" si="54"/>
        <v/>
      </c>
      <c r="BO311" s="579" t="str">
        <f t="shared" si="55"/>
        <v/>
      </c>
      <c r="BP311" s="579" t="str">
        <f t="shared" si="55"/>
        <v/>
      </c>
    </row>
    <row r="312" spans="1:68" ht="15" x14ac:dyDescent="0.2">
      <c r="A312" s="419">
        <v>304</v>
      </c>
      <c r="B312" s="55"/>
      <c r="C312" s="55"/>
      <c r="AN312" s="785" t="str">
        <f t="shared" si="46"/>
        <v/>
      </c>
      <c r="AO312" s="785" t="str">
        <f t="shared" si="47"/>
        <v/>
      </c>
      <c r="AP312" s="786" t="str">
        <f t="shared" si="48"/>
        <v/>
      </c>
      <c r="AQ312" s="785" t="str">
        <f t="shared" si="49"/>
        <v/>
      </c>
      <c r="BH312" s="586"/>
      <c r="BI312" s="585" t="str">
        <f t="shared" si="50"/>
        <v/>
      </c>
      <c r="BJ312" s="585" t="str">
        <f t="shared" si="51"/>
        <v/>
      </c>
      <c r="BK312" s="358">
        <v>299</v>
      </c>
      <c r="BL312" s="579" t="str">
        <f t="shared" si="52"/>
        <v/>
      </c>
      <c r="BM312" s="579" t="str">
        <f t="shared" si="53"/>
        <v/>
      </c>
      <c r="BN312" s="579" t="str">
        <f t="shared" si="54"/>
        <v/>
      </c>
      <c r="BO312" s="579" t="str">
        <f t="shared" si="55"/>
        <v/>
      </c>
      <c r="BP312" s="579" t="str">
        <f t="shared" si="55"/>
        <v/>
      </c>
    </row>
    <row r="313" spans="1:68" ht="15" x14ac:dyDescent="0.2">
      <c r="A313" s="419">
        <v>305</v>
      </c>
      <c r="B313" s="55"/>
      <c r="C313" s="55"/>
      <c r="AN313" s="785" t="str">
        <f t="shared" si="46"/>
        <v/>
      </c>
      <c r="AO313" s="785" t="str">
        <f t="shared" si="47"/>
        <v/>
      </c>
      <c r="AP313" s="786" t="str">
        <f t="shared" si="48"/>
        <v/>
      </c>
      <c r="AQ313" s="785" t="str">
        <f t="shared" si="49"/>
        <v/>
      </c>
      <c r="BH313" s="586"/>
      <c r="BI313" s="585" t="str">
        <f t="shared" si="50"/>
        <v/>
      </c>
      <c r="BJ313" s="585" t="str">
        <f t="shared" si="51"/>
        <v/>
      </c>
      <c r="BK313" s="358">
        <v>300</v>
      </c>
      <c r="BL313" s="579" t="str">
        <f t="shared" si="52"/>
        <v/>
      </c>
      <c r="BM313" s="579" t="str">
        <f t="shared" si="53"/>
        <v/>
      </c>
      <c r="BN313" s="579" t="str">
        <f t="shared" si="54"/>
        <v/>
      </c>
      <c r="BO313" s="579" t="str">
        <f t="shared" si="55"/>
        <v/>
      </c>
      <c r="BP313" s="579" t="str">
        <f t="shared" si="55"/>
        <v/>
      </c>
    </row>
    <row r="314" spans="1:68" ht="15" x14ac:dyDescent="0.2">
      <c r="A314" s="419">
        <v>306</v>
      </c>
      <c r="B314" s="55"/>
      <c r="C314" s="55"/>
      <c r="AN314" s="785" t="str">
        <f t="shared" si="46"/>
        <v/>
      </c>
      <c r="AO314" s="785" t="str">
        <f t="shared" si="47"/>
        <v/>
      </c>
      <c r="AP314" s="786" t="str">
        <f t="shared" si="48"/>
        <v/>
      </c>
      <c r="AQ314" s="785" t="str">
        <f t="shared" si="49"/>
        <v/>
      </c>
      <c r="BH314" s="586"/>
      <c r="BI314" s="585" t="str">
        <f t="shared" si="50"/>
        <v/>
      </c>
      <c r="BJ314" s="585" t="str">
        <f t="shared" si="51"/>
        <v/>
      </c>
      <c r="BK314" s="358">
        <v>301</v>
      </c>
      <c r="BL314" s="579" t="str">
        <f t="shared" si="52"/>
        <v/>
      </c>
      <c r="BM314" s="579" t="str">
        <f t="shared" si="53"/>
        <v/>
      </c>
      <c r="BN314" s="579" t="str">
        <f t="shared" si="54"/>
        <v/>
      </c>
      <c r="BO314" s="579" t="str">
        <f t="shared" si="55"/>
        <v/>
      </c>
      <c r="BP314" s="579" t="str">
        <f t="shared" si="55"/>
        <v/>
      </c>
    </row>
    <row r="315" spans="1:68" ht="15" x14ac:dyDescent="0.2">
      <c r="A315" s="419">
        <v>307</v>
      </c>
      <c r="B315" s="55"/>
      <c r="C315" s="55"/>
      <c r="AN315" s="785" t="str">
        <f t="shared" si="46"/>
        <v/>
      </c>
      <c r="AO315" s="785" t="str">
        <f t="shared" si="47"/>
        <v/>
      </c>
      <c r="AP315" s="786" t="str">
        <f t="shared" si="48"/>
        <v/>
      </c>
      <c r="AQ315" s="785" t="str">
        <f t="shared" si="49"/>
        <v/>
      </c>
      <c r="BH315" s="586"/>
      <c r="BI315" s="585" t="str">
        <f t="shared" si="50"/>
        <v/>
      </c>
      <c r="BJ315" s="585" t="str">
        <f t="shared" si="51"/>
        <v/>
      </c>
      <c r="BK315" s="358">
        <v>302</v>
      </c>
      <c r="BL315" s="579" t="str">
        <f t="shared" si="52"/>
        <v/>
      </c>
      <c r="BM315" s="579" t="str">
        <f t="shared" si="53"/>
        <v/>
      </c>
      <c r="BN315" s="579" t="str">
        <f t="shared" si="54"/>
        <v/>
      </c>
      <c r="BO315" s="579" t="str">
        <f t="shared" si="55"/>
        <v/>
      </c>
      <c r="BP315" s="579" t="str">
        <f t="shared" si="55"/>
        <v/>
      </c>
    </row>
    <row r="316" spans="1:68" ht="15" x14ac:dyDescent="0.2">
      <c r="A316" s="419">
        <v>308</v>
      </c>
      <c r="B316" s="55"/>
      <c r="C316" s="55"/>
      <c r="AN316" s="785" t="str">
        <f t="shared" si="46"/>
        <v/>
      </c>
      <c r="AO316" s="785" t="str">
        <f t="shared" si="47"/>
        <v/>
      </c>
      <c r="AP316" s="786" t="str">
        <f t="shared" si="48"/>
        <v/>
      </c>
      <c r="AQ316" s="785" t="str">
        <f t="shared" si="49"/>
        <v/>
      </c>
      <c r="BH316" s="586"/>
      <c r="BI316" s="585" t="str">
        <f t="shared" si="50"/>
        <v/>
      </c>
      <c r="BJ316" s="585" t="str">
        <f t="shared" si="51"/>
        <v/>
      </c>
      <c r="BK316" s="358">
        <v>303</v>
      </c>
      <c r="BL316" s="579" t="str">
        <f t="shared" si="52"/>
        <v/>
      </c>
      <c r="BM316" s="579" t="str">
        <f t="shared" si="53"/>
        <v/>
      </c>
      <c r="BN316" s="579" t="str">
        <f t="shared" si="54"/>
        <v/>
      </c>
      <c r="BO316" s="579" t="str">
        <f t="shared" si="55"/>
        <v/>
      </c>
      <c r="BP316" s="579" t="str">
        <f t="shared" si="55"/>
        <v/>
      </c>
    </row>
    <row r="317" spans="1:68" ht="15" x14ac:dyDescent="0.2">
      <c r="A317" s="419">
        <v>309</v>
      </c>
      <c r="B317" s="55"/>
      <c r="C317" s="55"/>
      <c r="AN317" s="785" t="str">
        <f t="shared" si="46"/>
        <v/>
      </c>
      <c r="AO317" s="785" t="str">
        <f t="shared" si="47"/>
        <v/>
      </c>
      <c r="AP317" s="786" t="str">
        <f t="shared" si="48"/>
        <v/>
      </c>
      <c r="AQ317" s="785" t="str">
        <f t="shared" si="49"/>
        <v/>
      </c>
      <c r="BH317" s="586"/>
      <c r="BI317" s="585" t="str">
        <f t="shared" si="50"/>
        <v/>
      </c>
      <c r="BJ317" s="585" t="str">
        <f t="shared" si="51"/>
        <v/>
      </c>
      <c r="BK317" s="358">
        <v>304</v>
      </c>
      <c r="BL317" s="579" t="str">
        <f t="shared" si="52"/>
        <v/>
      </c>
      <c r="BM317" s="579" t="str">
        <f t="shared" si="53"/>
        <v/>
      </c>
      <c r="BN317" s="579" t="str">
        <f t="shared" si="54"/>
        <v/>
      </c>
      <c r="BO317" s="579" t="str">
        <f t="shared" si="55"/>
        <v/>
      </c>
      <c r="BP317" s="579" t="str">
        <f t="shared" si="55"/>
        <v/>
      </c>
    </row>
    <row r="318" spans="1:68" ht="15" x14ac:dyDescent="0.2">
      <c r="A318" s="419">
        <v>310</v>
      </c>
      <c r="B318" s="55"/>
      <c r="C318" s="55"/>
      <c r="AN318" s="785" t="str">
        <f t="shared" si="46"/>
        <v/>
      </c>
      <c r="AO318" s="785" t="str">
        <f t="shared" si="47"/>
        <v/>
      </c>
      <c r="AP318" s="786" t="str">
        <f t="shared" si="48"/>
        <v/>
      </c>
      <c r="AQ318" s="785" t="str">
        <f t="shared" si="49"/>
        <v/>
      </c>
      <c r="BH318" s="586"/>
      <c r="BI318" s="585" t="str">
        <f t="shared" si="50"/>
        <v/>
      </c>
      <c r="BJ318" s="585" t="str">
        <f t="shared" si="51"/>
        <v/>
      </c>
      <c r="BK318" s="358">
        <v>305</v>
      </c>
      <c r="BL318" s="579" t="str">
        <f t="shared" si="52"/>
        <v/>
      </c>
      <c r="BM318" s="579" t="str">
        <f t="shared" si="53"/>
        <v/>
      </c>
      <c r="BN318" s="579" t="str">
        <f t="shared" si="54"/>
        <v/>
      </c>
      <c r="BO318" s="579" t="str">
        <f t="shared" si="55"/>
        <v/>
      </c>
      <c r="BP318" s="579" t="str">
        <f t="shared" si="55"/>
        <v/>
      </c>
    </row>
    <row r="319" spans="1:68" ht="15" x14ac:dyDescent="0.2">
      <c r="A319" s="419">
        <v>311</v>
      </c>
      <c r="B319" s="55"/>
      <c r="C319" s="55"/>
      <c r="AN319" s="785" t="str">
        <f t="shared" si="46"/>
        <v/>
      </c>
      <c r="AO319" s="785" t="str">
        <f t="shared" si="47"/>
        <v/>
      </c>
      <c r="AP319" s="786" t="str">
        <f t="shared" si="48"/>
        <v/>
      </c>
      <c r="AQ319" s="785" t="str">
        <f t="shared" si="49"/>
        <v/>
      </c>
      <c r="BH319" s="586"/>
      <c r="BI319" s="585" t="str">
        <f t="shared" si="50"/>
        <v/>
      </c>
      <c r="BJ319" s="585" t="str">
        <f t="shared" si="51"/>
        <v/>
      </c>
      <c r="BK319" s="358">
        <v>306</v>
      </c>
      <c r="BL319" s="579" t="str">
        <f t="shared" si="52"/>
        <v/>
      </c>
      <c r="BM319" s="579" t="str">
        <f t="shared" si="53"/>
        <v/>
      </c>
      <c r="BN319" s="579" t="str">
        <f t="shared" si="54"/>
        <v/>
      </c>
      <c r="BO319" s="579" t="str">
        <f t="shared" si="55"/>
        <v/>
      </c>
      <c r="BP319" s="579" t="str">
        <f t="shared" si="55"/>
        <v/>
      </c>
    </row>
    <row r="320" spans="1:68" ht="15" x14ac:dyDescent="0.2">
      <c r="A320" s="419">
        <v>312</v>
      </c>
      <c r="B320" s="55"/>
      <c r="C320" s="55"/>
      <c r="AN320" s="785" t="str">
        <f t="shared" si="46"/>
        <v/>
      </c>
      <c r="AO320" s="785" t="str">
        <f t="shared" si="47"/>
        <v/>
      </c>
      <c r="AP320" s="786" t="str">
        <f t="shared" si="48"/>
        <v/>
      </c>
      <c r="AQ320" s="785" t="str">
        <f t="shared" si="49"/>
        <v/>
      </c>
      <c r="BH320" s="586"/>
      <c r="BI320" s="585" t="str">
        <f t="shared" si="50"/>
        <v/>
      </c>
      <c r="BJ320" s="585" t="str">
        <f t="shared" si="51"/>
        <v/>
      </c>
      <c r="BK320" s="358">
        <v>307</v>
      </c>
      <c r="BL320" s="579" t="str">
        <f t="shared" si="52"/>
        <v/>
      </c>
      <c r="BM320" s="579" t="str">
        <f t="shared" si="53"/>
        <v/>
      </c>
      <c r="BN320" s="579" t="str">
        <f t="shared" si="54"/>
        <v/>
      </c>
      <c r="BO320" s="579" t="str">
        <f t="shared" si="55"/>
        <v/>
      </c>
      <c r="BP320" s="579" t="str">
        <f t="shared" si="55"/>
        <v/>
      </c>
    </row>
    <row r="321" spans="1:68" ht="15" x14ac:dyDescent="0.2">
      <c r="A321" s="419">
        <v>313</v>
      </c>
      <c r="B321" s="55"/>
      <c r="C321" s="55"/>
      <c r="AN321" s="785" t="str">
        <f t="shared" si="46"/>
        <v/>
      </c>
      <c r="AO321" s="785" t="str">
        <f t="shared" si="47"/>
        <v/>
      </c>
      <c r="AP321" s="786" t="str">
        <f t="shared" si="48"/>
        <v/>
      </c>
      <c r="AQ321" s="785" t="str">
        <f t="shared" si="49"/>
        <v/>
      </c>
      <c r="BH321" s="586"/>
      <c r="BI321" s="585" t="str">
        <f t="shared" si="50"/>
        <v/>
      </c>
      <c r="BJ321" s="585" t="str">
        <f t="shared" si="51"/>
        <v/>
      </c>
      <c r="BK321" s="358">
        <v>308</v>
      </c>
      <c r="BL321" s="579" t="str">
        <f t="shared" si="52"/>
        <v/>
      </c>
      <c r="BM321" s="579" t="str">
        <f t="shared" si="53"/>
        <v/>
      </c>
      <c r="BN321" s="579" t="str">
        <f t="shared" si="54"/>
        <v/>
      </c>
      <c r="BO321" s="579" t="str">
        <f t="shared" si="55"/>
        <v/>
      </c>
      <c r="BP321" s="579" t="str">
        <f t="shared" si="55"/>
        <v/>
      </c>
    </row>
    <row r="322" spans="1:68" ht="15" x14ac:dyDescent="0.2">
      <c r="A322" s="419">
        <v>314</v>
      </c>
      <c r="B322" s="55"/>
      <c r="C322" s="55"/>
      <c r="AN322" s="785" t="str">
        <f t="shared" si="46"/>
        <v/>
      </c>
      <c r="AO322" s="785" t="str">
        <f t="shared" si="47"/>
        <v/>
      </c>
      <c r="AP322" s="786" t="str">
        <f t="shared" si="48"/>
        <v/>
      </c>
      <c r="AQ322" s="785" t="str">
        <f t="shared" si="49"/>
        <v/>
      </c>
      <c r="BH322" s="586"/>
      <c r="BI322" s="585" t="str">
        <f t="shared" si="50"/>
        <v/>
      </c>
      <c r="BJ322" s="585" t="str">
        <f t="shared" si="51"/>
        <v/>
      </c>
      <c r="BK322" s="358">
        <v>309</v>
      </c>
      <c r="BL322" s="579" t="str">
        <f t="shared" si="52"/>
        <v/>
      </c>
      <c r="BM322" s="579" t="str">
        <f t="shared" si="53"/>
        <v/>
      </c>
      <c r="BN322" s="579" t="str">
        <f t="shared" si="54"/>
        <v/>
      </c>
      <c r="BO322" s="579" t="str">
        <f t="shared" si="55"/>
        <v/>
      </c>
      <c r="BP322" s="579" t="str">
        <f t="shared" si="55"/>
        <v/>
      </c>
    </row>
    <row r="323" spans="1:68" ht="15" x14ac:dyDescent="0.2">
      <c r="A323" s="419">
        <v>315</v>
      </c>
      <c r="B323" s="55"/>
      <c r="C323" s="55"/>
      <c r="AN323" s="785" t="str">
        <f t="shared" si="46"/>
        <v/>
      </c>
      <c r="AO323" s="785" t="str">
        <f t="shared" si="47"/>
        <v/>
      </c>
      <c r="AP323" s="786" t="str">
        <f t="shared" si="48"/>
        <v/>
      </c>
      <c r="AQ323" s="785" t="str">
        <f t="shared" si="49"/>
        <v/>
      </c>
      <c r="BH323" s="586"/>
      <c r="BI323" s="585" t="str">
        <f t="shared" si="50"/>
        <v/>
      </c>
      <c r="BJ323" s="585" t="str">
        <f t="shared" si="51"/>
        <v/>
      </c>
      <c r="BK323" s="358">
        <v>310</v>
      </c>
      <c r="BL323" s="579" t="str">
        <f t="shared" si="52"/>
        <v/>
      </c>
      <c r="BM323" s="579" t="str">
        <f t="shared" si="53"/>
        <v/>
      </c>
      <c r="BN323" s="579" t="str">
        <f t="shared" si="54"/>
        <v/>
      </c>
      <c r="BO323" s="579" t="str">
        <f t="shared" si="55"/>
        <v/>
      </c>
      <c r="BP323" s="579" t="str">
        <f t="shared" si="55"/>
        <v/>
      </c>
    </row>
    <row r="324" spans="1:68" ht="15" x14ac:dyDescent="0.2">
      <c r="A324" s="419">
        <v>316</v>
      </c>
      <c r="B324" s="55"/>
      <c r="C324" s="55"/>
      <c r="AN324" s="785" t="str">
        <f t="shared" si="46"/>
        <v/>
      </c>
      <c r="AO324" s="785" t="str">
        <f t="shared" si="47"/>
        <v/>
      </c>
      <c r="AP324" s="786" t="str">
        <f t="shared" si="48"/>
        <v/>
      </c>
      <c r="AQ324" s="785" t="str">
        <f t="shared" si="49"/>
        <v/>
      </c>
      <c r="BH324" s="586"/>
      <c r="BI324" s="585" t="str">
        <f t="shared" si="50"/>
        <v/>
      </c>
      <c r="BJ324" s="585" t="str">
        <f t="shared" si="51"/>
        <v/>
      </c>
      <c r="BK324" s="358">
        <v>311</v>
      </c>
      <c r="BL324" s="579" t="str">
        <f t="shared" si="52"/>
        <v/>
      </c>
      <c r="BM324" s="579" t="str">
        <f t="shared" si="53"/>
        <v/>
      </c>
      <c r="BN324" s="579" t="str">
        <f t="shared" si="54"/>
        <v/>
      </c>
      <c r="BO324" s="579" t="str">
        <f t="shared" si="55"/>
        <v/>
      </c>
      <c r="BP324" s="579" t="str">
        <f t="shared" si="55"/>
        <v/>
      </c>
    </row>
    <row r="325" spans="1:68" ht="15" x14ac:dyDescent="0.2">
      <c r="A325" s="419">
        <v>317</v>
      </c>
      <c r="B325" s="55"/>
      <c r="C325" s="55"/>
      <c r="AN325" s="785" t="str">
        <f t="shared" si="46"/>
        <v/>
      </c>
      <c r="AO325" s="785" t="str">
        <f t="shared" si="47"/>
        <v/>
      </c>
      <c r="AP325" s="786" t="str">
        <f t="shared" si="48"/>
        <v/>
      </c>
      <c r="AQ325" s="785" t="str">
        <f t="shared" si="49"/>
        <v/>
      </c>
      <c r="BH325" s="586"/>
      <c r="BI325" s="585" t="str">
        <f t="shared" si="50"/>
        <v/>
      </c>
      <c r="BJ325" s="585" t="str">
        <f t="shared" si="51"/>
        <v/>
      </c>
      <c r="BK325" s="358">
        <v>312</v>
      </c>
      <c r="BL325" s="579" t="str">
        <f t="shared" si="52"/>
        <v/>
      </c>
      <c r="BM325" s="579" t="str">
        <f t="shared" si="53"/>
        <v/>
      </c>
      <c r="BN325" s="579" t="str">
        <f t="shared" si="54"/>
        <v/>
      </c>
      <c r="BO325" s="579" t="str">
        <f t="shared" si="55"/>
        <v/>
      </c>
      <c r="BP325" s="579" t="str">
        <f t="shared" si="55"/>
        <v/>
      </c>
    </row>
    <row r="326" spans="1:68" ht="15" x14ac:dyDescent="0.2">
      <c r="A326" s="419">
        <v>318</v>
      </c>
      <c r="B326" s="55"/>
      <c r="C326" s="55"/>
      <c r="AN326" s="785" t="str">
        <f t="shared" si="46"/>
        <v/>
      </c>
      <c r="AO326" s="785" t="str">
        <f t="shared" si="47"/>
        <v/>
      </c>
      <c r="AP326" s="786" t="str">
        <f t="shared" si="48"/>
        <v/>
      </c>
      <c r="AQ326" s="785" t="str">
        <f t="shared" si="49"/>
        <v/>
      </c>
      <c r="BH326" s="586"/>
      <c r="BI326" s="585" t="str">
        <f t="shared" si="50"/>
        <v/>
      </c>
      <c r="BJ326" s="585" t="str">
        <f t="shared" si="51"/>
        <v/>
      </c>
      <c r="BK326" s="358">
        <v>313</v>
      </c>
      <c r="BL326" s="579" t="str">
        <f t="shared" si="52"/>
        <v/>
      </c>
      <c r="BM326" s="579" t="str">
        <f t="shared" si="53"/>
        <v/>
      </c>
      <c r="BN326" s="579" t="str">
        <f t="shared" si="54"/>
        <v/>
      </c>
      <c r="BO326" s="579" t="str">
        <f t="shared" si="55"/>
        <v/>
      </c>
      <c r="BP326" s="579" t="str">
        <f t="shared" si="55"/>
        <v/>
      </c>
    </row>
    <row r="327" spans="1:68" ht="15" x14ac:dyDescent="0.2">
      <c r="A327" s="419">
        <v>319</v>
      </c>
      <c r="B327" s="55"/>
      <c r="C327" s="55"/>
      <c r="AN327" s="785" t="str">
        <f t="shared" si="46"/>
        <v/>
      </c>
      <c r="AO327" s="785" t="str">
        <f t="shared" si="47"/>
        <v/>
      </c>
      <c r="AP327" s="786" t="str">
        <f t="shared" si="48"/>
        <v/>
      </c>
      <c r="AQ327" s="785" t="str">
        <f t="shared" si="49"/>
        <v/>
      </c>
      <c r="BH327" s="586"/>
      <c r="BI327" s="585" t="str">
        <f t="shared" si="50"/>
        <v/>
      </c>
      <c r="BJ327" s="585" t="str">
        <f t="shared" si="51"/>
        <v/>
      </c>
      <c r="BK327" s="358">
        <v>314</v>
      </c>
      <c r="BL327" s="579" t="str">
        <f t="shared" si="52"/>
        <v/>
      </c>
      <c r="BM327" s="579" t="str">
        <f t="shared" si="53"/>
        <v/>
      </c>
      <c r="BN327" s="579" t="str">
        <f t="shared" si="54"/>
        <v/>
      </c>
      <c r="BO327" s="579" t="str">
        <f t="shared" si="55"/>
        <v/>
      </c>
      <c r="BP327" s="579" t="str">
        <f t="shared" si="55"/>
        <v/>
      </c>
    </row>
    <row r="328" spans="1:68" ht="15" x14ac:dyDescent="0.2">
      <c r="A328" s="419">
        <v>320</v>
      </c>
      <c r="B328" s="55"/>
      <c r="C328" s="55"/>
      <c r="AN328" s="785" t="str">
        <f t="shared" si="46"/>
        <v/>
      </c>
      <c r="AO328" s="785" t="str">
        <f t="shared" si="47"/>
        <v/>
      </c>
      <c r="AP328" s="786" t="str">
        <f t="shared" si="48"/>
        <v/>
      </c>
      <c r="AQ328" s="785" t="str">
        <f t="shared" si="49"/>
        <v/>
      </c>
      <c r="BH328" s="586"/>
      <c r="BI328" s="585" t="str">
        <f t="shared" si="50"/>
        <v/>
      </c>
      <c r="BJ328" s="585" t="str">
        <f t="shared" si="51"/>
        <v/>
      </c>
      <c r="BK328" s="358">
        <v>315</v>
      </c>
      <c r="BL328" s="579" t="str">
        <f t="shared" si="52"/>
        <v/>
      </c>
      <c r="BM328" s="579" t="str">
        <f t="shared" si="53"/>
        <v/>
      </c>
      <c r="BN328" s="579" t="str">
        <f t="shared" si="54"/>
        <v/>
      </c>
      <c r="BO328" s="579" t="str">
        <f t="shared" si="55"/>
        <v/>
      </c>
      <c r="BP328" s="579" t="str">
        <f t="shared" si="55"/>
        <v/>
      </c>
    </row>
    <row r="329" spans="1:68" ht="15" x14ac:dyDescent="0.2">
      <c r="A329" s="419">
        <v>321</v>
      </c>
      <c r="B329" s="55"/>
      <c r="C329" s="55"/>
      <c r="AN329" s="785" t="str">
        <f t="shared" si="46"/>
        <v/>
      </c>
      <c r="AO329" s="785" t="str">
        <f t="shared" si="47"/>
        <v/>
      </c>
      <c r="AP329" s="786" t="str">
        <f t="shared" si="48"/>
        <v/>
      </c>
      <c r="AQ329" s="785" t="str">
        <f t="shared" si="49"/>
        <v/>
      </c>
      <c r="BH329" s="586"/>
      <c r="BI329" s="585" t="str">
        <f t="shared" si="50"/>
        <v/>
      </c>
      <c r="BJ329" s="585" t="str">
        <f t="shared" si="51"/>
        <v/>
      </c>
      <c r="BK329" s="358">
        <v>316</v>
      </c>
      <c r="BL329" s="579" t="str">
        <f t="shared" si="52"/>
        <v/>
      </c>
      <c r="BM329" s="579" t="str">
        <f t="shared" si="53"/>
        <v/>
      </c>
      <c r="BN329" s="579" t="str">
        <f t="shared" si="54"/>
        <v/>
      </c>
      <c r="BO329" s="579" t="str">
        <f t="shared" si="55"/>
        <v/>
      </c>
      <c r="BP329" s="579" t="str">
        <f t="shared" si="55"/>
        <v/>
      </c>
    </row>
    <row r="330" spans="1:68" ht="15" x14ac:dyDescent="0.2">
      <c r="A330" s="419">
        <v>322</v>
      </c>
      <c r="B330" s="55"/>
      <c r="C330" s="55"/>
      <c r="AN330" s="785" t="str">
        <f t="shared" ref="AN330:AN393" si="56">IF(OR(B329="",C329=""),"",B329-C329)</f>
        <v/>
      </c>
      <c r="AO330" s="785" t="str">
        <f t="shared" ref="AO330:AO393" si="57">IF(OR(C329="",B329="",BL334=""),"",IF($BI$13=0,BJ334,BI334))</f>
        <v/>
      </c>
      <c r="AP330" s="786" t="str">
        <f t="shared" ref="AP330:AP393" si="58">IF(BM334=-1," - ",IF(BM334=1," + ",""))</f>
        <v/>
      </c>
      <c r="AQ330" s="785" t="str">
        <f t="shared" ref="AQ330:AQ393" si="59">BN334</f>
        <v/>
      </c>
      <c r="BH330" s="586"/>
      <c r="BI330" s="585" t="str">
        <f t="shared" si="50"/>
        <v/>
      </c>
      <c r="BJ330" s="585" t="str">
        <f t="shared" si="51"/>
        <v/>
      </c>
      <c r="BK330" s="358">
        <v>317</v>
      </c>
      <c r="BL330" s="579" t="str">
        <f t="shared" si="52"/>
        <v/>
      </c>
      <c r="BM330" s="579" t="str">
        <f t="shared" si="53"/>
        <v/>
      </c>
      <c r="BN330" s="579" t="str">
        <f t="shared" si="54"/>
        <v/>
      </c>
      <c r="BO330" s="579" t="str">
        <f t="shared" si="55"/>
        <v/>
      </c>
      <c r="BP330" s="579" t="str">
        <f t="shared" si="55"/>
        <v/>
      </c>
    </row>
    <row r="331" spans="1:68" ht="15" x14ac:dyDescent="0.2">
      <c r="A331" s="419">
        <v>323</v>
      </c>
      <c r="B331" s="55"/>
      <c r="C331" s="55"/>
      <c r="AN331" s="785" t="str">
        <f t="shared" si="56"/>
        <v/>
      </c>
      <c r="AO331" s="785" t="str">
        <f t="shared" si="57"/>
        <v/>
      </c>
      <c r="AP331" s="786" t="str">
        <f t="shared" si="58"/>
        <v/>
      </c>
      <c r="AQ331" s="785" t="str">
        <f t="shared" si="59"/>
        <v/>
      </c>
      <c r="BH331" s="586"/>
      <c r="BI331" s="585" t="str">
        <f t="shared" si="50"/>
        <v/>
      </c>
      <c r="BJ331" s="585" t="str">
        <f t="shared" si="51"/>
        <v/>
      </c>
      <c r="BK331" s="358">
        <v>318</v>
      </c>
      <c r="BL331" s="579" t="str">
        <f t="shared" si="52"/>
        <v/>
      </c>
      <c r="BM331" s="579" t="str">
        <f t="shared" si="53"/>
        <v/>
      </c>
      <c r="BN331" s="579" t="str">
        <f t="shared" si="54"/>
        <v/>
      </c>
      <c r="BO331" s="579" t="str">
        <f t="shared" si="55"/>
        <v/>
      </c>
      <c r="BP331" s="579" t="str">
        <f t="shared" si="55"/>
        <v/>
      </c>
    </row>
    <row r="332" spans="1:68" ht="15" x14ac:dyDescent="0.2">
      <c r="A332" s="419">
        <v>324</v>
      </c>
      <c r="B332" s="55"/>
      <c r="C332" s="55"/>
      <c r="AN332" s="785" t="str">
        <f t="shared" si="56"/>
        <v/>
      </c>
      <c r="AO332" s="785" t="str">
        <f t="shared" si="57"/>
        <v/>
      </c>
      <c r="AP332" s="786" t="str">
        <f t="shared" si="58"/>
        <v/>
      </c>
      <c r="AQ332" s="785" t="str">
        <f t="shared" si="59"/>
        <v/>
      </c>
      <c r="BH332" s="586"/>
      <c r="BI332" s="585" t="str">
        <f t="shared" si="50"/>
        <v/>
      </c>
      <c r="BJ332" s="585" t="str">
        <f t="shared" si="51"/>
        <v/>
      </c>
      <c r="BK332" s="358">
        <v>319</v>
      </c>
      <c r="BL332" s="579" t="str">
        <f t="shared" si="52"/>
        <v/>
      </c>
      <c r="BM332" s="579" t="str">
        <f t="shared" si="53"/>
        <v/>
      </c>
      <c r="BN332" s="579" t="str">
        <f t="shared" si="54"/>
        <v/>
      </c>
      <c r="BO332" s="579" t="str">
        <f t="shared" si="55"/>
        <v/>
      </c>
      <c r="BP332" s="579" t="str">
        <f t="shared" si="55"/>
        <v/>
      </c>
    </row>
    <row r="333" spans="1:68" ht="15" x14ac:dyDescent="0.2">
      <c r="A333" s="419">
        <v>325</v>
      </c>
      <c r="B333" s="55"/>
      <c r="C333" s="55"/>
      <c r="AN333" s="785" t="str">
        <f t="shared" si="56"/>
        <v/>
      </c>
      <c r="AO333" s="785" t="str">
        <f t="shared" si="57"/>
        <v/>
      </c>
      <c r="AP333" s="786" t="str">
        <f t="shared" si="58"/>
        <v/>
      </c>
      <c r="AQ333" s="785" t="str">
        <f t="shared" si="59"/>
        <v/>
      </c>
      <c r="BH333" s="586"/>
      <c r="BI333" s="585" t="str">
        <f t="shared" si="50"/>
        <v/>
      </c>
      <c r="BJ333" s="585" t="str">
        <f t="shared" si="51"/>
        <v/>
      </c>
      <c r="BK333" s="358">
        <v>320</v>
      </c>
      <c r="BL333" s="579" t="str">
        <f t="shared" si="52"/>
        <v/>
      </c>
      <c r="BM333" s="579" t="str">
        <f t="shared" si="53"/>
        <v/>
      </c>
      <c r="BN333" s="579" t="str">
        <f t="shared" si="54"/>
        <v/>
      </c>
      <c r="BO333" s="579" t="str">
        <f t="shared" si="55"/>
        <v/>
      </c>
      <c r="BP333" s="579" t="str">
        <f t="shared" si="55"/>
        <v/>
      </c>
    </row>
    <row r="334" spans="1:68" ht="15" x14ac:dyDescent="0.2">
      <c r="A334" s="419">
        <v>326</v>
      </c>
      <c r="B334" s="55"/>
      <c r="C334" s="55"/>
      <c r="AN334" s="785" t="str">
        <f t="shared" si="56"/>
        <v/>
      </c>
      <c r="AO334" s="785" t="str">
        <f t="shared" si="57"/>
        <v/>
      </c>
      <c r="AP334" s="786" t="str">
        <f t="shared" si="58"/>
        <v/>
      </c>
      <c r="AQ334" s="785" t="str">
        <f t="shared" si="59"/>
        <v/>
      </c>
      <c r="BH334" s="586"/>
      <c r="BI334" s="585" t="str">
        <f t="shared" ref="BI334:BI397" si="60">IF(OR(A329="",B329="",BL334=""),"",_xlfn.RANK.AVG(BL334,$BL$14:$BL$513,1))</f>
        <v/>
      </c>
      <c r="BJ334" s="585" t="str">
        <f t="shared" ref="BJ334:BJ397" si="61">IF(OR(B329="",C329="",BL334=""),"",RANK(BL334,$BL$14:$BL$513,1))</f>
        <v/>
      </c>
      <c r="BK334" s="358">
        <v>321</v>
      </c>
      <c r="BL334" s="579" t="str">
        <f t="shared" ref="BL334:BL397" si="62">IF(OR(B329="",C329="",AN330=0),"",ABS(AN330))</f>
        <v/>
      </c>
      <c r="BM334" s="579" t="str">
        <f t="shared" ref="BM334:BM397" si="63">IF(BL334="","",IF(AN330&lt;0,-1,IF(AN330=0,0,IF(AN330&gt;0,1))))</f>
        <v/>
      </c>
      <c r="BN334" s="579" t="str">
        <f t="shared" ref="BN334:BN397" si="64">IF(OR(AN330=0,AN330=""),"",AO330*BM334)</f>
        <v/>
      </c>
      <c r="BO334" s="579" t="str">
        <f t="shared" si="55"/>
        <v/>
      </c>
      <c r="BP334" s="579" t="str">
        <f t="shared" si="55"/>
        <v/>
      </c>
    </row>
    <row r="335" spans="1:68" ht="15" x14ac:dyDescent="0.2">
      <c r="A335" s="419">
        <v>327</v>
      </c>
      <c r="B335" s="55"/>
      <c r="C335" s="55"/>
      <c r="AN335" s="785" t="str">
        <f t="shared" si="56"/>
        <v/>
      </c>
      <c r="AO335" s="785" t="str">
        <f t="shared" si="57"/>
        <v/>
      </c>
      <c r="AP335" s="786" t="str">
        <f t="shared" si="58"/>
        <v/>
      </c>
      <c r="AQ335" s="785" t="str">
        <f t="shared" si="59"/>
        <v/>
      </c>
      <c r="BH335" s="586"/>
      <c r="BI335" s="585" t="str">
        <f t="shared" si="60"/>
        <v/>
      </c>
      <c r="BJ335" s="585" t="str">
        <f t="shared" si="61"/>
        <v/>
      </c>
      <c r="BK335" s="358">
        <v>322</v>
      </c>
      <c r="BL335" s="579" t="str">
        <f t="shared" si="62"/>
        <v/>
      </c>
      <c r="BM335" s="579" t="str">
        <f t="shared" si="63"/>
        <v/>
      </c>
      <c r="BN335" s="579" t="str">
        <f t="shared" si="64"/>
        <v/>
      </c>
      <c r="BO335" s="579" t="str">
        <f t="shared" si="55"/>
        <v/>
      </c>
      <c r="BP335" s="579" t="str">
        <f t="shared" si="55"/>
        <v/>
      </c>
    </row>
    <row r="336" spans="1:68" ht="15" x14ac:dyDescent="0.2">
      <c r="A336" s="419">
        <v>328</v>
      </c>
      <c r="B336" s="55"/>
      <c r="C336" s="55"/>
      <c r="AN336" s="785" t="str">
        <f t="shared" si="56"/>
        <v/>
      </c>
      <c r="AO336" s="785" t="str">
        <f t="shared" si="57"/>
        <v/>
      </c>
      <c r="AP336" s="786" t="str">
        <f t="shared" si="58"/>
        <v/>
      </c>
      <c r="AQ336" s="785" t="str">
        <f t="shared" si="59"/>
        <v/>
      </c>
      <c r="BH336" s="586"/>
      <c r="BI336" s="585" t="str">
        <f t="shared" si="60"/>
        <v/>
      </c>
      <c r="BJ336" s="585" t="str">
        <f t="shared" si="61"/>
        <v/>
      </c>
      <c r="BK336" s="358">
        <v>323</v>
      </c>
      <c r="BL336" s="579" t="str">
        <f t="shared" si="62"/>
        <v/>
      </c>
      <c r="BM336" s="579" t="str">
        <f t="shared" si="63"/>
        <v/>
      </c>
      <c r="BN336" s="579" t="str">
        <f t="shared" si="64"/>
        <v/>
      </c>
      <c r="BO336" s="579" t="str">
        <f t="shared" si="55"/>
        <v/>
      </c>
      <c r="BP336" s="579" t="str">
        <f t="shared" si="55"/>
        <v/>
      </c>
    </row>
    <row r="337" spans="1:68" ht="15" x14ac:dyDescent="0.2">
      <c r="A337" s="419">
        <v>329</v>
      </c>
      <c r="B337" s="55"/>
      <c r="C337" s="55"/>
      <c r="AN337" s="785" t="str">
        <f t="shared" si="56"/>
        <v/>
      </c>
      <c r="AO337" s="785" t="str">
        <f t="shared" si="57"/>
        <v/>
      </c>
      <c r="AP337" s="786" t="str">
        <f t="shared" si="58"/>
        <v/>
      </c>
      <c r="AQ337" s="785" t="str">
        <f t="shared" si="59"/>
        <v/>
      </c>
      <c r="BH337" s="586"/>
      <c r="BI337" s="585" t="str">
        <f t="shared" si="60"/>
        <v/>
      </c>
      <c r="BJ337" s="585" t="str">
        <f t="shared" si="61"/>
        <v/>
      </c>
      <c r="BK337" s="358">
        <v>324</v>
      </c>
      <c r="BL337" s="579" t="str">
        <f t="shared" si="62"/>
        <v/>
      </c>
      <c r="BM337" s="579" t="str">
        <f t="shared" si="63"/>
        <v/>
      </c>
      <c r="BN337" s="579" t="str">
        <f t="shared" si="64"/>
        <v/>
      </c>
      <c r="BO337" s="579" t="str">
        <f t="shared" si="55"/>
        <v/>
      </c>
      <c r="BP337" s="579" t="str">
        <f t="shared" si="55"/>
        <v/>
      </c>
    </row>
    <row r="338" spans="1:68" ht="15" x14ac:dyDescent="0.2">
      <c r="A338" s="419">
        <v>330</v>
      </c>
      <c r="B338" s="55"/>
      <c r="C338" s="55"/>
      <c r="AN338" s="785" t="str">
        <f t="shared" si="56"/>
        <v/>
      </c>
      <c r="AO338" s="785" t="str">
        <f t="shared" si="57"/>
        <v/>
      </c>
      <c r="AP338" s="786" t="str">
        <f t="shared" si="58"/>
        <v/>
      </c>
      <c r="AQ338" s="785" t="str">
        <f t="shared" si="59"/>
        <v/>
      </c>
      <c r="BH338" s="586"/>
      <c r="BI338" s="585" t="str">
        <f t="shared" si="60"/>
        <v/>
      </c>
      <c r="BJ338" s="585" t="str">
        <f t="shared" si="61"/>
        <v/>
      </c>
      <c r="BK338" s="358">
        <v>325</v>
      </c>
      <c r="BL338" s="579" t="str">
        <f t="shared" si="62"/>
        <v/>
      </c>
      <c r="BM338" s="579" t="str">
        <f t="shared" si="63"/>
        <v/>
      </c>
      <c r="BN338" s="579" t="str">
        <f t="shared" si="64"/>
        <v/>
      </c>
      <c r="BO338" s="579" t="str">
        <f t="shared" si="55"/>
        <v/>
      </c>
      <c r="BP338" s="579" t="str">
        <f t="shared" si="55"/>
        <v/>
      </c>
    </row>
    <row r="339" spans="1:68" ht="15" x14ac:dyDescent="0.2">
      <c r="A339" s="419">
        <v>331</v>
      </c>
      <c r="B339" s="55"/>
      <c r="C339" s="55"/>
      <c r="AN339" s="785" t="str">
        <f t="shared" si="56"/>
        <v/>
      </c>
      <c r="AO339" s="785" t="str">
        <f t="shared" si="57"/>
        <v/>
      </c>
      <c r="AP339" s="786" t="str">
        <f t="shared" si="58"/>
        <v/>
      </c>
      <c r="AQ339" s="785" t="str">
        <f t="shared" si="59"/>
        <v/>
      </c>
      <c r="BH339" s="586"/>
      <c r="BI339" s="585" t="str">
        <f t="shared" si="60"/>
        <v/>
      </c>
      <c r="BJ339" s="585" t="str">
        <f t="shared" si="61"/>
        <v/>
      </c>
      <c r="BK339" s="358">
        <v>326</v>
      </c>
      <c r="BL339" s="579" t="str">
        <f t="shared" si="62"/>
        <v/>
      </c>
      <c r="BM339" s="579" t="str">
        <f t="shared" si="63"/>
        <v/>
      </c>
      <c r="BN339" s="579" t="str">
        <f t="shared" si="64"/>
        <v/>
      </c>
      <c r="BO339" s="579" t="str">
        <f t="shared" si="55"/>
        <v/>
      </c>
      <c r="BP339" s="579" t="str">
        <f t="shared" si="55"/>
        <v/>
      </c>
    </row>
    <row r="340" spans="1:68" ht="15" x14ac:dyDescent="0.2">
      <c r="A340" s="419">
        <v>332</v>
      </c>
      <c r="B340" s="55"/>
      <c r="C340" s="55"/>
      <c r="AN340" s="785" t="str">
        <f t="shared" si="56"/>
        <v/>
      </c>
      <c r="AO340" s="785" t="str">
        <f t="shared" si="57"/>
        <v/>
      </c>
      <c r="AP340" s="786" t="str">
        <f t="shared" si="58"/>
        <v/>
      </c>
      <c r="AQ340" s="785" t="str">
        <f t="shared" si="59"/>
        <v/>
      </c>
      <c r="BH340" s="586"/>
      <c r="BI340" s="585" t="str">
        <f t="shared" si="60"/>
        <v/>
      </c>
      <c r="BJ340" s="585" t="str">
        <f t="shared" si="61"/>
        <v/>
      </c>
      <c r="BK340" s="358">
        <v>327</v>
      </c>
      <c r="BL340" s="579" t="str">
        <f t="shared" si="62"/>
        <v/>
      </c>
      <c r="BM340" s="579" t="str">
        <f t="shared" si="63"/>
        <v/>
      </c>
      <c r="BN340" s="579" t="str">
        <f t="shared" si="64"/>
        <v/>
      </c>
      <c r="BO340" s="579" t="str">
        <f t="shared" si="55"/>
        <v/>
      </c>
      <c r="BP340" s="579" t="str">
        <f t="shared" si="55"/>
        <v/>
      </c>
    </row>
    <row r="341" spans="1:68" ht="15" x14ac:dyDescent="0.2">
      <c r="A341" s="419">
        <v>333</v>
      </c>
      <c r="B341" s="55"/>
      <c r="C341" s="55"/>
      <c r="AN341" s="785" t="str">
        <f t="shared" si="56"/>
        <v/>
      </c>
      <c r="AO341" s="785" t="str">
        <f t="shared" si="57"/>
        <v/>
      </c>
      <c r="AP341" s="786" t="str">
        <f t="shared" si="58"/>
        <v/>
      </c>
      <c r="AQ341" s="785" t="str">
        <f t="shared" si="59"/>
        <v/>
      </c>
      <c r="BH341" s="586"/>
      <c r="BI341" s="585" t="str">
        <f t="shared" si="60"/>
        <v/>
      </c>
      <c r="BJ341" s="585" t="str">
        <f t="shared" si="61"/>
        <v/>
      </c>
      <c r="BK341" s="358">
        <v>328</v>
      </c>
      <c r="BL341" s="579" t="str">
        <f t="shared" si="62"/>
        <v/>
      </c>
      <c r="BM341" s="579" t="str">
        <f t="shared" si="63"/>
        <v/>
      </c>
      <c r="BN341" s="579" t="str">
        <f t="shared" si="64"/>
        <v/>
      </c>
      <c r="BO341" s="579" t="str">
        <f t="shared" si="55"/>
        <v/>
      </c>
      <c r="BP341" s="579" t="str">
        <f t="shared" si="55"/>
        <v/>
      </c>
    </row>
    <row r="342" spans="1:68" ht="15" x14ac:dyDescent="0.2">
      <c r="A342" s="419">
        <v>334</v>
      </c>
      <c r="B342" s="55"/>
      <c r="C342" s="55"/>
      <c r="AN342" s="785" t="str">
        <f t="shared" si="56"/>
        <v/>
      </c>
      <c r="AO342" s="785" t="str">
        <f t="shared" si="57"/>
        <v/>
      </c>
      <c r="AP342" s="786" t="str">
        <f t="shared" si="58"/>
        <v/>
      </c>
      <c r="AQ342" s="785" t="str">
        <f t="shared" si="59"/>
        <v/>
      </c>
      <c r="BH342" s="586"/>
      <c r="BI342" s="585" t="str">
        <f t="shared" si="60"/>
        <v/>
      </c>
      <c r="BJ342" s="585" t="str">
        <f t="shared" si="61"/>
        <v/>
      </c>
      <c r="BK342" s="358">
        <v>329</v>
      </c>
      <c r="BL342" s="579" t="str">
        <f t="shared" si="62"/>
        <v/>
      </c>
      <c r="BM342" s="579" t="str">
        <f t="shared" si="63"/>
        <v/>
      </c>
      <c r="BN342" s="579" t="str">
        <f t="shared" si="64"/>
        <v/>
      </c>
      <c r="BO342" s="579" t="str">
        <f t="shared" si="55"/>
        <v/>
      </c>
      <c r="BP342" s="579" t="str">
        <f t="shared" si="55"/>
        <v/>
      </c>
    </row>
    <row r="343" spans="1:68" ht="15" x14ac:dyDescent="0.2">
      <c r="A343" s="419">
        <v>335</v>
      </c>
      <c r="B343" s="55"/>
      <c r="C343" s="55"/>
      <c r="AN343" s="785" t="str">
        <f t="shared" si="56"/>
        <v/>
      </c>
      <c r="AO343" s="785" t="str">
        <f t="shared" si="57"/>
        <v/>
      </c>
      <c r="AP343" s="786" t="str">
        <f t="shared" si="58"/>
        <v/>
      </c>
      <c r="AQ343" s="785" t="str">
        <f t="shared" si="59"/>
        <v/>
      </c>
      <c r="BH343" s="586"/>
      <c r="BI343" s="585" t="str">
        <f t="shared" si="60"/>
        <v/>
      </c>
      <c r="BJ343" s="585" t="str">
        <f t="shared" si="61"/>
        <v/>
      </c>
      <c r="BK343" s="358">
        <v>330</v>
      </c>
      <c r="BL343" s="579" t="str">
        <f t="shared" si="62"/>
        <v/>
      </c>
      <c r="BM343" s="579" t="str">
        <f t="shared" si="63"/>
        <v/>
      </c>
      <c r="BN343" s="579" t="str">
        <f t="shared" si="64"/>
        <v/>
      </c>
      <c r="BO343" s="579" t="str">
        <f t="shared" si="55"/>
        <v/>
      </c>
      <c r="BP343" s="579" t="str">
        <f t="shared" si="55"/>
        <v/>
      </c>
    </row>
    <row r="344" spans="1:68" ht="15" x14ac:dyDescent="0.2">
      <c r="A344" s="419">
        <v>336</v>
      </c>
      <c r="B344" s="55"/>
      <c r="C344" s="55"/>
      <c r="AN344" s="785" t="str">
        <f t="shared" si="56"/>
        <v/>
      </c>
      <c r="AO344" s="785" t="str">
        <f t="shared" si="57"/>
        <v/>
      </c>
      <c r="AP344" s="786" t="str">
        <f t="shared" si="58"/>
        <v/>
      </c>
      <c r="AQ344" s="785" t="str">
        <f t="shared" si="59"/>
        <v/>
      </c>
      <c r="BH344" s="586"/>
      <c r="BI344" s="585" t="str">
        <f t="shared" si="60"/>
        <v/>
      </c>
      <c r="BJ344" s="585" t="str">
        <f t="shared" si="61"/>
        <v/>
      </c>
      <c r="BK344" s="358">
        <v>331</v>
      </c>
      <c r="BL344" s="579" t="str">
        <f t="shared" si="62"/>
        <v/>
      </c>
      <c r="BM344" s="579" t="str">
        <f t="shared" si="63"/>
        <v/>
      </c>
      <c r="BN344" s="579" t="str">
        <f t="shared" si="64"/>
        <v/>
      </c>
      <c r="BO344" s="579" t="str">
        <f t="shared" si="55"/>
        <v/>
      </c>
      <c r="BP344" s="579" t="str">
        <f t="shared" si="55"/>
        <v/>
      </c>
    </row>
    <row r="345" spans="1:68" ht="15" x14ac:dyDescent="0.2">
      <c r="A345" s="419">
        <v>337</v>
      </c>
      <c r="B345" s="55"/>
      <c r="C345" s="55"/>
      <c r="AN345" s="785" t="str">
        <f t="shared" si="56"/>
        <v/>
      </c>
      <c r="AO345" s="785" t="str">
        <f t="shared" si="57"/>
        <v/>
      </c>
      <c r="AP345" s="786" t="str">
        <f t="shared" si="58"/>
        <v/>
      </c>
      <c r="AQ345" s="785" t="str">
        <f t="shared" si="59"/>
        <v/>
      </c>
      <c r="BH345" s="586"/>
      <c r="BI345" s="585" t="str">
        <f t="shared" si="60"/>
        <v/>
      </c>
      <c r="BJ345" s="585" t="str">
        <f t="shared" si="61"/>
        <v/>
      </c>
      <c r="BK345" s="358">
        <v>332</v>
      </c>
      <c r="BL345" s="579" t="str">
        <f t="shared" si="62"/>
        <v/>
      </c>
      <c r="BM345" s="579" t="str">
        <f t="shared" si="63"/>
        <v/>
      </c>
      <c r="BN345" s="579" t="str">
        <f t="shared" si="64"/>
        <v/>
      </c>
      <c r="BO345" s="579" t="str">
        <f t="shared" si="55"/>
        <v/>
      </c>
      <c r="BP345" s="579" t="str">
        <f t="shared" si="55"/>
        <v/>
      </c>
    </row>
    <row r="346" spans="1:68" ht="15" x14ac:dyDescent="0.2">
      <c r="A346" s="419">
        <v>338</v>
      </c>
      <c r="B346" s="55"/>
      <c r="C346" s="55"/>
      <c r="AN346" s="785" t="str">
        <f t="shared" si="56"/>
        <v/>
      </c>
      <c r="AO346" s="785" t="str">
        <f t="shared" si="57"/>
        <v/>
      </c>
      <c r="AP346" s="786" t="str">
        <f t="shared" si="58"/>
        <v/>
      </c>
      <c r="AQ346" s="785" t="str">
        <f t="shared" si="59"/>
        <v/>
      </c>
      <c r="BH346" s="586"/>
      <c r="BI346" s="585" t="str">
        <f t="shared" si="60"/>
        <v/>
      </c>
      <c r="BJ346" s="585" t="str">
        <f t="shared" si="61"/>
        <v/>
      </c>
      <c r="BK346" s="358">
        <v>333</v>
      </c>
      <c r="BL346" s="579" t="str">
        <f t="shared" si="62"/>
        <v/>
      </c>
      <c r="BM346" s="579" t="str">
        <f t="shared" si="63"/>
        <v/>
      </c>
      <c r="BN346" s="579" t="str">
        <f t="shared" si="64"/>
        <v/>
      </c>
      <c r="BO346" s="579" t="str">
        <f t="shared" si="55"/>
        <v/>
      </c>
      <c r="BP346" s="579" t="str">
        <f t="shared" si="55"/>
        <v/>
      </c>
    </row>
    <row r="347" spans="1:68" ht="15" x14ac:dyDescent="0.2">
      <c r="A347" s="419">
        <v>339</v>
      </c>
      <c r="B347" s="55"/>
      <c r="C347" s="55"/>
      <c r="AN347" s="785" t="str">
        <f t="shared" si="56"/>
        <v/>
      </c>
      <c r="AO347" s="785" t="str">
        <f t="shared" si="57"/>
        <v/>
      </c>
      <c r="AP347" s="786" t="str">
        <f t="shared" si="58"/>
        <v/>
      </c>
      <c r="AQ347" s="785" t="str">
        <f t="shared" si="59"/>
        <v/>
      </c>
      <c r="BH347" s="586"/>
      <c r="BI347" s="585" t="str">
        <f t="shared" si="60"/>
        <v/>
      </c>
      <c r="BJ347" s="585" t="str">
        <f t="shared" si="61"/>
        <v/>
      </c>
      <c r="BK347" s="358">
        <v>334</v>
      </c>
      <c r="BL347" s="579" t="str">
        <f t="shared" si="62"/>
        <v/>
      </c>
      <c r="BM347" s="579" t="str">
        <f t="shared" si="63"/>
        <v/>
      </c>
      <c r="BN347" s="579" t="str">
        <f t="shared" si="64"/>
        <v/>
      </c>
      <c r="BO347" s="579" t="str">
        <f t="shared" si="55"/>
        <v/>
      </c>
      <c r="BP347" s="579" t="str">
        <f t="shared" si="55"/>
        <v/>
      </c>
    </row>
    <row r="348" spans="1:68" ht="15" x14ac:dyDescent="0.2">
      <c r="A348" s="419">
        <v>340</v>
      </c>
      <c r="B348" s="55"/>
      <c r="C348" s="55"/>
      <c r="AN348" s="785" t="str">
        <f t="shared" si="56"/>
        <v/>
      </c>
      <c r="AO348" s="785" t="str">
        <f t="shared" si="57"/>
        <v/>
      </c>
      <c r="AP348" s="786" t="str">
        <f t="shared" si="58"/>
        <v/>
      </c>
      <c r="AQ348" s="785" t="str">
        <f t="shared" si="59"/>
        <v/>
      </c>
      <c r="BH348" s="586"/>
      <c r="BI348" s="585" t="str">
        <f t="shared" si="60"/>
        <v/>
      </c>
      <c r="BJ348" s="585" t="str">
        <f t="shared" si="61"/>
        <v/>
      </c>
      <c r="BK348" s="358">
        <v>335</v>
      </c>
      <c r="BL348" s="579" t="str">
        <f t="shared" si="62"/>
        <v/>
      </c>
      <c r="BM348" s="579" t="str">
        <f t="shared" si="63"/>
        <v/>
      </c>
      <c r="BN348" s="579" t="str">
        <f t="shared" si="64"/>
        <v/>
      </c>
      <c r="BO348" s="579" t="str">
        <f t="shared" si="55"/>
        <v/>
      </c>
      <c r="BP348" s="579" t="str">
        <f t="shared" si="55"/>
        <v/>
      </c>
    </row>
    <row r="349" spans="1:68" ht="15" x14ac:dyDescent="0.2">
      <c r="A349" s="419">
        <v>341</v>
      </c>
      <c r="B349" s="55"/>
      <c r="C349" s="55"/>
      <c r="AN349" s="785" t="str">
        <f t="shared" si="56"/>
        <v/>
      </c>
      <c r="AO349" s="785" t="str">
        <f t="shared" si="57"/>
        <v/>
      </c>
      <c r="AP349" s="786" t="str">
        <f t="shared" si="58"/>
        <v/>
      </c>
      <c r="AQ349" s="785" t="str">
        <f t="shared" si="59"/>
        <v/>
      </c>
      <c r="BH349" s="586"/>
      <c r="BI349" s="585" t="str">
        <f t="shared" si="60"/>
        <v/>
      </c>
      <c r="BJ349" s="585" t="str">
        <f t="shared" si="61"/>
        <v/>
      </c>
      <c r="BK349" s="358">
        <v>336</v>
      </c>
      <c r="BL349" s="579" t="str">
        <f t="shared" si="62"/>
        <v/>
      </c>
      <c r="BM349" s="579" t="str">
        <f t="shared" si="63"/>
        <v/>
      </c>
      <c r="BN349" s="579" t="str">
        <f t="shared" si="64"/>
        <v/>
      </c>
      <c r="BO349" s="579" t="str">
        <f t="shared" si="55"/>
        <v/>
      </c>
      <c r="BP349" s="579" t="str">
        <f t="shared" si="55"/>
        <v/>
      </c>
    </row>
    <row r="350" spans="1:68" ht="15" x14ac:dyDescent="0.2">
      <c r="A350" s="419">
        <v>342</v>
      </c>
      <c r="B350" s="55"/>
      <c r="C350" s="55"/>
      <c r="AN350" s="785" t="str">
        <f t="shared" si="56"/>
        <v/>
      </c>
      <c r="AO350" s="785" t="str">
        <f t="shared" si="57"/>
        <v/>
      </c>
      <c r="AP350" s="786" t="str">
        <f t="shared" si="58"/>
        <v/>
      </c>
      <c r="AQ350" s="785" t="str">
        <f t="shared" si="59"/>
        <v/>
      </c>
      <c r="BH350" s="586"/>
      <c r="BI350" s="585" t="str">
        <f t="shared" si="60"/>
        <v/>
      </c>
      <c r="BJ350" s="585" t="str">
        <f t="shared" si="61"/>
        <v/>
      </c>
      <c r="BK350" s="358">
        <v>337</v>
      </c>
      <c r="BL350" s="579" t="str">
        <f t="shared" si="62"/>
        <v/>
      </c>
      <c r="BM350" s="579" t="str">
        <f t="shared" si="63"/>
        <v/>
      </c>
      <c r="BN350" s="579" t="str">
        <f t="shared" si="64"/>
        <v/>
      </c>
      <c r="BO350" s="579" t="str">
        <f t="shared" si="55"/>
        <v/>
      </c>
      <c r="BP350" s="579" t="str">
        <f t="shared" si="55"/>
        <v/>
      </c>
    </row>
    <row r="351" spans="1:68" ht="15" x14ac:dyDescent="0.2">
      <c r="A351" s="419">
        <v>343</v>
      </c>
      <c r="B351" s="55"/>
      <c r="C351" s="55"/>
      <c r="AN351" s="785" t="str">
        <f t="shared" si="56"/>
        <v/>
      </c>
      <c r="AO351" s="785" t="str">
        <f t="shared" si="57"/>
        <v/>
      </c>
      <c r="AP351" s="786" t="str">
        <f t="shared" si="58"/>
        <v/>
      </c>
      <c r="AQ351" s="785" t="str">
        <f t="shared" si="59"/>
        <v/>
      </c>
      <c r="BH351" s="586"/>
      <c r="BI351" s="585" t="str">
        <f t="shared" si="60"/>
        <v/>
      </c>
      <c r="BJ351" s="585" t="str">
        <f t="shared" si="61"/>
        <v/>
      </c>
      <c r="BK351" s="358">
        <v>338</v>
      </c>
      <c r="BL351" s="579" t="str">
        <f t="shared" si="62"/>
        <v/>
      </c>
      <c r="BM351" s="579" t="str">
        <f t="shared" si="63"/>
        <v/>
      </c>
      <c r="BN351" s="579" t="str">
        <f t="shared" si="64"/>
        <v/>
      </c>
      <c r="BO351" s="579" t="str">
        <f t="shared" ref="BO351:BP414" si="65">IF(B346="","",B346)</f>
        <v/>
      </c>
      <c r="BP351" s="579" t="str">
        <f t="shared" si="65"/>
        <v/>
      </c>
    </row>
    <row r="352" spans="1:68" ht="15" x14ac:dyDescent="0.2">
      <c r="A352" s="419">
        <v>344</v>
      </c>
      <c r="B352" s="55"/>
      <c r="C352" s="55"/>
      <c r="AN352" s="785" t="str">
        <f t="shared" si="56"/>
        <v/>
      </c>
      <c r="AO352" s="785" t="str">
        <f t="shared" si="57"/>
        <v/>
      </c>
      <c r="AP352" s="786" t="str">
        <f t="shared" si="58"/>
        <v/>
      </c>
      <c r="AQ352" s="785" t="str">
        <f t="shared" si="59"/>
        <v/>
      </c>
      <c r="BH352" s="586"/>
      <c r="BI352" s="585" t="str">
        <f t="shared" si="60"/>
        <v/>
      </c>
      <c r="BJ352" s="585" t="str">
        <f t="shared" si="61"/>
        <v/>
      </c>
      <c r="BK352" s="358">
        <v>339</v>
      </c>
      <c r="BL352" s="579" t="str">
        <f t="shared" si="62"/>
        <v/>
      </c>
      <c r="BM352" s="579" t="str">
        <f t="shared" si="63"/>
        <v/>
      </c>
      <c r="BN352" s="579" t="str">
        <f t="shared" si="64"/>
        <v/>
      </c>
      <c r="BO352" s="579" t="str">
        <f t="shared" si="65"/>
        <v/>
      </c>
      <c r="BP352" s="579" t="str">
        <f t="shared" si="65"/>
        <v/>
      </c>
    </row>
    <row r="353" spans="1:68" ht="15" x14ac:dyDescent="0.2">
      <c r="A353" s="419">
        <v>345</v>
      </c>
      <c r="B353" s="55"/>
      <c r="C353" s="55"/>
      <c r="AN353" s="785" t="str">
        <f t="shared" si="56"/>
        <v/>
      </c>
      <c r="AO353" s="785" t="str">
        <f t="shared" si="57"/>
        <v/>
      </c>
      <c r="AP353" s="786" t="str">
        <f t="shared" si="58"/>
        <v/>
      </c>
      <c r="AQ353" s="785" t="str">
        <f t="shared" si="59"/>
        <v/>
      </c>
      <c r="BH353" s="586"/>
      <c r="BI353" s="585" t="str">
        <f t="shared" si="60"/>
        <v/>
      </c>
      <c r="BJ353" s="585" t="str">
        <f t="shared" si="61"/>
        <v/>
      </c>
      <c r="BK353" s="358">
        <v>340</v>
      </c>
      <c r="BL353" s="579" t="str">
        <f t="shared" si="62"/>
        <v/>
      </c>
      <c r="BM353" s="579" t="str">
        <f t="shared" si="63"/>
        <v/>
      </c>
      <c r="BN353" s="579" t="str">
        <f t="shared" si="64"/>
        <v/>
      </c>
      <c r="BO353" s="579" t="str">
        <f t="shared" si="65"/>
        <v/>
      </c>
      <c r="BP353" s="579" t="str">
        <f t="shared" si="65"/>
        <v/>
      </c>
    </row>
    <row r="354" spans="1:68" ht="15" x14ac:dyDescent="0.2">
      <c r="A354" s="419">
        <v>346</v>
      </c>
      <c r="B354" s="55"/>
      <c r="C354" s="55"/>
      <c r="AN354" s="785" t="str">
        <f t="shared" si="56"/>
        <v/>
      </c>
      <c r="AO354" s="785" t="str">
        <f t="shared" si="57"/>
        <v/>
      </c>
      <c r="AP354" s="786" t="str">
        <f t="shared" si="58"/>
        <v/>
      </c>
      <c r="AQ354" s="785" t="str">
        <f t="shared" si="59"/>
        <v/>
      </c>
      <c r="BH354" s="586"/>
      <c r="BI354" s="585" t="str">
        <f t="shared" si="60"/>
        <v/>
      </c>
      <c r="BJ354" s="585" t="str">
        <f t="shared" si="61"/>
        <v/>
      </c>
      <c r="BK354" s="358">
        <v>341</v>
      </c>
      <c r="BL354" s="579" t="str">
        <f t="shared" si="62"/>
        <v/>
      </c>
      <c r="BM354" s="579" t="str">
        <f t="shared" si="63"/>
        <v/>
      </c>
      <c r="BN354" s="579" t="str">
        <f t="shared" si="64"/>
        <v/>
      </c>
      <c r="BO354" s="579" t="str">
        <f t="shared" si="65"/>
        <v/>
      </c>
      <c r="BP354" s="579" t="str">
        <f t="shared" si="65"/>
        <v/>
      </c>
    </row>
    <row r="355" spans="1:68" ht="15" x14ac:dyDescent="0.2">
      <c r="A355" s="419">
        <v>347</v>
      </c>
      <c r="B355" s="55"/>
      <c r="C355" s="55"/>
      <c r="AN355" s="785" t="str">
        <f t="shared" si="56"/>
        <v/>
      </c>
      <c r="AO355" s="785" t="str">
        <f t="shared" si="57"/>
        <v/>
      </c>
      <c r="AP355" s="786" t="str">
        <f t="shared" si="58"/>
        <v/>
      </c>
      <c r="AQ355" s="785" t="str">
        <f t="shared" si="59"/>
        <v/>
      </c>
      <c r="BH355" s="586"/>
      <c r="BI355" s="585" t="str">
        <f t="shared" si="60"/>
        <v/>
      </c>
      <c r="BJ355" s="585" t="str">
        <f t="shared" si="61"/>
        <v/>
      </c>
      <c r="BK355" s="358">
        <v>342</v>
      </c>
      <c r="BL355" s="579" t="str">
        <f t="shared" si="62"/>
        <v/>
      </c>
      <c r="BM355" s="579" t="str">
        <f t="shared" si="63"/>
        <v/>
      </c>
      <c r="BN355" s="579" t="str">
        <f t="shared" si="64"/>
        <v/>
      </c>
      <c r="BO355" s="579" t="str">
        <f t="shared" si="65"/>
        <v/>
      </c>
      <c r="BP355" s="579" t="str">
        <f t="shared" si="65"/>
        <v/>
      </c>
    </row>
    <row r="356" spans="1:68" ht="15" x14ac:dyDescent="0.2">
      <c r="A356" s="419">
        <v>348</v>
      </c>
      <c r="B356" s="55"/>
      <c r="C356" s="55"/>
      <c r="AN356" s="785" t="str">
        <f t="shared" si="56"/>
        <v/>
      </c>
      <c r="AO356" s="785" t="str">
        <f t="shared" si="57"/>
        <v/>
      </c>
      <c r="AP356" s="786" t="str">
        <f t="shared" si="58"/>
        <v/>
      </c>
      <c r="AQ356" s="785" t="str">
        <f t="shared" si="59"/>
        <v/>
      </c>
      <c r="BH356" s="586"/>
      <c r="BI356" s="585" t="str">
        <f t="shared" si="60"/>
        <v/>
      </c>
      <c r="BJ356" s="585" t="str">
        <f t="shared" si="61"/>
        <v/>
      </c>
      <c r="BK356" s="358">
        <v>343</v>
      </c>
      <c r="BL356" s="579" t="str">
        <f t="shared" si="62"/>
        <v/>
      </c>
      <c r="BM356" s="579" t="str">
        <f t="shared" si="63"/>
        <v/>
      </c>
      <c r="BN356" s="579" t="str">
        <f t="shared" si="64"/>
        <v/>
      </c>
      <c r="BO356" s="579" t="str">
        <f t="shared" si="65"/>
        <v/>
      </c>
      <c r="BP356" s="579" t="str">
        <f t="shared" si="65"/>
        <v/>
      </c>
    </row>
    <row r="357" spans="1:68" ht="15" x14ac:dyDescent="0.2">
      <c r="A357" s="419">
        <v>349</v>
      </c>
      <c r="B357" s="55"/>
      <c r="C357" s="55"/>
      <c r="AN357" s="785" t="str">
        <f t="shared" si="56"/>
        <v/>
      </c>
      <c r="AO357" s="785" t="str">
        <f t="shared" si="57"/>
        <v/>
      </c>
      <c r="AP357" s="786" t="str">
        <f t="shared" si="58"/>
        <v/>
      </c>
      <c r="AQ357" s="785" t="str">
        <f t="shared" si="59"/>
        <v/>
      </c>
      <c r="BH357" s="586"/>
      <c r="BI357" s="585" t="str">
        <f t="shared" si="60"/>
        <v/>
      </c>
      <c r="BJ357" s="585" t="str">
        <f t="shared" si="61"/>
        <v/>
      </c>
      <c r="BK357" s="358">
        <v>344</v>
      </c>
      <c r="BL357" s="579" t="str">
        <f t="shared" si="62"/>
        <v/>
      </c>
      <c r="BM357" s="579" t="str">
        <f t="shared" si="63"/>
        <v/>
      </c>
      <c r="BN357" s="579" t="str">
        <f t="shared" si="64"/>
        <v/>
      </c>
      <c r="BO357" s="579" t="str">
        <f t="shared" si="65"/>
        <v/>
      </c>
      <c r="BP357" s="579" t="str">
        <f t="shared" si="65"/>
        <v/>
      </c>
    </row>
    <row r="358" spans="1:68" ht="15" x14ac:dyDescent="0.2">
      <c r="A358" s="419">
        <v>350</v>
      </c>
      <c r="B358" s="55"/>
      <c r="C358" s="55"/>
      <c r="AN358" s="785" t="str">
        <f t="shared" si="56"/>
        <v/>
      </c>
      <c r="AO358" s="785" t="str">
        <f t="shared" si="57"/>
        <v/>
      </c>
      <c r="AP358" s="786" t="str">
        <f t="shared" si="58"/>
        <v/>
      </c>
      <c r="AQ358" s="785" t="str">
        <f t="shared" si="59"/>
        <v/>
      </c>
      <c r="BH358" s="586"/>
      <c r="BI358" s="585" t="str">
        <f t="shared" si="60"/>
        <v/>
      </c>
      <c r="BJ358" s="585" t="str">
        <f t="shared" si="61"/>
        <v/>
      </c>
      <c r="BK358" s="358">
        <v>345</v>
      </c>
      <c r="BL358" s="579" t="str">
        <f t="shared" si="62"/>
        <v/>
      </c>
      <c r="BM358" s="579" t="str">
        <f t="shared" si="63"/>
        <v/>
      </c>
      <c r="BN358" s="579" t="str">
        <f t="shared" si="64"/>
        <v/>
      </c>
      <c r="BO358" s="579" t="str">
        <f t="shared" si="65"/>
        <v/>
      </c>
      <c r="BP358" s="579" t="str">
        <f t="shared" si="65"/>
        <v/>
      </c>
    </row>
    <row r="359" spans="1:68" ht="15" x14ac:dyDescent="0.2">
      <c r="A359" s="419">
        <v>351</v>
      </c>
      <c r="B359" s="55"/>
      <c r="C359" s="55"/>
      <c r="AN359" s="785" t="str">
        <f t="shared" si="56"/>
        <v/>
      </c>
      <c r="AO359" s="785" t="str">
        <f t="shared" si="57"/>
        <v/>
      </c>
      <c r="AP359" s="786" t="str">
        <f t="shared" si="58"/>
        <v/>
      </c>
      <c r="AQ359" s="785" t="str">
        <f t="shared" si="59"/>
        <v/>
      </c>
      <c r="BH359" s="586"/>
      <c r="BI359" s="585" t="str">
        <f t="shared" si="60"/>
        <v/>
      </c>
      <c r="BJ359" s="585" t="str">
        <f t="shared" si="61"/>
        <v/>
      </c>
      <c r="BK359" s="358">
        <v>346</v>
      </c>
      <c r="BL359" s="579" t="str">
        <f t="shared" si="62"/>
        <v/>
      </c>
      <c r="BM359" s="579" t="str">
        <f t="shared" si="63"/>
        <v/>
      </c>
      <c r="BN359" s="579" t="str">
        <f t="shared" si="64"/>
        <v/>
      </c>
      <c r="BO359" s="579" t="str">
        <f t="shared" si="65"/>
        <v/>
      </c>
      <c r="BP359" s="579" t="str">
        <f t="shared" si="65"/>
        <v/>
      </c>
    </row>
    <row r="360" spans="1:68" ht="15" x14ac:dyDescent="0.2">
      <c r="A360" s="419">
        <v>352</v>
      </c>
      <c r="B360" s="55"/>
      <c r="C360" s="55"/>
      <c r="AN360" s="785" t="str">
        <f t="shared" si="56"/>
        <v/>
      </c>
      <c r="AO360" s="785" t="str">
        <f t="shared" si="57"/>
        <v/>
      </c>
      <c r="AP360" s="786" t="str">
        <f t="shared" si="58"/>
        <v/>
      </c>
      <c r="AQ360" s="785" t="str">
        <f t="shared" si="59"/>
        <v/>
      </c>
      <c r="BH360" s="586"/>
      <c r="BI360" s="585" t="str">
        <f t="shared" si="60"/>
        <v/>
      </c>
      <c r="BJ360" s="585" t="str">
        <f t="shared" si="61"/>
        <v/>
      </c>
      <c r="BK360" s="358">
        <v>347</v>
      </c>
      <c r="BL360" s="579" t="str">
        <f t="shared" si="62"/>
        <v/>
      </c>
      <c r="BM360" s="579" t="str">
        <f t="shared" si="63"/>
        <v/>
      </c>
      <c r="BN360" s="579" t="str">
        <f t="shared" si="64"/>
        <v/>
      </c>
      <c r="BO360" s="579" t="str">
        <f t="shared" si="65"/>
        <v/>
      </c>
      <c r="BP360" s="579" t="str">
        <f t="shared" si="65"/>
        <v/>
      </c>
    </row>
    <row r="361" spans="1:68" ht="15" x14ac:dyDescent="0.2">
      <c r="A361" s="419">
        <v>353</v>
      </c>
      <c r="B361" s="55"/>
      <c r="C361" s="55"/>
      <c r="AN361" s="785" t="str">
        <f t="shared" si="56"/>
        <v/>
      </c>
      <c r="AO361" s="785" t="str">
        <f t="shared" si="57"/>
        <v/>
      </c>
      <c r="AP361" s="786" t="str">
        <f t="shared" si="58"/>
        <v/>
      </c>
      <c r="AQ361" s="785" t="str">
        <f t="shared" si="59"/>
        <v/>
      </c>
      <c r="BH361" s="586"/>
      <c r="BI361" s="585" t="str">
        <f t="shared" si="60"/>
        <v/>
      </c>
      <c r="BJ361" s="585" t="str">
        <f t="shared" si="61"/>
        <v/>
      </c>
      <c r="BK361" s="358">
        <v>348</v>
      </c>
      <c r="BL361" s="579" t="str">
        <f t="shared" si="62"/>
        <v/>
      </c>
      <c r="BM361" s="579" t="str">
        <f t="shared" si="63"/>
        <v/>
      </c>
      <c r="BN361" s="579" t="str">
        <f t="shared" si="64"/>
        <v/>
      </c>
      <c r="BO361" s="579" t="str">
        <f t="shared" si="65"/>
        <v/>
      </c>
      <c r="BP361" s="579" t="str">
        <f t="shared" si="65"/>
        <v/>
      </c>
    </row>
    <row r="362" spans="1:68" ht="15" x14ac:dyDescent="0.2">
      <c r="A362" s="419">
        <v>354</v>
      </c>
      <c r="B362" s="55"/>
      <c r="C362" s="55"/>
      <c r="AN362" s="785" t="str">
        <f t="shared" si="56"/>
        <v/>
      </c>
      <c r="AO362" s="785" t="str">
        <f t="shared" si="57"/>
        <v/>
      </c>
      <c r="AP362" s="786" t="str">
        <f t="shared" si="58"/>
        <v/>
      </c>
      <c r="AQ362" s="785" t="str">
        <f t="shared" si="59"/>
        <v/>
      </c>
      <c r="BH362" s="586"/>
      <c r="BI362" s="585" t="str">
        <f t="shared" si="60"/>
        <v/>
      </c>
      <c r="BJ362" s="585" t="str">
        <f t="shared" si="61"/>
        <v/>
      </c>
      <c r="BK362" s="358">
        <v>349</v>
      </c>
      <c r="BL362" s="579" t="str">
        <f t="shared" si="62"/>
        <v/>
      </c>
      <c r="BM362" s="579" t="str">
        <f t="shared" si="63"/>
        <v/>
      </c>
      <c r="BN362" s="579" t="str">
        <f t="shared" si="64"/>
        <v/>
      </c>
      <c r="BO362" s="579" t="str">
        <f t="shared" si="65"/>
        <v/>
      </c>
      <c r="BP362" s="579" t="str">
        <f t="shared" si="65"/>
        <v/>
      </c>
    </row>
    <row r="363" spans="1:68" ht="15" x14ac:dyDescent="0.2">
      <c r="A363" s="419">
        <v>355</v>
      </c>
      <c r="B363" s="55"/>
      <c r="C363" s="55"/>
      <c r="AN363" s="785" t="str">
        <f t="shared" si="56"/>
        <v/>
      </c>
      <c r="AO363" s="785" t="str">
        <f t="shared" si="57"/>
        <v/>
      </c>
      <c r="AP363" s="786" t="str">
        <f t="shared" si="58"/>
        <v/>
      </c>
      <c r="AQ363" s="785" t="str">
        <f t="shared" si="59"/>
        <v/>
      </c>
      <c r="BH363" s="586"/>
      <c r="BI363" s="585" t="str">
        <f t="shared" si="60"/>
        <v/>
      </c>
      <c r="BJ363" s="585" t="str">
        <f t="shared" si="61"/>
        <v/>
      </c>
      <c r="BK363" s="358">
        <v>350</v>
      </c>
      <c r="BL363" s="579" t="str">
        <f t="shared" si="62"/>
        <v/>
      </c>
      <c r="BM363" s="579" t="str">
        <f t="shared" si="63"/>
        <v/>
      </c>
      <c r="BN363" s="579" t="str">
        <f t="shared" si="64"/>
        <v/>
      </c>
      <c r="BO363" s="579" t="str">
        <f t="shared" si="65"/>
        <v/>
      </c>
      <c r="BP363" s="579" t="str">
        <f t="shared" si="65"/>
        <v/>
      </c>
    </row>
    <row r="364" spans="1:68" ht="15" x14ac:dyDescent="0.2">
      <c r="A364" s="419">
        <v>356</v>
      </c>
      <c r="B364" s="55"/>
      <c r="C364" s="55"/>
      <c r="AN364" s="785" t="str">
        <f t="shared" si="56"/>
        <v/>
      </c>
      <c r="AO364" s="785" t="str">
        <f t="shared" si="57"/>
        <v/>
      </c>
      <c r="AP364" s="786" t="str">
        <f t="shared" si="58"/>
        <v/>
      </c>
      <c r="AQ364" s="785" t="str">
        <f t="shared" si="59"/>
        <v/>
      </c>
      <c r="BH364" s="586"/>
      <c r="BI364" s="585" t="str">
        <f t="shared" si="60"/>
        <v/>
      </c>
      <c r="BJ364" s="585" t="str">
        <f t="shared" si="61"/>
        <v/>
      </c>
      <c r="BK364" s="358">
        <v>351</v>
      </c>
      <c r="BL364" s="579" t="str">
        <f t="shared" si="62"/>
        <v/>
      </c>
      <c r="BM364" s="579" t="str">
        <f t="shared" si="63"/>
        <v/>
      </c>
      <c r="BN364" s="579" t="str">
        <f t="shared" si="64"/>
        <v/>
      </c>
      <c r="BO364" s="579" t="str">
        <f t="shared" si="65"/>
        <v/>
      </c>
      <c r="BP364" s="579" t="str">
        <f t="shared" si="65"/>
        <v/>
      </c>
    </row>
    <row r="365" spans="1:68" ht="15" x14ac:dyDescent="0.2">
      <c r="A365" s="419">
        <v>357</v>
      </c>
      <c r="B365" s="55"/>
      <c r="C365" s="55"/>
      <c r="AN365" s="785" t="str">
        <f t="shared" si="56"/>
        <v/>
      </c>
      <c r="AO365" s="785" t="str">
        <f t="shared" si="57"/>
        <v/>
      </c>
      <c r="AP365" s="786" t="str">
        <f t="shared" si="58"/>
        <v/>
      </c>
      <c r="AQ365" s="785" t="str">
        <f t="shared" si="59"/>
        <v/>
      </c>
      <c r="BH365" s="586"/>
      <c r="BI365" s="585" t="str">
        <f t="shared" si="60"/>
        <v/>
      </c>
      <c r="BJ365" s="585" t="str">
        <f t="shared" si="61"/>
        <v/>
      </c>
      <c r="BK365" s="358">
        <v>352</v>
      </c>
      <c r="BL365" s="579" t="str">
        <f t="shared" si="62"/>
        <v/>
      </c>
      <c r="BM365" s="579" t="str">
        <f t="shared" si="63"/>
        <v/>
      </c>
      <c r="BN365" s="579" t="str">
        <f t="shared" si="64"/>
        <v/>
      </c>
      <c r="BO365" s="579" t="str">
        <f t="shared" si="65"/>
        <v/>
      </c>
      <c r="BP365" s="579" t="str">
        <f t="shared" si="65"/>
        <v/>
      </c>
    </row>
    <row r="366" spans="1:68" ht="15" x14ac:dyDescent="0.2">
      <c r="A366" s="419">
        <v>358</v>
      </c>
      <c r="B366" s="55"/>
      <c r="C366" s="55"/>
      <c r="AN366" s="785" t="str">
        <f t="shared" si="56"/>
        <v/>
      </c>
      <c r="AO366" s="785" t="str">
        <f t="shared" si="57"/>
        <v/>
      </c>
      <c r="AP366" s="786" t="str">
        <f t="shared" si="58"/>
        <v/>
      </c>
      <c r="AQ366" s="785" t="str">
        <f t="shared" si="59"/>
        <v/>
      </c>
      <c r="BH366" s="586"/>
      <c r="BI366" s="585" t="str">
        <f t="shared" si="60"/>
        <v/>
      </c>
      <c r="BJ366" s="585" t="str">
        <f t="shared" si="61"/>
        <v/>
      </c>
      <c r="BK366" s="358">
        <v>353</v>
      </c>
      <c r="BL366" s="579" t="str">
        <f t="shared" si="62"/>
        <v/>
      </c>
      <c r="BM366" s="579" t="str">
        <f t="shared" si="63"/>
        <v/>
      </c>
      <c r="BN366" s="579" t="str">
        <f t="shared" si="64"/>
        <v/>
      </c>
      <c r="BO366" s="579" t="str">
        <f t="shared" si="65"/>
        <v/>
      </c>
      <c r="BP366" s="579" t="str">
        <f t="shared" si="65"/>
        <v/>
      </c>
    </row>
    <row r="367" spans="1:68" ht="15" x14ac:dyDescent="0.2">
      <c r="A367" s="419">
        <v>359</v>
      </c>
      <c r="B367" s="55"/>
      <c r="C367" s="55"/>
      <c r="AN367" s="785" t="str">
        <f t="shared" si="56"/>
        <v/>
      </c>
      <c r="AO367" s="785" t="str">
        <f t="shared" si="57"/>
        <v/>
      </c>
      <c r="AP367" s="786" t="str">
        <f t="shared" si="58"/>
        <v/>
      </c>
      <c r="AQ367" s="785" t="str">
        <f t="shared" si="59"/>
        <v/>
      </c>
      <c r="BH367" s="586"/>
      <c r="BI367" s="585" t="str">
        <f t="shared" si="60"/>
        <v/>
      </c>
      <c r="BJ367" s="585" t="str">
        <f t="shared" si="61"/>
        <v/>
      </c>
      <c r="BK367" s="358">
        <v>354</v>
      </c>
      <c r="BL367" s="579" t="str">
        <f t="shared" si="62"/>
        <v/>
      </c>
      <c r="BM367" s="579" t="str">
        <f t="shared" si="63"/>
        <v/>
      </c>
      <c r="BN367" s="579" t="str">
        <f t="shared" si="64"/>
        <v/>
      </c>
      <c r="BO367" s="579" t="str">
        <f t="shared" si="65"/>
        <v/>
      </c>
      <c r="BP367" s="579" t="str">
        <f t="shared" si="65"/>
        <v/>
      </c>
    </row>
    <row r="368" spans="1:68" ht="15" x14ac:dyDescent="0.2">
      <c r="A368" s="419">
        <v>360</v>
      </c>
      <c r="B368" s="55"/>
      <c r="C368" s="55"/>
      <c r="AN368" s="785" t="str">
        <f t="shared" si="56"/>
        <v/>
      </c>
      <c r="AO368" s="785" t="str">
        <f t="shared" si="57"/>
        <v/>
      </c>
      <c r="AP368" s="786" t="str">
        <f t="shared" si="58"/>
        <v/>
      </c>
      <c r="AQ368" s="785" t="str">
        <f t="shared" si="59"/>
        <v/>
      </c>
      <c r="BH368" s="586"/>
      <c r="BI368" s="585" t="str">
        <f t="shared" si="60"/>
        <v/>
      </c>
      <c r="BJ368" s="585" t="str">
        <f t="shared" si="61"/>
        <v/>
      </c>
      <c r="BK368" s="358">
        <v>355</v>
      </c>
      <c r="BL368" s="579" t="str">
        <f t="shared" si="62"/>
        <v/>
      </c>
      <c r="BM368" s="579" t="str">
        <f t="shared" si="63"/>
        <v/>
      </c>
      <c r="BN368" s="579" t="str">
        <f t="shared" si="64"/>
        <v/>
      </c>
      <c r="BO368" s="579" t="str">
        <f t="shared" si="65"/>
        <v/>
      </c>
      <c r="BP368" s="579" t="str">
        <f t="shared" si="65"/>
        <v/>
      </c>
    </row>
    <row r="369" spans="1:68" ht="15" x14ac:dyDescent="0.2">
      <c r="A369" s="419">
        <v>361</v>
      </c>
      <c r="B369" s="55"/>
      <c r="C369" s="55"/>
      <c r="AN369" s="785" t="str">
        <f t="shared" si="56"/>
        <v/>
      </c>
      <c r="AO369" s="785" t="str">
        <f t="shared" si="57"/>
        <v/>
      </c>
      <c r="AP369" s="786" t="str">
        <f t="shared" si="58"/>
        <v/>
      </c>
      <c r="AQ369" s="785" t="str">
        <f t="shared" si="59"/>
        <v/>
      </c>
      <c r="BH369" s="586"/>
      <c r="BI369" s="585" t="str">
        <f t="shared" si="60"/>
        <v/>
      </c>
      <c r="BJ369" s="585" t="str">
        <f t="shared" si="61"/>
        <v/>
      </c>
      <c r="BK369" s="358">
        <v>356</v>
      </c>
      <c r="BL369" s="579" t="str">
        <f t="shared" si="62"/>
        <v/>
      </c>
      <c r="BM369" s="579" t="str">
        <f t="shared" si="63"/>
        <v/>
      </c>
      <c r="BN369" s="579" t="str">
        <f t="shared" si="64"/>
        <v/>
      </c>
      <c r="BO369" s="579" t="str">
        <f t="shared" si="65"/>
        <v/>
      </c>
      <c r="BP369" s="579" t="str">
        <f t="shared" si="65"/>
        <v/>
      </c>
    </row>
    <row r="370" spans="1:68" ht="15" x14ac:dyDescent="0.2">
      <c r="A370" s="419">
        <v>362</v>
      </c>
      <c r="B370" s="55"/>
      <c r="C370" s="55"/>
      <c r="AN370" s="785" t="str">
        <f t="shared" si="56"/>
        <v/>
      </c>
      <c r="AO370" s="785" t="str">
        <f t="shared" si="57"/>
        <v/>
      </c>
      <c r="AP370" s="786" t="str">
        <f t="shared" si="58"/>
        <v/>
      </c>
      <c r="AQ370" s="785" t="str">
        <f t="shared" si="59"/>
        <v/>
      </c>
      <c r="BH370" s="586"/>
      <c r="BI370" s="585" t="str">
        <f t="shared" si="60"/>
        <v/>
      </c>
      <c r="BJ370" s="585" t="str">
        <f t="shared" si="61"/>
        <v/>
      </c>
      <c r="BK370" s="358">
        <v>357</v>
      </c>
      <c r="BL370" s="579" t="str">
        <f t="shared" si="62"/>
        <v/>
      </c>
      <c r="BM370" s="579" t="str">
        <f t="shared" si="63"/>
        <v/>
      </c>
      <c r="BN370" s="579" t="str">
        <f t="shared" si="64"/>
        <v/>
      </c>
      <c r="BO370" s="579" t="str">
        <f t="shared" si="65"/>
        <v/>
      </c>
      <c r="BP370" s="579" t="str">
        <f t="shared" si="65"/>
        <v/>
      </c>
    </row>
    <row r="371" spans="1:68" ht="15" x14ac:dyDescent="0.2">
      <c r="A371" s="419">
        <v>363</v>
      </c>
      <c r="B371" s="55"/>
      <c r="C371" s="55"/>
      <c r="AN371" s="785" t="str">
        <f t="shared" si="56"/>
        <v/>
      </c>
      <c r="AO371" s="785" t="str">
        <f t="shared" si="57"/>
        <v/>
      </c>
      <c r="AP371" s="786" t="str">
        <f t="shared" si="58"/>
        <v/>
      </c>
      <c r="AQ371" s="785" t="str">
        <f t="shared" si="59"/>
        <v/>
      </c>
      <c r="BH371" s="586"/>
      <c r="BI371" s="585" t="str">
        <f t="shared" si="60"/>
        <v/>
      </c>
      <c r="BJ371" s="585" t="str">
        <f t="shared" si="61"/>
        <v/>
      </c>
      <c r="BK371" s="358">
        <v>358</v>
      </c>
      <c r="BL371" s="579" t="str">
        <f t="shared" si="62"/>
        <v/>
      </c>
      <c r="BM371" s="579" t="str">
        <f t="shared" si="63"/>
        <v/>
      </c>
      <c r="BN371" s="579" t="str">
        <f t="shared" si="64"/>
        <v/>
      </c>
      <c r="BO371" s="579" t="str">
        <f t="shared" si="65"/>
        <v/>
      </c>
      <c r="BP371" s="579" t="str">
        <f t="shared" si="65"/>
        <v/>
      </c>
    </row>
    <row r="372" spans="1:68" ht="15" x14ac:dyDescent="0.2">
      <c r="A372" s="419">
        <v>364</v>
      </c>
      <c r="B372" s="55"/>
      <c r="C372" s="55"/>
      <c r="AN372" s="785" t="str">
        <f t="shared" si="56"/>
        <v/>
      </c>
      <c r="AO372" s="785" t="str">
        <f t="shared" si="57"/>
        <v/>
      </c>
      <c r="AP372" s="786" t="str">
        <f t="shared" si="58"/>
        <v/>
      </c>
      <c r="AQ372" s="785" t="str">
        <f t="shared" si="59"/>
        <v/>
      </c>
      <c r="BH372" s="586"/>
      <c r="BI372" s="585" t="str">
        <f t="shared" si="60"/>
        <v/>
      </c>
      <c r="BJ372" s="585" t="str">
        <f t="shared" si="61"/>
        <v/>
      </c>
      <c r="BK372" s="358">
        <v>359</v>
      </c>
      <c r="BL372" s="579" t="str">
        <f t="shared" si="62"/>
        <v/>
      </c>
      <c r="BM372" s="579" t="str">
        <f t="shared" si="63"/>
        <v/>
      </c>
      <c r="BN372" s="579" t="str">
        <f t="shared" si="64"/>
        <v/>
      </c>
      <c r="BO372" s="579" t="str">
        <f t="shared" si="65"/>
        <v/>
      </c>
      <c r="BP372" s="579" t="str">
        <f t="shared" si="65"/>
        <v/>
      </c>
    </row>
    <row r="373" spans="1:68" ht="15" x14ac:dyDescent="0.2">
      <c r="A373" s="419">
        <v>365</v>
      </c>
      <c r="B373" s="55"/>
      <c r="C373" s="55"/>
      <c r="AN373" s="785" t="str">
        <f t="shared" si="56"/>
        <v/>
      </c>
      <c r="AO373" s="785" t="str">
        <f t="shared" si="57"/>
        <v/>
      </c>
      <c r="AP373" s="786" t="str">
        <f t="shared" si="58"/>
        <v/>
      </c>
      <c r="AQ373" s="785" t="str">
        <f t="shared" si="59"/>
        <v/>
      </c>
      <c r="BH373" s="586"/>
      <c r="BI373" s="585" t="str">
        <f t="shared" si="60"/>
        <v/>
      </c>
      <c r="BJ373" s="585" t="str">
        <f t="shared" si="61"/>
        <v/>
      </c>
      <c r="BK373" s="358">
        <v>360</v>
      </c>
      <c r="BL373" s="579" t="str">
        <f t="shared" si="62"/>
        <v/>
      </c>
      <c r="BM373" s="579" t="str">
        <f t="shared" si="63"/>
        <v/>
      </c>
      <c r="BN373" s="579" t="str">
        <f t="shared" si="64"/>
        <v/>
      </c>
      <c r="BO373" s="579" t="str">
        <f t="shared" si="65"/>
        <v/>
      </c>
      <c r="BP373" s="579" t="str">
        <f t="shared" si="65"/>
        <v/>
      </c>
    </row>
    <row r="374" spans="1:68" ht="15" x14ac:dyDescent="0.2">
      <c r="A374" s="419">
        <v>366</v>
      </c>
      <c r="B374" s="55"/>
      <c r="C374" s="55"/>
      <c r="AN374" s="785" t="str">
        <f t="shared" si="56"/>
        <v/>
      </c>
      <c r="AO374" s="785" t="str">
        <f t="shared" si="57"/>
        <v/>
      </c>
      <c r="AP374" s="786" t="str">
        <f t="shared" si="58"/>
        <v/>
      </c>
      <c r="AQ374" s="785" t="str">
        <f t="shared" si="59"/>
        <v/>
      </c>
      <c r="BH374" s="586"/>
      <c r="BI374" s="585" t="str">
        <f t="shared" si="60"/>
        <v/>
      </c>
      <c r="BJ374" s="585" t="str">
        <f t="shared" si="61"/>
        <v/>
      </c>
      <c r="BK374" s="358">
        <v>361</v>
      </c>
      <c r="BL374" s="579" t="str">
        <f t="shared" si="62"/>
        <v/>
      </c>
      <c r="BM374" s="579" t="str">
        <f t="shared" si="63"/>
        <v/>
      </c>
      <c r="BN374" s="579" t="str">
        <f t="shared" si="64"/>
        <v/>
      </c>
      <c r="BO374" s="579" t="str">
        <f t="shared" si="65"/>
        <v/>
      </c>
      <c r="BP374" s="579" t="str">
        <f t="shared" si="65"/>
        <v/>
      </c>
    </row>
    <row r="375" spans="1:68" ht="15" x14ac:dyDescent="0.2">
      <c r="A375" s="419">
        <v>367</v>
      </c>
      <c r="B375" s="55"/>
      <c r="C375" s="55"/>
      <c r="AN375" s="785" t="str">
        <f t="shared" si="56"/>
        <v/>
      </c>
      <c r="AO375" s="785" t="str">
        <f t="shared" si="57"/>
        <v/>
      </c>
      <c r="AP375" s="786" t="str">
        <f t="shared" si="58"/>
        <v/>
      </c>
      <c r="AQ375" s="785" t="str">
        <f t="shared" si="59"/>
        <v/>
      </c>
      <c r="BH375" s="586"/>
      <c r="BI375" s="585" t="str">
        <f t="shared" si="60"/>
        <v/>
      </c>
      <c r="BJ375" s="585" t="str">
        <f t="shared" si="61"/>
        <v/>
      </c>
      <c r="BK375" s="358">
        <v>362</v>
      </c>
      <c r="BL375" s="579" t="str">
        <f t="shared" si="62"/>
        <v/>
      </c>
      <c r="BM375" s="579" t="str">
        <f t="shared" si="63"/>
        <v/>
      </c>
      <c r="BN375" s="579" t="str">
        <f t="shared" si="64"/>
        <v/>
      </c>
      <c r="BO375" s="579" t="str">
        <f t="shared" si="65"/>
        <v/>
      </c>
      <c r="BP375" s="579" t="str">
        <f t="shared" si="65"/>
        <v/>
      </c>
    </row>
    <row r="376" spans="1:68" ht="15" x14ac:dyDescent="0.2">
      <c r="A376" s="419">
        <v>368</v>
      </c>
      <c r="B376" s="55"/>
      <c r="C376" s="55"/>
      <c r="AN376" s="785" t="str">
        <f t="shared" si="56"/>
        <v/>
      </c>
      <c r="AO376" s="785" t="str">
        <f t="shared" si="57"/>
        <v/>
      </c>
      <c r="AP376" s="786" t="str">
        <f t="shared" si="58"/>
        <v/>
      </c>
      <c r="AQ376" s="785" t="str">
        <f t="shared" si="59"/>
        <v/>
      </c>
      <c r="BH376" s="586"/>
      <c r="BI376" s="585" t="str">
        <f t="shared" si="60"/>
        <v/>
      </c>
      <c r="BJ376" s="585" t="str">
        <f t="shared" si="61"/>
        <v/>
      </c>
      <c r="BK376" s="358">
        <v>363</v>
      </c>
      <c r="BL376" s="579" t="str">
        <f t="shared" si="62"/>
        <v/>
      </c>
      <c r="BM376" s="579" t="str">
        <f t="shared" si="63"/>
        <v/>
      </c>
      <c r="BN376" s="579" t="str">
        <f t="shared" si="64"/>
        <v/>
      </c>
      <c r="BO376" s="579" t="str">
        <f t="shared" si="65"/>
        <v/>
      </c>
      <c r="BP376" s="579" t="str">
        <f t="shared" si="65"/>
        <v/>
      </c>
    </row>
    <row r="377" spans="1:68" ht="15" x14ac:dyDescent="0.2">
      <c r="A377" s="419">
        <v>369</v>
      </c>
      <c r="B377" s="55"/>
      <c r="C377" s="55"/>
      <c r="AN377" s="785" t="str">
        <f t="shared" si="56"/>
        <v/>
      </c>
      <c r="AO377" s="785" t="str">
        <f t="shared" si="57"/>
        <v/>
      </c>
      <c r="AP377" s="786" t="str">
        <f t="shared" si="58"/>
        <v/>
      </c>
      <c r="AQ377" s="785" t="str">
        <f t="shared" si="59"/>
        <v/>
      </c>
      <c r="BH377" s="586"/>
      <c r="BI377" s="585" t="str">
        <f t="shared" si="60"/>
        <v/>
      </c>
      <c r="BJ377" s="585" t="str">
        <f t="shared" si="61"/>
        <v/>
      </c>
      <c r="BK377" s="358">
        <v>364</v>
      </c>
      <c r="BL377" s="579" t="str">
        <f t="shared" si="62"/>
        <v/>
      </c>
      <c r="BM377" s="579" t="str">
        <f t="shared" si="63"/>
        <v/>
      </c>
      <c r="BN377" s="579" t="str">
        <f t="shared" si="64"/>
        <v/>
      </c>
      <c r="BO377" s="579" t="str">
        <f t="shared" si="65"/>
        <v/>
      </c>
      <c r="BP377" s="579" t="str">
        <f t="shared" si="65"/>
        <v/>
      </c>
    </row>
    <row r="378" spans="1:68" ht="15" x14ac:dyDescent="0.2">
      <c r="A378" s="419">
        <v>370</v>
      </c>
      <c r="B378" s="55"/>
      <c r="C378" s="55"/>
      <c r="AN378" s="785" t="str">
        <f t="shared" si="56"/>
        <v/>
      </c>
      <c r="AO378" s="785" t="str">
        <f t="shared" si="57"/>
        <v/>
      </c>
      <c r="AP378" s="786" t="str">
        <f t="shared" si="58"/>
        <v/>
      </c>
      <c r="AQ378" s="785" t="str">
        <f t="shared" si="59"/>
        <v/>
      </c>
      <c r="BH378" s="586"/>
      <c r="BI378" s="585" t="str">
        <f t="shared" si="60"/>
        <v/>
      </c>
      <c r="BJ378" s="585" t="str">
        <f t="shared" si="61"/>
        <v/>
      </c>
      <c r="BK378" s="358">
        <v>365</v>
      </c>
      <c r="BL378" s="579" t="str">
        <f t="shared" si="62"/>
        <v/>
      </c>
      <c r="BM378" s="579" t="str">
        <f t="shared" si="63"/>
        <v/>
      </c>
      <c r="BN378" s="579" t="str">
        <f t="shared" si="64"/>
        <v/>
      </c>
      <c r="BO378" s="579" t="str">
        <f t="shared" si="65"/>
        <v/>
      </c>
      <c r="BP378" s="579" t="str">
        <f t="shared" si="65"/>
        <v/>
      </c>
    </row>
    <row r="379" spans="1:68" ht="15" x14ac:dyDescent="0.2">
      <c r="A379" s="419">
        <v>371</v>
      </c>
      <c r="B379" s="55"/>
      <c r="C379" s="55"/>
      <c r="AN379" s="785" t="str">
        <f t="shared" si="56"/>
        <v/>
      </c>
      <c r="AO379" s="785" t="str">
        <f t="shared" si="57"/>
        <v/>
      </c>
      <c r="AP379" s="786" t="str">
        <f t="shared" si="58"/>
        <v/>
      </c>
      <c r="AQ379" s="785" t="str">
        <f t="shared" si="59"/>
        <v/>
      </c>
      <c r="BH379" s="586"/>
      <c r="BI379" s="585" t="str">
        <f t="shared" si="60"/>
        <v/>
      </c>
      <c r="BJ379" s="585" t="str">
        <f t="shared" si="61"/>
        <v/>
      </c>
      <c r="BK379" s="358">
        <v>366</v>
      </c>
      <c r="BL379" s="579" t="str">
        <f t="shared" si="62"/>
        <v/>
      </c>
      <c r="BM379" s="579" t="str">
        <f t="shared" si="63"/>
        <v/>
      </c>
      <c r="BN379" s="579" t="str">
        <f t="shared" si="64"/>
        <v/>
      </c>
      <c r="BO379" s="579" t="str">
        <f t="shared" si="65"/>
        <v/>
      </c>
      <c r="BP379" s="579" t="str">
        <f t="shared" si="65"/>
        <v/>
      </c>
    </row>
    <row r="380" spans="1:68" ht="15" x14ac:dyDescent="0.2">
      <c r="A380" s="419">
        <v>372</v>
      </c>
      <c r="B380" s="55"/>
      <c r="C380" s="55"/>
      <c r="AN380" s="785" t="str">
        <f t="shared" si="56"/>
        <v/>
      </c>
      <c r="AO380" s="785" t="str">
        <f t="shared" si="57"/>
        <v/>
      </c>
      <c r="AP380" s="786" t="str">
        <f t="shared" si="58"/>
        <v/>
      </c>
      <c r="AQ380" s="785" t="str">
        <f t="shared" si="59"/>
        <v/>
      </c>
      <c r="BH380" s="586"/>
      <c r="BI380" s="585" t="str">
        <f t="shared" si="60"/>
        <v/>
      </c>
      <c r="BJ380" s="585" t="str">
        <f t="shared" si="61"/>
        <v/>
      </c>
      <c r="BK380" s="358">
        <v>367</v>
      </c>
      <c r="BL380" s="579" t="str">
        <f t="shared" si="62"/>
        <v/>
      </c>
      <c r="BM380" s="579" t="str">
        <f t="shared" si="63"/>
        <v/>
      </c>
      <c r="BN380" s="579" t="str">
        <f t="shared" si="64"/>
        <v/>
      </c>
      <c r="BO380" s="579" t="str">
        <f t="shared" si="65"/>
        <v/>
      </c>
      <c r="BP380" s="579" t="str">
        <f t="shared" si="65"/>
        <v/>
      </c>
    </row>
    <row r="381" spans="1:68" ht="15" x14ac:dyDescent="0.2">
      <c r="A381" s="419">
        <v>373</v>
      </c>
      <c r="B381" s="55"/>
      <c r="C381" s="55"/>
      <c r="AN381" s="785" t="str">
        <f t="shared" si="56"/>
        <v/>
      </c>
      <c r="AO381" s="785" t="str">
        <f t="shared" si="57"/>
        <v/>
      </c>
      <c r="AP381" s="786" t="str">
        <f t="shared" si="58"/>
        <v/>
      </c>
      <c r="AQ381" s="785" t="str">
        <f t="shared" si="59"/>
        <v/>
      </c>
      <c r="BH381" s="586"/>
      <c r="BI381" s="585" t="str">
        <f t="shared" si="60"/>
        <v/>
      </c>
      <c r="BJ381" s="585" t="str">
        <f t="shared" si="61"/>
        <v/>
      </c>
      <c r="BK381" s="358">
        <v>368</v>
      </c>
      <c r="BL381" s="579" t="str">
        <f t="shared" si="62"/>
        <v/>
      </c>
      <c r="BM381" s="579" t="str">
        <f t="shared" si="63"/>
        <v/>
      </c>
      <c r="BN381" s="579" t="str">
        <f t="shared" si="64"/>
        <v/>
      </c>
      <c r="BO381" s="579" t="str">
        <f t="shared" si="65"/>
        <v/>
      </c>
      <c r="BP381" s="579" t="str">
        <f t="shared" si="65"/>
        <v/>
      </c>
    </row>
    <row r="382" spans="1:68" ht="15" x14ac:dyDescent="0.2">
      <c r="A382" s="419">
        <v>374</v>
      </c>
      <c r="B382" s="55"/>
      <c r="C382" s="55"/>
      <c r="AN382" s="785" t="str">
        <f t="shared" si="56"/>
        <v/>
      </c>
      <c r="AO382" s="785" t="str">
        <f t="shared" si="57"/>
        <v/>
      </c>
      <c r="AP382" s="786" t="str">
        <f t="shared" si="58"/>
        <v/>
      </c>
      <c r="AQ382" s="785" t="str">
        <f t="shared" si="59"/>
        <v/>
      </c>
      <c r="BH382" s="586"/>
      <c r="BI382" s="585" t="str">
        <f t="shared" si="60"/>
        <v/>
      </c>
      <c r="BJ382" s="585" t="str">
        <f t="shared" si="61"/>
        <v/>
      </c>
      <c r="BK382" s="358">
        <v>369</v>
      </c>
      <c r="BL382" s="579" t="str">
        <f t="shared" si="62"/>
        <v/>
      </c>
      <c r="BM382" s="579" t="str">
        <f t="shared" si="63"/>
        <v/>
      </c>
      <c r="BN382" s="579" t="str">
        <f t="shared" si="64"/>
        <v/>
      </c>
      <c r="BO382" s="579" t="str">
        <f t="shared" si="65"/>
        <v/>
      </c>
      <c r="BP382" s="579" t="str">
        <f t="shared" si="65"/>
        <v/>
      </c>
    </row>
    <row r="383" spans="1:68" ht="15" x14ac:dyDescent="0.2">
      <c r="A383" s="419">
        <v>375</v>
      </c>
      <c r="B383" s="55"/>
      <c r="C383" s="55"/>
      <c r="AN383" s="785" t="str">
        <f t="shared" si="56"/>
        <v/>
      </c>
      <c r="AO383" s="785" t="str">
        <f t="shared" si="57"/>
        <v/>
      </c>
      <c r="AP383" s="786" t="str">
        <f t="shared" si="58"/>
        <v/>
      </c>
      <c r="AQ383" s="785" t="str">
        <f t="shared" si="59"/>
        <v/>
      </c>
      <c r="BH383" s="586"/>
      <c r="BI383" s="585" t="str">
        <f t="shared" si="60"/>
        <v/>
      </c>
      <c r="BJ383" s="585" t="str">
        <f t="shared" si="61"/>
        <v/>
      </c>
      <c r="BK383" s="358">
        <v>370</v>
      </c>
      <c r="BL383" s="579" t="str">
        <f t="shared" si="62"/>
        <v/>
      </c>
      <c r="BM383" s="579" t="str">
        <f t="shared" si="63"/>
        <v/>
      </c>
      <c r="BN383" s="579" t="str">
        <f t="shared" si="64"/>
        <v/>
      </c>
      <c r="BO383" s="579" t="str">
        <f t="shared" si="65"/>
        <v/>
      </c>
      <c r="BP383" s="579" t="str">
        <f t="shared" si="65"/>
        <v/>
      </c>
    </row>
    <row r="384" spans="1:68" ht="15" x14ac:dyDescent="0.2">
      <c r="A384" s="419">
        <v>376</v>
      </c>
      <c r="B384" s="55"/>
      <c r="C384" s="55"/>
      <c r="AN384" s="785" t="str">
        <f t="shared" si="56"/>
        <v/>
      </c>
      <c r="AO384" s="785" t="str">
        <f t="shared" si="57"/>
        <v/>
      </c>
      <c r="AP384" s="786" t="str">
        <f t="shared" si="58"/>
        <v/>
      </c>
      <c r="AQ384" s="785" t="str">
        <f t="shared" si="59"/>
        <v/>
      </c>
      <c r="BH384" s="586"/>
      <c r="BI384" s="585" t="str">
        <f t="shared" si="60"/>
        <v/>
      </c>
      <c r="BJ384" s="585" t="str">
        <f t="shared" si="61"/>
        <v/>
      </c>
      <c r="BK384" s="358">
        <v>371</v>
      </c>
      <c r="BL384" s="579" t="str">
        <f t="shared" si="62"/>
        <v/>
      </c>
      <c r="BM384" s="579" t="str">
        <f t="shared" si="63"/>
        <v/>
      </c>
      <c r="BN384" s="579" t="str">
        <f t="shared" si="64"/>
        <v/>
      </c>
      <c r="BO384" s="579" t="str">
        <f t="shared" si="65"/>
        <v/>
      </c>
      <c r="BP384" s="579" t="str">
        <f t="shared" si="65"/>
        <v/>
      </c>
    </row>
    <row r="385" spans="1:68" ht="15" x14ac:dyDescent="0.2">
      <c r="A385" s="419">
        <v>377</v>
      </c>
      <c r="B385" s="55"/>
      <c r="C385" s="55"/>
      <c r="AN385" s="785" t="str">
        <f t="shared" si="56"/>
        <v/>
      </c>
      <c r="AO385" s="785" t="str">
        <f t="shared" si="57"/>
        <v/>
      </c>
      <c r="AP385" s="786" t="str">
        <f t="shared" si="58"/>
        <v/>
      </c>
      <c r="AQ385" s="785" t="str">
        <f t="shared" si="59"/>
        <v/>
      </c>
      <c r="BH385" s="586"/>
      <c r="BI385" s="585" t="str">
        <f t="shared" si="60"/>
        <v/>
      </c>
      <c r="BJ385" s="585" t="str">
        <f t="shared" si="61"/>
        <v/>
      </c>
      <c r="BK385" s="358">
        <v>372</v>
      </c>
      <c r="BL385" s="579" t="str">
        <f t="shared" si="62"/>
        <v/>
      </c>
      <c r="BM385" s="579" t="str">
        <f t="shared" si="63"/>
        <v/>
      </c>
      <c r="BN385" s="579" t="str">
        <f t="shared" si="64"/>
        <v/>
      </c>
      <c r="BO385" s="579" t="str">
        <f t="shared" si="65"/>
        <v/>
      </c>
      <c r="BP385" s="579" t="str">
        <f t="shared" si="65"/>
        <v/>
      </c>
    </row>
    <row r="386" spans="1:68" ht="15" x14ac:dyDescent="0.2">
      <c r="A386" s="419">
        <v>378</v>
      </c>
      <c r="B386" s="55"/>
      <c r="C386" s="55"/>
      <c r="AN386" s="785" t="str">
        <f t="shared" si="56"/>
        <v/>
      </c>
      <c r="AO386" s="785" t="str">
        <f t="shared" si="57"/>
        <v/>
      </c>
      <c r="AP386" s="786" t="str">
        <f t="shared" si="58"/>
        <v/>
      </c>
      <c r="AQ386" s="785" t="str">
        <f t="shared" si="59"/>
        <v/>
      </c>
      <c r="BH386" s="586"/>
      <c r="BI386" s="585" t="str">
        <f t="shared" si="60"/>
        <v/>
      </c>
      <c r="BJ386" s="585" t="str">
        <f t="shared" si="61"/>
        <v/>
      </c>
      <c r="BK386" s="358">
        <v>373</v>
      </c>
      <c r="BL386" s="579" t="str">
        <f t="shared" si="62"/>
        <v/>
      </c>
      <c r="BM386" s="579" t="str">
        <f t="shared" si="63"/>
        <v/>
      </c>
      <c r="BN386" s="579" t="str">
        <f t="shared" si="64"/>
        <v/>
      </c>
      <c r="BO386" s="579" t="str">
        <f t="shared" si="65"/>
        <v/>
      </c>
      <c r="BP386" s="579" t="str">
        <f t="shared" si="65"/>
        <v/>
      </c>
    </row>
    <row r="387" spans="1:68" ht="15" x14ac:dyDescent="0.2">
      <c r="A387" s="419">
        <v>379</v>
      </c>
      <c r="B387" s="55"/>
      <c r="C387" s="55"/>
      <c r="AN387" s="785" t="str">
        <f t="shared" si="56"/>
        <v/>
      </c>
      <c r="AO387" s="785" t="str">
        <f t="shared" si="57"/>
        <v/>
      </c>
      <c r="AP387" s="786" t="str">
        <f t="shared" si="58"/>
        <v/>
      </c>
      <c r="AQ387" s="785" t="str">
        <f t="shared" si="59"/>
        <v/>
      </c>
      <c r="BH387" s="586"/>
      <c r="BI387" s="585" t="str">
        <f t="shared" si="60"/>
        <v/>
      </c>
      <c r="BJ387" s="585" t="str">
        <f t="shared" si="61"/>
        <v/>
      </c>
      <c r="BK387" s="358">
        <v>374</v>
      </c>
      <c r="BL387" s="579" t="str">
        <f t="shared" si="62"/>
        <v/>
      </c>
      <c r="BM387" s="579" t="str">
        <f t="shared" si="63"/>
        <v/>
      </c>
      <c r="BN387" s="579" t="str">
        <f t="shared" si="64"/>
        <v/>
      </c>
      <c r="BO387" s="579" t="str">
        <f t="shared" si="65"/>
        <v/>
      </c>
      <c r="BP387" s="579" t="str">
        <f t="shared" si="65"/>
        <v/>
      </c>
    </row>
    <row r="388" spans="1:68" ht="15" x14ac:dyDescent="0.2">
      <c r="A388" s="419">
        <v>380</v>
      </c>
      <c r="B388" s="55"/>
      <c r="C388" s="55"/>
      <c r="AN388" s="785" t="str">
        <f t="shared" si="56"/>
        <v/>
      </c>
      <c r="AO388" s="785" t="str">
        <f t="shared" si="57"/>
        <v/>
      </c>
      <c r="AP388" s="786" t="str">
        <f t="shared" si="58"/>
        <v/>
      </c>
      <c r="AQ388" s="785" t="str">
        <f t="shared" si="59"/>
        <v/>
      </c>
      <c r="BH388" s="586"/>
      <c r="BI388" s="585" t="str">
        <f t="shared" si="60"/>
        <v/>
      </c>
      <c r="BJ388" s="585" t="str">
        <f t="shared" si="61"/>
        <v/>
      </c>
      <c r="BK388" s="358">
        <v>375</v>
      </c>
      <c r="BL388" s="579" t="str">
        <f t="shared" si="62"/>
        <v/>
      </c>
      <c r="BM388" s="579" t="str">
        <f t="shared" si="63"/>
        <v/>
      </c>
      <c r="BN388" s="579" t="str">
        <f t="shared" si="64"/>
        <v/>
      </c>
      <c r="BO388" s="579" t="str">
        <f t="shared" si="65"/>
        <v/>
      </c>
      <c r="BP388" s="579" t="str">
        <f t="shared" si="65"/>
        <v/>
      </c>
    </row>
    <row r="389" spans="1:68" ht="15" x14ac:dyDescent="0.2">
      <c r="A389" s="419">
        <v>381</v>
      </c>
      <c r="B389" s="55"/>
      <c r="C389" s="55"/>
      <c r="AN389" s="785" t="str">
        <f t="shared" si="56"/>
        <v/>
      </c>
      <c r="AO389" s="785" t="str">
        <f t="shared" si="57"/>
        <v/>
      </c>
      <c r="AP389" s="786" t="str">
        <f t="shared" si="58"/>
        <v/>
      </c>
      <c r="AQ389" s="785" t="str">
        <f t="shared" si="59"/>
        <v/>
      </c>
      <c r="BH389" s="586"/>
      <c r="BI389" s="585" t="str">
        <f t="shared" si="60"/>
        <v/>
      </c>
      <c r="BJ389" s="585" t="str">
        <f t="shared" si="61"/>
        <v/>
      </c>
      <c r="BK389" s="358">
        <v>376</v>
      </c>
      <c r="BL389" s="579" t="str">
        <f t="shared" si="62"/>
        <v/>
      </c>
      <c r="BM389" s="579" t="str">
        <f t="shared" si="63"/>
        <v/>
      </c>
      <c r="BN389" s="579" t="str">
        <f t="shared" si="64"/>
        <v/>
      </c>
      <c r="BO389" s="579" t="str">
        <f t="shared" si="65"/>
        <v/>
      </c>
      <c r="BP389" s="579" t="str">
        <f t="shared" si="65"/>
        <v/>
      </c>
    </row>
    <row r="390" spans="1:68" ht="15" x14ac:dyDescent="0.2">
      <c r="A390" s="419">
        <v>382</v>
      </c>
      <c r="B390" s="55"/>
      <c r="C390" s="55"/>
      <c r="AN390" s="785" t="str">
        <f t="shared" si="56"/>
        <v/>
      </c>
      <c r="AO390" s="785" t="str">
        <f t="shared" si="57"/>
        <v/>
      </c>
      <c r="AP390" s="786" t="str">
        <f t="shared" si="58"/>
        <v/>
      </c>
      <c r="AQ390" s="785" t="str">
        <f t="shared" si="59"/>
        <v/>
      </c>
      <c r="BH390" s="586"/>
      <c r="BI390" s="585" t="str">
        <f t="shared" si="60"/>
        <v/>
      </c>
      <c r="BJ390" s="585" t="str">
        <f t="shared" si="61"/>
        <v/>
      </c>
      <c r="BK390" s="358">
        <v>377</v>
      </c>
      <c r="BL390" s="579" t="str">
        <f t="shared" si="62"/>
        <v/>
      </c>
      <c r="BM390" s="579" t="str">
        <f t="shared" si="63"/>
        <v/>
      </c>
      <c r="BN390" s="579" t="str">
        <f t="shared" si="64"/>
        <v/>
      </c>
      <c r="BO390" s="579" t="str">
        <f t="shared" si="65"/>
        <v/>
      </c>
      <c r="BP390" s="579" t="str">
        <f t="shared" si="65"/>
        <v/>
      </c>
    </row>
    <row r="391" spans="1:68" ht="15" x14ac:dyDescent="0.2">
      <c r="A391" s="419">
        <v>383</v>
      </c>
      <c r="B391" s="55"/>
      <c r="C391" s="55"/>
      <c r="AN391" s="785" t="str">
        <f t="shared" si="56"/>
        <v/>
      </c>
      <c r="AO391" s="785" t="str">
        <f t="shared" si="57"/>
        <v/>
      </c>
      <c r="AP391" s="786" t="str">
        <f t="shared" si="58"/>
        <v/>
      </c>
      <c r="AQ391" s="785" t="str">
        <f t="shared" si="59"/>
        <v/>
      </c>
      <c r="BH391" s="586"/>
      <c r="BI391" s="585" t="str">
        <f t="shared" si="60"/>
        <v/>
      </c>
      <c r="BJ391" s="585" t="str">
        <f t="shared" si="61"/>
        <v/>
      </c>
      <c r="BK391" s="358">
        <v>378</v>
      </c>
      <c r="BL391" s="579" t="str">
        <f t="shared" si="62"/>
        <v/>
      </c>
      <c r="BM391" s="579" t="str">
        <f t="shared" si="63"/>
        <v/>
      </c>
      <c r="BN391" s="579" t="str">
        <f t="shared" si="64"/>
        <v/>
      </c>
      <c r="BO391" s="579" t="str">
        <f t="shared" si="65"/>
        <v/>
      </c>
      <c r="BP391" s="579" t="str">
        <f t="shared" si="65"/>
        <v/>
      </c>
    </row>
    <row r="392" spans="1:68" ht="15" x14ac:dyDescent="0.2">
      <c r="A392" s="419">
        <v>384</v>
      </c>
      <c r="B392" s="55"/>
      <c r="C392" s="55"/>
      <c r="AN392" s="785" t="str">
        <f t="shared" si="56"/>
        <v/>
      </c>
      <c r="AO392" s="785" t="str">
        <f t="shared" si="57"/>
        <v/>
      </c>
      <c r="AP392" s="786" t="str">
        <f t="shared" si="58"/>
        <v/>
      </c>
      <c r="AQ392" s="785" t="str">
        <f t="shared" si="59"/>
        <v/>
      </c>
      <c r="BH392" s="586"/>
      <c r="BI392" s="585" t="str">
        <f t="shared" si="60"/>
        <v/>
      </c>
      <c r="BJ392" s="585" t="str">
        <f t="shared" si="61"/>
        <v/>
      </c>
      <c r="BK392" s="358">
        <v>379</v>
      </c>
      <c r="BL392" s="579" t="str">
        <f t="shared" si="62"/>
        <v/>
      </c>
      <c r="BM392" s="579" t="str">
        <f t="shared" si="63"/>
        <v/>
      </c>
      <c r="BN392" s="579" t="str">
        <f t="shared" si="64"/>
        <v/>
      </c>
      <c r="BO392" s="579" t="str">
        <f t="shared" si="65"/>
        <v/>
      </c>
      <c r="BP392" s="579" t="str">
        <f t="shared" si="65"/>
        <v/>
      </c>
    </row>
    <row r="393" spans="1:68" ht="15" x14ac:dyDescent="0.2">
      <c r="A393" s="419">
        <v>385</v>
      </c>
      <c r="B393" s="55"/>
      <c r="C393" s="55"/>
      <c r="AN393" s="785" t="str">
        <f t="shared" si="56"/>
        <v/>
      </c>
      <c r="AO393" s="785" t="str">
        <f t="shared" si="57"/>
        <v/>
      </c>
      <c r="AP393" s="786" t="str">
        <f t="shared" si="58"/>
        <v/>
      </c>
      <c r="AQ393" s="785" t="str">
        <f t="shared" si="59"/>
        <v/>
      </c>
      <c r="BH393" s="586"/>
      <c r="BI393" s="585" t="str">
        <f t="shared" si="60"/>
        <v/>
      </c>
      <c r="BJ393" s="585" t="str">
        <f t="shared" si="61"/>
        <v/>
      </c>
      <c r="BK393" s="358">
        <v>380</v>
      </c>
      <c r="BL393" s="579" t="str">
        <f t="shared" si="62"/>
        <v/>
      </c>
      <c r="BM393" s="579" t="str">
        <f t="shared" si="63"/>
        <v/>
      </c>
      <c r="BN393" s="579" t="str">
        <f t="shared" si="64"/>
        <v/>
      </c>
      <c r="BO393" s="579" t="str">
        <f t="shared" si="65"/>
        <v/>
      </c>
      <c r="BP393" s="579" t="str">
        <f t="shared" si="65"/>
        <v/>
      </c>
    </row>
    <row r="394" spans="1:68" ht="15" x14ac:dyDescent="0.2">
      <c r="A394" s="419">
        <v>386</v>
      </c>
      <c r="B394" s="55"/>
      <c r="C394" s="55"/>
      <c r="AN394" s="785" t="str">
        <f t="shared" ref="AN394:AN457" si="66">IF(OR(B393="",C393=""),"",B393-C393)</f>
        <v/>
      </c>
      <c r="AO394" s="785" t="str">
        <f t="shared" ref="AO394:AO457" si="67">IF(OR(C393="",B393="",BL398=""),"",IF($BI$13=0,BJ398,BI398))</f>
        <v/>
      </c>
      <c r="AP394" s="786" t="str">
        <f t="shared" ref="AP394:AP457" si="68">IF(BM398=-1," - ",IF(BM398=1," + ",""))</f>
        <v/>
      </c>
      <c r="AQ394" s="785" t="str">
        <f t="shared" ref="AQ394:AQ457" si="69">BN398</f>
        <v/>
      </c>
      <c r="BH394" s="586"/>
      <c r="BI394" s="585" t="str">
        <f t="shared" si="60"/>
        <v/>
      </c>
      <c r="BJ394" s="585" t="str">
        <f t="shared" si="61"/>
        <v/>
      </c>
      <c r="BK394" s="358">
        <v>381</v>
      </c>
      <c r="BL394" s="579" t="str">
        <f t="shared" si="62"/>
        <v/>
      </c>
      <c r="BM394" s="579" t="str">
        <f t="shared" si="63"/>
        <v/>
      </c>
      <c r="BN394" s="579" t="str">
        <f t="shared" si="64"/>
        <v/>
      </c>
      <c r="BO394" s="579" t="str">
        <f t="shared" si="65"/>
        <v/>
      </c>
      <c r="BP394" s="579" t="str">
        <f t="shared" si="65"/>
        <v/>
      </c>
    </row>
    <row r="395" spans="1:68" ht="15" x14ac:dyDescent="0.2">
      <c r="A395" s="419">
        <v>387</v>
      </c>
      <c r="B395" s="55"/>
      <c r="C395" s="55"/>
      <c r="AN395" s="785" t="str">
        <f t="shared" si="66"/>
        <v/>
      </c>
      <c r="AO395" s="785" t="str">
        <f t="shared" si="67"/>
        <v/>
      </c>
      <c r="AP395" s="786" t="str">
        <f t="shared" si="68"/>
        <v/>
      </c>
      <c r="AQ395" s="785" t="str">
        <f t="shared" si="69"/>
        <v/>
      </c>
      <c r="BH395" s="586"/>
      <c r="BI395" s="585" t="str">
        <f t="shared" si="60"/>
        <v/>
      </c>
      <c r="BJ395" s="585" t="str">
        <f t="shared" si="61"/>
        <v/>
      </c>
      <c r="BK395" s="358">
        <v>382</v>
      </c>
      <c r="BL395" s="579" t="str">
        <f t="shared" si="62"/>
        <v/>
      </c>
      <c r="BM395" s="579" t="str">
        <f t="shared" si="63"/>
        <v/>
      </c>
      <c r="BN395" s="579" t="str">
        <f t="shared" si="64"/>
        <v/>
      </c>
      <c r="BO395" s="579" t="str">
        <f t="shared" si="65"/>
        <v/>
      </c>
      <c r="BP395" s="579" t="str">
        <f t="shared" si="65"/>
        <v/>
      </c>
    </row>
    <row r="396" spans="1:68" ht="15" x14ac:dyDescent="0.2">
      <c r="A396" s="419">
        <v>388</v>
      </c>
      <c r="B396" s="55"/>
      <c r="C396" s="55"/>
      <c r="AN396" s="785" t="str">
        <f t="shared" si="66"/>
        <v/>
      </c>
      <c r="AO396" s="785" t="str">
        <f t="shared" si="67"/>
        <v/>
      </c>
      <c r="AP396" s="786" t="str">
        <f t="shared" si="68"/>
        <v/>
      </c>
      <c r="AQ396" s="785" t="str">
        <f t="shared" si="69"/>
        <v/>
      </c>
      <c r="BH396" s="586"/>
      <c r="BI396" s="585" t="str">
        <f t="shared" si="60"/>
        <v/>
      </c>
      <c r="BJ396" s="585" t="str">
        <f t="shared" si="61"/>
        <v/>
      </c>
      <c r="BK396" s="358">
        <v>383</v>
      </c>
      <c r="BL396" s="579" t="str">
        <f t="shared" si="62"/>
        <v/>
      </c>
      <c r="BM396" s="579" t="str">
        <f t="shared" si="63"/>
        <v/>
      </c>
      <c r="BN396" s="579" t="str">
        <f t="shared" si="64"/>
        <v/>
      </c>
      <c r="BO396" s="579" t="str">
        <f t="shared" si="65"/>
        <v/>
      </c>
      <c r="BP396" s="579" t="str">
        <f t="shared" si="65"/>
        <v/>
      </c>
    </row>
    <row r="397" spans="1:68" ht="15" x14ac:dyDescent="0.2">
      <c r="A397" s="419">
        <v>389</v>
      </c>
      <c r="B397" s="55"/>
      <c r="C397" s="55"/>
      <c r="AN397" s="785" t="str">
        <f t="shared" si="66"/>
        <v/>
      </c>
      <c r="AO397" s="785" t="str">
        <f t="shared" si="67"/>
        <v/>
      </c>
      <c r="AP397" s="786" t="str">
        <f t="shared" si="68"/>
        <v/>
      </c>
      <c r="AQ397" s="785" t="str">
        <f t="shared" si="69"/>
        <v/>
      </c>
      <c r="BH397" s="586"/>
      <c r="BI397" s="585" t="str">
        <f t="shared" si="60"/>
        <v/>
      </c>
      <c r="BJ397" s="585" t="str">
        <f t="shared" si="61"/>
        <v/>
      </c>
      <c r="BK397" s="358">
        <v>384</v>
      </c>
      <c r="BL397" s="579" t="str">
        <f t="shared" si="62"/>
        <v/>
      </c>
      <c r="BM397" s="579" t="str">
        <f t="shared" si="63"/>
        <v/>
      </c>
      <c r="BN397" s="579" t="str">
        <f t="shared" si="64"/>
        <v/>
      </c>
      <c r="BO397" s="579" t="str">
        <f t="shared" si="65"/>
        <v/>
      </c>
      <c r="BP397" s="579" t="str">
        <f t="shared" si="65"/>
        <v/>
      </c>
    </row>
    <row r="398" spans="1:68" ht="15" x14ac:dyDescent="0.2">
      <c r="A398" s="419">
        <v>390</v>
      </c>
      <c r="B398" s="55"/>
      <c r="C398" s="55"/>
      <c r="AN398" s="785" t="str">
        <f t="shared" si="66"/>
        <v/>
      </c>
      <c r="AO398" s="785" t="str">
        <f t="shared" si="67"/>
        <v/>
      </c>
      <c r="AP398" s="786" t="str">
        <f t="shared" si="68"/>
        <v/>
      </c>
      <c r="AQ398" s="785" t="str">
        <f t="shared" si="69"/>
        <v/>
      </c>
      <c r="BH398" s="586"/>
      <c r="BI398" s="585" t="str">
        <f t="shared" ref="BI398:BI461" si="70">IF(OR(A393="",B393="",BL398=""),"",_xlfn.RANK.AVG(BL398,$BL$14:$BL$513,1))</f>
        <v/>
      </c>
      <c r="BJ398" s="585" t="str">
        <f t="shared" ref="BJ398:BJ461" si="71">IF(OR(B393="",C393="",BL398=""),"",RANK(BL398,$BL$14:$BL$513,1))</f>
        <v/>
      </c>
      <c r="BK398" s="358">
        <v>385</v>
      </c>
      <c r="BL398" s="579" t="str">
        <f t="shared" ref="BL398:BL461" si="72">IF(OR(B393="",C393="",AN394=0),"",ABS(AN394))</f>
        <v/>
      </c>
      <c r="BM398" s="579" t="str">
        <f t="shared" ref="BM398:BM461" si="73">IF(BL398="","",IF(AN394&lt;0,-1,IF(AN394=0,0,IF(AN394&gt;0,1))))</f>
        <v/>
      </c>
      <c r="BN398" s="579" t="str">
        <f t="shared" ref="BN398:BN461" si="74">IF(OR(AN394=0,AN394=""),"",AO394*BM398)</f>
        <v/>
      </c>
      <c r="BO398" s="579" t="str">
        <f t="shared" si="65"/>
        <v/>
      </c>
      <c r="BP398" s="579" t="str">
        <f t="shared" si="65"/>
        <v/>
      </c>
    </row>
    <row r="399" spans="1:68" ht="15" x14ac:dyDescent="0.2">
      <c r="A399" s="419">
        <v>391</v>
      </c>
      <c r="B399" s="55"/>
      <c r="C399" s="55"/>
      <c r="AN399" s="785" t="str">
        <f t="shared" si="66"/>
        <v/>
      </c>
      <c r="AO399" s="785" t="str">
        <f t="shared" si="67"/>
        <v/>
      </c>
      <c r="AP399" s="786" t="str">
        <f t="shared" si="68"/>
        <v/>
      </c>
      <c r="AQ399" s="785" t="str">
        <f t="shared" si="69"/>
        <v/>
      </c>
      <c r="BH399" s="586"/>
      <c r="BI399" s="585" t="str">
        <f t="shared" si="70"/>
        <v/>
      </c>
      <c r="BJ399" s="585" t="str">
        <f t="shared" si="71"/>
        <v/>
      </c>
      <c r="BK399" s="358">
        <v>386</v>
      </c>
      <c r="BL399" s="579" t="str">
        <f t="shared" si="72"/>
        <v/>
      </c>
      <c r="BM399" s="579" t="str">
        <f t="shared" si="73"/>
        <v/>
      </c>
      <c r="BN399" s="579" t="str">
        <f t="shared" si="74"/>
        <v/>
      </c>
      <c r="BO399" s="579" t="str">
        <f t="shared" si="65"/>
        <v/>
      </c>
      <c r="BP399" s="579" t="str">
        <f t="shared" si="65"/>
        <v/>
      </c>
    </row>
    <row r="400" spans="1:68" ht="15" x14ac:dyDescent="0.2">
      <c r="A400" s="419">
        <v>392</v>
      </c>
      <c r="B400" s="55"/>
      <c r="C400" s="55"/>
      <c r="AN400" s="785" t="str">
        <f t="shared" si="66"/>
        <v/>
      </c>
      <c r="AO400" s="785" t="str">
        <f t="shared" si="67"/>
        <v/>
      </c>
      <c r="AP400" s="786" t="str">
        <f t="shared" si="68"/>
        <v/>
      </c>
      <c r="AQ400" s="785" t="str">
        <f t="shared" si="69"/>
        <v/>
      </c>
      <c r="BH400" s="586"/>
      <c r="BI400" s="585" t="str">
        <f t="shared" si="70"/>
        <v/>
      </c>
      <c r="BJ400" s="585" t="str">
        <f t="shared" si="71"/>
        <v/>
      </c>
      <c r="BK400" s="358">
        <v>387</v>
      </c>
      <c r="BL400" s="579" t="str">
        <f t="shared" si="72"/>
        <v/>
      </c>
      <c r="BM400" s="579" t="str">
        <f t="shared" si="73"/>
        <v/>
      </c>
      <c r="BN400" s="579" t="str">
        <f t="shared" si="74"/>
        <v/>
      </c>
      <c r="BO400" s="579" t="str">
        <f t="shared" si="65"/>
        <v/>
      </c>
      <c r="BP400" s="579" t="str">
        <f t="shared" si="65"/>
        <v/>
      </c>
    </row>
    <row r="401" spans="1:68" ht="15" x14ac:dyDescent="0.2">
      <c r="A401" s="419">
        <v>393</v>
      </c>
      <c r="B401" s="55"/>
      <c r="C401" s="55"/>
      <c r="AN401" s="785" t="str">
        <f t="shared" si="66"/>
        <v/>
      </c>
      <c r="AO401" s="785" t="str">
        <f t="shared" si="67"/>
        <v/>
      </c>
      <c r="AP401" s="786" t="str">
        <f t="shared" si="68"/>
        <v/>
      </c>
      <c r="AQ401" s="785" t="str">
        <f t="shared" si="69"/>
        <v/>
      </c>
      <c r="BH401" s="586"/>
      <c r="BI401" s="585" t="str">
        <f t="shared" si="70"/>
        <v/>
      </c>
      <c r="BJ401" s="585" t="str">
        <f t="shared" si="71"/>
        <v/>
      </c>
      <c r="BK401" s="358">
        <v>388</v>
      </c>
      <c r="BL401" s="579" t="str">
        <f t="shared" si="72"/>
        <v/>
      </c>
      <c r="BM401" s="579" t="str">
        <f t="shared" si="73"/>
        <v/>
      </c>
      <c r="BN401" s="579" t="str">
        <f t="shared" si="74"/>
        <v/>
      </c>
      <c r="BO401" s="579" t="str">
        <f t="shared" si="65"/>
        <v/>
      </c>
      <c r="BP401" s="579" t="str">
        <f t="shared" si="65"/>
        <v/>
      </c>
    </row>
    <row r="402" spans="1:68" ht="15" x14ac:dyDescent="0.2">
      <c r="A402" s="419">
        <v>394</v>
      </c>
      <c r="B402" s="55"/>
      <c r="C402" s="55"/>
      <c r="AN402" s="785" t="str">
        <f t="shared" si="66"/>
        <v/>
      </c>
      <c r="AO402" s="785" t="str">
        <f t="shared" si="67"/>
        <v/>
      </c>
      <c r="AP402" s="786" t="str">
        <f t="shared" si="68"/>
        <v/>
      </c>
      <c r="AQ402" s="785" t="str">
        <f t="shared" si="69"/>
        <v/>
      </c>
      <c r="BH402" s="586"/>
      <c r="BI402" s="585" t="str">
        <f t="shared" si="70"/>
        <v/>
      </c>
      <c r="BJ402" s="585" t="str">
        <f t="shared" si="71"/>
        <v/>
      </c>
      <c r="BK402" s="358">
        <v>389</v>
      </c>
      <c r="BL402" s="579" t="str">
        <f t="shared" si="72"/>
        <v/>
      </c>
      <c r="BM402" s="579" t="str">
        <f t="shared" si="73"/>
        <v/>
      </c>
      <c r="BN402" s="579" t="str">
        <f t="shared" si="74"/>
        <v/>
      </c>
      <c r="BO402" s="579" t="str">
        <f t="shared" si="65"/>
        <v/>
      </c>
      <c r="BP402" s="579" t="str">
        <f t="shared" si="65"/>
        <v/>
      </c>
    </row>
    <row r="403" spans="1:68" ht="15" x14ac:dyDescent="0.2">
      <c r="A403" s="419">
        <v>395</v>
      </c>
      <c r="B403" s="55"/>
      <c r="C403" s="55"/>
      <c r="AN403" s="785" t="str">
        <f t="shared" si="66"/>
        <v/>
      </c>
      <c r="AO403" s="785" t="str">
        <f t="shared" si="67"/>
        <v/>
      </c>
      <c r="AP403" s="786" t="str">
        <f t="shared" si="68"/>
        <v/>
      </c>
      <c r="AQ403" s="785" t="str">
        <f t="shared" si="69"/>
        <v/>
      </c>
      <c r="BH403" s="586"/>
      <c r="BI403" s="585" t="str">
        <f t="shared" si="70"/>
        <v/>
      </c>
      <c r="BJ403" s="585" t="str">
        <f t="shared" si="71"/>
        <v/>
      </c>
      <c r="BK403" s="358">
        <v>390</v>
      </c>
      <c r="BL403" s="579" t="str">
        <f t="shared" si="72"/>
        <v/>
      </c>
      <c r="BM403" s="579" t="str">
        <f t="shared" si="73"/>
        <v/>
      </c>
      <c r="BN403" s="579" t="str">
        <f t="shared" si="74"/>
        <v/>
      </c>
      <c r="BO403" s="579" t="str">
        <f t="shared" si="65"/>
        <v/>
      </c>
      <c r="BP403" s="579" t="str">
        <f t="shared" si="65"/>
        <v/>
      </c>
    </row>
    <row r="404" spans="1:68" ht="15" x14ac:dyDescent="0.2">
      <c r="A404" s="419">
        <v>396</v>
      </c>
      <c r="B404" s="55"/>
      <c r="C404" s="55"/>
      <c r="AN404" s="785" t="str">
        <f t="shared" si="66"/>
        <v/>
      </c>
      <c r="AO404" s="785" t="str">
        <f t="shared" si="67"/>
        <v/>
      </c>
      <c r="AP404" s="786" t="str">
        <f t="shared" si="68"/>
        <v/>
      </c>
      <c r="AQ404" s="785" t="str">
        <f t="shared" si="69"/>
        <v/>
      </c>
      <c r="BH404" s="586"/>
      <c r="BI404" s="585" t="str">
        <f t="shared" si="70"/>
        <v/>
      </c>
      <c r="BJ404" s="585" t="str">
        <f t="shared" si="71"/>
        <v/>
      </c>
      <c r="BK404" s="358">
        <v>391</v>
      </c>
      <c r="BL404" s="579" t="str">
        <f t="shared" si="72"/>
        <v/>
      </c>
      <c r="BM404" s="579" t="str">
        <f t="shared" si="73"/>
        <v/>
      </c>
      <c r="BN404" s="579" t="str">
        <f t="shared" si="74"/>
        <v/>
      </c>
      <c r="BO404" s="579" t="str">
        <f t="shared" si="65"/>
        <v/>
      </c>
      <c r="BP404" s="579" t="str">
        <f t="shared" si="65"/>
        <v/>
      </c>
    </row>
    <row r="405" spans="1:68" ht="15" x14ac:dyDescent="0.2">
      <c r="A405" s="419">
        <v>397</v>
      </c>
      <c r="B405" s="55"/>
      <c r="C405" s="55"/>
      <c r="AN405" s="785" t="str">
        <f t="shared" si="66"/>
        <v/>
      </c>
      <c r="AO405" s="785" t="str">
        <f t="shared" si="67"/>
        <v/>
      </c>
      <c r="AP405" s="786" t="str">
        <f t="shared" si="68"/>
        <v/>
      </c>
      <c r="AQ405" s="785" t="str">
        <f t="shared" si="69"/>
        <v/>
      </c>
      <c r="BH405" s="586"/>
      <c r="BI405" s="585" t="str">
        <f t="shared" si="70"/>
        <v/>
      </c>
      <c r="BJ405" s="585" t="str">
        <f t="shared" si="71"/>
        <v/>
      </c>
      <c r="BK405" s="358">
        <v>392</v>
      </c>
      <c r="BL405" s="579" t="str">
        <f t="shared" si="72"/>
        <v/>
      </c>
      <c r="BM405" s="579" t="str">
        <f t="shared" si="73"/>
        <v/>
      </c>
      <c r="BN405" s="579" t="str">
        <f t="shared" si="74"/>
        <v/>
      </c>
      <c r="BO405" s="579" t="str">
        <f t="shared" si="65"/>
        <v/>
      </c>
      <c r="BP405" s="579" t="str">
        <f t="shared" si="65"/>
        <v/>
      </c>
    </row>
    <row r="406" spans="1:68" ht="15" x14ac:dyDescent="0.2">
      <c r="A406" s="419">
        <v>398</v>
      </c>
      <c r="B406" s="55"/>
      <c r="C406" s="55"/>
      <c r="AN406" s="785" t="str">
        <f t="shared" si="66"/>
        <v/>
      </c>
      <c r="AO406" s="785" t="str">
        <f t="shared" si="67"/>
        <v/>
      </c>
      <c r="AP406" s="786" t="str">
        <f t="shared" si="68"/>
        <v/>
      </c>
      <c r="AQ406" s="785" t="str">
        <f t="shared" si="69"/>
        <v/>
      </c>
      <c r="BH406" s="586"/>
      <c r="BI406" s="585" t="str">
        <f t="shared" si="70"/>
        <v/>
      </c>
      <c r="BJ406" s="585" t="str">
        <f t="shared" si="71"/>
        <v/>
      </c>
      <c r="BK406" s="358">
        <v>393</v>
      </c>
      <c r="BL406" s="579" t="str">
        <f t="shared" si="72"/>
        <v/>
      </c>
      <c r="BM406" s="579" t="str">
        <f t="shared" si="73"/>
        <v/>
      </c>
      <c r="BN406" s="579" t="str">
        <f t="shared" si="74"/>
        <v/>
      </c>
      <c r="BO406" s="579" t="str">
        <f t="shared" si="65"/>
        <v/>
      </c>
      <c r="BP406" s="579" t="str">
        <f t="shared" si="65"/>
        <v/>
      </c>
    </row>
    <row r="407" spans="1:68" ht="15" x14ac:dyDescent="0.2">
      <c r="A407" s="419">
        <v>399</v>
      </c>
      <c r="B407" s="55"/>
      <c r="C407" s="55"/>
      <c r="AN407" s="785" t="str">
        <f t="shared" si="66"/>
        <v/>
      </c>
      <c r="AO407" s="785" t="str">
        <f t="shared" si="67"/>
        <v/>
      </c>
      <c r="AP407" s="786" t="str">
        <f t="shared" si="68"/>
        <v/>
      </c>
      <c r="AQ407" s="785" t="str">
        <f t="shared" si="69"/>
        <v/>
      </c>
      <c r="BH407" s="586"/>
      <c r="BI407" s="585" t="str">
        <f t="shared" si="70"/>
        <v/>
      </c>
      <c r="BJ407" s="585" t="str">
        <f t="shared" si="71"/>
        <v/>
      </c>
      <c r="BK407" s="358">
        <v>394</v>
      </c>
      <c r="BL407" s="579" t="str">
        <f t="shared" si="72"/>
        <v/>
      </c>
      <c r="BM407" s="579" t="str">
        <f t="shared" si="73"/>
        <v/>
      </c>
      <c r="BN407" s="579" t="str">
        <f t="shared" si="74"/>
        <v/>
      </c>
      <c r="BO407" s="579" t="str">
        <f t="shared" si="65"/>
        <v/>
      </c>
      <c r="BP407" s="579" t="str">
        <f t="shared" si="65"/>
        <v/>
      </c>
    </row>
    <row r="408" spans="1:68" ht="15" x14ac:dyDescent="0.2">
      <c r="A408" s="419">
        <v>400</v>
      </c>
      <c r="B408" s="55"/>
      <c r="C408" s="55"/>
      <c r="AN408" s="785" t="str">
        <f t="shared" si="66"/>
        <v/>
      </c>
      <c r="AO408" s="785" t="str">
        <f t="shared" si="67"/>
        <v/>
      </c>
      <c r="AP408" s="786" t="str">
        <f t="shared" si="68"/>
        <v/>
      </c>
      <c r="AQ408" s="785" t="str">
        <f t="shared" si="69"/>
        <v/>
      </c>
      <c r="BH408" s="586"/>
      <c r="BI408" s="585" t="str">
        <f t="shared" si="70"/>
        <v/>
      </c>
      <c r="BJ408" s="585" t="str">
        <f t="shared" si="71"/>
        <v/>
      </c>
      <c r="BK408" s="358">
        <v>395</v>
      </c>
      <c r="BL408" s="579" t="str">
        <f t="shared" si="72"/>
        <v/>
      </c>
      <c r="BM408" s="579" t="str">
        <f t="shared" si="73"/>
        <v/>
      </c>
      <c r="BN408" s="579" t="str">
        <f t="shared" si="74"/>
        <v/>
      </c>
      <c r="BO408" s="579" t="str">
        <f t="shared" si="65"/>
        <v/>
      </c>
      <c r="BP408" s="579" t="str">
        <f t="shared" si="65"/>
        <v/>
      </c>
    </row>
    <row r="409" spans="1:68" ht="15" x14ac:dyDescent="0.2">
      <c r="A409" s="419">
        <v>401</v>
      </c>
      <c r="B409" s="55"/>
      <c r="C409" s="55"/>
      <c r="AN409" s="785" t="str">
        <f t="shared" si="66"/>
        <v/>
      </c>
      <c r="AO409" s="785" t="str">
        <f t="shared" si="67"/>
        <v/>
      </c>
      <c r="AP409" s="786" t="str">
        <f t="shared" si="68"/>
        <v/>
      </c>
      <c r="AQ409" s="785" t="str">
        <f t="shared" si="69"/>
        <v/>
      </c>
      <c r="BH409" s="586"/>
      <c r="BI409" s="585" t="str">
        <f t="shared" si="70"/>
        <v/>
      </c>
      <c r="BJ409" s="585" t="str">
        <f t="shared" si="71"/>
        <v/>
      </c>
      <c r="BK409" s="358">
        <v>396</v>
      </c>
      <c r="BL409" s="579" t="str">
        <f t="shared" si="72"/>
        <v/>
      </c>
      <c r="BM409" s="579" t="str">
        <f t="shared" si="73"/>
        <v/>
      </c>
      <c r="BN409" s="579" t="str">
        <f t="shared" si="74"/>
        <v/>
      </c>
      <c r="BO409" s="579" t="str">
        <f t="shared" si="65"/>
        <v/>
      </c>
      <c r="BP409" s="579" t="str">
        <f t="shared" si="65"/>
        <v/>
      </c>
    </row>
    <row r="410" spans="1:68" ht="15" x14ac:dyDescent="0.2">
      <c r="A410" s="419">
        <v>402</v>
      </c>
      <c r="B410" s="55"/>
      <c r="C410" s="55"/>
      <c r="AN410" s="785" t="str">
        <f t="shared" si="66"/>
        <v/>
      </c>
      <c r="AO410" s="785" t="str">
        <f t="shared" si="67"/>
        <v/>
      </c>
      <c r="AP410" s="786" t="str">
        <f t="shared" si="68"/>
        <v/>
      </c>
      <c r="AQ410" s="785" t="str">
        <f t="shared" si="69"/>
        <v/>
      </c>
      <c r="BH410" s="586"/>
      <c r="BI410" s="585" t="str">
        <f t="shared" si="70"/>
        <v/>
      </c>
      <c r="BJ410" s="585" t="str">
        <f t="shared" si="71"/>
        <v/>
      </c>
      <c r="BK410" s="358">
        <v>397</v>
      </c>
      <c r="BL410" s="579" t="str">
        <f t="shared" si="72"/>
        <v/>
      </c>
      <c r="BM410" s="579" t="str">
        <f t="shared" si="73"/>
        <v/>
      </c>
      <c r="BN410" s="579" t="str">
        <f t="shared" si="74"/>
        <v/>
      </c>
      <c r="BO410" s="579" t="str">
        <f t="shared" si="65"/>
        <v/>
      </c>
      <c r="BP410" s="579" t="str">
        <f t="shared" si="65"/>
        <v/>
      </c>
    </row>
    <row r="411" spans="1:68" ht="15" x14ac:dyDescent="0.2">
      <c r="A411" s="419">
        <v>403</v>
      </c>
      <c r="B411" s="55"/>
      <c r="C411" s="55"/>
      <c r="AN411" s="785" t="str">
        <f t="shared" si="66"/>
        <v/>
      </c>
      <c r="AO411" s="785" t="str">
        <f t="shared" si="67"/>
        <v/>
      </c>
      <c r="AP411" s="786" t="str">
        <f t="shared" si="68"/>
        <v/>
      </c>
      <c r="AQ411" s="785" t="str">
        <f t="shared" si="69"/>
        <v/>
      </c>
      <c r="BH411" s="586"/>
      <c r="BI411" s="585" t="str">
        <f t="shared" si="70"/>
        <v/>
      </c>
      <c r="BJ411" s="585" t="str">
        <f t="shared" si="71"/>
        <v/>
      </c>
      <c r="BK411" s="358">
        <v>398</v>
      </c>
      <c r="BL411" s="579" t="str">
        <f t="shared" si="72"/>
        <v/>
      </c>
      <c r="BM411" s="579" t="str">
        <f t="shared" si="73"/>
        <v/>
      </c>
      <c r="BN411" s="579" t="str">
        <f t="shared" si="74"/>
        <v/>
      </c>
      <c r="BO411" s="579" t="str">
        <f t="shared" si="65"/>
        <v/>
      </c>
      <c r="BP411" s="579" t="str">
        <f t="shared" si="65"/>
        <v/>
      </c>
    </row>
    <row r="412" spans="1:68" ht="15" x14ac:dyDescent="0.2">
      <c r="A412" s="419">
        <v>404</v>
      </c>
      <c r="B412" s="55"/>
      <c r="C412" s="55"/>
      <c r="AN412" s="785" t="str">
        <f t="shared" si="66"/>
        <v/>
      </c>
      <c r="AO412" s="785" t="str">
        <f t="shared" si="67"/>
        <v/>
      </c>
      <c r="AP412" s="786" t="str">
        <f t="shared" si="68"/>
        <v/>
      </c>
      <c r="AQ412" s="785" t="str">
        <f t="shared" si="69"/>
        <v/>
      </c>
      <c r="BH412" s="586"/>
      <c r="BI412" s="585" t="str">
        <f t="shared" si="70"/>
        <v/>
      </c>
      <c r="BJ412" s="585" t="str">
        <f t="shared" si="71"/>
        <v/>
      </c>
      <c r="BK412" s="358">
        <v>399</v>
      </c>
      <c r="BL412" s="579" t="str">
        <f t="shared" si="72"/>
        <v/>
      </c>
      <c r="BM412" s="579" t="str">
        <f t="shared" si="73"/>
        <v/>
      </c>
      <c r="BN412" s="579" t="str">
        <f t="shared" si="74"/>
        <v/>
      </c>
      <c r="BO412" s="579" t="str">
        <f t="shared" si="65"/>
        <v/>
      </c>
      <c r="BP412" s="579" t="str">
        <f t="shared" si="65"/>
        <v/>
      </c>
    </row>
    <row r="413" spans="1:68" ht="15" x14ac:dyDescent="0.2">
      <c r="A413" s="419">
        <v>405</v>
      </c>
      <c r="B413" s="55"/>
      <c r="C413" s="55"/>
      <c r="AN413" s="785" t="str">
        <f t="shared" si="66"/>
        <v/>
      </c>
      <c r="AO413" s="785" t="str">
        <f t="shared" si="67"/>
        <v/>
      </c>
      <c r="AP413" s="786" t="str">
        <f t="shared" si="68"/>
        <v/>
      </c>
      <c r="AQ413" s="785" t="str">
        <f t="shared" si="69"/>
        <v/>
      </c>
      <c r="BH413" s="586"/>
      <c r="BI413" s="585" t="str">
        <f t="shared" si="70"/>
        <v/>
      </c>
      <c r="BJ413" s="585" t="str">
        <f t="shared" si="71"/>
        <v/>
      </c>
      <c r="BK413" s="358">
        <v>400</v>
      </c>
      <c r="BL413" s="579" t="str">
        <f t="shared" si="72"/>
        <v/>
      </c>
      <c r="BM413" s="579" t="str">
        <f t="shared" si="73"/>
        <v/>
      </c>
      <c r="BN413" s="579" t="str">
        <f t="shared" si="74"/>
        <v/>
      </c>
      <c r="BO413" s="579" t="str">
        <f t="shared" si="65"/>
        <v/>
      </c>
      <c r="BP413" s="579" t="str">
        <f t="shared" si="65"/>
        <v/>
      </c>
    </row>
    <row r="414" spans="1:68" ht="15" x14ac:dyDescent="0.2">
      <c r="A414" s="419">
        <v>406</v>
      </c>
      <c r="B414" s="55"/>
      <c r="C414" s="55"/>
      <c r="AN414" s="785" t="str">
        <f t="shared" si="66"/>
        <v/>
      </c>
      <c r="AO414" s="785" t="str">
        <f t="shared" si="67"/>
        <v/>
      </c>
      <c r="AP414" s="786" t="str">
        <f t="shared" si="68"/>
        <v/>
      </c>
      <c r="AQ414" s="785" t="str">
        <f t="shared" si="69"/>
        <v/>
      </c>
      <c r="BH414" s="586"/>
      <c r="BI414" s="585" t="str">
        <f t="shared" si="70"/>
        <v/>
      </c>
      <c r="BJ414" s="585" t="str">
        <f t="shared" si="71"/>
        <v/>
      </c>
      <c r="BK414" s="358">
        <v>401</v>
      </c>
      <c r="BL414" s="579" t="str">
        <f t="shared" si="72"/>
        <v/>
      </c>
      <c r="BM414" s="579" t="str">
        <f t="shared" si="73"/>
        <v/>
      </c>
      <c r="BN414" s="579" t="str">
        <f t="shared" si="74"/>
        <v/>
      </c>
      <c r="BO414" s="579" t="str">
        <f t="shared" si="65"/>
        <v/>
      </c>
      <c r="BP414" s="579" t="str">
        <f t="shared" si="65"/>
        <v/>
      </c>
    </row>
    <row r="415" spans="1:68" ht="15" x14ac:dyDescent="0.2">
      <c r="A415" s="419">
        <v>407</v>
      </c>
      <c r="B415" s="55"/>
      <c r="C415" s="55"/>
      <c r="AN415" s="785" t="str">
        <f t="shared" si="66"/>
        <v/>
      </c>
      <c r="AO415" s="785" t="str">
        <f t="shared" si="67"/>
        <v/>
      </c>
      <c r="AP415" s="786" t="str">
        <f t="shared" si="68"/>
        <v/>
      </c>
      <c r="AQ415" s="785" t="str">
        <f t="shared" si="69"/>
        <v/>
      </c>
      <c r="BH415" s="586"/>
      <c r="BI415" s="585" t="str">
        <f t="shared" si="70"/>
        <v/>
      </c>
      <c r="BJ415" s="585" t="str">
        <f t="shared" si="71"/>
        <v/>
      </c>
      <c r="BK415" s="358">
        <v>402</v>
      </c>
      <c r="BL415" s="579" t="str">
        <f t="shared" si="72"/>
        <v/>
      </c>
      <c r="BM415" s="579" t="str">
        <f t="shared" si="73"/>
        <v/>
      </c>
      <c r="BN415" s="579" t="str">
        <f t="shared" si="74"/>
        <v/>
      </c>
      <c r="BO415" s="579" t="str">
        <f t="shared" ref="BO415:BP478" si="75">IF(B410="","",B410)</f>
        <v/>
      </c>
      <c r="BP415" s="579" t="str">
        <f t="shared" si="75"/>
        <v/>
      </c>
    </row>
    <row r="416" spans="1:68" ht="15" x14ac:dyDescent="0.2">
      <c r="A416" s="419">
        <v>408</v>
      </c>
      <c r="B416" s="55"/>
      <c r="C416" s="55"/>
      <c r="AN416" s="785" t="str">
        <f t="shared" si="66"/>
        <v/>
      </c>
      <c r="AO416" s="785" t="str">
        <f t="shared" si="67"/>
        <v/>
      </c>
      <c r="AP416" s="786" t="str">
        <f t="shared" si="68"/>
        <v/>
      </c>
      <c r="AQ416" s="785" t="str">
        <f t="shared" si="69"/>
        <v/>
      </c>
      <c r="BH416" s="586"/>
      <c r="BI416" s="585" t="str">
        <f t="shared" si="70"/>
        <v/>
      </c>
      <c r="BJ416" s="585" t="str">
        <f t="shared" si="71"/>
        <v/>
      </c>
      <c r="BK416" s="358">
        <v>403</v>
      </c>
      <c r="BL416" s="579" t="str">
        <f t="shared" si="72"/>
        <v/>
      </c>
      <c r="BM416" s="579" t="str">
        <f t="shared" si="73"/>
        <v/>
      </c>
      <c r="BN416" s="579" t="str">
        <f t="shared" si="74"/>
        <v/>
      </c>
      <c r="BO416" s="579" t="str">
        <f t="shared" si="75"/>
        <v/>
      </c>
      <c r="BP416" s="579" t="str">
        <f t="shared" si="75"/>
        <v/>
      </c>
    </row>
    <row r="417" spans="1:68" ht="15" x14ac:dyDescent="0.2">
      <c r="A417" s="419">
        <v>409</v>
      </c>
      <c r="B417" s="55"/>
      <c r="C417" s="55"/>
      <c r="AN417" s="785" t="str">
        <f t="shared" si="66"/>
        <v/>
      </c>
      <c r="AO417" s="785" t="str">
        <f t="shared" si="67"/>
        <v/>
      </c>
      <c r="AP417" s="786" t="str">
        <f t="shared" si="68"/>
        <v/>
      </c>
      <c r="AQ417" s="785" t="str">
        <f t="shared" si="69"/>
        <v/>
      </c>
      <c r="BH417" s="586"/>
      <c r="BI417" s="585" t="str">
        <f t="shared" si="70"/>
        <v/>
      </c>
      <c r="BJ417" s="585" t="str">
        <f t="shared" si="71"/>
        <v/>
      </c>
      <c r="BK417" s="358">
        <v>404</v>
      </c>
      <c r="BL417" s="579" t="str">
        <f t="shared" si="72"/>
        <v/>
      </c>
      <c r="BM417" s="579" t="str">
        <f t="shared" si="73"/>
        <v/>
      </c>
      <c r="BN417" s="579" t="str">
        <f t="shared" si="74"/>
        <v/>
      </c>
      <c r="BO417" s="579" t="str">
        <f t="shared" si="75"/>
        <v/>
      </c>
      <c r="BP417" s="579" t="str">
        <f t="shared" si="75"/>
        <v/>
      </c>
    </row>
    <row r="418" spans="1:68" ht="15" x14ac:dyDescent="0.2">
      <c r="A418" s="419">
        <v>410</v>
      </c>
      <c r="B418" s="55"/>
      <c r="C418" s="55"/>
      <c r="AN418" s="785" t="str">
        <f t="shared" si="66"/>
        <v/>
      </c>
      <c r="AO418" s="785" t="str">
        <f t="shared" si="67"/>
        <v/>
      </c>
      <c r="AP418" s="786" t="str">
        <f t="shared" si="68"/>
        <v/>
      </c>
      <c r="AQ418" s="785" t="str">
        <f t="shared" si="69"/>
        <v/>
      </c>
      <c r="BH418" s="586"/>
      <c r="BI418" s="585" t="str">
        <f t="shared" si="70"/>
        <v/>
      </c>
      <c r="BJ418" s="585" t="str">
        <f t="shared" si="71"/>
        <v/>
      </c>
      <c r="BK418" s="358">
        <v>405</v>
      </c>
      <c r="BL418" s="579" t="str">
        <f t="shared" si="72"/>
        <v/>
      </c>
      <c r="BM418" s="579" t="str">
        <f t="shared" si="73"/>
        <v/>
      </c>
      <c r="BN418" s="579" t="str">
        <f t="shared" si="74"/>
        <v/>
      </c>
      <c r="BO418" s="579" t="str">
        <f t="shared" si="75"/>
        <v/>
      </c>
      <c r="BP418" s="579" t="str">
        <f t="shared" si="75"/>
        <v/>
      </c>
    </row>
    <row r="419" spans="1:68" ht="15" x14ac:dyDescent="0.2">
      <c r="A419" s="419">
        <v>411</v>
      </c>
      <c r="B419" s="55"/>
      <c r="C419" s="55"/>
      <c r="AN419" s="785" t="str">
        <f t="shared" si="66"/>
        <v/>
      </c>
      <c r="AO419" s="785" t="str">
        <f t="shared" si="67"/>
        <v/>
      </c>
      <c r="AP419" s="786" t="str">
        <f t="shared" si="68"/>
        <v/>
      </c>
      <c r="AQ419" s="785" t="str">
        <f t="shared" si="69"/>
        <v/>
      </c>
      <c r="BH419" s="586"/>
      <c r="BI419" s="585" t="str">
        <f t="shared" si="70"/>
        <v/>
      </c>
      <c r="BJ419" s="585" t="str">
        <f t="shared" si="71"/>
        <v/>
      </c>
      <c r="BK419" s="358">
        <v>406</v>
      </c>
      <c r="BL419" s="579" t="str">
        <f t="shared" si="72"/>
        <v/>
      </c>
      <c r="BM419" s="579" t="str">
        <f t="shared" si="73"/>
        <v/>
      </c>
      <c r="BN419" s="579" t="str">
        <f t="shared" si="74"/>
        <v/>
      </c>
      <c r="BO419" s="579" t="str">
        <f t="shared" si="75"/>
        <v/>
      </c>
      <c r="BP419" s="579" t="str">
        <f t="shared" si="75"/>
        <v/>
      </c>
    </row>
    <row r="420" spans="1:68" ht="15" x14ac:dyDescent="0.2">
      <c r="A420" s="419">
        <v>412</v>
      </c>
      <c r="B420" s="55"/>
      <c r="C420" s="55"/>
      <c r="AN420" s="785" t="str">
        <f t="shared" si="66"/>
        <v/>
      </c>
      <c r="AO420" s="785" t="str">
        <f t="shared" si="67"/>
        <v/>
      </c>
      <c r="AP420" s="786" t="str">
        <f t="shared" si="68"/>
        <v/>
      </c>
      <c r="AQ420" s="785" t="str">
        <f t="shared" si="69"/>
        <v/>
      </c>
      <c r="BH420" s="586"/>
      <c r="BI420" s="585" t="str">
        <f t="shared" si="70"/>
        <v/>
      </c>
      <c r="BJ420" s="585" t="str">
        <f t="shared" si="71"/>
        <v/>
      </c>
      <c r="BK420" s="358">
        <v>407</v>
      </c>
      <c r="BL420" s="579" t="str">
        <f t="shared" si="72"/>
        <v/>
      </c>
      <c r="BM420" s="579" t="str">
        <f t="shared" si="73"/>
        <v/>
      </c>
      <c r="BN420" s="579" t="str">
        <f t="shared" si="74"/>
        <v/>
      </c>
      <c r="BO420" s="579" t="str">
        <f t="shared" si="75"/>
        <v/>
      </c>
      <c r="BP420" s="579" t="str">
        <f t="shared" si="75"/>
        <v/>
      </c>
    </row>
    <row r="421" spans="1:68" ht="15" x14ac:dyDescent="0.2">
      <c r="A421" s="419">
        <v>413</v>
      </c>
      <c r="B421" s="55"/>
      <c r="C421" s="55"/>
      <c r="AN421" s="785" t="str">
        <f t="shared" si="66"/>
        <v/>
      </c>
      <c r="AO421" s="785" t="str">
        <f t="shared" si="67"/>
        <v/>
      </c>
      <c r="AP421" s="786" t="str">
        <f t="shared" si="68"/>
        <v/>
      </c>
      <c r="AQ421" s="785" t="str">
        <f t="shared" si="69"/>
        <v/>
      </c>
      <c r="BH421" s="586"/>
      <c r="BI421" s="585" t="str">
        <f t="shared" si="70"/>
        <v/>
      </c>
      <c r="BJ421" s="585" t="str">
        <f t="shared" si="71"/>
        <v/>
      </c>
      <c r="BK421" s="358">
        <v>408</v>
      </c>
      <c r="BL421" s="579" t="str">
        <f t="shared" si="72"/>
        <v/>
      </c>
      <c r="BM421" s="579" t="str">
        <f t="shared" si="73"/>
        <v/>
      </c>
      <c r="BN421" s="579" t="str">
        <f t="shared" si="74"/>
        <v/>
      </c>
      <c r="BO421" s="579" t="str">
        <f t="shared" si="75"/>
        <v/>
      </c>
      <c r="BP421" s="579" t="str">
        <f t="shared" si="75"/>
        <v/>
      </c>
    </row>
    <row r="422" spans="1:68" ht="15" x14ac:dyDescent="0.2">
      <c r="A422" s="419">
        <v>414</v>
      </c>
      <c r="B422" s="55"/>
      <c r="C422" s="55"/>
      <c r="AN422" s="785" t="str">
        <f t="shared" si="66"/>
        <v/>
      </c>
      <c r="AO422" s="785" t="str">
        <f t="shared" si="67"/>
        <v/>
      </c>
      <c r="AP422" s="786" t="str">
        <f t="shared" si="68"/>
        <v/>
      </c>
      <c r="AQ422" s="785" t="str">
        <f t="shared" si="69"/>
        <v/>
      </c>
      <c r="BH422" s="586"/>
      <c r="BI422" s="585" t="str">
        <f t="shared" si="70"/>
        <v/>
      </c>
      <c r="BJ422" s="585" t="str">
        <f t="shared" si="71"/>
        <v/>
      </c>
      <c r="BK422" s="358">
        <v>409</v>
      </c>
      <c r="BL422" s="579" t="str">
        <f t="shared" si="72"/>
        <v/>
      </c>
      <c r="BM422" s="579" t="str">
        <f t="shared" si="73"/>
        <v/>
      </c>
      <c r="BN422" s="579" t="str">
        <f t="shared" si="74"/>
        <v/>
      </c>
      <c r="BO422" s="579" t="str">
        <f t="shared" si="75"/>
        <v/>
      </c>
      <c r="BP422" s="579" t="str">
        <f t="shared" si="75"/>
        <v/>
      </c>
    </row>
    <row r="423" spans="1:68" ht="15" x14ac:dyDescent="0.2">
      <c r="A423" s="419">
        <v>415</v>
      </c>
      <c r="B423" s="55"/>
      <c r="C423" s="55"/>
      <c r="AN423" s="785" t="str">
        <f t="shared" si="66"/>
        <v/>
      </c>
      <c r="AO423" s="785" t="str">
        <f t="shared" si="67"/>
        <v/>
      </c>
      <c r="AP423" s="786" t="str">
        <f t="shared" si="68"/>
        <v/>
      </c>
      <c r="AQ423" s="785" t="str">
        <f t="shared" si="69"/>
        <v/>
      </c>
      <c r="BH423" s="586"/>
      <c r="BI423" s="585" t="str">
        <f t="shared" si="70"/>
        <v/>
      </c>
      <c r="BJ423" s="585" t="str">
        <f t="shared" si="71"/>
        <v/>
      </c>
      <c r="BK423" s="358">
        <v>410</v>
      </c>
      <c r="BL423" s="579" t="str">
        <f t="shared" si="72"/>
        <v/>
      </c>
      <c r="BM423" s="579" t="str">
        <f t="shared" si="73"/>
        <v/>
      </c>
      <c r="BN423" s="579" t="str">
        <f t="shared" si="74"/>
        <v/>
      </c>
      <c r="BO423" s="579" t="str">
        <f t="shared" si="75"/>
        <v/>
      </c>
      <c r="BP423" s="579" t="str">
        <f t="shared" si="75"/>
        <v/>
      </c>
    </row>
    <row r="424" spans="1:68" ht="15" x14ac:dyDescent="0.2">
      <c r="A424" s="419">
        <v>416</v>
      </c>
      <c r="B424" s="55"/>
      <c r="C424" s="55"/>
      <c r="AN424" s="785" t="str">
        <f t="shared" si="66"/>
        <v/>
      </c>
      <c r="AO424" s="785" t="str">
        <f t="shared" si="67"/>
        <v/>
      </c>
      <c r="AP424" s="786" t="str">
        <f t="shared" si="68"/>
        <v/>
      </c>
      <c r="AQ424" s="785" t="str">
        <f t="shared" si="69"/>
        <v/>
      </c>
      <c r="BH424" s="586"/>
      <c r="BI424" s="585" t="str">
        <f t="shared" si="70"/>
        <v/>
      </c>
      <c r="BJ424" s="585" t="str">
        <f t="shared" si="71"/>
        <v/>
      </c>
      <c r="BK424" s="358">
        <v>411</v>
      </c>
      <c r="BL424" s="579" t="str">
        <f t="shared" si="72"/>
        <v/>
      </c>
      <c r="BM424" s="579" t="str">
        <f t="shared" si="73"/>
        <v/>
      </c>
      <c r="BN424" s="579" t="str">
        <f t="shared" si="74"/>
        <v/>
      </c>
      <c r="BO424" s="579" t="str">
        <f t="shared" si="75"/>
        <v/>
      </c>
      <c r="BP424" s="579" t="str">
        <f t="shared" si="75"/>
        <v/>
      </c>
    </row>
    <row r="425" spans="1:68" ht="15" x14ac:dyDescent="0.2">
      <c r="A425" s="419">
        <v>417</v>
      </c>
      <c r="B425" s="55"/>
      <c r="C425" s="55"/>
      <c r="AN425" s="785" t="str">
        <f t="shared" si="66"/>
        <v/>
      </c>
      <c r="AO425" s="785" t="str">
        <f t="shared" si="67"/>
        <v/>
      </c>
      <c r="AP425" s="786" t="str">
        <f t="shared" si="68"/>
        <v/>
      </c>
      <c r="AQ425" s="785" t="str">
        <f t="shared" si="69"/>
        <v/>
      </c>
      <c r="BH425" s="586"/>
      <c r="BI425" s="585" t="str">
        <f t="shared" si="70"/>
        <v/>
      </c>
      <c r="BJ425" s="585" t="str">
        <f t="shared" si="71"/>
        <v/>
      </c>
      <c r="BK425" s="358">
        <v>412</v>
      </c>
      <c r="BL425" s="579" t="str">
        <f t="shared" si="72"/>
        <v/>
      </c>
      <c r="BM425" s="579" t="str">
        <f t="shared" si="73"/>
        <v/>
      </c>
      <c r="BN425" s="579" t="str">
        <f t="shared" si="74"/>
        <v/>
      </c>
      <c r="BO425" s="579" t="str">
        <f t="shared" si="75"/>
        <v/>
      </c>
      <c r="BP425" s="579" t="str">
        <f t="shared" si="75"/>
        <v/>
      </c>
    </row>
    <row r="426" spans="1:68" ht="15" x14ac:dyDescent="0.2">
      <c r="A426" s="419">
        <v>418</v>
      </c>
      <c r="B426" s="55"/>
      <c r="C426" s="55"/>
      <c r="AN426" s="785" t="str">
        <f t="shared" si="66"/>
        <v/>
      </c>
      <c r="AO426" s="785" t="str">
        <f t="shared" si="67"/>
        <v/>
      </c>
      <c r="AP426" s="786" t="str">
        <f t="shared" si="68"/>
        <v/>
      </c>
      <c r="AQ426" s="785" t="str">
        <f t="shared" si="69"/>
        <v/>
      </c>
      <c r="BH426" s="586"/>
      <c r="BI426" s="585" t="str">
        <f t="shared" si="70"/>
        <v/>
      </c>
      <c r="BJ426" s="585" t="str">
        <f t="shared" si="71"/>
        <v/>
      </c>
      <c r="BK426" s="358">
        <v>413</v>
      </c>
      <c r="BL426" s="579" t="str">
        <f t="shared" si="72"/>
        <v/>
      </c>
      <c r="BM426" s="579" t="str">
        <f t="shared" si="73"/>
        <v/>
      </c>
      <c r="BN426" s="579" t="str">
        <f t="shared" si="74"/>
        <v/>
      </c>
      <c r="BO426" s="579" t="str">
        <f t="shared" si="75"/>
        <v/>
      </c>
      <c r="BP426" s="579" t="str">
        <f t="shared" si="75"/>
        <v/>
      </c>
    </row>
    <row r="427" spans="1:68" ht="15" x14ac:dyDescent="0.2">
      <c r="A427" s="419">
        <v>419</v>
      </c>
      <c r="B427" s="55"/>
      <c r="C427" s="55"/>
      <c r="AN427" s="785" t="str">
        <f t="shared" si="66"/>
        <v/>
      </c>
      <c r="AO427" s="785" t="str">
        <f t="shared" si="67"/>
        <v/>
      </c>
      <c r="AP427" s="786" t="str">
        <f t="shared" si="68"/>
        <v/>
      </c>
      <c r="AQ427" s="785" t="str">
        <f t="shared" si="69"/>
        <v/>
      </c>
      <c r="BH427" s="586"/>
      <c r="BI427" s="585" t="str">
        <f t="shared" si="70"/>
        <v/>
      </c>
      <c r="BJ427" s="585" t="str">
        <f t="shared" si="71"/>
        <v/>
      </c>
      <c r="BK427" s="358">
        <v>414</v>
      </c>
      <c r="BL427" s="579" t="str">
        <f t="shared" si="72"/>
        <v/>
      </c>
      <c r="BM427" s="579" t="str">
        <f t="shared" si="73"/>
        <v/>
      </c>
      <c r="BN427" s="579" t="str">
        <f t="shared" si="74"/>
        <v/>
      </c>
      <c r="BO427" s="579" t="str">
        <f t="shared" si="75"/>
        <v/>
      </c>
      <c r="BP427" s="579" t="str">
        <f t="shared" si="75"/>
        <v/>
      </c>
    </row>
    <row r="428" spans="1:68" ht="15" x14ac:dyDescent="0.2">
      <c r="A428" s="419">
        <v>420</v>
      </c>
      <c r="B428" s="55"/>
      <c r="C428" s="55"/>
      <c r="AN428" s="785" t="str">
        <f t="shared" si="66"/>
        <v/>
      </c>
      <c r="AO428" s="785" t="str">
        <f t="shared" si="67"/>
        <v/>
      </c>
      <c r="AP428" s="786" t="str">
        <f t="shared" si="68"/>
        <v/>
      </c>
      <c r="AQ428" s="785" t="str">
        <f t="shared" si="69"/>
        <v/>
      </c>
      <c r="BH428" s="586"/>
      <c r="BI428" s="585" t="str">
        <f t="shared" si="70"/>
        <v/>
      </c>
      <c r="BJ428" s="585" t="str">
        <f t="shared" si="71"/>
        <v/>
      </c>
      <c r="BK428" s="358">
        <v>415</v>
      </c>
      <c r="BL428" s="579" t="str">
        <f t="shared" si="72"/>
        <v/>
      </c>
      <c r="BM428" s="579" t="str">
        <f t="shared" si="73"/>
        <v/>
      </c>
      <c r="BN428" s="579" t="str">
        <f t="shared" si="74"/>
        <v/>
      </c>
      <c r="BO428" s="579" t="str">
        <f t="shared" si="75"/>
        <v/>
      </c>
      <c r="BP428" s="579" t="str">
        <f t="shared" si="75"/>
        <v/>
      </c>
    </row>
    <row r="429" spans="1:68" ht="15" x14ac:dyDescent="0.2">
      <c r="A429" s="419">
        <v>421</v>
      </c>
      <c r="B429" s="55"/>
      <c r="C429" s="55"/>
      <c r="AN429" s="785" t="str">
        <f t="shared" si="66"/>
        <v/>
      </c>
      <c r="AO429" s="785" t="str">
        <f t="shared" si="67"/>
        <v/>
      </c>
      <c r="AP429" s="786" t="str">
        <f t="shared" si="68"/>
        <v/>
      </c>
      <c r="AQ429" s="785" t="str">
        <f t="shared" si="69"/>
        <v/>
      </c>
      <c r="BH429" s="586"/>
      <c r="BI429" s="585" t="str">
        <f t="shared" si="70"/>
        <v/>
      </c>
      <c r="BJ429" s="585" t="str">
        <f t="shared" si="71"/>
        <v/>
      </c>
      <c r="BK429" s="358">
        <v>416</v>
      </c>
      <c r="BL429" s="579" t="str">
        <f t="shared" si="72"/>
        <v/>
      </c>
      <c r="BM429" s="579" t="str">
        <f t="shared" si="73"/>
        <v/>
      </c>
      <c r="BN429" s="579" t="str">
        <f t="shared" si="74"/>
        <v/>
      </c>
      <c r="BO429" s="579" t="str">
        <f t="shared" si="75"/>
        <v/>
      </c>
      <c r="BP429" s="579" t="str">
        <f t="shared" si="75"/>
        <v/>
      </c>
    </row>
    <row r="430" spans="1:68" ht="15" x14ac:dyDescent="0.2">
      <c r="A430" s="419">
        <v>422</v>
      </c>
      <c r="B430" s="55"/>
      <c r="C430" s="55"/>
      <c r="AN430" s="785" t="str">
        <f t="shared" si="66"/>
        <v/>
      </c>
      <c r="AO430" s="785" t="str">
        <f t="shared" si="67"/>
        <v/>
      </c>
      <c r="AP430" s="786" t="str">
        <f t="shared" si="68"/>
        <v/>
      </c>
      <c r="AQ430" s="785" t="str">
        <f t="shared" si="69"/>
        <v/>
      </c>
      <c r="BH430" s="586"/>
      <c r="BI430" s="585" t="str">
        <f t="shared" si="70"/>
        <v/>
      </c>
      <c r="BJ430" s="585" t="str">
        <f t="shared" si="71"/>
        <v/>
      </c>
      <c r="BK430" s="358">
        <v>417</v>
      </c>
      <c r="BL430" s="579" t="str">
        <f t="shared" si="72"/>
        <v/>
      </c>
      <c r="BM430" s="579" t="str">
        <f t="shared" si="73"/>
        <v/>
      </c>
      <c r="BN430" s="579" t="str">
        <f t="shared" si="74"/>
        <v/>
      </c>
      <c r="BO430" s="579" t="str">
        <f t="shared" si="75"/>
        <v/>
      </c>
      <c r="BP430" s="579" t="str">
        <f t="shared" si="75"/>
        <v/>
      </c>
    </row>
    <row r="431" spans="1:68" ht="15" x14ac:dyDescent="0.2">
      <c r="A431" s="419">
        <v>423</v>
      </c>
      <c r="B431" s="55"/>
      <c r="C431" s="55"/>
      <c r="AN431" s="785" t="str">
        <f t="shared" si="66"/>
        <v/>
      </c>
      <c r="AO431" s="785" t="str">
        <f t="shared" si="67"/>
        <v/>
      </c>
      <c r="AP431" s="786" t="str">
        <f t="shared" si="68"/>
        <v/>
      </c>
      <c r="AQ431" s="785" t="str">
        <f t="shared" si="69"/>
        <v/>
      </c>
      <c r="BH431" s="586"/>
      <c r="BI431" s="585" t="str">
        <f t="shared" si="70"/>
        <v/>
      </c>
      <c r="BJ431" s="585" t="str">
        <f t="shared" si="71"/>
        <v/>
      </c>
      <c r="BK431" s="358">
        <v>418</v>
      </c>
      <c r="BL431" s="579" t="str">
        <f t="shared" si="72"/>
        <v/>
      </c>
      <c r="BM431" s="579" t="str">
        <f t="shared" si="73"/>
        <v/>
      </c>
      <c r="BN431" s="579" t="str">
        <f t="shared" si="74"/>
        <v/>
      </c>
      <c r="BO431" s="579" t="str">
        <f t="shared" si="75"/>
        <v/>
      </c>
      <c r="BP431" s="579" t="str">
        <f t="shared" si="75"/>
        <v/>
      </c>
    </row>
    <row r="432" spans="1:68" ht="15" x14ac:dyDescent="0.2">
      <c r="A432" s="419">
        <v>424</v>
      </c>
      <c r="B432" s="55"/>
      <c r="C432" s="55"/>
      <c r="AN432" s="785" t="str">
        <f t="shared" si="66"/>
        <v/>
      </c>
      <c r="AO432" s="785" t="str">
        <f t="shared" si="67"/>
        <v/>
      </c>
      <c r="AP432" s="786" t="str">
        <f t="shared" si="68"/>
        <v/>
      </c>
      <c r="AQ432" s="785" t="str">
        <f t="shared" si="69"/>
        <v/>
      </c>
      <c r="BH432" s="586"/>
      <c r="BI432" s="585" t="str">
        <f t="shared" si="70"/>
        <v/>
      </c>
      <c r="BJ432" s="585" t="str">
        <f t="shared" si="71"/>
        <v/>
      </c>
      <c r="BK432" s="358">
        <v>419</v>
      </c>
      <c r="BL432" s="579" t="str">
        <f t="shared" si="72"/>
        <v/>
      </c>
      <c r="BM432" s="579" t="str">
        <f t="shared" si="73"/>
        <v/>
      </c>
      <c r="BN432" s="579" t="str">
        <f t="shared" si="74"/>
        <v/>
      </c>
      <c r="BO432" s="579" t="str">
        <f t="shared" si="75"/>
        <v/>
      </c>
      <c r="BP432" s="579" t="str">
        <f t="shared" si="75"/>
        <v/>
      </c>
    </row>
    <row r="433" spans="1:68" ht="15" x14ac:dyDescent="0.2">
      <c r="A433" s="419">
        <v>425</v>
      </c>
      <c r="B433" s="55"/>
      <c r="C433" s="55"/>
      <c r="AN433" s="785" t="str">
        <f t="shared" si="66"/>
        <v/>
      </c>
      <c r="AO433" s="785" t="str">
        <f t="shared" si="67"/>
        <v/>
      </c>
      <c r="AP433" s="786" t="str">
        <f t="shared" si="68"/>
        <v/>
      </c>
      <c r="AQ433" s="785" t="str">
        <f t="shared" si="69"/>
        <v/>
      </c>
      <c r="BH433" s="586"/>
      <c r="BI433" s="585" t="str">
        <f t="shared" si="70"/>
        <v/>
      </c>
      <c r="BJ433" s="585" t="str">
        <f t="shared" si="71"/>
        <v/>
      </c>
      <c r="BK433" s="358">
        <v>420</v>
      </c>
      <c r="BL433" s="579" t="str">
        <f t="shared" si="72"/>
        <v/>
      </c>
      <c r="BM433" s="579" t="str">
        <f t="shared" si="73"/>
        <v/>
      </c>
      <c r="BN433" s="579" t="str">
        <f t="shared" si="74"/>
        <v/>
      </c>
      <c r="BO433" s="579" t="str">
        <f t="shared" si="75"/>
        <v/>
      </c>
      <c r="BP433" s="579" t="str">
        <f t="shared" si="75"/>
        <v/>
      </c>
    </row>
    <row r="434" spans="1:68" ht="15" x14ac:dyDescent="0.2">
      <c r="A434" s="419">
        <v>426</v>
      </c>
      <c r="B434" s="55"/>
      <c r="C434" s="55"/>
      <c r="AN434" s="785" t="str">
        <f t="shared" si="66"/>
        <v/>
      </c>
      <c r="AO434" s="785" t="str">
        <f t="shared" si="67"/>
        <v/>
      </c>
      <c r="AP434" s="786" t="str">
        <f t="shared" si="68"/>
        <v/>
      </c>
      <c r="AQ434" s="785" t="str">
        <f t="shared" si="69"/>
        <v/>
      </c>
      <c r="BH434" s="586"/>
      <c r="BI434" s="585" t="str">
        <f t="shared" si="70"/>
        <v/>
      </c>
      <c r="BJ434" s="585" t="str">
        <f t="shared" si="71"/>
        <v/>
      </c>
      <c r="BK434" s="358">
        <v>421</v>
      </c>
      <c r="BL434" s="579" t="str">
        <f t="shared" si="72"/>
        <v/>
      </c>
      <c r="BM434" s="579" t="str">
        <f t="shared" si="73"/>
        <v/>
      </c>
      <c r="BN434" s="579" t="str">
        <f t="shared" si="74"/>
        <v/>
      </c>
      <c r="BO434" s="579" t="str">
        <f t="shared" si="75"/>
        <v/>
      </c>
      <c r="BP434" s="579" t="str">
        <f t="shared" si="75"/>
        <v/>
      </c>
    </row>
    <row r="435" spans="1:68" ht="15" x14ac:dyDescent="0.2">
      <c r="A435" s="419">
        <v>427</v>
      </c>
      <c r="B435" s="55"/>
      <c r="C435" s="55"/>
      <c r="AN435" s="785" t="str">
        <f t="shared" si="66"/>
        <v/>
      </c>
      <c r="AO435" s="785" t="str">
        <f t="shared" si="67"/>
        <v/>
      </c>
      <c r="AP435" s="786" t="str">
        <f t="shared" si="68"/>
        <v/>
      </c>
      <c r="AQ435" s="785" t="str">
        <f t="shared" si="69"/>
        <v/>
      </c>
      <c r="BH435" s="586"/>
      <c r="BI435" s="585" t="str">
        <f t="shared" si="70"/>
        <v/>
      </c>
      <c r="BJ435" s="585" t="str">
        <f t="shared" si="71"/>
        <v/>
      </c>
      <c r="BK435" s="358">
        <v>422</v>
      </c>
      <c r="BL435" s="579" t="str">
        <f t="shared" si="72"/>
        <v/>
      </c>
      <c r="BM435" s="579" t="str">
        <f t="shared" si="73"/>
        <v/>
      </c>
      <c r="BN435" s="579" t="str">
        <f t="shared" si="74"/>
        <v/>
      </c>
      <c r="BO435" s="579" t="str">
        <f t="shared" si="75"/>
        <v/>
      </c>
      <c r="BP435" s="579" t="str">
        <f t="shared" si="75"/>
        <v/>
      </c>
    </row>
    <row r="436" spans="1:68" ht="15" x14ac:dyDescent="0.2">
      <c r="A436" s="419">
        <v>428</v>
      </c>
      <c r="B436" s="55"/>
      <c r="C436" s="55"/>
      <c r="AN436" s="785" t="str">
        <f t="shared" si="66"/>
        <v/>
      </c>
      <c r="AO436" s="785" t="str">
        <f t="shared" si="67"/>
        <v/>
      </c>
      <c r="AP436" s="786" t="str">
        <f t="shared" si="68"/>
        <v/>
      </c>
      <c r="AQ436" s="785" t="str">
        <f t="shared" si="69"/>
        <v/>
      </c>
      <c r="BH436" s="586"/>
      <c r="BI436" s="585" t="str">
        <f t="shared" si="70"/>
        <v/>
      </c>
      <c r="BJ436" s="585" t="str">
        <f t="shared" si="71"/>
        <v/>
      </c>
      <c r="BK436" s="358">
        <v>423</v>
      </c>
      <c r="BL436" s="579" t="str">
        <f t="shared" si="72"/>
        <v/>
      </c>
      <c r="BM436" s="579" t="str">
        <f t="shared" si="73"/>
        <v/>
      </c>
      <c r="BN436" s="579" t="str">
        <f t="shared" si="74"/>
        <v/>
      </c>
      <c r="BO436" s="579" t="str">
        <f t="shared" si="75"/>
        <v/>
      </c>
      <c r="BP436" s="579" t="str">
        <f t="shared" si="75"/>
        <v/>
      </c>
    </row>
    <row r="437" spans="1:68" ht="15" x14ac:dyDescent="0.2">
      <c r="A437" s="419">
        <v>429</v>
      </c>
      <c r="B437" s="55"/>
      <c r="C437" s="55"/>
      <c r="AN437" s="785" t="str">
        <f t="shared" si="66"/>
        <v/>
      </c>
      <c r="AO437" s="785" t="str">
        <f t="shared" si="67"/>
        <v/>
      </c>
      <c r="AP437" s="786" t="str">
        <f t="shared" si="68"/>
        <v/>
      </c>
      <c r="AQ437" s="785" t="str">
        <f t="shared" si="69"/>
        <v/>
      </c>
      <c r="BH437" s="586"/>
      <c r="BI437" s="585" t="str">
        <f t="shared" si="70"/>
        <v/>
      </c>
      <c r="BJ437" s="585" t="str">
        <f t="shared" si="71"/>
        <v/>
      </c>
      <c r="BK437" s="358">
        <v>424</v>
      </c>
      <c r="BL437" s="579" t="str">
        <f t="shared" si="72"/>
        <v/>
      </c>
      <c r="BM437" s="579" t="str">
        <f t="shared" si="73"/>
        <v/>
      </c>
      <c r="BN437" s="579" t="str">
        <f t="shared" si="74"/>
        <v/>
      </c>
      <c r="BO437" s="579" t="str">
        <f t="shared" si="75"/>
        <v/>
      </c>
      <c r="BP437" s="579" t="str">
        <f t="shared" si="75"/>
        <v/>
      </c>
    </row>
    <row r="438" spans="1:68" ht="15" x14ac:dyDescent="0.2">
      <c r="A438" s="419">
        <v>430</v>
      </c>
      <c r="B438" s="55"/>
      <c r="C438" s="55"/>
      <c r="AN438" s="785" t="str">
        <f t="shared" si="66"/>
        <v/>
      </c>
      <c r="AO438" s="785" t="str">
        <f t="shared" si="67"/>
        <v/>
      </c>
      <c r="AP438" s="786" t="str">
        <f t="shared" si="68"/>
        <v/>
      </c>
      <c r="AQ438" s="785" t="str">
        <f t="shared" si="69"/>
        <v/>
      </c>
      <c r="BH438" s="586"/>
      <c r="BI438" s="585" t="str">
        <f t="shared" si="70"/>
        <v/>
      </c>
      <c r="BJ438" s="585" t="str">
        <f t="shared" si="71"/>
        <v/>
      </c>
      <c r="BK438" s="358">
        <v>425</v>
      </c>
      <c r="BL438" s="579" t="str">
        <f t="shared" si="72"/>
        <v/>
      </c>
      <c r="BM438" s="579" t="str">
        <f t="shared" si="73"/>
        <v/>
      </c>
      <c r="BN438" s="579" t="str">
        <f t="shared" si="74"/>
        <v/>
      </c>
      <c r="BO438" s="579" t="str">
        <f t="shared" si="75"/>
        <v/>
      </c>
      <c r="BP438" s="579" t="str">
        <f t="shared" si="75"/>
        <v/>
      </c>
    </row>
    <row r="439" spans="1:68" ht="15" x14ac:dyDescent="0.2">
      <c r="A439" s="419">
        <v>431</v>
      </c>
      <c r="B439" s="55"/>
      <c r="C439" s="55"/>
      <c r="AN439" s="785" t="str">
        <f t="shared" si="66"/>
        <v/>
      </c>
      <c r="AO439" s="785" t="str">
        <f t="shared" si="67"/>
        <v/>
      </c>
      <c r="AP439" s="786" t="str">
        <f t="shared" si="68"/>
        <v/>
      </c>
      <c r="AQ439" s="785" t="str">
        <f t="shared" si="69"/>
        <v/>
      </c>
      <c r="BH439" s="586"/>
      <c r="BI439" s="585" t="str">
        <f t="shared" si="70"/>
        <v/>
      </c>
      <c r="BJ439" s="585" t="str">
        <f t="shared" si="71"/>
        <v/>
      </c>
      <c r="BK439" s="358">
        <v>426</v>
      </c>
      <c r="BL439" s="579" t="str">
        <f t="shared" si="72"/>
        <v/>
      </c>
      <c r="BM439" s="579" t="str">
        <f t="shared" si="73"/>
        <v/>
      </c>
      <c r="BN439" s="579" t="str">
        <f t="shared" si="74"/>
        <v/>
      </c>
      <c r="BO439" s="579" t="str">
        <f t="shared" si="75"/>
        <v/>
      </c>
      <c r="BP439" s="579" t="str">
        <f t="shared" si="75"/>
        <v/>
      </c>
    </row>
    <row r="440" spans="1:68" ht="15" x14ac:dyDescent="0.2">
      <c r="A440" s="419">
        <v>432</v>
      </c>
      <c r="B440" s="55"/>
      <c r="C440" s="55"/>
      <c r="AN440" s="785" t="str">
        <f t="shared" si="66"/>
        <v/>
      </c>
      <c r="AO440" s="785" t="str">
        <f t="shared" si="67"/>
        <v/>
      </c>
      <c r="AP440" s="786" t="str">
        <f t="shared" si="68"/>
        <v/>
      </c>
      <c r="AQ440" s="785" t="str">
        <f t="shared" si="69"/>
        <v/>
      </c>
      <c r="BH440" s="586"/>
      <c r="BI440" s="585" t="str">
        <f t="shared" si="70"/>
        <v/>
      </c>
      <c r="BJ440" s="585" t="str">
        <f t="shared" si="71"/>
        <v/>
      </c>
      <c r="BK440" s="358">
        <v>427</v>
      </c>
      <c r="BL440" s="579" t="str">
        <f t="shared" si="72"/>
        <v/>
      </c>
      <c r="BM440" s="579" t="str">
        <f t="shared" si="73"/>
        <v/>
      </c>
      <c r="BN440" s="579" t="str">
        <f t="shared" si="74"/>
        <v/>
      </c>
      <c r="BO440" s="579" t="str">
        <f t="shared" si="75"/>
        <v/>
      </c>
      <c r="BP440" s="579" t="str">
        <f t="shared" si="75"/>
        <v/>
      </c>
    </row>
    <row r="441" spans="1:68" ht="15" x14ac:dyDescent="0.2">
      <c r="A441" s="419">
        <v>433</v>
      </c>
      <c r="B441" s="55"/>
      <c r="C441" s="55"/>
      <c r="AN441" s="785" t="str">
        <f t="shared" si="66"/>
        <v/>
      </c>
      <c r="AO441" s="785" t="str">
        <f t="shared" si="67"/>
        <v/>
      </c>
      <c r="AP441" s="786" t="str">
        <f t="shared" si="68"/>
        <v/>
      </c>
      <c r="AQ441" s="785" t="str">
        <f t="shared" si="69"/>
        <v/>
      </c>
      <c r="BH441" s="586"/>
      <c r="BI441" s="585" t="str">
        <f t="shared" si="70"/>
        <v/>
      </c>
      <c r="BJ441" s="585" t="str">
        <f t="shared" si="71"/>
        <v/>
      </c>
      <c r="BK441" s="358">
        <v>428</v>
      </c>
      <c r="BL441" s="579" t="str">
        <f t="shared" si="72"/>
        <v/>
      </c>
      <c r="BM441" s="579" t="str">
        <f t="shared" si="73"/>
        <v/>
      </c>
      <c r="BN441" s="579" t="str">
        <f t="shared" si="74"/>
        <v/>
      </c>
      <c r="BO441" s="579" t="str">
        <f t="shared" si="75"/>
        <v/>
      </c>
      <c r="BP441" s="579" t="str">
        <f t="shared" si="75"/>
        <v/>
      </c>
    </row>
    <row r="442" spans="1:68" ht="15" x14ac:dyDescent="0.2">
      <c r="A442" s="419">
        <v>434</v>
      </c>
      <c r="B442" s="55"/>
      <c r="C442" s="55"/>
      <c r="AN442" s="785" t="str">
        <f t="shared" si="66"/>
        <v/>
      </c>
      <c r="AO442" s="785" t="str">
        <f t="shared" si="67"/>
        <v/>
      </c>
      <c r="AP442" s="786" t="str">
        <f t="shared" si="68"/>
        <v/>
      </c>
      <c r="AQ442" s="785" t="str">
        <f t="shared" si="69"/>
        <v/>
      </c>
      <c r="BH442" s="586"/>
      <c r="BI442" s="585" t="str">
        <f t="shared" si="70"/>
        <v/>
      </c>
      <c r="BJ442" s="585" t="str">
        <f t="shared" si="71"/>
        <v/>
      </c>
      <c r="BK442" s="358">
        <v>429</v>
      </c>
      <c r="BL442" s="579" t="str">
        <f t="shared" si="72"/>
        <v/>
      </c>
      <c r="BM442" s="579" t="str">
        <f t="shared" si="73"/>
        <v/>
      </c>
      <c r="BN442" s="579" t="str">
        <f t="shared" si="74"/>
        <v/>
      </c>
      <c r="BO442" s="579" t="str">
        <f t="shared" si="75"/>
        <v/>
      </c>
      <c r="BP442" s="579" t="str">
        <f t="shared" si="75"/>
        <v/>
      </c>
    </row>
    <row r="443" spans="1:68" ht="15" x14ac:dyDescent="0.2">
      <c r="A443" s="419">
        <v>435</v>
      </c>
      <c r="B443" s="55"/>
      <c r="C443" s="55"/>
      <c r="AN443" s="785" t="str">
        <f t="shared" si="66"/>
        <v/>
      </c>
      <c r="AO443" s="785" t="str">
        <f t="shared" si="67"/>
        <v/>
      </c>
      <c r="AP443" s="786" t="str">
        <f t="shared" si="68"/>
        <v/>
      </c>
      <c r="AQ443" s="785" t="str">
        <f t="shared" si="69"/>
        <v/>
      </c>
      <c r="BH443" s="586"/>
      <c r="BI443" s="585" t="str">
        <f t="shared" si="70"/>
        <v/>
      </c>
      <c r="BJ443" s="585" t="str">
        <f t="shared" si="71"/>
        <v/>
      </c>
      <c r="BK443" s="358">
        <v>430</v>
      </c>
      <c r="BL443" s="579" t="str">
        <f t="shared" si="72"/>
        <v/>
      </c>
      <c r="BM443" s="579" t="str">
        <f t="shared" si="73"/>
        <v/>
      </c>
      <c r="BN443" s="579" t="str">
        <f t="shared" si="74"/>
        <v/>
      </c>
      <c r="BO443" s="579" t="str">
        <f t="shared" si="75"/>
        <v/>
      </c>
      <c r="BP443" s="579" t="str">
        <f t="shared" si="75"/>
        <v/>
      </c>
    </row>
    <row r="444" spans="1:68" ht="15" x14ac:dyDescent="0.2">
      <c r="A444" s="419">
        <v>436</v>
      </c>
      <c r="B444" s="55"/>
      <c r="C444" s="55"/>
      <c r="AN444" s="785" t="str">
        <f t="shared" si="66"/>
        <v/>
      </c>
      <c r="AO444" s="785" t="str">
        <f t="shared" si="67"/>
        <v/>
      </c>
      <c r="AP444" s="786" t="str">
        <f t="shared" si="68"/>
        <v/>
      </c>
      <c r="AQ444" s="785" t="str">
        <f t="shared" si="69"/>
        <v/>
      </c>
      <c r="BH444" s="586"/>
      <c r="BI444" s="585" t="str">
        <f t="shared" si="70"/>
        <v/>
      </c>
      <c r="BJ444" s="585" t="str">
        <f t="shared" si="71"/>
        <v/>
      </c>
      <c r="BK444" s="358">
        <v>431</v>
      </c>
      <c r="BL444" s="579" t="str">
        <f t="shared" si="72"/>
        <v/>
      </c>
      <c r="BM444" s="579" t="str">
        <f t="shared" si="73"/>
        <v/>
      </c>
      <c r="BN444" s="579" t="str">
        <f t="shared" si="74"/>
        <v/>
      </c>
      <c r="BO444" s="579" t="str">
        <f t="shared" si="75"/>
        <v/>
      </c>
      <c r="BP444" s="579" t="str">
        <f t="shared" si="75"/>
        <v/>
      </c>
    </row>
    <row r="445" spans="1:68" ht="15" x14ac:dyDescent="0.2">
      <c r="A445" s="419">
        <v>437</v>
      </c>
      <c r="B445" s="55"/>
      <c r="C445" s="55"/>
      <c r="AN445" s="785" t="str">
        <f t="shared" si="66"/>
        <v/>
      </c>
      <c r="AO445" s="785" t="str">
        <f t="shared" si="67"/>
        <v/>
      </c>
      <c r="AP445" s="786" t="str">
        <f t="shared" si="68"/>
        <v/>
      </c>
      <c r="AQ445" s="785" t="str">
        <f t="shared" si="69"/>
        <v/>
      </c>
      <c r="BH445" s="586"/>
      <c r="BI445" s="585" t="str">
        <f t="shared" si="70"/>
        <v/>
      </c>
      <c r="BJ445" s="585" t="str">
        <f t="shared" si="71"/>
        <v/>
      </c>
      <c r="BK445" s="358">
        <v>432</v>
      </c>
      <c r="BL445" s="579" t="str">
        <f t="shared" si="72"/>
        <v/>
      </c>
      <c r="BM445" s="579" t="str">
        <f t="shared" si="73"/>
        <v/>
      </c>
      <c r="BN445" s="579" t="str">
        <f t="shared" si="74"/>
        <v/>
      </c>
      <c r="BO445" s="579" t="str">
        <f t="shared" si="75"/>
        <v/>
      </c>
      <c r="BP445" s="579" t="str">
        <f t="shared" si="75"/>
        <v/>
      </c>
    </row>
    <row r="446" spans="1:68" ht="15" x14ac:dyDescent="0.2">
      <c r="A446" s="419">
        <v>438</v>
      </c>
      <c r="B446" s="55"/>
      <c r="C446" s="55"/>
      <c r="AN446" s="785" t="str">
        <f t="shared" si="66"/>
        <v/>
      </c>
      <c r="AO446" s="785" t="str">
        <f t="shared" si="67"/>
        <v/>
      </c>
      <c r="AP446" s="786" t="str">
        <f t="shared" si="68"/>
        <v/>
      </c>
      <c r="AQ446" s="785" t="str">
        <f t="shared" si="69"/>
        <v/>
      </c>
      <c r="BH446" s="586"/>
      <c r="BI446" s="585" t="str">
        <f t="shared" si="70"/>
        <v/>
      </c>
      <c r="BJ446" s="585" t="str">
        <f t="shared" si="71"/>
        <v/>
      </c>
      <c r="BK446" s="358">
        <v>433</v>
      </c>
      <c r="BL446" s="579" t="str">
        <f t="shared" si="72"/>
        <v/>
      </c>
      <c r="BM446" s="579" t="str">
        <f t="shared" si="73"/>
        <v/>
      </c>
      <c r="BN446" s="579" t="str">
        <f t="shared" si="74"/>
        <v/>
      </c>
      <c r="BO446" s="579" t="str">
        <f t="shared" si="75"/>
        <v/>
      </c>
      <c r="BP446" s="579" t="str">
        <f t="shared" si="75"/>
        <v/>
      </c>
    </row>
    <row r="447" spans="1:68" ht="15" x14ac:dyDescent="0.2">
      <c r="A447" s="419">
        <v>439</v>
      </c>
      <c r="B447" s="55"/>
      <c r="C447" s="55"/>
      <c r="AN447" s="785" t="str">
        <f t="shared" si="66"/>
        <v/>
      </c>
      <c r="AO447" s="785" t="str">
        <f t="shared" si="67"/>
        <v/>
      </c>
      <c r="AP447" s="786" t="str">
        <f t="shared" si="68"/>
        <v/>
      </c>
      <c r="AQ447" s="785" t="str">
        <f t="shared" si="69"/>
        <v/>
      </c>
      <c r="BH447" s="586"/>
      <c r="BI447" s="585" t="str">
        <f t="shared" si="70"/>
        <v/>
      </c>
      <c r="BJ447" s="585" t="str">
        <f t="shared" si="71"/>
        <v/>
      </c>
      <c r="BK447" s="358">
        <v>434</v>
      </c>
      <c r="BL447" s="579" t="str">
        <f t="shared" si="72"/>
        <v/>
      </c>
      <c r="BM447" s="579" t="str">
        <f t="shared" si="73"/>
        <v/>
      </c>
      <c r="BN447" s="579" t="str">
        <f t="shared" si="74"/>
        <v/>
      </c>
      <c r="BO447" s="579" t="str">
        <f t="shared" si="75"/>
        <v/>
      </c>
      <c r="BP447" s="579" t="str">
        <f t="shared" si="75"/>
        <v/>
      </c>
    </row>
    <row r="448" spans="1:68" ht="15" x14ac:dyDescent="0.2">
      <c r="A448" s="419">
        <v>440</v>
      </c>
      <c r="B448" s="55"/>
      <c r="C448" s="55"/>
      <c r="AN448" s="785" t="str">
        <f t="shared" si="66"/>
        <v/>
      </c>
      <c r="AO448" s="785" t="str">
        <f t="shared" si="67"/>
        <v/>
      </c>
      <c r="AP448" s="786" t="str">
        <f t="shared" si="68"/>
        <v/>
      </c>
      <c r="AQ448" s="785" t="str">
        <f t="shared" si="69"/>
        <v/>
      </c>
      <c r="BH448" s="586"/>
      <c r="BI448" s="585" t="str">
        <f t="shared" si="70"/>
        <v/>
      </c>
      <c r="BJ448" s="585" t="str">
        <f t="shared" si="71"/>
        <v/>
      </c>
      <c r="BK448" s="358">
        <v>435</v>
      </c>
      <c r="BL448" s="579" t="str">
        <f t="shared" si="72"/>
        <v/>
      </c>
      <c r="BM448" s="579" t="str">
        <f t="shared" si="73"/>
        <v/>
      </c>
      <c r="BN448" s="579" t="str">
        <f t="shared" si="74"/>
        <v/>
      </c>
      <c r="BO448" s="579" t="str">
        <f t="shared" si="75"/>
        <v/>
      </c>
      <c r="BP448" s="579" t="str">
        <f t="shared" si="75"/>
        <v/>
      </c>
    </row>
    <row r="449" spans="1:68" ht="15" x14ac:dyDescent="0.2">
      <c r="A449" s="419">
        <v>441</v>
      </c>
      <c r="B449" s="55"/>
      <c r="C449" s="55"/>
      <c r="AN449" s="785" t="str">
        <f t="shared" si="66"/>
        <v/>
      </c>
      <c r="AO449" s="785" t="str">
        <f t="shared" si="67"/>
        <v/>
      </c>
      <c r="AP449" s="786" t="str">
        <f t="shared" si="68"/>
        <v/>
      </c>
      <c r="AQ449" s="785" t="str">
        <f t="shared" si="69"/>
        <v/>
      </c>
      <c r="BH449" s="586"/>
      <c r="BI449" s="585" t="str">
        <f t="shared" si="70"/>
        <v/>
      </c>
      <c r="BJ449" s="585" t="str">
        <f t="shared" si="71"/>
        <v/>
      </c>
      <c r="BK449" s="358">
        <v>436</v>
      </c>
      <c r="BL449" s="579" t="str">
        <f t="shared" si="72"/>
        <v/>
      </c>
      <c r="BM449" s="579" t="str">
        <f t="shared" si="73"/>
        <v/>
      </c>
      <c r="BN449" s="579" t="str">
        <f t="shared" si="74"/>
        <v/>
      </c>
      <c r="BO449" s="579" t="str">
        <f t="shared" si="75"/>
        <v/>
      </c>
      <c r="BP449" s="579" t="str">
        <f t="shared" si="75"/>
        <v/>
      </c>
    </row>
    <row r="450" spans="1:68" ht="15" x14ac:dyDescent="0.2">
      <c r="A450" s="419">
        <v>442</v>
      </c>
      <c r="B450" s="55"/>
      <c r="C450" s="55"/>
      <c r="AN450" s="785" t="str">
        <f t="shared" si="66"/>
        <v/>
      </c>
      <c r="AO450" s="785" t="str">
        <f t="shared" si="67"/>
        <v/>
      </c>
      <c r="AP450" s="786" t="str">
        <f t="shared" si="68"/>
        <v/>
      </c>
      <c r="AQ450" s="785" t="str">
        <f t="shared" si="69"/>
        <v/>
      </c>
      <c r="BH450" s="586"/>
      <c r="BI450" s="585" t="str">
        <f t="shared" si="70"/>
        <v/>
      </c>
      <c r="BJ450" s="585" t="str">
        <f t="shared" si="71"/>
        <v/>
      </c>
      <c r="BK450" s="358">
        <v>437</v>
      </c>
      <c r="BL450" s="579" t="str">
        <f t="shared" si="72"/>
        <v/>
      </c>
      <c r="BM450" s="579" t="str">
        <f t="shared" si="73"/>
        <v/>
      </c>
      <c r="BN450" s="579" t="str">
        <f t="shared" si="74"/>
        <v/>
      </c>
      <c r="BO450" s="579" t="str">
        <f t="shared" si="75"/>
        <v/>
      </c>
      <c r="BP450" s="579" t="str">
        <f t="shared" si="75"/>
        <v/>
      </c>
    </row>
    <row r="451" spans="1:68" ht="15" x14ac:dyDescent="0.2">
      <c r="A451" s="419">
        <v>443</v>
      </c>
      <c r="B451" s="55"/>
      <c r="C451" s="55"/>
      <c r="AN451" s="785" t="str">
        <f t="shared" si="66"/>
        <v/>
      </c>
      <c r="AO451" s="785" t="str">
        <f t="shared" si="67"/>
        <v/>
      </c>
      <c r="AP451" s="786" t="str">
        <f t="shared" si="68"/>
        <v/>
      </c>
      <c r="AQ451" s="785" t="str">
        <f t="shared" si="69"/>
        <v/>
      </c>
      <c r="BH451" s="586"/>
      <c r="BI451" s="585" t="str">
        <f t="shared" si="70"/>
        <v/>
      </c>
      <c r="BJ451" s="585" t="str">
        <f t="shared" si="71"/>
        <v/>
      </c>
      <c r="BK451" s="358">
        <v>438</v>
      </c>
      <c r="BL451" s="579" t="str">
        <f t="shared" si="72"/>
        <v/>
      </c>
      <c r="BM451" s="579" t="str">
        <f t="shared" si="73"/>
        <v/>
      </c>
      <c r="BN451" s="579" t="str">
        <f t="shared" si="74"/>
        <v/>
      </c>
      <c r="BO451" s="579" t="str">
        <f t="shared" si="75"/>
        <v/>
      </c>
      <c r="BP451" s="579" t="str">
        <f t="shared" si="75"/>
        <v/>
      </c>
    </row>
    <row r="452" spans="1:68" ht="15" x14ac:dyDescent="0.2">
      <c r="A452" s="419">
        <v>444</v>
      </c>
      <c r="B452" s="55"/>
      <c r="C452" s="55"/>
      <c r="AN452" s="785" t="str">
        <f t="shared" si="66"/>
        <v/>
      </c>
      <c r="AO452" s="785" t="str">
        <f t="shared" si="67"/>
        <v/>
      </c>
      <c r="AP452" s="786" t="str">
        <f t="shared" si="68"/>
        <v/>
      </c>
      <c r="AQ452" s="785" t="str">
        <f t="shared" si="69"/>
        <v/>
      </c>
      <c r="BH452" s="586"/>
      <c r="BI452" s="585" t="str">
        <f t="shared" si="70"/>
        <v/>
      </c>
      <c r="BJ452" s="585" t="str">
        <f t="shared" si="71"/>
        <v/>
      </c>
      <c r="BK452" s="358">
        <v>439</v>
      </c>
      <c r="BL452" s="579" t="str">
        <f t="shared" si="72"/>
        <v/>
      </c>
      <c r="BM452" s="579" t="str">
        <f t="shared" si="73"/>
        <v/>
      </c>
      <c r="BN452" s="579" t="str">
        <f t="shared" si="74"/>
        <v/>
      </c>
      <c r="BO452" s="579" t="str">
        <f t="shared" si="75"/>
        <v/>
      </c>
      <c r="BP452" s="579" t="str">
        <f t="shared" si="75"/>
        <v/>
      </c>
    </row>
    <row r="453" spans="1:68" ht="15" x14ac:dyDescent="0.2">
      <c r="A453" s="419">
        <v>445</v>
      </c>
      <c r="B453" s="55"/>
      <c r="C453" s="55"/>
      <c r="AN453" s="785" t="str">
        <f t="shared" si="66"/>
        <v/>
      </c>
      <c r="AO453" s="785" t="str">
        <f t="shared" si="67"/>
        <v/>
      </c>
      <c r="AP453" s="786" t="str">
        <f t="shared" si="68"/>
        <v/>
      </c>
      <c r="AQ453" s="785" t="str">
        <f t="shared" si="69"/>
        <v/>
      </c>
      <c r="BH453" s="586"/>
      <c r="BI453" s="585" t="str">
        <f t="shared" si="70"/>
        <v/>
      </c>
      <c r="BJ453" s="585" t="str">
        <f t="shared" si="71"/>
        <v/>
      </c>
      <c r="BK453" s="358">
        <v>440</v>
      </c>
      <c r="BL453" s="579" t="str">
        <f t="shared" si="72"/>
        <v/>
      </c>
      <c r="BM453" s="579" t="str">
        <f t="shared" si="73"/>
        <v/>
      </c>
      <c r="BN453" s="579" t="str">
        <f t="shared" si="74"/>
        <v/>
      </c>
      <c r="BO453" s="579" t="str">
        <f t="shared" si="75"/>
        <v/>
      </c>
      <c r="BP453" s="579" t="str">
        <f t="shared" si="75"/>
        <v/>
      </c>
    </row>
    <row r="454" spans="1:68" ht="15" x14ac:dyDescent="0.2">
      <c r="A454" s="419">
        <v>446</v>
      </c>
      <c r="B454" s="55"/>
      <c r="C454" s="55"/>
      <c r="AN454" s="785" t="str">
        <f t="shared" si="66"/>
        <v/>
      </c>
      <c r="AO454" s="785" t="str">
        <f t="shared" si="67"/>
        <v/>
      </c>
      <c r="AP454" s="786" t="str">
        <f t="shared" si="68"/>
        <v/>
      </c>
      <c r="AQ454" s="785" t="str">
        <f t="shared" si="69"/>
        <v/>
      </c>
      <c r="BH454" s="586"/>
      <c r="BI454" s="585" t="str">
        <f t="shared" si="70"/>
        <v/>
      </c>
      <c r="BJ454" s="585" t="str">
        <f t="shared" si="71"/>
        <v/>
      </c>
      <c r="BK454" s="358">
        <v>441</v>
      </c>
      <c r="BL454" s="579" t="str">
        <f t="shared" si="72"/>
        <v/>
      </c>
      <c r="BM454" s="579" t="str">
        <f t="shared" si="73"/>
        <v/>
      </c>
      <c r="BN454" s="579" t="str">
        <f t="shared" si="74"/>
        <v/>
      </c>
      <c r="BO454" s="579" t="str">
        <f t="shared" si="75"/>
        <v/>
      </c>
      <c r="BP454" s="579" t="str">
        <f t="shared" si="75"/>
        <v/>
      </c>
    </row>
    <row r="455" spans="1:68" ht="15" x14ac:dyDescent="0.2">
      <c r="A455" s="419">
        <v>447</v>
      </c>
      <c r="B455" s="55"/>
      <c r="C455" s="55"/>
      <c r="AN455" s="785" t="str">
        <f t="shared" si="66"/>
        <v/>
      </c>
      <c r="AO455" s="785" t="str">
        <f t="shared" si="67"/>
        <v/>
      </c>
      <c r="AP455" s="786" t="str">
        <f t="shared" si="68"/>
        <v/>
      </c>
      <c r="AQ455" s="785" t="str">
        <f t="shared" si="69"/>
        <v/>
      </c>
      <c r="BH455" s="586"/>
      <c r="BI455" s="585" t="str">
        <f t="shared" si="70"/>
        <v/>
      </c>
      <c r="BJ455" s="585" t="str">
        <f t="shared" si="71"/>
        <v/>
      </c>
      <c r="BK455" s="358">
        <v>442</v>
      </c>
      <c r="BL455" s="579" t="str">
        <f t="shared" si="72"/>
        <v/>
      </c>
      <c r="BM455" s="579" t="str">
        <f t="shared" si="73"/>
        <v/>
      </c>
      <c r="BN455" s="579" t="str">
        <f t="shared" si="74"/>
        <v/>
      </c>
      <c r="BO455" s="579" t="str">
        <f t="shared" si="75"/>
        <v/>
      </c>
      <c r="BP455" s="579" t="str">
        <f t="shared" si="75"/>
        <v/>
      </c>
    </row>
    <row r="456" spans="1:68" ht="15" x14ac:dyDescent="0.2">
      <c r="A456" s="419">
        <v>448</v>
      </c>
      <c r="B456" s="55"/>
      <c r="C456" s="55"/>
      <c r="AN456" s="785" t="str">
        <f t="shared" si="66"/>
        <v/>
      </c>
      <c r="AO456" s="785" t="str">
        <f t="shared" si="67"/>
        <v/>
      </c>
      <c r="AP456" s="786" t="str">
        <f t="shared" si="68"/>
        <v/>
      </c>
      <c r="AQ456" s="785" t="str">
        <f t="shared" si="69"/>
        <v/>
      </c>
      <c r="BH456" s="586"/>
      <c r="BI456" s="585" t="str">
        <f t="shared" si="70"/>
        <v/>
      </c>
      <c r="BJ456" s="585" t="str">
        <f t="shared" si="71"/>
        <v/>
      </c>
      <c r="BK456" s="358">
        <v>443</v>
      </c>
      <c r="BL456" s="579" t="str">
        <f t="shared" si="72"/>
        <v/>
      </c>
      <c r="BM456" s="579" t="str">
        <f t="shared" si="73"/>
        <v/>
      </c>
      <c r="BN456" s="579" t="str">
        <f t="shared" si="74"/>
        <v/>
      </c>
      <c r="BO456" s="579" t="str">
        <f t="shared" si="75"/>
        <v/>
      </c>
      <c r="BP456" s="579" t="str">
        <f t="shared" si="75"/>
        <v/>
      </c>
    </row>
    <row r="457" spans="1:68" ht="15" x14ac:dyDescent="0.2">
      <c r="A457" s="419">
        <v>449</v>
      </c>
      <c r="B457" s="55"/>
      <c r="C457" s="55"/>
      <c r="AN457" s="785" t="str">
        <f t="shared" si="66"/>
        <v/>
      </c>
      <c r="AO457" s="785" t="str">
        <f t="shared" si="67"/>
        <v/>
      </c>
      <c r="AP457" s="786" t="str">
        <f t="shared" si="68"/>
        <v/>
      </c>
      <c r="AQ457" s="785" t="str">
        <f t="shared" si="69"/>
        <v/>
      </c>
      <c r="BH457" s="586"/>
      <c r="BI457" s="585" t="str">
        <f t="shared" si="70"/>
        <v/>
      </c>
      <c r="BJ457" s="585" t="str">
        <f t="shared" si="71"/>
        <v/>
      </c>
      <c r="BK457" s="358">
        <v>444</v>
      </c>
      <c r="BL457" s="579" t="str">
        <f t="shared" si="72"/>
        <v/>
      </c>
      <c r="BM457" s="579" t="str">
        <f t="shared" si="73"/>
        <v/>
      </c>
      <c r="BN457" s="579" t="str">
        <f t="shared" si="74"/>
        <v/>
      </c>
      <c r="BO457" s="579" t="str">
        <f t="shared" si="75"/>
        <v/>
      </c>
      <c r="BP457" s="579" t="str">
        <f t="shared" si="75"/>
        <v/>
      </c>
    </row>
    <row r="458" spans="1:68" ht="15" x14ac:dyDescent="0.2">
      <c r="A458" s="419">
        <v>450</v>
      </c>
      <c r="B458" s="55"/>
      <c r="C458" s="55"/>
      <c r="AN458" s="785" t="str">
        <f t="shared" ref="AN458:AN509" si="76">IF(OR(B457="",C457=""),"",B457-C457)</f>
        <v/>
      </c>
      <c r="AO458" s="785" t="str">
        <f t="shared" ref="AO458:AO509" si="77">IF(OR(C457="",B457="",BL462=""),"",IF($BI$13=0,BJ462,BI462))</f>
        <v/>
      </c>
      <c r="AP458" s="786" t="str">
        <f t="shared" ref="AP458:AP509" si="78">IF(BM462=-1," - ",IF(BM462=1," + ",""))</f>
        <v/>
      </c>
      <c r="AQ458" s="785" t="str">
        <f t="shared" ref="AQ458:AQ509" si="79">BN462</f>
        <v/>
      </c>
      <c r="BH458" s="586"/>
      <c r="BI458" s="585" t="str">
        <f t="shared" si="70"/>
        <v/>
      </c>
      <c r="BJ458" s="585" t="str">
        <f t="shared" si="71"/>
        <v/>
      </c>
      <c r="BK458" s="358">
        <v>445</v>
      </c>
      <c r="BL458" s="579" t="str">
        <f t="shared" si="72"/>
        <v/>
      </c>
      <c r="BM458" s="579" t="str">
        <f t="shared" si="73"/>
        <v/>
      </c>
      <c r="BN458" s="579" t="str">
        <f t="shared" si="74"/>
        <v/>
      </c>
      <c r="BO458" s="579" t="str">
        <f t="shared" si="75"/>
        <v/>
      </c>
      <c r="BP458" s="579" t="str">
        <f t="shared" si="75"/>
        <v/>
      </c>
    </row>
    <row r="459" spans="1:68" ht="15" x14ac:dyDescent="0.2">
      <c r="A459" s="419">
        <v>451</v>
      </c>
      <c r="B459" s="55"/>
      <c r="C459" s="55"/>
      <c r="AN459" s="785" t="str">
        <f t="shared" si="76"/>
        <v/>
      </c>
      <c r="AO459" s="785" t="str">
        <f t="shared" si="77"/>
        <v/>
      </c>
      <c r="AP459" s="786" t="str">
        <f t="shared" si="78"/>
        <v/>
      </c>
      <c r="AQ459" s="785" t="str">
        <f t="shared" si="79"/>
        <v/>
      </c>
      <c r="BH459" s="586"/>
      <c r="BI459" s="585" t="str">
        <f t="shared" si="70"/>
        <v/>
      </c>
      <c r="BJ459" s="585" t="str">
        <f t="shared" si="71"/>
        <v/>
      </c>
      <c r="BK459" s="358">
        <v>446</v>
      </c>
      <c r="BL459" s="579" t="str">
        <f t="shared" si="72"/>
        <v/>
      </c>
      <c r="BM459" s="579" t="str">
        <f t="shared" si="73"/>
        <v/>
      </c>
      <c r="BN459" s="579" t="str">
        <f t="shared" si="74"/>
        <v/>
      </c>
      <c r="BO459" s="579" t="str">
        <f t="shared" si="75"/>
        <v/>
      </c>
      <c r="BP459" s="579" t="str">
        <f t="shared" si="75"/>
        <v/>
      </c>
    </row>
    <row r="460" spans="1:68" ht="15" x14ac:dyDescent="0.2">
      <c r="A460" s="419">
        <v>452</v>
      </c>
      <c r="B460" s="55"/>
      <c r="C460" s="55"/>
      <c r="AN460" s="785" t="str">
        <f t="shared" si="76"/>
        <v/>
      </c>
      <c r="AO460" s="785" t="str">
        <f t="shared" si="77"/>
        <v/>
      </c>
      <c r="AP460" s="786" t="str">
        <f t="shared" si="78"/>
        <v/>
      </c>
      <c r="AQ460" s="785" t="str">
        <f t="shared" si="79"/>
        <v/>
      </c>
      <c r="BH460" s="586"/>
      <c r="BI460" s="585" t="str">
        <f t="shared" si="70"/>
        <v/>
      </c>
      <c r="BJ460" s="585" t="str">
        <f t="shared" si="71"/>
        <v/>
      </c>
      <c r="BK460" s="358">
        <v>447</v>
      </c>
      <c r="BL460" s="579" t="str">
        <f t="shared" si="72"/>
        <v/>
      </c>
      <c r="BM460" s="579" t="str">
        <f t="shared" si="73"/>
        <v/>
      </c>
      <c r="BN460" s="579" t="str">
        <f t="shared" si="74"/>
        <v/>
      </c>
      <c r="BO460" s="579" t="str">
        <f t="shared" si="75"/>
        <v/>
      </c>
      <c r="BP460" s="579" t="str">
        <f t="shared" si="75"/>
        <v/>
      </c>
    </row>
    <row r="461" spans="1:68" ht="15" x14ac:dyDescent="0.2">
      <c r="A461" s="419">
        <v>453</v>
      </c>
      <c r="B461" s="55"/>
      <c r="C461" s="55"/>
      <c r="AN461" s="785" t="str">
        <f t="shared" si="76"/>
        <v/>
      </c>
      <c r="AO461" s="785" t="str">
        <f t="shared" si="77"/>
        <v/>
      </c>
      <c r="AP461" s="786" t="str">
        <f t="shared" si="78"/>
        <v/>
      </c>
      <c r="AQ461" s="785" t="str">
        <f t="shared" si="79"/>
        <v/>
      </c>
      <c r="BH461" s="586"/>
      <c r="BI461" s="585" t="str">
        <f t="shared" si="70"/>
        <v/>
      </c>
      <c r="BJ461" s="585" t="str">
        <f t="shared" si="71"/>
        <v/>
      </c>
      <c r="BK461" s="358">
        <v>448</v>
      </c>
      <c r="BL461" s="579" t="str">
        <f t="shared" si="72"/>
        <v/>
      </c>
      <c r="BM461" s="579" t="str">
        <f t="shared" si="73"/>
        <v/>
      </c>
      <c r="BN461" s="579" t="str">
        <f t="shared" si="74"/>
        <v/>
      </c>
      <c r="BO461" s="579" t="str">
        <f t="shared" si="75"/>
        <v/>
      </c>
      <c r="BP461" s="579" t="str">
        <f t="shared" si="75"/>
        <v/>
      </c>
    </row>
    <row r="462" spans="1:68" ht="15" x14ac:dyDescent="0.2">
      <c r="A462" s="419">
        <v>454</v>
      </c>
      <c r="B462" s="55"/>
      <c r="C462" s="55"/>
      <c r="AN462" s="785" t="str">
        <f t="shared" si="76"/>
        <v/>
      </c>
      <c r="AO462" s="785" t="str">
        <f t="shared" si="77"/>
        <v/>
      </c>
      <c r="AP462" s="786" t="str">
        <f t="shared" si="78"/>
        <v/>
      </c>
      <c r="AQ462" s="785" t="str">
        <f t="shared" si="79"/>
        <v/>
      </c>
      <c r="BH462" s="586"/>
      <c r="BI462" s="585" t="str">
        <f t="shared" ref="BI462:BI513" si="80">IF(OR(A457="",B457="",BL462=""),"",_xlfn.RANK.AVG(BL462,$BL$14:$BL$513,1))</f>
        <v/>
      </c>
      <c r="BJ462" s="585" t="str">
        <f t="shared" ref="BJ462:BJ513" si="81">IF(OR(B457="",C457="",BL462=""),"",RANK(BL462,$BL$14:$BL$513,1))</f>
        <v/>
      </c>
      <c r="BK462" s="358">
        <v>449</v>
      </c>
      <c r="BL462" s="579" t="str">
        <f t="shared" ref="BL462:BL513" si="82">IF(OR(B457="",C457="",AN458=0),"",ABS(AN458))</f>
        <v/>
      </c>
      <c r="BM462" s="579" t="str">
        <f t="shared" ref="BM462:BM513" si="83">IF(BL462="","",IF(AN458&lt;0,-1,IF(AN458=0,0,IF(AN458&gt;0,1))))</f>
        <v/>
      </c>
      <c r="BN462" s="579" t="str">
        <f t="shared" ref="BN462:BN513" si="84">IF(OR(AN458=0,AN458=""),"",AO458*BM462)</f>
        <v/>
      </c>
      <c r="BO462" s="579" t="str">
        <f t="shared" si="75"/>
        <v/>
      </c>
      <c r="BP462" s="579" t="str">
        <f t="shared" si="75"/>
        <v/>
      </c>
    </row>
    <row r="463" spans="1:68" ht="15" x14ac:dyDescent="0.2">
      <c r="A463" s="419">
        <v>455</v>
      </c>
      <c r="B463" s="55"/>
      <c r="C463" s="55"/>
      <c r="AN463" s="785" t="str">
        <f t="shared" si="76"/>
        <v/>
      </c>
      <c r="AO463" s="785" t="str">
        <f t="shared" si="77"/>
        <v/>
      </c>
      <c r="AP463" s="786" t="str">
        <f t="shared" si="78"/>
        <v/>
      </c>
      <c r="AQ463" s="785" t="str">
        <f t="shared" si="79"/>
        <v/>
      </c>
      <c r="BH463" s="586"/>
      <c r="BI463" s="585" t="str">
        <f t="shared" si="80"/>
        <v/>
      </c>
      <c r="BJ463" s="585" t="str">
        <f t="shared" si="81"/>
        <v/>
      </c>
      <c r="BK463" s="358">
        <v>450</v>
      </c>
      <c r="BL463" s="579" t="str">
        <f t="shared" si="82"/>
        <v/>
      </c>
      <c r="BM463" s="579" t="str">
        <f t="shared" si="83"/>
        <v/>
      </c>
      <c r="BN463" s="579" t="str">
        <f t="shared" si="84"/>
        <v/>
      </c>
      <c r="BO463" s="579" t="str">
        <f t="shared" si="75"/>
        <v/>
      </c>
      <c r="BP463" s="579" t="str">
        <f t="shared" si="75"/>
        <v/>
      </c>
    </row>
    <row r="464" spans="1:68" ht="15" x14ac:dyDescent="0.2">
      <c r="A464" s="419">
        <v>456</v>
      </c>
      <c r="B464" s="55"/>
      <c r="C464" s="55"/>
      <c r="AN464" s="785" t="str">
        <f t="shared" si="76"/>
        <v/>
      </c>
      <c r="AO464" s="785" t="str">
        <f t="shared" si="77"/>
        <v/>
      </c>
      <c r="AP464" s="786" t="str">
        <f t="shared" si="78"/>
        <v/>
      </c>
      <c r="AQ464" s="785" t="str">
        <f t="shared" si="79"/>
        <v/>
      </c>
      <c r="BH464" s="586"/>
      <c r="BI464" s="585" t="str">
        <f t="shared" si="80"/>
        <v/>
      </c>
      <c r="BJ464" s="585" t="str">
        <f t="shared" si="81"/>
        <v/>
      </c>
      <c r="BK464" s="358">
        <v>451</v>
      </c>
      <c r="BL464" s="579" t="str">
        <f t="shared" si="82"/>
        <v/>
      </c>
      <c r="BM464" s="579" t="str">
        <f t="shared" si="83"/>
        <v/>
      </c>
      <c r="BN464" s="579" t="str">
        <f t="shared" si="84"/>
        <v/>
      </c>
      <c r="BO464" s="579" t="str">
        <f t="shared" si="75"/>
        <v/>
      </c>
      <c r="BP464" s="579" t="str">
        <f t="shared" si="75"/>
        <v/>
      </c>
    </row>
    <row r="465" spans="1:68" ht="15" x14ac:dyDescent="0.2">
      <c r="A465" s="419">
        <v>457</v>
      </c>
      <c r="B465" s="55"/>
      <c r="C465" s="55"/>
      <c r="AN465" s="785" t="str">
        <f t="shared" si="76"/>
        <v/>
      </c>
      <c r="AO465" s="785" t="str">
        <f t="shared" si="77"/>
        <v/>
      </c>
      <c r="AP465" s="786" t="str">
        <f t="shared" si="78"/>
        <v/>
      </c>
      <c r="AQ465" s="785" t="str">
        <f t="shared" si="79"/>
        <v/>
      </c>
      <c r="BH465" s="586"/>
      <c r="BI465" s="585" t="str">
        <f t="shared" si="80"/>
        <v/>
      </c>
      <c r="BJ465" s="585" t="str">
        <f t="shared" si="81"/>
        <v/>
      </c>
      <c r="BK465" s="358">
        <v>452</v>
      </c>
      <c r="BL465" s="579" t="str">
        <f t="shared" si="82"/>
        <v/>
      </c>
      <c r="BM465" s="579" t="str">
        <f t="shared" si="83"/>
        <v/>
      </c>
      <c r="BN465" s="579" t="str">
        <f t="shared" si="84"/>
        <v/>
      </c>
      <c r="BO465" s="579" t="str">
        <f t="shared" si="75"/>
        <v/>
      </c>
      <c r="BP465" s="579" t="str">
        <f t="shared" si="75"/>
        <v/>
      </c>
    </row>
    <row r="466" spans="1:68" ht="15" x14ac:dyDescent="0.2">
      <c r="A466" s="419">
        <v>458</v>
      </c>
      <c r="B466" s="55"/>
      <c r="C466" s="55"/>
      <c r="AN466" s="785" t="str">
        <f t="shared" si="76"/>
        <v/>
      </c>
      <c r="AO466" s="785" t="str">
        <f t="shared" si="77"/>
        <v/>
      </c>
      <c r="AP466" s="786" t="str">
        <f t="shared" si="78"/>
        <v/>
      </c>
      <c r="AQ466" s="785" t="str">
        <f t="shared" si="79"/>
        <v/>
      </c>
      <c r="BH466" s="586"/>
      <c r="BI466" s="585" t="str">
        <f t="shared" si="80"/>
        <v/>
      </c>
      <c r="BJ466" s="585" t="str">
        <f t="shared" si="81"/>
        <v/>
      </c>
      <c r="BK466" s="358">
        <v>453</v>
      </c>
      <c r="BL466" s="579" t="str">
        <f t="shared" si="82"/>
        <v/>
      </c>
      <c r="BM466" s="579" t="str">
        <f t="shared" si="83"/>
        <v/>
      </c>
      <c r="BN466" s="579" t="str">
        <f t="shared" si="84"/>
        <v/>
      </c>
      <c r="BO466" s="579" t="str">
        <f t="shared" si="75"/>
        <v/>
      </c>
      <c r="BP466" s="579" t="str">
        <f t="shared" si="75"/>
        <v/>
      </c>
    </row>
    <row r="467" spans="1:68" ht="15" x14ac:dyDescent="0.2">
      <c r="A467" s="419">
        <v>459</v>
      </c>
      <c r="B467" s="55"/>
      <c r="C467" s="55"/>
      <c r="AN467" s="785" t="str">
        <f t="shared" si="76"/>
        <v/>
      </c>
      <c r="AO467" s="785" t="str">
        <f t="shared" si="77"/>
        <v/>
      </c>
      <c r="AP467" s="786" t="str">
        <f t="shared" si="78"/>
        <v/>
      </c>
      <c r="AQ467" s="785" t="str">
        <f t="shared" si="79"/>
        <v/>
      </c>
      <c r="BH467" s="586"/>
      <c r="BI467" s="585" t="str">
        <f t="shared" si="80"/>
        <v/>
      </c>
      <c r="BJ467" s="585" t="str">
        <f t="shared" si="81"/>
        <v/>
      </c>
      <c r="BK467" s="358">
        <v>454</v>
      </c>
      <c r="BL467" s="579" t="str">
        <f t="shared" si="82"/>
        <v/>
      </c>
      <c r="BM467" s="579" t="str">
        <f t="shared" si="83"/>
        <v/>
      </c>
      <c r="BN467" s="579" t="str">
        <f t="shared" si="84"/>
        <v/>
      </c>
      <c r="BO467" s="579" t="str">
        <f t="shared" si="75"/>
        <v/>
      </c>
      <c r="BP467" s="579" t="str">
        <f t="shared" si="75"/>
        <v/>
      </c>
    </row>
    <row r="468" spans="1:68" ht="15" x14ac:dyDescent="0.2">
      <c r="A468" s="419">
        <v>460</v>
      </c>
      <c r="B468" s="55"/>
      <c r="C468" s="55"/>
      <c r="AN468" s="785" t="str">
        <f t="shared" si="76"/>
        <v/>
      </c>
      <c r="AO468" s="785" t="str">
        <f t="shared" si="77"/>
        <v/>
      </c>
      <c r="AP468" s="786" t="str">
        <f t="shared" si="78"/>
        <v/>
      </c>
      <c r="AQ468" s="785" t="str">
        <f t="shared" si="79"/>
        <v/>
      </c>
      <c r="BH468" s="586"/>
      <c r="BI468" s="585" t="str">
        <f t="shared" si="80"/>
        <v/>
      </c>
      <c r="BJ468" s="585" t="str">
        <f t="shared" si="81"/>
        <v/>
      </c>
      <c r="BK468" s="358">
        <v>455</v>
      </c>
      <c r="BL468" s="579" t="str">
        <f t="shared" si="82"/>
        <v/>
      </c>
      <c r="BM468" s="579" t="str">
        <f t="shared" si="83"/>
        <v/>
      </c>
      <c r="BN468" s="579" t="str">
        <f t="shared" si="84"/>
        <v/>
      </c>
      <c r="BO468" s="579" t="str">
        <f t="shared" si="75"/>
        <v/>
      </c>
      <c r="BP468" s="579" t="str">
        <f t="shared" si="75"/>
        <v/>
      </c>
    </row>
    <row r="469" spans="1:68" ht="15" x14ac:dyDescent="0.2">
      <c r="A469" s="419">
        <v>461</v>
      </c>
      <c r="B469" s="55"/>
      <c r="C469" s="55"/>
      <c r="AN469" s="785" t="str">
        <f t="shared" si="76"/>
        <v/>
      </c>
      <c r="AO469" s="785" t="str">
        <f t="shared" si="77"/>
        <v/>
      </c>
      <c r="AP469" s="786" t="str">
        <f t="shared" si="78"/>
        <v/>
      </c>
      <c r="AQ469" s="785" t="str">
        <f t="shared" si="79"/>
        <v/>
      </c>
      <c r="BH469" s="586"/>
      <c r="BI469" s="585" t="str">
        <f t="shared" si="80"/>
        <v/>
      </c>
      <c r="BJ469" s="585" t="str">
        <f t="shared" si="81"/>
        <v/>
      </c>
      <c r="BK469" s="358">
        <v>456</v>
      </c>
      <c r="BL469" s="579" t="str">
        <f t="shared" si="82"/>
        <v/>
      </c>
      <c r="BM469" s="579" t="str">
        <f t="shared" si="83"/>
        <v/>
      </c>
      <c r="BN469" s="579" t="str">
        <f t="shared" si="84"/>
        <v/>
      </c>
      <c r="BO469" s="579" t="str">
        <f t="shared" si="75"/>
        <v/>
      </c>
      <c r="BP469" s="579" t="str">
        <f t="shared" si="75"/>
        <v/>
      </c>
    </row>
    <row r="470" spans="1:68" ht="15" x14ac:dyDescent="0.2">
      <c r="A470" s="419">
        <v>462</v>
      </c>
      <c r="B470" s="55"/>
      <c r="C470" s="55"/>
      <c r="AN470" s="785" t="str">
        <f t="shared" si="76"/>
        <v/>
      </c>
      <c r="AO470" s="785" t="str">
        <f t="shared" si="77"/>
        <v/>
      </c>
      <c r="AP470" s="786" t="str">
        <f t="shared" si="78"/>
        <v/>
      </c>
      <c r="AQ470" s="785" t="str">
        <f t="shared" si="79"/>
        <v/>
      </c>
      <c r="BH470" s="586"/>
      <c r="BI470" s="585" t="str">
        <f t="shared" si="80"/>
        <v/>
      </c>
      <c r="BJ470" s="585" t="str">
        <f t="shared" si="81"/>
        <v/>
      </c>
      <c r="BK470" s="358">
        <v>457</v>
      </c>
      <c r="BL470" s="579" t="str">
        <f t="shared" si="82"/>
        <v/>
      </c>
      <c r="BM470" s="579" t="str">
        <f t="shared" si="83"/>
        <v/>
      </c>
      <c r="BN470" s="579" t="str">
        <f t="shared" si="84"/>
        <v/>
      </c>
      <c r="BO470" s="579" t="str">
        <f t="shared" si="75"/>
        <v/>
      </c>
      <c r="BP470" s="579" t="str">
        <f t="shared" si="75"/>
        <v/>
      </c>
    </row>
    <row r="471" spans="1:68" ht="15" x14ac:dyDescent="0.2">
      <c r="A471" s="419">
        <v>463</v>
      </c>
      <c r="B471" s="55"/>
      <c r="C471" s="55"/>
      <c r="AN471" s="785" t="str">
        <f t="shared" si="76"/>
        <v/>
      </c>
      <c r="AO471" s="785" t="str">
        <f t="shared" si="77"/>
        <v/>
      </c>
      <c r="AP471" s="786" t="str">
        <f t="shared" si="78"/>
        <v/>
      </c>
      <c r="AQ471" s="785" t="str">
        <f t="shared" si="79"/>
        <v/>
      </c>
      <c r="BH471" s="586"/>
      <c r="BI471" s="585" t="str">
        <f t="shared" si="80"/>
        <v/>
      </c>
      <c r="BJ471" s="585" t="str">
        <f t="shared" si="81"/>
        <v/>
      </c>
      <c r="BK471" s="358">
        <v>458</v>
      </c>
      <c r="BL471" s="579" t="str">
        <f t="shared" si="82"/>
        <v/>
      </c>
      <c r="BM471" s="579" t="str">
        <f t="shared" si="83"/>
        <v/>
      </c>
      <c r="BN471" s="579" t="str">
        <f t="shared" si="84"/>
        <v/>
      </c>
      <c r="BO471" s="579" t="str">
        <f t="shared" si="75"/>
        <v/>
      </c>
      <c r="BP471" s="579" t="str">
        <f t="shared" si="75"/>
        <v/>
      </c>
    </row>
    <row r="472" spans="1:68" ht="15" x14ac:dyDescent="0.2">
      <c r="A472" s="419">
        <v>464</v>
      </c>
      <c r="B472" s="55"/>
      <c r="C472" s="55"/>
      <c r="AN472" s="785" t="str">
        <f t="shared" si="76"/>
        <v/>
      </c>
      <c r="AO472" s="785" t="str">
        <f t="shared" si="77"/>
        <v/>
      </c>
      <c r="AP472" s="786" t="str">
        <f t="shared" si="78"/>
        <v/>
      </c>
      <c r="AQ472" s="785" t="str">
        <f t="shared" si="79"/>
        <v/>
      </c>
      <c r="BH472" s="586"/>
      <c r="BI472" s="585" t="str">
        <f t="shared" si="80"/>
        <v/>
      </c>
      <c r="BJ472" s="585" t="str">
        <f t="shared" si="81"/>
        <v/>
      </c>
      <c r="BK472" s="358">
        <v>459</v>
      </c>
      <c r="BL472" s="579" t="str">
        <f t="shared" si="82"/>
        <v/>
      </c>
      <c r="BM472" s="579" t="str">
        <f t="shared" si="83"/>
        <v/>
      </c>
      <c r="BN472" s="579" t="str">
        <f t="shared" si="84"/>
        <v/>
      </c>
      <c r="BO472" s="579" t="str">
        <f t="shared" si="75"/>
        <v/>
      </c>
      <c r="BP472" s="579" t="str">
        <f t="shared" si="75"/>
        <v/>
      </c>
    </row>
    <row r="473" spans="1:68" ht="15" x14ac:dyDescent="0.2">
      <c r="A473" s="419">
        <v>465</v>
      </c>
      <c r="B473" s="55"/>
      <c r="C473" s="55"/>
      <c r="AN473" s="785" t="str">
        <f t="shared" si="76"/>
        <v/>
      </c>
      <c r="AO473" s="785" t="str">
        <f t="shared" si="77"/>
        <v/>
      </c>
      <c r="AP473" s="786" t="str">
        <f t="shared" si="78"/>
        <v/>
      </c>
      <c r="AQ473" s="785" t="str">
        <f t="shared" si="79"/>
        <v/>
      </c>
      <c r="BH473" s="586"/>
      <c r="BI473" s="585" t="str">
        <f t="shared" si="80"/>
        <v/>
      </c>
      <c r="BJ473" s="585" t="str">
        <f t="shared" si="81"/>
        <v/>
      </c>
      <c r="BK473" s="358">
        <v>460</v>
      </c>
      <c r="BL473" s="579" t="str">
        <f t="shared" si="82"/>
        <v/>
      </c>
      <c r="BM473" s="579" t="str">
        <f t="shared" si="83"/>
        <v/>
      </c>
      <c r="BN473" s="579" t="str">
        <f t="shared" si="84"/>
        <v/>
      </c>
      <c r="BO473" s="579" t="str">
        <f t="shared" si="75"/>
        <v/>
      </c>
      <c r="BP473" s="579" t="str">
        <f t="shared" si="75"/>
        <v/>
      </c>
    </row>
    <row r="474" spans="1:68" ht="15" x14ac:dyDescent="0.2">
      <c r="A474" s="419">
        <v>466</v>
      </c>
      <c r="B474" s="55"/>
      <c r="C474" s="55"/>
      <c r="AN474" s="785" t="str">
        <f t="shared" si="76"/>
        <v/>
      </c>
      <c r="AO474" s="785" t="str">
        <f t="shared" si="77"/>
        <v/>
      </c>
      <c r="AP474" s="786" t="str">
        <f t="shared" si="78"/>
        <v/>
      </c>
      <c r="AQ474" s="785" t="str">
        <f t="shared" si="79"/>
        <v/>
      </c>
      <c r="BH474" s="586"/>
      <c r="BI474" s="585" t="str">
        <f t="shared" si="80"/>
        <v/>
      </c>
      <c r="BJ474" s="585" t="str">
        <f t="shared" si="81"/>
        <v/>
      </c>
      <c r="BK474" s="358">
        <v>461</v>
      </c>
      <c r="BL474" s="579" t="str">
        <f t="shared" si="82"/>
        <v/>
      </c>
      <c r="BM474" s="579" t="str">
        <f t="shared" si="83"/>
        <v/>
      </c>
      <c r="BN474" s="579" t="str">
        <f t="shared" si="84"/>
        <v/>
      </c>
      <c r="BO474" s="579" t="str">
        <f t="shared" si="75"/>
        <v/>
      </c>
      <c r="BP474" s="579" t="str">
        <f t="shared" si="75"/>
        <v/>
      </c>
    </row>
    <row r="475" spans="1:68" ht="15" x14ac:dyDescent="0.2">
      <c r="A475" s="419">
        <v>467</v>
      </c>
      <c r="B475" s="55"/>
      <c r="C475" s="55"/>
      <c r="AN475" s="785" t="str">
        <f t="shared" si="76"/>
        <v/>
      </c>
      <c r="AO475" s="785" t="str">
        <f t="shared" si="77"/>
        <v/>
      </c>
      <c r="AP475" s="786" t="str">
        <f t="shared" si="78"/>
        <v/>
      </c>
      <c r="AQ475" s="785" t="str">
        <f t="shared" si="79"/>
        <v/>
      </c>
      <c r="BH475" s="586"/>
      <c r="BI475" s="585" t="str">
        <f t="shared" si="80"/>
        <v/>
      </c>
      <c r="BJ475" s="585" t="str">
        <f t="shared" si="81"/>
        <v/>
      </c>
      <c r="BK475" s="358">
        <v>462</v>
      </c>
      <c r="BL475" s="579" t="str">
        <f t="shared" si="82"/>
        <v/>
      </c>
      <c r="BM475" s="579" t="str">
        <f t="shared" si="83"/>
        <v/>
      </c>
      <c r="BN475" s="579" t="str">
        <f t="shared" si="84"/>
        <v/>
      </c>
      <c r="BO475" s="579" t="str">
        <f t="shared" si="75"/>
        <v/>
      </c>
      <c r="BP475" s="579" t="str">
        <f t="shared" si="75"/>
        <v/>
      </c>
    </row>
    <row r="476" spans="1:68" ht="15" x14ac:dyDescent="0.2">
      <c r="A476" s="419">
        <v>468</v>
      </c>
      <c r="B476" s="55"/>
      <c r="C476" s="55"/>
      <c r="AN476" s="785" t="str">
        <f t="shared" si="76"/>
        <v/>
      </c>
      <c r="AO476" s="785" t="str">
        <f t="shared" si="77"/>
        <v/>
      </c>
      <c r="AP476" s="786" t="str">
        <f t="shared" si="78"/>
        <v/>
      </c>
      <c r="AQ476" s="785" t="str">
        <f t="shared" si="79"/>
        <v/>
      </c>
      <c r="BH476" s="586"/>
      <c r="BI476" s="585" t="str">
        <f t="shared" si="80"/>
        <v/>
      </c>
      <c r="BJ476" s="585" t="str">
        <f t="shared" si="81"/>
        <v/>
      </c>
      <c r="BK476" s="358">
        <v>463</v>
      </c>
      <c r="BL476" s="579" t="str">
        <f t="shared" si="82"/>
        <v/>
      </c>
      <c r="BM476" s="579" t="str">
        <f t="shared" si="83"/>
        <v/>
      </c>
      <c r="BN476" s="579" t="str">
        <f t="shared" si="84"/>
        <v/>
      </c>
      <c r="BO476" s="579" t="str">
        <f t="shared" si="75"/>
        <v/>
      </c>
      <c r="BP476" s="579" t="str">
        <f t="shared" si="75"/>
        <v/>
      </c>
    </row>
    <row r="477" spans="1:68" ht="15" x14ac:dyDescent="0.2">
      <c r="A477" s="419">
        <v>469</v>
      </c>
      <c r="B477" s="55"/>
      <c r="C477" s="55"/>
      <c r="AN477" s="785" t="str">
        <f t="shared" si="76"/>
        <v/>
      </c>
      <c r="AO477" s="785" t="str">
        <f t="shared" si="77"/>
        <v/>
      </c>
      <c r="AP477" s="786" t="str">
        <f t="shared" si="78"/>
        <v/>
      </c>
      <c r="AQ477" s="785" t="str">
        <f t="shared" si="79"/>
        <v/>
      </c>
      <c r="BH477" s="586"/>
      <c r="BI477" s="585" t="str">
        <f t="shared" si="80"/>
        <v/>
      </c>
      <c r="BJ477" s="585" t="str">
        <f t="shared" si="81"/>
        <v/>
      </c>
      <c r="BK477" s="358">
        <v>464</v>
      </c>
      <c r="BL477" s="579" t="str">
        <f t="shared" si="82"/>
        <v/>
      </c>
      <c r="BM477" s="579" t="str">
        <f t="shared" si="83"/>
        <v/>
      </c>
      <c r="BN477" s="579" t="str">
        <f t="shared" si="84"/>
        <v/>
      </c>
      <c r="BO477" s="579" t="str">
        <f t="shared" si="75"/>
        <v/>
      </c>
      <c r="BP477" s="579" t="str">
        <f t="shared" si="75"/>
        <v/>
      </c>
    </row>
    <row r="478" spans="1:68" ht="15" x14ac:dyDescent="0.2">
      <c r="A478" s="419">
        <v>470</v>
      </c>
      <c r="B478" s="55"/>
      <c r="C478" s="55"/>
      <c r="AN478" s="785" t="str">
        <f t="shared" si="76"/>
        <v/>
      </c>
      <c r="AO478" s="785" t="str">
        <f t="shared" si="77"/>
        <v/>
      </c>
      <c r="AP478" s="786" t="str">
        <f t="shared" si="78"/>
        <v/>
      </c>
      <c r="AQ478" s="785" t="str">
        <f t="shared" si="79"/>
        <v/>
      </c>
      <c r="BH478" s="586"/>
      <c r="BI478" s="585" t="str">
        <f t="shared" si="80"/>
        <v/>
      </c>
      <c r="BJ478" s="585" t="str">
        <f t="shared" si="81"/>
        <v/>
      </c>
      <c r="BK478" s="358">
        <v>465</v>
      </c>
      <c r="BL478" s="579" t="str">
        <f t="shared" si="82"/>
        <v/>
      </c>
      <c r="BM478" s="579" t="str">
        <f t="shared" si="83"/>
        <v/>
      </c>
      <c r="BN478" s="579" t="str">
        <f t="shared" si="84"/>
        <v/>
      </c>
      <c r="BO478" s="579" t="str">
        <f t="shared" si="75"/>
        <v/>
      </c>
      <c r="BP478" s="579" t="str">
        <f t="shared" si="75"/>
        <v/>
      </c>
    </row>
    <row r="479" spans="1:68" ht="15" x14ac:dyDescent="0.2">
      <c r="A479" s="419">
        <v>471</v>
      </c>
      <c r="B479" s="55"/>
      <c r="C479" s="55"/>
      <c r="AN479" s="785" t="str">
        <f t="shared" si="76"/>
        <v/>
      </c>
      <c r="AO479" s="785" t="str">
        <f t="shared" si="77"/>
        <v/>
      </c>
      <c r="AP479" s="786" t="str">
        <f t="shared" si="78"/>
        <v/>
      </c>
      <c r="AQ479" s="785" t="str">
        <f t="shared" si="79"/>
        <v/>
      </c>
      <c r="BH479" s="586"/>
      <c r="BI479" s="585" t="str">
        <f t="shared" si="80"/>
        <v/>
      </c>
      <c r="BJ479" s="585" t="str">
        <f t="shared" si="81"/>
        <v/>
      </c>
      <c r="BK479" s="358">
        <v>466</v>
      </c>
      <c r="BL479" s="579" t="str">
        <f t="shared" si="82"/>
        <v/>
      </c>
      <c r="BM479" s="579" t="str">
        <f t="shared" si="83"/>
        <v/>
      </c>
      <c r="BN479" s="579" t="str">
        <f t="shared" si="84"/>
        <v/>
      </c>
      <c r="BO479" s="579" t="str">
        <f t="shared" ref="BO479:BP509" si="85">IF(B474="","",B474)</f>
        <v/>
      </c>
      <c r="BP479" s="579" t="str">
        <f t="shared" si="85"/>
        <v/>
      </c>
    </row>
    <row r="480" spans="1:68" ht="15" x14ac:dyDescent="0.2">
      <c r="A480" s="419">
        <v>472</v>
      </c>
      <c r="B480" s="55"/>
      <c r="C480" s="55"/>
      <c r="AN480" s="785" t="str">
        <f t="shared" si="76"/>
        <v/>
      </c>
      <c r="AO480" s="785" t="str">
        <f t="shared" si="77"/>
        <v/>
      </c>
      <c r="AP480" s="786" t="str">
        <f t="shared" si="78"/>
        <v/>
      </c>
      <c r="AQ480" s="785" t="str">
        <f t="shared" si="79"/>
        <v/>
      </c>
      <c r="BH480" s="586"/>
      <c r="BI480" s="585" t="str">
        <f t="shared" si="80"/>
        <v/>
      </c>
      <c r="BJ480" s="585" t="str">
        <f t="shared" si="81"/>
        <v/>
      </c>
      <c r="BK480" s="358">
        <v>467</v>
      </c>
      <c r="BL480" s="579" t="str">
        <f t="shared" si="82"/>
        <v/>
      </c>
      <c r="BM480" s="579" t="str">
        <f t="shared" si="83"/>
        <v/>
      </c>
      <c r="BN480" s="579" t="str">
        <f t="shared" si="84"/>
        <v/>
      </c>
      <c r="BO480" s="579" t="str">
        <f t="shared" si="85"/>
        <v/>
      </c>
      <c r="BP480" s="579" t="str">
        <f t="shared" si="85"/>
        <v/>
      </c>
    </row>
    <row r="481" spans="1:68" ht="15" x14ac:dyDescent="0.2">
      <c r="A481" s="419">
        <v>473</v>
      </c>
      <c r="B481" s="55"/>
      <c r="C481" s="55"/>
      <c r="AN481" s="785" t="str">
        <f t="shared" si="76"/>
        <v/>
      </c>
      <c r="AO481" s="785" t="str">
        <f t="shared" si="77"/>
        <v/>
      </c>
      <c r="AP481" s="786" t="str">
        <f t="shared" si="78"/>
        <v/>
      </c>
      <c r="AQ481" s="785" t="str">
        <f t="shared" si="79"/>
        <v/>
      </c>
      <c r="BH481" s="586"/>
      <c r="BI481" s="585" t="str">
        <f t="shared" si="80"/>
        <v/>
      </c>
      <c r="BJ481" s="585" t="str">
        <f t="shared" si="81"/>
        <v/>
      </c>
      <c r="BK481" s="358">
        <v>468</v>
      </c>
      <c r="BL481" s="579" t="str">
        <f t="shared" si="82"/>
        <v/>
      </c>
      <c r="BM481" s="579" t="str">
        <f t="shared" si="83"/>
        <v/>
      </c>
      <c r="BN481" s="579" t="str">
        <f t="shared" si="84"/>
        <v/>
      </c>
      <c r="BO481" s="579" t="str">
        <f t="shared" si="85"/>
        <v/>
      </c>
      <c r="BP481" s="579" t="str">
        <f t="shared" si="85"/>
        <v/>
      </c>
    </row>
    <row r="482" spans="1:68" ht="15" x14ac:dyDescent="0.2">
      <c r="A482" s="419">
        <v>474</v>
      </c>
      <c r="B482" s="55"/>
      <c r="C482" s="55"/>
      <c r="AN482" s="785" t="str">
        <f t="shared" si="76"/>
        <v/>
      </c>
      <c r="AO482" s="785" t="str">
        <f t="shared" si="77"/>
        <v/>
      </c>
      <c r="AP482" s="786" t="str">
        <f t="shared" si="78"/>
        <v/>
      </c>
      <c r="AQ482" s="785" t="str">
        <f t="shared" si="79"/>
        <v/>
      </c>
      <c r="BH482" s="586"/>
      <c r="BI482" s="585" t="str">
        <f t="shared" si="80"/>
        <v/>
      </c>
      <c r="BJ482" s="585" t="str">
        <f t="shared" si="81"/>
        <v/>
      </c>
      <c r="BK482" s="358">
        <v>469</v>
      </c>
      <c r="BL482" s="579" t="str">
        <f t="shared" si="82"/>
        <v/>
      </c>
      <c r="BM482" s="579" t="str">
        <f t="shared" si="83"/>
        <v/>
      </c>
      <c r="BN482" s="579" t="str">
        <f t="shared" si="84"/>
        <v/>
      </c>
      <c r="BO482" s="579" t="str">
        <f t="shared" si="85"/>
        <v/>
      </c>
      <c r="BP482" s="579" t="str">
        <f t="shared" si="85"/>
        <v/>
      </c>
    </row>
    <row r="483" spans="1:68" ht="15" x14ac:dyDescent="0.2">
      <c r="A483" s="419">
        <v>475</v>
      </c>
      <c r="B483" s="55"/>
      <c r="C483" s="55"/>
      <c r="AN483" s="785" t="str">
        <f t="shared" si="76"/>
        <v/>
      </c>
      <c r="AO483" s="785" t="str">
        <f t="shared" si="77"/>
        <v/>
      </c>
      <c r="AP483" s="786" t="str">
        <f t="shared" si="78"/>
        <v/>
      </c>
      <c r="AQ483" s="785" t="str">
        <f t="shared" si="79"/>
        <v/>
      </c>
      <c r="BH483" s="586"/>
      <c r="BI483" s="585" t="str">
        <f t="shared" si="80"/>
        <v/>
      </c>
      <c r="BJ483" s="585" t="str">
        <f t="shared" si="81"/>
        <v/>
      </c>
      <c r="BK483" s="358">
        <v>470</v>
      </c>
      <c r="BL483" s="579" t="str">
        <f t="shared" si="82"/>
        <v/>
      </c>
      <c r="BM483" s="579" t="str">
        <f t="shared" si="83"/>
        <v/>
      </c>
      <c r="BN483" s="579" t="str">
        <f t="shared" si="84"/>
        <v/>
      </c>
      <c r="BO483" s="579" t="str">
        <f t="shared" si="85"/>
        <v/>
      </c>
      <c r="BP483" s="579" t="str">
        <f t="shared" si="85"/>
        <v/>
      </c>
    </row>
    <row r="484" spans="1:68" ht="15" x14ac:dyDescent="0.2">
      <c r="A484" s="419">
        <v>476</v>
      </c>
      <c r="B484" s="55"/>
      <c r="C484" s="55"/>
      <c r="AN484" s="785" t="str">
        <f t="shared" si="76"/>
        <v/>
      </c>
      <c r="AO484" s="785" t="str">
        <f t="shared" si="77"/>
        <v/>
      </c>
      <c r="AP484" s="786" t="str">
        <f t="shared" si="78"/>
        <v/>
      </c>
      <c r="AQ484" s="785" t="str">
        <f t="shared" si="79"/>
        <v/>
      </c>
      <c r="BH484" s="586"/>
      <c r="BI484" s="585" t="str">
        <f t="shared" si="80"/>
        <v/>
      </c>
      <c r="BJ484" s="585" t="str">
        <f t="shared" si="81"/>
        <v/>
      </c>
      <c r="BK484" s="358">
        <v>471</v>
      </c>
      <c r="BL484" s="579" t="str">
        <f t="shared" si="82"/>
        <v/>
      </c>
      <c r="BM484" s="579" t="str">
        <f t="shared" si="83"/>
        <v/>
      </c>
      <c r="BN484" s="579" t="str">
        <f t="shared" si="84"/>
        <v/>
      </c>
      <c r="BO484" s="579" t="str">
        <f t="shared" si="85"/>
        <v/>
      </c>
      <c r="BP484" s="579" t="str">
        <f t="shared" si="85"/>
        <v/>
      </c>
    </row>
    <row r="485" spans="1:68" ht="15" x14ac:dyDescent="0.2">
      <c r="A485" s="419">
        <v>477</v>
      </c>
      <c r="B485" s="55"/>
      <c r="C485" s="55"/>
      <c r="AN485" s="785" t="str">
        <f t="shared" si="76"/>
        <v/>
      </c>
      <c r="AO485" s="785" t="str">
        <f t="shared" si="77"/>
        <v/>
      </c>
      <c r="AP485" s="786" t="str">
        <f t="shared" si="78"/>
        <v/>
      </c>
      <c r="AQ485" s="785" t="str">
        <f t="shared" si="79"/>
        <v/>
      </c>
      <c r="BH485" s="586"/>
      <c r="BI485" s="585" t="str">
        <f t="shared" si="80"/>
        <v/>
      </c>
      <c r="BJ485" s="585" t="str">
        <f t="shared" si="81"/>
        <v/>
      </c>
      <c r="BK485" s="358">
        <v>472</v>
      </c>
      <c r="BL485" s="579" t="str">
        <f t="shared" si="82"/>
        <v/>
      </c>
      <c r="BM485" s="579" t="str">
        <f t="shared" si="83"/>
        <v/>
      </c>
      <c r="BN485" s="579" t="str">
        <f t="shared" si="84"/>
        <v/>
      </c>
      <c r="BO485" s="579" t="str">
        <f t="shared" si="85"/>
        <v/>
      </c>
      <c r="BP485" s="579" t="str">
        <f t="shared" si="85"/>
        <v/>
      </c>
    </row>
    <row r="486" spans="1:68" ht="15" x14ac:dyDescent="0.2">
      <c r="A486" s="419">
        <v>478</v>
      </c>
      <c r="B486" s="55"/>
      <c r="C486" s="55"/>
      <c r="AN486" s="785" t="str">
        <f t="shared" si="76"/>
        <v/>
      </c>
      <c r="AO486" s="785" t="str">
        <f t="shared" si="77"/>
        <v/>
      </c>
      <c r="AP486" s="786" t="str">
        <f t="shared" si="78"/>
        <v/>
      </c>
      <c r="AQ486" s="785" t="str">
        <f t="shared" si="79"/>
        <v/>
      </c>
      <c r="BH486" s="586"/>
      <c r="BI486" s="585" t="str">
        <f t="shared" si="80"/>
        <v/>
      </c>
      <c r="BJ486" s="585" t="str">
        <f t="shared" si="81"/>
        <v/>
      </c>
      <c r="BK486" s="358">
        <v>473</v>
      </c>
      <c r="BL486" s="579" t="str">
        <f t="shared" si="82"/>
        <v/>
      </c>
      <c r="BM486" s="579" t="str">
        <f t="shared" si="83"/>
        <v/>
      </c>
      <c r="BN486" s="579" t="str">
        <f t="shared" si="84"/>
        <v/>
      </c>
      <c r="BO486" s="579" t="str">
        <f t="shared" si="85"/>
        <v/>
      </c>
      <c r="BP486" s="579" t="str">
        <f t="shared" si="85"/>
        <v/>
      </c>
    </row>
    <row r="487" spans="1:68" ht="15" x14ac:dyDescent="0.2">
      <c r="A487" s="419">
        <v>479</v>
      </c>
      <c r="B487" s="55"/>
      <c r="C487" s="55"/>
      <c r="AN487" s="785" t="str">
        <f t="shared" si="76"/>
        <v/>
      </c>
      <c r="AO487" s="785" t="str">
        <f t="shared" si="77"/>
        <v/>
      </c>
      <c r="AP487" s="786" t="str">
        <f t="shared" si="78"/>
        <v/>
      </c>
      <c r="AQ487" s="785" t="str">
        <f t="shared" si="79"/>
        <v/>
      </c>
      <c r="BH487" s="586"/>
      <c r="BI487" s="585" t="str">
        <f t="shared" si="80"/>
        <v/>
      </c>
      <c r="BJ487" s="585" t="str">
        <f t="shared" si="81"/>
        <v/>
      </c>
      <c r="BK487" s="358">
        <v>474</v>
      </c>
      <c r="BL487" s="579" t="str">
        <f t="shared" si="82"/>
        <v/>
      </c>
      <c r="BM487" s="579" t="str">
        <f t="shared" si="83"/>
        <v/>
      </c>
      <c r="BN487" s="579" t="str">
        <f t="shared" si="84"/>
        <v/>
      </c>
      <c r="BO487" s="579" t="str">
        <f t="shared" si="85"/>
        <v/>
      </c>
      <c r="BP487" s="579" t="str">
        <f t="shared" si="85"/>
        <v/>
      </c>
    </row>
    <row r="488" spans="1:68" ht="15" x14ac:dyDescent="0.2">
      <c r="A488" s="419">
        <v>480</v>
      </c>
      <c r="B488" s="55"/>
      <c r="C488" s="55"/>
      <c r="AN488" s="785" t="str">
        <f t="shared" si="76"/>
        <v/>
      </c>
      <c r="AO488" s="785" t="str">
        <f t="shared" si="77"/>
        <v/>
      </c>
      <c r="AP488" s="786" t="str">
        <f t="shared" si="78"/>
        <v/>
      </c>
      <c r="AQ488" s="785" t="str">
        <f t="shared" si="79"/>
        <v/>
      </c>
      <c r="BH488" s="586"/>
      <c r="BI488" s="585" t="str">
        <f t="shared" si="80"/>
        <v/>
      </c>
      <c r="BJ488" s="585" t="str">
        <f t="shared" si="81"/>
        <v/>
      </c>
      <c r="BK488" s="358">
        <v>475</v>
      </c>
      <c r="BL488" s="579" t="str">
        <f t="shared" si="82"/>
        <v/>
      </c>
      <c r="BM488" s="579" t="str">
        <f t="shared" si="83"/>
        <v/>
      </c>
      <c r="BN488" s="579" t="str">
        <f t="shared" si="84"/>
        <v/>
      </c>
      <c r="BO488" s="579" t="str">
        <f t="shared" si="85"/>
        <v/>
      </c>
      <c r="BP488" s="579" t="str">
        <f t="shared" si="85"/>
        <v/>
      </c>
    </row>
    <row r="489" spans="1:68" ht="15" x14ac:dyDescent="0.2">
      <c r="A489" s="419">
        <v>481</v>
      </c>
      <c r="B489" s="55"/>
      <c r="C489" s="55"/>
      <c r="AN489" s="785" t="str">
        <f t="shared" si="76"/>
        <v/>
      </c>
      <c r="AO489" s="785" t="str">
        <f t="shared" si="77"/>
        <v/>
      </c>
      <c r="AP489" s="786" t="str">
        <f t="shared" si="78"/>
        <v/>
      </c>
      <c r="AQ489" s="785" t="str">
        <f t="shared" si="79"/>
        <v/>
      </c>
      <c r="BH489" s="586"/>
      <c r="BI489" s="585" t="str">
        <f t="shared" si="80"/>
        <v/>
      </c>
      <c r="BJ489" s="585" t="str">
        <f t="shared" si="81"/>
        <v/>
      </c>
      <c r="BK489" s="358">
        <v>476</v>
      </c>
      <c r="BL489" s="579" t="str">
        <f t="shared" si="82"/>
        <v/>
      </c>
      <c r="BM489" s="579" t="str">
        <f t="shared" si="83"/>
        <v/>
      </c>
      <c r="BN489" s="579" t="str">
        <f t="shared" si="84"/>
        <v/>
      </c>
      <c r="BO489" s="579" t="str">
        <f t="shared" si="85"/>
        <v/>
      </c>
      <c r="BP489" s="579" t="str">
        <f t="shared" si="85"/>
        <v/>
      </c>
    </row>
    <row r="490" spans="1:68" ht="15" x14ac:dyDescent="0.2">
      <c r="A490" s="419">
        <v>482</v>
      </c>
      <c r="B490" s="55"/>
      <c r="C490" s="55"/>
      <c r="AN490" s="785" t="str">
        <f t="shared" si="76"/>
        <v/>
      </c>
      <c r="AO490" s="785" t="str">
        <f t="shared" si="77"/>
        <v/>
      </c>
      <c r="AP490" s="786" t="str">
        <f t="shared" si="78"/>
        <v/>
      </c>
      <c r="AQ490" s="785" t="str">
        <f t="shared" si="79"/>
        <v/>
      </c>
      <c r="BH490" s="586"/>
      <c r="BI490" s="585" t="str">
        <f t="shared" si="80"/>
        <v/>
      </c>
      <c r="BJ490" s="585" t="str">
        <f t="shared" si="81"/>
        <v/>
      </c>
      <c r="BK490" s="358">
        <v>477</v>
      </c>
      <c r="BL490" s="579" t="str">
        <f t="shared" si="82"/>
        <v/>
      </c>
      <c r="BM490" s="579" t="str">
        <f t="shared" si="83"/>
        <v/>
      </c>
      <c r="BN490" s="579" t="str">
        <f t="shared" si="84"/>
        <v/>
      </c>
      <c r="BO490" s="579" t="str">
        <f t="shared" si="85"/>
        <v/>
      </c>
      <c r="BP490" s="579" t="str">
        <f t="shared" si="85"/>
        <v/>
      </c>
    </row>
    <row r="491" spans="1:68" ht="15" x14ac:dyDescent="0.2">
      <c r="A491" s="419">
        <v>483</v>
      </c>
      <c r="B491" s="55"/>
      <c r="C491" s="55"/>
      <c r="AN491" s="785" t="str">
        <f t="shared" si="76"/>
        <v/>
      </c>
      <c r="AO491" s="785" t="str">
        <f t="shared" si="77"/>
        <v/>
      </c>
      <c r="AP491" s="786" t="str">
        <f t="shared" si="78"/>
        <v/>
      </c>
      <c r="AQ491" s="785" t="str">
        <f t="shared" si="79"/>
        <v/>
      </c>
      <c r="BH491" s="586"/>
      <c r="BI491" s="585" t="str">
        <f t="shared" si="80"/>
        <v/>
      </c>
      <c r="BJ491" s="585" t="str">
        <f t="shared" si="81"/>
        <v/>
      </c>
      <c r="BK491" s="358">
        <v>478</v>
      </c>
      <c r="BL491" s="579" t="str">
        <f t="shared" si="82"/>
        <v/>
      </c>
      <c r="BM491" s="579" t="str">
        <f t="shared" si="83"/>
        <v/>
      </c>
      <c r="BN491" s="579" t="str">
        <f t="shared" si="84"/>
        <v/>
      </c>
      <c r="BO491" s="579" t="str">
        <f t="shared" si="85"/>
        <v/>
      </c>
      <c r="BP491" s="579" t="str">
        <f t="shared" si="85"/>
        <v/>
      </c>
    </row>
    <row r="492" spans="1:68" ht="15" x14ac:dyDescent="0.2">
      <c r="A492" s="419">
        <v>484</v>
      </c>
      <c r="B492" s="55"/>
      <c r="C492" s="55"/>
      <c r="AN492" s="785" t="str">
        <f t="shared" si="76"/>
        <v/>
      </c>
      <c r="AO492" s="785" t="str">
        <f t="shared" si="77"/>
        <v/>
      </c>
      <c r="AP492" s="786" t="str">
        <f t="shared" si="78"/>
        <v/>
      </c>
      <c r="AQ492" s="785" t="str">
        <f t="shared" si="79"/>
        <v/>
      </c>
      <c r="BH492" s="586"/>
      <c r="BI492" s="585" t="str">
        <f t="shared" si="80"/>
        <v/>
      </c>
      <c r="BJ492" s="585" t="str">
        <f t="shared" si="81"/>
        <v/>
      </c>
      <c r="BK492" s="358">
        <v>479</v>
      </c>
      <c r="BL492" s="579" t="str">
        <f t="shared" si="82"/>
        <v/>
      </c>
      <c r="BM492" s="579" t="str">
        <f t="shared" si="83"/>
        <v/>
      </c>
      <c r="BN492" s="579" t="str">
        <f t="shared" si="84"/>
        <v/>
      </c>
      <c r="BO492" s="579" t="str">
        <f t="shared" si="85"/>
        <v/>
      </c>
      <c r="BP492" s="579" t="str">
        <f t="shared" si="85"/>
        <v/>
      </c>
    </row>
    <row r="493" spans="1:68" ht="15" x14ac:dyDescent="0.2">
      <c r="A493" s="419">
        <v>485</v>
      </c>
      <c r="B493" s="55"/>
      <c r="C493" s="55"/>
      <c r="AN493" s="785" t="str">
        <f t="shared" si="76"/>
        <v/>
      </c>
      <c r="AO493" s="785" t="str">
        <f t="shared" si="77"/>
        <v/>
      </c>
      <c r="AP493" s="786" t="str">
        <f t="shared" si="78"/>
        <v/>
      </c>
      <c r="AQ493" s="785" t="str">
        <f t="shared" si="79"/>
        <v/>
      </c>
      <c r="BH493" s="586"/>
      <c r="BI493" s="585" t="str">
        <f t="shared" si="80"/>
        <v/>
      </c>
      <c r="BJ493" s="585" t="str">
        <f t="shared" si="81"/>
        <v/>
      </c>
      <c r="BK493" s="358">
        <v>480</v>
      </c>
      <c r="BL493" s="579" t="str">
        <f t="shared" si="82"/>
        <v/>
      </c>
      <c r="BM493" s="579" t="str">
        <f t="shared" si="83"/>
        <v/>
      </c>
      <c r="BN493" s="579" t="str">
        <f t="shared" si="84"/>
        <v/>
      </c>
      <c r="BO493" s="579" t="str">
        <f t="shared" si="85"/>
        <v/>
      </c>
      <c r="BP493" s="579" t="str">
        <f t="shared" si="85"/>
        <v/>
      </c>
    </row>
    <row r="494" spans="1:68" ht="15" x14ac:dyDescent="0.2">
      <c r="A494" s="419">
        <v>486</v>
      </c>
      <c r="B494" s="55"/>
      <c r="C494" s="55"/>
      <c r="AN494" s="785" t="str">
        <f t="shared" si="76"/>
        <v/>
      </c>
      <c r="AO494" s="785" t="str">
        <f t="shared" si="77"/>
        <v/>
      </c>
      <c r="AP494" s="786" t="str">
        <f t="shared" si="78"/>
        <v/>
      </c>
      <c r="AQ494" s="785" t="str">
        <f t="shared" si="79"/>
        <v/>
      </c>
      <c r="BH494" s="586"/>
      <c r="BI494" s="585" t="str">
        <f t="shared" si="80"/>
        <v/>
      </c>
      <c r="BJ494" s="585" t="str">
        <f t="shared" si="81"/>
        <v/>
      </c>
      <c r="BK494" s="358">
        <v>481</v>
      </c>
      <c r="BL494" s="579" t="str">
        <f t="shared" si="82"/>
        <v/>
      </c>
      <c r="BM494" s="579" t="str">
        <f t="shared" si="83"/>
        <v/>
      </c>
      <c r="BN494" s="579" t="str">
        <f t="shared" si="84"/>
        <v/>
      </c>
      <c r="BO494" s="579" t="str">
        <f t="shared" si="85"/>
        <v/>
      </c>
      <c r="BP494" s="579" t="str">
        <f t="shared" si="85"/>
        <v/>
      </c>
    </row>
    <row r="495" spans="1:68" ht="15" x14ac:dyDescent="0.2">
      <c r="A495" s="419">
        <v>487</v>
      </c>
      <c r="B495" s="55"/>
      <c r="C495" s="55"/>
      <c r="AN495" s="785" t="str">
        <f t="shared" si="76"/>
        <v/>
      </c>
      <c r="AO495" s="785" t="str">
        <f t="shared" si="77"/>
        <v/>
      </c>
      <c r="AP495" s="786" t="str">
        <f t="shared" si="78"/>
        <v/>
      </c>
      <c r="AQ495" s="785" t="str">
        <f t="shared" si="79"/>
        <v/>
      </c>
      <c r="BH495" s="586"/>
      <c r="BI495" s="585" t="str">
        <f t="shared" si="80"/>
        <v/>
      </c>
      <c r="BJ495" s="585" t="str">
        <f t="shared" si="81"/>
        <v/>
      </c>
      <c r="BK495" s="358">
        <v>482</v>
      </c>
      <c r="BL495" s="579" t="str">
        <f t="shared" si="82"/>
        <v/>
      </c>
      <c r="BM495" s="579" t="str">
        <f t="shared" si="83"/>
        <v/>
      </c>
      <c r="BN495" s="579" t="str">
        <f t="shared" si="84"/>
        <v/>
      </c>
      <c r="BO495" s="579" t="str">
        <f t="shared" si="85"/>
        <v/>
      </c>
      <c r="BP495" s="579" t="str">
        <f t="shared" si="85"/>
        <v/>
      </c>
    </row>
    <row r="496" spans="1:68" ht="15" x14ac:dyDescent="0.2">
      <c r="A496" s="419">
        <v>488</v>
      </c>
      <c r="B496" s="55"/>
      <c r="C496" s="55"/>
      <c r="AN496" s="785" t="str">
        <f t="shared" si="76"/>
        <v/>
      </c>
      <c r="AO496" s="785" t="str">
        <f t="shared" si="77"/>
        <v/>
      </c>
      <c r="AP496" s="786" t="str">
        <f t="shared" si="78"/>
        <v/>
      </c>
      <c r="AQ496" s="785" t="str">
        <f t="shared" si="79"/>
        <v/>
      </c>
      <c r="BH496" s="586"/>
      <c r="BI496" s="585" t="str">
        <f t="shared" si="80"/>
        <v/>
      </c>
      <c r="BJ496" s="585" t="str">
        <f t="shared" si="81"/>
        <v/>
      </c>
      <c r="BK496" s="358">
        <v>483</v>
      </c>
      <c r="BL496" s="579" t="str">
        <f t="shared" si="82"/>
        <v/>
      </c>
      <c r="BM496" s="579" t="str">
        <f t="shared" si="83"/>
        <v/>
      </c>
      <c r="BN496" s="579" t="str">
        <f t="shared" si="84"/>
        <v/>
      </c>
      <c r="BO496" s="579" t="str">
        <f t="shared" si="85"/>
        <v/>
      </c>
      <c r="BP496" s="579" t="str">
        <f t="shared" si="85"/>
        <v/>
      </c>
    </row>
    <row r="497" spans="1:68" ht="15" x14ac:dyDescent="0.2">
      <c r="A497" s="419">
        <v>489</v>
      </c>
      <c r="B497" s="55"/>
      <c r="C497" s="55"/>
      <c r="AN497" s="785" t="str">
        <f t="shared" si="76"/>
        <v/>
      </c>
      <c r="AO497" s="785" t="str">
        <f t="shared" si="77"/>
        <v/>
      </c>
      <c r="AP497" s="786" t="str">
        <f t="shared" si="78"/>
        <v/>
      </c>
      <c r="AQ497" s="785" t="str">
        <f t="shared" si="79"/>
        <v/>
      </c>
      <c r="BH497" s="586"/>
      <c r="BI497" s="585" t="str">
        <f t="shared" si="80"/>
        <v/>
      </c>
      <c r="BJ497" s="585" t="str">
        <f t="shared" si="81"/>
        <v/>
      </c>
      <c r="BK497" s="358">
        <v>484</v>
      </c>
      <c r="BL497" s="579" t="str">
        <f t="shared" si="82"/>
        <v/>
      </c>
      <c r="BM497" s="579" t="str">
        <f t="shared" si="83"/>
        <v/>
      </c>
      <c r="BN497" s="579" t="str">
        <f t="shared" si="84"/>
        <v/>
      </c>
      <c r="BO497" s="579" t="str">
        <f t="shared" si="85"/>
        <v/>
      </c>
      <c r="BP497" s="579" t="str">
        <f t="shared" si="85"/>
        <v/>
      </c>
    </row>
    <row r="498" spans="1:68" ht="15" x14ac:dyDescent="0.2">
      <c r="A498" s="419">
        <v>490</v>
      </c>
      <c r="B498" s="55"/>
      <c r="C498" s="55"/>
      <c r="AN498" s="785" t="str">
        <f t="shared" si="76"/>
        <v/>
      </c>
      <c r="AO498" s="785" t="str">
        <f t="shared" si="77"/>
        <v/>
      </c>
      <c r="AP498" s="786" t="str">
        <f t="shared" si="78"/>
        <v/>
      </c>
      <c r="AQ498" s="785" t="str">
        <f t="shared" si="79"/>
        <v/>
      </c>
      <c r="BH498" s="586"/>
      <c r="BI498" s="585" t="str">
        <f t="shared" si="80"/>
        <v/>
      </c>
      <c r="BJ498" s="585" t="str">
        <f t="shared" si="81"/>
        <v/>
      </c>
      <c r="BK498" s="358">
        <v>485</v>
      </c>
      <c r="BL498" s="579" t="str">
        <f t="shared" si="82"/>
        <v/>
      </c>
      <c r="BM498" s="579" t="str">
        <f t="shared" si="83"/>
        <v/>
      </c>
      <c r="BN498" s="579" t="str">
        <f t="shared" si="84"/>
        <v/>
      </c>
      <c r="BO498" s="579" t="str">
        <f t="shared" si="85"/>
        <v/>
      </c>
      <c r="BP498" s="579" t="str">
        <f t="shared" si="85"/>
        <v/>
      </c>
    </row>
    <row r="499" spans="1:68" ht="15" x14ac:dyDescent="0.2">
      <c r="A499" s="419">
        <v>491</v>
      </c>
      <c r="B499" s="55"/>
      <c r="C499" s="55"/>
      <c r="AN499" s="785" t="str">
        <f t="shared" si="76"/>
        <v/>
      </c>
      <c r="AO499" s="785" t="str">
        <f t="shared" si="77"/>
        <v/>
      </c>
      <c r="AP499" s="786" t="str">
        <f t="shared" si="78"/>
        <v/>
      </c>
      <c r="AQ499" s="785" t="str">
        <f t="shared" si="79"/>
        <v/>
      </c>
      <c r="BH499" s="586"/>
      <c r="BI499" s="585" t="str">
        <f t="shared" si="80"/>
        <v/>
      </c>
      <c r="BJ499" s="585" t="str">
        <f t="shared" si="81"/>
        <v/>
      </c>
      <c r="BK499" s="358">
        <v>486</v>
      </c>
      <c r="BL499" s="579" t="str">
        <f t="shared" si="82"/>
        <v/>
      </c>
      <c r="BM499" s="579" t="str">
        <f t="shared" si="83"/>
        <v/>
      </c>
      <c r="BN499" s="579" t="str">
        <f t="shared" si="84"/>
        <v/>
      </c>
      <c r="BO499" s="579" t="str">
        <f t="shared" si="85"/>
        <v/>
      </c>
      <c r="BP499" s="579" t="str">
        <f t="shared" si="85"/>
        <v/>
      </c>
    </row>
    <row r="500" spans="1:68" ht="15" x14ac:dyDescent="0.2">
      <c r="A500" s="419">
        <v>492</v>
      </c>
      <c r="B500" s="55"/>
      <c r="C500" s="55"/>
      <c r="AN500" s="785" t="str">
        <f t="shared" si="76"/>
        <v/>
      </c>
      <c r="AO500" s="785" t="str">
        <f t="shared" si="77"/>
        <v/>
      </c>
      <c r="AP500" s="786" t="str">
        <f t="shared" si="78"/>
        <v/>
      </c>
      <c r="AQ500" s="785" t="str">
        <f t="shared" si="79"/>
        <v/>
      </c>
      <c r="BH500" s="586"/>
      <c r="BI500" s="585" t="str">
        <f t="shared" si="80"/>
        <v/>
      </c>
      <c r="BJ500" s="585" t="str">
        <f t="shared" si="81"/>
        <v/>
      </c>
      <c r="BK500" s="358">
        <v>487</v>
      </c>
      <c r="BL500" s="579" t="str">
        <f t="shared" si="82"/>
        <v/>
      </c>
      <c r="BM500" s="579" t="str">
        <f t="shared" si="83"/>
        <v/>
      </c>
      <c r="BN500" s="579" t="str">
        <f t="shared" si="84"/>
        <v/>
      </c>
      <c r="BO500" s="579" t="str">
        <f t="shared" si="85"/>
        <v/>
      </c>
      <c r="BP500" s="579" t="str">
        <f t="shared" si="85"/>
        <v/>
      </c>
    </row>
    <row r="501" spans="1:68" ht="15" x14ac:dyDescent="0.2">
      <c r="A501" s="419">
        <v>493</v>
      </c>
      <c r="B501" s="55"/>
      <c r="C501" s="55"/>
      <c r="AN501" s="785" t="str">
        <f t="shared" si="76"/>
        <v/>
      </c>
      <c r="AO501" s="785" t="str">
        <f t="shared" si="77"/>
        <v/>
      </c>
      <c r="AP501" s="786" t="str">
        <f t="shared" si="78"/>
        <v/>
      </c>
      <c r="AQ501" s="785" t="str">
        <f t="shared" si="79"/>
        <v/>
      </c>
      <c r="BH501" s="586"/>
      <c r="BI501" s="585" t="str">
        <f t="shared" si="80"/>
        <v/>
      </c>
      <c r="BJ501" s="585" t="str">
        <f t="shared" si="81"/>
        <v/>
      </c>
      <c r="BK501" s="358">
        <v>488</v>
      </c>
      <c r="BL501" s="579" t="str">
        <f t="shared" si="82"/>
        <v/>
      </c>
      <c r="BM501" s="579" t="str">
        <f t="shared" si="83"/>
        <v/>
      </c>
      <c r="BN501" s="579" t="str">
        <f t="shared" si="84"/>
        <v/>
      </c>
      <c r="BO501" s="579" t="str">
        <f t="shared" si="85"/>
        <v/>
      </c>
      <c r="BP501" s="579" t="str">
        <f t="shared" si="85"/>
        <v/>
      </c>
    </row>
    <row r="502" spans="1:68" ht="15" x14ac:dyDescent="0.2">
      <c r="A502" s="419">
        <v>494</v>
      </c>
      <c r="B502" s="55"/>
      <c r="C502" s="55"/>
      <c r="AN502" s="785" t="str">
        <f t="shared" si="76"/>
        <v/>
      </c>
      <c r="AO502" s="785" t="str">
        <f t="shared" si="77"/>
        <v/>
      </c>
      <c r="AP502" s="786" t="str">
        <f t="shared" si="78"/>
        <v/>
      </c>
      <c r="AQ502" s="785" t="str">
        <f t="shared" si="79"/>
        <v/>
      </c>
      <c r="BH502" s="586"/>
      <c r="BI502" s="585" t="str">
        <f t="shared" si="80"/>
        <v/>
      </c>
      <c r="BJ502" s="585" t="str">
        <f t="shared" si="81"/>
        <v/>
      </c>
      <c r="BK502" s="358">
        <v>489</v>
      </c>
      <c r="BL502" s="579" t="str">
        <f t="shared" si="82"/>
        <v/>
      </c>
      <c r="BM502" s="579" t="str">
        <f t="shared" si="83"/>
        <v/>
      </c>
      <c r="BN502" s="579" t="str">
        <f t="shared" si="84"/>
        <v/>
      </c>
      <c r="BO502" s="579" t="str">
        <f t="shared" si="85"/>
        <v/>
      </c>
      <c r="BP502" s="579" t="str">
        <f t="shared" si="85"/>
        <v/>
      </c>
    </row>
    <row r="503" spans="1:68" ht="15" x14ac:dyDescent="0.2">
      <c r="A503" s="419">
        <v>495</v>
      </c>
      <c r="B503" s="55"/>
      <c r="C503" s="55"/>
      <c r="AN503" s="785" t="str">
        <f t="shared" si="76"/>
        <v/>
      </c>
      <c r="AO503" s="785" t="str">
        <f t="shared" si="77"/>
        <v/>
      </c>
      <c r="AP503" s="786" t="str">
        <f t="shared" si="78"/>
        <v/>
      </c>
      <c r="AQ503" s="785" t="str">
        <f t="shared" si="79"/>
        <v/>
      </c>
      <c r="BH503" s="586"/>
      <c r="BI503" s="585" t="str">
        <f t="shared" si="80"/>
        <v/>
      </c>
      <c r="BJ503" s="585" t="str">
        <f t="shared" si="81"/>
        <v/>
      </c>
      <c r="BK503" s="358">
        <v>490</v>
      </c>
      <c r="BL503" s="579" t="str">
        <f t="shared" si="82"/>
        <v/>
      </c>
      <c r="BM503" s="579" t="str">
        <f t="shared" si="83"/>
        <v/>
      </c>
      <c r="BN503" s="579" t="str">
        <f t="shared" si="84"/>
        <v/>
      </c>
      <c r="BO503" s="579" t="str">
        <f t="shared" si="85"/>
        <v/>
      </c>
      <c r="BP503" s="579" t="str">
        <f t="shared" si="85"/>
        <v/>
      </c>
    </row>
    <row r="504" spans="1:68" ht="15" x14ac:dyDescent="0.2">
      <c r="A504" s="419">
        <v>496</v>
      </c>
      <c r="B504" s="55"/>
      <c r="C504" s="55"/>
      <c r="AN504" s="785" t="str">
        <f t="shared" si="76"/>
        <v/>
      </c>
      <c r="AO504" s="785" t="str">
        <f t="shared" si="77"/>
        <v/>
      </c>
      <c r="AP504" s="786" t="str">
        <f t="shared" si="78"/>
        <v/>
      </c>
      <c r="AQ504" s="785" t="str">
        <f t="shared" si="79"/>
        <v/>
      </c>
      <c r="BH504" s="586"/>
      <c r="BI504" s="585" t="str">
        <f t="shared" si="80"/>
        <v/>
      </c>
      <c r="BJ504" s="585" t="str">
        <f t="shared" si="81"/>
        <v/>
      </c>
      <c r="BK504" s="358">
        <v>491</v>
      </c>
      <c r="BL504" s="579" t="str">
        <f t="shared" si="82"/>
        <v/>
      </c>
      <c r="BM504" s="579" t="str">
        <f t="shared" si="83"/>
        <v/>
      </c>
      <c r="BN504" s="579" t="str">
        <f t="shared" si="84"/>
        <v/>
      </c>
      <c r="BO504" s="579" t="str">
        <f t="shared" si="85"/>
        <v/>
      </c>
      <c r="BP504" s="579" t="str">
        <f t="shared" si="85"/>
        <v/>
      </c>
    </row>
    <row r="505" spans="1:68" ht="15" x14ac:dyDescent="0.2">
      <c r="A505" s="419">
        <v>497</v>
      </c>
      <c r="B505" s="55"/>
      <c r="C505" s="55"/>
      <c r="AN505" s="785" t="str">
        <f t="shared" si="76"/>
        <v/>
      </c>
      <c r="AO505" s="785" t="str">
        <f t="shared" si="77"/>
        <v/>
      </c>
      <c r="AP505" s="786" t="str">
        <f t="shared" si="78"/>
        <v/>
      </c>
      <c r="AQ505" s="785" t="str">
        <f t="shared" si="79"/>
        <v/>
      </c>
      <c r="BH505" s="586"/>
      <c r="BI505" s="585" t="str">
        <f t="shared" si="80"/>
        <v/>
      </c>
      <c r="BJ505" s="585" t="str">
        <f t="shared" si="81"/>
        <v/>
      </c>
      <c r="BK505" s="358">
        <v>492</v>
      </c>
      <c r="BL505" s="579" t="str">
        <f t="shared" si="82"/>
        <v/>
      </c>
      <c r="BM505" s="579" t="str">
        <f t="shared" si="83"/>
        <v/>
      </c>
      <c r="BN505" s="579" t="str">
        <f t="shared" si="84"/>
        <v/>
      </c>
      <c r="BO505" s="579" t="str">
        <f t="shared" si="85"/>
        <v/>
      </c>
      <c r="BP505" s="579" t="str">
        <f t="shared" si="85"/>
        <v/>
      </c>
    </row>
    <row r="506" spans="1:68" ht="15" x14ac:dyDescent="0.2">
      <c r="A506" s="419">
        <v>498</v>
      </c>
      <c r="B506" s="55"/>
      <c r="C506" s="55"/>
      <c r="AN506" s="785" t="str">
        <f t="shared" si="76"/>
        <v/>
      </c>
      <c r="AO506" s="785" t="str">
        <f t="shared" si="77"/>
        <v/>
      </c>
      <c r="AP506" s="786" t="str">
        <f t="shared" si="78"/>
        <v/>
      </c>
      <c r="AQ506" s="785" t="str">
        <f t="shared" si="79"/>
        <v/>
      </c>
      <c r="BH506" s="586"/>
      <c r="BI506" s="585" t="str">
        <f t="shared" si="80"/>
        <v/>
      </c>
      <c r="BJ506" s="585" t="str">
        <f t="shared" si="81"/>
        <v/>
      </c>
      <c r="BK506" s="358">
        <v>493</v>
      </c>
      <c r="BL506" s="579" t="str">
        <f t="shared" si="82"/>
        <v/>
      </c>
      <c r="BM506" s="579" t="str">
        <f t="shared" si="83"/>
        <v/>
      </c>
      <c r="BN506" s="579" t="str">
        <f t="shared" si="84"/>
        <v/>
      </c>
      <c r="BO506" s="579" t="str">
        <f t="shared" si="85"/>
        <v/>
      </c>
      <c r="BP506" s="579" t="str">
        <f t="shared" si="85"/>
        <v/>
      </c>
    </row>
    <row r="507" spans="1:68" ht="15" x14ac:dyDescent="0.2">
      <c r="A507" s="419">
        <v>499</v>
      </c>
      <c r="B507" s="55"/>
      <c r="C507" s="55"/>
      <c r="AN507" s="785" t="str">
        <f t="shared" si="76"/>
        <v/>
      </c>
      <c r="AO507" s="785" t="str">
        <f t="shared" si="77"/>
        <v/>
      </c>
      <c r="AP507" s="786" t="str">
        <f t="shared" si="78"/>
        <v/>
      </c>
      <c r="AQ507" s="785" t="str">
        <f t="shared" si="79"/>
        <v/>
      </c>
      <c r="BH507" s="586"/>
      <c r="BI507" s="585" t="str">
        <f t="shared" si="80"/>
        <v/>
      </c>
      <c r="BJ507" s="585" t="str">
        <f t="shared" si="81"/>
        <v/>
      </c>
      <c r="BK507" s="358">
        <v>494</v>
      </c>
      <c r="BL507" s="579" t="str">
        <f t="shared" si="82"/>
        <v/>
      </c>
      <c r="BM507" s="579" t="str">
        <f t="shared" si="83"/>
        <v/>
      </c>
      <c r="BN507" s="579" t="str">
        <f t="shared" si="84"/>
        <v/>
      </c>
      <c r="BO507" s="579" t="str">
        <f t="shared" si="85"/>
        <v/>
      </c>
      <c r="BP507" s="579" t="str">
        <f t="shared" si="85"/>
        <v/>
      </c>
    </row>
    <row r="508" spans="1:68" ht="15" x14ac:dyDescent="0.2">
      <c r="A508" s="419">
        <v>500</v>
      </c>
      <c r="B508" s="55"/>
      <c r="C508" s="55"/>
      <c r="AN508" s="785" t="str">
        <f t="shared" si="76"/>
        <v/>
      </c>
      <c r="AO508" s="785" t="str">
        <f t="shared" si="77"/>
        <v/>
      </c>
      <c r="AP508" s="786" t="str">
        <f t="shared" si="78"/>
        <v/>
      </c>
      <c r="AQ508" s="785" t="str">
        <f t="shared" si="79"/>
        <v/>
      </c>
      <c r="BH508" s="586"/>
      <c r="BI508" s="585" t="str">
        <f t="shared" si="80"/>
        <v/>
      </c>
      <c r="BJ508" s="585" t="str">
        <f t="shared" si="81"/>
        <v/>
      </c>
      <c r="BK508" s="358">
        <v>495</v>
      </c>
      <c r="BL508" s="579" t="str">
        <f t="shared" si="82"/>
        <v/>
      </c>
      <c r="BM508" s="579" t="str">
        <f t="shared" si="83"/>
        <v/>
      </c>
      <c r="BN508" s="579" t="str">
        <f t="shared" si="84"/>
        <v/>
      </c>
      <c r="BO508" s="579" t="str">
        <f t="shared" si="85"/>
        <v/>
      </c>
      <c r="BP508" s="579" t="str">
        <f t="shared" si="85"/>
        <v/>
      </c>
    </row>
    <row r="509" spans="1:68" x14ac:dyDescent="0.2">
      <c r="AN509" s="785" t="str">
        <f t="shared" si="76"/>
        <v/>
      </c>
      <c r="AO509" s="785" t="str">
        <f t="shared" si="77"/>
        <v/>
      </c>
      <c r="AP509" s="786" t="str">
        <f t="shared" si="78"/>
        <v/>
      </c>
      <c r="AQ509" s="785" t="str">
        <f t="shared" si="79"/>
        <v/>
      </c>
      <c r="BH509" s="586"/>
      <c r="BI509" s="585" t="str">
        <f t="shared" si="80"/>
        <v/>
      </c>
      <c r="BJ509" s="585" t="str">
        <f t="shared" si="81"/>
        <v/>
      </c>
      <c r="BK509" s="358">
        <v>496</v>
      </c>
      <c r="BL509" s="579" t="str">
        <f t="shared" si="82"/>
        <v/>
      </c>
      <c r="BM509" s="579" t="str">
        <f t="shared" si="83"/>
        <v/>
      </c>
      <c r="BN509" s="579" t="str">
        <f t="shared" si="84"/>
        <v/>
      </c>
      <c r="BO509" s="579" t="str">
        <f t="shared" si="85"/>
        <v/>
      </c>
      <c r="BP509" s="579" t="str">
        <f t="shared" si="85"/>
        <v/>
      </c>
    </row>
    <row r="510" spans="1:68" x14ac:dyDescent="0.2">
      <c r="BH510" s="586"/>
      <c r="BI510" s="585" t="str">
        <f t="shared" si="80"/>
        <v/>
      </c>
      <c r="BJ510" s="585" t="str">
        <f t="shared" si="81"/>
        <v/>
      </c>
      <c r="BK510" s="358">
        <v>497</v>
      </c>
      <c r="BL510" s="579" t="str">
        <f t="shared" si="82"/>
        <v/>
      </c>
      <c r="BM510" s="579" t="str">
        <f t="shared" si="83"/>
        <v/>
      </c>
      <c r="BN510" s="579" t="str">
        <f t="shared" si="84"/>
        <v/>
      </c>
      <c r="BO510" s="579" t="str">
        <f t="shared" ref="BO510:BP513" si="86">IF(B505="","",B505)</f>
        <v/>
      </c>
      <c r="BP510" s="579" t="str">
        <f t="shared" si="86"/>
        <v/>
      </c>
    </row>
    <row r="511" spans="1:68" x14ac:dyDescent="0.2">
      <c r="BH511" s="586"/>
      <c r="BI511" s="585" t="str">
        <f t="shared" si="80"/>
        <v/>
      </c>
      <c r="BJ511" s="585" t="str">
        <f t="shared" si="81"/>
        <v/>
      </c>
      <c r="BK511" s="358">
        <v>498</v>
      </c>
      <c r="BL511" s="579" t="str">
        <f t="shared" si="82"/>
        <v/>
      </c>
      <c r="BM511" s="579" t="str">
        <f t="shared" si="83"/>
        <v/>
      </c>
      <c r="BN511" s="579" t="str">
        <f t="shared" si="84"/>
        <v/>
      </c>
      <c r="BO511" s="579" t="str">
        <f t="shared" si="86"/>
        <v/>
      </c>
      <c r="BP511" s="579" t="str">
        <f t="shared" si="86"/>
        <v/>
      </c>
    </row>
    <row r="512" spans="1:68" x14ac:dyDescent="0.2">
      <c r="BH512" s="586"/>
      <c r="BI512" s="585" t="str">
        <f t="shared" si="80"/>
        <v/>
      </c>
      <c r="BJ512" s="585" t="str">
        <f t="shared" si="81"/>
        <v/>
      </c>
      <c r="BK512" s="358">
        <v>499</v>
      </c>
      <c r="BL512" s="579" t="str">
        <f t="shared" si="82"/>
        <v/>
      </c>
      <c r="BM512" s="579" t="str">
        <f t="shared" si="83"/>
        <v/>
      </c>
      <c r="BN512" s="579" t="str">
        <f t="shared" si="84"/>
        <v/>
      </c>
      <c r="BO512" s="579" t="str">
        <f t="shared" si="86"/>
        <v/>
      </c>
      <c r="BP512" s="579" t="str">
        <f t="shared" si="86"/>
        <v/>
      </c>
    </row>
    <row r="513" spans="60:68" x14ac:dyDescent="0.2">
      <c r="BH513" s="586"/>
      <c r="BI513" s="585" t="str">
        <f t="shared" si="80"/>
        <v/>
      </c>
      <c r="BJ513" s="585" t="str">
        <f t="shared" si="81"/>
        <v/>
      </c>
      <c r="BK513" s="358">
        <v>500</v>
      </c>
      <c r="BL513" s="579" t="str">
        <f t="shared" si="82"/>
        <v/>
      </c>
      <c r="BM513" s="579" t="str">
        <f t="shared" si="83"/>
        <v/>
      </c>
      <c r="BN513" s="579" t="str">
        <f t="shared" si="84"/>
        <v/>
      </c>
      <c r="BO513" s="579" t="str">
        <f t="shared" si="86"/>
        <v/>
      </c>
      <c r="BP513" s="579" t="str">
        <f t="shared" si="86"/>
        <v/>
      </c>
    </row>
  </sheetData>
  <sheetProtection sheet="1" scenarios="1"/>
  <mergeCells count="124">
    <mergeCell ref="BF76:BF77"/>
    <mergeCell ref="BG76:BG77"/>
    <mergeCell ref="AF78:AF79"/>
    <mergeCell ref="AG78:AG79"/>
    <mergeCell ref="AH78:AH79"/>
    <mergeCell ref="AI78:AI79"/>
    <mergeCell ref="AJ78:AJ79"/>
    <mergeCell ref="BE80:BE81"/>
    <mergeCell ref="BF80:BF81"/>
    <mergeCell ref="BG80:BG81"/>
    <mergeCell ref="BG78:BG79"/>
    <mergeCell ref="AF80:AF81"/>
    <mergeCell ref="AG80:AG81"/>
    <mergeCell ref="AH80:AH81"/>
    <mergeCell ref="AI80:AI81"/>
    <mergeCell ref="AJ80:AJ81"/>
    <mergeCell ref="AK80:AK81"/>
    <mergeCell ref="AL80:AL81"/>
    <mergeCell ref="AM80:AM81"/>
    <mergeCell ref="AK78:AK79"/>
    <mergeCell ref="AL78:AL79"/>
    <mergeCell ref="AM78:AM79"/>
    <mergeCell ref="BE78:BE79"/>
    <mergeCell ref="BF78:BF79"/>
    <mergeCell ref="AF76:AF77"/>
    <mergeCell ref="AG76:AG77"/>
    <mergeCell ref="AH76:AH77"/>
    <mergeCell ref="AI76:AI77"/>
    <mergeCell ref="AJ76:AJ77"/>
    <mergeCell ref="AK76:AK77"/>
    <mergeCell ref="AL76:AL77"/>
    <mergeCell ref="AM76:AM77"/>
    <mergeCell ref="BE76:BE77"/>
    <mergeCell ref="BG72:BG73"/>
    <mergeCell ref="AF74:AF75"/>
    <mergeCell ref="AG74:AG75"/>
    <mergeCell ref="AH74:AH75"/>
    <mergeCell ref="AI74:AI75"/>
    <mergeCell ref="AJ74:AJ75"/>
    <mergeCell ref="AK74:AK75"/>
    <mergeCell ref="AL74:AL75"/>
    <mergeCell ref="AM74:AM75"/>
    <mergeCell ref="AK72:AK73"/>
    <mergeCell ref="AL72:AL73"/>
    <mergeCell ref="AM72:AM73"/>
    <mergeCell ref="BE72:BE73"/>
    <mergeCell ref="BF72:BF73"/>
    <mergeCell ref="BE74:BE75"/>
    <mergeCell ref="BF74:BF75"/>
    <mergeCell ref="BG74:BG75"/>
    <mergeCell ref="AF72:AF73"/>
    <mergeCell ref="AG72:AG73"/>
    <mergeCell ref="AH72:AH73"/>
    <mergeCell ref="AI72:AI73"/>
    <mergeCell ref="AJ72:AJ73"/>
    <mergeCell ref="AG70:AG71"/>
    <mergeCell ref="AH70:AH71"/>
    <mergeCell ref="AI70:AI71"/>
    <mergeCell ref="AJ70:AJ71"/>
    <mergeCell ref="BG68:BG69"/>
    <mergeCell ref="AL66:AL67"/>
    <mergeCell ref="AM66:AM67"/>
    <mergeCell ref="BF66:BF67"/>
    <mergeCell ref="BG66:BG67"/>
    <mergeCell ref="AM70:AM71"/>
    <mergeCell ref="BE70:BE71"/>
    <mergeCell ref="BF70:BF71"/>
    <mergeCell ref="BG70:BG71"/>
    <mergeCell ref="AG68:AG69"/>
    <mergeCell ref="AH68:AH69"/>
    <mergeCell ref="AI68:AI69"/>
    <mergeCell ref="AJ68:AJ69"/>
    <mergeCell ref="AK68:AK69"/>
    <mergeCell ref="AL68:AL69"/>
    <mergeCell ref="AM68:AM69"/>
    <mergeCell ref="BE68:BE69"/>
    <mergeCell ref="BF68:BF69"/>
    <mergeCell ref="AK70:AK71"/>
    <mergeCell ref="AL70:AL71"/>
    <mergeCell ref="AM64:AM65"/>
    <mergeCell ref="BE64:BE65"/>
    <mergeCell ref="BF64:BF65"/>
    <mergeCell ref="BG64:BG65"/>
    <mergeCell ref="AG66:AG67"/>
    <mergeCell ref="AH66:AH67"/>
    <mergeCell ref="AI66:AI67"/>
    <mergeCell ref="AJ66:AJ67"/>
    <mergeCell ref="AK66:AK67"/>
    <mergeCell ref="AG64:AG65"/>
    <mergeCell ref="AH64:AH65"/>
    <mergeCell ref="AI64:AI65"/>
    <mergeCell ref="AJ64:AJ65"/>
    <mergeCell ref="AK64:AK65"/>
    <mergeCell ref="AL64:AL65"/>
    <mergeCell ref="AL62:AL63"/>
    <mergeCell ref="AM62:AM63"/>
    <mergeCell ref="BE62:BE63"/>
    <mergeCell ref="BF62:BF63"/>
    <mergeCell ref="BG62:BG63"/>
    <mergeCell ref="O17:O18"/>
    <mergeCell ref="P17:P18"/>
    <mergeCell ref="J40:R41"/>
    <mergeCell ref="AI62:AI63"/>
    <mergeCell ref="AJ62:AJ63"/>
    <mergeCell ref="AK62:AK63"/>
    <mergeCell ref="I27:R27"/>
    <mergeCell ref="I21:R21"/>
    <mergeCell ref="CC8:CD8"/>
    <mergeCell ref="CC9:CD9"/>
    <mergeCell ref="I17:I18"/>
    <mergeCell ref="J17:K17"/>
    <mergeCell ref="L17:M17"/>
    <mergeCell ref="N17:N18"/>
    <mergeCell ref="D1:G4"/>
    <mergeCell ref="I2:V2"/>
    <mergeCell ref="I4:U5"/>
    <mergeCell ref="CC3:CL4"/>
    <mergeCell ref="CC6:CD6"/>
    <mergeCell ref="CF6:CF7"/>
    <mergeCell ref="CG6:CG7"/>
    <mergeCell ref="CJ6:CJ7"/>
    <mergeCell ref="CK6:CK7"/>
    <mergeCell ref="CC7:CD7"/>
    <mergeCell ref="I8:T8"/>
  </mergeCells>
  <dataValidations count="1">
    <dataValidation type="whole" allowBlank="1" showInputMessage="1" showErrorMessage="1" error="Кодовете са 1 - за едната група и 2 - за другата група!" sqref="WVJ983099:WVJ983148 IX59:IX108 ST59:ST108 ACP59:ACP108 AML59:AML108 AWH59:AWH108 BGD59:BGD108 BPZ59:BPZ108 BZV59:BZV108 CJR59:CJR108 CTN59:CTN108 DDJ59:DDJ108 DNF59:DNF108 DXB59:DXB108 EGX59:EGX108 EQT59:EQT108 FAP59:FAP108 FKL59:FKL108 FUH59:FUH108 GED59:GED108 GNZ59:GNZ108 GXV59:GXV108 HHR59:HHR108 HRN59:HRN108 IBJ59:IBJ108 ILF59:ILF108 IVB59:IVB108 JEX59:JEX108 JOT59:JOT108 JYP59:JYP108 KIL59:KIL108 KSH59:KSH108 LCD59:LCD108 LLZ59:LLZ108 LVV59:LVV108 MFR59:MFR108 MPN59:MPN108 MZJ59:MZJ108 NJF59:NJF108 NTB59:NTB108 OCX59:OCX108 OMT59:OMT108 OWP59:OWP108 PGL59:PGL108 PQH59:PQH108 QAD59:QAD108 QJZ59:QJZ108 QTV59:QTV108 RDR59:RDR108 RNN59:RNN108 RXJ59:RXJ108 SHF59:SHF108 SRB59:SRB108 TAX59:TAX108 TKT59:TKT108 TUP59:TUP108 UEL59:UEL108 UOH59:UOH108 UYD59:UYD108 VHZ59:VHZ108 VRV59:VRV108 WBR59:WBR108 WLN59:WLN108 WVJ59:WVJ108 B65595:B65644 IX65595:IX65644 ST65595:ST65644 ACP65595:ACP65644 AML65595:AML65644 AWH65595:AWH65644 BGD65595:BGD65644 BPZ65595:BPZ65644 BZV65595:BZV65644 CJR65595:CJR65644 CTN65595:CTN65644 DDJ65595:DDJ65644 DNF65595:DNF65644 DXB65595:DXB65644 EGX65595:EGX65644 EQT65595:EQT65644 FAP65595:FAP65644 FKL65595:FKL65644 FUH65595:FUH65644 GED65595:GED65644 GNZ65595:GNZ65644 GXV65595:GXV65644 HHR65595:HHR65644 HRN65595:HRN65644 IBJ65595:IBJ65644 ILF65595:ILF65644 IVB65595:IVB65644 JEX65595:JEX65644 JOT65595:JOT65644 JYP65595:JYP65644 KIL65595:KIL65644 KSH65595:KSH65644 LCD65595:LCD65644 LLZ65595:LLZ65644 LVV65595:LVV65644 MFR65595:MFR65644 MPN65595:MPN65644 MZJ65595:MZJ65644 NJF65595:NJF65644 NTB65595:NTB65644 OCX65595:OCX65644 OMT65595:OMT65644 OWP65595:OWP65644 PGL65595:PGL65644 PQH65595:PQH65644 QAD65595:QAD65644 QJZ65595:QJZ65644 QTV65595:QTV65644 RDR65595:RDR65644 RNN65595:RNN65644 RXJ65595:RXJ65644 SHF65595:SHF65644 SRB65595:SRB65644 TAX65595:TAX65644 TKT65595:TKT65644 TUP65595:TUP65644 UEL65595:UEL65644 UOH65595:UOH65644 UYD65595:UYD65644 VHZ65595:VHZ65644 VRV65595:VRV65644 WBR65595:WBR65644 WLN65595:WLN65644 WVJ65595:WVJ65644 B131131:B131180 IX131131:IX131180 ST131131:ST131180 ACP131131:ACP131180 AML131131:AML131180 AWH131131:AWH131180 BGD131131:BGD131180 BPZ131131:BPZ131180 BZV131131:BZV131180 CJR131131:CJR131180 CTN131131:CTN131180 DDJ131131:DDJ131180 DNF131131:DNF131180 DXB131131:DXB131180 EGX131131:EGX131180 EQT131131:EQT131180 FAP131131:FAP131180 FKL131131:FKL131180 FUH131131:FUH131180 GED131131:GED131180 GNZ131131:GNZ131180 GXV131131:GXV131180 HHR131131:HHR131180 HRN131131:HRN131180 IBJ131131:IBJ131180 ILF131131:ILF131180 IVB131131:IVB131180 JEX131131:JEX131180 JOT131131:JOT131180 JYP131131:JYP131180 KIL131131:KIL131180 KSH131131:KSH131180 LCD131131:LCD131180 LLZ131131:LLZ131180 LVV131131:LVV131180 MFR131131:MFR131180 MPN131131:MPN131180 MZJ131131:MZJ131180 NJF131131:NJF131180 NTB131131:NTB131180 OCX131131:OCX131180 OMT131131:OMT131180 OWP131131:OWP131180 PGL131131:PGL131180 PQH131131:PQH131180 QAD131131:QAD131180 QJZ131131:QJZ131180 QTV131131:QTV131180 RDR131131:RDR131180 RNN131131:RNN131180 RXJ131131:RXJ131180 SHF131131:SHF131180 SRB131131:SRB131180 TAX131131:TAX131180 TKT131131:TKT131180 TUP131131:TUP131180 UEL131131:UEL131180 UOH131131:UOH131180 UYD131131:UYD131180 VHZ131131:VHZ131180 VRV131131:VRV131180 WBR131131:WBR131180 WLN131131:WLN131180 WVJ131131:WVJ131180 B196667:B196716 IX196667:IX196716 ST196667:ST196716 ACP196667:ACP196716 AML196667:AML196716 AWH196667:AWH196716 BGD196667:BGD196716 BPZ196667:BPZ196716 BZV196667:BZV196716 CJR196667:CJR196716 CTN196667:CTN196716 DDJ196667:DDJ196716 DNF196667:DNF196716 DXB196667:DXB196716 EGX196667:EGX196716 EQT196667:EQT196716 FAP196667:FAP196716 FKL196667:FKL196716 FUH196667:FUH196716 GED196667:GED196716 GNZ196667:GNZ196716 GXV196667:GXV196716 HHR196667:HHR196716 HRN196667:HRN196716 IBJ196667:IBJ196716 ILF196667:ILF196716 IVB196667:IVB196716 JEX196667:JEX196716 JOT196667:JOT196716 JYP196667:JYP196716 KIL196667:KIL196716 KSH196667:KSH196716 LCD196667:LCD196716 LLZ196667:LLZ196716 LVV196667:LVV196716 MFR196667:MFR196716 MPN196667:MPN196716 MZJ196667:MZJ196716 NJF196667:NJF196716 NTB196667:NTB196716 OCX196667:OCX196716 OMT196667:OMT196716 OWP196667:OWP196716 PGL196667:PGL196716 PQH196667:PQH196716 QAD196667:QAD196716 QJZ196667:QJZ196716 QTV196667:QTV196716 RDR196667:RDR196716 RNN196667:RNN196716 RXJ196667:RXJ196716 SHF196667:SHF196716 SRB196667:SRB196716 TAX196667:TAX196716 TKT196667:TKT196716 TUP196667:TUP196716 UEL196667:UEL196716 UOH196667:UOH196716 UYD196667:UYD196716 VHZ196667:VHZ196716 VRV196667:VRV196716 WBR196667:WBR196716 WLN196667:WLN196716 WVJ196667:WVJ196716 B262203:B262252 IX262203:IX262252 ST262203:ST262252 ACP262203:ACP262252 AML262203:AML262252 AWH262203:AWH262252 BGD262203:BGD262252 BPZ262203:BPZ262252 BZV262203:BZV262252 CJR262203:CJR262252 CTN262203:CTN262252 DDJ262203:DDJ262252 DNF262203:DNF262252 DXB262203:DXB262252 EGX262203:EGX262252 EQT262203:EQT262252 FAP262203:FAP262252 FKL262203:FKL262252 FUH262203:FUH262252 GED262203:GED262252 GNZ262203:GNZ262252 GXV262203:GXV262252 HHR262203:HHR262252 HRN262203:HRN262252 IBJ262203:IBJ262252 ILF262203:ILF262252 IVB262203:IVB262252 JEX262203:JEX262252 JOT262203:JOT262252 JYP262203:JYP262252 KIL262203:KIL262252 KSH262203:KSH262252 LCD262203:LCD262252 LLZ262203:LLZ262252 LVV262203:LVV262252 MFR262203:MFR262252 MPN262203:MPN262252 MZJ262203:MZJ262252 NJF262203:NJF262252 NTB262203:NTB262252 OCX262203:OCX262252 OMT262203:OMT262252 OWP262203:OWP262252 PGL262203:PGL262252 PQH262203:PQH262252 QAD262203:QAD262252 QJZ262203:QJZ262252 QTV262203:QTV262252 RDR262203:RDR262252 RNN262203:RNN262252 RXJ262203:RXJ262252 SHF262203:SHF262252 SRB262203:SRB262252 TAX262203:TAX262252 TKT262203:TKT262252 TUP262203:TUP262252 UEL262203:UEL262252 UOH262203:UOH262252 UYD262203:UYD262252 VHZ262203:VHZ262252 VRV262203:VRV262252 WBR262203:WBR262252 WLN262203:WLN262252 WVJ262203:WVJ262252 B327739:B327788 IX327739:IX327788 ST327739:ST327788 ACP327739:ACP327788 AML327739:AML327788 AWH327739:AWH327788 BGD327739:BGD327788 BPZ327739:BPZ327788 BZV327739:BZV327788 CJR327739:CJR327788 CTN327739:CTN327788 DDJ327739:DDJ327788 DNF327739:DNF327788 DXB327739:DXB327788 EGX327739:EGX327788 EQT327739:EQT327788 FAP327739:FAP327788 FKL327739:FKL327788 FUH327739:FUH327788 GED327739:GED327788 GNZ327739:GNZ327788 GXV327739:GXV327788 HHR327739:HHR327788 HRN327739:HRN327788 IBJ327739:IBJ327788 ILF327739:ILF327788 IVB327739:IVB327788 JEX327739:JEX327788 JOT327739:JOT327788 JYP327739:JYP327788 KIL327739:KIL327788 KSH327739:KSH327788 LCD327739:LCD327788 LLZ327739:LLZ327788 LVV327739:LVV327788 MFR327739:MFR327788 MPN327739:MPN327788 MZJ327739:MZJ327788 NJF327739:NJF327788 NTB327739:NTB327788 OCX327739:OCX327788 OMT327739:OMT327788 OWP327739:OWP327788 PGL327739:PGL327788 PQH327739:PQH327788 QAD327739:QAD327788 QJZ327739:QJZ327788 QTV327739:QTV327788 RDR327739:RDR327788 RNN327739:RNN327788 RXJ327739:RXJ327788 SHF327739:SHF327788 SRB327739:SRB327788 TAX327739:TAX327788 TKT327739:TKT327788 TUP327739:TUP327788 UEL327739:UEL327788 UOH327739:UOH327788 UYD327739:UYD327788 VHZ327739:VHZ327788 VRV327739:VRV327788 WBR327739:WBR327788 WLN327739:WLN327788 WVJ327739:WVJ327788 B393275:B393324 IX393275:IX393324 ST393275:ST393324 ACP393275:ACP393324 AML393275:AML393324 AWH393275:AWH393324 BGD393275:BGD393324 BPZ393275:BPZ393324 BZV393275:BZV393324 CJR393275:CJR393324 CTN393275:CTN393324 DDJ393275:DDJ393324 DNF393275:DNF393324 DXB393275:DXB393324 EGX393275:EGX393324 EQT393275:EQT393324 FAP393275:FAP393324 FKL393275:FKL393324 FUH393275:FUH393324 GED393275:GED393324 GNZ393275:GNZ393324 GXV393275:GXV393324 HHR393275:HHR393324 HRN393275:HRN393324 IBJ393275:IBJ393324 ILF393275:ILF393324 IVB393275:IVB393324 JEX393275:JEX393324 JOT393275:JOT393324 JYP393275:JYP393324 KIL393275:KIL393324 KSH393275:KSH393324 LCD393275:LCD393324 LLZ393275:LLZ393324 LVV393275:LVV393324 MFR393275:MFR393324 MPN393275:MPN393324 MZJ393275:MZJ393324 NJF393275:NJF393324 NTB393275:NTB393324 OCX393275:OCX393324 OMT393275:OMT393324 OWP393275:OWP393324 PGL393275:PGL393324 PQH393275:PQH393324 QAD393275:QAD393324 QJZ393275:QJZ393324 QTV393275:QTV393324 RDR393275:RDR393324 RNN393275:RNN393324 RXJ393275:RXJ393324 SHF393275:SHF393324 SRB393275:SRB393324 TAX393275:TAX393324 TKT393275:TKT393324 TUP393275:TUP393324 UEL393275:UEL393324 UOH393275:UOH393324 UYD393275:UYD393324 VHZ393275:VHZ393324 VRV393275:VRV393324 WBR393275:WBR393324 WLN393275:WLN393324 WVJ393275:WVJ393324 B458811:B458860 IX458811:IX458860 ST458811:ST458860 ACP458811:ACP458860 AML458811:AML458860 AWH458811:AWH458860 BGD458811:BGD458860 BPZ458811:BPZ458860 BZV458811:BZV458860 CJR458811:CJR458860 CTN458811:CTN458860 DDJ458811:DDJ458860 DNF458811:DNF458860 DXB458811:DXB458860 EGX458811:EGX458860 EQT458811:EQT458860 FAP458811:FAP458860 FKL458811:FKL458860 FUH458811:FUH458860 GED458811:GED458860 GNZ458811:GNZ458860 GXV458811:GXV458860 HHR458811:HHR458860 HRN458811:HRN458860 IBJ458811:IBJ458860 ILF458811:ILF458860 IVB458811:IVB458860 JEX458811:JEX458860 JOT458811:JOT458860 JYP458811:JYP458860 KIL458811:KIL458860 KSH458811:KSH458860 LCD458811:LCD458860 LLZ458811:LLZ458860 LVV458811:LVV458860 MFR458811:MFR458860 MPN458811:MPN458860 MZJ458811:MZJ458860 NJF458811:NJF458860 NTB458811:NTB458860 OCX458811:OCX458860 OMT458811:OMT458860 OWP458811:OWP458860 PGL458811:PGL458860 PQH458811:PQH458860 QAD458811:QAD458860 QJZ458811:QJZ458860 QTV458811:QTV458860 RDR458811:RDR458860 RNN458811:RNN458860 RXJ458811:RXJ458860 SHF458811:SHF458860 SRB458811:SRB458860 TAX458811:TAX458860 TKT458811:TKT458860 TUP458811:TUP458860 UEL458811:UEL458860 UOH458811:UOH458860 UYD458811:UYD458860 VHZ458811:VHZ458860 VRV458811:VRV458860 WBR458811:WBR458860 WLN458811:WLN458860 WVJ458811:WVJ458860 B524347:B524396 IX524347:IX524396 ST524347:ST524396 ACP524347:ACP524396 AML524347:AML524396 AWH524347:AWH524396 BGD524347:BGD524396 BPZ524347:BPZ524396 BZV524347:BZV524396 CJR524347:CJR524396 CTN524347:CTN524396 DDJ524347:DDJ524396 DNF524347:DNF524396 DXB524347:DXB524396 EGX524347:EGX524396 EQT524347:EQT524396 FAP524347:FAP524396 FKL524347:FKL524396 FUH524347:FUH524396 GED524347:GED524396 GNZ524347:GNZ524396 GXV524347:GXV524396 HHR524347:HHR524396 HRN524347:HRN524396 IBJ524347:IBJ524396 ILF524347:ILF524396 IVB524347:IVB524396 JEX524347:JEX524396 JOT524347:JOT524396 JYP524347:JYP524396 KIL524347:KIL524396 KSH524347:KSH524396 LCD524347:LCD524396 LLZ524347:LLZ524396 LVV524347:LVV524396 MFR524347:MFR524396 MPN524347:MPN524396 MZJ524347:MZJ524396 NJF524347:NJF524396 NTB524347:NTB524396 OCX524347:OCX524396 OMT524347:OMT524396 OWP524347:OWP524396 PGL524347:PGL524396 PQH524347:PQH524396 QAD524347:QAD524396 QJZ524347:QJZ524396 QTV524347:QTV524396 RDR524347:RDR524396 RNN524347:RNN524396 RXJ524347:RXJ524396 SHF524347:SHF524396 SRB524347:SRB524396 TAX524347:TAX524396 TKT524347:TKT524396 TUP524347:TUP524396 UEL524347:UEL524396 UOH524347:UOH524396 UYD524347:UYD524396 VHZ524347:VHZ524396 VRV524347:VRV524396 WBR524347:WBR524396 WLN524347:WLN524396 WVJ524347:WVJ524396 B589883:B589932 IX589883:IX589932 ST589883:ST589932 ACP589883:ACP589932 AML589883:AML589932 AWH589883:AWH589932 BGD589883:BGD589932 BPZ589883:BPZ589932 BZV589883:BZV589932 CJR589883:CJR589932 CTN589883:CTN589932 DDJ589883:DDJ589932 DNF589883:DNF589932 DXB589883:DXB589932 EGX589883:EGX589932 EQT589883:EQT589932 FAP589883:FAP589932 FKL589883:FKL589932 FUH589883:FUH589932 GED589883:GED589932 GNZ589883:GNZ589932 GXV589883:GXV589932 HHR589883:HHR589932 HRN589883:HRN589932 IBJ589883:IBJ589932 ILF589883:ILF589932 IVB589883:IVB589932 JEX589883:JEX589932 JOT589883:JOT589932 JYP589883:JYP589932 KIL589883:KIL589932 KSH589883:KSH589932 LCD589883:LCD589932 LLZ589883:LLZ589932 LVV589883:LVV589932 MFR589883:MFR589932 MPN589883:MPN589932 MZJ589883:MZJ589932 NJF589883:NJF589932 NTB589883:NTB589932 OCX589883:OCX589932 OMT589883:OMT589932 OWP589883:OWP589932 PGL589883:PGL589932 PQH589883:PQH589932 QAD589883:QAD589932 QJZ589883:QJZ589932 QTV589883:QTV589932 RDR589883:RDR589932 RNN589883:RNN589932 RXJ589883:RXJ589932 SHF589883:SHF589932 SRB589883:SRB589932 TAX589883:TAX589932 TKT589883:TKT589932 TUP589883:TUP589932 UEL589883:UEL589932 UOH589883:UOH589932 UYD589883:UYD589932 VHZ589883:VHZ589932 VRV589883:VRV589932 WBR589883:WBR589932 WLN589883:WLN589932 WVJ589883:WVJ589932 B655419:B655468 IX655419:IX655468 ST655419:ST655468 ACP655419:ACP655468 AML655419:AML655468 AWH655419:AWH655468 BGD655419:BGD655468 BPZ655419:BPZ655468 BZV655419:BZV655468 CJR655419:CJR655468 CTN655419:CTN655468 DDJ655419:DDJ655468 DNF655419:DNF655468 DXB655419:DXB655468 EGX655419:EGX655468 EQT655419:EQT655468 FAP655419:FAP655468 FKL655419:FKL655468 FUH655419:FUH655468 GED655419:GED655468 GNZ655419:GNZ655468 GXV655419:GXV655468 HHR655419:HHR655468 HRN655419:HRN655468 IBJ655419:IBJ655468 ILF655419:ILF655468 IVB655419:IVB655468 JEX655419:JEX655468 JOT655419:JOT655468 JYP655419:JYP655468 KIL655419:KIL655468 KSH655419:KSH655468 LCD655419:LCD655468 LLZ655419:LLZ655468 LVV655419:LVV655468 MFR655419:MFR655468 MPN655419:MPN655468 MZJ655419:MZJ655468 NJF655419:NJF655468 NTB655419:NTB655468 OCX655419:OCX655468 OMT655419:OMT655468 OWP655419:OWP655468 PGL655419:PGL655468 PQH655419:PQH655468 QAD655419:QAD655468 QJZ655419:QJZ655468 QTV655419:QTV655468 RDR655419:RDR655468 RNN655419:RNN655468 RXJ655419:RXJ655468 SHF655419:SHF655468 SRB655419:SRB655468 TAX655419:TAX655468 TKT655419:TKT655468 TUP655419:TUP655468 UEL655419:UEL655468 UOH655419:UOH655468 UYD655419:UYD655468 VHZ655419:VHZ655468 VRV655419:VRV655468 WBR655419:WBR655468 WLN655419:WLN655468 WVJ655419:WVJ655468 B720955:B721004 IX720955:IX721004 ST720955:ST721004 ACP720955:ACP721004 AML720955:AML721004 AWH720955:AWH721004 BGD720955:BGD721004 BPZ720955:BPZ721004 BZV720955:BZV721004 CJR720955:CJR721004 CTN720955:CTN721004 DDJ720955:DDJ721004 DNF720955:DNF721004 DXB720955:DXB721004 EGX720955:EGX721004 EQT720955:EQT721004 FAP720955:FAP721004 FKL720955:FKL721004 FUH720955:FUH721004 GED720955:GED721004 GNZ720955:GNZ721004 GXV720955:GXV721004 HHR720955:HHR721004 HRN720955:HRN721004 IBJ720955:IBJ721004 ILF720955:ILF721004 IVB720955:IVB721004 JEX720955:JEX721004 JOT720955:JOT721004 JYP720955:JYP721004 KIL720955:KIL721004 KSH720955:KSH721004 LCD720955:LCD721004 LLZ720955:LLZ721004 LVV720955:LVV721004 MFR720955:MFR721004 MPN720955:MPN721004 MZJ720955:MZJ721004 NJF720955:NJF721004 NTB720955:NTB721004 OCX720955:OCX721004 OMT720955:OMT721004 OWP720955:OWP721004 PGL720955:PGL721004 PQH720955:PQH721004 QAD720955:QAD721004 QJZ720955:QJZ721004 QTV720955:QTV721004 RDR720955:RDR721004 RNN720955:RNN721004 RXJ720955:RXJ721004 SHF720955:SHF721004 SRB720955:SRB721004 TAX720955:TAX721004 TKT720955:TKT721004 TUP720955:TUP721004 UEL720955:UEL721004 UOH720955:UOH721004 UYD720955:UYD721004 VHZ720955:VHZ721004 VRV720955:VRV721004 WBR720955:WBR721004 WLN720955:WLN721004 WVJ720955:WVJ721004 B786491:B786540 IX786491:IX786540 ST786491:ST786540 ACP786491:ACP786540 AML786491:AML786540 AWH786491:AWH786540 BGD786491:BGD786540 BPZ786491:BPZ786540 BZV786491:BZV786540 CJR786491:CJR786540 CTN786491:CTN786540 DDJ786491:DDJ786540 DNF786491:DNF786540 DXB786491:DXB786540 EGX786491:EGX786540 EQT786491:EQT786540 FAP786491:FAP786540 FKL786491:FKL786540 FUH786491:FUH786540 GED786491:GED786540 GNZ786491:GNZ786540 GXV786491:GXV786540 HHR786491:HHR786540 HRN786491:HRN786540 IBJ786491:IBJ786540 ILF786491:ILF786540 IVB786491:IVB786540 JEX786491:JEX786540 JOT786491:JOT786540 JYP786491:JYP786540 KIL786491:KIL786540 KSH786491:KSH786540 LCD786491:LCD786540 LLZ786491:LLZ786540 LVV786491:LVV786540 MFR786491:MFR786540 MPN786491:MPN786540 MZJ786491:MZJ786540 NJF786491:NJF786540 NTB786491:NTB786540 OCX786491:OCX786540 OMT786491:OMT786540 OWP786491:OWP786540 PGL786491:PGL786540 PQH786491:PQH786540 QAD786491:QAD786540 QJZ786491:QJZ786540 QTV786491:QTV786540 RDR786491:RDR786540 RNN786491:RNN786540 RXJ786491:RXJ786540 SHF786491:SHF786540 SRB786491:SRB786540 TAX786491:TAX786540 TKT786491:TKT786540 TUP786491:TUP786540 UEL786491:UEL786540 UOH786491:UOH786540 UYD786491:UYD786540 VHZ786491:VHZ786540 VRV786491:VRV786540 WBR786491:WBR786540 WLN786491:WLN786540 WVJ786491:WVJ786540 B852027:B852076 IX852027:IX852076 ST852027:ST852076 ACP852027:ACP852076 AML852027:AML852076 AWH852027:AWH852076 BGD852027:BGD852076 BPZ852027:BPZ852076 BZV852027:BZV852076 CJR852027:CJR852076 CTN852027:CTN852076 DDJ852027:DDJ852076 DNF852027:DNF852076 DXB852027:DXB852076 EGX852027:EGX852076 EQT852027:EQT852076 FAP852027:FAP852076 FKL852027:FKL852076 FUH852027:FUH852076 GED852027:GED852076 GNZ852027:GNZ852076 GXV852027:GXV852076 HHR852027:HHR852076 HRN852027:HRN852076 IBJ852027:IBJ852076 ILF852027:ILF852076 IVB852027:IVB852076 JEX852027:JEX852076 JOT852027:JOT852076 JYP852027:JYP852076 KIL852027:KIL852076 KSH852027:KSH852076 LCD852027:LCD852076 LLZ852027:LLZ852076 LVV852027:LVV852076 MFR852027:MFR852076 MPN852027:MPN852076 MZJ852027:MZJ852076 NJF852027:NJF852076 NTB852027:NTB852076 OCX852027:OCX852076 OMT852027:OMT852076 OWP852027:OWP852076 PGL852027:PGL852076 PQH852027:PQH852076 QAD852027:QAD852076 QJZ852027:QJZ852076 QTV852027:QTV852076 RDR852027:RDR852076 RNN852027:RNN852076 RXJ852027:RXJ852076 SHF852027:SHF852076 SRB852027:SRB852076 TAX852027:TAX852076 TKT852027:TKT852076 TUP852027:TUP852076 UEL852027:UEL852076 UOH852027:UOH852076 UYD852027:UYD852076 VHZ852027:VHZ852076 VRV852027:VRV852076 WBR852027:WBR852076 WLN852027:WLN852076 WVJ852027:WVJ852076 B917563:B917612 IX917563:IX917612 ST917563:ST917612 ACP917563:ACP917612 AML917563:AML917612 AWH917563:AWH917612 BGD917563:BGD917612 BPZ917563:BPZ917612 BZV917563:BZV917612 CJR917563:CJR917612 CTN917563:CTN917612 DDJ917563:DDJ917612 DNF917563:DNF917612 DXB917563:DXB917612 EGX917563:EGX917612 EQT917563:EQT917612 FAP917563:FAP917612 FKL917563:FKL917612 FUH917563:FUH917612 GED917563:GED917612 GNZ917563:GNZ917612 GXV917563:GXV917612 HHR917563:HHR917612 HRN917563:HRN917612 IBJ917563:IBJ917612 ILF917563:ILF917612 IVB917563:IVB917612 JEX917563:JEX917612 JOT917563:JOT917612 JYP917563:JYP917612 KIL917563:KIL917612 KSH917563:KSH917612 LCD917563:LCD917612 LLZ917563:LLZ917612 LVV917563:LVV917612 MFR917563:MFR917612 MPN917563:MPN917612 MZJ917563:MZJ917612 NJF917563:NJF917612 NTB917563:NTB917612 OCX917563:OCX917612 OMT917563:OMT917612 OWP917563:OWP917612 PGL917563:PGL917612 PQH917563:PQH917612 QAD917563:QAD917612 QJZ917563:QJZ917612 QTV917563:QTV917612 RDR917563:RDR917612 RNN917563:RNN917612 RXJ917563:RXJ917612 SHF917563:SHF917612 SRB917563:SRB917612 TAX917563:TAX917612 TKT917563:TKT917612 TUP917563:TUP917612 UEL917563:UEL917612 UOH917563:UOH917612 UYD917563:UYD917612 VHZ917563:VHZ917612 VRV917563:VRV917612 WBR917563:WBR917612 WLN917563:WLN917612 WVJ917563:WVJ917612 B983099:B983148 IX983099:IX983148 ST983099:ST983148 ACP983099:ACP983148 AML983099:AML983148 AWH983099:AWH983148 BGD983099:BGD983148 BPZ983099:BPZ983148 BZV983099:BZV983148 CJR983099:CJR983148 CTN983099:CTN983148 DDJ983099:DDJ983148 DNF983099:DNF983148 DXB983099:DXB983148 EGX983099:EGX983148 EQT983099:EQT983148 FAP983099:FAP983148 FKL983099:FKL983148 FUH983099:FUH983148 GED983099:GED983148 GNZ983099:GNZ983148 GXV983099:GXV983148 HHR983099:HHR983148 HRN983099:HRN983148 IBJ983099:IBJ983148 ILF983099:ILF983148 IVB983099:IVB983148 JEX983099:JEX983148 JOT983099:JOT983148 JYP983099:JYP983148 KIL983099:KIL983148 KSH983099:KSH983148 LCD983099:LCD983148 LLZ983099:LLZ983148 LVV983099:LVV983148 MFR983099:MFR983148 MPN983099:MPN983148 MZJ983099:MZJ983148 NJF983099:NJF983148 NTB983099:NTB983148 OCX983099:OCX983148 OMT983099:OMT983148 OWP983099:OWP983148 PGL983099:PGL983148 PQH983099:PQH983148 QAD983099:QAD983148 QJZ983099:QJZ983148 QTV983099:QTV983148 RDR983099:RDR983148 RNN983099:RNN983148 RXJ983099:RXJ983148 SHF983099:SHF983148 SRB983099:SRB983148 TAX983099:TAX983148 TKT983099:TKT983148 TUP983099:TUP983148 UEL983099:UEL983148 UOH983099:UOH983148 UYD983099:UYD983148 VHZ983099:VHZ983148 VRV983099:VRV983148 WBR983099:WBR983148 WLN983099:WLN983148">
      <formula1>1</formula1>
      <formula2>2</formula2>
    </dataValidation>
  </dataValidations>
  <hyperlinks>
    <hyperlink ref="C2" location="Начало!A1" display="Начало"/>
    <hyperlink ref="C3" location="Experiment!A1" display="MSFZ_Experiment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J1176"/>
  <sheetViews>
    <sheetView zoomScale="84" zoomScaleNormal="84" workbookViewId="0">
      <selection activeCell="C1" sqref="C1"/>
    </sheetView>
  </sheetViews>
  <sheetFormatPr defaultRowHeight="12.75" x14ac:dyDescent="0.2"/>
  <cols>
    <col min="1" max="1" width="2.7109375" style="121" customWidth="1"/>
    <col min="2" max="2" width="5.85546875" style="193" customWidth="1"/>
    <col min="3" max="3" width="8.7109375" style="133" customWidth="1"/>
    <col min="4" max="5" width="11.5703125" style="133" customWidth="1"/>
    <col min="6" max="6" width="11.5703125" style="124" customWidth="1"/>
    <col min="7" max="7" width="13.7109375" style="122" customWidth="1"/>
    <col min="8" max="8" width="14.85546875" style="122" customWidth="1"/>
    <col min="9" max="9" width="8.140625" style="123" customWidth="1"/>
    <col min="10" max="17" width="9" style="133" customWidth="1"/>
    <col min="18" max="18" width="12.140625" style="122" customWidth="1"/>
    <col min="19" max="24" width="9.140625" style="122"/>
    <col min="25" max="28" width="9.140625" style="125"/>
    <col min="29" max="29" width="11.28515625" style="126" bestFit="1" customWidth="1"/>
    <col min="30" max="30" width="11.28515625" style="126" customWidth="1"/>
    <col min="31" max="32" width="10.5703125" style="126" bestFit="1" customWidth="1"/>
    <col min="33" max="34" width="10.42578125" style="126" customWidth="1"/>
    <col min="35" max="35" width="10.5703125" style="126" bestFit="1" customWidth="1"/>
    <col min="36" max="37" width="9.28515625" style="126" bestFit="1" customWidth="1"/>
    <col min="38" max="41" width="10.5703125" style="127" bestFit="1" customWidth="1"/>
    <col min="42" max="42" width="11.28515625" style="127" bestFit="1" customWidth="1"/>
    <col min="43" max="43" width="10.85546875" style="127" bestFit="1" customWidth="1"/>
    <col min="44" max="45" width="10.85546875" style="128" bestFit="1" customWidth="1"/>
    <col min="46" max="46" width="10.5703125" style="128" bestFit="1" customWidth="1"/>
    <col min="47" max="47" width="10.42578125" style="128" bestFit="1" customWidth="1"/>
    <col min="48" max="48" width="11.7109375" style="128" bestFit="1" customWidth="1"/>
    <col min="49" max="49" width="11.28515625" style="128" bestFit="1" customWidth="1"/>
    <col min="50" max="50" width="9.140625" style="128"/>
    <col min="51" max="54" width="9.28515625" style="128" bestFit="1" customWidth="1"/>
    <col min="55" max="61" width="9.140625" style="128"/>
    <col min="62" max="62" width="9.140625" style="130"/>
    <col min="63" max="16384" width="9.140625" style="131"/>
  </cols>
  <sheetData>
    <row r="1" spans="2:62" ht="16.5" customHeight="1" x14ac:dyDescent="0.25">
      <c r="B1" s="144"/>
      <c r="C1" s="276" t="s">
        <v>128</v>
      </c>
      <c r="D1" s="124"/>
      <c r="E1" s="124"/>
      <c r="J1" s="122"/>
      <c r="K1" s="122"/>
      <c r="L1" s="122"/>
      <c r="M1" s="122"/>
      <c r="N1" s="122"/>
      <c r="O1" s="122"/>
      <c r="P1" s="122"/>
      <c r="Q1" s="122"/>
    </row>
    <row r="2" spans="2:62" ht="16.5" customHeight="1" x14ac:dyDescent="0.25">
      <c r="B2" s="144"/>
      <c r="C2" s="276" t="s">
        <v>531</v>
      </c>
      <c r="D2" s="124"/>
      <c r="H2" s="134" t="s">
        <v>608</v>
      </c>
      <c r="J2" s="134"/>
      <c r="K2" s="134"/>
      <c r="L2" s="134"/>
      <c r="M2" s="134"/>
      <c r="N2" s="134"/>
      <c r="O2" s="134"/>
      <c r="P2" s="134"/>
      <c r="Q2" s="134"/>
      <c r="R2" s="134"/>
    </row>
    <row r="3" spans="2:62" ht="16.5" customHeight="1" x14ac:dyDescent="0.25">
      <c r="B3" s="144"/>
      <c r="C3" s="276"/>
      <c r="D3" s="124"/>
      <c r="E3" s="124"/>
      <c r="H3" s="136"/>
      <c r="I3" s="137" t="s">
        <v>201</v>
      </c>
      <c r="J3" s="136"/>
      <c r="K3" s="136"/>
      <c r="L3" s="136"/>
      <c r="M3" s="136"/>
      <c r="N3" s="136"/>
      <c r="O3" s="136"/>
      <c r="P3" s="136"/>
      <c r="Q3" s="136"/>
      <c r="R3" s="136"/>
    </row>
    <row r="4" spans="2:62" ht="16.5" customHeight="1" x14ac:dyDescent="0.2">
      <c r="C4" s="124"/>
      <c r="D4" s="135"/>
      <c r="E4" s="132" t="s">
        <v>332</v>
      </c>
      <c r="F4" s="135"/>
      <c r="G4" s="134"/>
      <c r="H4" s="139"/>
      <c r="I4" s="140" t="s">
        <v>471</v>
      </c>
      <c r="J4" s="140"/>
      <c r="K4" s="140"/>
      <c r="L4" s="140"/>
      <c r="M4" s="140"/>
      <c r="N4" s="140"/>
      <c r="O4" s="140"/>
      <c r="P4" s="140"/>
      <c r="Q4" s="139"/>
      <c r="R4" s="139"/>
    </row>
    <row r="5" spans="2:62" ht="16.5" customHeight="1" x14ac:dyDescent="0.2">
      <c r="B5" s="911" t="s">
        <v>102</v>
      </c>
      <c r="C5" s="911"/>
      <c r="D5" s="906" t="s">
        <v>102</v>
      </c>
      <c r="E5" s="1033"/>
      <c r="G5" s="124"/>
      <c r="I5" s="142" t="s">
        <v>621</v>
      </c>
      <c r="J5" s="143"/>
      <c r="K5" s="143"/>
      <c r="L5" s="143"/>
      <c r="M5" s="143"/>
      <c r="N5" s="143"/>
      <c r="O5" s="143"/>
      <c r="P5" s="143"/>
      <c r="Q5" s="122"/>
      <c r="AU5" s="127"/>
    </row>
    <row r="6" spans="2:62" s="121" customFormat="1" ht="16.5" customHeight="1" x14ac:dyDescent="0.2">
      <c r="B6" s="904" t="s">
        <v>103</v>
      </c>
      <c r="C6" s="905"/>
      <c r="D6" s="906" t="s">
        <v>234</v>
      </c>
      <c r="E6" s="907"/>
      <c r="F6" s="124"/>
      <c r="G6" s="124"/>
      <c r="H6" s="139"/>
      <c r="I6" s="142" t="s">
        <v>485</v>
      </c>
      <c r="J6" s="140"/>
      <c r="K6" s="140"/>
      <c r="L6" s="140"/>
      <c r="M6" s="140"/>
      <c r="N6" s="140"/>
      <c r="O6" s="140"/>
      <c r="P6" s="140"/>
      <c r="Q6" s="139"/>
      <c r="R6" s="139"/>
      <c r="S6" s="122"/>
      <c r="T6" s="122"/>
      <c r="U6" s="122"/>
      <c r="V6" s="122"/>
      <c r="W6" s="122"/>
      <c r="X6" s="122"/>
      <c r="Y6" s="125"/>
      <c r="Z6" s="125"/>
      <c r="AA6" s="125"/>
      <c r="AB6" s="125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7"/>
      <c r="AN6" s="127"/>
      <c r="AO6" s="127"/>
      <c r="AP6" s="127"/>
      <c r="AQ6" s="127"/>
      <c r="AR6" s="128"/>
      <c r="AS6" s="128"/>
      <c r="AT6" s="128"/>
      <c r="AU6" s="127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128"/>
      <c r="BI6" s="128"/>
      <c r="BJ6" s="130"/>
    </row>
    <row r="7" spans="2:62" s="121" customFormat="1" ht="16.5" customHeight="1" x14ac:dyDescent="0.2">
      <c r="B7" s="904" t="s">
        <v>104</v>
      </c>
      <c r="C7" s="905"/>
      <c r="D7" s="906" t="s">
        <v>235</v>
      </c>
      <c r="E7" s="907"/>
      <c r="F7" s="124"/>
      <c r="G7" s="124"/>
      <c r="H7" s="139"/>
      <c r="I7" s="916" t="s">
        <v>474</v>
      </c>
      <c r="J7" s="916"/>
      <c r="K7" s="916"/>
      <c r="L7" s="916"/>
      <c r="M7" s="916"/>
      <c r="N7" s="916"/>
      <c r="O7" s="916"/>
      <c r="P7" s="916"/>
      <c r="Q7" s="916"/>
      <c r="R7" s="139"/>
      <c r="S7" s="122"/>
      <c r="T7" s="122"/>
      <c r="U7" s="122"/>
      <c r="V7" s="122"/>
      <c r="W7" s="122"/>
      <c r="X7" s="122"/>
      <c r="Y7" s="125"/>
      <c r="Z7" s="125"/>
      <c r="AA7" s="125"/>
      <c r="AB7" s="125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7"/>
      <c r="AN7" s="127"/>
      <c r="AO7" s="127"/>
      <c r="AP7" s="127"/>
      <c r="AQ7" s="125"/>
      <c r="AR7" s="125"/>
      <c r="AS7" s="125"/>
      <c r="AT7" s="125"/>
      <c r="AU7" s="127"/>
      <c r="AV7" s="128" t="s">
        <v>202</v>
      </c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30"/>
    </row>
    <row r="8" spans="2:62" s="121" customFormat="1" ht="16.5" customHeight="1" x14ac:dyDescent="0.2">
      <c r="B8" s="144"/>
      <c r="C8" s="124"/>
      <c r="D8" s="148"/>
      <c r="E8" s="148"/>
      <c r="F8" s="148"/>
      <c r="G8" s="148"/>
      <c r="H8" s="149"/>
      <c r="I8" s="916"/>
      <c r="J8" s="916"/>
      <c r="K8" s="916"/>
      <c r="L8" s="916"/>
      <c r="M8" s="916"/>
      <c r="N8" s="916"/>
      <c r="O8" s="916"/>
      <c r="P8" s="916"/>
      <c r="Q8" s="916"/>
      <c r="R8" s="149"/>
      <c r="S8" s="122"/>
      <c r="T8" s="122"/>
      <c r="U8" s="122"/>
      <c r="V8" s="122"/>
      <c r="W8" s="122"/>
      <c r="X8" s="122"/>
      <c r="Y8" s="125"/>
      <c r="Z8" s="125"/>
      <c r="AA8" s="125" t="e">
        <f>AVERAGE(AF13:AF1012)</f>
        <v>#DIV/0!</v>
      </c>
      <c r="AB8" s="125" t="e">
        <f>STDEV(AF13:AF1012)</f>
        <v>#DIV/0!</v>
      </c>
      <c r="AC8" s="125" t="e">
        <f>AVERAGE(AG13:AG1012)</f>
        <v>#DIV/0!</v>
      </c>
      <c r="AD8" s="125" t="e">
        <f>STDEV(AG13:AG1012)</f>
        <v>#DIV/0!</v>
      </c>
      <c r="AE8" s="125"/>
      <c r="AF8" s="125"/>
      <c r="AG8" s="126"/>
      <c r="AH8" s="126"/>
      <c r="AI8" s="126"/>
      <c r="AJ8" s="126"/>
      <c r="AK8" s="126"/>
      <c r="AL8" s="127"/>
      <c r="AM8" s="127"/>
      <c r="AN8" s="127"/>
      <c r="AO8" s="127"/>
      <c r="AP8" s="127"/>
      <c r="AQ8" s="125"/>
      <c r="AR8" s="125"/>
      <c r="AS8" s="125"/>
      <c r="AT8" s="125"/>
      <c r="AU8" s="127"/>
      <c r="AV8" s="128"/>
      <c r="AW8" s="128" t="s">
        <v>203</v>
      </c>
      <c r="AX8" s="128"/>
      <c r="AY8" s="128"/>
      <c r="AZ8" s="128"/>
      <c r="BA8" s="128"/>
      <c r="BB8" s="128"/>
      <c r="BC8" s="128"/>
      <c r="BD8" s="128"/>
      <c r="BE8" s="128"/>
      <c r="BF8" s="128"/>
      <c r="BG8" s="128"/>
      <c r="BH8" s="128"/>
      <c r="BI8" s="128"/>
      <c r="BJ8" s="130"/>
    </row>
    <row r="9" spans="2:62" s="121" customFormat="1" ht="16.5" customHeight="1" x14ac:dyDescent="0.2">
      <c r="B9" s="144"/>
      <c r="C9" s="124"/>
      <c r="D9" s="148"/>
      <c r="E9" s="148"/>
      <c r="F9" s="148"/>
      <c r="G9" s="148"/>
      <c r="H9" s="149"/>
      <c r="I9" s="917" t="s">
        <v>486</v>
      </c>
      <c r="J9" s="917"/>
      <c r="K9" s="917"/>
      <c r="L9" s="917"/>
      <c r="M9" s="917"/>
      <c r="N9" s="917"/>
      <c r="O9" s="917"/>
      <c r="P9" s="917"/>
      <c r="Q9" s="917"/>
      <c r="R9" s="149"/>
      <c r="S9" s="122"/>
      <c r="T9" s="122"/>
      <c r="U9" s="122"/>
      <c r="V9" s="122"/>
      <c r="W9" s="122"/>
      <c r="X9" s="122"/>
      <c r="Y9" s="125"/>
      <c r="Z9" s="125"/>
      <c r="AA9" s="125" t="e">
        <f>AVERAGE(AI13:AI1012)</f>
        <v>#DIV/0!</v>
      </c>
      <c r="AB9" s="125" t="e">
        <f>STDEV(AI13:AI1012)</f>
        <v>#DIV/0!</v>
      </c>
      <c r="AC9" s="125" t="e">
        <f>AVERAGE(AJ13:AJ1012)</f>
        <v>#DIV/0!</v>
      </c>
      <c r="AD9" s="125" t="e">
        <f>STDEV(AJ13:AJ1012)</f>
        <v>#DIV/0!</v>
      </c>
      <c r="AE9" s="125"/>
      <c r="AF9" s="125"/>
      <c r="AG9" s="126"/>
      <c r="AH9" s="126"/>
      <c r="AI9" s="126"/>
      <c r="AJ9" s="126"/>
      <c r="AK9" s="125"/>
      <c r="AL9" s="127"/>
      <c r="AM9" s="127"/>
      <c r="AN9" s="127"/>
      <c r="AO9" s="127"/>
      <c r="AP9" s="127"/>
      <c r="AQ9" s="125"/>
      <c r="AR9" s="125"/>
      <c r="AS9" s="125"/>
      <c r="AT9" s="125"/>
      <c r="AU9" s="127"/>
      <c r="AV9" s="126">
        <f>SUMSQ(AH13:AH1012)</f>
        <v>0</v>
      </c>
      <c r="AW9" s="125" t="e">
        <f>STDEV(AH13:AH1012)</f>
        <v>#DIV/0!</v>
      </c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30"/>
    </row>
    <row r="10" spans="2:62" s="121" customFormat="1" ht="16.5" customHeight="1" x14ac:dyDescent="0.2">
      <c r="B10" s="151"/>
      <c r="C10" s="124"/>
      <c r="D10" s="151"/>
      <c r="E10" s="151"/>
      <c r="F10" s="151"/>
      <c r="G10" s="148"/>
      <c r="H10" s="149"/>
      <c r="I10" s="149"/>
      <c r="J10" s="149"/>
      <c r="K10" s="152"/>
      <c r="L10" s="149"/>
      <c r="M10" s="149"/>
      <c r="N10" s="149"/>
      <c r="O10" s="149"/>
      <c r="P10" s="149"/>
      <c r="Q10" s="149"/>
      <c r="S10" s="154"/>
      <c r="T10" s="122"/>
      <c r="U10" s="122"/>
      <c r="V10" s="122"/>
      <c r="W10" s="122"/>
      <c r="X10" s="122"/>
      <c r="Y10" s="125"/>
      <c r="Z10" s="125" t="s">
        <v>228</v>
      </c>
      <c r="AA10" s="125"/>
      <c r="AB10" s="125"/>
      <c r="AC10" s="125"/>
      <c r="AD10" s="125"/>
      <c r="AE10" s="126"/>
      <c r="AF10" s="126"/>
      <c r="AG10" s="126"/>
      <c r="AH10" s="125"/>
      <c r="AI10" s="125"/>
      <c r="AJ10" s="125"/>
      <c r="AK10" s="125"/>
      <c r="AL10" s="127"/>
      <c r="AM10" s="127"/>
      <c r="AN10" s="127"/>
      <c r="AO10" s="127"/>
      <c r="AP10" s="127"/>
      <c r="AQ10" s="125"/>
      <c r="AR10" s="125"/>
      <c r="AS10" s="125"/>
      <c r="AT10" s="125"/>
      <c r="AU10" s="127"/>
      <c r="AV10" s="126">
        <f>SUMSQ(AK13:AK1012)</f>
        <v>0</v>
      </c>
      <c r="AW10" s="125" t="e">
        <f>STDEV(AK13:AK1012)</f>
        <v>#DIV/0!</v>
      </c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30"/>
    </row>
    <row r="11" spans="2:62" s="121" customFormat="1" ht="16.5" customHeight="1" x14ac:dyDescent="0.2">
      <c r="C11" s="122"/>
      <c r="E11" s="132" t="s">
        <v>331</v>
      </c>
      <c r="F11" s="132"/>
      <c r="G11" s="149"/>
      <c r="H11" s="132" t="s">
        <v>480</v>
      </c>
      <c r="I11" s="149"/>
      <c r="J11" s="149"/>
      <c r="K11" s="149"/>
      <c r="L11" s="149"/>
      <c r="M11" s="149"/>
      <c r="N11" s="149"/>
      <c r="O11" s="149"/>
      <c r="P11" s="149"/>
      <c r="Q11" s="149"/>
      <c r="R11" s="155"/>
      <c r="S11" s="154"/>
      <c r="T11" s="122"/>
      <c r="U11" s="122"/>
      <c r="V11" s="122"/>
      <c r="W11" s="122"/>
      <c r="X11" s="122"/>
      <c r="Y11" s="125"/>
      <c r="Z11" s="125" t="s">
        <v>76</v>
      </c>
      <c r="AA11" s="125"/>
      <c r="AB11" s="125"/>
      <c r="AC11" s="125"/>
      <c r="AD11" s="125"/>
      <c r="AE11" s="126"/>
      <c r="AF11" s="126"/>
      <c r="AG11" s="126"/>
      <c r="AH11" s="125" t="str">
        <f>IF(COUNT(AH13:AH1012)=0,"",COUNT(AH13:AH1012))</f>
        <v/>
      </c>
      <c r="AI11" s="125"/>
      <c r="AJ11" s="125"/>
      <c r="AK11" s="125" t="str">
        <f>IF(COUNT(AK13:AK1012)=0,"",COUNT(AK13:AK1012))</f>
        <v/>
      </c>
      <c r="AL11" s="127"/>
      <c r="AM11" s="127"/>
      <c r="AN11" s="127"/>
      <c r="AO11" s="127"/>
      <c r="AP11" s="127"/>
      <c r="AQ11" s="125"/>
      <c r="AR11" s="125"/>
      <c r="AS11" s="125"/>
      <c r="AT11" s="125"/>
      <c r="AU11" s="126"/>
      <c r="AV11" s="126"/>
      <c r="AW11" s="126"/>
      <c r="AX11" s="126"/>
      <c r="AY11" s="126"/>
      <c r="AZ11" s="127"/>
      <c r="BA11" s="128"/>
      <c r="BB11" s="128"/>
      <c r="BC11" s="128"/>
      <c r="BD11" s="128"/>
      <c r="BE11" s="128"/>
      <c r="BF11" s="128"/>
      <c r="BG11" s="128"/>
      <c r="BH11" s="128"/>
      <c r="BI11" s="128"/>
      <c r="BJ11" s="130"/>
    </row>
    <row r="12" spans="2:62" s="121" customFormat="1" ht="19.5" customHeight="1" x14ac:dyDescent="0.25">
      <c r="B12" s="156" t="s">
        <v>98</v>
      </c>
      <c r="C12" s="328" t="s">
        <v>2</v>
      </c>
      <c r="D12" s="418" t="s">
        <v>170</v>
      </c>
      <c r="E12" s="418" t="s">
        <v>171</v>
      </c>
      <c r="F12" s="270"/>
      <c r="G12" s="157" t="s">
        <v>109</v>
      </c>
      <c r="H12" s="157" t="s">
        <v>172</v>
      </c>
      <c r="I12" s="145" t="s">
        <v>24</v>
      </c>
      <c r="J12" s="145" t="s">
        <v>204</v>
      </c>
      <c r="K12" s="145" t="s">
        <v>205</v>
      </c>
      <c r="L12" s="145" t="s">
        <v>27</v>
      </c>
      <c r="M12" s="158" t="s">
        <v>28</v>
      </c>
      <c r="N12" s="145" t="s">
        <v>29</v>
      </c>
      <c r="O12" s="145" t="s">
        <v>30</v>
      </c>
      <c r="P12" s="145" t="s">
        <v>31</v>
      </c>
      <c r="Q12" s="145" t="s">
        <v>32</v>
      </c>
      <c r="R12" s="155"/>
      <c r="S12" s="154"/>
      <c r="T12" s="122"/>
      <c r="U12" s="122"/>
      <c r="V12" s="122"/>
      <c r="W12" s="122"/>
      <c r="X12" s="122"/>
      <c r="Y12" s="125"/>
      <c r="Z12" s="125"/>
      <c r="AA12" s="126" t="s">
        <v>206</v>
      </c>
      <c r="AB12" s="126" t="s">
        <v>207</v>
      </c>
      <c r="AC12" s="126" t="s">
        <v>209</v>
      </c>
      <c r="AD12" s="126" t="s">
        <v>210</v>
      </c>
      <c r="AE12" s="126"/>
      <c r="AF12" s="126" t="s">
        <v>206</v>
      </c>
      <c r="AG12" s="126" t="s">
        <v>207</v>
      </c>
      <c r="AH12" s="126" t="s">
        <v>208</v>
      </c>
      <c r="AI12" s="126" t="s">
        <v>209</v>
      </c>
      <c r="AJ12" s="126" t="s">
        <v>210</v>
      </c>
      <c r="AK12" s="126" t="s">
        <v>211</v>
      </c>
      <c r="AL12" s="160"/>
      <c r="AM12" s="160" t="e">
        <f>AM23-AM18</f>
        <v>#NUM!</v>
      </c>
      <c r="AN12" s="160" t="e">
        <f>AM12*3</f>
        <v>#NUM!</v>
      </c>
      <c r="AO12" s="127"/>
      <c r="AP12" s="127"/>
      <c r="AQ12" s="160"/>
      <c r="AR12" s="160" t="e">
        <f>AR23-AR18</f>
        <v>#NUM!</v>
      </c>
      <c r="AS12" s="160" t="e">
        <f>AR12*3</f>
        <v>#NUM!</v>
      </c>
      <c r="AT12" s="127"/>
      <c r="AU12" s="127"/>
      <c r="AV12" s="169" t="e">
        <f>SKEW(AA13:AA1012)</f>
        <v>#DIV/0!</v>
      </c>
      <c r="AW12" s="169" t="e">
        <f>KURT(AA13:AA1012)</f>
        <v>#DIV/0!</v>
      </c>
      <c r="AX12" s="126" t="e">
        <f>IF(AV12&lt;BA12,"","*")</f>
        <v>#DIV/0!</v>
      </c>
      <c r="AY12" s="126" t="e">
        <f>IF(AW12&lt;BB12,"","*")</f>
        <v>#DIV/0!</v>
      </c>
      <c r="AZ12" s="126">
        <f>COUNT(AF13:AF1012)</f>
        <v>0</v>
      </c>
      <c r="BA12" s="170">
        <f>2*SQRT((6*AZ12*(AZ12-1))/((AZ12-2)*(AZ12+1)*(AZ12+3)))</f>
        <v>0</v>
      </c>
      <c r="BB12" s="170">
        <f>2*BA12*SQRT((AZ12^2-1)/((AZ12-3)*(AZ12+5)))</f>
        <v>0</v>
      </c>
      <c r="BC12" s="128"/>
      <c r="BD12" s="128"/>
      <c r="BE12" s="128"/>
      <c r="BF12" s="128"/>
      <c r="BG12" s="128"/>
      <c r="BH12" s="128"/>
      <c r="BI12" s="128"/>
      <c r="BJ12" s="130"/>
    </row>
    <row r="13" spans="2:62" s="121" customFormat="1" ht="12" customHeight="1" x14ac:dyDescent="0.25">
      <c r="B13" s="161">
        <v>1</v>
      </c>
      <c r="C13" s="345"/>
      <c r="D13" s="55"/>
      <c r="E13" s="55"/>
      <c r="F13" s="271"/>
      <c r="G13" s="918" t="str">
        <f>D6</f>
        <v>Експериментална група</v>
      </c>
      <c r="H13" s="157" t="str">
        <f>D12</f>
        <v>І изследване</v>
      </c>
      <c r="I13" s="163" t="str">
        <f>IF(AZ12&lt;4,"",COUNT(AA13:AA1112))</f>
        <v/>
      </c>
      <c r="J13" s="164" t="str">
        <f>IF(I13="","",MIN(AA13:AA1112))</f>
        <v/>
      </c>
      <c r="K13" s="164" t="str">
        <f>IF(I13="","",MAX(AA13:AA1012))</f>
        <v/>
      </c>
      <c r="L13" s="163" t="str">
        <f>IF(I13="","",K13-J13)</f>
        <v/>
      </c>
      <c r="M13" s="165" t="str">
        <f>IF(I13="","",AVERAGE(AA13:AA1012))</f>
        <v/>
      </c>
      <c r="N13" s="165" t="str">
        <f>IF(I13="","",STDEV(AA13:AA1012))</f>
        <v/>
      </c>
      <c r="O13" s="165" t="str">
        <f>IF(I13="","",N13/M13*100)</f>
        <v/>
      </c>
      <c r="P13" s="166" t="str">
        <f>IF(I13="","",CONCATENATE(ROUND(AV12,3),AX12))</f>
        <v/>
      </c>
      <c r="Q13" s="166" t="str">
        <f>IF(I13="","",CONCATENATE(ROUND(AW12,3),AY12))</f>
        <v/>
      </c>
      <c r="R13" s="168"/>
      <c r="S13" s="154"/>
      <c r="T13" s="122"/>
      <c r="U13" s="122"/>
      <c r="V13" s="122"/>
      <c r="W13" s="122"/>
      <c r="X13" s="122"/>
      <c r="Y13" s="125"/>
      <c r="Z13" s="125">
        <v>1</v>
      </c>
      <c r="AA13" s="125" t="str">
        <f>IF(AND(C13=1,D13&lt;&gt;""),D13,"")</f>
        <v/>
      </c>
      <c r="AB13" s="125" t="str">
        <f>IF(AND(C13=1,E13&lt;&gt;""),E13,"")</f>
        <v/>
      </c>
      <c r="AC13" s="125" t="str">
        <f>IF(AND(C13=2,D13&lt;&gt;""),D13,"")</f>
        <v/>
      </c>
      <c r="AD13" s="125" t="str">
        <f>IF(AND(C13=2,E13&lt;&gt;""),E13,"")</f>
        <v/>
      </c>
      <c r="AE13" s="125">
        <v>1</v>
      </c>
      <c r="AF13" s="126" t="str">
        <f>IF(AND(C13=1,E13&lt;&gt;"",D13&lt;&gt;""),D13,"")</f>
        <v/>
      </c>
      <c r="AG13" s="126" t="str">
        <f>IF(AND(C13=1,D13&lt;&gt;"",E13&lt;&gt;""),E13,"")</f>
        <v/>
      </c>
      <c r="AH13" s="126" t="str">
        <f>IF(AND(AF13="",AG13=""),"",AG13-AF13)</f>
        <v/>
      </c>
      <c r="AI13" s="126" t="str">
        <f>IF(AND(C13=2,E13&lt;&gt;"",D13&lt;&gt;""),D13,"")</f>
        <v/>
      </c>
      <c r="AJ13" s="126" t="str">
        <f>IF(AND(C13=2,D13&lt;&gt;"",E13&lt;&gt;""),E13,"")</f>
        <v/>
      </c>
      <c r="AK13" s="126" t="str">
        <f>IF(AND(AI13="",AJ13=""),"",AJ13-AI13)</f>
        <v/>
      </c>
      <c r="AL13" s="160" t="s">
        <v>21</v>
      </c>
      <c r="AM13" s="160" t="e">
        <f>AM18-AN12</f>
        <v>#NUM!</v>
      </c>
      <c r="AN13" s="160"/>
      <c r="AO13" s="160"/>
      <c r="AP13" s="126"/>
      <c r="AQ13" s="160" t="s">
        <v>21</v>
      </c>
      <c r="AR13" s="160" t="e">
        <f>AR18-AS12</f>
        <v>#NUM!</v>
      </c>
      <c r="AS13" s="160"/>
      <c r="AT13" s="160"/>
      <c r="AU13" s="126"/>
      <c r="AV13" s="169" t="e">
        <f>SKEW(AB13:AB1012)</f>
        <v>#DIV/0!</v>
      </c>
      <c r="AW13" s="169" t="e">
        <f>KURT(AB13:AB1012)</f>
        <v>#DIV/0!</v>
      </c>
      <c r="AX13" s="126" t="e">
        <f t="shared" ref="AX13:AY15" si="0">IF(AV13&lt;BA13,"","*")</f>
        <v>#DIV/0!</v>
      </c>
      <c r="AY13" s="126" t="e">
        <f t="shared" si="0"/>
        <v>#DIV/0!</v>
      </c>
      <c r="AZ13" s="126">
        <f>COUNT(AI13:AI1012)</f>
        <v>0</v>
      </c>
      <c r="BA13" s="170">
        <f>2*SQRT((6*AZ13*(AZ13-1))/((AZ13-2)*(AZ13+1)*(AZ13+3)))</f>
        <v>0</v>
      </c>
      <c r="BB13" s="170">
        <f>2*BA13*SQRT((AZ13^2-1)/((AZ13-3)*(AZ13+5)))</f>
        <v>0</v>
      </c>
      <c r="BC13" s="128"/>
      <c r="BD13" s="128"/>
      <c r="BE13" s="128"/>
      <c r="BF13" s="128"/>
      <c r="BG13" s="128"/>
      <c r="BH13" s="128"/>
      <c r="BI13" s="128"/>
      <c r="BJ13" s="130"/>
    </row>
    <row r="14" spans="2:62" s="121" customFormat="1" ht="12" customHeight="1" x14ac:dyDescent="0.25">
      <c r="B14" s="161">
        <v>2</v>
      </c>
      <c r="C14" s="345"/>
      <c r="D14" s="55"/>
      <c r="E14" s="55"/>
      <c r="F14" s="271"/>
      <c r="G14" s="919"/>
      <c r="H14" s="157" t="str">
        <f>E12</f>
        <v>ІІ изследване</v>
      </c>
      <c r="I14" s="163" t="str">
        <f>IF(AZ14&lt;4,"",COUNT(AB13:AB1112))</f>
        <v/>
      </c>
      <c r="J14" s="164" t="str">
        <f>IF(I14="","",MIN(AB13:AB1112))</f>
        <v/>
      </c>
      <c r="K14" s="164" t="str">
        <f>IF(I14="","",MAX(AB13:AB1012))</f>
        <v/>
      </c>
      <c r="L14" s="163" t="str">
        <f>IF(I14="","",K14-J14)</f>
        <v/>
      </c>
      <c r="M14" s="165" t="str">
        <f>IF(I14="","",AVERAGE(AB13:AB1012))</f>
        <v/>
      </c>
      <c r="N14" s="165" t="str">
        <f>IF(I14="","",STDEV(AB13:AB1012))</f>
        <v/>
      </c>
      <c r="O14" s="165" t="str">
        <f>IF(I14="","",N14/M14*100)</f>
        <v/>
      </c>
      <c r="P14" s="166" t="str">
        <f>IF(I14="","",CONCATENATE(ROUND(AV14,3),AX14))</f>
        <v/>
      </c>
      <c r="Q14" s="166" t="str">
        <f>IF(I14="","",CONCATENATE(ROUND(AW14,3),AY14))</f>
        <v/>
      </c>
      <c r="R14" s="154"/>
      <c r="S14" s="154"/>
      <c r="T14" s="122"/>
      <c r="U14" s="153"/>
      <c r="V14" s="122"/>
      <c r="W14" s="122"/>
      <c r="X14" s="122"/>
      <c r="Y14" s="125"/>
      <c r="Z14" s="125">
        <v>2</v>
      </c>
      <c r="AA14" s="125" t="str">
        <f t="shared" ref="AA14:AA77" si="1">IF(AND(C14=1,D14&lt;&gt;""),D14,"")</f>
        <v/>
      </c>
      <c r="AB14" s="125" t="str">
        <f t="shared" ref="AB14:AB77" si="2">IF(AND(C14=1,E14&lt;&gt;""),E14,"")</f>
        <v/>
      </c>
      <c r="AC14" s="125" t="str">
        <f t="shared" ref="AC14:AC77" si="3">IF(AND(C14=2,D14&lt;&gt;""),D14,"")</f>
        <v/>
      </c>
      <c r="AD14" s="125" t="str">
        <f t="shared" ref="AD14:AD77" si="4">IF(AND(C14=2,E14&lt;&gt;""),E14,"")</f>
        <v/>
      </c>
      <c r="AE14" s="126">
        <v>2</v>
      </c>
      <c r="AF14" s="126" t="str">
        <f t="shared" ref="AF14:AF77" si="5">IF(AND(C14=1,E14&lt;&gt;"",D14&lt;&gt;""),D14,"")</f>
        <v/>
      </c>
      <c r="AG14" s="126" t="str">
        <f t="shared" ref="AG14:AG77" si="6">IF(AND(C14=1,D14&lt;&gt;"",E14&lt;&gt;""),E14,"")</f>
        <v/>
      </c>
      <c r="AH14" s="126" t="str">
        <f t="shared" ref="AH14:AH77" si="7">IF(AND(AF14="",AG14=""),"",AG14-AF14)</f>
        <v/>
      </c>
      <c r="AI14" s="126" t="str">
        <f t="shared" ref="AI14:AI77" si="8">IF(AND(C14=2,E14&lt;&gt;"",D14&lt;&gt;""),D14,"")</f>
        <v/>
      </c>
      <c r="AJ14" s="126" t="str">
        <f t="shared" ref="AJ14:AJ77" si="9">IF(AND(C14=2,D14&lt;&gt;"",E14&lt;&gt;""),E14,"")</f>
        <v/>
      </c>
      <c r="AK14" s="126" t="str">
        <f t="shared" ref="AK14:AK77" si="10">IF(AND(AI14="",AJ14=""),"",AJ14-AI14)</f>
        <v/>
      </c>
      <c r="AL14" s="160" t="s">
        <v>22</v>
      </c>
      <c r="AM14" s="160">
        <f>MIN(AF13:AF1012)</f>
        <v>0</v>
      </c>
      <c r="AN14" s="160"/>
      <c r="AO14" s="160"/>
      <c r="AP14" s="125"/>
      <c r="AQ14" s="160" t="s">
        <v>22</v>
      </c>
      <c r="AR14" s="160">
        <f>MIN(AG13:AG1012)</f>
        <v>0</v>
      </c>
      <c r="AS14" s="160"/>
      <c r="AT14" s="160"/>
      <c r="AU14" s="125"/>
      <c r="AV14" s="169" t="e">
        <f>SKEW(AC13:AC1012)</f>
        <v>#DIV/0!</v>
      </c>
      <c r="AW14" s="169" t="e">
        <f>KURT(AC13:AC1012)</f>
        <v>#DIV/0!</v>
      </c>
      <c r="AX14" s="126" t="e">
        <f t="shared" si="0"/>
        <v>#DIV/0!</v>
      </c>
      <c r="AY14" s="126" t="e">
        <f t="shared" si="0"/>
        <v>#DIV/0!</v>
      </c>
      <c r="AZ14" s="127">
        <f>COUNT(AG13:AG1012)</f>
        <v>0</v>
      </c>
      <c r="BA14" s="170">
        <f t="shared" ref="BA14:BA15" si="11">2*SQRT((6*AZ14*(AZ14-1))/((AZ14-2)*(AZ14+1)*(AZ14+3)))</f>
        <v>0</v>
      </c>
      <c r="BB14" s="170">
        <f t="shared" ref="BB14:BB15" si="12">2*BA14*SQRT((AZ14^2-1)/((AZ14-3)*(AZ14+5)))</f>
        <v>0</v>
      </c>
      <c r="BC14" s="128"/>
      <c r="BD14" s="128"/>
      <c r="BE14" s="128"/>
      <c r="BF14" s="128"/>
      <c r="BG14" s="128"/>
      <c r="BH14" s="128"/>
      <c r="BI14" s="128"/>
      <c r="BJ14" s="130"/>
    </row>
    <row r="15" spans="2:62" s="121" customFormat="1" ht="12" customHeight="1" x14ac:dyDescent="0.25">
      <c r="B15" s="161">
        <v>3</v>
      </c>
      <c r="C15" s="345"/>
      <c r="D15" s="55"/>
      <c r="E15" s="55"/>
      <c r="F15" s="271"/>
      <c r="G15" s="1034" t="str">
        <f>D7</f>
        <v>Контролна група</v>
      </c>
      <c r="H15" s="157" t="str">
        <f>H13</f>
        <v>І изследване</v>
      </c>
      <c r="I15" s="163" t="str">
        <f>IF(AZ13&lt;4,"",COUNT(AC13:AC1112))</f>
        <v/>
      </c>
      <c r="J15" s="164" t="str">
        <f>IF(I15="","",MIN(AC13:AC1112))</f>
        <v/>
      </c>
      <c r="K15" s="164" t="str">
        <f>IF(I15="","",MAX(AC13:AC1012))</f>
        <v/>
      </c>
      <c r="L15" s="163" t="str">
        <f>IF(I15="","",K15-J15)</f>
        <v/>
      </c>
      <c r="M15" s="165" t="str">
        <f>IF(I15="","",AVERAGE(AC13:AC1012))</f>
        <v/>
      </c>
      <c r="N15" s="165" t="str">
        <f>IF(I15="","",STDEV(AC13:AC1012))</f>
        <v/>
      </c>
      <c r="O15" s="165" t="str">
        <f>IF(I15="","",N15/M15*100)</f>
        <v/>
      </c>
      <c r="P15" s="166" t="str">
        <f>IF(I15="","",CONCATENATE(ROUND(AV13,3),AX13))</f>
        <v/>
      </c>
      <c r="Q15" s="166" t="str">
        <f>IF(I15="","",CONCATENATE(ROUND(AW13,3),AY13))</f>
        <v/>
      </c>
      <c r="R15" s="122"/>
      <c r="S15" s="122"/>
      <c r="T15" s="122"/>
      <c r="U15" s="122"/>
      <c r="V15" s="122"/>
      <c r="W15" s="122"/>
      <c r="X15" s="122"/>
      <c r="Y15" s="125"/>
      <c r="Z15" s="125">
        <v>3</v>
      </c>
      <c r="AA15" s="125" t="str">
        <f t="shared" si="1"/>
        <v/>
      </c>
      <c r="AB15" s="125" t="str">
        <f t="shared" si="2"/>
        <v/>
      </c>
      <c r="AC15" s="125" t="str">
        <f t="shared" si="3"/>
        <v/>
      </c>
      <c r="AD15" s="125" t="str">
        <f t="shared" si="4"/>
        <v/>
      </c>
      <c r="AE15" s="126">
        <v>3</v>
      </c>
      <c r="AF15" s="126" t="str">
        <f t="shared" si="5"/>
        <v/>
      </c>
      <c r="AG15" s="126" t="str">
        <f t="shared" si="6"/>
        <v/>
      </c>
      <c r="AH15" s="126" t="str">
        <f t="shared" si="7"/>
        <v/>
      </c>
      <c r="AI15" s="126" t="str">
        <f t="shared" si="8"/>
        <v/>
      </c>
      <c r="AJ15" s="126" t="str">
        <f t="shared" si="9"/>
        <v/>
      </c>
      <c r="AK15" s="126" t="str">
        <f t="shared" si="10"/>
        <v/>
      </c>
      <c r="AL15" s="160" t="s">
        <v>23</v>
      </c>
      <c r="AM15" s="160" t="e">
        <f>IF(AM14&lt;AM13,AM14,0)</f>
        <v>#NUM!</v>
      </c>
      <c r="AN15" s="160" t="e">
        <f>IF(AM14&lt;AM13,5,0)</f>
        <v>#NUM!</v>
      </c>
      <c r="AO15" s="160"/>
      <c r="AP15" s="125"/>
      <c r="AQ15" s="160" t="s">
        <v>23</v>
      </c>
      <c r="AR15" s="160" t="e">
        <f>IF(AR14&lt;AR13,AR14,0)</f>
        <v>#NUM!</v>
      </c>
      <c r="AS15" s="160" t="e">
        <f>IF(AR14&lt;AR13,15.5,0)</f>
        <v>#NUM!</v>
      </c>
      <c r="AT15" s="160"/>
      <c r="AU15" s="125"/>
      <c r="AV15" s="169" t="e">
        <f>SKEW(AD13:AD1012)</f>
        <v>#DIV/0!</v>
      </c>
      <c r="AW15" s="169" t="e">
        <f>KURT(AD13:AD1012)</f>
        <v>#DIV/0!</v>
      </c>
      <c r="AX15" s="126" t="e">
        <f t="shared" si="0"/>
        <v>#DIV/0!</v>
      </c>
      <c r="AY15" s="126" t="e">
        <f t="shared" si="0"/>
        <v>#DIV/0!</v>
      </c>
      <c r="AZ15" s="127">
        <f>COUNT(AK13:AK1012)</f>
        <v>0</v>
      </c>
      <c r="BA15" s="170">
        <f t="shared" si="11"/>
        <v>0</v>
      </c>
      <c r="BB15" s="170">
        <f t="shared" si="12"/>
        <v>0</v>
      </c>
      <c r="BC15" s="128"/>
      <c r="BD15" s="128"/>
      <c r="BE15" s="128"/>
      <c r="BF15" s="128"/>
      <c r="BG15" s="128"/>
      <c r="BH15" s="128"/>
      <c r="BI15" s="128"/>
      <c r="BJ15" s="130"/>
    </row>
    <row r="16" spans="2:62" s="121" customFormat="1" ht="12" customHeight="1" x14ac:dyDescent="0.25">
      <c r="B16" s="161">
        <v>4</v>
      </c>
      <c r="C16" s="345"/>
      <c r="D16" s="55"/>
      <c r="E16" s="55"/>
      <c r="F16" s="271"/>
      <c r="G16" s="1035"/>
      <c r="H16" s="157" t="str">
        <f>H14</f>
        <v>ІІ изследване</v>
      </c>
      <c r="I16" s="163" t="str">
        <f>IF(AZ15&lt;4,"",COUNT(AD13:AD1112))</f>
        <v/>
      </c>
      <c r="J16" s="164" t="str">
        <f>IF(I16="","",MIN(AD13:AD1012))</f>
        <v/>
      </c>
      <c r="K16" s="164" t="str">
        <f>IF(I16="","",MAX(AD13:AD1012))</f>
        <v/>
      </c>
      <c r="L16" s="163" t="str">
        <f>IF(I16="","",K16-J16)</f>
        <v/>
      </c>
      <c r="M16" s="165" t="str">
        <f>IF(I16="","",AVERAGE(AD13:AD1012))</f>
        <v/>
      </c>
      <c r="N16" s="165" t="str">
        <f>IF(I16="","",STDEV(AD13:AD1012))</f>
        <v/>
      </c>
      <c r="O16" s="165" t="str">
        <f>IF(I16="","",N16/M16*100)</f>
        <v/>
      </c>
      <c r="P16" s="166" t="str">
        <f>IF(I16="","",CONCATENATE(ROUND(AV15,3),AX15))</f>
        <v/>
      </c>
      <c r="Q16" s="166" t="str">
        <f>IF(I16="","",CONCATENATE(ROUND(AW15,3),AY15))</f>
        <v/>
      </c>
      <c r="R16" s="122"/>
      <c r="S16" s="122"/>
      <c r="T16" s="272" t="s">
        <v>170</v>
      </c>
      <c r="U16" s="272"/>
      <c r="V16" s="272" t="s">
        <v>171</v>
      </c>
      <c r="W16" s="122"/>
      <c r="X16" s="122"/>
      <c r="Y16" s="125"/>
      <c r="Z16" s="125">
        <v>4</v>
      </c>
      <c r="AA16" s="125" t="str">
        <f t="shared" si="1"/>
        <v/>
      </c>
      <c r="AB16" s="125" t="str">
        <f t="shared" si="2"/>
        <v/>
      </c>
      <c r="AC16" s="125" t="str">
        <f t="shared" si="3"/>
        <v/>
      </c>
      <c r="AD16" s="125" t="str">
        <f t="shared" si="4"/>
        <v/>
      </c>
      <c r="AE16" s="126">
        <v>4</v>
      </c>
      <c r="AF16" s="126" t="str">
        <f t="shared" si="5"/>
        <v/>
      </c>
      <c r="AG16" s="126" t="str">
        <f t="shared" si="6"/>
        <v/>
      </c>
      <c r="AH16" s="126" t="str">
        <f t="shared" si="7"/>
        <v/>
      </c>
      <c r="AI16" s="126" t="str">
        <f t="shared" si="8"/>
        <v/>
      </c>
      <c r="AJ16" s="126" t="str">
        <f t="shared" si="9"/>
        <v/>
      </c>
      <c r="AK16" s="126" t="str">
        <f t="shared" si="10"/>
        <v/>
      </c>
      <c r="AL16" s="171">
        <v>0</v>
      </c>
      <c r="AM16" s="160" t="e">
        <f>IF(AM14&lt;AM13,AM13,AM14)</f>
        <v>#NUM!</v>
      </c>
      <c r="AN16" s="160">
        <v>6</v>
      </c>
      <c r="AO16" s="160">
        <v>4</v>
      </c>
      <c r="AP16" s="126"/>
      <c r="AQ16" s="171">
        <v>0</v>
      </c>
      <c r="AR16" s="160" t="e">
        <f>IF(AR14&lt;AR13,AR13,AR14)</f>
        <v>#NUM!</v>
      </c>
      <c r="AS16" s="160">
        <f>AN34+6</f>
        <v>16.5</v>
      </c>
      <c r="AT16" s="160">
        <f>AO34+6</f>
        <v>14.5</v>
      </c>
      <c r="AU16" s="126"/>
      <c r="AV16" s="125"/>
      <c r="AW16" s="125"/>
      <c r="AX16" s="125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30"/>
    </row>
    <row r="17" spans="2:62" s="121" customFormat="1" ht="12" customHeight="1" x14ac:dyDescent="0.25">
      <c r="B17" s="161">
        <v>5</v>
      </c>
      <c r="C17" s="345"/>
      <c r="D17" s="55"/>
      <c r="E17" s="55"/>
      <c r="F17" s="271"/>
      <c r="G17" s="122"/>
      <c r="R17" s="122"/>
      <c r="S17" s="122"/>
      <c r="T17" s="122"/>
      <c r="U17" s="122"/>
      <c r="V17" s="122"/>
      <c r="W17" s="122"/>
      <c r="X17" s="122"/>
      <c r="Y17" s="125"/>
      <c r="Z17" s="125">
        <v>5</v>
      </c>
      <c r="AA17" s="125" t="str">
        <f t="shared" si="1"/>
        <v/>
      </c>
      <c r="AB17" s="125" t="str">
        <f t="shared" si="2"/>
        <v/>
      </c>
      <c r="AC17" s="125" t="str">
        <f t="shared" si="3"/>
        <v/>
      </c>
      <c r="AD17" s="125" t="str">
        <f t="shared" si="4"/>
        <v/>
      </c>
      <c r="AE17" s="126">
        <v>5</v>
      </c>
      <c r="AF17" s="126" t="str">
        <f t="shared" si="5"/>
        <v/>
      </c>
      <c r="AG17" s="126" t="str">
        <f t="shared" si="6"/>
        <v/>
      </c>
      <c r="AH17" s="126" t="str">
        <f t="shared" si="7"/>
        <v/>
      </c>
      <c r="AI17" s="126" t="str">
        <f t="shared" si="8"/>
        <v/>
      </c>
      <c r="AJ17" s="126" t="str">
        <f t="shared" si="9"/>
        <v/>
      </c>
      <c r="AK17" s="126" t="str">
        <f t="shared" si="10"/>
        <v/>
      </c>
      <c r="AL17" s="171">
        <v>0</v>
      </c>
      <c r="AM17" s="160" t="e">
        <f>IF(AM14&lt;AM13,AM13,AM14)</f>
        <v>#NUM!</v>
      </c>
      <c r="AN17" s="160">
        <v>5</v>
      </c>
      <c r="AO17" s="160">
        <v>5</v>
      </c>
      <c r="AP17" s="126"/>
      <c r="AQ17" s="171">
        <v>0</v>
      </c>
      <c r="AR17" s="160" t="e">
        <f>IF(AR14&lt;AR13,AR13,AR14)</f>
        <v>#NUM!</v>
      </c>
      <c r="AS17" s="160">
        <f t="shared" ref="AS17:AT25" si="13">AN35+6</f>
        <v>15.5</v>
      </c>
      <c r="AT17" s="160">
        <f t="shared" si="13"/>
        <v>15.5</v>
      </c>
      <c r="AU17" s="126"/>
      <c r="AV17" s="125"/>
      <c r="AW17" s="125"/>
      <c r="AX17" s="125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30"/>
    </row>
    <row r="18" spans="2:62" s="121" customFormat="1" ht="12" customHeight="1" x14ac:dyDescent="0.25">
      <c r="B18" s="161">
        <v>6</v>
      </c>
      <c r="C18" s="345"/>
      <c r="D18" s="55"/>
      <c r="E18" s="55"/>
      <c r="F18" s="271"/>
      <c r="G18" s="122"/>
      <c r="R18" s="122"/>
      <c r="S18" s="122"/>
      <c r="T18" s="122"/>
      <c r="U18" s="122"/>
      <c r="V18" s="122"/>
      <c r="W18" s="122"/>
      <c r="X18" s="122"/>
      <c r="Y18" s="125"/>
      <c r="Z18" s="125">
        <v>6</v>
      </c>
      <c r="AA18" s="125" t="str">
        <f t="shared" si="1"/>
        <v/>
      </c>
      <c r="AB18" s="125" t="str">
        <f t="shared" si="2"/>
        <v/>
      </c>
      <c r="AC18" s="125" t="str">
        <f t="shared" si="3"/>
        <v/>
      </c>
      <c r="AD18" s="125" t="str">
        <f t="shared" si="4"/>
        <v/>
      </c>
      <c r="AE18" s="126">
        <v>6</v>
      </c>
      <c r="AF18" s="126" t="str">
        <f t="shared" si="5"/>
        <v/>
      </c>
      <c r="AG18" s="126" t="str">
        <f t="shared" si="6"/>
        <v/>
      </c>
      <c r="AH18" s="126" t="str">
        <f t="shared" si="7"/>
        <v/>
      </c>
      <c r="AI18" s="126" t="str">
        <f t="shared" si="8"/>
        <v/>
      </c>
      <c r="AJ18" s="126" t="str">
        <f t="shared" si="9"/>
        <v/>
      </c>
      <c r="AK18" s="126" t="str">
        <f t="shared" si="10"/>
        <v/>
      </c>
      <c r="AL18" s="171">
        <v>0.25</v>
      </c>
      <c r="AM18" s="160" t="e">
        <f t="shared" ref="AM18:AM23" si="14">PERCENTILE($AF$13:$AF$1012,AL18)</f>
        <v>#NUM!</v>
      </c>
      <c r="AN18" s="160">
        <v>5</v>
      </c>
      <c r="AO18" s="160">
        <v>5</v>
      </c>
      <c r="AP18" s="127"/>
      <c r="AQ18" s="171">
        <v>0.25</v>
      </c>
      <c r="AR18" s="160" t="e">
        <f>PERCENTILE($AG$13:$AG$1012,AQ18)</f>
        <v>#NUM!</v>
      </c>
      <c r="AS18" s="160">
        <f t="shared" si="13"/>
        <v>15.5</v>
      </c>
      <c r="AT18" s="160">
        <f t="shared" si="13"/>
        <v>15.5</v>
      </c>
      <c r="AU18" s="127"/>
      <c r="AV18" s="127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30"/>
    </row>
    <row r="19" spans="2:62" s="121" customFormat="1" ht="15.75" customHeight="1" x14ac:dyDescent="0.25">
      <c r="B19" s="161">
        <v>7</v>
      </c>
      <c r="C19" s="345"/>
      <c r="D19" s="55"/>
      <c r="E19" s="55"/>
      <c r="F19" s="271"/>
      <c r="G19" s="122"/>
      <c r="R19" s="122"/>
      <c r="S19" s="1024" t="s">
        <v>484</v>
      </c>
      <c r="T19" s="1024"/>
      <c r="U19" s="1024"/>
      <c r="V19" s="1024"/>
      <c r="W19" s="1024"/>
      <c r="X19" s="1024"/>
      <c r="Y19" s="125"/>
      <c r="Z19" s="125">
        <v>7</v>
      </c>
      <c r="AA19" s="125" t="str">
        <f t="shared" si="1"/>
        <v/>
      </c>
      <c r="AB19" s="125" t="str">
        <f t="shared" si="2"/>
        <v/>
      </c>
      <c r="AC19" s="125" t="str">
        <f t="shared" si="3"/>
        <v/>
      </c>
      <c r="AD19" s="125" t="str">
        <f t="shared" si="4"/>
        <v/>
      </c>
      <c r="AE19" s="126">
        <v>7</v>
      </c>
      <c r="AF19" s="126" t="str">
        <f t="shared" si="5"/>
        <v/>
      </c>
      <c r="AG19" s="126" t="str">
        <f t="shared" si="6"/>
        <v/>
      </c>
      <c r="AH19" s="126" t="str">
        <f t="shared" si="7"/>
        <v/>
      </c>
      <c r="AI19" s="126" t="str">
        <f t="shared" si="8"/>
        <v/>
      </c>
      <c r="AJ19" s="126" t="str">
        <f t="shared" si="9"/>
        <v/>
      </c>
      <c r="AK19" s="126" t="str">
        <f t="shared" si="10"/>
        <v/>
      </c>
      <c r="AL19" s="171">
        <v>0.25</v>
      </c>
      <c r="AM19" s="160" t="e">
        <f t="shared" si="14"/>
        <v>#NUM!</v>
      </c>
      <c r="AN19" s="160">
        <v>7</v>
      </c>
      <c r="AO19" s="160">
        <v>3</v>
      </c>
      <c r="AP19" s="127"/>
      <c r="AQ19" s="171">
        <v>0.25</v>
      </c>
      <c r="AR19" s="160" t="e">
        <f t="shared" ref="AR19:AR23" si="15">PERCENTILE($AG$13:$AG$1012,AQ19)</f>
        <v>#NUM!</v>
      </c>
      <c r="AS19" s="160">
        <f t="shared" si="13"/>
        <v>17.5</v>
      </c>
      <c r="AT19" s="160">
        <f t="shared" si="13"/>
        <v>13.5</v>
      </c>
      <c r="AU19" s="127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30"/>
    </row>
    <row r="20" spans="2:62" s="121" customFormat="1" ht="12" customHeight="1" x14ac:dyDescent="0.25">
      <c r="B20" s="161">
        <v>8</v>
      </c>
      <c r="C20" s="345"/>
      <c r="D20" s="55"/>
      <c r="E20" s="55"/>
      <c r="F20" s="271"/>
      <c r="G20" s="122"/>
      <c r="R20" s="122"/>
      <c r="S20" s="1024"/>
      <c r="T20" s="1024"/>
      <c r="U20" s="1024"/>
      <c r="V20" s="1024"/>
      <c r="W20" s="1024"/>
      <c r="X20" s="1024"/>
      <c r="Y20" s="125"/>
      <c r="Z20" s="125">
        <v>8</v>
      </c>
      <c r="AA20" s="125" t="str">
        <f t="shared" si="1"/>
        <v/>
      </c>
      <c r="AB20" s="125" t="str">
        <f t="shared" si="2"/>
        <v/>
      </c>
      <c r="AC20" s="125" t="str">
        <f t="shared" si="3"/>
        <v/>
      </c>
      <c r="AD20" s="125" t="str">
        <f t="shared" si="4"/>
        <v/>
      </c>
      <c r="AE20" s="126">
        <v>8</v>
      </c>
      <c r="AF20" s="126" t="str">
        <f t="shared" si="5"/>
        <v/>
      </c>
      <c r="AG20" s="126" t="str">
        <f t="shared" si="6"/>
        <v/>
      </c>
      <c r="AH20" s="126" t="str">
        <f t="shared" si="7"/>
        <v/>
      </c>
      <c r="AI20" s="126" t="str">
        <f t="shared" si="8"/>
        <v/>
      </c>
      <c r="AJ20" s="126" t="str">
        <f t="shared" si="9"/>
        <v/>
      </c>
      <c r="AK20" s="126" t="str">
        <f t="shared" si="10"/>
        <v/>
      </c>
      <c r="AL20" s="171">
        <v>0.5</v>
      </c>
      <c r="AM20" s="160" t="e">
        <f t="shared" si="14"/>
        <v>#NUM!</v>
      </c>
      <c r="AN20" s="160">
        <v>7</v>
      </c>
      <c r="AO20" s="160">
        <v>3</v>
      </c>
      <c r="AP20" s="127"/>
      <c r="AQ20" s="171">
        <v>0.5</v>
      </c>
      <c r="AR20" s="160" t="e">
        <f t="shared" si="15"/>
        <v>#NUM!</v>
      </c>
      <c r="AS20" s="160">
        <f t="shared" si="13"/>
        <v>17.5</v>
      </c>
      <c r="AT20" s="160">
        <f t="shared" si="13"/>
        <v>13.5</v>
      </c>
      <c r="AU20" s="127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30"/>
    </row>
    <row r="21" spans="2:62" s="121" customFormat="1" ht="12" customHeight="1" x14ac:dyDescent="0.25">
      <c r="B21" s="161">
        <v>9</v>
      </c>
      <c r="C21" s="345"/>
      <c r="D21" s="55"/>
      <c r="E21" s="55"/>
      <c r="F21" s="271"/>
      <c r="G21" s="122"/>
      <c r="H21" s="132" t="s">
        <v>481</v>
      </c>
      <c r="I21" s="148"/>
      <c r="J21" s="124"/>
      <c r="K21" s="124"/>
      <c r="L21" s="124"/>
      <c r="M21" s="148"/>
      <c r="N21" s="148"/>
      <c r="O21" s="148"/>
      <c r="P21" s="148"/>
      <c r="Q21" s="124"/>
      <c r="R21" s="122"/>
      <c r="S21" s="1024"/>
      <c r="T21" s="1024"/>
      <c r="U21" s="1024"/>
      <c r="V21" s="1024"/>
      <c r="W21" s="1024"/>
      <c r="X21" s="1024"/>
      <c r="Y21" s="125"/>
      <c r="Z21" s="125">
        <v>9</v>
      </c>
      <c r="AA21" s="125" t="str">
        <f t="shared" si="1"/>
        <v/>
      </c>
      <c r="AB21" s="125" t="str">
        <f t="shared" si="2"/>
        <v/>
      </c>
      <c r="AC21" s="125" t="str">
        <f t="shared" si="3"/>
        <v/>
      </c>
      <c r="AD21" s="125" t="str">
        <f t="shared" si="4"/>
        <v/>
      </c>
      <c r="AE21" s="126">
        <v>9</v>
      </c>
      <c r="AF21" s="126" t="str">
        <f t="shared" si="5"/>
        <v/>
      </c>
      <c r="AG21" s="126" t="str">
        <f t="shared" si="6"/>
        <v/>
      </c>
      <c r="AH21" s="126" t="str">
        <f t="shared" si="7"/>
        <v/>
      </c>
      <c r="AI21" s="126" t="str">
        <f t="shared" si="8"/>
        <v/>
      </c>
      <c r="AJ21" s="126" t="str">
        <f t="shared" si="9"/>
        <v/>
      </c>
      <c r="AK21" s="126" t="str">
        <f t="shared" si="10"/>
        <v/>
      </c>
      <c r="AL21" s="171">
        <v>0.5</v>
      </c>
      <c r="AM21" s="160" t="e">
        <f t="shared" si="14"/>
        <v>#NUM!</v>
      </c>
      <c r="AN21" s="160">
        <v>3</v>
      </c>
      <c r="AO21" s="160">
        <v>7</v>
      </c>
      <c r="AP21" s="127"/>
      <c r="AQ21" s="171">
        <v>0.5</v>
      </c>
      <c r="AR21" s="160" t="e">
        <f t="shared" si="15"/>
        <v>#NUM!</v>
      </c>
      <c r="AS21" s="160">
        <f t="shared" si="13"/>
        <v>13.5</v>
      </c>
      <c r="AT21" s="160">
        <f t="shared" si="13"/>
        <v>17.5</v>
      </c>
      <c r="AU21" s="127"/>
      <c r="AV21" s="128"/>
      <c r="AW21" s="128"/>
      <c r="AX21" s="125"/>
      <c r="AY21" s="125"/>
      <c r="AZ21" s="125"/>
      <c r="BA21" s="125"/>
      <c r="BB21" s="128"/>
      <c r="BC21" s="128"/>
      <c r="BD21" s="128"/>
      <c r="BE21" s="128"/>
      <c r="BF21" s="128"/>
      <c r="BG21" s="128"/>
      <c r="BH21" s="128"/>
      <c r="BI21" s="128"/>
      <c r="BJ21" s="130"/>
    </row>
    <row r="22" spans="2:62" s="121" customFormat="1" ht="24" customHeight="1" x14ac:dyDescent="0.25">
      <c r="B22" s="161">
        <v>10</v>
      </c>
      <c r="C22" s="345"/>
      <c r="D22" s="55"/>
      <c r="E22" s="55"/>
      <c r="F22" s="271"/>
      <c r="G22" s="122"/>
      <c r="H22" s="918" t="str">
        <f>D5</f>
        <v>Показател</v>
      </c>
      <c r="I22" s="1028" t="s">
        <v>24</v>
      </c>
      <c r="J22" s="1025" t="str">
        <f>D12</f>
        <v>І изследване</v>
      </c>
      <c r="K22" s="1030"/>
      <c r="L22" s="1025" t="str">
        <f>E12</f>
        <v>ІІ изследване</v>
      </c>
      <c r="M22" s="1030"/>
      <c r="N22" s="1031" t="s">
        <v>212</v>
      </c>
      <c r="O22" s="1032"/>
      <c r="P22" s="986" t="s">
        <v>115</v>
      </c>
      <c r="Q22" s="985"/>
      <c r="R22" s="122"/>
      <c r="S22" s="122"/>
      <c r="T22" s="122"/>
      <c r="U22" s="122"/>
      <c r="V22" s="122"/>
      <c r="W22" s="122"/>
      <c r="X22" s="122"/>
      <c r="Y22" s="125"/>
      <c r="Z22" s="125">
        <v>10</v>
      </c>
      <c r="AA22" s="125" t="str">
        <f t="shared" si="1"/>
        <v/>
      </c>
      <c r="AB22" s="125" t="str">
        <f t="shared" si="2"/>
        <v/>
      </c>
      <c r="AC22" s="125" t="str">
        <f t="shared" si="3"/>
        <v/>
      </c>
      <c r="AD22" s="125" t="str">
        <f t="shared" si="4"/>
        <v/>
      </c>
      <c r="AE22" s="126">
        <v>10</v>
      </c>
      <c r="AF22" s="126" t="str">
        <f t="shared" si="5"/>
        <v/>
      </c>
      <c r="AG22" s="126" t="str">
        <f t="shared" si="6"/>
        <v/>
      </c>
      <c r="AH22" s="126" t="str">
        <f t="shared" si="7"/>
        <v/>
      </c>
      <c r="AI22" s="126" t="str">
        <f t="shared" si="8"/>
        <v/>
      </c>
      <c r="AJ22" s="126" t="str">
        <f t="shared" si="9"/>
        <v/>
      </c>
      <c r="AK22" s="126" t="str">
        <f t="shared" si="10"/>
        <v/>
      </c>
      <c r="AL22" s="171">
        <v>0.75</v>
      </c>
      <c r="AM22" s="160" t="e">
        <f t="shared" si="14"/>
        <v>#NUM!</v>
      </c>
      <c r="AN22" s="160">
        <v>3</v>
      </c>
      <c r="AO22" s="160">
        <v>7</v>
      </c>
      <c r="AP22" s="127"/>
      <c r="AQ22" s="171">
        <v>0.75</v>
      </c>
      <c r="AR22" s="160" t="e">
        <f t="shared" si="15"/>
        <v>#NUM!</v>
      </c>
      <c r="AS22" s="160">
        <f t="shared" si="13"/>
        <v>13.5</v>
      </c>
      <c r="AT22" s="160">
        <f t="shared" si="13"/>
        <v>17.5</v>
      </c>
      <c r="AU22" s="127"/>
      <c r="AV22" s="128"/>
      <c r="AW22" s="128"/>
      <c r="AX22" s="125"/>
      <c r="AY22" s="125" t="str">
        <f>J22</f>
        <v>І изследване</v>
      </c>
      <c r="AZ22" s="125" t="str">
        <f>L22</f>
        <v>ІІ изследване</v>
      </c>
      <c r="BA22" s="125"/>
      <c r="BB22" s="128"/>
      <c r="BC22" s="128"/>
      <c r="BD22" s="128"/>
      <c r="BE22" s="128"/>
      <c r="BF22" s="128"/>
      <c r="BG22" s="128"/>
      <c r="BH22" s="128"/>
      <c r="BI22" s="128"/>
      <c r="BJ22" s="130"/>
    </row>
    <row r="23" spans="2:62" s="121" customFormat="1" ht="12" customHeight="1" x14ac:dyDescent="0.25">
      <c r="B23" s="161">
        <v>11</v>
      </c>
      <c r="C23" s="345"/>
      <c r="D23" s="55"/>
      <c r="E23" s="55"/>
      <c r="F23" s="271"/>
      <c r="G23" s="122"/>
      <c r="H23" s="919"/>
      <c r="I23" s="1029"/>
      <c r="J23" s="295" t="s">
        <v>236</v>
      </c>
      <c r="K23" s="296" t="s">
        <v>237</v>
      </c>
      <c r="L23" s="295" t="s">
        <v>238</v>
      </c>
      <c r="M23" s="296" t="s">
        <v>239</v>
      </c>
      <c r="N23" s="296" t="s">
        <v>122</v>
      </c>
      <c r="O23" s="296" t="s">
        <v>180</v>
      </c>
      <c r="P23" s="296" t="s">
        <v>213</v>
      </c>
      <c r="Q23" s="295" t="s">
        <v>328</v>
      </c>
      <c r="R23" s="122"/>
      <c r="S23" s="122"/>
      <c r="T23" s="122"/>
      <c r="U23" s="122"/>
      <c r="V23" s="122"/>
      <c r="W23" s="122"/>
      <c r="X23" s="122"/>
      <c r="Y23" s="125"/>
      <c r="Z23" s="125">
        <v>11</v>
      </c>
      <c r="AA23" s="125" t="str">
        <f t="shared" si="1"/>
        <v/>
      </c>
      <c r="AB23" s="125" t="str">
        <f t="shared" si="2"/>
        <v/>
      </c>
      <c r="AC23" s="125" t="str">
        <f t="shared" si="3"/>
        <v/>
      </c>
      <c r="AD23" s="125" t="str">
        <f t="shared" si="4"/>
        <v/>
      </c>
      <c r="AE23" s="126">
        <v>11</v>
      </c>
      <c r="AF23" s="126" t="str">
        <f t="shared" si="5"/>
        <v/>
      </c>
      <c r="AG23" s="126" t="str">
        <f t="shared" si="6"/>
        <v/>
      </c>
      <c r="AH23" s="126" t="str">
        <f t="shared" si="7"/>
        <v/>
      </c>
      <c r="AI23" s="126" t="str">
        <f t="shared" si="8"/>
        <v/>
      </c>
      <c r="AJ23" s="126" t="str">
        <f t="shared" si="9"/>
        <v/>
      </c>
      <c r="AK23" s="126" t="str">
        <f t="shared" si="10"/>
        <v/>
      </c>
      <c r="AL23" s="171">
        <v>0.75</v>
      </c>
      <c r="AM23" s="160" t="e">
        <f t="shared" si="14"/>
        <v>#NUM!</v>
      </c>
      <c r="AN23" s="160">
        <v>5</v>
      </c>
      <c r="AO23" s="160">
        <v>5</v>
      </c>
      <c r="AP23" s="127"/>
      <c r="AQ23" s="171">
        <v>0.75</v>
      </c>
      <c r="AR23" s="160" t="e">
        <f t="shared" si="15"/>
        <v>#NUM!</v>
      </c>
      <c r="AS23" s="160">
        <f t="shared" si="13"/>
        <v>15.5</v>
      </c>
      <c r="AT23" s="160">
        <f t="shared" si="13"/>
        <v>15.5</v>
      </c>
      <c r="AU23" s="127"/>
      <c r="AV23" s="128"/>
      <c r="AW23" s="128"/>
      <c r="AX23" s="125" t="str">
        <f>H24</f>
        <v>Експериментална група</v>
      </c>
      <c r="AY23" s="273" t="str">
        <f>J24</f>
        <v/>
      </c>
      <c r="AZ23" s="273" t="str">
        <f>L24</f>
        <v/>
      </c>
      <c r="BA23" s="125"/>
      <c r="BB23" s="128"/>
      <c r="BC23" s="128"/>
      <c r="BD23" s="128"/>
      <c r="BE23" s="128"/>
      <c r="BF23" s="128"/>
      <c r="BG23" s="128"/>
      <c r="BH23" s="128"/>
      <c r="BI23" s="128"/>
      <c r="BJ23" s="130"/>
    </row>
    <row r="24" spans="2:62" s="121" customFormat="1" ht="27" customHeight="1" x14ac:dyDescent="0.25">
      <c r="B24" s="161">
        <v>12</v>
      </c>
      <c r="C24" s="345"/>
      <c r="D24" s="55"/>
      <c r="E24" s="55"/>
      <c r="F24" s="271"/>
      <c r="G24" s="122"/>
      <c r="H24" s="294" t="str">
        <f>D6</f>
        <v>Експериментална група</v>
      </c>
      <c r="I24" s="164" t="str">
        <f>AH11</f>
        <v/>
      </c>
      <c r="J24" s="165" t="str">
        <f>IF($I$24="","",AA8)</f>
        <v/>
      </c>
      <c r="K24" s="165" t="str">
        <f t="shared" ref="K24:M24" si="16">IF($I$24="","",AB8)</f>
        <v/>
      </c>
      <c r="L24" s="165" t="str">
        <f t="shared" si="16"/>
        <v/>
      </c>
      <c r="M24" s="165" t="str">
        <f t="shared" si="16"/>
        <v/>
      </c>
      <c r="N24" s="165" t="str">
        <f>IF(I24="","",L24-J24)</f>
        <v/>
      </c>
      <c r="O24" s="165" t="str">
        <f>IF(I24="","",N24/J24*100)</f>
        <v/>
      </c>
      <c r="P24" s="352" t="str">
        <f>IF(I24="","",ABS(N24)/SQRT((AV9-I24*N24^2)/(I24^2-I24)))</f>
        <v/>
      </c>
      <c r="Q24" s="147" t="str">
        <f>IF(I24="","",(TDIST(P24,I24-1,2)))</f>
        <v/>
      </c>
      <c r="R24" s="122"/>
      <c r="S24" s="122"/>
      <c r="T24" s="122"/>
      <c r="U24" s="122"/>
      <c r="V24" s="122"/>
      <c r="W24" s="122"/>
      <c r="X24" s="122"/>
      <c r="Y24" s="125"/>
      <c r="Z24" s="125">
        <v>12</v>
      </c>
      <c r="AA24" s="125" t="str">
        <f t="shared" si="1"/>
        <v/>
      </c>
      <c r="AB24" s="125" t="str">
        <f t="shared" si="2"/>
        <v/>
      </c>
      <c r="AC24" s="125" t="str">
        <f t="shared" si="3"/>
        <v/>
      </c>
      <c r="AD24" s="125" t="str">
        <f t="shared" si="4"/>
        <v/>
      </c>
      <c r="AE24" s="126">
        <v>12</v>
      </c>
      <c r="AF24" s="126" t="str">
        <f t="shared" si="5"/>
        <v/>
      </c>
      <c r="AG24" s="126" t="str">
        <f t="shared" si="6"/>
        <v/>
      </c>
      <c r="AH24" s="126" t="str">
        <f t="shared" si="7"/>
        <v/>
      </c>
      <c r="AI24" s="126" t="str">
        <f t="shared" si="8"/>
        <v/>
      </c>
      <c r="AJ24" s="126" t="str">
        <f t="shared" si="9"/>
        <v/>
      </c>
      <c r="AK24" s="126" t="str">
        <f t="shared" si="10"/>
        <v/>
      </c>
      <c r="AL24" s="171">
        <v>1</v>
      </c>
      <c r="AM24" s="160" t="e">
        <f>IF(AM28&gt;AM27,AM27,AM28)</f>
        <v>#NUM!</v>
      </c>
      <c r="AN24" s="160">
        <v>5</v>
      </c>
      <c r="AO24" s="160">
        <v>5</v>
      </c>
      <c r="AP24" s="127"/>
      <c r="AQ24" s="171">
        <v>1</v>
      </c>
      <c r="AR24" s="160" t="e">
        <f>IF(AR28&gt;AR27,AR27,AR28)</f>
        <v>#NUM!</v>
      </c>
      <c r="AS24" s="160">
        <f t="shared" si="13"/>
        <v>15.5</v>
      </c>
      <c r="AT24" s="160">
        <f t="shared" si="13"/>
        <v>15.5</v>
      </c>
      <c r="AU24" s="127"/>
      <c r="AV24" s="128"/>
      <c r="AW24" s="128"/>
      <c r="AX24" s="125" t="str">
        <f>H25</f>
        <v>Контролна група</v>
      </c>
      <c r="AY24" s="273" t="str">
        <f>J25</f>
        <v/>
      </c>
      <c r="AZ24" s="273" t="str">
        <f>L25</f>
        <v/>
      </c>
      <c r="BA24" s="125"/>
      <c r="BB24" s="128"/>
      <c r="BC24" s="128"/>
      <c r="BD24" s="128"/>
      <c r="BE24" s="128"/>
      <c r="BF24" s="128"/>
      <c r="BG24" s="128"/>
      <c r="BH24" s="128"/>
      <c r="BI24" s="128"/>
      <c r="BJ24" s="130"/>
    </row>
    <row r="25" spans="2:62" s="121" customFormat="1" ht="27" customHeight="1" x14ac:dyDescent="0.25">
      <c r="B25" s="161">
        <v>13</v>
      </c>
      <c r="C25" s="345"/>
      <c r="D25" s="55"/>
      <c r="E25" s="55"/>
      <c r="F25" s="271"/>
      <c r="G25" s="122"/>
      <c r="H25" s="294" t="str">
        <f>D7</f>
        <v>Контролна група</v>
      </c>
      <c r="I25" s="164" t="str">
        <f>AK11</f>
        <v/>
      </c>
      <c r="J25" s="165" t="str">
        <f>IF($I$25="","",AA9)</f>
        <v/>
      </c>
      <c r="K25" s="165" t="str">
        <f t="shared" ref="K25:M25" si="17">IF($I$25="","",AB9)</f>
        <v/>
      </c>
      <c r="L25" s="165" t="str">
        <f t="shared" si="17"/>
        <v/>
      </c>
      <c r="M25" s="165" t="str">
        <f t="shared" si="17"/>
        <v/>
      </c>
      <c r="N25" s="165" t="str">
        <f>IF(I25="","",L25-J25)</f>
        <v/>
      </c>
      <c r="O25" s="165" t="str">
        <f>IF(I25="","",N25/J25*100)</f>
        <v/>
      </c>
      <c r="P25" s="352" t="str">
        <f>IF(I25="","",ABS(N25)/SQRT((AV10-I25*N25^2)/(I25^2-I25)))</f>
        <v/>
      </c>
      <c r="Q25" s="147" t="str">
        <f>IF(I25="","",(TDIST(P25,I25-1,2)))</f>
        <v/>
      </c>
      <c r="R25" s="122"/>
      <c r="S25" s="122"/>
      <c r="T25" s="122"/>
      <c r="U25" s="122"/>
      <c r="V25" s="122"/>
      <c r="W25" s="122"/>
      <c r="X25" s="122"/>
      <c r="Y25" s="125"/>
      <c r="Z25" s="125">
        <v>13</v>
      </c>
      <c r="AA25" s="125" t="str">
        <f t="shared" si="1"/>
        <v/>
      </c>
      <c r="AB25" s="125" t="str">
        <f t="shared" si="2"/>
        <v/>
      </c>
      <c r="AC25" s="125" t="str">
        <f t="shared" si="3"/>
        <v/>
      </c>
      <c r="AD25" s="125" t="str">
        <f t="shared" si="4"/>
        <v/>
      </c>
      <c r="AE25" s="126">
        <v>13</v>
      </c>
      <c r="AF25" s="126" t="str">
        <f t="shared" si="5"/>
        <v/>
      </c>
      <c r="AG25" s="126" t="str">
        <f t="shared" si="6"/>
        <v/>
      </c>
      <c r="AH25" s="126" t="str">
        <f t="shared" si="7"/>
        <v/>
      </c>
      <c r="AI25" s="126" t="str">
        <f t="shared" si="8"/>
        <v/>
      </c>
      <c r="AJ25" s="126" t="str">
        <f t="shared" si="9"/>
        <v/>
      </c>
      <c r="AK25" s="126" t="str">
        <f t="shared" si="10"/>
        <v/>
      </c>
      <c r="AL25" s="171">
        <v>1</v>
      </c>
      <c r="AM25" s="160" t="e">
        <f>IF(AM28&gt;AM27,AM27,AM28)</f>
        <v>#NUM!</v>
      </c>
      <c r="AN25" s="160">
        <v>6</v>
      </c>
      <c r="AO25" s="160">
        <v>4</v>
      </c>
      <c r="AP25" s="127"/>
      <c r="AQ25" s="171">
        <v>1</v>
      </c>
      <c r="AR25" s="160" t="e">
        <f>IF(AR28&gt;AR27,AR27,AR28)</f>
        <v>#NUM!</v>
      </c>
      <c r="AS25" s="160">
        <f t="shared" si="13"/>
        <v>16.5</v>
      </c>
      <c r="AT25" s="160">
        <f t="shared" si="13"/>
        <v>14.5</v>
      </c>
      <c r="AU25" s="127"/>
      <c r="AV25" s="128"/>
      <c r="AW25" s="128"/>
      <c r="AX25" s="125"/>
      <c r="AY25" s="125"/>
      <c r="AZ25" s="125"/>
      <c r="BA25" s="125"/>
      <c r="BB25" s="128"/>
      <c r="BC25" s="128"/>
      <c r="BD25" s="128"/>
      <c r="BE25" s="128"/>
      <c r="BF25" s="128"/>
      <c r="BG25" s="128"/>
      <c r="BH25" s="128"/>
      <c r="BI25" s="128"/>
      <c r="BJ25" s="130"/>
    </row>
    <row r="26" spans="2:62" s="121" customFormat="1" ht="12" customHeight="1" x14ac:dyDescent="0.25">
      <c r="B26" s="161">
        <v>14</v>
      </c>
      <c r="C26" s="345"/>
      <c r="D26" s="55"/>
      <c r="E26" s="55"/>
      <c r="F26" s="271"/>
      <c r="G26" s="122"/>
      <c r="H26" s="1025" t="s">
        <v>214</v>
      </c>
      <c r="I26" s="1026"/>
      <c r="J26" s="1027" t="str">
        <f>IF(OR(I13="",I15=""),"",J24-J25)</f>
        <v/>
      </c>
      <c r="K26" s="1027"/>
      <c r="L26" s="1027" t="str">
        <f>IF(OR(J13="",J15=""),"",L24-L25)</f>
        <v/>
      </c>
      <c r="M26" s="1027"/>
      <c r="N26" s="1015" t="str">
        <f>IF(OR(I24="",I25=""),"",N24-N25)</f>
        <v/>
      </c>
      <c r="O26" s="1016"/>
      <c r="P26" s="149"/>
      <c r="Q26" s="149"/>
      <c r="R26" s="122"/>
      <c r="S26" s="122"/>
      <c r="X26" s="122"/>
      <c r="Y26" s="125"/>
      <c r="Z26" s="125">
        <v>14</v>
      </c>
      <c r="AA26" s="125" t="str">
        <f t="shared" si="1"/>
        <v/>
      </c>
      <c r="AB26" s="125" t="str">
        <f t="shared" si="2"/>
        <v/>
      </c>
      <c r="AC26" s="125" t="str">
        <f t="shared" si="3"/>
        <v/>
      </c>
      <c r="AD26" s="125" t="str">
        <f t="shared" si="4"/>
        <v/>
      </c>
      <c r="AE26" s="126">
        <v>14</v>
      </c>
      <c r="AF26" s="126" t="str">
        <f t="shared" si="5"/>
        <v/>
      </c>
      <c r="AG26" s="126" t="str">
        <f t="shared" si="6"/>
        <v/>
      </c>
      <c r="AH26" s="126" t="str">
        <f t="shared" si="7"/>
        <v/>
      </c>
      <c r="AI26" s="126" t="str">
        <f t="shared" si="8"/>
        <v/>
      </c>
      <c r="AJ26" s="126" t="str">
        <f t="shared" si="9"/>
        <v/>
      </c>
      <c r="AK26" s="126" t="str">
        <f t="shared" si="10"/>
        <v/>
      </c>
      <c r="AL26" s="160" t="s">
        <v>23</v>
      </c>
      <c r="AM26" s="160" t="e">
        <f>IF(AM28&gt;AM27,AM28,0)</f>
        <v>#NUM!</v>
      </c>
      <c r="AN26" s="160" t="e">
        <f>IF(AM28&gt;AM27,5,0)</f>
        <v>#NUM!</v>
      </c>
      <c r="AO26" s="160"/>
      <c r="AP26" s="127"/>
      <c r="AQ26" s="160" t="s">
        <v>23</v>
      </c>
      <c r="AR26" s="160" t="e">
        <f>IF(AR28&gt;AR27,AR28,0)</f>
        <v>#NUM!</v>
      </c>
      <c r="AS26" s="160" t="e">
        <f>IF(AR28&gt;AR27,15.5,0)</f>
        <v>#NUM!</v>
      </c>
      <c r="AT26" s="160"/>
      <c r="AU26" s="127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30"/>
    </row>
    <row r="27" spans="2:62" s="121" customFormat="1" ht="12" customHeight="1" x14ac:dyDescent="0.25">
      <c r="B27" s="161">
        <v>15</v>
      </c>
      <c r="C27" s="345"/>
      <c r="D27" s="55"/>
      <c r="E27" s="55"/>
      <c r="F27" s="271"/>
      <c r="G27" s="122"/>
      <c r="H27" s="918" t="s">
        <v>215</v>
      </c>
      <c r="I27" s="274" t="s">
        <v>181</v>
      </c>
      <c r="J27" s="1013" t="str">
        <f>IF(J26="","",ABS(J26)/SQRT(((I13+I15)/(I13*I15))*((I24-1)*K24^2+(I25-1)*K25^2)/(I13+I15-2)))</f>
        <v/>
      </c>
      <c r="K27" s="1014"/>
      <c r="L27" s="1013" t="str">
        <f>IF(L26="","",ABS(L26)/SQRT(((I24+I25)/(I24*I25))*((I24-1)*M24^2+(I25-1)*M25^2)/(I24+I25-2)))</f>
        <v/>
      </c>
      <c r="M27" s="1014"/>
      <c r="N27" s="1013" t="str">
        <f>IF(N26="","",ABS(N26)/SQRT(((I24+I25)/(I24*I25))*((I24-1)*AW9^2+(I25-1)*AW10^2)/(I24+I25-2)))</f>
        <v/>
      </c>
      <c r="O27" s="1014"/>
      <c r="Q27" s="149"/>
      <c r="R27" s="122"/>
      <c r="S27" s="122"/>
      <c r="X27" s="122"/>
      <c r="Y27" s="125"/>
      <c r="Z27" s="125">
        <v>15</v>
      </c>
      <c r="AA27" s="125" t="str">
        <f t="shared" si="1"/>
        <v/>
      </c>
      <c r="AB27" s="125" t="str">
        <f t="shared" si="2"/>
        <v/>
      </c>
      <c r="AC27" s="125" t="str">
        <f t="shared" si="3"/>
        <v/>
      </c>
      <c r="AD27" s="125" t="str">
        <f t="shared" si="4"/>
        <v/>
      </c>
      <c r="AE27" s="126">
        <v>15</v>
      </c>
      <c r="AF27" s="126" t="str">
        <f t="shared" si="5"/>
        <v/>
      </c>
      <c r="AG27" s="126" t="str">
        <f t="shared" si="6"/>
        <v/>
      </c>
      <c r="AH27" s="126" t="str">
        <f t="shared" si="7"/>
        <v/>
      </c>
      <c r="AI27" s="126" t="str">
        <f t="shared" si="8"/>
        <v/>
      </c>
      <c r="AJ27" s="126" t="str">
        <f t="shared" si="9"/>
        <v/>
      </c>
      <c r="AK27" s="126" t="str">
        <f t="shared" si="10"/>
        <v/>
      </c>
      <c r="AL27" s="160" t="s">
        <v>21</v>
      </c>
      <c r="AM27" s="160" t="e">
        <f>AM23+AN12</f>
        <v>#NUM!</v>
      </c>
      <c r="AN27" s="160"/>
      <c r="AO27" s="160"/>
      <c r="AP27" s="127"/>
      <c r="AQ27" s="160" t="s">
        <v>21</v>
      </c>
      <c r="AR27" s="160" t="e">
        <f>AR23+AS12</f>
        <v>#NUM!</v>
      </c>
      <c r="AS27" s="160"/>
      <c r="AT27" s="160"/>
      <c r="AU27" s="127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30"/>
    </row>
    <row r="28" spans="2:62" s="121" customFormat="1" ht="12" customHeight="1" x14ac:dyDescent="0.25">
      <c r="B28" s="161">
        <v>16</v>
      </c>
      <c r="C28" s="345"/>
      <c r="D28" s="55"/>
      <c r="E28" s="55"/>
      <c r="F28" s="271"/>
      <c r="G28" s="122"/>
      <c r="H28" s="919"/>
      <c r="I28" s="350" t="s">
        <v>328</v>
      </c>
      <c r="J28" s="1013" t="str">
        <f>IF(J26="","",(TDIST(J27,I24+I25-2,2)))</f>
        <v/>
      </c>
      <c r="K28" s="1014"/>
      <c r="L28" s="1013" t="str">
        <f>IF(L26="","",(TDIST(L27,I24+I25-2,2)))</f>
        <v/>
      </c>
      <c r="M28" s="1014"/>
      <c r="N28" s="1013" t="str">
        <f>IF(N26="","",(TDIST(N27,I24+I25-2,2)))</f>
        <v/>
      </c>
      <c r="O28" s="1014"/>
      <c r="R28" s="122"/>
      <c r="S28" s="122"/>
      <c r="X28" s="122"/>
      <c r="Y28" s="125"/>
      <c r="Z28" s="125">
        <v>16</v>
      </c>
      <c r="AA28" s="125" t="str">
        <f t="shared" si="1"/>
        <v/>
      </c>
      <c r="AB28" s="125" t="str">
        <f t="shared" si="2"/>
        <v/>
      </c>
      <c r="AC28" s="125" t="str">
        <f t="shared" si="3"/>
        <v/>
      </c>
      <c r="AD28" s="125" t="str">
        <f t="shared" si="4"/>
        <v/>
      </c>
      <c r="AE28" s="126">
        <v>16</v>
      </c>
      <c r="AF28" s="126" t="str">
        <f t="shared" si="5"/>
        <v/>
      </c>
      <c r="AG28" s="126" t="str">
        <f t="shared" si="6"/>
        <v/>
      </c>
      <c r="AH28" s="126" t="str">
        <f t="shared" si="7"/>
        <v/>
      </c>
      <c r="AI28" s="126" t="str">
        <f t="shared" si="8"/>
        <v/>
      </c>
      <c r="AJ28" s="126" t="str">
        <f t="shared" si="9"/>
        <v/>
      </c>
      <c r="AK28" s="126" t="str">
        <f t="shared" si="10"/>
        <v/>
      </c>
      <c r="AL28" s="160" t="s">
        <v>35</v>
      </c>
      <c r="AM28" s="160">
        <f>MAX(AF13:AF1012)</f>
        <v>0</v>
      </c>
      <c r="AN28" s="160"/>
      <c r="AO28" s="160"/>
      <c r="AP28" s="127"/>
      <c r="AQ28" s="160" t="s">
        <v>35</v>
      </c>
      <c r="AR28" s="160">
        <f>MAX(AG13:AG1012)</f>
        <v>0</v>
      </c>
      <c r="AS28" s="160"/>
      <c r="AT28" s="160"/>
      <c r="AU28" s="127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30"/>
    </row>
    <row r="29" spans="2:62" s="121" customFormat="1" ht="12" customHeight="1" x14ac:dyDescent="0.2">
      <c r="B29" s="161">
        <v>17</v>
      </c>
      <c r="C29" s="345"/>
      <c r="D29" s="55"/>
      <c r="E29" s="55"/>
      <c r="F29" s="271"/>
      <c r="G29" s="122"/>
      <c r="R29" s="122"/>
      <c r="S29" s="122"/>
      <c r="X29" s="122"/>
      <c r="Y29" s="125"/>
      <c r="Z29" s="125">
        <v>17</v>
      </c>
      <c r="AA29" s="125" t="str">
        <f t="shared" si="1"/>
        <v/>
      </c>
      <c r="AB29" s="125" t="str">
        <f t="shared" si="2"/>
        <v/>
      </c>
      <c r="AC29" s="125" t="str">
        <f t="shared" si="3"/>
        <v/>
      </c>
      <c r="AD29" s="125" t="str">
        <f t="shared" si="4"/>
        <v/>
      </c>
      <c r="AE29" s="126">
        <v>17</v>
      </c>
      <c r="AF29" s="126" t="str">
        <f t="shared" si="5"/>
        <v/>
      </c>
      <c r="AG29" s="126" t="str">
        <f t="shared" si="6"/>
        <v/>
      </c>
      <c r="AH29" s="126" t="str">
        <f t="shared" si="7"/>
        <v/>
      </c>
      <c r="AI29" s="126" t="str">
        <f t="shared" si="8"/>
        <v/>
      </c>
      <c r="AJ29" s="126" t="str">
        <f t="shared" si="9"/>
        <v/>
      </c>
      <c r="AK29" s="126" t="str">
        <f t="shared" si="10"/>
        <v/>
      </c>
      <c r="AL29" s="127"/>
      <c r="AM29" s="127"/>
      <c r="AN29" s="127"/>
      <c r="AO29" s="127"/>
      <c r="AP29" s="127"/>
      <c r="AQ29" s="127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30"/>
    </row>
    <row r="30" spans="2:62" s="121" customFormat="1" ht="12" customHeight="1" x14ac:dyDescent="0.25">
      <c r="B30" s="161">
        <v>18</v>
      </c>
      <c r="C30" s="345"/>
      <c r="D30" s="55"/>
      <c r="E30" s="55"/>
      <c r="F30" s="271"/>
      <c r="G30" s="122"/>
      <c r="R30" s="122"/>
      <c r="S30" s="122"/>
      <c r="X30" s="122"/>
      <c r="Y30" s="125"/>
      <c r="Z30" s="125">
        <v>18</v>
      </c>
      <c r="AA30" s="125" t="str">
        <f t="shared" si="1"/>
        <v/>
      </c>
      <c r="AB30" s="125" t="str">
        <f t="shared" si="2"/>
        <v/>
      </c>
      <c r="AC30" s="125" t="str">
        <f t="shared" si="3"/>
        <v/>
      </c>
      <c r="AD30" s="125" t="str">
        <f t="shared" si="4"/>
        <v/>
      </c>
      <c r="AE30" s="126">
        <v>18</v>
      </c>
      <c r="AF30" s="126" t="str">
        <f t="shared" si="5"/>
        <v/>
      </c>
      <c r="AG30" s="126" t="str">
        <f t="shared" si="6"/>
        <v/>
      </c>
      <c r="AH30" s="126" t="str">
        <f t="shared" si="7"/>
        <v/>
      </c>
      <c r="AI30" s="126" t="str">
        <f t="shared" si="8"/>
        <v/>
      </c>
      <c r="AJ30" s="126" t="str">
        <f t="shared" si="9"/>
        <v/>
      </c>
      <c r="AK30" s="126" t="str">
        <f t="shared" si="10"/>
        <v/>
      </c>
      <c r="AL30" s="160"/>
      <c r="AM30" s="160" t="e">
        <f>AM41-AM36</f>
        <v>#NUM!</v>
      </c>
      <c r="AN30" s="160" t="e">
        <f>AM30*3</f>
        <v>#NUM!</v>
      </c>
      <c r="AO30" s="127"/>
      <c r="AP30" s="127"/>
      <c r="AQ30" s="160"/>
      <c r="AR30" s="160" t="e">
        <f>AR41-AR36</f>
        <v>#NUM!</v>
      </c>
      <c r="AS30" s="160" t="e">
        <f>AR30*3</f>
        <v>#NUM!</v>
      </c>
      <c r="AT30" s="127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30"/>
    </row>
    <row r="31" spans="2:62" s="121" customFormat="1" ht="12" customHeight="1" x14ac:dyDescent="0.25">
      <c r="B31" s="161">
        <v>19</v>
      </c>
      <c r="C31" s="345"/>
      <c r="D31" s="55"/>
      <c r="E31" s="55"/>
      <c r="F31" s="271"/>
      <c r="G31" s="122"/>
      <c r="R31" s="122"/>
      <c r="S31" s="122"/>
      <c r="T31" s="122"/>
      <c r="U31" s="122"/>
      <c r="V31" s="122"/>
      <c r="W31" s="122"/>
      <c r="X31" s="122"/>
      <c r="Y31" s="125"/>
      <c r="Z31" s="125">
        <v>19</v>
      </c>
      <c r="AA31" s="125" t="str">
        <f t="shared" si="1"/>
        <v/>
      </c>
      <c r="AB31" s="125" t="str">
        <f t="shared" si="2"/>
        <v/>
      </c>
      <c r="AC31" s="125" t="str">
        <f t="shared" si="3"/>
        <v/>
      </c>
      <c r="AD31" s="125" t="str">
        <f t="shared" si="4"/>
        <v/>
      </c>
      <c r="AE31" s="126">
        <v>19</v>
      </c>
      <c r="AF31" s="126" t="str">
        <f t="shared" si="5"/>
        <v/>
      </c>
      <c r="AG31" s="126" t="str">
        <f t="shared" si="6"/>
        <v/>
      </c>
      <c r="AH31" s="126" t="str">
        <f t="shared" si="7"/>
        <v/>
      </c>
      <c r="AI31" s="126" t="str">
        <f t="shared" si="8"/>
        <v/>
      </c>
      <c r="AJ31" s="126" t="str">
        <f t="shared" si="9"/>
        <v/>
      </c>
      <c r="AK31" s="126" t="str">
        <f t="shared" si="10"/>
        <v/>
      </c>
      <c r="AL31" s="160" t="s">
        <v>21</v>
      </c>
      <c r="AM31" s="160" t="e">
        <f>AM36-AN30</f>
        <v>#NUM!</v>
      </c>
      <c r="AN31" s="160"/>
      <c r="AO31" s="160"/>
      <c r="AP31" s="127"/>
      <c r="AQ31" s="160" t="s">
        <v>21</v>
      </c>
      <c r="AR31" s="160" t="e">
        <f>AR36-AS30</f>
        <v>#NUM!</v>
      </c>
      <c r="AS31" s="160"/>
      <c r="AT31" s="160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30"/>
    </row>
    <row r="32" spans="2:62" s="121" customFormat="1" ht="12" customHeight="1" x14ac:dyDescent="0.25">
      <c r="B32" s="161">
        <v>20</v>
      </c>
      <c r="C32" s="345"/>
      <c r="D32" s="55"/>
      <c r="E32" s="55"/>
      <c r="F32" s="271"/>
      <c r="G32" s="1017" t="s">
        <v>216</v>
      </c>
      <c r="H32" s="1018"/>
      <c r="I32" s="1012" t="s">
        <v>217</v>
      </c>
      <c r="J32" s="1012"/>
      <c r="K32" s="1012"/>
      <c r="L32" s="1012"/>
      <c r="M32" s="1012"/>
      <c r="N32" s="1012"/>
      <c r="O32" s="1012"/>
      <c r="P32" s="1012"/>
      <c r="R32" s="122"/>
      <c r="S32" s="122"/>
      <c r="T32" s="122"/>
      <c r="U32" s="122"/>
      <c r="V32" s="122"/>
      <c r="W32" s="122"/>
      <c r="X32" s="122"/>
      <c r="Y32" s="125"/>
      <c r="Z32" s="125">
        <v>20</v>
      </c>
      <c r="AA32" s="125" t="str">
        <f t="shared" si="1"/>
        <v/>
      </c>
      <c r="AB32" s="125" t="str">
        <f t="shared" si="2"/>
        <v/>
      </c>
      <c r="AC32" s="125" t="str">
        <f t="shared" si="3"/>
        <v/>
      </c>
      <c r="AD32" s="125" t="str">
        <f t="shared" si="4"/>
        <v/>
      </c>
      <c r="AE32" s="126">
        <v>20</v>
      </c>
      <c r="AF32" s="126" t="str">
        <f t="shared" si="5"/>
        <v/>
      </c>
      <c r="AG32" s="126" t="str">
        <f t="shared" si="6"/>
        <v/>
      </c>
      <c r="AH32" s="126" t="str">
        <f t="shared" si="7"/>
        <v/>
      </c>
      <c r="AI32" s="126" t="str">
        <f t="shared" si="8"/>
        <v/>
      </c>
      <c r="AJ32" s="126" t="str">
        <f t="shared" si="9"/>
        <v/>
      </c>
      <c r="AK32" s="126" t="str">
        <f t="shared" si="10"/>
        <v/>
      </c>
      <c r="AL32" s="160" t="s">
        <v>22</v>
      </c>
      <c r="AM32" s="160">
        <f>MIN(AI13:AI1012)</f>
        <v>0</v>
      </c>
      <c r="AN32" s="160"/>
      <c r="AO32" s="160"/>
      <c r="AP32" s="127"/>
      <c r="AQ32" s="160" t="s">
        <v>22</v>
      </c>
      <c r="AR32" s="160">
        <f>MIN(AJ13:AJ1012)</f>
        <v>0</v>
      </c>
      <c r="AS32" s="160"/>
      <c r="AT32" s="160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30"/>
    </row>
    <row r="33" spans="2:62" s="121" customFormat="1" ht="12" customHeight="1" x14ac:dyDescent="0.25">
      <c r="B33" s="161">
        <v>21</v>
      </c>
      <c r="C33" s="345"/>
      <c r="D33" s="55"/>
      <c r="E33" s="55"/>
      <c r="F33" s="271"/>
      <c r="G33" s="1019"/>
      <c r="H33" s="1020"/>
      <c r="R33" s="122"/>
      <c r="S33" s="122"/>
      <c r="T33" s="122"/>
      <c r="U33" s="122"/>
      <c r="V33" s="122"/>
      <c r="W33" s="122"/>
      <c r="X33" s="122"/>
      <c r="Y33" s="125"/>
      <c r="Z33" s="125">
        <v>21</v>
      </c>
      <c r="AA33" s="125" t="str">
        <f t="shared" si="1"/>
        <v/>
      </c>
      <c r="AB33" s="125" t="str">
        <f t="shared" si="2"/>
        <v/>
      </c>
      <c r="AC33" s="125" t="str">
        <f t="shared" si="3"/>
        <v/>
      </c>
      <c r="AD33" s="125" t="str">
        <f t="shared" si="4"/>
        <v/>
      </c>
      <c r="AE33" s="126">
        <v>21</v>
      </c>
      <c r="AF33" s="126" t="str">
        <f t="shared" si="5"/>
        <v/>
      </c>
      <c r="AG33" s="126" t="str">
        <f t="shared" si="6"/>
        <v/>
      </c>
      <c r="AH33" s="126" t="str">
        <f t="shared" si="7"/>
        <v/>
      </c>
      <c r="AI33" s="126" t="str">
        <f t="shared" si="8"/>
        <v/>
      </c>
      <c r="AJ33" s="126" t="str">
        <f t="shared" si="9"/>
        <v/>
      </c>
      <c r="AK33" s="126" t="str">
        <f t="shared" si="10"/>
        <v/>
      </c>
      <c r="AL33" s="160" t="s">
        <v>23</v>
      </c>
      <c r="AM33" s="160" t="e">
        <f>IF(AM32&lt;AM31,AM32,0)</f>
        <v>#NUM!</v>
      </c>
      <c r="AN33" s="160" t="e">
        <f>IF(AM32&lt;AM31,9.5,0)</f>
        <v>#NUM!</v>
      </c>
      <c r="AO33" s="160"/>
      <c r="AP33" s="127"/>
      <c r="AQ33" s="160" t="s">
        <v>23</v>
      </c>
      <c r="AR33" s="160" t="e">
        <f>IF(AR32&lt;AR31,AR32,0)</f>
        <v>#NUM!</v>
      </c>
      <c r="AS33" s="160" t="e">
        <f>IF(AR32&lt;AR31,20,0)</f>
        <v>#NUM!</v>
      </c>
      <c r="AT33" s="160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30"/>
    </row>
    <row r="34" spans="2:62" s="121" customFormat="1" ht="12" customHeight="1" x14ac:dyDescent="0.25">
      <c r="B34" s="161">
        <v>22</v>
      </c>
      <c r="C34" s="345"/>
      <c r="D34" s="55"/>
      <c r="E34" s="55"/>
      <c r="F34" s="271"/>
      <c r="G34" s="1019"/>
      <c r="H34" s="1020"/>
      <c r="I34" s="121" t="s">
        <v>218</v>
      </c>
      <c r="R34" s="122"/>
      <c r="S34" s="122"/>
      <c r="T34" s="122"/>
      <c r="U34" s="122"/>
      <c r="V34" s="122"/>
      <c r="W34" s="122"/>
      <c r="X34" s="122"/>
      <c r="Y34" s="125"/>
      <c r="Z34" s="125">
        <v>22</v>
      </c>
      <c r="AA34" s="125" t="str">
        <f t="shared" si="1"/>
        <v/>
      </c>
      <c r="AB34" s="125" t="str">
        <f t="shared" si="2"/>
        <v/>
      </c>
      <c r="AC34" s="125" t="str">
        <f t="shared" si="3"/>
        <v/>
      </c>
      <c r="AD34" s="125" t="str">
        <f t="shared" si="4"/>
        <v/>
      </c>
      <c r="AE34" s="126">
        <v>22</v>
      </c>
      <c r="AF34" s="126" t="str">
        <f t="shared" si="5"/>
        <v/>
      </c>
      <c r="AG34" s="126" t="str">
        <f t="shared" si="6"/>
        <v/>
      </c>
      <c r="AH34" s="126" t="str">
        <f t="shared" si="7"/>
        <v/>
      </c>
      <c r="AI34" s="126" t="str">
        <f t="shared" si="8"/>
        <v/>
      </c>
      <c r="AJ34" s="126" t="str">
        <f t="shared" si="9"/>
        <v/>
      </c>
      <c r="AK34" s="126" t="str">
        <f t="shared" si="10"/>
        <v/>
      </c>
      <c r="AL34" s="171">
        <v>0</v>
      </c>
      <c r="AM34" s="160" t="e">
        <f>IF(AM32&lt;AM31,AM31,AM32)</f>
        <v>#NUM!</v>
      </c>
      <c r="AN34" s="160">
        <f>AN16+4.5</f>
        <v>10.5</v>
      </c>
      <c r="AO34" s="160">
        <f>AO16+4.5</f>
        <v>8.5</v>
      </c>
      <c r="AP34" s="127"/>
      <c r="AQ34" s="171">
        <v>0</v>
      </c>
      <c r="AR34" s="160" t="e">
        <f>IF(AR32&lt;AR31,AR31,AR32)</f>
        <v>#NUM!</v>
      </c>
      <c r="AS34" s="160">
        <f>AS16+4.5</f>
        <v>21</v>
      </c>
      <c r="AT34" s="160">
        <f>AT16+4.5</f>
        <v>19</v>
      </c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30"/>
    </row>
    <row r="35" spans="2:62" s="121" customFormat="1" ht="12" customHeight="1" x14ac:dyDescent="0.25">
      <c r="B35" s="161">
        <v>23</v>
      </c>
      <c r="C35" s="345"/>
      <c r="D35" s="55"/>
      <c r="E35" s="55"/>
      <c r="F35" s="271"/>
      <c r="G35" s="1021"/>
      <c r="H35" s="1022"/>
      <c r="I35" s="121" t="s">
        <v>219</v>
      </c>
      <c r="R35" s="122"/>
      <c r="S35" s="122"/>
      <c r="T35" s="122"/>
      <c r="U35" s="122"/>
      <c r="V35" s="122"/>
      <c r="W35" s="122"/>
      <c r="X35" s="122"/>
      <c r="Y35" s="125"/>
      <c r="Z35" s="125">
        <v>23</v>
      </c>
      <c r="AA35" s="125" t="str">
        <f t="shared" si="1"/>
        <v/>
      </c>
      <c r="AB35" s="125" t="str">
        <f t="shared" si="2"/>
        <v/>
      </c>
      <c r="AC35" s="125" t="str">
        <f t="shared" si="3"/>
        <v/>
      </c>
      <c r="AD35" s="125" t="str">
        <f t="shared" si="4"/>
        <v/>
      </c>
      <c r="AE35" s="126">
        <v>23</v>
      </c>
      <c r="AF35" s="126" t="str">
        <f t="shared" si="5"/>
        <v/>
      </c>
      <c r="AG35" s="126" t="str">
        <f t="shared" si="6"/>
        <v/>
      </c>
      <c r="AH35" s="126" t="str">
        <f t="shared" si="7"/>
        <v/>
      </c>
      <c r="AI35" s="126" t="str">
        <f t="shared" si="8"/>
        <v/>
      </c>
      <c r="AJ35" s="126" t="str">
        <f t="shared" si="9"/>
        <v/>
      </c>
      <c r="AK35" s="126" t="str">
        <f t="shared" si="10"/>
        <v/>
      </c>
      <c r="AL35" s="171">
        <v>0</v>
      </c>
      <c r="AM35" s="160" t="e">
        <f>IF(AM32&lt;AM31,AM31,AM32)</f>
        <v>#NUM!</v>
      </c>
      <c r="AN35" s="160">
        <f t="shared" ref="AN35:AO43" si="18">AN17+4.5</f>
        <v>9.5</v>
      </c>
      <c r="AO35" s="160">
        <f t="shared" si="18"/>
        <v>9.5</v>
      </c>
      <c r="AP35" s="127"/>
      <c r="AQ35" s="171">
        <v>0</v>
      </c>
      <c r="AR35" s="160" t="e">
        <f>IF(AR32&lt;AR31,AR31,AR32)</f>
        <v>#NUM!</v>
      </c>
      <c r="AS35" s="160">
        <f t="shared" ref="AS35:AT43" si="19">AS17+4.5</f>
        <v>20</v>
      </c>
      <c r="AT35" s="160">
        <f t="shared" si="19"/>
        <v>20</v>
      </c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30"/>
    </row>
    <row r="36" spans="2:62" s="121" customFormat="1" ht="12" customHeight="1" x14ac:dyDescent="0.25">
      <c r="B36" s="161">
        <v>24</v>
      </c>
      <c r="C36" s="345"/>
      <c r="D36" s="55"/>
      <c r="E36" s="55"/>
      <c r="F36" s="271"/>
      <c r="G36" s="1023"/>
      <c r="H36" s="1023"/>
      <c r="R36" s="122"/>
      <c r="S36" s="122"/>
      <c r="T36" s="122"/>
      <c r="U36" s="122"/>
      <c r="V36" s="122"/>
      <c r="W36" s="122"/>
      <c r="X36" s="122"/>
      <c r="Y36" s="125"/>
      <c r="Z36" s="125">
        <v>24</v>
      </c>
      <c r="AA36" s="125" t="str">
        <f t="shared" si="1"/>
        <v/>
      </c>
      <c r="AB36" s="125" t="str">
        <f t="shared" si="2"/>
        <v/>
      </c>
      <c r="AC36" s="125" t="str">
        <f t="shared" si="3"/>
        <v/>
      </c>
      <c r="AD36" s="125" t="str">
        <f t="shared" si="4"/>
        <v/>
      </c>
      <c r="AE36" s="126">
        <v>24</v>
      </c>
      <c r="AF36" s="126" t="str">
        <f t="shared" si="5"/>
        <v/>
      </c>
      <c r="AG36" s="126" t="str">
        <f t="shared" si="6"/>
        <v/>
      </c>
      <c r="AH36" s="126" t="str">
        <f t="shared" si="7"/>
        <v/>
      </c>
      <c r="AI36" s="126" t="str">
        <f t="shared" si="8"/>
        <v/>
      </c>
      <c r="AJ36" s="126" t="str">
        <f t="shared" si="9"/>
        <v/>
      </c>
      <c r="AK36" s="126" t="str">
        <f t="shared" si="10"/>
        <v/>
      </c>
      <c r="AL36" s="171">
        <v>0.25</v>
      </c>
      <c r="AM36" s="160" t="e">
        <f t="shared" ref="AM36:AM41" si="20">PERCENTILE($AI$13:$AI$1012,AL36)</f>
        <v>#NUM!</v>
      </c>
      <c r="AN36" s="160">
        <f t="shared" si="18"/>
        <v>9.5</v>
      </c>
      <c r="AO36" s="160">
        <f t="shared" si="18"/>
        <v>9.5</v>
      </c>
      <c r="AP36" s="127"/>
      <c r="AQ36" s="171">
        <v>0.25</v>
      </c>
      <c r="AR36" s="160" t="e">
        <f>PERCENTILE($AJ$13:$AJ$1012,AQ36)</f>
        <v>#NUM!</v>
      </c>
      <c r="AS36" s="160">
        <f t="shared" si="19"/>
        <v>20</v>
      </c>
      <c r="AT36" s="160">
        <f t="shared" si="19"/>
        <v>20</v>
      </c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30"/>
    </row>
    <row r="37" spans="2:62" s="121" customFormat="1" ht="12" customHeight="1" x14ac:dyDescent="0.25">
      <c r="B37" s="161">
        <v>25</v>
      </c>
      <c r="C37" s="345"/>
      <c r="D37" s="55"/>
      <c r="E37" s="55"/>
      <c r="F37" s="271"/>
      <c r="G37" s="1023"/>
      <c r="H37" s="1023"/>
      <c r="R37" s="122"/>
      <c r="S37" s="122"/>
      <c r="Y37" s="125"/>
      <c r="Z37" s="125">
        <v>25</v>
      </c>
      <c r="AA37" s="125" t="str">
        <f t="shared" si="1"/>
        <v/>
      </c>
      <c r="AB37" s="125" t="str">
        <f t="shared" si="2"/>
        <v/>
      </c>
      <c r="AC37" s="125" t="str">
        <f t="shared" si="3"/>
        <v/>
      </c>
      <c r="AD37" s="125" t="str">
        <f t="shared" si="4"/>
        <v/>
      </c>
      <c r="AE37" s="126">
        <v>25</v>
      </c>
      <c r="AF37" s="126" t="str">
        <f t="shared" si="5"/>
        <v/>
      </c>
      <c r="AG37" s="126" t="str">
        <f t="shared" si="6"/>
        <v/>
      </c>
      <c r="AH37" s="126" t="str">
        <f t="shared" si="7"/>
        <v/>
      </c>
      <c r="AI37" s="126" t="str">
        <f t="shared" si="8"/>
        <v/>
      </c>
      <c r="AJ37" s="126" t="str">
        <f t="shared" si="9"/>
        <v/>
      </c>
      <c r="AK37" s="126" t="str">
        <f t="shared" si="10"/>
        <v/>
      </c>
      <c r="AL37" s="171">
        <v>0.25</v>
      </c>
      <c r="AM37" s="160" t="e">
        <f t="shared" si="20"/>
        <v>#NUM!</v>
      </c>
      <c r="AN37" s="160">
        <f t="shared" si="18"/>
        <v>11.5</v>
      </c>
      <c r="AO37" s="160">
        <f t="shared" si="18"/>
        <v>7.5</v>
      </c>
      <c r="AP37" s="127"/>
      <c r="AQ37" s="171">
        <v>0.25</v>
      </c>
      <c r="AR37" s="160" t="e">
        <f t="shared" ref="AR37:AR41" si="21">PERCENTILE($AJ$13:$AJ$1012,AQ37)</f>
        <v>#NUM!</v>
      </c>
      <c r="AS37" s="160">
        <f t="shared" si="19"/>
        <v>22</v>
      </c>
      <c r="AT37" s="160">
        <f t="shared" si="19"/>
        <v>18</v>
      </c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  <c r="BF37" s="128"/>
      <c r="BG37" s="128"/>
      <c r="BH37" s="128"/>
      <c r="BI37" s="128"/>
      <c r="BJ37" s="130"/>
    </row>
    <row r="38" spans="2:62" s="121" customFormat="1" ht="12" customHeight="1" x14ac:dyDescent="0.25">
      <c r="B38" s="161">
        <v>26</v>
      </c>
      <c r="C38" s="345"/>
      <c r="D38" s="55"/>
      <c r="E38" s="55"/>
      <c r="F38" s="271"/>
      <c r="G38" s="1006" t="s">
        <v>220</v>
      </c>
      <c r="H38" s="1007"/>
      <c r="I38" s="1012" t="s">
        <v>221</v>
      </c>
      <c r="J38" s="1012"/>
      <c r="K38" s="1012"/>
      <c r="L38" s="1012"/>
      <c r="M38" s="1012"/>
      <c r="N38" s="1012"/>
      <c r="O38" s="1012"/>
      <c r="P38" s="1012"/>
      <c r="R38" s="122"/>
      <c r="S38" s="122"/>
      <c r="T38" s="122"/>
      <c r="U38" s="122"/>
      <c r="V38" s="122"/>
      <c r="W38" s="122"/>
      <c r="X38" s="122"/>
      <c r="Y38" s="125"/>
      <c r="Z38" s="125">
        <v>26</v>
      </c>
      <c r="AA38" s="125" t="str">
        <f t="shared" si="1"/>
        <v/>
      </c>
      <c r="AB38" s="125" t="str">
        <f t="shared" si="2"/>
        <v/>
      </c>
      <c r="AC38" s="125" t="str">
        <f t="shared" si="3"/>
        <v/>
      </c>
      <c r="AD38" s="125" t="str">
        <f t="shared" si="4"/>
        <v/>
      </c>
      <c r="AE38" s="126">
        <v>26</v>
      </c>
      <c r="AF38" s="126" t="str">
        <f t="shared" si="5"/>
        <v/>
      </c>
      <c r="AG38" s="126" t="str">
        <f t="shared" si="6"/>
        <v/>
      </c>
      <c r="AH38" s="126" t="str">
        <f t="shared" si="7"/>
        <v/>
      </c>
      <c r="AI38" s="126" t="str">
        <f t="shared" si="8"/>
        <v/>
      </c>
      <c r="AJ38" s="126" t="str">
        <f t="shared" si="9"/>
        <v/>
      </c>
      <c r="AK38" s="126" t="str">
        <f t="shared" si="10"/>
        <v/>
      </c>
      <c r="AL38" s="171">
        <v>0.5</v>
      </c>
      <c r="AM38" s="160" t="e">
        <f t="shared" si="20"/>
        <v>#NUM!</v>
      </c>
      <c r="AN38" s="160">
        <f t="shared" si="18"/>
        <v>11.5</v>
      </c>
      <c r="AO38" s="160">
        <f t="shared" si="18"/>
        <v>7.5</v>
      </c>
      <c r="AP38" s="127"/>
      <c r="AQ38" s="171">
        <v>0.5</v>
      </c>
      <c r="AR38" s="160" t="e">
        <f t="shared" si="21"/>
        <v>#NUM!</v>
      </c>
      <c r="AS38" s="160">
        <f t="shared" si="19"/>
        <v>22</v>
      </c>
      <c r="AT38" s="160">
        <f t="shared" si="19"/>
        <v>18</v>
      </c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  <c r="BH38" s="128"/>
      <c r="BI38" s="128"/>
      <c r="BJ38" s="130"/>
    </row>
    <row r="39" spans="2:62" s="121" customFormat="1" ht="12" customHeight="1" x14ac:dyDescent="0.25">
      <c r="B39" s="161">
        <v>27</v>
      </c>
      <c r="C39" s="345"/>
      <c r="D39" s="55"/>
      <c r="E39" s="55"/>
      <c r="F39" s="271"/>
      <c r="G39" s="1008"/>
      <c r="H39" s="1009"/>
      <c r="I39" s="121" t="s">
        <v>222</v>
      </c>
      <c r="R39" s="122"/>
      <c r="S39" s="122"/>
      <c r="T39" s="122"/>
      <c r="U39" s="122"/>
      <c r="V39" s="122"/>
      <c r="W39" s="122"/>
      <c r="X39" s="122"/>
      <c r="Y39" s="125"/>
      <c r="Z39" s="125">
        <v>27</v>
      </c>
      <c r="AA39" s="125" t="str">
        <f t="shared" si="1"/>
        <v/>
      </c>
      <c r="AB39" s="125" t="str">
        <f t="shared" si="2"/>
        <v/>
      </c>
      <c r="AC39" s="125" t="str">
        <f t="shared" si="3"/>
        <v/>
      </c>
      <c r="AD39" s="125" t="str">
        <f t="shared" si="4"/>
        <v/>
      </c>
      <c r="AE39" s="126">
        <v>27</v>
      </c>
      <c r="AF39" s="126" t="str">
        <f t="shared" si="5"/>
        <v/>
      </c>
      <c r="AG39" s="126" t="str">
        <f t="shared" si="6"/>
        <v/>
      </c>
      <c r="AH39" s="126" t="str">
        <f t="shared" si="7"/>
        <v/>
      </c>
      <c r="AI39" s="126" t="str">
        <f t="shared" si="8"/>
        <v/>
      </c>
      <c r="AJ39" s="126" t="str">
        <f t="shared" si="9"/>
        <v/>
      </c>
      <c r="AK39" s="126" t="str">
        <f t="shared" si="10"/>
        <v/>
      </c>
      <c r="AL39" s="171">
        <v>0.5</v>
      </c>
      <c r="AM39" s="160" t="e">
        <f t="shared" si="20"/>
        <v>#NUM!</v>
      </c>
      <c r="AN39" s="160">
        <f t="shared" si="18"/>
        <v>7.5</v>
      </c>
      <c r="AO39" s="160">
        <f t="shared" si="18"/>
        <v>11.5</v>
      </c>
      <c r="AP39" s="127"/>
      <c r="AQ39" s="171">
        <v>0.5</v>
      </c>
      <c r="AR39" s="160" t="e">
        <f t="shared" si="21"/>
        <v>#NUM!</v>
      </c>
      <c r="AS39" s="160">
        <f t="shared" si="19"/>
        <v>18</v>
      </c>
      <c r="AT39" s="160">
        <f t="shared" si="19"/>
        <v>22</v>
      </c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  <c r="BF39" s="128"/>
      <c r="BG39" s="128"/>
      <c r="BH39" s="128"/>
      <c r="BI39" s="128"/>
      <c r="BJ39" s="130"/>
    </row>
    <row r="40" spans="2:62" s="121" customFormat="1" ht="12" customHeight="1" x14ac:dyDescent="0.25">
      <c r="B40" s="161">
        <v>28</v>
      </c>
      <c r="C40" s="345"/>
      <c r="D40" s="55"/>
      <c r="E40" s="55"/>
      <c r="F40" s="271"/>
      <c r="G40" s="1008"/>
      <c r="H40" s="1009"/>
      <c r="I40" s="121" t="s">
        <v>223</v>
      </c>
      <c r="R40" s="122"/>
      <c r="T40" s="122"/>
      <c r="U40" s="272" t="str">
        <f>J22</f>
        <v>І изследване</v>
      </c>
      <c r="V40" s="272"/>
      <c r="W40" s="272" t="str">
        <f>L22</f>
        <v>ІІ изследване</v>
      </c>
      <c r="X40" s="272"/>
      <c r="Y40" s="289"/>
      <c r="Z40" s="125">
        <v>28</v>
      </c>
      <c r="AA40" s="125" t="str">
        <f t="shared" si="1"/>
        <v/>
      </c>
      <c r="AB40" s="125" t="str">
        <f t="shared" si="2"/>
        <v/>
      </c>
      <c r="AC40" s="125" t="str">
        <f t="shared" si="3"/>
        <v/>
      </c>
      <c r="AD40" s="125" t="str">
        <f t="shared" si="4"/>
        <v/>
      </c>
      <c r="AE40" s="126">
        <v>28</v>
      </c>
      <c r="AF40" s="126" t="str">
        <f t="shared" si="5"/>
        <v/>
      </c>
      <c r="AG40" s="126" t="str">
        <f t="shared" si="6"/>
        <v/>
      </c>
      <c r="AH40" s="126" t="str">
        <f t="shared" si="7"/>
        <v/>
      </c>
      <c r="AI40" s="126" t="str">
        <f t="shared" si="8"/>
        <v/>
      </c>
      <c r="AJ40" s="126" t="str">
        <f t="shared" si="9"/>
        <v/>
      </c>
      <c r="AK40" s="126" t="str">
        <f t="shared" si="10"/>
        <v/>
      </c>
      <c r="AL40" s="171">
        <v>0.75</v>
      </c>
      <c r="AM40" s="160" t="e">
        <f t="shared" si="20"/>
        <v>#NUM!</v>
      </c>
      <c r="AN40" s="160">
        <f t="shared" si="18"/>
        <v>7.5</v>
      </c>
      <c r="AO40" s="160">
        <f t="shared" si="18"/>
        <v>11.5</v>
      </c>
      <c r="AP40" s="127"/>
      <c r="AQ40" s="171">
        <v>0.75</v>
      </c>
      <c r="AR40" s="160" t="e">
        <f t="shared" si="21"/>
        <v>#NUM!</v>
      </c>
      <c r="AS40" s="160">
        <f t="shared" si="19"/>
        <v>18</v>
      </c>
      <c r="AT40" s="160">
        <f t="shared" si="19"/>
        <v>22</v>
      </c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  <c r="BH40" s="128"/>
      <c r="BI40" s="128"/>
      <c r="BJ40" s="130"/>
    </row>
    <row r="41" spans="2:62" s="121" customFormat="1" ht="12" customHeight="1" x14ac:dyDescent="0.25">
      <c r="B41" s="161">
        <v>29</v>
      </c>
      <c r="C41" s="345"/>
      <c r="D41" s="55"/>
      <c r="E41" s="55"/>
      <c r="F41" s="271"/>
      <c r="G41" s="1008"/>
      <c r="H41" s="1009"/>
      <c r="R41" s="122"/>
      <c r="S41" s="122"/>
      <c r="T41" s="122"/>
      <c r="U41" s="122"/>
      <c r="V41" s="122"/>
      <c r="W41" s="122"/>
      <c r="X41" s="122"/>
      <c r="Y41" s="125"/>
      <c r="Z41" s="125">
        <v>29</v>
      </c>
      <c r="AA41" s="125" t="str">
        <f t="shared" si="1"/>
        <v/>
      </c>
      <c r="AB41" s="125" t="str">
        <f t="shared" si="2"/>
        <v/>
      </c>
      <c r="AC41" s="125" t="str">
        <f t="shared" si="3"/>
        <v/>
      </c>
      <c r="AD41" s="125" t="str">
        <f t="shared" si="4"/>
        <v/>
      </c>
      <c r="AE41" s="126">
        <v>29</v>
      </c>
      <c r="AF41" s="126" t="str">
        <f t="shared" si="5"/>
        <v/>
      </c>
      <c r="AG41" s="126" t="str">
        <f t="shared" si="6"/>
        <v/>
      </c>
      <c r="AH41" s="126" t="str">
        <f t="shared" si="7"/>
        <v/>
      </c>
      <c r="AI41" s="126" t="str">
        <f t="shared" si="8"/>
        <v/>
      </c>
      <c r="AJ41" s="126" t="str">
        <f t="shared" si="9"/>
        <v/>
      </c>
      <c r="AK41" s="126" t="str">
        <f t="shared" si="10"/>
        <v/>
      </c>
      <c r="AL41" s="171">
        <v>0.75</v>
      </c>
      <c r="AM41" s="160" t="e">
        <f t="shared" si="20"/>
        <v>#NUM!</v>
      </c>
      <c r="AN41" s="160">
        <f t="shared" si="18"/>
        <v>9.5</v>
      </c>
      <c r="AO41" s="160">
        <f t="shared" si="18"/>
        <v>9.5</v>
      </c>
      <c r="AP41" s="127"/>
      <c r="AQ41" s="171">
        <v>0.75</v>
      </c>
      <c r="AR41" s="160" t="e">
        <f t="shared" si="21"/>
        <v>#NUM!</v>
      </c>
      <c r="AS41" s="160">
        <f t="shared" si="19"/>
        <v>20</v>
      </c>
      <c r="AT41" s="160">
        <f t="shared" si="19"/>
        <v>20</v>
      </c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30"/>
    </row>
    <row r="42" spans="2:62" s="121" customFormat="1" ht="12" customHeight="1" x14ac:dyDescent="0.25">
      <c r="B42" s="161">
        <v>30</v>
      </c>
      <c r="C42" s="345"/>
      <c r="D42" s="55"/>
      <c r="E42" s="55"/>
      <c r="F42" s="271"/>
      <c r="G42" s="1008"/>
      <c r="H42" s="1009"/>
      <c r="I42" s="1012" t="s">
        <v>224</v>
      </c>
      <c r="J42" s="1012"/>
      <c r="K42" s="1012"/>
      <c r="L42" s="1012"/>
      <c r="M42" s="1012"/>
      <c r="N42" s="1012"/>
      <c r="O42" s="1012"/>
      <c r="P42" s="1012"/>
      <c r="R42" s="122"/>
      <c r="S42" s="122"/>
      <c r="T42" s="122"/>
      <c r="U42" s="122"/>
      <c r="V42" s="122"/>
      <c r="W42" s="122"/>
      <c r="X42" s="122"/>
      <c r="Y42" s="125"/>
      <c r="Z42" s="125">
        <v>30</v>
      </c>
      <c r="AA42" s="125" t="str">
        <f t="shared" si="1"/>
        <v/>
      </c>
      <c r="AB42" s="125" t="str">
        <f t="shared" si="2"/>
        <v/>
      </c>
      <c r="AC42" s="125" t="str">
        <f t="shared" si="3"/>
        <v/>
      </c>
      <c r="AD42" s="125" t="str">
        <f t="shared" si="4"/>
        <v/>
      </c>
      <c r="AE42" s="126">
        <v>30</v>
      </c>
      <c r="AF42" s="126" t="str">
        <f t="shared" si="5"/>
        <v/>
      </c>
      <c r="AG42" s="126" t="str">
        <f t="shared" si="6"/>
        <v/>
      </c>
      <c r="AH42" s="126" t="str">
        <f t="shared" si="7"/>
        <v/>
      </c>
      <c r="AI42" s="126" t="str">
        <f t="shared" si="8"/>
        <v/>
      </c>
      <c r="AJ42" s="126" t="str">
        <f t="shared" si="9"/>
        <v/>
      </c>
      <c r="AK42" s="126" t="str">
        <f t="shared" si="10"/>
        <v/>
      </c>
      <c r="AL42" s="171">
        <v>1</v>
      </c>
      <c r="AM42" s="160" t="e">
        <f>IF(AM46&gt;AM45,AM45,AM46)</f>
        <v>#NUM!</v>
      </c>
      <c r="AN42" s="160">
        <f t="shared" si="18"/>
        <v>9.5</v>
      </c>
      <c r="AO42" s="160">
        <f t="shared" si="18"/>
        <v>9.5</v>
      </c>
      <c r="AP42" s="127"/>
      <c r="AQ42" s="171">
        <v>1</v>
      </c>
      <c r="AR42" s="160" t="e">
        <f>IF(AR46&gt;AR45,AR45,AR46)</f>
        <v>#NUM!</v>
      </c>
      <c r="AS42" s="160">
        <f t="shared" si="19"/>
        <v>20</v>
      </c>
      <c r="AT42" s="160">
        <f t="shared" si="19"/>
        <v>20</v>
      </c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  <c r="BF42" s="128"/>
      <c r="BG42" s="128"/>
      <c r="BH42" s="128"/>
      <c r="BI42" s="128"/>
      <c r="BJ42" s="130"/>
    </row>
    <row r="43" spans="2:62" s="121" customFormat="1" ht="12" customHeight="1" x14ac:dyDescent="0.25">
      <c r="B43" s="161">
        <v>31</v>
      </c>
      <c r="C43" s="345"/>
      <c r="D43" s="55"/>
      <c r="E43" s="55"/>
      <c r="F43" s="271"/>
      <c r="G43" s="1010"/>
      <c r="H43" s="1011"/>
      <c r="I43" s="121" t="s">
        <v>225</v>
      </c>
      <c r="P43" s="144"/>
      <c r="Q43" s="144"/>
      <c r="R43" s="124"/>
      <c r="U43" s="584" t="s">
        <v>490</v>
      </c>
      <c r="V43" s="275"/>
      <c r="W43" s="275"/>
      <c r="X43" s="275"/>
      <c r="Y43" s="125"/>
      <c r="Z43" s="125">
        <v>31</v>
      </c>
      <c r="AA43" s="125" t="str">
        <f t="shared" si="1"/>
        <v/>
      </c>
      <c r="AB43" s="125" t="str">
        <f t="shared" si="2"/>
        <v/>
      </c>
      <c r="AC43" s="125" t="str">
        <f t="shared" si="3"/>
        <v/>
      </c>
      <c r="AD43" s="125" t="str">
        <f t="shared" si="4"/>
        <v/>
      </c>
      <c r="AE43" s="126">
        <v>31</v>
      </c>
      <c r="AF43" s="126" t="str">
        <f t="shared" si="5"/>
        <v/>
      </c>
      <c r="AG43" s="126" t="str">
        <f t="shared" si="6"/>
        <v/>
      </c>
      <c r="AH43" s="126" t="str">
        <f t="shared" si="7"/>
        <v/>
      </c>
      <c r="AI43" s="126" t="str">
        <f t="shared" si="8"/>
        <v/>
      </c>
      <c r="AJ43" s="126" t="str">
        <f t="shared" si="9"/>
        <v/>
      </c>
      <c r="AK43" s="126" t="str">
        <f t="shared" si="10"/>
        <v/>
      </c>
      <c r="AL43" s="171">
        <v>1</v>
      </c>
      <c r="AM43" s="160" t="e">
        <f>IF(AM46&gt;AM45,AM45,AM46)</f>
        <v>#NUM!</v>
      </c>
      <c r="AN43" s="160">
        <f t="shared" si="18"/>
        <v>10.5</v>
      </c>
      <c r="AO43" s="160">
        <f t="shared" si="18"/>
        <v>8.5</v>
      </c>
      <c r="AP43" s="127"/>
      <c r="AQ43" s="171">
        <v>1</v>
      </c>
      <c r="AR43" s="160" t="e">
        <f>IF(AR46&gt;AR45,AR45,AR46)</f>
        <v>#NUM!</v>
      </c>
      <c r="AS43" s="160">
        <f t="shared" si="19"/>
        <v>21</v>
      </c>
      <c r="AT43" s="160">
        <f t="shared" si="19"/>
        <v>19</v>
      </c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30"/>
    </row>
    <row r="44" spans="2:62" s="121" customFormat="1" ht="12" customHeight="1" x14ac:dyDescent="0.25">
      <c r="B44" s="161">
        <v>32</v>
      </c>
      <c r="C44" s="345"/>
      <c r="D44" s="55"/>
      <c r="E44" s="55"/>
      <c r="F44" s="271"/>
      <c r="G44" s="124"/>
      <c r="P44" s="144"/>
      <c r="Q44" s="144"/>
      <c r="R44" s="124"/>
      <c r="S44" s="275"/>
      <c r="T44" s="275"/>
      <c r="U44" s="275"/>
      <c r="V44" s="275"/>
      <c r="W44" s="275"/>
      <c r="X44" s="275"/>
      <c r="Y44" s="125"/>
      <c r="Z44" s="125">
        <v>32</v>
      </c>
      <c r="AA44" s="125" t="str">
        <f t="shared" si="1"/>
        <v/>
      </c>
      <c r="AB44" s="125" t="str">
        <f t="shared" si="2"/>
        <v/>
      </c>
      <c r="AC44" s="125" t="str">
        <f t="shared" si="3"/>
        <v/>
      </c>
      <c r="AD44" s="125" t="str">
        <f t="shared" si="4"/>
        <v/>
      </c>
      <c r="AE44" s="126">
        <v>32</v>
      </c>
      <c r="AF44" s="126" t="str">
        <f t="shared" si="5"/>
        <v/>
      </c>
      <c r="AG44" s="126" t="str">
        <f t="shared" si="6"/>
        <v/>
      </c>
      <c r="AH44" s="126" t="str">
        <f t="shared" si="7"/>
        <v/>
      </c>
      <c r="AI44" s="126" t="str">
        <f t="shared" si="8"/>
        <v/>
      </c>
      <c r="AJ44" s="126" t="str">
        <f t="shared" si="9"/>
        <v/>
      </c>
      <c r="AK44" s="126" t="str">
        <f t="shared" si="10"/>
        <v/>
      </c>
      <c r="AL44" s="160" t="s">
        <v>23</v>
      </c>
      <c r="AM44" s="160" t="e">
        <f>IF(AM46&gt;AM45,AM46,0)</f>
        <v>#NUM!</v>
      </c>
      <c r="AN44" s="160" t="e">
        <f>IF(AM46&gt;AM45,9.5,0)</f>
        <v>#NUM!</v>
      </c>
      <c r="AO44" s="160"/>
      <c r="AP44" s="127"/>
      <c r="AQ44" s="160" t="s">
        <v>23</v>
      </c>
      <c r="AR44" s="160" t="e">
        <f>IF(AR46&gt;AR45,AR46,0)</f>
        <v>#NUM!</v>
      </c>
      <c r="AS44" s="160" t="e">
        <f>IF(AR46&gt;AR45,20,0)</f>
        <v>#NUM!</v>
      </c>
      <c r="AT44" s="160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30"/>
    </row>
    <row r="45" spans="2:62" s="121" customFormat="1" ht="12" customHeight="1" x14ac:dyDescent="0.25">
      <c r="B45" s="161">
        <v>33</v>
      </c>
      <c r="C45" s="345"/>
      <c r="D45" s="55"/>
      <c r="E45" s="55"/>
      <c r="F45" s="271"/>
      <c r="G45" s="124"/>
      <c r="I45" s="121" t="s">
        <v>489</v>
      </c>
      <c r="P45" s="144"/>
      <c r="Q45" s="144"/>
      <c r="R45" s="124"/>
      <c r="S45" s="124"/>
      <c r="T45" s="124"/>
      <c r="U45" s="124"/>
      <c r="V45" s="124"/>
      <c r="W45" s="124"/>
      <c r="X45" s="124"/>
      <c r="Y45" s="125"/>
      <c r="Z45" s="125">
        <v>33</v>
      </c>
      <c r="AA45" s="125" t="str">
        <f t="shared" si="1"/>
        <v/>
      </c>
      <c r="AB45" s="125" t="str">
        <f t="shared" si="2"/>
        <v/>
      </c>
      <c r="AC45" s="125" t="str">
        <f t="shared" si="3"/>
        <v/>
      </c>
      <c r="AD45" s="125" t="str">
        <f t="shared" si="4"/>
        <v/>
      </c>
      <c r="AE45" s="126">
        <v>33</v>
      </c>
      <c r="AF45" s="126" t="str">
        <f t="shared" si="5"/>
        <v/>
      </c>
      <c r="AG45" s="126" t="str">
        <f t="shared" si="6"/>
        <v/>
      </c>
      <c r="AH45" s="126" t="str">
        <f t="shared" si="7"/>
        <v/>
      </c>
      <c r="AI45" s="126" t="str">
        <f t="shared" si="8"/>
        <v/>
      </c>
      <c r="AJ45" s="126" t="str">
        <f t="shared" si="9"/>
        <v/>
      </c>
      <c r="AK45" s="126" t="str">
        <f t="shared" si="10"/>
        <v/>
      </c>
      <c r="AL45" s="160" t="s">
        <v>21</v>
      </c>
      <c r="AM45" s="160" t="e">
        <f>AM41+AN30</f>
        <v>#NUM!</v>
      </c>
      <c r="AN45" s="160"/>
      <c r="AO45" s="160"/>
      <c r="AP45" s="127"/>
      <c r="AQ45" s="160" t="s">
        <v>21</v>
      </c>
      <c r="AR45" s="160" t="e">
        <f>AR41+AS30</f>
        <v>#NUM!</v>
      </c>
      <c r="AS45" s="160"/>
      <c r="AT45" s="160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30"/>
    </row>
    <row r="46" spans="2:62" s="121" customFormat="1" ht="12" customHeight="1" x14ac:dyDescent="0.25">
      <c r="B46" s="161">
        <v>34</v>
      </c>
      <c r="C46" s="345"/>
      <c r="D46" s="55"/>
      <c r="E46" s="55"/>
      <c r="F46" s="271"/>
      <c r="G46" s="124"/>
      <c r="J46" s="121" t="s">
        <v>482</v>
      </c>
      <c r="P46" s="144"/>
      <c r="Q46" s="144"/>
      <c r="R46" s="124"/>
      <c r="S46" s="124"/>
      <c r="T46" s="124"/>
      <c r="U46" s="124"/>
      <c r="V46" s="124"/>
      <c r="W46" s="124"/>
      <c r="X46" s="124"/>
      <c r="Y46" s="125"/>
      <c r="Z46" s="125">
        <v>34</v>
      </c>
      <c r="AA46" s="125" t="str">
        <f t="shared" si="1"/>
        <v/>
      </c>
      <c r="AB46" s="125" t="str">
        <f t="shared" si="2"/>
        <v/>
      </c>
      <c r="AC46" s="125" t="str">
        <f t="shared" si="3"/>
        <v/>
      </c>
      <c r="AD46" s="125" t="str">
        <f t="shared" si="4"/>
        <v/>
      </c>
      <c r="AE46" s="126">
        <v>34</v>
      </c>
      <c r="AF46" s="126" t="str">
        <f t="shared" si="5"/>
        <v/>
      </c>
      <c r="AG46" s="126" t="str">
        <f t="shared" si="6"/>
        <v/>
      </c>
      <c r="AH46" s="126" t="str">
        <f t="shared" si="7"/>
        <v/>
      </c>
      <c r="AI46" s="126" t="str">
        <f t="shared" si="8"/>
        <v/>
      </c>
      <c r="AJ46" s="126" t="str">
        <f t="shared" si="9"/>
        <v/>
      </c>
      <c r="AK46" s="126" t="str">
        <f t="shared" si="10"/>
        <v/>
      </c>
      <c r="AL46" s="160" t="s">
        <v>35</v>
      </c>
      <c r="AM46" s="160">
        <f>MAX(AI13:AI1012)</f>
        <v>0</v>
      </c>
      <c r="AN46" s="160"/>
      <c r="AO46" s="160"/>
      <c r="AP46" s="127"/>
      <c r="AQ46" s="160" t="s">
        <v>35</v>
      </c>
      <c r="AR46" s="160">
        <f>MAX(AJ13:AJ1012)</f>
        <v>0</v>
      </c>
      <c r="AS46" s="160"/>
      <c r="AT46" s="160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30"/>
    </row>
    <row r="47" spans="2:62" s="121" customFormat="1" ht="12" customHeight="1" x14ac:dyDescent="0.25">
      <c r="B47" s="161">
        <v>35</v>
      </c>
      <c r="C47" s="345"/>
      <c r="D47" s="55"/>
      <c r="E47" s="55"/>
      <c r="F47" s="271"/>
      <c r="G47" s="124"/>
      <c r="J47" s="121" t="s">
        <v>483</v>
      </c>
      <c r="O47" s="144"/>
      <c r="P47" s="144"/>
      <c r="Q47" s="144"/>
      <c r="R47" s="124"/>
      <c r="S47" s="124"/>
      <c r="T47" s="124"/>
      <c r="U47" s="124"/>
      <c r="V47" s="124"/>
      <c r="W47" s="124"/>
      <c r="X47" s="124"/>
      <c r="Y47" s="125"/>
      <c r="Z47" s="125">
        <v>35</v>
      </c>
      <c r="AA47" s="125" t="str">
        <f t="shared" si="1"/>
        <v/>
      </c>
      <c r="AB47" s="125" t="str">
        <f t="shared" si="2"/>
        <v/>
      </c>
      <c r="AC47" s="125" t="str">
        <f t="shared" si="3"/>
        <v/>
      </c>
      <c r="AD47" s="125" t="str">
        <f t="shared" si="4"/>
        <v/>
      </c>
      <c r="AE47" s="126">
        <v>35</v>
      </c>
      <c r="AF47" s="126" t="str">
        <f t="shared" si="5"/>
        <v/>
      </c>
      <c r="AG47" s="126" t="str">
        <f t="shared" si="6"/>
        <v/>
      </c>
      <c r="AH47" s="126" t="str">
        <f t="shared" si="7"/>
        <v/>
      </c>
      <c r="AI47" s="126" t="str">
        <f t="shared" si="8"/>
        <v/>
      </c>
      <c r="AJ47" s="126" t="str">
        <f t="shared" si="9"/>
        <v/>
      </c>
      <c r="AK47" s="126" t="str">
        <f t="shared" si="10"/>
        <v/>
      </c>
      <c r="AL47" s="127"/>
      <c r="AM47" s="127"/>
      <c r="AN47" s="127"/>
      <c r="AO47" s="127"/>
      <c r="AP47" s="127"/>
      <c r="AQ47" s="127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30"/>
    </row>
    <row r="48" spans="2:62" s="121" customFormat="1" ht="12" customHeight="1" x14ac:dyDescent="0.2">
      <c r="B48" s="161">
        <v>36</v>
      </c>
      <c r="C48" s="345"/>
      <c r="D48" s="55"/>
      <c r="E48" s="55"/>
      <c r="F48" s="271"/>
      <c r="G48" s="124"/>
      <c r="O48" s="144"/>
      <c r="P48" s="124"/>
      <c r="Q48" s="124"/>
      <c r="R48" s="124"/>
      <c r="S48" s="124"/>
      <c r="T48" s="124"/>
      <c r="U48" s="124"/>
      <c r="V48" s="124"/>
      <c r="W48" s="124"/>
      <c r="X48" s="124"/>
      <c r="Y48" s="125"/>
      <c r="Z48" s="125">
        <v>36</v>
      </c>
      <c r="AA48" s="125" t="str">
        <f t="shared" si="1"/>
        <v/>
      </c>
      <c r="AB48" s="125" t="str">
        <f t="shared" si="2"/>
        <v/>
      </c>
      <c r="AC48" s="125" t="str">
        <f t="shared" si="3"/>
        <v/>
      </c>
      <c r="AD48" s="125" t="str">
        <f t="shared" si="4"/>
        <v/>
      </c>
      <c r="AE48" s="126">
        <v>36</v>
      </c>
      <c r="AF48" s="126" t="str">
        <f t="shared" si="5"/>
        <v/>
      </c>
      <c r="AG48" s="126" t="str">
        <f t="shared" si="6"/>
        <v/>
      </c>
      <c r="AH48" s="126" t="str">
        <f t="shared" si="7"/>
        <v/>
      </c>
      <c r="AI48" s="126" t="str">
        <f t="shared" si="8"/>
        <v/>
      </c>
      <c r="AJ48" s="126" t="str">
        <f t="shared" si="9"/>
        <v/>
      </c>
      <c r="AK48" s="126" t="str">
        <f t="shared" si="10"/>
        <v/>
      </c>
      <c r="AL48" s="127"/>
      <c r="AM48" s="127"/>
      <c r="AN48" s="127"/>
      <c r="AO48" s="127"/>
      <c r="AP48" s="127"/>
      <c r="AQ48" s="127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30"/>
    </row>
    <row r="49" spans="1:62" s="121" customFormat="1" ht="12" customHeight="1" x14ac:dyDescent="0.2">
      <c r="B49" s="161">
        <v>37</v>
      </c>
      <c r="C49" s="345"/>
      <c r="D49" s="55"/>
      <c r="E49" s="55"/>
      <c r="F49" s="271"/>
      <c r="G49" s="124"/>
      <c r="O49" s="144"/>
      <c r="P49" s="124"/>
      <c r="Q49" s="124"/>
      <c r="R49" s="124"/>
      <c r="S49" s="124"/>
      <c r="T49" s="124"/>
      <c r="U49" s="124"/>
      <c r="V49" s="124"/>
      <c r="W49" s="124"/>
      <c r="X49" s="124"/>
      <c r="Y49" s="125"/>
      <c r="Z49" s="125">
        <v>37</v>
      </c>
      <c r="AA49" s="125" t="str">
        <f t="shared" si="1"/>
        <v/>
      </c>
      <c r="AB49" s="125" t="str">
        <f t="shared" si="2"/>
        <v/>
      </c>
      <c r="AC49" s="125" t="str">
        <f t="shared" si="3"/>
        <v/>
      </c>
      <c r="AD49" s="125" t="str">
        <f t="shared" si="4"/>
        <v/>
      </c>
      <c r="AE49" s="126">
        <v>37</v>
      </c>
      <c r="AF49" s="126" t="str">
        <f t="shared" si="5"/>
        <v/>
      </c>
      <c r="AG49" s="126" t="str">
        <f t="shared" si="6"/>
        <v/>
      </c>
      <c r="AH49" s="126" t="str">
        <f t="shared" si="7"/>
        <v/>
      </c>
      <c r="AI49" s="126" t="str">
        <f t="shared" si="8"/>
        <v/>
      </c>
      <c r="AJ49" s="126" t="str">
        <f t="shared" si="9"/>
        <v/>
      </c>
      <c r="AK49" s="126" t="str">
        <f t="shared" si="10"/>
        <v/>
      </c>
      <c r="AL49" s="127"/>
      <c r="AM49" s="127"/>
      <c r="AN49" s="127"/>
      <c r="AO49" s="127"/>
      <c r="AP49" s="127"/>
      <c r="AQ49" s="127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30"/>
    </row>
    <row r="50" spans="1:62" s="121" customFormat="1" ht="12" customHeight="1" x14ac:dyDescent="0.2">
      <c r="B50" s="161">
        <v>38</v>
      </c>
      <c r="C50" s="345"/>
      <c r="D50" s="55"/>
      <c r="E50" s="55"/>
      <c r="F50" s="271"/>
      <c r="G50" s="821" t="s">
        <v>51</v>
      </c>
      <c r="H50" s="821"/>
      <c r="I50" s="821"/>
      <c r="J50" s="821"/>
      <c r="K50" s="821"/>
      <c r="L50" s="821"/>
      <c r="N50" s="1036" t="s">
        <v>487</v>
      </c>
      <c r="O50" s="1036"/>
      <c r="P50" s="1036"/>
      <c r="Q50" s="1036"/>
      <c r="R50" s="1036"/>
      <c r="S50" s="1036"/>
      <c r="T50" s="124"/>
      <c r="U50" s="124"/>
      <c r="V50" s="124"/>
      <c r="W50" s="124"/>
      <c r="X50" s="124"/>
      <c r="Y50" s="125"/>
      <c r="Z50" s="125">
        <v>38</v>
      </c>
      <c r="AA50" s="125" t="str">
        <f t="shared" si="1"/>
        <v/>
      </c>
      <c r="AB50" s="125" t="str">
        <f t="shared" si="2"/>
        <v/>
      </c>
      <c r="AC50" s="125" t="str">
        <f t="shared" si="3"/>
        <v/>
      </c>
      <c r="AD50" s="125" t="str">
        <f t="shared" si="4"/>
        <v/>
      </c>
      <c r="AE50" s="126">
        <v>38</v>
      </c>
      <c r="AF50" s="126" t="str">
        <f t="shared" si="5"/>
        <v/>
      </c>
      <c r="AG50" s="126" t="str">
        <f t="shared" si="6"/>
        <v/>
      </c>
      <c r="AH50" s="126" t="str">
        <f t="shared" si="7"/>
        <v/>
      </c>
      <c r="AI50" s="126" t="str">
        <f t="shared" si="8"/>
        <v/>
      </c>
      <c r="AJ50" s="126" t="str">
        <f t="shared" si="9"/>
        <v/>
      </c>
      <c r="AK50" s="126" t="str">
        <f t="shared" si="10"/>
        <v/>
      </c>
      <c r="AL50" s="127"/>
      <c r="AM50" s="127"/>
      <c r="AN50" s="127"/>
      <c r="AO50" s="127"/>
      <c r="AP50" s="127"/>
      <c r="AQ50" s="127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30"/>
    </row>
    <row r="51" spans="1:62" s="184" customFormat="1" ht="12" customHeight="1" x14ac:dyDescent="0.2">
      <c r="A51" s="121"/>
      <c r="B51" s="161">
        <v>39</v>
      </c>
      <c r="C51" s="345"/>
      <c r="D51" s="55"/>
      <c r="E51" s="55"/>
      <c r="F51" s="271"/>
      <c r="G51" s="822"/>
      <c r="H51" s="822"/>
      <c r="I51" s="822"/>
      <c r="J51" s="822"/>
      <c r="K51" s="822"/>
      <c r="L51" s="822"/>
      <c r="M51" s="121"/>
      <c r="N51" s="934" t="s">
        <v>488</v>
      </c>
      <c r="O51" s="928" t="s">
        <v>249</v>
      </c>
      <c r="P51" s="929"/>
      <c r="Q51" s="934" t="s">
        <v>488</v>
      </c>
      <c r="R51" s="928" t="s">
        <v>249</v>
      </c>
      <c r="S51" s="929"/>
      <c r="T51" s="124"/>
      <c r="U51" s="124"/>
      <c r="V51" s="124"/>
      <c r="W51" s="124"/>
      <c r="X51" s="124"/>
      <c r="Y51" s="125"/>
      <c r="Z51" s="125">
        <v>39</v>
      </c>
      <c r="AA51" s="125" t="str">
        <f t="shared" si="1"/>
        <v/>
      </c>
      <c r="AB51" s="125" t="str">
        <f t="shared" si="2"/>
        <v/>
      </c>
      <c r="AC51" s="125" t="str">
        <f t="shared" si="3"/>
        <v/>
      </c>
      <c r="AD51" s="125" t="str">
        <f t="shared" si="4"/>
        <v/>
      </c>
      <c r="AE51" s="126">
        <v>39</v>
      </c>
      <c r="AF51" s="126" t="str">
        <f t="shared" si="5"/>
        <v/>
      </c>
      <c r="AG51" s="126" t="str">
        <f t="shared" si="6"/>
        <v/>
      </c>
      <c r="AH51" s="126" t="str">
        <f t="shared" si="7"/>
        <v/>
      </c>
      <c r="AI51" s="126" t="str">
        <f t="shared" si="8"/>
        <v/>
      </c>
      <c r="AJ51" s="126" t="str">
        <f t="shared" si="9"/>
        <v/>
      </c>
      <c r="AK51" s="126" t="str">
        <f t="shared" si="10"/>
        <v/>
      </c>
      <c r="AL51" s="127"/>
      <c r="AM51" s="127"/>
      <c r="AN51" s="127"/>
      <c r="AO51" s="127"/>
      <c r="AP51" s="127"/>
      <c r="AQ51" s="127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30"/>
    </row>
    <row r="52" spans="1:62" s="184" customFormat="1" ht="12" customHeight="1" x14ac:dyDescent="0.2">
      <c r="A52" s="121"/>
      <c r="B52" s="161">
        <v>40</v>
      </c>
      <c r="C52" s="345"/>
      <c r="D52" s="55"/>
      <c r="E52" s="55"/>
      <c r="F52" s="271"/>
      <c r="G52" s="918" t="s">
        <v>52</v>
      </c>
      <c r="H52" s="918" t="s">
        <v>53</v>
      </c>
      <c r="I52" s="918" t="s">
        <v>54</v>
      </c>
      <c r="J52" s="918" t="s">
        <v>52</v>
      </c>
      <c r="K52" s="918" t="s">
        <v>53</v>
      </c>
      <c r="L52" s="918" t="s">
        <v>54</v>
      </c>
      <c r="M52" s="121"/>
      <c r="N52" s="1037"/>
      <c r="O52" s="930"/>
      <c r="P52" s="931"/>
      <c r="Q52" s="1037"/>
      <c r="R52" s="930"/>
      <c r="S52" s="931"/>
      <c r="T52" s="124"/>
      <c r="U52" s="124"/>
      <c r="V52" s="124"/>
      <c r="W52" s="124"/>
      <c r="X52" s="124"/>
      <c r="Y52" s="125"/>
      <c r="Z52" s="125">
        <v>40</v>
      </c>
      <c r="AA52" s="125" t="str">
        <f t="shared" si="1"/>
        <v/>
      </c>
      <c r="AB52" s="125" t="str">
        <f t="shared" si="2"/>
        <v/>
      </c>
      <c r="AC52" s="125" t="str">
        <f t="shared" si="3"/>
        <v/>
      </c>
      <c r="AD52" s="125" t="str">
        <f t="shared" si="4"/>
        <v/>
      </c>
      <c r="AE52" s="126">
        <v>40</v>
      </c>
      <c r="AF52" s="126" t="str">
        <f t="shared" si="5"/>
        <v/>
      </c>
      <c r="AG52" s="126" t="str">
        <f t="shared" si="6"/>
        <v/>
      </c>
      <c r="AH52" s="126" t="str">
        <f t="shared" si="7"/>
        <v/>
      </c>
      <c r="AI52" s="126" t="str">
        <f t="shared" si="8"/>
        <v/>
      </c>
      <c r="AJ52" s="126" t="str">
        <f t="shared" si="9"/>
        <v/>
      </c>
      <c r="AK52" s="126" t="str">
        <f t="shared" si="10"/>
        <v/>
      </c>
      <c r="AL52" s="127"/>
      <c r="AM52" s="127"/>
      <c r="AN52" s="127"/>
      <c r="AO52" s="127"/>
      <c r="AP52" s="127"/>
      <c r="AQ52" s="127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30"/>
    </row>
    <row r="53" spans="1:62" s="184" customFormat="1" ht="12" customHeight="1" x14ac:dyDescent="0.2">
      <c r="A53" s="121"/>
      <c r="B53" s="161">
        <v>41</v>
      </c>
      <c r="C53" s="345"/>
      <c r="D53" s="55"/>
      <c r="E53" s="55"/>
      <c r="F53" s="271"/>
      <c r="G53" s="919"/>
      <c r="H53" s="919"/>
      <c r="I53" s="919"/>
      <c r="J53" s="919"/>
      <c r="K53" s="919"/>
      <c r="L53" s="919"/>
      <c r="M53" s="121"/>
      <c r="N53" s="1037"/>
      <c r="O53" s="932"/>
      <c r="P53" s="933"/>
      <c r="Q53" s="1037"/>
      <c r="R53" s="932"/>
      <c r="S53" s="933"/>
      <c r="T53" s="124"/>
      <c r="U53" s="124"/>
      <c r="V53" s="124"/>
      <c r="W53" s="124"/>
      <c r="X53" s="124"/>
      <c r="Y53" s="125"/>
      <c r="Z53" s="125">
        <v>41</v>
      </c>
      <c r="AA53" s="125" t="str">
        <f t="shared" si="1"/>
        <v/>
      </c>
      <c r="AB53" s="125" t="str">
        <f t="shared" si="2"/>
        <v/>
      </c>
      <c r="AC53" s="125" t="str">
        <f t="shared" si="3"/>
        <v/>
      </c>
      <c r="AD53" s="125" t="str">
        <f t="shared" si="4"/>
        <v/>
      </c>
      <c r="AE53" s="126">
        <v>41</v>
      </c>
      <c r="AF53" s="126" t="str">
        <f t="shared" si="5"/>
        <v/>
      </c>
      <c r="AG53" s="126" t="str">
        <f t="shared" si="6"/>
        <v/>
      </c>
      <c r="AH53" s="126" t="str">
        <f t="shared" si="7"/>
        <v/>
      </c>
      <c r="AI53" s="126" t="str">
        <f t="shared" si="8"/>
        <v/>
      </c>
      <c r="AJ53" s="126" t="str">
        <f t="shared" si="9"/>
        <v/>
      </c>
      <c r="AK53" s="126" t="str">
        <f t="shared" si="10"/>
        <v/>
      </c>
      <c r="AL53" s="127"/>
      <c r="AM53" s="127"/>
      <c r="AN53" s="127"/>
      <c r="AO53" s="127"/>
      <c r="AP53" s="127"/>
      <c r="AQ53" s="127"/>
      <c r="AR53" s="128"/>
      <c r="AS53" s="128"/>
      <c r="AT53" s="128"/>
      <c r="AU53" s="128"/>
      <c r="AV53" s="128"/>
      <c r="AW53" s="128"/>
      <c r="AX53" s="128"/>
      <c r="AY53" s="128"/>
      <c r="AZ53" s="128"/>
      <c r="BA53" s="128"/>
      <c r="BB53" s="128"/>
      <c r="BC53" s="128"/>
      <c r="BD53" s="128"/>
      <c r="BE53" s="128"/>
      <c r="BF53" s="128"/>
      <c r="BG53" s="128"/>
      <c r="BH53" s="128"/>
      <c r="BI53" s="128"/>
      <c r="BJ53" s="130"/>
    </row>
    <row r="54" spans="1:62" s="184" customFormat="1" ht="12" customHeight="1" x14ac:dyDescent="0.2">
      <c r="A54" s="121"/>
      <c r="B54" s="161">
        <v>42</v>
      </c>
      <c r="C54" s="345"/>
      <c r="D54" s="55"/>
      <c r="E54" s="55"/>
      <c r="F54" s="271"/>
      <c r="G54" s="296">
        <v>10</v>
      </c>
      <c r="H54" s="49">
        <v>1.3740000000000001</v>
      </c>
      <c r="I54" s="50">
        <v>2.6680000000000001</v>
      </c>
      <c r="J54" s="296">
        <v>75</v>
      </c>
      <c r="K54" s="50">
        <v>0.55500000000000005</v>
      </c>
      <c r="L54" s="50">
        <v>1.0960000000000001</v>
      </c>
      <c r="M54" s="176"/>
      <c r="N54" s="935"/>
      <c r="O54" s="575">
        <v>0.05</v>
      </c>
      <c r="P54" s="575">
        <v>0.01</v>
      </c>
      <c r="Q54" s="935"/>
      <c r="R54" s="578">
        <v>0.05</v>
      </c>
      <c r="S54" s="578">
        <v>0.01</v>
      </c>
      <c r="T54" s="124"/>
      <c r="U54" s="124"/>
      <c r="V54" s="124"/>
      <c r="W54" s="124"/>
      <c r="X54" s="124"/>
      <c r="Y54" s="125"/>
      <c r="Z54" s="125">
        <v>42</v>
      </c>
      <c r="AA54" s="125" t="str">
        <f t="shared" si="1"/>
        <v/>
      </c>
      <c r="AB54" s="125" t="str">
        <f t="shared" si="2"/>
        <v/>
      </c>
      <c r="AC54" s="125" t="str">
        <f t="shared" si="3"/>
        <v/>
      </c>
      <c r="AD54" s="125" t="str">
        <f t="shared" si="4"/>
        <v/>
      </c>
      <c r="AE54" s="126">
        <v>42</v>
      </c>
      <c r="AF54" s="126" t="str">
        <f t="shared" si="5"/>
        <v/>
      </c>
      <c r="AG54" s="126" t="str">
        <f t="shared" si="6"/>
        <v/>
      </c>
      <c r="AH54" s="126" t="str">
        <f t="shared" si="7"/>
        <v/>
      </c>
      <c r="AI54" s="126" t="str">
        <f t="shared" si="8"/>
        <v/>
      </c>
      <c r="AJ54" s="126" t="str">
        <f t="shared" si="9"/>
        <v/>
      </c>
      <c r="AK54" s="126" t="str">
        <f t="shared" si="10"/>
        <v/>
      </c>
      <c r="AL54" s="127"/>
      <c r="AM54" s="127"/>
      <c r="AN54" s="127"/>
      <c r="AO54" s="127"/>
      <c r="AP54" s="127"/>
      <c r="AQ54" s="127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30"/>
    </row>
    <row r="55" spans="1:62" s="184" customFormat="1" ht="12" customHeight="1" x14ac:dyDescent="0.2">
      <c r="A55" s="121"/>
      <c r="B55" s="161">
        <v>43</v>
      </c>
      <c r="C55" s="345"/>
      <c r="D55" s="55"/>
      <c r="E55" s="55"/>
      <c r="F55" s="271"/>
      <c r="G55" s="296">
        <v>15</v>
      </c>
      <c r="H55" s="51">
        <v>1.1599999999999999</v>
      </c>
      <c r="I55" s="52">
        <v>2.242</v>
      </c>
      <c r="J55" s="296">
        <v>80</v>
      </c>
      <c r="K55" s="52">
        <v>0.53800000000000003</v>
      </c>
      <c r="L55" s="52">
        <v>1.0640000000000001</v>
      </c>
      <c r="M55" s="176"/>
      <c r="N55" s="576">
        <v>4</v>
      </c>
      <c r="O55" s="331">
        <v>2.78</v>
      </c>
      <c r="P55" s="331">
        <v>4.5999999999999996</v>
      </c>
      <c r="Q55" s="577">
        <v>21</v>
      </c>
      <c r="R55" s="331">
        <v>2.08</v>
      </c>
      <c r="S55" s="331">
        <v>2.83</v>
      </c>
      <c r="T55" s="124"/>
      <c r="U55" s="124"/>
      <c r="V55" s="124"/>
      <c r="W55" s="124"/>
      <c r="X55" s="124"/>
      <c r="Y55" s="125"/>
      <c r="Z55" s="125">
        <v>43</v>
      </c>
      <c r="AA55" s="125" t="str">
        <f t="shared" si="1"/>
        <v/>
      </c>
      <c r="AB55" s="125" t="str">
        <f t="shared" si="2"/>
        <v/>
      </c>
      <c r="AC55" s="125" t="str">
        <f t="shared" si="3"/>
        <v/>
      </c>
      <c r="AD55" s="125" t="str">
        <f t="shared" si="4"/>
        <v/>
      </c>
      <c r="AE55" s="126">
        <v>43</v>
      </c>
      <c r="AF55" s="126" t="str">
        <f t="shared" si="5"/>
        <v/>
      </c>
      <c r="AG55" s="126" t="str">
        <f t="shared" si="6"/>
        <v/>
      </c>
      <c r="AH55" s="126" t="str">
        <f t="shared" si="7"/>
        <v/>
      </c>
      <c r="AI55" s="126" t="str">
        <f t="shared" si="8"/>
        <v/>
      </c>
      <c r="AJ55" s="126" t="str">
        <f t="shared" si="9"/>
        <v/>
      </c>
      <c r="AK55" s="126" t="str">
        <f t="shared" si="10"/>
        <v/>
      </c>
      <c r="AL55" s="127"/>
      <c r="AM55" s="127"/>
      <c r="AN55" s="127"/>
      <c r="AO55" s="127"/>
      <c r="AP55" s="127"/>
      <c r="AQ55" s="127"/>
      <c r="AR55" s="128"/>
      <c r="AS55" s="128"/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8"/>
      <c r="BI55" s="128"/>
      <c r="BJ55" s="130"/>
    </row>
    <row r="56" spans="1:62" s="184" customFormat="1" ht="12" customHeight="1" x14ac:dyDescent="0.2">
      <c r="A56" s="121"/>
      <c r="B56" s="161">
        <v>44</v>
      </c>
      <c r="C56" s="345"/>
      <c r="D56" s="55"/>
      <c r="E56" s="55"/>
      <c r="F56" s="271"/>
      <c r="G56" s="296">
        <v>20</v>
      </c>
      <c r="H56" s="51">
        <v>1.024</v>
      </c>
      <c r="I56" s="52">
        <v>1.9850000000000001</v>
      </c>
      <c r="J56" s="296">
        <v>85</v>
      </c>
      <c r="K56" s="52">
        <v>0.52200000000000002</v>
      </c>
      <c r="L56" s="52">
        <v>1.034</v>
      </c>
      <c r="M56" s="176"/>
      <c r="N56" s="576">
        <v>5</v>
      </c>
      <c r="O56" s="331">
        <v>2.57</v>
      </c>
      <c r="P56" s="331">
        <v>4.03</v>
      </c>
      <c r="Q56" s="577">
        <v>22</v>
      </c>
      <c r="R56" s="331">
        <v>2.0699999999999998</v>
      </c>
      <c r="S56" s="331">
        <v>2.82</v>
      </c>
      <c r="T56" s="124"/>
      <c r="U56" s="124"/>
      <c r="V56" s="124"/>
      <c r="W56" s="124"/>
      <c r="X56" s="124"/>
      <c r="Y56" s="125"/>
      <c r="Z56" s="125">
        <v>44</v>
      </c>
      <c r="AA56" s="125" t="str">
        <f t="shared" si="1"/>
        <v/>
      </c>
      <c r="AB56" s="125" t="str">
        <f t="shared" si="2"/>
        <v/>
      </c>
      <c r="AC56" s="125" t="str">
        <f t="shared" si="3"/>
        <v/>
      </c>
      <c r="AD56" s="125" t="str">
        <f t="shared" si="4"/>
        <v/>
      </c>
      <c r="AE56" s="126">
        <v>44</v>
      </c>
      <c r="AF56" s="126" t="str">
        <f t="shared" si="5"/>
        <v/>
      </c>
      <c r="AG56" s="126" t="str">
        <f t="shared" si="6"/>
        <v/>
      </c>
      <c r="AH56" s="126" t="str">
        <f t="shared" si="7"/>
        <v/>
      </c>
      <c r="AI56" s="126" t="str">
        <f t="shared" si="8"/>
        <v/>
      </c>
      <c r="AJ56" s="126" t="str">
        <f t="shared" si="9"/>
        <v/>
      </c>
      <c r="AK56" s="126" t="str">
        <f t="shared" si="10"/>
        <v/>
      </c>
      <c r="AL56" s="127"/>
      <c r="AM56" s="127"/>
      <c r="AN56" s="127"/>
      <c r="AO56" s="127"/>
      <c r="AP56" s="127"/>
      <c r="AQ56" s="127"/>
      <c r="AR56" s="128"/>
      <c r="AS56" s="128"/>
      <c r="AT56" s="128"/>
      <c r="AU56" s="128"/>
      <c r="AV56" s="128"/>
      <c r="AW56" s="128"/>
      <c r="AX56" s="128"/>
      <c r="AY56" s="128"/>
      <c r="AZ56" s="128"/>
      <c r="BA56" s="128"/>
      <c r="BB56" s="128"/>
      <c r="BC56" s="128"/>
      <c r="BD56" s="128"/>
      <c r="BE56" s="128"/>
      <c r="BF56" s="128"/>
      <c r="BG56" s="128"/>
      <c r="BH56" s="128"/>
      <c r="BI56" s="128"/>
      <c r="BJ56" s="130"/>
    </row>
    <row r="57" spans="1:62" s="184" customFormat="1" ht="12" customHeight="1" x14ac:dyDescent="0.2">
      <c r="A57" s="121"/>
      <c r="B57" s="161">
        <v>45</v>
      </c>
      <c r="C57" s="345"/>
      <c r="D57" s="55"/>
      <c r="E57" s="55"/>
      <c r="F57" s="271"/>
      <c r="G57" s="296">
        <v>25</v>
      </c>
      <c r="H57" s="51">
        <v>0.92700000000000005</v>
      </c>
      <c r="I57" s="52">
        <v>1.8029999999999999</v>
      </c>
      <c r="J57" s="296">
        <v>90</v>
      </c>
      <c r="K57" s="52">
        <v>0.50800000000000001</v>
      </c>
      <c r="L57" s="52">
        <v>1.006</v>
      </c>
      <c r="M57" s="176"/>
      <c r="N57" s="576">
        <v>6</v>
      </c>
      <c r="O57" s="331">
        <v>2.4500000000000002</v>
      </c>
      <c r="P57" s="331">
        <v>3.71</v>
      </c>
      <c r="Q57" s="577">
        <v>23</v>
      </c>
      <c r="R57" s="331">
        <v>2.0699999999999998</v>
      </c>
      <c r="S57" s="331">
        <v>2.81</v>
      </c>
      <c r="T57" s="124"/>
      <c r="U57" s="124"/>
      <c r="V57" s="124"/>
      <c r="W57" s="124"/>
      <c r="X57" s="124"/>
      <c r="Y57" s="125"/>
      <c r="Z57" s="125">
        <v>45</v>
      </c>
      <c r="AA57" s="125" t="str">
        <f t="shared" si="1"/>
        <v/>
      </c>
      <c r="AB57" s="125" t="str">
        <f t="shared" si="2"/>
        <v/>
      </c>
      <c r="AC57" s="125" t="str">
        <f t="shared" si="3"/>
        <v/>
      </c>
      <c r="AD57" s="125" t="str">
        <f t="shared" si="4"/>
        <v/>
      </c>
      <c r="AE57" s="126">
        <v>45</v>
      </c>
      <c r="AF57" s="126" t="str">
        <f t="shared" si="5"/>
        <v/>
      </c>
      <c r="AG57" s="126" t="str">
        <f t="shared" si="6"/>
        <v/>
      </c>
      <c r="AH57" s="126" t="str">
        <f t="shared" si="7"/>
        <v/>
      </c>
      <c r="AI57" s="126" t="str">
        <f t="shared" si="8"/>
        <v/>
      </c>
      <c r="AJ57" s="126" t="str">
        <f t="shared" si="9"/>
        <v/>
      </c>
      <c r="AK57" s="126" t="str">
        <f t="shared" si="10"/>
        <v/>
      </c>
      <c r="AL57" s="127"/>
      <c r="AM57" s="127"/>
      <c r="AN57" s="127"/>
      <c r="AO57" s="127"/>
      <c r="AP57" s="127"/>
      <c r="AQ57" s="127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30"/>
    </row>
    <row r="58" spans="1:62" s="184" customFormat="1" ht="12" customHeight="1" x14ac:dyDescent="0.2">
      <c r="A58" s="121"/>
      <c r="B58" s="161">
        <v>46</v>
      </c>
      <c r="C58" s="345"/>
      <c r="D58" s="55"/>
      <c r="E58" s="55"/>
      <c r="F58" s="271"/>
      <c r="G58" s="296">
        <v>30</v>
      </c>
      <c r="H58" s="51">
        <v>0.85399999999999998</v>
      </c>
      <c r="I58" s="52">
        <v>1.665</v>
      </c>
      <c r="J58" s="296">
        <v>95</v>
      </c>
      <c r="K58" s="52">
        <v>0.495</v>
      </c>
      <c r="L58" s="52">
        <v>0.98</v>
      </c>
      <c r="M58" s="176"/>
      <c r="N58" s="576">
        <v>7</v>
      </c>
      <c r="O58" s="331">
        <v>2.36</v>
      </c>
      <c r="P58" s="331">
        <v>3.5</v>
      </c>
      <c r="Q58" s="577">
        <v>24</v>
      </c>
      <c r="R58" s="331">
        <v>2.06</v>
      </c>
      <c r="S58" s="331">
        <v>2.8</v>
      </c>
      <c r="T58" s="124"/>
      <c r="U58" s="124"/>
      <c r="V58" s="124"/>
      <c r="W58" s="124"/>
      <c r="X58" s="124"/>
      <c r="Y58" s="125"/>
      <c r="Z58" s="125">
        <v>46</v>
      </c>
      <c r="AA58" s="125" t="str">
        <f t="shared" si="1"/>
        <v/>
      </c>
      <c r="AB58" s="125" t="str">
        <f t="shared" si="2"/>
        <v/>
      </c>
      <c r="AC58" s="125" t="str">
        <f t="shared" si="3"/>
        <v/>
      </c>
      <c r="AD58" s="125" t="str">
        <f t="shared" si="4"/>
        <v/>
      </c>
      <c r="AE58" s="126">
        <v>46</v>
      </c>
      <c r="AF58" s="126" t="str">
        <f t="shared" si="5"/>
        <v/>
      </c>
      <c r="AG58" s="126" t="str">
        <f t="shared" si="6"/>
        <v/>
      </c>
      <c r="AH58" s="126" t="str">
        <f t="shared" si="7"/>
        <v/>
      </c>
      <c r="AI58" s="126" t="str">
        <f t="shared" si="8"/>
        <v/>
      </c>
      <c r="AJ58" s="126" t="str">
        <f t="shared" si="9"/>
        <v/>
      </c>
      <c r="AK58" s="126" t="str">
        <f t="shared" si="10"/>
        <v/>
      </c>
      <c r="AL58" s="127"/>
      <c r="AM58" s="127"/>
      <c r="AN58" s="127"/>
      <c r="AO58" s="127"/>
      <c r="AP58" s="127"/>
      <c r="AQ58" s="127"/>
      <c r="AR58" s="128"/>
      <c r="AS58" s="128"/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  <c r="BJ58" s="130"/>
    </row>
    <row r="59" spans="1:62" s="184" customFormat="1" ht="12" customHeight="1" x14ac:dyDescent="0.2">
      <c r="A59" s="121"/>
      <c r="B59" s="161">
        <v>47</v>
      </c>
      <c r="C59" s="345"/>
      <c r="D59" s="55"/>
      <c r="E59" s="55"/>
      <c r="F59" s="271"/>
      <c r="G59" s="296">
        <v>35</v>
      </c>
      <c r="H59" s="51">
        <v>0.79500000000000004</v>
      </c>
      <c r="I59" s="52">
        <v>1.556</v>
      </c>
      <c r="J59" s="296">
        <v>100</v>
      </c>
      <c r="K59" s="52">
        <v>0.48299999999999998</v>
      </c>
      <c r="L59" s="52">
        <v>0.95699999999999996</v>
      </c>
      <c r="M59" s="176"/>
      <c r="N59" s="576">
        <v>8</v>
      </c>
      <c r="O59" s="331">
        <v>2.31</v>
      </c>
      <c r="P59" s="331">
        <v>3.36</v>
      </c>
      <c r="Q59" s="577">
        <v>25</v>
      </c>
      <c r="R59" s="331">
        <v>2.06</v>
      </c>
      <c r="S59" s="331">
        <v>2.79</v>
      </c>
      <c r="T59" s="124"/>
      <c r="U59" s="124"/>
      <c r="V59" s="124"/>
      <c r="W59" s="124"/>
      <c r="X59" s="124"/>
      <c r="Y59" s="125"/>
      <c r="Z59" s="125">
        <v>47</v>
      </c>
      <c r="AA59" s="125" t="str">
        <f t="shared" si="1"/>
        <v/>
      </c>
      <c r="AB59" s="125" t="str">
        <f t="shared" si="2"/>
        <v/>
      </c>
      <c r="AC59" s="125" t="str">
        <f t="shared" si="3"/>
        <v/>
      </c>
      <c r="AD59" s="125" t="str">
        <f t="shared" si="4"/>
        <v/>
      </c>
      <c r="AE59" s="126">
        <v>47</v>
      </c>
      <c r="AF59" s="126" t="str">
        <f t="shared" si="5"/>
        <v/>
      </c>
      <c r="AG59" s="126" t="str">
        <f t="shared" si="6"/>
        <v/>
      </c>
      <c r="AH59" s="126" t="str">
        <f t="shared" si="7"/>
        <v/>
      </c>
      <c r="AI59" s="126" t="str">
        <f t="shared" si="8"/>
        <v/>
      </c>
      <c r="AJ59" s="126" t="str">
        <f t="shared" si="9"/>
        <v/>
      </c>
      <c r="AK59" s="126" t="str">
        <f t="shared" si="10"/>
        <v/>
      </c>
      <c r="AL59" s="127"/>
      <c r="AM59" s="127"/>
      <c r="AN59" s="127"/>
      <c r="AO59" s="127"/>
      <c r="AP59" s="127"/>
      <c r="AQ59" s="127"/>
      <c r="AR59" s="128"/>
      <c r="AS59" s="128"/>
      <c r="AT59" s="128"/>
      <c r="AU59" s="128"/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30"/>
    </row>
    <row r="60" spans="1:62" s="184" customFormat="1" ht="12" customHeight="1" x14ac:dyDescent="0.2">
      <c r="A60" s="121"/>
      <c r="B60" s="161">
        <v>48</v>
      </c>
      <c r="C60" s="345"/>
      <c r="D60" s="55"/>
      <c r="E60" s="55"/>
      <c r="F60" s="271"/>
      <c r="G60" s="296">
        <v>40</v>
      </c>
      <c r="H60" s="51">
        <v>0.748</v>
      </c>
      <c r="I60" s="52">
        <v>1.4650000000000001</v>
      </c>
      <c r="J60" s="296">
        <v>150</v>
      </c>
      <c r="K60" s="52">
        <v>0.39600000000000002</v>
      </c>
      <c r="L60" s="52">
        <v>0.78700000000000003</v>
      </c>
      <c r="M60" s="176"/>
      <c r="N60" s="576">
        <v>9</v>
      </c>
      <c r="O60" s="331">
        <v>2.2599999999999998</v>
      </c>
      <c r="P60" s="331">
        <v>3.25</v>
      </c>
      <c r="Q60" s="577">
        <v>26</v>
      </c>
      <c r="R60" s="331">
        <v>2.06</v>
      </c>
      <c r="S60" s="331">
        <v>2.78</v>
      </c>
      <c r="T60" s="124"/>
      <c r="U60" s="124"/>
      <c r="V60" s="124"/>
      <c r="W60" s="124"/>
      <c r="X60" s="124"/>
      <c r="Y60" s="125"/>
      <c r="Z60" s="125">
        <v>48</v>
      </c>
      <c r="AA60" s="125" t="str">
        <f t="shared" si="1"/>
        <v/>
      </c>
      <c r="AB60" s="125" t="str">
        <f t="shared" si="2"/>
        <v/>
      </c>
      <c r="AC60" s="125" t="str">
        <f t="shared" si="3"/>
        <v/>
      </c>
      <c r="AD60" s="125" t="str">
        <f t="shared" si="4"/>
        <v/>
      </c>
      <c r="AE60" s="126">
        <v>48</v>
      </c>
      <c r="AF60" s="126" t="str">
        <f t="shared" si="5"/>
        <v/>
      </c>
      <c r="AG60" s="126" t="str">
        <f t="shared" si="6"/>
        <v/>
      </c>
      <c r="AH60" s="126" t="str">
        <f t="shared" si="7"/>
        <v/>
      </c>
      <c r="AI60" s="126" t="str">
        <f t="shared" si="8"/>
        <v/>
      </c>
      <c r="AJ60" s="126" t="str">
        <f t="shared" si="9"/>
        <v/>
      </c>
      <c r="AK60" s="126" t="str">
        <f t="shared" si="10"/>
        <v/>
      </c>
      <c r="AL60" s="127"/>
      <c r="AM60" s="127"/>
      <c r="AN60" s="127"/>
      <c r="AO60" s="127"/>
      <c r="AP60" s="127"/>
      <c r="AQ60" s="127"/>
      <c r="AR60" s="128"/>
      <c r="AS60" s="128"/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30"/>
    </row>
    <row r="61" spans="1:62" s="184" customFormat="1" ht="12" customHeight="1" x14ac:dyDescent="0.2">
      <c r="A61" s="121"/>
      <c r="B61" s="161">
        <v>49</v>
      </c>
      <c r="C61" s="345"/>
      <c r="D61" s="55"/>
      <c r="E61" s="55"/>
      <c r="F61" s="271"/>
      <c r="G61" s="296">
        <v>45</v>
      </c>
      <c r="H61" s="51">
        <v>0.70699999999999996</v>
      </c>
      <c r="I61" s="52">
        <v>1.389</v>
      </c>
      <c r="J61" s="296">
        <v>200</v>
      </c>
      <c r="K61" s="52">
        <v>0.34399999999999997</v>
      </c>
      <c r="L61" s="52">
        <v>0.68400000000000005</v>
      </c>
      <c r="M61" s="176"/>
      <c r="N61" s="576">
        <v>10</v>
      </c>
      <c r="O61" s="331">
        <v>2.23</v>
      </c>
      <c r="P61" s="331">
        <v>3.17</v>
      </c>
      <c r="Q61" s="577">
        <v>27</v>
      </c>
      <c r="R61" s="331">
        <v>2.0499999999999998</v>
      </c>
      <c r="S61" s="331">
        <v>2.77</v>
      </c>
      <c r="T61" s="124"/>
      <c r="U61" s="124"/>
      <c r="V61" s="124"/>
      <c r="W61" s="124"/>
      <c r="X61" s="124"/>
      <c r="Y61" s="125"/>
      <c r="Z61" s="125">
        <v>49</v>
      </c>
      <c r="AA61" s="125" t="str">
        <f t="shared" si="1"/>
        <v/>
      </c>
      <c r="AB61" s="125" t="str">
        <f t="shared" si="2"/>
        <v/>
      </c>
      <c r="AC61" s="125" t="str">
        <f t="shared" si="3"/>
        <v/>
      </c>
      <c r="AD61" s="125" t="str">
        <f t="shared" si="4"/>
        <v/>
      </c>
      <c r="AE61" s="126">
        <v>49</v>
      </c>
      <c r="AF61" s="126" t="str">
        <f t="shared" si="5"/>
        <v/>
      </c>
      <c r="AG61" s="126" t="str">
        <f t="shared" si="6"/>
        <v/>
      </c>
      <c r="AH61" s="126" t="str">
        <f t="shared" si="7"/>
        <v/>
      </c>
      <c r="AI61" s="126" t="str">
        <f t="shared" si="8"/>
        <v/>
      </c>
      <c r="AJ61" s="126" t="str">
        <f t="shared" si="9"/>
        <v/>
      </c>
      <c r="AK61" s="126" t="str">
        <f t="shared" si="10"/>
        <v/>
      </c>
      <c r="AL61" s="127"/>
      <c r="AM61" s="127"/>
      <c r="AN61" s="127"/>
      <c r="AO61" s="127"/>
      <c r="AP61" s="127"/>
      <c r="AQ61" s="127"/>
      <c r="AR61" s="128"/>
      <c r="AS61" s="128"/>
      <c r="AT61" s="128"/>
      <c r="AU61" s="128"/>
      <c r="AV61" s="128"/>
      <c r="AW61" s="128"/>
      <c r="AX61" s="128"/>
      <c r="AY61" s="128"/>
      <c r="AZ61" s="128"/>
      <c r="BA61" s="128"/>
      <c r="BB61" s="128"/>
      <c r="BC61" s="128"/>
      <c r="BD61" s="128"/>
      <c r="BE61" s="128"/>
      <c r="BF61" s="128"/>
      <c r="BG61" s="128"/>
      <c r="BH61" s="128"/>
      <c r="BI61" s="128"/>
      <c r="BJ61" s="130"/>
    </row>
    <row r="62" spans="1:62" s="184" customFormat="1" ht="12" customHeight="1" x14ac:dyDescent="0.2">
      <c r="A62" s="121"/>
      <c r="B62" s="161">
        <v>50</v>
      </c>
      <c r="C62" s="345"/>
      <c r="D62" s="55"/>
      <c r="E62" s="55"/>
      <c r="F62" s="271"/>
      <c r="G62" s="296">
        <v>50</v>
      </c>
      <c r="H62" s="53">
        <v>0.67300000000000004</v>
      </c>
      <c r="I62" s="54">
        <v>1.3240000000000001</v>
      </c>
      <c r="J62" s="296">
        <v>250</v>
      </c>
      <c r="K62" s="52">
        <v>0.308</v>
      </c>
      <c r="L62" s="52">
        <v>0.61399999999999999</v>
      </c>
      <c r="M62" s="176"/>
      <c r="N62" s="576">
        <v>11</v>
      </c>
      <c r="O62" s="331">
        <v>2.2000000000000002</v>
      </c>
      <c r="P62" s="331">
        <v>3.11</v>
      </c>
      <c r="Q62" s="577">
        <v>28</v>
      </c>
      <c r="R62" s="331">
        <v>2.0499999999999998</v>
      </c>
      <c r="S62" s="331">
        <v>2.76</v>
      </c>
      <c r="T62" s="124"/>
      <c r="U62" s="124"/>
      <c r="V62" s="124"/>
      <c r="W62" s="124"/>
      <c r="X62" s="124"/>
      <c r="Y62" s="125"/>
      <c r="Z62" s="125">
        <v>50</v>
      </c>
      <c r="AA62" s="125" t="str">
        <f t="shared" si="1"/>
        <v/>
      </c>
      <c r="AB62" s="125" t="str">
        <f t="shared" si="2"/>
        <v/>
      </c>
      <c r="AC62" s="125" t="str">
        <f t="shared" si="3"/>
        <v/>
      </c>
      <c r="AD62" s="125" t="str">
        <f t="shared" si="4"/>
        <v/>
      </c>
      <c r="AE62" s="126">
        <v>50</v>
      </c>
      <c r="AF62" s="126" t="str">
        <f t="shared" si="5"/>
        <v/>
      </c>
      <c r="AG62" s="126" t="str">
        <f t="shared" si="6"/>
        <v/>
      </c>
      <c r="AH62" s="126" t="str">
        <f t="shared" si="7"/>
        <v/>
      </c>
      <c r="AI62" s="126" t="str">
        <f t="shared" si="8"/>
        <v/>
      </c>
      <c r="AJ62" s="126" t="str">
        <f t="shared" si="9"/>
        <v/>
      </c>
      <c r="AK62" s="126" t="str">
        <f t="shared" si="10"/>
        <v/>
      </c>
      <c r="AL62" s="127"/>
      <c r="AM62" s="127"/>
      <c r="AN62" s="127"/>
      <c r="AO62" s="127"/>
      <c r="AP62" s="127"/>
      <c r="AQ62" s="127"/>
      <c r="AR62" s="128"/>
      <c r="AS62" s="128"/>
      <c r="AT62" s="128"/>
      <c r="AU62" s="128"/>
      <c r="AV62" s="128"/>
      <c r="AW62" s="128"/>
      <c r="AX62" s="128"/>
      <c r="AY62" s="128"/>
      <c r="AZ62" s="128"/>
      <c r="BA62" s="128"/>
      <c r="BB62" s="128"/>
      <c r="BC62" s="128"/>
      <c r="BD62" s="128"/>
      <c r="BE62" s="128"/>
      <c r="BF62" s="128"/>
      <c r="BG62" s="128"/>
      <c r="BH62" s="128"/>
      <c r="BI62" s="128"/>
      <c r="BJ62" s="130"/>
    </row>
    <row r="63" spans="1:62" s="184" customFormat="1" ht="12" customHeight="1" x14ac:dyDescent="0.2">
      <c r="A63" s="126"/>
      <c r="B63" s="161">
        <v>51</v>
      </c>
      <c r="C63" s="345"/>
      <c r="D63" s="55"/>
      <c r="E63" s="55"/>
      <c r="F63" s="271"/>
      <c r="G63" s="296">
        <v>55</v>
      </c>
      <c r="H63" s="51">
        <v>0.64300000000000002</v>
      </c>
      <c r="I63" s="52">
        <v>1.2669999999999999</v>
      </c>
      <c r="J63" s="296">
        <v>300</v>
      </c>
      <c r="K63" s="52">
        <v>0.28100000000000003</v>
      </c>
      <c r="L63" s="52">
        <v>0.56100000000000005</v>
      </c>
      <c r="M63" s="176"/>
      <c r="N63" s="576">
        <v>12</v>
      </c>
      <c r="O63" s="331">
        <v>2.1800000000000002</v>
      </c>
      <c r="P63" s="331">
        <v>3.05</v>
      </c>
      <c r="Q63" s="577">
        <v>29</v>
      </c>
      <c r="R63" s="331">
        <v>2.0499999999999998</v>
      </c>
      <c r="S63" s="331">
        <v>2.76</v>
      </c>
      <c r="T63" s="124"/>
      <c r="U63" s="124"/>
      <c r="V63" s="124"/>
      <c r="W63" s="124"/>
      <c r="X63" s="124"/>
      <c r="Y63" s="125"/>
      <c r="Z63" s="125">
        <v>51</v>
      </c>
      <c r="AA63" s="125" t="str">
        <f t="shared" si="1"/>
        <v/>
      </c>
      <c r="AB63" s="125" t="str">
        <f t="shared" si="2"/>
        <v/>
      </c>
      <c r="AC63" s="125" t="str">
        <f t="shared" si="3"/>
        <v/>
      </c>
      <c r="AD63" s="125" t="str">
        <f t="shared" si="4"/>
        <v/>
      </c>
      <c r="AE63" s="126">
        <v>51</v>
      </c>
      <c r="AF63" s="126" t="str">
        <f t="shared" si="5"/>
        <v/>
      </c>
      <c r="AG63" s="126" t="str">
        <f t="shared" si="6"/>
        <v/>
      </c>
      <c r="AH63" s="126" t="str">
        <f t="shared" si="7"/>
        <v/>
      </c>
      <c r="AI63" s="126" t="str">
        <f t="shared" si="8"/>
        <v/>
      </c>
      <c r="AJ63" s="126" t="str">
        <f t="shared" si="9"/>
        <v/>
      </c>
      <c r="AK63" s="126" t="str">
        <f t="shared" si="10"/>
        <v/>
      </c>
      <c r="AL63" s="127"/>
      <c r="AM63" s="127"/>
      <c r="AN63" s="127"/>
      <c r="AO63" s="127"/>
      <c r="AP63" s="127"/>
      <c r="AQ63" s="127"/>
      <c r="AR63" s="128"/>
      <c r="AS63" s="128"/>
      <c r="AT63" s="128"/>
      <c r="AU63" s="128"/>
      <c r="AV63" s="128"/>
      <c r="AW63" s="128"/>
      <c r="AX63" s="128"/>
      <c r="AY63" s="128"/>
      <c r="AZ63" s="128"/>
      <c r="BA63" s="128"/>
      <c r="BB63" s="128"/>
      <c r="BC63" s="128"/>
      <c r="BD63" s="128"/>
      <c r="BE63" s="128"/>
      <c r="BF63" s="128"/>
      <c r="BG63" s="128"/>
      <c r="BH63" s="128"/>
      <c r="BI63" s="128"/>
      <c r="BJ63" s="130"/>
    </row>
    <row r="64" spans="1:62" s="188" customFormat="1" ht="15" x14ac:dyDescent="0.2">
      <c r="A64" s="126"/>
      <c r="B64" s="161">
        <v>52</v>
      </c>
      <c r="C64" s="345"/>
      <c r="D64" s="55"/>
      <c r="E64" s="55"/>
      <c r="F64" s="271"/>
      <c r="G64" s="296">
        <v>60</v>
      </c>
      <c r="H64" s="51">
        <v>0.61699999999999999</v>
      </c>
      <c r="I64" s="52">
        <v>1.2170000000000001</v>
      </c>
      <c r="J64" s="296">
        <v>350</v>
      </c>
      <c r="K64" s="52">
        <v>0.26100000000000001</v>
      </c>
      <c r="L64" s="52">
        <v>0.52</v>
      </c>
      <c r="M64" s="176"/>
      <c r="N64" s="576">
        <v>13</v>
      </c>
      <c r="O64" s="331">
        <v>2.16</v>
      </c>
      <c r="P64" s="331">
        <v>3.01</v>
      </c>
      <c r="Q64" s="577">
        <v>30</v>
      </c>
      <c r="R64" s="331">
        <v>2.04</v>
      </c>
      <c r="S64" s="331">
        <v>2.75</v>
      </c>
      <c r="T64" s="185"/>
      <c r="U64" s="185"/>
      <c r="V64" s="185"/>
      <c r="W64" s="185"/>
      <c r="X64" s="185"/>
      <c r="Y64" s="220"/>
      <c r="Z64" s="125">
        <v>52</v>
      </c>
      <c r="AA64" s="125" t="str">
        <f t="shared" si="1"/>
        <v/>
      </c>
      <c r="AB64" s="125" t="str">
        <f t="shared" si="2"/>
        <v/>
      </c>
      <c r="AC64" s="125" t="str">
        <f t="shared" si="3"/>
        <v/>
      </c>
      <c r="AD64" s="125" t="str">
        <f t="shared" si="4"/>
        <v/>
      </c>
      <c r="AE64" s="126">
        <v>52</v>
      </c>
      <c r="AF64" s="126" t="str">
        <f t="shared" si="5"/>
        <v/>
      </c>
      <c r="AG64" s="126" t="str">
        <f t="shared" si="6"/>
        <v/>
      </c>
      <c r="AH64" s="126" t="str">
        <f t="shared" si="7"/>
        <v/>
      </c>
      <c r="AI64" s="126" t="str">
        <f t="shared" si="8"/>
        <v/>
      </c>
      <c r="AJ64" s="126" t="str">
        <f t="shared" si="9"/>
        <v/>
      </c>
      <c r="AK64" s="126" t="str">
        <f t="shared" si="10"/>
        <v/>
      </c>
      <c r="AL64" s="127"/>
      <c r="AM64" s="127"/>
      <c r="AN64" s="127"/>
      <c r="AO64" s="127"/>
      <c r="AP64" s="127"/>
      <c r="AQ64" s="127"/>
      <c r="AR64" s="128"/>
      <c r="AS64" s="128"/>
      <c r="AT64" s="128"/>
      <c r="AU64" s="128"/>
      <c r="AV64" s="128"/>
      <c r="AW64" s="128"/>
      <c r="AX64" s="128"/>
      <c r="AY64" s="128"/>
      <c r="AZ64" s="128"/>
      <c r="BA64" s="128"/>
      <c r="BB64" s="128"/>
      <c r="BC64" s="128"/>
      <c r="BD64" s="128"/>
      <c r="BE64" s="128"/>
      <c r="BF64" s="128"/>
      <c r="BG64" s="128"/>
      <c r="BH64" s="128"/>
      <c r="BI64" s="128"/>
      <c r="BJ64" s="187"/>
    </row>
    <row r="65" spans="1:62" s="188" customFormat="1" ht="15" x14ac:dyDescent="0.2">
      <c r="A65" s="126"/>
      <c r="B65" s="161">
        <v>53</v>
      </c>
      <c r="C65" s="345"/>
      <c r="D65" s="55"/>
      <c r="E65" s="55"/>
      <c r="F65" s="271"/>
      <c r="G65" s="296">
        <v>65</v>
      </c>
      <c r="H65" s="51">
        <v>0.59399999999999997</v>
      </c>
      <c r="I65" s="52">
        <v>1.1719999999999999</v>
      </c>
      <c r="J65" s="296">
        <v>400</v>
      </c>
      <c r="K65" s="52">
        <v>0.24399999999999999</v>
      </c>
      <c r="L65" s="52">
        <v>0.48699999999999999</v>
      </c>
      <c r="M65" s="176"/>
      <c r="N65" s="576">
        <v>14</v>
      </c>
      <c r="O65" s="331">
        <v>2.14</v>
      </c>
      <c r="P65" s="331">
        <v>2.98</v>
      </c>
      <c r="Q65" s="577">
        <v>40</v>
      </c>
      <c r="R65" s="331">
        <v>2.02</v>
      </c>
      <c r="S65" s="331">
        <v>2.7</v>
      </c>
      <c r="T65" s="185"/>
      <c r="U65" s="185"/>
      <c r="V65" s="185"/>
      <c r="W65" s="185"/>
      <c r="X65" s="185"/>
      <c r="Y65" s="220"/>
      <c r="Z65" s="125">
        <v>53</v>
      </c>
      <c r="AA65" s="125" t="str">
        <f t="shared" si="1"/>
        <v/>
      </c>
      <c r="AB65" s="125" t="str">
        <f t="shared" si="2"/>
        <v/>
      </c>
      <c r="AC65" s="125" t="str">
        <f t="shared" si="3"/>
        <v/>
      </c>
      <c r="AD65" s="125" t="str">
        <f t="shared" si="4"/>
        <v/>
      </c>
      <c r="AE65" s="126">
        <v>53</v>
      </c>
      <c r="AF65" s="126" t="str">
        <f t="shared" si="5"/>
        <v/>
      </c>
      <c r="AG65" s="126" t="str">
        <f t="shared" si="6"/>
        <v/>
      </c>
      <c r="AH65" s="126" t="str">
        <f t="shared" si="7"/>
        <v/>
      </c>
      <c r="AI65" s="126" t="str">
        <f t="shared" si="8"/>
        <v/>
      </c>
      <c r="AJ65" s="126" t="str">
        <f t="shared" si="9"/>
        <v/>
      </c>
      <c r="AK65" s="126" t="str">
        <f t="shared" si="10"/>
        <v/>
      </c>
      <c r="AL65" s="127"/>
      <c r="AM65" s="127"/>
      <c r="AN65" s="127"/>
      <c r="AO65" s="127"/>
      <c r="AP65" s="127"/>
      <c r="AQ65" s="127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  <c r="BF65" s="128"/>
      <c r="BG65" s="128"/>
      <c r="BH65" s="128"/>
      <c r="BI65" s="128"/>
      <c r="BJ65" s="187"/>
    </row>
    <row r="66" spans="1:62" s="188" customFormat="1" ht="15" x14ac:dyDescent="0.2">
      <c r="A66" s="126"/>
      <c r="B66" s="161">
        <v>54</v>
      </c>
      <c r="C66" s="345"/>
      <c r="D66" s="55"/>
      <c r="E66" s="55"/>
      <c r="F66" s="271"/>
      <c r="G66" s="296">
        <v>70</v>
      </c>
      <c r="H66" s="51">
        <v>0.57399999999999995</v>
      </c>
      <c r="I66" s="52">
        <v>1.133</v>
      </c>
      <c r="J66" s="296">
        <v>450</v>
      </c>
      <c r="K66" s="52">
        <v>0.23</v>
      </c>
      <c r="L66" s="52">
        <v>0.45900000000000002</v>
      </c>
      <c r="M66" s="176"/>
      <c r="N66" s="576">
        <v>15</v>
      </c>
      <c r="O66" s="331">
        <v>2.13</v>
      </c>
      <c r="P66" s="331">
        <v>2.95</v>
      </c>
      <c r="Q66" s="577">
        <v>50</v>
      </c>
      <c r="R66" s="331">
        <v>2.0099999999999998</v>
      </c>
      <c r="S66" s="331">
        <v>2.68</v>
      </c>
      <c r="T66" s="185"/>
      <c r="U66" s="185"/>
      <c r="V66" s="185"/>
      <c r="W66" s="185"/>
      <c r="X66" s="185"/>
      <c r="Y66" s="220"/>
      <c r="Z66" s="125">
        <v>54</v>
      </c>
      <c r="AA66" s="125" t="str">
        <f t="shared" si="1"/>
        <v/>
      </c>
      <c r="AB66" s="125" t="str">
        <f t="shared" si="2"/>
        <v/>
      </c>
      <c r="AC66" s="125" t="str">
        <f t="shared" si="3"/>
        <v/>
      </c>
      <c r="AD66" s="125" t="str">
        <f t="shared" si="4"/>
        <v/>
      </c>
      <c r="AE66" s="126">
        <v>54</v>
      </c>
      <c r="AF66" s="126" t="str">
        <f t="shared" si="5"/>
        <v/>
      </c>
      <c r="AG66" s="126" t="str">
        <f t="shared" si="6"/>
        <v/>
      </c>
      <c r="AH66" s="126" t="str">
        <f t="shared" si="7"/>
        <v/>
      </c>
      <c r="AI66" s="126" t="str">
        <f t="shared" si="8"/>
        <v/>
      </c>
      <c r="AJ66" s="126" t="str">
        <f t="shared" si="9"/>
        <v/>
      </c>
      <c r="AK66" s="126" t="str">
        <f t="shared" si="10"/>
        <v/>
      </c>
      <c r="AL66" s="127"/>
      <c r="AM66" s="127"/>
      <c r="AN66" s="127"/>
      <c r="AO66" s="127"/>
      <c r="AP66" s="127"/>
      <c r="AQ66" s="127"/>
      <c r="AR66" s="128"/>
      <c r="AS66" s="128"/>
      <c r="AT66" s="128"/>
      <c r="AU66" s="128"/>
      <c r="AV66" s="128"/>
      <c r="AW66" s="128"/>
      <c r="AX66" s="128"/>
      <c r="AY66" s="128"/>
      <c r="AZ66" s="128"/>
      <c r="BA66" s="128"/>
      <c r="BB66" s="128"/>
      <c r="BC66" s="128"/>
      <c r="BD66" s="128"/>
      <c r="BE66" s="128"/>
      <c r="BF66" s="128"/>
      <c r="BG66" s="128"/>
      <c r="BH66" s="128"/>
      <c r="BI66" s="128"/>
      <c r="BJ66" s="187"/>
    </row>
    <row r="67" spans="1:62" s="188" customFormat="1" ht="15" x14ac:dyDescent="0.2">
      <c r="A67" s="126"/>
      <c r="B67" s="161">
        <v>55</v>
      </c>
      <c r="C67" s="345"/>
      <c r="D67" s="55"/>
      <c r="E67" s="55"/>
      <c r="F67" s="271"/>
      <c r="G67" s="185"/>
      <c r="H67" s="176"/>
      <c r="I67" s="176"/>
      <c r="J67" s="176"/>
      <c r="K67" s="183"/>
      <c r="L67" s="176"/>
      <c r="M67" s="176"/>
      <c r="N67" s="576">
        <v>16</v>
      </c>
      <c r="O67" s="331">
        <v>2.12</v>
      </c>
      <c r="P67" s="331">
        <v>2.92</v>
      </c>
      <c r="Q67" s="577">
        <v>60</v>
      </c>
      <c r="R67" s="331">
        <v>2</v>
      </c>
      <c r="S67" s="331">
        <v>2.66</v>
      </c>
      <c r="T67" s="185"/>
      <c r="U67" s="185"/>
      <c r="V67" s="185"/>
      <c r="W67" s="185"/>
      <c r="X67" s="185"/>
      <c r="Y67" s="220"/>
      <c r="Z67" s="125">
        <v>55</v>
      </c>
      <c r="AA67" s="125" t="str">
        <f t="shared" si="1"/>
        <v/>
      </c>
      <c r="AB67" s="125" t="str">
        <f t="shared" si="2"/>
        <v/>
      </c>
      <c r="AC67" s="125" t="str">
        <f t="shared" si="3"/>
        <v/>
      </c>
      <c r="AD67" s="125" t="str">
        <f t="shared" si="4"/>
        <v/>
      </c>
      <c r="AE67" s="126">
        <v>55</v>
      </c>
      <c r="AF67" s="126" t="str">
        <f t="shared" si="5"/>
        <v/>
      </c>
      <c r="AG67" s="126" t="str">
        <f t="shared" si="6"/>
        <v/>
      </c>
      <c r="AH67" s="126" t="str">
        <f t="shared" si="7"/>
        <v/>
      </c>
      <c r="AI67" s="126" t="str">
        <f t="shared" si="8"/>
        <v/>
      </c>
      <c r="AJ67" s="126" t="str">
        <f t="shared" si="9"/>
        <v/>
      </c>
      <c r="AK67" s="126" t="str">
        <f t="shared" si="10"/>
        <v/>
      </c>
      <c r="AL67" s="127"/>
      <c r="AM67" s="127"/>
      <c r="AN67" s="127"/>
      <c r="AO67" s="127"/>
      <c r="AP67" s="127"/>
      <c r="AQ67" s="127"/>
      <c r="AR67" s="128"/>
      <c r="AS67" s="128"/>
      <c r="AT67" s="128"/>
      <c r="AU67" s="128"/>
      <c r="AV67" s="128"/>
      <c r="AW67" s="128"/>
      <c r="AX67" s="128"/>
      <c r="AY67" s="128"/>
      <c r="AZ67" s="128"/>
      <c r="BA67" s="128"/>
      <c r="BB67" s="128"/>
      <c r="BC67" s="128"/>
      <c r="BD67" s="128"/>
      <c r="BE67" s="128"/>
      <c r="BF67" s="128"/>
      <c r="BG67" s="128"/>
      <c r="BH67" s="128"/>
      <c r="BI67" s="128"/>
      <c r="BJ67" s="187"/>
    </row>
    <row r="68" spans="1:62" s="188" customFormat="1" ht="15" x14ac:dyDescent="0.2">
      <c r="A68" s="126"/>
      <c r="B68" s="161">
        <v>56</v>
      </c>
      <c r="C68" s="345"/>
      <c r="D68" s="55"/>
      <c r="E68" s="55"/>
      <c r="F68" s="271"/>
      <c r="G68" s="185"/>
      <c r="H68" s="176"/>
      <c r="I68" s="176"/>
      <c r="J68" s="176"/>
      <c r="K68" s="183"/>
      <c r="L68" s="176"/>
      <c r="M68" s="176"/>
      <c r="N68" s="576">
        <v>17</v>
      </c>
      <c r="O68" s="331">
        <v>2.11</v>
      </c>
      <c r="P68" s="331">
        <v>2.9</v>
      </c>
      <c r="Q68" s="577">
        <v>80</v>
      </c>
      <c r="R68" s="331">
        <v>1.99</v>
      </c>
      <c r="S68" s="331">
        <v>2.64</v>
      </c>
      <c r="T68" s="185"/>
      <c r="U68" s="185"/>
      <c r="V68" s="185"/>
      <c r="W68" s="185"/>
      <c r="X68" s="185"/>
      <c r="Y68" s="220"/>
      <c r="Z68" s="125">
        <v>56</v>
      </c>
      <c r="AA68" s="125" t="str">
        <f t="shared" si="1"/>
        <v/>
      </c>
      <c r="AB68" s="125" t="str">
        <f t="shared" si="2"/>
        <v/>
      </c>
      <c r="AC68" s="125" t="str">
        <f t="shared" si="3"/>
        <v/>
      </c>
      <c r="AD68" s="125" t="str">
        <f t="shared" si="4"/>
        <v/>
      </c>
      <c r="AE68" s="126">
        <v>56</v>
      </c>
      <c r="AF68" s="126" t="str">
        <f t="shared" si="5"/>
        <v/>
      </c>
      <c r="AG68" s="126" t="str">
        <f t="shared" si="6"/>
        <v/>
      </c>
      <c r="AH68" s="126" t="str">
        <f t="shared" si="7"/>
        <v/>
      </c>
      <c r="AI68" s="126" t="str">
        <f t="shared" si="8"/>
        <v/>
      </c>
      <c r="AJ68" s="126" t="str">
        <f t="shared" si="9"/>
        <v/>
      </c>
      <c r="AK68" s="126" t="str">
        <f t="shared" si="10"/>
        <v/>
      </c>
      <c r="AL68" s="127"/>
      <c r="AM68" s="127"/>
      <c r="AN68" s="127"/>
      <c r="AO68" s="127"/>
      <c r="AP68" s="127"/>
      <c r="AQ68" s="127"/>
      <c r="AR68" s="128"/>
      <c r="AS68" s="128"/>
      <c r="AT68" s="128"/>
      <c r="AU68" s="128"/>
      <c r="AV68" s="128"/>
      <c r="AW68" s="128"/>
      <c r="AX68" s="128"/>
      <c r="AY68" s="128"/>
      <c r="AZ68" s="128"/>
      <c r="BA68" s="128"/>
      <c r="BB68" s="128"/>
      <c r="BC68" s="128"/>
      <c r="BD68" s="128"/>
      <c r="BE68" s="128"/>
      <c r="BF68" s="128"/>
      <c r="BG68" s="128"/>
      <c r="BH68" s="128"/>
      <c r="BI68" s="128"/>
      <c r="BJ68" s="187"/>
    </row>
    <row r="69" spans="1:62" s="188" customFormat="1" ht="15" x14ac:dyDescent="0.2">
      <c r="A69" s="126"/>
      <c r="B69" s="161">
        <v>57</v>
      </c>
      <c r="C69" s="345"/>
      <c r="D69" s="55"/>
      <c r="E69" s="55"/>
      <c r="F69" s="271"/>
      <c r="G69" s="185"/>
      <c r="H69" s="176"/>
      <c r="I69" s="176"/>
      <c r="J69" s="176"/>
      <c r="K69" s="183"/>
      <c r="L69" s="176"/>
      <c r="M69" s="176"/>
      <c r="N69" s="576">
        <v>18</v>
      </c>
      <c r="O69" s="331">
        <v>2.1</v>
      </c>
      <c r="P69" s="331">
        <v>2.88</v>
      </c>
      <c r="Q69" s="577">
        <v>100</v>
      </c>
      <c r="R69" s="331">
        <v>1.98</v>
      </c>
      <c r="S69" s="331">
        <v>2.63</v>
      </c>
      <c r="T69" s="185"/>
      <c r="U69" s="185"/>
      <c r="V69" s="185"/>
      <c r="W69" s="185"/>
      <c r="X69" s="185"/>
      <c r="Y69" s="220"/>
      <c r="Z69" s="125">
        <v>57</v>
      </c>
      <c r="AA69" s="125" t="str">
        <f t="shared" si="1"/>
        <v/>
      </c>
      <c r="AB69" s="125" t="str">
        <f t="shared" si="2"/>
        <v/>
      </c>
      <c r="AC69" s="125" t="str">
        <f t="shared" si="3"/>
        <v/>
      </c>
      <c r="AD69" s="125" t="str">
        <f t="shared" si="4"/>
        <v/>
      </c>
      <c r="AE69" s="126">
        <v>57</v>
      </c>
      <c r="AF69" s="126" t="str">
        <f t="shared" si="5"/>
        <v/>
      </c>
      <c r="AG69" s="126" t="str">
        <f t="shared" si="6"/>
        <v/>
      </c>
      <c r="AH69" s="126" t="str">
        <f t="shared" si="7"/>
        <v/>
      </c>
      <c r="AI69" s="126" t="str">
        <f t="shared" si="8"/>
        <v/>
      </c>
      <c r="AJ69" s="126" t="str">
        <f t="shared" si="9"/>
        <v/>
      </c>
      <c r="AK69" s="126" t="str">
        <f t="shared" si="10"/>
        <v/>
      </c>
      <c r="AL69" s="127"/>
      <c r="AM69" s="127"/>
      <c r="AN69" s="127"/>
      <c r="AO69" s="127"/>
      <c r="AP69" s="127"/>
      <c r="AQ69" s="127"/>
      <c r="AR69" s="128"/>
      <c r="AS69" s="128"/>
      <c r="AT69" s="128"/>
      <c r="AU69" s="128"/>
      <c r="AV69" s="128"/>
      <c r="AW69" s="128"/>
      <c r="AX69" s="128"/>
      <c r="AY69" s="128"/>
      <c r="AZ69" s="128"/>
      <c r="BA69" s="128"/>
      <c r="BB69" s="128"/>
      <c r="BC69" s="128"/>
      <c r="BD69" s="128"/>
      <c r="BE69" s="128"/>
      <c r="BF69" s="128"/>
      <c r="BG69" s="128"/>
      <c r="BH69" s="128"/>
      <c r="BI69" s="128"/>
      <c r="BJ69" s="187"/>
    </row>
    <row r="70" spans="1:62" s="188" customFormat="1" ht="15" x14ac:dyDescent="0.2">
      <c r="A70" s="126"/>
      <c r="B70" s="161">
        <v>58</v>
      </c>
      <c r="C70" s="345"/>
      <c r="D70" s="55"/>
      <c r="E70" s="55"/>
      <c r="F70" s="271"/>
      <c r="G70" s="185"/>
      <c r="H70" s="176"/>
      <c r="I70" s="176"/>
      <c r="J70" s="176"/>
      <c r="K70" s="183"/>
      <c r="L70" s="176"/>
      <c r="M70" s="176"/>
      <c r="N70" s="576">
        <v>19</v>
      </c>
      <c r="O70" s="331">
        <v>2.09</v>
      </c>
      <c r="P70" s="331">
        <v>2.86</v>
      </c>
      <c r="Q70" s="577">
        <v>120</v>
      </c>
      <c r="R70" s="331">
        <v>1.98</v>
      </c>
      <c r="S70" s="331">
        <v>2.62</v>
      </c>
      <c r="T70" s="185"/>
      <c r="U70" s="185"/>
      <c r="V70" s="185"/>
      <c r="W70" s="185"/>
      <c r="X70" s="185"/>
      <c r="Y70" s="220"/>
      <c r="Z70" s="125">
        <v>58</v>
      </c>
      <c r="AA70" s="125" t="str">
        <f t="shared" si="1"/>
        <v/>
      </c>
      <c r="AB70" s="125" t="str">
        <f t="shared" si="2"/>
        <v/>
      </c>
      <c r="AC70" s="125" t="str">
        <f t="shared" si="3"/>
        <v/>
      </c>
      <c r="AD70" s="125" t="str">
        <f t="shared" si="4"/>
        <v/>
      </c>
      <c r="AE70" s="126">
        <v>58</v>
      </c>
      <c r="AF70" s="126" t="str">
        <f t="shared" si="5"/>
        <v/>
      </c>
      <c r="AG70" s="126" t="str">
        <f t="shared" si="6"/>
        <v/>
      </c>
      <c r="AH70" s="126" t="str">
        <f t="shared" si="7"/>
        <v/>
      </c>
      <c r="AI70" s="126" t="str">
        <f t="shared" si="8"/>
        <v/>
      </c>
      <c r="AJ70" s="126" t="str">
        <f t="shared" si="9"/>
        <v/>
      </c>
      <c r="AK70" s="126" t="str">
        <f t="shared" si="10"/>
        <v/>
      </c>
      <c r="AL70" s="127"/>
      <c r="AM70" s="127"/>
      <c r="AN70" s="127"/>
      <c r="AO70" s="127"/>
      <c r="AP70" s="127"/>
      <c r="AQ70" s="127"/>
      <c r="AR70" s="128"/>
      <c r="AS70" s="128"/>
      <c r="AT70" s="128"/>
      <c r="AU70" s="128"/>
      <c r="AV70" s="128"/>
      <c r="AW70" s="128"/>
      <c r="AX70" s="128"/>
      <c r="AY70" s="128"/>
      <c r="AZ70" s="128"/>
      <c r="BA70" s="128"/>
      <c r="BB70" s="128"/>
      <c r="BC70" s="128"/>
      <c r="BD70" s="128"/>
      <c r="BE70" s="128"/>
      <c r="BF70" s="128"/>
      <c r="BG70" s="128"/>
      <c r="BH70" s="128"/>
      <c r="BI70" s="128"/>
      <c r="BJ70" s="187"/>
    </row>
    <row r="71" spans="1:62" s="188" customFormat="1" ht="15" x14ac:dyDescent="0.2">
      <c r="A71" s="126"/>
      <c r="B71" s="161">
        <v>59</v>
      </c>
      <c r="C71" s="345"/>
      <c r="D71" s="55"/>
      <c r="E71" s="55"/>
      <c r="F71" s="271"/>
      <c r="G71" s="185"/>
      <c r="H71" s="176"/>
      <c r="I71" s="176"/>
      <c r="J71" s="176"/>
      <c r="K71" s="183"/>
      <c r="L71" s="176"/>
      <c r="M71" s="176"/>
      <c r="N71" s="576">
        <v>20</v>
      </c>
      <c r="O71" s="331">
        <v>2.09</v>
      </c>
      <c r="P71" s="331">
        <v>2.85</v>
      </c>
      <c r="Q71" s="577">
        <v>200</v>
      </c>
      <c r="R71" s="331">
        <v>1.97</v>
      </c>
      <c r="S71" s="331">
        <v>2.6</v>
      </c>
      <c r="T71" s="124"/>
      <c r="U71" s="124"/>
      <c r="V71" s="124"/>
      <c r="W71" s="124"/>
      <c r="X71" s="124"/>
      <c r="Y71" s="125"/>
      <c r="Z71" s="125">
        <v>59</v>
      </c>
      <c r="AA71" s="125" t="str">
        <f t="shared" si="1"/>
        <v/>
      </c>
      <c r="AB71" s="125" t="str">
        <f t="shared" si="2"/>
        <v/>
      </c>
      <c r="AC71" s="125" t="str">
        <f t="shared" si="3"/>
        <v/>
      </c>
      <c r="AD71" s="125" t="str">
        <f t="shared" si="4"/>
        <v/>
      </c>
      <c r="AE71" s="126">
        <v>59</v>
      </c>
      <c r="AF71" s="126" t="str">
        <f t="shared" si="5"/>
        <v/>
      </c>
      <c r="AG71" s="126" t="str">
        <f t="shared" si="6"/>
        <v/>
      </c>
      <c r="AH71" s="126" t="str">
        <f t="shared" si="7"/>
        <v/>
      </c>
      <c r="AI71" s="126" t="str">
        <f t="shared" si="8"/>
        <v/>
      </c>
      <c r="AJ71" s="126" t="str">
        <f t="shared" si="9"/>
        <v/>
      </c>
      <c r="AK71" s="126" t="str">
        <f t="shared" si="10"/>
        <v/>
      </c>
      <c r="AL71" s="127"/>
      <c r="AM71" s="127"/>
      <c r="AN71" s="127"/>
      <c r="AO71" s="127"/>
      <c r="AP71" s="127"/>
      <c r="AQ71" s="127"/>
      <c r="AR71" s="128"/>
      <c r="AS71" s="128"/>
      <c r="AT71" s="128"/>
      <c r="AU71" s="128"/>
      <c r="AV71" s="128"/>
      <c r="AW71" s="128"/>
      <c r="AX71" s="128"/>
      <c r="AY71" s="128"/>
      <c r="AZ71" s="128"/>
      <c r="BA71" s="128"/>
      <c r="BB71" s="128"/>
      <c r="BC71" s="128"/>
      <c r="BD71" s="128"/>
      <c r="BE71" s="128"/>
      <c r="BF71" s="128"/>
      <c r="BG71" s="128"/>
      <c r="BH71" s="128"/>
      <c r="BI71" s="128"/>
      <c r="BJ71" s="187"/>
    </row>
    <row r="72" spans="1:62" s="188" customFormat="1" ht="15" x14ac:dyDescent="0.2">
      <c r="A72" s="126"/>
      <c r="B72" s="161">
        <v>60</v>
      </c>
      <c r="C72" s="345"/>
      <c r="D72" s="55"/>
      <c r="E72" s="55"/>
      <c r="F72" s="271"/>
      <c r="G72" s="185"/>
      <c r="H72" s="176"/>
      <c r="I72" s="176"/>
      <c r="J72" s="176"/>
      <c r="K72" s="183"/>
      <c r="L72" s="176"/>
      <c r="M72" s="176"/>
      <c r="N72" s="176"/>
      <c r="O72" s="176"/>
      <c r="P72" s="124"/>
      <c r="Q72" s="124"/>
      <c r="R72" s="124"/>
      <c r="S72" s="124"/>
      <c r="T72" s="124"/>
      <c r="U72" s="124"/>
      <c r="V72" s="124"/>
      <c r="W72" s="124"/>
      <c r="X72" s="124"/>
      <c r="Y72" s="125"/>
      <c r="Z72" s="125">
        <v>60</v>
      </c>
      <c r="AA72" s="125" t="str">
        <f t="shared" si="1"/>
        <v/>
      </c>
      <c r="AB72" s="125" t="str">
        <f t="shared" si="2"/>
        <v/>
      </c>
      <c r="AC72" s="125" t="str">
        <f t="shared" si="3"/>
        <v/>
      </c>
      <c r="AD72" s="125" t="str">
        <f t="shared" si="4"/>
        <v/>
      </c>
      <c r="AE72" s="126">
        <v>60</v>
      </c>
      <c r="AF72" s="126" t="str">
        <f t="shared" si="5"/>
        <v/>
      </c>
      <c r="AG72" s="126" t="str">
        <f t="shared" si="6"/>
        <v/>
      </c>
      <c r="AH72" s="126" t="str">
        <f t="shared" si="7"/>
        <v/>
      </c>
      <c r="AI72" s="126" t="str">
        <f t="shared" si="8"/>
        <v/>
      </c>
      <c r="AJ72" s="126" t="str">
        <f t="shared" si="9"/>
        <v/>
      </c>
      <c r="AK72" s="126" t="str">
        <f t="shared" si="10"/>
        <v/>
      </c>
      <c r="AL72" s="127"/>
      <c r="AM72" s="127"/>
      <c r="AN72" s="127"/>
      <c r="AO72" s="127"/>
      <c r="AP72" s="127"/>
      <c r="AQ72" s="127"/>
      <c r="AR72" s="128"/>
      <c r="AS72" s="128"/>
      <c r="AT72" s="128"/>
      <c r="AU72" s="128"/>
      <c r="AV72" s="128"/>
      <c r="AW72" s="128"/>
      <c r="AX72" s="128"/>
      <c r="AY72" s="128"/>
      <c r="AZ72" s="128"/>
      <c r="BA72" s="128"/>
      <c r="BB72" s="128"/>
      <c r="BC72" s="128"/>
      <c r="BD72" s="128"/>
      <c r="BE72" s="128"/>
      <c r="BF72" s="128"/>
      <c r="BG72" s="128"/>
      <c r="BH72" s="128"/>
      <c r="BI72" s="128"/>
      <c r="BJ72" s="187"/>
    </row>
    <row r="73" spans="1:62" s="188" customFormat="1" ht="15" x14ac:dyDescent="0.2">
      <c r="A73" s="126"/>
      <c r="B73" s="161">
        <v>61</v>
      </c>
      <c r="C73" s="345"/>
      <c r="D73" s="55"/>
      <c r="E73" s="55"/>
      <c r="F73" s="271"/>
      <c r="G73" s="185"/>
      <c r="H73" s="176"/>
      <c r="I73" s="176"/>
      <c r="J73" s="176"/>
      <c r="K73" s="183"/>
      <c r="L73" s="176"/>
      <c r="M73" s="176"/>
      <c r="N73" s="176"/>
      <c r="O73" s="176"/>
      <c r="P73" s="124"/>
      <c r="Q73" s="124"/>
      <c r="R73" s="124"/>
      <c r="S73" s="124"/>
      <c r="T73" s="124"/>
      <c r="U73" s="124"/>
      <c r="V73" s="124"/>
      <c r="W73" s="124"/>
      <c r="X73" s="124"/>
      <c r="Y73" s="125"/>
      <c r="Z73" s="125">
        <v>61</v>
      </c>
      <c r="AA73" s="125" t="str">
        <f t="shared" si="1"/>
        <v/>
      </c>
      <c r="AB73" s="125" t="str">
        <f t="shared" si="2"/>
        <v/>
      </c>
      <c r="AC73" s="125" t="str">
        <f t="shared" si="3"/>
        <v/>
      </c>
      <c r="AD73" s="125" t="str">
        <f t="shared" si="4"/>
        <v/>
      </c>
      <c r="AE73" s="126">
        <v>61</v>
      </c>
      <c r="AF73" s="126" t="str">
        <f t="shared" si="5"/>
        <v/>
      </c>
      <c r="AG73" s="126" t="str">
        <f t="shared" si="6"/>
        <v/>
      </c>
      <c r="AH73" s="126" t="str">
        <f t="shared" si="7"/>
        <v/>
      </c>
      <c r="AI73" s="126" t="str">
        <f t="shared" si="8"/>
        <v/>
      </c>
      <c r="AJ73" s="126" t="str">
        <f t="shared" si="9"/>
        <v/>
      </c>
      <c r="AK73" s="126" t="str">
        <f t="shared" si="10"/>
        <v/>
      </c>
      <c r="AL73" s="127"/>
      <c r="AM73" s="127"/>
      <c r="AN73" s="127"/>
      <c r="AO73" s="127"/>
      <c r="AP73" s="127"/>
      <c r="AQ73" s="127"/>
      <c r="AR73" s="128"/>
      <c r="AS73" s="128"/>
      <c r="AT73" s="128"/>
      <c r="AU73" s="128"/>
      <c r="AV73" s="128"/>
      <c r="AW73" s="128"/>
      <c r="AX73" s="128"/>
      <c r="AY73" s="128"/>
      <c r="AZ73" s="128"/>
      <c r="BA73" s="128"/>
      <c r="BB73" s="128"/>
      <c r="BC73" s="128"/>
      <c r="BD73" s="128"/>
      <c r="BE73" s="128"/>
      <c r="BF73" s="128"/>
      <c r="BG73" s="128"/>
      <c r="BH73" s="128"/>
      <c r="BI73" s="128"/>
      <c r="BJ73" s="187"/>
    </row>
    <row r="74" spans="1:62" s="188" customFormat="1" ht="15" x14ac:dyDescent="0.2">
      <c r="A74" s="126"/>
      <c r="B74" s="161">
        <v>62</v>
      </c>
      <c r="C74" s="345"/>
      <c r="D74" s="55"/>
      <c r="E74" s="55"/>
      <c r="F74" s="271"/>
      <c r="G74" s="185"/>
      <c r="H74" s="176"/>
      <c r="I74" s="176"/>
      <c r="J74" s="176"/>
      <c r="K74" s="183"/>
      <c r="L74" s="176"/>
      <c r="M74" s="176"/>
      <c r="N74" s="176"/>
      <c r="O74" s="176"/>
      <c r="P74" s="124"/>
      <c r="Q74" s="124"/>
      <c r="R74" s="124"/>
      <c r="S74" s="124"/>
      <c r="T74" s="124"/>
      <c r="U74" s="124"/>
      <c r="V74" s="124"/>
      <c r="W74" s="124"/>
      <c r="X74" s="124"/>
      <c r="Y74" s="125"/>
      <c r="Z74" s="125">
        <v>62</v>
      </c>
      <c r="AA74" s="125" t="str">
        <f t="shared" si="1"/>
        <v/>
      </c>
      <c r="AB74" s="125" t="str">
        <f t="shared" si="2"/>
        <v/>
      </c>
      <c r="AC74" s="125" t="str">
        <f t="shared" si="3"/>
        <v/>
      </c>
      <c r="AD74" s="125" t="str">
        <f t="shared" si="4"/>
        <v/>
      </c>
      <c r="AE74" s="126">
        <v>62</v>
      </c>
      <c r="AF74" s="126" t="str">
        <f t="shared" si="5"/>
        <v/>
      </c>
      <c r="AG74" s="126" t="str">
        <f t="shared" si="6"/>
        <v/>
      </c>
      <c r="AH74" s="126" t="str">
        <f t="shared" si="7"/>
        <v/>
      </c>
      <c r="AI74" s="126" t="str">
        <f t="shared" si="8"/>
        <v/>
      </c>
      <c r="AJ74" s="126" t="str">
        <f t="shared" si="9"/>
        <v/>
      </c>
      <c r="AK74" s="126" t="str">
        <f t="shared" si="10"/>
        <v/>
      </c>
      <c r="AL74" s="127"/>
      <c r="AM74" s="127"/>
      <c r="AN74" s="127"/>
      <c r="AO74" s="127"/>
      <c r="AP74" s="127"/>
      <c r="AQ74" s="127"/>
      <c r="AR74" s="128"/>
      <c r="AS74" s="128"/>
      <c r="AT74" s="128"/>
      <c r="AU74" s="128"/>
      <c r="AV74" s="128"/>
      <c r="AW74" s="128"/>
      <c r="AX74" s="128"/>
      <c r="AY74" s="128"/>
      <c r="AZ74" s="128"/>
      <c r="BA74" s="128"/>
      <c r="BB74" s="128"/>
      <c r="BC74" s="128"/>
      <c r="BD74" s="128"/>
      <c r="BE74" s="128"/>
      <c r="BF74" s="128"/>
      <c r="BG74" s="128"/>
      <c r="BH74" s="128"/>
      <c r="BI74" s="128"/>
      <c r="BJ74" s="187"/>
    </row>
    <row r="75" spans="1:62" s="188" customFormat="1" ht="15" x14ac:dyDescent="0.2">
      <c r="A75" s="126"/>
      <c r="B75" s="161">
        <v>63</v>
      </c>
      <c r="C75" s="345"/>
      <c r="D75" s="55"/>
      <c r="E75" s="55"/>
      <c r="F75" s="271"/>
      <c r="G75" s="185"/>
      <c r="H75" s="176"/>
      <c r="I75" s="176"/>
      <c r="J75" s="176"/>
      <c r="K75" s="183"/>
      <c r="L75" s="176"/>
      <c r="M75" s="176"/>
      <c r="N75" s="176"/>
      <c r="O75" s="176"/>
      <c r="P75" s="124"/>
      <c r="Q75" s="124"/>
      <c r="R75" s="124"/>
      <c r="S75" s="124"/>
      <c r="T75" s="124"/>
      <c r="U75" s="124"/>
      <c r="V75" s="124"/>
      <c r="W75" s="124"/>
      <c r="X75" s="124"/>
      <c r="Y75" s="125"/>
      <c r="Z75" s="125">
        <v>63</v>
      </c>
      <c r="AA75" s="125" t="str">
        <f t="shared" si="1"/>
        <v/>
      </c>
      <c r="AB75" s="125" t="str">
        <f t="shared" si="2"/>
        <v/>
      </c>
      <c r="AC75" s="125" t="str">
        <f t="shared" si="3"/>
        <v/>
      </c>
      <c r="AD75" s="125" t="str">
        <f t="shared" si="4"/>
        <v/>
      </c>
      <c r="AE75" s="126">
        <v>63</v>
      </c>
      <c r="AF75" s="126" t="str">
        <f t="shared" si="5"/>
        <v/>
      </c>
      <c r="AG75" s="126" t="str">
        <f t="shared" si="6"/>
        <v/>
      </c>
      <c r="AH75" s="126" t="str">
        <f t="shared" si="7"/>
        <v/>
      </c>
      <c r="AI75" s="126" t="str">
        <f t="shared" si="8"/>
        <v/>
      </c>
      <c r="AJ75" s="126" t="str">
        <f t="shared" si="9"/>
        <v/>
      </c>
      <c r="AK75" s="126" t="str">
        <f t="shared" si="10"/>
        <v/>
      </c>
      <c r="AL75" s="127"/>
      <c r="AM75" s="127"/>
      <c r="AN75" s="127"/>
      <c r="AO75" s="127"/>
      <c r="AP75" s="127"/>
      <c r="AQ75" s="127"/>
      <c r="AR75" s="128"/>
      <c r="AS75" s="128"/>
      <c r="AT75" s="128"/>
      <c r="AU75" s="128"/>
      <c r="AV75" s="128"/>
      <c r="AW75" s="128"/>
      <c r="AX75" s="128"/>
      <c r="AY75" s="128"/>
      <c r="AZ75" s="128"/>
      <c r="BA75" s="128"/>
      <c r="BB75" s="128"/>
      <c r="BC75" s="128"/>
      <c r="BD75" s="128"/>
      <c r="BE75" s="128"/>
      <c r="BF75" s="128"/>
      <c r="BG75" s="128"/>
      <c r="BH75" s="128"/>
      <c r="BI75" s="128"/>
      <c r="BJ75" s="187"/>
    </row>
    <row r="76" spans="1:62" s="188" customFormat="1" ht="15" x14ac:dyDescent="0.2">
      <c r="A76" s="126"/>
      <c r="B76" s="161">
        <v>64</v>
      </c>
      <c r="C76" s="345"/>
      <c r="D76" s="55"/>
      <c r="E76" s="55"/>
      <c r="F76" s="271"/>
      <c r="G76" s="185"/>
      <c r="H76" s="176"/>
      <c r="I76" s="176"/>
      <c r="J76" s="176"/>
      <c r="K76" s="183"/>
      <c r="L76" s="176"/>
      <c r="M76" s="176"/>
      <c r="N76" s="176"/>
      <c r="O76" s="176"/>
      <c r="P76" s="124"/>
      <c r="Q76" s="124"/>
      <c r="R76" s="124"/>
      <c r="S76" s="124"/>
      <c r="T76" s="124"/>
      <c r="U76" s="124"/>
      <c r="V76" s="124"/>
      <c r="W76" s="124"/>
      <c r="X76" s="124"/>
      <c r="Y76" s="125"/>
      <c r="Z76" s="125">
        <v>64</v>
      </c>
      <c r="AA76" s="125" t="str">
        <f t="shared" si="1"/>
        <v/>
      </c>
      <c r="AB76" s="125" t="str">
        <f t="shared" si="2"/>
        <v/>
      </c>
      <c r="AC76" s="125" t="str">
        <f t="shared" si="3"/>
        <v/>
      </c>
      <c r="AD76" s="125" t="str">
        <f t="shared" si="4"/>
        <v/>
      </c>
      <c r="AE76" s="126">
        <v>64</v>
      </c>
      <c r="AF76" s="126" t="str">
        <f t="shared" si="5"/>
        <v/>
      </c>
      <c r="AG76" s="126" t="str">
        <f t="shared" si="6"/>
        <v/>
      </c>
      <c r="AH76" s="126" t="str">
        <f t="shared" si="7"/>
        <v/>
      </c>
      <c r="AI76" s="126" t="str">
        <f t="shared" si="8"/>
        <v/>
      </c>
      <c r="AJ76" s="126" t="str">
        <f t="shared" si="9"/>
        <v/>
      </c>
      <c r="AK76" s="126" t="str">
        <f t="shared" si="10"/>
        <v/>
      </c>
      <c r="AL76" s="127"/>
      <c r="AM76" s="127"/>
      <c r="AN76" s="127"/>
      <c r="AO76" s="127"/>
      <c r="AP76" s="127"/>
      <c r="AQ76" s="127"/>
      <c r="AR76" s="128"/>
      <c r="AS76" s="128"/>
      <c r="AT76" s="128"/>
      <c r="AU76" s="128"/>
      <c r="AV76" s="128"/>
      <c r="AW76" s="128"/>
      <c r="AX76" s="128"/>
      <c r="AY76" s="128"/>
      <c r="AZ76" s="128"/>
      <c r="BA76" s="128"/>
      <c r="BB76" s="128"/>
      <c r="BC76" s="128"/>
      <c r="BD76" s="128"/>
      <c r="BE76" s="128"/>
      <c r="BF76" s="128"/>
      <c r="BG76" s="128"/>
      <c r="BH76" s="128"/>
      <c r="BI76" s="128"/>
      <c r="BJ76" s="187"/>
    </row>
    <row r="77" spans="1:62" s="188" customFormat="1" ht="15" x14ac:dyDescent="0.2">
      <c r="A77" s="126"/>
      <c r="B77" s="161">
        <v>65</v>
      </c>
      <c r="C77" s="345"/>
      <c r="D77" s="55"/>
      <c r="E77" s="55"/>
      <c r="F77" s="271"/>
      <c r="G77" s="176"/>
      <c r="H77" s="176"/>
      <c r="I77" s="176"/>
      <c r="J77" s="176"/>
      <c r="K77" s="183"/>
      <c r="L77" s="176"/>
      <c r="M77" s="176"/>
      <c r="N77" s="176"/>
      <c r="O77" s="176"/>
      <c r="P77" s="124"/>
      <c r="Q77" s="124"/>
      <c r="R77" s="124"/>
      <c r="S77" s="124"/>
      <c r="T77" s="124"/>
      <c r="U77" s="124"/>
      <c r="V77" s="124"/>
      <c r="W77" s="124"/>
      <c r="X77" s="124"/>
      <c r="Y77" s="125"/>
      <c r="Z77" s="125">
        <v>65</v>
      </c>
      <c r="AA77" s="125" t="str">
        <f t="shared" si="1"/>
        <v/>
      </c>
      <c r="AB77" s="125" t="str">
        <f t="shared" si="2"/>
        <v/>
      </c>
      <c r="AC77" s="125" t="str">
        <f t="shared" si="3"/>
        <v/>
      </c>
      <c r="AD77" s="125" t="str">
        <f t="shared" si="4"/>
        <v/>
      </c>
      <c r="AE77" s="126">
        <v>65</v>
      </c>
      <c r="AF77" s="126" t="str">
        <f t="shared" si="5"/>
        <v/>
      </c>
      <c r="AG77" s="126" t="str">
        <f t="shared" si="6"/>
        <v/>
      </c>
      <c r="AH77" s="126" t="str">
        <f t="shared" si="7"/>
        <v/>
      </c>
      <c r="AI77" s="126" t="str">
        <f t="shared" si="8"/>
        <v/>
      </c>
      <c r="AJ77" s="126" t="str">
        <f t="shared" si="9"/>
        <v/>
      </c>
      <c r="AK77" s="126" t="str">
        <f t="shared" si="10"/>
        <v/>
      </c>
      <c r="AL77" s="127"/>
      <c r="AM77" s="127"/>
      <c r="AN77" s="127"/>
      <c r="AO77" s="127"/>
      <c r="AP77" s="127"/>
      <c r="AQ77" s="127"/>
      <c r="AR77" s="128"/>
      <c r="AS77" s="128"/>
      <c r="AT77" s="128"/>
      <c r="AU77" s="128"/>
      <c r="AV77" s="128"/>
      <c r="AW77" s="128"/>
      <c r="AX77" s="128"/>
      <c r="AY77" s="128"/>
      <c r="AZ77" s="128"/>
      <c r="BA77" s="128"/>
      <c r="BB77" s="128"/>
      <c r="BC77" s="128"/>
      <c r="BD77" s="128"/>
      <c r="BE77" s="128"/>
      <c r="BF77" s="128"/>
      <c r="BG77" s="128"/>
      <c r="BH77" s="128"/>
      <c r="BI77" s="128"/>
      <c r="BJ77" s="187"/>
    </row>
    <row r="78" spans="1:62" s="188" customFormat="1" ht="15" x14ac:dyDescent="0.2">
      <c r="A78" s="189"/>
      <c r="B78" s="161">
        <v>66</v>
      </c>
      <c r="C78" s="345"/>
      <c r="D78" s="55"/>
      <c r="E78" s="55"/>
      <c r="F78" s="271"/>
      <c r="G78" s="176"/>
      <c r="H78" s="176"/>
      <c r="I78" s="176"/>
      <c r="J78" s="176"/>
      <c r="K78" s="183"/>
      <c r="L78" s="176"/>
      <c r="M78" s="176"/>
      <c r="N78" s="176"/>
      <c r="O78" s="176"/>
      <c r="P78" s="124"/>
      <c r="Q78" s="124"/>
      <c r="R78" s="124"/>
      <c r="S78" s="124"/>
      <c r="T78" s="124"/>
      <c r="U78" s="124"/>
      <c r="V78" s="124"/>
      <c r="W78" s="124"/>
      <c r="X78" s="124"/>
      <c r="Y78" s="125"/>
      <c r="Z78" s="125">
        <v>66</v>
      </c>
      <c r="AA78" s="125" t="str">
        <f t="shared" ref="AA78:AA141" si="22">IF(AND(C78=1,D78&lt;&gt;""),D78,"")</f>
        <v/>
      </c>
      <c r="AB78" s="125" t="str">
        <f t="shared" ref="AB78:AB141" si="23">IF(AND(C78=1,E78&lt;&gt;""),E78,"")</f>
        <v/>
      </c>
      <c r="AC78" s="125" t="str">
        <f t="shared" ref="AC78:AC141" si="24">IF(AND(C78=2,D78&lt;&gt;""),D78,"")</f>
        <v/>
      </c>
      <c r="AD78" s="125" t="str">
        <f t="shared" ref="AD78:AD141" si="25">IF(AND(C78=2,E78&lt;&gt;""),E78,"")</f>
        <v/>
      </c>
      <c r="AE78" s="126">
        <v>66</v>
      </c>
      <c r="AF78" s="126" t="str">
        <f t="shared" ref="AF78:AF141" si="26">IF(AND(C78=1,E78&lt;&gt;"",D78&lt;&gt;""),D78,"")</f>
        <v/>
      </c>
      <c r="AG78" s="126" t="str">
        <f t="shared" ref="AG78:AG141" si="27">IF(AND(C78=1,D78&lt;&gt;"",E78&lt;&gt;""),E78,"")</f>
        <v/>
      </c>
      <c r="AH78" s="126" t="str">
        <f t="shared" ref="AH78:AH141" si="28">IF(AND(AF78="",AG78=""),"",AG78-AF78)</f>
        <v/>
      </c>
      <c r="AI78" s="126" t="str">
        <f t="shared" ref="AI78:AI141" si="29">IF(AND(C78=2,E78&lt;&gt;"",D78&lt;&gt;""),D78,"")</f>
        <v/>
      </c>
      <c r="AJ78" s="126" t="str">
        <f t="shared" ref="AJ78:AJ141" si="30">IF(AND(C78=2,D78&lt;&gt;"",E78&lt;&gt;""),E78,"")</f>
        <v/>
      </c>
      <c r="AK78" s="126" t="str">
        <f t="shared" ref="AK78:AK141" si="31">IF(AND(AI78="",AJ78=""),"",AJ78-AI78)</f>
        <v/>
      </c>
      <c r="AL78" s="127"/>
      <c r="AM78" s="127"/>
      <c r="AN78" s="127"/>
      <c r="AO78" s="127"/>
      <c r="AP78" s="127"/>
      <c r="AQ78" s="127"/>
      <c r="AR78" s="128"/>
      <c r="AS78" s="128"/>
      <c r="AT78" s="128"/>
      <c r="AU78" s="128"/>
      <c r="AV78" s="128"/>
      <c r="AW78" s="128"/>
      <c r="AX78" s="128"/>
      <c r="AY78" s="128"/>
      <c r="AZ78" s="128"/>
      <c r="BA78" s="128"/>
      <c r="BB78" s="128"/>
      <c r="BC78" s="128"/>
      <c r="BD78" s="128"/>
      <c r="BE78" s="128"/>
      <c r="BF78" s="128"/>
      <c r="BG78" s="128"/>
      <c r="BH78" s="128"/>
      <c r="BI78" s="128"/>
      <c r="BJ78" s="187"/>
    </row>
    <row r="79" spans="1:62" s="188" customFormat="1" ht="15" x14ac:dyDescent="0.2">
      <c r="A79" s="189"/>
      <c r="B79" s="161">
        <v>67</v>
      </c>
      <c r="C79" s="345"/>
      <c r="D79" s="55"/>
      <c r="E79" s="55"/>
      <c r="F79" s="271"/>
      <c r="G79" s="176"/>
      <c r="H79" s="176"/>
      <c r="I79" s="176"/>
      <c r="J79" s="176"/>
      <c r="K79" s="183"/>
      <c r="L79" s="176"/>
      <c r="M79" s="176"/>
      <c r="N79" s="176"/>
      <c r="O79" s="176"/>
      <c r="P79" s="124"/>
      <c r="Q79" s="124"/>
      <c r="R79" s="124"/>
      <c r="S79" s="124"/>
      <c r="T79" s="124"/>
      <c r="U79" s="124"/>
      <c r="V79" s="124"/>
      <c r="W79" s="124"/>
      <c r="X79" s="124"/>
      <c r="Y79" s="125"/>
      <c r="Z79" s="125">
        <v>67</v>
      </c>
      <c r="AA79" s="125" t="str">
        <f t="shared" si="22"/>
        <v/>
      </c>
      <c r="AB79" s="125" t="str">
        <f t="shared" si="23"/>
        <v/>
      </c>
      <c r="AC79" s="125" t="str">
        <f t="shared" si="24"/>
        <v/>
      </c>
      <c r="AD79" s="125" t="str">
        <f t="shared" si="25"/>
        <v/>
      </c>
      <c r="AE79" s="126">
        <v>67</v>
      </c>
      <c r="AF79" s="126" t="str">
        <f t="shared" si="26"/>
        <v/>
      </c>
      <c r="AG79" s="126" t="str">
        <f t="shared" si="27"/>
        <v/>
      </c>
      <c r="AH79" s="126" t="str">
        <f t="shared" si="28"/>
        <v/>
      </c>
      <c r="AI79" s="126" t="str">
        <f t="shared" si="29"/>
        <v/>
      </c>
      <c r="AJ79" s="126" t="str">
        <f t="shared" si="30"/>
        <v/>
      </c>
      <c r="AK79" s="126" t="str">
        <f t="shared" si="31"/>
        <v/>
      </c>
      <c r="AL79" s="127"/>
      <c r="AM79" s="127"/>
      <c r="AN79" s="127"/>
      <c r="AO79" s="127"/>
      <c r="AP79" s="127"/>
      <c r="AQ79" s="127"/>
      <c r="AR79" s="128"/>
      <c r="AS79" s="128"/>
      <c r="AT79" s="128"/>
      <c r="AU79" s="128"/>
      <c r="AV79" s="128"/>
      <c r="AW79" s="128"/>
      <c r="AX79" s="128"/>
      <c r="AY79" s="128"/>
      <c r="AZ79" s="128"/>
      <c r="BA79" s="128"/>
      <c r="BB79" s="128"/>
      <c r="BC79" s="128"/>
      <c r="BD79" s="128"/>
      <c r="BE79" s="128"/>
      <c r="BF79" s="128"/>
      <c r="BG79" s="128"/>
      <c r="BH79" s="128"/>
      <c r="BI79" s="128"/>
      <c r="BJ79" s="187"/>
    </row>
    <row r="80" spans="1:62" s="188" customFormat="1" ht="15" x14ac:dyDescent="0.2">
      <c r="A80" s="189"/>
      <c r="B80" s="161">
        <v>68</v>
      </c>
      <c r="C80" s="345"/>
      <c r="D80" s="55"/>
      <c r="E80" s="55"/>
      <c r="F80" s="271"/>
      <c r="G80" s="176"/>
      <c r="H80" s="176"/>
      <c r="I80" s="176"/>
      <c r="J80" s="176"/>
      <c r="K80" s="183"/>
      <c r="L80" s="176"/>
      <c r="M80" s="176"/>
      <c r="N80" s="176"/>
      <c r="O80" s="176"/>
      <c r="P80" s="124"/>
      <c r="Q80" s="124"/>
      <c r="R80" s="124"/>
      <c r="S80" s="124"/>
      <c r="T80" s="124"/>
      <c r="U80" s="124"/>
      <c r="V80" s="124"/>
      <c r="W80" s="124"/>
      <c r="X80" s="124"/>
      <c r="Y80" s="125"/>
      <c r="Z80" s="125">
        <v>68</v>
      </c>
      <c r="AA80" s="125" t="str">
        <f t="shared" si="22"/>
        <v/>
      </c>
      <c r="AB80" s="125" t="str">
        <f t="shared" si="23"/>
        <v/>
      </c>
      <c r="AC80" s="125" t="str">
        <f t="shared" si="24"/>
        <v/>
      </c>
      <c r="AD80" s="125" t="str">
        <f t="shared" si="25"/>
        <v/>
      </c>
      <c r="AE80" s="126">
        <v>68</v>
      </c>
      <c r="AF80" s="126" t="str">
        <f t="shared" si="26"/>
        <v/>
      </c>
      <c r="AG80" s="126" t="str">
        <f t="shared" si="27"/>
        <v/>
      </c>
      <c r="AH80" s="126" t="str">
        <f t="shared" si="28"/>
        <v/>
      </c>
      <c r="AI80" s="126" t="str">
        <f t="shared" si="29"/>
        <v/>
      </c>
      <c r="AJ80" s="126" t="str">
        <f t="shared" si="30"/>
        <v/>
      </c>
      <c r="AK80" s="126" t="str">
        <f t="shared" si="31"/>
        <v/>
      </c>
      <c r="AL80" s="127"/>
      <c r="AM80" s="127"/>
      <c r="AN80" s="127"/>
      <c r="AO80" s="127"/>
      <c r="AP80" s="127"/>
      <c r="AQ80" s="127"/>
      <c r="AR80" s="128"/>
      <c r="AS80" s="128"/>
      <c r="AT80" s="128"/>
      <c r="AU80" s="128"/>
      <c r="AV80" s="128"/>
      <c r="AW80" s="128"/>
      <c r="AX80" s="128"/>
      <c r="AY80" s="128"/>
      <c r="AZ80" s="128"/>
      <c r="BA80" s="128"/>
      <c r="BB80" s="128"/>
      <c r="BC80" s="128"/>
      <c r="BD80" s="128"/>
      <c r="BE80" s="128"/>
      <c r="BF80" s="128"/>
      <c r="BG80" s="128"/>
      <c r="BH80" s="128"/>
      <c r="BI80" s="128"/>
      <c r="BJ80" s="187"/>
    </row>
    <row r="81" spans="1:62" s="188" customFormat="1" ht="15" x14ac:dyDescent="0.2">
      <c r="A81" s="189"/>
      <c r="B81" s="161">
        <v>69</v>
      </c>
      <c r="C81" s="345"/>
      <c r="D81" s="55"/>
      <c r="E81" s="55"/>
      <c r="F81" s="271"/>
      <c r="G81" s="176"/>
      <c r="H81" s="176"/>
      <c r="I81" s="176"/>
      <c r="J81" s="176"/>
      <c r="K81" s="183"/>
      <c r="L81" s="176"/>
      <c r="M81" s="176"/>
      <c r="N81" s="176"/>
      <c r="O81" s="176"/>
      <c r="P81" s="124"/>
      <c r="Q81" s="124"/>
      <c r="R81" s="124"/>
      <c r="S81" s="124"/>
      <c r="T81" s="124"/>
      <c r="U81" s="124"/>
      <c r="V81" s="124"/>
      <c r="W81" s="124"/>
      <c r="X81" s="124"/>
      <c r="Y81" s="125"/>
      <c r="Z81" s="125">
        <v>69</v>
      </c>
      <c r="AA81" s="125" t="str">
        <f t="shared" si="22"/>
        <v/>
      </c>
      <c r="AB81" s="125" t="str">
        <f t="shared" si="23"/>
        <v/>
      </c>
      <c r="AC81" s="125" t="str">
        <f t="shared" si="24"/>
        <v/>
      </c>
      <c r="AD81" s="125" t="str">
        <f t="shared" si="25"/>
        <v/>
      </c>
      <c r="AE81" s="126">
        <v>69</v>
      </c>
      <c r="AF81" s="126" t="str">
        <f t="shared" si="26"/>
        <v/>
      </c>
      <c r="AG81" s="126" t="str">
        <f t="shared" si="27"/>
        <v/>
      </c>
      <c r="AH81" s="126" t="str">
        <f t="shared" si="28"/>
        <v/>
      </c>
      <c r="AI81" s="126" t="str">
        <f t="shared" si="29"/>
        <v/>
      </c>
      <c r="AJ81" s="126" t="str">
        <f t="shared" si="30"/>
        <v/>
      </c>
      <c r="AK81" s="126" t="str">
        <f t="shared" si="31"/>
        <v/>
      </c>
      <c r="AL81" s="127"/>
      <c r="AM81" s="127"/>
      <c r="AN81" s="127"/>
      <c r="AO81" s="127"/>
      <c r="AP81" s="127"/>
      <c r="AQ81" s="127"/>
      <c r="AR81" s="128"/>
      <c r="AS81" s="128"/>
      <c r="AT81" s="128"/>
      <c r="AU81" s="128"/>
      <c r="AV81" s="128"/>
      <c r="AW81" s="128"/>
      <c r="AX81" s="128"/>
      <c r="AY81" s="128"/>
      <c r="AZ81" s="128"/>
      <c r="BA81" s="128"/>
      <c r="BB81" s="128"/>
      <c r="BC81" s="128"/>
      <c r="BD81" s="128"/>
      <c r="BE81" s="128"/>
      <c r="BF81" s="128"/>
      <c r="BG81" s="128"/>
      <c r="BH81" s="128"/>
      <c r="BI81" s="128"/>
      <c r="BJ81" s="187"/>
    </row>
    <row r="82" spans="1:62" s="188" customFormat="1" ht="15" x14ac:dyDescent="0.2">
      <c r="A82" s="189"/>
      <c r="B82" s="161">
        <v>70</v>
      </c>
      <c r="C82" s="345"/>
      <c r="D82" s="55"/>
      <c r="E82" s="55"/>
      <c r="F82" s="271"/>
      <c r="G82" s="176"/>
      <c r="H82" s="176"/>
      <c r="I82" s="176"/>
      <c r="J82" s="176"/>
      <c r="K82" s="183"/>
      <c r="L82" s="176"/>
      <c r="M82" s="176"/>
      <c r="N82" s="176"/>
      <c r="O82" s="176"/>
      <c r="P82" s="124"/>
      <c r="Q82" s="124"/>
      <c r="R82" s="124"/>
      <c r="S82" s="124"/>
      <c r="T82" s="124"/>
      <c r="U82" s="124"/>
      <c r="V82" s="124"/>
      <c r="W82" s="124"/>
      <c r="X82" s="124"/>
      <c r="Y82" s="125"/>
      <c r="Z82" s="125">
        <v>70</v>
      </c>
      <c r="AA82" s="125" t="str">
        <f t="shared" si="22"/>
        <v/>
      </c>
      <c r="AB82" s="125" t="str">
        <f t="shared" si="23"/>
        <v/>
      </c>
      <c r="AC82" s="125" t="str">
        <f t="shared" si="24"/>
        <v/>
      </c>
      <c r="AD82" s="125" t="str">
        <f t="shared" si="25"/>
        <v/>
      </c>
      <c r="AE82" s="126">
        <v>70</v>
      </c>
      <c r="AF82" s="126" t="str">
        <f t="shared" si="26"/>
        <v/>
      </c>
      <c r="AG82" s="126" t="str">
        <f t="shared" si="27"/>
        <v/>
      </c>
      <c r="AH82" s="126" t="str">
        <f t="shared" si="28"/>
        <v/>
      </c>
      <c r="AI82" s="126" t="str">
        <f t="shared" si="29"/>
        <v/>
      </c>
      <c r="AJ82" s="126" t="str">
        <f t="shared" si="30"/>
        <v/>
      </c>
      <c r="AK82" s="126" t="str">
        <f t="shared" si="31"/>
        <v/>
      </c>
      <c r="AL82" s="127"/>
      <c r="AM82" s="127"/>
      <c r="AN82" s="127"/>
      <c r="AO82" s="127"/>
      <c r="AP82" s="127"/>
      <c r="AQ82" s="127"/>
      <c r="AR82" s="128"/>
      <c r="AS82" s="128"/>
      <c r="AT82" s="128"/>
      <c r="AU82" s="128"/>
      <c r="AV82" s="128"/>
      <c r="AW82" s="128"/>
      <c r="AX82" s="128"/>
      <c r="AY82" s="128"/>
      <c r="AZ82" s="128"/>
      <c r="BA82" s="128"/>
      <c r="BB82" s="128"/>
      <c r="BC82" s="128"/>
      <c r="BD82" s="128"/>
      <c r="BE82" s="128"/>
      <c r="BF82" s="128"/>
      <c r="BG82" s="128"/>
      <c r="BH82" s="128"/>
      <c r="BI82" s="128"/>
      <c r="BJ82" s="187"/>
    </row>
    <row r="83" spans="1:62" s="188" customFormat="1" ht="15" x14ac:dyDescent="0.2">
      <c r="A83" s="189"/>
      <c r="B83" s="161">
        <v>71</v>
      </c>
      <c r="C83" s="345"/>
      <c r="D83" s="55"/>
      <c r="E83" s="55"/>
      <c r="F83" s="271"/>
      <c r="G83" s="176"/>
      <c r="H83" s="176"/>
      <c r="I83" s="176"/>
      <c r="J83" s="176"/>
      <c r="K83" s="183"/>
      <c r="L83" s="176"/>
      <c r="M83" s="176"/>
      <c r="N83" s="176"/>
      <c r="O83" s="176"/>
      <c r="P83" s="124"/>
      <c r="Q83" s="124"/>
      <c r="R83" s="124"/>
      <c r="S83" s="124"/>
      <c r="T83" s="124"/>
      <c r="U83" s="124"/>
      <c r="V83" s="124"/>
      <c r="W83" s="124"/>
      <c r="X83" s="124"/>
      <c r="Y83" s="125"/>
      <c r="Z83" s="125">
        <v>71</v>
      </c>
      <c r="AA83" s="125" t="str">
        <f t="shared" si="22"/>
        <v/>
      </c>
      <c r="AB83" s="125" t="str">
        <f t="shared" si="23"/>
        <v/>
      </c>
      <c r="AC83" s="125" t="str">
        <f t="shared" si="24"/>
        <v/>
      </c>
      <c r="AD83" s="125" t="str">
        <f t="shared" si="25"/>
        <v/>
      </c>
      <c r="AE83" s="126">
        <v>71</v>
      </c>
      <c r="AF83" s="126" t="str">
        <f t="shared" si="26"/>
        <v/>
      </c>
      <c r="AG83" s="126" t="str">
        <f t="shared" si="27"/>
        <v/>
      </c>
      <c r="AH83" s="126" t="str">
        <f t="shared" si="28"/>
        <v/>
      </c>
      <c r="AI83" s="126" t="str">
        <f t="shared" si="29"/>
        <v/>
      </c>
      <c r="AJ83" s="126" t="str">
        <f t="shared" si="30"/>
        <v/>
      </c>
      <c r="AK83" s="126" t="str">
        <f t="shared" si="31"/>
        <v/>
      </c>
      <c r="AL83" s="127"/>
      <c r="AM83" s="127"/>
      <c r="AN83" s="127"/>
      <c r="AO83" s="127"/>
      <c r="AP83" s="127"/>
      <c r="AQ83" s="127"/>
      <c r="AR83" s="128"/>
      <c r="AS83" s="128"/>
      <c r="AT83" s="128"/>
      <c r="AU83" s="128"/>
      <c r="AV83" s="128"/>
      <c r="AW83" s="128"/>
      <c r="AX83" s="128"/>
      <c r="AY83" s="128"/>
      <c r="AZ83" s="128"/>
      <c r="BA83" s="128"/>
      <c r="BB83" s="128"/>
      <c r="BC83" s="128"/>
      <c r="BD83" s="128"/>
      <c r="BE83" s="128"/>
      <c r="BF83" s="128"/>
      <c r="BG83" s="128"/>
      <c r="BH83" s="128"/>
      <c r="BI83" s="128"/>
      <c r="BJ83" s="187"/>
    </row>
    <row r="84" spans="1:62" s="188" customFormat="1" ht="15" x14ac:dyDescent="0.2">
      <c r="A84" s="189"/>
      <c r="B84" s="161">
        <v>72</v>
      </c>
      <c r="C84" s="345"/>
      <c r="D84" s="55"/>
      <c r="E84" s="55"/>
      <c r="F84" s="271"/>
      <c r="G84" s="176"/>
      <c r="H84" s="176"/>
      <c r="I84" s="176"/>
      <c r="J84" s="176"/>
      <c r="K84" s="183"/>
      <c r="L84" s="176"/>
      <c r="M84" s="176"/>
      <c r="N84" s="176"/>
      <c r="O84" s="176"/>
      <c r="P84" s="124"/>
      <c r="Q84" s="124"/>
      <c r="R84" s="124"/>
      <c r="S84" s="124"/>
      <c r="T84" s="124"/>
      <c r="U84" s="124"/>
      <c r="V84" s="124"/>
      <c r="W84" s="124"/>
      <c r="X84" s="124"/>
      <c r="Y84" s="125"/>
      <c r="Z84" s="125">
        <v>72</v>
      </c>
      <c r="AA84" s="125" t="str">
        <f t="shared" si="22"/>
        <v/>
      </c>
      <c r="AB84" s="125" t="str">
        <f t="shared" si="23"/>
        <v/>
      </c>
      <c r="AC84" s="125" t="str">
        <f t="shared" si="24"/>
        <v/>
      </c>
      <c r="AD84" s="125" t="str">
        <f t="shared" si="25"/>
        <v/>
      </c>
      <c r="AE84" s="126">
        <v>72</v>
      </c>
      <c r="AF84" s="126" t="str">
        <f t="shared" si="26"/>
        <v/>
      </c>
      <c r="AG84" s="126" t="str">
        <f t="shared" si="27"/>
        <v/>
      </c>
      <c r="AH84" s="126" t="str">
        <f t="shared" si="28"/>
        <v/>
      </c>
      <c r="AI84" s="126" t="str">
        <f t="shared" si="29"/>
        <v/>
      </c>
      <c r="AJ84" s="126" t="str">
        <f t="shared" si="30"/>
        <v/>
      </c>
      <c r="AK84" s="126" t="str">
        <f t="shared" si="31"/>
        <v/>
      </c>
      <c r="AL84" s="127"/>
      <c r="AM84" s="127"/>
      <c r="AN84" s="127"/>
      <c r="AO84" s="127"/>
      <c r="AP84" s="127"/>
      <c r="AQ84" s="127"/>
      <c r="AR84" s="128"/>
      <c r="AS84" s="128"/>
      <c r="AT84" s="128"/>
      <c r="AU84" s="128"/>
      <c r="AV84" s="128"/>
      <c r="AW84" s="128"/>
      <c r="AX84" s="128"/>
      <c r="AY84" s="128"/>
      <c r="AZ84" s="128"/>
      <c r="BA84" s="128"/>
      <c r="BB84" s="128"/>
      <c r="BC84" s="128"/>
      <c r="BD84" s="128"/>
      <c r="BE84" s="128"/>
      <c r="BF84" s="128"/>
      <c r="BG84" s="128"/>
      <c r="BH84" s="128"/>
      <c r="BI84" s="128"/>
      <c r="BJ84" s="187"/>
    </row>
    <row r="85" spans="1:62" s="188" customFormat="1" ht="15" x14ac:dyDescent="0.2">
      <c r="A85" s="189"/>
      <c r="B85" s="161">
        <v>73</v>
      </c>
      <c r="C85" s="345"/>
      <c r="D85" s="55"/>
      <c r="E85" s="55"/>
      <c r="F85" s="271"/>
      <c r="G85" s="176"/>
      <c r="H85" s="176"/>
      <c r="I85" s="176"/>
      <c r="J85" s="176"/>
      <c r="K85" s="183"/>
      <c r="L85" s="176"/>
      <c r="M85" s="176"/>
      <c r="N85" s="176"/>
      <c r="O85" s="176"/>
      <c r="P85" s="124"/>
      <c r="Q85" s="124"/>
      <c r="R85" s="124"/>
      <c r="S85" s="124"/>
      <c r="T85" s="124"/>
      <c r="U85" s="124"/>
      <c r="V85" s="124"/>
      <c r="W85" s="124"/>
      <c r="X85" s="124"/>
      <c r="Y85" s="125"/>
      <c r="Z85" s="125">
        <v>73</v>
      </c>
      <c r="AA85" s="125" t="str">
        <f t="shared" si="22"/>
        <v/>
      </c>
      <c r="AB85" s="125" t="str">
        <f t="shared" si="23"/>
        <v/>
      </c>
      <c r="AC85" s="125" t="str">
        <f t="shared" si="24"/>
        <v/>
      </c>
      <c r="AD85" s="125" t="str">
        <f t="shared" si="25"/>
        <v/>
      </c>
      <c r="AE85" s="126">
        <v>73</v>
      </c>
      <c r="AF85" s="126" t="str">
        <f t="shared" si="26"/>
        <v/>
      </c>
      <c r="AG85" s="126" t="str">
        <f t="shared" si="27"/>
        <v/>
      </c>
      <c r="AH85" s="126" t="str">
        <f t="shared" si="28"/>
        <v/>
      </c>
      <c r="AI85" s="126" t="str">
        <f t="shared" si="29"/>
        <v/>
      </c>
      <c r="AJ85" s="126" t="str">
        <f t="shared" si="30"/>
        <v/>
      </c>
      <c r="AK85" s="126" t="str">
        <f t="shared" si="31"/>
        <v/>
      </c>
      <c r="AL85" s="127"/>
      <c r="AM85" s="127"/>
      <c r="AN85" s="127"/>
      <c r="AO85" s="127"/>
      <c r="AP85" s="127"/>
      <c r="AQ85" s="127"/>
      <c r="AR85" s="128"/>
      <c r="AS85" s="128"/>
      <c r="AT85" s="128"/>
      <c r="AU85" s="128"/>
      <c r="AV85" s="128"/>
      <c r="AW85" s="128"/>
      <c r="AX85" s="128"/>
      <c r="AY85" s="128"/>
      <c r="AZ85" s="128"/>
      <c r="BA85" s="128"/>
      <c r="BB85" s="128"/>
      <c r="BC85" s="128"/>
      <c r="BD85" s="128"/>
      <c r="BE85" s="128"/>
      <c r="BF85" s="128"/>
      <c r="BG85" s="128"/>
      <c r="BH85" s="128"/>
      <c r="BI85" s="128"/>
      <c r="BJ85" s="187"/>
    </row>
    <row r="86" spans="1:62" s="188" customFormat="1" ht="15" x14ac:dyDescent="0.2">
      <c r="A86" s="189"/>
      <c r="B86" s="161">
        <v>74</v>
      </c>
      <c r="C86" s="345"/>
      <c r="D86" s="55"/>
      <c r="E86" s="55"/>
      <c r="F86" s="271"/>
      <c r="G86" s="176"/>
      <c r="H86" s="176"/>
      <c r="I86" s="176"/>
      <c r="J86" s="176"/>
      <c r="K86" s="183"/>
      <c r="L86" s="176"/>
      <c r="M86" s="176"/>
      <c r="N86" s="176"/>
      <c r="O86" s="176"/>
      <c r="P86" s="124"/>
      <c r="Q86" s="124"/>
      <c r="R86" s="124"/>
      <c r="S86" s="124"/>
      <c r="T86" s="124"/>
      <c r="U86" s="124"/>
      <c r="V86" s="124"/>
      <c r="W86" s="124"/>
      <c r="X86" s="124"/>
      <c r="Y86" s="125"/>
      <c r="Z86" s="125">
        <v>74</v>
      </c>
      <c r="AA86" s="125" t="str">
        <f t="shared" si="22"/>
        <v/>
      </c>
      <c r="AB86" s="125" t="str">
        <f t="shared" si="23"/>
        <v/>
      </c>
      <c r="AC86" s="125" t="str">
        <f t="shared" si="24"/>
        <v/>
      </c>
      <c r="AD86" s="125" t="str">
        <f t="shared" si="25"/>
        <v/>
      </c>
      <c r="AE86" s="126">
        <v>74</v>
      </c>
      <c r="AF86" s="126" t="str">
        <f t="shared" si="26"/>
        <v/>
      </c>
      <c r="AG86" s="126" t="str">
        <f t="shared" si="27"/>
        <v/>
      </c>
      <c r="AH86" s="126" t="str">
        <f t="shared" si="28"/>
        <v/>
      </c>
      <c r="AI86" s="126" t="str">
        <f t="shared" si="29"/>
        <v/>
      </c>
      <c r="AJ86" s="126" t="str">
        <f t="shared" si="30"/>
        <v/>
      </c>
      <c r="AK86" s="126" t="str">
        <f t="shared" si="31"/>
        <v/>
      </c>
      <c r="AL86" s="127"/>
      <c r="AM86" s="127"/>
      <c r="AN86" s="127"/>
      <c r="AO86" s="127"/>
      <c r="AP86" s="127"/>
      <c r="AQ86" s="127"/>
      <c r="AR86" s="128"/>
      <c r="AS86" s="128"/>
      <c r="AT86" s="128"/>
      <c r="AU86" s="128"/>
      <c r="AV86" s="128"/>
      <c r="AW86" s="128"/>
      <c r="AX86" s="128"/>
      <c r="AY86" s="128"/>
      <c r="AZ86" s="128"/>
      <c r="BA86" s="128"/>
      <c r="BB86" s="128"/>
      <c r="BC86" s="128"/>
      <c r="BD86" s="128"/>
      <c r="BE86" s="128"/>
      <c r="BF86" s="128"/>
      <c r="BG86" s="128"/>
      <c r="BH86" s="128"/>
      <c r="BI86" s="128"/>
      <c r="BJ86" s="187"/>
    </row>
    <row r="87" spans="1:62" s="188" customFormat="1" ht="15" x14ac:dyDescent="0.2">
      <c r="A87" s="190"/>
      <c r="B87" s="161">
        <v>75</v>
      </c>
      <c r="C87" s="345"/>
      <c r="D87" s="55"/>
      <c r="E87" s="55"/>
      <c r="F87" s="271"/>
      <c r="G87" s="176"/>
      <c r="H87" s="176"/>
      <c r="I87" s="176"/>
      <c r="J87" s="176"/>
      <c r="K87" s="183"/>
      <c r="L87" s="176"/>
      <c r="M87" s="176"/>
      <c r="N87" s="176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5"/>
      <c r="Z87" s="125">
        <v>75</v>
      </c>
      <c r="AA87" s="125" t="str">
        <f t="shared" si="22"/>
        <v/>
      </c>
      <c r="AB87" s="125" t="str">
        <f t="shared" si="23"/>
        <v/>
      </c>
      <c r="AC87" s="125" t="str">
        <f t="shared" si="24"/>
        <v/>
      </c>
      <c r="AD87" s="125" t="str">
        <f t="shared" si="25"/>
        <v/>
      </c>
      <c r="AE87" s="126">
        <v>75</v>
      </c>
      <c r="AF87" s="126" t="str">
        <f t="shared" si="26"/>
        <v/>
      </c>
      <c r="AG87" s="126" t="str">
        <f t="shared" si="27"/>
        <v/>
      </c>
      <c r="AH87" s="126" t="str">
        <f t="shared" si="28"/>
        <v/>
      </c>
      <c r="AI87" s="126" t="str">
        <f t="shared" si="29"/>
        <v/>
      </c>
      <c r="AJ87" s="126" t="str">
        <f t="shared" si="30"/>
        <v/>
      </c>
      <c r="AK87" s="126" t="str">
        <f t="shared" si="31"/>
        <v/>
      </c>
      <c r="AL87" s="127"/>
      <c r="AM87" s="127"/>
      <c r="AN87" s="127"/>
      <c r="AO87" s="127"/>
      <c r="AP87" s="127"/>
      <c r="AQ87" s="127"/>
      <c r="AR87" s="128"/>
      <c r="AS87" s="128"/>
      <c r="AT87" s="128"/>
      <c r="AU87" s="128"/>
      <c r="AV87" s="128"/>
      <c r="AW87" s="128"/>
      <c r="AX87" s="128"/>
      <c r="AY87" s="128"/>
      <c r="AZ87" s="128"/>
      <c r="BA87" s="128"/>
      <c r="BB87" s="128"/>
      <c r="BC87" s="128"/>
      <c r="BD87" s="128"/>
      <c r="BE87" s="128"/>
      <c r="BF87" s="128"/>
      <c r="BG87" s="128"/>
      <c r="BH87" s="128"/>
      <c r="BI87" s="128"/>
      <c r="BJ87" s="187"/>
    </row>
    <row r="88" spans="1:62" s="188" customFormat="1" ht="15" x14ac:dyDescent="0.2">
      <c r="A88" s="190"/>
      <c r="B88" s="161">
        <v>76</v>
      </c>
      <c r="C88" s="345"/>
      <c r="D88" s="55"/>
      <c r="E88" s="55"/>
      <c r="F88" s="271"/>
      <c r="G88" s="124"/>
      <c r="H88" s="176"/>
      <c r="I88" s="176"/>
      <c r="J88" s="176"/>
      <c r="K88" s="183"/>
      <c r="L88" s="176"/>
      <c r="M88" s="176"/>
      <c r="N88" s="176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5"/>
      <c r="Z88" s="125">
        <v>76</v>
      </c>
      <c r="AA88" s="125" t="str">
        <f t="shared" si="22"/>
        <v/>
      </c>
      <c r="AB88" s="125" t="str">
        <f t="shared" si="23"/>
        <v/>
      </c>
      <c r="AC88" s="125" t="str">
        <f t="shared" si="24"/>
        <v/>
      </c>
      <c r="AD88" s="125" t="str">
        <f t="shared" si="25"/>
        <v/>
      </c>
      <c r="AE88" s="126">
        <v>76</v>
      </c>
      <c r="AF88" s="126" t="str">
        <f t="shared" si="26"/>
        <v/>
      </c>
      <c r="AG88" s="126" t="str">
        <f t="shared" si="27"/>
        <v/>
      </c>
      <c r="AH88" s="126" t="str">
        <f t="shared" si="28"/>
        <v/>
      </c>
      <c r="AI88" s="126" t="str">
        <f t="shared" si="29"/>
        <v/>
      </c>
      <c r="AJ88" s="126" t="str">
        <f t="shared" si="30"/>
        <v/>
      </c>
      <c r="AK88" s="126" t="str">
        <f t="shared" si="31"/>
        <v/>
      </c>
      <c r="AL88" s="127"/>
      <c r="AM88" s="127"/>
      <c r="AN88" s="127"/>
      <c r="AO88" s="127"/>
      <c r="AP88" s="127"/>
      <c r="AQ88" s="127"/>
      <c r="AR88" s="128"/>
      <c r="AS88" s="128"/>
      <c r="AT88" s="128"/>
      <c r="AU88" s="128"/>
      <c r="AV88" s="128"/>
      <c r="AW88" s="128"/>
      <c r="AX88" s="128"/>
      <c r="AY88" s="128"/>
      <c r="AZ88" s="128"/>
      <c r="BA88" s="128"/>
      <c r="BB88" s="128"/>
      <c r="BC88" s="128"/>
      <c r="BD88" s="128"/>
      <c r="BE88" s="128"/>
      <c r="BF88" s="128"/>
      <c r="BG88" s="128"/>
      <c r="BH88" s="128"/>
      <c r="BI88" s="128"/>
      <c r="BJ88" s="187"/>
    </row>
    <row r="89" spans="1:62" s="188" customFormat="1" ht="15" x14ac:dyDescent="0.2">
      <c r="A89" s="190"/>
      <c r="B89" s="161">
        <v>77</v>
      </c>
      <c r="C89" s="345"/>
      <c r="D89" s="55"/>
      <c r="E89" s="55"/>
      <c r="F89" s="271"/>
      <c r="G89" s="124"/>
      <c r="H89" s="176"/>
      <c r="I89" s="176"/>
      <c r="J89" s="176"/>
      <c r="K89" s="183"/>
      <c r="L89" s="176"/>
      <c r="M89" s="176"/>
      <c r="N89" s="176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5"/>
      <c r="Z89" s="125">
        <v>77</v>
      </c>
      <c r="AA89" s="125" t="str">
        <f t="shared" si="22"/>
        <v/>
      </c>
      <c r="AB89" s="125" t="str">
        <f t="shared" si="23"/>
        <v/>
      </c>
      <c r="AC89" s="125" t="str">
        <f t="shared" si="24"/>
        <v/>
      </c>
      <c r="AD89" s="125" t="str">
        <f t="shared" si="25"/>
        <v/>
      </c>
      <c r="AE89" s="126">
        <v>77</v>
      </c>
      <c r="AF89" s="126" t="str">
        <f t="shared" si="26"/>
        <v/>
      </c>
      <c r="AG89" s="126" t="str">
        <f t="shared" si="27"/>
        <v/>
      </c>
      <c r="AH89" s="126" t="str">
        <f t="shared" si="28"/>
        <v/>
      </c>
      <c r="AI89" s="126" t="str">
        <f t="shared" si="29"/>
        <v/>
      </c>
      <c r="AJ89" s="126" t="str">
        <f t="shared" si="30"/>
        <v/>
      </c>
      <c r="AK89" s="126" t="str">
        <f t="shared" si="31"/>
        <v/>
      </c>
      <c r="AL89" s="127"/>
      <c r="AM89" s="127"/>
      <c r="AN89" s="127"/>
      <c r="AO89" s="127"/>
      <c r="AP89" s="127"/>
      <c r="AQ89" s="127"/>
      <c r="AR89" s="128"/>
      <c r="AS89" s="128"/>
      <c r="AT89" s="128"/>
      <c r="AU89" s="128"/>
      <c r="AV89" s="128"/>
      <c r="AW89" s="128"/>
      <c r="AX89" s="128"/>
      <c r="AY89" s="128"/>
      <c r="AZ89" s="128"/>
      <c r="BA89" s="128"/>
      <c r="BB89" s="128"/>
      <c r="BC89" s="128"/>
      <c r="BD89" s="128"/>
      <c r="BE89" s="128"/>
      <c r="BF89" s="128"/>
      <c r="BG89" s="128"/>
      <c r="BH89" s="128"/>
      <c r="BI89" s="128"/>
      <c r="BJ89" s="187"/>
    </row>
    <row r="90" spans="1:62" s="188" customFormat="1" ht="15" x14ac:dyDescent="0.2">
      <c r="A90" s="190"/>
      <c r="B90" s="161">
        <v>78</v>
      </c>
      <c r="C90" s="345"/>
      <c r="D90" s="55"/>
      <c r="E90" s="55"/>
      <c r="F90" s="271"/>
      <c r="G90" s="124"/>
      <c r="H90" s="176"/>
      <c r="I90" s="176"/>
      <c r="J90" s="176"/>
      <c r="K90" s="183"/>
      <c r="L90" s="176"/>
      <c r="M90" s="176"/>
      <c r="N90" s="176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5"/>
      <c r="Z90" s="125">
        <v>78</v>
      </c>
      <c r="AA90" s="125" t="str">
        <f t="shared" si="22"/>
        <v/>
      </c>
      <c r="AB90" s="125" t="str">
        <f t="shared" si="23"/>
        <v/>
      </c>
      <c r="AC90" s="125" t="str">
        <f t="shared" si="24"/>
        <v/>
      </c>
      <c r="AD90" s="125" t="str">
        <f t="shared" si="25"/>
        <v/>
      </c>
      <c r="AE90" s="126">
        <v>78</v>
      </c>
      <c r="AF90" s="126" t="str">
        <f t="shared" si="26"/>
        <v/>
      </c>
      <c r="AG90" s="126" t="str">
        <f t="shared" si="27"/>
        <v/>
      </c>
      <c r="AH90" s="126" t="str">
        <f t="shared" si="28"/>
        <v/>
      </c>
      <c r="AI90" s="126" t="str">
        <f t="shared" si="29"/>
        <v/>
      </c>
      <c r="AJ90" s="126" t="str">
        <f t="shared" si="30"/>
        <v/>
      </c>
      <c r="AK90" s="126" t="str">
        <f t="shared" si="31"/>
        <v/>
      </c>
      <c r="AL90" s="127"/>
      <c r="AM90" s="127"/>
      <c r="AN90" s="127"/>
      <c r="AO90" s="127"/>
      <c r="AP90" s="127"/>
      <c r="AQ90" s="127"/>
      <c r="AR90" s="128"/>
      <c r="AS90" s="128"/>
      <c r="AT90" s="128"/>
      <c r="AU90" s="128"/>
      <c r="AV90" s="128"/>
      <c r="AW90" s="128"/>
      <c r="AX90" s="128"/>
      <c r="AY90" s="128"/>
      <c r="AZ90" s="128"/>
      <c r="BA90" s="128"/>
      <c r="BB90" s="128"/>
      <c r="BC90" s="128"/>
      <c r="BD90" s="128"/>
      <c r="BE90" s="128"/>
      <c r="BF90" s="128"/>
      <c r="BG90" s="128"/>
      <c r="BH90" s="128"/>
      <c r="BI90" s="128"/>
      <c r="BJ90" s="187"/>
    </row>
    <row r="91" spans="1:62" s="188" customFormat="1" ht="15" x14ac:dyDescent="0.2">
      <c r="A91" s="190"/>
      <c r="B91" s="161">
        <v>79</v>
      </c>
      <c r="C91" s="345"/>
      <c r="D91" s="55"/>
      <c r="E91" s="55"/>
      <c r="F91" s="271"/>
      <c r="G91" s="124"/>
      <c r="H91" s="176"/>
      <c r="I91" s="176"/>
      <c r="J91" s="176"/>
      <c r="K91" s="183"/>
      <c r="L91" s="176"/>
      <c r="M91" s="176"/>
      <c r="N91" s="176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5"/>
      <c r="Z91" s="125">
        <v>79</v>
      </c>
      <c r="AA91" s="125" t="str">
        <f t="shared" si="22"/>
        <v/>
      </c>
      <c r="AB91" s="125" t="str">
        <f t="shared" si="23"/>
        <v/>
      </c>
      <c r="AC91" s="125" t="str">
        <f t="shared" si="24"/>
        <v/>
      </c>
      <c r="AD91" s="125" t="str">
        <f t="shared" si="25"/>
        <v/>
      </c>
      <c r="AE91" s="126">
        <v>79</v>
      </c>
      <c r="AF91" s="126" t="str">
        <f t="shared" si="26"/>
        <v/>
      </c>
      <c r="AG91" s="126" t="str">
        <f t="shared" si="27"/>
        <v/>
      </c>
      <c r="AH91" s="126" t="str">
        <f t="shared" si="28"/>
        <v/>
      </c>
      <c r="AI91" s="126" t="str">
        <f t="shared" si="29"/>
        <v/>
      </c>
      <c r="AJ91" s="126" t="str">
        <f t="shared" si="30"/>
        <v/>
      </c>
      <c r="AK91" s="126" t="str">
        <f t="shared" si="31"/>
        <v/>
      </c>
      <c r="AL91" s="127"/>
      <c r="AM91" s="127"/>
      <c r="AN91" s="127"/>
      <c r="AO91" s="127"/>
      <c r="AP91" s="127"/>
      <c r="AQ91" s="127"/>
      <c r="AR91" s="128"/>
      <c r="AS91" s="128"/>
      <c r="AT91" s="128"/>
      <c r="AU91" s="128"/>
      <c r="AV91" s="128"/>
      <c r="AW91" s="128"/>
      <c r="AX91" s="128"/>
      <c r="AY91" s="128"/>
      <c r="AZ91" s="128"/>
      <c r="BA91" s="128"/>
      <c r="BB91" s="128"/>
      <c r="BC91" s="128"/>
      <c r="BD91" s="128"/>
      <c r="BE91" s="128"/>
      <c r="BF91" s="128"/>
      <c r="BG91" s="128"/>
      <c r="BH91" s="128"/>
      <c r="BI91" s="128"/>
      <c r="BJ91" s="187"/>
    </row>
    <row r="92" spans="1:62" s="188" customFormat="1" ht="15" x14ac:dyDescent="0.2">
      <c r="A92" s="190"/>
      <c r="B92" s="161">
        <v>80</v>
      </c>
      <c r="C92" s="345"/>
      <c r="D92" s="55"/>
      <c r="E92" s="55"/>
      <c r="F92" s="271"/>
      <c r="G92" s="124"/>
      <c r="H92" s="176"/>
      <c r="I92" s="176"/>
      <c r="J92" s="176"/>
      <c r="K92" s="183"/>
      <c r="L92" s="176"/>
      <c r="M92" s="176"/>
      <c r="N92" s="176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5"/>
      <c r="Z92" s="125">
        <v>80</v>
      </c>
      <c r="AA92" s="125" t="str">
        <f t="shared" si="22"/>
        <v/>
      </c>
      <c r="AB92" s="125" t="str">
        <f t="shared" si="23"/>
        <v/>
      </c>
      <c r="AC92" s="125" t="str">
        <f t="shared" si="24"/>
        <v/>
      </c>
      <c r="AD92" s="125" t="str">
        <f t="shared" si="25"/>
        <v/>
      </c>
      <c r="AE92" s="126">
        <v>80</v>
      </c>
      <c r="AF92" s="126" t="str">
        <f t="shared" si="26"/>
        <v/>
      </c>
      <c r="AG92" s="126" t="str">
        <f t="shared" si="27"/>
        <v/>
      </c>
      <c r="AH92" s="126" t="str">
        <f t="shared" si="28"/>
        <v/>
      </c>
      <c r="AI92" s="126" t="str">
        <f t="shared" si="29"/>
        <v/>
      </c>
      <c r="AJ92" s="126" t="str">
        <f t="shared" si="30"/>
        <v/>
      </c>
      <c r="AK92" s="126" t="str">
        <f t="shared" si="31"/>
        <v/>
      </c>
      <c r="AL92" s="127"/>
      <c r="AM92" s="127"/>
      <c r="AN92" s="127"/>
      <c r="AO92" s="127"/>
      <c r="AP92" s="127"/>
      <c r="AQ92" s="127"/>
      <c r="AR92" s="128"/>
      <c r="AS92" s="128"/>
      <c r="AT92" s="128"/>
      <c r="AU92" s="128"/>
      <c r="AV92" s="128"/>
      <c r="AW92" s="128"/>
      <c r="AX92" s="128"/>
      <c r="AY92" s="128"/>
      <c r="AZ92" s="128"/>
      <c r="BA92" s="128"/>
      <c r="BB92" s="128"/>
      <c r="BC92" s="128"/>
      <c r="BD92" s="128"/>
      <c r="BE92" s="128"/>
      <c r="BF92" s="128"/>
      <c r="BG92" s="128"/>
      <c r="BH92" s="128"/>
      <c r="BI92" s="128"/>
      <c r="BJ92" s="187"/>
    </row>
    <row r="93" spans="1:62" s="188" customFormat="1" ht="15" x14ac:dyDescent="0.2">
      <c r="A93" s="190"/>
      <c r="B93" s="161">
        <v>81</v>
      </c>
      <c r="C93" s="345"/>
      <c r="D93" s="55"/>
      <c r="E93" s="55"/>
      <c r="F93" s="271"/>
      <c r="G93" s="124"/>
      <c r="H93" s="176"/>
      <c r="I93" s="176"/>
      <c r="J93" s="176"/>
      <c r="K93" s="183"/>
      <c r="L93" s="176"/>
      <c r="M93" s="176"/>
      <c r="N93" s="176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5"/>
      <c r="Z93" s="125">
        <v>81</v>
      </c>
      <c r="AA93" s="125" t="str">
        <f t="shared" si="22"/>
        <v/>
      </c>
      <c r="AB93" s="125" t="str">
        <f t="shared" si="23"/>
        <v/>
      </c>
      <c r="AC93" s="125" t="str">
        <f t="shared" si="24"/>
        <v/>
      </c>
      <c r="AD93" s="125" t="str">
        <f t="shared" si="25"/>
        <v/>
      </c>
      <c r="AE93" s="126">
        <v>81</v>
      </c>
      <c r="AF93" s="126" t="str">
        <f t="shared" si="26"/>
        <v/>
      </c>
      <c r="AG93" s="126" t="str">
        <f t="shared" si="27"/>
        <v/>
      </c>
      <c r="AH93" s="126" t="str">
        <f t="shared" si="28"/>
        <v/>
      </c>
      <c r="AI93" s="126" t="str">
        <f t="shared" si="29"/>
        <v/>
      </c>
      <c r="AJ93" s="126" t="str">
        <f t="shared" si="30"/>
        <v/>
      </c>
      <c r="AK93" s="126" t="str">
        <f t="shared" si="31"/>
        <v/>
      </c>
      <c r="AL93" s="127"/>
      <c r="AM93" s="127"/>
      <c r="AN93" s="127"/>
      <c r="AO93" s="127"/>
      <c r="AP93" s="127"/>
      <c r="AQ93" s="127"/>
      <c r="AR93" s="128"/>
      <c r="AS93" s="128"/>
      <c r="AT93" s="128"/>
      <c r="AU93" s="128"/>
      <c r="AV93" s="128"/>
      <c r="AW93" s="128"/>
      <c r="AX93" s="128"/>
      <c r="AY93" s="128"/>
      <c r="AZ93" s="128"/>
      <c r="BA93" s="128"/>
      <c r="BB93" s="128"/>
      <c r="BC93" s="128"/>
      <c r="BD93" s="128"/>
      <c r="BE93" s="128"/>
      <c r="BF93" s="128"/>
      <c r="BG93" s="128"/>
      <c r="BH93" s="128"/>
      <c r="BI93" s="128"/>
      <c r="BJ93" s="187"/>
    </row>
    <row r="94" spans="1:62" s="188" customFormat="1" ht="15" x14ac:dyDescent="0.2">
      <c r="A94" s="190"/>
      <c r="B94" s="161">
        <v>82</v>
      </c>
      <c r="C94" s="345"/>
      <c r="D94" s="55"/>
      <c r="E94" s="55"/>
      <c r="F94" s="271"/>
      <c r="G94" s="124"/>
      <c r="H94" s="176"/>
      <c r="I94" s="176"/>
      <c r="J94" s="176"/>
      <c r="K94" s="183"/>
      <c r="L94" s="176"/>
      <c r="M94" s="176"/>
      <c r="N94" s="176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5"/>
      <c r="Z94" s="125">
        <v>82</v>
      </c>
      <c r="AA94" s="125" t="str">
        <f t="shared" si="22"/>
        <v/>
      </c>
      <c r="AB94" s="125" t="str">
        <f t="shared" si="23"/>
        <v/>
      </c>
      <c r="AC94" s="125" t="str">
        <f t="shared" si="24"/>
        <v/>
      </c>
      <c r="AD94" s="125" t="str">
        <f t="shared" si="25"/>
        <v/>
      </c>
      <c r="AE94" s="126">
        <v>82</v>
      </c>
      <c r="AF94" s="126" t="str">
        <f t="shared" si="26"/>
        <v/>
      </c>
      <c r="AG94" s="126" t="str">
        <f t="shared" si="27"/>
        <v/>
      </c>
      <c r="AH94" s="126" t="str">
        <f t="shared" si="28"/>
        <v/>
      </c>
      <c r="AI94" s="126" t="str">
        <f t="shared" si="29"/>
        <v/>
      </c>
      <c r="AJ94" s="126" t="str">
        <f t="shared" si="30"/>
        <v/>
      </c>
      <c r="AK94" s="126" t="str">
        <f t="shared" si="31"/>
        <v/>
      </c>
      <c r="AL94" s="127"/>
      <c r="AM94" s="127"/>
      <c r="AN94" s="127"/>
      <c r="AO94" s="127"/>
      <c r="AP94" s="127"/>
      <c r="AQ94" s="127"/>
      <c r="AR94" s="128"/>
      <c r="AS94" s="128"/>
      <c r="AT94" s="128"/>
      <c r="AU94" s="128"/>
      <c r="AV94" s="128"/>
      <c r="AW94" s="128"/>
      <c r="AX94" s="128"/>
      <c r="AY94" s="128"/>
      <c r="AZ94" s="128"/>
      <c r="BA94" s="128"/>
      <c r="BB94" s="128"/>
      <c r="BC94" s="128"/>
      <c r="BD94" s="128"/>
      <c r="BE94" s="128"/>
      <c r="BF94" s="128"/>
      <c r="BG94" s="128"/>
      <c r="BH94" s="128"/>
      <c r="BI94" s="128"/>
      <c r="BJ94" s="187"/>
    </row>
    <row r="95" spans="1:62" s="188" customFormat="1" ht="15" x14ac:dyDescent="0.2">
      <c r="A95" s="190"/>
      <c r="B95" s="161">
        <v>83</v>
      </c>
      <c r="C95" s="345"/>
      <c r="D95" s="55"/>
      <c r="E95" s="55"/>
      <c r="F95" s="271"/>
      <c r="G95" s="124"/>
      <c r="H95" s="176"/>
      <c r="I95" s="176"/>
      <c r="J95" s="176"/>
      <c r="K95" s="183"/>
      <c r="L95" s="176"/>
      <c r="M95" s="176"/>
      <c r="N95" s="176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5"/>
      <c r="Z95" s="125">
        <v>83</v>
      </c>
      <c r="AA95" s="125" t="str">
        <f t="shared" si="22"/>
        <v/>
      </c>
      <c r="AB95" s="125" t="str">
        <f t="shared" si="23"/>
        <v/>
      </c>
      <c r="AC95" s="125" t="str">
        <f t="shared" si="24"/>
        <v/>
      </c>
      <c r="AD95" s="125" t="str">
        <f t="shared" si="25"/>
        <v/>
      </c>
      <c r="AE95" s="126">
        <v>83</v>
      </c>
      <c r="AF95" s="126" t="str">
        <f t="shared" si="26"/>
        <v/>
      </c>
      <c r="AG95" s="126" t="str">
        <f t="shared" si="27"/>
        <v/>
      </c>
      <c r="AH95" s="126" t="str">
        <f t="shared" si="28"/>
        <v/>
      </c>
      <c r="AI95" s="126" t="str">
        <f t="shared" si="29"/>
        <v/>
      </c>
      <c r="AJ95" s="126" t="str">
        <f t="shared" si="30"/>
        <v/>
      </c>
      <c r="AK95" s="126" t="str">
        <f t="shared" si="31"/>
        <v/>
      </c>
      <c r="AL95" s="127"/>
      <c r="AM95" s="127"/>
      <c r="AN95" s="127"/>
      <c r="AO95" s="127"/>
      <c r="AP95" s="127"/>
      <c r="AQ95" s="127"/>
      <c r="AR95" s="128"/>
      <c r="AS95" s="128"/>
      <c r="AT95" s="128"/>
      <c r="AU95" s="128"/>
      <c r="AV95" s="128"/>
      <c r="AW95" s="128"/>
      <c r="AX95" s="128"/>
      <c r="AY95" s="128"/>
      <c r="AZ95" s="128"/>
      <c r="BA95" s="128"/>
      <c r="BB95" s="128"/>
      <c r="BC95" s="128"/>
      <c r="BD95" s="128"/>
      <c r="BE95" s="128"/>
      <c r="BF95" s="128"/>
      <c r="BG95" s="128"/>
      <c r="BH95" s="128"/>
      <c r="BI95" s="128"/>
      <c r="BJ95" s="187"/>
    </row>
    <row r="96" spans="1:62" s="188" customFormat="1" ht="15" x14ac:dyDescent="0.2">
      <c r="A96" s="190"/>
      <c r="B96" s="161">
        <v>84</v>
      </c>
      <c r="C96" s="345"/>
      <c r="D96" s="55"/>
      <c r="E96" s="55"/>
      <c r="F96" s="271"/>
      <c r="G96" s="124"/>
      <c r="H96" s="176"/>
      <c r="I96" s="176"/>
      <c r="J96" s="176"/>
      <c r="K96" s="183"/>
      <c r="L96" s="176"/>
      <c r="M96" s="176"/>
      <c r="N96" s="176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5"/>
      <c r="Z96" s="125">
        <v>84</v>
      </c>
      <c r="AA96" s="125" t="str">
        <f t="shared" si="22"/>
        <v/>
      </c>
      <c r="AB96" s="125" t="str">
        <f t="shared" si="23"/>
        <v/>
      </c>
      <c r="AC96" s="125" t="str">
        <f t="shared" si="24"/>
        <v/>
      </c>
      <c r="AD96" s="125" t="str">
        <f t="shared" si="25"/>
        <v/>
      </c>
      <c r="AE96" s="126">
        <v>84</v>
      </c>
      <c r="AF96" s="126" t="str">
        <f t="shared" si="26"/>
        <v/>
      </c>
      <c r="AG96" s="126" t="str">
        <f t="shared" si="27"/>
        <v/>
      </c>
      <c r="AH96" s="126" t="str">
        <f t="shared" si="28"/>
        <v/>
      </c>
      <c r="AI96" s="126" t="str">
        <f t="shared" si="29"/>
        <v/>
      </c>
      <c r="AJ96" s="126" t="str">
        <f t="shared" si="30"/>
        <v/>
      </c>
      <c r="AK96" s="126" t="str">
        <f t="shared" si="31"/>
        <v/>
      </c>
      <c r="AL96" s="127"/>
      <c r="AM96" s="127"/>
      <c r="AN96" s="127"/>
      <c r="AO96" s="127"/>
      <c r="AP96" s="127"/>
      <c r="AQ96" s="127"/>
      <c r="AR96" s="128"/>
      <c r="AS96" s="128"/>
      <c r="AT96" s="128"/>
      <c r="AU96" s="128"/>
      <c r="AV96" s="128"/>
      <c r="AW96" s="128"/>
      <c r="AX96" s="128"/>
      <c r="AY96" s="128"/>
      <c r="AZ96" s="128"/>
      <c r="BA96" s="128"/>
      <c r="BB96" s="128"/>
      <c r="BC96" s="128"/>
      <c r="BD96" s="128"/>
      <c r="BE96" s="128"/>
      <c r="BF96" s="128"/>
      <c r="BG96" s="128"/>
      <c r="BH96" s="128"/>
      <c r="BI96" s="128"/>
      <c r="BJ96" s="187"/>
    </row>
    <row r="97" spans="1:62" s="188" customFormat="1" ht="15" x14ac:dyDescent="0.2">
      <c r="A97" s="190"/>
      <c r="B97" s="161">
        <v>85</v>
      </c>
      <c r="C97" s="345"/>
      <c r="D97" s="55"/>
      <c r="E97" s="55"/>
      <c r="F97" s="271"/>
      <c r="G97" s="124"/>
      <c r="H97" s="176"/>
      <c r="I97" s="176"/>
      <c r="J97" s="176"/>
      <c r="K97" s="183"/>
      <c r="L97" s="176"/>
      <c r="M97" s="176"/>
      <c r="N97" s="176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5"/>
      <c r="Z97" s="125">
        <v>85</v>
      </c>
      <c r="AA97" s="125" t="str">
        <f t="shared" si="22"/>
        <v/>
      </c>
      <c r="AB97" s="125" t="str">
        <f t="shared" si="23"/>
        <v/>
      </c>
      <c r="AC97" s="125" t="str">
        <f t="shared" si="24"/>
        <v/>
      </c>
      <c r="AD97" s="125" t="str">
        <f t="shared" si="25"/>
        <v/>
      </c>
      <c r="AE97" s="126">
        <v>85</v>
      </c>
      <c r="AF97" s="126" t="str">
        <f t="shared" si="26"/>
        <v/>
      </c>
      <c r="AG97" s="126" t="str">
        <f t="shared" si="27"/>
        <v/>
      </c>
      <c r="AH97" s="126" t="str">
        <f t="shared" si="28"/>
        <v/>
      </c>
      <c r="AI97" s="126" t="str">
        <f t="shared" si="29"/>
        <v/>
      </c>
      <c r="AJ97" s="126" t="str">
        <f t="shared" si="30"/>
        <v/>
      </c>
      <c r="AK97" s="126" t="str">
        <f t="shared" si="31"/>
        <v/>
      </c>
      <c r="AL97" s="127"/>
      <c r="AM97" s="127"/>
      <c r="AN97" s="127"/>
      <c r="AO97" s="127"/>
      <c r="AP97" s="127"/>
      <c r="AQ97" s="127"/>
      <c r="AR97" s="128"/>
      <c r="AS97" s="128"/>
      <c r="AT97" s="128"/>
      <c r="AU97" s="128"/>
      <c r="AV97" s="128"/>
      <c r="AW97" s="128"/>
      <c r="AX97" s="128"/>
      <c r="AY97" s="128"/>
      <c r="AZ97" s="128"/>
      <c r="BA97" s="128"/>
      <c r="BB97" s="128"/>
      <c r="BC97" s="128"/>
      <c r="BD97" s="128"/>
      <c r="BE97" s="128"/>
      <c r="BF97" s="128"/>
      <c r="BG97" s="128"/>
      <c r="BH97" s="128"/>
      <c r="BI97" s="128"/>
      <c r="BJ97" s="187"/>
    </row>
    <row r="98" spans="1:62" s="188" customFormat="1" ht="15" x14ac:dyDescent="0.2">
      <c r="A98" s="190"/>
      <c r="B98" s="161">
        <v>86</v>
      </c>
      <c r="C98" s="345"/>
      <c r="D98" s="55"/>
      <c r="E98" s="55"/>
      <c r="F98" s="271"/>
      <c r="G98" s="124"/>
      <c r="H98" s="176"/>
      <c r="I98" s="176"/>
      <c r="J98" s="176"/>
      <c r="K98" s="183"/>
      <c r="L98" s="176"/>
      <c r="M98" s="176"/>
      <c r="N98" s="176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5"/>
      <c r="Z98" s="125">
        <v>86</v>
      </c>
      <c r="AA98" s="125" t="str">
        <f t="shared" si="22"/>
        <v/>
      </c>
      <c r="AB98" s="125" t="str">
        <f t="shared" si="23"/>
        <v/>
      </c>
      <c r="AC98" s="125" t="str">
        <f t="shared" si="24"/>
        <v/>
      </c>
      <c r="AD98" s="125" t="str">
        <f t="shared" si="25"/>
        <v/>
      </c>
      <c r="AE98" s="126">
        <v>86</v>
      </c>
      <c r="AF98" s="126" t="str">
        <f t="shared" si="26"/>
        <v/>
      </c>
      <c r="AG98" s="126" t="str">
        <f t="shared" si="27"/>
        <v/>
      </c>
      <c r="AH98" s="126" t="str">
        <f t="shared" si="28"/>
        <v/>
      </c>
      <c r="AI98" s="126" t="str">
        <f t="shared" si="29"/>
        <v/>
      </c>
      <c r="AJ98" s="126" t="str">
        <f t="shared" si="30"/>
        <v/>
      </c>
      <c r="AK98" s="126" t="str">
        <f t="shared" si="31"/>
        <v/>
      </c>
      <c r="AL98" s="127"/>
      <c r="AM98" s="127"/>
      <c r="AN98" s="127"/>
      <c r="AO98" s="127"/>
      <c r="AP98" s="127"/>
      <c r="AQ98" s="127"/>
      <c r="AR98" s="128"/>
      <c r="AS98" s="128"/>
      <c r="AT98" s="128"/>
      <c r="AU98" s="128"/>
      <c r="AV98" s="128"/>
      <c r="AW98" s="128"/>
      <c r="AX98" s="128"/>
      <c r="AY98" s="128"/>
      <c r="AZ98" s="128"/>
      <c r="BA98" s="128"/>
      <c r="BB98" s="128"/>
      <c r="BC98" s="128"/>
      <c r="BD98" s="128"/>
      <c r="BE98" s="128"/>
      <c r="BF98" s="128"/>
      <c r="BG98" s="128"/>
      <c r="BH98" s="128"/>
      <c r="BI98" s="128"/>
      <c r="BJ98" s="187"/>
    </row>
    <row r="99" spans="1:62" s="188" customFormat="1" ht="15" x14ac:dyDescent="0.2">
      <c r="A99" s="190"/>
      <c r="B99" s="161">
        <v>87</v>
      </c>
      <c r="C99" s="345"/>
      <c r="D99" s="55"/>
      <c r="E99" s="55"/>
      <c r="F99" s="271"/>
      <c r="G99" s="124"/>
      <c r="H99" s="176"/>
      <c r="I99" s="176"/>
      <c r="J99" s="176"/>
      <c r="K99" s="183"/>
      <c r="L99" s="176"/>
      <c r="M99" s="176"/>
      <c r="N99" s="176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5"/>
      <c r="Z99" s="125">
        <v>87</v>
      </c>
      <c r="AA99" s="125" t="str">
        <f t="shared" si="22"/>
        <v/>
      </c>
      <c r="AB99" s="125" t="str">
        <f t="shared" si="23"/>
        <v/>
      </c>
      <c r="AC99" s="125" t="str">
        <f t="shared" si="24"/>
        <v/>
      </c>
      <c r="AD99" s="125" t="str">
        <f t="shared" si="25"/>
        <v/>
      </c>
      <c r="AE99" s="126">
        <v>87</v>
      </c>
      <c r="AF99" s="126" t="str">
        <f t="shared" si="26"/>
        <v/>
      </c>
      <c r="AG99" s="126" t="str">
        <f t="shared" si="27"/>
        <v/>
      </c>
      <c r="AH99" s="126" t="str">
        <f t="shared" si="28"/>
        <v/>
      </c>
      <c r="AI99" s="126" t="str">
        <f t="shared" si="29"/>
        <v/>
      </c>
      <c r="AJ99" s="126" t="str">
        <f t="shared" si="30"/>
        <v/>
      </c>
      <c r="AK99" s="126" t="str">
        <f t="shared" si="31"/>
        <v/>
      </c>
      <c r="AL99" s="127"/>
      <c r="AM99" s="127"/>
      <c r="AN99" s="127"/>
      <c r="AO99" s="127"/>
      <c r="AP99" s="127"/>
      <c r="AQ99" s="127"/>
      <c r="AR99" s="128"/>
      <c r="AS99" s="128"/>
      <c r="AT99" s="128"/>
      <c r="AU99" s="128"/>
      <c r="AV99" s="128"/>
      <c r="AW99" s="128"/>
      <c r="AX99" s="128"/>
      <c r="AY99" s="128"/>
      <c r="AZ99" s="128"/>
      <c r="BA99" s="128"/>
      <c r="BB99" s="128"/>
      <c r="BC99" s="128"/>
      <c r="BD99" s="128"/>
      <c r="BE99" s="128"/>
      <c r="BF99" s="128"/>
      <c r="BG99" s="128"/>
      <c r="BH99" s="128"/>
      <c r="BI99" s="128"/>
      <c r="BJ99" s="187"/>
    </row>
    <row r="100" spans="1:62" s="188" customFormat="1" ht="15" x14ac:dyDescent="0.2">
      <c r="A100" s="190"/>
      <c r="B100" s="161">
        <v>88</v>
      </c>
      <c r="C100" s="345"/>
      <c r="D100" s="55"/>
      <c r="E100" s="55"/>
      <c r="F100" s="271"/>
      <c r="G100" s="124"/>
      <c r="H100" s="176"/>
      <c r="I100" s="176"/>
      <c r="J100" s="176"/>
      <c r="K100" s="183"/>
      <c r="L100" s="176"/>
      <c r="M100" s="176"/>
      <c r="N100" s="176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5"/>
      <c r="Z100" s="125">
        <v>88</v>
      </c>
      <c r="AA100" s="125" t="str">
        <f t="shared" si="22"/>
        <v/>
      </c>
      <c r="AB100" s="125" t="str">
        <f t="shared" si="23"/>
        <v/>
      </c>
      <c r="AC100" s="125" t="str">
        <f t="shared" si="24"/>
        <v/>
      </c>
      <c r="AD100" s="125" t="str">
        <f t="shared" si="25"/>
        <v/>
      </c>
      <c r="AE100" s="126">
        <v>88</v>
      </c>
      <c r="AF100" s="126" t="str">
        <f t="shared" si="26"/>
        <v/>
      </c>
      <c r="AG100" s="126" t="str">
        <f t="shared" si="27"/>
        <v/>
      </c>
      <c r="AH100" s="126" t="str">
        <f t="shared" si="28"/>
        <v/>
      </c>
      <c r="AI100" s="126" t="str">
        <f t="shared" si="29"/>
        <v/>
      </c>
      <c r="AJ100" s="126" t="str">
        <f t="shared" si="30"/>
        <v/>
      </c>
      <c r="AK100" s="126" t="str">
        <f t="shared" si="31"/>
        <v/>
      </c>
      <c r="AL100" s="127"/>
      <c r="AM100" s="127"/>
      <c r="AN100" s="127"/>
      <c r="AO100" s="127"/>
      <c r="AP100" s="127"/>
      <c r="AQ100" s="127"/>
      <c r="AR100" s="128"/>
      <c r="AS100" s="128"/>
      <c r="AT100" s="128"/>
      <c r="AU100" s="128"/>
      <c r="AV100" s="128"/>
      <c r="AW100" s="128"/>
      <c r="AX100" s="128"/>
      <c r="AY100" s="128"/>
      <c r="AZ100" s="128"/>
      <c r="BA100" s="128"/>
      <c r="BB100" s="128"/>
      <c r="BC100" s="128"/>
      <c r="BD100" s="128"/>
      <c r="BE100" s="128"/>
      <c r="BF100" s="128"/>
      <c r="BG100" s="128"/>
      <c r="BH100" s="128"/>
      <c r="BI100" s="128"/>
      <c r="BJ100" s="187"/>
    </row>
    <row r="101" spans="1:62" s="188" customFormat="1" ht="15" x14ac:dyDescent="0.2">
      <c r="A101" s="190"/>
      <c r="B101" s="161">
        <v>89</v>
      </c>
      <c r="C101" s="345"/>
      <c r="D101" s="55"/>
      <c r="E101" s="55"/>
      <c r="F101" s="271"/>
      <c r="G101" s="124"/>
      <c r="H101" s="176"/>
      <c r="I101" s="176"/>
      <c r="J101" s="176"/>
      <c r="K101" s="183"/>
      <c r="L101" s="176"/>
      <c r="M101" s="176"/>
      <c r="N101" s="176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5"/>
      <c r="Z101" s="125">
        <v>89</v>
      </c>
      <c r="AA101" s="125" t="str">
        <f t="shared" si="22"/>
        <v/>
      </c>
      <c r="AB101" s="125" t="str">
        <f t="shared" si="23"/>
        <v/>
      </c>
      <c r="AC101" s="125" t="str">
        <f t="shared" si="24"/>
        <v/>
      </c>
      <c r="AD101" s="125" t="str">
        <f t="shared" si="25"/>
        <v/>
      </c>
      <c r="AE101" s="126">
        <v>89</v>
      </c>
      <c r="AF101" s="126" t="str">
        <f t="shared" si="26"/>
        <v/>
      </c>
      <c r="AG101" s="126" t="str">
        <f t="shared" si="27"/>
        <v/>
      </c>
      <c r="AH101" s="126" t="str">
        <f t="shared" si="28"/>
        <v/>
      </c>
      <c r="AI101" s="126" t="str">
        <f t="shared" si="29"/>
        <v/>
      </c>
      <c r="AJ101" s="126" t="str">
        <f t="shared" si="30"/>
        <v/>
      </c>
      <c r="AK101" s="126" t="str">
        <f t="shared" si="31"/>
        <v/>
      </c>
      <c r="AL101" s="127"/>
      <c r="AM101" s="127"/>
      <c r="AN101" s="127"/>
      <c r="AO101" s="127"/>
      <c r="AP101" s="127"/>
      <c r="AQ101" s="127"/>
      <c r="AR101" s="128"/>
      <c r="AS101" s="128"/>
      <c r="AT101" s="128"/>
      <c r="AU101" s="128"/>
      <c r="AV101" s="128"/>
      <c r="AW101" s="128"/>
      <c r="AX101" s="128"/>
      <c r="AY101" s="128"/>
      <c r="AZ101" s="128"/>
      <c r="BA101" s="128"/>
      <c r="BB101" s="128"/>
      <c r="BC101" s="128"/>
      <c r="BD101" s="128"/>
      <c r="BE101" s="128"/>
      <c r="BF101" s="128"/>
      <c r="BG101" s="128"/>
      <c r="BH101" s="128"/>
      <c r="BI101" s="128"/>
      <c r="BJ101" s="187"/>
    </row>
    <row r="102" spans="1:62" s="188" customFormat="1" ht="15" x14ac:dyDescent="0.2">
      <c r="A102" s="190"/>
      <c r="B102" s="161">
        <v>90</v>
      </c>
      <c r="C102" s="345"/>
      <c r="D102" s="55"/>
      <c r="E102" s="55"/>
      <c r="F102" s="271"/>
      <c r="G102" s="124"/>
      <c r="H102" s="176"/>
      <c r="I102" s="176"/>
      <c r="J102" s="176"/>
      <c r="K102" s="183"/>
      <c r="L102" s="176"/>
      <c r="M102" s="176"/>
      <c r="N102" s="176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5"/>
      <c r="Z102" s="125">
        <v>90</v>
      </c>
      <c r="AA102" s="125" t="str">
        <f t="shared" si="22"/>
        <v/>
      </c>
      <c r="AB102" s="125" t="str">
        <f t="shared" si="23"/>
        <v/>
      </c>
      <c r="AC102" s="125" t="str">
        <f t="shared" si="24"/>
        <v/>
      </c>
      <c r="AD102" s="125" t="str">
        <f t="shared" si="25"/>
        <v/>
      </c>
      <c r="AE102" s="126">
        <v>90</v>
      </c>
      <c r="AF102" s="126" t="str">
        <f t="shared" si="26"/>
        <v/>
      </c>
      <c r="AG102" s="126" t="str">
        <f t="shared" si="27"/>
        <v/>
      </c>
      <c r="AH102" s="126" t="str">
        <f t="shared" si="28"/>
        <v/>
      </c>
      <c r="AI102" s="126" t="str">
        <f t="shared" si="29"/>
        <v/>
      </c>
      <c r="AJ102" s="126" t="str">
        <f t="shared" si="30"/>
        <v/>
      </c>
      <c r="AK102" s="126" t="str">
        <f t="shared" si="31"/>
        <v/>
      </c>
      <c r="AL102" s="127"/>
      <c r="AM102" s="127"/>
      <c r="AN102" s="127"/>
      <c r="AO102" s="127"/>
      <c r="AP102" s="127"/>
      <c r="AQ102" s="127"/>
      <c r="AR102" s="128"/>
      <c r="AS102" s="128"/>
      <c r="AT102" s="128"/>
      <c r="AU102" s="128"/>
      <c r="AV102" s="128"/>
      <c r="AW102" s="128"/>
      <c r="AX102" s="128"/>
      <c r="AY102" s="128"/>
      <c r="AZ102" s="128"/>
      <c r="BA102" s="128"/>
      <c r="BB102" s="128"/>
      <c r="BC102" s="128"/>
      <c r="BD102" s="128"/>
      <c r="BE102" s="128"/>
      <c r="BF102" s="128"/>
      <c r="BG102" s="128"/>
      <c r="BH102" s="128"/>
      <c r="BI102" s="128"/>
      <c r="BJ102" s="187"/>
    </row>
    <row r="103" spans="1:62" s="188" customFormat="1" ht="15" x14ac:dyDescent="0.2">
      <c r="A103" s="190"/>
      <c r="B103" s="161">
        <v>91</v>
      </c>
      <c r="C103" s="345"/>
      <c r="D103" s="55"/>
      <c r="E103" s="55"/>
      <c r="F103" s="271"/>
      <c r="G103" s="124"/>
      <c r="H103" s="176"/>
      <c r="I103" s="176"/>
      <c r="J103" s="176"/>
      <c r="K103" s="183"/>
      <c r="L103" s="176"/>
      <c r="M103" s="176"/>
      <c r="N103" s="176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5"/>
      <c r="Z103" s="125">
        <v>91</v>
      </c>
      <c r="AA103" s="125" t="str">
        <f t="shared" si="22"/>
        <v/>
      </c>
      <c r="AB103" s="125" t="str">
        <f t="shared" si="23"/>
        <v/>
      </c>
      <c r="AC103" s="125" t="str">
        <f t="shared" si="24"/>
        <v/>
      </c>
      <c r="AD103" s="125" t="str">
        <f t="shared" si="25"/>
        <v/>
      </c>
      <c r="AE103" s="126">
        <v>91</v>
      </c>
      <c r="AF103" s="126" t="str">
        <f t="shared" si="26"/>
        <v/>
      </c>
      <c r="AG103" s="126" t="str">
        <f t="shared" si="27"/>
        <v/>
      </c>
      <c r="AH103" s="126" t="str">
        <f t="shared" si="28"/>
        <v/>
      </c>
      <c r="AI103" s="126" t="str">
        <f t="shared" si="29"/>
        <v/>
      </c>
      <c r="AJ103" s="126" t="str">
        <f t="shared" si="30"/>
        <v/>
      </c>
      <c r="AK103" s="126" t="str">
        <f t="shared" si="31"/>
        <v/>
      </c>
      <c r="AL103" s="127"/>
      <c r="AM103" s="127"/>
      <c r="AN103" s="127"/>
      <c r="AO103" s="127"/>
      <c r="AP103" s="127"/>
      <c r="AQ103" s="127"/>
      <c r="AR103" s="128"/>
      <c r="AS103" s="128"/>
      <c r="AT103" s="128"/>
      <c r="AU103" s="128"/>
      <c r="AV103" s="128"/>
      <c r="AW103" s="128"/>
      <c r="AX103" s="128"/>
      <c r="AY103" s="128"/>
      <c r="AZ103" s="128"/>
      <c r="BA103" s="128"/>
      <c r="BB103" s="128"/>
      <c r="BC103" s="128"/>
      <c r="BD103" s="128"/>
      <c r="BE103" s="128"/>
      <c r="BF103" s="128"/>
      <c r="BG103" s="128"/>
      <c r="BH103" s="128"/>
      <c r="BI103" s="128"/>
      <c r="BJ103" s="187"/>
    </row>
    <row r="104" spans="1:62" s="188" customFormat="1" ht="15" x14ac:dyDescent="0.2">
      <c r="A104" s="190"/>
      <c r="B104" s="161">
        <v>92</v>
      </c>
      <c r="C104" s="345"/>
      <c r="D104" s="55"/>
      <c r="E104" s="55"/>
      <c r="F104" s="271"/>
      <c r="G104" s="124"/>
      <c r="H104" s="176"/>
      <c r="I104" s="176"/>
      <c r="J104" s="176"/>
      <c r="K104" s="183"/>
      <c r="L104" s="176"/>
      <c r="M104" s="176"/>
      <c r="N104" s="176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5"/>
      <c r="Z104" s="125">
        <v>92</v>
      </c>
      <c r="AA104" s="125" t="str">
        <f t="shared" si="22"/>
        <v/>
      </c>
      <c r="AB104" s="125" t="str">
        <f t="shared" si="23"/>
        <v/>
      </c>
      <c r="AC104" s="125" t="str">
        <f t="shared" si="24"/>
        <v/>
      </c>
      <c r="AD104" s="125" t="str">
        <f t="shared" si="25"/>
        <v/>
      </c>
      <c r="AE104" s="126">
        <v>92</v>
      </c>
      <c r="AF104" s="126" t="str">
        <f t="shared" si="26"/>
        <v/>
      </c>
      <c r="AG104" s="126" t="str">
        <f t="shared" si="27"/>
        <v/>
      </c>
      <c r="AH104" s="126" t="str">
        <f t="shared" si="28"/>
        <v/>
      </c>
      <c r="AI104" s="126" t="str">
        <f t="shared" si="29"/>
        <v/>
      </c>
      <c r="AJ104" s="126" t="str">
        <f t="shared" si="30"/>
        <v/>
      </c>
      <c r="AK104" s="126" t="str">
        <f t="shared" si="31"/>
        <v/>
      </c>
      <c r="AL104" s="127"/>
      <c r="AM104" s="127"/>
      <c r="AN104" s="127"/>
      <c r="AO104" s="127"/>
      <c r="AP104" s="127"/>
      <c r="AQ104" s="127"/>
      <c r="AR104" s="128"/>
      <c r="AS104" s="128"/>
      <c r="AT104" s="128"/>
      <c r="AU104" s="128"/>
      <c r="AV104" s="128"/>
      <c r="AW104" s="128"/>
      <c r="AX104" s="128"/>
      <c r="AY104" s="128"/>
      <c r="AZ104" s="128"/>
      <c r="BA104" s="128"/>
      <c r="BB104" s="128"/>
      <c r="BC104" s="128"/>
      <c r="BD104" s="128"/>
      <c r="BE104" s="128"/>
      <c r="BF104" s="128"/>
      <c r="BG104" s="128"/>
      <c r="BH104" s="128"/>
      <c r="BI104" s="128"/>
      <c r="BJ104" s="187"/>
    </row>
    <row r="105" spans="1:62" s="188" customFormat="1" ht="15" x14ac:dyDescent="0.2">
      <c r="A105" s="190"/>
      <c r="B105" s="161">
        <v>93</v>
      </c>
      <c r="C105" s="345"/>
      <c r="D105" s="55"/>
      <c r="E105" s="55"/>
      <c r="F105" s="271"/>
      <c r="G105" s="124"/>
      <c r="H105" s="176"/>
      <c r="I105" s="176"/>
      <c r="J105" s="176"/>
      <c r="K105" s="183"/>
      <c r="L105" s="176"/>
      <c r="M105" s="176"/>
      <c r="N105" s="176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5"/>
      <c r="Z105" s="125">
        <v>93</v>
      </c>
      <c r="AA105" s="125" t="str">
        <f t="shared" si="22"/>
        <v/>
      </c>
      <c r="AB105" s="125" t="str">
        <f t="shared" si="23"/>
        <v/>
      </c>
      <c r="AC105" s="125" t="str">
        <f t="shared" si="24"/>
        <v/>
      </c>
      <c r="AD105" s="125" t="str">
        <f t="shared" si="25"/>
        <v/>
      </c>
      <c r="AE105" s="126">
        <v>93</v>
      </c>
      <c r="AF105" s="126" t="str">
        <f t="shared" si="26"/>
        <v/>
      </c>
      <c r="AG105" s="126" t="str">
        <f t="shared" si="27"/>
        <v/>
      </c>
      <c r="AH105" s="126" t="str">
        <f t="shared" si="28"/>
        <v/>
      </c>
      <c r="AI105" s="126" t="str">
        <f t="shared" si="29"/>
        <v/>
      </c>
      <c r="AJ105" s="126" t="str">
        <f t="shared" si="30"/>
        <v/>
      </c>
      <c r="AK105" s="126" t="str">
        <f t="shared" si="31"/>
        <v/>
      </c>
      <c r="AL105" s="127"/>
      <c r="AM105" s="127"/>
      <c r="AN105" s="127"/>
      <c r="AO105" s="127"/>
      <c r="AP105" s="127"/>
      <c r="AQ105" s="127"/>
      <c r="AR105" s="128"/>
      <c r="AS105" s="128"/>
      <c r="AT105" s="128"/>
      <c r="AU105" s="128"/>
      <c r="AV105" s="128"/>
      <c r="AW105" s="128"/>
      <c r="AX105" s="128"/>
      <c r="AY105" s="128"/>
      <c r="AZ105" s="128"/>
      <c r="BA105" s="128"/>
      <c r="BB105" s="128"/>
      <c r="BC105" s="128"/>
      <c r="BD105" s="128"/>
      <c r="BE105" s="128"/>
      <c r="BF105" s="128"/>
      <c r="BG105" s="128"/>
      <c r="BH105" s="128"/>
      <c r="BI105" s="128"/>
      <c r="BJ105" s="187"/>
    </row>
    <row r="106" spans="1:62" s="188" customFormat="1" ht="15" x14ac:dyDescent="0.2">
      <c r="A106" s="190"/>
      <c r="B106" s="161">
        <v>94</v>
      </c>
      <c r="C106" s="345"/>
      <c r="D106" s="55"/>
      <c r="E106" s="55"/>
      <c r="F106" s="271"/>
      <c r="G106" s="124"/>
      <c r="H106" s="176"/>
      <c r="I106" s="176"/>
      <c r="J106" s="176"/>
      <c r="K106" s="183"/>
      <c r="L106" s="176"/>
      <c r="M106" s="176"/>
      <c r="N106" s="176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5"/>
      <c r="Z106" s="125">
        <v>94</v>
      </c>
      <c r="AA106" s="125" t="str">
        <f t="shared" si="22"/>
        <v/>
      </c>
      <c r="AB106" s="125" t="str">
        <f t="shared" si="23"/>
        <v/>
      </c>
      <c r="AC106" s="125" t="str">
        <f t="shared" si="24"/>
        <v/>
      </c>
      <c r="AD106" s="125" t="str">
        <f t="shared" si="25"/>
        <v/>
      </c>
      <c r="AE106" s="126">
        <v>94</v>
      </c>
      <c r="AF106" s="126" t="str">
        <f t="shared" si="26"/>
        <v/>
      </c>
      <c r="AG106" s="126" t="str">
        <f t="shared" si="27"/>
        <v/>
      </c>
      <c r="AH106" s="126" t="str">
        <f t="shared" si="28"/>
        <v/>
      </c>
      <c r="AI106" s="126" t="str">
        <f t="shared" si="29"/>
        <v/>
      </c>
      <c r="AJ106" s="126" t="str">
        <f t="shared" si="30"/>
        <v/>
      </c>
      <c r="AK106" s="126" t="str">
        <f t="shared" si="31"/>
        <v/>
      </c>
      <c r="AL106" s="127"/>
      <c r="AM106" s="127"/>
      <c r="AN106" s="127"/>
      <c r="AO106" s="127"/>
      <c r="AP106" s="127"/>
      <c r="AQ106" s="127"/>
      <c r="AR106" s="128"/>
      <c r="AS106" s="128"/>
      <c r="AT106" s="128"/>
      <c r="AU106" s="128"/>
      <c r="AV106" s="128"/>
      <c r="AW106" s="128"/>
      <c r="AX106" s="128"/>
      <c r="AY106" s="128"/>
      <c r="AZ106" s="128"/>
      <c r="BA106" s="128"/>
      <c r="BB106" s="128"/>
      <c r="BC106" s="128"/>
      <c r="BD106" s="128"/>
      <c r="BE106" s="128"/>
      <c r="BF106" s="128"/>
      <c r="BG106" s="128"/>
      <c r="BH106" s="128"/>
      <c r="BI106" s="128"/>
      <c r="BJ106" s="187"/>
    </row>
    <row r="107" spans="1:62" s="188" customFormat="1" ht="15" x14ac:dyDescent="0.2">
      <c r="A107" s="190"/>
      <c r="B107" s="161">
        <v>95</v>
      </c>
      <c r="C107" s="345"/>
      <c r="D107" s="55"/>
      <c r="E107" s="55"/>
      <c r="F107" s="271"/>
      <c r="G107" s="124"/>
      <c r="H107" s="176"/>
      <c r="I107" s="176"/>
      <c r="J107" s="176"/>
      <c r="K107" s="183"/>
      <c r="L107" s="176"/>
      <c r="M107" s="176"/>
      <c r="N107" s="176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5"/>
      <c r="Z107" s="125">
        <v>95</v>
      </c>
      <c r="AA107" s="125" t="str">
        <f t="shared" si="22"/>
        <v/>
      </c>
      <c r="AB107" s="125" t="str">
        <f t="shared" si="23"/>
        <v/>
      </c>
      <c r="AC107" s="125" t="str">
        <f t="shared" si="24"/>
        <v/>
      </c>
      <c r="AD107" s="125" t="str">
        <f t="shared" si="25"/>
        <v/>
      </c>
      <c r="AE107" s="126">
        <v>95</v>
      </c>
      <c r="AF107" s="126" t="str">
        <f t="shared" si="26"/>
        <v/>
      </c>
      <c r="AG107" s="126" t="str">
        <f t="shared" si="27"/>
        <v/>
      </c>
      <c r="AH107" s="126" t="str">
        <f t="shared" si="28"/>
        <v/>
      </c>
      <c r="AI107" s="126" t="str">
        <f t="shared" si="29"/>
        <v/>
      </c>
      <c r="AJ107" s="126" t="str">
        <f t="shared" si="30"/>
        <v/>
      </c>
      <c r="AK107" s="126" t="str">
        <f t="shared" si="31"/>
        <v/>
      </c>
      <c r="AL107" s="127"/>
      <c r="AM107" s="127"/>
      <c r="AN107" s="127"/>
      <c r="AO107" s="127"/>
      <c r="AP107" s="127"/>
      <c r="AQ107" s="127"/>
      <c r="AR107" s="128"/>
      <c r="AS107" s="128"/>
      <c r="AT107" s="128"/>
      <c r="AU107" s="128"/>
      <c r="AV107" s="128"/>
      <c r="AW107" s="128"/>
      <c r="AX107" s="128"/>
      <c r="AY107" s="128"/>
      <c r="AZ107" s="128"/>
      <c r="BA107" s="128"/>
      <c r="BB107" s="128"/>
      <c r="BC107" s="128"/>
      <c r="BD107" s="128"/>
      <c r="BE107" s="128"/>
      <c r="BF107" s="128"/>
      <c r="BG107" s="128"/>
      <c r="BH107" s="128"/>
      <c r="BI107" s="128"/>
      <c r="BJ107" s="187"/>
    </row>
    <row r="108" spans="1:62" s="188" customFormat="1" ht="15" x14ac:dyDescent="0.2">
      <c r="A108" s="190"/>
      <c r="B108" s="161">
        <v>96</v>
      </c>
      <c r="C108" s="345"/>
      <c r="D108" s="55"/>
      <c r="E108" s="55"/>
      <c r="F108" s="271"/>
      <c r="G108" s="124"/>
      <c r="H108" s="176"/>
      <c r="I108" s="176"/>
      <c r="J108" s="176"/>
      <c r="K108" s="176"/>
      <c r="L108" s="176"/>
      <c r="M108" s="176"/>
      <c r="N108" s="176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5"/>
      <c r="Z108" s="125">
        <v>96</v>
      </c>
      <c r="AA108" s="125" t="str">
        <f t="shared" si="22"/>
        <v/>
      </c>
      <c r="AB108" s="125" t="str">
        <f t="shared" si="23"/>
        <v/>
      </c>
      <c r="AC108" s="125" t="str">
        <f t="shared" si="24"/>
        <v/>
      </c>
      <c r="AD108" s="125" t="str">
        <f t="shared" si="25"/>
        <v/>
      </c>
      <c r="AE108" s="126">
        <v>96</v>
      </c>
      <c r="AF108" s="126" t="str">
        <f t="shared" si="26"/>
        <v/>
      </c>
      <c r="AG108" s="126" t="str">
        <f t="shared" si="27"/>
        <v/>
      </c>
      <c r="AH108" s="126" t="str">
        <f t="shared" si="28"/>
        <v/>
      </c>
      <c r="AI108" s="126" t="str">
        <f t="shared" si="29"/>
        <v/>
      </c>
      <c r="AJ108" s="126" t="str">
        <f t="shared" si="30"/>
        <v/>
      </c>
      <c r="AK108" s="126" t="str">
        <f t="shared" si="31"/>
        <v/>
      </c>
      <c r="AL108" s="127"/>
      <c r="AM108" s="127"/>
      <c r="AN108" s="127"/>
      <c r="AO108" s="127"/>
      <c r="AP108" s="127"/>
      <c r="AQ108" s="127"/>
      <c r="AR108" s="128"/>
      <c r="AS108" s="128"/>
      <c r="AT108" s="128"/>
      <c r="AU108" s="128"/>
      <c r="AV108" s="128"/>
      <c r="AW108" s="128"/>
      <c r="AX108" s="128"/>
      <c r="AY108" s="128"/>
      <c r="AZ108" s="128"/>
      <c r="BA108" s="128"/>
      <c r="BB108" s="128"/>
      <c r="BC108" s="128"/>
      <c r="BD108" s="128"/>
      <c r="BE108" s="128"/>
      <c r="BF108" s="128"/>
      <c r="BG108" s="128"/>
      <c r="BH108" s="128"/>
      <c r="BI108" s="128"/>
      <c r="BJ108" s="187"/>
    </row>
    <row r="109" spans="1:62" s="188" customFormat="1" ht="15" x14ac:dyDescent="0.2">
      <c r="A109" s="190"/>
      <c r="B109" s="161">
        <v>97</v>
      </c>
      <c r="C109" s="345"/>
      <c r="D109" s="55"/>
      <c r="E109" s="55"/>
      <c r="F109" s="271"/>
      <c r="G109" s="124"/>
      <c r="H109" s="176"/>
      <c r="I109" s="176"/>
      <c r="J109" s="176"/>
      <c r="K109" s="176"/>
      <c r="L109" s="176"/>
      <c r="M109" s="176"/>
      <c r="N109" s="176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5"/>
      <c r="Z109" s="125">
        <v>97</v>
      </c>
      <c r="AA109" s="125" t="str">
        <f t="shared" si="22"/>
        <v/>
      </c>
      <c r="AB109" s="125" t="str">
        <f t="shared" si="23"/>
        <v/>
      </c>
      <c r="AC109" s="125" t="str">
        <f t="shared" si="24"/>
        <v/>
      </c>
      <c r="AD109" s="125" t="str">
        <f t="shared" si="25"/>
        <v/>
      </c>
      <c r="AE109" s="126">
        <v>97</v>
      </c>
      <c r="AF109" s="126" t="str">
        <f t="shared" si="26"/>
        <v/>
      </c>
      <c r="AG109" s="126" t="str">
        <f t="shared" si="27"/>
        <v/>
      </c>
      <c r="AH109" s="126" t="str">
        <f t="shared" si="28"/>
        <v/>
      </c>
      <c r="AI109" s="126" t="str">
        <f t="shared" si="29"/>
        <v/>
      </c>
      <c r="AJ109" s="126" t="str">
        <f t="shared" si="30"/>
        <v/>
      </c>
      <c r="AK109" s="126" t="str">
        <f t="shared" si="31"/>
        <v/>
      </c>
      <c r="AL109" s="127"/>
      <c r="AM109" s="127"/>
      <c r="AN109" s="127"/>
      <c r="AO109" s="127"/>
      <c r="AP109" s="127"/>
      <c r="AQ109" s="127"/>
      <c r="AR109" s="128"/>
      <c r="AS109" s="128"/>
      <c r="AT109" s="128"/>
      <c r="AU109" s="128"/>
      <c r="AV109" s="128"/>
      <c r="AW109" s="128"/>
      <c r="AX109" s="128"/>
      <c r="AY109" s="128"/>
      <c r="AZ109" s="128"/>
      <c r="BA109" s="128"/>
      <c r="BB109" s="128"/>
      <c r="BC109" s="128"/>
      <c r="BD109" s="128"/>
      <c r="BE109" s="128"/>
      <c r="BF109" s="128"/>
      <c r="BG109" s="128"/>
      <c r="BH109" s="128"/>
      <c r="BI109" s="128"/>
      <c r="BJ109" s="187"/>
    </row>
    <row r="110" spans="1:62" s="188" customFormat="1" ht="15" x14ac:dyDescent="0.2">
      <c r="A110" s="190"/>
      <c r="B110" s="161">
        <v>98</v>
      </c>
      <c r="C110" s="345"/>
      <c r="D110" s="55"/>
      <c r="E110" s="55"/>
      <c r="F110" s="271"/>
      <c r="G110" s="124"/>
      <c r="H110" s="176"/>
      <c r="I110" s="176"/>
      <c r="J110" s="176"/>
      <c r="K110" s="176"/>
      <c r="L110" s="176"/>
      <c r="M110" s="176"/>
      <c r="N110" s="176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5"/>
      <c r="Z110" s="125">
        <v>98</v>
      </c>
      <c r="AA110" s="125" t="str">
        <f t="shared" si="22"/>
        <v/>
      </c>
      <c r="AB110" s="125" t="str">
        <f t="shared" si="23"/>
        <v/>
      </c>
      <c r="AC110" s="125" t="str">
        <f t="shared" si="24"/>
        <v/>
      </c>
      <c r="AD110" s="125" t="str">
        <f t="shared" si="25"/>
        <v/>
      </c>
      <c r="AE110" s="126">
        <v>98</v>
      </c>
      <c r="AF110" s="126" t="str">
        <f t="shared" si="26"/>
        <v/>
      </c>
      <c r="AG110" s="126" t="str">
        <f t="shared" si="27"/>
        <v/>
      </c>
      <c r="AH110" s="126" t="str">
        <f t="shared" si="28"/>
        <v/>
      </c>
      <c r="AI110" s="126" t="str">
        <f t="shared" si="29"/>
        <v/>
      </c>
      <c r="AJ110" s="126" t="str">
        <f t="shared" si="30"/>
        <v/>
      </c>
      <c r="AK110" s="126" t="str">
        <f t="shared" si="31"/>
        <v/>
      </c>
      <c r="AL110" s="127"/>
      <c r="AM110" s="127"/>
      <c r="AN110" s="127"/>
      <c r="AO110" s="127"/>
      <c r="AP110" s="127"/>
      <c r="AQ110" s="127"/>
      <c r="AR110" s="128"/>
      <c r="AS110" s="128"/>
      <c r="AT110" s="128"/>
      <c r="AU110" s="128"/>
      <c r="AV110" s="128"/>
      <c r="AW110" s="128"/>
      <c r="AX110" s="128"/>
      <c r="AY110" s="128"/>
      <c r="AZ110" s="128"/>
      <c r="BA110" s="128"/>
      <c r="BB110" s="128"/>
      <c r="BC110" s="128"/>
      <c r="BD110" s="128"/>
      <c r="BE110" s="128"/>
      <c r="BF110" s="128"/>
      <c r="BG110" s="128"/>
      <c r="BH110" s="128"/>
      <c r="BI110" s="128"/>
      <c r="BJ110" s="187"/>
    </row>
    <row r="111" spans="1:62" s="188" customFormat="1" ht="15" x14ac:dyDescent="0.2">
      <c r="A111" s="190"/>
      <c r="B111" s="161">
        <v>99</v>
      </c>
      <c r="C111" s="345"/>
      <c r="D111" s="55"/>
      <c r="E111" s="55"/>
      <c r="F111" s="271"/>
      <c r="G111" s="124"/>
      <c r="H111" s="176"/>
      <c r="I111" s="176"/>
      <c r="J111" s="176"/>
      <c r="K111" s="176"/>
      <c r="L111" s="176"/>
      <c r="M111" s="176"/>
      <c r="N111" s="176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5"/>
      <c r="Z111" s="125">
        <v>99</v>
      </c>
      <c r="AA111" s="125" t="str">
        <f t="shared" si="22"/>
        <v/>
      </c>
      <c r="AB111" s="125" t="str">
        <f t="shared" si="23"/>
        <v/>
      </c>
      <c r="AC111" s="125" t="str">
        <f t="shared" si="24"/>
        <v/>
      </c>
      <c r="AD111" s="125" t="str">
        <f t="shared" si="25"/>
        <v/>
      </c>
      <c r="AE111" s="126">
        <v>99</v>
      </c>
      <c r="AF111" s="126" t="str">
        <f t="shared" si="26"/>
        <v/>
      </c>
      <c r="AG111" s="126" t="str">
        <f t="shared" si="27"/>
        <v/>
      </c>
      <c r="AH111" s="126" t="str">
        <f t="shared" si="28"/>
        <v/>
      </c>
      <c r="AI111" s="126" t="str">
        <f t="shared" si="29"/>
        <v/>
      </c>
      <c r="AJ111" s="126" t="str">
        <f t="shared" si="30"/>
        <v/>
      </c>
      <c r="AK111" s="126" t="str">
        <f t="shared" si="31"/>
        <v/>
      </c>
      <c r="AL111" s="127"/>
      <c r="AM111" s="127"/>
      <c r="AN111" s="127"/>
      <c r="AO111" s="127"/>
      <c r="AP111" s="127"/>
      <c r="AQ111" s="127"/>
      <c r="AR111" s="128"/>
      <c r="AS111" s="128"/>
      <c r="AT111" s="128"/>
      <c r="AU111" s="128"/>
      <c r="AV111" s="128"/>
      <c r="AW111" s="128"/>
      <c r="AX111" s="128"/>
      <c r="AY111" s="128"/>
      <c r="AZ111" s="128"/>
      <c r="BA111" s="128"/>
      <c r="BB111" s="128"/>
      <c r="BC111" s="128"/>
      <c r="BD111" s="128"/>
      <c r="BE111" s="128"/>
      <c r="BF111" s="128"/>
      <c r="BG111" s="128"/>
      <c r="BH111" s="128"/>
      <c r="BI111" s="128"/>
      <c r="BJ111" s="187"/>
    </row>
    <row r="112" spans="1:62" s="188" customFormat="1" ht="15" x14ac:dyDescent="0.2">
      <c r="A112" s="190"/>
      <c r="B112" s="161">
        <v>100</v>
      </c>
      <c r="C112" s="345"/>
      <c r="D112" s="55"/>
      <c r="E112" s="55"/>
      <c r="F112" s="271"/>
      <c r="G112" s="124"/>
      <c r="H112" s="176"/>
      <c r="I112" s="176"/>
      <c r="J112" s="176"/>
      <c r="K112" s="176"/>
      <c r="L112" s="176"/>
      <c r="M112" s="176"/>
      <c r="N112" s="176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5"/>
      <c r="Z112" s="125">
        <v>100</v>
      </c>
      <c r="AA112" s="125" t="str">
        <f t="shared" si="22"/>
        <v/>
      </c>
      <c r="AB112" s="125" t="str">
        <f t="shared" si="23"/>
        <v/>
      </c>
      <c r="AC112" s="125" t="str">
        <f t="shared" si="24"/>
        <v/>
      </c>
      <c r="AD112" s="125" t="str">
        <f t="shared" si="25"/>
        <v/>
      </c>
      <c r="AE112" s="126">
        <v>100</v>
      </c>
      <c r="AF112" s="126" t="str">
        <f t="shared" si="26"/>
        <v/>
      </c>
      <c r="AG112" s="126" t="str">
        <f t="shared" si="27"/>
        <v/>
      </c>
      <c r="AH112" s="126" t="str">
        <f t="shared" si="28"/>
        <v/>
      </c>
      <c r="AI112" s="126" t="str">
        <f t="shared" si="29"/>
        <v/>
      </c>
      <c r="AJ112" s="126" t="str">
        <f t="shared" si="30"/>
        <v/>
      </c>
      <c r="AK112" s="126" t="str">
        <f t="shared" si="31"/>
        <v/>
      </c>
      <c r="AL112" s="127"/>
      <c r="AM112" s="127"/>
      <c r="AN112" s="127"/>
      <c r="AO112" s="127"/>
      <c r="AP112" s="127"/>
      <c r="AQ112" s="127"/>
      <c r="AR112" s="128"/>
      <c r="AS112" s="128"/>
      <c r="AT112" s="128"/>
      <c r="AU112" s="128"/>
      <c r="AV112" s="128"/>
      <c r="AW112" s="128"/>
      <c r="AX112" s="128"/>
      <c r="AY112" s="128"/>
      <c r="AZ112" s="128"/>
      <c r="BA112" s="128"/>
      <c r="BB112" s="128"/>
      <c r="BC112" s="128"/>
      <c r="BD112" s="128"/>
      <c r="BE112" s="128"/>
      <c r="BF112" s="128"/>
      <c r="BG112" s="128"/>
      <c r="BH112" s="128"/>
      <c r="BI112" s="128"/>
      <c r="BJ112" s="187"/>
    </row>
    <row r="113" spans="1:62" s="188" customFormat="1" ht="15" x14ac:dyDescent="0.2">
      <c r="A113" s="190"/>
      <c r="B113" s="161">
        <v>101</v>
      </c>
      <c r="C113" s="345"/>
      <c r="D113" s="55"/>
      <c r="E113" s="55"/>
      <c r="F113" s="271"/>
      <c r="G113" s="124"/>
      <c r="H113" s="176"/>
      <c r="I113" s="176"/>
      <c r="J113" s="176"/>
      <c r="K113" s="176"/>
      <c r="L113" s="176"/>
      <c r="M113" s="176"/>
      <c r="N113" s="176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5"/>
      <c r="Z113" s="125">
        <v>101</v>
      </c>
      <c r="AA113" s="125" t="str">
        <f t="shared" si="22"/>
        <v/>
      </c>
      <c r="AB113" s="125" t="str">
        <f t="shared" si="23"/>
        <v/>
      </c>
      <c r="AC113" s="125" t="str">
        <f t="shared" si="24"/>
        <v/>
      </c>
      <c r="AD113" s="125" t="str">
        <f t="shared" si="25"/>
        <v/>
      </c>
      <c r="AE113" s="126">
        <v>101</v>
      </c>
      <c r="AF113" s="126" t="str">
        <f t="shared" si="26"/>
        <v/>
      </c>
      <c r="AG113" s="126" t="str">
        <f t="shared" si="27"/>
        <v/>
      </c>
      <c r="AH113" s="126" t="str">
        <f t="shared" si="28"/>
        <v/>
      </c>
      <c r="AI113" s="126" t="str">
        <f t="shared" si="29"/>
        <v/>
      </c>
      <c r="AJ113" s="126" t="str">
        <f t="shared" si="30"/>
        <v/>
      </c>
      <c r="AK113" s="126" t="str">
        <f t="shared" si="31"/>
        <v/>
      </c>
      <c r="AL113" s="127"/>
      <c r="AM113" s="127"/>
      <c r="AN113" s="127"/>
      <c r="AO113" s="127"/>
      <c r="AP113" s="127"/>
      <c r="AQ113" s="127"/>
      <c r="AR113" s="128"/>
      <c r="AS113" s="128"/>
      <c r="AT113" s="128"/>
      <c r="AU113" s="128"/>
      <c r="AV113" s="128"/>
      <c r="AW113" s="128"/>
      <c r="AX113" s="128"/>
      <c r="AY113" s="128"/>
      <c r="AZ113" s="128"/>
      <c r="BA113" s="128"/>
      <c r="BB113" s="128"/>
      <c r="BC113" s="128"/>
      <c r="BD113" s="128"/>
      <c r="BE113" s="128"/>
      <c r="BF113" s="128"/>
      <c r="BG113" s="128"/>
      <c r="BH113" s="128"/>
      <c r="BI113" s="128"/>
      <c r="BJ113" s="187"/>
    </row>
    <row r="114" spans="1:62" s="188" customFormat="1" ht="15" x14ac:dyDescent="0.2">
      <c r="A114" s="190"/>
      <c r="B114" s="161">
        <v>102</v>
      </c>
      <c r="C114" s="345"/>
      <c r="D114" s="55"/>
      <c r="E114" s="55"/>
      <c r="F114" s="271"/>
      <c r="G114" s="124"/>
      <c r="H114" s="176"/>
      <c r="I114" s="176"/>
      <c r="J114" s="176"/>
      <c r="K114" s="176"/>
      <c r="L114" s="176"/>
      <c r="M114" s="176"/>
      <c r="N114" s="176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5"/>
      <c r="Z114" s="125">
        <v>102</v>
      </c>
      <c r="AA114" s="125" t="str">
        <f t="shared" si="22"/>
        <v/>
      </c>
      <c r="AB114" s="125" t="str">
        <f t="shared" si="23"/>
        <v/>
      </c>
      <c r="AC114" s="125" t="str">
        <f t="shared" si="24"/>
        <v/>
      </c>
      <c r="AD114" s="125" t="str">
        <f t="shared" si="25"/>
        <v/>
      </c>
      <c r="AE114" s="126">
        <v>102</v>
      </c>
      <c r="AF114" s="126" t="str">
        <f t="shared" si="26"/>
        <v/>
      </c>
      <c r="AG114" s="126" t="str">
        <f t="shared" si="27"/>
        <v/>
      </c>
      <c r="AH114" s="126" t="str">
        <f t="shared" si="28"/>
        <v/>
      </c>
      <c r="AI114" s="126" t="str">
        <f t="shared" si="29"/>
        <v/>
      </c>
      <c r="AJ114" s="126" t="str">
        <f t="shared" si="30"/>
        <v/>
      </c>
      <c r="AK114" s="126" t="str">
        <f t="shared" si="31"/>
        <v/>
      </c>
      <c r="AL114" s="127"/>
      <c r="AM114" s="127"/>
      <c r="AN114" s="127"/>
      <c r="AO114" s="127"/>
      <c r="AP114" s="127"/>
      <c r="AQ114" s="127"/>
      <c r="AR114" s="128"/>
      <c r="AS114" s="128"/>
      <c r="AT114" s="128"/>
      <c r="AU114" s="128"/>
      <c r="AV114" s="128"/>
      <c r="AW114" s="128"/>
      <c r="AX114" s="128"/>
      <c r="AY114" s="128"/>
      <c r="AZ114" s="128"/>
      <c r="BA114" s="128"/>
      <c r="BB114" s="128"/>
      <c r="BC114" s="128"/>
      <c r="BD114" s="128"/>
      <c r="BE114" s="128"/>
      <c r="BF114" s="128"/>
      <c r="BG114" s="128"/>
      <c r="BH114" s="128"/>
      <c r="BI114" s="128"/>
      <c r="BJ114" s="187"/>
    </row>
    <row r="115" spans="1:62" s="188" customFormat="1" ht="15" x14ac:dyDescent="0.2">
      <c r="A115" s="190"/>
      <c r="B115" s="161">
        <v>103</v>
      </c>
      <c r="C115" s="345"/>
      <c r="D115" s="55"/>
      <c r="E115" s="55"/>
      <c r="F115" s="271"/>
      <c r="G115" s="124"/>
      <c r="H115" s="176"/>
      <c r="I115" s="176"/>
      <c r="J115" s="176"/>
      <c r="K115" s="176"/>
      <c r="L115" s="176"/>
      <c r="M115" s="176"/>
      <c r="N115" s="176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5"/>
      <c r="Z115" s="125">
        <v>103</v>
      </c>
      <c r="AA115" s="125" t="str">
        <f t="shared" si="22"/>
        <v/>
      </c>
      <c r="AB115" s="125" t="str">
        <f t="shared" si="23"/>
        <v/>
      </c>
      <c r="AC115" s="125" t="str">
        <f t="shared" si="24"/>
        <v/>
      </c>
      <c r="AD115" s="125" t="str">
        <f t="shared" si="25"/>
        <v/>
      </c>
      <c r="AE115" s="126">
        <v>103</v>
      </c>
      <c r="AF115" s="126" t="str">
        <f t="shared" si="26"/>
        <v/>
      </c>
      <c r="AG115" s="126" t="str">
        <f t="shared" si="27"/>
        <v/>
      </c>
      <c r="AH115" s="126" t="str">
        <f t="shared" si="28"/>
        <v/>
      </c>
      <c r="AI115" s="126" t="str">
        <f t="shared" si="29"/>
        <v/>
      </c>
      <c r="AJ115" s="126" t="str">
        <f t="shared" si="30"/>
        <v/>
      </c>
      <c r="AK115" s="126" t="str">
        <f t="shared" si="31"/>
        <v/>
      </c>
      <c r="AL115" s="127"/>
      <c r="AM115" s="127"/>
      <c r="AN115" s="127"/>
      <c r="AO115" s="127"/>
      <c r="AP115" s="127"/>
      <c r="AQ115" s="127"/>
      <c r="AR115" s="128"/>
      <c r="AS115" s="128"/>
      <c r="AT115" s="128"/>
      <c r="AU115" s="128"/>
      <c r="AV115" s="128"/>
      <c r="AW115" s="128"/>
      <c r="AX115" s="128"/>
      <c r="AY115" s="128"/>
      <c r="AZ115" s="128"/>
      <c r="BA115" s="128"/>
      <c r="BB115" s="128"/>
      <c r="BC115" s="128"/>
      <c r="BD115" s="128"/>
      <c r="BE115" s="128"/>
      <c r="BF115" s="128"/>
      <c r="BG115" s="128"/>
      <c r="BH115" s="128"/>
      <c r="BI115" s="128"/>
      <c r="BJ115" s="187"/>
    </row>
    <row r="116" spans="1:62" s="188" customFormat="1" ht="15" x14ac:dyDescent="0.2">
      <c r="A116" s="190"/>
      <c r="B116" s="161">
        <v>104</v>
      </c>
      <c r="C116" s="345"/>
      <c r="D116" s="55"/>
      <c r="E116" s="55"/>
      <c r="F116" s="271"/>
      <c r="G116" s="124"/>
      <c r="H116" s="176"/>
      <c r="I116" s="176"/>
      <c r="J116" s="176"/>
      <c r="K116" s="176"/>
      <c r="L116" s="176"/>
      <c r="M116" s="176"/>
      <c r="N116" s="176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5"/>
      <c r="Z116" s="125">
        <v>104</v>
      </c>
      <c r="AA116" s="125" t="str">
        <f t="shared" si="22"/>
        <v/>
      </c>
      <c r="AB116" s="125" t="str">
        <f t="shared" si="23"/>
        <v/>
      </c>
      <c r="AC116" s="125" t="str">
        <f t="shared" si="24"/>
        <v/>
      </c>
      <c r="AD116" s="125" t="str">
        <f t="shared" si="25"/>
        <v/>
      </c>
      <c r="AE116" s="126">
        <v>104</v>
      </c>
      <c r="AF116" s="126" t="str">
        <f t="shared" si="26"/>
        <v/>
      </c>
      <c r="AG116" s="126" t="str">
        <f t="shared" si="27"/>
        <v/>
      </c>
      <c r="AH116" s="126" t="str">
        <f t="shared" si="28"/>
        <v/>
      </c>
      <c r="AI116" s="126" t="str">
        <f t="shared" si="29"/>
        <v/>
      </c>
      <c r="AJ116" s="126" t="str">
        <f t="shared" si="30"/>
        <v/>
      </c>
      <c r="AK116" s="126" t="str">
        <f t="shared" si="31"/>
        <v/>
      </c>
      <c r="AL116" s="127"/>
      <c r="AM116" s="127"/>
      <c r="AN116" s="127"/>
      <c r="AO116" s="127"/>
      <c r="AP116" s="127"/>
      <c r="AQ116" s="127"/>
      <c r="AR116" s="128"/>
      <c r="AS116" s="128"/>
      <c r="AT116" s="128"/>
      <c r="AU116" s="128"/>
      <c r="AV116" s="128"/>
      <c r="AW116" s="128"/>
      <c r="AX116" s="128"/>
      <c r="AY116" s="128"/>
      <c r="AZ116" s="128"/>
      <c r="BA116" s="128"/>
      <c r="BB116" s="128"/>
      <c r="BC116" s="128"/>
      <c r="BD116" s="128"/>
      <c r="BE116" s="128"/>
      <c r="BF116" s="128"/>
      <c r="BG116" s="128"/>
      <c r="BH116" s="128"/>
      <c r="BI116" s="128"/>
      <c r="BJ116" s="187"/>
    </row>
    <row r="117" spans="1:62" s="188" customFormat="1" ht="15" x14ac:dyDescent="0.2">
      <c r="A117" s="190"/>
      <c r="B117" s="161">
        <v>105</v>
      </c>
      <c r="C117" s="345"/>
      <c r="D117" s="55"/>
      <c r="E117" s="55"/>
      <c r="F117" s="271"/>
      <c r="G117" s="124"/>
      <c r="H117" s="176"/>
      <c r="I117" s="176"/>
      <c r="J117" s="176"/>
      <c r="K117" s="176"/>
      <c r="L117" s="176"/>
      <c r="M117" s="176"/>
      <c r="N117" s="176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5"/>
      <c r="Z117" s="125">
        <v>105</v>
      </c>
      <c r="AA117" s="125" t="str">
        <f t="shared" si="22"/>
        <v/>
      </c>
      <c r="AB117" s="125" t="str">
        <f t="shared" si="23"/>
        <v/>
      </c>
      <c r="AC117" s="125" t="str">
        <f t="shared" si="24"/>
        <v/>
      </c>
      <c r="AD117" s="125" t="str">
        <f t="shared" si="25"/>
        <v/>
      </c>
      <c r="AE117" s="126">
        <v>105</v>
      </c>
      <c r="AF117" s="126" t="str">
        <f t="shared" si="26"/>
        <v/>
      </c>
      <c r="AG117" s="126" t="str">
        <f t="shared" si="27"/>
        <v/>
      </c>
      <c r="AH117" s="126" t="str">
        <f t="shared" si="28"/>
        <v/>
      </c>
      <c r="AI117" s="126" t="str">
        <f t="shared" si="29"/>
        <v/>
      </c>
      <c r="AJ117" s="126" t="str">
        <f t="shared" si="30"/>
        <v/>
      </c>
      <c r="AK117" s="126" t="str">
        <f t="shared" si="31"/>
        <v/>
      </c>
      <c r="AL117" s="127"/>
      <c r="AM117" s="127"/>
      <c r="AN117" s="127"/>
      <c r="AO117" s="127"/>
      <c r="AP117" s="127"/>
      <c r="AQ117" s="127"/>
      <c r="AR117" s="128"/>
      <c r="AS117" s="128"/>
      <c r="AT117" s="128"/>
      <c r="AU117" s="128"/>
      <c r="AV117" s="128"/>
      <c r="AW117" s="128"/>
      <c r="AX117" s="128"/>
      <c r="AY117" s="128"/>
      <c r="AZ117" s="128"/>
      <c r="BA117" s="128"/>
      <c r="BB117" s="128"/>
      <c r="BC117" s="128"/>
      <c r="BD117" s="128"/>
      <c r="BE117" s="128"/>
      <c r="BF117" s="128"/>
      <c r="BG117" s="128"/>
      <c r="BH117" s="128"/>
      <c r="BI117" s="128"/>
      <c r="BJ117" s="187"/>
    </row>
    <row r="118" spans="1:62" s="188" customFormat="1" ht="15" x14ac:dyDescent="0.2">
      <c r="A118" s="190"/>
      <c r="B118" s="161">
        <v>106</v>
      </c>
      <c r="C118" s="345"/>
      <c r="D118" s="55"/>
      <c r="E118" s="55"/>
      <c r="F118" s="271"/>
      <c r="G118" s="124"/>
      <c r="H118" s="176"/>
      <c r="I118" s="176"/>
      <c r="J118" s="176"/>
      <c r="K118" s="176"/>
      <c r="L118" s="176"/>
      <c r="M118" s="176"/>
      <c r="N118" s="176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5"/>
      <c r="Z118" s="125">
        <v>106</v>
      </c>
      <c r="AA118" s="125" t="str">
        <f t="shared" si="22"/>
        <v/>
      </c>
      <c r="AB118" s="125" t="str">
        <f t="shared" si="23"/>
        <v/>
      </c>
      <c r="AC118" s="125" t="str">
        <f t="shared" si="24"/>
        <v/>
      </c>
      <c r="AD118" s="125" t="str">
        <f t="shared" si="25"/>
        <v/>
      </c>
      <c r="AE118" s="126">
        <v>106</v>
      </c>
      <c r="AF118" s="126" t="str">
        <f t="shared" si="26"/>
        <v/>
      </c>
      <c r="AG118" s="126" t="str">
        <f t="shared" si="27"/>
        <v/>
      </c>
      <c r="AH118" s="126" t="str">
        <f t="shared" si="28"/>
        <v/>
      </c>
      <c r="AI118" s="126" t="str">
        <f t="shared" si="29"/>
        <v/>
      </c>
      <c r="AJ118" s="126" t="str">
        <f t="shared" si="30"/>
        <v/>
      </c>
      <c r="AK118" s="126" t="str">
        <f t="shared" si="31"/>
        <v/>
      </c>
      <c r="AL118" s="127"/>
      <c r="AM118" s="127"/>
      <c r="AN118" s="127"/>
      <c r="AO118" s="127"/>
      <c r="AP118" s="127"/>
      <c r="AQ118" s="127"/>
      <c r="AR118" s="128"/>
      <c r="AS118" s="128"/>
      <c r="AT118" s="128"/>
      <c r="AU118" s="128"/>
      <c r="AV118" s="128"/>
      <c r="AW118" s="128"/>
      <c r="AX118" s="128"/>
      <c r="AY118" s="128"/>
      <c r="AZ118" s="128"/>
      <c r="BA118" s="128"/>
      <c r="BB118" s="128"/>
      <c r="BC118" s="128"/>
      <c r="BD118" s="128"/>
      <c r="BE118" s="128"/>
      <c r="BF118" s="128"/>
      <c r="BG118" s="128"/>
      <c r="BH118" s="128"/>
      <c r="BI118" s="128"/>
      <c r="BJ118" s="187"/>
    </row>
    <row r="119" spans="1:62" s="188" customFormat="1" ht="15" x14ac:dyDescent="0.2">
      <c r="A119" s="190"/>
      <c r="B119" s="161">
        <v>107</v>
      </c>
      <c r="C119" s="345"/>
      <c r="D119" s="55"/>
      <c r="E119" s="55"/>
      <c r="F119" s="271"/>
      <c r="G119" s="124"/>
      <c r="H119" s="176"/>
      <c r="I119" s="176"/>
      <c r="J119" s="176"/>
      <c r="K119" s="176"/>
      <c r="L119" s="176"/>
      <c r="M119" s="176"/>
      <c r="N119" s="176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5"/>
      <c r="Z119" s="125">
        <v>107</v>
      </c>
      <c r="AA119" s="125" t="str">
        <f t="shared" si="22"/>
        <v/>
      </c>
      <c r="AB119" s="125" t="str">
        <f t="shared" si="23"/>
        <v/>
      </c>
      <c r="AC119" s="125" t="str">
        <f t="shared" si="24"/>
        <v/>
      </c>
      <c r="AD119" s="125" t="str">
        <f t="shared" si="25"/>
        <v/>
      </c>
      <c r="AE119" s="126">
        <v>107</v>
      </c>
      <c r="AF119" s="126" t="str">
        <f t="shared" si="26"/>
        <v/>
      </c>
      <c r="AG119" s="126" t="str">
        <f t="shared" si="27"/>
        <v/>
      </c>
      <c r="AH119" s="126" t="str">
        <f t="shared" si="28"/>
        <v/>
      </c>
      <c r="AI119" s="126" t="str">
        <f t="shared" si="29"/>
        <v/>
      </c>
      <c r="AJ119" s="126" t="str">
        <f t="shared" si="30"/>
        <v/>
      </c>
      <c r="AK119" s="126" t="str">
        <f t="shared" si="31"/>
        <v/>
      </c>
      <c r="AL119" s="127"/>
      <c r="AM119" s="127"/>
      <c r="AN119" s="127"/>
      <c r="AO119" s="127"/>
      <c r="AP119" s="127"/>
      <c r="AQ119" s="127"/>
      <c r="AR119" s="128"/>
      <c r="AS119" s="128"/>
      <c r="AT119" s="128"/>
      <c r="AU119" s="128"/>
      <c r="AV119" s="128"/>
      <c r="AW119" s="128"/>
      <c r="AX119" s="128"/>
      <c r="AY119" s="128"/>
      <c r="AZ119" s="128"/>
      <c r="BA119" s="128"/>
      <c r="BB119" s="128"/>
      <c r="BC119" s="128"/>
      <c r="BD119" s="128"/>
      <c r="BE119" s="128"/>
      <c r="BF119" s="128"/>
      <c r="BG119" s="128"/>
      <c r="BH119" s="128"/>
      <c r="BI119" s="128"/>
      <c r="BJ119" s="187"/>
    </row>
    <row r="120" spans="1:62" s="188" customFormat="1" ht="15" x14ac:dyDescent="0.2">
      <c r="A120" s="190"/>
      <c r="B120" s="161">
        <v>108</v>
      </c>
      <c r="C120" s="345"/>
      <c r="D120" s="55"/>
      <c r="E120" s="55"/>
      <c r="F120" s="271"/>
      <c r="G120" s="124"/>
      <c r="H120" s="176"/>
      <c r="I120" s="176"/>
      <c r="J120" s="176"/>
      <c r="K120" s="176"/>
      <c r="L120" s="176"/>
      <c r="M120" s="176"/>
      <c r="N120" s="176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5"/>
      <c r="Z120" s="125">
        <v>108</v>
      </c>
      <c r="AA120" s="125" t="str">
        <f t="shared" si="22"/>
        <v/>
      </c>
      <c r="AB120" s="125" t="str">
        <f t="shared" si="23"/>
        <v/>
      </c>
      <c r="AC120" s="125" t="str">
        <f t="shared" si="24"/>
        <v/>
      </c>
      <c r="AD120" s="125" t="str">
        <f t="shared" si="25"/>
        <v/>
      </c>
      <c r="AE120" s="126">
        <v>108</v>
      </c>
      <c r="AF120" s="126" t="str">
        <f t="shared" si="26"/>
        <v/>
      </c>
      <c r="AG120" s="126" t="str">
        <f t="shared" si="27"/>
        <v/>
      </c>
      <c r="AH120" s="126" t="str">
        <f t="shared" si="28"/>
        <v/>
      </c>
      <c r="AI120" s="126" t="str">
        <f t="shared" si="29"/>
        <v/>
      </c>
      <c r="AJ120" s="126" t="str">
        <f t="shared" si="30"/>
        <v/>
      </c>
      <c r="AK120" s="126" t="str">
        <f t="shared" si="31"/>
        <v/>
      </c>
      <c r="AL120" s="127"/>
      <c r="AM120" s="127"/>
      <c r="AN120" s="127"/>
      <c r="AO120" s="127"/>
      <c r="AP120" s="127"/>
      <c r="AQ120" s="127"/>
      <c r="AR120" s="128"/>
      <c r="AS120" s="128"/>
      <c r="AT120" s="128"/>
      <c r="AU120" s="128"/>
      <c r="AV120" s="128"/>
      <c r="AW120" s="128"/>
      <c r="AX120" s="128"/>
      <c r="AY120" s="128"/>
      <c r="AZ120" s="128"/>
      <c r="BA120" s="128"/>
      <c r="BB120" s="128"/>
      <c r="BC120" s="128"/>
      <c r="BD120" s="128"/>
      <c r="BE120" s="128"/>
      <c r="BF120" s="128"/>
      <c r="BG120" s="128"/>
      <c r="BH120" s="128"/>
      <c r="BI120" s="128"/>
      <c r="BJ120" s="187"/>
    </row>
    <row r="121" spans="1:62" s="188" customFormat="1" ht="15" x14ac:dyDescent="0.2">
      <c r="A121" s="190"/>
      <c r="B121" s="161">
        <v>109</v>
      </c>
      <c r="C121" s="345"/>
      <c r="D121" s="55"/>
      <c r="E121" s="55"/>
      <c r="F121" s="271"/>
      <c r="G121" s="124"/>
      <c r="H121" s="176"/>
      <c r="I121" s="176"/>
      <c r="J121" s="176"/>
      <c r="K121" s="176"/>
      <c r="L121" s="176"/>
      <c r="M121" s="176"/>
      <c r="N121" s="176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5"/>
      <c r="Z121" s="125">
        <v>109</v>
      </c>
      <c r="AA121" s="125" t="str">
        <f t="shared" si="22"/>
        <v/>
      </c>
      <c r="AB121" s="125" t="str">
        <f t="shared" si="23"/>
        <v/>
      </c>
      <c r="AC121" s="125" t="str">
        <f t="shared" si="24"/>
        <v/>
      </c>
      <c r="AD121" s="125" t="str">
        <f t="shared" si="25"/>
        <v/>
      </c>
      <c r="AE121" s="126">
        <v>109</v>
      </c>
      <c r="AF121" s="126" t="str">
        <f t="shared" si="26"/>
        <v/>
      </c>
      <c r="AG121" s="126" t="str">
        <f t="shared" si="27"/>
        <v/>
      </c>
      <c r="AH121" s="126" t="str">
        <f t="shared" si="28"/>
        <v/>
      </c>
      <c r="AI121" s="126" t="str">
        <f t="shared" si="29"/>
        <v/>
      </c>
      <c r="AJ121" s="126" t="str">
        <f t="shared" si="30"/>
        <v/>
      </c>
      <c r="AK121" s="126" t="str">
        <f t="shared" si="31"/>
        <v/>
      </c>
      <c r="AL121" s="127"/>
      <c r="AM121" s="127"/>
      <c r="AN121" s="127"/>
      <c r="AO121" s="127"/>
      <c r="AP121" s="127"/>
      <c r="AQ121" s="127"/>
      <c r="AR121" s="128"/>
      <c r="AS121" s="128"/>
      <c r="AT121" s="128"/>
      <c r="AU121" s="128"/>
      <c r="AV121" s="128"/>
      <c r="AW121" s="128"/>
      <c r="AX121" s="128"/>
      <c r="AY121" s="128"/>
      <c r="AZ121" s="128"/>
      <c r="BA121" s="128"/>
      <c r="BB121" s="128"/>
      <c r="BC121" s="128"/>
      <c r="BD121" s="128"/>
      <c r="BE121" s="128"/>
      <c r="BF121" s="128"/>
      <c r="BG121" s="128"/>
      <c r="BH121" s="128"/>
      <c r="BI121" s="128"/>
      <c r="BJ121" s="187"/>
    </row>
    <row r="122" spans="1:62" s="188" customFormat="1" ht="15" x14ac:dyDescent="0.2">
      <c r="A122" s="190"/>
      <c r="B122" s="161">
        <v>110</v>
      </c>
      <c r="C122" s="345"/>
      <c r="D122" s="55"/>
      <c r="E122" s="55"/>
      <c r="F122" s="271"/>
      <c r="G122" s="124"/>
      <c r="H122" s="176"/>
      <c r="I122" s="176"/>
      <c r="J122" s="176"/>
      <c r="K122" s="176"/>
      <c r="L122" s="176"/>
      <c r="M122" s="176"/>
      <c r="N122" s="176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5"/>
      <c r="Z122" s="125">
        <v>110</v>
      </c>
      <c r="AA122" s="125" t="str">
        <f t="shared" si="22"/>
        <v/>
      </c>
      <c r="AB122" s="125" t="str">
        <f t="shared" si="23"/>
        <v/>
      </c>
      <c r="AC122" s="125" t="str">
        <f t="shared" si="24"/>
        <v/>
      </c>
      <c r="AD122" s="125" t="str">
        <f t="shared" si="25"/>
        <v/>
      </c>
      <c r="AE122" s="126">
        <v>110</v>
      </c>
      <c r="AF122" s="126" t="str">
        <f t="shared" si="26"/>
        <v/>
      </c>
      <c r="AG122" s="126" t="str">
        <f t="shared" si="27"/>
        <v/>
      </c>
      <c r="AH122" s="126" t="str">
        <f t="shared" si="28"/>
        <v/>
      </c>
      <c r="AI122" s="126" t="str">
        <f t="shared" si="29"/>
        <v/>
      </c>
      <c r="AJ122" s="126" t="str">
        <f t="shared" si="30"/>
        <v/>
      </c>
      <c r="AK122" s="126" t="str">
        <f t="shared" si="31"/>
        <v/>
      </c>
      <c r="AL122" s="127"/>
      <c r="AM122" s="127"/>
      <c r="AN122" s="127"/>
      <c r="AO122" s="127"/>
      <c r="AP122" s="127"/>
      <c r="AQ122" s="127"/>
      <c r="AR122" s="128"/>
      <c r="AS122" s="128"/>
      <c r="AT122" s="128"/>
      <c r="AU122" s="128"/>
      <c r="AV122" s="128"/>
      <c r="AW122" s="128"/>
      <c r="AX122" s="128"/>
      <c r="AY122" s="128"/>
      <c r="AZ122" s="128"/>
      <c r="BA122" s="128"/>
      <c r="BB122" s="128"/>
      <c r="BC122" s="128"/>
      <c r="BD122" s="128"/>
      <c r="BE122" s="128"/>
      <c r="BF122" s="128"/>
      <c r="BG122" s="128"/>
      <c r="BH122" s="128"/>
      <c r="BI122" s="128"/>
      <c r="BJ122" s="187"/>
    </row>
    <row r="123" spans="1:62" s="188" customFormat="1" ht="15" x14ac:dyDescent="0.2">
      <c r="A123" s="190"/>
      <c r="B123" s="161">
        <v>111</v>
      </c>
      <c r="C123" s="345"/>
      <c r="D123" s="55"/>
      <c r="E123" s="55"/>
      <c r="F123" s="271"/>
      <c r="G123" s="124"/>
      <c r="H123" s="176"/>
      <c r="I123" s="176"/>
      <c r="J123" s="176"/>
      <c r="K123" s="176"/>
      <c r="L123" s="176"/>
      <c r="M123" s="176"/>
      <c r="N123" s="176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5"/>
      <c r="Z123" s="125">
        <v>111</v>
      </c>
      <c r="AA123" s="125" t="str">
        <f t="shared" si="22"/>
        <v/>
      </c>
      <c r="AB123" s="125" t="str">
        <f t="shared" si="23"/>
        <v/>
      </c>
      <c r="AC123" s="125" t="str">
        <f t="shared" si="24"/>
        <v/>
      </c>
      <c r="AD123" s="125" t="str">
        <f t="shared" si="25"/>
        <v/>
      </c>
      <c r="AE123" s="126">
        <v>111</v>
      </c>
      <c r="AF123" s="126" t="str">
        <f t="shared" si="26"/>
        <v/>
      </c>
      <c r="AG123" s="126" t="str">
        <f t="shared" si="27"/>
        <v/>
      </c>
      <c r="AH123" s="126" t="str">
        <f t="shared" si="28"/>
        <v/>
      </c>
      <c r="AI123" s="126" t="str">
        <f t="shared" si="29"/>
        <v/>
      </c>
      <c r="AJ123" s="126" t="str">
        <f t="shared" si="30"/>
        <v/>
      </c>
      <c r="AK123" s="126" t="str">
        <f t="shared" si="31"/>
        <v/>
      </c>
      <c r="AL123" s="127"/>
      <c r="AM123" s="127"/>
      <c r="AN123" s="127"/>
      <c r="AO123" s="127"/>
      <c r="AP123" s="127"/>
      <c r="AQ123" s="127"/>
      <c r="AR123" s="128"/>
      <c r="AS123" s="128"/>
      <c r="AT123" s="128"/>
      <c r="AU123" s="128"/>
      <c r="AV123" s="128"/>
      <c r="AW123" s="128"/>
      <c r="AX123" s="128"/>
      <c r="AY123" s="128"/>
      <c r="AZ123" s="128"/>
      <c r="BA123" s="128"/>
      <c r="BB123" s="128"/>
      <c r="BC123" s="128"/>
      <c r="BD123" s="128"/>
      <c r="BE123" s="128"/>
      <c r="BF123" s="128"/>
      <c r="BG123" s="128"/>
      <c r="BH123" s="128"/>
      <c r="BI123" s="128"/>
      <c r="BJ123" s="187"/>
    </row>
    <row r="124" spans="1:62" s="192" customFormat="1" ht="15" x14ac:dyDescent="0.2">
      <c r="A124" s="191"/>
      <c r="B124" s="161">
        <v>112</v>
      </c>
      <c r="C124" s="345"/>
      <c r="D124" s="55"/>
      <c r="E124" s="55"/>
      <c r="F124" s="271"/>
      <c r="G124" s="124"/>
      <c r="H124" s="176"/>
      <c r="I124" s="176"/>
      <c r="J124" s="176"/>
      <c r="K124" s="176"/>
      <c r="L124" s="176"/>
      <c r="M124" s="176"/>
      <c r="N124" s="176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5"/>
      <c r="Z124" s="125">
        <v>112</v>
      </c>
      <c r="AA124" s="125" t="str">
        <f t="shared" si="22"/>
        <v/>
      </c>
      <c r="AB124" s="125" t="str">
        <f t="shared" si="23"/>
        <v/>
      </c>
      <c r="AC124" s="125" t="str">
        <f t="shared" si="24"/>
        <v/>
      </c>
      <c r="AD124" s="125" t="str">
        <f t="shared" si="25"/>
        <v/>
      </c>
      <c r="AE124" s="126">
        <v>112</v>
      </c>
      <c r="AF124" s="126" t="str">
        <f t="shared" si="26"/>
        <v/>
      </c>
      <c r="AG124" s="126" t="str">
        <f t="shared" si="27"/>
        <v/>
      </c>
      <c r="AH124" s="126" t="str">
        <f t="shared" si="28"/>
        <v/>
      </c>
      <c r="AI124" s="126" t="str">
        <f t="shared" si="29"/>
        <v/>
      </c>
      <c r="AJ124" s="126" t="str">
        <f t="shared" si="30"/>
        <v/>
      </c>
      <c r="AK124" s="126" t="str">
        <f t="shared" si="31"/>
        <v/>
      </c>
      <c r="AL124" s="127"/>
      <c r="AM124" s="127"/>
      <c r="AN124" s="127"/>
      <c r="AO124" s="127"/>
      <c r="AP124" s="127"/>
      <c r="AQ124" s="127"/>
      <c r="AR124" s="128"/>
      <c r="AS124" s="128"/>
      <c r="AT124" s="128"/>
      <c r="AU124" s="128"/>
      <c r="AV124" s="128"/>
      <c r="AW124" s="128"/>
      <c r="AX124" s="128"/>
      <c r="AY124" s="128"/>
      <c r="AZ124" s="128"/>
      <c r="BA124" s="128"/>
      <c r="BB124" s="128"/>
      <c r="BC124" s="128"/>
      <c r="BD124" s="128"/>
      <c r="BE124" s="128"/>
      <c r="BF124" s="128"/>
      <c r="BG124" s="128"/>
      <c r="BH124" s="128"/>
      <c r="BI124" s="128"/>
      <c r="BJ124" s="187"/>
    </row>
    <row r="125" spans="1:62" s="192" customFormat="1" ht="15" x14ac:dyDescent="0.2">
      <c r="A125" s="191"/>
      <c r="B125" s="161">
        <v>113</v>
      </c>
      <c r="C125" s="345"/>
      <c r="D125" s="55"/>
      <c r="E125" s="55"/>
      <c r="F125" s="271"/>
      <c r="G125" s="124"/>
      <c r="H125" s="176"/>
      <c r="I125" s="176"/>
      <c r="J125" s="176"/>
      <c r="K125" s="176"/>
      <c r="L125" s="176"/>
      <c r="M125" s="176"/>
      <c r="N125" s="176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5"/>
      <c r="Z125" s="125">
        <v>113</v>
      </c>
      <c r="AA125" s="125" t="str">
        <f t="shared" si="22"/>
        <v/>
      </c>
      <c r="AB125" s="125" t="str">
        <f t="shared" si="23"/>
        <v/>
      </c>
      <c r="AC125" s="125" t="str">
        <f t="shared" si="24"/>
        <v/>
      </c>
      <c r="AD125" s="125" t="str">
        <f t="shared" si="25"/>
        <v/>
      </c>
      <c r="AE125" s="126">
        <v>113</v>
      </c>
      <c r="AF125" s="126" t="str">
        <f t="shared" si="26"/>
        <v/>
      </c>
      <c r="AG125" s="126" t="str">
        <f t="shared" si="27"/>
        <v/>
      </c>
      <c r="AH125" s="126" t="str">
        <f t="shared" si="28"/>
        <v/>
      </c>
      <c r="AI125" s="126" t="str">
        <f t="shared" si="29"/>
        <v/>
      </c>
      <c r="AJ125" s="126" t="str">
        <f t="shared" si="30"/>
        <v/>
      </c>
      <c r="AK125" s="126" t="str">
        <f t="shared" si="31"/>
        <v/>
      </c>
      <c r="AL125" s="127"/>
      <c r="AM125" s="127"/>
      <c r="AN125" s="127"/>
      <c r="AO125" s="127"/>
      <c r="AP125" s="127"/>
      <c r="AQ125" s="127"/>
      <c r="AR125" s="128"/>
      <c r="AS125" s="128"/>
      <c r="AT125" s="128"/>
      <c r="AU125" s="128"/>
      <c r="AV125" s="128"/>
      <c r="AW125" s="128"/>
      <c r="AX125" s="128"/>
      <c r="AY125" s="128"/>
      <c r="AZ125" s="128"/>
      <c r="BA125" s="128"/>
      <c r="BB125" s="128"/>
      <c r="BC125" s="128"/>
      <c r="BD125" s="128"/>
      <c r="BE125" s="128"/>
      <c r="BF125" s="128"/>
      <c r="BG125" s="128"/>
      <c r="BH125" s="128"/>
      <c r="BI125" s="128"/>
      <c r="BJ125" s="187"/>
    </row>
    <row r="126" spans="1:62" s="184" customFormat="1" ht="15" x14ac:dyDescent="0.2">
      <c r="A126" s="121"/>
      <c r="B126" s="161">
        <v>114</v>
      </c>
      <c r="C126" s="345"/>
      <c r="D126" s="55"/>
      <c r="E126" s="55"/>
      <c r="F126" s="271"/>
      <c r="G126" s="124"/>
      <c r="H126" s="176"/>
      <c r="I126" s="176"/>
      <c r="J126" s="176"/>
      <c r="K126" s="176"/>
      <c r="L126" s="176"/>
      <c r="M126" s="176"/>
      <c r="N126" s="176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5"/>
      <c r="Z126" s="125">
        <v>114</v>
      </c>
      <c r="AA126" s="125" t="str">
        <f t="shared" si="22"/>
        <v/>
      </c>
      <c r="AB126" s="125" t="str">
        <f t="shared" si="23"/>
        <v/>
      </c>
      <c r="AC126" s="125" t="str">
        <f t="shared" si="24"/>
        <v/>
      </c>
      <c r="AD126" s="125" t="str">
        <f t="shared" si="25"/>
        <v/>
      </c>
      <c r="AE126" s="126">
        <v>114</v>
      </c>
      <c r="AF126" s="126" t="str">
        <f t="shared" si="26"/>
        <v/>
      </c>
      <c r="AG126" s="126" t="str">
        <f t="shared" si="27"/>
        <v/>
      </c>
      <c r="AH126" s="126" t="str">
        <f t="shared" si="28"/>
        <v/>
      </c>
      <c r="AI126" s="126" t="str">
        <f t="shared" si="29"/>
        <v/>
      </c>
      <c r="AJ126" s="126" t="str">
        <f t="shared" si="30"/>
        <v/>
      </c>
      <c r="AK126" s="126" t="str">
        <f t="shared" si="31"/>
        <v/>
      </c>
      <c r="AL126" s="127"/>
      <c r="AM126" s="127"/>
      <c r="AN126" s="127"/>
      <c r="AO126" s="127"/>
      <c r="AP126" s="127"/>
      <c r="AQ126" s="127"/>
      <c r="AR126" s="128"/>
      <c r="AS126" s="128"/>
      <c r="AT126" s="128"/>
      <c r="AU126" s="128"/>
      <c r="AV126" s="128"/>
      <c r="AW126" s="128"/>
      <c r="AX126" s="128"/>
      <c r="AY126" s="128"/>
      <c r="AZ126" s="128"/>
      <c r="BA126" s="128"/>
      <c r="BB126" s="128"/>
      <c r="BC126" s="128"/>
      <c r="BD126" s="128"/>
      <c r="BE126" s="128"/>
      <c r="BF126" s="128"/>
      <c r="BG126" s="128"/>
      <c r="BH126" s="128"/>
      <c r="BI126" s="128"/>
      <c r="BJ126" s="130"/>
    </row>
    <row r="127" spans="1:62" s="184" customFormat="1" ht="15" x14ac:dyDescent="0.2">
      <c r="A127" s="121"/>
      <c r="B127" s="161">
        <v>115</v>
      </c>
      <c r="C127" s="345"/>
      <c r="D127" s="55"/>
      <c r="E127" s="55"/>
      <c r="F127" s="271"/>
      <c r="G127" s="124"/>
      <c r="H127" s="176"/>
      <c r="I127" s="176"/>
      <c r="J127" s="176"/>
      <c r="K127" s="176"/>
      <c r="L127" s="176"/>
      <c r="M127" s="176"/>
      <c r="N127" s="176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5"/>
      <c r="Z127" s="125">
        <v>115</v>
      </c>
      <c r="AA127" s="125" t="str">
        <f t="shared" si="22"/>
        <v/>
      </c>
      <c r="AB127" s="125" t="str">
        <f t="shared" si="23"/>
        <v/>
      </c>
      <c r="AC127" s="125" t="str">
        <f t="shared" si="24"/>
        <v/>
      </c>
      <c r="AD127" s="125" t="str">
        <f t="shared" si="25"/>
        <v/>
      </c>
      <c r="AE127" s="126">
        <v>115</v>
      </c>
      <c r="AF127" s="126" t="str">
        <f t="shared" si="26"/>
        <v/>
      </c>
      <c r="AG127" s="126" t="str">
        <f t="shared" si="27"/>
        <v/>
      </c>
      <c r="AH127" s="126" t="str">
        <f t="shared" si="28"/>
        <v/>
      </c>
      <c r="AI127" s="126" t="str">
        <f t="shared" si="29"/>
        <v/>
      </c>
      <c r="AJ127" s="126" t="str">
        <f t="shared" si="30"/>
        <v/>
      </c>
      <c r="AK127" s="126" t="str">
        <f t="shared" si="31"/>
        <v/>
      </c>
      <c r="AL127" s="127"/>
      <c r="AM127" s="127"/>
      <c r="AN127" s="127"/>
      <c r="AO127" s="127"/>
      <c r="AP127" s="127"/>
      <c r="AQ127" s="127"/>
      <c r="AR127" s="128"/>
      <c r="AS127" s="128"/>
      <c r="AT127" s="128"/>
      <c r="AU127" s="128"/>
      <c r="AV127" s="128"/>
      <c r="AW127" s="128"/>
      <c r="AX127" s="128"/>
      <c r="AY127" s="128"/>
      <c r="AZ127" s="128"/>
      <c r="BA127" s="128"/>
      <c r="BB127" s="128"/>
      <c r="BC127" s="128"/>
      <c r="BD127" s="128"/>
      <c r="BE127" s="128"/>
      <c r="BF127" s="128"/>
      <c r="BG127" s="128"/>
      <c r="BH127" s="128"/>
      <c r="BI127" s="128"/>
      <c r="BJ127" s="130"/>
    </row>
    <row r="128" spans="1:62" s="184" customFormat="1" ht="15" x14ac:dyDescent="0.2">
      <c r="A128" s="121"/>
      <c r="B128" s="161">
        <v>116</v>
      </c>
      <c r="C128" s="345"/>
      <c r="D128" s="55"/>
      <c r="E128" s="55"/>
      <c r="F128" s="271"/>
      <c r="G128" s="124"/>
      <c r="H128" s="176"/>
      <c r="I128" s="176"/>
      <c r="J128" s="176"/>
      <c r="K128" s="176"/>
      <c r="L128" s="176"/>
      <c r="M128" s="176"/>
      <c r="N128" s="176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5"/>
      <c r="Z128" s="125">
        <v>116</v>
      </c>
      <c r="AA128" s="125" t="str">
        <f t="shared" si="22"/>
        <v/>
      </c>
      <c r="AB128" s="125" t="str">
        <f t="shared" si="23"/>
        <v/>
      </c>
      <c r="AC128" s="125" t="str">
        <f t="shared" si="24"/>
        <v/>
      </c>
      <c r="AD128" s="125" t="str">
        <f t="shared" si="25"/>
        <v/>
      </c>
      <c r="AE128" s="126">
        <v>116</v>
      </c>
      <c r="AF128" s="126" t="str">
        <f t="shared" si="26"/>
        <v/>
      </c>
      <c r="AG128" s="126" t="str">
        <f t="shared" si="27"/>
        <v/>
      </c>
      <c r="AH128" s="126" t="str">
        <f t="shared" si="28"/>
        <v/>
      </c>
      <c r="AI128" s="126" t="str">
        <f t="shared" si="29"/>
        <v/>
      </c>
      <c r="AJ128" s="126" t="str">
        <f t="shared" si="30"/>
        <v/>
      </c>
      <c r="AK128" s="126" t="str">
        <f t="shared" si="31"/>
        <v/>
      </c>
      <c r="AL128" s="127"/>
      <c r="AM128" s="127"/>
      <c r="AN128" s="127"/>
      <c r="AO128" s="127"/>
      <c r="AP128" s="127"/>
      <c r="AQ128" s="127"/>
      <c r="AR128" s="128"/>
      <c r="AS128" s="128"/>
      <c r="AT128" s="128"/>
      <c r="AU128" s="128"/>
      <c r="AV128" s="128"/>
      <c r="AW128" s="128"/>
      <c r="AX128" s="128"/>
      <c r="AY128" s="128"/>
      <c r="AZ128" s="128"/>
      <c r="BA128" s="128"/>
      <c r="BB128" s="128"/>
      <c r="BC128" s="128"/>
      <c r="BD128" s="128"/>
      <c r="BE128" s="128"/>
      <c r="BF128" s="128"/>
      <c r="BG128" s="128"/>
      <c r="BH128" s="128"/>
      <c r="BI128" s="128"/>
      <c r="BJ128" s="130"/>
    </row>
    <row r="129" spans="1:62" s="184" customFormat="1" ht="15" x14ac:dyDescent="0.2">
      <c r="A129" s="121"/>
      <c r="B129" s="161">
        <v>117</v>
      </c>
      <c r="C129" s="345"/>
      <c r="D129" s="55"/>
      <c r="E129" s="55"/>
      <c r="F129" s="271"/>
      <c r="G129" s="124"/>
      <c r="H129" s="176"/>
      <c r="I129" s="176"/>
      <c r="J129" s="176"/>
      <c r="K129" s="176"/>
      <c r="L129" s="176"/>
      <c r="M129" s="176"/>
      <c r="N129" s="176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5"/>
      <c r="Z129" s="125">
        <v>117</v>
      </c>
      <c r="AA129" s="125" t="str">
        <f t="shared" si="22"/>
        <v/>
      </c>
      <c r="AB129" s="125" t="str">
        <f t="shared" si="23"/>
        <v/>
      </c>
      <c r="AC129" s="125" t="str">
        <f t="shared" si="24"/>
        <v/>
      </c>
      <c r="AD129" s="125" t="str">
        <f t="shared" si="25"/>
        <v/>
      </c>
      <c r="AE129" s="126">
        <v>117</v>
      </c>
      <c r="AF129" s="126" t="str">
        <f t="shared" si="26"/>
        <v/>
      </c>
      <c r="AG129" s="126" t="str">
        <f t="shared" si="27"/>
        <v/>
      </c>
      <c r="AH129" s="126" t="str">
        <f t="shared" si="28"/>
        <v/>
      </c>
      <c r="AI129" s="126" t="str">
        <f t="shared" si="29"/>
        <v/>
      </c>
      <c r="AJ129" s="126" t="str">
        <f t="shared" si="30"/>
        <v/>
      </c>
      <c r="AK129" s="126" t="str">
        <f t="shared" si="31"/>
        <v/>
      </c>
      <c r="AL129" s="127"/>
      <c r="AM129" s="127"/>
      <c r="AN129" s="127"/>
      <c r="AO129" s="127"/>
      <c r="AP129" s="127"/>
      <c r="AQ129" s="127"/>
      <c r="AR129" s="128"/>
      <c r="AS129" s="128"/>
      <c r="AT129" s="128"/>
      <c r="AU129" s="128"/>
      <c r="AV129" s="128"/>
      <c r="AW129" s="128"/>
      <c r="AX129" s="128"/>
      <c r="AY129" s="128"/>
      <c r="AZ129" s="128"/>
      <c r="BA129" s="128"/>
      <c r="BB129" s="128"/>
      <c r="BC129" s="128"/>
      <c r="BD129" s="128"/>
      <c r="BE129" s="128"/>
      <c r="BF129" s="128"/>
      <c r="BG129" s="128"/>
      <c r="BH129" s="128"/>
      <c r="BI129" s="128"/>
      <c r="BJ129" s="130"/>
    </row>
    <row r="130" spans="1:62" s="184" customFormat="1" ht="15" x14ac:dyDescent="0.2">
      <c r="A130" s="121"/>
      <c r="B130" s="161">
        <v>118</v>
      </c>
      <c r="C130" s="345"/>
      <c r="D130" s="55"/>
      <c r="E130" s="55"/>
      <c r="F130" s="271"/>
      <c r="G130" s="124"/>
      <c r="H130" s="176"/>
      <c r="I130" s="176"/>
      <c r="J130" s="176"/>
      <c r="K130" s="176"/>
      <c r="L130" s="176"/>
      <c r="M130" s="176"/>
      <c r="N130" s="176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5"/>
      <c r="Z130" s="125">
        <v>118</v>
      </c>
      <c r="AA130" s="125" t="str">
        <f t="shared" si="22"/>
        <v/>
      </c>
      <c r="AB130" s="125" t="str">
        <f t="shared" si="23"/>
        <v/>
      </c>
      <c r="AC130" s="125" t="str">
        <f t="shared" si="24"/>
        <v/>
      </c>
      <c r="AD130" s="125" t="str">
        <f t="shared" si="25"/>
        <v/>
      </c>
      <c r="AE130" s="126">
        <v>118</v>
      </c>
      <c r="AF130" s="126" t="str">
        <f t="shared" si="26"/>
        <v/>
      </c>
      <c r="AG130" s="126" t="str">
        <f t="shared" si="27"/>
        <v/>
      </c>
      <c r="AH130" s="126" t="str">
        <f t="shared" si="28"/>
        <v/>
      </c>
      <c r="AI130" s="126" t="str">
        <f t="shared" si="29"/>
        <v/>
      </c>
      <c r="AJ130" s="126" t="str">
        <f t="shared" si="30"/>
        <v/>
      </c>
      <c r="AK130" s="126" t="str">
        <f t="shared" si="31"/>
        <v/>
      </c>
      <c r="AL130" s="127"/>
      <c r="AM130" s="127"/>
      <c r="AN130" s="127"/>
      <c r="AO130" s="127"/>
      <c r="AP130" s="127"/>
      <c r="AQ130" s="127"/>
      <c r="AR130" s="128"/>
      <c r="AS130" s="128"/>
      <c r="AT130" s="128"/>
      <c r="AU130" s="128"/>
      <c r="AV130" s="128"/>
      <c r="AW130" s="128"/>
      <c r="AX130" s="128"/>
      <c r="AY130" s="128"/>
      <c r="AZ130" s="128"/>
      <c r="BA130" s="128"/>
      <c r="BB130" s="128"/>
      <c r="BC130" s="128"/>
      <c r="BD130" s="128"/>
      <c r="BE130" s="128"/>
      <c r="BF130" s="128"/>
      <c r="BG130" s="128"/>
      <c r="BH130" s="128"/>
      <c r="BI130" s="128"/>
      <c r="BJ130" s="130"/>
    </row>
    <row r="131" spans="1:62" s="121" customFormat="1" ht="15" x14ac:dyDescent="0.2">
      <c r="B131" s="161">
        <v>119</v>
      </c>
      <c r="C131" s="345"/>
      <c r="D131" s="55"/>
      <c r="E131" s="55"/>
      <c r="F131" s="271"/>
      <c r="G131" s="124"/>
      <c r="H131" s="176"/>
      <c r="I131" s="176"/>
      <c r="J131" s="176"/>
      <c r="K131" s="176"/>
      <c r="L131" s="176"/>
      <c r="M131" s="176"/>
      <c r="N131" s="176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5"/>
      <c r="Z131" s="125">
        <v>119</v>
      </c>
      <c r="AA131" s="125" t="str">
        <f t="shared" si="22"/>
        <v/>
      </c>
      <c r="AB131" s="125" t="str">
        <f t="shared" si="23"/>
        <v/>
      </c>
      <c r="AC131" s="125" t="str">
        <f t="shared" si="24"/>
        <v/>
      </c>
      <c r="AD131" s="125" t="str">
        <f t="shared" si="25"/>
        <v/>
      </c>
      <c r="AE131" s="126">
        <v>119</v>
      </c>
      <c r="AF131" s="126" t="str">
        <f t="shared" si="26"/>
        <v/>
      </c>
      <c r="AG131" s="126" t="str">
        <f t="shared" si="27"/>
        <v/>
      </c>
      <c r="AH131" s="126" t="str">
        <f t="shared" si="28"/>
        <v/>
      </c>
      <c r="AI131" s="126" t="str">
        <f t="shared" si="29"/>
        <v/>
      </c>
      <c r="AJ131" s="126" t="str">
        <f t="shared" si="30"/>
        <v/>
      </c>
      <c r="AK131" s="126" t="str">
        <f t="shared" si="31"/>
        <v/>
      </c>
      <c r="AL131" s="127"/>
      <c r="AM131" s="127"/>
      <c r="AN131" s="127"/>
      <c r="AO131" s="127"/>
      <c r="AP131" s="127"/>
      <c r="AQ131" s="127"/>
      <c r="AR131" s="128"/>
      <c r="AS131" s="128"/>
      <c r="AT131" s="128"/>
      <c r="AU131" s="128"/>
      <c r="AV131" s="128"/>
      <c r="AW131" s="128"/>
      <c r="AX131" s="128"/>
      <c r="AY131" s="128"/>
      <c r="AZ131" s="128"/>
      <c r="BA131" s="128"/>
      <c r="BB131" s="128"/>
      <c r="BC131" s="128"/>
      <c r="BD131" s="128"/>
      <c r="BE131" s="128"/>
      <c r="BF131" s="128"/>
      <c r="BG131" s="128"/>
      <c r="BH131" s="128"/>
      <c r="BI131" s="128"/>
      <c r="BJ131" s="130"/>
    </row>
    <row r="132" spans="1:62" s="121" customFormat="1" ht="15" x14ac:dyDescent="0.2">
      <c r="B132" s="161">
        <v>120</v>
      </c>
      <c r="C132" s="345"/>
      <c r="D132" s="55"/>
      <c r="E132" s="55"/>
      <c r="F132" s="271"/>
      <c r="G132" s="124"/>
      <c r="H132" s="176"/>
      <c r="I132" s="176"/>
      <c r="J132" s="176"/>
      <c r="K132" s="176"/>
      <c r="L132" s="176"/>
      <c r="M132" s="176"/>
      <c r="N132" s="176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5"/>
      <c r="Z132" s="125">
        <v>120</v>
      </c>
      <c r="AA132" s="125" t="str">
        <f t="shared" si="22"/>
        <v/>
      </c>
      <c r="AB132" s="125" t="str">
        <f t="shared" si="23"/>
        <v/>
      </c>
      <c r="AC132" s="125" t="str">
        <f t="shared" si="24"/>
        <v/>
      </c>
      <c r="AD132" s="125" t="str">
        <f t="shared" si="25"/>
        <v/>
      </c>
      <c r="AE132" s="126">
        <v>120</v>
      </c>
      <c r="AF132" s="126" t="str">
        <f t="shared" si="26"/>
        <v/>
      </c>
      <c r="AG132" s="126" t="str">
        <f t="shared" si="27"/>
        <v/>
      </c>
      <c r="AH132" s="126" t="str">
        <f t="shared" si="28"/>
        <v/>
      </c>
      <c r="AI132" s="126" t="str">
        <f t="shared" si="29"/>
        <v/>
      </c>
      <c r="AJ132" s="126" t="str">
        <f t="shared" si="30"/>
        <v/>
      </c>
      <c r="AK132" s="126" t="str">
        <f t="shared" si="31"/>
        <v/>
      </c>
      <c r="AL132" s="127"/>
      <c r="AM132" s="127"/>
      <c r="AN132" s="127"/>
      <c r="AO132" s="127"/>
      <c r="AP132" s="127"/>
      <c r="AQ132" s="127"/>
      <c r="AR132" s="128"/>
      <c r="AS132" s="128"/>
      <c r="AT132" s="128"/>
      <c r="AU132" s="128"/>
      <c r="AV132" s="128"/>
      <c r="AW132" s="128"/>
      <c r="AX132" s="128"/>
      <c r="AY132" s="128"/>
      <c r="AZ132" s="128"/>
      <c r="BA132" s="128"/>
      <c r="BB132" s="128"/>
      <c r="BC132" s="128"/>
      <c r="BD132" s="128"/>
      <c r="BE132" s="128"/>
      <c r="BF132" s="128"/>
      <c r="BG132" s="128"/>
      <c r="BH132" s="128"/>
      <c r="BI132" s="128"/>
      <c r="BJ132" s="130"/>
    </row>
    <row r="133" spans="1:62" s="121" customFormat="1" ht="15" x14ac:dyDescent="0.2">
      <c r="B133" s="161">
        <v>121</v>
      </c>
      <c r="C133" s="345"/>
      <c r="D133" s="55"/>
      <c r="E133" s="55"/>
      <c r="F133" s="271"/>
      <c r="G133" s="124"/>
      <c r="H133" s="176"/>
      <c r="I133" s="176"/>
      <c r="J133" s="176"/>
      <c r="K133" s="176"/>
      <c r="L133" s="176"/>
      <c r="M133" s="176"/>
      <c r="N133" s="176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5"/>
      <c r="Z133" s="125">
        <v>121</v>
      </c>
      <c r="AA133" s="125" t="str">
        <f t="shared" si="22"/>
        <v/>
      </c>
      <c r="AB133" s="125" t="str">
        <f t="shared" si="23"/>
        <v/>
      </c>
      <c r="AC133" s="125" t="str">
        <f t="shared" si="24"/>
        <v/>
      </c>
      <c r="AD133" s="125" t="str">
        <f t="shared" si="25"/>
        <v/>
      </c>
      <c r="AE133" s="126">
        <v>121</v>
      </c>
      <c r="AF133" s="126" t="str">
        <f t="shared" si="26"/>
        <v/>
      </c>
      <c r="AG133" s="126" t="str">
        <f t="shared" si="27"/>
        <v/>
      </c>
      <c r="AH133" s="126" t="str">
        <f t="shared" si="28"/>
        <v/>
      </c>
      <c r="AI133" s="126" t="str">
        <f t="shared" si="29"/>
        <v/>
      </c>
      <c r="AJ133" s="126" t="str">
        <f t="shared" si="30"/>
        <v/>
      </c>
      <c r="AK133" s="126" t="str">
        <f t="shared" si="31"/>
        <v/>
      </c>
      <c r="AL133" s="127"/>
      <c r="AM133" s="127"/>
      <c r="AN133" s="127"/>
      <c r="AO133" s="127"/>
      <c r="AP133" s="127"/>
      <c r="AQ133" s="127"/>
      <c r="AR133" s="128"/>
      <c r="AS133" s="128"/>
      <c r="AT133" s="128"/>
      <c r="AU133" s="128"/>
      <c r="AV133" s="128"/>
      <c r="AW133" s="128"/>
      <c r="AX133" s="128"/>
      <c r="AY133" s="128"/>
      <c r="AZ133" s="128"/>
      <c r="BA133" s="128"/>
      <c r="BB133" s="128"/>
      <c r="BC133" s="128"/>
      <c r="BD133" s="128"/>
      <c r="BE133" s="128"/>
      <c r="BF133" s="128"/>
      <c r="BG133" s="128"/>
      <c r="BH133" s="128"/>
      <c r="BI133" s="128"/>
      <c r="BJ133" s="130"/>
    </row>
    <row r="134" spans="1:62" s="121" customFormat="1" ht="15" x14ac:dyDescent="0.2">
      <c r="B134" s="161">
        <v>122</v>
      </c>
      <c r="C134" s="345"/>
      <c r="D134" s="55"/>
      <c r="E134" s="55"/>
      <c r="F134" s="271"/>
      <c r="G134" s="124"/>
      <c r="H134" s="176"/>
      <c r="I134" s="176"/>
      <c r="J134" s="176"/>
      <c r="K134" s="176"/>
      <c r="L134" s="176"/>
      <c r="M134" s="176"/>
      <c r="N134" s="176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5"/>
      <c r="Z134" s="125">
        <v>122</v>
      </c>
      <c r="AA134" s="125" t="str">
        <f t="shared" si="22"/>
        <v/>
      </c>
      <c r="AB134" s="125" t="str">
        <f t="shared" si="23"/>
        <v/>
      </c>
      <c r="AC134" s="125" t="str">
        <f t="shared" si="24"/>
        <v/>
      </c>
      <c r="AD134" s="125" t="str">
        <f t="shared" si="25"/>
        <v/>
      </c>
      <c r="AE134" s="126">
        <v>122</v>
      </c>
      <c r="AF134" s="126" t="str">
        <f t="shared" si="26"/>
        <v/>
      </c>
      <c r="AG134" s="126" t="str">
        <f t="shared" si="27"/>
        <v/>
      </c>
      <c r="AH134" s="126" t="str">
        <f t="shared" si="28"/>
        <v/>
      </c>
      <c r="AI134" s="126" t="str">
        <f t="shared" si="29"/>
        <v/>
      </c>
      <c r="AJ134" s="126" t="str">
        <f t="shared" si="30"/>
        <v/>
      </c>
      <c r="AK134" s="126" t="str">
        <f t="shared" si="31"/>
        <v/>
      </c>
      <c r="AL134" s="127"/>
      <c r="AM134" s="127"/>
      <c r="AN134" s="127"/>
      <c r="AO134" s="127"/>
      <c r="AP134" s="127"/>
      <c r="AQ134" s="127"/>
      <c r="AR134" s="128"/>
      <c r="AS134" s="128"/>
      <c r="AT134" s="128"/>
      <c r="AU134" s="128"/>
      <c r="AV134" s="128"/>
      <c r="AW134" s="128"/>
      <c r="AX134" s="128"/>
      <c r="AY134" s="128"/>
      <c r="AZ134" s="128"/>
      <c r="BA134" s="128"/>
      <c r="BB134" s="128"/>
      <c r="BC134" s="128"/>
      <c r="BD134" s="128"/>
      <c r="BE134" s="128"/>
      <c r="BF134" s="128"/>
      <c r="BG134" s="128"/>
      <c r="BH134" s="128"/>
      <c r="BI134" s="128"/>
      <c r="BJ134" s="130"/>
    </row>
    <row r="135" spans="1:62" s="121" customFormat="1" ht="15" x14ac:dyDescent="0.2">
      <c r="B135" s="161">
        <v>123</v>
      </c>
      <c r="C135" s="345"/>
      <c r="D135" s="55"/>
      <c r="E135" s="55"/>
      <c r="F135" s="271"/>
      <c r="G135" s="124"/>
      <c r="H135" s="176"/>
      <c r="I135" s="176"/>
      <c r="J135" s="176"/>
      <c r="K135" s="176"/>
      <c r="L135" s="176"/>
      <c r="M135" s="176"/>
      <c r="N135" s="176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5"/>
      <c r="Z135" s="125">
        <v>123</v>
      </c>
      <c r="AA135" s="125" t="str">
        <f t="shared" si="22"/>
        <v/>
      </c>
      <c r="AB135" s="125" t="str">
        <f t="shared" si="23"/>
        <v/>
      </c>
      <c r="AC135" s="125" t="str">
        <f t="shared" si="24"/>
        <v/>
      </c>
      <c r="AD135" s="125" t="str">
        <f t="shared" si="25"/>
        <v/>
      </c>
      <c r="AE135" s="126">
        <v>123</v>
      </c>
      <c r="AF135" s="126" t="str">
        <f t="shared" si="26"/>
        <v/>
      </c>
      <c r="AG135" s="126" t="str">
        <f t="shared" si="27"/>
        <v/>
      </c>
      <c r="AH135" s="126" t="str">
        <f t="shared" si="28"/>
        <v/>
      </c>
      <c r="AI135" s="126" t="str">
        <f t="shared" si="29"/>
        <v/>
      </c>
      <c r="AJ135" s="126" t="str">
        <f t="shared" si="30"/>
        <v/>
      </c>
      <c r="AK135" s="126" t="str">
        <f t="shared" si="31"/>
        <v/>
      </c>
      <c r="AL135" s="127"/>
      <c r="AM135" s="127"/>
      <c r="AN135" s="127"/>
      <c r="AO135" s="127"/>
      <c r="AP135" s="127"/>
      <c r="AQ135" s="127"/>
      <c r="AR135" s="128"/>
      <c r="AS135" s="128"/>
      <c r="AT135" s="128"/>
      <c r="AU135" s="128"/>
      <c r="AV135" s="128"/>
      <c r="AW135" s="128"/>
      <c r="AX135" s="128"/>
      <c r="AY135" s="128"/>
      <c r="AZ135" s="128"/>
      <c r="BA135" s="128"/>
      <c r="BB135" s="128"/>
      <c r="BC135" s="128"/>
      <c r="BD135" s="128"/>
      <c r="BE135" s="128"/>
      <c r="BF135" s="128"/>
      <c r="BG135" s="128"/>
      <c r="BH135" s="128"/>
      <c r="BI135" s="128"/>
      <c r="BJ135" s="130"/>
    </row>
    <row r="136" spans="1:62" s="121" customFormat="1" ht="15" x14ac:dyDescent="0.2">
      <c r="B136" s="161">
        <v>124</v>
      </c>
      <c r="C136" s="345"/>
      <c r="D136" s="55"/>
      <c r="E136" s="55"/>
      <c r="F136" s="271"/>
      <c r="G136" s="124"/>
      <c r="H136" s="176"/>
      <c r="I136" s="176"/>
      <c r="J136" s="176"/>
      <c r="K136" s="176"/>
      <c r="L136" s="176"/>
      <c r="M136" s="176"/>
      <c r="N136" s="176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5"/>
      <c r="Z136" s="125">
        <v>124</v>
      </c>
      <c r="AA136" s="125" t="str">
        <f t="shared" si="22"/>
        <v/>
      </c>
      <c r="AB136" s="125" t="str">
        <f t="shared" si="23"/>
        <v/>
      </c>
      <c r="AC136" s="125" t="str">
        <f t="shared" si="24"/>
        <v/>
      </c>
      <c r="AD136" s="125" t="str">
        <f t="shared" si="25"/>
        <v/>
      </c>
      <c r="AE136" s="126">
        <v>124</v>
      </c>
      <c r="AF136" s="126" t="str">
        <f t="shared" si="26"/>
        <v/>
      </c>
      <c r="AG136" s="126" t="str">
        <f t="shared" si="27"/>
        <v/>
      </c>
      <c r="AH136" s="126" t="str">
        <f t="shared" si="28"/>
        <v/>
      </c>
      <c r="AI136" s="126" t="str">
        <f t="shared" si="29"/>
        <v/>
      </c>
      <c r="AJ136" s="126" t="str">
        <f t="shared" si="30"/>
        <v/>
      </c>
      <c r="AK136" s="126" t="str">
        <f t="shared" si="31"/>
        <v/>
      </c>
      <c r="AL136" s="127"/>
      <c r="AM136" s="127"/>
      <c r="AN136" s="127"/>
      <c r="AO136" s="127"/>
      <c r="AP136" s="127"/>
      <c r="AQ136" s="127"/>
      <c r="AR136" s="128"/>
      <c r="AS136" s="128"/>
      <c r="AT136" s="128"/>
      <c r="AU136" s="128"/>
      <c r="AV136" s="128"/>
      <c r="AW136" s="128"/>
      <c r="AX136" s="128"/>
      <c r="AY136" s="128"/>
      <c r="AZ136" s="128"/>
      <c r="BA136" s="128"/>
      <c r="BB136" s="128"/>
      <c r="BC136" s="128"/>
      <c r="BD136" s="128"/>
      <c r="BE136" s="128"/>
      <c r="BF136" s="128"/>
      <c r="BG136" s="128"/>
      <c r="BH136" s="128"/>
      <c r="BI136" s="128"/>
      <c r="BJ136" s="130"/>
    </row>
    <row r="137" spans="1:62" s="121" customFormat="1" ht="15" x14ac:dyDescent="0.2">
      <c r="B137" s="161">
        <v>125</v>
      </c>
      <c r="C137" s="345"/>
      <c r="D137" s="55"/>
      <c r="E137" s="55"/>
      <c r="F137" s="271"/>
      <c r="G137" s="124"/>
      <c r="H137" s="176"/>
      <c r="I137" s="176"/>
      <c r="J137" s="176"/>
      <c r="K137" s="176"/>
      <c r="L137" s="176"/>
      <c r="M137" s="176"/>
      <c r="N137" s="176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5"/>
      <c r="Z137" s="125">
        <v>125</v>
      </c>
      <c r="AA137" s="125" t="str">
        <f t="shared" si="22"/>
        <v/>
      </c>
      <c r="AB137" s="125" t="str">
        <f t="shared" si="23"/>
        <v/>
      </c>
      <c r="AC137" s="125" t="str">
        <f t="shared" si="24"/>
        <v/>
      </c>
      <c r="AD137" s="125" t="str">
        <f t="shared" si="25"/>
        <v/>
      </c>
      <c r="AE137" s="126">
        <v>125</v>
      </c>
      <c r="AF137" s="126" t="str">
        <f t="shared" si="26"/>
        <v/>
      </c>
      <c r="AG137" s="126" t="str">
        <f t="shared" si="27"/>
        <v/>
      </c>
      <c r="AH137" s="126" t="str">
        <f t="shared" si="28"/>
        <v/>
      </c>
      <c r="AI137" s="126" t="str">
        <f t="shared" si="29"/>
        <v/>
      </c>
      <c r="AJ137" s="126" t="str">
        <f t="shared" si="30"/>
        <v/>
      </c>
      <c r="AK137" s="126" t="str">
        <f t="shared" si="31"/>
        <v/>
      </c>
      <c r="AL137" s="127"/>
      <c r="AM137" s="127"/>
      <c r="AN137" s="127"/>
      <c r="AO137" s="127"/>
      <c r="AP137" s="127"/>
      <c r="AQ137" s="127"/>
      <c r="AR137" s="128"/>
      <c r="AS137" s="128"/>
      <c r="AT137" s="128"/>
      <c r="AU137" s="128"/>
      <c r="AV137" s="128"/>
      <c r="AW137" s="128"/>
      <c r="AX137" s="128"/>
      <c r="AY137" s="128"/>
      <c r="AZ137" s="128"/>
      <c r="BA137" s="128"/>
      <c r="BB137" s="128"/>
      <c r="BC137" s="128"/>
      <c r="BD137" s="128"/>
      <c r="BE137" s="128"/>
      <c r="BF137" s="128"/>
      <c r="BG137" s="128"/>
      <c r="BH137" s="128"/>
      <c r="BI137" s="128"/>
      <c r="BJ137" s="130"/>
    </row>
    <row r="138" spans="1:62" s="121" customFormat="1" ht="15" x14ac:dyDescent="0.2">
      <c r="B138" s="161">
        <v>126</v>
      </c>
      <c r="C138" s="345"/>
      <c r="D138" s="55"/>
      <c r="E138" s="55"/>
      <c r="F138" s="271"/>
      <c r="G138" s="124"/>
      <c r="H138" s="176"/>
      <c r="I138" s="176"/>
      <c r="J138" s="176"/>
      <c r="K138" s="176"/>
      <c r="L138" s="176"/>
      <c r="M138" s="176"/>
      <c r="N138" s="176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5"/>
      <c r="Z138" s="125">
        <v>126</v>
      </c>
      <c r="AA138" s="125" t="str">
        <f t="shared" si="22"/>
        <v/>
      </c>
      <c r="AB138" s="125" t="str">
        <f t="shared" si="23"/>
        <v/>
      </c>
      <c r="AC138" s="125" t="str">
        <f t="shared" si="24"/>
        <v/>
      </c>
      <c r="AD138" s="125" t="str">
        <f t="shared" si="25"/>
        <v/>
      </c>
      <c r="AE138" s="126">
        <v>126</v>
      </c>
      <c r="AF138" s="126" t="str">
        <f t="shared" si="26"/>
        <v/>
      </c>
      <c r="AG138" s="126" t="str">
        <f t="shared" si="27"/>
        <v/>
      </c>
      <c r="AH138" s="126" t="str">
        <f t="shared" si="28"/>
        <v/>
      </c>
      <c r="AI138" s="126" t="str">
        <f t="shared" si="29"/>
        <v/>
      </c>
      <c r="AJ138" s="126" t="str">
        <f t="shared" si="30"/>
        <v/>
      </c>
      <c r="AK138" s="126" t="str">
        <f t="shared" si="31"/>
        <v/>
      </c>
      <c r="AL138" s="127"/>
      <c r="AM138" s="127"/>
      <c r="AN138" s="127"/>
      <c r="AO138" s="127"/>
      <c r="AP138" s="127"/>
      <c r="AQ138" s="127"/>
      <c r="AR138" s="128"/>
      <c r="AS138" s="128"/>
      <c r="AT138" s="128"/>
      <c r="AU138" s="128"/>
      <c r="AV138" s="128"/>
      <c r="AW138" s="128"/>
      <c r="AX138" s="128"/>
      <c r="AY138" s="128"/>
      <c r="AZ138" s="128"/>
      <c r="BA138" s="128"/>
      <c r="BB138" s="128"/>
      <c r="BC138" s="128"/>
      <c r="BD138" s="128"/>
      <c r="BE138" s="128"/>
      <c r="BF138" s="128"/>
      <c r="BG138" s="128"/>
      <c r="BH138" s="128"/>
      <c r="BI138" s="128"/>
      <c r="BJ138" s="130"/>
    </row>
    <row r="139" spans="1:62" s="121" customFormat="1" ht="15" x14ac:dyDescent="0.2">
      <c r="B139" s="161">
        <v>127</v>
      </c>
      <c r="C139" s="345"/>
      <c r="D139" s="55"/>
      <c r="E139" s="55"/>
      <c r="F139" s="271"/>
      <c r="G139" s="124"/>
      <c r="H139" s="176"/>
      <c r="I139" s="176"/>
      <c r="J139" s="176"/>
      <c r="K139" s="176"/>
      <c r="L139" s="176"/>
      <c r="M139" s="176"/>
      <c r="N139" s="176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5"/>
      <c r="Z139" s="125">
        <v>127</v>
      </c>
      <c r="AA139" s="125" t="str">
        <f t="shared" si="22"/>
        <v/>
      </c>
      <c r="AB139" s="125" t="str">
        <f t="shared" si="23"/>
        <v/>
      </c>
      <c r="AC139" s="125" t="str">
        <f t="shared" si="24"/>
        <v/>
      </c>
      <c r="AD139" s="125" t="str">
        <f t="shared" si="25"/>
        <v/>
      </c>
      <c r="AE139" s="126">
        <v>127</v>
      </c>
      <c r="AF139" s="126" t="str">
        <f t="shared" si="26"/>
        <v/>
      </c>
      <c r="AG139" s="126" t="str">
        <f t="shared" si="27"/>
        <v/>
      </c>
      <c r="AH139" s="126" t="str">
        <f t="shared" si="28"/>
        <v/>
      </c>
      <c r="AI139" s="126" t="str">
        <f t="shared" si="29"/>
        <v/>
      </c>
      <c r="AJ139" s="126" t="str">
        <f t="shared" si="30"/>
        <v/>
      </c>
      <c r="AK139" s="126" t="str">
        <f t="shared" si="31"/>
        <v/>
      </c>
      <c r="AL139" s="127"/>
      <c r="AM139" s="127"/>
      <c r="AN139" s="127"/>
      <c r="AO139" s="127"/>
      <c r="AP139" s="127"/>
      <c r="AQ139" s="127"/>
      <c r="AR139" s="128"/>
      <c r="AS139" s="128"/>
      <c r="AT139" s="128"/>
      <c r="AU139" s="128"/>
      <c r="AV139" s="128"/>
      <c r="AW139" s="128"/>
      <c r="AX139" s="128"/>
      <c r="AY139" s="128"/>
      <c r="AZ139" s="128"/>
      <c r="BA139" s="128"/>
      <c r="BB139" s="128"/>
      <c r="BC139" s="128"/>
      <c r="BD139" s="128"/>
      <c r="BE139" s="128"/>
      <c r="BF139" s="128"/>
      <c r="BG139" s="128"/>
      <c r="BH139" s="128"/>
      <c r="BI139" s="128"/>
      <c r="BJ139" s="130"/>
    </row>
    <row r="140" spans="1:62" s="121" customFormat="1" ht="15" x14ac:dyDescent="0.2">
      <c r="B140" s="161">
        <v>128</v>
      </c>
      <c r="C140" s="345"/>
      <c r="D140" s="55"/>
      <c r="E140" s="55"/>
      <c r="F140" s="271"/>
      <c r="G140" s="124"/>
      <c r="H140" s="176"/>
      <c r="I140" s="176"/>
      <c r="J140" s="176"/>
      <c r="K140" s="176"/>
      <c r="L140" s="176"/>
      <c r="M140" s="176"/>
      <c r="N140" s="176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5"/>
      <c r="Z140" s="125">
        <v>128</v>
      </c>
      <c r="AA140" s="125" t="str">
        <f t="shared" si="22"/>
        <v/>
      </c>
      <c r="AB140" s="125" t="str">
        <f t="shared" si="23"/>
        <v/>
      </c>
      <c r="AC140" s="125" t="str">
        <f t="shared" si="24"/>
        <v/>
      </c>
      <c r="AD140" s="125" t="str">
        <f t="shared" si="25"/>
        <v/>
      </c>
      <c r="AE140" s="126">
        <v>128</v>
      </c>
      <c r="AF140" s="126" t="str">
        <f t="shared" si="26"/>
        <v/>
      </c>
      <c r="AG140" s="126" t="str">
        <f t="shared" si="27"/>
        <v/>
      </c>
      <c r="AH140" s="126" t="str">
        <f t="shared" si="28"/>
        <v/>
      </c>
      <c r="AI140" s="126" t="str">
        <f t="shared" si="29"/>
        <v/>
      </c>
      <c r="AJ140" s="126" t="str">
        <f t="shared" si="30"/>
        <v/>
      </c>
      <c r="AK140" s="126" t="str">
        <f t="shared" si="31"/>
        <v/>
      </c>
      <c r="AL140" s="127"/>
      <c r="AM140" s="127"/>
      <c r="AN140" s="127"/>
      <c r="AO140" s="127"/>
      <c r="AP140" s="127"/>
      <c r="AQ140" s="127"/>
      <c r="AR140" s="128"/>
      <c r="AS140" s="128"/>
      <c r="AT140" s="128"/>
      <c r="AU140" s="128"/>
      <c r="AV140" s="128"/>
      <c r="AW140" s="128"/>
      <c r="AX140" s="128"/>
      <c r="AY140" s="128"/>
      <c r="AZ140" s="128"/>
      <c r="BA140" s="128"/>
      <c r="BB140" s="128"/>
      <c r="BC140" s="128"/>
      <c r="BD140" s="128"/>
      <c r="BE140" s="128"/>
      <c r="BF140" s="128"/>
      <c r="BG140" s="128"/>
      <c r="BH140" s="128"/>
      <c r="BI140" s="128"/>
      <c r="BJ140" s="130"/>
    </row>
    <row r="141" spans="1:62" s="121" customFormat="1" ht="15" x14ac:dyDescent="0.2">
      <c r="B141" s="161">
        <v>129</v>
      </c>
      <c r="C141" s="345"/>
      <c r="D141" s="55"/>
      <c r="E141" s="55"/>
      <c r="F141" s="271"/>
      <c r="G141" s="124"/>
      <c r="H141" s="176"/>
      <c r="I141" s="176"/>
      <c r="J141" s="176"/>
      <c r="K141" s="176"/>
      <c r="L141" s="176"/>
      <c r="M141" s="176"/>
      <c r="N141" s="176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5"/>
      <c r="Z141" s="125">
        <v>129</v>
      </c>
      <c r="AA141" s="125" t="str">
        <f t="shared" si="22"/>
        <v/>
      </c>
      <c r="AB141" s="125" t="str">
        <f t="shared" si="23"/>
        <v/>
      </c>
      <c r="AC141" s="125" t="str">
        <f t="shared" si="24"/>
        <v/>
      </c>
      <c r="AD141" s="125" t="str">
        <f t="shared" si="25"/>
        <v/>
      </c>
      <c r="AE141" s="126">
        <v>129</v>
      </c>
      <c r="AF141" s="126" t="str">
        <f t="shared" si="26"/>
        <v/>
      </c>
      <c r="AG141" s="126" t="str">
        <f t="shared" si="27"/>
        <v/>
      </c>
      <c r="AH141" s="126" t="str">
        <f t="shared" si="28"/>
        <v/>
      </c>
      <c r="AI141" s="126" t="str">
        <f t="shared" si="29"/>
        <v/>
      </c>
      <c r="AJ141" s="126" t="str">
        <f t="shared" si="30"/>
        <v/>
      </c>
      <c r="AK141" s="126" t="str">
        <f t="shared" si="31"/>
        <v/>
      </c>
      <c r="AL141" s="127"/>
      <c r="AM141" s="127"/>
      <c r="AN141" s="127"/>
      <c r="AO141" s="127"/>
      <c r="AP141" s="127"/>
      <c r="AQ141" s="127"/>
      <c r="AR141" s="128"/>
      <c r="AS141" s="128"/>
      <c r="AT141" s="128"/>
      <c r="AU141" s="128"/>
      <c r="AV141" s="128"/>
      <c r="AW141" s="128"/>
      <c r="AX141" s="128"/>
      <c r="AY141" s="128"/>
      <c r="AZ141" s="128"/>
      <c r="BA141" s="128"/>
      <c r="BB141" s="128"/>
      <c r="BC141" s="128"/>
      <c r="BD141" s="128"/>
      <c r="BE141" s="128"/>
      <c r="BF141" s="128"/>
      <c r="BG141" s="128"/>
      <c r="BH141" s="128"/>
      <c r="BI141" s="128"/>
      <c r="BJ141" s="130"/>
    </row>
    <row r="142" spans="1:62" s="121" customFormat="1" ht="15" x14ac:dyDescent="0.2">
      <c r="B142" s="161">
        <v>130</v>
      </c>
      <c r="C142" s="345"/>
      <c r="D142" s="55"/>
      <c r="E142" s="55"/>
      <c r="F142" s="271"/>
      <c r="G142" s="124"/>
      <c r="H142" s="176"/>
      <c r="I142" s="176"/>
      <c r="J142" s="176"/>
      <c r="K142" s="176"/>
      <c r="L142" s="176"/>
      <c r="M142" s="176"/>
      <c r="N142" s="176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5"/>
      <c r="Z142" s="125">
        <v>130</v>
      </c>
      <c r="AA142" s="125" t="str">
        <f t="shared" ref="AA142:AA205" si="32">IF(AND(C142=1,D142&lt;&gt;""),D142,"")</f>
        <v/>
      </c>
      <c r="AB142" s="125" t="str">
        <f t="shared" ref="AB142:AB205" si="33">IF(AND(C142=1,E142&lt;&gt;""),E142,"")</f>
        <v/>
      </c>
      <c r="AC142" s="125" t="str">
        <f t="shared" ref="AC142:AC205" si="34">IF(AND(C142=2,D142&lt;&gt;""),D142,"")</f>
        <v/>
      </c>
      <c r="AD142" s="125" t="str">
        <f t="shared" ref="AD142:AD205" si="35">IF(AND(C142=2,E142&lt;&gt;""),E142,"")</f>
        <v/>
      </c>
      <c r="AE142" s="126">
        <v>130</v>
      </c>
      <c r="AF142" s="126" t="str">
        <f t="shared" ref="AF142:AF205" si="36">IF(AND(C142=1,E142&lt;&gt;"",D142&lt;&gt;""),D142,"")</f>
        <v/>
      </c>
      <c r="AG142" s="126" t="str">
        <f t="shared" ref="AG142:AG205" si="37">IF(AND(C142=1,D142&lt;&gt;"",E142&lt;&gt;""),E142,"")</f>
        <v/>
      </c>
      <c r="AH142" s="126" t="str">
        <f t="shared" ref="AH142:AH205" si="38">IF(AND(AF142="",AG142=""),"",AG142-AF142)</f>
        <v/>
      </c>
      <c r="AI142" s="126" t="str">
        <f t="shared" ref="AI142:AI205" si="39">IF(AND(C142=2,E142&lt;&gt;"",D142&lt;&gt;""),D142,"")</f>
        <v/>
      </c>
      <c r="AJ142" s="126" t="str">
        <f t="shared" ref="AJ142:AJ205" si="40">IF(AND(C142=2,D142&lt;&gt;"",E142&lt;&gt;""),E142,"")</f>
        <v/>
      </c>
      <c r="AK142" s="126" t="str">
        <f t="shared" ref="AK142:AK205" si="41">IF(AND(AI142="",AJ142=""),"",AJ142-AI142)</f>
        <v/>
      </c>
      <c r="AL142" s="127"/>
      <c r="AM142" s="127"/>
      <c r="AN142" s="127"/>
      <c r="AO142" s="127"/>
      <c r="AP142" s="127"/>
      <c r="AQ142" s="127"/>
      <c r="AR142" s="128"/>
      <c r="AS142" s="128"/>
      <c r="AT142" s="128"/>
      <c r="AU142" s="128"/>
      <c r="AV142" s="128"/>
      <c r="AW142" s="128"/>
      <c r="AX142" s="128"/>
      <c r="AY142" s="128"/>
      <c r="AZ142" s="128"/>
      <c r="BA142" s="128"/>
      <c r="BB142" s="128"/>
      <c r="BC142" s="128"/>
      <c r="BD142" s="128"/>
      <c r="BE142" s="128"/>
      <c r="BF142" s="128"/>
      <c r="BG142" s="128"/>
      <c r="BH142" s="128"/>
      <c r="BI142" s="128"/>
      <c r="BJ142" s="130"/>
    </row>
    <row r="143" spans="1:62" s="121" customFormat="1" ht="15" x14ac:dyDescent="0.2">
      <c r="B143" s="161">
        <v>131</v>
      </c>
      <c r="C143" s="345"/>
      <c r="D143" s="55"/>
      <c r="E143" s="55"/>
      <c r="F143" s="271"/>
      <c r="G143" s="124"/>
      <c r="H143" s="176"/>
      <c r="I143" s="176"/>
      <c r="J143" s="176"/>
      <c r="K143" s="176"/>
      <c r="L143" s="176"/>
      <c r="M143" s="176"/>
      <c r="N143" s="176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5"/>
      <c r="Z143" s="125">
        <v>131</v>
      </c>
      <c r="AA143" s="125" t="str">
        <f t="shared" si="32"/>
        <v/>
      </c>
      <c r="AB143" s="125" t="str">
        <f t="shared" si="33"/>
        <v/>
      </c>
      <c r="AC143" s="125" t="str">
        <f t="shared" si="34"/>
        <v/>
      </c>
      <c r="AD143" s="125" t="str">
        <f t="shared" si="35"/>
        <v/>
      </c>
      <c r="AE143" s="126">
        <v>131</v>
      </c>
      <c r="AF143" s="126" t="str">
        <f t="shared" si="36"/>
        <v/>
      </c>
      <c r="AG143" s="126" t="str">
        <f t="shared" si="37"/>
        <v/>
      </c>
      <c r="AH143" s="126" t="str">
        <f t="shared" si="38"/>
        <v/>
      </c>
      <c r="AI143" s="126" t="str">
        <f t="shared" si="39"/>
        <v/>
      </c>
      <c r="AJ143" s="126" t="str">
        <f t="shared" si="40"/>
        <v/>
      </c>
      <c r="AK143" s="126" t="str">
        <f t="shared" si="41"/>
        <v/>
      </c>
      <c r="AL143" s="127"/>
      <c r="AM143" s="127"/>
      <c r="AN143" s="127"/>
      <c r="AO143" s="127"/>
      <c r="AP143" s="127"/>
      <c r="AQ143" s="127"/>
      <c r="AR143" s="128"/>
      <c r="AS143" s="128"/>
      <c r="AT143" s="128"/>
      <c r="AU143" s="128"/>
      <c r="AV143" s="128"/>
      <c r="AW143" s="128"/>
      <c r="AX143" s="128"/>
      <c r="AY143" s="128"/>
      <c r="AZ143" s="128"/>
      <c r="BA143" s="128"/>
      <c r="BB143" s="128"/>
      <c r="BC143" s="128"/>
      <c r="BD143" s="128"/>
      <c r="BE143" s="128"/>
      <c r="BF143" s="128"/>
      <c r="BG143" s="128"/>
      <c r="BH143" s="128"/>
      <c r="BI143" s="128"/>
      <c r="BJ143" s="130"/>
    </row>
    <row r="144" spans="1:62" s="121" customFormat="1" ht="15" x14ac:dyDescent="0.2">
      <c r="B144" s="161">
        <v>132</v>
      </c>
      <c r="C144" s="345"/>
      <c r="D144" s="55"/>
      <c r="E144" s="55"/>
      <c r="F144" s="271"/>
      <c r="G144" s="124"/>
      <c r="H144" s="176"/>
      <c r="I144" s="176"/>
      <c r="J144" s="176"/>
      <c r="K144" s="176"/>
      <c r="L144" s="176"/>
      <c r="M144" s="176"/>
      <c r="N144" s="176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5"/>
      <c r="Z144" s="125">
        <v>132</v>
      </c>
      <c r="AA144" s="125" t="str">
        <f t="shared" si="32"/>
        <v/>
      </c>
      <c r="AB144" s="125" t="str">
        <f t="shared" si="33"/>
        <v/>
      </c>
      <c r="AC144" s="125" t="str">
        <f t="shared" si="34"/>
        <v/>
      </c>
      <c r="AD144" s="125" t="str">
        <f t="shared" si="35"/>
        <v/>
      </c>
      <c r="AE144" s="126">
        <v>132</v>
      </c>
      <c r="AF144" s="126" t="str">
        <f t="shared" si="36"/>
        <v/>
      </c>
      <c r="AG144" s="126" t="str">
        <f t="shared" si="37"/>
        <v/>
      </c>
      <c r="AH144" s="126" t="str">
        <f t="shared" si="38"/>
        <v/>
      </c>
      <c r="AI144" s="126" t="str">
        <f t="shared" si="39"/>
        <v/>
      </c>
      <c r="AJ144" s="126" t="str">
        <f t="shared" si="40"/>
        <v/>
      </c>
      <c r="AK144" s="126" t="str">
        <f t="shared" si="41"/>
        <v/>
      </c>
      <c r="AL144" s="127"/>
      <c r="AM144" s="127"/>
      <c r="AN144" s="127"/>
      <c r="AO144" s="127"/>
      <c r="AP144" s="127"/>
      <c r="AQ144" s="127"/>
      <c r="AR144" s="128"/>
      <c r="AS144" s="128"/>
      <c r="AT144" s="128"/>
      <c r="AU144" s="128"/>
      <c r="AV144" s="128"/>
      <c r="AW144" s="128"/>
      <c r="AX144" s="128"/>
      <c r="AY144" s="128"/>
      <c r="AZ144" s="128"/>
      <c r="BA144" s="128"/>
      <c r="BB144" s="128"/>
      <c r="BC144" s="128"/>
      <c r="BD144" s="128"/>
      <c r="BE144" s="128"/>
      <c r="BF144" s="128"/>
      <c r="BG144" s="128"/>
      <c r="BH144" s="128"/>
      <c r="BI144" s="128"/>
      <c r="BJ144" s="130"/>
    </row>
    <row r="145" spans="1:62" s="121" customFormat="1" ht="15" x14ac:dyDescent="0.2">
      <c r="B145" s="161">
        <v>133</v>
      </c>
      <c r="C145" s="345"/>
      <c r="D145" s="55"/>
      <c r="E145" s="55"/>
      <c r="F145" s="271"/>
      <c r="G145" s="124"/>
      <c r="H145" s="176"/>
      <c r="I145" s="176"/>
      <c r="J145" s="176"/>
      <c r="K145" s="176"/>
      <c r="L145" s="176"/>
      <c r="M145" s="176"/>
      <c r="N145" s="176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5"/>
      <c r="Z145" s="125">
        <v>133</v>
      </c>
      <c r="AA145" s="125" t="str">
        <f t="shared" si="32"/>
        <v/>
      </c>
      <c r="AB145" s="125" t="str">
        <f t="shared" si="33"/>
        <v/>
      </c>
      <c r="AC145" s="125" t="str">
        <f t="shared" si="34"/>
        <v/>
      </c>
      <c r="AD145" s="125" t="str">
        <f t="shared" si="35"/>
        <v/>
      </c>
      <c r="AE145" s="126">
        <v>133</v>
      </c>
      <c r="AF145" s="126" t="str">
        <f t="shared" si="36"/>
        <v/>
      </c>
      <c r="AG145" s="126" t="str">
        <f t="shared" si="37"/>
        <v/>
      </c>
      <c r="AH145" s="126" t="str">
        <f t="shared" si="38"/>
        <v/>
      </c>
      <c r="AI145" s="126" t="str">
        <f t="shared" si="39"/>
        <v/>
      </c>
      <c r="AJ145" s="126" t="str">
        <f t="shared" si="40"/>
        <v/>
      </c>
      <c r="AK145" s="126" t="str">
        <f t="shared" si="41"/>
        <v/>
      </c>
      <c r="AL145" s="127"/>
      <c r="AM145" s="127"/>
      <c r="AN145" s="127"/>
      <c r="AO145" s="127"/>
      <c r="AP145" s="127"/>
      <c r="AQ145" s="127"/>
      <c r="AR145" s="128"/>
      <c r="AS145" s="128"/>
      <c r="AT145" s="128"/>
      <c r="AU145" s="128"/>
      <c r="AV145" s="128"/>
      <c r="AW145" s="128"/>
      <c r="AX145" s="128"/>
      <c r="AY145" s="128"/>
      <c r="AZ145" s="128"/>
      <c r="BA145" s="128"/>
      <c r="BB145" s="128"/>
      <c r="BC145" s="128"/>
      <c r="BD145" s="128"/>
      <c r="BE145" s="128"/>
      <c r="BF145" s="128"/>
      <c r="BG145" s="128"/>
      <c r="BH145" s="128"/>
      <c r="BI145" s="128"/>
      <c r="BJ145" s="130"/>
    </row>
    <row r="146" spans="1:62" s="121" customFormat="1" ht="15" x14ac:dyDescent="0.2">
      <c r="B146" s="161">
        <v>134</v>
      </c>
      <c r="C146" s="345"/>
      <c r="D146" s="55"/>
      <c r="E146" s="55"/>
      <c r="F146" s="271"/>
      <c r="G146" s="124"/>
      <c r="H146" s="176"/>
      <c r="I146" s="176"/>
      <c r="J146" s="176"/>
      <c r="K146" s="176"/>
      <c r="L146" s="176"/>
      <c r="M146" s="176"/>
      <c r="N146" s="176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5"/>
      <c r="Z146" s="125">
        <v>134</v>
      </c>
      <c r="AA146" s="125" t="str">
        <f t="shared" si="32"/>
        <v/>
      </c>
      <c r="AB146" s="125" t="str">
        <f t="shared" si="33"/>
        <v/>
      </c>
      <c r="AC146" s="125" t="str">
        <f t="shared" si="34"/>
        <v/>
      </c>
      <c r="AD146" s="125" t="str">
        <f t="shared" si="35"/>
        <v/>
      </c>
      <c r="AE146" s="126">
        <v>134</v>
      </c>
      <c r="AF146" s="126" t="str">
        <f t="shared" si="36"/>
        <v/>
      </c>
      <c r="AG146" s="126" t="str">
        <f t="shared" si="37"/>
        <v/>
      </c>
      <c r="AH146" s="126" t="str">
        <f t="shared" si="38"/>
        <v/>
      </c>
      <c r="AI146" s="126" t="str">
        <f t="shared" si="39"/>
        <v/>
      </c>
      <c r="AJ146" s="126" t="str">
        <f t="shared" si="40"/>
        <v/>
      </c>
      <c r="AK146" s="126" t="str">
        <f t="shared" si="41"/>
        <v/>
      </c>
      <c r="AL146" s="127"/>
      <c r="AM146" s="127"/>
      <c r="AN146" s="127"/>
      <c r="AO146" s="127"/>
      <c r="AP146" s="127"/>
      <c r="AQ146" s="127"/>
      <c r="AR146" s="128"/>
      <c r="AS146" s="128"/>
      <c r="AT146" s="128"/>
      <c r="AU146" s="128"/>
      <c r="AV146" s="128"/>
      <c r="AW146" s="128"/>
      <c r="AX146" s="128"/>
      <c r="AY146" s="128"/>
      <c r="AZ146" s="128"/>
      <c r="BA146" s="128"/>
      <c r="BB146" s="128"/>
      <c r="BC146" s="128"/>
      <c r="BD146" s="128"/>
      <c r="BE146" s="128"/>
      <c r="BF146" s="128"/>
      <c r="BG146" s="128"/>
      <c r="BH146" s="128"/>
      <c r="BI146" s="128"/>
      <c r="BJ146" s="130"/>
    </row>
    <row r="147" spans="1:62" s="193" customFormat="1" ht="15" x14ac:dyDescent="0.2">
      <c r="A147" s="121"/>
      <c r="B147" s="161">
        <v>135</v>
      </c>
      <c r="C147" s="345"/>
      <c r="D147" s="55"/>
      <c r="E147" s="55"/>
      <c r="F147" s="271"/>
      <c r="G147" s="124"/>
      <c r="H147" s="176"/>
      <c r="I147" s="176"/>
      <c r="J147" s="176"/>
      <c r="K147" s="176"/>
      <c r="L147" s="176"/>
      <c r="M147" s="176"/>
      <c r="N147" s="176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5"/>
      <c r="Z147" s="125">
        <v>135</v>
      </c>
      <c r="AA147" s="125" t="str">
        <f t="shared" si="32"/>
        <v/>
      </c>
      <c r="AB147" s="125" t="str">
        <f t="shared" si="33"/>
        <v/>
      </c>
      <c r="AC147" s="125" t="str">
        <f t="shared" si="34"/>
        <v/>
      </c>
      <c r="AD147" s="125" t="str">
        <f t="shared" si="35"/>
        <v/>
      </c>
      <c r="AE147" s="126">
        <v>135</v>
      </c>
      <c r="AF147" s="126" t="str">
        <f t="shared" si="36"/>
        <v/>
      </c>
      <c r="AG147" s="126" t="str">
        <f t="shared" si="37"/>
        <v/>
      </c>
      <c r="AH147" s="126" t="str">
        <f t="shared" si="38"/>
        <v/>
      </c>
      <c r="AI147" s="126" t="str">
        <f t="shared" si="39"/>
        <v/>
      </c>
      <c r="AJ147" s="126" t="str">
        <f t="shared" si="40"/>
        <v/>
      </c>
      <c r="AK147" s="126" t="str">
        <f t="shared" si="41"/>
        <v/>
      </c>
      <c r="AL147" s="127"/>
      <c r="AM147" s="127"/>
      <c r="AN147" s="127"/>
      <c r="AO147" s="127"/>
      <c r="AP147" s="127"/>
      <c r="AQ147" s="127"/>
      <c r="AR147" s="128"/>
      <c r="AS147" s="128"/>
      <c r="AT147" s="128"/>
      <c r="AU147" s="128"/>
      <c r="AV147" s="128"/>
      <c r="AW147" s="128"/>
      <c r="AX147" s="128"/>
      <c r="AY147" s="128"/>
      <c r="AZ147" s="128"/>
      <c r="BA147" s="128"/>
      <c r="BB147" s="128"/>
      <c r="BC147" s="128"/>
      <c r="BD147" s="128"/>
      <c r="BE147" s="128"/>
      <c r="BF147" s="128"/>
      <c r="BG147" s="128"/>
      <c r="BH147" s="128"/>
      <c r="BI147" s="128"/>
      <c r="BJ147" s="130"/>
    </row>
    <row r="148" spans="1:62" s="193" customFormat="1" ht="15" x14ac:dyDescent="0.2">
      <c r="A148" s="121"/>
      <c r="B148" s="161">
        <v>136</v>
      </c>
      <c r="C148" s="345"/>
      <c r="D148" s="55"/>
      <c r="E148" s="55"/>
      <c r="F148" s="271"/>
      <c r="G148" s="124"/>
      <c r="H148" s="176"/>
      <c r="I148" s="176"/>
      <c r="J148" s="176"/>
      <c r="K148" s="176"/>
      <c r="L148" s="176"/>
      <c r="M148" s="176"/>
      <c r="N148" s="176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5"/>
      <c r="Z148" s="125">
        <v>136</v>
      </c>
      <c r="AA148" s="125" t="str">
        <f t="shared" si="32"/>
        <v/>
      </c>
      <c r="AB148" s="125" t="str">
        <f t="shared" si="33"/>
        <v/>
      </c>
      <c r="AC148" s="125" t="str">
        <f t="shared" si="34"/>
        <v/>
      </c>
      <c r="AD148" s="125" t="str">
        <f t="shared" si="35"/>
        <v/>
      </c>
      <c r="AE148" s="126">
        <v>136</v>
      </c>
      <c r="AF148" s="126" t="str">
        <f t="shared" si="36"/>
        <v/>
      </c>
      <c r="AG148" s="126" t="str">
        <f t="shared" si="37"/>
        <v/>
      </c>
      <c r="AH148" s="126" t="str">
        <f t="shared" si="38"/>
        <v/>
      </c>
      <c r="AI148" s="126" t="str">
        <f t="shared" si="39"/>
        <v/>
      </c>
      <c r="AJ148" s="126" t="str">
        <f t="shared" si="40"/>
        <v/>
      </c>
      <c r="AK148" s="126" t="str">
        <f t="shared" si="41"/>
        <v/>
      </c>
      <c r="AL148" s="127"/>
      <c r="AM148" s="127"/>
      <c r="AN148" s="127"/>
      <c r="AO148" s="127"/>
      <c r="AP148" s="127"/>
      <c r="AQ148" s="127"/>
      <c r="AR148" s="128"/>
      <c r="AS148" s="128"/>
      <c r="AT148" s="128"/>
      <c r="AU148" s="128"/>
      <c r="AV148" s="128"/>
      <c r="AW148" s="128"/>
      <c r="AX148" s="128"/>
      <c r="AY148" s="128"/>
      <c r="AZ148" s="128"/>
      <c r="BA148" s="128"/>
      <c r="BB148" s="128"/>
      <c r="BC148" s="128"/>
      <c r="BD148" s="128"/>
      <c r="BE148" s="128"/>
      <c r="BF148" s="128"/>
      <c r="BG148" s="128"/>
      <c r="BH148" s="128"/>
      <c r="BI148" s="128"/>
      <c r="BJ148" s="130"/>
    </row>
    <row r="149" spans="1:62" s="193" customFormat="1" ht="15" x14ac:dyDescent="0.2">
      <c r="A149" s="121"/>
      <c r="B149" s="161">
        <v>137</v>
      </c>
      <c r="C149" s="345"/>
      <c r="D149" s="55"/>
      <c r="E149" s="55"/>
      <c r="F149" s="271"/>
      <c r="G149" s="124"/>
      <c r="H149" s="176"/>
      <c r="I149" s="176"/>
      <c r="J149" s="176"/>
      <c r="K149" s="176"/>
      <c r="L149" s="176"/>
      <c r="M149" s="176"/>
      <c r="N149" s="176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5"/>
      <c r="Z149" s="125">
        <v>137</v>
      </c>
      <c r="AA149" s="125" t="str">
        <f t="shared" si="32"/>
        <v/>
      </c>
      <c r="AB149" s="125" t="str">
        <f t="shared" si="33"/>
        <v/>
      </c>
      <c r="AC149" s="125" t="str">
        <f t="shared" si="34"/>
        <v/>
      </c>
      <c r="AD149" s="125" t="str">
        <f t="shared" si="35"/>
        <v/>
      </c>
      <c r="AE149" s="126">
        <v>137</v>
      </c>
      <c r="AF149" s="126" t="str">
        <f t="shared" si="36"/>
        <v/>
      </c>
      <c r="AG149" s="126" t="str">
        <f t="shared" si="37"/>
        <v/>
      </c>
      <c r="AH149" s="126" t="str">
        <f t="shared" si="38"/>
        <v/>
      </c>
      <c r="AI149" s="126" t="str">
        <f t="shared" si="39"/>
        <v/>
      </c>
      <c r="AJ149" s="126" t="str">
        <f t="shared" si="40"/>
        <v/>
      </c>
      <c r="AK149" s="126" t="str">
        <f t="shared" si="41"/>
        <v/>
      </c>
      <c r="AL149" s="127"/>
      <c r="AM149" s="127"/>
      <c r="AN149" s="127"/>
      <c r="AO149" s="127"/>
      <c r="AP149" s="127"/>
      <c r="AQ149" s="127"/>
      <c r="AR149" s="128"/>
      <c r="AS149" s="128"/>
      <c r="AT149" s="128"/>
      <c r="AU149" s="128"/>
      <c r="AV149" s="128"/>
      <c r="AW149" s="128"/>
      <c r="AX149" s="128"/>
      <c r="AY149" s="128"/>
      <c r="AZ149" s="128"/>
      <c r="BA149" s="128"/>
      <c r="BB149" s="128"/>
      <c r="BC149" s="128"/>
      <c r="BD149" s="128"/>
      <c r="BE149" s="128"/>
      <c r="BF149" s="128"/>
      <c r="BG149" s="128"/>
      <c r="BH149" s="128"/>
      <c r="BI149" s="128"/>
      <c r="BJ149" s="130"/>
    </row>
    <row r="150" spans="1:62" s="193" customFormat="1" ht="15" x14ac:dyDescent="0.2">
      <c r="A150" s="121"/>
      <c r="B150" s="161">
        <v>138</v>
      </c>
      <c r="C150" s="345"/>
      <c r="D150" s="55"/>
      <c r="E150" s="55"/>
      <c r="F150" s="271"/>
      <c r="G150" s="124"/>
      <c r="H150" s="176"/>
      <c r="I150" s="176"/>
      <c r="J150" s="176"/>
      <c r="K150" s="176"/>
      <c r="L150" s="176"/>
      <c r="M150" s="176"/>
      <c r="N150" s="176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5"/>
      <c r="Z150" s="125">
        <v>138</v>
      </c>
      <c r="AA150" s="125" t="str">
        <f t="shared" si="32"/>
        <v/>
      </c>
      <c r="AB150" s="125" t="str">
        <f t="shared" si="33"/>
        <v/>
      </c>
      <c r="AC150" s="125" t="str">
        <f t="shared" si="34"/>
        <v/>
      </c>
      <c r="AD150" s="125" t="str">
        <f t="shared" si="35"/>
        <v/>
      </c>
      <c r="AE150" s="126">
        <v>138</v>
      </c>
      <c r="AF150" s="126" t="str">
        <f t="shared" si="36"/>
        <v/>
      </c>
      <c r="AG150" s="126" t="str">
        <f t="shared" si="37"/>
        <v/>
      </c>
      <c r="AH150" s="126" t="str">
        <f t="shared" si="38"/>
        <v/>
      </c>
      <c r="AI150" s="126" t="str">
        <f t="shared" si="39"/>
        <v/>
      </c>
      <c r="AJ150" s="126" t="str">
        <f t="shared" si="40"/>
        <v/>
      </c>
      <c r="AK150" s="126" t="str">
        <f t="shared" si="41"/>
        <v/>
      </c>
      <c r="AL150" s="127"/>
      <c r="AM150" s="127"/>
      <c r="AN150" s="127"/>
      <c r="AO150" s="127"/>
      <c r="AP150" s="127"/>
      <c r="AQ150" s="127"/>
      <c r="AR150" s="128"/>
      <c r="AS150" s="128"/>
      <c r="AT150" s="128"/>
      <c r="AU150" s="128"/>
      <c r="AV150" s="128"/>
      <c r="AW150" s="128"/>
      <c r="AX150" s="128"/>
      <c r="AY150" s="128"/>
      <c r="AZ150" s="128"/>
      <c r="BA150" s="128"/>
      <c r="BB150" s="128"/>
      <c r="BC150" s="128"/>
      <c r="BD150" s="128"/>
      <c r="BE150" s="128"/>
      <c r="BF150" s="128"/>
      <c r="BG150" s="128"/>
      <c r="BH150" s="128"/>
      <c r="BI150" s="128"/>
      <c r="BJ150" s="130"/>
    </row>
    <row r="151" spans="1:62" s="193" customFormat="1" ht="15" x14ac:dyDescent="0.2">
      <c r="A151" s="121"/>
      <c r="B151" s="161">
        <v>139</v>
      </c>
      <c r="C151" s="345"/>
      <c r="D151" s="55"/>
      <c r="E151" s="55"/>
      <c r="F151" s="271"/>
      <c r="G151" s="124"/>
      <c r="H151" s="124"/>
      <c r="I151" s="176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5"/>
      <c r="Z151" s="125">
        <v>139</v>
      </c>
      <c r="AA151" s="125" t="str">
        <f t="shared" si="32"/>
        <v/>
      </c>
      <c r="AB151" s="125" t="str">
        <f t="shared" si="33"/>
        <v/>
      </c>
      <c r="AC151" s="125" t="str">
        <f t="shared" si="34"/>
        <v/>
      </c>
      <c r="AD151" s="125" t="str">
        <f t="shared" si="35"/>
        <v/>
      </c>
      <c r="AE151" s="126">
        <v>139</v>
      </c>
      <c r="AF151" s="126" t="str">
        <f t="shared" si="36"/>
        <v/>
      </c>
      <c r="AG151" s="126" t="str">
        <f t="shared" si="37"/>
        <v/>
      </c>
      <c r="AH151" s="126" t="str">
        <f t="shared" si="38"/>
        <v/>
      </c>
      <c r="AI151" s="126" t="str">
        <f t="shared" si="39"/>
        <v/>
      </c>
      <c r="AJ151" s="126" t="str">
        <f t="shared" si="40"/>
        <v/>
      </c>
      <c r="AK151" s="126" t="str">
        <f t="shared" si="41"/>
        <v/>
      </c>
      <c r="AL151" s="127"/>
      <c r="AM151" s="127"/>
      <c r="AN151" s="127"/>
      <c r="AO151" s="127"/>
      <c r="AP151" s="127"/>
      <c r="AQ151" s="127"/>
      <c r="AR151" s="128"/>
      <c r="AS151" s="128"/>
      <c r="AT151" s="128"/>
      <c r="AU151" s="128"/>
      <c r="AV151" s="128"/>
      <c r="AW151" s="128"/>
      <c r="AX151" s="128"/>
      <c r="AY151" s="128"/>
      <c r="AZ151" s="128"/>
      <c r="BA151" s="128"/>
      <c r="BB151" s="128"/>
      <c r="BC151" s="128"/>
      <c r="BD151" s="128"/>
      <c r="BE151" s="128"/>
      <c r="BF151" s="128"/>
      <c r="BG151" s="128"/>
      <c r="BH151" s="128"/>
      <c r="BI151" s="128"/>
      <c r="BJ151" s="130"/>
    </row>
    <row r="152" spans="1:62" s="193" customFormat="1" ht="15" x14ac:dyDescent="0.2">
      <c r="A152" s="121"/>
      <c r="B152" s="161">
        <v>140</v>
      </c>
      <c r="C152" s="345"/>
      <c r="D152" s="55"/>
      <c r="E152" s="55"/>
      <c r="F152" s="271"/>
      <c r="G152" s="124"/>
      <c r="H152" s="124"/>
      <c r="I152" s="176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5"/>
      <c r="Z152" s="125">
        <v>140</v>
      </c>
      <c r="AA152" s="125" t="str">
        <f t="shared" si="32"/>
        <v/>
      </c>
      <c r="AB152" s="125" t="str">
        <f t="shared" si="33"/>
        <v/>
      </c>
      <c r="AC152" s="125" t="str">
        <f t="shared" si="34"/>
        <v/>
      </c>
      <c r="AD152" s="125" t="str">
        <f t="shared" si="35"/>
        <v/>
      </c>
      <c r="AE152" s="126">
        <v>140</v>
      </c>
      <c r="AF152" s="126" t="str">
        <f t="shared" si="36"/>
        <v/>
      </c>
      <c r="AG152" s="126" t="str">
        <f t="shared" si="37"/>
        <v/>
      </c>
      <c r="AH152" s="126" t="str">
        <f t="shared" si="38"/>
        <v/>
      </c>
      <c r="AI152" s="126" t="str">
        <f t="shared" si="39"/>
        <v/>
      </c>
      <c r="AJ152" s="126" t="str">
        <f t="shared" si="40"/>
        <v/>
      </c>
      <c r="AK152" s="126" t="str">
        <f t="shared" si="41"/>
        <v/>
      </c>
      <c r="AL152" s="127"/>
      <c r="AM152" s="127"/>
      <c r="AN152" s="127"/>
      <c r="AO152" s="127"/>
      <c r="AP152" s="127"/>
      <c r="AQ152" s="127"/>
      <c r="AR152" s="128"/>
      <c r="AS152" s="128"/>
      <c r="AT152" s="128"/>
      <c r="AU152" s="128"/>
      <c r="AV152" s="128"/>
      <c r="AW152" s="128"/>
      <c r="AX152" s="128"/>
      <c r="AY152" s="128"/>
      <c r="AZ152" s="128"/>
      <c r="BA152" s="128"/>
      <c r="BB152" s="128"/>
      <c r="BC152" s="128"/>
      <c r="BD152" s="128"/>
      <c r="BE152" s="128"/>
      <c r="BF152" s="128"/>
      <c r="BG152" s="128"/>
      <c r="BH152" s="128"/>
      <c r="BI152" s="128"/>
      <c r="BJ152" s="130"/>
    </row>
    <row r="153" spans="1:62" s="193" customFormat="1" ht="15" x14ac:dyDescent="0.2">
      <c r="A153" s="121"/>
      <c r="B153" s="161">
        <v>141</v>
      </c>
      <c r="C153" s="345"/>
      <c r="D153" s="55"/>
      <c r="E153" s="55"/>
      <c r="F153" s="271"/>
      <c r="G153" s="124"/>
      <c r="H153" s="124"/>
      <c r="I153" s="176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5"/>
      <c r="Z153" s="125">
        <v>141</v>
      </c>
      <c r="AA153" s="125" t="str">
        <f t="shared" si="32"/>
        <v/>
      </c>
      <c r="AB153" s="125" t="str">
        <f t="shared" si="33"/>
        <v/>
      </c>
      <c r="AC153" s="125" t="str">
        <f t="shared" si="34"/>
        <v/>
      </c>
      <c r="AD153" s="125" t="str">
        <f t="shared" si="35"/>
        <v/>
      </c>
      <c r="AE153" s="126">
        <v>141</v>
      </c>
      <c r="AF153" s="126" t="str">
        <f t="shared" si="36"/>
        <v/>
      </c>
      <c r="AG153" s="126" t="str">
        <f t="shared" si="37"/>
        <v/>
      </c>
      <c r="AH153" s="126" t="str">
        <f t="shared" si="38"/>
        <v/>
      </c>
      <c r="AI153" s="126" t="str">
        <f t="shared" si="39"/>
        <v/>
      </c>
      <c r="AJ153" s="126" t="str">
        <f t="shared" si="40"/>
        <v/>
      </c>
      <c r="AK153" s="126" t="str">
        <f t="shared" si="41"/>
        <v/>
      </c>
      <c r="AL153" s="127"/>
      <c r="AM153" s="127"/>
      <c r="AN153" s="127"/>
      <c r="AO153" s="127"/>
      <c r="AP153" s="127"/>
      <c r="AQ153" s="127"/>
      <c r="AR153" s="128"/>
      <c r="AS153" s="128"/>
      <c r="AT153" s="128"/>
      <c r="AU153" s="128"/>
      <c r="AV153" s="128"/>
      <c r="AW153" s="128"/>
      <c r="AX153" s="128"/>
      <c r="AY153" s="128"/>
      <c r="AZ153" s="128"/>
      <c r="BA153" s="128"/>
      <c r="BB153" s="128"/>
      <c r="BC153" s="128"/>
      <c r="BD153" s="128"/>
      <c r="BE153" s="128"/>
      <c r="BF153" s="128"/>
      <c r="BG153" s="128"/>
      <c r="BH153" s="128"/>
      <c r="BI153" s="128"/>
      <c r="BJ153" s="130"/>
    </row>
    <row r="154" spans="1:62" s="193" customFormat="1" ht="15" x14ac:dyDescent="0.2">
      <c r="A154" s="121"/>
      <c r="B154" s="161">
        <v>142</v>
      </c>
      <c r="C154" s="345"/>
      <c r="D154" s="55"/>
      <c r="E154" s="55"/>
      <c r="F154" s="271"/>
      <c r="G154" s="124"/>
      <c r="H154" s="124"/>
      <c r="I154" s="176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5"/>
      <c r="Z154" s="125">
        <v>142</v>
      </c>
      <c r="AA154" s="125" t="str">
        <f t="shared" si="32"/>
        <v/>
      </c>
      <c r="AB154" s="125" t="str">
        <f t="shared" si="33"/>
        <v/>
      </c>
      <c r="AC154" s="125" t="str">
        <f t="shared" si="34"/>
        <v/>
      </c>
      <c r="AD154" s="125" t="str">
        <f t="shared" si="35"/>
        <v/>
      </c>
      <c r="AE154" s="126">
        <v>142</v>
      </c>
      <c r="AF154" s="126" t="str">
        <f t="shared" si="36"/>
        <v/>
      </c>
      <c r="AG154" s="126" t="str">
        <f t="shared" si="37"/>
        <v/>
      </c>
      <c r="AH154" s="126" t="str">
        <f t="shared" si="38"/>
        <v/>
      </c>
      <c r="AI154" s="126" t="str">
        <f t="shared" si="39"/>
        <v/>
      </c>
      <c r="AJ154" s="126" t="str">
        <f t="shared" si="40"/>
        <v/>
      </c>
      <c r="AK154" s="126" t="str">
        <f t="shared" si="41"/>
        <v/>
      </c>
      <c r="AL154" s="127"/>
      <c r="AM154" s="127"/>
      <c r="AN154" s="127"/>
      <c r="AO154" s="127"/>
      <c r="AP154" s="127"/>
      <c r="AQ154" s="127"/>
      <c r="AR154" s="128"/>
      <c r="AS154" s="128"/>
      <c r="AT154" s="128"/>
      <c r="AU154" s="128"/>
      <c r="AV154" s="128"/>
      <c r="AW154" s="128"/>
      <c r="AX154" s="128"/>
      <c r="AY154" s="128"/>
      <c r="AZ154" s="128"/>
      <c r="BA154" s="128"/>
      <c r="BB154" s="128"/>
      <c r="BC154" s="128"/>
      <c r="BD154" s="128"/>
      <c r="BE154" s="128"/>
      <c r="BF154" s="128"/>
      <c r="BG154" s="128"/>
      <c r="BH154" s="128"/>
      <c r="BI154" s="128"/>
      <c r="BJ154" s="130"/>
    </row>
    <row r="155" spans="1:62" s="193" customFormat="1" ht="15" x14ac:dyDescent="0.2">
      <c r="A155" s="121"/>
      <c r="B155" s="161">
        <v>143</v>
      </c>
      <c r="C155" s="345"/>
      <c r="D155" s="55"/>
      <c r="E155" s="55"/>
      <c r="F155" s="271"/>
      <c r="G155" s="124"/>
      <c r="H155" s="124"/>
      <c r="I155" s="176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5"/>
      <c r="Z155" s="125">
        <v>143</v>
      </c>
      <c r="AA155" s="125" t="str">
        <f t="shared" si="32"/>
        <v/>
      </c>
      <c r="AB155" s="125" t="str">
        <f t="shared" si="33"/>
        <v/>
      </c>
      <c r="AC155" s="125" t="str">
        <f t="shared" si="34"/>
        <v/>
      </c>
      <c r="AD155" s="125" t="str">
        <f t="shared" si="35"/>
        <v/>
      </c>
      <c r="AE155" s="126">
        <v>143</v>
      </c>
      <c r="AF155" s="126" t="str">
        <f t="shared" si="36"/>
        <v/>
      </c>
      <c r="AG155" s="126" t="str">
        <f t="shared" si="37"/>
        <v/>
      </c>
      <c r="AH155" s="126" t="str">
        <f t="shared" si="38"/>
        <v/>
      </c>
      <c r="AI155" s="126" t="str">
        <f t="shared" si="39"/>
        <v/>
      </c>
      <c r="AJ155" s="126" t="str">
        <f t="shared" si="40"/>
        <v/>
      </c>
      <c r="AK155" s="126" t="str">
        <f t="shared" si="41"/>
        <v/>
      </c>
      <c r="AL155" s="127"/>
      <c r="AM155" s="127"/>
      <c r="AN155" s="127"/>
      <c r="AO155" s="127"/>
      <c r="AP155" s="127"/>
      <c r="AQ155" s="127"/>
      <c r="AR155" s="128"/>
      <c r="AS155" s="128"/>
      <c r="AT155" s="128"/>
      <c r="AU155" s="128"/>
      <c r="AV155" s="128"/>
      <c r="AW155" s="128"/>
      <c r="AX155" s="128"/>
      <c r="AY155" s="128"/>
      <c r="AZ155" s="128"/>
      <c r="BA155" s="128"/>
      <c r="BB155" s="128"/>
      <c r="BC155" s="128"/>
      <c r="BD155" s="128"/>
      <c r="BE155" s="128"/>
      <c r="BF155" s="128"/>
      <c r="BG155" s="128"/>
      <c r="BH155" s="128"/>
      <c r="BI155" s="128"/>
      <c r="BJ155" s="130"/>
    </row>
    <row r="156" spans="1:62" s="193" customFormat="1" ht="15" x14ac:dyDescent="0.2">
      <c r="A156" s="121"/>
      <c r="B156" s="161">
        <v>144</v>
      </c>
      <c r="C156" s="345"/>
      <c r="D156" s="55"/>
      <c r="E156" s="55"/>
      <c r="F156" s="271"/>
      <c r="G156" s="124"/>
      <c r="H156" s="124"/>
      <c r="I156" s="176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5"/>
      <c r="Z156" s="125">
        <v>144</v>
      </c>
      <c r="AA156" s="125" t="str">
        <f t="shared" si="32"/>
        <v/>
      </c>
      <c r="AB156" s="125" t="str">
        <f t="shared" si="33"/>
        <v/>
      </c>
      <c r="AC156" s="125" t="str">
        <f t="shared" si="34"/>
        <v/>
      </c>
      <c r="AD156" s="125" t="str">
        <f t="shared" si="35"/>
        <v/>
      </c>
      <c r="AE156" s="126">
        <v>144</v>
      </c>
      <c r="AF156" s="126" t="str">
        <f t="shared" si="36"/>
        <v/>
      </c>
      <c r="AG156" s="126" t="str">
        <f t="shared" si="37"/>
        <v/>
      </c>
      <c r="AH156" s="126" t="str">
        <f t="shared" si="38"/>
        <v/>
      </c>
      <c r="AI156" s="126" t="str">
        <f t="shared" si="39"/>
        <v/>
      </c>
      <c r="AJ156" s="126" t="str">
        <f t="shared" si="40"/>
        <v/>
      </c>
      <c r="AK156" s="126" t="str">
        <f t="shared" si="41"/>
        <v/>
      </c>
      <c r="AL156" s="127"/>
      <c r="AM156" s="127"/>
      <c r="AN156" s="127"/>
      <c r="AO156" s="127"/>
      <c r="AP156" s="127"/>
      <c r="AQ156" s="127"/>
      <c r="AR156" s="128"/>
      <c r="AS156" s="128"/>
      <c r="AT156" s="128"/>
      <c r="AU156" s="128"/>
      <c r="AV156" s="128"/>
      <c r="AW156" s="128"/>
      <c r="AX156" s="128"/>
      <c r="AY156" s="128"/>
      <c r="AZ156" s="128"/>
      <c r="BA156" s="128"/>
      <c r="BB156" s="128"/>
      <c r="BC156" s="128"/>
      <c r="BD156" s="128"/>
      <c r="BE156" s="128"/>
      <c r="BF156" s="128"/>
      <c r="BG156" s="128"/>
      <c r="BH156" s="128"/>
      <c r="BI156" s="128"/>
      <c r="BJ156" s="130"/>
    </row>
    <row r="157" spans="1:62" s="193" customFormat="1" ht="15" x14ac:dyDescent="0.2">
      <c r="A157" s="121"/>
      <c r="B157" s="161">
        <v>145</v>
      </c>
      <c r="C157" s="345"/>
      <c r="D157" s="55"/>
      <c r="E157" s="55"/>
      <c r="F157" s="271"/>
      <c r="G157" s="124"/>
      <c r="H157" s="124"/>
      <c r="I157" s="176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5"/>
      <c r="Z157" s="125">
        <v>145</v>
      </c>
      <c r="AA157" s="125" t="str">
        <f t="shared" si="32"/>
        <v/>
      </c>
      <c r="AB157" s="125" t="str">
        <f t="shared" si="33"/>
        <v/>
      </c>
      <c r="AC157" s="125" t="str">
        <f t="shared" si="34"/>
        <v/>
      </c>
      <c r="AD157" s="125" t="str">
        <f t="shared" si="35"/>
        <v/>
      </c>
      <c r="AE157" s="126">
        <v>145</v>
      </c>
      <c r="AF157" s="126" t="str">
        <f t="shared" si="36"/>
        <v/>
      </c>
      <c r="AG157" s="126" t="str">
        <f t="shared" si="37"/>
        <v/>
      </c>
      <c r="AH157" s="126" t="str">
        <f t="shared" si="38"/>
        <v/>
      </c>
      <c r="AI157" s="126" t="str">
        <f t="shared" si="39"/>
        <v/>
      </c>
      <c r="AJ157" s="126" t="str">
        <f t="shared" si="40"/>
        <v/>
      </c>
      <c r="AK157" s="126" t="str">
        <f t="shared" si="41"/>
        <v/>
      </c>
      <c r="AL157" s="127"/>
      <c r="AM157" s="127"/>
      <c r="AN157" s="127"/>
      <c r="AO157" s="127"/>
      <c r="AP157" s="127"/>
      <c r="AQ157" s="127"/>
      <c r="AR157" s="128"/>
      <c r="AS157" s="128"/>
      <c r="AT157" s="128"/>
      <c r="AU157" s="128"/>
      <c r="AV157" s="128"/>
      <c r="AW157" s="128"/>
      <c r="AX157" s="128"/>
      <c r="AY157" s="128"/>
      <c r="AZ157" s="128"/>
      <c r="BA157" s="128"/>
      <c r="BB157" s="128"/>
      <c r="BC157" s="128"/>
      <c r="BD157" s="128"/>
      <c r="BE157" s="128"/>
      <c r="BF157" s="128"/>
      <c r="BG157" s="128"/>
      <c r="BH157" s="128"/>
      <c r="BI157" s="128"/>
      <c r="BJ157" s="130"/>
    </row>
    <row r="158" spans="1:62" s="193" customFormat="1" ht="15" x14ac:dyDescent="0.2">
      <c r="A158" s="121"/>
      <c r="B158" s="161">
        <v>146</v>
      </c>
      <c r="C158" s="345"/>
      <c r="D158" s="55"/>
      <c r="E158" s="55"/>
      <c r="F158" s="271"/>
      <c r="G158" s="124"/>
      <c r="H158" s="124"/>
      <c r="I158" s="176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5"/>
      <c r="Z158" s="125">
        <v>146</v>
      </c>
      <c r="AA158" s="125" t="str">
        <f t="shared" si="32"/>
        <v/>
      </c>
      <c r="AB158" s="125" t="str">
        <f t="shared" si="33"/>
        <v/>
      </c>
      <c r="AC158" s="125" t="str">
        <f t="shared" si="34"/>
        <v/>
      </c>
      <c r="AD158" s="125" t="str">
        <f t="shared" si="35"/>
        <v/>
      </c>
      <c r="AE158" s="126">
        <v>146</v>
      </c>
      <c r="AF158" s="126" t="str">
        <f t="shared" si="36"/>
        <v/>
      </c>
      <c r="AG158" s="126" t="str">
        <f t="shared" si="37"/>
        <v/>
      </c>
      <c r="AH158" s="126" t="str">
        <f t="shared" si="38"/>
        <v/>
      </c>
      <c r="AI158" s="126" t="str">
        <f t="shared" si="39"/>
        <v/>
      </c>
      <c r="AJ158" s="126" t="str">
        <f t="shared" si="40"/>
        <v/>
      </c>
      <c r="AK158" s="126" t="str">
        <f t="shared" si="41"/>
        <v/>
      </c>
      <c r="AL158" s="127"/>
      <c r="AM158" s="127"/>
      <c r="AN158" s="127"/>
      <c r="AO158" s="127"/>
      <c r="AP158" s="127"/>
      <c r="AQ158" s="127"/>
      <c r="AR158" s="128"/>
      <c r="AS158" s="128"/>
      <c r="AT158" s="128"/>
      <c r="AU158" s="128"/>
      <c r="AV158" s="128"/>
      <c r="AW158" s="128"/>
      <c r="AX158" s="128"/>
      <c r="AY158" s="128"/>
      <c r="AZ158" s="128"/>
      <c r="BA158" s="128"/>
      <c r="BB158" s="128"/>
      <c r="BC158" s="128"/>
      <c r="BD158" s="128"/>
      <c r="BE158" s="128"/>
      <c r="BF158" s="128"/>
      <c r="BG158" s="128"/>
      <c r="BH158" s="128"/>
      <c r="BI158" s="128"/>
      <c r="BJ158" s="130"/>
    </row>
    <row r="159" spans="1:62" ht="15" x14ac:dyDescent="0.2">
      <c r="B159" s="161">
        <v>147</v>
      </c>
      <c r="C159" s="345"/>
      <c r="D159" s="55"/>
      <c r="E159" s="55"/>
      <c r="F159" s="271"/>
      <c r="G159" s="124"/>
      <c r="H159" s="124"/>
      <c r="I159" s="176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Z159" s="125">
        <v>147</v>
      </c>
      <c r="AA159" s="125" t="str">
        <f t="shared" si="32"/>
        <v/>
      </c>
      <c r="AB159" s="125" t="str">
        <f t="shared" si="33"/>
        <v/>
      </c>
      <c r="AC159" s="125" t="str">
        <f t="shared" si="34"/>
        <v/>
      </c>
      <c r="AD159" s="125" t="str">
        <f t="shared" si="35"/>
        <v/>
      </c>
      <c r="AE159" s="126">
        <v>147</v>
      </c>
      <c r="AF159" s="126" t="str">
        <f t="shared" si="36"/>
        <v/>
      </c>
      <c r="AG159" s="126" t="str">
        <f t="shared" si="37"/>
        <v/>
      </c>
      <c r="AH159" s="126" t="str">
        <f t="shared" si="38"/>
        <v/>
      </c>
      <c r="AI159" s="126" t="str">
        <f t="shared" si="39"/>
        <v/>
      </c>
      <c r="AJ159" s="126" t="str">
        <f t="shared" si="40"/>
        <v/>
      </c>
      <c r="AK159" s="126" t="str">
        <f t="shared" si="41"/>
        <v/>
      </c>
    </row>
    <row r="160" spans="1:62" ht="15" x14ac:dyDescent="0.2">
      <c r="B160" s="161">
        <v>148</v>
      </c>
      <c r="C160" s="345"/>
      <c r="D160" s="55"/>
      <c r="E160" s="55"/>
      <c r="F160" s="271"/>
      <c r="G160" s="124"/>
      <c r="H160" s="124"/>
      <c r="I160" s="176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Z160" s="125">
        <v>148</v>
      </c>
      <c r="AA160" s="125" t="str">
        <f t="shared" si="32"/>
        <v/>
      </c>
      <c r="AB160" s="125" t="str">
        <f t="shared" si="33"/>
        <v/>
      </c>
      <c r="AC160" s="125" t="str">
        <f t="shared" si="34"/>
        <v/>
      </c>
      <c r="AD160" s="125" t="str">
        <f t="shared" si="35"/>
        <v/>
      </c>
      <c r="AE160" s="126">
        <v>148</v>
      </c>
      <c r="AF160" s="126" t="str">
        <f t="shared" si="36"/>
        <v/>
      </c>
      <c r="AG160" s="126" t="str">
        <f t="shared" si="37"/>
        <v/>
      </c>
      <c r="AH160" s="126" t="str">
        <f t="shared" si="38"/>
        <v/>
      </c>
      <c r="AI160" s="126" t="str">
        <f t="shared" si="39"/>
        <v/>
      </c>
      <c r="AJ160" s="126" t="str">
        <f t="shared" si="40"/>
        <v/>
      </c>
      <c r="AK160" s="126" t="str">
        <f t="shared" si="41"/>
        <v/>
      </c>
    </row>
    <row r="161" spans="2:37" ht="15" x14ac:dyDescent="0.2">
      <c r="B161" s="161">
        <v>149</v>
      </c>
      <c r="C161" s="345"/>
      <c r="D161" s="55"/>
      <c r="E161" s="55"/>
      <c r="F161" s="271"/>
      <c r="G161" s="124"/>
      <c r="H161" s="124"/>
      <c r="I161" s="176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Z161" s="125">
        <v>149</v>
      </c>
      <c r="AA161" s="125" t="str">
        <f t="shared" si="32"/>
        <v/>
      </c>
      <c r="AB161" s="125" t="str">
        <f t="shared" si="33"/>
        <v/>
      </c>
      <c r="AC161" s="125" t="str">
        <f t="shared" si="34"/>
        <v/>
      </c>
      <c r="AD161" s="125" t="str">
        <f t="shared" si="35"/>
        <v/>
      </c>
      <c r="AE161" s="126">
        <v>149</v>
      </c>
      <c r="AF161" s="126" t="str">
        <f t="shared" si="36"/>
        <v/>
      </c>
      <c r="AG161" s="126" t="str">
        <f t="shared" si="37"/>
        <v/>
      </c>
      <c r="AH161" s="126" t="str">
        <f t="shared" si="38"/>
        <v/>
      </c>
      <c r="AI161" s="126" t="str">
        <f t="shared" si="39"/>
        <v/>
      </c>
      <c r="AJ161" s="126" t="str">
        <f t="shared" si="40"/>
        <v/>
      </c>
      <c r="AK161" s="126" t="str">
        <f t="shared" si="41"/>
        <v/>
      </c>
    </row>
    <row r="162" spans="2:37" ht="15" x14ac:dyDescent="0.2">
      <c r="B162" s="161">
        <v>150</v>
      </c>
      <c r="C162" s="345"/>
      <c r="D162" s="55"/>
      <c r="E162" s="55"/>
      <c r="F162" s="271"/>
      <c r="G162" s="124"/>
      <c r="H162" s="124"/>
      <c r="I162" s="176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Z162" s="125">
        <v>150</v>
      </c>
      <c r="AA162" s="125" t="str">
        <f t="shared" si="32"/>
        <v/>
      </c>
      <c r="AB162" s="125" t="str">
        <f t="shared" si="33"/>
        <v/>
      </c>
      <c r="AC162" s="125" t="str">
        <f t="shared" si="34"/>
        <v/>
      </c>
      <c r="AD162" s="125" t="str">
        <f t="shared" si="35"/>
        <v/>
      </c>
      <c r="AE162" s="126">
        <v>150</v>
      </c>
      <c r="AF162" s="126" t="str">
        <f t="shared" si="36"/>
        <v/>
      </c>
      <c r="AG162" s="126" t="str">
        <f t="shared" si="37"/>
        <v/>
      </c>
      <c r="AH162" s="126" t="str">
        <f t="shared" si="38"/>
        <v/>
      </c>
      <c r="AI162" s="126" t="str">
        <f t="shared" si="39"/>
        <v/>
      </c>
      <c r="AJ162" s="126" t="str">
        <f t="shared" si="40"/>
        <v/>
      </c>
      <c r="AK162" s="126" t="str">
        <f t="shared" si="41"/>
        <v/>
      </c>
    </row>
    <row r="163" spans="2:37" ht="15" x14ac:dyDescent="0.2">
      <c r="B163" s="161">
        <v>151</v>
      </c>
      <c r="C163" s="345"/>
      <c r="D163" s="55"/>
      <c r="E163" s="55"/>
      <c r="F163" s="271"/>
      <c r="G163" s="124"/>
      <c r="H163" s="124"/>
      <c r="I163" s="176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Z163" s="125">
        <v>151</v>
      </c>
      <c r="AA163" s="125" t="str">
        <f t="shared" si="32"/>
        <v/>
      </c>
      <c r="AB163" s="125" t="str">
        <f t="shared" si="33"/>
        <v/>
      </c>
      <c r="AC163" s="125" t="str">
        <f t="shared" si="34"/>
        <v/>
      </c>
      <c r="AD163" s="125" t="str">
        <f t="shared" si="35"/>
        <v/>
      </c>
      <c r="AE163" s="126">
        <v>151</v>
      </c>
      <c r="AF163" s="126" t="str">
        <f t="shared" si="36"/>
        <v/>
      </c>
      <c r="AG163" s="126" t="str">
        <f t="shared" si="37"/>
        <v/>
      </c>
      <c r="AH163" s="126" t="str">
        <f t="shared" si="38"/>
        <v/>
      </c>
      <c r="AI163" s="126" t="str">
        <f t="shared" si="39"/>
        <v/>
      </c>
      <c r="AJ163" s="126" t="str">
        <f t="shared" si="40"/>
        <v/>
      </c>
      <c r="AK163" s="126" t="str">
        <f t="shared" si="41"/>
        <v/>
      </c>
    </row>
    <row r="164" spans="2:37" ht="15" x14ac:dyDescent="0.2">
      <c r="B164" s="161">
        <v>152</v>
      </c>
      <c r="C164" s="345"/>
      <c r="D164" s="55"/>
      <c r="E164" s="55"/>
      <c r="F164" s="271"/>
      <c r="G164" s="124"/>
      <c r="H164" s="124"/>
      <c r="I164" s="176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Z164" s="125">
        <v>152</v>
      </c>
      <c r="AA164" s="125" t="str">
        <f t="shared" si="32"/>
        <v/>
      </c>
      <c r="AB164" s="125" t="str">
        <f t="shared" si="33"/>
        <v/>
      </c>
      <c r="AC164" s="125" t="str">
        <f t="shared" si="34"/>
        <v/>
      </c>
      <c r="AD164" s="125" t="str">
        <f t="shared" si="35"/>
        <v/>
      </c>
      <c r="AE164" s="126">
        <v>152</v>
      </c>
      <c r="AF164" s="126" t="str">
        <f t="shared" si="36"/>
        <v/>
      </c>
      <c r="AG164" s="126" t="str">
        <f t="shared" si="37"/>
        <v/>
      </c>
      <c r="AH164" s="126" t="str">
        <f t="shared" si="38"/>
        <v/>
      </c>
      <c r="AI164" s="126" t="str">
        <f t="shared" si="39"/>
        <v/>
      </c>
      <c r="AJ164" s="126" t="str">
        <f t="shared" si="40"/>
        <v/>
      </c>
      <c r="AK164" s="126" t="str">
        <f t="shared" si="41"/>
        <v/>
      </c>
    </row>
    <row r="165" spans="2:37" ht="15" x14ac:dyDescent="0.2">
      <c r="B165" s="161">
        <v>153</v>
      </c>
      <c r="C165" s="345"/>
      <c r="D165" s="55"/>
      <c r="E165" s="55"/>
      <c r="F165" s="271"/>
      <c r="G165" s="124"/>
      <c r="H165" s="124"/>
      <c r="I165" s="176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Z165" s="125">
        <v>153</v>
      </c>
      <c r="AA165" s="125" t="str">
        <f t="shared" si="32"/>
        <v/>
      </c>
      <c r="AB165" s="125" t="str">
        <f t="shared" si="33"/>
        <v/>
      </c>
      <c r="AC165" s="125" t="str">
        <f t="shared" si="34"/>
        <v/>
      </c>
      <c r="AD165" s="125" t="str">
        <f t="shared" si="35"/>
        <v/>
      </c>
      <c r="AE165" s="126">
        <v>153</v>
      </c>
      <c r="AF165" s="126" t="str">
        <f t="shared" si="36"/>
        <v/>
      </c>
      <c r="AG165" s="126" t="str">
        <f t="shared" si="37"/>
        <v/>
      </c>
      <c r="AH165" s="126" t="str">
        <f t="shared" si="38"/>
        <v/>
      </c>
      <c r="AI165" s="126" t="str">
        <f t="shared" si="39"/>
        <v/>
      </c>
      <c r="AJ165" s="126" t="str">
        <f t="shared" si="40"/>
        <v/>
      </c>
      <c r="AK165" s="126" t="str">
        <f t="shared" si="41"/>
        <v/>
      </c>
    </row>
    <row r="166" spans="2:37" ht="15" x14ac:dyDescent="0.2">
      <c r="B166" s="161">
        <v>154</v>
      </c>
      <c r="C166" s="345"/>
      <c r="D166" s="55"/>
      <c r="E166" s="55"/>
      <c r="F166" s="271"/>
      <c r="G166" s="124"/>
      <c r="H166" s="124"/>
      <c r="I166" s="176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Z166" s="125">
        <v>154</v>
      </c>
      <c r="AA166" s="125" t="str">
        <f t="shared" si="32"/>
        <v/>
      </c>
      <c r="AB166" s="125" t="str">
        <f t="shared" si="33"/>
        <v/>
      </c>
      <c r="AC166" s="125" t="str">
        <f t="shared" si="34"/>
        <v/>
      </c>
      <c r="AD166" s="125" t="str">
        <f t="shared" si="35"/>
        <v/>
      </c>
      <c r="AE166" s="126">
        <v>154</v>
      </c>
      <c r="AF166" s="126" t="str">
        <f t="shared" si="36"/>
        <v/>
      </c>
      <c r="AG166" s="126" t="str">
        <f t="shared" si="37"/>
        <v/>
      </c>
      <c r="AH166" s="126" t="str">
        <f t="shared" si="38"/>
        <v/>
      </c>
      <c r="AI166" s="126" t="str">
        <f t="shared" si="39"/>
        <v/>
      </c>
      <c r="AJ166" s="126" t="str">
        <f t="shared" si="40"/>
        <v/>
      </c>
      <c r="AK166" s="126" t="str">
        <f t="shared" si="41"/>
        <v/>
      </c>
    </row>
    <row r="167" spans="2:37" ht="15" x14ac:dyDescent="0.2">
      <c r="B167" s="161">
        <v>155</v>
      </c>
      <c r="C167" s="345"/>
      <c r="D167" s="55"/>
      <c r="E167" s="55"/>
      <c r="F167" s="271"/>
      <c r="G167" s="124"/>
      <c r="H167" s="124"/>
      <c r="I167" s="176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Z167" s="125">
        <v>155</v>
      </c>
      <c r="AA167" s="125" t="str">
        <f t="shared" si="32"/>
        <v/>
      </c>
      <c r="AB167" s="125" t="str">
        <f t="shared" si="33"/>
        <v/>
      </c>
      <c r="AC167" s="125" t="str">
        <f t="shared" si="34"/>
        <v/>
      </c>
      <c r="AD167" s="125" t="str">
        <f t="shared" si="35"/>
        <v/>
      </c>
      <c r="AE167" s="126">
        <v>155</v>
      </c>
      <c r="AF167" s="126" t="str">
        <f t="shared" si="36"/>
        <v/>
      </c>
      <c r="AG167" s="126" t="str">
        <f t="shared" si="37"/>
        <v/>
      </c>
      <c r="AH167" s="126" t="str">
        <f t="shared" si="38"/>
        <v/>
      </c>
      <c r="AI167" s="126" t="str">
        <f t="shared" si="39"/>
        <v/>
      </c>
      <c r="AJ167" s="126" t="str">
        <f t="shared" si="40"/>
        <v/>
      </c>
      <c r="AK167" s="126" t="str">
        <f t="shared" si="41"/>
        <v/>
      </c>
    </row>
    <row r="168" spans="2:37" ht="15" x14ac:dyDescent="0.2">
      <c r="B168" s="161">
        <v>156</v>
      </c>
      <c r="C168" s="345"/>
      <c r="D168" s="55"/>
      <c r="E168" s="55"/>
      <c r="F168" s="271"/>
      <c r="G168" s="124"/>
      <c r="H168" s="124"/>
      <c r="I168" s="176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Z168" s="125">
        <v>156</v>
      </c>
      <c r="AA168" s="125" t="str">
        <f t="shared" si="32"/>
        <v/>
      </c>
      <c r="AB168" s="125" t="str">
        <f t="shared" si="33"/>
        <v/>
      </c>
      <c r="AC168" s="125" t="str">
        <f t="shared" si="34"/>
        <v/>
      </c>
      <c r="AD168" s="125" t="str">
        <f t="shared" si="35"/>
        <v/>
      </c>
      <c r="AE168" s="126">
        <v>156</v>
      </c>
      <c r="AF168" s="126" t="str">
        <f t="shared" si="36"/>
        <v/>
      </c>
      <c r="AG168" s="126" t="str">
        <f t="shared" si="37"/>
        <v/>
      </c>
      <c r="AH168" s="126" t="str">
        <f t="shared" si="38"/>
        <v/>
      </c>
      <c r="AI168" s="126" t="str">
        <f t="shared" si="39"/>
        <v/>
      </c>
      <c r="AJ168" s="126" t="str">
        <f t="shared" si="40"/>
        <v/>
      </c>
      <c r="AK168" s="126" t="str">
        <f t="shared" si="41"/>
        <v/>
      </c>
    </row>
    <row r="169" spans="2:37" ht="15" x14ac:dyDescent="0.2">
      <c r="B169" s="161">
        <v>157</v>
      </c>
      <c r="C169" s="345"/>
      <c r="D169" s="55"/>
      <c r="E169" s="55"/>
      <c r="F169" s="271"/>
      <c r="G169" s="124"/>
      <c r="H169" s="124"/>
      <c r="I169" s="176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Z169" s="125">
        <v>157</v>
      </c>
      <c r="AA169" s="125" t="str">
        <f t="shared" si="32"/>
        <v/>
      </c>
      <c r="AB169" s="125" t="str">
        <f t="shared" si="33"/>
        <v/>
      </c>
      <c r="AC169" s="125" t="str">
        <f t="shared" si="34"/>
        <v/>
      </c>
      <c r="AD169" s="125" t="str">
        <f t="shared" si="35"/>
        <v/>
      </c>
      <c r="AE169" s="126">
        <v>157</v>
      </c>
      <c r="AF169" s="126" t="str">
        <f t="shared" si="36"/>
        <v/>
      </c>
      <c r="AG169" s="126" t="str">
        <f t="shared" si="37"/>
        <v/>
      </c>
      <c r="AH169" s="126" t="str">
        <f t="shared" si="38"/>
        <v/>
      </c>
      <c r="AI169" s="126" t="str">
        <f t="shared" si="39"/>
        <v/>
      </c>
      <c r="AJ169" s="126" t="str">
        <f t="shared" si="40"/>
        <v/>
      </c>
      <c r="AK169" s="126" t="str">
        <f t="shared" si="41"/>
        <v/>
      </c>
    </row>
    <row r="170" spans="2:37" ht="15" x14ac:dyDescent="0.2">
      <c r="B170" s="161">
        <v>158</v>
      </c>
      <c r="C170" s="345"/>
      <c r="D170" s="55"/>
      <c r="E170" s="55"/>
      <c r="F170" s="271"/>
      <c r="G170" s="124"/>
      <c r="H170" s="124"/>
      <c r="I170" s="176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Z170" s="125">
        <v>158</v>
      </c>
      <c r="AA170" s="125" t="str">
        <f t="shared" si="32"/>
        <v/>
      </c>
      <c r="AB170" s="125" t="str">
        <f t="shared" si="33"/>
        <v/>
      </c>
      <c r="AC170" s="125" t="str">
        <f t="shared" si="34"/>
        <v/>
      </c>
      <c r="AD170" s="125" t="str">
        <f t="shared" si="35"/>
        <v/>
      </c>
      <c r="AE170" s="126">
        <v>158</v>
      </c>
      <c r="AF170" s="126" t="str">
        <f t="shared" si="36"/>
        <v/>
      </c>
      <c r="AG170" s="126" t="str">
        <f t="shared" si="37"/>
        <v/>
      </c>
      <c r="AH170" s="126" t="str">
        <f t="shared" si="38"/>
        <v/>
      </c>
      <c r="AI170" s="126" t="str">
        <f t="shared" si="39"/>
        <v/>
      </c>
      <c r="AJ170" s="126" t="str">
        <f t="shared" si="40"/>
        <v/>
      </c>
      <c r="AK170" s="126" t="str">
        <f t="shared" si="41"/>
        <v/>
      </c>
    </row>
    <row r="171" spans="2:37" ht="15" x14ac:dyDescent="0.2">
      <c r="B171" s="161">
        <v>159</v>
      </c>
      <c r="C171" s="345"/>
      <c r="D171" s="55"/>
      <c r="E171" s="55"/>
      <c r="F171" s="271"/>
      <c r="G171" s="124"/>
      <c r="H171" s="124"/>
      <c r="I171" s="176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Z171" s="125">
        <v>159</v>
      </c>
      <c r="AA171" s="125" t="str">
        <f t="shared" si="32"/>
        <v/>
      </c>
      <c r="AB171" s="125" t="str">
        <f t="shared" si="33"/>
        <v/>
      </c>
      <c r="AC171" s="125" t="str">
        <f t="shared" si="34"/>
        <v/>
      </c>
      <c r="AD171" s="125" t="str">
        <f t="shared" si="35"/>
        <v/>
      </c>
      <c r="AE171" s="126">
        <v>159</v>
      </c>
      <c r="AF171" s="126" t="str">
        <f t="shared" si="36"/>
        <v/>
      </c>
      <c r="AG171" s="126" t="str">
        <f t="shared" si="37"/>
        <v/>
      </c>
      <c r="AH171" s="126" t="str">
        <f t="shared" si="38"/>
        <v/>
      </c>
      <c r="AI171" s="126" t="str">
        <f t="shared" si="39"/>
        <v/>
      </c>
      <c r="AJ171" s="126" t="str">
        <f t="shared" si="40"/>
        <v/>
      </c>
      <c r="AK171" s="126" t="str">
        <f t="shared" si="41"/>
        <v/>
      </c>
    </row>
    <row r="172" spans="2:37" ht="15" x14ac:dyDescent="0.2">
      <c r="B172" s="161">
        <v>160</v>
      </c>
      <c r="C172" s="345"/>
      <c r="D172" s="55"/>
      <c r="E172" s="55"/>
      <c r="F172" s="271"/>
      <c r="G172" s="124"/>
      <c r="H172" s="124"/>
      <c r="I172" s="176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Z172" s="125">
        <v>160</v>
      </c>
      <c r="AA172" s="125" t="str">
        <f t="shared" si="32"/>
        <v/>
      </c>
      <c r="AB172" s="125" t="str">
        <f t="shared" si="33"/>
        <v/>
      </c>
      <c r="AC172" s="125" t="str">
        <f t="shared" si="34"/>
        <v/>
      </c>
      <c r="AD172" s="125" t="str">
        <f t="shared" si="35"/>
        <v/>
      </c>
      <c r="AE172" s="126">
        <v>160</v>
      </c>
      <c r="AF172" s="126" t="str">
        <f t="shared" si="36"/>
        <v/>
      </c>
      <c r="AG172" s="126" t="str">
        <f t="shared" si="37"/>
        <v/>
      </c>
      <c r="AH172" s="126" t="str">
        <f t="shared" si="38"/>
        <v/>
      </c>
      <c r="AI172" s="126" t="str">
        <f t="shared" si="39"/>
        <v/>
      </c>
      <c r="AJ172" s="126" t="str">
        <f t="shared" si="40"/>
        <v/>
      </c>
      <c r="AK172" s="126" t="str">
        <f t="shared" si="41"/>
        <v/>
      </c>
    </row>
    <row r="173" spans="2:37" ht="15" x14ac:dyDescent="0.2">
      <c r="B173" s="161">
        <v>161</v>
      </c>
      <c r="C173" s="345"/>
      <c r="D173" s="55"/>
      <c r="E173" s="55"/>
      <c r="F173" s="271"/>
      <c r="G173" s="124"/>
      <c r="H173" s="124"/>
      <c r="I173" s="176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Z173" s="125">
        <v>161</v>
      </c>
      <c r="AA173" s="125" t="str">
        <f t="shared" si="32"/>
        <v/>
      </c>
      <c r="AB173" s="125" t="str">
        <f t="shared" si="33"/>
        <v/>
      </c>
      <c r="AC173" s="125" t="str">
        <f t="shared" si="34"/>
        <v/>
      </c>
      <c r="AD173" s="125" t="str">
        <f t="shared" si="35"/>
        <v/>
      </c>
      <c r="AE173" s="126">
        <v>161</v>
      </c>
      <c r="AF173" s="126" t="str">
        <f t="shared" si="36"/>
        <v/>
      </c>
      <c r="AG173" s="126" t="str">
        <f t="shared" si="37"/>
        <v/>
      </c>
      <c r="AH173" s="126" t="str">
        <f t="shared" si="38"/>
        <v/>
      </c>
      <c r="AI173" s="126" t="str">
        <f t="shared" si="39"/>
        <v/>
      </c>
      <c r="AJ173" s="126" t="str">
        <f t="shared" si="40"/>
        <v/>
      </c>
      <c r="AK173" s="126" t="str">
        <f t="shared" si="41"/>
        <v/>
      </c>
    </row>
    <row r="174" spans="2:37" ht="15" x14ac:dyDescent="0.2">
      <c r="B174" s="161">
        <v>162</v>
      </c>
      <c r="C174" s="345"/>
      <c r="D174" s="55"/>
      <c r="E174" s="55"/>
      <c r="F174" s="271"/>
      <c r="G174" s="124"/>
      <c r="H174" s="124"/>
      <c r="I174" s="176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Z174" s="125">
        <v>162</v>
      </c>
      <c r="AA174" s="125" t="str">
        <f t="shared" si="32"/>
        <v/>
      </c>
      <c r="AB174" s="125" t="str">
        <f t="shared" si="33"/>
        <v/>
      </c>
      <c r="AC174" s="125" t="str">
        <f t="shared" si="34"/>
        <v/>
      </c>
      <c r="AD174" s="125" t="str">
        <f t="shared" si="35"/>
        <v/>
      </c>
      <c r="AE174" s="126">
        <v>162</v>
      </c>
      <c r="AF174" s="126" t="str">
        <f t="shared" si="36"/>
        <v/>
      </c>
      <c r="AG174" s="126" t="str">
        <f t="shared" si="37"/>
        <v/>
      </c>
      <c r="AH174" s="126" t="str">
        <f t="shared" si="38"/>
        <v/>
      </c>
      <c r="AI174" s="126" t="str">
        <f t="shared" si="39"/>
        <v/>
      </c>
      <c r="AJ174" s="126" t="str">
        <f t="shared" si="40"/>
        <v/>
      </c>
      <c r="AK174" s="126" t="str">
        <f t="shared" si="41"/>
        <v/>
      </c>
    </row>
    <row r="175" spans="2:37" ht="15" x14ac:dyDescent="0.2">
      <c r="B175" s="161">
        <v>163</v>
      </c>
      <c r="C175" s="345"/>
      <c r="D175" s="55"/>
      <c r="E175" s="55"/>
      <c r="F175" s="271"/>
      <c r="G175" s="124"/>
      <c r="H175" s="124"/>
      <c r="I175" s="176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Z175" s="125">
        <v>163</v>
      </c>
      <c r="AA175" s="125" t="str">
        <f t="shared" si="32"/>
        <v/>
      </c>
      <c r="AB175" s="125" t="str">
        <f t="shared" si="33"/>
        <v/>
      </c>
      <c r="AC175" s="125" t="str">
        <f t="shared" si="34"/>
        <v/>
      </c>
      <c r="AD175" s="125" t="str">
        <f t="shared" si="35"/>
        <v/>
      </c>
      <c r="AE175" s="126">
        <v>163</v>
      </c>
      <c r="AF175" s="126" t="str">
        <f t="shared" si="36"/>
        <v/>
      </c>
      <c r="AG175" s="126" t="str">
        <f t="shared" si="37"/>
        <v/>
      </c>
      <c r="AH175" s="126" t="str">
        <f t="shared" si="38"/>
        <v/>
      </c>
      <c r="AI175" s="126" t="str">
        <f t="shared" si="39"/>
        <v/>
      </c>
      <c r="AJ175" s="126" t="str">
        <f t="shared" si="40"/>
        <v/>
      </c>
      <c r="AK175" s="126" t="str">
        <f t="shared" si="41"/>
        <v/>
      </c>
    </row>
    <row r="176" spans="2:37" ht="15" x14ac:dyDescent="0.2">
      <c r="B176" s="161">
        <v>164</v>
      </c>
      <c r="C176" s="345"/>
      <c r="D176" s="55"/>
      <c r="E176" s="55"/>
      <c r="F176" s="271"/>
      <c r="G176" s="124"/>
      <c r="H176" s="124"/>
      <c r="I176" s="176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Z176" s="125">
        <v>164</v>
      </c>
      <c r="AA176" s="125" t="str">
        <f t="shared" si="32"/>
        <v/>
      </c>
      <c r="AB176" s="125" t="str">
        <f t="shared" si="33"/>
        <v/>
      </c>
      <c r="AC176" s="125" t="str">
        <f t="shared" si="34"/>
        <v/>
      </c>
      <c r="AD176" s="125" t="str">
        <f t="shared" si="35"/>
        <v/>
      </c>
      <c r="AE176" s="126">
        <v>164</v>
      </c>
      <c r="AF176" s="126" t="str">
        <f t="shared" si="36"/>
        <v/>
      </c>
      <c r="AG176" s="126" t="str">
        <f t="shared" si="37"/>
        <v/>
      </c>
      <c r="AH176" s="126" t="str">
        <f t="shared" si="38"/>
        <v/>
      </c>
      <c r="AI176" s="126" t="str">
        <f t="shared" si="39"/>
        <v/>
      </c>
      <c r="AJ176" s="126" t="str">
        <f t="shared" si="40"/>
        <v/>
      </c>
      <c r="AK176" s="126" t="str">
        <f t="shared" si="41"/>
        <v/>
      </c>
    </row>
    <row r="177" spans="2:37" ht="15" x14ac:dyDescent="0.2">
      <c r="B177" s="161">
        <v>165</v>
      </c>
      <c r="C177" s="345"/>
      <c r="D177" s="55"/>
      <c r="E177" s="55"/>
      <c r="F177" s="271"/>
      <c r="G177" s="124"/>
      <c r="H177" s="124"/>
      <c r="I177" s="176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Z177" s="125">
        <v>165</v>
      </c>
      <c r="AA177" s="125" t="str">
        <f t="shared" si="32"/>
        <v/>
      </c>
      <c r="AB177" s="125" t="str">
        <f t="shared" si="33"/>
        <v/>
      </c>
      <c r="AC177" s="125" t="str">
        <f t="shared" si="34"/>
        <v/>
      </c>
      <c r="AD177" s="125" t="str">
        <f t="shared" si="35"/>
        <v/>
      </c>
      <c r="AE177" s="126">
        <v>165</v>
      </c>
      <c r="AF177" s="126" t="str">
        <f t="shared" si="36"/>
        <v/>
      </c>
      <c r="AG177" s="126" t="str">
        <f t="shared" si="37"/>
        <v/>
      </c>
      <c r="AH177" s="126" t="str">
        <f t="shared" si="38"/>
        <v/>
      </c>
      <c r="AI177" s="126" t="str">
        <f t="shared" si="39"/>
        <v/>
      </c>
      <c r="AJ177" s="126" t="str">
        <f t="shared" si="40"/>
        <v/>
      </c>
      <c r="AK177" s="126" t="str">
        <f t="shared" si="41"/>
        <v/>
      </c>
    </row>
    <row r="178" spans="2:37" ht="15" x14ac:dyDescent="0.2">
      <c r="B178" s="161">
        <v>166</v>
      </c>
      <c r="C178" s="345"/>
      <c r="D178" s="55"/>
      <c r="E178" s="55"/>
      <c r="F178" s="271"/>
      <c r="G178" s="124"/>
      <c r="H178" s="124"/>
      <c r="I178" s="176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Z178" s="125">
        <v>166</v>
      </c>
      <c r="AA178" s="125" t="str">
        <f t="shared" si="32"/>
        <v/>
      </c>
      <c r="AB178" s="125" t="str">
        <f t="shared" si="33"/>
        <v/>
      </c>
      <c r="AC178" s="125" t="str">
        <f t="shared" si="34"/>
        <v/>
      </c>
      <c r="AD178" s="125" t="str">
        <f t="shared" si="35"/>
        <v/>
      </c>
      <c r="AE178" s="126">
        <v>166</v>
      </c>
      <c r="AF178" s="126" t="str">
        <f t="shared" si="36"/>
        <v/>
      </c>
      <c r="AG178" s="126" t="str">
        <f t="shared" si="37"/>
        <v/>
      </c>
      <c r="AH178" s="126" t="str">
        <f t="shared" si="38"/>
        <v/>
      </c>
      <c r="AI178" s="126" t="str">
        <f t="shared" si="39"/>
        <v/>
      </c>
      <c r="AJ178" s="126" t="str">
        <f t="shared" si="40"/>
        <v/>
      </c>
      <c r="AK178" s="126" t="str">
        <f t="shared" si="41"/>
        <v/>
      </c>
    </row>
    <row r="179" spans="2:37" ht="15" x14ac:dyDescent="0.2">
      <c r="B179" s="161">
        <v>167</v>
      </c>
      <c r="C179" s="345"/>
      <c r="D179" s="55"/>
      <c r="E179" s="55"/>
      <c r="F179" s="271"/>
      <c r="G179" s="124"/>
      <c r="H179" s="124"/>
      <c r="I179" s="176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Z179" s="125">
        <v>167</v>
      </c>
      <c r="AA179" s="125" t="str">
        <f t="shared" si="32"/>
        <v/>
      </c>
      <c r="AB179" s="125" t="str">
        <f t="shared" si="33"/>
        <v/>
      </c>
      <c r="AC179" s="125" t="str">
        <f t="shared" si="34"/>
        <v/>
      </c>
      <c r="AD179" s="125" t="str">
        <f t="shared" si="35"/>
        <v/>
      </c>
      <c r="AE179" s="126">
        <v>167</v>
      </c>
      <c r="AF179" s="126" t="str">
        <f t="shared" si="36"/>
        <v/>
      </c>
      <c r="AG179" s="126" t="str">
        <f t="shared" si="37"/>
        <v/>
      </c>
      <c r="AH179" s="126" t="str">
        <f t="shared" si="38"/>
        <v/>
      </c>
      <c r="AI179" s="126" t="str">
        <f t="shared" si="39"/>
        <v/>
      </c>
      <c r="AJ179" s="126" t="str">
        <f t="shared" si="40"/>
        <v/>
      </c>
      <c r="AK179" s="126" t="str">
        <f t="shared" si="41"/>
        <v/>
      </c>
    </row>
    <row r="180" spans="2:37" ht="15" x14ac:dyDescent="0.2">
      <c r="B180" s="161">
        <v>168</v>
      </c>
      <c r="C180" s="345"/>
      <c r="D180" s="55"/>
      <c r="E180" s="55"/>
      <c r="F180" s="271"/>
      <c r="G180" s="124"/>
      <c r="H180" s="124"/>
      <c r="I180" s="176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Z180" s="125">
        <v>168</v>
      </c>
      <c r="AA180" s="125" t="str">
        <f t="shared" si="32"/>
        <v/>
      </c>
      <c r="AB180" s="125" t="str">
        <f t="shared" si="33"/>
        <v/>
      </c>
      <c r="AC180" s="125" t="str">
        <f t="shared" si="34"/>
        <v/>
      </c>
      <c r="AD180" s="125" t="str">
        <f t="shared" si="35"/>
        <v/>
      </c>
      <c r="AE180" s="126">
        <v>168</v>
      </c>
      <c r="AF180" s="126" t="str">
        <f t="shared" si="36"/>
        <v/>
      </c>
      <c r="AG180" s="126" t="str">
        <f t="shared" si="37"/>
        <v/>
      </c>
      <c r="AH180" s="126" t="str">
        <f t="shared" si="38"/>
        <v/>
      </c>
      <c r="AI180" s="126" t="str">
        <f t="shared" si="39"/>
        <v/>
      </c>
      <c r="AJ180" s="126" t="str">
        <f t="shared" si="40"/>
        <v/>
      </c>
      <c r="AK180" s="126" t="str">
        <f t="shared" si="41"/>
        <v/>
      </c>
    </row>
    <row r="181" spans="2:37" ht="15" x14ac:dyDescent="0.2">
      <c r="B181" s="161">
        <v>169</v>
      </c>
      <c r="C181" s="345"/>
      <c r="D181" s="55"/>
      <c r="E181" s="55"/>
      <c r="F181" s="271"/>
      <c r="G181" s="124"/>
      <c r="H181" s="124"/>
      <c r="I181" s="176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Z181" s="125">
        <v>169</v>
      </c>
      <c r="AA181" s="125" t="str">
        <f t="shared" si="32"/>
        <v/>
      </c>
      <c r="AB181" s="125" t="str">
        <f t="shared" si="33"/>
        <v/>
      </c>
      <c r="AC181" s="125" t="str">
        <f t="shared" si="34"/>
        <v/>
      </c>
      <c r="AD181" s="125" t="str">
        <f t="shared" si="35"/>
        <v/>
      </c>
      <c r="AE181" s="126">
        <v>169</v>
      </c>
      <c r="AF181" s="126" t="str">
        <f t="shared" si="36"/>
        <v/>
      </c>
      <c r="AG181" s="126" t="str">
        <f t="shared" si="37"/>
        <v/>
      </c>
      <c r="AH181" s="126" t="str">
        <f t="shared" si="38"/>
        <v/>
      </c>
      <c r="AI181" s="126" t="str">
        <f t="shared" si="39"/>
        <v/>
      </c>
      <c r="AJ181" s="126" t="str">
        <f t="shared" si="40"/>
        <v/>
      </c>
      <c r="AK181" s="126" t="str">
        <f t="shared" si="41"/>
        <v/>
      </c>
    </row>
    <row r="182" spans="2:37" ht="15" x14ac:dyDescent="0.2">
      <c r="B182" s="161">
        <v>170</v>
      </c>
      <c r="C182" s="345"/>
      <c r="D182" s="55"/>
      <c r="E182" s="55"/>
      <c r="F182" s="271"/>
      <c r="G182" s="124"/>
      <c r="H182" s="124"/>
      <c r="I182" s="176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Z182" s="125">
        <v>170</v>
      </c>
      <c r="AA182" s="125" t="str">
        <f t="shared" si="32"/>
        <v/>
      </c>
      <c r="AB182" s="125" t="str">
        <f t="shared" si="33"/>
        <v/>
      </c>
      <c r="AC182" s="125" t="str">
        <f t="shared" si="34"/>
        <v/>
      </c>
      <c r="AD182" s="125" t="str">
        <f t="shared" si="35"/>
        <v/>
      </c>
      <c r="AE182" s="126">
        <v>170</v>
      </c>
      <c r="AF182" s="126" t="str">
        <f t="shared" si="36"/>
        <v/>
      </c>
      <c r="AG182" s="126" t="str">
        <f t="shared" si="37"/>
        <v/>
      </c>
      <c r="AH182" s="126" t="str">
        <f t="shared" si="38"/>
        <v/>
      </c>
      <c r="AI182" s="126" t="str">
        <f t="shared" si="39"/>
        <v/>
      </c>
      <c r="AJ182" s="126" t="str">
        <f t="shared" si="40"/>
        <v/>
      </c>
      <c r="AK182" s="126" t="str">
        <f t="shared" si="41"/>
        <v/>
      </c>
    </row>
    <row r="183" spans="2:37" ht="15" x14ac:dyDescent="0.2">
      <c r="B183" s="161">
        <v>171</v>
      </c>
      <c r="C183" s="345"/>
      <c r="D183" s="55"/>
      <c r="E183" s="55"/>
      <c r="F183" s="271"/>
      <c r="G183" s="124"/>
      <c r="H183" s="124"/>
      <c r="I183" s="176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Z183" s="125">
        <v>171</v>
      </c>
      <c r="AA183" s="125" t="str">
        <f t="shared" si="32"/>
        <v/>
      </c>
      <c r="AB183" s="125" t="str">
        <f t="shared" si="33"/>
        <v/>
      </c>
      <c r="AC183" s="125" t="str">
        <f t="shared" si="34"/>
        <v/>
      </c>
      <c r="AD183" s="125" t="str">
        <f t="shared" si="35"/>
        <v/>
      </c>
      <c r="AE183" s="126">
        <v>171</v>
      </c>
      <c r="AF183" s="126" t="str">
        <f t="shared" si="36"/>
        <v/>
      </c>
      <c r="AG183" s="126" t="str">
        <f t="shared" si="37"/>
        <v/>
      </c>
      <c r="AH183" s="126" t="str">
        <f t="shared" si="38"/>
        <v/>
      </c>
      <c r="AI183" s="126" t="str">
        <f t="shared" si="39"/>
        <v/>
      </c>
      <c r="AJ183" s="126" t="str">
        <f t="shared" si="40"/>
        <v/>
      </c>
      <c r="AK183" s="126" t="str">
        <f t="shared" si="41"/>
        <v/>
      </c>
    </row>
    <row r="184" spans="2:37" ht="15" x14ac:dyDescent="0.2">
      <c r="B184" s="161">
        <v>172</v>
      </c>
      <c r="C184" s="345"/>
      <c r="D184" s="55"/>
      <c r="E184" s="55"/>
      <c r="F184" s="271"/>
      <c r="G184" s="124"/>
      <c r="H184" s="124"/>
      <c r="I184" s="176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Z184" s="125">
        <v>172</v>
      </c>
      <c r="AA184" s="125" t="str">
        <f t="shared" si="32"/>
        <v/>
      </c>
      <c r="AB184" s="125" t="str">
        <f t="shared" si="33"/>
        <v/>
      </c>
      <c r="AC184" s="125" t="str">
        <f t="shared" si="34"/>
        <v/>
      </c>
      <c r="AD184" s="125" t="str">
        <f t="shared" si="35"/>
        <v/>
      </c>
      <c r="AE184" s="126">
        <v>172</v>
      </c>
      <c r="AF184" s="126" t="str">
        <f t="shared" si="36"/>
        <v/>
      </c>
      <c r="AG184" s="126" t="str">
        <f t="shared" si="37"/>
        <v/>
      </c>
      <c r="AH184" s="126" t="str">
        <f t="shared" si="38"/>
        <v/>
      </c>
      <c r="AI184" s="126" t="str">
        <f t="shared" si="39"/>
        <v/>
      </c>
      <c r="AJ184" s="126" t="str">
        <f t="shared" si="40"/>
        <v/>
      </c>
      <c r="AK184" s="126" t="str">
        <f t="shared" si="41"/>
        <v/>
      </c>
    </row>
    <row r="185" spans="2:37" ht="15" x14ac:dyDescent="0.2">
      <c r="B185" s="161">
        <v>173</v>
      </c>
      <c r="C185" s="345"/>
      <c r="D185" s="55"/>
      <c r="E185" s="55"/>
      <c r="F185" s="271"/>
      <c r="G185" s="124"/>
      <c r="H185" s="124"/>
      <c r="I185" s="176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Z185" s="125">
        <v>173</v>
      </c>
      <c r="AA185" s="125" t="str">
        <f t="shared" si="32"/>
        <v/>
      </c>
      <c r="AB185" s="125" t="str">
        <f t="shared" si="33"/>
        <v/>
      </c>
      <c r="AC185" s="125" t="str">
        <f t="shared" si="34"/>
        <v/>
      </c>
      <c r="AD185" s="125" t="str">
        <f t="shared" si="35"/>
        <v/>
      </c>
      <c r="AE185" s="126">
        <v>173</v>
      </c>
      <c r="AF185" s="126" t="str">
        <f t="shared" si="36"/>
        <v/>
      </c>
      <c r="AG185" s="126" t="str">
        <f t="shared" si="37"/>
        <v/>
      </c>
      <c r="AH185" s="126" t="str">
        <f t="shared" si="38"/>
        <v/>
      </c>
      <c r="AI185" s="126" t="str">
        <f t="shared" si="39"/>
        <v/>
      </c>
      <c r="AJ185" s="126" t="str">
        <f t="shared" si="40"/>
        <v/>
      </c>
      <c r="AK185" s="126" t="str">
        <f t="shared" si="41"/>
        <v/>
      </c>
    </row>
    <row r="186" spans="2:37" ht="15" x14ac:dyDescent="0.2">
      <c r="B186" s="161">
        <v>174</v>
      </c>
      <c r="C186" s="345"/>
      <c r="D186" s="55"/>
      <c r="E186" s="55"/>
      <c r="F186" s="271"/>
      <c r="G186" s="124"/>
      <c r="H186" s="124"/>
      <c r="I186" s="176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Z186" s="125">
        <v>174</v>
      </c>
      <c r="AA186" s="125" t="str">
        <f t="shared" si="32"/>
        <v/>
      </c>
      <c r="AB186" s="125" t="str">
        <f t="shared" si="33"/>
        <v/>
      </c>
      <c r="AC186" s="125" t="str">
        <f t="shared" si="34"/>
        <v/>
      </c>
      <c r="AD186" s="125" t="str">
        <f t="shared" si="35"/>
        <v/>
      </c>
      <c r="AE186" s="126">
        <v>174</v>
      </c>
      <c r="AF186" s="126" t="str">
        <f t="shared" si="36"/>
        <v/>
      </c>
      <c r="AG186" s="126" t="str">
        <f t="shared" si="37"/>
        <v/>
      </c>
      <c r="AH186" s="126" t="str">
        <f t="shared" si="38"/>
        <v/>
      </c>
      <c r="AI186" s="126" t="str">
        <f t="shared" si="39"/>
        <v/>
      </c>
      <c r="AJ186" s="126" t="str">
        <f t="shared" si="40"/>
        <v/>
      </c>
      <c r="AK186" s="126" t="str">
        <f t="shared" si="41"/>
        <v/>
      </c>
    </row>
    <row r="187" spans="2:37" ht="15" x14ac:dyDescent="0.2">
      <c r="B187" s="161">
        <v>175</v>
      </c>
      <c r="C187" s="345"/>
      <c r="D187" s="55"/>
      <c r="E187" s="55"/>
      <c r="F187" s="271"/>
      <c r="G187" s="124"/>
      <c r="H187" s="124"/>
      <c r="I187" s="176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Z187" s="125">
        <v>175</v>
      </c>
      <c r="AA187" s="125" t="str">
        <f t="shared" si="32"/>
        <v/>
      </c>
      <c r="AB187" s="125" t="str">
        <f t="shared" si="33"/>
        <v/>
      </c>
      <c r="AC187" s="125" t="str">
        <f t="shared" si="34"/>
        <v/>
      </c>
      <c r="AD187" s="125" t="str">
        <f t="shared" si="35"/>
        <v/>
      </c>
      <c r="AE187" s="126">
        <v>175</v>
      </c>
      <c r="AF187" s="126" t="str">
        <f t="shared" si="36"/>
        <v/>
      </c>
      <c r="AG187" s="126" t="str">
        <f t="shared" si="37"/>
        <v/>
      </c>
      <c r="AH187" s="126" t="str">
        <f t="shared" si="38"/>
        <v/>
      </c>
      <c r="AI187" s="126" t="str">
        <f t="shared" si="39"/>
        <v/>
      </c>
      <c r="AJ187" s="126" t="str">
        <f t="shared" si="40"/>
        <v/>
      </c>
      <c r="AK187" s="126" t="str">
        <f t="shared" si="41"/>
        <v/>
      </c>
    </row>
    <row r="188" spans="2:37" ht="15" x14ac:dyDescent="0.2">
      <c r="B188" s="161">
        <v>176</v>
      </c>
      <c r="C188" s="345"/>
      <c r="D188" s="55"/>
      <c r="E188" s="55"/>
      <c r="F188" s="271"/>
      <c r="G188" s="124"/>
      <c r="H188" s="124"/>
      <c r="I188" s="176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Z188" s="125">
        <v>176</v>
      </c>
      <c r="AA188" s="125" t="str">
        <f t="shared" si="32"/>
        <v/>
      </c>
      <c r="AB188" s="125" t="str">
        <f t="shared" si="33"/>
        <v/>
      </c>
      <c r="AC188" s="125" t="str">
        <f t="shared" si="34"/>
        <v/>
      </c>
      <c r="AD188" s="125" t="str">
        <f t="shared" si="35"/>
        <v/>
      </c>
      <c r="AE188" s="126">
        <v>176</v>
      </c>
      <c r="AF188" s="126" t="str">
        <f t="shared" si="36"/>
        <v/>
      </c>
      <c r="AG188" s="126" t="str">
        <f t="shared" si="37"/>
        <v/>
      </c>
      <c r="AH188" s="126" t="str">
        <f t="shared" si="38"/>
        <v/>
      </c>
      <c r="AI188" s="126" t="str">
        <f t="shared" si="39"/>
        <v/>
      </c>
      <c r="AJ188" s="126" t="str">
        <f t="shared" si="40"/>
        <v/>
      </c>
      <c r="AK188" s="126" t="str">
        <f t="shared" si="41"/>
        <v/>
      </c>
    </row>
    <row r="189" spans="2:37" ht="15" x14ac:dyDescent="0.2">
      <c r="B189" s="161">
        <v>177</v>
      </c>
      <c r="C189" s="345"/>
      <c r="D189" s="55"/>
      <c r="E189" s="55"/>
      <c r="F189" s="271"/>
      <c r="G189" s="124"/>
      <c r="H189" s="124"/>
      <c r="I189" s="176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Z189" s="125">
        <v>177</v>
      </c>
      <c r="AA189" s="125" t="str">
        <f t="shared" si="32"/>
        <v/>
      </c>
      <c r="AB189" s="125" t="str">
        <f t="shared" si="33"/>
        <v/>
      </c>
      <c r="AC189" s="125" t="str">
        <f t="shared" si="34"/>
        <v/>
      </c>
      <c r="AD189" s="125" t="str">
        <f t="shared" si="35"/>
        <v/>
      </c>
      <c r="AE189" s="126">
        <v>177</v>
      </c>
      <c r="AF189" s="126" t="str">
        <f t="shared" si="36"/>
        <v/>
      </c>
      <c r="AG189" s="126" t="str">
        <f t="shared" si="37"/>
        <v/>
      </c>
      <c r="AH189" s="126" t="str">
        <f t="shared" si="38"/>
        <v/>
      </c>
      <c r="AI189" s="126" t="str">
        <f t="shared" si="39"/>
        <v/>
      </c>
      <c r="AJ189" s="126" t="str">
        <f t="shared" si="40"/>
        <v/>
      </c>
      <c r="AK189" s="126" t="str">
        <f t="shared" si="41"/>
        <v/>
      </c>
    </row>
    <row r="190" spans="2:37" ht="15" x14ac:dyDescent="0.2">
      <c r="B190" s="161">
        <v>178</v>
      </c>
      <c r="C190" s="345"/>
      <c r="D190" s="55"/>
      <c r="E190" s="55"/>
      <c r="F190" s="271"/>
      <c r="G190" s="124"/>
      <c r="H190" s="124"/>
      <c r="I190" s="176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Z190" s="125">
        <v>178</v>
      </c>
      <c r="AA190" s="125" t="str">
        <f t="shared" si="32"/>
        <v/>
      </c>
      <c r="AB190" s="125" t="str">
        <f t="shared" si="33"/>
        <v/>
      </c>
      <c r="AC190" s="125" t="str">
        <f t="shared" si="34"/>
        <v/>
      </c>
      <c r="AD190" s="125" t="str">
        <f t="shared" si="35"/>
        <v/>
      </c>
      <c r="AE190" s="126">
        <v>178</v>
      </c>
      <c r="AF190" s="126" t="str">
        <f t="shared" si="36"/>
        <v/>
      </c>
      <c r="AG190" s="126" t="str">
        <f t="shared" si="37"/>
        <v/>
      </c>
      <c r="AH190" s="126" t="str">
        <f t="shared" si="38"/>
        <v/>
      </c>
      <c r="AI190" s="126" t="str">
        <f t="shared" si="39"/>
        <v/>
      </c>
      <c r="AJ190" s="126" t="str">
        <f t="shared" si="40"/>
        <v/>
      </c>
      <c r="AK190" s="126" t="str">
        <f t="shared" si="41"/>
        <v/>
      </c>
    </row>
    <row r="191" spans="2:37" ht="15" x14ac:dyDescent="0.2">
      <c r="B191" s="161">
        <v>179</v>
      </c>
      <c r="C191" s="345"/>
      <c r="D191" s="55"/>
      <c r="E191" s="55"/>
      <c r="F191" s="271"/>
      <c r="G191" s="124"/>
      <c r="H191" s="124"/>
      <c r="I191" s="176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Z191" s="125">
        <v>179</v>
      </c>
      <c r="AA191" s="125" t="str">
        <f t="shared" si="32"/>
        <v/>
      </c>
      <c r="AB191" s="125" t="str">
        <f t="shared" si="33"/>
        <v/>
      </c>
      <c r="AC191" s="125" t="str">
        <f t="shared" si="34"/>
        <v/>
      </c>
      <c r="AD191" s="125" t="str">
        <f t="shared" si="35"/>
        <v/>
      </c>
      <c r="AE191" s="126">
        <v>179</v>
      </c>
      <c r="AF191" s="126" t="str">
        <f t="shared" si="36"/>
        <v/>
      </c>
      <c r="AG191" s="126" t="str">
        <f t="shared" si="37"/>
        <v/>
      </c>
      <c r="AH191" s="126" t="str">
        <f t="shared" si="38"/>
        <v/>
      </c>
      <c r="AI191" s="126" t="str">
        <f t="shared" si="39"/>
        <v/>
      </c>
      <c r="AJ191" s="126" t="str">
        <f t="shared" si="40"/>
        <v/>
      </c>
      <c r="AK191" s="126" t="str">
        <f t="shared" si="41"/>
        <v/>
      </c>
    </row>
    <row r="192" spans="2:37" ht="15" x14ac:dyDescent="0.2">
      <c r="B192" s="161">
        <v>180</v>
      </c>
      <c r="C192" s="345"/>
      <c r="D192" s="55"/>
      <c r="E192" s="55"/>
      <c r="F192" s="271"/>
      <c r="G192" s="124"/>
      <c r="H192" s="124"/>
      <c r="I192" s="176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Z192" s="125">
        <v>180</v>
      </c>
      <c r="AA192" s="125" t="str">
        <f t="shared" si="32"/>
        <v/>
      </c>
      <c r="AB192" s="125" t="str">
        <f t="shared" si="33"/>
        <v/>
      </c>
      <c r="AC192" s="125" t="str">
        <f t="shared" si="34"/>
        <v/>
      </c>
      <c r="AD192" s="125" t="str">
        <f t="shared" si="35"/>
        <v/>
      </c>
      <c r="AE192" s="126">
        <v>180</v>
      </c>
      <c r="AF192" s="126" t="str">
        <f t="shared" si="36"/>
        <v/>
      </c>
      <c r="AG192" s="126" t="str">
        <f t="shared" si="37"/>
        <v/>
      </c>
      <c r="AH192" s="126" t="str">
        <f t="shared" si="38"/>
        <v/>
      </c>
      <c r="AI192" s="126" t="str">
        <f t="shared" si="39"/>
        <v/>
      </c>
      <c r="AJ192" s="126" t="str">
        <f t="shared" si="40"/>
        <v/>
      </c>
      <c r="AK192" s="126" t="str">
        <f t="shared" si="41"/>
        <v/>
      </c>
    </row>
    <row r="193" spans="2:37" ht="15" x14ac:dyDescent="0.2">
      <c r="B193" s="161">
        <v>181</v>
      </c>
      <c r="C193" s="345"/>
      <c r="D193" s="55"/>
      <c r="E193" s="55"/>
      <c r="F193" s="271"/>
      <c r="G193" s="124"/>
      <c r="H193" s="124"/>
      <c r="I193" s="176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Z193" s="125">
        <v>181</v>
      </c>
      <c r="AA193" s="125" t="str">
        <f t="shared" si="32"/>
        <v/>
      </c>
      <c r="AB193" s="125" t="str">
        <f t="shared" si="33"/>
        <v/>
      </c>
      <c r="AC193" s="125" t="str">
        <f t="shared" si="34"/>
        <v/>
      </c>
      <c r="AD193" s="125" t="str">
        <f t="shared" si="35"/>
        <v/>
      </c>
      <c r="AE193" s="126">
        <v>181</v>
      </c>
      <c r="AF193" s="126" t="str">
        <f t="shared" si="36"/>
        <v/>
      </c>
      <c r="AG193" s="126" t="str">
        <f t="shared" si="37"/>
        <v/>
      </c>
      <c r="AH193" s="126" t="str">
        <f t="shared" si="38"/>
        <v/>
      </c>
      <c r="AI193" s="126" t="str">
        <f t="shared" si="39"/>
        <v/>
      </c>
      <c r="AJ193" s="126" t="str">
        <f t="shared" si="40"/>
        <v/>
      </c>
      <c r="AK193" s="126" t="str">
        <f t="shared" si="41"/>
        <v/>
      </c>
    </row>
    <row r="194" spans="2:37" ht="15" x14ac:dyDescent="0.2">
      <c r="B194" s="161">
        <v>182</v>
      </c>
      <c r="C194" s="345"/>
      <c r="D194" s="55"/>
      <c r="E194" s="55"/>
      <c r="F194" s="271"/>
      <c r="G194" s="124"/>
      <c r="H194" s="124"/>
      <c r="I194" s="176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Z194" s="125">
        <v>182</v>
      </c>
      <c r="AA194" s="125" t="str">
        <f t="shared" si="32"/>
        <v/>
      </c>
      <c r="AB194" s="125" t="str">
        <f t="shared" si="33"/>
        <v/>
      </c>
      <c r="AC194" s="125" t="str">
        <f t="shared" si="34"/>
        <v/>
      </c>
      <c r="AD194" s="125" t="str">
        <f t="shared" si="35"/>
        <v/>
      </c>
      <c r="AE194" s="126">
        <v>182</v>
      </c>
      <c r="AF194" s="126" t="str">
        <f t="shared" si="36"/>
        <v/>
      </c>
      <c r="AG194" s="126" t="str">
        <f t="shared" si="37"/>
        <v/>
      </c>
      <c r="AH194" s="126" t="str">
        <f t="shared" si="38"/>
        <v/>
      </c>
      <c r="AI194" s="126" t="str">
        <f t="shared" si="39"/>
        <v/>
      </c>
      <c r="AJ194" s="126" t="str">
        <f t="shared" si="40"/>
        <v/>
      </c>
      <c r="AK194" s="126" t="str">
        <f t="shared" si="41"/>
        <v/>
      </c>
    </row>
    <row r="195" spans="2:37" ht="15" x14ac:dyDescent="0.2">
      <c r="B195" s="161">
        <v>183</v>
      </c>
      <c r="C195" s="345"/>
      <c r="D195" s="55"/>
      <c r="E195" s="55"/>
      <c r="F195" s="271"/>
      <c r="G195" s="124"/>
      <c r="H195" s="124"/>
      <c r="I195" s="176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Z195" s="125">
        <v>183</v>
      </c>
      <c r="AA195" s="125" t="str">
        <f t="shared" si="32"/>
        <v/>
      </c>
      <c r="AB195" s="125" t="str">
        <f t="shared" si="33"/>
        <v/>
      </c>
      <c r="AC195" s="125" t="str">
        <f t="shared" si="34"/>
        <v/>
      </c>
      <c r="AD195" s="125" t="str">
        <f t="shared" si="35"/>
        <v/>
      </c>
      <c r="AE195" s="126">
        <v>183</v>
      </c>
      <c r="AF195" s="126" t="str">
        <f t="shared" si="36"/>
        <v/>
      </c>
      <c r="AG195" s="126" t="str">
        <f t="shared" si="37"/>
        <v/>
      </c>
      <c r="AH195" s="126" t="str">
        <f t="shared" si="38"/>
        <v/>
      </c>
      <c r="AI195" s="126" t="str">
        <f t="shared" si="39"/>
        <v/>
      </c>
      <c r="AJ195" s="126" t="str">
        <f t="shared" si="40"/>
        <v/>
      </c>
      <c r="AK195" s="126" t="str">
        <f t="shared" si="41"/>
        <v/>
      </c>
    </row>
    <row r="196" spans="2:37" ht="15" x14ac:dyDescent="0.2">
      <c r="B196" s="161">
        <v>184</v>
      </c>
      <c r="C196" s="345"/>
      <c r="D196" s="55"/>
      <c r="E196" s="55"/>
      <c r="F196" s="271"/>
      <c r="G196" s="124"/>
      <c r="H196" s="124"/>
      <c r="I196" s="176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Z196" s="125">
        <v>184</v>
      </c>
      <c r="AA196" s="125" t="str">
        <f t="shared" si="32"/>
        <v/>
      </c>
      <c r="AB196" s="125" t="str">
        <f t="shared" si="33"/>
        <v/>
      </c>
      <c r="AC196" s="125" t="str">
        <f t="shared" si="34"/>
        <v/>
      </c>
      <c r="AD196" s="125" t="str">
        <f t="shared" si="35"/>
        <v/>
      </c>
      <c r="AE196" s="126">
        <v>184</v>
      </c>
      <c r="AF196" s="126" t="str">
        <f t="shared" si="36"/>
        <v/>
      </c>
      <c r="AG196" s="126" t="str">
        <f t="shared" si="37"/>
        <v/>
      </c>
      <c r="AH196" s="126" t="str">
        <f t="shared" si="38"/>
        <v/>
      </c>
      <c r="AI196" s="126" t="str">
        <f t="shared" si="39"/>
        <v/>
      </c>
      <c r="AJ196" s="126" t="str">
        <f t="shared" si="40"/>
        <v/>
      </c>
      <c r="AK196" s="126" t="str">
        <f t="shared" si="41"/>
        <v/>
      </c>
    </row>
    <row r="197" spans="2:37" ht="15" x14ac:dyDescent="0.2">
      <c r="B197" s="161">
        <v>185</v>
      </c>
      <c r="C197" s="345"/>
      <c r="D197" s="55"/>
      <c r="E197" s="55"/>
      <c r="F197" s="271"/>
      <c r="G197" s="124"/>
      <c r="H197" s="124"/>
      <c r="I197" s="176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Z197" s="125">
        <v>185</v>
      </c>
      <c r="AA197" s="125" t="str">
        <f t="shared" si="32"/>
        <v/>
      </c>
      <c r="AB197" s="125" t="str">
        <f t="shared" si="33"/>
        <v/>
      </c>
      <c r="AC197" s="125" t="str">
        <f t="shared" si="34"/>
        <v/>
      </c>
      <c r="AD197" s="125" t="str">
        <f t="shared" si="35"/>
        <v/>
      </c>
      <c r="AE197" s="126">
        <v>185</v>
      </c>
      <c r="AF197" s="126" t="str">
        <f t="shared" si="36"/>
        <v/>
      </c>
      <c r="AG197" s="126" t="str">
        <f t="shared" si="37"/>
        <v/>
      </c>
      <c r="AH197" s="126" t="str">
        <f t="shared" si="38"/>
        <v/>
      </c>
      <c r="AI197" s="126" t="str">
        <f t="shared" si="39"/>
        <v/>
      </c>
      <c r="AJ197" s="126" t="str">
        <f t="shared" si="40"/>
        <v/>
      </c>
      <c r="AK197" s="126" t="str">
        <f t="shared" si="41"/>
        <v/>
      </c>
    </row>
    <row r="198" spans="2:37" ht="15" x14ac:dyDescent="0.2">
      <c r="B198" s="161">
        <v>186</v>
      </c>
      <c r="C198" s="345"/>
      <c r="D198" s="55"/>
      <c r="E198" s="55"/>
      <c r="F198" s="271"/>
      <c r="G198" s="124"/>
      <c r="H198" s="124"/>
      <c r="I198" s="176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Z198" s="125">
        <v>186</v>
      </c>
      <c r="AA198" s="125" t="str">
        <f t="shared" si="32"/>
        <v/>
      </c>
      <c r="AB198" s="125" t="str">
        <f t="shared" si="33"/>
        <v/>
      </c>
      <c r="AC198" s="125" t="str">
        <f t="shared" si="34"/>
        <v/>
      </c>
      <c r="AD198" s="125" t="str">
        <f t="shared" si="35"/>
        <v/>
      </c>
      <c r="AE198" s="126">
        <v>186</v>
      </c>
      <c r="AF198" s="126" t="str">
        <f t="shared" si="36"/>
        <v/>
      </c>
      <c r="AG198" s="126" t="str">
        <f t="shared" si="37"/>
        <v/>
      </c>
      <c r="AH198" s="126" t="str">
        <f t="shared" si="38"/>
        <v/>
      </c>
      <c r="AI198" s="126" t="str">
        <f t="shared" si="39"/>
        <v/>
      </c>
      <c r="AJ198" s="126" t="str">
        <f t="shared" si="40"/>
        <v/>
      </c>
      <c r="AK198" s="126" t="str">
        <f t="shared" si="41"/>
        <v/>
      </c>
    </row>
    <row r="199" spans="2:37" ht="15" x14ac:dyDescent="0.2">
      <c r="B199" s="161">
        <v>187</v>
      </c>
      <c r="C199" s="345"/>
      <c r="D199" s="55"/>
      <c r="E199" s="55"/>
      <c r="F199" s="271"/>
      <c r="G199" s="124"/>
      <c r="H199" s="124"/>
      <c r="I199" s="176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Z199" s="125">
        <v>187</v>
      </c>
      <c r="AA199" s="125" t="str">
        <f t="shared" si="32"/>
        <v/>
      </c>
      <c r="AB199" s="125" t="str">
        <f t="shared" si="33"/>
        <v/>
      </c>
      <c r="AC199" s="125" t="str">
        <f t="shared" si="34"/>
        <v/>
      </c>
      <c r="AD199" s="125" t="str">
        <f t="shared" si="35"/>
        <v/>
      </c>
      <c r="AE199" s="126">
        <v>187</v>
      </c>
      <c r="AF199" s="126" t="str">
        <f t="shared" si="36"/>
        <v/>
      </c>
      <c r="AG199" s="126" t="str">
        <f t="shared" si="37"/>
        <v/>
      </c>
      <c r="AH199" s="126" t="str">
        <f t="shared" si="38"/>
        <v/>
      </c>
      <c r="AI199" s="126" t="str">
        <f t="shared" si="39"/>
        <v/>
      </c>
      <c r="AJ199" s="126" t="str">
        <f t="shared" si="40"/>
        <v/>
      </c>
      <c r="AK199" s="126" t="str">
        <f t="shared" si="41"/>
        <v/>
      </c>
    </row>
    <row r="200" spans="2:37" ht="15" x14ac:dyDescent="0.2">
      <c r="B200" s="161">
        <v>188</v>
      </c>
      <c r="C200" s="345"/>
      <c r="D200" s="55"/>
      <c r="E200" s="55"/>
      <c r="F200" s="271"/>
      <c r="G200" s="124"/>
      <c r="H200" s="124"/>
      <c r="I200" s="176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Z200" s="125">
        <v>188</v>
      </c>
      <c r="AA200" s="125" t="str">
        <f t="shared" si="32"/>
        <v/>
      </c>
      <c r="AB200" s="125" t="str">
        <f t="shared" si="33"/>
        <v/>
      </c>
      <c r="AC200" s="125" t="str">
        <f t="shared" si="34"/>
        <v/>
      </c>
      <c r="AD200" s="125" t="str">
        <f t="shared" si="35"/>
        <v/>
      </c>
      <c r="AE200" s="126">
        <v>188</v>
      </c>
      <c r="AF200" s="126" t="str">
        <f t="shared" si="36"/>
        <v/>
      </c>
      <c r="AG200" s="126" t="str">
        <f t="shared" si="37"/>
        <v/>
      </c>
      <c r="AH200" s="126" t="str">
        <f t="shared" si="38"/>
        <v/>
      </c>
      <c r="AI200" s="126" t="str">
        <f t="shared" si="39"/>
        <v/>
      </c>
      <c r="AJ200" s="126" t="str">
        <f t="shared" si="40"/>
        <v/>
      </c>
      <c r="AK200" s="126" t="str">
        <f t="shared" si="41"/>
        <v/>
      </c>
    </row>
    <row r="201" spans="2:37" ht="15" x14ac:dyDescent="0.2">
      <c r="B201" s="161">
        <v>189</v>
      </c>
      <c r="C201" s="345"/>
      <c r="D201" s="55"/>
      <c r="E201" s="55"/>
      <c r="F201" s="271"/>
      <c r="G201" s="124"/>
      <c r="H201" s="124"/>
      <c r="I201" s="176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Z201" s="125">
        <v>189</v>
      </c>
      <c r="AA201" s="125" t="str">
        <f t="shared" si="32"/>
        <v/>
      </c>
      <c r="AB201" s="125" t="str">
        <f t="shared" si="33"/>
        <v/>
      </c>
      <c r="AC201" s="125" t="str">
        <f t="shared" si="34"/>
        <v/>
      </c>
      <c r="AD201" s="125" t="str">
        <f t="shared" si="35"/>
        <v/>
      </c>
      <c r="AE201" s="126">
        <v>189</v>
      </c>
      <c r="AF201" s="126" t="str">
        <f t="shared" si="36"/>
        <v/>
      </c>
      <c r="AG201" s="126" t="str">
        <f t="shared" si="37"/>
        <v/>
      </c>
      <c r="AH201" s="126" t="str">
        <f t="shared" si="38"/>
        <v/>
      </c>
      <c r="AI201" s="126" t="str">
        <f t="shared" si="39"/>
        <v/>
      </c>
      <c r="AJ201" s="126" t="str">
        <f t="shared" si="40"/>
        <v/>
      </c>
      <c r="AK201" s="126" t="str">
        <f t="shared" si="41"/>
        <v/>
      </c>
    </row>
    <row r="202" spans="2:37" ht="15" x14ac:dyDescent="0.2">
      <c r="B202" s="161">
        <v>190</v>
      </c>
      <c r="C202" s="345"/>
      <c r="D202" s="55"/>
      <c r="E202" s="55"/>
      <c r="F202" s="271"/>
      <c r="G202" s="124"/>
      <c r="H202" s="124"/>
      <c r="I202" s="176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Z202" s="125">
        <v>190</v>
      </c>
      <c r="AA202" s="125" t="str">
        <f t="shared" si="32"/>
        <v/>
      </c>
      <c r="AB202" s="125" t="str">
        <f t="shared" si="33"/>
        <v/>
      </c>
      <c r="AC202" s="125" t="str">
        <f t="shared" si="34"/>
        <v/>
      </c>
      <c r="AD202" s="125" t="str">
        <f t="shared" si="35"/>
        <v/>
      </c>
      <c r="AE202" s="126">
        <v>190</v>
      </c>
      <c r="AF202" s="126" t="str">
        <f t="shared" si="36"/>
        <v/>
      </c>
      <c r="AG202" s="126" t="str">
        <f t="shared" si="37"/>
        <v/>
      </c>
      <c r="AH202" s="126" t="str">
        <f t="shared" si="38"/>
        <v/>
      </c>
      <c r="AI202" s="126" t="str">
        <f t="shared" si="39"/>
        <v/>
      </c>
      <c r="AJ202" s="126" t="str">
        <f t="shared" si="40"/>
        <v/>
      </c>
      <c r="AK202" s="126" t="str">
        <f t="shared" si="41"/>
        <v/>
      </c>
    </row>
    <row r="203" spans="2:37" ht="15" x14ac:dyDescent="0.2">
      <c r="B203" s="161">
        <v>191</v>
      </c>
      <c r="C203" s="345"/>
      <c r="D203" s="55"/>
      <c r="E203" s="55"/>
      <c r="F203" s="271"/>
      <c r="G203" s="124"/>
      <c r="H203" s="124"/>
      <c r="I203" s="176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Z203" s="125">
        <v>191</v>
      </c>
      <c r="AA203" s="125" t="str">
        <f t="shared" si="32"/>
        <v/>
      </c>
      <c r="AB203" s="125" t="str">
        <f t="shared" si="33"/>
        <v/>
      </c>
      <c r="AC203" s="125" t="str">
        <f t="shared" si="34"/>
        <v/>
      </c>
      <c r="AD203" s="125" t="str">
        <f t="shared" si="35"/>
        <v/>
      </c>
      <c r="AE203" s="126">
        <v>191</v>
      </c>
      <c r="AF203" s="126" t="str">
        <f t="shared" si="36"/>
        <v/>
      </c>
      <c r="AG203" s="126" t="str">
        <f t="shared" si="37"/>
        <v/>
      </c>
      <c r="AH203" s="126" t="str">
        <f t="shared" si="38"/>
        <v/>
      </c>
      <c r="AI203" s="126" t="str">
        <f t="shared" si="39"/>
        <v/>
      </c>
      <c r="AJ203" s="126" t="str">
        <f t="shared" si="40"/>
        <v/>
      </c>
      <c r="AK203" s="126" t="str">
        <f t="shared" si="41"/>
        <v/>
      </c>
    </row>
    <row r="204" spans="2:37" ht="15" x14ac:dyDescent="0.2">
      <c r="B204" s="161">
        <v>192</v>
      </c>
      <c r="C204" s="345"/>
      <c r="D204" s="55"/>
      <c r="E204" s="55"/>
      <c r="F204" s="271"/>
      <c r="G204" s="124"/>
      <c r="H204" s="124"/>
      <c r="I204" s="176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Z204" s="125">
        <v>192</v>
      </c>
      <c r="AA204" s="125" t="str">
        <f t="shared" si="32"/>
        <v/>
      </c>
      <c r="AB204" s="125" t="str">
        <f t="shared" si="33"/>
        <v/>
      </c>
      <c r="AC204" s="125" t="str">
        <f t="shared" si="34"/>
        <v/>
      </c>
      <c r="AD204" s="125" t="str">
        <f t="shared" si="35"/>
        <v/>
      </c>
      <c r="AE204" s="126">
        <v>192</v>
      </c>
      <c r="AF204" s="126" t="str">
        <f t="shared" si="36"/>
        <v/>
      </c>
      <c r="AG204" s="126" t="str">
        <f t="shared" si="37"/>
        <v/>
      </c>
      <c r="AH204" s="126" t="str">
        <f t="shared" si="38"/>
        <v/>
      </c>
      <c r="AI204" s="126" t="str">
        <f t="shared" si="39"/>
        <v/>
      </c>
      <c r="AJ204" s="126" t="str">
        <f t="shared" si="40"/>
        <v/>
      </c>
      <c r="AK204" s="126" t="str">
        <f t="shared" si="41"/>
        <v/>
      </c>
    </row>
    <row r="205" spans="2:37" ht="15" x14ac:dyDescent="0.2">
      <c r="B205" s="161">
        <v>193</v>
      </c>
      <c r="C205" s="345"/>
      <c r="D205" s="55"/>
      <c r="E205" s="55"/>
      <c r="F205" s="271"/>
      <c r="G205" s="124"/>
      <c r="H205" s="124"/>
      <c r="I205" s="176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Z205" s="125">
        <v>193</v>
      </c>
      <c r="AA205" s="125" t="str">
        <f t="shared" si="32"/>
        <v/>
      </c>
      <c r="AB205" s="125" t="str">
        <f t="shared" si="33"/>
        <v/>
      </c>
      <c r="AC205" s="125" t="str">
        <f t="shared" si="34"/>
        <v/>
      </c>
      <c r="AD205" s="125" t="str">
        <f t="shared" si="35"/>
        <v/>
      </c>
      <c r="AE205" s="126">
        <v>193</v>
      </c>
      <c r="AF205" s="126" t="str">
        <f t="shared" si="36"/>
        <v/>
      </c>
      <c r="AG205" s="126" t="str">
        <f t="shared" si="37"/>
        <v/>
      </c>
      <c r="AH205" s="126" t="str">
        <f t="shared" si="38"/>
        <v/>
      </c>
      <c r="AI205" s="126" t="str">
        <f t="shared" si="39"/>
        <v/>
      </c>
      <c r="AJ205" s="126" t="str">
        <f t="shared" si="40"/>
        <v/>
      </c>
      <c r="AK205" s="126" t="str">
        <f t="shared" si="41"/>
        <v/>
      </c>
    </row>
    <row r="206" spans="2:37" ht="15" x14ac:dyDescent="0.2">
      <c r="B206" s="161">
        <v>194</v>
      </c>
      <c r="C206" s="345"/>
      <c r="D206" s="55"/>
      <c r="E206" s="55"/>
      <c r="F206" s="271"/>
      <c r="G206" s="124"/>
      <c r="H206" s="124"/>
      <c r="I206" s="176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Z206" s="125">
        <v>194</v>
      </c>
      <c r="AA206" s="125" t="str">
        <f t="shared" ref="AA206:AA269" si="42">IF(AND(C206=1,D206&lt;&gt;""),D206,"")</f>
        <v/>
      </c>
      <c r="AB206" s="125" t="str">
        <f t="shared" ref="AB206:AB269" si="43">IF(AND(C206=1,E206&lt;&gt;""),E206,"")</f>
        <v/>
      </c>
      <c r="AC206" s="125" t="str">
        <f t="shared" ref="AC206:AC269" si="44">IF(AND(C206=2,D206&lt;&gt;""),D206,"")</f>
        <v/>
      </c>
      <c r="AD206" s="125" t="str">
        <f t="shared" ref="AD206:AD269" si="45">IF(AND(C206=2,E206&lt;&gt;""),E206,"")</f>
        <v/>
      </c>
      <c r="AE206" s="126">
        <v>194</v>
      </c>
      <c r="AF206" s="126" t="str">
        <f t="shared" ref="AF206:AF269" si="46">IF(AND(C206=1,E206&lt;&gt;"",D206&lt;&gt;""),D206,"")</f>
        <v/>
      </c>
      <c r="AG206" s="126" t="str">
        <f t="shared" ref="AG206:AG269" si="47">IF(AND(C206=1,D206&lt;&gt;"",E206&lt;&gt;""),E206,"")</f>
        <v/>
      </c>
      <c r="AH206" s="126" t="str">
        <f t="shared" ref="AH206:AH269" si="48">IF(AND(AF206="",AG206=""),"",AG206-AF206)</f>
        <v/>
      </c>
      <c r="AI206" s="126" t="str">
        <f t="shared" ref="AI206:AI269" si="49">IF(AND(C206=2,E206&lt;&gt;"",D206&lt;&gt;""),D206,"")</f>
        <v/>
      </c>
      <c r="AJ206" s="126" t="str">
        <f t="shared" ref="AJ206:AJ269" si="50">IF(AND(C206=2,D206&lt;&gt;"",E206&lt;&gt;""),E206,"")</f>
        <v/>
      </c>
      <c r="AK206" s="126" t="str">
        <f t="shared" ref="AK206:AK269" si="51">IF(AND(AI206="",AJ206=""),"",AJ206-AI206)</f>
        <v/>
      </c>
    </row>
    <row r="207" spans="2:37" ht="15" x14ac:dyDescent="0.2">
      <c r="B207" s="161">
        <v>195</v>
      </c>
      <c r="C207" s="345"/>
      <c r="D207" s="55"/>
      <c r="E207" s="55"/>
      <c r="F207" s="271"/>
      <c r="G207" s="124"/>
      <c r="H207" s="124"/>
      <c r="I207" s="176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Z207" s="125">
        <v>195</v>
      </c>
      <c r="AA207" s="125" t="str">
        <f t="shared" si="42"/>
        <v/>
      </c>
      <c r="AB207" s="125" t="str">
        <f t="shared" si="43"/>
        <v/>
      </c>
      <c r="AC207" s="125" t="str">
        <f t="shared" si="44"/>
        <v/>
      </c>
      <c r="AD207" s="125" t="str">
        <f t="shared" si="45"/>
        <v/>
      </c>
      <c r="AE207" s="126">
        <v>195</v>
      </c>
      <c r="AF207" s="126" t="str">
        <f t="shared" si="46"/>
        <v/>
      </c>
      <c r="AG207" s="126" t="str">
        <f t="shared" si="47"/>
        <v/>
      </c>
      <c r="AH207" s="126" t="str">
        <f t="shared" si="48"/>
        <v/>
      </c>
      <c r="AI207" s="126" t="str">
        <f t="shared" si="49"/>
        <v/>
      </c>
      <c r="AJ207" s="126" t="str">
        <f t="shared" si="50"/>
        <v/>
      </c>
      <c r="AK207" s="126" t="str">
        <f t="shared" si="51"/>
        <v/>
      </c>
    </row>
    <row r="208" spans="2:37" ht="15" x14ac:dyDescent="0.2">
      <c r="B208" s="161">
        <v>196</v>
      </c>
      <c r="C208" s="345"/>
      <c r="D208" s="55"/>
      <c r="E208" s="55"/>
      <c r="F208" s="271"/>
      <c r="G208" s="124"/>
      <c r="H208" s="124"/>
      <c r="I208" s="176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Z208" s="125">
        <v>196</v>
      </c>
      <c r="AA208" s="125" t="str">
        <f t="shared" si="42"/>
        <v/>
      </c>
      <c r="AB208" s="125" t="str">
        <f t="shared" si="43"/>
        <v/>
      </c>
      <c r="AC208" s="125" t="str">
        <f t="shared" si="44"/>
        <v/>
      </c>
      <c r="AD208" s="125" t="str">
        <f t="shared" si="45"/>
        <v/>
      </c>
      <c r="AE208" s="126">
        <v>196</v>
      </c>
      <c r="AF208" s="126" t="str">
        <f t="shared" si="46"/>
        <v/>
      </c>
      <c r="AG208" s="126" t="str">
        <f t="shared" si="47"/>
        <v/>
      </c>
      <c r="AH208" s="126" t="str">
        <f t="shared" si="48"/>
        <v/>
      </c>
      <c r="AI208" s="126" t="str">
        <f t="shared" si="49"/>
        <v/>
      </c>
      <c r="AJ208" s="126" t="str">
        <f t="shared" si="50"/>
        <v/>
      </c>
      <c r="AK208" s="126" t="str">
        <f t="shared" si="51"/>
        <v/>
      </c>
    </row>
    <row r="209" spans="2:37" ht="15" x14ac:dyDescent="0.2">
      <c r="B209" s="161">
        <v>197</v>
      </c>
      <c r="C209" s="345"/>
      <c r="D209" s="55"/>
      <c r="E209" s="55"/>
      <c r="F209" s="271"/>
      <c r="G209" s="124"/>
      <c r="H209" s="124"/>
      <c r="I209" s="176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Z209" s="125">
        <v>197</v>
      </c>
      <c r="AA209" s="125" t="str">
        <f t="shared" si="42"/>
        <v/>
      </c>
      <c r="AB209" s="125" t="str">
        <f t="shared" si="43"/>
        <v/>
      </c>
      <c r="AC209" s="125" t="str">
        <f t="shared" si="44"/>
        <v/>
      </c>
      <c r="AD209" s="125" t="str">
        <f t="shared" si="45"/>
        <v/>
      </c>
      <c r="AE209" s="126">
        <v>197</v>
      </c>
      <c r="AF209" s="126" t="str">
        <f t="shared" si="46"/>
        <v/>
      </c>
      <c r="AG209" s="126" t="str">
        <f t="shared" si="47"/>
        <v/>
      </c>
      <c r="AH209" s="126" t="str">
        <f t="shared" si="48"/>
        <v/>
      </c>
      <c r="AI209" s="126" t="str">
        <f t="shared" si="49"/>
        <v/>
      </c>
      <c r="AJ209" s="126" t="str">
        <f t="shared" si="50"/>
        <v/>
      </c>
      <c r="AK209" s="126" t="str">
        <f t="shared" si="51"/>
        <v/>
      </c>
    </row>
    <row r="210" spans="2:37" ht="15" x14ac:dyDescent="0.2">
      <c r="B210" s="161">
        <v>198</v>
      </c>
      <c r="C210" s="345"/>
      <c r="D210" s="55"/>
      <c r="E210" s="55"/>
      <c r="F210" s="271"/>
      <c r="G210" s="124"/>
      <c r="H210" s="124"/>
      <c r="I210" s="176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Z210" s="125">
        <v>198</v>
      </c>
      <c r="AA210" s="125" t="str">
        <f t="shared" si="42"/>
        <v/>
      </c>
      <c r="AB210" s="125" t="str">
        <f t="shared" si="43"/>
        <v/>
      </c>
      <c r="AC210" s="125" t="str">
        <f t="shared" si="44"/>
        <v/>
      </c>
      <c r="AD210" s="125" t="str">
        <f t="shared" si="45"/>
        <v/>
      </c>
      <c r="AE210" s="126">
        <v>198</v>
      </c>
      <c r="AF210" s="126" t="str">
        <f t="shared" si="46"/>
        <v/>
      </c>
      <c r="AG210" s="126" t="str">
        <f t="shared" si="47"/>
        <v/>
      </c>
      <c r="AH210" s="126" t="str">
        <f t="shared" si="48"/>
        <v/>
      </c>
      <c r="AI210" s="126" t="str">
        <f t="shared" si="49"/>
        <v/>
      </c>
      <c r="AJ210" s="126" t="str">
        <f t="shared" si="50"/>
        <v/>
      </c>
      <c r="AK210" s="126" t="str">
        <f t="shared" si="51"/>
        <v/>
      </c>
    </row>
    <row r="211" spans="2:37" ht="15" x14ac:dyDescent="0.2">
      <c r="B211" s="161">
        <v>199</v>
      </c>
      <c r="C211" s="345"/>
      <c r="D211" s="55"/>
      <c r="E211" s="55"/>
      <c r="F211" s="271"/>
      <c r="G211" s="124"/>
      <c r="H211" s="124"/>
      <c r="I211" s="176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Z211" s="125">
        <v>199</v>
      </c>
      <c r="AA211" s="125" t="str">
        <f t="shared" si="42"/>
        <v/>
      </c>
      <c r="AB211" s="125" t="str">
        <f t="shared" si="43"/>
        <v/>
      </c>
      <c r="AC211" s="125" t="str">
        <f t="shared" si="44"/>
        <v/>
      </c>
      <c r="AD211" s="125" t="str">
        <f t="shared" si="45"/>
        <v/>
      </c>
      <c r="AE211" s="126">
        <v>199</v>
      </c>
      <c r="AF211" s="126" t="str">
        <f t="shared" si="46"/>
        <v/>
      </c>
      <c r="AG211" s="126" t="str">
        <f t="shared" si="47"/>
        <v/>
      </c>
      <c r="AH211" s="126" t="str">
        <f t="shared" si="48"/>
        <v/>
      </c>
      <c r="AI211" s="126" t="str">
        <f t="shared" si="49"/>
        <v/>
      </c>
      <c r="AJ211" s="126" t="str">
        <f t="shared" si="50"/>
        <v/>
      </c>
      <c r="AK211" s="126" t="str">
        <f t="shared" si="51"/>
        <v/>
      </c>
    </row>
    <row r="212" spans="2:37" ht="15" x14ac:dyDescent="0.2">
      <c r="B212" s="161">
        <v>200</v>
      </c>
      <c r="C212" s="345"/>
      <c r="D212" s="55"/>
      <c r="E212" s="55"/>
      <c r="F212" s="271"/>
      <c r="G212" s="124"/>
      <c r="H212" s="124"/>
      <c r="I212" s="176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Z212" s="125">
        <v>200</v>
      </c>
      <c r="AA212" s="125" t="str">
        <f t="shared" si="42"/>
        <v/>
      </c>
      <c r="AB212" s="125" t="str">
        <f t="shared" si="43"/>
        <v/>
      </c>
      <c r="AC212" s="125" t="str">
        <f t="shared" si="44"/>
        <v/>
      </c>
      <c r="AD212" s="125" t="str">
        <f t="shared" si="45"/>
        <v/>
      </c>
      <c r="AE212" s="126">
        <v>200</v>
      </c>
      <c r="AF212" s="126" t="str">
        <f t="shared" si="46"/>
        <v/>
      </c>
      <c r="AG212" s="126" t="str">
        <f t="shared" si="47"/>
        <v/>
      </c>
      <c r="AH212" s="126" t="str">
        <f t="shared" si="48"/>
        <v/>
      </c>
      <c r="AI212" s="126" t="str">
        <f t="shared" si="49"/>
        <v/>
      </c>
      <c r="AJ212" s="126" t="str">
        <f t="shared" si="50"/>
        <v/>
      </c>
      <c r="AK212" s="126" t="str">
        <f t="shared" si="51"/>
        <v/>
      </c>
    </row>
    <row r="213" spans="2:37" ht="15" x14ac:dyDescent="0.2">
      <c r="B213" s="161">
        <v>201</v>
      </c>
      <c r="C213" s="345"/>
      <c r="D213" s="55"/>
      <c r="E213" s="55"/>
      <c r="F213" s="271"/>
      <c r="G213" s="124"/>
      <c r="H213" s="124"/>
      <c r="I213" s="176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Z213" s="125">
        <v>201</v>
      </c>
      <c r="AA213" s="125" t="str">
        <f t="shared" si="42"/>
        <v/>
      </c>
      <c r="AB213" s="125" t="str">
        <f t="shared" si="43"/>
        <v/>
      </c>
      <c r="AC213" s="125" t="str">
        <f t="shared" si="44"/>
        <v/>
      </c>
      <c r="AD213" s="125" t="str">
        <f t="shared" si="45"/>
        <v/>
      </c>
      <c r="AE213" s="126">
        <v>201</v>
      </c>
      <c r="AF213" s="126" t="str">
        <f t="shared" si="46"/>
        <v/>
      </c>
      <c r="AG213" s="126" t="str">
        <f t="shared" si="47"/>
        <v/>
      </c>
      <c r="AH213" s="126" t="str">
        <f t="shared" si="48"/>
        <v/>
      </c>
      <c r="AI213" s="126" t="str">
        <f t="shared" si="49"/>
        <v/>
      </c>
      <c r="AJ213" s="126" t="str">
        <f t="shared" si="50"/>
        <v/>
      </c>
      <c r="AK213" s="126" t="str">
        <f t="shared" si="51"/>
        <v/>
      </c>
    </row>
    <row r="214" spans="2:37" ht="15" x14ac:dyDescent="0.2">
      <c r="B214" s="161">
        <v>202</v>
      </c>
      <c r="C214" s="345"/>
      <c r="D214" s="55"/>
      <c r="E214" s="55"/>
      <c r="F214" s="271"/>
      <c r="G214" s="124"/>
      <c r="H214" s="124"/>
      <c r="I214" s="176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Z214" s="125">
        <v>202</v>
      </c>
      <c r="AA214" s="125" t="str">
        <f t="shared" si="42"/>
        <v/>
      </c>
      <c r="AB214" s="125" t="str">
        <f t="shared" si="43"/>
        <v/>
      </c>
      <c r="AC214" s="125" t="str">
        <f t="shared" si="44"/>
        <v/>
      </c>
      <c r="AD214" s="125" t="str">
        <f t="shared" si="45"/>
        <v/>
      </c>
      <c r="AE214" s="126">
        <v>202</v>
      </c>
      <c r="AF214" s="126" t="str">
        <f t="shared" si="46"/>
        <v/>
      </c>
      <c r="AG214" s="126" t="str">
        <f t="shared" si="47"/>
        <v/>
      </c>
      <c r="AH214" s="126" t="str">
        <f t="shared" si="48"/>
        <v/>
      </c>
      <c r="AI214" s="126" t="str">
        <f t="shared" si="49"/>
        <v/>
      </c>
      <c r="AJ214" s="126" t="str">
        <f t="shared" si="50"/>
        <v/>
      </c>
      <c r="AK214" s="126" t="str">
        <f t="shared" si="51"/>
        <v/>
      </c>
    </row>
    <row r="215" spans="2:37" ht="15" x14ac:dyDescent="0.2">
      <c r="B215" s="161">
        <v>203</v>
      </c>
      <c r="C215" s="345"/>
      <c r="D215" s="55"/>
      <c r="E215" s="55"/>
      <c r="F215" s="271"/>
      <c r="G215" s="124"/>
      <c r="H215" s="124"/>
      <c r="I215" s="176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Z215" s="125">
        <v>203</v>
      </c>
      <c r="AA215" s="125" t="str">
        <f t="shared" si="42"/>
        <v/>
      </c>
      <c r="AB215" s="125" t="str">
        <f t="shared" si="43"/>
        <v/>
      </c>
      <c r="AC215" s="125" t="str">
        <f t="shared" si="44"/>
        <v/>
      </c>
      <c r="AD215" s="125" t="str">
        <f t="shared" si="45"/>
        <v/>
      </c>
      <c r="AE215" s="126">
        <v>203</v>
      </c>
      <c r="AF215" s="126" t="str">
        <f t="shared" si="46"/>
        <v/>
      </c>
      <c r="AG215" s="126" t="str">
        <f t="shared" si="47"/>
        <v/>
      </c>
      <c r="AH215" s="126" t="str">
        <f t="shared" si="48"/>
        <v/>
      </c>
      <c r="AI215" s="126" t="str">
        <f t="shared" si="49"/>
        <v/>
      </c>
      <c r="AJ215" s="126" t="str">
        <f t="shared" si="50"/>
        <v/>
      </c>
      <c r="AK215" s="126" t="str">
        <f t="shared" si="51"/>
        <v/>
      </c>
    </row>
    <row r="216" spans="2:37" ht="15" x14ac:dyDescent="0.2">
      <c r="B216" s="161">
        <v>204</v>
      </c>
      <c r="C216" s="345"/>
      <c r="D216" s="55"/>
      <c r="E216" s="55"/>
      <c r="F216" s="271"/>
      <c r="G216" s="124"/>
      <c r="H216" s="124"/>
      <c r="I216" s="176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Z216" s="125">
        <v>204</v>
      </c>
      <c r="AA216" s="125" t="str">
        <f t="shared" si="42"/>
        <v/>
      </c>
      <c r="AB216" s="125" t="str">
        <f t="shared" si="43"/>
        <v/>
      </c>
      <c r="AC216" s="125" t="str">
        <f t="shared" si="44"/>
        <v/>
      </c>
      <c r="AD216" s="125" t="str">
        <f t="shared" si="45"/>
        <v/>
      </c>
      <c r="AE216" s="126">
        <v>204</v>
      </c>
      <c r="AF216" s="126" t="str">
        <f t="shared" si="46"/>
        <v/>
      </c>
      <c r="AG216" s="126" t="str">
        <f t="shared" si="47"/>
        <v/>
      </c>
      <c r="AH216" s="126" t="str">
        <f t="shared" si="48"/>
        <v/>
      </c>
      <c r="AI216" s="126" t="str">
        <f t="shared" si="49"/>
        <v/>
      </c>
      <c r="AJ216" s="126" t="str">
        <f t="shared" si="50"/>
        <v/>
      </c>
      <c r="AK216" s="126" t="str">
        <f t="shared" si="51"/>
        <v/>
      </c>
    </row>
    <row r="217" spans="2:37" ht="15" x14ac:dyDescent="0.2">
      <c r="B217" s="161">
        <v>205</v>
      </c>
      <c r="C217" s="345"/>
      <c r="D217" s="55"/>
      <c r="E217" s="55"/>
      <c r="F217" s="271"/>
      <c r="G217" s="124"/>
      <c r="H217" s="124"/>
      <c r="I217" s="176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Z217" s="125">
        <v>205</v>
      </c>
      <c r="AA217" s="125" t="str">
        <f t="shared" si="42"/>
        <v/>
      </c>
      <c r="AB217" s="125" t="str">
        <f t="shared" si="43"/>
        <v/>
      </c>
      <c r="AC217" s="125" t="str">
        <f t="shared" si="44"/>
        <v/>
      </c>
      <c r="AD217" s="125" t="str">
        <f t="shared" si="45"/>
        <v/>
      </c>
      <c r="AE217" s="126">
        <v>205</v>
      </c>
      <c r="AF217" s="126" t="str">
        <f t="shared" si="46"/>
        <v/>
      </c>
      <c r="AG217" s="126" t="str">
        <f t="shared" si="47"/>
        <v/>
      </c>
      <c r="AH217" s="126" t="str">
        <f t="shared" si="48"/>
        <v/>
      </c>
      <c r="AI217" s="126" t="str">
        <f t="shared" si="49"/>
        <v/>
      </c>
      <c r="AJ217" s="126" t="str">
        <f t="shared" si="50"/>
        <v/>
      </c>
      <c r="AK217" s="126" t="str">
        <f t="shared" si="51"/>
        <v/>
      </c>
    </row>
    <row r="218" spans="2:37" ht="15" x14ac:dyDescent="0.2">
      <c r="B218" s="161">
        <v>206</v>
      </c>
      <c r="C218" s="345"/>
      <c r="D218" s="55"/>
      <c r="E218" s="55"/>
      <c r="F218" s="271"/>
      <c r="G218" s="124"/>
      <c r="H218" s="124"/>
      <c r="I218" s="176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Z218" s="125">
        <v>206</v>
      </c>
      <c r="AA218" s="125" t="str">
        <f t="shared" si="42"/>
        <v/>
      </c>
      <c r="AB218" s="125" t="str">
        <f t="shared" si="43"/>
        <v/>
      </c>
      <c r="AC218" s="125" t="str">
        <f t="shared" si="44"/>
        <v/>
      </c>
      <c r="AD218" s="125" t="str">
        <f t="shared" si="45"/>
        <v/>
      </c>
      <c r="AE218" s="126">
        <v>206</v>
      </c>
      <c r="AF218" s="126" t="str">
        <f t="shared" si="46"/>
        <v/>
      </c>
      <c r="AG218" s="126" t="str">
        <f t="shared" si="47"/>
        <v/>
      </c>
      <c r="AH218" s="126" t="str">
        <f t="shared" si="48"/>
        <v/>
      </c>
      <c r="AI218" s="126" t="str">
        <f t="shared" si="49"/>
        <v/>
      </c>
      <c r="AJ218" s="126" t="str">
        <f t="shared" si="50"/>
        <v/>
      </c>
      <c r="AK218" s="126" t="str">
        <f t="shared" si="51"/>
        <v/>
      </c>
    </row>
    <row r="219" spans="2:37" ht="15" x14ac:dyDescent="0.2">
      <c r="B219" s="161">
        <v>207</v>
      </c>
      <c r="C219" s="345"/>
      <c r="D219" s="55"/>
      <c r="E219" s="55"/>
      <c r="F219" s="271"/>
      <c r="G219" s="124"/>
      <c r="H219" s="124"/>
      <c r="I219" s="176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Z219" s="125">
        <v>207</v>
      </c>
      <c r="AA219" s="125" t="str">
        <f t="shared" si="42"/>
        <v/>
      </c>
      <c r="AB219" s="125" t="str">
        <f t="shared" si="43"/>
        <v/>
      </c>
      <c r="AC219" s="125" t="str">
        <f t="shared" si="44"/>
        <v/>
      </c>
      <c r="AD219" s="125" t="str">
        <f t="shared" si="45"/>
        <v/>
      </c>
      <c r="AE219" s="126">
        <v>207</v>
      </c>
      <c r="AF219" s="126" t="str">
        <f t="shared" si="46"/>
        <v/>
      </c>
      <c r="AG219" s="126" t="str">
        <f t="shared" si="47"/>
        <v/>
      </c>
      <c r="AH219" s="126" t="str">
        <f t="shared" si="48"/>
        <v/>
      </c>
      <c r="AI219" s="126" t="str">
        <f t="shared" si="49"/>
        <v/>
      </c>
      <c r="AJ219" s="126" t="str">
        <f t="shared" si="50"/>
        <v/>
      </c>
      <c r="AK219" s="126" t="str">
        <f t="shared" si="51"/>
        <v/>
      </c>
    </row>
    <row r="220" spans="2:37" ht="15" x14ac:dyDescent="0.2">
      <c r="B220" s="161">
        <v>208</v>
      </c>
      <c r="C220" s="345"/>
      <c r="D220" s="55"/>
      <c r="E220" s="55"/>
      <c r="F220" s="271"/>
      <c r="G220" s="124"/>
      <c r="H220" s="124"/>
      <c r="I220" s="176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Z220" s="125">
        <v>208</v>
      </c>
      <c r="AA220" s="125" t="str">
        <f t="shared" si="42"/>
        <v/>
      </c>
      <c r="AB220" s="125" t="str">
        <f t="shared" si="43"/>
        <v/>
      </c>
      <c r="AC220" s="125" t="str">
        <f t="shared" si="44"/>
        <v/>
      </c>
      <c r="AD220" s="125" t="str">
        <f t="shared" si="45"/>
        <v/>
      </c>
      <c r="AE220" s="126">
        <v>208</v>
      </c>
      <c r="AF220" s="126" t="str">
        <f t="shared" si="46"/>
        <v/>
      </c>
      <c r="AG220" s="126" t="str">
        <f t="shared" si="47"/>
        <v/>
      </c>
      <c r="AH220" s="126" t="str">
        <f t="shared" si="48"/>
        <v/>
      </c>
      <c r="AI220" s="126" t="str">
        <f t="shared" si="49"/>
        <v/>
      </c>
      <c r="AJ220" s="126" t="str">
        <f t="shared" si="50"/>
        <v/>
      </c>
      <c r="AK220" s="126" t="str">
        <f t="shared" si="51"/>
        <v/>
      </c>
    </row>
    <row r="221" spans="2:37" ht="15" x14ac:dyDescent="0.2">
      <c r="B221" s="161">
        <v>209</v>
      </c>
      <c r="C221" s="345"/>
      <c r="D221" s="55"/>
      <c r="E221" s="55"/>
      <c r="F221" s="271"/>
      <c r="G221" s="124"/>
      <c r="H221" s="124"/>
      <c r="I221" s="176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Z221" s="125">
        <v>209</v>
      </c>
      <c r="AA221" s="125" t="str">
        <f t="shared" si="42"/>
        <v/>
      </c>
      <c r="AB221" s="125" t="str">
        <f t="shared" si="43"/>
        <v/>
      </c>
      <c r="AC221" s="125" t="str">
        <f t="shared" si="44"/>
        <v/>
      </c>
      <c r="AD221" s="125" t="str">
        <f t="shared" si="45"/>
        <v/>
      </c>
      <c r="AE221" s="126">
        <v>209</v>
      </c>
      <c r="AF221" s="126" t="str">
        <f t="shared" si="46"/>
        <v/>
      </c>
      <c r="AG221" s="126" t="str">
        <f t="shared" si="47"/>
        <v/>
      </c>
      <c r="AH221" s="126" t="str">
        <f t="shared" si="48"/>
        <v/>
      </c>
      <c r="AI221" s="126" t="str">
        <f t="shared" si="49"/>
        <v/>
      </c>
      <c r="AJ221" s="126" t="str">
        <f t="shared" si="50"/>
        <v/>
      </c>
      <c r="AK221" s="126" t="str">
        <f t="shared" si="51"/>
        <v/>
      </c>
    </row>
    <row r="222" spans="2:37" ht="15" x14ac:dyDescent="0.2">
      <c r="B222" s="161">
        <v>210</v>
      </c>
      <c r="C222" s="345"/>
      <c r="D222" s="55"/>
      <c r="E222" s="55"/>
      <c r="F222" s="271"/>
      <c r="G222" s="124"/>
      <c r="H222" s="124"/>
      <c r="I222" s="176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Z222" s="125">
        <v>210</v>
      </c>
      <c r="AA222" s="125" t="str">
        <f t="shared" si="42"/>
        <v/>
      </c>
      <c r="AB222" s="125" t="str">
        <f t="shared" si="43"/>
        <v/>
      </c>
      <c r="AC222" s="125" t="str">
        <f t="shared" si="44"/>
        <v/>
      </c>
      <c r="AD222" s="125" t="str">
        <f t="shared" si="45"/>
        <v/>
      </c>
      <c r="AE222" s="126">
        <v>210</v>
      </c>
      <c r="AF222" s="126" t="str">
        <f t="shared" si="46"/>
        <v/>
      </c>
      <c r="AG222" s="126" t="str">
        <f t="shared" si="47"/>
        <v/>
      </c>
      <c r="AH222" s="126" t="str">
        <f t="shared" si="48"/>
        <v/>
      </c>
      <c r="AI222" s="126" t="str">
        <f t="shared" si="49"/>
        <v/>
      </c>
      <c r="AJ222" s="126" t="str">
        <f t="shared" si="50"/>
        <v/>
      </c>
      <c r="AK222" s="126" t="str">
        <f t="shared" si="51"/>
        <v/>
      </c>
    </row>
    <row r="223" spans="2:37" ht="15" x14ac:dyDescent="0.2">
      <c r="B223" s="161">
        <v>211</v>
      </c>
      <c r="C223" s="345"/>
      <c r="D223" s="55"/>
      <c r="E223" s="55"/>
      <c r="F223" s="271"/>
      <c r="G223" s="124"/>
      <c r="H223" s="124"/>
      <c r="I223" s="176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Z223" s="125">
        <v>211</v>
      </c>
      <c r="AA223" s="125" t="str">
        <f t="shared" si="42"/>
        <v/>
      </c>
      <c r="AB223" s="125" t="str">
        <f t="shared" si="43"/>
        <v/>
      </c>
      <c r="AC223" s="125" t="str">
        <f t="shared" si="44"/>
        <v/>
      </c>
      <c r="AD223" s="125" t="str">
        <f t="shared" si="45"/>
        <v/>
      </c>
      <c r="AE223" s="126">
        <v>211</v>
      </c>
      <c r="AF223" s="126" t="str">
        <f t="shared" si="46"/>
        <v/>
      </c>
      <c r="AG223" s="126" t="str">
        <f t="shared" si="47"/>
        <v/>
      </c>
      <c r="AH223" s="126" t="str">
        <f t="shared" si="48"/>
        <v/>
      </c>
      <c r="AI223" s="126" t="str">
        <f t="shared" si="49"/>
        <v/>
      </c>
      <c r="AJ223" s="126" t="str">
        <f t="shared" si="50"/>
        <v/>
      </c>
      <c r="AK223" s="126" t="str">
        <f t="shared" si="51"/>
        <v/>
      </c>
    </row>
    <row r="224" spans="2:37" ht="15" x14ac:dyDescent="0.2">
      <c r="B224" s="161">
        <v>212</v>
      </c>
      <c r="C224" s="345"/>
      <c r="D224" s="55"/>
      <c r="E224" s="55"/>
      <c r="F224" s="271"/>
      <c r="G224" s="124"/>
      <c r="H224" s="124"/>
      <c r="I224" s="176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Z224" s="125">
        <v>212</v>
      </c>
      <c r="AA224" s="125" t="str">
        <f t="shared" si="42"/>
        <v/>
      </c>
      <c r="AB224" s="125" t="str">
        <f t="shared" si="43"/>
        <v/>
      </c>
      <c r="AC224" s="125" t="str">
        <f t="shared" si="44"/>
        <v/>
      </c>
      <c r="AD224" s="125" t="str">
        <f t="shared" si="45"/>
        <v/>
      </c>
      <c r="AE224" s="126">
        <v>212</v>
      </c>
      <c r="AF224" s="126" t="str">
        <f t="shared" si="46"/>
        <v/>
      </c>
      <c r="AG224" s="126" t="str">
        <f t="shared" si="47"/>
        <v/>
      </c>
      <c r="AH224" s="126" t="str">
        <f t="shared" si="48"/>
        <v/>
      </c>
      <c r="AI224" s="126" t="str">
        <f t="shared" si="49"/>
        <v/>
      </c>
      <c r="AJ224" s="126" t="str">
        <f t="shared" si="50"/>
        <v/>
      </c>
      <c r="AK224" s="126" t="str">
        <f t="shared" si="51"/>
        <v/>
      </c>
    </row>
    <row r="225" spans="2:37" ht="15" x14ac:dyDescent="0.2">
      <c r="B225" s="161">
        <v>213</v>
      </c>
      <c r="C225" s="345"/>
      <c r="D225" s="55"/>
      <c r="E225" s="55"/>
      <c r="F225" s="271"/>
      <c r="G225" s="124"/>
      <c r="H225" s="124"/>
      <c r="I225" s="176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Z225" s="125">
        <v>213</v>
      </c>
      <c r="AA225" s="125" t="str">
        <f t="shared" si="42"/>
        <v/>
      </c>
      <c r="AB225" s="125" t="str">
        <f t="shared" si="43"/>
        <v/>
      </c>
      <c r="AC225" s="125" t="str">
        <f t="shared" si="44"/>
        <v/>
      </c>
      <c r="AD225" s="125" t="str">
        <f t="shared" si="45"/>
        <v/>
      </c>
      <c r="AE225" s="126">
        <v>213</v>
      </c>
      <c r="AF225" s="126" t="str">
        <f t="shared" si="46"/>
        <v/>
      </c>
      <c r="AG225" s="126" t="str">
        <f t="shared" si="47"/>
        <v/>
      </c>
      <c r="AH225" s="126" t="str">
        <f t="shared" si="48"/>
        <v/>
      </c>
      <c r="AI225" s="126" t="str">
        <f t="shared" si="49"/>
        <v/>
      </c>
      <c r="AJ225" s="126" t="str">
        <f t="shared" si="50"/>
        <v/>
      </c>
      <c r="AK225" s="126" t="str">
        <f t="shared" si="51"/>
        <v/>
      </c>
    </row>
    <row r="226" spans="2:37" ht="15" x14ac:dyDescent="0.2">
      <c r="B226" s="161">
        <v>214</v>
      </c>
      <c r="C226" s="345"/>
      <c r="D226" s="55"/>
      <c r="E226" s="55"/>
      <c r="F226" s="271"/>
      <c r="G226" s="124"/>
      <c r="H226" s="124"/>
      <c r="I226" s="176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Z226" s="125">
        <v>214</v>
      </c>
      <c r="AA226" s="125" t="str">
        <f t="shared" si="42"/>
        <v/>
      </c>
      <c r="AB226" s="125" t="str">
        <f t="shared" si="43"/>
        <v/>
      </c>
      <c r="AC226" s="125" t="str">
        <f t="shared" si="44"/>
        <v/>
      </c>
      <c r="AD226" s="125" t="str">
        <f t="shared" si="45"/>
        <v/>
      </c>
      <c r="AE226" s="126">
        <v>214</v>
      </c>
      <c r="AF226" s="126" t="str">
        <f t="shared" si="46"/>
        <v/>
      </c>
      <c r="AG226" s="126" t="str">
        <f t="shared" si="47"/>
        <v/>
      </c>
      <c r="AH226" s="126" t="str">
        <f t="shared" si="48"/>
        <v/>
      </c>
      <c r="AI226" s="126" t="str">
        <f t="shared" si="49"/>
        <v/>
      </c>
      <c r="AJ226" s="126" t="str">
        <f t="shared" si="50"/>
        <v/>
      </c>
      <c r="AK226" s="126" t="str">
        <f t="shared" si="51"/>
        <v/>
      </c>
    </row>
    <row r="227" spans="2:37" ht="15" x14ac:dyDescent="0.2">
      <c r="B227" s="161">
        <v>215</v>
      </c>
      <c r="C227" s="345"/>
      <c r="D227" s="55"/>
      <c r="E227" s="55"/>
      <c r="F227" s="271"/>
      <c r="G227" s="124"/>
      <c r="H227" s="124"/>
      <c r="I227" s="176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Z227" s="125">
        <v>215</v>
      </c>
      <c r="AA227" s="125" t="str">
        <f t="shared" si="42"/>
        <v/>
      </c>
      <c r="AB227" s="125" t="str">
        <f t="shared" si="43"/>
        <v/>
      </c>
      <c r="AC227" s="125" t="str">
        <f t="shared" si="44"/>
        <v/>
      </c>
      <c r="AD227" s="125" t="str">
        <f t="shared" si="45"/>
        <v/>
      </c>
      <c r="AE227" s="126">
        <v>215</v>
      </c>
      <c r="AF227" s="126" t="str">
        <f t="shared" si="46"/>
        <v/>
      </c>
      <c r="AG227" s="126" t="str">
        <f t="shared" si="47"/>
        <v/>
      </c>
      <c r="AH227" s="126" t="str">
        <f t="shared" si="48"/>
        <v/>
      </c>
      <c r="AI227" s="126" t="str">
        <f t="shared" si="49"/>
        <v/>
      </c>
      <c r="AJ227" s="126" t="str">
        <f t="shared" si="50"/>
        <v/>
      </c>
      <c r="AK227" s="126" t="str">
        <f t="shared" si="51"/>
        <v/>
      </c>
    </row>
    <row r="228" spans="2:37" ht="15" x14ac:dyDescent="0.2">
      <c r="B228" s="161">
        <v>216</v>
      </c>
      <c r="C228" s="345"/>
      <c r="D228" s="55"/>
      <c r="E228" s="55"/>
      <c r="F228" s="271"/>
      <c r="G228" s="124"/>
      <c r="H228" s="124"/>
      <c r="I228" s="176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Z228" s="125">
        <v>216</v>
      </c>
      <c r="AA228" s="125" t="str">
        <f t="shared" si="42"/>
        <v/>
      </c>
      <c r="AB228" s="125" t="str">
        <f t="shared" si="43"/>
        <v/>
      </c>
      <c r="AC228" s="125" t="str">
        <f t="shared" si="44"/>
        <v/>
      </c>
      <c r="AD228" s="125" t="str">
        <f t="shared" si="45"/>
        <v/>
      </c>
      <c r="AE228" s="126">
        <v>216</v>
      </c>
      <c r="AF228" s="126" t="str">
        <f t="shared" si="46"/>
        <v/>
      </c>
      <c r="AG228" s="126" t="str">
        <f t="shared" si="47"/>
        <v/>
      </c>
      <c r="AH228" s="126" t="str">
        <f t="shared" si="48"/>
        <v/>
      </c>
      <c r="AI228" s="126" t="str">
        <f t="shared" si="49"/>
        <v/>
      </c>
      <c r="AJ228" s="126" t="str">
        <f t="shared" si="50"/>
        <v/>
      </c>
      <c r="AK228" s="126" t="str">
        <f t="shared" si="51"/>
        <v/>
      </c>
    </row>
    <row r="229" spans="2:37" ht="15" x14ac:dyDescent="0.2">
      <c r="B229" s="161">
        <v>217</v>
      </c>
      <c r="C229" s="345"/>
      <c r="D229" s="55"/>
      <c r="E229" s="55"/>
      <c r="F229" s="271"/>
      <c r="G229" s="124"/>
      <c r="H229" s="124"/>
      <c r="I229" s="176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Z229" s="125">
        <v>217</v>
      </c>
      <c r="AA229" s="125" t="str">
        <f t="shared" si="42"/>
        <v/>
      </c>
      <c r="AB229" s="125" t="str">
        <f t="shared" si="43"/>
        <v/>
      </c>
      <c r="AC229" s="125" t="str">
        <f t="shared" si="44"/>
        <v/>
      </c>
      <c r="AD229" s="125" t="str">
        <f t="shared" si="45"/>
        <v/>
      </c>
      <c r="AE229" s="126">
        <v>217</v>
      </c>
      <c r="AF229" s="126" t="str">
        <f t="shared" si="46"/>
        <v/>
      </c>
      <c r="AG229" s="126" t="str">
        <f t="shared" si="47"/>
        <v/>
      </c>
      <c r="AH229" s="126" t="str">
        <f t="shared" si="48"/>
        <v/>
      </c>
      <c r="AI229" s="126" t="str">
        <f t="shared" si="49"/>
        <v/>
      </c>
      <c r="AJ229" s="126" t="str">
        <f t="shared" si="50"/>
        <v/>
      </c>
      <c r="AK229" s="126" t="str">
        <f t="shared" si="51"/>
        <v/>
      </c>
    </row>
    <row r="230" spans="2:37" ht="15" x14ac:dyDescent="0.2">
      <c r="B230" s="161">
        <v>218</v>
      </c>
      <c r="C230" s="345"/>
      <c r="D230" s="55"/>
      <c r="E230" s="55"/>
      <c r="F230" s="271"/>
      <c r="G230" s="124"/>
      <c r="H230" s="124"/>
      <c r="I230" s="176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Z230" s="125">
        <v>218</v>
      </c>
      <c r="AA230" s="125" t="str">
        <f t="shared" si="42"/>
        <v/>
      </c>
      <c r="AB230" s="125" t="str">
        <f t="shared" si="43"/>
        <v/>
      </c>
      <c r="AC230" s="125" t="str">
        <f t="shared" si="44"/>
        <v/>
      </c>
      <c r="AD230" s="125" t="str">
        <f t="shared" si="45"/>
        <v/>
      </c>
      <c r="AE230" s="126">
        <v>218</v>
      </c>
      <c r="AF230" s="126" t="str">
        <f t="shared" si="46"/>
        <v/>
      </c>
      <c r="AG230" s="126" t="str">
        <f t="shared" si="47"/>
        <v/>
      </c>
      <c r="AH230" s="126" t="str">
        <f t="shared" si="48"/>
        <v/>
      </c>
      <c r="AI230" s="126" t="str">
        <f t="shared" si="49"/>
        <v/>
      </c>
      <c r="AJ230" s="126" t="str">
        <f t="shared" si="50"/>
        <v/>
      </c>
      <c r="AK230" s="126" t="str">
        <f t="shared" si="51"/>
        <v/>
      </c>
    </row>
    <row r="231" spans="2:37" ht="15" x14ac:dyDescent="0.2">
      <c r="B231" s="161">
        <v>219</v>
      </c>
      <c r="C231" s="345"/>
      <c r="D231" s="55"/>
      <c r="E231" s="55"/>
      <c r="F231" s="271"/>
      <c r="G231" s="124"/>
      <c r="H231" s="124"/>
      <c r="I231" s="176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Z231" s="125">
        <v>219</v>
      </c>
      <c r="AA231" s="125" t="str">
        <f t="shared" si="42"/>
        <v/>
      </c>
      <c r="AB231" s="125" t="str">
        <f t="shared" si="43"/>
        <v/>
      </c>
      <c r="AC231" s="125" t="str">
        <f t="shared" si="44"/>
        <v/>
      </c>
      <c r="AD231" s="125" t="str">
        <f t="shared" si="45"/>
        <v/>
      </c>
      <c r="AE231" s="126">
        <v>219</v>
      </c>
      <c r="AF231" s="126" t="str">
        <f t="shared" si="46"/>
        <v/>
      </c>
      <c r="AG231" s="126" t="str">
        <f t="shared" si="47"/>
        <v/>
      </c>
      <c r="AH231" s="126" t="str">
        <f t="shared" si="48"/>
        <v/>
      </c>
      <c r="AI231" s="126" t="str">
        <f t="shared" si="49"/>
        <v/>
      </c>
      <c r="AJ231" s="126" t="str">
        <f t="shared" si="50"/>
        <v/>
      </c>
      <c r="AK231" s="126" t="str">
        <f t="shared" si="51"/>
        <v/>
      </c>
    </row>
    <row r="232" spans="2:37" ht="15" x14ac:dyDescent="0.2">
      <c r="B232" s="161">
        <v>220</v>
      </c>
      <c r="C232" s="345"/>
      <c r="D232" s="55"/>
      <c r="E232" s="55"/>
      <c r="F232" s="271"/>
      <c r="G232" s="124"/>
      <c r="H232" s="124"/>
      <c r="I232" s="176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Z232" s="125">
        <v>220</v>
      </c>
      <c r="AA232" s="125" t="str">
        <f t="shared" si="42"/>
        <v/>
      </c>
      <c r="AB232" s="125" t="str">
        <f t="shared" si="43"/>
        <v/>
      </c>
      <c r="AC232" s="125" t="str">
        <f t="shared" si="44"/>
        <v/>
      </c>
      <c r="AD232" s="125" t="str">
        <f t="shared" si="45"/>
        <v/>
      </c>
      <c r="AE232" s="126">
        <v>220</v>
      </c>
      <c r="AF232" s="126" t="str">
        <f t="shared" si="46"/>
        <v/>
      </c>
      <c r="AG232" s="126" t="str">
        <f t="shared" si="47"/>
        <v/>
      </c>
      <c r="AH232" s="126" t="str">
        <f t="shared" si="48"/>
        <v/>
      </c>
      <c r="AI232" s="126" t="str">
        <f t="shared" si="49"/>
        <v/>
      </c>
      <c r="AJ232" s="126" t="str">
        <f t="shared" si="50"/>
        <v/>
      </c>
      <c r="AK232" s="126" t="str">
        <f t="shared" si="51"/>
        <v/>
      </c>
    </row>
    <row r="233" spans="2:37" ht="15" x14ac:dyDescent="0.2">
      <c r="B233" s="161">
        <v>221</v>
      </c>
      <c r="C233" s="345"/>
      <c r="D233" s="55"/>
      <c r="E233" s="55"/>
      <c r="F233" s="271"/>
      <c r="G233" s="124"/>
      <c r="H233" s="124"/>
      <c r="I233" s="176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Z233" s="125">
        <v>221</v>
      </c>
      <c r="AA233" s="125" t="str">
        <f t="shared" si="42"/>
        <v/>
      </c>
      <c r="AB233" s="125" t="str">
        <f t="shared" si="43"/>
        <v/>
      </c>
      <c r="AC233" s="125" t="str">
        <f t="shared" si="44"/>
        <v/>
      </c>
      <c r="AD233" s="125" t="str">
        <f t="shared" si="45"/>
        <v/>
      </c>
      <c r="AE233" s="126">
        <v>221</v>
      </c>
      <c r="AF233" s="126" t="str">
        <f t="shared" si="46"/>
        <v/>
      </c>
      <c r="AG233" s="126" t="str">
        <f t="shared" si="47"/>
        <v/>
      </c>
      <c r="AH233" s="126" t="str">
        <f t="shared" si="48"/>
        <v/>
      </c>
      <c r="AI233" s="126" t="str">
        <f t="shared" si="49"/>
        <v/>
      </c>
      <c r="AJ233" s="126" t="str">
        <f t="shared" si="50"/>
        <v/>
      </c>
      <c r="AK233" s="126" t="str">
        <f t="shared" si="51"/>
        <v/>
      </c>
    </row>
    <row r="234" spans="2:37" ht="15" x14ac:dyDescent="0.2">
      <c r="B234" s="161">
        <v>222</v>
      </c>
      <c r="C234" s="345"/>
      <c r="D234" s="55"/>
      <c r="E234" s="55"/>
      <c r="F234" s="271"/>
      <c r="G234" s="124"/>
      <c r="H234" s="124"/>
      <c r="I234" s="176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Z234" s="125">
        <v>222</v>
      </c>
      <c r="AA234" s="125" t="str">
        <f t="shared" si="42"/>
        <v/>
      </c>
      <c r="AB234" s="125" t="str">
        <f t="shared" si="43"/>
        <v/>
      </c>
      <c r="AC234" s="125" t="str">
        <f t="shared" si="44"/>
        <v/>
      </c>
      <c r="AD234" s="125" t="str">
        <f t="shared" si="45"/>
        <v/>
      </c>
      <c r="AE234" s="126">
        <v>222</v>
      </c>
      <c r="AF234" s="126" t="str">
        <f t="shared" si="46"/>
        <v/>
      </c>
      <c r="AG234" s="126" t="str">
        <f t="shared" si="47"/>
        <v/>
      </c>
      <c r="AH234" s="126" t="str">
        <f t="shared" si="48"/>
        <v/>
      </c>
      <c r="AI234" s="126" t="str">
        <f t="shared" si="49"/>
        <v/>
      </c>
      <c r="AJ234" s="126" t="str">
        <f t="shared" si="50"/>
        <v/>
      </c>
      <c r="AK234" s="126" t="str">
        <f t="shared" si="51"/>
        <v/>
      </c>
    </row>
    <row r="235" spans="2:37" ht="15" x14ac:dyDescent="0.2">
      <c r="B235" s="161">
        <v>223</v>
      </c>
      <c r="C235" s="345"/>
      <c r="D235" s="55"/>
      <c r="E235" s="55"/>
      <c r="F235" s="271"/>
      <c r="G235" s="124"/>
      <c r="H235" s="124"/>
      <c r="I235" s="176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Z235" s="125">
        <v>223</v>
      </c>
      <c r="AA235" s="125" t="str">
        <f t="shared" si="42"/>
        <v/>
      </c>
      <c r="AB235" s="125" t="str">
        <f t="shared" si="43"/>
        <v/>
      </c>
      <c r="AC235" s="125" t="str">
        <f t="shared" si="44"/>
        <v/>
      </c>
      <c r="AD235" s="125" t="str">
        <f t="shared" si="45"/>
        <v/>
      </c>
      <c r="AE235" s="126">
        <v>223</v>
      </c>
      <c r="AF235" s="126" t="str">
        <f t="shared" si="46"/>
        <v/>
      </c>
      <c r="AG235" s="126" t="str">
        <f t="shared" si="47"/>
        <v/>
      </c>
      <c r="AH235" s="126" t="str">
        <f t="shared" si="48"/>
        <v/>
      </c>
      <c r="AI235" s="126" t="str">
        <f t="shared" si="49"/>
        <v/>
      </c>
      <c r="AJ235" s="126" t="str">
        <f t="shared" si="50"/>
        <v/>
      </c>
      <c r="AK235" s="126" t="str">
        <f t="shared" si="51"/>
        <v/>
      </c>
    </row>
    <row r="236" spans="2:37" ht="15" x14ac:dyDescent="0.2">
      <c r="B236" s="161">
        <v>224</v>
      </c>
      <c r="C236" s="345"/>
      <c r="D236" s="55"/>
      <c r="E236" s="55"/>
      <c r="F236" s="271"/>
      <c r="G236" s="124"/>
      <c r="H236" s="124"/>
      <c r="I236" s="176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Z236" s="125">
        <v>224</v>
      </c>
      <c r="AA236" s="125" t="str">
        <f t="shared" si="42"/>
        <v/>
      </c>
      <c r="AB236" s="125" t="str">
        <f t="shared" si="43"/>
        <v/>
      </c>
      <c r="AC236" s="125" t="str">
        <f t="shared" si="44"/>
        <v/>
      </c>
      <c r="AD236" s="125" t="str">
        <f t="shared" si="45"/>
        <v/>
      </c>
      <c r="AE236" s="126">
        <v>224</v>
      </c>
      <c r="AF236" s="126" t="str">
        <f t="shared" si="46"/>
        <v/>
      </c>
      <c r="AG236" s="126" t="str">
        <f t="shared" si="47"/>
        <v/>
      </c>
      <c r="AH236" s="126" t="str">
        <f t="shared" si="48"/>
        <v/>
      </c>
      <c r="AI236" s="126" t="str">
        <f t="shared" si="49"/>
        <v/>
      </c>
      <c r="AJ236" s="126" t="str">
        <f t="shared" si="50"/>
        <v/>
      </c>
      <c r="AK236" s="126" t="str">
        <f t="shared" si="51"/>
        <v/>
      </c>
    </row>
    <row r="237" spans="2:37" ht="15" x14ac:dyDescent="0.2">
      <c r="B237" s="161">
        <v>225</v>
      </c>
      <c r="C237" s="345"/>
      <c r="D237" s="55"/>
      <c r="E237" s="55"/>
      <c r="F237" s="271"/>
      <c r="G237" s="124"/>
      <c r="H237" s="124"/>
      <c r="I237" s="176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Z237" s="125">
        <v>225</v>
      </c>
      <c r="AA237" s="125" t="str">
        <f t="shared" si="42"/>
        <v/>
      </c>
      <c r="AB237" s="125" t="str">
        <f t="shared" si="43"/>
        <v/>
      </c>
      <c r="AC237" s="125" t="str">
        <f t="shared" si="44"/>
        <v/>
      </c>
      <c r="AD237" s="125" t="str">
        <f t="shared" si="45"/>
        <v/>
      </c>
      <c r="AE237" s="126">
        <v>225</v>
      </c>
      <c r="AF237" s="126" t="str">
        <f t="shared" si="46"/>
        <v/>
      </c>
      <c r="AG237" s="126" t="str">
        <f t="shared" si="47"/>
        <v/>
      </c>
      <c r="AH237" s="126" t="str">
        <f t="shared" si="48"/>
        <v/>
      </c>
      <c r="AI237" s="126" t="str">
        <f t="shared" si="49"/>
        <v/>
      </c>
      <c r="AJ237" s="126" t="str">
        <f t="shared" si="50"/>
        <v/>
      </c>
      <c r="AK237" s="126" t="str">
        <f t="shared" si="51"/>
        <v/>
      </c>
    </row>
    <row r="238" spans="2:37" ht="15" x14ac:dyDescent="0.2">
      <c r="B238" s="161">
        <v>226</v>
      </c>
      <c r="C238" s="345"/>
      <c r="D238" s="55"/>
      <c r="E238" s="55"/>
      <c r="F238" s="271"/>
      <c r="G238" s="124"/>
      <c r="H238" s="124"/>
      <c r="I238" s="176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Z238" s="125">
        <v>226</v>
      </c>
      <c r="AA238" s="125" t="str">
        <f t="shared" si="42"/>
        <v/>
      </c>
      <c r="AB238" s="125" t="str">
        <f t="shared" si="43"/>
        <v/>
      </c>
      <c r="AC238" s="125" t="str">
        <f t="shared" si="44"/>
        <v/>
      </c>
      <c r="AD238" s="125" t="str">
        <f t="shared" si="45"/>
        <v/>
      </c>
      <c r="AE238" s="126">
        <v>226</v>
      </c>
      <c r="AF238" s="126" t="str">
        <f t="shared" si="46"/>
        <v/>
      </c>
      <c r="AG238" s="126" t="str">
        <f t="shared" si="47"/>
        <v/>
      </c>
      <c r="AH238" s="126" t="str">
        <f t="shared" si="48"/>
        <v/>
      </c>
      <c r="AI238" s="126" t="str">
        <f t="shared" si="49"/>
        <v/>
      </c>
      <c r="AJ238" s="126" t="str">
        <f t="shared" si="50"/>
        <v/>
      </c>
      <c r="AK238" s="126" t="str">
        <f t="shared" si="51"/>
        <v/>
      </c>
    </row>
    <row r="239" spans="2:37" ht="15" x14ac:dyDescent="0.2">
      <c r="B239" s="161">
        <v>227</v>
      </c>
      <c r="C239" s="345"/>
      <c r="D239" s="55"/>
      <c r="E239" s="55"/>
      <c r="F239" s="271"/>
      <c r="G239" s="124"/>
      <c r="H239" s="124"/>
      <c r="I239" s="176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Z239" s="125">
        <v>227</v>
      </c>
      <c r="AA239" s="125" t="str">
        <f t="shared" si="42"/>
        <v/>
      </c>
      <c r="AB239" s="125" t="str">
        <f t="shared" si="43"/>
        <v/>
      </c>
      <c r="AC239" s="125" t="str">
        <f t="shared" si="44"/>
        <v/>
      </c>
      <c r="AD239" s="125" t="str">
        <f t="shared" si="45"/>
        <v/>
      </c>
      <c r="AE239" s="126">
        <v>227</v>
      </c>
      <c r="AF239" s="126" t="str">
        <f t="shared" si="46"/>
        <v/>
      </c>
      <c r="AG239" s="126" t="str">
        <f t="shared" si="47"/>
        <v/>
      </c>
      <c r="AH239" s="126" t="str">
        <f t="shared" si="48"/>
        <v/>
      </c>
      <c r="AI239" s="126" t="str">
        <f t="shared" si="49"/>
        <v/>
      </c>
      <c r="AJ239" s="126" t="str">
        <f t="shared" si="50"/>
        <v/>
      </c>
      <c r="AK239" s="126" t="str">
        <f t="shared" si="51"/>
        <v/>
      </c>
    </row>
    <row r="240" spans="2:37" ht="15" x14ac:dyDescent="0.2">
      <c r="B240" s="161">
        <v>228</v>
      </c>
      <c r="C240" s="345"/>
      <c r="D240" s="55"/>
      <c r="E240" s="55"/>
      <c r="F240" s="271"/>
      <c r="G240" s="124"/>
      <c r="H240" s="124"/>
      <c r="I240" s="176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Z240" s="125">
        <v>228</v>
      </c>
      <c r="AA240" s="125" t="str">
        <f t="shared" si="42"/>
        <v/>
      </c>
      <c r="AB240" s="125" t="str">
        <f t="shared" si="43"/>
        <v/>
      </c>
      <c r="AC240" s="125" t="str">
        <f t="shared" si="44"/>
        <v/>
      </c>
      <c r="AD240" s="125" t="str">
        <f t="shared" si="45"/>
        <v/>
      </c>
      <c r="AE240" s="126">
        <v>228</v>
      </c>
      <c r="AF240" s="126" t="str">
        <f t="shared" si="46"/>
        <v/>
      </c>
      <c r="AG240" s="126" t="str">
        <f t="shared" si="47"/>
        <v/>
      </c>
      <c r="AH240" s="126" t="str">
        <f t="shared" si="48"/>
        <v/>
      </c>
      <c r="AI240" s="126" t="str">
        <f t="shared" si="49"/>
        <v/>
      </c>
      <c r="AJ240" s="126" t="str">
        <f t="shared" si="50"/>
        <v/>
      </c>
      <c r="AK240" s="126" t="str">
        <f t="shared" si="51"/>
        <v/>
      </c>
    </row>
    <row r="241" spans="2:37" ht="15" x14ac:dyDescent="0.2">
      <c r="B241" s="161">
        <v>229</v>
      </c>
      <c r="C241" s="345"/>
      <c r="D241" s="55"/>
      <c r="E241" s="55"/>
      <c r="F241" s="271"/>
      <c r="G241" s="124"/>
      <c r="H241" s="124"/>
      <c r="I241" s="176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Z241" s="125">
        <v>229</v>
      </c>
      <c r="AA241" s="125" t="str">
        <f t="shared" si="42"/>
        <v/>
      </c>
      <c r="AB241" s="125" t="str">
        <f t="shared" si="43"/>
        <v/>
      </c>
      <c r="AC241" s="125" t="str">
        <f t="shared" si="44"/>
        <v/>
      </c>
      <c r="AD241" s="125" t="str">
        <f t="shared" si="45"/>
        <v/>
      </c>
      <c r="AE241" s="126">
        <v>229</v>
      </c>
      <c r="AF241" s="126" t="str">
        <f t="shared" si="46"/>
        <v/>
      </c>
      <c r="AG241" s="126" t="str">
        <f t="shared" si="47"/>
        <v/>
      </c>
      <c r="AH241" s="126" t="str">
        <f t="shared" si="48"/>
        <v/>
      </c>
      <c r="AI241" s="126" t="str">
        <f t="shared" si="49"/>
        <v/>
      </c>
      <c r="AJ241" s="126" t="str">
        <f t="shared" si="50"/>
        <v/>
      </c>
      <c r="AK241" s="126" t="str">
        <f t="shared" si="51"/>
        <v/>
      </c>
    </row>
    <row r="242" spans="2:37" ht="15" x14ac:dyDescent="0.2">
      <c r="B242" s="161">
        <v>230</v>
      </c>
      <c r="C242" s="345"/>
      <c r="D242" s="55"/>
      <c r="E242" s="55"/>
      <c r="F242" s="271"/>
      <c r="G242" s="124"/>
      <c r="H242" s="124"/>
      <c r="I242" s="176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Z242" s="125">
        <v>230</v>
      </c>
      <c r="AA242" s="125" t="str">
        <f t="shared" si="42"/>
        <v/>
      </c>
      <c r="AB242" s="125" t="str">
        <f t="shared" si="43"/>
        <v/>
      </c>
      <c r="AC242" s="125" t="str">
        <f t="shared" si="44"/>
        <v/>
      </c>
      <c r="AD242" s="125" t="str">
        <f t="shared" si="45"/>
        <v/>
      </c>
      <c r="AE242" s="126">
        <v>230</v>
      </c>
      <c r="AF242" s="126" t="str">
        <f t="shared" si="46"/>
        <v/>
      </c>
      <c r="AG242" s="126" t="str">
        <f t="shared" si="47"/>
        <v/>
      </c>
      <c r="AH242" s="126" t="str">
        <f t="shared" si="48"/>
        <v/>
      </c>
      <c r="AI242" s="126" t="str">
        <f t="shared" si="49"/>
        <v/>
      </c>
      <c r="AJ242" s="126" t="str">
        <f t="shared" si="50"/>
        <v/>
      </c>
      <c r="AK242" s="126" t="str">
        <f t="shared" si="51"/>
        <v/>
      </c>
    </row>
    <row r="243" spans="2:37" ht="15" x14ac:dyDescent="0.2">
      <c r="B243" s="161">
        <v>231</v>
      </c>
      <c r="C243" s="345"/>
      <c r="D243" s="55"/>
      <c r="E243" s="55"/>
      <c r="F243" s="271"/>
      <c r="G243" s="124"/>
      <c r="H243" s="124"/>
      <c r="I243" s="176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Z243" s="125">
        <v>231</v>
      </c>
      <c r="AA243" s="125" t="str">
        <f t="shared" si="42"/>
        <v/>
      </c>
      <c r="AB243" s="125" t="str">
        <f t="shared" si="43"/>
        <v/>
      </c>
      <c r="AC243" s="125" t="str">
        <f t="shared" si="44"/>
        <v/>
      </c>
      <c r="AD243" s="125" t="str">
        <f t="shared" si="45"/>
        <v/>
      </c>
      <c r="AE243" s="126">
        <v>231</v>
      </c>
      <c r="AF243" s="126" t="str">
        <f t="shared" si="46"/>
        <v/>
      </c>
      <c r="AG243" s="126" t="str">
        <f t="shared" si="47"/>
        <v/>
      </c>
      <c r="AH243" s="126" t="str">
        <f t="shared" si="48"/>
        <v/>
      </c>
      <c r="AI243" s="126" t="str">
        <f t="shared" si="49"/>
        <v/>
      </c>
      <c r="AJ243" s="126" t="str">
        <f t="shared" si="50"/>
        <v/>
      </c>
      <c r="AK243" s="126" t="str">
        <f t="shared" si="51"/>
        <v/>
      </c>
    </row>
    <row r="244" spans="2:37" ht="15" x14ac:dyDescent="0.2">
      <c r="B244" s="161">
        <v>232</v>
      </c>
      <c r="C244" s="345"/>
      <c r="D244" s="55"/>
      <c r="E244" s="55"/>
      <c r="F244" s="271"/>
      <c r="G244" s="124"/>
      <c r="H244" s="124"/>
      <c r="I244" s="176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Z244" s="125">
        <v>232</v>
      </c>
      <c r="AA244" s="125" t="str">
        <f t="shared" si="42"/>
        <v/>
      </c>
      <c r="AB244" s="125" t="str">
        <f t="shared" si="43"/>
        <v/>
      </c>
      <c r="AC244" s="125" t="str">
        <f t="shared" si="44"/>
        <v/>
      </c>
      <c r="AD244" s="125" t="str">
        <f t="shared" si="45"/>
        <v/>
      </c>
      <c r="AE244" s="126">
        <v>232</v>
      </c>
      <c r="AF244" s="126" t="str">
        <f t="shared" si="46"/>
        <v/>
      </c>
      <c r="AG244" s="126" t="str">
        <f t="shared" si="47"/>
        <v/>
      </c>
      <c r="AH244" s="126" t="str">
        <f t="shared" si="48"/>
        <v/>
      </c>
      <c r="AI244" s="126" t="str">
        <f t="shared" si="49"/>
        <v/>
      </c>
      <c r="AJ244" s="126" t="str">
        <f t="shared" si="50"/>
        <v/>
      </c>
      <c r="AK244" s="126" t="str">
        <f t="shared" si="51"/>
        <v/>
      </c>
    </row>
    <row r="245" spans="2:37" ht="15" x14ac:dyDescent="0.2">
      <c r="B245" s="161">
        <v>233</v>
      </c>
      <c r="C245" s="345"/>
      <c r="D245" s="55"/>
      <c r="E245" s="55"/>
      <c r="F245" s="271"/>
      <c r="G245" s="124"/>
      <c r="H245" s="124"/>
      <c r="I245" s="176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Z245" s="125">
        <v>233</v>
      </c>
      <c r="AA245" s="125" t="str">
        <f t="shared" si="42"/>
        <v/>
      </c>
      <c r="AB245" s="125" t="str">
        <f t="shared" si="43"/>
        <v/>
      </c>
      <c r="AC245" s="125" t="str">
        <f t="shared" si="44"/>
        <v/>
      </c>
      <c r="AD245" s="125" t="str">
        <f t="shared" si="45"/>
        <v/>
      </c>
      <c r="AE245" s="126">
        <v>233</v>
      </c>
      <c r="AF245" s="126" t="str">
        <f t="shared" si="46"/>
        <v/>
      </c>
      <c r="AG245" s="126" t="str">
        <f t="shared" si="47"/>
        <v/>
      </c>
      <c r="AH245" s="126" t="str">
        <f t="shared" si="48"/>
        <v/>
      </c>
      <c r="AI245" s="126" t="str">
        <f t="shared" si="49"/>
        <v/>
      </c>
      <c r="AJ245" s="126" t="str">
        <f t="shared" si="50"/>
        <v/>
      </c>
      <c r="AK245" s="126" t="str">
        <f t="shared" si="51"/>
        <v/>
      </c>
    </row>
    <row r="246" spans="2:37" ht="15" x14ac:dyDescent="0.2">
      <c r="B246" s="161">
        <v>234</v>
      </c>
      <c r="C246" s="345"/>
      <c r="D246" s="55"/>
      <c r="E246" s="55"/>
      <c r="F246" s="271"/>
      <c r="G246" s="124"/>
      <c r="H246" s="124"/>
      <c r="I246" s="176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Z246" s="125">
        <v>234</v>
      </c>
      <c r="AA246" s="125" t="str">
        <f t="shared" si="42"/>
        <v/>
      </c>
      <c r="AB246" s="125" t="str">
        <f t="shared" si="43"/>
        <v/>
      </c>
      <c r="AC246" s="125" t="str">
        <f t="shared" si="44"/>
        <v/>
      </c>
      <c r="AD246" s="125" t="str">
        <f t="shared" si="45"/>
        <v/>
      </c>
      <c r="AE246" s="126">
        <v>234</v>
      </c>
      <c r="AF246" s="126" t="str">
        <f t="shared" si="46"/>
        <v/>
      </c>
      <c r="AG246" s="126" t="str">
        <f t="shared" si="47"/>
        <v/>
      </c>
      <c r="AH246" s="126" t="str">
        <f t="shared" si="48"/>
        <v/>
      </c>
      <c r="AI246" s="126" t="str">
        <f t="shared" si="49"/>
        <v/>
      </c>
      <c r="AJ246" s="126" t="str">
        <f t="shared" si="50"/>
        <v/>
      </c>
      <c r="AK246" s="126" t="str">
        <f t="shared" si="51"/>
        <v/>
      </c>
    </row>
    <row r="247" spans="2:37" ht="15" x14ac:dyDescent="0.2">
      <c r="B247" s="161">
        <v>235</v>
      </c>
      <c r="C247" s="345"/>
      <c r="D247" s="55"/>
      <c r="E247" s="55"/>
      <c r="F247" s="271"/>
      <c r="G247" s="124"/>
      <c r="H247" s="124"/>
      <c r="I247" s="176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Z247" s="125">
        <v>235</v>
      </c>
      <c r="AA247" s="125" t="str">
        <f t="shared" si="42"/>
        <v/>
      </c>
      <c r="AB247" s="125" t="str">
        <f t="shared" si="43"/>
        <v/>
      </c>
      <c r="AC247" s="125" t="str">
        <f t="shared" si="44"/>
        <v/>
      </c>
      <c r="AD247" s="125" t="str">
        <f t="shared" si="45"/>
        <v/>
      </c>
      <c r="AE247" s="126">
        <v>235</v>
      </c>
      <c r="AF247" s="126" t="str">
        <f t="shared" si="46"/>
        <v/>
      </c>
      <c r="AG247" s="126" t="str">
        <f t="shared" si="47"/>
        <v/>
      </c>
      <c r="AH247" s="126" t="str">
        <f t="shared" si="48"/>
        <v/>
      </c>
      <c r="AI247" s="126" t="str">
        <f t="shared" si="49"/>
        <v/>
      </c>
      <c r="AJ247" s="126" t="str">
        <f t="shared" si="50"/>
        <v/>
      </c>
      <c r="AK247" s="126" t="str">
        <f t="shared" si="51"/>
        <v/>
      </c>
    </row>
    <row r="248" spans="2:37" ht="15" x14ac:dyDescent="0.2">
      <c r="B248" s="161">
        <v>236</v>
      </c>
      <c r="C248" s="345"/>
      <c r="D248" s="55"/>
      <c r="E248" s="55"/>
      <c r="F248" s="271"/>
      <c r="G248" s="124"/>
      <c r="H248" s="124"/>
      <c r="I248" s="176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Z248" s="125">
        <v>236</v>
      </c>
      <c r="AA248" s="125" t="str">
        <f t="shared" si="42"/>
        <v/>
      </c>
      <c r="AB248" s="125" t="str">
        <f t="shared" si="43"/>
        <v/>
      </c>
      <c r="AC248" s="125" t="str">
        <f t="shared" si="44"/>
        <v/>
      </c>
      <c r="AD248" s="125" t="str">
        <f t="shared" si="45"/>
        <v/>
      </c>
      <c r="AE248" s="126">
        <v>236</v>
      </c>
      <c r="AF248" s="126" t="str">
        <f t="shared" si="46"/>
        <v/>
      </c>
      <c r="AG248" s="126" t="str">
        <f t="shared" si="47"/>
        <v/>
      </c>
      <c r="AH248" s="126" t="str">
        <f t="shared" si="48"/>
        <v/>
      </c>
      <c r="AI248" s="126" t="str">
        <f t="shared" si="49"/>
        <v/>
      </c>
      <c r="AJ248" s="126" t="str">
        <f t="shared" si="50"/>
        <v/>
      </c>
      <c r="AK248" s="126" t="str">
        <f t="shared" si="51"/>
        <v/>
      </c>
    </row>
    <row r="249" spans="2:37" ht="15" x14ac:dyDescent="0.2">
      <c r="B249" s="161">
        <v>237</v>
      </c>
      <c r="C249" s="345"/>
      <c r="D249" s="55"/>
      <c r="E249" s="55"/>
      <c r="F249" s="271"/>
      <c r="G249" s="124"/>
      <c r="H249" s="124"/>
      <c r="I249" s="176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Z249" s="125">
        <v>237</v>
      </c>
      <c r="AA249" s="125" t="str">
        <f t="shared" si="42"/>
        <v/>
      </c>
      <c r="AB249" s="125" t="str">
        <f t="shared" si="43"/>
        <v/>
      </c>
      <c r="AC249" s="125" t="str">
        <f t="shared" si="44"/>
        <v/>
      </c>
      <c r="AD249" s="125" t="str">
        <f t="shared" si="45"/>
        <v/>
      </c>
      <c r="AE249" s="126">
        <v>237</v>
      </c>
      <c r="AF249" s="126" t="str">
        <f t="shared" si="46"/>
        <v/>
      </c>
      <c r="AG249" s="126" t="str">
        <f t="shared" si="47"/>
        <v/>
      </c>
      <c r="AH249" s="126" t="str">
        <f t="shared" si="48"/>
        <v/>
      </c>
      <c r="AI249" s="126" t="str">
        <f t="shared" si="49"/>
        <v/>
      </c>
      <c r="AJ249" s="126" t="str">
        <f t="shared" si="50"/>
        <v/>
      </c>
      <c r="AK249" s="126" t="str">
        <f t="shared" si="51"/>
        <v/>
      </c>
    </row>
    <row r="250" spans="2:37" ht="15" x14ac:dyDescent="0.2">
      <c r="B250" s="161">
        <v>238</v>
      </c>
      <c r="C250" s="345"/>
      <c r="D250" s="55"/>
      <c r="E250" s="55"/>
      <c r="F250" s="271"/>
      <c r="G250" s="124"/>
      <c r="H250" s="124"/>
      <c r="I250" s="176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Z250" s="125">
        <v>238</v>
      </c>
      <c r="AA250" s="125" t="str">
        <f t="shared" si="42"/>
        <v/>
      </c>
      <c r="AB250" s="125" t="str">
        <f t="shared" si="43"/>
        <v/>
      </c>
      <c r="AC250" s="125" t="str">
        <f t="shared" si="44"/>
        <v/>
      </c>
      <c r="AD250" s="125" t="str">
        <f t="shared" si="45"/>
        <v/>
      </c>
      <c r="AE250" s="126">
        <v>238</v>
      </c>
      <c r="AF250" s="126" t="str">
        <f t="shared" si="46"/>
        <v/>
      </c>
      <c r="AG250" s="126" t="str">
        <f t="shared" si="47"/>
        <v/>
      </c>
      <c r="AH250" s="126" t="str">
        <f t="shared" si="48"/>
        <v/>
      </c>
      <c r="AI250" s="126" t="str">
        <f t="shared" si="49"/>
        <v/>
      </c>
      <c r="AJ250" s="126" t="str">
        <f t="shared" si="50"/>
        <v/>
      </c>
      <c r="AK250" s="126" t="str">
        <f t="shared" si="51"/>
        <v/>
      </c>
    </row>
    <row r="251" spans="2:37" ht="15" x14ac:dyDescent="0.2">
      <c r="B251" s="161">
        <v>239</v>
      </c>
      <c r="C251" s="345"/>
      <c r="D251" s="55"/>
      <c r="E251" s="55"/>
      <c r="F251" s="271"/>
      <c r="G251" s="124"/>
      <c r="H251" s="124"/>
      <c r="I251" s="176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Z251" s="125">
        <v>239</v>
      </c>
      <c r="AA251" s="125" t="str">
        <f t="shared" si="42"/>
        <v/>
      </c>
      <c r="AB251" s="125" t="str">
        <f t="shared" si="43"/>
        <v/>
      </c>
      <c r="AC251" s="125" t="str">
        <f t="shared" si="44"/>
        <v/>
      </c>
      <c r="AD251" s="125" t="str">
        <f t="shared" si="45"/>
        <v/>
      </c>
      <c r="AE251" s="126">
        <v>239</v>
      </c>
      <c r="AF251" s="126" t="str">
        <f t="shared" si="46"/>
        <v/>
      </c>
      <c r="AG251" s="126" t="str">
        <f t="shared" si="47"/>
        <v/>
      </c>
      <c r="AH251" s="126" t="str">
        <f t="shared" si="48"/>
        <v/>
      </c>
      <c r="AI251" s="126" t="str">
        <f t="shared" si="49"/>
        <v/>
      </c>
      <c r="AJ251" s="126" t="str">
        <f t="shared" si="50"/>
        <v/>
      </c>
      <c r="AK251" s="126" t="str">
        <f t="shared" si="51"/>
        <v/>
      </c>
    </row>
    <row r="252" spans="2:37" ht="15" x14ac:dyDescent="0.2">
      <c r="B252" s="161">
        <v>240</v>
      </c>
      <c r="C252" s="345"/>
      <c r="D252" s="55"/>
      <c r="E252" s="55"/>
      <c r="F252" s="271"/>
      <c r="G252" s="124"/>
      <c r="H252" s="124"/>
      <c r="I252" s="176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Z252" s="125">
        <v>240</v>
      </c>
      <c r="AA252" s="125" t="str">
        <f t="shared" si="42"/>
        <v/>
      </c>
      <c r="AB252" s="125" t="str">
        <f t="shared" si="43"/>
        <v/>
      </c>
      <c r="AC252" s="125" t="str">
        <f t="shared" si="44"/>
        <v/>
      </c>
      <c r="AD252" s="125" t="str">
        <f t="shared" si="45"/>
        <v/>
      </c>
      <c r="AE252" s="126">
        <v>240</v>
      </c>
      <c r="AF252" s="126" t="str">
        <f t="shared" si="46"/>
        <v/>
      </c>
      <c r="AG252" s="126" t="str">
        <f t="shared" si="47"/>
        <v/>
      </c>
      <c r="AH252" s="126" t="str">
        <f t="shared" si="48"/>
        <v/>
      </c>
      <c r="AI252" s="126" t="str">
        <f t="shared" si="49"/>
        <v/>
      </c>
      <c r="AJ252" s="126" t="str">
        <f t="shared" si="50"/>
        <v/>
      </c>
      <c r="AK252" s="126" t="str">
        <f t="shared" si="51"/>
        <v/>
      </c>
    </row>
    <row r="253" spans="2:37" ht="15" x14ac:dyDescent="0.2">
      <c r="B253" s="161">
        <v>241</v>
      </c>
      <c r="C253" s="345"/>
      <c r="D253" s="55"/>
      <c r="E253" s="55"/>
      <c r="F253" s="271"/>
      <c r="G253" s="124"/>
      <c r="H253" s="124"/>
      <c r="I253" s="176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Z253" s="125">
        <v>241</v>
      </c>
      <c r="AA253" s="125" t="str">
        <f t="shared" si="42"/>
        <v/>
      </c>
      <c r="AB253" s="125" t="str">
        <f t="shared" si="43"/>
        <v/>
      </c>
      <c r="AC253" s="125" t="str">
        <f t="shared" si="44"/>
        <v/>
      </c>
      <c r="AD253" s="125" t="str">
        <f t="shared" si="45"/>
        <v/>
      </c>
      <c r="AE253" s="126">
        <v>241</v>
      </c>
      <c r="AF253" s="126" t="str">
        <f t="shared" si="46"/>
        <v/>
      </c>
      <c r="AG253" s="126" t="str">
        <f t="shared" si="47"/>
        <v/>
      </c>
      <c r="AH253" s="126" t="str">
        <f t="shared" si="48"/>
        <v/>
      </c>
      <c r="AI253" s="126" t="str">
        <f t="shared" si="49"/>
        <v/>
      </c>
      <c r="AJ253" s="126" t="str">
        <f t="shared" si="50"/>
        <v/>
      </c>
      <c r="AK253" s="126" t="str">
        <f t="shared" si="51"/>
        <v/>
      </c>
    </row>
    <row r="254" spans="2:37" ht="15" x14ac:dyDescent="0.2">
      <c r="B254" s="161">
        <v>242</v>
      </c>
      <c r="C254" s="345"/>
      <c r="D254" s="55"/>
      <c r="E254" s="55"/>
      <c r="F254" s="271"/>
      <c r="G254" s="124"/>
      <c r="H254" s="124"/>
      <c r="I254" s="176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Z254" s="125">
        <v>242</v>
      </c>
      <c r="AA254" s="125" t="str">
        <f t="shared" si="42"/>
        <v/>
      </c>
      <c r="AB254" s="125" t="str">
        <f t="shared" si="43"/>
        <v/>
      </c>
      <c r="AC254" s="125" t="str">
        <f t="shared" si="44"/>
        <v/>
      </c>
      <c r="AD254" s="125" t="str">
        <f t="shared" si="45"/>
        <v/>
      </c>
      <c r="AE254" s="126">
        <v>242</v>
      </c>
      <c r="AF254" s="126" t="str">
        <f t="shared" si="46"/>
        <v/>
      </c>
      <c r="AG254" s="126" t="str">
        <f t="shared" si="47"/>
        <v/>
      </c>
      <c r="AH254" s="126" t="str">
        <f t="shared" si="48"/>
        <v/>
      </c>
      <c r="AI254" s="126" t="str">
        <f t="shared" si="49"/>
        <v/>
      </c>
      <c r="AJ254" s="126" t="str">
        <f t="shared" si="50"/>
        <v/>
      </c>
      <c r="AK254" s="126" t="str">
        <f t="shared" si="51"/>
        <v/>
      </c>
    </row>
    <row r="255" spans="2:37" ht="15" x14ac:dyDescent="0.2">
      <c r="B255" s="161">
        <v>243</v>
      </c>
      <c r="C255" s="345"/>
      <c r="D255" s="55"/>
      <c r="E255" s="55"/>
      <c r="F255" s="271"/>
      <c r="G255" s="124"/>
      <c r="H255" s="124"/>
      <c r="I255" s="176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Z255" s="125">
        <v>243</v>
      </c>
      <c r="AA255" s="125" t="str">
        <f t="shared" si="42"/>
        <v/>
      </c>
      <c r="AB255" s="125" t="str">
        <f t="shared" si="43"/>
        <v/>
      </c>
      <c r="AC255" s="125" t="str">
        <f t="shared" si="44"/>
        <v/>
      </c>
      <c r="AD255" s="125" t="str">
        <f t="shared" si="45"/>
        <v/>
      </c>
      <c r="AE255" s="126">
        <v>243</v>
      </c>
      <c r="AF255" s="126" t="str">
        <f t="shared" si="46"/>
        <v/>
      </c>
      <c r="AG255" s="126" t="str">
        <f t="shared" si="47"/>
        <v/>
      </c>
      <c r="AH255" s="126" t="str">
        <f t="shared" si="48"/>
        <v/>
      </c>
      <c r="AI255" s="126" t="str">
        <f t="shared" si="49"/>
        <v/>
      </c>
      <c r="AJ255" s="126" t="str">
        <f t="shared" si="50"/>
        <v/>
      </c>
      <c r="AK255" s="126" t="str">
        <f t="shared" si="51"/>
        <v/>
      </c>
    </row>
    <row r="256" spans="2:37" ht="15" x14ac:dyDescent="0.2">
      <c r="B256" s="161">
        <v>244</v>
      </c>
      <c r="C256" s="345"/>
      <c r="D256" s="55"/>
      <c r="E256" s="55"/>
      <c r="F256" s="271"/>
      <c r="G256" s="124"/>
      <c r="H256" s="124"/>
      <c r="I256" s="176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Z256" s="125">
        <v>244</v>
      </c>
      <c r="AA256" s="125" t="str">
        <f t="shared" si="42"/>
        <v/>
      </c>
      <c r="AB256" s="125" t="str">
        <f t="shared" si="43"/>
        <v/>
      </c>
      <c r="AC256" s="125" t="str">
        <f t="shared" si="44"/>
        <v/>
      </c>
      <c r="AD256" s="125" t="str">
        <f t="shared" si="45"/>
        <v/>
      </c>
      <c r="AE256" s="126">
        <v>244</v>
      </c>
      <c r="AF256" s="126" t="str">
        <f t="shared" si="46"/>
        <v/>
      </c>
      <c r="AG256" s="126" t="str">
        <f t="shared" si="47"/>
        <v/>
      </c>
      <c r="AH256" s="126" t="str">
        <f t="shared" si="48"/>
        <v/>
      </c>
      <c r="AI256" s="126" t="str">
        <f t="shared" si="49"/>
        <v/>
      </c>
      <c r="AJ256" s="126" t="str">
        <f t="shared" si="50"/>
        <v/>
      </c>
      <c r="AK256" s="126" t="str">
        <f t="shared" si="51"/>
        <v/>
      </c>
    </row>
    <row r="257" spans="2:37" ht="15" x14ac:dyDescent="0.2">
      <c r="B257" s="161">
        <v>245</v>
      </c>
      <c r="C257" s="345"/>
      <c r="D257" s="55"/>
      <c r="E257" s="55"/>
      <c r="F257" s="271"/>
      <c r="G257" s="124"/>
      <c r="H257" s="124"/>
      <c r="I257" s="176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Z257" s="125">
        <v>245</v>
      </c>
      <c r="AA257" s="125" t="str">
        <f t="shared" si="42"/>
        <v/>
      </c>
      <c r="AB257" s="125" t="str">
        <f t="shared" si="43"/>
        <v/>
      </c>
      <c r="AC257" s="125" t="str">
        <f t="shared" si="44"/>
        <v/>
      </c>
      <c r="AD257" s="125" t="str">
        <f t="shared" si="45"/>
        <v/>
      </c>
      <c r="AE257" s="126">
        <v>245</v>
      </c>
      <c r="AF257" s="126" t="str">
        <f t="shared" si="46"/>
        <v/>
      </c>
      <c r="AG257" s="126" t="str">
        <f t="shared" si="47"/>
        <v/>
      </c>
      <c r="AH257" s="126" t="str">
        <f t="shared" si="48"/>
        <v/>
      </c>
      <c r="AI257" s="126" t="str">
        <f t="shared" si="49"/>
        <v/>
      </c>
      <c r="AJ257" s="126" t="str">
        <f t="shared" si="50"/>
        <v/>
      </c>
      <c r="AK257" s="126" t="str">
        <f t="shared" si="51"/>
        <v/>
      </c>
    </row>
    <row r="258" spans="2:37" ht="15" x14ac:dyDescent="0.2">
      <c r="B258" s="161">
        <v>246</v>
      </c>
      <c r="C258" s="345"/>
      <c r="D258" s="55"/>
      <c r="E258" s="55"/>
      <c r="F258" s="271"/>
      <c r="G258" s="124"/>
      <c r="H258" s="124"/>
      <c r="I258" s="176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Z258" s="125">
        <v>246</v>
      </c>
      <c r="AA258" s="125" t="str">
        <f t="shared" si="42"/>
        <v/>
      </c>
      <c r="AB258" s="125" t="str">
        <f t="shared" si="43"/>
        <v/>
      </c>
      <c r="AC258" s="125" t="str">
        <f t="shared" si="44"/>
        <v/>
      </c>
      <c r="AD258" s="125" t="str">
        <f t="shared" si="45"/>
        <v/>
      </c>
      <c r="AE258" s="126">
        <v>246</v>
      </c>
      <c r="AF258" s="126" t="str">
        <f t="shared" si="46"/>
        <v/>
      </c>
      <c r="AG258" s="126" t="str">
        <f t="shared" si="47"/>
        <v/>
      </c>
      <c r="AH258" s="126" t="str">
        <f t="shared" si="48"/>
        <v/>
      </c>
      <c r="AI258" s="126" t="str">
        <f t="shared" si="49"/>
        <v/>
      </c>
      <c r="AJ258" s="126" t="str">
        <f t="shared" si="50"/>
        <v/>
      </c>
      <c r="AK258" s="126" t="str">
        <f t="shared" si="51"/>
        <v/>
      </c>
    </row>
    <row r="259" spans="2:37" ht="15" x14ac:dyDescent="0.2">
      <c r="B259" s="161">
        <v>247</v>
      </c>
      <c r="C259" s="345"/>
      <c r="D259" s="55"/>
      <c r="E259" s="55"/>
      <c r="F259" s="271"/>
      <c r="G259" s="124"/>
      <c r="H259" s="124"/>
      <c r="I259" s="176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Z259" s="125">
        <v>247</v>
      </c>
      <c r="AA259" s="125" t="str">
        <f t="shared" si="42"/>
        <v/>
      </c>
      <c r="AB259" s="125" t="str">
        <f t="shared" si="43"/>
        <v/>
      </c>
      <c r="AC259" s="125" t="str">
        <f t="shared" si="44"/>
        <v/>
      </c>
      <c r="AD259" s="125" t="str">
        <f t="shared" si="45"/>
        <v/>
      </c>
      <c r="AE259" s="126">
        <v>247</v>
      </c>
      <c r="AF259" s="126" t="str">
        <f t="shared" si="46"/>
        <v/>
      </c>
      <c r="AG259" s="126" t="str">
        <f t="shared" si="47"/>
        <v/>
      </c>
      <c r="AH259" s="126" t="str">
        <f t="shared" si="48"/>
        <v/>
      </c>
      <c r="AI259" s="126" t="str">
        <f t="shared" si="49"/>
        <v/>
      </c>
      <c r="AJ259" s="126" t="str">
        <f t="shared" si="50"/>
        <v/>
      </c>
      <c r="AK259" s="126" t="str">
        <f t="shared" si="51"/>
        <v/>
      </c>
    </row>
    <row r="260" spans="2:37" ht="15" x14ac:dyDescent="0.2">
      <c r="B260" s="161">
        <v>248</v>
      </c>
      <c r="C260" s="345"/>
      <c r="D260" s="55"/>
      <c r="E260" s="55"/>
      <c r="F260" s="271"/>
      <c r="G260" s="124"/>
      <c r="H260" s="124"/>
      <c r="I260" s="176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Z260" s="125">
        <v>248</v>
      </c>
      <c r="AA260" s="125" t="str">
        <f t="shared" si="42"/>
        <v/>
      </c>
      <c r="AB260" s="125" t="str">
        <f t="shared" si="43"/>
        <v/>
      </c>
      <c r="AC260" s="125" t="str">
        <f t="shared" si="44"/>
        <v/>
      </c>
      <c r="AD260" s="125" t="str">
        <f t="shared" si="45"/>
        <v/>
      </c>
      <c r="AE260" s="126">
        <v>248</v>
      </c>
      <c r="AF260" s="126" t="str">
        <f t="shared" si="46"/>
        <v/>
      </c>
      <c r="AG260" s="126" t="str">
        <f t="shared" si="47"/>
        <v/>
      </c>
      <c r="AH260" s="126" t="str">
        <f t="shared" si="48"/>
        <v/>
      </c>
      <c r="AI260" s="126" t="str">
        <f t="shared" si="49"/>
        <v/>
      </c>
      <c r="AJ260" s="126" t="str">
        <f t="shared" si="50"/>
        <v/>
      </c>
      <c r="AK260" s="126" t="str">
        <f t="shared" si="51"/>
        <v/>
      </c>
    </row>
    <row r="261" spans="2:37" ht="15" x14ac:dyDescent="0.2">
      <c r="B261" s="161">
        <v>249</v>
      </c>
      <c r="C261" s="345"/>
      <c r="D261" s="55"/>
      <c r="E261" s="55"/>
      <c r="F261" s="271"/>
      <c r="G261" s="124"/>
      <c r="H261" s="124"/>
      <c r="I261" s="176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Z261" s="125">
        <v>249</v>
      </c>
      <c r="AA261" s="125" t="str">
        <f t="shared" si="42"/>
        <v/>
      </c>
      <c r="AB261" s="125" t="str">
        <f t="shared" si="43"/>
        <v/>
      </c>
      <c r="AC261" s="125" t="str">
        <f t="shared" si="44"/>
        <v/>
      </c>
      <c r="AD261" s="125" t="str">
        <f t="shared" si="45"/>
        <v/>
      </c>
      <c r="AE261" s="126">
        <v>249</v>
      </c>
      <c r="AF261" s="126" t="str">
        <f t="shared" si="46"/>
        <v/>
      </c>
      <c r="AG261" s="126" t="str">
        <f t="shared" si="47"/>
        <v/>
      </c>
      <c r="AH261" s="126" t="str">
        <f t="shared" si="48"/>
        <v/>
      </c>
      <c r="AI261" s="126" t="str">
        <f t="shared" si="49"/>
        <v/>
      </c>
      <c r="AJ261" s="126" t="str">
        <f t="shared" si="50"/>
        <v/>
      </c>
      <c r="AK261" s="126" t="str">
        <f t="shared" si="51"/>
        <v/>
      </c>
    </row>
    <row r="262" spans="2:37" ht="15" x14ac:dyDescent="0.2">
      <c r="B262" s="161">
        <v>250</v>
      </c>
      <c r="C262" s="345"/>
      <c r="D262" s="55"/>
      <c r="E262" s="55"/>
      <c r="F262" s="271"/>
      <c r="G262" s="124"/>
      <c r="H262" s="124"/>
      <c r="I262" s="176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Z262" s="125">
        <v>250</v>
      </c>
      <c r="AA262" s="125" t="str">
        <f t="shared" si="42"/>
        <v/>
      </c>
      <c r="AB262" s="125" t="str">
        <f t="shared" si="43"/>
        <v/>
      </c>
      <c r="AC262" s="125" t="str">
        <f t="shared" si="44"/>
        <v/>
      </c>
      <c r="AD262" s="125" t="str">
        <f t="shared" si="45"/>
        <v/>
      </c>
      <c r="AE262" s="126">
        <v>250</v>
      </c>
      <c r="AF262" s="126" t="str">
        <f t="shared" si="46"/>
        <v/>
      </c>
      <c r="AG262" s="126" t="str">
        <f t="shared" si="47"/>
        <v/>
      </c>
      <c r="AH262" s="126" t="str">
        <f t="shared" si="48"/>
        <v/>
      </c>
      <c r="AI262" s="126" t="str">
        <f t="shared" si="49"/>
        <v/>
      </c>
      <c r="AJ262" s="126" t="str">
        <f t="shared" si="50"/>
        <v/>
      </c>
      <c r="AK262" s="126" t="str">
        <f t="shared" si="51"/>
        <v/>
      </c>
    </row>
    <row r="263" spans="2:37" ht="15" x14ac:dyDescent="0.2">
      <c r="B263" s="161">
        <v>251</v>
      </c>
      <c r="C263" s="345"/>
      <c r="D263" s="55"/>
      <c r="E263" s="55"/>
      <c r="F263" s="271"/>
      <c r="G263" s="124"/>
      <c r="H263" s="124"/>
      <c r="I263" s="176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Z263" s="125">
        <v>251</v>
      </c>
      <c r="AA263" s="125" t="str">
        <f t="shared" si="42"/>
        <v/>
      </c>
      <c r="AB263" s="125" t="str">
        <f t="shared" si="43"/>
        <v/>
      </c>
      <c r="AC263" s="125" t="str">
        <f t="shared" si="44"/>
        <v/>
      </c>
      <c r="AD263" s="125" t="str">
        <f t="shared" si="45"/>
        <v/>
      </c>
      <c r="AE263" s="126">
        <v>251</v>
      </c>
      <c r="AF263" s="126" t="str">
        <f t="shared" si="46"/>
        <v/>
      </c>
      <c r="AG263" s="126" t="str">
        <f t="shared" si="47"/>
        <v/>
      </c>
      <c r="AH263" s="126" t="str">
        <f t="shared" si="48"/>
        <v/>
      </c>
      <c r="AI263" s="126" t="str">
        <f t="shared" si="49"/>
        <v/>
      </c>
      <c r="AJ263" s="126" t="str">
        <f t="shared" si="50"/>
        <v/>
      </c>
      <c r="AK263" s="126" t="str">
        <f t="shared" si="51"/>
        <v/>
      </c>
    </row>
    <row r="264" spans="2:37" ht="15" x14ac:dyDescent="0.2">
      <c r="B264" s="161">
        <v>252</v>
      </c>
      <c r="C264" s="345"/>
      <c r="D264" s="55"/>
      <c r="E264" s="55"/>
      <c r="F264" s="271"/>
      <c r="G264" s="124"/>
      <c r="H264" s="124"/>
      <c r="I264" s="176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Z264" s="125">
        <v>252</v>
      </c>
      <c r="AA264" s="125" t="str">
        <f t="shared" si="42"/>
        <v/>
      </c>
      <c r="AB264" s="125" t="str">
        <f t="shared" si="43"/>
        <v/>
      </c>
      <c r="AC264" s="125" t="str">
        <f t="shared" si="44"/>
        <v/>
      </c>
      <c r="AD264" s="125" t="str">
        <f t="shared" si="45"/>
        <v/>
      </c>
      <c r="AE264" s="126">
        <v>252</v>
      </c>
      <c r="AF264" s="126" t="str">
        <f t="shared" si="46"/>
        <v/>
      </c>
      <c r="AG264" s="126" t="str">
        <f t="shared" si="47"/>
        <v/>
      </c>
      <c r="AH264" s="126" t="str">
        <f t="shared" si="48"/>
        <v/>
      </c>
      <c r="AI264" s="126" t="str">
        <f t="shared" si="49"/>
        <v/>
      </c>
      <c r="AJ264" s="126" t="str">
        <f t="shared" si="50"/>
        <v/>
      </c>
      <c r="AK264" s="126" t="str">
        <f t="shared" si="51"/>
        <v/>
      </c>
    </row>
    <row r="265" spans="2:37" ht="15" x14ac:dyDescent="0.2">
      <c r="B265" s="161">
        <v>253</v>
      </c>
      <c r="C265" s="345"/>
      <c r="D265" s="55"/>
      <c r="E265" s="55"/>
      <c r="F265" s="271"/>
      <c r="G265" s="124"/>
      <c r="H265" s="124"/>
      <c r="I265" s="176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Z265" s="125">
        <v>253</v>
      </c>
      <c r="AA265" s="125" t="str">
        <f t="shared" si="42"/>
        <v/>
      </c>
      <c r="AB265" s="125" t="str">
        <f t="shared" si="43"/>
        <v/>
      </c>
      <c r="AC265" s="125" t="str">
        <f t="shared" si="44"/>
        <v/>
      </c>
      <c r="AD265" s="125" t="str">
        <f t="shared" si="45"/>
        <v/>
      </c>
      <c r="AE265" s="126">
        <v>253</v>
      </c>
      <c r="AF265" s="126" t="str">
        <f t="shared" si="46"/>
        <v/>
      </c>
      <c r="AG265" s="126" t="str">
        <f t="shared" si="47"/>
        <v/>
      </c>
      <c r="AH265" s="126" t="str">
        <f t="shared" si="48"/>
        <v/>
      </c>
      <c r="AI265" s="126" t="str">
        <f t="shared" si="49"/>
        <v/>
      </c>
      <c r="AJ265" s="126" t="str">
        <f t="shared" si="50"/>
        <v/>
      </c>
      <c r="AK265" s="126" t="str">
        <f t="shared" si="51"/>
        <v/>
      </c>
    </row>
    <row r="266" spans="2:37" ht="15" x14ac:dyDescent="0.2">
      <c r="B266" s="161">
        <v>254</v>
      </c>
      <c r="C266" s="345"/>
      <c r="D266" s="55"/>
      <c r="E266" s="55"/>
      <c r="F266" s="271"/>
      <c r="G266" s="124"/>
      <c r="H266" s="124"/>
      <c r="I266" s="176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Z266" s="125">
        <v>254</v>
      </c>
      <c r="AA266" s="125" t="str">
        <f t="shared" si="42"/>
        <v/>
      </c>
      <c r="AB266" s="125" t="str">
        <f t="shared" si="43"/>
        <v/>
      </c>
      <c r="AC266" s="125" t="str">
        <f t="shared" si="44"/>
        <v/>
      </c>
      <c r="AD266" s="125" t="str">
        <f t="shared" si="45"/>
        <v/>
      </c>
      <c r="AE266" s="126">
        <v>254</v>
      </c>
      <c r="AF266" s="126" t="str">
        <f t="shared" si="46"/>
        <v/>
      </c>
      <c r="AG266" s="126" t="str">
        <f t="shared" si="47"/>
        <v/>
      </c>
      <c r="AH266" s="126" t="str">
        <f t="shared" si="48"/>
        <v/>
      </c>
      <c r="AI266" s="126" t="str">
        <f t="shared" si="49"/>
        <v/>
      </c>
      <c r="AJ266" s="126" t="str">
        <f t="shared" si="50"/>
        <v/>
      </c>
      <c r="AK266" s="126" t="str">
        <f t="shared" si="51"/>
        <v/>
      </c>
    </row>
    <row r="267" spans="2:37" ht="15" x14ac:dyDescent="0.2">
      <c r="B267" s="161">
        <v>255</v>
      </c>
      <c r="C267" s="345"/>
      <c r="D267" s="55"/>
      <c r="E267" s="55"/>
      <c r="F267" s="271"/>
      <c r="G267" s="124"/>
      <c r="H267" s="124"/>
      <c r="I267" s="176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Z267" s="125">
        <v>255</v>
      </c>
      <c r="AA267" s="125" t="str">
        <f t="shared" si="42"/>
        <v/>
      </c>
      <c r="AB267" s="125" t="str">
        <f t="shared" si="43"/>
        <v/>
      </c>
      <c r="AC267" s="125" t="str">
        <f t="shared" si="44"/>
        <v/>
      </c>
      <c r="AD267" s="125" t="str">
        <f t="shared" si="45"/>
        <v/>
      </c>
      <c r="AE267" s="126">
        <v>255</v>
      </c>
      <c r="AF267" s="126" t="str">
        <f t="shared" si="46"/>
        <v/>
      </c>
      <c r="AG267" s="126" t="str">
        <f t="shared" si="47"/>
        <v/>
      </c>
      <c r="AH267" s="126" t="str">
        <f t="shared" si="48"/>
        <v/>
      </c>
      <c r="AI267" s="126" t="str">
        <f t="shared" si="49"/>
        <v/>
      </c>
      <c r="AJ267" s="126" t="str">
        <f t="shared" si="50"/>
        <v/>
      </c>
      <c r="AK267" s="126" t="str">
        <f t="shared" si="51"/>
        <v/>
      </c>
    </row>
    <row r="268" spans="2:37" ht="15" x14ac:dyDescent="0.2">
      <c r="B268" s="161">
        <v>256</v>
      </c>
      <c r="C268" s="345"/>
      <c r="D268" s="55"/>
      <c r="E268" s="55"/>
      <c r="F268" s="271"/>
      <c r="G268" s="124"/>
      <c r="H268" s="124"/>
      <c r="I268" s="176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Z268" s="125">
        <v>256</v>
      </c>
      <c r="AA268" s="125" t="str">
        <f t="shared" si="42"/>
        <v/>
      </c>
      <c r="AB268" s="125" t="str">
        <f t="shared" si="43"/>
        <v/>
      </c>
      <c r="AC268" s="125" t="str">
        <f t="shared" si="44"/>
        <v/>
      </c>
      <c r="AD268" s="125" t="str">
        <f t="shared" si="45"/>
        <v/>
      </c>
      <c r="AE268" s="126">
        <v>256</v>
      </c>
      <c r="AF268" s="126" t="str">
        <f t="shared" si="46"/>
        <v/>
      </c>
      <c r="AG268" s="126" t="str">
        <f t="shared" si="47"/>
        <v/>
      </c>
      <c r="AH268" s="126" t="str">
        <f t="shared" si="48"/>
        <v/>
      </c>
      <c r="AI268" s="126" t="str">
        <f t="shared" si="49"/>
        <v/>
      </c>
      <c r="AJ268" s="126" t="str">
        <f t="shared" si="50"/>
        <v/>
      </c>
      <c r="AK268" s="126" t="str">
        <f t="shared" si="51"/>
        <v/>
      </c>
    </row>
    <row r="269" spans="2:37" ht="15" x14ac:dyDescent="0.2">
      <c r="B269" s="161">
        <v>257</v>
      </c>
      <c r="C269" s="345"/>
      <c r="D269" s="55"/>
      <c r="E269" s="55"/>
      <c r="F269" s="271"/>
      <c r="G269" s="124"/>
      <c r="H269" s="124"/>
      <c r="I269" s="176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Z269" s="125">
        <v>257</v>
      </c>
      <c r="AA269" s="125" t="str">
        <f t="shared" si="42"/>
        <v/>
      </c>
      <c r="AB269" s="125" t="str">
        <f t="shared" si="43"/>
        <v/>
      </c>
      <c r="AC269" s="125" t="str">
        <f t="shared" si="44"/>
        <v/>
      </c>
      <c r="AD269" s="125" t="str">
        <f t="shared" si="45"/>
        <v/>
      </c>
      <c r="AE269" s="126">
        <v>257</v>
      </c>
      <c r="AF269" s="126" t="str">
        <f t="shared" si="46"/>
        <v/>
      </c>
      <c r="AG269" s="126" t="str">
        <f t="shared" si="47"/>
        <v/>
      </c>
      <c r="AH269" s="126" t="str">
        <f t="shared" si="48"/>
        <v/>
      </c>
      <c r="AI269" s="126" t="str">
        <f t="shared" si="49"/>
        <v/>
      </c>
      <c r="AJ269" s="126" t="str">
        <f t="shared" si="50"/>
        <v/>
      </c>
      <c r="AK269" s="126" t="str">
        <f t="shared" si="51"/>
        <v/>
      </c>
    </row>
    <row r="270" spans="2:37" ht="15" x14ac:dyDescent="0.2">
      <c r="B270" s="161">
        <v>258</v>
      </c>
      <c r="C270" s="345"/>
      <c r="D270" s="55"/>
      <c r="E270" s="55"/>
      <c r="F270" s="271"/>
      <c r="G270" s="124"/>
      <c r="H270" s="124"/>
      <c r="I270" s="176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Z270" s="125">
        <v>258</v>
      </c>
      <c r="AA270" s="125" t="str">
        <f t="shared" ref="AA270:AA333" si="52">IF(AND(C270=1,D270&lt;&gt;""),D270,"")</f>
        <v/>
      </c>
      <c r="AB270" s="125" t="str">
        <f t="shared" ref="AB270:AB333" si="53">IF(AND(C270=1,E270&lt;&gt;""),E270,"")</f>
        <v/>
      </c>
      <c r="AC270" s="125" t="str">
        <f t="shared" ref="AC270:AC333" si="54">IF(AND(C270=2,D270&lt;&gt;""),D270,"")</f>
        <v/>
      </c>
      <c r="AD270" s="125" t="str">
        <f t="shared" ref="AD270:AD333" si="55">IF(AND(C270=2,E270&lt;&gt;""),E270,"")</f>
        <v/>
      </c>
      <c r="AE270" s="126">
        <v>258</v>
      </c>
      <c r="AF270" s="126" t="str">
        <f t="shared" ref="AF270:AF333" si="56">IF(AND(C270=1,E270&lt;&gt;"",D270&lt;&gt;""),D270,"")</f>
        <v/>
      </c>
      <c r="AG270" s="126" t="str">
        <f t="shared" ref="AG270:AG333" si="57">IF(AND(C270=1,D270&lt;&gt;"",E270&lt;&gt;""),E270,"")</f>
        <v/>
      </c>
      <c r="AH270" s="126" t="str">
        <f t="shared" ref="AH270:AH333" si="58">IF(AND(AF270="",AG270=""),"",AG270-AF270)</f>
        <v/>
      </c>
      <c r="AI270" s="126" t="str">
        <f t="shared" ref="AI270:AI333" si="59">IF(AND(C270=2,E270&lt;&gt;"",D270&lt;&gt;""),D270,"")</f>
        <v/>
      </c>
      <c r="AJ270" s="126" t="str">
        <f t="shared" ref="AJ270:AJ333" si="60">IF(AND(C270=2,D270&lt;&gt;"",E270&lt;&gt;""),E270,"")</f>
        <v/>
      </c>
      <c r="AK270" s="126" t="str">
        <f t="shared" ref="AK270:AK333" si="61">IF(AND(AI270="",AJ270=""),"",AJ270-AI270)</f>
        <v/>
      </c>
    </row>
    <row r="271" spans="2:37" ht="15" x14ac:dyDescent="0.2">
      <c r="B271" s="161">
        <v>259</v>
      </c>
      <c r="C271" s="345"/>
      <c r="D271" s="55"/>
      <c r="E271" s="55"/>
      <c r="F271" s="271"/>
      <c r="G271" s="124"/>
      <c r="H271" s="124"/>
      <c r="I271" s="176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Z271" s="125">
        <v>259</v>
      </c>
      <c r="AA271" s="125" t="str">
        <f t="shared" si="52"/>
        <v/>
      </c>
      <c r="AB271" s="125" t="str">
        <f t="shared" si="53"/>
        <v/>
      </c>
      <c r="AC271" s="125" t="str">
        <f t="shared" si="54"/>
        <v/>
      </c>
      <c r="AD271" s="125" t="str">
        <f t="shared" si="55"/>
        <v/>
      </c>
      <c r="AE271" s="126">
        <v>259</v>
      </c>
      <c r="AF271" s="126" t="str">
        <f t="shared" si="56"/>
        <v/>
      </c>
      <c r="AG271" s="126" t="str">
        <f t="shared" si="57"/>
        <v/>
      </c>
      <c r="AH271" s="126" t="str">
        <f t="shared" si="58"/>
        <v/>
      </c>
      <c r="AI271" s="126" t="str">
        <f t="shared" si="59"/>
        <v/>
      </c>
      <c r="AJ271" s="126" t="str">
        <f t="shared" si="60"/>
        <v/>
      </c>
      <c r="AK271" s="126" t="str">
        <f t="shared" si="61"/>
        <v/>
      </c>
    </row>
    <row r="272" spans="2:37" ht="15" x14ac:dyDescent="0.2">
      <c r="B272" s="161">
        <v>260</v>
      </c>
      <c r="C272" s="345"/>
      <c r="D272" s="55"/>
      <c r="E272" s="55"/>
      <c r="F272" s="271"/>
      <c r="G272" s="124"/>
      <c r="H272" s="124"/>
      <c r="I272" s="176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Z272" s="125">
        <v>260</v>
      </c>
      <c r="AA272" s="125" t="str">
        <f t="shared" si="52"/>
        <v/>
      </c>
      <c r="AB272" s="125" t="str">
        <f t="shared" si="53"/>
        <v/>
      </c>
      <c r="AC272" s="125" t="str">
        <f t="shared" si="54"/>
        <v/>
      </c>
      <c r="AD272" s="125" t="str">
        <f t="shared" si="55"/>
        <v/>
      </c>
      <c r="AE272" s="126">
        <v>260</v>
      </c>
      <c r="AF272" s="126" t="str">
        <f t="shared" si="56"/>
        <v/>
      </c>
      <c r="AG272" s="126" t="str">
        <f t="shared" si="57"/>
        <v/>
      </c>
      <c r="AH272" s="126" t="str">
        <f t="shared" si="58"/>
        <v/>
      </c>
      <c r="AI272" s="126" t="str">
        <f t="shared" si="59"/>
        <v/>
      </c>
      <c r="AJ272" s="126" t="str">
        <f t="shared" si="60"/>
        <v/>
      </c>
      <c r="AK272" s="126" t="str">
        <f t="shared" si="61"/>
        <v/>
      </c>
    </row>
    <row r="273" spans="2:37" ht="15" x14ac:dyDescent="0.2">
      <c r="B273" s="161">
        <v>261</v>
      </c>
      <c r="C273" s="345"/>
      <c r="D273" s="55"/>
      <c r="E273" s="55"/>
      <c r="F273" s="271"/>
      <c r="G273" s="124"/>
      <c r="H273" s="124"/>
      <c r="I273" s="176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Z273" s="125">
        <v>261</v>
      </c>
      <c r="AA273" s="125" t="str">
        <f t="shared" si="52"/>
        <v/>
      </c>
      <c r="AB273" s="125" t="str">
        <f t="shared" si="53"/>
        <v/>
      </c>
      <c r="AC273" s="125" t="str">
        <f t="shared" si="54"/>
        <v/>
      </c>
      <c r="AD273" s="125" t="str">
        <f t="shared" si="55"/>
        <v/>
      </c>
      <c r="AE273" s="126">
        <v>261</v>
      </c>
      <c r="AF273" s="126" t="str">
        <f t="shared" si="56"/>
        <v/>
      </c>
      <c r="AG273" s="126" t="str">
        <f t="shared" si="57"/>
        <v/>
      </c>
      <c r="AH273" s="126" t="str">
        <f t="shared" si="58"/>
        <v/>
      </c>
      <c r="AI273" s="126" t="str">
        <f t="shared" si="59"/>
        <v/>
      </c>
      <c r="AJ273" s="126" t="str">
        <f t="shared" si="60"/>
        <v/>
      </c>
      <c r="AK273" s="126" t="str">
        <f t="shared" si="61"/>
        <v/>
      </c>
    </row>
    <row r="274" spans="2:37" ht="15" x14ac:dyDescent="0.2">
      <c r="B274" s="161">
        <v>262</v>
      </c>
      <c r="C274" s="345"/>
      <c r="D274" s="55"/>
      <c r="E274" s="55"/>
      <c r="F274" s="271"/>
      <c r="G274" s="124"/>
      <c r="H274" s="124"/>
      <c r="I274" s="176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Z274" s="125">
        <v>262</v>
      </c>
      <c r="AA274" s="125" t="str">
        <f t="shared" si="52"/>
        <v/>
      </c>
      <c r="AB274" s="125" t="str">
        <f t="shared" si="53"/>
        <v/>
      </c>
      <c r="AC274" s="125" t="str">
        <f t="shared" si="54"/>
        <v/>
      </c>
      <c r="AD274" s="125" t="str">
        <f t="shared" si="55"/>
        <v/>
      </c>
      <c r="AE274" s="126">
        <v>262</v>
      </c>
      <c r="AF274" s="126" t="str">
        <f t="shared" si="56"/>
        <v/>
      </c>
      <c r="AG274" s="126" t="str">
        <f t="shared" si="57"/>
        <v/>
      </c>
      <c r="AH274" s="126" t="str">
        <f t="shared" si="58"/>
        <v/>
      </c>
      <c r="AI274" s="126" t="str">
        <f t="shared" si="59"/>
        <v/>
      </c>
      <c r="AJ274" s="126" t="str">
        <f t="shared" si="60"/>
        <v/>
      </c>
      <c r="AK274" s="126" t="str">
        <f t="shared" si="61"/>
        <v/>
      </c>
    </row>
    <row r="275" spans="2:37" ht="15" x14ac:dyDescent="0.2">
      <c r="B275" s="161">
        <v>263</v>
      </c>
      <c r="C275" s="345"/>
      <c r="D275" s="55"/>
      <c r="E275" s="55"/>
      <c r="F275" s="271"/>
      <c r="G275" s="124"/>
      <c r="H275" s="124"/>
      <c r="I275" s="176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Z275" s="125">
        <v>263</v>
      </c>
      <c r="AA275" s="125" t="str">
        <f t="shared" si="52"/>
        <v/>
      </c>
      <c r="AB275" s="125" t="str">
        <f t="shared" si="53"/>
        <v/>
      </c>
      <c r="AC275" s="125" t="str">
        <f t="shared" si="54"/>
        <v/>
      </c>
      <c r="AD275" s="125" t="str">
        <f t="shared" si="55"/>
        <v/>
      </c>
      <c r="AE275" s="126">
        <v>263</v>
      </c>
      <c r="AF275" s="126" t="str">
        <f t="shared" si="56"/>
        <v/>
      </c>
      <c r="AG275" s="126" t="str">
        <f t="shared" si="57"/>
        <v/>
      </c>
      <c r="AH275" s="126" t="str">
        <f t="shared" si="58"/>
        <v/>
      </c>
      <c r="AI275" s="126" t="str">
        <f t="shared" si="59"/>
        <v/>
      </c>
      <c r="AJ275" s="126" t="str">
        <f t="shared" si="60"/>
        <v/>
      </c>
      <c r="AK275" s="126" t="str">
        <f t="shared" si="61"/>
        <v/>
      </c>
    </row>
    <row r="276" spans="2:37" ht="15" x14ac:dyDescent="0.2">
      <c r="B276" s="161">
        <v>264</v>
      </c>
      <c r="C276" s="345"/>
      <c r="D276" s="55"/>
      <c r="E276" s="55"/>
      <c r="F276" s="271"/>
      <c r="G276" s="124"/>
      <c r="H276" s="124"/>
      <c r="I276" s="176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Z276" s="125">
        <v>264</v>
      </c>
      <c r="AA276" s="125" t="str">
        <f t="shared" si="52"/>
        <v/>
      </c>
      <c r="AB276" s="125" t="str">
        <f t="shared" si="53"/>
        <v/>
      </c>
      <c r="AC276" s="125" t="str">
        <f t="shared" si="54"/>
        <v/>
      </c>
      <c r="AD276" s="125" t="str">
        <f t="shared" si="55"/>
        <v/>
      </c>
      <c r="AE276" s="126">
        <v>264</v>
      </c>
      <c r="AF276" s="126" t="str">
        <f t="shared" si="56"/>
        <v/>
      </c>
      <c r="AG276" s="126" t="str">
        <f t="shared" si="57"/>
        <v/>
      </c>
      <c r="AH276" s="126" t="str">
        <f t="shared" si="58"/>
        <v/>
      </c>
      <c r="AI276" s="126" t="str">
        <f t="shared" si="59"/>
        <v/>
      </c>
      <c r="AJ276" s="126" t="str">
        <f t="shared" si="60"/>
        <v/>
      </c>
      <c r="AK276" s="126" t="str">
        <f t="shared" si="61"/>
        <v/>
      </c>
    </row>
    <row r="277" spans="2:37" ht="15" x14ac:dyDescent="0.2">
      <c r="B277" s="161">
        <v>265</v>
      </c>
      <c r="C277" s="345"/>
      <c r="D277" s="55"/>
      <c r="E277" s="55"/>
      <c r="F277" s="271"/>
      <c r="G277" s="124"/>
      <c r="H277" s="124"/>
      <c r="I277" s="176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Z277" s="125">
        <v>265</v>
      </c>
      <c r="AA277" s="125" t="str">
        <f t="shared" si="52"/>
        <v/>
      </c>
      <c r="AB277" s="125" t="str">
        <f t="shared" si="53"/>
        <v/>
      </c>
      <c r="AC277" s="125" t="str">
        <f t="shared" si="54"/>
        <v/>
      </c>
      <c r="AD277" s="125" t="str">
        <f t="shared" si="55"/>
        <v/>
      </c>
      <c r="AE277" s="126">
        <v>265</v>
      </c>
      <c r="AF277" s="126" t="str">
        <f t="shared" si="56"/>
        <v/>
      </c>
      <c r="AG277" s="126" t="str">
        <f t="shared" si="57"/>
        <v/>
      </c>
      <c r="AH277" s="126" t="str">
        <f t="shared" si="58"/>
        <v/>
      </c>
      <c r="AI277" s="126" t="str">
        <f t="shared" si="59"/>
        <v/>
      </c>
      <c r="AJ277" s="126" t="str">
        <f t="shared" si="60"/>
        <v/>
      </c>
      <c r="AK277" s="126" t="str">
        <f t="shared" si="61"/>
        <v/>
      </c>
    </row>
    <row r="278" spans="2:37" ht="15" x14ac:dyDescent="0.2">
      <c r="B278" s="161">
        <v>266</v>
      </c>
      <c r="C278" s="345"/>
      <c r="D278" s="55"/>
      <c r="E278" s="55"/>
      <c r="F278" s="271"/>
      <c r="G278" s="124"/>
      <c r="H278" s="124"/>
      <c r="I278" s="176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Z278" s="125">
        <v>266</v>
      </c>
      <c r="AA278" s="125" t="str">
        <f t="shared" si="52"/>
        <v/>
      </c>
      <c r="AB278" s="125" t="str">
        <f t="shared" si="53"/>
        <v/>
      </c>
      <c r="AC278" s="125" t="str">
        <f t="shared" si="54"/>
        <v/>
      </c>
      <c r="AD278" s="125" t="str">
        <f t="shared" si="55"/>
        <v/>
      </c>
      <c r="AE278" s="126">
        <v>266</v>
      </c>
      <c r="AF278" s="126" t="str">
        <f t="shared" si="56"/>
        <v/>
      </c>
      <c r="AG278" s="126" t="str">
        <f t="shared" si="57"/>
        <v/>
      </c>
      <c r="AH278" s="126" t="str">
        <f t="shared" si="58"/>
        <v/>
      </c>
      <c r="AI278" s="126" t="str">
        <f t="shared" si="59"/>
        <v/>
      </c>
      <c r="AJ278" s="126" t="str">
        <f t="shared" si="60"/>
        <v/>
      </c>
      <c r="AK278" s="126" t="str">
        <f t="shared" si="61"/>
        <v/>
      </c>
    </row>
    <row r="279" spans="2:37" ht="15" x14ac:dyDescent="0.2">
      <c r="B279" s="161">
        <v>267</v>
      </c>
      <c r="C279" s="345"/>
      <c r="D279" s="55"/>
      <c r="E279" s="55"/>
      <c r="F279" s="271"/>
      <c r="G279" s="124"/>
      <c r="H279" s="124"/>
      <c r="I279" s="176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Z279" s="125">
        <v>267</v>
      </c>
      <c r="AA279" s="125" t="str">
        <f t="shared" si="52"/>
        <v/>
      </c>
      <c r="AB279" s="125" t="str">
        <f t="shared" si="53"/>
        <v/>
      </c>
      <c r="AC279" s="125" t="str">
        <f t="shared" si="54"/>
        <v/>
      </c>
      <c r="AD279" s="125" t="str">
        <f t="shared" si="55"/>
        <v/>
      </c>
      <c r="AE279" s="126">
        <v>267</v>
      </c>
      <c r="AF279" s="126" t="str">
        <f t="shared" si="56"/>
        <v/>
      </c>
      <c r="AG279" s="126" t="str">
        <f t="shared" si="57"/>
        <v/>
      </c>
      <c r="AH279" s="126" t="str">
        <f t="shared" si="58"/>
        <v/>
      </c>
      <c r="AI279" s="126" t="str">
        <f t="shared" si="59"/>
        <v/>
      </c>
      <c r="AJ279" s="126" t="str">
        <f t="shared" si="60"/>
        <v/>
      </c>
      <c r="AK279" s="126" t="str">
        <f t="shared" si="61"/>
        <v/>
      </c>
    </row>
    <row r="280" spans="2:37" ht="15" x14ac:dyDescent="0.2">
      <c r="B280" s="161">
        <v>268</v>
      </c>
      <c r="C280" s="345"/>
      <c r="D280" s="55"/>
      <c r="E280" s="55"/>
      <c r="F280" s="271"/>
      <c r="G280" s="124"/>
      <c r="H280" s="124"/>
      <c r="I280" s="176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Z280" s="125">
        <v>268</v>
      </c>
      <c r="AA280" s="125" t="str">
        <f t="shared" si="52"/>
        <v/>
      </c>
      <c r="AB280" s="125" t="str">
        <f t="shared" si="53"/>
        <v/>
      </c>
      <c r="AC280" s="125" t="str">
        <f t="shared" si="54"/>
        <v/>
      </c>
      <c r="AD280" s="125" t="str">
        <f t="shared" si="55"/>
        <v/>
      </c>
      <c r="AE280" s="126">
        <v>268</v>
      </c>
      <c r="AF280" s="126" t="str">
        <f t="shared" si="56"/>
        <v/>
      </c>
      <c r="AG280" s="126" t="str">
        <f t="shared" si="57"/>
        <v/>
      </c>
      <c r="AH280" s="126" t="str">
        <f t="shared" si="58"/>
        <v/>
      </c>
      <c r="AI280" s="126" t="str">
        <f t="shared" si="59"/>
        <v/>
      </c>
      <c r="AJ280" s="126" t="str">
        <f t="shared" si="60"/>
        <v/>
      </c>
      <c r="AK280" s="126" t="str">
        <f t="shared" si="61"/>
        <v/>
      </c>
    </row>
    <row r="281" spans="2:37" ht="15" x14ac:dyDescent="0.2">
      <c r="B281" s="161">
        <v>269</v>
      </c>
      <c r="C281" s="345"/>
      <c r="D281" s="55"/>
      <c r="E281" s="55"/>
      <c r="F281" s="271"/>
      <c r="G281" s="124"/>
      <c r="H281" s="124"/>
      <c r="I281" s="176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Z281" s="125">
        <v>269</v>
      </c>
      <c r="AA281" s="125" t="str">
        <f t="shared" si="52"/>
        <v/>
      </c>
      <c r="AB281" s="125" t="str">
        <f t="shared" si="53"/>
        <v/>
      </c>
      <c r="AC281" s="125" t="str">
        <f t="shared" si="54"/>
        <v/>
      </c>
      <c r="AD281" s="125" t="str">
        <f t="shared" si="55"/>
        <v/>
      </c>
      <c r="AE281" s="126">
        <v>269</v>
      </c>
      <c r="AF281" s="126" t="str">
        <f t="shared" si="56"/>
        <v/>
      </c>
      <c r="AG281" s="126" t="str">
        <f t="shared" si="57"/>
        <v/>
      </c>
      <c r="AH281" s="126" t="str">
        <f t="shared" si="58"/>
        <v/>
      </c>
      <c r="AI281" s="126" t="str">
        <f t="shared" si="59"/>
        <v/>
      </c>
      <c r="AJ281" s="126" t="str">
        <f t="shared" si="60"/>
        <v/>
      </c>
      <c r="AK281" s="126" t="str">
        <f t="shared" si="61"/>
        <v/>
      </c>
    </row>
    <row r="282" spans="2:37" ht="15" x14ac:dyDescent="0.2">
      <c r="B282" s="161">
        <v>270</v>
      </c>
      <c r="C282" s="345"/>
      <c r="D282" s="55"/>
      <c r="E282" s="55"/>
      <c r="F282" s="271"/>
      <c r="G282" s="124"/>
      <c r="H282" s="124"/>
      <c r="I282" s="176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Z282" s="125">
        <v>270</v>
      </c>
      <c r="AA282" s="125" t="str">
        <f t="shared" si="52"/>
        <v/>
      </c>
      <c r="AB282" s="125" t="str">
        <f t="shared" si="53"/>
        <v/>
      </c>
      <c r="AC282" s="125" t="str">
        <f t="shared" si="54"/>
        <v/>
      </c>
      <c r="AD282" s="125" t="str">
        <f t="shared" si="55"/>
        <v/>
      </c>
      <c r="AE282" s="126">
        <v>270</v>
      </c>
      <c r="AF282" s="126" t="str">
        <f t="shared" si="56"/>
        <v/>
      </c>
      <c r="AG282" s="126" t="str">
        <f t="shared" si="57"/>
        <v/>
      </c>
      <c r="AH282" s="126" t="str">
        <f t="shared" si="58"/>
        <v/>
      </c>
      <c r="AI282" s="126" t="str">
        <f t="shared" si="59"/>
        <v/>
      </c>
      <c r="AJ282" s="126" t="str">
        <f t="shared" si="60"/>
        <v/>
      </c>
      <c r="AK282" s="126" t="str">
        <f t="shared" si="61"/>
        <v/>
      </c>
    </row>
    <row r="283" spans="2:37" ht="15" x14ac:dyDescent="0.2">
      <c r="B283" s="161">
        <v>271</v>
      </c>
      <c r="C283" s="345"/>
      <c r="D283" s="55"/>
      <c r="E283" s="55"/>
      <c r="F283" s="271"/>
      <c r="G283" s="124"/>
      <c r="H283" s="124"/>
      <c r="I283" s="176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Z283" s="125">
        <v>271</v>
      </c>
      <c r="AA283" s="125" t="str">
        <f t="shared" si="52"/>
        <v/>
      </c>
      <c r="AB283" s="125" t="str">
        <f t="shared" si="53"/>
        <v/>
      </c>
      <c r="AC283" s="125" t="str">
        <f t="shared" si="54"/>
        <v/>
      </c>
      <c r="AD283" s="125" t="str">
        <f t="shared" si="55"/>
        <v/>
      </c>
      <c r="AE283" s="126">
        <v>271</v>
      </c>
      <c r="AF283" s="126" t="str">
        <f t="shared" si="56"/>
        <v/>
      </c>
      <c r="AG283" s="126" t="str">
        <f t="shared" si="57"/>
        <v/>
      </c>
      <c r="AH283" s="126" t="str">
        <f t="shared" si="58"/>
        <v/>
      </c>
      <c r="AI283" s="126" t="str">
        <f t="shared" si="59"/>
        <v/>
      </c>
      <c r="AJ283" s="126" t="str">
        <f t="shared" si="60"/>
        <v/>
      </c>
      <c r="AK283" s="126" t="str">
        <f t="shared" si="61"/>
        <v/>
      </c>
    </row>
    <row r="284" spans="2:37" ht="15" x14ac:dyDescent="0.2">
      <c r="B284" s="161">
        <v>272</v>
      </c>
      <c r="C284" s="345"/>
      <c r="D284" s="55"/>
      <c r="E284" s="55"/>
      <c r="F284" s="271"/>
      <c r="G284" s="124"/>
      <c r="H284" s="124"/>
      <c r="I284" s="176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Z284" s="125">
        <v>272</v>
      </c>
      <c r="AA284" s="125" t="str">
        <f t="shared" si="52"/>
        <v/>
      </c>
      <c r="AB284" s="125" t="str">
        <f t="shared" si="53"/>
        <v/>
      </c>
      <c r="AC284" s="125" t="str">
        <f t="shared" si="54"/>
        <v/>
      </c>
      <c r="AD284" s="125" t="str">
        <f t="shared" si="55"/>
        <v/>
      </c>
      <c r="AE284" s="126">
        <v>272</v>
      </c>
      <c r="AF284" s="126" t="str">
        <f t="shared" si="56"/>
        <v/>
      </c>
      <c r="AG284" s="126" t="str">
        <f t="shared" si="57"/>
        <v/>
      </c>
      <c r="AH284" s="126" t="str">
        <f t="shared" si="58"/>
        <v/>
      </c>
      <c r="AI284" s="126" t="str">
        <f t="shared" si="59"/>
        <v/>
      </c>
      <c r="AJ284" s="126" t="str">
        <f t="shared" si="60"/>
        <v/>
      </c>
      <c r="AK284" s="126" t="str">
        <f t="shared" si="61"/>
        <v/>
      </c>
    </row>
    <row r="285" spans="2:37" ht="15" x14ac:dyDescent="0.2">
      <c r="B285" s="161">
        <v>273</v>
      </c>
      <c r="C285" s="345"/>
      <c r="D285" s="55"/>
      <c r="E285" s="55"/>
      <c r="F285" s="271"/>
      <c r="G285" s="124"/>
      <c r="H285" s="124"/>
      <c r="I285" s="176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Z285" s="125">
        <v>273</v>
      </c>
      <c r="AA285" s="125" t="str">
        <f t="shared" si="52"/>
        <v/>
      </c>
      <c r="AB285" s="125" t="str">
        <f t="shared" si="53"/>
        <v/>
      </c>
      <c r="AC285" s="125" t="str">
        <f t="shared" si="54"/>
        <v/>
      </c>
      <c r="AD285" s="125" t="str">
        <f t="shared" si="55"/>
        <v/>
      </c>
      <c r="AE285" s="126">
        <v>273</v>
      </c>
      <c r="AF285" s="126" t="str">
        <f t="shared" si="56"/>
        <v/>
      </c>
      <c r="AG285" s="126" t="str">
        <f t="shared" si="57"/>
        <v/>
      </c>
      <c r="AH285" s="126" t="str">
        <f t="shared" si="58"/>
        <v/>
      </c>
      <c r="AI285" s="126" t="str">
        <f t="shared" si="59"/>
        <v/>
      </c>
      <c r="AJ285" s="126" t="str">
        <f t="shared" si="60"/>
        <v/>
      </c>
      <c r="AK285" s="126" t="str">
        <f t="shared" si="61"/>
        <v/>
      </c>
    </row>
    <row r="286" spans="2:37" ht="15" x14ac:dyDescent="0.2">
      <c r="B286" s="161">
        <v>274</v>
      </c>
      <c r="C286" s="345"/>
      <c r="D286" s="55"/>
      <c r="E286" s="55"/>
      <c r="F286" s="271"/>
      <c r="G286" s="124"/>
      <c r="H286" s="124"/>
      <c r="I286" s="176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Z286" s="125">
        <v>274</v>
      </c>
      <c r="AA286" s="125" t="str">
        <f t="shared" si="52"/>
        <v/>
      </c>
      <c r="AB286" s="125" t="str">
        <f t="shared" si="53"/>
        <v/>
      </c>
      <c r="AC286" s="125" t="str">
        <f t="shared" si="54"/>
        <v/>
      </c>
      <c r="AD286" s="125" t="str">
        <f t="shared" si="55"/>
        <v/>
      </c>
      <c r="AE286" s="126">
        <v>274</v>
      </c>
      <c r="AF286" s="126" t="str">
        <f t="shared" si="56"/>
        <v/>
      </c>
      <c r="AG286" s="126" t="str">
        <f t="shared" si="57"/>
        <v/>
      </c>
      <c r="AH286" s="126" t="str">
        <f t="shared" si="58"/>
        <v/>
      </c>
      <c r="AI286" s="126" t="str">
        <f t="shared" si="59"/>
        <v/>
      </c>
      <c r="AJ286" s="126" t="str">
        <f t="shared" si="60"/>
        <v/>
      </c>
      <c r="AK286" s="126" t="str">
        <f t="shared" si="61"/>
        <v/>
      </c>
    </row>
    <row r="287" spans="2:37" ht="15" x14ac:dyDescent="0.2">
      <c r="B287" s="161">
        <v>275</v>
      </c>
      <c r="C287" s="345"/>
      <c r="D287" s="55"/>
      <c r="E287" s="55"/>
      <c r="F287" s="271"/>
      <c r="G287" s="124"/>
      <c r="H287" s="124"/>
      <c r="I287" s="176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Z287" s="125">
        <v>275</v>
      </c>
      <c r="AA287" s="125" t="str">
        <f t="shared" si="52"/>
        <v/>
      </c>
      <c r="AB287" s="125" t="str">
        <f t="shared" si="53"/>
        <v/>
      </c>
      <c r="AC287" s="125" t="str">
        <f t="shared" si="54"/>
        <v/>
      </c>
      <c r="AD287" s="125" t="str">
        <f t="shared" si="55"/>
        <v/>
      </c>
      <c r="AE287" s="126">
        <v>275</v>
      </c>
      <c r="AF287" s="126" t="str">
        <f t="shared" si="56"/>
        <v/>
      </c>
      <c r="AG287" s="126" t="str">
        <f t="shared" si="57"/>
        <v/>
      </c>
      <c r="AH287" s="126" t="str">
        <f t="shared" si="58"/>
        <v/>
      </c>
      <c r="AI287" s="126" t="str">
        <f t="shared" si="59"/>
        <v/>
      </c>
      <c r="AJ287" s="126" t="str">
        <f t="shared" si="60"/>
        <v/>
      </c>
      <c r="AK287" s="126" t="str">
        <f t="shared" si="61"/>
        <v/>
      </c>
    </row>
    <row r="288" spans="2:37" ht="15" x14ac:dyDescent="0.2">
      <c r="B288" s="161">
        <v>276</v>
      </c>
      <c r="C288" s="345"/>
      <c r="D288" s="55"/>
      <c r="E288" s="55"/>
      <c r="F288" s="271"/>
      <c r="G288" s="124"/>
      <c r="H288" s="124"/>
      <c r="I288" s="176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Z288" s="125">
        <v>276</v>
      </c>
      <c r="AA288" s="125" t="str">
        <f t="shared" si="52"/>
        <v/>
      </c>
      <c r="AB288" s="125" t="str">
        <f t="shared" si="53"/>
        <v/>
      </c>
      <c r="AC288" s="125" t="str">
        <f t="shared" si="54"/>
        <v/>
      </c>
      <c r="AD288" s="125" t="str">
        <f t="shared" si="55"/>
        <v/>
      </c>
      <c r="AE288" s="126">
        <v>276</v>
      </c>
      <c r="AF288" s="126" t="str">
        <f t="shared" si="56"/>
        <v/>
      </c>
      <c r="AG288" s="126" t="str">
        <f t="shared" si="57"/>
        <v/>
      </c>
      <c r="AH288" s="126" t="str">
        <f t="shared" si="58"/>
        <v/>
      </c>
      <c r="AI288" s="126" t="str">
        <f t="shared" si="59"/>
        <v/>
      </c>
      <c r="AJ288" s="126" t="str">
        <f t="shared" si="60"/>
        <v/>
      </c>
      <c r="AK288" s="126" t="str">
        <f t="shared" si="61"/>
        <v/>
      </c>
    </row>
    <row r="289" spans="2:37" ht="15" x14ac:dyDescent="0.2">
      <c r="B289" s="161">
        <v>277</v>
      </c>
      <c r="C289" s="345"/>
      <c r="D289" s="55"/>
      <c r="E289" s="55"/>
      <c r="F289" s="271"/>
      <c r="G289" s="124"/>
      <c r="H289" s="124"/>
      <c r="I289" s="176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Z289" s="125">
        <v>277</v>
      </c>
      <c r="AA289" s="125" t="str">
        <f t="shared" si="52"/>
        <v/>
      </c>
      <c r="AB289" s="125" t="str">
        <f t="shared" si="53"/>
        <v/>
      </c>
      <c r="AC289" s="125" t="str">
        <f t="shared" si="54"/>
        <v/>
      </c>
      <c r="AD289" s="125" t="str">
        <f t="shared" si="55"/>
        <v/>
      </c>
      <c r="AE289" s="126">
        <v>277</v>
      </c>
      <c r="AF289" s="126" t="str">
        <f t="shared" si="56"/>
        <v/>
      </c>
      <c r="AG289" s="126" t="str">
        <f t="shared" si="57"/>
        <v/>
      </c>
      <c r="AH289" s="126" t="str">
        <f t="shared" si="58"/>
        <v/>
      </c>
      <c r="AI289" s="126" t="str">
        <f t="shared" si="59"/>
        <v/>
      </c>
      <c r="AJ289" s="126" t="str">
        <f t="shared" si="60"/>
        <v/>
      </c>
      <c r="AK289" s="126" t="str">
        <f t="shared" si="61"/>
        <v/>
      </c>
    </row>
    <row r="290" spans="2:37" ht="15" x14ac:dyDescent="0.2">
      <c r="B290" s="161">
        <v>278</v>
      </c>
      <c r="C290" s="345"/>
      <c r="D290" s="55"/>
      <c r="E290" s="55"/>
      <c r="F290" s="271"/>
      <c r="G290" s="124"/>
      <c r="H290" s="124"/>
      <c r="I290" s="176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Z290" s="125">
        <v>278</v>
      </c>
      <c r="AA290" s="125" t="str">
        <f t="shared" si="52"/>
        <v/>
      </c>
      <c r="AB290" s="125" t="str">
        <f t="shared" si="53"/>
        <v/>
      </c>
      <c r="AC290" s="125" t="str">
        <f t="shared" si="54"/>
        <v/>
      </c>
      <c r="AD290" s="125" t="str">
        <f t="shared" si="55"/>
        <v/>
      </c>
      <c r="AE290" s="126">
        <v>278</v>
      </c>
      <c r="AF290" s="126" t="str">
        <f t="shared" si="56"/>
        <v/>
      </c>
      <c r="AG290" s="126" t="str">
        <f t="shared" si="57"/>
        <v/>
      </c>
      <c r="AH290" s="126" t="str">
        <f t="shared" si="58"/>
        <v/>
      </c>
      <c r="AI290" s="126" t="str">
        <f t="shared" si="59"/>
        <v/>
      </c>
      <c r="AJ290" s="126" t="str">
        <f t="shared" si="60"/>
        <v/>
      </c>
      <c r="AK290" s="126" t="str">
        <f t="shared" si="61"/>
        <v/>
      </c>
    </row>
    <row r="291" spans="2:37" ht="15" x14ac:dyDescent="0.2">
      <c r="B291" s="161">
        <v>279</v>
      </c>
      <c r="C291" s="345"/>
      <c r="D291" s="55"/>
      <c r="E291" s="55"/>
      <c r="F291" s="271"/>
      <c r="G291" s="124"/>
      <c r="H291" s="124"/>
      <c r="I291" s="176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Z291" s="125">
        <v>279</v>
      </c>
      <c r="AA291" s="125" t="str">
        <f t="shared" si="52"/>
        <v/>
      </c>
      <c r="AB291" s="125" t="str">
        <f t="shared" si="53"/>
        <v/>
      </c>
      <c r="AC291" s="125" t="str">
        <f t="shared" si="54"/>
        <v/>
      </c>
      <c r="AD291" s="125" t="str">
        <f t="shared" si="55"/>
        <v/>
      </c>
      <c r="AE291" s="126">
        <v>279</v>
      </c>
      <c r="AF291" s="126" t="str">
        <f t="shared" si="56"/>
        <v/>
      </c>
      <c r="AG291" s="126" t="str">
        <f t="shared" si="57"/>
        <v/>
      </c>
      <c r="AH291" s="126" t="str">
        <f t="shared" si="58"/>
        <v/>
      </c>
      <c r="AI291" s="126" t="str">
        <f t="shared" si="59"/>
        <v/>
      </c>
      <c r="AJ291" s="126" t="str">
        <f t="shared" si="60"/>
        <v/>
      </c>
      <c r="AK291" s="126" t="str">
        <f t="shared" si="61"/>
        <v/>
      </c>
    </row>
    <row r="292" spans="2:37" ht="15" x14ac:dyDescent="0.2">
      <c r="B292" s="161">
        <v>280</v>
      </c>
      <c r="C292" s="345"/>
      <c r="D292" s="55"/>
      <c r="E292" s="55"/>
      <c r="F292" s="271"/>
      <c r="G292" s="124"/>
      <c r="H292" s="124"/>
      <c r="I292" s="176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Z292" s="125">
        <v>280</v>
      </c>
      <c r="AA292" s="125" t="str">
        <f t="shared" si="52"/>
        <v/>
      </c>
      <c r="AB292" s="125" t="str">
        <f t="shared" si="53"/>
        <v/>
      </c>
      <c r="AC292" s="125" t="str">
        <f t="shared" si="54"/>
        <v/>
      </c>
      <c r="AD292" s="125" t="str">
        <f t="shared" si="55"/>
        <v/>
      </c>
      <c r="AE292" s="126">
        <v>280</v>
      </c>
      <c r="AF292" s="126" t="str">
        <f t="shared" si="56"/>
        <v/>
      </c>
      <c r="AG292" s="126" t="str">
        <f t="shared" si="57"/>
        <v/>
      </c>
      <c r="AH292" s="126" t="str">
        <f t="shared" si="58"/>
        <v/>
      </c>
      <c r="AI292" s="126" t="str">
        <f t="shared" si="59"/>
        <v/>
      </c>
      <c r="AJ292" s="126" t="str">
        <f t="shared" si="60"/>
        <v/>
      </c>
      <c r="AK292" s="126" t="str">
        <f t="shared" si="61"/>
        <v/>
      </c>
    </row>
    <row r="293" spans="2:37" ht="15" x14ac:dyDescent="0.2">
      <c r="B293" s="161">
        <v>281</v>
      </c>
      <c r="C293" s="345"/>
      <c r="D293" s="55"/>
      <c r="E293" s="55"/>
      <c r="F293" s="271"/>
      <c r="G293" s="124"/>
      <c r="H293" s="124"/>
      <c r="I293" s="176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Z293" s="125">
        <v>281</v>
      </c>
      <c r="AA293" s="125" t="str">
        <f t="shared" si="52"/>
        <v/>
      </c>
      <c r="AB293" s="125" t="str">
        <f t="shared" si="53"/>
        <v/>
      </c>
      <c r="AC293" s="125" t="str">
        <f t="shared" si="54"/>
        <v/>
      </c>
      <c r="AD293" s="125" t="str">
        <f t="shared" si="55"/>
        <v/>
      </c>
      <c r="AE293" s="126">
        <v>281</v>
      </c>
      <c r="AF293" s="126" t="str">
        <f t="shared" si="56"/>
        <v/>
      </c>
      <c r="AG293" s="126" t="str">
        <f t="shared" si="57"/>
        <v/>
      </c>
      <c r="AH293" s="126" t="str">
        <f t="shared" si="58"/>
        <v/>
      </c>
      <c r="AI293" s="126" t="str">
        <f t="shared" si="59"/>
        <v/>
      </c>
      <c r="AJ293" s="126" t="str">
        <f t="shared" si="60"/>
        <v/>
      </c>
      <c r="AK293" s="126" t="str">
        <f t="shared" si="61"/>
        <v/>
      </c>
    </row>
    <row r="294" spans="2:37" ht="15" x14ac:dyDescent="0.2">
      <c r="B294" s="161">
        <v>282</v>
      </c>
      <c r="C294" s="345"/>
      <c r="D294" s="55"/>
      <c r="E294" s="55"/>
      <c r="F294" s="271"/>
      <c r="G294" s="124"/>
      <c r="H294" s="124"/>
      <c r="I294" s="176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Z294" s="125">
        <v>282</v>
      </c>
      <c r="AA294" s="125" t="str">
        <f t="shared" si="52"/>
        <v/>
      </c>
      <c r="AB294" s="125" t="str">
        <f t="shared" si="53"/>
        <v/>
      </c>
      <c r="AC294" s="125" t="str">
        <f t="shared" si="54"/>
        <v/>
      </c>
      <c r="AD294" s="125" t="str">
        <f t="shared" si="55"/>
        <v/>
      </c>
      <c r="AE294" s="126">
        <v>282</v>
      </c>
      <c r="AF294" s="126" t="str">
        <f t="shared" si="56"/>
        <v/>
      </c>
      <c r="AG294" s="126" t="str">
        <f t="shared" si="57"/>
        <v/>
      </c>
      <c r="AH294" s="126" t="str">
        <f t="shared" si="58"/>
        <v/>
      </c>
      <c r="AI294" s="126" t="str">
        <f t="shared" si="59"/>
        <v/>
      </c>
      <c r="AJ294" s="126" t="str">
        <f t="shared" si="60"/>
        <v/>
      </c>
      <c r="AK294" s="126" t="str">
        <f t="shared" si="61"/>
        <v/>
      </c>
    </row>
    <row r="295" spans="2:37" ht="15" x14ac:dyDescent="0.2">
      <c r="B295" s="161">
        <v>283</v>
      </c>
      <c r="C295" s="345"/>
      <c r="D295" s="55"/>
      <c r="E295" s="55"/>
      <c r="F295" s="271"/>
      <c r="G295" s="124"/>
      <c r="H295" s="124"/>
      <c r="I295" s="176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Z295" s="125">
        <v>283</v>
      </c>
      <c r="AA295" s="125" t="str">
        <f t="shared" si="52"/>
        <v/>
      </c>
      <c r="AB295" s="125" t="str">
        <f t="shared" si="53"/>
        <v/>
      </c>
      <c r="AC295" s="125" t="str">
        <f t="shared" si="54"/>
        <v/>
      </c>
      <c r="AD295" s="125" t="str">
        <f t="shared" si="55"/>
        <v/>
      </c>
      <c r="AE295" s="126">
        <v>283</v>
      </c>
      <c r="AF295" s="126" t="str">
        <f t="shared" si="56"/>
        <v/>
      </c>
      <c r="AG295" s="126" t="str">
        <f t="shared" si="57"/>
        <v/>
      </c>
      <c r="AH295" s="126" t="str">
        <f t="shared" si="58"/>
        <v/>
      </c>
      <c r="AI295" s="126" t="str">
        <f t="shared" si="59"/>
        <v/>
      </c>
      <c r="AJ295" s="126" t="str">
        <f t="shared" si="60"/>
        <v/>
      </c>
      <c r="AK295" s="126" t="str">
        <f t="shared" si="61"/>
        <v/>
      </c>
    </row>
    <row r="296" spans="2:37" ht="15" x14ac:dyDescent="0.2">
      <c r="B296" s="161">
        <v>284</v>
      </c>
      <c r="C296" s="345"/>
      <c r="D296" s="55"/>
      <c r="E296" s="55"/>
      <c r="F296" s="271"/>
      <c r="G296" s="124"/>
      <c r="H296" s="124"/>
      <c r="I296" s="176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Z296" s="125">
        <v>284</v>
      </c>
      <c r="AA296" s="125" t="str">
        <f t="shared" si="52"/>
        <v/>
      </c>
      <c r="AB296" s="125" t="str">
        <f t="shared" si="53"/>
        <v/>
      </c>
      <c r="AC296" s="125" t="str">
        <f t="shared" si="54"/>
        <v/>
      </c>
      <c r="AD296" s="125" t="str">
        <f t="shared" si="55"/>
        <v/>
      </c>
      <c r="AE296" s="126">
        <v>284</v>
      </c>
      <c r="AF296" s="126" t="str">
        <f t="shared" si="56"/>
        <v/>
      </c>
      <c r="AG296" s="126" t="str">
        <f t="shared" si="57"/>
        <v/>
      </c>
      <c r="AH296" s="126" t="str">
        <f t="shared" si="58"/>
        <v/>
      </c>
      <c r="AI296" s="126" t="str">
        <f t="shared" si="59"/>
        <v/>
      </c>
      <c r="AJ296" s="126" t="str">
        <f t="shared" si="60"/>
        <v/>
      </c>
      <c r="AK296" s="126" t="str">
        <f t="shared" si="61"/>
        <v/>
      </c>
    </row>
    <row r="297" spans="2:37" ht="15" x14ac:dyDescent="0.2">
      <c r="B297" s="161">
        <v>285</v>
      </c>
      <c r="C297" s="345"/>
      <c r="D297" s="55"/>
      <c r="E297" s="55"/>
      <c r="F297" s="271"/>
      <c r="G297" s="124"/>
      <c r="H297" s="124"/>
      <c r="I297" s="176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Z297" s="125">
        <v>285</v>
      </c>
      <c r="AA297" s="125" t="str">
        <f t="shared" si="52"/>
        <v/>
      </c>
      <c r="AB297" s="125" t="str">
        <f t="shared" si="53"/>
        <v/>
      </c>
      <c r="AC297" s="125" t="str">
        <f t="shared" si="54"/>
        <v/>
      </c>
      <c r="AD297" s="125" t="str">
        <f t="shared" si="55"/>
        <v/>
      </c>
      <c r="AE297" s="126">
        <v>285</v>
      </c>
      <c r="AF297" s="126" t="str">
        <f t="shared" si="56"/>
        <v/>
      </c>
      <c r="AG297" s="126" t="str">
        <f t="shared" si="57"/>
        <v/>
      </c>
      <c r="AH297" s="126" t="str">
        <f t="shared" si="58"/>
        <v/>
      </c>
      <c r="AI297" s="126" t="str">
        <f t="shared" si="59"/>
        <v/>
      </c>
      <c r="AJ297" s="126" t="str">
        <f t="shared" si="60"/>
        <v/>
      </c>
      <c r="AK297" s="126" t="str">
        <f t="shared" si="61"/>
        <v/>
      </c>
    </row>
    <row r="298" spans="2:37" ht="15" x14ac:dyDescent="0.2">
      <c r="B298" s="161">
        <v>286</v>
      </c>
      <c r="C298" s="345"/>
      <c r="D298" s="55"/>
      <c r="E298" s="55"/>
      <c r="F298" s="271"/>
      <c r="G298" s="124"/>
      <c r="H298" s="124"/>
      <c r="I298" s="176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Z298" s="125">
        <v>286</v>
      </c>
      <c r="AA298" s="125" t="str">
        <f t="shared" si="52"/>
        <v/>
      </c>
      <c r="AB298" s="125" t="str">
        <f t="shared" si="53"/>
        <v/>
      </c>
      <c r="AC298" s="125" t="str">
        <f t="shared" si="54"/>
        <v/>
      </c>
      <c r="AD298" s="125" t="str">
        <f t="shared" si="55"/>
        <v/>
      </c>
      <c r="AE298" s="126">
        <v>286</v>
      </c>
      <c r="AF298" s="126" t="str">
        <f t="shared" si="56"/>
        <v/>
      </c>
      <c r="AG298" s="126" t="str">
        <f t="shared" si="57"/>
        <v/>
      </c>
      <c r="AH298" s="126" t="str">
        <f t="shared" si="58"/>
        <v/>
      </c>
      <c r="AI298" s="126" t="str">
        <f t="shared" si="59"/>
        <v/>
      </c>
      <c r="AJ298" s="126" t="str">
        <f t="shared" si="60"/>
        <v/>
      </c>
      <c r="AK298" s="126" t="str">
        <f t="shared" si="61"/>
        <v/>
      </c>
    </row>
    <row r="299" spans="2:37" ht="15" x14ac:dyDescent="0.2">
      <c r="B299" s="161">
        <v>287</v>
      </c>
      <c r="C299" s="345"/>
      <c r="D299" s="55"/>
      <c r="E299" s="55"/>
      <c r="F299" s="271"/>
      <c r="G299" s="124"/>
      <c r="H299" s="124"/>
      <c r="I299" s="176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Z299" s="125">
        <v>287</v>
      </c>
      <c r="AA299" s="125" t="str">
        <f t="shared" si="52"/>
        <v/>
      </c>
      <c r="AB299" s="125" t="str">
        <f t="shared" si="53"/>
        <v/>
      </c>
      <c r="AC299" s="125" t="str">
        <f t="shared" si="54"/>
        <v/>
      </c>
      <c r="AD299" s="125" t="str">
        <f t="shared" si="55"/>
        <v/>
      </c>
      <c r="AE299" s="126">
        <v>287</v>
      </c>
      <c r="AF299" s="126" t="str">
        <f t="shared" si="56"/>
        <v/>
      </c>
      <c r="AG299" s="126" t="str">
        <f t="shared" si="57"/>
        <v/>
      </c>
      <c r="AH299" s="126" t="str">
        <f t="shared" si="58"/>
        <v/>
      </c>
      <c r="AI299" s="126" t="str">
        <f t="shared" si="59"/>
        <v/>
      </c>
      <c r="AJ299" s="126" t="str">
        <f t="shared" si="60"/>
        <v/>
      </c>
      <c r="AK299" s="126" t="str">
        <f t="shared" si="61"/>
        <v/>
      </c>
    </row>
    <row r="300" spans="2:37" ht="15" x14ac:dyDescent="0.2">
      <c r="B300" s="161">
        <v>288</v>
      </c>
      <c r="C300" s="345"/>
      <c r="D300" s="55"/>
      <c r="E300" s="55"/>
      <c r="F300" s="271"/>
      <c r="G300" s="124"/>
      <c r="H300" s="124"/>
      <c r="I300" s="176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Z300" s="125">
        <v>288</v>
      </c>
      <c r="AA300" s="125" t="str">
        <f t="shared" si="52"/>
        <v/>
      </c>
      <c r="AB300" s="125" t="str">
        <f t="shared" si="53"/>
        <v/>
      </c>
      <c r="AC300" s="125" t="str">
        <f t="shared" si="54"/>
        <v/>
      </c>
      <c r="AD300" s="125" t="str">
        <f t="shared" si="55"/>
        <v/>
      </c>
      <c r="AE300" s="126">
        <v>288</v>
      </c>
      <c r="AF300" s="126" t="str">
        <f t="shared" si="56"/>
        <v/>
      </c>
      <c r="AG300" s="126" t="str">
        <f t="shared" si="57"/>
        <v/>
      </c>
      <c r="AH300" s="126" t="str">
        <f t="shared" si="58"/>
        <v/>
      </c>
      <c r="AI300" s="126" t="str">
        <f t="shared" si="59"/>
        <v/>
      </c>
      <c r="AJ300" s="126" t="str">
        <f t="shared" si="60"/>
        <v/>
      </c>
      <c r="AK300" s="126" t="str">
        <f t="shared" si="61"/>
        <v/>
      </c>
    </row>
    <row r="301" spans="2:37" ht="15" x14ac:dyDescent="0.2">
      <c r="B301" s="161">
        <v>289</v>
      </c>
      <c r="C301" s="345"/>
      <c r="D301" s="55"/>
      <c r="E301" s="55"/>
      <c r="F301" s="271"/>
      <c r="G301" s="124"/>
      <c r="H301" s="124"/>
      <c r="I301" s="176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Z301" s="125">
        <v>289</v>
      </c>
      <c r="AA301" s="125" t="str">
        <f t="shared" si="52"/>
        <v/>
      </c>
      <c r="AB301" s="125" t="str">
        <f t="shared" si="53"/>
        <v/>
      </c>
      <c r="AC301" s="125" t="str">
        <f t="shared" si="54"/>
        <v/>
      </c>
      <c r="AD301" s="125" t="str">
        <f t="shared" si="55"/>
        <v/>
      </c>
      <c r="AE301" s="126">
        <v>289</v>
      </c>
      <c r="AF301" s="126" t="str">
        <f t="shared" si="56"/>
        <v/>
      </c>
      <c r="AG301" s="126" t="str">
        <f t="shared" si="57"/>
        <v/>
      </c>
      <c r="AH301" s="126" t="str">
        <f t="shared" si="58"/>
        <v/>
      </c>
      <c r="AI301" s="126" t="str">
        <f t="shared" si="59"/>
        <v/>
      </c>
      <c r="AJ301" s="126" t="str">
        <f t="shared" si="60"/>
        <v/>
      </c>
      <c r="AK301" s="126" t="str">
        <f t="shared" si="61"/>
        <v/>
      </c>
    </row>
    <row r="302" spans="2:37" ht="15" x14ac:dyDescent="0.2">
      <c r="B302" s="161">
        <v>290</v>
      </c>
      <c r="C302" s="345"/>
      <c r="D302" s="55"/>
      <c r="E302" s="55"/>
      <c r="F302" s="271"/>
      <c r="G302" s="124"/>
      <c r="H302" s="124"/>
      <c r="I302" s="176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Z302" s="125">
        <v>290</v>
      </c>
      <c r="AA302" s="125" t="str">
        <f t="shared" si="52"/>
        <v/>
      </c>
      <c r="AB302" s="125" t="str">
        <f t="shared" si="53"/>
        <v/>
      </c>
      <c r="AC302" s="125" t="str">
        <f t="shared" si="54"/>
        <v/>
      </c>
      <c r="AD302" s="125" t="str">
        <f t="shared" si="55"/>
        <v/>
      </c>
      <c r="AE302" s="126">
        <v>290</v>
      </c>
      <c r="AF302" s="126" t="str">
        <f t="shared" si="56"/>
        <v/>
      </c>
      <c r="AG302" s="126" t="str">
        <f t="shared" si="57"/>
        <v/>
      </c>
      <c r="AH302" s="126" t="str">
        <f t="shared" si="58"/>
        <v/>
      </c>
      <c r="AI302" s="126" t="str">
        <f t="shared" si="59"/>
        <v/>
      </c>
      <c r="AJ302" s="126" t="str">
        <f t="shared" si="60"/>
        <v/>
      </c>
      <c r="AK302" s="126" t="str">
        <f t="shared" si="61"/>
        <v/>
      </c>
    </row>
    <row r="303" spans="2:37" ht="15" x14ac:dyDescent="0.2">
      <c r="B303" s="161">
        <v>291</v>
      </c>
      <c r="C303" s="345"/>
      <c r="D303" s="55"/>
      <c r="E303" s="55"/>
      <c r="F303" s="271"/>
      <c r="G303" s="124"/>
      <c r="H303" s="124"/>
      <c r="I303" s="176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Z303" s="125">
        <v>291</v>
      </c>
      <c r="AA303" s="125" t="str">
        <f t="shared" si="52"/>
        <v/>
      </c>
      <c r="AB303" s="125" t="str">
        <f t="shared" si="53"/>
        <v/>
      </c>
      <c r="AC303" s="125" t="str">
        <f t="shared" si="54"/>
        <v/>
      </c>
      <c r="AD303" s="125" t="str">
        <f t="shared" si="55"/>
        <v/>
      </c>
      <c r="AE303" s="126">
        <v>291</v>
      </c>
      <c r="AF303" s="126" t="str">
        <f t="shared" si="56"/>
        <v/>
      </c>
      <c r="AG303" s="126" t="str">
        <f t="shared" si="57"/>
        <v/>
      </c>
      <c r="AH303" s="126" t="str">
        <f t="shared" si="58"/>
        <v/>
      </c>
      <c r="AI303" s="126" t="str">
        <f t="shared" si="59"/>
        <v/>
      </c>
      <c r="AJ303" s="126" t="str">
        <f t="shared" si="60"/>
        <v/>
      </c>
      <c r="AK303" s="126" t="str">
        <f t="shared" si="61"/>
        <v/>
      </c>
    </row>
    <row r="304" spans="2:37" ht="15" x14ac:dyDescent="0.2">
      <c r="B304" s="161">
        <v>292</v>
      </c>
      <c r="C304" s="345"/>
      <c r="D304" s="55"/>
      <c r="E304" s="55"/>
      <c r="F304" s="271"/>
      <c r="G304" s="124"/>
      <c r="H304" s="124"/>
      <c r="I304" s="176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Z304" s="125">
        <v>292</v>
      </c>
      <c r="AA304" s="125" t="str">
        <f t="shared" si="52"/>
        <v/>
      </c>
      <c r="AB304" s="125" t="str">
        <f t="shared" si="53"/>
        <v/>
      </c>
      <c r="AC304" s="125" t="str">
        <f t="shared" si="54"/>
        <v/>
      </c>
      <c r="AD304" s="125" t="str">
        <f t="shared" si="55"/>
        <v/>
      </c>
      <c r="AE304" s="126">
        <v>292</v>
      </c>
      <c r="AF304" s="126" t="str">
        <f t="shared" si="56"/>
        <v/>
      </c>
      <c r="AG304" s="126" t="str">
        <f t="shared" si="57"/>
        <v/>
      </c>
      <c r="AH304" s="126" t="str">
        <f t="shared" si="58"/>
        <v/>
      </c>
      <c r="AI304" s="126" t="str">
        <f t="shared" si="59"/>
        <v/>
      </c>
      <c r="AJ304" s="126" t="str">
        <f t="shared" si="60"/>
        <v/>
      </c>
      <c r="AK304" s="126" t="str">
        <f t="shared" si="61"/>
        <v/>
      </c>
    </row>
    <row r="305" spans="2:37" ht="15" x14ac:dyDescent="0.2">
      <c r="B305" s="161">
        <v>293</v>
      </c>
      <c r="C305" s="345"/>
      <c r="D305" s="55"/>
      <c r="E305" s="55"/>
      <c r="F305" s="271"/>
      <c r="G305" s="124"/>
      <c r="H305" s="124"/>
      <c r="I305" s="176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Z305" s="125">
        <v>293</v>
      </c>
      <c r="AA305" s="125" t="str">
        <f t="shared" si="52"/>
        <v/>
      </c>
      <c r="AB305" s="125" t="str">
        <f t="shared" si="53"/>
        <v/>
      </c>
      <c r="AC305" s="125" t="str">
        <f t="shared" si="54"/>
        <v/>
      </c>
      <c r="AD305" s="125" t="str">
        <f t="shared" si="55"/>
        <v/>
      </c>
      <c r="AE305" s="126">
        <v>293</v>
      </c>
      <c r="AF305" s="126" t="str">
        <f t="shared" si="56"/>
        <v/>
      </c>
      <c r="AG305" s="126" t="str">
        <f t="shared" si="57"/>
        <v/>
      </c>
      <c r="AH305" s="126" t="str">
        <f t="shared" si="58"/>
        <v/>
      </c>
      <c r="AI305" s="126" t="str">
        <f t="shared" si="59"/>
        <v/>
      </c>
      <c r="AJ305" s="126" t="str">
        <f t="shared" si="60"/>
        <v/>
      </c>
      <c r="AK305" s="126" t="str">
        <f t="shared" si="61"/>
        <v/>
      </c>
    </row>
    <row r="306" spans="2:37" ht="15" x14ac:dyDescent="0.2">
      <c r="B306" s="161">
        <v>294</v>
      </c>
      <c r="C306" s="345"/>
      <c r="D306" s="55"/>
      <c r="E306" s="55"/>
      <c r="F306" s="271"/>
      <c r="G306" s="124"/>
      <c r="H306" s="124"/>
      <c r="I306" s="176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Z306" s="125">
        <v>294</v>
      </c>
      <c r="AA306" s="125" t="str">
        <f t="shared" si="52"/>
        <v/>
      </c>
      <c r="AB306" s="125" t="str">
        <f t="shared" si="53"/>
        <v/>
      </c>
      <c r="AC306" s="125" t="str">
        <f t="shared" si="54"/>
        <v/>
      </c>
      <c r="AD306" s="125" t="str">
        <f t="shared" si="55"/>
        <v/>
      </c>
      <c r="AE306" s="126">
        <v>294</v>
      </c>
      <c r="AF306" s="126" t="str">
        <f t="shared" si="56"/>
        <v/>
      </c>
      <c r="AG306" s="126" t="str">
        <f t="shared" si="57"/>
        <v/>
      </c>
      <c r="AH306" s="126" t="str">
        <f t="shared" si="58"/>
        <v/>
      </c>
      <c r="AI306" s="126" t="str">
        <f t="shared" si="59"/>
        <v/>
      </c>
      <c r="AJ306" s="126" t="str">
        <f t="shared" si="60"/>
        <v/>
      </c>
      <c r="AK306" s="126" t="str">
        <f t="shared" si="61"/>
        <v/>
      </c>
    </row>
    <row r="307" spans="2:37" ht="15" x14ac:dyDescent="0.2">
      <c r="B307" s="161">
        <v>295</v>
      </c>
      <c r="C307" s="345"/>
      <c r="D307" s="55"/>
      <c r="E307" s="55"/>
      <c r="F307" s="271"/>
      <c r="G307" s="124"/>
      <c r="H307" s="124"/>
      <c r="I307" s="176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Z307" s="125">
        <v>295</v>
      </c>
      <c r="AA307" s="125" t="str">
        <f t="shared" si="52"/>
        <v/>
      </c>
      <c r="AB307" s="125" t="str">
        <f t="shared" si="53"/>
        <v/>
      </c>
      <c r="AC307" s="125" t="str">
        <f t="shared" si="54"/>
        <v/>
      </c>
      <c r="AD307" s="125" t="str">
        <f t="shared" si="55"/>
        <v/>
      </c>
      <c r="AE307" s="126">
        <v>295</v>
      </c>
      <c r="AF307" s="126" t="str">
        <f t="shared" si="56"/>
        <v/>
      </c>
      <c r="AG307" s="126" t="str">
        <f t="shared" si="57"/>
        <v/>
      </c>
      <c r="AH307" s="126" t="str">
        <f t="shared" si="58"/>
        <v/>
      </c>
      <c r="AI307" s="126" t="str">
        <f t="shared" si="59"/>
        <v/>
      </c>
      <c r="AJ307" s="126" t="str">
        <f t="shared" si="60"/>
        <v/>
      </c>
      <c r="AK307" s="126" t="str">
        <f t="shared" si="61"/>
        <v/>
      </c>
    </row>
    <row r="308" spans="2:37" ht="15" x14ac:dyDescent="0.2">
      <c r="B308" s="161">
        <v>296</v>
      </c>
      <c r="C308" s="345"/>
      <c r="D308" s="55"/>
      <c r="E308" s="55"/>
      <c r="F308" s="271"/>
      <c r="G308" s="124"/>
      <c r="H308" s="124"/>
      <c r="I308" s="176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Z308" s="125">
        <v>296</v>
      </c>
      <c r="AA308" s="125" t="str">
        <f t="shared" si="52"/>
        <v/>
      </c>
      <c r="AB308" s="125" t="str">
        <f t="shared" si="53"/>
        <v/>
      </c>
      <c r="AC308" s="125" t="str">
        <f t="shared" si="54"/>
        <v/>
      </c>
      <c r="AD308" s="125" t="str">
        <f t="shared" si="55"/>
        <v/>
      </c>
      <c r="AE308" s="126">
        <v>296</v>
      </c>
      <c r="AF308" s="126" t="str">
        <f t="shared" si="56"/>
        <v/>
      </c>
      <c r="AG308" s="126" t="str">
        <f t="shared" si="57"/>
        <v/>
      </c>
      <c r="AH308" s="126" t="str">
        <f t="shared" si="58"/>
        <v/>
      </c>
      <c r="AI308" s="126" t="str">
        <f t="shared" si="59"/>
        <v/>
      </c>
      <c r="AJ308" s="126" t="str">
        <f t="shared" si="60"/>
        <v/>
      </c>
      <c r="AK308" s="126" t="str">
        <f t="shared" si="61"/>
        <v/>
      </c>
    </row>
    <row r="309" spans="2:37" ht="15" x14ac:dyDescent="0.2">
      <c r="B309" s="161">
        <v>297</v>
      </c>
      <c r="C309" s="345"/>
      <c r="D309" s="55"/>
      <c r="E309" s="55"/>
      <c r="F309" s="271"/>
      <c r="G309" s="124"/>
      <c r="H309" s="124"/>
      <c r="I309" s="176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Z309" s="125">
        <v>297</v>
      </c>
      <c r="AA309" s="125" t="str">
        <f t="shared" si="52"/>
        <v/>
      </c>
      <c r="AB309" s="125" t="str">
        <f t="shared" si="53"/>
        <v/>
      </c>
      <c r="AC309" s="125" t="str">
        <f t="shared" si="54"/>
        <v/>
      </c>
      <c r="AD309" s="125" t="str">
        <f t="shared" si="55"/>
        <v/>
      </c>
      <c r="AE309" s="126">
        <v>297</v>
      </c>
      <c r="AF309" s="126" t="str">
        <f t="shared" si="56"/>
        <v/>
      </c>
      <c r="AG309" s="126" t="str">
        <f t="shared" si="57"/>
        <v/>
      </c>
      <c r="AH309" s="126" t="str">
        <f t="shared" si="58"/>
        <v/>
      </c>
      <c r="AI309" s="126" t="str">
        <f t="shared" si="59"/>
        <v/>
      </c>
      <c r="AJ309" s="126" t="str">
        <f t="shared" si="60"/>
        <v/>
      </c>
      <c r="AK309" s="126" t="str">
        <f t="shared" si="61"/>
        <v/>
      </c>
    </row>
    <row r="310" spans="2:37" ht="15" x14ac:dyDescent="0.2">
      <c r="B310" s="161">
        <v>298</v>
      </c>
      <c r="C310" s="345"/>
      <c r="D310" s="55"/>
      <c r="E310" s="55"/>
      <c r="F310" s="271"/>
      <c r="G310" s="124"/>
      <c r="H310" s="124"/>
      <c r="I310" s="176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Z310" s="125">
        <v>298</v>
      </c>
      <c r="AA310" s="125" t="str">
        <f t="shared" si="52"/>
        <v/>
      </c>
      <c r="AB310" s="125" t="str">
        <f t="shared" si="53"/>
        <v/>
      </c>
      <c r="AC310" s="125" t="str">
        <f t="shared" si="54"/>
        <v/>
      </c>
      <c r="AD310" s="125" t="str">
        <f t="shared" si="55"/>
        <v/>
      </c>
      <c r="AE310" s="126">
        <v>298</v>
      </c>
      <c r="AF310" s="126" t="str">
        <f t="shared" si="56"/>
        <v/>
      </c>
      <c r="AG310" s="126" t="str">
        <f t="shared" si="57"/>
        <v/>
      </c>
      <c r="AH310" s="126" t="str">
        <f t="shared" si="58"/>
        <v/>
      </c>
      <c r="AI310" s="126" t="str">
        <f t="shared" si="59"/>
        <v/>
      </c>
      <c r="AJ310" s="126" t="str">
        <f t="shared" si="60"/>
        <v/>
      </c>
      <c r="AK310" s="126" t="str">
        <f t="shared" si="61"/>
        <v/>
      </c>
    </row>
    <row r="311" spans="2:37" ht="15" x14ac:dyDescent="0.2">
      <c r="B311" s="161">
        <v>299</v>
      </c>
      <c r="C311" s="345"/>
      <c r="D311" s="55"/>
      <c r="E311" s="55"/>
      <c r="F311" s="271"/>
      <c r="G311" s="124"/>
      <c r="H311" s="124"/>
      <c r="I311" s="176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Z311" s="125">
        <v>299</v>
      </c>
      <c r="AA311" s="125" t="str">
        <f t="shared" si="52"/>
        <v/>
      </c>
      <c r="AB311" s="125" t="str">
        <f t="shared" si="53"/>
        <v/>
      </c>
      <c r="AC311" s="125" t="str">
        <f t="shared" si="54"/>
        <v/>
      </c>
      <c r="AD311" s="125" t="str">
        <f t="shared" si="55"/>
        <v/>
      </c>
      <c r="AE311" s="126">
        <v>299</v>
      </c>
      <c r="AF311" s="126" t="str">
        <f t="shared" si="56"/>
        <v/>
      </c>
      <c r="AG311" s="126" t="str">
        <f t="shared" si="57"/>
        <v/>
      </c>
      <c r="AH311" s="126" t="str">
        <f t="shared" si="58"/>
        <v/>
      </c>
      <c r="AI311" s="126" t="str">
        <f t="shared" si="59"/>
        <v/>
      </c>
      <c r="AJ311" s="126" t="str">
        <f t="shared" si="60"/>
        <v/>
      </c>
      <c r="AK311" s="126" t="str">
        <f t="shared" si="61"/>
        <v/>
      </c>
    </row>
    <row r="312" spans="2:37" ht="15" x14ac:dyDescent="0.2">
      <c r="B312" s="161">
        <v>300</v>
      </c>
      <c r="C312" s="345"/>
      <c r="D312" s="55"/>
      <c r="E312" s="55"/>
      <c r="F312" s="271"/>
      <c r="G312" s="124"/>
      <c r="H312" s="124"/>
      <c r="I312" s="176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Z312" s="125">
        <v>300</v>
      </c>
      <c r="AA312" s="125" t="str">
        <f t="shared" si="52"/>
        <v/>
      </c>
      <c r="AB312" s="125" t="str">
        <f t="shared" si="53"/>
        <v/>
      </c>
      <c r="AC312" s="125" t="str">
        <f t="shared" si="54"/>
        <v/>
      </c>
      <c r="AD312" s="125" t="str">
        <f t="shared" si="55"/>
        <v/>
      </c>
      <c r="AE312" s="126">
        <v>300</v>
      </c>
      <c r="AF312" s="126" t="str">
        <f t="shared" si="56"/>
        <v/>
      </c>
      <c r="AG312" s="126" t="str">
        <f t="shared" si="57"/>
        <v/>
      </c>
      <c r="AH312" s="126" t="str">
        <f t="shared" si="58"/>
        <v/>
      </c>
      <c r="AI312" s="126" t="str">
        <f t="shared" si="59"/>
        <v/>
      </c>
      <c r="AJ312" s="126" t="str">
        <f t="shared" si="60"/>
        <v/>
      </c>
      <c r="AK312" s="126" t="str">
        <f t="shared" si="61"/>
        <v/>
      </c>
    </row>
    <row r="313" spans="2:37" ht="15" x14ac:dyDescent="0.2">
      <c r="B313" s="161">
        <v>301</v>
      </c>
      <c r="C313" s="345"/>
      <c r="D313" s="55"/>
      <c r="E313" s="55"/>
      <c r="F313" s="271"/>
      <c r="G313" s="124"/>
      <c r="H313" s="124"/>
      <c r="I313" s="176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Z313" s="125">
        <v>301</v>
      </c>
      <c r="AA313" s="125" t="str">
        <f t="shared" si="52"/>
        <v/>
      </c>
      <c r="AB313" s="125" t="str">
        <f t="shared" si="53"/>
        <v/>
      </c>
      <c r="AC313" s="125" t="str">
        <f t="shared" si="54"/>
        <v/>
      </c>
      <c r="AD313" s="125" t="str">
        <f t="shared" si="55"/>
        <v/>
      </c>
      <c r="AE313" s="126">
        <v>301</v>
      </c>
      <c r="AF313" s="126" t="str">
        <f t="shared" si="56"/>
        <v/>
      </c>
      <c r="AG313" s="126" t="str">
        <f t="shared" si="57"/>
        <v/>
      </c>
      <c r="AH313" s="126" t="str">
        <f t="shared" si="58"/>
        <v/>
      </c>
      <c r="AI313" s="126" t="str">
        <f t="shared" si="59"/>
        <v/>
      </c>
      <c r="AJ313" s="126" t="str">
        <f t="shared" si="60"/>
        <v/>
      </c>
      <c r="AK313" s="126" t="str">
        <f t="shared" si="61"/>
        <v/>
      </c>
    </row>
    <row r="314" spans="2:37" ht="15" x14ac:dyDescent="0.2">
      <c r="B314" s="161">
        <v>302</v>
      </c>
      <c r="C314" s="345"/>
      <c r="D314" s="55"/>
      <c r="E314" s="55"/>
      <c r="F314" s="271"/>
      <c r="G314" s="124"/>
      <c r="H314" s="124"/>
      <c r="I314" s="176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Z314" s="125">
        <v>302</v>
      </c>
      <c r="AA314" s="125" t="str">
        <f t="shared" si="52"/>
        <v/>
      </c>
      <c r="AB314" s="125" t="str">
        <f t="shared" si="53"/>
        <v/>
      </c>
      <c r="AC314" s="125" t="str">
        <f t="shared" si="54"/>
        <v/>
      </c>
      <c r="AD314" s="125" t="str">
        <f t="shared" si="55"/>
        <v/>
      </c>
      <c r="AE314" s="126">
        <v>302</v>
      </c>
      <c r="AF314" s="126" t="str">
        <f t="shared" si="56"/>
        <v/>
      </c>
      <c r="AG314" s="126" t="str">
        <f t="shared" si="57"/>
        <v/>
      </c>
      <c r="AH314" s="126" t="str">
        <f t="shared" si="58"/>
        <v/>
      </c>
      <c r="AI314" s="126" t="str">
        <f t="shared" si="59"/>
        <v/>
      </c>
      <c r="AJ314" s="126" t="str">
        <f t="shared" si="60"/>
        <v/>
      </c>
      <c r="AK314" s="126" t="str">
        <f t="shared" si="61"/>
        <v/>
      </c>
    </row>
    <row r="315" spans="2:37" ht="15" x14ac:dyDescent="0.2">
      <c r="B315" s="161">
        <v>303</v>
      </c>
      <c r="C315" s="345"/>
      <c r="D315" s="55"/>
      <c r="E315" s="55"/>
      <c r="F315" s="271"/>
      <c r="G315" s="124"/>
      <c r="H315" s="124"/>
      <c r="I315" s="176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Z315" s="125">
        <v>303</v>
      </c>
      <c r="AA315" s="125" t="str">
        <f t="shared" si="52"/>
        <v/>
      </c>
      <c r="AB315" s="125" t="str">
        <f t="shared" si="53"/>
        <v/>
      </c>
      <c r="AC315" s="125" t="str">
        <f t="shared" si="54"/>
        <v/>
      </c>
      <c r="AD315" s="125" t="str">
        <f t="shared" si="55"/>
        <v/>
      </c>
      <c r="AE315" s="126">
        <v>303</v>
      </c>
      <c r="AF315" s="126" t="str">
        <f t="shared" si="56"/>
        <v/>
      </c>
      <c r="AG315" s="126" t="str">
        <f t="shared" si="57"/>
        <v/>
      </c>
      <c r="AH315" s="126" t="str">
        <f t="shared" si="58"/>
        <v/>
      </c>
      <c r="AI315" s="126" t="str">
        <f t="shared" si="59"/>
        <v/>
      </c>
      <c r="AJ315" s="126" t="str">
        <f t="shared" si="60"/>
        <v/>
      </c>
      <c r="AK315" s="126" t="str">
        <f t="shared" si="61"/>
        <v/>
      </c>
    </row>
    <row r="316" spans="2:37" ht="15" x14ac:dyDescent="0.2">
      <c r="B316" s="161">
        <v>304</v>
      </c>
      <c r="C316" s="345"/>
      <c r="D316" s="55"/>
      <c r="E316" s="55"/>
      <c r="F316" s="271"/>
      <c r="G316" s="124"/>
      <c r="H316" s="124"/>
      <c r="I316" s="176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Z316" s="125">
        <v>304</v>
      </c>
      <c r="AA316" s="125" t="str">
        <f t="shared" si="52"/>
        <v/>
      </c>
      <c r="AB316" s="125" t="str">
        <f t="shared" si="53"/>
        <v/>
      </c>
      <c r="AC316" s="125" t="str">
        <f t="shared" si="54"/>
        <v/>
      </c>
      <c r="AD316" s="125" t="str">
        <f t="shared" si="55"/>
        <v/>
      </c>
      <c r="AE316" s="126">
        <v>304</v>
      </c>
      <c r="AF316" s="126" t="str">
        <f t="shared" si="56"/>
        <v/>
      </c>
      <c r="AG316" s="126" t="str">
        <f t="shared" si="57"/>
        <v/>
      </c>
      <c r="AH316" s="126" t="str">
        <f t="shared" si="58"/>
        <v/>
      </c>
      <c r="AI316" s="126" t="str">
        <f t="shared" si="59"/>
        <v/>
      </c>
      <c r="AJ316" s="126" t="str">
        <f t="shared" si="60"/>
        <v/>
      </c>
      <c r="AK316" s="126" t="str">
        <f t="shared" si="61"/>
        <v/>
      </c>
    </row>
    <row r="317" spans="2:37" ht="15" x14ac:dyDescent="0.2">
      <c r="B317" s="161">
        <v>305</v>
      </c>
      <c r="C317" s="345"/>
      <c r="D317" s="55"/>
      <c r="E317" s="55"/>
      <c r="F317" s="271"/>
      <c r="G317" s="124"/>
      <c r="H317" s="124"/>
      <c r="I317" s="176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Z317" s="125">
        <v>305</v>
      </c>
      <c r="AA317" s="125" t="str">
        <f t="shared" si="52"/>
        <v/>
      </c>
      <c r="AB317" s="125" t="str">
        <f t="shared" si="53"/>
        <v/>
      </c>
      <c r="AC317" s="125" t="str">
        <f t="shared" si="54"/>
        <v/>
      </c>
      <c r="AD317" s="125" t="str">
        <f t="shared" si="55"/>
        <v/>
      </c>
      <c r="AE317" s="126">
        <v>305</v>
      </c>
      <c r="AF317" s="126" t="str">
        <f t="shared" si="56"/>
        <v/>
      </c>
      <c r="AG317" s="126" t="str">
        <f t="shared" si="57"/>
        <v/>
      </c>
      <c r="AH317" s="126" t="str">
        <f t="shared" si="58"/>
        <v/>
      </c>
      <c r="AI317" s="126" t="str">
        <f t="shared" si="59"/>
        <v/>
      </c>
      <c r="AJ317" s="126" t="str">
        <f t="shared" si="60"/>
        <v/>
      </c>
      <c r="AK317" s="126" t="str">
        <f t="shared" si="61"/>
        <v/>
      </c>
    </row>
    <row r="318" spans="2:37" ht="15" x14ac:dyDescent="0.2">
      <c r="B318" s="161">
        <v>306</v>
      </c>
      <c r="C318" s="345"/>
      <c r="D318" s="55"/>
      <c r="E318" s="55"/>
      <c r="F318" s="271"/>
      <c r="G318" s="124"/>
      <c r="H318" s="124"/>
      <c r="I318" s="176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Z318" s="125">
        <v>306</v>
      </c>
      <c r="AA318" s="125" t="str">
        <f t="shared" si="52"/>
        <v/>
      </c>
      <c r="AB318" s="125" t="str">
        <f t="shared" si="53"/>
        <v/>
      </c>
      <c r="AC318" s="125" t="str">
        <f t="shared" si="54"/>
        <v/>
      </c>
      <c r="AD318" s="125" t="str">
        <f t="shared" si="55"/>
        <v/>
      </c>
      <c r="AE318" s="126">
        <v>306</v>
      </c>
      <c r="AF318" s="126" t="str">
        <f t="shared" si="56"/>
        <v/>
      </c>
      <c r="AG318" s="126" t="str">
        <f t="shared" si="57"/>
        <v/>
      </c>
      <c r="AH318" s="126" t="str">
        <f t="shared" si="58"/>
        <v/>
      </c>
      <c r="AI318" s="126" t="str">
        <f t="shared" si="59"/>
        <v/>
      </c>
      <c r="AJ318" s="126" t="str">
        <f t="shared" si="60"/>
        <v/>
      </c>
      <c r="AK318" s="126" t="str">
        <f t="shared" si="61"/>
        <v/>
      </c>
    </row>
    <row r="319" spans="2:37" ht="15" x14ac:dyDescent="0.2">
      <c r="B319" s="161">
        <v>307</v>
      </c>
      <c r="C319" s="345"/>
      <c r="D319" s="55"/>
      <c r="E319" s="55"/>
      <c r="F319" s="271"/>
      <c r="G319" s="124"/>
      <c r="H319" s="124"/>
      <c r="I319" s="176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Z319" s="125">
        <v>307</v>
      </c>
      <c r="AA319" s="125" t="str">
        <f t="shared" si="52"/>
        <v/>
      </c>
      <c r="AB319" s="125" t="str">
        <f t="shared" si="53"/>
        <v/>
      </c>
      <c r="AC319" s="125" t="str">
        <f t="shared" si="54"/>
        <v/>
      </c>
      <c r="AD319" s="125" t="str">
        <f t="shared" si="55"/>
        <v/>
      </c>
      <c r="AE319" s="126">
        <v>307</v>
      </c>
      <c r="AF319" s="126" t="str">
        <f t="shared" si="56"/>
        <v/>
      </c>
      <c r="AG319" s="126" t="str">
        <f t="shared" si="57"/>
        <v/>
      </c>
      <c r="AH319" s="126" t="str">
        <f t="shared" si="58"/>
        <v/>
      </c>
      <c r="AI319" s="126" t="str">
        <f t="shared" si="59"/>
        <v/>
      </c>
      <c r="AJ319" s="126" t="str">
        <f t="shared" si="60"/>
        <v/>
      </c>
      <c r="AK319" s="126" t="str">
        <f t="shared" si="61"/>
        <v/>
      </c>
    </row>
    <row r="320" spans="2:37" ht="15" x14ac:dyDescent="0.2">
      <c r="B320" s="161">
        <v>308</v>
      </c>
      <c r="C320" s="345"/>
      <c r="D320" s="55"/>
      <c r="E320" s="55"/>
      <c r="F320" s="271"/>
      <c r="G320" s="124"/>
      <c r="H320" s="124"/>
      <c r="I320" s="176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Z320" s="125">
        <v>308</v>
      </c>
      <c r="AA320" s="125" t="str">
        <f t="shared" si="52"/>
        <v/>
      </c>
      <c r="AB320" s="125" t="str">
        <f t="shared" si="53"/>
        <v/>
      </c>
      <c r="AC320" s="125" t="str">
        <f t="shared" si="54"/>
        <v/>
      </c>
      <c r="AD320" s="125" t="str">
        <f t="shared" si="55"/>
        <v/>
      </c>
      <c r="AE320" s="126">
        <v>308</v>
      </c>
      <c r="AF320" s="126" t="str">
        <f t="shared" si="56"/>
        <v/>
      </c>
      <c r="AG320" s="126" t="str">
        <f t="shared" si="57"/>
        <v/>
      </c>
      <c r="AH320" s="126" t="str">
        <f t="shared" si="58"/>
        <v/>
      </c>
      <c r="AI320" s="126" t="str">
        <f t="shared" si="59"/>
        <v/>
      </c>
      <c r="AJ320" s="126" t="str">
        <f t="shared" si="60"/>
        <v/>
      </c>
      <c r="AK320" s="126" t="str">
        <f t="shared" si="61"/>
        <v/>
      </c>
    </row>
    <row r="321" spans="2:37" ht="15" x14ac:dyDescent="0.2">
      <c r="B321" s="161">
        <v>309</v>
      </c>
      <c r="C321" s="345"/>
      <c r="D321" s="55"/>
      <c r="E321" s="55"/>
      <c r="F321" s="271"/>
      <c r="G321" s="124"/>
      <c r="H321" s="124"/>
      <c r="I321" s="176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Z321" s="125">
        <v>309</v>
      </c>
      <c r="AA321" s="125" t="str">
        <f t="shared" si="52"/>
        <v/>
      </c>
      <c r="AB321" s="125" t="str">
        <f t="shared" si="53"/>
        <v/>
      </c>
      <c r="AC321" s="125" t="str">
        <f t="shared" si="54"/>
        <v/>
      </c>
      <c r="AD321" s="125" t="str">
        <f t="shared" si="55"/>
        <v/>
      </c>
      <c r="AE321" s="126">
        <v>309</v>
      </c>
      <c r="AF321" s="126" t="str">
        <f t="shared" si="56"/>
        <v/>
      </c>
      <c r="AG321" s="126" t="str">
        <f t="shared" si="57"/>
        <v/>
      </c>
      <c r="AH321" s="126" t="str">
        <f t="shared" si="58"/>
        <v/>
      </c>
      <c r="AI321" s="126" t="str">
        <f t="shared" si="59"/>
        <v/>
      </c>
      <c r="AJ321" s="126" t="str">
        <f t="shared" si="60"/>
        <v/>
      </c>
      <c r="AK321" s="126" t="str">
        <f t="shared" si="61"/>
        <v/>
      </c>
    </row>
    <row r="322" spans="2:37" ht="15" x14ac:dyDescent="0.2">
      <c r="B322" s="161">
        <v>310</v>
      </c>
      <c r="C322" s="345"/>
      <c r="D322" s="55"/>
      <c r="E322" s="55"/>
      <c r="F322" s="271"/>
      <c r="G322" s="124"/>
      <c r="H322" s="124"/>
      <c r="I322" s="176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Z322" s="125">
        <v>310</v>
      </c>
      <c r="AA322" s="125" t="str">
        <f t="shared" si="52"/>
        <v/>
      </c>
      <c r="AB322" s="125" t="str">
        <f t="shared" si="53"/>
        <v/>
      </c>
      <c r="AC322" s="125" t="str">
        <f t="shared" si="54"/>
        <v/>
      </c>
      <c r="AD322" s="125" t="str">
        <f t="shared" si="55"/>
        <v/>
      </c>
      <c r="AE322" s="126">
        <v>310</v>
      </c>
      <c r="AF322" s="126" t="str">
        <f t="shared" si="56"/>
        <v/>
      </c>
      <c r="AG322" s="126" t="str">
        <f t="shared" si="57"/>
        <v/>
      </c>
      <c r="AH322" s="126" t="str">
        <f t="shared" si="58"/>
        <v/>
      </c>
      <c r="AI322" s="126" t="str">
        <f t="shared" si="59"/>
        <v/>
      </c>
      <c r="AJ322" s="126" t="str">
        <f t="shared" si="60"/>
        <v/>
      </c>
      <c r="AK322" s="126" t="str">
        <f t="shared" si="61"/>
        <v/>
      </c>
    </row>
    <row r="323" spans="2:37" ht="15" x14ac:dyDescent="0.2">
      <c r="B323" s="161">
        <v>311</v>
      </c>
      <c r="C323" s="345"/>
      <c r="D323" s="55"/>
      <c r="E323" s="55"/>
      <c r="F323" s="271"/>
      <c r="G323" s="124"/>
      <c r="H323" s="124"/>
      <c r="I323" s="176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Z323" s="125">
        <v>311</v>
      </c>
      <c r="AA323" s="125" t="str">
        <f t="shared" si="52"/>
        <v/>
      </c>
      <c r="AB323" s="125" t="str">
        <f t="shared" si="53"/>
        <v/>
      </c>
      <c r="AC323" s="125" t="str">
        <f t="shared" si="54"/>
        <v/>
      </c>
      <c r="AD323" s="125" t="str">
        <f t="shared" si="55"/>
        <v/>
      </c>
      <c r="AE323" s="126">
        <v>311</v>
      </c>
      <c r="AF323" s="126" t="str">
        <f t="shared" si="56"/>
        <v/>
      </c>
      <c r="AG323" s="126" t="str">
        <f t="shared" si="57"/>
        <v/>
      </c>
      <c r="AH323" s="126" t="str">
        <f t="shared" si="58"/>
        <v/>
      </c>
      <c r="AI323" s="126" t="str">
        <f t="shared" si="59"/>
        <v/>
      </c>
      <c r="AJ323" s="126" t="str">
        <f t="shared" si="60"/>
        <v/>
      </c>
      <c r="AK323" s="126" t="str">
        <f t="shared" si="61"/>
        <v/>
      </c>
    </row>
    <row r="324" spans="2:37" ht="15" x14ac:dyDescent="0.2">
      <c r="B324" s="161">
        <v>312</v>
      </c>
      <c r="C324" s="345"/>
      <c r="D324" s="55"/>
      <c r="E324" s="55"/>
      <c r="F324" s="271"/>
      <c r="G324" s="124"/>
      <c r="H324" s="124"/>
      <c r="I324" s="176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Z324" s="125">
        <v>312</v>
      </c>
      <c r="AA324" s="125" t="str">
        <f t="shared" si="52"/>
        <v/>
      </c>
      <c r="AB324" s="125" t="str">
        <f t="shared" si="53"/>
        <v/>
      </c>
      <c r="AC324" s="125" t="str">
        <f t="shared" si="54"/>
        <v/>
      </c>
      <c r="AD324" s="125" t="str">
        <f t="shared" si="55"/>
        <v/>
      </c>
      <c r="AE324" s="126">
        <v>312</v>
      </c>
      <c r="AF324" s="126" t="str">
        <f t="shared" si="56"/>
        <v/>
      </c>
      <c r="AG324" s="126" t="str">
        <f t="shared" si="57"/>
        <v/>
      </c>
      <c r="AH324" s="126" t="str">
        <f t="shared" si="58"/>
        <v/>
      </c>
      <c r="AI324" s="126" t="str">
        <f t="shared" si="59"/>
        <v/>
      </c>
      <c r="AJ324" s="126" t="str">
        <f t="shared" si="60"/>
        <v/>
      </c>
      <c r="AK324" s="126" t="str">
        <f t="shared" si="61"/>
        <v/>
      </c>
    </row>
    <row r="325" spans="2:37" ht="15" x14ac:dyDescent="0.2">
      <c r="B325" s="161">
        <v>313</v>
      </c>
      <c r="C325" s="345"/>
      <c r="D325" s="55"/>
      <c r="E325" s="55"/>
      <c r="F325" s="271"/>
      <c r="G325" s="124"/>
      <c r="H325" s="124"/>
      <c r="I325" s="176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Z325" s="125">
        <v>313</v>
      </c>
      <c r="AA325" s="125" t="str">
        <f t="shared" si="52"/>
        <v/>
      </c>
      <c r="AB325" s="125" t="str">
        <f t="shared" si="53"/>
        <v/>
      </c>
      <c r="AC325" s="125" t="str">
        <f t="shared" si="54"/>
        <v/>
      </c>
      <c r="AD325" s="125" t="str">
        <f t="shared" si="55"/>
        <v/>
      </c>
      <c r="AE325" s="126">
        <v>313</v>
      </c>
      <c r="AF325" s="126" t="str">
        <f t="shared" si="56"/>
        <v/>
      </c>
      <c r="AG325" s="126" t="str">
        <f t="shared" si="57"/>
        <v/>
      </c>
      <c r="AH325" s="126" t="str">
        <f t="shared" si="58"/>
        <v/>
      </c>
      <c r="AI325" s="126" t="str">
        <f t="shared" si="59"/>
        <v/>
      </c>
      <c r="AJ325" s="126" t="str">
        <f t="shared" si="60"/>
        <v/>
      </c>
      <c r="AK325" s="126" t="str">
        <f t="shared" si="61"/>
        <v/>
      </c>
    </row>
    <row r="326" spans="2:37" ht="15" x14ac:dyDescent="0.2">
      <c r="B326" s="161">
        <v>314</v>
      </c>
      <c r="C326" s="345"/>
      <c r="D326" s="55"/>
      <c r="E326" s="55"/>
      <c r="F326" s="271"/>
      <c r="G326" s="124"/>
      <c r="H326" s="124"/>
      <c r="I326" s="176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Z326" s="125">
        <v>314</v>
      </c>
      <c r="AA326" s="125" t="str">
        <f t="shared" si="52"/>
        <v/>
      </c>
      <c r="AB326" s="125" t="str">
        <f t="shared" si="53"/>
        <v/>
      </c>
      <c r="AC326" s="125" t="str">
        <f t="shared" si="54"/>
        <v/>
      </c>
      <c r="AD326" s="125" t="str">
        <f t="shared" si="55"/>
        <v/>
      </c>
      <c r="AE326" s="126">
        <v>314</v>
      </c>
      <c r="AF326" s="126" t="str">
        <f t="shared" si="56"/>
        <v/>
      </c>
      <c r="AG326" s="126" t="str">
        <f t="shared" si="57"/>
        <v/>
      </c>
      <c r="AH326" s="126" t="str">
        <f t="shared" si="58"/>
        <v/>
      </c>
      <c r="AI326" s="126" t="str">
        <f t="shared" si="59"/>
        <v/>
      </c>
      <c r="AJ326" s="126" t="str">
        <f t="shared" si="60"/>
        <v/>
      </c>
      <c r="AK326" s="126" t="str">
        <f t="shared" si="61"/>
        <v/>
      </c>
    </row>
    <row r="327" spans="2:37" ht="15" x14ac:dyDescent="0.2">
      <c r="B327" s="161">
        <v>315</v>
      </c>
      <c r="C327" s="345"/>
      <c r="D327" s="55"/>
      <c r="E327" s="55"/>
      <c r="F327" s="271"/>
      <c r="G327" s="124"/>
      <c r="H327" s="124"/>
      <c r="I327" s="176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Z327" s="125">
        <v>315</v>
      </c>
      <c r="AA327" s="125" t="str">
        <f t="shared" si="52"/>
        <v/>
      </c>
      <c r="AB327" s="125" t="str">
        <f t="shared" si="53"/>
        <v/>
      </c>
      <c r="AC327" s="125" t="str">
        <f t="shared" si="54"/>
        <v/>
      </c>
      <c r="AD327" s="125" t="str">
        <f t="shared" si="55"/>
        <v/>
      </c>
      <c r="AE327" s="126">
        <v>315</v>
      </c>
      <c r="AF327" s="126" t="str">
        <f t="shared" si="56"/>
        <v/>
      </c>
      <c r="AG327" s="126" t="str">
        <f t="shared" si="57"/>
        <v/>
      </c>
      <c r="AH327" s="126" t="str">
        <f t="shared" si="58"/>
        <v/>
      </c>
      <c r="AI327" s="126" t="str">
        <f t="shared" si="59"/>
        <v/>
      </c>
      <c r="AJ327" s="126" t="str">
        <f t="shared" si="60"/>
        <v/>
      </c>
      <c r="AK327" s="126" t="str">
        <f t="shared" si="61"/>
        <v/>
      </c>
    </row>
    <row r="328" spans="2:37" ht="15" x14ac:dyDescent="0.2">
      <c r="B328" s="161">
        <v>316</v>
      </c>
      <c r="C328" s="345"/>
      <c r="D328" s="55"/>
      <c r="E328" s="55"/>
      <c r="F328" s="271"/>
      <c r="G328" s="124"/>
      <c r="H328" s="124"/>
      <c r="I328" s="176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Z328" s="125">
        <v>316</v>
      </c>
      <c r="AA328" s="125" t="str">
        <f t="shared" si="52"/>
        <v/>
      </c>
      <c r="AB328" s="125" t="str">
        <f t="shared" si="53"/>
        <v/>
      </c>
      <c r="AC328" s="125" t="str">
        <f t="shared" si="54"/>
        <v/>
      </c>
      <c r="AD328" s="125" t="str">
        <f t="shared" si="55"/>
        <v/>
      </c>
      <c r="AE328" s="126">
        <v>316</v>
      </c>
      <c r="AF328" s="126" t="str">
        <f t="shared" si="56"/>
        <v/>
      </c>
      <c r="AG328" s="126" t="str">
        <f t="shared" si="57"/>
        <v/>
      </c>
      <c r="AH328" s="126" t="str">
        <f t="shared" si="58"/>
        <v/>
      </c>
      <c r="AI328" s="126" t="str">
        <f t="shared" si="59"/>
        <v/>
      </c>
      <c r="AJ328" s="126" t="str">
        <f t="shared" si="60"/>
        <v/>
      </c>
      <c r="AK328" s="126" t="str">
        <f t="shared" si="61"/>
        <v/>
      </c>
    </row>
    <row r="329" spans="2:37" ht="15" x14ac:dyDescent="0.2">
      <c r="B329" s="161">
        <v>317</v>
      </c>
      <c r="C329" s="345"/>
      <c r="D329" s="55"/>
      <c r="E329" s="55"/>
      <c r="F329" s="271"/>
      <c r="G329" s="124"/>
      <c r="H329" s="124"/>
      <c r="I329" s="176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Z329" s="125">
        <v>317</v>
      </c>
      <c r="AA329" s="125" t="str">
        <f t="shared" si="52"/>
        <v/>
      </c>
      <c r="AB329" s="125" t="str">
        <f t="shared" si="53"/>
        <v/>
      </c>
      <c r="AC329" s="125" t="str">
        <f t="shared" si="54"/>
        <v/>
      </c>
      <c r="AD329" s="125" t="str">
        <f t="shared" si="55"/>
        <v/>
      </c>
      <c r="AE329" s="126">
        <v>317</v>
      </c>
      <c r="AF329" s="126" t="str">
        <f t="shared" si="56"/>
        <v/>
      </c>
      <c r="AG329" s="126" t="str">
        <f t="shared" si="57"/>
        <v/>
      </c>
      <c r="AH329" s="126" t="str">
        <f t="shared" si="58"/>
        <v/>
      </c>
      <c r="AI329" s="126" t="str">
        <f t="shared" si="59"/>
        <v/>
      </c>
      <c r="AJ329" s="126" t="str">
        <f t="shared" si="60"/>
        <v/>
      </c>
      <c r="AK329" s="126" t="str">
        <f t="shared" si="61"/>
        <v/>
      </c>
    </row>
    <row r="330" spans="2:37" ht="15" x14ac:dyDescent="0.2">
      <c r="B330" s="161">
        <v>318</v>
      </c>
      <c r="C330" s="345"/>
      <c r="D330" s="55"/>
      <c r="E330" s="55"/>
      <c r="F330" s="271"/>
      <c r="G330" s="124"/>
      <c r="H330" s="124"/>
      <c r="I330" s="176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Z330" s="125">
        <v>318</v>
      </c>
      <c r="AA330" s="125" t="str">
        <f t="shared" si="52"/>
        <v/>
      </c>
      <c r="AB330" s="125" t="str">
        <f t="shared" si="53"/>
        <v/>
      </c>
      <c r="AC330" s="125" t="str">
        <f t="shared" si="54"/>
        <v/>
      </c>
      <c r="AD330" s="125" t="str">
        <f t="shared" si="55"/>
        <v/>
      </c>
      <c r="AE330" s="126">
        <v>318</v>
      </c>
      <c r="AF330" s="126" t="str">
        <f t="shared" si="56"/>
        <v/>
      </c>
      <c r="AG330" s="126" t="str">
        <f t="shared" si="57"/>
        <v/>
      </c>
      <c r="AH330" s="126" t="str">
        <f t="shared" si="58"/>
        <v/>
      </c>
      <c r="AI330" s="126" t="str">
        <f t="shared" si="59"/>
        <v/>
      </c>
      <c r="AJ330" s="126" t="str">
        <f t="shared" si="60"/>
        <v/>
      </c>
      <c r="AK330" s="126" t="str">
        <f t="shared" si="61"/>
        <v/>
      </c>
    </row>
    <row r="331" spans="2:37" ht="15" x14ac:dyDescent="0.2">
      <c r="B331" s="161">
        <v>319</v>
      </c>
      <c r="C331" s="345"/>
      <c r="D331" s="55"/>
      <c r="E331" s="55"/>
      <c r="F331" s="271"/>
      <c r="G331" s="124"/>
      <c r="H331" s="124"/>
      <c r="I331" s="176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Z331" s="125">
        <v>319</v>
      </c>
      <c r="AA331" s="125" t="str">
        <f t="shared" si="52"/>
        <v/>
      </c>
      <c r="AB331" s="125" t="str">
        <f t="shared" si="53"/>
        <v/>
      </c>
      <c r="AC331" s="125" t="str">
        <f t="shared" si="54"/>
        <v/>
      </c>
      <c r="AD331" s="125" t="str">
        <f t="shared" si="55"/>
        <v/>
      </c>
      <c r="AE331" s="126">
        <v>319</v>
      </c>
      <c r="AF331" s="126" t="str">
        <f t="shared" si="56"/>
        <v/>
      </c>
      <c r="AG331" s="126" t="str">
        <f t="shared" si="57"/>
        <v/>
      </c>
      <c r="AH331" s="126" t="str">
        <f t="shared" si="58"/>
        <v/>
      </c>
      <c r="AI331" s="126" t="str">
        <f t="shared" si="59"/>
        <v/>
      </c>
      <c r="AJ331" s="126" t="str">
        <f t="shared" si="60"/>
        <v/>
      </c>
      <c r="AK331" s="126" t="str">
        <f t="shared" si="61"/>
        <v/>
      </c>
    </row>
    <row r="332" spans="2:37" ht="15" x14ac:dyDescent="0.2">
      <c r="B332" s="161">
        <v>320</v>
      </c>
      <c r="C332" s="345"/>
      <c r="D332" s="55"/>
      <c r="E332" s="55"/>
      <c r="F332" s="271"/>
      <c r="G332" s="124"/>
      <c r="H332" s="124"/>
      <c r="I332" s="176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Z332" s="125">
        <v>320</v>
      </c>
      <c r="AA332" s="125" t="str">
        <f t="shared" si="52"/>
        <v/>
      </c>
      <c r="AB332" s="125" t="str">
        <f t="shared" si="53"/>
        <v/>
      </c>
      <c r="AC332" s="125" t="str">
        <f t="shared" si="54"/>
        <v/>
      </c>
      <c r="AD332" s="125" t="str">
        <f t="shared" si="55"/>
        <v/>
      </c>
      <c r="AE332" s="126">
        <v>320</v>
      </c>
      <c r="AF332" s="126" t="str">
        <f t="shared" si="56"/>
        <v/>
      </c>
      <c r="AG332" s="126" t="str">
        <f t="shared" si="57"/>
        <v/>
      </c>
      <c r="AH332" s="126" t="str">
        <f t="shared" si="58"/>
        <v/>
      </c>
      <c r="AI332" s="126" t="str">
        <f t="shared" si="59"/>
        <v/>
      </c>
      <c r="AJ332" s="126" t="str">
        <f t="shared" si="60"/>
        <v/>
      </c>
      <c r="AK332" s="126" t="str">
        <f t="shared" si="61"/>
        <v/>
      </c>
    </row>
    <row r="333" spans="2:37" ht="15" x14ac:dyDescent="0.2">
      <c r="B333" s="161">
        <v>321</v>
      </c>
      <c r="C333" s="345"/>
      <c r="D333" s="55"/>
      <c r="E333" s="55"/>
      <c r="F333" s="271"/>
      <c r="G333" s="124"/>
      <c r="H333" s="124"/>
      <c r="I333" s="176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Z333" s="125">
        <v>321</v>
      </c>
      <c r="AA333" s="125" t="str">
        <f t="shared" si="52"/>
        <v/>
      </c>
      <c r="AB333" s="125" t="str">
        <f t="shared" si="53"/>
        <v/>
      </c>
      <c r="AC333" s="125" t="str">
        <f t="shared" si="54"/>
        <v/>
      </c>
      <c r="AD333" s="125" t="str">
        <f t="shared" si="55"/>
        <v/>
      </c>
      <c r="AE333" s="126">
        <v>321</v>
      </c>
      <c r="AF333" s="126" t="str">
        <f t="shared" si="56"/>
        <v/>
      </c>
      <c r="AG333" s="126" t="str">
        <f t="shared" si="57"/>
        <v/>
      </c>
      <c r="AH333" s="126" t="str">
        <f t="shared" si="58"/>
        <v/>
      </c>
      <c r="AI333" s="126" t="str">
        <f t="shared" si="59"/>
        <v/>
      </c>
      <c r="AJ333" s="126" t="str">
        <f t="shared" si="60"/>
        <v/>
      </c>
      <c r="AK333" s="126" t="str">
        <f t="shared" si="61"/>
        <v/>
      </c>
    </row>
    <row r="334" spans="2:37" ht="15" x14ac:dyDescent="0.2">
      <c r="B334" s="161">
        <v>322</v>
      </c>
      <c r="C334" s="345"/>
      <c r="D334" s="55"/>
      <c r="E334" s="55"/>
      <c r="F334" s="271"/>
      <c r="G334" s="124"/>
      <c r="H334" s="124"/>
      <c r="I334" s="176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Z334" s="125">
        <v>322</v>
      </c>
      <c r="AA334" s="125" t="str">
        <f t="shared" ref="AA334:AA397" si="62">IF(AND(C334=1,D334&lt;&gt;""),D334,"")</f>
        <v/>
      </c>
      <c r="AB334" s="125" t="str">
        <f t="shared" ref="AB334:AB397" si="63">IF(AND(C334=1,E334&lt;&gt;""),E334,"")</f>
        <v/>
      </c>
      <c r="AC334" s="125" t="str">
        <f t="shared" ref="AC334:AC397" si="64">IF(AND(C334=2,D334&lt;&gt;""),D334,"")</f>
        <v/>
      </c>
      <c r="AD334" s="125" t="str">
        <f t="shared" ref="AD334:AD397" si="65">IF(AND(C334=2,E334&lt;&gt;""),E334,"")</f>
        <v/>
      </c>
      <c r="AE334" s="126">
        <v>322</v>
      </c>
      <c r="AF334" s="126" t="str">
        <f t="shared" ref="AF334:AF397" si="66">IF(AND(C334=1,E334&lt;&gt;"",D334&lt;&gt;""),D334,"")</f>
        <v/>
      </c>
      <c r="AG334" s="126" t="str">
        <f t="shared" ref="AG334:AG397" si="67">IF(AND(C334=1,D334&lt;&gt;"",E334&lt;&gt;""),E334,"")</f>
        <v/>
      </c>
      <c r="AH334" s="126" t="str">
        <f t="shared" ref="AH334:AH397" si="68">IF(AND(AF334="",AG334=""),"",AG334-AF334)</f>
        <v/>
      </c>
      <c r="AI334" s="126" t="str">
        <f t="shared" ref="AI334:AI397" si="69">IF(AND(C334=2,E334&lt;&gt;"",D334&lt;&gt;""),D334,"")</f>
        <v/>
      </c>
      <c r="AJ334" s="126" t="str">
        <f t="shared" ref="AJ334:AJ397" si="70">IF(AND(C334=2,D334&lt;&gt;"",E334&lt;&gt;""),E334,"")</f>
        <v/>
      </c>
      <c r="AK334" s="126" t="str">
        <f t="shared" ref="AK334:AK397" si="71">IF(AND(AI334="",AJ334=""),"",AJ334-AI334)</f>
        <v/>
      </c>
    </row>
    <row r="335" spans="2:37" ht="15" x14ac:dyDescent="0.2">
      <c r="B335" s="161">
        <v>323</v>
      </c>
      <c r="C335" s="345"/>
      <c r="D335" s="55"/>
      <c r="E335" s="55"/>
      <c r="F335" s="271"/>
      <c r="G335" s="124"/>
      <c r="H335" s="124"/>
      <c r="I335" s="176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Z335" s="125">
        <v>323</v>
      </c>
      <c r="AA335" s="125" t="str">
        <f t="shared" si="62"/>
        <v/>
      </c>
      <c r="AB335" s="125" t="str">
        <f t="shared" si="63"/>
        <v/>
      </c>
      <c r="AC335" s="125" t="str">
        <f t="shared" si="64"/>
        <v/>
      </c>
      <c r="AD335" s="125" t="str">
        <f t="shared" si="65"/>
        <v/>
      </c>
      <c r="AE335" s="126">
        <v>323</v>
      </c>
      <c r="AF335" s="126" t="str">
        <f t="shared" si="66"/>
        <v/>
      </c>
      <c r="AG335" s="126" t="str">
        <f t="shared" si="67"/>
        <v/>
      </c>
      <c r="AH335" s="126" t="str">
        <f t="shared" si="68"/>
        <v/>
      </c>
      <c r="AI335" s="126" t="str">
        <f t="shared" si="69"/>
        <v/>
      </c>
      <c r="AJ335" s="126" t="str">
        <f t="shared" si="70"/>
        <v/>
      </c>
      <c r="AK335" s="126" t="str">
        <f t="shared" si="71"/>
        <v/>
      </c>
    </row>
    <row r="336" spans="2:37" ht="15" x14ac:dyDescent="0.2">
      <c r="B336" s="161">
        <v>324</v>
      </c>
      <c r="C336" s="345"/>
      <c r="D336" s="55"/>
      <c r="E336" s="55"/>
      <c r="F336" s="271"/>
      <c r="G336" s="124"/>
      <c r="H336" s="124"/>
      <c r="I336" s="176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Z336" s="125">
        <v>324</v>
      </c>
      <c r="AA336" s="125" t="str">
        <f t="shared" si="62"/>
        <v/>
      </c>
      <c r="AB336" s="125" t="str">
        <f t="shared" si="63"/>
        <v/>
      </c>
      <c r="AC336" s="125" t="str">
        <f t="shared" si="64"/>
        <v/>
      </c>
      <c r="AD336" s="125" t="str">
        <f t="shared" si="65"/>
        <v/>
      </c>
      <c r="AE336" s="126">
        <v>324</v>
      </c>
      <c r="AF336" s="126" t="str">
        <f t="shared" si="66"/>
        <v/>
      </c>
      <c r="AG336" s="126" t="str">
        <f t="shared" si="67"/>
        <v/>
      </c>
      <c r="AH336" s="126" t="str">
        <f t="shared" si="68"/>
        <v/>
      </c>
      <c r="AI336" s="126" t="str">
        <f t="shared" si="69"/>
        <v/>
      </c>
      <c r="AJ336" s="126" t="str">
        <f t="shared" si="70"/>
        <v/>
      </c>
      <c r="AK336" s="126" t="str">
        <f t="shared" si="71"/>
        <v/>
      </c>
    </row>
    <row r="337" spans="2:37" ht="15" x14ac:dyDescent="0.2">
      <c r="B337" s="161">
        <v>325</v>
      </c>
      <c r="C337" s="345"/>
      <c r="D337" s="55"/>
      <c r="E337" s="55"/>
      <c r="F337" s="271"/>
      <c r="G337" s="124"/>
      <c r="H337" s="124"/>
      <c r="I337" s="176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Z337" s="125">
        <v>325</v>
      </c>
      <c r="AA337" s="125" t="str">
        <f t="shared" si="62"/>
        <v/>
      </c>
      <c r="AB337" s="125" t="str">
        <f t="shared" si="63"/>
        <v/>
      </c>
      <c r="AC337" s="125" t="str">
        <f t="shared" si="64"/>
        <v/>
      </c>
      <c r="AD337" s="125" t="str">
        <f t="shared" si="65"/>
        <v/>
      </c>
      <c r="AE337" s="126">
        <v>325</v>
      </c>
      <c r="AF337" s="126" t="str">
        <f t="shared" si="66"/>
        <v/>
      </c>
      <c r="AG337" s="126" t="str">
        <f t="shared" si="67"/>
        <v/>
      </c>
      <c r="AH337" s="126" t="str">
        <f t="shared" si="68"/>
        <v/>
      </c>
      <c r="AI337" s="126" t="str">
        <f t="shared" si="69"/>
        <v/>
      </c>
      <c r="AJ337" s="126" t="str">
        <f t="shared" si="70"/>
        <v/>
      </c>
      <c r="AK337" s="126" t="str">
        <f t="shared" si="71"/>
        <v/>
      </c>
    </row>
    <row r="338" spans="2:37" ht="15" x14ac:dyDescent="0.2">
      <c r="B338" s="161">
        <v>326</v>
      </c>
      <c r="C338" s="345"/>
      <c r="D338" s="55"/>
      <c r="E338" s="55"/>
      <c r="F338" s="271"/>
      <c r="G338" s="124"/>
      <c r="H338" s="124"/>
      <c r="I338" s="176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Z338" s="125">
        <v>326</v>
      </c>
      <c r="AA338" s="125" t="str">
        <f t="shared" si="62"/>
        <v/>
      </c>
      <c r="AB338" s="125" t="str">
        <f t="shared" si="63"/>
        <v/>
      </c>
      <c r="AC338" s="125" t="str">
        <f t="shared" si="64"/>
        <v/>
      </c>
      <c r="AD338" s="125" t="str">
        <f t="shared" si="65"/>
        <v/>
      </c>
      <c r="AE338" s="126">
        <v>326</v>
      </c>
      <c r="AF338" s="126" t="str">
        <f t="shared" si="66"/>
        <v/>
      </c>
      <c r="AG338" s="126" t="str">
        <f t="shared" si="67"/>
        <v/>
      </c>
      <c r="AH338" s="126" t="str">
        <f t="shared" si="68"/>
        <v/>
      </c>
      <c r="AI338" s="126" t="str">
        <f t="shared" si="69"/>
        <v/>
      </c>
      <c r="AJ338" s="126" t="str">
        <f t="shared" si="70"/>
        <v/>
      </c>
      <c r="AK338" s="126" t="str">
        <f t="shared" si="71"/>
        <v/>
      </c>
    </row>
    <row r="339" spans="2:37" ht="15" x14ac:dyDescent="0.2">
      <c r="B339" s="161">
        <v>327</v>
      </c>
      <c r="C339" s="345"/>
      <c r="D339" s="55"/>
      <c r="E339" s="55"/>
      <c r="F339" s="271"/>
      <c r="G339" s="124"/>
      <c r="H339" s="124"/>
      <c r="I339" s="176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Z339" s="125">
        <v>327</v>
      </c>
      <c r="AA339" s="125" t="str">
        <f t="shared" si="62"/>
        <v/>
      </c>
      <c r="AB339" s="125" t="str">
        <f t="shared" si="63"/>
        <v/>
      </c>
      <c r="AC339" s="125" t="str">
        <f t="shared" si="64"/>
        <v/>
      </c>
      <c r="AD339" s="125" t="str">
        <f t="shared" si="65"/>
        <v/>
      </c>
      <c r="AE339" s="126">
        <v>327</v>
      </c>
      <c r="AF339" s="126" t="str">
        <f t="shared" si="66"/>
        <v/>
      </c>
      <c r="AG339" s="126" t="str">
        <f t="shared" si="67"/>
        <v/>
      </c>
      <c r="AH339" s="126" t="str">
        <f t="shared" si="68"/>
        <v/>
      </c>
      <c r="AI339" s="126" t="str">
        <f t="shared" si="69"/>
        <v/>
      </c>
      <c r="AJ339" s="126" t="str">
        <f t="shared" si="70"/>
        <v/>
      </c>
      <c r="AK339" s="126" t="str">
        <f t="shared" si="71"/>
        <v/>
      </c>
    </row>
    <row r="340" spans="2:37" ht="15" x14ac:dyDescent="0.2">
      <c r="B340" s="161">
        <v>328</v>
      </c>
      <c r="C340" s="345"/>
      <c r="D340" s="55"/>
      <c r="E340" s="55"/>
      <c r="F340" s="271"/>
      <c r="G340" s="124"/>
      <c r="H340" s="124"/>
      <c r="I340" s="176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Z340" s="125">
        <v>328</v>
      </c>
      <c r="AA340" s="125" t="str">
        <f t="shared" si="62"/>
        <v/>
      </c>
      <c r="AB340" s="125" t="str">
        <f t="shared" si="63"/>
        <v/>
      </c>
      <c r="AC340" s="125" t="str">
        <f t="shared" si="64"/>
        <v/>
      </c>
      <c r="AD340" s="125" t="str">
        <f t="shared" si="65"/>
        <v/>
      </c>
      <c r="AE340" s="126">
        <v>328</v>
      </c>
      <c r="AF340" s="126" t="str">
        <f t="shared" si="66"/>
        <v/>
      </c>
      <c r="AG340" s="126" t="str">
        <f t="shared" si="67"/>
        <v/>
      </c>
      <c r="AH340" s="126" t="str">
        <f t="shared" si="68"/>
        <v/>
      </c>
      <c r="AI340" s="126" t="str">
        <f t="shared" si="69"/>
        <v/>
      </c>
      <c r="AJ340" s="126" t="str">
        <f t="shared" si="70"/>
        <v/>
      </c>
      <c r="AK340" s="126" t="str">
        <f t="shared" si="71"/>
        <v/>
      </c>
    </row>
    <row r="341" spans="2:37" ht="15" x14ac:dyDescent="0.2">
      <c r="B341" s="161">
        <v>329</v>
      </c>
      <c r="C341" s="345"/>
      <c r="D341" s="55"/>
      <c r="E341" s="55"/>
      <c r="F341" s="271"/>
      <c r="G341" s="124"/>
      <c r="H341" s="124"/>
      <c r="I341" s="176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Z341" s="125">
        <v>329</v>
      </c>
      <c r="AA341" s="125" t="str">
        <f t="shared" si="62"/>
        <v/>
      </c>
      <c r="AB341" s="125" t="str">
        <f t="shared" si="63"/>
        <v/>
      </c>
      <c r="AC341" s="125" t="str">
        <f t="shared" si="64"/>
        <v/>
      </c>
      <c r="AD341" s="125" t="str">
        <f t="shared" si="65"/>
        <v/>
      </c>
      <c r="AE341" s="126">
        <v>329</v>
      </c>
      <c r="AF341" s="126" t="str">
        <f t="shared" si="66"/>
        <v/>
      </c>
      <c r="AG341" s="126" t="str">
        <f t="shared" si="67"/>
        <v/>
      </c>
      <c r="AH341" s="126" t="str">
        <f t="shared" si="68"/>
        <v/>
      </c>
      <c r="AI341" s="126" t="str">
        <f t="shared" si="69"/>
        <v/>
      </c>
      <c r="AJ341" s="126" t="str">
        <f t="shared" si="70"/>
        <v/>
      </c>
      <c r="AK341" s="126" t="str">
        <f t="shared" si="71"/>
        <v/>
      </c>
    </row>
    <row r="342" spans="2:37" ht="15" x14ac:dyDescent="0.2">
      <c r="B342" s="161">
        <v>330</v>
      </c>
      <c r="C342" s="345"/>
      <c r="D342" s="55"/>
      <c r="E342" s="55"/>
      <c r="F342" s="271"/>
      <c r="G342" s="124"/>
      <c r="H342" s="124"/>
      <c r="I342" s="176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Z342" s="125">
        <v>330</v>
      </c>
      <c r="AA342" s="125" t="str">
        <f t="shared" si="62"/>
        <v/>
      </c>
      <c r="AB342" s="125" t="str">
        <f t="shared" si="63"/>
        <v/>
      </c>
      <c r="AC342" s="125" t="str">
        <f t="shared" si="64"/>
        <v/>
      </c>
      <c r="AD342" s="125" t="str">
        <f t="shared" si="65"/>
        <v/>
      </c>
      <c r="AE342" s="126">
        <v>330</v>
      </c>
      <c r="AF342" s="126" t="str">
        <f t="shared" si="66"/>
        <v/>
      </c>
      <c r="AG342" s="126" t="str">
        <f t="shared" si="67"/>
        <v/>
      </c>
      <c r="AH342" s="126" t="str">
        <f t="shared" si="68"/>
        <v/>
      </c>
      <c r="AI342" s="126" t="str">
        <f t="shared" si="69"/>
        <v/>
      </c>
      <c r="AJ342" s="126" t="str">
        <f t="shared" si="70"/>
        <v/>
      </c>
      <c r="AK342" s="126" t="str">
        <f t="shared" si="71"/>
        <v/>
      </c>
    </row>
    <row r="343" spans="2:37" ht="15" x14ac:dyDescent="0.2">
      <c r="B343" s="161">
        <v>331</v>
      </c>
      <c r="C343" s="345"/>
      <c r="D343" s="55"/>
      <c r="E343" s="55"/>
      <c r="F343" s="271"/>
      <c r="G343" s="124"/>
      <c r="H343" s="124"/>
      <c r="I343" s="176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Z343" s="125">
        <v>331</v>
      </c>
      <c r="AA343" s="125" t="str">
        <f t="shared" si="62"/>
        <v/>
      </c>
      <c r="AB343" s="125" t="str">
        <f t="shared" si="63"/>
        <v/>
      </c>
      <c r="AC343" s="125" t="str">
        <f t="shared" si="64"/>
        <v/>
      </c>
      <c r="AD343" s="125" t="str">
        <f t="shared" si="65"/>
        <v/>
      </c>
      <c r="AE343" s="126">
        <v>331</v>
      </c>
      <c r="AF343" s="126" t="str">
        <f t="shared" si="66"/>
        <v/>
      </c>
      <c r="AG343" s="126" t="str">
        <f t="shared" si="67"/>
        <v/>
      </c>
      <c r="AH343" s="126" t="str">
        <f t="shared" si="68"/>
        <v/>
      </c>
      <c r="AI343" s="126" t="str">
        <f t="shared" si="69"/>
        <v/>
      </c>
      <c r="AJ343" s="126" t="str">
        <f t="shared" si="70"/>
        <v/>
      </c>
      <c r="AK343" s="126" t="str">
        <f t="shared" si="71"/>
        <v/>
      </c>
    </row>
    <row r="344" spans="2:37" ht="15" x14ac:dyDescent="0.2">
      <c r="B344" s="161">
        <v>332</v>
      </c>
      <c r="C344" s="345"/>
      <c r="D344" s="55"/>
      <c r="E344" s="55"/>
      <c r="F344" s="271"/>
      <c r="G344" s="124"/>
      <c r="H344" s="124"/>
      <c r="I344" s="176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Z344" s="125">
        <v>332</v>
      </c>
      <c r="AA344" s="125" t="str">
        <f t="shared" si="62"/>
        <v/>
      </c>
      <c r="AB344" s="125" t="str">
        <f t="shared" si="63"/>
        <v/>
      </c>
      <c r="AC344" s="125" t="str">
        <f t="shared" si="64"/>
        <v/>
      </c>
      <c r="AD344" s="125" t="str">
        <f t="shared" si="65"/>
        <v/>
      </c>
      <c r="AE344" s="126">
        <v>332</v>
      </c>
      <c r="AF344" s="126" t="str">
        <f t="shared" si="66"/>
        <v/>
      </c>
      <c r="AG344" s="126" t="str">
        <f t="shared" si="67"/>
        <v/>
      </c>
      <c r="AH344" s="126" t="str">
        <f t="shared" si="68"/>
        <v/>
      </c>
      <c r="AI344" s="126" t="str">
        <f t="shared" si="69"/>
        <v/>
      </c>
      <c r="AJ344" s="126" t="str">
        <f t="shared" si="70"/>
        <v/>
      </c>
      <c r="AK344" s="126" t="str">
        <f t="shared" si="71"/>
        <v/>
      </c>
    </row>
    <row r="345" spans="2:37" ht="15" x14ac:dyDescent="0.2">
      <c r="B345" s="161">
        <v>333</v>
      </c>
      <c r="C345" s="345"/>
      <c r="D345" s="55"/>
      <c r="E345" s="55"/>
      <c r="F345" s="271"/>
      <c r="G345" s="124"/>
      <c r="H345" s="124"/>
      <c r="I345" s="176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Z345" s="125">
        <v>333</v>
      </c>
      <c r="AA345" s="125" t="str">
        <f t="shared" si="62"/>
        <v/>
      </c>
      <c r="AB345" s="125" t="str">
        <f t="shared" si="63"/>
        <v/>
      </c>
      <c r="AC345" s="125" t="str">
        <f t="shared" si="64"/>
        <v/>
      </c>
      <c r="AD345" s="125" t="str">
        <f t="shared" si="65"/>
        <v/>
      </c>
      <c r="AE345" s="126">
        <v>333</v>
      </c>
      <c r="AF345" s="126" t="str">
        <f t="shared" si="66"/>
        <v/>
      </c>
      <c r="AG345" s="126" t="str">
        <f t="shared" si="67"/>
        <v/>
      </c>
      <c r="AH345" s="126" t="str">
        <f t="shared" si="68"/>
        <v/>
      </c>
      <c r="AI345" s="126" t="str">
        <f t="shared" si="69"/>
        <v/>
      </c>
      <c r="AJ345" s="126" t="str">
        <f t="shared" si="70"/>
        <v/>
      </c>
      <c r="AK345" s="126" t="str">
        <f t="shared" si="71"/>
        <v/>
      </c>
    </row>
    <row r="346" spans="2:37" ht="15" x14ac:dyDescent="0.2">
      <c r="B346" s="161">
        <v>334</v>
      </c>
      <c r="C346" s="345"/>
      <c r="D346" s="55"/>
      <c r="E346" s="55"/>
      <c r="F346" s="271"/>
      <c r="G346" s="124"/>
      <c r="H346" s="124"/>
      <c r="I346" s="176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Z346" s="125">
        <v>334</v>
      </c>
      <c r="AA346" s="125" t="str">
        <f t="shared" si="62"/>
        <v/>
      </c>
      <c r="AB346" s="125" t="str">
        <f t="shared" si="63"/>
        <v/>
      </c>
      <c r="AC346" s="125" t="str">
        <f t="shared" si="64"/>
        <v/>
      </c>
      <c r="AD346" s="125" t="str">
        <f t="shared" si="65"/>
        <v/>
      </c>
      <c r="AE346" s="126">
        <v>334</v>
      </c>
      <c r="AF346" s="126" t="str">
        <f t="shared" si="66"/>
        <v/>
      </c>
      <c r="AG346" s="126" t="str">
        <f t="shared" si="67"/>
        <v/>
      </c>
      <c r="AH346" s="126" t="str">
        <f t="shared" si="68"/>
        <v/>
      </c>
      <c r="AI346" s="126" t="str">
        <f t="shared" si="69"/>
        <v/>
      </c>
      <c r="AJ346" s="126" t="str">
        <f t="shared" si="70"/>
        <v/>
      </c>
      <c r="AK346" s="126" t="str">
        <f t="shared" si="71"/>
        <v/>
      </c>
    </row>
    <row r="347" spans="2:37" ht="15" x14ac:dyDescent="0.2">
      <c r="B347" s="161">
        <v>335</v>
      </c>
      <c r="C347" s="345"/>
      <c r="D347" s="55"/>
      <c r="E347" s="55"/>
      <c r="F347" s="271"/>
      <c r="G347" s="124"/>
      <c r="H347" s="124"/>
      <c r="I347" s="176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Z347" s="125">
        <v>335</v>
      </c>
      <c r="AA347" s="125" t="str">
        <f t="shared" si="62"/>
        <v/>
      </c>
      <c r="AB347" s="125" t="str">
        <f t="shared" si="63"/>
        <v/>
      </c>
      <c r="AC347" s="125" t="str">
        <f t="shared" si="64"/>
        <v/>
      </c>
      <c r="AD347" s="125" t="str">
        <f t="shared" si="65"/>
        <v/>
      </c>
      <c r="AE347" s="126">
        <v>335</v>
      </c>
      <c r="AF347" s="126" t="str">
        <f t="shared" si="66"/>
        <v/>
      </c>
      <c r="AG347" s="126" t="str">
        <f t="shared" si="67"/>
        <v/>
      </c>
      <c r="AH347" s="126" t="str">
        <f t="shared" si="68"/>
        <v/>
      </c>
      <c r="AI347" s="126" t="str">
        <f t="shared" si="69"/>
        <v/>
      </c>
      <c r="AJ347" s="126" t="str">
        <f t="shared" si="70"/>
        <v/>
      </c>
      <c r="AK347" s="126" t="str">
        <f t="shared" si="71"/>
        <v/>
      </c>
    </row>
    <row r="348" spans="2:37" ht="15" x14ac:dyDescent="0.2">
      <c r="B348" s="161">
        <v>336</v>
      </c>
      <c r="C348" s="345"/>
      <c r="D348" s="55"/>
      <c r="E348" s="55"/>
      <c r="F348" s="271"/>
      <c r="G348" s="124"/>
      <c r="H348" s="124"/>
      <c r="I348" s="176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Z348" s="125">
        <v>336</v>
      </c>
      <c r="AA348" s="125" t="str">
        <f t="shared" si="62"/>
        <v/>
      </c>
      <c r="AB348" s="125" t="str">
        <f t="shared" si="63"/>
        <v/>
      </c>
      <c r="AC348" s="125" t="str">
        <f t="shared" si="64"/>
        <v/>
      </c>
      <c r="AD348" s="125" t="str">
        <f t="shared" si="65"/>
        <v/>
      </c>
      <c r="AE348" s="126">
        <v>336</v>
      </c>
      <c r="AF348" s="126" t="str">
        <f t="shared" si="66"/>
        <v/>
      </c>
      <c r="AG348" s="126" t="str">
        <f t="shared" si="67"/>
        <v/>
      </c>
      <c r="AH348" s="126" t="str">
        <f t="shared" si="68"/>
        <v/>
      </c>
      <c r="AI348" s="126" t="str">
        <f t="shared" si="69"/>
        <v/>
      </c>
      <c r="AJ348" s="126" t="str">
        <f t="shared" si="70"/>
        <v/>
      </c>
      <c r="AK348" s="126" t="str">
        <f t="shared" si="71"/>
        <v/>
      </c>
    </row>
    <row r="349" spans="2:37" ht="15" x14ac:dyDescent="0.2">
      <c r="B349" s="161">
        <v>337</v>
      </c>
      <c r="C349" s="345"/>
      <c r="D349" s="55"/>
      <c r="E349" s="55"/>
      <c r="F349" s="271"/>
      <c r="G349" s="124"/>
      <c r="H349" s="124"/>
      <c r="I349" s="176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Z349" s="125">
        <v>337</v>
      </c>
      <c r="AA349" s="125" t="str">
        <f t="shared" si="62"/>
        <v/>
      </c>
      <c r="AB349" s="125" t="str">
        <f t="shared" si="63"/>
        <v/>
      </c>
      <c r="AC349" s="125" t="str">
        <f t="shared" si="64"/>
        <v/>
      </c>
      <c r="AD349" s="125" t="str">
        <f t="shared" si="65"/>
        <v/>
      </c>
      <c r="AE349" s="126">
        <v>337</v>
      </c>
      <c r="AF349" s="126" t="str">
        <f t="shared" si="66"/>
        <v/>
      </c>
      <c r="AG349" s="126" t="str">
        <f t="shared" si="67"/>
        <v/>
      </c>
      <c r="AH349" s="126" t="str">
        <f t="shared" si="68"/>
        <v/>
      </c>
      <c r="AI349" s="126" t="str">
        <f t="shared" si="69"/>
        <v/>
      </c>
      <c r="AJ349" s="126" t="str">
        <f t="shared" si="70"/>
        <v/>
      </c>
      <c r="AK349" s="126" t="str">
        <f t="shared" si="71"/>
        <v/>
      </c>
    </row>
    <row r="350" spans="2:37" ht="15" x14ac:dyDescent="0.2">
      <c r="B350" s="161">
        <v>338</v>
      </c>
      <c r="C350" s="345"/>
      <c r="D350" s="55"/>
      <c r="E350" s="55"/>
      <c r="F350" s="271"/>
      <c r="G350" s="124"/>
      <c r="H350" s="124"/>
      <c r="I350" s="176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Z350" s="125">
        <v>338</v>
      </c>
      <c r="AA350" s="125" t="str">
        <f t="shared" si="62"/>
        <v/>
      </c>
      <c r="AB350" s="125" t="str">
        <f t="shared" si="63"/>
        <v/>
      </c>
      <c r="AC350" s="125" t="str">
        <f t="shared" si="64"/>
        <v/>
      </c>
      <c r="AD350" s="125" t="str">
        <f t="shared" si="65"/>
        <v/>
      </c>
      <c r="AE350" s="126">
        <v>338</v>
      </c>
      <c r="AF350" s="126" t="str">
        <f t="shared" si="66"/>
        <v/>
      </c>
      <c r="AG350" s="126" t="str">
        <f t="shared" si="67"/>
        <v/>
      </c>
      <c r="AH350" s="126" t="str">
        <f t="shared" si="68"/>
        <v/>
      </c>
      <c r="AI350" s="126" t="str">
        <f t="shared" si="69"/>
        <v/>
      </c>
      <c r="AJ350" s="126" t="str">
        <f t="shared" si="70"/>
        <v/>
      </c>
      <c r="AK350" s="126" t="str">
        <f t="shared" si="71"/>
        <v/>
      </c>
    </row>
    <row r="351" spans="2:37" ht="15" x14ac:dyDescent="0.2">
      <c r="B351" s="161">
        <v>339</v>
      </c>
      <c r="C351" s="345"/>
      <c r="D351" s="55"/>
      <c r="E351" s="55"/>
      <c r="F351" s="271"/>
      <c r="G351" s="124"/>
      <c r="H351" s="124"/>
      <c r="I351" s="176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Z351" s="125">
        <v>339</v>
      </c>
      <c r="AA351" s="125" t="str">
        <f t="shared" si="62"/>
        <v/>
      </c>
      <c r="AB351" s="125" t="str">
        <f t="shared" si="63"/>
        <v/>
      </c>
      <c r="AC351" s="125" t="str">
        <f t="shared" si="64"/>
        <v/>
      </c>
      <c r="AD351" s="125" t="str">
        <f t="shared" si="65"/>
        <v/>
      </c>
      <c r="AE351" s="126">
        <v>339</v>
      </c>
      <c r="AF351" s="126" t="str">
        <f t="shared" si="66"/>
        <v/>
      </c>
      <c r="AG351" s="126" t="str">
        <f t="shared" si="67"/>
        <v/>
      </c>
      <c r="AH351" s="126" t="str">
        <f t="shared" si="68"/>
        <v/>
      </c>
      <c r="AI351" s="126" t="str">
        <f t="shared" si="69"/>
        <v/>
      </c>
      <c r="AJ351" s="126" t="str">
        <f t="shared" si="70"/>
        <v/>
      </c>
      <c r="AK351" s="126" t="str">
        <f t="shared" si="71"/>
        <v/>
      </c>
    </row>
    <row r="352" spans="2:37" ht="15" x14ac:dyDescent="0.2">
      <c r="B352" s="161">
        <v>340</v>
      </c>
      <c r="C352" s="345"/>
      <c r="D352" s="55"/>
      <c r="E352" s="55"/>
      <c r="F352" s="271"/>
      <c r="G352" s="124"/>
      <c r="H352" s="124"/>
      <c r="I352" s="176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Z352" s="125">
        <v>340</v>
      </c>
      <c r="AA352" s="125" t="str">
        <f t="shared" si="62"/>
        <v/>
      </c>
      <c r="AB352" s="125" t="str">
        <f t="shared" si="63"/>
        <v/>
      </c>
      <c r="AC352" s="125" t="str">
        <f t="shared" si="64"/>
        <v/>
      </c>
      <c r="AD352" s="125" t="str">
        <f t="shared" si="65"/>
        <v/>
      </c>
      <c r="AE352" s="126">
        <v>340</v>
      </c>
      <c r="AF352" s="126" t="str">
        <f t="shared" si="66"/>
        <v/>
      </c>
      <c r="AG352" s="126" t="str">
        <f t="shared" si="67"/>
        <v/>
      </c>
      <c r="AH352" s="126" t="str">
        <f t="shared" si="68"/>
        <v/>
      </c>
      <c r="AI352" s="126" t="str">
        <f t="shared" si="69"/>
        <v/>
      </c>
      <c r="AJ352" s="126" t="str">
        <f t="shared" si="70"/>
        <v/>
      </c>
      <c r="AK352" s="126" t="str">
        <f t="shared" si="71"/>
        <v/>
      </c>
    </row>
    <row r="353" spans="2:37" ht="15" x14ac:dyDescent="0.2">
      <c r="B353" s="161">
        <v>341</v>
      </c>
      <c r="C353" s="345"/>
      <c r="D353" s="55"/>
      <c r="E353" s="55"/>
      <c r="F353" s="271"/>
      <c r="G353" s="124"/>
      <c r="H353" s="124"/>
      <c r="I353" s="176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Z353" s="125">
        <v>341</v>
      </c>
      <c r="AA353" s="125" t="str">
        <f t="shared" si="62"/>
        <v/>
      </c>
      <c r="AB353" s="125" t="str">
        <f t="shared" si="63"/>
        <v/>
      </c>
      <c r="AC353" s="125" t="str">
        <f t="shared" si="64"/>
        <v/>
      </c>
      <c r="AD353" s="125" t="str">
        <f t="shared" si="65"/>
        <v/>
      </c>
      <c r="AE353" s="126">
        <v>341</v>
      </c>
      <c r="AF353" s="126" t="str">
        <f t="shared" si="66"/>
        <v/>
      </c>
      <c r="AG353" s="126" t="str">
        <f t="shared" si="67"/>
        <v/>
      </c>
      <c r="AH353" s="126" t="str">
        <f t="shared" si="68"/>
        <v/>
      </c>
      <c r="AI353" s="126" t="str">
        <f t="shared" si="69"/>
        <v/>
      </c>
      <c r="AJ353" s="126" t="str">
        <f t="shared" si="70"/>
        <v/>
      </c>
      <c r="AK353" s="126" t="str">
        <f t="shared" si="71"/>
        <v/>
      </c>
    </row>
    <row r="354" spans="2:37" ht="15" x14ac:dyDescent="0.2">
      <c r="B354" s="161">
        <v>342</v>
      </c>
      <c r="C354" s="345"/>
      <c r="D354" s="55"/>
      <c r="E354" s="55"/>
      <c r="F354" s="271"/>
      <c r="G354" s="124"/>
      <c r="H354" s="124"/>
      <c r="I354" s="176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Z354" s="125">
        <v>342</v>
      </c>
      <c r="AA354" s="125" t="str">
        <f t="shared" si="62"/>
        <v/>
      </c>
      <c r="AB354" s="125" t="str">
        <f t="shared" si="63"/>
        <v/>
      </c>
      <c r="AC354" s="125" t="str">
        <f t="shared" si="64"/>
        <v/>
      </c>
      <c r="AD354" s="125" t="str">
        <f t="shared" si="65"/>
        <v/>
      </c>
      <c r="AE354" s="126">
        <v>342</v>
      </c>
      <c r="AF354" s="126" t="str">
        <f t="shared" si="66"/>
        <v/>
      </c>
      <c r="AG354" s="126" t="str">
        <f t="shared" si="67"/>
        <v/>
      </c>
      <c r="AH354" s="126" t="str">
        <f t="shared" si="68"/>
        <v/>
      </c>
      <c r="AI354" s="126" t="str">
        <f t="shared" si="69"/>
        <v/>
      </c>
      <c r="AJ354" s="126" t="str">
        <f t="shared" si="70"/>
        <v/>
      </c>
      <c r="AK354" s="126" t="str">
        <f t="shared" si="71"/>
        <v/>
      </c>
    </row>
    <row r="355" spans="2:37" ht="15" x14ac:dyDescent="0.2">
      <c r="B355" s="161">
        <v>343</v>
      </c>
      <c r="C355" s="345"/>
      <c r="D355" s="55"/>
      <c r="E355" s="55"/>
      <c r="F355" s="271"/>
      <c r="G355" s="124"/>
      <c r="H355" s="124"/>
      <c r="I355" s="176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Z355" s="125">
        <v>343</v>
      </c>
      <c r="AA355" s="125" t="str">
        <f t="shared" si="62"/>
        <v/>
      </c>
      <c r="AB355" s="125" t="str">
        <f t="shared" si="63"/>
        <v/>
      </c>
      <c r="AC355" s="125" t="str">
        <f t="shared" si="64"/>
        <v/>
      </c>
      <c r="AD355" s="125" t="str">
        <f t="shared" si="65"/>
        <v/>
      </c>
      <c r="AE355" s="126">
        <v>343</v>
      </c>
      <c r="AF355" s="126" t="str">
        <f t="shared" si="66"/>
        <v/>
      </c>
      <c r="AG355" s="126" t="str">
        <f t="shared" si="67"/>
        <v/>
      </c>
      <c r="AH355" s="126" t="str">
        <f t="shared" si="68"/>
        <v/>
      </c>
      <c r="AI355" s="126" t="str">
        <f t="shared" si="69"/>
        <v/>
      </c>
      <c r="AJ355" s="126" t="str">
        <f t="shared" si="70"/>
        <v/>
      </c>
      <c r="AK355" s="126" t="str">
        <f t="shared" si="71"/>
        <v/>
      </c>
    </row>
    <row r="356" spans="2:37" ht="15" x14ac:dyDescent="0.2">
      <c r="B356" s="161">
        <v>344</v>
      </c>
      <c r="C356" s="345"/>
      <c r="D356" s="55"/>
      <c r="E356" s="55"/>
      <c r="F356" s="271"/>
      <c r="G356" s="124"/>
      <c r="H356" s="124"/>
      <c r="I356" s="176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Z356" s="125">
        <v>344</v>
      </c>
      <c r="AA356" s="125" t="str">
        <f t="shared" si="62"/>
        <v/>
      </c>
      <c r="AB356" s="125" t="str">
        <f t="shared" si="63"/>
        <v/>
      </c>
      <c r="AC356" s="125" t="str">
        <f t="shared" si="64"/>
        <v/>
      </c>
      <c r="AD356" s="125" t="str">
        <f t="shared" si="65"/>
        <v/>
      </c>
      <c r="AE356" s="126">
        <v>344</v>
      </c>
      <c r="AF356" s="126" t="str">
        <f t="shared" si="66"/>
        <v/>
      </c>
      <c r="AG356" s="126" t="str">
        <f t="shared" si="67"/>
        <v/>
      </c>
      <c r="AH356" s="126" t="str">
        <f t="shared" si="68"/>
        <v/>
      </c>
      <c r="AI356" s="126" t="str">
        <f t="shared" si="69"/>
        <v/>
      </c>
      <c r="AJ356" s="126" t="str">
        <f t="shared" si="70"/>
        <v/>
      </c>
      <c r="AK356" s="126" t="str">
        <f t="shared" si="71"/>
        <v/>
      </c>
    </row>
    <row r="357" spans="2:37" ht="15" x14ac:dyDescent="0.2">
      <c r="B357" s="161">
        <v>345</v>
      </c>
      <c r="C357" s="345"/>
      <c r="D357" s="55"/>
      <c r="E357" s="55"/>
      <c r="F357" s="271"/>
      <c r="G357" s="124"/>
      <c r="H357" s="124"/>
      <c r="I357" s="176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Z357" s="125">
        <v>345</v>
      </c>
      <c r="AA357" s="125" t="str">
        <f t="shared" si="62"/>
        <v/>
      </c>
      <c r="AB357" s="125" t="str">
        <f t="shared" si="63"/>
        <v/>
      </c>
      <c r="AC357" s="125" t="str">
        <f t="shared" si="64"/>
        <v/>
      </c>
      <c r="AD357" s="125" t="str">
        <f t="shared" si="65"/>
        <v/>
      </c>
      <c r="AE357" s="126">
        <v>345</v>
      </c>
      <c r="AF357" s="126" t="str">
        <f t="shared" si="66"/>
        <v/>
      </c>
      <c r="AG357" s="126" t="str">
        <f t="shared" si="67"/>
        <v/>
      </c>
      <c r="AH357" s="126" t="str">
        <f t="shared" si="68"/>
        <v/>
      </c>
      <c r="AI357" s="126" t="str">
        <f t="shared" si="69"/>
        <v/>
      </c>
      <c r="AJ357" s="126" t="str">
        <f t="shared" si="70"/>
        <v/>
      </c>
      <c r="AK357" s="126" t="str">
        <f t="shared" si="71"/>
        <v/>
      </c>
    </row>
    <row r="358" spans="2:37" ht="15" x14ac:dyDescent="0.2">
      <c r="B358" s="161">
        <v>346</v>
      </c>
      <c r="C358" s="345"/>
      <c r="D358" s="55"/>
      <c r="E358" s="55"/>
      <c r="F358" s="271"/>
      <c r="G358" s="124"/>
      <c r="H358" s="124"/>
      <c r="I358" s="176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Z358" s="125">
        <v>346</v>
      </c>
      <c r="AA358" s="125" t="str">
        <f t="shared" si="62"/>
        <v/>
      </c>
      <c r="AB358" s="125" t="str">
        <f t="shared" si="63"/>
        <v/>
      </c>
      <c r="AC358" s="125" t="str">
        <f t="shared" si="64"/>
        <v/>
      </c>
      <c r="AD358" s="125" t="str">
        <f t="shared" si="65"/>
        <v/>
      </c>
      <c r="AE358" s="126">
        <v>346</v>
      </c>
      <c r="AF358" s="126" t="str">
        <f t="shared" si="66"/>
        <v/>
      </c>
      <c r="AG358" s="126" t="str">
        <f t="shared" si="67"/>
        <v/>
      </c>
      <c r="AH358" s="126" t="str">
        <f t="shared" si="68"/>
        <v/>
      </c>
      <c r="AI358" s="126" t="str">
        <f t="shared" si="69"/>
        <v/>
      </c>
      <c r="AJ358" s="126" t="str">
        <f t="shared" si="70"/>
        <v/>
      </c>
      <c r="AK358" s="126" t="str">
        <f t="shared" si="71"/>
        <v/>
      </c>
    </row>
    <row r="359" spans="2:37" ht="15" x14ac:dyDescent="0.2">
      <c r="B359" s="161">
        <v>347</v>
      </c>
      <c r="C359" s="345"/>
      <c r="D359" s="55"/>
      <c r="E359" s="55"/>
      <c r="F359" s="271"/>
      <c r="G359" s="124"/>
      <c r="H359" s="124"/>
      <c r="I359" s="176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Z359" s="125">
        <v>347</v>
      </c>
      <c r="AA359" s="125" t="str">
        <f t="shared" si="62"/>
        <v/>
      </c>
      <c r="AB359" s="125" t="str">
        <f t="shared" si="63"/>
        <v/>
      </c>
      <c r="AC359" s="125" t="str">
        <f t="shared" si="64"/>
        <v/>
      </c>
      <c r="AD359" s="125" t="str">
        <f t="shared" si="65"/>
        <v/>
      </c>
      <c r="AE359" s="126">
        <v>347</v>
      </c>
      <c r="AF359" s="126" t="str">
        <f t="shared" si="66"/>
        <v/>
      </c>
      <c r="AG359" s="126" t="str">
        <f t="shared" si="67"/>
        <v/>
      </c>
      <c r="AH359" s="126" t="str">
        <f t="shared" si="68"/>
        <v/>
      </c>
      <c r="AI359" s="126" t="str">
        <f t="shared" si="69"/>
        <v/>
      </c>
      <c r="AJ359" s="126" t="str">
        <f t="shared" si="70"/>
        <v/>
      </c>
      <c r="AK359" s="126" t="str">
        <f t="shared" si="71"/>
        <v/>
      </c>
    </row>
    <row r="360" spans="2:37" ht="15" x14ac:dyDescent="0.2">
      <c r="B360" s="161">
        <v>348</v>
      </c>
      <c r="C360" s="345"/>
      <c r="D360" s="55"/>
      <c r="E360" s="55"/>
      <c r="F360" s="271"/>
      <c r="G360" s="124"/>
      <c r="H360" s="124"/>
      <c r="I360" s="176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Z360" s="125">
        <v>348</v>
      </c>
      <c r="AA360" s="125" t="str">
        <f t="shared" si="62"/>
        <v/>
      </c>
      <c r="AB360" s="125" t="str">
        <f t="shared" si="63"/>
        <v/>
      </c>
      <c r="AC360" s="125" t="str">
        <f t="shared" si="64"/>
        <v/>
      </c>
      <c r="AD360" s="125" t="str">
        <f t="shared" si="65"/>
        <v/>
      </c>
      <c r="AE360" s="126">
        <v>348</v>
      </c>
      <c r="AF360" s="126" t="str">
        <f t="shared" si="66"/>
        <v/>
      </c>
      <c r="AG360" s="126" t="str">
        <f t="shared" si="67"/>
        <v/>
      </c>
      <c r="AH360" s="126" t="str">
        <f t="shared" si="68"/>
        <v/>
      </c>
      <c r="AI360" s="126" t="str">
        <f t="shared" si="69"/>
        <v/>
      </c>
      <c r="AJ360" s="126" t="str">
        <f t="shared" si="70"/>
        <v/>
      </c>
      <c r="AK360" s="126" t="str">
        <f t="shared" si="71"/>
        <v/>
      </c>
    </row>
    <row r="361" spans="2:37" ht="15" x14ac:dyDescent="0.2">
      <c r="B361" s="161">
        <v>349</v>
      </c>
      <c r="C361" s="345"/>
      <c r="D361" s="55"/>
      <c r="E361" s="55"/>
      <c r="F361" s="271"/>
      <c r="G361" s="124"/>
      <c r="H361" s="124"/>
      <c r="I361" s="176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Z361" s="125">
        <v>349</v>
      </c>
      <c r="AA361" s="125" t="str">
        <f t="shared" si="62"/>
        <v/>
      </c>
      <c r="AB361" s="125" t="str">
        <f t="shared" si="63"/>
        <v/>
      </c>
      <c r="AC361" s="125" t="str">
        <f t="shared" si="64"/>
        <v/>
      </c>
      <c r="AD361" s="125" t="str">
        <f t="shared" si="65"/>
        <v/>
      </c>
      <c r="AE361" s="126">
        <v>349</v>
      </c>
      <c r="AF361" s="126" t="str">
        <f t="shared" si="66"/>
        <v/>
      </c>
      <c r="AG361" s="126" t="str">
        <f t="shared" si="67"/>
        <v/>
      </c>
      <c r="AH361" s="126" t="str">
        <f t="shared" si="68"/>
        <v/>
      </c>
      <c r="AI361" s="126" t="str">
        <f t="shared" si="69"/>
        <v/>
      </c>
      <c r="AJ361" s="126" t="str">
        <f t="shared" si="70"/>
        <v/>
      </c>
      <c r="AK361" s="126" t="str">
        <f t="shared" si="71"/>
        <v/>
      </c>
    </row>
    <row r="362" spans="2:37" ht="15" x14ac:dyDescent="0.2">
      <c r="B362" s="161">
        <v>350</v>
      </c>
      <c r="C362" s="345"/>
      <c r="D362" s="55"/>
      <c r="E362" s="55"/>
      <c r="F362" s="271"/>
      <c r="G362" s="124"/>
      <c r="H362" s="124"/>
      <c r="I362" s="176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Z362" s="125">
        <v>350</v>
      </c>
      <c r="AA362" s="125" t="str">
        <f t="shared" si="62"/>
        <v/>
      </c>
      <c r="AB362" s="125" t="str">
        <f t="shared" si="63"/>
        <v/>
      </c>
      <c r="AC362" s="125" t="str">
        <f t="shared" si="64"/>
        <v/>
      </c>
      <c r="AD362" s="125" t="str">
        <f t="shared" si="65"/>
        <v/>
      </c>
      <c r="AE362" s="126">
        <v>350</v>
      </c>
      <c r="AF362" s="126" t="str">
        <f t="shared" si="66"/>
        <v/>
      </c>
      <c r="AG362" s="126" t="str">
        <f t="shared" si="67"/>
        <v/>
      </c>
      <c r="AH362" s="126" t="str">
        <f t="shared" si="68"/>
        <v/>
      </c>
      <c r="AI362" s="126" t="str">
        <f t="shared" si="69"/>
        <v/>
      </c>
      <c r="AJ362" s="126" t="str">
        <f t="shared" si="70"/>
        <v/>
      </c>
      <c r="AK362" s="126" t="str">
        <f t="shared" si="71"/>
        <v/>
      </c>
    </row>
    <row r="363" spans="2:37" ht="15" x14ac:dyDescent="0.2">
      <c r="B363" s="161">
        <v>351</v>
      </c>
      <c r="C363" s="345"/>
      <c r="D363" s="55"/>
      <c r="E363" s="55"/>
      <c r="F363" s="271"/>
      <c r="G363" s="124"/>
      <c r="H363" s="124"/>
      <c r="I363" s="176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Z363" s="125">
        <v>351</v>
      </c>
      <c r="AA363" s="125" t="str">
        <f t="shared" si="62"/>
        <v/>
      </c>
      <c r="AB363" s="125" t="str">
        <f t="shared" si="63"/>
        <v/>
      </c>
      <c r="AC363" s="125" t="str">
        <f t="shared" si="64"/>
        <v/>
      </c>
      <c r="AD363" s="125" t="str">
        <f t="shared" si="65"/>
        <v/>
      </c>
      <c r="AE363" s="126">
        <v>351</v>
      </c>
      <c r="AF363" s="126" t="str">
        <f t="shared" si="66"/>
        <v/>
      </c>
      <c r="AG363" s="126" t="str">
        <f t="shared" si="67"/>
        <v/>
      </c>
      <c r="AH363" s="126" t="str">
        <f t="shared" si="68"/>
        <v/>
      </c>
      <c r="AI363" s="126" t="str">
        <f t="shared" si="69"/>
        <v/>
      </c>
      <c r="AJ363" s="126" t="str">
        <f t="shared" si="70"/>
        <v/>
      </c>
      <c r="AK363" s="126" t="str">
        <f t="shared" si="71"/>
        <v/>
      </c>
    </row>
    <row r="364" spans="2:37" ht="15" x14ac:dyDescent="0.2">
      <c r="B364" s="161">
        <v>352</v>
      </c>
      <c r="C364" s="345"/>
      <c r="D364" s="55"/>
      <c r="E364" s="55"/>
      <c r="F364" s="271"/>
      <c r="G364" s="124"/>
      <c r="H364" s="124"/>
      <c r="I364" s="176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Z364" s="125">
        <v>352</v>
      </c>
      <c r="AA364" s="125" t="str">
        <f t="shared" si="62"/>
        <v/>
      </c>
      <c r="AB364" s="125" t="str">
        <f t="shared" si="63"/>
        <v/>
      </c>
      <c r="AC364" s="125" t="str">
        <f t="shared" si="64"/>
        <v/>
      </c>
      <c r="AD364" s="125" t="str">
        <f t="shared" si="65"/>
        <v/>
      </c>
      <c r="AE364" s="126">
        <v>352</v>
      </c>
      <c r="AF364" s="126" t="str">
        <f t="shared" si="66"/>
        <v/>
      </c>
      <c r="AG364" s="126" t="str">
        <f t="shared" si="67"/>
        <v/>
      </c>
      <c r="AH364" s="126" t="str">
        <f t="shared" si="68"/>
        <v/>
      </c>
      <c r="AI364" s="126" t="str">
        <f t="shared" si="69"/>
        <v/>
      </c>
      <c r="AJ364" s="126" t="str">
        <f t="shared" si="70"/>
        <v/>
      </c>
      <c r="AK364" s="126" t="str">
        <f t="shared" si="71"/>
        <v/>
      </c>
    </row>
    <row r="365" spans="2:37" ht="15" x14ac:dyDescent="0.2">
      <c r="B365" s="161">
        <v>353</v>
      </c>
      <c r="C365" s="345"/>
      <c r="D365" s="55"/>
      <c r="E365" s="55"/>
      <c r="F365" s="271"/>
      <c r="G365" s="124"/>
      <c r="H365" s="124"/>
      <c r="I365" s="176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Z365" s="125">
        <v>353</v>
      </c>
      <c r="AA365" s="125" t="str">
        <f t="shared" si="62"/>
        <v/>
      </c>
      <c r="AB365" s="125" t="str">
        <f t="shared" si="63"/>
        <v/>
      </c>
      <c r="AC365" s="125" t="str">
        <f t="shared" si="64"/>
        <v/>
      </c>
      <c r="AD365" s="125" t="str">
        <f t="shared" si="65"/>
        <v/>
      </c>
      <c r="AE365" s="126">
        <v>353</v>
      </c>
      <c r="AF365" s="126" t="str">
        <f t="shared" si="66"/>
        <v/>
      </c>
      <c r="AG365" s="126" t="str">
        <f t="shared" si="67"/>
        <v/>
      </c>
      <c r="AH365" s="126" t="str">
        <f t="shared" si="68"/>
        <v/>
      </c>
      <c r="AI365" s="126" t="str">
        <f t="shared" si="69"/>
        <v/>
      </c>
      <c r="AJ365" s="126" t="str">
        <f t="shared" si="70"/>
        <v/>
      </c>
      <c r="AK365" s="126" t="str">
        <f t="shared" si="71"/>
        <v/>
      </c>
    </row>
    <row r="366" spans="2:37" ht="15" x14ac:dyDescent="0.2">
      <c r="B366" s="161">
        <v>354</v>
      </c>
      <c r="C366" s="345"/>
      <c r="D366" s="55"/>
      <c r="E366" s="55"/>
      <c r="F366" s="271"/>
      <c r="G366" s="124"/>
      <c r="H366" s="124"/>
      <c r="I366" s="176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Z366" s="125">
        <v>354</v>
      </c>
      <c r="AA366" s="125" t="str">
        <f t="shared" si="62"/>
        <v/>
      </c>
      <c r="AB366" s="125" t="str">
        <f t="shared" si="63"/>
        <v/>
      </c>
      <c r="AC366" s="125" t="str">
        <f t="shared" si="64"/>
        <v/>
      </c>
      <c r="AD366" s="125" t="str">
        <f t="shared" si="65"/>
        <v/>
      </c>
      <c r="AE366" s="126">
        <v>354</v>
      </c>
      <c r="AF366" s="126" t="str">
        <f t="shared" si="66"/>
        <v/>
      </c>
      <c r="AG366" s="126" t="str">
        <f t="shared" si="67"/>
        <v/>
      </c>
      <c r="AH366" s="126" t="str">
        <f t="shared" si="68"/>
        <v/>
      </c>
      <c r="AI366" s="126" t="str">
        <f t="shared" si="69"/>
        <v/>
      </c>
      <c r="AJ366" s="126" t="str">
        <f t="shared" si="70"/>
        <v/>
      </c>
      <c r="AK366" s="126" t="str">
        <f t="shared" si="71"/>
        <v/>
      </c>
    </row>
    <row r="367" spans="2:37" ht="15" x14ac:dyDescent="0.2">
      <c r="B367" s="161">
        <v>355</v>
      </c>
      <c r="C367" s="345"/>
      <c r="D367" s="55"/>
      <c r="E367" s="55"/>
      <c r="F367" s="271"/>
      <c r="G367" s="124"/>
      <c r="H367" s="124"/>
      <c r="I367" s="176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Z367" s="125">
        <v>355</v>
      </c>
      <c r="AA367" s="125" t="str">
        <f t="shared" si="62"/>
        <v/>
      </c>
      <c r="AB367" s="125" t="str">
        <f t="shared" si="63"/>
        <v/>
      </c>
      <c r="AC367" s="125" t="str">
        <f t="shared" si="64"/>
        <v/>
      </c>
      <c r="AD367" s="125" t="str">
        <f t="shared" si="65"/>
        <v/>
      </c>
      <c r="AE367" s="126">
        <v>355</v>
      </c>
      <c r="AF367" s="126" t="str">
        <f t="shared" si="66"/>
        <v/>
      </c>
      <c r="AG367" s="126" t="str">
        <f t="shared" si="67"/>
        <v/>
      </c>
      <c r="AH367" s="126" t="str">
        <f t="shared" si="68"/>
        <v/>
      </c>
      <c r="AI367" s="126" t="str">
        <f t="shared" si="69"/>
        <v/>
      </c>
      <c r="AJ367" s="126" t="str">
        <f t="shared" si="70"/>
        <v/>
      </c>
      <c r="AK367" s="126" t="str">
        <f t="shared" si="71"/>
        <v/>
      </c>
    </row>
    <row r="368" spans="2:37" ht="15" x14ac:dyDescent="0.2">
      <c r="B368" s="161">
        <v>356</v>
      </c>
      <c r="C368" s="345"/>
      <c r="D368" s="55"/>
      <c r="E368" s="55"/>
      <c r="F368" s="271"/>
      <c r="G368" s="124"/>
      <c r="H368" s="124"/>
      <c r="I368" s="176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Z368" s="125">
        <v>356</v>
      </c>
      <c r="AA368" s="125" t="str">
        <f t="shared" si="62"/>
        <v/>
      </c>
      <c r="AB368" s="125" t="str">
        <f t="shared" si="63"/>
        <v/>
      </c>
      <c r="AC368" s="125" t="str">
        <f t="shared" si="64"/>
        <v/>
      </c>
      <c r="AD368" s="125" t="str">
        <f t="shared" si="65"/>
        <v/>
      </c>
      <c r="AE368" s="126">
        <v>356</v>
      </c>
      <c r="AF368" s="126" t="str">
        <f t="shared" si="66"/>
        <v/>
      </c>
      <c r="AG368" s="126" t="str">
        <f t="shared" si="67"/>
        <v/>
      </c>
      <c r="AH368" s="126" t="str">
        <f t="shared" si="68"/>
        <v/>
      </c>
      <c r="AI368" s="126" t="str">
        <f t="shared" si="69"/>
        <v/>
      </c>
      <c r="AJ368" s="126" t="str">
        <f t="shared" si="70"/>
        <v/>
      </c>
      <c r="AK368" s="126" t="str">
        <f t="shared" si="71"/>
        <v/>
      </c>
    </row>
    <row r="369" spans="2:37" ht="15" x14ac:dyDescent="0.2">
      <c r="B369" s="161">
        <v>357</v>
      </c>
      <c r="C369" s="345"/>
      <c r="D369" s="55"/>
      <c r="E369" s="55"/>
      <c r="F369" s="271"/>
      <c r="G369" s="124"/>
      <c r="H369" s="124"/>
      <c r="I369" s="176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Z369" s="125">
        <v>357</v>
      </c>
      <c r="AA369" s="125" t="str">
        <f t="shared" si="62"/>
        <v/>
      </c>
      <c r="AB369" s="125" t="str">
        <f t="shared" si="63"/>
        <v/>
      </c>
      <c r="AC369" s="125" t="str">
        <f t="shared" si="64"/>
        <v/>
      </c>
      <c r="AD369" s="125" t="str">
        <f t="shared" si="65"/>
        <v/>
      </c>
      <c r="AE369" s="126">
        <v>357</v>
      </c>
      <c r="AF369" s="126" t="str">
        <f t="shared" si="66"/>
        <v/>
      </c>
      <c r="AG369" s="126" t="str">
        <f t="shared" si="67"/>
        <v/>
      </c>
      <c r="AH369" s="126" t="str">
        <f t="shared" si="68"/>
        <v/>
      </c>
      <c r="AI369" s="126" t="str">
        <f t="shared" si="69"/>
        <v/>
      </c>
      <c r="AJ369" s="126" t="str">
        <f t="shared" si="70"/>
        <v/>
      </c>
      <c r="AK369" s="126" t="str">
        <f t="shared" si="71"/>
        <v/>
      </c>
    </row>
    <row r="370" spans="2:37" ht="15" x14ac:dyDescent="0.2">
      <c r="B370" s="161">
        <v>358</v>
      </c>
      <c r="C370" s="345"/>
      <c r="D370" s="55"/>
      <c r="E370" s="55"/>
      <c r="F370" s="271"/>
      <c r="G370" s="124"/>
      <c r="H370" s="124"/>
      <c r="I370" s="176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Z370" s="125">
        <v>358</v>
      </c>
      <c r="AA370" s="125" t="str">
        <f t="shared" si="62"/>
        <v/>
      </c>
      <c r="AB370" s="125" t="str">
        <f t="shared" si="63"/>
        <v/>
      </c>
      <c r="AC370" s="125" t="str">
        <f t="shared" si="64"/>
        <v/>
      </c>
      <c r="AD370" s="125" t="str">
        <f t="shared" si="65"/>
        <v/>
      </c>
      <c r="AE370" s="126">
        <v>358</v>
      </c>
      <c r="AF370" s="126" t="str">
        <f t="shared" si="66"/>
        <v/>
      </c>
      <c r="AG370" s="126" t="str">
        <f t="shared" si="67"/>
        <v/>
      </c>
      <c r="AH370" s="126" t="str">
        <f t="shared" si="68"/>
        <v/>
      </c>
      <c r="AI370" s="126" t="str">
        <f t="shared" si="69"/>
        <v/>
      </c>
      <c r="AJ370" s="126" t="str">
        <f t="shared" si="70"/>
        <v/>
      </c>
      <c r="AK370" s="126" t="str">
        <f t="shared" si="71"/>
        <v/>
      </c>
    </row>
    <row r="371" spans="2:37" ht="15" x14ac:dyDescent="0.2">
      <c r="B371" s="161">
        <v>359</v>
      </c>
      <c r="C371" s="345"/>
      <c r="D371" s="55"/>
      <c r="E371" s="55"/>
      <c r="F371" s="271"/>
      <c r="G371" s="124"/>
      <c r="H371" s="124"/>
      <c r="I371" s="176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Z371" s="125">
        <v>359</v>
      </c>
      <c r="AA371" s="125" t="str">
        <f t="shared" si="62"/>
        <v/>
      </c>
      <c r="AB371" s="125" t="str">
        <f t="shared" si="63"/>
        <v/>
      </c>
      <c r="AC371" s="125" t="str">
        <f t="shared" si="64"/>
        <v/>
      </c>
      <c r="AD371" s="125" t="str">
        <f t="shared" si="65"/>
        <v/>
      </c>
      <c r="AE371" s="126">
        <v>359</v>
      </c>
      <c r="AF371" s="126" t="str">
        <f t="shared" si="66"/>
        <v/>
      </c>
      <c r="AG371" s="126" t="str">
        <f t="shared" si="67"/>
        <v/>
      </c>
      <c r="AH371" s="126" t="str">
        <f t="shared" si="68"/>
        <v/>
      </c>
      <c r="AI371" s="126" t="str">
        <f t="shared" si="69"/>
        <v/>
      </c>
      <c r="AJ371" s="126" t="str">
        <f t="shared" si="70"/>
        <v/>
      </c>
      <c r="AK371" s="126" t="str">
        <f t="shared" si="71"/>
        <v/>
      </c>
    </row>
    <row r="372" spans="2:37" ht="15" x14ac:dyDescent="0.2">
      <c r="B372" s="161">
        <v>360</v>
      </c>
      <c r="C372" s="345"/>
      <c r="D372" s="55"/>
      <c r="E372" s="55"/>
      <c r="F372" s="271"/>
      <c r="G372" s="124"/>
      <c r="H372" s="124"/>
      <c r="I372" s="176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Z372" s="125">
        <v>360</v>
      </c>
      <c r="AA372" s="125" t="str">
        <f t="shared" si="62"/>
        <v/>
      </c>
      <c r="AB372" s="125" t="str">
        <f t="shared" si="63"/>
        <v/>
      </c>
      <c r="AC372" s="125" t="str">
        <f t="shared" si="64"/>
        <v/>
      </c>
      <c r="AD372" s="125" t="str">
        <f t="shared" si="65"/>
        <v/>
      </c>
      <c r="AE372" s="126">
        <v>360</v>
      </c>
      <c r="AF372" s="126" t="str">
        <f t="shared" si="66"/>
        <v/>
      </c>
      <c r="AG372" s="126" t="str">
        <f t="shared" si="67"/>
        <v/>
      </c>
      <c r="AH372" s="126" t="str">
        <f t="shared" si="68"/>
        <v/>
      </c>
      <c r="AI372" s="126" t="str">
        <f t="shared" si="69"/>
        <v/>
      </c>
      <c r="AJ372" s="126" t="str">
        <f t="shared" si="70"/>
        <v/>
      </c>
      <c r="AK372" s="126" t="str">
        <f t="shared" si="71"/>
        <v/>
      </c>
    </row>
    <row r="373" spans="2:37" ht="15" x14ac:dyDescent="0.2">
      <c r="B373" s="161">
        <v>361</v>
      </c>
      <c r="C373" s="345"/>
      <c r="D373" s="55"/>
      <c r="E373" s="55"/>
      <c r="F373" s="271"/>
      <c r="G373" s="124"/>
      <c r="H373" s="124"/>
      <c r="I373" s="176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Z373" s="125">
        <v>361</v>
      </c>
      <c r="AA373" s="125" t="str">
        <f t="shared" si="62"/>
        <v/>
      </c>
      <c r="AB373" s="125" t="str">
        <f t="shared" si="63"/>
        <v/>
      </c>
      <c r="AC373" s="125" t="str">
        <f t="shared" si="64"/>
        <v/>
      </c>
      <c r="AD373" s="125" t="str">
        <f t="shared" si="65"/>
        <v/>
      </c>
      <c r="AE373" s="126">
        <v>361</v>
      </c>
      <c r="AF373" s="126" t="str">
        <f t="shared" si="66"/>
        <v/>
      </c>
      <c r="AG373" s="126" t="str">
        <f t="shared" si="67"/>
        <v/>
      </c>
      <c r="AH373" s="126" t="str">
        <f t="shared" si="68"/>
        <v/>
      </c>
      <c r="AI373" s="126" t="str">
        <f t="shared" si="69"/>
        <v/>
      </c>
      <c r="AJ373" s="126" t="str">
        <f t="shared" si="70"/>
        <v/>
      </c>
      <c r="AK373" s="126" t="str">
        <f t="shared" si="71"/>
        <v/>
      </c>
    </row>
    <row r="374" spans="2:37" ht="15" x14ac:dyDescent="0.2">
      <c r="B374" s="161">
        <v>362</v>
      </c>
      <c r="C374" s="345"/>
      <c r="D374" s="55"/>
      <c r="E374" s="55"/>
      <c r="F374" s="271"/>
      <c r="G374" s="124"/>
      <c r="H374" s="124"/>
      <c r="I374" s="176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Z374" s="125">
        <v>362</v>
      </c>
      <c r="AA374" s="125" t="str">
        <f t="shared" si="62"/>
        <v/>
      </c>
      <c r="AB374" s="125" t="str">
        <f t="shared" si="63"/>
        <v/>
      </c>
      <c r="AC374" s="125" t="str">
        <f t="shared" si="64"/>
        <v/>
      </c>
      <c r="AD374" s="125" t="str">
        <f t="shared" si="65"/>
        <v/>
      </c>
      <c r="AE374" s="126">
        <v>362</v>
      </c>
      <c r="AF374" s="126" t="str">
        <f t="shared" si="66"/>
        <v/>
      </c>
      <c r="AG374" s="126" t="str">
        <f t="shared" si="67"/>
        <v/>
      </c>
      <c r="AH374" s="126" t="str">
        <f t="shared" si="68"/>
        <v/>
      </c>
      <c r="AI374" s="126" t="str">
        <f t="shared" si="69"/>
        <v/>
      </c>
      <c r="AJ374" s="126" t="str">
        <f t="shared" si="70"/>
        <v/>
      </c>
      <c r="AK374" s="126" t="str">
        <f t="shared" si="71"/>
        <v/>
      </c>
    </row>
    <row r="375" spans="2:37" ht="15" x14ac:dyDescent="0.2">
      <c r="B375" s="161">
        <v>363</v>
      </c>
      <c r="C375" s="345"/>
      <c r="D375" s="55"/>
      <c r="E375" s="55"/>
      <c r="F375" s="271"/>
      <c r="G375" s="124"/>
      <c r="H375" s="124"/>
      <c r="I375" s="176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Z375" s="125">
        <v>363</v>
      </c>
      <c r="AA375" s="125" t="str">
        <f t="shared" si="62"/>
        <v/>
      </c>
      <c r="AB375" s="125" t="str">
        <f t="shared" si="63"/>
        <v/>
      </c>
      <c r="AC375" s="125" t="str">
        <f t="shared" si="64"/>
        <v/>
      </c>
      <c r="AD375" s="125" t="str">
        <f t="shared" si="65"/>
        <v/>
      </c>
      <c r="AE375" s="126">
        <v>363</v>
      </c>
      <c r="AF375" s="126" t="str">
        <f t="shared" si="66"/>
        <v/>
      </c>
      <c r="AG375" s="126" t="str">
        <f t="shared" si="67"/>
        <v/>
      </c>
      <c r="AH375" s="126" t="str">
        <f t="shared" si="68"/>
        <v/>
      </c>
      <c r="AI375" s="126" t="str">
        <f t="shared" si="69"/>
        <v/>
      </c>
      <c r="AJ375" s="126" t="str">
        <f t="shared" si="70"/>
        <v/>
      </c>
      <c r="AK375" s="126" t="str">
        <f t="shared" si="71"/>
        <v/>
      </c>
    </row>
    <row r="376" spans="2:37" ht="15" x14ac:dyDescent="0.2">
      <c r="B376" s="161">
        <v>364</v>
      </c>
      <c r="C376" s="345"/>
      <c r="D376" s="55"/>
      <c r="E376" s="55"/>
      <c r="F376" s="271"/>
      <c r="G376" s="124"/>
      <c r="H376" s="124"/>
      <c r="I376" s="176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Z376" s="125">
        <v>364</v>
      </c>
      <c r="AA376" s="125" t="str">
        <f t="shared" si="62"/>
        <v/>
      </c>
      <c r="AB376" s="125" t="str">
        <f t="shared" si="63"/>
        <v/>
      </c>
      <c r="AC376" s="125" t="str">
        <f t="shared" si="64"/>
        <v/>
      </c>
      <c r="AD376" s="125" t="str">
        <f t="shared" si="65"/>
        <v/>
      </c>
      <c r="AE376" s="126">
        <v>364</v>
      </c>
      <c r="AF376" s="126" t="str">
        <f t="shared" si="66"/>
        <v/>
      </c>
      <c r="AG376" s="126" t="str">
        <f t="shared" si="67"/>
        <v/>
      </c>
      <c r="AH376" s="126" t="str">
        <f t="shared" si="68"/>
        <v/>
      </c>
      <c r="AI376" s="126" t="str">
        <f t="shared" si="69"/>
        <v/>
      </c>
      <c r="AJ376" s="126" t="str">
        <f t="shared" si="70"/>
        <v/>
      </c>
      <c r="AK376" s="126" t="str">
        <f t="shared" si="71"/>
        <v/>
      </c>
    </row>
    <row r="377" spans="2:37" ht="15" x14ac:dyDescent="0.2">
      <c r="B377" s="161">
        <v>365</v>
      </c>
      <c r="C377" s="345"/>
      <c r="D377" s="55"/>
      <c r="E377" s="55"/>
      <c r="F377" s="271"/>
      <c r="G377" s="124"/>
      <c r="H377" s="124"/>
      <c r="I377" s="176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Z377" s="125">
        <v>365</v>
      </c>
      <c r="AA377" s="125" t="str">
        <f t="shared" si="62"/>
        <v/>
      </c>
      <c r="AB377" s="125" t="str">
        <f t="shared" si="63"/>
        <v/>
      </c>
      <c r="AC377" s="125" t="str">
        <f t="shared" si="64"/>
        <v/>
      </c>
      <c r="AD377" s="125" t="str">
        <f t="shared" si="65"/>
        <v/>
      </c>
      <c r="AE377" s="126">
        <v>365</v>
      </c>
      <c r="AF377" s="126" t="str">
        <f t="shared" si="66"/>
        <v/>
      </c>
      <c r="AG377" s="126" t="str">
        <f t="shared" si="67"/>
        <v/>
      </c>
      <c r="AH377" s="126" t="str">
        <f t="shared" si="68"/>
        <v/>
      </c>
      <c r="AI377" s="126" t="str">
        <f t="shared" si="69"/>
        <v/>
      </c>
      <c r="AJ377" s="126" t="str">
        <f t="shared" si="70"/>
        <v/>
      </c>
      <c r="AK377" s="126" t="str">
        <f t="shared" si="71"/>
        <v/>
      </c>
    </row>
    <row r="378" spans="2:37" ht="15" x14ac:dyDescent="0.2">
      <c r="B378" s="161">
        <v>366</v>
      </c>
      <c r="C378" s="345"/>
      <c r="D378" s="55"/>
      <c r="E378" s="55"/>
      <c r="F378" s="271"/>
      <c r="G378" s="124"/>
      <c r="H378" s="124"/>
      <c r="I378" s="176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Z378" s="125">
        <v>366</v>
      </c>
      <c r="AA378" s="125" t="str">
        <f t="shared" si="62"/>
        <v/>
      </c>
      <c r="AB378" s="125" t="str">
        <f t="shared" si="63"/>
        <v/>
      </c>
      <c r="AC378" s="125" t="str">
        <f t="shared" si="64"/>
        <v/>
      </c>
      <c r="AD378" s="125" t="str">
        <f t="shared" si="65"/>
        <v/>
      </c>
      <c r="AE378" s="126">
        <v>366</v>
      </c>
      <c r="AF378" s="126" t="str">
        <f t="shared" si="66"/>
        <v/>
      </c>
      <c r="AG378" s="126" t="str">
        <f t="shared" si="67"/>
        <v/>
      </c>
      <c r="AH378" s="126" t="str">
        <f t="shared" si="68"/>
        <v/>
      </c>
      <c r="AI378" s="126" t="str">
        <f t="shared" si="69"/>
        <v/>
      </c>
      <c r="AJ378" s="126" t="str">
        <f t="shared" si="70"/>
        <v/>
      </c>
      <c r="AK378" s="126" t="str">
        <f t="shared" si="71"/>
        <v/>
      </c>
    </row>
    <row r="379" spans="2:37" ht="15" x14ac:dyDescent="0.2">
      <c r="B379" s="161">
        <v>367</v>
      </c>
      <c r="C379" s="345"/>
      <c r="D379" s="55"/>
      <c r="E379" s="55"/>
      <c r="F379" s="271"/>
      <c r="G379" s="124"/>
      <c r="H379" s="124"/>
      <c r="I379" s="176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Z379" s="125">
        <v>367</v>
      </c>
      <c r="AA379" s="125" t="str">
        <f t="shared" si="62"/>
        <v/>
      </c>
      <c r="AB379" s="125" t="str">
        <f t="shared" si="63"/>
        <v/>
      </c>
      <c r="AC379" s="125" t="str">
        <f t="shared" si="64"/>
        <v/>
      </c>
      <c r="AD379" s="125" t="str">
        <f t="shared" si="65"/>
        <v/>
      </c>
      <c r="AE379" s="126">
        <v>367</v>
      </c>
      <c r="AF379" s="126" t="str">
        <f t="shared" si="66"/>
        <v/>
      </c>
      <c r="AG379" s="126" t="str">
        <f t="shared" si="67"/>
        <v/>
      </c>
      <c r="AH379" s="126" t="str">
        <f t="shared" si="68"/>
        <v/>
      </c>
      <c r="AI379" s="126" t="str">
        <f t="shared" si="69"/>
        <v/>
      </c>
      <c r="AJ379" s="126" t="str">
        <f t="shared" si="70"/>
        <v/>
      </c>
      <c r="AK379" s="126" t="str">
        <f t="shared" si="71"/>
        <v/>
      </c>
    </row>
    <row r="380" spans="2:37" ht="15" x14ac:dyDescent="0.2">
      <c r="B380" s="161">
        <v>368</v>
      </c>
      <c r="C380" s="345"/>
      <c r="D380" s="55"/>
      <c r="E380" s="55"/>
      <c r="F380" s="271"/>
      <c r="G380" s="124"/>
      <c r="H380" s="124"/>
      <c r="I380" s="176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Z380" s="125">
        <v>368</v>
      </c>
      <c r="AA380" s="125" t="str">
        <f t="shared" si="62"/>
        <v/>
      </c>
      <c r="AB380" s="125" t="str">
        <f t="shared" si="63"/>
        <v/>
      </c>
      <c r="AC380" s="125" t="str">
        <f t="shared" si="64"/>
        <v/>
      </c>
      <c r="AD380" s="125" t="str">
        <f t="shared" si="65"/>
        <v/>
      </c>
      <c r="AE380" s="126">
        <v>368</v>
      </c>
      <c r="AF380" s="126" t="str">
        <f t="shared" si="66"/>
        <v/>
      </c>
      <c r="AG380" s="126" t="str">
        <f t="shared" si="67"/>
        <v/>
      </c>
      <c r="AH380" s="126" t="str">
        <f t="shared" si="68"/>
        <v/>
      </c>
      <c r="AI380" s="126" t="str">
        <f t="shared" si="69"/>
        <v/>
      </c>
      <c r="AJ380" s="126" t="str">
        <f t="shared" si="70"/>
        <v/>
      </c>
      <c r="AK380" s="126" t="str">
        <f t="shared" si="71"/>
        <v/>
      </c>
    </row>
    <row r="381" spans="2:37" ht="15" x14ac:dyDescent="0.2">
      <c r="B381" s="161">
        <v>369</v>
      </c>
      <c r="C381" s="345"/>
      <c r="D381" s="55"/>
      <c r="E381" s="55"/>
      <c r="F381" s="271"/>
      <c r="G381" s="124"/>
      <c r="H381" s="124"/>
      <c r="I381" s="176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Z381" s="125">
        <v>369</v>
      </c>
      <c r="AA381" s="125" t="str">
        <f t="shared" si="62"/>
        <v/>
      </c>
      <c r="AB381" s="125" t="str">
        <f t="shared" si="63"/>
        <v/>
      </c>
      <c r="AC381" s="125" t="str">
        <f t="shared" si="64"/>
        <v/>
      </c>
      <c r="AD381" s="125" t="str">
        <f t="shared" si="65"/>
        <v/>
      </c>
      <c r="AE381" s="126">
        <v>369</v>
      </c>
      <c r="AF381" s="126" t="str">
        <f t="shared" si="66"/>
        <v/>
      </c>
      <c r="AG381" s="126" t="str">
        <f t="shared" si="67"/>
        <v/>
      </c>
      <c r="AH381" s="126" t="str">
        <f t="shared" si="68"/>
        <v/>
      </c>
      <c r="AI381" s="126" t="str">
        <f t="shared" si="69"/>
        <v/>
      </c>
      <c r="AJ381" s="126" t="str">
        <f t="shared" si="70"/>
        <v/>
      </c>
      <c r="AK381" s="126" t="str">
        <f t="shared" si="71"/>
        <v/>
      </c>
    </row>
    <row r="382" spans="2:37" ht="15" x14ac:dyDescent="0.2">
      <c r="B382" s="161">
        <v>370</v>
      </c>
      <c r="C382" s="345"/>
      <c r="D382" s="55"/>
      <c r="E382" s="55"/>
      <c r="F382" s="271"/>
      <c r="G382" s="124"/>
      <c r="H382" s="124"/>
      <c r="I382" s="176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Z382" s="125">
        <v>370</v>
      </c>
      <c r="AA382" s="125" t="str">
        <f t="shared" si="62"/>
        <v/>
      </c>
      <c r="AB382" s="125" t="str">
        <f t="shared" si="63"/>
        <v/>
      </c>
      <c r="AC382" s="125" t="str">
        <f t="shared" si="64"/>
        <v/>
      </c>
      <c r="AD382" s="125" t="str">
        <f t="shared" si="65"/>
        <v/>
      </c>
      <c r="AE382" s="126">
        <v>370</v>
      </c>
      <c r="AF382" s="126" t="str">
        <f t="shared" si="66"/>
        <v/>
      </c>
      <c r="AG382" s="126" t="str">
        <f t="shared" si="67"/>
        <v/>
      </c>
      <c r="AH382" s="126" t="str">
        <f t="shared" si="68"/>
        <v/>
      </c>
      <c r="AI382" s="126" t="str">
        <f t="shared" si="69"/>
        <v/>
      </c>
      <c r="AJ382" s="126" t="str">
        <f t="shared" si="70"/>
        <v/>
      </c>
      <c r="AK382" s="126" t="str">
        <f t="shared" si="71"/>
        <v/>
      </c>
    </row>
    <row r="383" spans="2:37" ht="15" x14ac:dyDescent="0.2">
      <c r="B383" s="161">
        <v>371</v>
      </c>
      <c r="C383" s="345"/>
      <c r="D383" s="55"/>
      <c r="E383" s="55"/>
      <c r="F383" s="271"/>
      <c r="G383" s="124"/>
      <c r="H383" s="124"/>
      <c r="I383" s="176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Z383" s="125">
        <v>371</v>
      </c>
      <c r="AA383" s="125" t="str">
        <f t="shared" si="62"/>
        <v/>
      </c>
      <c r="AB383" s="125" t="str">
        <f t="shared" si="63"/>
        <v/>
      </c>
      <c r="AC383" s="125" t="str">
        <f t="shared" si="64"/>
        <v/>
      </c>
      <c r="AD383" s="125" t="str">
        <f t="shared" si="65"/>
        <v/>
      </c>
      <c r="AE383" s="126">
        <v>371</v>
      </c>
      <c r="AF383" s="126" t="str">
        <f t="shared" si="66"/>
        <v/>
      </c>
      <c r="AG383" s="126" t="str">
        <f t="shared" si="67"/>
        <v/>
      </c>
      <c r="AH383" s="126" t="str">
        <f t="shared" si="68"/>
        <v/>
      </c>
      <c r="AI383" s="126" t="str">
        <f t="shared" si="69"/>
        <v/>
      </c>
      <c r="AJ383" s="126" t="str">
        <f t="shared" si="70"/>
        <v/>
      </c>
      <c r="AK383" s="126" t="str">
        <f t="shared" si="71"/>
        <v/>
      </c>
    </row>
    <row r="384" spans="2:37" ht="15" x14ac:dyDescent="0.2">
      <c r="B384" s="161">
        <v>372</v>
      </c>
      <c r="C384" s="345"/>
      <c r="D384" s="55"/>
      <c r="E384" s="55"/>
      <c r="F384" s="271"/>
      <c r="G384" s="124"/>
      <c r="H384" s="124"/>
      <c r="I384" s="176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Z384" s="125">
        <v>372</v>
      </c>
      <c r="AA384" s="125" t="str">
        <f t="shared" si="62"/>
        <v/>
      </c>
      <c r="AB384" s="125" t="str">
        <f t="shared" si="63"/>
        <v/>
      </c>
      <c r="AC384" s="125" t="str">
        <f t="shared" si="64"/>
        <v/>
      </c>
      <c r="AD384" s="125" t="str">
        <f t="shared" si="65"/>
        <v/>
      </c>
      <c r="AE384" s="126">
        <v>372</v>
      </c>
      <c r="AF384" s="126" t="str">
        <f t="shared" si="66"/>
        <v/>
      </c>
      <c r="AG384" s="126" t="str">
        <f t="shared" si="67"/>
        <v/>
      </c>
      <c r="AH384" s="126" t="str">
        <f t="shared" si="68"/>
        <v/>
      </c>
      <c r="AI384" s="126" t="str">
        <f t="shared" si="69"/>
        <v/>
      </c>
      <c r="AJ384" s="126" t="str">
        <f t="shared" si="70"/>
        <v/>
      </c>
      <c r="AK384" s="126" t="str">
        <f t="shared" si="71"/>
        <v/>
      </c>
    </row>
    <row r="385" spans="2:37" ht="15" x14ac:dyDescent="0.2">
      <c r="B385" s="161">
        <v>373</v>
      </c>
      <c r="C385" s="345"/>
      <c r="D385" s="55"/>
      <c r="E385" s="55"/>
      <c r="F385" s="271"/>
      <c r="G385" s="124"/>
      <c r="H385" s="124"/>
      <c r="I385" s="176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Z385" s="125">
        <v>373</v>
      </c>
      <c r="AA385" s="125" t="str">
        <f t="shared" si="62"/>
        <v/>
      </c>
      <c r="AB385" s="125" t="str">
        <f t="shared" si="63"/>
        <v/>
      </c>
      <c r="AC385" s="125" t="str">
        <f t="shared" si="64"/>
        <v/>
      </c>
      <c r="AD385" s="125" t="str">
        <f t="shared" si="65"/>
        <v/>
      </c>
      <c r="AE385" s="126">
        <v>373</v>
      </c>
      <c r="AF385" s="126" t="str">
        <f t="shared" si="66"/>
        <v/>
      </c>
      <c r="AG385" s="126" t="str">
        <f t="shared" si="67"/>
        <v/>
      </c>
      <c r="AH385" s="126" t="str">
        <f t="shared" si="68"/>
        <v/>
      </c>
      <c r="AI385" s="126" t="str">
        <f t="shared" si="69"/>
        <v/>
      </c>
      <c r="AJ385" s="126" t="str">
        <f t="shared" si="70"/>
        <v/>
      </c>
      <c r="AK385" s="126" t="str">
        <f t="shared" si="71"/>
        <v/>
      </c>
    </row>
    <row r="386" spans="2:37" ht="15" x14ac:dyDescent="0.2">
      <c r="B386" s="161">
        <v>374</v>
      </c>
      <c r="C386" s="345"/>
      <c r="D386" s="55"/>
      <c r="E386" s="55"/>
      <c r="F386" s="271"/>
      <c r="G386" s="124"/>
      <c r="H386" s="124"/>
      <c r="I386" s="176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Z386" s="125">
        <v>374</v>
      </c>
      <c r="AA386" s="125" t="str">
        <f t="shared" si="62"/>
        <v/>
      </c>
      <c r="AB386" s="125" t="str">
        <f t="shared" si="63"/>
        <v/>
      </c>
      <c r="AC386" s="125" t="str">
        <f t="shared" si="64"/>
        <v/>
      </c>
      <c r="AD386" s="125" t="str">
        <f t="shared" si="65"/>
        <v/>
      </c>
      <c r="AE386" s="126">
        <v>374</v>
      </c>
      <c r="AF386" s="126" t="str">
        <f t="shared" si="66"/>
        <v/>
      </c>
      <c r="AG386" s="126" t="str">
        <f t="shared" si="67"/>
        <v/>
      </c>
      <c r="AH386" s="126" t="str">
        <f t="shared" si="68"/>
        <v/>
      </c>
      <c r="AI386" s="126" t="str">
        <f t="shared" si="69"/>
        <v/>
      </c>
      <c r="AJ386" s="126" t="str">
        <f t="shared" si="70"/>
        <v/>
      </c>
      <c r="AK386" s="126" t="str">
        <f t="shared" si="71"/>
        <v/>
      </c>
    </row>
    <row r="387" spans="2:37" ht="15" x14ac:dyDescent="0.2">
      <c r="B387" s="161">
        <v>375</v>
      </c>
      <c r="C387" s="345"/>
      <c r="D387" s="55"/>
      <c r="E387" s="55"/>
      <c r="F387" s="271"/>
      <c r="G387" s="124"/>
      <c r="H387" s="124"/>
      <c r="I387" s="176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Z387" s="125">
        <v>375</v>
      </c>
      <c r="AA387" s="125" t="str">
        <f t="shared" si="62"/>
        <v/>
      </c>
      <c r="AB387" s="125" t="str">
        <f t="shared" si="63"/>
        <v/>
      </c>
      <c r="AC387" s="125" t="str">
        <f t="shared" si="64"/>
        <v/>
      </c>
      <c r="AD387" s="125" t="str">
        <f t="shared" si="65"/>
        <v/>
      </c>
      <c r="AE387" s="126">
        <v>375</v>
      </c>
      <c r="AF387" s="126" t="str">
        <f t="shared" si="66"/>
        <v/>
      </c>
      <c r="AG387" s="126" t="str">
        <f t="shared" si="67"/>
        <v/>
      </c>
      <c r="AH387" s="126" t="str">
        <f t="shared" si="68"/>
        <v/>
      </c>
      <c r="AI387" s="126" t="str">
        <f t="shared" si="69"/>
        <v/>
      </c>
      <c r="AJ387" s="126" t="str">
        <f t="shared" si="70"/>
        <v/>
      </c>
      <c r="AK387" s="126" t="str">
        <f t="shared" si="71"/>
        <v/>
      </c>
    </row>
    <row r="388" spans="2:37" ht="15" x14ac:dyDescent="0.2">
      <c r="B388" s="161">
        <v>376</v>
      </c>
      <c r="C388" s="345"/>
      <c r="D388" s="55"/>
      <c r="E388" s="55"/>
      <c r="F388" s="271"/>
      <c r="G388" s="124"/>
      <c r="H388" s="124"/>
      <c r="I388" s="176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Z388" s="125">
        <v>376</v>
      </c>
      <c r="AA388" s="125" t="str">
        <f t="shared" si="62"/>
        <v/>
      </c>
      <c r="AB388" s="125" t="str">
        <f t="shared" si="63"/>
        <v/>
      </c>
      <c r="AC388" s="125" t="str">
        <f t="shared" si="64"/>
        <v/>
      </c>
      <c r="AD388" s="125" t="str">
        <f t="shared" si="65"/>
        <v/>
      </c>
      <c r="AE388" s="126">
        <v>376</v>
      </c>
      <c r="AF388" s="126" t="str">
        <f t="shared" si="66"/>
        <v/>
      </c>
      <c r="AG388" s="126" t="str">
        <f t="shared" si="67"/>
        <v/>
      </c>
      <c r="AH388" s="126" t="str">
        <f t="shared" si="68"/>
        <v/>
      </c>
      <c r="AI388" s="126" t="str">
        <f t="shared" si="69"/>
        <v/>
      </c>
      <c r="AJ388" s="126" t="str">
        <f t="shared" si="70"/>
        <v/>
      </c>
      <c r="AK388" s="126" t="str">
        <f t="shared" si="71"/>
        <v/>
      </c>
    </row>
    <row r="389" spans="2:37" ht="15" x14ac:dyDescent="0.2">
      <c r="B389" s="161">
        <v>377</v>
      </c>
      <c r="C389" s="345"/>
      <c r="D389" s="55"/>
      <c r="E389" s="55"/>
      <c r="F389" s="271"/>
      <c r="G389" s="124"/>
      <c r="H389" s="124"/>
      <c r="I389" s="176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Z389" s="125">
        <v>377</v>
      </c>
      <c r="AA389" s="125" t="str">
        <f t="shared" si="62"/>
        <v/>
      </c>
      <c r="AB389" s="125" t="str">
        <f t="shared" si="63"/>
        <v/>
      </c>
      <c r="AC389" s="125" t="str">
        <f t="shared" si="64"/>
        <v/>
      </c>
      <c r="AD389" s="125" t="str">
        <f t="shared" si="65"/>
        <v/>
      </c>
      <c r="AE389" s="126">
        <v>377</v>
      </c>
      <c r="AF389" s="126" t="str">
        <f t="shared" si="66"/>
        <v/>
      </c>
      <c r="AG389" s="126" t="str">
        <f t="shared" si="67"/>
        <v/>
      </c>
      <c r="AH389" s="126" t="str">
        <f t="shared" si="68"/>
        <v/>
      </c>
      <c r="AI389" s="126" t="str">
        <f t="shared" si="69"/>
        <v/>
      </c>
      <c r="AJ389" s="126" t="str">
        <f t="shared" si="70"/>
        <v/>
      </c>
      <c r="AK389" s="126" t="str">
        <f t="shared" si="71"/>
        <v/>
      </c>
    </row>
    <row r="390" spans="2:37" ht="15" x14ac:dyDescent="0.2">
      <c r="B390" s="161">
        <v>378</v>
      </c>
      <c r="C390" s="345"/>
      <c r="D390" s="55"/>
      <c r="E390" s="55"/>
      <c r="F390" s="271"/>
      <c r="G390" s="124"/>
      <c r="H390" s="124"/>
      <c r="I390" s="176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Z390" s="125">
        <v>378</v>
      </c>
      <c r="AA390" s="125" t="str">
        <f t="shared" si="62"/>
        <v/>
      </c>
      <c r="AB390" s="125" t="str">
        <f t="shared" si="63"/>
        <v/>
      </c>
      <c r="AC390" s="125" t="str">
        <f t="shared" si="64"/>
        <v/>
      </c>
      <c r="AD390" s="125" t="str">
        <f t="shared" si="65"/>
        <v/>
      </c>
      <c r="AE390" s="126">
        <v>378</v>
      </c>
      <c r="AF390" s="126" t="str">
        <f t="shared" si="66"/>
        <v/>
      </c>
      <c r="AG390" s="126" t="str">
        <f t="shared" si="67"/>
        <v/>
      </c>
      <c r="AH390" s="126" t="str">
        <f t="shared" si="68"/>
        <v/>
      </c>
      <c r="AI390" s="126" t="str">
        <f t="shared" si="69"/>
        <v/>
      </c>
      <c r="AJ390" s="126" t="str">
        <f t="shared" si="70"/>
        <v/>
      </c>
      <c r="AK390" s="126" t="str">
        <f t="shared" si="71"/>
        <v/>
      </c>
    </row>
    <row r="391" spans="2:37" ht="15" x14ac:dyDescent="0.2">
      <c r="B391" s="161">
        <v>379</v>
      </c>
      <c r="C391" s="345"/>
      <c r="D391" s="55"/>
      <c r="E391" s="55"/>
      <c r="F391" s="271"/>
      <c r="G391" s="124"/>
      <c r="H391" s="124"/>
      <c r="I391" s="176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Z391" s="125">
        <v>379</v>
      </c>
      <c r="AA391" s="125" t="str">
        <f t="shared" si="62"/>
        <v/>
      </c>
      <c r="AB391" s="125" t="str">
        <f t="shared" si="63"/>
        <v/>
      </c>
      <c r="AC391" s="125" t="str">
        <f t="shared" si="64"/>
        <v/>
      </c>
      <c r="AD391" s="125" t="str">
        <f t="shared" si="65"/>
        <v/>
      </c>
      <c r="AE391" s="126">
        <v>379</v>
      </c>
      <c r="AF391" s="126" t="str">
        <f t="shared" si="66"/>
        <v/>
      </c>
      <c r="AG391" s="126" t="str">
        <f t="shared" si="67"/>
        <v/>
      </c>
      <c r="AH391" s="126" t="str">
        <f t="shared" si="68"/>
        <v/>
      </c>
      <c r="AI391" s="126" t="str">
        <f t="shared" si="69"/>
        <v/>
      </c>
      <c r="AJ391" s="126" t="str">
        <f t="shared" si="70"/>
        <v/>
      </c>
      <c r="AK391" s="126" t="str">
        <f t="shared" si="71"/>
        <v/>
      </c>
    </row>
    <row r="392" spans="2:37" ht="15" x14ac:dyDescent="0.2">
      <c r="B392" s="161">
        <v>380</v>
      </c>
      <c r="C392" s="345"/>
      <c r="D392" s="55"/>
      <c r="E392" s="55"/>
      <c r="F392" s="271"/>
      <c r="G392" s="124"/>
      <c r="H392" s="124"/>
      <c r="I392" s="176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Z392" s="125">
        <v>380</v>
      </c>
      <c r="AA392" s="125" t="str">
        <f t="shared" si="62"/>
        <v/>
      </c>
      <c r="AB392" s="125" t="str">
        <f t="shared" si="63"/>
        <v/>
      </c>
      <c r="AC392" s="125" t="str">
        <f t="shared" si="64"/>
        <v/>
      </c>
      <c r="AD392" s="125" t="str">
        <f t="shared" si="65"/>
        <v/>
      </c>
      <c r="AE392" s="126">
        <v>380</v>
      </c>
      <c r="AF392" s="126" t="str">
        <f t="shared" si="66"/>
        <v/>
      </c>
      <c r="AG392" s="126" t="str">
        <f t="shared" si="67"/>
        <v/>
      </c>
      <c r="AH392" s="126" t="str">
        <f t="shared" si="68"/>
        <v/>
      </c>
      <c r="AI392" s="126" t="str">
        <f t="shared" si="69"/>
        <v/>
      </c>
      <c r="AJ392" s="126" t="str">
        <f t="shared" si="70"/>
        <v/>
      </c>
      <c r="AK392" s="126" t="str">
        <f t="shared" si="71"/>
        <v/>
      </c>
    </row>
    <row r="393" spans="2:37" ht="15" x14ac:dyDescent="0.2">
      <c r="B393" s="161">
        <v>381</v>
      </c>
      <c r="C393" s="345"/>
      <c r="D393" s="55"/>
      <c r="E393" s="55"/>
      <c r="F393" s="271"/>
      <c r="G393" s="124"/>
      <c r="H393" s="124"/>
      <c r="I393" s="176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Z393" s="125">
        <v>381</v>
      </c>
      <c r="AA393" s="125" t="str">
        <f t="shared" si="62"/>
        <v/>
      </c>
      <c r="AB393" s="125" t="str">
        <f t="shared" si="63"/>
        <v/>
      </c>
      <c r="AC393" s="125" t="str">
        <f t="shared" si="64"/>
        <v/>
      </c>
      <c r="AD393" s="125" t="str">
        <f t="shared" si="65"/>
        <v/>
      </c>
      <c r="AE393" s="126">
        <v>381</v>
      </c>
      <c r="AF393" s="126" t="str">
        <f t="shared" si="66"/>
        <v/>
      </c>
      <c r="AG393" s="126" t="str">
        <f t="shared" si="67"/>
        <v/>
      </c>
      <c r="AH393" s="126" t="str">
        <f t="shared" si="68"/>
        <v/>
      </c>
      <c r="AI393" s="126" t="str">
        <f t="shared" si="69"/>
        <v/>
      </c>
      <c r="AJ393" s="126" t="str">
        <f t="shared" si="70"/>
        <v/>
      </c>
      <c r="AK393" s="126" t="str">
        <f t="shared" si="71"/>
        <v/>
      </c>
    </row>
    <row r="394" spans="2:37" ht="15" x14ac:dyDescent="0.2">
      <c r="B394" s="161">
        <v>382</v>
      </c>
      <c r="C394" s="345"/>
      <c r="D394" s="55"/>
      <c r="E394" s="55"/>
      <c r="F394" s="271"/>
      <c r="G394" s="124"/>
      <c r="H394" s="124"/>
      <c r="I394" s="176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Z394" s="125">
        <v>382</v>
      </c>
      <c r="AA394" s="125" t="str">
        <f t="shared" si="62"/>
        <v/>
      </c>
      <c r="AB394" s="125" t="str">
        <f t="shared" si="63"/>
        <v/>
      </c>
      <c r="AC394" s="125" t="str">
        <f t="shared" si="64"/>
        <v/>
      </c>
      <c r="AD394" s="125" t="str">
        <f t="shared" si="65"/>
        <v/>
      </c>
      <c r="AE394" s="126">
        <v>382</v>
      </c>
      <c r="AF394" s="126" t="str">
        <f t="shared" si="66"/>
        <v/>
      </c>
      <c r="AG394" s="126" t="str">
        <f t="shared" si="67"/>
        <v/>
      </c>
      <c r="AH394" s="126" t="str">
        <f t="shared" si="68"/>
        <v/>
      </c>
      <c r="AI394" s="126" t="str">
        <f t="shared" si="69"/>
        <v/>
      </c>
      <c r="AJ394" s="126" t="str">
        <f t="shared" si="70"/>
        <v/>
      </c>
      <c r="AK394" s="126" t="str">
        <f t="shared" si="71"/>
        <v/>
      </c>
    </row>
    <row r="395" spans="2:37" ht="15" x14ac:dyDescent="0.2">
      <c r="B395" s="161">
        <v>383</v>
      </c>
      <c r="C395" s="345"/>
      <c r="D395" s="55"/>
      <c r="E395" s="55"/>
      <c r="F395" s="271"/>
      <c r="G395" s="124"/>
      <c r="H395" s="124"/>
      <c r="I395" s="176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Z395" s="125">
        <v>383</v>
      </c>
      <c r="AA395" s="125" t="str">
        <f t="shared" si="62"/>
        <v/>
      </c>
      <c r="AB395" s="125" t="str">
        <f t="shared" si="63"/>
        <v/>
      </c>
      <c r="AC395" s="125" t="str">
        <f t="shared" si="64"/>
        <v/>
      </c>
      <c r="AD395" s="125" t="str">
        <f t="shared" si="65"/>
        <v/>
      </c>
      <c r="AE395" s="126">
        <v>383</v>
      </c>
      <c r="AF395" s="126" t="str">
        <f t="shared" si="66"/>
        <v/>
      </c>
      <c r="AG395" s="126" t="str">
        <f t="shared" si="67"/>
        <v/>
      </c>
      <c r="AH395" s="126" t="str">
        <f t="shared" si="68"/>
        <v/>
      </c>
      <c r="AI395" s="126" t="str">
        <f t="shared" si="69"/>
        <v/>
      </c>
      <c r="AJ395" s="126" t="str">
        <f t="shared" si="70"/>
        <v/>
      </c>
      <c r="AK395" s="126" t="str">
        <f t="shared" si="71"/>
        <v/>
      </c>
    </row>
    <row r="396" spans="2:37" ht="15" x14ac:dyDescent="0.2">
      <c r="B396" s="161">
        <v>384</v>
      </c>
      <c r="C396" s="345"/>
      <c r="D396" s="55"/>
      <c r="E396" s="55"/>
      <c r="F396" s="271"/>
      <c r="G396" s="124"/>
      <c r="H396" s="124"/>
      <c r="I396" s="176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Z396" s="125">
        <v>384</v>
      </c>
      <c r="AA396" s="125" t="str">
        <f t="shared" si="62"/>
        <v/>
      </c>
      <c r="AB396" s="125" t="str">
        <f t="shared" si="63"/>
        <v/>
      </c>
      <c r="AC396" s="125" t="str">
        <f t="shared" si="64"/>
        <v/>
      </c>
      <c r="AD396" s="125" t="str">
        <f t="shared" si="65"/>
        <v/>
      </c>
      <c r="AE396" s="126">
        <v>384</v>
      </c>
      <c r="AF396" s="126" t="str">
        <f t="shared" si="66"/>
        <v/>
      </c>
      <c r="AG396" s="126" t="str">
        <f t="shared" si="67"/>
        <v/>
      </c>
      <c r="AH396" s="126" t="str">
        <f t="shared" si="68"/>
        <v/>
      </c>
      <c r="AI396" s="126" t="str">
        <f t="shared" si="69"/>
        <v/>
      </c>
      <c r="AJ396" s="126" t="str">
        <f t="shared" si="70"/>
        <v/>
      </c>
      <c r="AK396" s="126" t="str">
        <f t="shared" si="71"/>
        <v/>
      </c>
    </row>
    <row r="397" spans="2:37" ht="15" x14ac:dyDescent="0.2">
      <c r="B397" s="161">
        <v>385</v>
      </c>
      <c r="C397" s="345"/>
      <c r="D397" s="55"/>
      <c r="E397" s="55"/>
      <c r="F397" s="271"/>
      <c r="G397" s="124"/>
      <c r="H397" s="124"/>
      <c r="I397" s="176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Z397" s="125">
        <v>385</v>
      </c>
      <c r="AA397" s="125" t="str">
        <f t="shared" si="62"/>
        <v/>
      </c>
      <c r="AB397" s="125" t="str">
        <f t="shared" si="63"/>
        <v/>
      </c>
      <c r="AC397" s="125" t="str">
        <f t="shared" si="64"/>
        <v/>
      </c>
      <c r="AD397" s="125" t="str">
        <f t="shared" si="65"/>
        <v/>
      </c>
      <c r="AE397" s="126">
        <v>385</v>
      </c>
      <c r="AF397" s="126" t="str">
        <f t="shared" si="66"/>
        <v/>
      </c>
      <c r="AG397" s="126" t="str">
        <f t="shared" si="67"/>
        <v/>
      </c>
      <c r="AH397" s="126" t="str">
        <f t="shared" si="68"/>
        <v/>
      </c>
      <c r="AI397" s="126" t="str">
        <f t="shared" si="69"/>
        <v/>
      </c>
      <c r="AJ397" s="126" t="str">
        <f t="shared" si="70"/>
        <v/>
      </c>
      <c r="AK397" s="126" t="str">
        <f t="shared" si="71"/>
        <v/>
      </c>
    </row>
    <row r="398" spans="2:37" ht="15" x14ac:dyDescent="0.2">
      <c r="B398" s="161">
        <v>386</v>
      </c>
      <c r="C398" s="345"/>
      <c r="D398" s="55"/>
      <c r="E398" s="55"/>
      <c r="F398" s="271"/>
      <c r="G398" s="124"/>
      <c r="H398" s="124"/>
      <c r="I398" s="176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Z398" s="125">
        <v>386</v>
      </c>
      <c r="AA398" s="125" t="str">
        <f t="shared" ref="AA398:AA461" si="72">IF(AND(C398=1,D398&lt;&gt;""),D398,"")</f>
        <v/>
      </c>
      <c r="AB398" s="125" t="str">
        <f t="shared" ref="AB398:AB461" si="73">IF(AND(C398=1,E398&lt;&gt;""),E398,"")</f>
        <v/>
      </c>
      <c r="AC398" s="125" t="str">
        <f t="shared" ref="AC398:AC461" si="74">IF(AND(C398=2,D398&lt;&gt;""),D398,"")</f>
        <v/>
      </c>
      <c r="AD398" s="125" t="str">
        <f t="shared" ref="AD398:AD461" si="75">IF(AND(C398=2,E398&lt;&gt;""),E398,"")</f>
        <v/>
      </c>
      <c r="AE398" s="126">
        <v>386</v>
      </c>
      <c r="AF398" s="126" t="str">
        <f t="shared" ref="AF398:AF461" si="76">IF(AND(C398=1,E398&lt;&gt;"",D398&lt;&gt;""),D398,"")</f>
        <v/>
      </c>
      <c r="AG398" s="126" t="str">
        <f t="shared" ref="AG398:AG461" si="77">IF(AND(C398=1,D398&lt;&gt;"",E398&lt;&gt;""),E398,"")</f>
        <v/>
      </c>
      <c r="AH398" s="126" t="str">
        <f t="shared" ref="AH398:AH461" si="78">IF(AND(AF398="",AG398=""),"",AG398-AF398)</f>
        <v/>
      </c>
      <c r="AI398" s="126" t="str">
        <f t="shared" ref="AI398:AI461" si="79">IF(AND(C398=2,E398&lt;&gt;"",D398&lt;&gt;""),D398,"")</f>
        <v/>
      </c>
      <c r="AJ398" s="126" t="str">
        <f t="shared" ref="AJ398:AJ461" si="80">IF(AND(C398=2,D398&lt;&gt;"",E398&lt;&gt;""),E398,"")</f>
        <v/>
      </c>
      <c r="AK398" s="126" t="str">
        <f t="shared" ref="AK398:AK461" si="81">IF(AND(AI398="",AJ398=""),"",AJ398-AI398)</f>
        <v/>
      </c>
    </row>
    <row r="399" spans="2:37" ht="15" x14ac:dyDescent="0.2">
      <c r="B399" s="161">
        <v>387</v>
      </c>
      <c r="C399" s="345"/>
      <c r="D399" s="55"/>
      <c r="E399" s="55"/>
      <c r="F399" s="271"/>
      <c r="G399" s="124"/>
      <c r="H399" s="124"/>
      <c r="I399" s="176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Z399" s="125">
        <v>387</v>
      </c>
      <c r="AA399" s="125" t="str">
        <f t="shared" si="72"/>
        <v/>
      </c>
      <c r="AB399" s="125" t="str">
        <f t="shared" si="73"/>
        <v/>
      </c>
      <c r="AC399" s="125" t="str">
        <f t="shared" si="74"/>
        <v/>
      </c>
      <c r="AD399" s="125" t="str">
        <f t="shared" si="75"/>
        <v/>
      </c>
      <c r="AE399" s="126">
        <v>387</v>
      </c>
      <c r="AF399" s="126" t="str">
        <f t="shared" si="76"/>
        <v/>
      </c>
      <c r="AG399" s="126" t="str">
        <f t="shared" si="77"/>
        <v/>
      </c>
      <c r="AH399" s="126" t="str">
        <f t="shared" si="78"/>
        <v/>
      </c>
      <c r="AI399" s="126" t="str">
        <f t="shared" si="79"/>
        <v/>
      </c>
      <c r="AJ399" s="126" t="str">
        <f t="shared" si="80"/>
        <v/>
      </c>
      <c r="AK399" s="126" t="str">
        <f t="shared" si="81"/>
        <v/>
      </c>
    </row>
    <row r="400" spans="2:37" ht="15" x14ac:dyDescent="0.2">
      <c r="B400" s="161">
        <v>388</v>
      </c>
      <c r="C400" s="345"/>
      <c r="D400" s="55"/>
      <c r="E400" s="55"/>
      <c r="F400" s="271"/>
      <c r="G400" s="124"/>
      <c r="H400" s="124"/>
      <c r="I400" s="176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Z400" s="125">
        <v>388</v>
      </c>
      <c r="AA400" s="125" t="str">
        <f t="shared" si="72"/>
        <v/>
      </c>
      <c r="AB400" s="125" t="str">
        <f t="shared" si="73"/>
        <v/>
      </c>
      <c r="AC400" s="125" t="str">
        <f t="shared" si="74"/>
        <v/>
      </c>
      <c r="AD400" s="125" t="str">
        <f t="shared" si="75"/>
        <v/>
      </c>
      <c r="AE400" s="126">
        <v>388</v>
      </c>
      <c r="AF400" s="126" t="str">
        <f t="shared" si="76"/>
        <v/>
      </c>
      <c r="AG400" s="126" t="str">
        <f t="shared" si="77"/>
        <v/>
      </c>
      <c r="AH400" s="126" t="str">
        <f t="shared" si="78"/>
        <v/>
      </c>
      <c r="AI400" s="126" t="str">
        <f t="shared" si="79"/>
        <v/>
      </c>
      <c r="AJ400" s="126" t="str">
        <f t="shared" si="80"/>
        <v/>
      </c>
      <c r="AK400" s="126" t="str">
        <f t="shared" si="81"/>
        <v/>
      </c>
    </row>
    <row r="401" spans="2:37" ht="15" x14ac:dyDescent="0.2">
      <c r="B401" s="161">
        <v>389</v>
      </c>
      <c r="C401" s="345"/>
      <c r="D401" s="55"/>
      <c r="E401" s="55"/>
      <c r="F401" s="271"/>
      <c r="G401" s="124"/>
      <c r="H401" s="124"/>
      <c r="I401" s="176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Z401" s="125">
        <v>389</v>
      </c>
      <c r="AA401" s="125" t="str">
        <f t="shared" si="72"/>
        <v/>
      </c>
      <c r="AB401" s="125" t="str">
        <f t="shared" si="73"/>
        <v/>
      </c>
      <c r="AC401" s="125" t="str">
        <f t="shared" si="74"/>
        <v/>
      </c>
      <c r="AD401" s="125" t="str">
        <f t="shared" si="75"/>
        <v/>
      </c>
      <c r="AE401" s="126">
        <v>389</v>
      </c>
      <c r="AF401" s="126" t="str">
        <f t="shared" si="76"/>
        <v/>
      </c>
      <c r="AG401" s="126" t="str">
        <f t="shared" si="77"/>
        <v/>
      </c>
      <c r="AH401" s="126" t="str">
        <f t="shared" si="78"/>
        <v/>
      </c>
      <c r="AI401" s="126" t="str">
        <f t="shared" si="79"/>
        <v/>
      </c>
      <c r="AJ401" s="126" t="str">
        <f t="shared" si="80"/>
        <v/>
      </c>
      <c r="AK401" s="126" t="str">
        <f t="shared" si="81"/>
        <v/>
      </c>
    </row>
    <row r="402" spans="2:37" ht="15" x14ac:dyDescent="0.2">
      <c r="B402" s="161">
        <v>390</v>
      </c>
      <c r="C402" s="345"/>
      <c r="D402" s="55"/>
      <c r="E402" s="55"/>
      <c r="F402" s="271"/>
      <c r="G402" s="124"/>
      <c r="H402" s="124"/>
      <c r="I402" s="176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Z402" s="125">
        <v>390</v>
      </c>
      <c r="AA402" s="125" t="str">
        <f t="shared" si="72"/>
        <v/>
      </c>
      <c r="AB402" s="125" t="str">
        <f t="shared" si="73"/>
        <v/>
      </c>
      <c r="AC402" s="125" t="str">
        <f t="shared" si="74"/>
        <v/>
      </c>
      <c r="AD402" s="125" t="str">
        <f t="shared" si="75"/>
        <v/>
      </c>
      <c r="AE402" s="126">
        <v>390</v>
      </c>
      <c r="AF402" s="126" t="str">
        <f t="shared" si="76"/>
        <v/>
      </c>
      <c r="AG402" s="126" t="str">
        <f t="shared" si="77"/>
        <v/>
      </c>
      <c r="AH402" s="126" t="str">
        <f t="shared" si="78"/>
        <v/>
      </c>
      <c r="AI402" s="126" t="str">
        <f t="shared" si="79"/>
        <v/>
      </c>
      <c r="AJ402" s="126" t="str">
        <f t="shared" si="80"/>
        <v/>
      </c>
      <c r="AK402" s="126" t="str">
        <f t="shared" si="81"/>
        <v/>
      </c>
    </row>
    <row r="403" spans="2:37" ht="15" x14ac:dyDescent="0.2">
      <c r="B403" s="161">
        <v>391</v>
      </c>
      <c r="C403" s="345"/>
      <c r="D403" s="55"/>
      <c r="E403" s="55"/>
      <c r="F403" s="271"/>
      <c r="G403" s="124"/>
      <c r="H403" s="124"/>
      <c r="I403" s="176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Z403" s="125">
        <v>391</v>
      </c>
      <c r="AA403" s="125" t="str">
        <f t="shared" si="72"/>
        <v/>
      </c>
      <c r="AB403" s="125" t="str">
        <f t="shared" si="73"/>
        <v/>
      </c>
      <c r="AC403" s="125" t="str">
        <f t="shared" si="74"/>
        <v/>
      </c>
      <c r="AD403" s="125" t="str">
        <f t="shared" si="75"/>
        <v/>
      </c>
      <c r="AE403" s="126">
        <v>391</v>
      </c>
      <c r="AF403" s="126" t="str">
        <f t="shared" si="76"/>
        <v/>
      </c>
      <c r="AG403" s="126" t="str">
        <f t="shared" si="77"/>
        <v/>
      </c>
      <c r="AH403" s="126" t="str">
        <f t="shared" si="78"/>
        <v/>
      </c>
      <c r="AI403" s="126" t="str">
        <f t="shared" si="79"/>
        <v/>
      </c>
      <c r="AJ403" s="126" t="str">
        <f t="shared" si="80"/>
        <v/>
      </c>
      <c r="AK403" s="126" t="str">
        <f t="shared" si="81"/>
        <v/>
      </c>
    </row>
    <row r="404" spans="2:37" ht="15" x14ac:dyDescent="0.2">
      <c r="B404" s="161">
        <v>392</v>
      </c>
      <c r="C404" s="345"/>
      <c r="D404" s="55"/>
      <c r="E404" s="55"/>
      <c r="F404" s="271"/>
      <c r="G404" s="124"/>
      <c r="H404" s="124"/>
      <c r="I404" s="176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Z404" s="125">
        <v>392</v>
      </c>
      <c r="AA404" s="125" t="str">
        <f t="shared" si="72"/>
        <v/>
      </c>
      <c r="AB404" s="125" t="str">
        <f t="shared" si="73"/>
        <v/>
      </c>
      <c r="AC404" s="125" t="str">
        <f t="shared" si="74"/>
        <v/>
      </c>
      <c r="AD404" s="125" t="str">
        <f t="shared" si="75"/>
        <v/>
      </c>
      <c r="AE404" s="126">
        <v>392</v>
      </c>
      <c r="AF404" s="126" t="str">
        <f t="shared" si="76"/>
        <v/>
      </c>
      <c r="AG404" s="126" t="str">
        <f t="shared" si="77"/>
        <v/>
      </c>
      <c r="AH404" s="126" t="str">
        <f t="shared" si="78"/>
        <v/>
      </c>
      <c r="AI404" s="126" t="str">
        <f t="shared" si="79"/>
        <v/>
      </c>
      <c r="AJ404" s="126" t="str">
        <f t="shared" si="80"/>
        <v/>
      </c>
      <c r="AK404" s="126" t="str">
        <f t="shared" si="81"/>
        <v/>
      </c>
    </row>
    <row r="405" spans="2:37" ht="15" x14ac:dyDescent="0.2">
      <c r="B405" s="161">
        <v>393</v>
      </c>
      <c r="C405" s="345"/>
      <c r="D405" s="55"/>
      <c r="E405" s="55"/>
      <c r="F405" s="271"/>
      <c r="G405" s="124"/>
      <c r="H405" s="124"/>
      <c r="I405" s="176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Z405" s="125">
        <v>393</v>
      </c>
      <c r="AA405" s="125" t="str">
        <f t="shared" si="72"/>
        <v/>
      </c>
      <c r="AB405" s="125" t="str">
        <f t="shared" si="73"/>
        <v/>
      </c>
      <c r="AC405" s="125" t="str">
        <f t="shared" si="74"/>
        <v/>
      </c>
      <c r="AD405" s="125" t="str">
        <f t="shared" si="75"/>
        <v/>
      </c>
      <c r="AE405" s="126">
        <v>393</v>
      </c>
      <c r="AF405" s="126" t="str">
        <f t="shared" si="76"/>
        <v/>
      </c>
      <c r="AG405" s="126" t="str">
        <f t="shared" si="77"/>
        <v/>
      </c>
      <c r="AH405" s="126" t="str">
        <f t="shared" si="78"/>
        <v/>
      </c>
      <c r="AI405" s="126" t="str">
        <f t="shared" si="79"/>
        <v/>
      </c>
      <c r="AJ405" s="126" t="str">
        <f t="shared" si="80"/>
        <v/>
      </c>
      <c r="AK405" s="126" t="str">
        <f t="shared" si="81"/>
        <v/>
      </c>
    </row>
    <row r="406" spans="2:37" ht="15" x14ac:dyDescent="0.2">
      <c r="B406" s="161">
        <v>394</v>
      </c>
      <c r="C406" s="345"/>
      <c r="D406" s="55"/>
      <c r="E406" s="55"/>
      <c r="F406" s="271"/>
      <c r="G406" s="124"/>
      <c r="H406" s="124"/>
      <c r="I406" s="176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Z406" s="125">
        <v>394</v>
      </c>
      <c r="AA406" s="125" t="str">
        <f t="shared" si="72"/>
        <v/>
      </c>
      <c r="AB406" s="125" t="str">
        <f t="shared" si="73"/>
        <v/>
      </c>
      <c r="AC406" s="125" t="str">
        <f t="shared" si="74"/>
        <v/>
      </c>
      <c r="AD406" s="125" t="str">
        <f t="shared" si="75"/>
        <v/>
      </c>
      <c r="AE406" s="126">
        <v>394</v>
      </c>
      <c r="AF406" s="126" t="str">
        <f t="shared" si="76"/>
        <v/>
      </c>
      <c r="AG406" s="126" t="str">
        <f t="shared" si="77"/>
        <v/>
      </c>
      <c r="AH406" s="126" t="str">
        <f t="shared" si="78"/>
        <v/>
      </c>
      <c r="AI406" s="126" t="str">
        <f t="shared" si="79"/>
        <v/>
      </c>
      <c r="AJ406" s="126" t="str">
        <f t="shared" si="80"/>
        <v/>
      </c>
      <c r="AK406" s="126" t="str">
        <f t="shared" si="81"/>
        <v/>
      </c>
    </row>
    <row r="407" spans="2:37" ht="15" x14ac:dyDescent="0.2">
      <c r="B407" s="161">
        <v>395</v>
      </c>
      <c r="C407" s="345"/>
      <c r="D407" s="55"/>
      <c r="E407" s="55"/>
      <c r="F407" s="271"/>
      <c r="G407" s="124"/>
      <c r="H407" s="124"/>
      <c r="I407" s="176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Z407" s="125">
        <v>395</v>
      </c>
      <c r="AA407" s="125" t="str">
        <f t="shared" si="72"/>
        <v/>
      </c>
      <c r="AB407" s="125" t="str">
        <f t="shared" si="73"/>
        <v/>
      </c>
      <c r="AC407" s="125" t="str">
        <f t="shared" si="74"/>
        <v/>
      </c>
      <c r="AD407" s="125" t="str">
        <f t="shared" si="75"/>
        <v/>
      </c>
      <c r="AE407" s="126">
        <v>395</v>
      </c>
      <c r="AF407" s="126" t="str">
        <f t="shared" si="76"/>
        <v/>
      </c>
      <c r="AG407" s="126" t="str">
        <f t="shared" si="77"/>
        <v/>
      </c>
      <c r="AH407" s="126" t="str">
        <f t="shared" si="78"/>
        <v/>
      </c>
      <c r="AI407" s="126" t="str">
        <f t="shared" si="79"/>
        <v/>
      </c>
      <c r="AJ407" s="126" t="str">
        <f t="shared" si="80"/>
        <v/>
      </c>
      <c r="AK407" s="126" t="str">
        <f t="shared" si="81"/>
        <v/>
      </c>
    </row>
    <row r="408" spans="2:37" ht="15" x14ac:dyDescent="0.2">
      <c r="B408" s="161">
        <v>396</v>
      </c>
      <c r="C408" s="345"/>
      <c r="D408" s="55"/>
      <c r="E408" s="55"/>
      <c r="F408" s="271"/>
      <c r="G408" s="124"/>
      <c r="H408" s="124"/>
      <c r="I408" s="176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Z408" s="125">
        <v>396</v>
      </c>
      <c r="AA408" s="125" t="str">
        <f t="shared" si="72"/>
        <v/>
      </c>
      <c r="AB408" s="125" t="str">
        <f t="shared" si="73"/>
        <v/>
      </c>
      <c r="AC408" s="125" t="str">
        <f t="shared" si="74"/>
        <v/>
      </c>
      <c r="AD408" s="125" t="str">
        <f t="shared" si="75"/>
        <v/>
      </c>
      <c r="AE408" s="126">
        <v>396</v>
      </c>
      <c r="AF408" s="126" t="str">
        <f t="shared" si="76"/>
        <v/>
      </c>
      <c r="AG408" s="126" t="str">
        <f t="shared" si="77"/>
        <v/>
      </c>
      <c r="AH408" s="126" t="str">
        <f t="shared" si="78"/>
        <v/>
      </c>
      <c r="AI408" s="126" t="str">
        <f t="shared" si="79"/>
        <v/>
      </c>
      <c r="AJ408" s="126" t="str">
        <f t="shared" si="80"/>
        <v/>
      </c>
      <c r="AK408" s="126" t="str">
        <f t="shared" si="81"/>
        <v/>
      </c>
    </row>
    <row r="409" spans="2:37" ht="15" x14ac:dyDescent="0.2">
      <c r="B409" s="161">
        <v>397</v>
      </c>
      <c r="C409" s="345"/>
      <c r="D409" s="55"/>
      <c r="E409" s="55"/>
      <c r="F409" s="271"/>
      <c r="G409" s="124"/>
      <c r="H409" s="124"/>
      <c r="I409" s="176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Z409" s="125">
        <v>397</v>
      </c>
      <c r="AA409" s="125" t="str">
        <f t="shared" si="72"/>
        <v/>
      </c>
      <c r="AB409" s="125" t="str">
        <f t="shared" si="73"/>
        <v/>
      </c>
      <c r="AC409" s="125" t="str">
        <f t="shared" si="74"/>
        <v/>
      </c>
      <c r="AD409" s="125" t="str">
        <f t="shared" si="75"/>
        <v/>
      </c>
      <c r="AE409" s="126">
        <v>397</v>
      </c>
      <c r="AF409" s="126" t="str">
        <f t="shared" si="76"/>
        <v/>
      </c>
      <c r="AG409" s="126" t="str">
        <f t="shared" si="77"/>
        <v/>
      </c>
      <c r="AH409" s="126" t="str">
        <f t="shared" si="78"/>
        <v/>
      </c>
      <c r="AI409" s="126" t="str">
        <f t="shared" si="79"/>
        <v/>
      </c>
      <c r="AJ409" s="126" t="str">
        <f t="shared" si="80"/>
        <v/>
      </c>
      <c r="AK409" s="126" t="str">
        <f t="shared" si="81"/>
        <v/>
      </c>
    </row>
    <row r="410" spans="2:37" ht="15" x14ac:dyDescent="0.2">
      <c r="B410" s="161">
        <v>398</v>
      </c>
      <c r="C410" s="345"/>
      <c r="D410" s="55"/>
      <c r="E410" s="55"/>
      <c r="F410" s="271"/>
      <c r="G410" s="124"/>
      <c r="H410" s="124"/>
      <c r="I410" s="176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Z410" s="125">
        <v>398</v>
      </c>
      <c r="AA410" s="125" t="str">
        <f t="shared" si="72"/>
        <v/>
      </c>
      <c r="AB410" s="125" t="str">
        <f t="shared" si="73"/>
        <v/>
      </c>
      <c r="AC410" s="125" t="str">
        <f t="shared" si="74"/>
        <v/>
      </c>
      <c r="AD410" s="125" t="str">
        <f t="shared" si="75"/>
        <v/>
      </c>
      <c r="AE410" s="126">
        <v>398</v>
      </c>
      <c r="AF410" s="126" t="str">
        <f t="shared" si="76"/>
        <v/>
      </c>
      <c r="AG410" s="126" t="str">
        <f t="shared" si="77"/>
        <v/>
      </c>
      <c r="AH410" s="126" t="str">
        <f t="shared" si="78"/>
        <v/>
      </c>
      <c r="AI410" s="126" t="str">
        <f t="shared" si="79"/>
        <v/>
      </c>
      <c r="AJ410" s="126" t="str">
        <f t="shared" si="80"/>
        <v/>
      </c>
      <c r="AK410" s="126" t="str">
        <f t="shared" si="81"/>
        <v/>
      </c>
    </row>
    <row r="411" spans="2:37" ht="15" x14ac:dyDescent="0.2">
      <c r="B411" s="161">
        <v>399</v>
      </c>
      <c r="C411" s="345"/>
      <c r="D411" s="55"/>
      <c r="E411" s="55"/>
      <c r="F411" s="271"/>
      <c r="G411" s="124"/>
      <c r="H411" s="124"/>
      <c r="I411" s="176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Z411" s="125">
        <v>399</v>
      </c>
      <c r="AA411" s="125" t="str">
        <f t="shared" si="72"/>
        <v/>
      </c>
      <c r="AB411" s="125" t="str">
        <f t="shared" si="73"/>
        <v/>
      </c>
      <c r="AC411" s="125" t="str">
        <f t="shared" si="74"/>
        <v/>
      </c>
      <c r="AD411" s="125" t="str">
        <f t="shared" si="75"/>
        <v/>
      </c>
      <c r="AE411" s="126">
        <v>399</v>
      </c>
      <c r="AF411" s="126" t="str">
        <f t="shared" si="76"/>
        <v/>
      </c>
      <c r="AG411" s="126" t="str">
        <f t="shared" si="77"/>
        <v/>
      </c>
      <c r="AH411" s="126" t="str">
        <f t="shared" si="78"/>
        <v/>
      </c>
      <c r="AI411" s="126" t="str">
        <f t="shared" si="79"/>
        <v/>
      </c>
      <c r="AJ411" s="126" t="str">
        <f t="shared" si="80"/>
        <v/>
      </c>
      <c r="AK411" s="126" t="str">
        <f t="shared" si="81"/>
        <v/>
      </c>
    </row>
    <row r="412" spans="2:37" ht="15" x14ac:dyDescent="0.2">
      <c r="B412" s="161">
        <v>400</v>
      </c>
      <c r="C412" s="345"/>
      <c r="D412" s="55"/>
      <c r="E412" s="55"/>
      <c r="F412" s="271"/>
      <c r="G412" s="124"/>
      <c r="H412" s="124"/>
      <c r="I412" s="176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Z412" s="125">
        <v>400</v>
      </c>
      <c r="AA412" s="125" t="str">
        <f t="shared" si="72"/>
        <v/>
      </c>
      <c r="AB412" s="125" t="str">
        <f t="shared" si="73"/>
        <v/>
      </c>
      <c r="AC412" s="125" t="str">
        <f t="shared" si="74"/>
        <v/>
      </c>
      <c r="AD412" s="125" t="str">
        <f t="shared" si="75"/>
        <v/>
      </c>
      <c r="AE412" s="126">
        <v>400</v>
      </c>
      <c r="AF412" s="126" t="str">
        <f t="shared" si="76"/>
        <v/>
      </c>
      <c r="AG412" s="126" t="str">
        <f t="shared" si="77"/>
        <v/>
      </c>
      <c r="AH412" s="126" t="str">
        <f t="shared" si="78"/>
        <v/>
      </c>
      <c r="AI412" s="126" t="str">
        <f t="shared" si="79"/>
        <v/>
      </c>
      <c r="AJ412" s="126" t="str">
        <f t="shared" si="80"/>
        <v/>
      </c>
      <c r="AK412" s="126" t="str">
        <f t="shared" si="81"/>
        <v/>
      </c>
    </row>
    <row r="413" spans="2:37" ht="15" x14ac:dyDescent="0.2">
      <c r="B413" s="161">
        <v>401</v>
      </c>
      <c r="C413" s="345"/>
      <c r="D413" s="55"/>
      <c r="E413" s="55"/>
      <c r="F413" s="271"/>
      <c r="G413" s="124"/>
      <c r="H413" s="124"/>
      <c r="I413" s="176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Z413" s="125">
        <v>401</v>
      </c>
      <c r="AA413" s="125" t="str">
        <f t="shared" si="72"/>
        <v/>
      </c>
      <c r="AB413" s="125" t="str">
        <f t="shared" si="73"/>
        <v/>
      </c>
      <c r="AC413" s="125" t="str">
        <f t="shared" si="74"/>
        <v/>
      </c>
      <c r="AD413" s="125" t="str">
        <f t="shared" si="75"/>
        <v/>
      </c>
      <c r="AE413" s="126">
        <v>401</v>
      </c>
      <c r="AF413" s="126" t="str">
        <f t="shared" si="76"/>
        <v/>
      </c>
      <c r="AG413" s="126" t="str">
        <f t="shared" si="77"/>
        <v/>
      </c>
      <c r="AH413" s="126" t="str">
        <f t="shared" si="78"/>
        <v/>
      </c>
      <c r="AI413" s="126" t="str">
        <f t="shared" si="79"/>
        <v/>
      </c>
      <c r="AJ413" s="126" t="str">
        <f t="shared" si="80"/>
        <v/>
      </c>
      <c r="AK413" s="126" t="str">
        <f t="shared" si="81"/>
        <v/>
      </c>
    </row>
    <row r="414" spans="2:37" ht="15" x14ac:dyDescent="0.2">
      <c r="B414" s="161">
        <v>402</v>
      </c>
      <c r="C414" s="345"/>
      <c r="D414" s="55"/>
      <c r="E414" s="55"/>
      <c r="F414" s="271"/>
      <c r="G414" s="124"/>
      <c r="H414" s="124"/>
      <c r="I414" s="176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Z414" s="125">
        <v>402</v>
      </c>
      <c r="AA414" s="125" t="str">
        <f t="shared" si="72"/>
        <v/>
      </c>
      <c r="AB414" s="125" t="str">
        <f t="shared" si="73"/>
        <v/>
      </c>
      <c r="AC414" s="125" t="str">
        <f t="shared" si="74"/>
        <v/>
      </c>
      <c r="AD414" s="125" t="str">
        <f t="shared" si="75"/>
        <v/>
      </c>
      <c r="AE414" s="126">
        <v>402</v>
      </c>
      <c r="AF414" s="126" t="str">
        <f t="shared" si="76"/>
        <v/>
      </c>
      <c r="AG414" s="126" t="str">
        <f t="shared" si="77"/>
        <v/>
      </c>
      <c r="AH414" s="126" t="str">
        <f t="shared" si="78"/>
        <v/>
      </c>
      <c r="AI414" s="126" t="str">
        <f t="shared" si="79"/>
        <v/>
      </c>
      <c r="AJ414" s="126" t="str">
        <f t="shared" si="80"/>
        <v/>
      </c>
      <c r="AK414" s="126" t="str">
        <f t="shared" si="81"/>
        <v/>
      </c>
    </row>
    <row r="415" spans="2:37" ht="15" x14ac:dyDescent="0.2">
      <c r="B415" s="161">
        <v>403</v>
      </c>
      <c r="C415" s="345"/>
      <c r="D415" s="55"/>
      <c r="E415" s="55"/>
      <c r="F415" s="271"/>
      <c r="G415" s="124"/>
      <c r="H415" s="124"/>
      <c r="I415" s="176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Z415" s="125">
        <v>403</v>
      </c>
      <c r="AA415" s="125" t="str">
        <f t="shared" si="72"/>
        <v/>
      </c>
      <c r="AB415" s="125" t="str">
        <f t="shared" si="73"/>
        <v/>
      </c>
      <c r="AC415" s="125" t="str">
        <f t="shared" si="74"/>
        <v/>
      </c>
      <c r="AD415" s="125" t="str">
        <f t="shared" si="75"/>
        <v/>
      </c>
      <c r="AE415" s="126">
        <v>403</v>
      </c>
      <c r="AF415" s="126" t="str">
        <f t="shared" si="76"/>
        <v/>
      </c>
      <c r="AG415" s="126" t="str">
        <f t="shared" si="77"/>
        <v/>
      </c>
      <c r="AH415" s="126" t="str">
        <f t="shared" si="78"/>
        <v/>
      </c>
      <c r="AI415" s="126" t="str">
        <f t="shared" si="79"/>
        <v/>
      </c>
      <c r="AJ415" s="126" t="str">
        <f t="shared" si="80"/>
        <v/>
      </c>
      <c r="AK415" s="126" t="str">
        <f t="shared" si="81"/>
        <v/>
      </c>
    </row>
    <row r="416" spans="2:37" ht="15" x14ac:dyDescent="0.2">
      <c r="B416" s="161">
        <v>404</v>
      </c>
      <c r="C416" s="345"/>
      <c r="D416" s="55"/>
      <c r="E416" s="55"/>
      <c r="F416" s="271"/>
      <c r="G416" s="124"/>
      <c r="H416" s="124"/>
      <c r="I416" s="176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Z416" s="125">
        <v>404</v>
      </c>
      <c r="AA416" s="125" t="str">
        <f t="shared" si="72"/>
        <v/>
      </c>
      <c r="AB416" s="125" t="str">
        <f t="shared" si="73"/>
        <v/>
      </c>
      <c r="AC416" s="125" t="str">
        <f t="shared" si="74"/>
        <v/>
      </c>
      <c r="AD416" s="125" t="str">
        <f t="shared" si="75"/>
        <v/>
      </c>
      <c r="AE416" s="126">
        <v>404</v>
      </c>
      <c r="AF416" s="126" t="str">
        <f t="shared" si="76"/>
        <v/>
      </c>
      <c r="AG416" s="126" t="str">
        <f t="shared" si="77"/>
        <v/>
      </c>
      <c r="AH416" s="126" t="str">
        <f t="shared" si="78"/>
        <v/>
      </c>
      <c r="AI416" s="126" t="str">
        <f t="shared" si="79"/>
        <v/>
      </c>
      <c r="AJ416" s="126" t="str">
        <f t="shared" si="80"/>
        <v/>
      </c>
      <c r="AK416" s="126" t="str">
        <f t="shared" si="81"/>
        <v/>
      </c>
    </row>
    <row r="417" spans="2:37" ht="15" x14ac:dyDescent="0.2">
      <c r="B417" s="161">
        <v>405</v>
      </c>
      <c r="C417" s="345"/>
      <c r="D417" s="55"/>
      <c r="E417" s="55"/>
      <c r="F417" s="271"/>
      <c r="G417" s="124"/>
      <c r="H417" s="124"/>
      <c r="I417" s="176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Z417" s="125">
        <v>405</v>
      </c>
      <c r="AA417" s="125" t="str">
        <f t="shared" si="72"/>
        <v/>
      </c>
      <c r="AB417" s="125" t="str">
        <f t="shared" si="73"/>
        <v/>
      </c>
      <c r="AC417" s="125" t="str">
        <f t="shared" si="74"/>
        <v/>
      </c>
      <c r="AD417" s="125" t="str">
        <f t="shared" si="75"/>
        <v/>
      </c>
      <c r="AE417" s="126">
        <v>405</v>
      </c>
      <c r="AF417" s="126" t="str">
        <f t="shared" si="76"/>
        <v/>
      </c>
      <c r="AG417" s="126" t="str">
        <f t="shared" si="77"/>
        <v/>
      </c>
      <c r="AH417" s="126" t="str">
        <f t="shared" si="78"/>
        <v/>
      </c>
      <c r="AI417" s="126" t="str">
        <f t="shared" si="79"/>
        <v/>
      </c>
      <c r="AJ417" s="126" t="str">
        <f t="shared" si="80"/>
        <v/>
      </c>
      <c r="AK417" s="126" t="str">
        <f t="shared" si="81"/>
        <v/>
      </c>
    </row>
    <row r="418" spans="2:37" ht="15" x14ac:dyDescent="0.2">
      <c r="B418" s="161">
        <v>406</v>
      </c>
      <c r="C418" s="345"/>
      <c r="D418" s="55"/>
      <c r="E418" s="55"/>
      <c r="F418" s="271"/>
      <c r="G418" s="124"/>
      <c r="H418" s="124"/>
      <c r="I418" s="176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Z418" s="125">
        <v>406</v>
      </c>
      <c r="AA418" s="125" t="str">
        <f t="shared" si="72"/>
        <v/>
      </c>
      <c r="AB418" s="125" t="str">
        <f t="shared" si="73"/>
        <v/>
      </c>
      <c r="AC418" s="125" t="str">
        <f t="shared" si="74"/>
        <v/>
      </c>
      <c r="AD418" s="125" t="str">
        <f t="shared" si="75"/>
        <v/>
      </c>
      <c r="AE418" s="126">
        <v>406</v>
      </c>
      <c r="AF418" s="126" t="str">
        <f t="shared" si="76"/>
        <v/>
      </c>
      <c r="AG418" s="126" t="str">
        <f t="shared" si="77"/>
        <v/>
      </c>
      <c r="AH418" s="126" t="str">
        <f t="shared" si="78"/>
        <v/>
      </c>
      <c r="AI418" s="126" t="str">
        <f t="shared" si="79"/>
        <v/>
      </c>
      <c r="AJ418" s="126" t="str">
        <f t="shared" si="80"/>
        <v/>
      </c>
      <c r="AK418" s="126" t="str">
        <f t="shared" si="81"/>
        <v/>
      </c>
    </row>
    <row r="419" spans="2:37" ht="15" x14ac:dyDescent="0.2">
      <c r="B419" s="161">
        <v>407</v>
      </c>
      <c r="C419" s="345"/>
      <c r="D419" s="55"/>
      <c r="E419" s="55"/>
      <c r="F419" s="271"/>
      <c r="G419" s="124"/>
      <c r="H419" s="124"/>
      <c r="I419" s="176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Z419" s="125">
        <v>407</v>
      </c>
      <c r="AA419" s="125" t="str">
        <f t="shared" si="72"/>
        <v/>
      </c>
      <c r="AB419" s="125" t="str">
        <f t="shared" si="73"/>
        <v/>
      </c>
      <c r="AC419" s="125" t="str">
        <f t="shared" si="74"/>
        <v/>
      </c>
      <c r="AD419" s="125" t="str">
        <f t="shared" si="75"/>
        <v/>
      </c>
      <c r="AE419" s="126">
        <v>407</v>
      </c>
      <c r="AF419" s="126" t="str">
        <f t="shared" si="76"/>
        <v/>
      </c>
      <c r="AG419" s="126" t="str">
        <f t="shared" si="77"/>
        <v/>
      </c>
      <c r="AH419" s="126" t="str">
        <f t="shared" si="78"/>
        <v/>
      </c>
      <c r="AI419" s="126" t="str">
        <f t="shared" si="79"/>
        <v/>
      </c>
      <c r="AJ419" s="126" t="str">
        <f t="shared" si="80"/>
        <v/>
      </c>
      <c r="AK419" s="126" t="str">
        <f t="shared" si="81"/>
        <v/>
      </c>
    </row>
    <row r="420" spans="2:37" ht="15" x14ac:dyDescent="0.2">
      <c r="B420" s="161">
        <v>408</v>
      </c>
      <c r="C420" s="345"/>
      <c r="D420" s="55"/>
      <c r="E420" s="55"/>
      <c r="F420" s="271"/>
      <c r="G420" s="124"/>
      <c r="H420" s="124"/>
      <c r="I420" s="176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Z420" s="125">
        <v>408</v>
      </c>
      <c r="AA420" s="125" t="str">
        <f t="shared" si="72"/>
        <v/>
      </c>
      <c r="AB420" s="125" t="str">
        <f t="shared" si="73"/>
        <v/>
      </c>
      <c r="AC420" s="125" t="str">
        <f t="shared" si="74"/>
        <v/>
      </c>
      <c r="AD420" s="125" t="str">
        <f t="shared" si="75"/>
        <v/>
      </c>
      <c r="AE420" s="126">
        <v>408</v>
      </c>
      <c r="AF420" s="126" t="str">
        <f t="shared" si="76"/>
        <v/>
      </c>
      <c r="AG420" s="126" t="str">
        <f t="shared" si="77"/>
        <v/>
      </c>
      <c r="AH420" s="126" t="str">
        <f t="shared" si="78"/>
        <v/>
      </c>
      <c r="AI420" s="126" t="str">
        <f t="shared" si="79"/>
        <v/>
      </c>
      <c r="AJ420" s="126" t="str">
        <f t="shared" si="80"/>
        <v/>
      </c>
      <c r="AK420" s="126" t="str">
        <f t="shared" si="81"/>
        <v/>
      </c>
    </row>
    <row r="421" spans="2:37" ht="15" x14ac:dyDescent="0.2">
      <c r="B421" s="161">
        <v>409</v>
      </c>
      <c r="C421" s="345"/>
      <c r="D421" s="55"/>
      <c r="E421" s="55"/>
      <c r="F421" s="271"/>
      <c r="G421" s="124"/>
      <c r="H421" s="124"/>
      <c r="I421" s="176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Z421" s="125">
        <v>409</v>
      </c>
      <c r="AA421" s="125" t="str">
        <f t="shared" si="72"/>
        <v/>
      </c>
      <c r="AB421" s="125" t="str">
        <f t="shared" si="73"/>
        <v/>
      </c>
      <c r="AC421" s="125" t="str">
        <f t="shared" si="74"/>
        <v/>
      </c>
      <c r="AD421" s="125" t="str">
        <f t="shared" si="75"/>
        <v/>
      </c>
      <c r="AE421" s="126">
        <v>409</v>
      </c>
      <c r="AF421" s="126" t="str">
        <f t="shared" si="76"/>
        <v/>
      </c>
      <c r="AG421" s="126" t="str">
        <f t="shared" si="77"/>
        <v/>
      </c>
      <c r="AH421" s="126" t="str">
        <f t="shared" si="78"/>
        <v/>
      </c>
      <c r="AI421" s="126" t="str">
        <f t="shared" si="79"/>
        <v/>
      </c>
      <c r="AJ421" s="126" t="str">
        <f t="shared" si="80"/>
        <v/>
      </c>
      <c r="AK421" s="126" t="str">
        <f t="shared" si="81"/>
        <v/>
      </c>
    </row>
    <row r="422" spans="2:37" ht="15" x14ac:dyDescent="0.2">
      <c r="B422" s="161">
        <v>410</v>
      </c>
      <c r="C422" s="345"/>
      <c r="D422" s="55"/>
      <c r="E422" s="55"/>
      <c r="F422" s="271"/>
      <c r="G422" s="124"/>
      <c r="H422" s="124"/>
      <c r="I422" s="176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Z422" s="125">
        <v>410</v>
      </c>
      <c r="AA422" s="125" t="str">
        <f t="shared" si="72"/>
        <v/>
      </c>
      <c r="AB422" s="125" t="str">
        <f t="shared" si="73"/>
        <v/>
      </c>
      <c r="AC422" s="125" t="str">
        <f t="shared" si="74"/>
        <v/>
      </c>
      <c r="AD422" s="125" t="str">
        <f t="shared" si="75"/>
        <v/>
      </c>
      <c r="AE422" s="126">
        <v>410</v>
      </c>
      <c r="AF422" s="126" t="str">
        <f t="shared" si="76"/>
        <v/>
      </c>
      <c r="AG422" s="126" t="str">
        <f t="shared" si="77"/>
        <v/>
      </c>
      <c r="AH422" s="126" t="str">
        <f t="shared" si="78"/>
        <v/>
      </c>
      <c r="AI422" s="126" t="str">
        <f t="shared" si="79"/>
        <v/>
      </c>
      <c r="AJ422" s="126" t="str">
        <f t="shared" si="80"/>
        <v/>
      </c>
      <c r="AK422" s="126" t="str">
        <f t="shared" si="81"/>
        <v/>
      </c>
    </row>
    <row r="423" spans="2:37" ht="15" x14ac:dyDescent="0.2">
      <c r="B423" s="161">
        <v>411</v>
      </c>
      <c r="C423" s="345"/>
      <c r="D423" s="55"/>
      <c r="E423" s="55"/>
      <c r="F423" s="271"/>
      <c r="G423" s="124"/>
      <c r="H423" s="124"/>
      <c r="I423" s="176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Z423" s="125">
        <v>411</v>
      </c>
      <c r="AA423" s="125" t="str">
        <f t="shared" si="72"/>
        <v/>
      </c>
      <c r="AB423" s="125" t="str">
        <f t="shared" si="73"/>
        <v/>
      </c>
      <c r="AC423" s="125" t="str">
        <f t="shared" si="74"/>
        <v/>
      </c>
      <c r="AD423" s="125" t="str">
        <f t="shared" si="75"/>
        <v/>
      </c>
      <c r="AE423" s="126">
        <v>411</v>
      </c>
      <c r="AF423" s="126" t="str">
        <f t="shared" si="76"/>
        <v/>
      </c>
      <c r="AG423" s="126" t="str">
        <f t="shared" si="77"/>
        <v/>
      </c>
      <c r="AH423" s="126" t="str">
        <f t="shared" si="78"/>
        <v/>
      </c>
      <c r="AI423" s="126" t="str">
        <f t="shared" si="79"/>
        <v/>
      </c>
      <c r="AJ423" s="126" t="str">
        <f t="shared" si="80"/>
        <v/>
      </c>
      <c r="AK423" s="126" t="str">
        <f t="shared" si="81"/>
        <v/>
      </c>
    </row>
    <row r="424" spans="2:37" ht="15" x14ac:dyDescent="0.2">
      <c r="B424" s="161">
        <v>412</v>
      </c>
      <c r="C424" s="345"/>
      <c r="D424" s="55"/>
      <c r="E424" s="55"/>
      <c r="F424" s="271"/>
      <c r="G424" s="124"/>
      <c r="H424" s="124"/>
      <c r="I424" s="176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Z424" s="125">
        <v>412</v>
      </c>
      <c r="AA424" s="125" t="str">
        <f t="shared" si="72"/>
        <v/>
      </c>
      <c r="AB424" s="125" t="str">
        <f t="shared" si="73"/>
        <v/>
      </c>
      <c r="AC424" s="125" t="str">
        <f t="shared" si="74"/>
        <v/>
      </c>
      <c r="AD424" s="125" t="str">
        <f t="shared" si="75"/>
        <v/>
      </c>
      <c r="AE424" s="126">
        <v>412</v>
      </c>
      <c r="AF424" s="126" t="str">
        <f t="shared" si="76"/>
        <v/>
      </c>
      <c r="AG424" s="126" t="str">
        <f t="shared" si="77"/>
        <v/>
      </c>
      <c r="AH424" s="126" t="str">
        <f t="shared" si="78"/>
        <v/>
      </c>
      <c r="AI424" s="126" t="str">
        <f t="shared" si="79"/>
        <v/>
      </c>
      <c r="AJ424" s="126" t="str">
        <f t="shared" si="80"/>
        <v/>
      </c>
      <c r="AK424" s="126" t="str">
        <f t="shared" si="81"/>
        <v/>
      </c>
    </row>
    <row r="425" spans="2:37" ht="15" x14ac:dyDescent="0.2">
      <c r="B425" s="161">
        <v>413</v>
      </c>
      <c r="C425" s="345"/>
      <c r="D425" s="55"/>
      <c r="E425" s="55"/>
      <c r="F425" s="271"/>
      <c r="G425" s="124"/>
      <c r="H425" s="124"/>
      <c r="I425" s="176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Z425" s="125">
        <v>413</v>
      </c>
      <c r="AA425" s="125" t="str">
        <f t="shared" si="72"/>
        <v/>
      </c>
      <c r="AB425" s="125" t="str">
        <f t="shared" si="73"/>
        <v/>
      </c>
      <c r="AC425" s="125" t="str">
        <f t="shared" si="74"/>
        <v/>
      </c>
      <c r="AD425" s="125" t="str">
        <f t="shared" si="75"/>
        <v/>
      </c>
      <c r="AE425" s="126">
        <v>413</v>
      </c>
      <c r="AF425" s="126" t="str">
        <f t="shared" si="76"/>
        <v/>
      </c>
      <c r="AG425" s="126" t="str">
        <f t="shared" si="77"/>
        <v/>
      </c>
      <c r="AH425" s="126" t="str">
        <f t="shared" si="78"/>
        <v/>
      </c>
      <c r="AI425" s="126" t="str">
        <f t="shared" si="79"/>
        <v/>
      </c>
      <c r="AJ425" s="126" t="str">
        <f t="shared" si="80"/>
        <v/>
      </c>
      <c r="AK425" s="126" t="str">
        <f t="shared" si="81"/>
        <v/>
      </c>
    </row>
    <row r="426" spans="2:37" ht="15" x14ac:dyDescent="0.2">
      <c r="B426" s="161">
        <v>414</v>
      </c>
      <c r="C426" s="345"/>
      <c r="D426" s="55"/>
      <c r="E426" s="55"/>
      <c r="F426" s="271"/>
      <c r="G426" s="124"/>
      <c r="H426" s="124"/>
      <c r="I426" s="176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Z426" s="125">
        <v>414</v>
      </c>
      <c r="AA426" s="125" t="str">
        <f t="shared" si="72"/>
        <v/>
      </c>
      <c r="AB426" s="125" t="str">
        <f t="shared" si="73"/>
        <v/>
      </c>
      <c r="AC426" s="125" t="str">
        <f t="shared" si="74"/>
        <v/>
      </c>
      <c r="AD426" s="125" t="str">
        <f t="shared" si="75"/>
        <v/>
      </c>
      <c r="AE426" s="126">
        <v>414</v>
      </c>
      <c r="AF426" s="126" t="str">
        <f t="shared" si="76"/>
        <v/>
      </c>
      <c r="AG426" s="126" t="str">
        <f t="shared" si="77"/>
        <v/>
      </c>
      <c r="AH426" s="126" t="str">
        <f t="shared" si="78"/>
        <v/>
      </c>
      <c r="AI426" s="126" t="str">
        <f t="shared" si="79"/>
        <v/>
      </c>
      <c r="AJ426" s="126" t="str">
        <f t="shared" si="80"/>
        <v/>
      </c>
      <c r="AK426" s="126" t="str">
        <f t="shared" si="81"/>
        <v/>
      </c>
    </row>
    <row r="427" spans="2:37" ht="15" x14ac:dyDescent="0.2">
      <c r="B427" s="161">
        <v>415</v>
      </c>
      <c r="C427" s="345"/>
      <c r="D427" s="55"/>
      <c r="E427" s="55"/>
      <c r="F427" s="271"/>
      <c r="G427" s="124"/>
      <c r="H427" s="124"/>
      <c r="I427" s="176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Z427" s="125">
        <v>415</v>
      </c>
      <c r="AA427" s="125" t="str">
        <f t="shared" si="72"/>
        <v/>
      </c>
      <c r="AB427" s="125" t="str">
        <f t="shared" si="73"/>
        <v/>
      </c>
      <c r="AC427" s="125" t="str">
        <f t="shared" si="74"/>
        <v/>
      </c>
      <c r="AD427" s="125" t="str">
        <f t="shared" si="75"/>
        <v/>
      </c>
      <c r="AE427" s="126">
        <v>415</v>
      </c>
      <c r="AF427" s="126" t="str">
        <f t="shared" si="76"/>
        <v/>
      </c>
      <c r="AG427" s="126" t="str">
        <f t="shared" si="77"/>
        <v/>
      </c>
      <c r="AH427" s="126" t="str">
        <f t="shared" si="78"/>
        <v/>
      </c>
      <c r="AI427" s="126" t="str">
        <f t="shared" si="79"/>
        <v/>
      </c>
      <c r="AJ427" s="126" t="str">
        <f t="shared" si="80"/>
        <v/>
      </c>
      <c r="AK427" s="126" t="str">
        <f t="shared" si="81"/>
        <v/>
      </c>
    </row>
    <row r="428" spans="2:37" ht="15" x14ac:dyDescent="0.2">
      <c r="B428" s="161">
        <v>416</v>
      </c>
      <c r="C428" s="345"/>
      <c r="D428" s="55"/>
      <c r="E428" s="55"/>
      <c r="F428" s="271"/>
      <c r="G428" s="124"/>
      <c r="H428" s="124"/>
      <c r="I428" s="176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Z428" s="125">
        <v>416</v>
      </c>
      <c r="AA428" s="125" t="str">
        <f t="shared" si="72"/>
        <v/>
      </c>
      <c r="AB428" s="125" t="str">
        <f t="shared" si="73"/>
        <v/>
      </c>
      <c r="AC428" s="125" t="str">
        <f t="shared" si="74"/>
        <v/>
      </c>
      <c r="AD428" s="125" t="str">
        <f t="shared" si="75"/>
        <v/>
      </c>
      <c r="AE428" s="126">
        <v>416</v>
      </c>
      <c r="AF428" s="126" t="str">
        <f t="shared" si="76"/>
        <v/>
      </c>
      <c r="AG428" s="126" t="str">
        <f t="shared" si="77"/>
        <v/>
      </c>
      <c r="AH428" s="126" t="str">
        <f t="shared" si="78"/>
        <v/>
      </c>
      <c r="AI428" s="126" t="str">
        <f t="shared" si="79"/>
        <v/>
      </c>
      <c r="AJ428" s="126" t="str">
        <f t="shared" si="80"/>
        <v/>
      </c>
      <c r="AK428" s="126" t="str">
        <f t="shared" si="81"/>
        <v/>
      </c>
    </row>
    <row r="429" spans="2:37" ht="15" x14ac:dyDescent="0.2">
      <c r="B429" s="161">
        <v>417</v>
      </c>
      <c r="C429" s="345"/>
      <c r="D429" s="55"/>
      <c r="E429" s="55"/>
      <c r="F429" s="271"/>
      <c r="G429" s="124"/>
      <c r="H429" s="124"/>
      <c r="I429" s="176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Z429" s="125">
        <v>417</v>
      </c>
      <c r="AA429" s="125" t="str">
        <f t="shared" si="72"/>
        <v/>
      </c>
      <c r="AB429" s="125" t="str">
        <f t="shared" si="73"/>
        <v/>
      </c>
      <c r="AC429" s="125" t="str">
        <f t="shared" si="74"/>
        <v/>
      </c>
      <c r="AD429" s="125" t="str">
        <f t="shared" si="75"/>
        <v/>
      </c>
      <c r="AE429" s="126">
        <v>417</v>
      </c>
      <c r="AF429" s="126" t="str">
        <f t="shared" si="76"/>
        <v/>
      </c>
      <c r="AG429" s="126" t="str">
        <f t="shared" si="77"/>
        <v/>
      </c>
      <c r="AH429" s="126" t="str">
        <f t="shared" si="78"/>
        <v/>
      </c>
      <c r="AI429" s="126" t="str">
        <f t="shared" si="79"/>
        <v/>
      </c>
      <c r="AJ429" s="126" t="str">
        <f t="shared" si="80"/>
        <v/>
      </c>
      <c r="AK429" s="126" t="str">
        <f t="shared" si="81"/>
        <v/>
      </c>
    </row>
    <row r="430" spans="2:37" ht="15" x14ac:dyDescent="0.2">
      <c r="B430" s="161">
        <v>418</v>
      </c>
      <c r="C430" s="345"/>
      <c r="D430" s="55"/>
      <c r="E430" s="55"/>
      <c r="F430" s="271"/>
      <c r="G430" s="124"/>
      <c r="H430" s="124"/>
      <c r="I430" s="176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Z430" s="125">
        <v>418</v>
      </c>
      <c r="AA430" s="125" t="str">
        <f t="shared" si="72"/>
        <v/>
      </c>
      <c r="AB430" s="125" t="str">
        <f t="shared" si="73"/>
        <v/>
      </c>
      <c r="AC430" s="125" t="str">
        <f t="shared" si="74"/>
        <v/>
      </c>
      <c r="AD430" s="125" t="str">
        <f t="shared" si="75"/>
        <v/>
      </c>
      <c r="AE430" s="126">
        <v>418</v>
      </c>
      <c r="AF430" s="126" t="str">
        <f t="shared" si="76"/>
        <v/>
      </c>
      <c r="AG430" s="126" t="str">
        <f t="shared" si="77"/>
        <v/>
      </c>
      <c r="AH430" s="126" t="str">
        <f t="shared" si="78"/>
        <v/>
      </c>
      <c r="AI430" s="126" t="str">
        <f t="shared" si="79"/>
        <v/>
      </c>
      <c r="AJ430" s="126" t="str">
        <f t="shared" si="80"/>
        <v/>
      </c>
      <c r="AK430" s="126" t="str">
        <f t="shared" si="81"/>
        <v/>
      </c>
    </row>
    <row r="431" spans="2:37" ht="15" x14ac:dyDescent="0.2">
      <c r="B431" s="161">
        <v>419</v>
      </c>
      <c r="C431" s="345"/>
      <c r="D431" s="55"/>
      <c r="E431" s="55"/>
      <c r="F431" s="271"/>
      <c r="G431" s="124"/>
      <c r="H431" s="124"/>
      <c r="I431" s="176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Z431" s="125">
        <v>419</v>
      </c>
      <c r="AA431" s="125" t="str">
        <f t="shared" si="72"/>
        <v/>
      </c>
      <c r="AB431" s="125" t="str">
        <f t="shared" si="73"/>
        <v/>
      </c>
      <c r="AC431" s="125" t="str">
        <f t="shared" si="74"/>
        <v/>
      </c>
      <c r="AD431" s="125" t="str">
        <f t="shared" si="75"/>
        <v/>
      </c>
      <c r="AE431" s="126">
        <v>419</v>
      </c>
      <c r="AF431" s="126" t="str">
        <f t="shared" si="76"/>
        <v/>
      </c>
      <c r="AG431" s="126" t="str">
        <f t="shared" si="77"/>
        <v/>
      </c>
      <c r="AH431" s="126" t="str">
        <f t="shared" si="78"/>
        <v/>
      </c>
      <c r="AI431" s="126" t="str">
        <f t="shared" si="79"/>
        <v/>
      </c>
      <c r="AJ431" s="126" t="str">
        <f t="shared" si="80"/>
        <v/>
      </c>
      <c r="AK431" s="126" t="str">
        <f t="shared" si="81"/>
        <v/>
      </c>
    </row>
    <row r="432" spans="2:37" ht="15" x14ac:dyDescent="0.2">
      <c r="B432" s="161">
        <v>420</v>
      </c>
      <c r="C432" s="345"/>
      <c r="D432" s="55"/>
      <c r="E432" s="55"/>
      <c r="F432" s="271"/>
      <c r="G432" s="124"/>
      <c r="H432" s="124"/>
      <c r="I432" s="176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Z432" s="125">
        <v>420</v>
      </c>
      <c r="AA432" s="125" t="str">
        <f t="shared" si="72"/>
        <v/>
      </c>
      <c r="AB432" s="125" t="str">
        <f t="shared" si="73"/>
        <v/>
      </c>
      <c r="AC432" s="125" t="str">
        <f t="shared" si="74"/>
        <v/>
      </c>
      <c r="AD432" s="125" t="str">
        <f t="shared" si="75"/>
        <v/>
      </c>
      <c r="AE432" s="126">
        <v>420</v>
      </c>
      <c r="AF432" s="126" t="str">
        <f t="shared" si="76"/>
        <v/>
      </c>
      <c r="AG432" s="126" t="str">
        <f t="shared" si="77"/>
        <v/>
      </c>
      <c r="AH432" s="126" t="str">
        <f t="shared" si="78"/>
        <v/>
      </c>
      <c r="AI432" s="126" t="str">
        <f t="shared" si="79"/>
        <v/>
      </c>
      <c r="AJ432" s="126" t="str">
        <f t="shared" si="80"/>
        <v/>
      </c>
      <c r="AK432" s="126" t="str">
        <f t="shared" si="81"/>
        <v/>
      </c>
    </row>
    <row r="433" spans="2:37" ht="15" x14ac:dyDescent="0.2">
      <c r="B433" s="161">
        <v>421</v>
      </c>
      <c r="C433" s="345"/>
      <c r="D433" s="55"/>
      <c r="E433" s="55"/>
      <c r="F433" s="271"/>
      <c r="G433" s="124"/>
      <c r="H433" s="124"/>
      <c r="I433" s="176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Z433" s="125">
        <v>421</v>
      </c>
      <c r="AA433" s="125" t="str">
        <f t="shared" si="72"/>
        <v/>
      </c>
      <c r="AB433" s="125" t="str">
        <f t="shared" si="73"/>
        <v/>
      </c>
      <c r="AC433" s="125" t="str">
        <f t="shared" si="74"/>
        <v/>
      </c>
      <c r="AD433" s="125" t="str">
        <f t="shared" si="75"/>
        <v/>
      </c>
      <c r="AE433" s="126">
        <v>421</v>
      </c>
      <c r="AF433" s="126" t="str">
        <f t="shared" si="76"/>
        <v/>
      </c>
      <c r="AG433" s="126" t="str">
        <f t="shared" si="77"/>
        <v/>
      </c>
      <c r="AH433" s="126" t="str">
        <f t="shared" si="78"/>
        <v/>
      </c>
      <c r="AI433" s="126" t="str">
        <f t="shared" si="79"/>
        <v/>
      </c>
      <c r="AJ433" s="126" t="str">
        <f t="shared" si="80"/>
        <v/>
      </c>
      <c r="AK433" s="126" t="str">
        <f t="shared" si="81"/>
        <v/>
      </c>
    </row>
    <row r="434" spans="2:37" ht="15" x14ac:dyDescent="0.2">
      <c r="B434" s="161">
        <v>422</v>
      </c>
      <c r="C434" s="345"/>
      <c r="D434" s="55"/>
      <c r="E434" s="55"/>
      <c r="F434" s="271"/>
      <c r="G434" s="124"/>
      <c r="H434" s="124"/>
      <c r="I434" s="176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Z434" s="125">
        <v>422</v>
      </c>
      <c r="AA434" s="125" t="str">
        <f t="shared" si="72"/>
        <v/>
      </c>
      <c r="AB434" s="125" t="str">
        <f t="shared" si="73"/>
        <v/>
      </c>
      <c r="AC434" s="125" t="str">
        <f t="shared" si="74"/>
        <v/>
      </c>
      <c r="AD434" s="125" t="str">
        <f t="shared" si="75"/>
        <v/>
      </c>
      <c r="AE434" s="126">
        <v>422</v>
      </c>
      <c r="AF434" s="126" t="str">
        <f t="shared" si="76"/>
        <v/>
      </c>
      <c r="AG434" s="126" t="str">
        <f t="shared" si="77"/>
        <v/>
      </c>
      <c r="AH434" s="126" t="str">
        <f t="shared" si="78"/>
        <v/>
      </c>
      <c r="AI434" s="126" t="str">
        <f t="shared" si="79"/>
        <v/>
      </c>
      <c r="AJ434" s="126" t="str">
        <f t="shared" si="80"/>
        <v/>
      </c>
      <c r="AK434" s="126" t="str">
        <f t="shared" si="81"/>
        <v/>
      </c>
    </row>
    <row r="435" spans="2:37" ht="15" x14ac:dyDescent="0.2">
      <c r="B435" s="161">
        <v>423</v>
      </c>
      <c r="C435" s="345"/>
      <c r="D435" s="55"/>
      <c r="E435" s="55"/>
      <c r="F435" s="271"/>
      <c r="G435" s="124"/>
      <c r="H435" s="124"/>
      <c r="I435" s="176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Z435" s="125">
        <v>423</v>
      </c>
      <c r="AA435" s="125" t="str">
        <f t="shared" si="72"/>
        <v/>
      </c>
      <c r="AB435" s="125" t="str">
        <f t="shared" si="73"/>
        <v/>
      </c>
      <c r="AC435" s="125" t="str">
        <f t="shared" si="74"/>
        <v/>
      </c>
      <c r="AD435" s="125" t="str">
        <f t="shared" si="75"/>
        <v/>
      </c>
      <c r="AE435" s="126">
        <v>423</v>
      </c>
      <c r="AF435" s="126" t="str">
        <f t="shared" si="76"/>
        <v/>
      </c>
      <c r="AG435" s="126" t="str">
        <f t="shared" si="77"/>
        <v/>
      </c>
      <c r="AH435" s="126" t="str">
        <f t="shared" si="78"/>
        <v/>
      </c>
      <c r="AI435" s="126" t="str">
        <f t="shared" si="79"/>
        <v/>
      </c>
      <c r="AJ435" s="126" t="str">
        <f t="shared" si="80"/>
        <v/>
      </c>
      <c r="AK435" s="126" t="str">
        <f t="shared" si="81"/>
        <v/>
      </c>
    </row>
    <row r="436" spans="2:37" ht="15" x14ac:dyDescent="0.2">
      <c r="B436" s="161">
        <v>424</v>
      </c>
      <c r="C436" s="345"/>
      <c r="D436" s="55"/>
      <c r="E436" s="55"/>
      <c r="F436" s="271"/>
      <c r="G436" s="124"/>
      <c r="H436" s="124"/>
      <c r="I436" s="176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Z436" s="125">
        <v>424</v>
      </c>
      <c r="AA436" s="125" t="str">
        <f t="shared" si="72"/>
        <v/>
      </c>
      <c r="AB436" s="125" t="str">
        <f t="shared" si="73"/>
        <v/>
      </c>
      <c r="AC436" s="125" t="str">
        <f t="shared" si="74"/>
        <v/>
      </c>
      <c r="AD436" s="125" t="str">
        <f t="shared" si="75"/>
        <v/>
      </c>
      <c r="AE436" s="126">
        <v>424</v>
      </c>
      <c r="AF436" s="126" t="str">
        <f t="shared" si="76"/>
        <v/>
      </c>
      <c r="AG436" s="126" t="str">
        <f t="shared" si="77"/>
        <v/>
      </c>
      <c r="AH436" s="126" t="str">
        <f t="shared" si="78"/>
        <v/>
      </c>
      <c r="AI436" s="126" t="str">
        <f t="shared" si="79"/>
        <v/>
      </c>
      <c r="AJ436" s="126" t="str">
        <f t="shared" si="80"/>
        <v/>
      </c>
      <c r="AK436" s="126" t="str">
        <f t="shared" si="81"/>
        <v/>
      </c>
    </row>
    <row r="437" spans="2:37" ht="15" x14ac:dyDescent="0.2">
      <c r="B437" s="161">
        <v>425</v>
      </c>
      <c r="C437" s="345"/>
      <c r="D437" s="55"/>
      <c r="E437" s="55"/>
      <c r="F437" s="271"/>
      <c r="G437" s="124"/>
      <c r="H437" s="124"/>
      <c r="I437" s="176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Z437" s="125">
        <v>425</v>
      </c>
      <c r="AA437" s="125" t="str">
        <f t="shared" si="72"/>
        <v/>
      </c>
      <c r="AB437" s="125" t="str">
        <f t="shared" si="73"/>
        <v/>
      </c>
      <c r="AC437" s="125" t="str">
        <f t="shared" si="74"/>
        <v/>
      </c>
      <c r="AD437" s="125" t="str">
        <f t="shared" si="75"/>
        <v/>
      </c>
      <c r="AE437" s="126">
        <v>425</v>
      </c>
      <c r="AF437" s="126" t="str">
        <f t="shared" si="76"/>
        <v/>
      </c>
      <c r="AG437" s="126" t="str">
        <f t="shared" si="77"/>
        <v/>
      </c>
      <c r="AH437" s="126" t="str">
        <f t="shared" si="78"/>
        <v/>
      </c>
      <c r="AI437" s="126" t="str">
        <f t="shared" si="79"/>
        <v/>
      </c>
      <c r="AJ437" s="126" t="str">
        <f t="shared" si="80"/>
        <v/>
      </c>
      <c r="AK437" s="126" t="str">
        <f t="shared" si="81"/>
        <v/>
      </c>
    </row>
    <row r="438" spans="2:37" ht="15" x14ac:dyDescent="0.2">
      <c r="B438" s="161">
        <v>426</v>
      </c>
      <c r="C438" s="345"/>
      <c r="D438" s="55"/>
      <c r="E438" s="55"/>
      <c r="F438" s="271"/>
      <c r="G438" s="124"/>
      <c r="H438" s="124"/>
      <c r="I438" s="176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Z438" s="125">
        <v>426</v>
      </c>
      <c r="AA438" s="125" t="str">
        <f t="shared" si="72"/>
        <v/>
      </c>
      <c r="AB438" s="125" t="str">
        <f t="shared" si="73"/>
        <v/>
      </c>
      <c r="AC438" s="125" t="str">
        <f t="shared" si="74"/>
        <v/>
      </c>
      <c r="AD438" s="125" t="str">
        <f t="shared" si="75"/>
        <v/>
      </c>
      <c r="AE438" s="126">
        <v>426</v>
      </c>
      <c r="AF438" s="126" t="str">
        <f t="shared" si="76"/>
        <v/>
      </c>
      <c r="AG438" s="126" t="str">
        <f t="shared" si="77"/>
        <v/>
      </c>
      <c r="AH438" s="126" t="str">
        <f t="shared" si="78"/>
        <v/>
      </c>
      <c r="AI438" s="126" t="str">
        <f t="shared" si="79"/>
        <v/>
      </c>
      <c r="AJ438" s="126" t="str">
        <f t="shared" si="80"/>
        <v/>
      </c>
      <c r="AK438" s="126" t="str">
        <f t="shared" si="81"/>
        <v/>
      </c>
    </row>
    <row r="439" spans="2:37" ht="15" x14ac:dyDescent="0.2">
      <c r="B439" s="161">
        <v>427</v>
      </c>
      <c r="C439" s="345"/>
      <c r="D439" s="55"/>
      <c r="E439" s="55"/>
      <c r="F439" s="271"/>
      <c r="G439" s="124"/>
      <c r="H439" s="124"/>
      <c r="I439" s="176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Z439" s="125">
        <v>427</v>
      </c>
      <c r="AA439" s="125" t="str">
        <f t="shared" si="72"/>
        <v/>
      </c>
      <c r="AB439" s="125" t="str">
        <f t="shared" si="73"/>
        <v/>
      </c>
      <c r="AC439" s="125" t="str">
        <f t="shared" si="74"/>
        <v/>
      </c>
      <c r="AD439" s="125" t="str">
        <f t="shared" si="75"/>
        <v/>
      </c>
      <c r="AE439" s="126">
        <v>427</v>
      </c>
      <c r="AF439" s="126" t="str">
        <f t="shared" si="76"/>
        <v/>
      </c>
      <c r="AG439" s="126" t="str">
        <f t="shared" si="77"/>
        <v/>
      </c>
      <c r="AH439" s="126" t="str">
        <f t="shared" si="78"/>
        <v/>
      </c>
      <c r="AI439" s="126" t="str">
        <f t="shared" si="79"/>
        <v/>
      </c>
      <c r="AJ439" s="126" t="str">
        <f t="shared" si="80"/>
        <v/>
      </c>
      <c r="AK439" s="126" t="str">
        <f t="shared" si="81"/>
        <v/>
      </c>
    </row>
    <row r="440" spans="2:37" ht="15" x14ac:dyDescent="0.2">
      <c r="B440" s="161">
        <v>428</v>
      </c>
      <c r="C440" s="345"/>
      <c r="D440" s="55"/>
      <c r="E440" s="55"/>
      <c r="F440" s="271"/>
      <c r="G440" s="124"/>
      <c r="H440" s="124"/>
      <c r="I440" s="176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Z440" s="125">
        <v>428</v>
      </c>
      <c r="AA440" s="125" t="str">
        <f t="shared" si="72"/>
        <v/>
      </c>
      <c r="AB440" s="125" t="str">
        <f t="shared" si="73"/>
        <v/>
      </c>
      <c r="AC440" s="125" t="str">
        <f t="shared" si="74"/>
        <v/>
      </c>
      <c r="AD440" s="125" t="str">
        <f t="shared" si="75"/>
        <v/>
      </c>
      <c r="AE440" s="126">
        <v>428</v>
      </c>
      <c r="AF440" s="126" t="str">
        <f t="shared" si="76"/>
        <v/>
      </c>
      <c r="AG440" s="126" t="str">
        <f t="shared" si="77"/>
        <v/>
      </c>
      <c r="AH440" s="126" t="str">
        <f t="shared" si="78"/>
        <v/>
      </c>
      <c r="AI440" s="126" t="str">
        <f t="shared" si="79"/>
        <v/>
      </c>
      <c r="AJ440" s="126" t="str">
        <f t="shared" si="80"/>
        <v/>
      </c>
      <c r="AK440" s="126" t="str">
        <f t="shared" si="81"/>
        <v/>
      </c>
    </row>
    <row r="441" spans="2:37" ht="15" x14ac:dyDescent="0.2">
      <c r="B441" s="161">
        <v>429</v>
      </c>
      <c r="C441" s="345"/>
      <c r="D441" s="55"/>
      <c r="E441" s="55"/>
      <c r="F441" s="271"/>
      <c r="G441" s="124"/>
      <c r="H441" s="124"/>
      <c r="I441" s="176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Z441" s="125">
        <v>429</v>
      </c>
      <c r="AA441" s="125" t="str">
        <f t="shared" si="72"/>
        <v/>
      </c>
      <c r="AB441" s="125" t="str">
        <f t="shared" si="73"/>
        <v/>
      </c>
      <c r="AC441" s="125" t="str">
        <f t="shared" si="74"/>
        <v/>
      </c>
      <c r="AD441" s="125" t="str">
        <f t="shared" si="75"/>
        <v/>
      </c>
      <c r="AE441" s="126">
        <v>429</v>
      </c>
      <c r="AF441" s="126" t="str">
        <f t="shared" si="76"/>
        <v/>
      </c>
      <c r="AG441" s="126" t="str">
        <f t="shared" si="77"/>
        <v/>
      </c>
      <c r="AH441" s="126" t="str">
        <f t="shared" si="78"/>
        <v/>
      </c>
      <c r="AI441" s="126" t="str">
        <f t="shared" si="79"/>
        <v/>
      </c>
      <c r="AJ441" s="126" t="str">
        <f t="shared" si="80"/>
        <v/>
      </c>
      <c r="AK441" s="126" t="str">
        <f t="shared" si="81"/>
        <v/>
      </c>
    </row>
    <row r="442" spans="2:37" ht="15" x14ac:dyDescent="0.2">
      <c r="B442" s="161">
        <v>430</v>
      </c>
      <c r="C442" s="345"/>
      <c r="D442" s="55"/>
      <c r="E442" s="55"/>
      <c r="F442" s="271"/>
      <c r="G442" s="124"/>
      <c r="H442" s="124"/>
      <c r="I442" s="176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Z442" s="125">
        <v>430</v>
      </c>
      <c r="AA442" s="125" t="str">
        <f t="shared" si="72"/>
        <v/>
      </c>
      <c r="AB442" s="125" t="str">
        <f t="shared" si="73"/>
        <v/>
      </c>
      <c r="AC442" s="125" t="str">
        <f t="shared" si="74"/>
        <v/>
      </c>
      <c r="AD442" s="125" t="str">
        <f t="shared" si="75"/>
        <v/>
      </c>
      <c r="AE442" s="126">
        <v>430</v>
      </c>
      <c r="AF442" s="126" t="str">
        <f t="shared" si="76"/>
        <v/>
      </c>
      <c r="AG442" s="126" t="str">
        <f t="shared" si="77"/>
        <v/>
      </c>
      <c r="AH442" s="126" t="str">
        <f t="shared" si="78"/>
        <v/>
      </c>
      <c r="AI442" s="126" t="str">
        <f t="shared" si="79"/>
        <v/>
      </c>
      <c r="AJ442" s="126" t="str">
        <f t="shared" si="80"/>
        <v/>
      </c>
      <c r="AK442" s="126" t="str">
        <f t="shared" si="81"/>
        <v/>
      </c>
    </row>
    <row r="443" spans="2:37" ht="15" x14ac:dyDescent="0.2">
      <c r="B443" s="161">
        <v>431</v>
      </c>
      <c r="C443" s="345"/>
      <c r="D443" s="55"/>
      <c r="E443" s="55"/>
      <c r="F443" s="271"/>
      <c r="G443" s="124"/>
      <c r="H443" s="124"/>
      <c r="I443" s="176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Z443" s="125">
        <v>431</v>
      </c>
      <c r="AA443" s="125" t="str">
        <f t="shared" si="72"/>
        <v/>
      </c>
      <c r="AB443" s="125" t="str">
        <f t="shared" si="73"/>
        <v/>
      </c>
      <c r="AC443" s="125" t="str">
        <f t="shared" si="74"/>
        <v/>
      </c>
      <c r="AD443" s="125" t="str">
        <f t="shared" si="75"/>
        <v/>
      </c>
      <c r="AE443" s="126">
        <v>431</v>
      </c>
      <c r="AF443" s="126" t="str">
        <f t="shared" si="76"/>
        <v/>
      </c>
      <c r="AG443" s="126" t="str">
        <f t="shared" si="77"/>
        <v/>
      </c>
      <c r="AH443" s="126" t="str">
        <f t="shared" si="78"/>
        <v/>
      </c>
      <c r="AI443" s="126" t="str">
        <f t="shared" si="79"/>
        <v/>
      </c>
      <c r="AJ443" s="126" t="str">
        <f t="shared" si="80"/>
        <v/>
      </c>
      <c r="AK443" s="126" t="str">
        <f t="shared" si="81"/>
        <v/>
      </c>
    </row>
    <row r="444" spans="2:37" ht="15" x14ac:dyDescent="0.2">
      <c r="B444" s="161">
        <v>432</v>
      </c>
      <c r="C444" s="345"/>
      <c r="D444" s="55"/>
      <c r="E444" s="55"/>
      <c r="F444" s="271"/>
      <c r="G444" s="124"/>
      <c r="H444" s="124"/>
      <c r="I444" s="176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Z444" s="125">
        <v>432</v>
      </c>
      <c r="AA444" s="125" t="str">
        <f t="shared" si="72"/>
        <v/>
      </c>
      <c r="AB444" s="125" t="str">
        <f t="shared" si="73"/>
        <v/>
      </c>
      <c r="AC444" s="125" t="str">
        <f t="shared" si="74"/>
        <v/>
      </c>
      <c r="AD444" s="125" t="str">
        <f t="shared" si="75"/>
        <v/>
      </c>
      <c r="AE444" s="126">
        <v>432</v>
      </c>
      <c r="AF444" s="126" t="str">
        <f t="shared" si="76"/>
        <v/>
      </c>
      <c r="AG444" s="126" t="str">
        <f t="shared" si="77"/>
        <v/>
      </c>
      <c r="AH444" s="126" t="str">
        <f t="shared" si="78"/>
        <v/>
      </c>
      <c r="AI444" s="126" t="str">
        <f t="shared" si="79"/>
        <v/>
      </c>
      <c r="AJ444" s="126" t="str">
        <f t="shared" si="80"/>
        <v/>
      </c>
      <c r="AK444" s="126" t="str">
        <f t="shared" si="81"/>
        <v/>
      </c>
    </row>
    <row r="445" spans="2:37" ht="15" x14ac:dyDescent="0.2">
      <c r="B445" s="161">
        <v>433</v>
      </c>
      <c r="C445" s="345"/>
      <c r="D445" s="55"/>
      <c r="E445" s="55"/>
      <c r="F445" s="271"/>
      <c r="G445" s="124"/>
      <c r="H445" s="124"/>
      <c r="I445" s="176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Z445" s="125">
        <v>433</v>
      </c>
      <c r="AA445" s="125" t="str">
        <f t="shared" si="72"/>
        <v/>
      </c>
      <c r="AB445" s="125" t="str">
        <f t="shared" si="73"/>
        <v/>
      </c>
      <c r="AC445" s="125" t="str">
        <f t="shared" si="74"/>
        <v/>
      </c>
      <c r="AD445" s="125" t="str">
        <f t="shared" si="75"/>
        <v/>
      </c>
      <c r="AE445" s="126">
        <v>433</v>
      </c>
      <c r="AF445" s="126" t="str">
        <f t="shared" si="76"/>
        <v/>
      </c>
      <c r="AG445" s="126" t="str">
        <f t="shared" si="77"/>
        <v/>
      </c>
      <c r="AH445" s="126" t="str">
        <f t="shared" si="78"/>
        <v/>
      </c>
      <c r="AI445" s="126" t="str">
        <f t="shared" si="79"/>
        <v/>
      </c>
      <c r="AJ445" s="126" t="str">
        <f t="shared" si="80"/>
        <v/>
      </c>
      <c r="AK445" s="126" t="str">
        <f t="shared" si="81"/>
        <v/>
      </c>
    </row>
    <row r="446" spans="2:37" ht="15" x14ac:dyDescent="0.2">
      <c r="B446" s="161">
        <v>434</v>
      </c>
      <c r="C446" s="345"/>
      <c r="D446" s="55"/>
      <c r="E446" s="55"/>
      <c r="F446" s="271"/>
      <c r="G446" s="124"/>
      <c r="H446" s="124"/>
      <c r="I446" s="176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Z446" s="125">
        <v>434</v>
      </c>
      <c r="AA446" s="125" t="str">
        <f t="shared" si="72"/>
        <v/>
      </c>
      <c r="AB446" s="125" t="str">
        <f t="shared" si="73"/>
        <v/>
      </c>
      <c r="AC446" s="125" t="str">
        <f t="shared" si="74"/>
        <v/>
      </c>
      <c r="AD446" s="125" t="str">
        <f t="shared" si="75"/>
        <v/>
      </c>
      <c r="AE446" s="126">
        <v>434</v>
      </c>
      <c r="AF446" s="126" t="str">
        <f t="shared" si="76"/>
        <v/>
      </c>
      <c r="AG446" s="126" t="str">
        <f t="shared" si="77"/>
        <v/>
      </c>
      <c r="AH446" s="126" t="str">
        <f t="shared" si="78"/>
        <v/>
      </c>
      <c r="AI446" s="126" t="str">
        <f t="shared" si="79"/>
        <v/>
      </c>
      <c r="AJ446" s="126" t="str">
        <f t="shared" si="80"/>
        <v/>
      </c>
      <c r="AK446" s="126" t="str">
        <f t="shared" si="81"/>
        <v/>
      </c>
    </row>
    <row r="447" spans="2:37" ht="15" x14ac:dyDescent="0.2">
      <c r="B447" s="161">
        <v>435</v>
      </c>
      <c r="C447" s="345"/>
      <c r="D447" s="55"/>
      <c r="E447" s="55"/>
      <c r="F447" s="271"/>
      <c r="G447" s="124"/>
      <c r="H447" s="124"/>
      <c r="I447" s="176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Z447" s="125">
        <v>435</v>
      </c>
      <c r="AA447" s="125" t="str">
        <f t="shared" si="72"/>
        <v/>
      </c>
      <c r="AB447" s="125" t="str">
        <f t="shared" si="73"/>
        <v/>
      </c>
      <c r="AC447" s="125" t="str">
        <f t="shared" si="74"/>
        <v/>
      </c>
      <c r="AD447" s="125" t="str">
        <f t="shared" si="75"/>
        <v/>
      </c>
      <c r="AE447" s="126">
        <v>435</v>
      </c>
      <c r="AF447" s="126" t="str">
        <f t="shared" si="76"/>
        <v/>
      </c>
      <c r="AG447" s="126" t="str">
        <f t="shared" si="77"/>
        <v/>
      </c>
      <c r="AH447" s="126" t="str">
        <f t="shared" si="78"/>
        <v/>
      </c>
      <c r="AI447" s="126" t="str">
        <f t="shared" si="79"/>
        <v/>
      </c>
      <c r="AJ447" s="126" t="str">
        <f t="shared" si="80"/>
        <v/>
      </c>
      <c r="AK447" s="126" t="str">
        <f t="shared" si="81"/>
        <v/>
      </c>
    </row>
    <row r="448" spans="2:37" ht="15" x14ac:dyDescent="0.2">
      <c r="B448" s="161">
        <v>436</v>
      </c>
      <c r="C448" s="345"/>
      <c r="D448" s="55"/>
      <c r="E448" s="55"/>
      <c r="F448" s="271"/>
      <c r="G448" s="124"/>
      <c r="H448" s="124"/>
      <c r="I448" s="176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Z448" s="125">
        <v>436</v>
      </c>
      <c r="AA448" s="125" t="str">
        <f t="shared" si="72"/>
        <v/>
      </c>
      <c r="AB448" s="125" t="str">
        <f t="shared" si="73"/>
        <v/>
      </c>
      <c r="AC448" s="125" t="str">
        <f t="shared" si="74"/>
        <v/>
      </c>
      <c r="AD448" s="125" t="str">
        <f t="shared" si="75"/>
        <v/>
      </c>
      <c r="AE448" s="126">
        <v>436</v>
      </c>
      <c r="AF448" s="126" t="str">
        <f t="shared" si="76"/>
        <v/>
      </c>
      <c r="AG448" s="126" t="str">
        <f t="shared" si="77"/>
        <v/>
      </c>
      <c r="AH448" s="126" t="str">
        <f t="shared" si="78"/>
        <v/>
      </c>
      <c r="AI448" s="126" t="str">
        <f t="shared" si="79"/>
        <v/>
      </c>
      <c r="AJ448" s="126" t="str">
        <f t="shared" si="80"/>
        <v/>
      </c>
      <c r="AK448" s="126" t="str">
        <f t="shared" si="81"/>
        <v/>
      </c>
    </row>
    <row r="449" spans="2:37" ht="15" x14ac:dyDescent="0.2">
      <c r="B449" s="161">
        <v>437</v>
      </c>
      <c r="C449" s="345"/>
      <c r="D449" s="55"/>
      <c r="E449" s="55"/>
      <c r="F449" s="271"/>
      <c r="G449" s="124"/>
      <c r="H449" s="124"/>
      <c r="I449" s="176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Z449" s="125">
        <v>437</v>
      </c>
      <c r="AA449" s="125" t="str">
        <f t="shared" si="72"/>
        <v/>
      </c>
      <c r="AB449" s="125" t="str">
        <f t="shared" si="73"/>
        <v/>
      </c>
      <c r="AC449" s="125" t="str">
        <f t="shared" si="74"/>
        <v/>
      </c>
      <c r="AD449" s="125" t="str">
        <f t="shared" si="75"/>
        <v/>
      </c>
      <c r="AE449" s="126">
        <v>437</v>
      </c>
      <c r="AF449" s="126" t="str">
        <f t="shared" si="76"/>
        <v/>
      </c>
      <c r="AG449" s="126" t="str">
        <f t="shared" si="77"/>
        <v/>
      </c>
      <c r="AH449" s="126" t="str">
        <f t="shared" si="78"/>
        <v/>
      </c>
      <c r="AI449" s="126" t="str">
        <f t="shared" si="79"/>
        <v/>
      </c>
      <c r="AJ449" s="126" t="str">
        <f t="shared" si="80"/>
        <v/>
      </c>
      <c r="AK449" s="126" t="str">
        <f t="shared" si="81"/>
        <v/>
      </c>
    </row>
    <row r="450" spans="2:37" ht="15" x14ac:dyDescent="0.2">
      <c r="B450" s="161">
        <v>438</v>
      </c>
      <c r="C450" s="345"/>
      <c r="D450" s="55"/>
      <c r="E450" s="55"/>
      <c r="F450" s="271"/>
      <c r="G450" s="124"/>
      <c r="H450" s="124"/>
      <c r="I450" s="176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Z450" s="125">
        <v>438</v>
      </c>
      <c r="AA450" s="125" t="str">
        <f t="shared" si="72"/>
        <v/>
      </c>
      <c r="AB450" s="125" t="str">
        <f t="shared" si="73"/>
        <v/>
      </c>
      <c r="AC450" s="125" t="str">
        <f t="shared" si="74"/>
        <v/>
      </c>
      <c r="AD450" s="125" t="str">
        <f t="shared" si="75"/>
        <v/>
      </c>
      <c r="AE450" s="126">
        <v>438</v>
      </c>
      <c r="AF450" s="126" t="str">
        <f t="shared" si="76"/>
        <v/>
      </c>
      <c r="AG450" s="126" t="str">
        <f t="shared" si="77"/>
        <v/>
      </c>
      <c r="AH450" s="126" t="str">
        <f t="shared" si="78"/>
        <v/>
      </c>
      <c r="AI450" s="126" t="str">
        <f t="shared" si="79"/>
        <v/>
      </c>
      <c r="AJ450" s="126" t="str">
        <f t="shared" si="80"/>
        <v/>
      </c>
      <c r="AK450" s="126" t="str">
        <f t="shared" si="81"/>
        <v/>
      </c>
    </row>
    <row r="451" spans="2:37" ht="15" x14ac:dyDescent="0.2">
      <c r="B451" s="161">
        <v>439</v>
      </c>
      <c r="C451" s="345"/>
      <c r="D451" s="55"/>
      <c r="E451" s="55"/>
      <c r="F451" s="271"/>
      <c r="G451" s="124"/>
      <c r="H451" s="124"/>
      <c r="I451" s="176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Z451" s="125">
        <v>439</v>
      </c>
      <c r="AA451" s="125" t="str">
        <f t="shared" si="72"/>
        <v/>
      </c>
      <c r="AB451" s="125" t="str">
        <f t="shared" si="73"/>
        <v/>
      </c>
      <c r="AC451" s="125" t="str">
        <f t="shared" si="74"/>
        <v/>
      </c>
      <c r="AD451" s="125" t="str">
        <f t="shared" si="75"/>
        <v/>
      </c>
      <c r="AE451" s="126">
        <v>439</v>
      </c>
      <c r="AF451" s="126" t="str">
        <f t="shared" si="76"/>
        <v/>
      </c>
      <c r="AG451" s="126" t="str">
        <f t="shared" si="77"/>
        <v/>
      </c>
      <c r="AH451" s="126" t="str">
        <f t="shared" si="78"/>
        <v/>
      </c>
      <c r="AI451" s="126" t="str">
        <f t="shared" si="79"/>
        <v/>
      </c>
      <c r="AJ451" s="126" t="str">
        <f t="shared" si="80"/>
        <v/>
      </c>
      <c r="AK451" s="126" t="str">
        <f t="shared" si="81"/>
        <v/>
      </c>
    </row>
    <row r="452" spans="2:37" ht="15" x14ac:dyDescent="0.2">
      <c r="B452" s="161">
        <v>440</v>
      </c>
      <c r="C452" s="345"/>
      <c r="D452" s="55"/>
      <c r="E452" s="55"/>
      <c r="F452" s="271"/>
      <c r="G452" s="124"/>
      <c r="H452" s="124"/>
      <c r="I452" s="176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Z452" s="125">
        <v>440</v>
      </c>
      <c r="AA452" s="125" t="str">
        <f t="shared" si="72"/>
        <v/>
      </c>
      <c r="AB452" s="125" t="str">
        <f t="shared" si="73"/>
        <v/>
      </c>
      <c r="AC452" s="125" t="str">
        <f t="shared" si="74"/>
        <v/>
      </c>
      <c r="AD452" s="125" t="str">
        <f t="shared" si="75"/>
        <v/>
      </c>
      <c r="AE452" s="126">
        <v>440</v>
      </c>
      <c r="AF452" s="126" t="str">
        <f t="shared" si="76"/>
        <v/>
      </c>
      <c r="AG452" s="126" t="str">
        <f t="shared" si="77"/>
        <v/>
      </c>
      <c r="AH452" s="126" t="str">
        <f t="shared" si="78"/>
        <v/>
      </c>
      <c r="AI452" s="126" t="str">
        <f t="shared" si="79"/>
        <v/>
      </c>
      <c r="AJ452" s="126" t="str">
        <f t="shared" si="80"/>
        <v/>
      </c>
      <c r="AK452" s="126" t="str">
        <f t="shared" si="81"/>
        <v/>
      </c>
    </row>
    <row r="453" spans="2:37" ht="15" x14ac:dyDescent="0.2">
      <c r="B453" s="161">
        <v>441</v>
      </c>
      <c r="C453" s="345"/>
      <c r="D453" s="55"/>
      <c r="E453" s="55"/>
      <c r="F453" s="271"/>
      <c r="G453" s="124"/>
      <c r="H453" s="124"/>
      <c r="I453" s="176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Z453" s="125">
        <v>441</v>
      </c>
      <c r="AA453" s="125" t="str">
        <f t="shared" si="72"/>
        <v/>
      </c>
      <c r="AB453" s="125" t="str">
        <f t="shared" si="73"/>
        <v/>
      </c>
      <c r="AC453" s="125" t="str">
        <f t="shared" si="74"/>
        <v/>
      </c>
      <c r="AD453" s="125" t="str">
        <f t="shared" si="75"/>
        <v/>
      </c>
      <c r="AE453" s="126">
        <v>441</v>
      </c>
      <c r="AF453" s="126" t="str">
        <f t="shared" si="76"/>
        <v/>
      </c>
      <c r="AG453" s="126" t="str">
        <f t="shared" si="77"/>
        <v/>
      </c>
      <c r="AH453" s="126" t="str">
        <f t="shared" si="78"/>
        <v/>
      </c>
      <c r="AI453" s="126" t="str">
        <f t="shared" si="79"/>
        <v/>
      </c>
      <c r="AJ453" s="126" t="str">
        <f t="shared" si="80"/>
        <v/>
      </c>
      <c r="AK453" s="126" t="str">
        <f t="shared" si="81"/>
        <v/>
      </c>
    </row>
    <row r="454" spans="2:37" ht="15" x14ac:dyDescent="0.2">
      <c r="B454" s="161">
        <v>442</v>
      </c>
      <c r="C454" s="345"/>
      <c r="D454" s="55"/>
      <c r="E454" s="55"/>
      <c r="F454" s="271"/>
      <c r="G454" s="124"/>
      <c r="H454" s="124"/>
      <c r="I454" s="176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Z454" s="125">
        <v>442</v>
      </c>
      <c r="AA454" s="125" t="str">
        <f t="shared" si="72"/>
        <v/>
      </c>
      <c r="AB454" s="125" t="str">
        <f t="shared" si="73"/>
        <v/>
      </c>
      <c r="AC454" s="125" t="str">
        <f t="shared" si="74"/>
        <v/>
      </c>
      <c r="AD454" s="125" t="str">
        <f t="shared" si="75"/>
        <v/>
      </c>
      <c r="AE454" s="126">
        <v>442</v>
      </c>
      <c r="AF454" s="126" t="str">
        <f t="shared" si="76"/>
        <v/>
      </c>
      <c r="AG454" s="126" t="str">
        <f t="shared" si="77"/>
        <v/>
      </c>
      <c r="AH454" s="126" t="str">
        <f t="shared" si="78"/>
        <v/>
      </c>
      <c r="AI454" s="126" t="str">
        <f t="shared" si="79"/>
        <v/>
      </c>
      <c r="AJ454" s="126" t="str">
        <f t="shared" si="80"/>
        <v/>
      </c>
      <c r="AK454" s="126" t="str">
        <f t="shared" si="81"/>
        <v/>
      </c>
    </row>
    <row r="455" spans="2:37" ht="15" x14ac:dyDescent="0.2">
      <c r="B455" s="161">
        <v>443</v>
      </c>
      <c r="C455" s="345"/>
      <c r="D455" s="55"/>
      <c r="E455" s="55"/>
      <c r="F455" s="271"/>
      <c r="G455" s="124"/>
      <c r="H455" s="124"/>
      <c r="I455" s="176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Z455" s="125">
        <v>443</v>
      </c>
      <c r="AA455" s="125" t="str">
        <f t="shared" si="72"/>
        <v/>
      </c>
      <c r="AB455" s="125" t="str">
        <f t="shared" si="73"/>
        <v/>
      </c>
      <c r="AC455" s="125" t="str">
        <f t="shared" si="74"/>
        <v/>
      </c>
      <c r="AD455" s="125" t="str">
        <f t="shared" si="75"/>
        <v/>
      </c>
      <c r="AE455" s="126">
        <v>443</v>
      </c>
      <c r="AF455" s="126" t="str">
        <f t="shared" si="76"/>
        <v/>
      </c>
      <c r="AG455" s="126" t="str">
        <f t="shared" si="77"/>
        <v/>
      </c>
      <c r="AH455" s="126" t="str">
        <f t="shared" si="78"/>
        <v/>
      </c>
      <c r="AI455" s="126" t="str">
        <f t="shared" si="79"/>
        <v/>
      </c>
      <c r="AJ455" s="126" t="str">
        <f t="shared" si="80"/>
        <v/>
      </c>
      <c r="AK455" s="126" t="str">
        <f t="shared" si="81"/>
        <v/>
      </c>
    </row>
    <row r="456" spans="2:37" ht="15" x14ac:dyDescent="0.2">
      <c r="B456" s="161">
        <v>444</v>
      </c>
      <c r="C456" s="345"/>
      <c r="D456" s="55"/>
      <c r="E456" s="55"/>
      <c r="F456" s="271"/>
      <c r="G456" s="124"/>
      <c r="H456" s="124"/>
      <c r="I456" s="176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Z456" s="125">
        <v>444</v>
      </c>
      <c r="AA456" s="125" t="str">
        <f t="shared" si="72"/>
        <v/>
      </c>
      <c r="AB456" s="125" t="str">
        <f t="shared" si="73"/>
        <v/>
      </c>
      <c r="AC456" s="125" t="str">
        <f t="shared" si="74"/>
        <v/>
      </c>
      <c r="AD456" s="125" t="str">
        <f t="shared" si="75"/>
        <v/>
      </c>
      <c r="AE456" s="126">
        <v>444</v>
      </c>
      <c r="AF456" s="126" t="str">
        <f t="shared" si="76"/>
        <v/>
      </c>
      <c r="AG456" s="126" t="str">
        <f t="shared" si="77"/>
        <v/>
      </c>
      <c r="AH456" s="126" t="str">
        <f t="shared" si="78"/>
        <v/>
      </c>
      <c r="AI456" s="126" t="str">
        <f t="shared" si="79"/>
        <v/>
      </c>
      <c r="AJ456" s="126" t="str">
        <f t="shared" si="80"/>
        <v/>
      </c>
      <c r="AK456" s="126" t="str">
        <f t="shared" si="81"/>
        <v/>
      </c>
    </row>
    <row r="457" spans="2:37" ht="15" x14ac:dyDescent="0.2">
      <c r="B457" s="161">
        <v>445</v>
      </c>
      <c r="C457" s="345"/>
      <c r="D457" s="55"/>
      <c r="E457" s="55"/>
      <c r="F457" s="271"/>
      <c r="G457" s="124"/>
      <c r="H457" s="124"/>
      <c r="I457" s="176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Z457" s="125">
        <v>445</v>
      </c>
      <c r="AA457" s="125" t="str">
        <f t="shared" si="72"/>
        <v/>
      </c>
      <c r="AB457" s="125" t="str">
        <f t="shared" si="73"/>
        <v/>
      </c>
      <c r="AC457" s="125" t="str">
        <f t="shared" si="74"/>
        <v/>
      </c>
      <c r="AD457" s="125" t="str">
        <f t="shared" si="75"/>
        <v/>
      </c>
      <c r="AE457" s="126">
        <v>445</v>
      </c>
      <c r="AF457" s="126" t="str">
        <f t="shared" si="76"/>
        <v/>
      </c>
      <c r="AG457" s="126" t="str">
        <f t="shared" si="77"/>
        <v/>
      </c>
      <c r="AH457" s="126" t="str">
        <f t="shared" si="78"/>
        <v/>
      </c>
      <c r="AI457" s="126" t="str">
        <f t="shared" si="79"/>
        <v/>
      </c>
      <c r="AJ457" s="126" t="str">
        <f t="shared" si="80"/>
        <v/>
      </c>
      <c r="AK457" s="126" t="str">
        <f t="shared" si="81"/>
        <v/>
      </c>
    </row>
    <row r="458" spans="2:37" ht="15" x14ac:dyDescent="0.2">
      <c r="B458" s="161">
        <v>446</v>
      </c>
      <c r="C458" s="345"/>
      <c r="D458" s="55"/>
      <c r="E458" s="55"/>
      <c r="F458" s="271"/>
      <c r="G458" s="124"/>
      <c r="H458" s="124"/>
      <c r="I458" s="176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Z458" s="125">
        <v>446</v>
      </c>
      <c r="AA458" s="125" t="str">
        <f t="shared" si="72"/>
        <v/>
      </c>
      <c r="AB458" s="125" t="str">
        <f t="shared" si="73"/>
        <v/>
      </c>
      <c r="AC458" s="125" t="str">
        <f t="shared" si="74"/>
        <v/>
      </c>
      <c r="AD458" s="125" t="str">
        <f t="shared" si="75"/>
        <v/>
      </c>
      <c r="AE458" s="126">
        <v>446</v>
      </c>
      <c r="AF458" s="126" t="str">
        <f t="shared" si="76"/>
        <v/>
      </c>
      <c r="AG458" s="126" t="str">
        <f t="shared" si="77"/>
        <v/>
      </c>
      <c r="AH458" s="126" t="str">
        <f t="shared" si="78"/>
        <v/>
      </c>
      <c r="AI458" s="126" t="str">
        <f t="shared" si="79"/>
        <v/>
      </c>
      <c r="AJ458" s="126" t="str">
        <f t="shared" si="80"/>
        <v/>
      </c>
      <c r="AK458" s="126" t="str">
        <f t="shared" si="81"/>
        <v/>
      </c>
    </row>
    <row r="459" spans="2:37" ht="15" x14ac:dyDescent="0.2">
      <c r="B459" s="161">
        <v>447</v>
      </c>
      <c r="C459" s="345"/>
      <c r="D459" s="55"/>
      <c r="E459" s="55"/>
      <c r="F459" s="271"/>
      <c r="G459" s="124"/>
      <c r="H459" s="124"/>
      <c r="I459" s="176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Z459" s="125">
        <v>447</v>
      </c>
      <c r="AA459" s="125" t="str">
        <f t="shared" si="72"/>
        <v/>
      </c>
      <c r="AB459" s="125" t="str">
        <f t="shared" si="73"/>
        <v/>
      </c>
      <c r="AC459" s="125" t="str">
        <f t="shared" si="74"/>
        <v/>
      </c>
      <c r="AD459" s="125" t="str">
        <f t="shared" si="75"/>
        <v/>
      </c>
      <c r="AE459" s="126">
        <v>447</v>
      </c>
      <c r="AF459" s="126" t="str">
        <f t="shared" si="76"/>
        <v/>
      </c>
      <c r="AG459" s="126" t="str">
        <f t="shared" si="77"/>
        <v/>
      </c>
      <c r="AH459" s="126" t="str">
        <f t="shared" si="78"/>
        <v/>
      </c>
      <c r="AI459" s="126" t="str">
        <f t="shared" si="79"/>
        <v/>
      </c>
      <c r="AJ459" s="126" t="str">
        <f t="shared" si="80"/>
        <v/>
      </c>
      <c r="AK459" s="126" t="str">
        <f t="shared" si="81"/>
        <v/>
      </c>
    </row>
    <row r="460" spans="2:37" ht="15" x14ac:dyDescent="0.2">
      <c r="B460" s="161">
        <v>448</v>
      </c>
      <c r="C460" s="345"/>
      <c r="D460" s="55"/>
      <c r="E460" s="55"/>
      <c r="F460" s="271"/>
      <c r="G460" s="124"/>
      <c r="H460" s="124"/>
      <c r="I460" s="176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Z460" s="125">
        <v>448</v>
      </c>
      <c r="AA460" s="125" t="str">
        <f t="shared" si="72"/>
        <v/>
      </c>
      <c r="AB460" s="125" t="str">
        <f t="shared" si="73"/>
        <v/>
      </c>
      <c r="AC460" s="125" t="str">
        <f t="shared" si="74"/>
        <v/>
      </c>
      <c r="AD460" s="125" t="str">
        <f t="shared" si="75"/>
        <v/>
      </c>
      <c r="AE460" s="126">
        <v>448</v>
      </c>
      <c r="AF460" s="126" t="str">
        <f t="shared" si="76"/>
        <v/>
      </c>
      <c r="AG460" s="126" t="str">
        <f t="shared" si="77"/>
        <v/>
      </c>
      <c r="AH460" s="126" t="str">
        <f t="shared" si="78"/>
        <v/>
      </c>
      <c r="AI460" s="126" t="str">
        <f t="shared" si="79"/>
        <v/>
      </c>
      <c r="AJ460" s="126" t="str">
        <f t="shared" si="80"/>
        <v/>
      </c>
      <c r="AK460" s="126" t="str">
        <f t="shared" si="81"/>
        <v/>
      </c>
    </row>
    <row r="461" spans="2:37" ht="15" x14ac:dyDescent="0.2">
      <c r="B461" s="161">
        <v>449</v>
      </c>
      <c r="C461" s="345"/>
      <c r="D461" s="55"/>
      <c r="E461" s="55"/>
      <c r="F461" s="271"/>
      <c r="G461" s="124"/>
      <c r="H461" s="124"/>
      <c r="I461" s="176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Z461" s="125">
        <v>449</v>
      </c>
      <c r="AA461" s="125" t="str">
        <f t="shared" si="72"/>
        <v/>
      </c>
      <c r="AB461" s="125" t="str">
        <f t="shared" si="73"/>
        <v/>
      </c>
      <c r="AC461" s="125" t="str">
        <f t="shared" si="74"/>
        <v/>
      </c>
      <c r="AD461" s="125" t="str">
        <f t="shared" si="75"/>
        <v/>
      </c>
      <c r="AE461" s="126">
        <v>449</v>
      </c>
      <c r="AF461" s="126" t="str">
        <f t="shared" si="76"/>
        <v/>
      </c>
      <c r="AG461" s="126" t="str">
        <f t="shared" si="77"/>
        <v/>
      </c>
      <c r="AH461" s="126" t="str">
        <f t="shared" si="78"/>
        <v/>
      </c>
      <c r="AI461" s="126" t="str">
        <f t="shared" si="79"/>
        <v/>
      </c>
      <c r="AJ461" s="126" t="str">
        <f t="shared" si="80"/>
        <v/>
      </c>
      <c r="AK461" s="126" t="str">
        <f t="shared" si="81"/>
        <v/>
      </c>
    </row>
    <row r="462" spans="2:37" ht="15" x14ac:dyDescent="0.2">
      <c r="B462" s="161">
        <v>450</v>
      </c>
      <c r="C462" s="345"/>
      <c r="D462" s="55"/>
      <c r="E462" s="55"/>
      <c r="F462" s="271"/>
      <c r="G462" s="124"/>
      <c r="H462" s="124"/>
      <c r="I462" s="176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Z462" s="125">
        <v>450</v>
      </c>
      <c r="AA462" s="125" t="str">
        <f t="shared" ref="AA462:AA525" si="82">IF(AND(C462=1,D462&lt;&gt;""),D462,"")</f>
        <v/>
      </c>
      <c r="AB462" s="125" t="str">
        <f t="shared" ref="AB462:AB525" si="83">IF(AND(C462=1,E462&lt;&gt;""),E462,"")</f>
        <v/>
      </c>
      <c r="AC462" s="125" t="str">
        <f t="shared" ref="AC462:AC525" si="84">IF(AND(C462=2,D462&lt;&gt;""),D462,"")</f>
        <v/>
      </c>
      <c r="AD462" s="125" t="str">
        <f t="shared" ref="AD462:AD525" si="85">IF(AND(C462=2,E462&lt;&gt;""),E462,"")</f>
        <v/>
      </c>
      <c r="AE462" s="126">
        <v>450</v>
      </c>
      <c r="AF462" s="126" t="str">
        <f t="shared" ref="AF462:AF525" si="86">IF(AND(C462=1,E462&lt;&gt;"",D462&lt;&gt;""),D462,"")</f>
        <v/>
      </c>
      <c r="AG462" s="126" t="str">
        <f t="shared" ref="AG462:AG525" si="87">IF(AND(C462=1,D462&lt;&gt;"",E462&lt;&gt;""),E462,"")</f>
        <v/>
      </c>
      <c r="AH462" s="126" t="str">
        <f t="shared" ref="AH462:AH525" si="88">IF(AND(AF462="",AG462=""),"",AG462-AF462)</f>
        <v/>
      </c>
      <c r="AI462" s="126" t="str">
        <f t="shared" ref="AI462:AI525" si="89">IF(AND(C462=2,E462&lt;&gt;"",D462&lt;&gt;""),D462,"")</f>
        <v/>
      </c>
      <c r="AJ462" s="126" t="str">
        <f t="shared" ref="AJ462:AJ525" si="90">IF(AND(C462=2,D462&lt;&gt;"",E462&lt;&gt;""),E462,"")</f>
        <v/>
      </c>
      <c r="AK462" s="126" t="str">
        <f t="shared" ref="AK462:AK525" si="91">IF(AND(AI462="",AJ462=""),"",AJ462-AI462)</f>
        <v/>
      </c>
    </row>
    <row r="463" spans="2:37" ht="15" x14ac:dyDescent="0.2">
      <c r="B463" s="161">
        <v>451</v>
      </c>
      <c r="C463" s="345"/>
      <c r="D463" s="55"/>
      <c r="E463" s="55"/>
      <c r="F463" s="271"/>
      <c r="G463" s="124"/>
      <c r="H463" s="124"/>
      <c r="I463" s="176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Z463" s="125">
        <v>451</v>
      </c>
      <c r="AA463" s="125" t="str">
        <f t="shared" si="82"/>
        <v/>
      </c>
      <c r="AB463" s="125" t="str">
        <f t="shared" si="83"/>
        <v/>
      </c>
      <c r="AC463" s="125" t="str">
        <f t="shared" si="84"/>
        <v/>
      </c>
      <c r="AD463" s="125" t="str">
        <f t="shared" si="85"/>
        <v/>
      </c>
      <c r="AE463" s="126">
        <v>451</v>
      </c>
      <c r="AF463" s="126" t="str">
        <f t="shared" si="86"/>
        <v/>
      </c>
      <c r="AG463" s="126" t="str">
        <f t="shared" si="87"/>
        <v/>
      </c>
      <c r="AH463" s="126" t="str">
        <f t="shared" si="88"/>
        <v/>
      </c>
      <c r="AI463" s="126" t="str">
        <f t="shared" si="89"/>
        <v/>
      </c>
      <c r="AJ463" s="126" t="str">
        <f t="shared" si="90"/>
        <v/>
      </c>
      <c r="AK463" s="126" t="str">
        <f t="shared" si="91"/>
        <v/>
      </c>
    </row>
    <row r="464" spans="2:37" ht="15" x14ac:dyDescent="0.2">
      <c r="B464" s="161">
        <v>452</v>
      </c>
      <c r="C464" s="345"/>
      <c r="D464" s="55"/>
      <c r="E464" s="55"/>
      <c r="F464" s="271"/>
      <c r="G464" s="124"/>
      <c r="H464" s="124"/>
      <c r="I464" s="176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Z464" s="125">
        <v>452</v>
      </c>
      <c r="AA464" s="125" t="str">
        <f t="shared" si="82"/>
        <v/>
      </c>
      <c r="AB464" s="125" t="str">
        <f t="shared" si="83"/>
        <v/>
      </c>
      <c r="AC464" s="125" t="str">
        <f t="shared" si="84"/>
        <v/>
      </c>
      <c r="AD464" s="125" t="str">
        <f t="shared" si="85"/>
        <v/>
      </c>
      <c r="AE464" s="126">
        <v>452</v>
      </c>
      <c r="AF464" s="126" t="str">
        <f t="shared" si="86"/>
        <v/>
      </c>
      <c r="AG464" s="126" t="str">
        <f t="shared" si="87"/>
        <v/>
      </c>
      <c r="AH464" s="126" t="str">
        <f t="shared" si="88"/>
        <v/>
      </c>
      <c r="AI464" s="126" t="str">
        <f t="shared" si="89"/>
        <v/>
      </c>
      <c r="AJ464" s="126" t="str">
        <f t="shared" si="90"/>
        <v/>
      </c>
      <c r="AK464" s="126" t="str">
        <f t="shared" si="91"/>
        <v/>
      </c>
    </row>
    <row r="465" spans="2:37" ht="15" x14ac:dyDescent="0.2">
      <c r="B465" s="161">
        <v>453</v>
      </c>
      <c r="C465" s="345"/>
      <c r="D465" s="55"/>
      <c r="E465" s="55"/>
      <c r="F465" s="271"/>
      <c r="G465" s="124"/>
      <c r="H465" s="124"/>
      <c r="I465" s="176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Z465" s="125">
        <v>453</v>
      </c>
      <c r="AA465" s="125" t="str">
        <f t="shared" si="82"/>
        <v/>
      </c>
      <c r="AB465" s="125" t="str">
        <f t="shared" si="83"/>
        <v/>
      </c>
      <c r="AC465" s="125" t="str">
        <f t="shared" si="84"/>
        <v/>
      </c>
      <c r="AD465" s="125" t="str">
        <f t="shared" si="85"/>
        <v/>
      </c>
      <c r="AE465" s="126">
        <v>453</v>
      </c>
      <c r="AF465" s="126" t="str">
        <f t="shared" si="86"/>
        <v/>
      </c>
      <c r="AG465" s="126" t="str">
        <f t="shared" si="87"/>
        <v/>
      </c>
      <c r="AH465" s="126" t="str">
        <f t="shared" si="88"/>
        <v/>
      </c>
      <c r="AI465" s="126" t="str">
        <f t="shared" si="89"/>
        <v/>
      </c>
      <c r="AJ465" s="126" t="str">
        <f t="shared" si="90"/>
        <v/>
      </c>
      <c r="AK465" s="126" t="str">
        <f t="shared" si="91"/>
        <v/>
      </c>
    </row>
    <row r="466" spans="2:37" ht="15" x14ac:dyDescent="0.2">
      <c r="B466" s="161">
        <v>454</v>
      </c>
      <c r="C466" s="345"/>
      <c r="D466" s="55"/>
      <c r="E466" s="55"/>
      <c r="F466" s="271"/>
      <c r="G466" s="124"/>
      <c r="H466" s="124"/>
      <c r="I466" s="176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Z466" s="125">
        <v>454</v>
      </c>
      <c r="AA466" s="125" t="str">
        <f t="shared" si="82"/>
        <v/>
      </c>
      <c r="AB466" s="125" t="str">
        <f t="shared" si="83"/>
        <v/>
      </c>
      <c r="AC466" s="125" t="str">
        <f t="shared" si="84"/>
        <v/>
      </c>
      <c r="AD466" s="125" t="str">
        <f t="shared" si="85"/>
        <v/>
      </c>
      <c r="AE466" s="126">
        <v>454</v>
      </c>
      <c r="AF466" s="126" t="str">
        <f t="shared" si="86"/>
        <v/>
      </c>
      <c r="AG466" s="126" t="str">
        <f t="shared" si="87"/>
        <v/>
      </c>
      <c r="AH466" s="126" t="str">
        <f t="shared" si="88"/>
        <v/>
      </c>
      <c r="AI466" s="126" t="str">
        <f t="shared" si="89"/>
        <v/>
      </c>
      <c r="AJ466" s="126" t="str">
        <f t="shared" si="90"/>
        <v/>
      </c>
      <c r="AK466" s="126" t="str">
        <f t="shared" si="91"/>
        <v/>
      </c>
    </row>
    <row r="467" spans="2:37" ht="15" x14ac:dyDescent="0.2">
      <c r="B467" s="161">
        <v>455</v>
      </c>
      <c r="C467" s="345"/>
      <c r="D467" s="55"/>
      <c r="E467" s="55"/>
      <c r="F467" s="271"/>
      <c r="G467" s="124"/>
      <c r="H467" s="124"/>
      <c r="I467" s="176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Z467" s="125">
        <v>455</v>
      </c>
      <c r="AA467" s="125" t="str">
        <f t="shared" si="82"/>
        <v/>
      </c>
      <c r="AB467" s="125" t="str">
        <f t="shared" si="83"/>
        <v/>
      </c>
      <c r="AC467" s="125" t="str">
        <f t="shared" si="84"/>
        <v/>
      </c>
      <c r="AD467" s="125" t="str">
        <f t="shared" si="85"/>
        <v/>
      </c>
      <c r="AE467" s="126">
        <v>455</v>
      </c>
      <c r="AF467" s="126" t="str">
        <f t="shared" si="86"/>
        <v/>
      </c>
      <c r="AG467" s="126" t="str">
        <f t="shared" si="87"/>
        <v/>
      </c>
      <c r="AH467" s="126" t="str">
        <f t="shared" si="88"/>
        <v/>
      </c>
      <c r="AI467" s="126" t="str">
        <f t="shared" si="89"/>
        <v/>
      </c>
      <c r="AJ467" s="126" t="str">
        <f t="shared" si="90"/>
        <v/>
      </c>
      <c r="AK467" s="126" t="str">
        <f t="shared" si="91"/>
        <v/>
      </c>
    </row>
    <row r="468" spans="2:37" ht="15" x14ac:dyDescent="0.2">
      <c r="B468" s="161">
        <v>456</v>
      </c>
      <c r="C468" s="345"/>
      <c r="D468" s="55"/>
      <c r="E468" s="55"/>
      <c r="F468" s="271"/>
      <c r="G468" s="124"/>
      <c r="H468" s="124"/>
      <c r="I468" s="176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Z468" s="125">
        <v>456</v>
      </c>
      <c r="AA468" s="125" t="str">
        <f t="shared" si="82"/>
        <v/>
      </c>
      <c r="AB468" s="125" t="str">
        <f t="shared" si="83"/>
        <v/>
      </c>
      <c r="AC468" s="125" t="str">
        <f t="shared" si="84"/>
        <v/>
      </c>
      <c r="AD468" s="125" t="str">
        <f t="shared" si="85"/>
        <v/>
      </c>
      <c r="AE468" s="126">
        <v>456</v>
      </c>
      <c r="AF468" s="126" t="str">
        <f t="shared" si="86"/>
        <v/>
      </c>
      <c r="AG468" s="126" t="str">
        <f t="shared" si="87"/>
        <v/>
      </c>
      <c r="AH468" s="126" t="str">
        <f t="shared" si="88"/>
        <v/>
      </c>
      <c r="AI468" s="126" t="str">
        <f t="shared" si="89"/>
        <v/>
      </c>
      <c r="AJ468" s="126" t="str">
        <f t="shared" si="90"/>
        <v/>
      </c>
      <c r="AK468" s="126" t="str">
        <f t="shared" si="91"/>
        <v/>
      </c>
    </row>
    <row r="469" spans="2:37" ht="15" x14ac:dyDescent="0.2">
      <c r="B469" s="161">
        <v>457</v>
      </c>
      <c r="C469" s="345"/>
      <c r="D469" s="55"/>
      <c r="E469" s="55"/>
      <c r="F469" s="271"/>
      <c r="G469" s="124"/>
      <c r="H469" s="124"/>
      <c r="I469" s="176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Z469" s="125">
        <v>457</v>
      </c>
      <c r="AA469" s="125" t="str">
        <f t="shared" si="82"/>
        <v/>
      </c>
      <c r="AB469" s="125" t="str">
        <f t="shared" si="83"/>
        <v/>
      </c>
      <c r="AC469" s="125" t="str">
        <f t="shared" si="84"/>
        <v/>
      </c>
      <c r="AD469" s="125" t="str">
        <f t="shared" si="85"/>
        <v/>
      </c>
      <c r="AE469" s="126">
        <v>457</v>
      </c>
      <c r="AF469" s="126" t="str">
        <f t="shared" si="86"/>
        <v/>
      </c>
      <c r="AG469" s="126" t="str">
        <f t="shared" si="87"/>
        <v/>
      </c>
      <c r="AH469" s="126" t="str">
        <f t="shared" si="88"/>
        <v/>
      </c>
      <c r="AI469" s="126" t="str">
        <f t="shared" si="89"/>
        <v/>
      </c>
      <c r="AJ469" s="126" t="str">
        <f t="shared" si="90"/>
        <v/>
      </c>
      <c r="AK469" s="126" t="str">
        <f t="shared" si="91"/>
        <v/>
      </c>
    </row>
    <row r="470" spans="2:37" ht="15" x14ac:dyDescent="0.2">
      <c r="B470" s="161">
        <v>458</v>
      </c>
      <c r="C470" s="345"/>
      <c r="D470" s="55"/>
      <c r="E470" s="55"/>
      <c r="F470" s="271"/>
      <c r="G470" s="124"/>
      <c r="H470" s="124"/>
      <c r="I470" s="176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Z470" s="125">
        <v>458</v>
      </c>
      <c r="AA470" s="125" t="str">
        <f t="shared" si="82"/>
        <v/>
      </c>
      <c r="AB470" s="125" t="str">
        <f t="shared" si="83"/>
        <v/>
      </c>
      <c r="AC470" s="125" t="str">
        <f t="shared" si="84"/>
        <v/>
      </c>
      <c r="AD470" s="125" t="str">
        <f t="shared" si="85"/>
        <v/>
      </c>
      <c r="AE470" s="126">
        <v>458</v>
      </c>
      <c r="AF470" s="126" t="str">
        <f t="shared" si="86"/>
        <v/>
      </c>
      <c r="AG470" s="126" t="str">
        <f t="shared" si="87"/>
        <v/>
      </c>
      <c r="AH470" s="126" t="str">
        <f t="shared" si="88"/>
        <v/>
      </c>
      <c r="AI470" s="126" t="str">
        <f t="shared" si="89"/>
        <v/>
      </c>
      <c r="AJ470" s="126" t="str">
        <f t="shared" si="90"/>
        <v/>
      </c>
      <c r="AK470" s="126" t="str">
        <f t="shared" si="91"/>
        <v/>
      </c>
    </row>
    <row r="471" spans="2:37" ht="15" x14ac:dyDescent="0.2">
      <c r="B471" s="161">
        <v>459</v>
      </c>
      <c r="C471" s="345"/>
      <c r="D471" s="55"/>
      <c r="E471" s="55"/>
      <c r="F471" s="271"/>
      <c r="G471" s="124"/>
      <c r="H471" s="124"/>
      <c r="I471" s="176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Z471" s="125">
        <v>459</v>
      </c>
      <c r="AA471" s="125" t="str">
        <f t="shared" si="82"/>
        <v/>
      </c>
      <c r="AB471" s="125" t="str">
        <f t="shared" si="83"/>
        <v/>
      </c>
      <c r="AC471" s="125" t="str">
        <f t="shared" si="84"/>
        <v/>
      </c>
      <c r="AD471" s="125" t="str">
        <f t="shared" si="85"/>
        <v/>
      </c>
      <c r="AE471" s="126">
        <v>459</v>
      </c>
      <c r="AF471" s="126" t="str">
        <f t="shared" si="86"/>
        <v/>
      </c>
      <c r="AG471" s="126" t="str">
        <f t="shared" si="87"/>
        <v/>
      </c>
      <c r="AH471" s="126" t="str">
        <f t="shared" si="88"/>
        <v/>
      </c>
      <c r="AI471" s="126" t="str">
        <f t="shared" si="89"/>
        <v/>
      </c>
      <c r="AJ471" s="126" t="str">
        <f t="shared" si="90"/>
        <v/>
      </c>
      <c r="AK471" s="126" t="str">
        <f t="shared" si="91"/>
        <v/>
      </c>
    </row>
    <row r="472" spans="2:37" ht="15" x14ac:dyDescent="0.2">
      <c r="B472" s="161">
        <v>460</v>
      </c>
      <c r="C472" s="345"/>
      <c r="D472" s="55"/>
      <c r="E472" s="55"/>
      <c r="F472" s="271"/>
      <c r="G472" s="124"/>
      <c r="H472" s="124"/>
      <c r="I472" s="176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Z472" s="125">
        <v>460</v>
      </c>
      <c r="AA472" s="125" t="str">
        <f t="shared" si="82"/>
        <v/>
      </c>
      <c r="AB472" s="125" t="str">
        <f t="shared" si="83"/>
        <v/>
      </c>
      <c r="AC472" s="125" t="str">
        <f t="shared" si="84"/>
        <v/>
      </c>
      <c r="AD472" s="125" t="str">
        <f t="shared" si="85"/>
        <v/>
      </c>
      <c r="AE472" s="126">
        <v>460</v>
      </c>
      <c r="AF472" s="126" t="str">
        <f t="shared" si="86"/>
        <v/>
      </c>
      <c r="AG472" s="126" t="str">
        <f t="shared" si="87"/>
        <v/>
      </c>
      <c r="AH472" s="126" t="str">
        <f t="shared" si="88"/>
        <v/>
      </c>
      <c r="AI472" s="126" t="str">
        <f t="shared" si="89"/>
        <v/>
      </c>
      <c r="AJ472" s="126" t="str">
        <f t="shared" si="90"/>
        <v/>
      </c>
      <c r="AK472" s="126" t="str">
        <f t="shared" si="91"/>
        <v/>
      </c>
    </row>
    <row r="473" spans="2:37" ht="15" x14ac:dyDescent="0.2">
      <c r="B473" s="161">
        <v>461</v>
      </c>
      <c r="C473" s="345"/>
      <c r="D473" s="55"/>
      <c r="E473" s="55"/>
      <c r="F473" s="271"/>
      <c r="G473" s="124"/>
      <c r="H473" s="124"/>
      <c r="I473" s="176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Z473" s="125">
        <v>461</v>
      </c>
      <c r="AA473" s="125" t="str">
        <f t="shared" si="82"/>
        <v/>
      </c>
      <c r="AB473" s="125" t="str">
        <f t="shared" si="83"/>
        <v/>
      </c>
      <c r="AC473" s="125" t="str">
        <f t="shared" si="84"/>
        <v/>
      </c>
      <c r="AD473" s="125" t="str">
        <f t="shared" si="85"/>
        <v/>
      </c>
      <c r="AE473" s="126">
        <v>461</v>
      </c>
      <c r="AF473" s="126" t="str">
        <f t="shared" si="86"/>
        <v/>
      </c>
      <c r="AG473" s="126" t="str">
        <f t="shared" si="87"/>
        <v/>
      </c>
      <c r="AH473" s="126" t="str">
        <f t="shared" si="88"/>
        <v/>
      </c>
      <c r="AI473" s="126" t="str">
        <f t="shared" si="89"/>
        <v/>
      </c>
      <c r="AJ473" s="126" t="str">
        <f t="shared" si="90"/>
        <v/>
      </c>
      <c r="AK473" s="126" t="str">
        <f t="shared" si="91"/>
        <v/>
      </c>
    </row>
    <row r="474" spans="2:37" ht="15" x14ac:dyDescent="0.2">
      <c r="B474" s="161">
        <v>462</v>
      </c>
      <c r="C474" s="345"/>
      <c r="D474" s="55"/>
      <c r="E474" s="55"/>
      <c r="F474" s="271"/>
      <c r="G474" s="124"/>
      <c r="H474" s="124"/>
      <c r="I474" s="176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Z474" s="125">
        <v>462</v>
      </c>
      <c r="AA474" s="125" t="str">
        <f t="shared" si="82"/>
        <v/>
      </c>
      <c r="AB474" s="125" t="str">
        <f t="shared" si="83"/>
        <v/>
      </c>
      <c r="AC474" s="125" t="str">
        <f t="shared" si="84"/>
        <v/>
      </c>
      <c r="AD474" s="125" t="str">
        <f t="shared" si="85"/>
        <v/>
      </c>
      <c r="AE474" s="126">
        <v>462</v>
      </c>
      <c r="AF474" s="126" t="str">
        <f t="shared" si="86"/>
        <v/>
      </c>
      <c r="AG474" s="126" t="str">
        <f t="shared" si="87"/>
        <v/>
      </c>
      <c r="AH474" s="126" t="str">
        <f t="shared" si="88"/>
        <v/>
      </c>
      <c r="AI474" s="126" t="str">
        <f t="shared" si="89"/>
        <v/>
      </c>
      <c r="AJ474" s="126" t="str">
        <f t="shared" si="90"/>
        <v/>
      </c>
      <c r="AK474" s="126" t="str">
        <f t="shared" si="91"/>
        <v/>
      </c>
    </row>
    <row r="475" spans="2:37" ht="15" x14ac:dyDescent="0.2">
      <c r="B475" s="161">
        <v>463</v>
      </c>
      <c r="C475" s="345"/>
      <c r="D475" s="55"/>
      <c r="E475" s="55"/>
      <c r="F475" s="271"/>
      <c r="G475" s="124"/>
      <c r="H475" s="124"/>
      <c r="I475" s="176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Z475" s="125">
        <v>463</v>
      </c>
      <c r="AA475" s="125" t="str">
        <f t="shared" si="82"/>
        <v/>
      </c>
      <c r="AB475" s="125" t="str">
        <f t="shared" si="83"/>
        <v/>
      </c>
      <c r="AC475" s="125" t="str">
        <f t="shared" si="84"/>
        <v/>
      </c>
      <c r="AD475" s="125" t="str">
        <f t="shared" si="85"/>
        <v/>
      </c>
      <c r="AE475" s="126">
        <v>463</v>
      </c>
      <c r="AF475" s="126" t="str">
        <f t="shared" si="86"/>
        <v/>
      </c>
      <c r="AG475" s="126" t="str">
        <f t="shared" si="87"/>
        <v/>
      </c>
      <c r="AH475" s="126" t="str">
        <f t="shared" si="88"/>
        <v/>
      </c>
      <c r="AI475" s="126" t="str">
        <f t="shared" si="89"/>
        <v/>
      </c>
      <c r="AJ475" s="126" t="str">
        <f t="shared" si="90"/>
        <v/>
      </c>
      <c r="AK475" s="126" t="str">
        <f t="shared" si="91"/>
        <v/>
      </c>
    </row>
    <row r="476" spans="2:37" ht="15" x14ac:dyDescent="0.2">
      <c r="B476" s="161">
        <v>464</v>
      </c>
      <c r="C476" s="345"/>
      <c r="D476" s="55"/>
      <c r="E476" s="55"/>
      <c r="F476" s="271"/>
      <c r="G476" s="124"/>
      <c r="H476" s="124"/>
      <c r="I476" s="176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Z476" s="125">
        <v>464</v>
      </c>
      <c r="AA476" s="125" t="str">
        <f t="shared" si="82"/>
        <v/>
      </c>
      <c r="AB476" s="125" t="str">
        <f t="shared" si="83"/>
        <v/>
      </c>
      <c r="AC476" s="125" t="str">
        <f t="shared" si="84"/>
        <v/>
      </c>
      <c r="AD476" s="125" t="str">
        <f t="shared" si="85"/>
        <v/>
      </c>
      <c r="AE476" s="126">
        <v>464</v>
      </c>
      <c r="AF476" s="126" t="str">
        <f t="shared" si="86"/>
        <v/>
      </c>
      <c r="AG476" s="126" t="str">
        <f t="shared" si="87"/>
        <v/>
      </c>
      <c r="AH476" s="126" t="str">
        <f t="shared" si="88"/>
        <v/>
      </c>
      <c r="AI476" s="126" t="str">
        <f t="shared" si="89"/>
        <v/>
      </c>
      <c r="AJ476" s="126" t="str">
        <f t="shared" si="90"/>
        <v/>
      </c>
      <c r="AK476" s="126" t="str">
        <f t="shared" si="91"/>
        <v/>
      </c>
    </row>
    <row r="477" spans="2:37" ht="15" x14ac:dyDescent="0.2">
      <c r="B477" s="161">
        <v>465</v>
      </c>
      <c r="C477" s="345"/>
      <c r="D477" s="55"/>
      <c r="E477" s="55"/>
      <c r="F477" s="271"/>
      <c r="G477" s="124"/>
      <c r="H477" s="124"/>
      <c r="I477" s="176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Z477" s="125">
        <v>465</v>
      </c>
      <c r="AA477" s="125" t="str">
        <f t="shared" si="82"/>
        <v/>
      </c>
      <c r="AB477" s="125" t="str">
        <f t="shared" si="83"/>
        <v/>
      </c>
      <c r="AC477" s="125" t="str">
        <f t="shared" si="84"/>
        <v/>
      </c>
      <c r="AD477" s="125" t="str">
        <f t="shared" si="85"/>
        <v/>
      </c>
      <c r="AE477" s="126">
        <v>465</v>
      </c>
      <c r="AF477" s="126" t="str">
        <f t="shared" si="86"/>
        <v/>
      </c>
      <c r="AG477" s="126" t="str">
        <f t="shared" si="87"/>
        <v/>
      </c>
      <c r="AH477" s="126" t="str">
        <f t="shared" si="88"/>
        <v/>
      </c>
      <c r="AI477" s="126" t="str">
        <f t="shared" si="89"/>
        <v/>
      </c>
      <c r="AJ477" s="126" t="str">
        <f t="shared" si="90"/>
        <v/>
      </c>
      <c r="AK477" s="126" t="str">
        <f t="shared" si="91"/>
        <v/>
      </c>
    </row>
    <row r="478" spans="2:37" ht="15" x14ac:dyDescent="0.2">
      <c r="B478" s="161">
        <v>466</v>
      </c>
      <c r="C478" s="345"/>
      <c r="D478" s="55"/>
      <c r="E478" s="55"/>
      <c r="F478" s="271"/>
      <c r="G478" s="124"/>
      <c r="H478" s="124"/>
      <c r="I478" s="176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Z478" s="125">
        <v>466</v>
      </c>
      <c r="AA478" s="125" t="str">
        <f t="shared" si="82"/>
        <v/>
      </c>
      <c r="AB478" s="125" t="str">
        <f t="shared" si="83"/>
        <v/>
      </c>
      <c r="AC478" s="125" t="str">
        <f t="shared" si="84"/>
        <v/>
      </c>
      <c r="AD478" s="125" t="str">
        <f t="shared" si="85"/>
        <v/>
      </c>
      <c r="AE478" s="126">
        <v>466</v>
      </c>
      <c r="AF478" s="126" t="str">
        <f t="shared" si="86"/>
        <v/>
      </c>
      <c r="AG478" s="126" t="str">
        <f t="shared" si="87"/>
        <v/>
      </c>
      <c r="AH478" s="126" t="str">
        <f t="shared" si="88"/>
        <v/>
      </c>
      <c r="AI478" s="126" t="str">
        <f t="shared" si="89"/>
        <v/>
      </c>
      <c r="AJ478" s="126" t="str">
        <f t="shared" si="90"/>
        <v/>
      </c>
      <c r="AK478" s="126" t="str">
        <f t="shared" si="91"/>
        <v/>
      </c>
    </row>
    <row r="479" spans="2:37" ht="15" x14ac:dyDescent="0.2">
      <c r="B479" s="161">
        <v>467</v>
      </c>
      <c r="C479" s="345"/>
      <c r="D479" s="55"/>
      <c r="E479" s="55"/>
      <c r="F479" s="271"/>
      <c r="G479" s="124"/>
      <c r="H479" s="124"/>
      <c r="I479" s="176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Z479" s="125">
        <v>467</v>
      </c>
      <c r="AA479" s="125" t="str">
        <f t="shared" si="82"/>
        <v/>
      </c>
      <c r="AB479" s="125" t="str">
        <f t="shared" si="83"/>
        <v/>
      </c>
      <c r="AC479" s="125" t="str">
        <f t="shared" si="84"/>
        <v/>
      </c>
      <c r="AD479" s="125" t="str">
        <f t="shared" si="85"/>
        <v/>
      </c>
      <c r="AE479" s="126">
        <v>467</v>
      </c>
      <c r="AF479" s="126" t="str">
        <f t="shared" si="86"/>
        <v/>
      </c>
      <c r="AG479" s="126" t="str">
        <f t="shared" si="87"/>
        <v/>
      </c>
      <c r="AH479" s="126" t="str">
        <f t="shared" si="88"/>
        <v/>
      </c>
      <c r="AI479" s="126" t="str">
        <f t="shared" si="89"/>
        <v/>
      </c>
      <c r="AJ479" s="126" t="str">
        <f t="shared" si="90"/>
        <v/>
      </c>
      <c r="AK479" s="126" t="str">
        <f t="shared" si="91"/>
        <v/>
      </c>
    </row>
    <row r="480" spans="2:37" ht="15" x14ac:dyDescent="0.2">
      <c r="B480" s="161">
        <v>468</v>
      </c>
      <c r="C480" s="345"/>
      <c r="D480" s="55"/>
      <c r="E480" s="55"/>
      <c r="F480" s="271"/>
      <c r="G480" s="124"/>
      <c r="H480" s="124"/>
      <c r="I480" s="176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Z480" s="125">
        <v>468</v>
      </c>
      <c r="AA480" s="125" t="str">
        <f t="shared" si="82"/>
        <v/>
      </c>
      <c r="AB480" s="125" t="str">
        <f t="shared" si="83"/>
        <v/>
      </c>
      <c r="AC480" s="125" t="str">
        <f t="shared" si="84"/>
        <v/>
      </c>
      <c r="AD480" s="125" t="str">
        <f t="shared" si="85"/>
        <v/>
      </c>
      <c r="AE480" s="126">
        <v>468</v>
      </c>
      <c r="AF480" s="126" t="str">
        <f t="shared" si="86"/>
        <v/>
      </c>
      <c r="AG480" s="126" t="str">
        <f t="shared" si="87"/>
        <v/>
      </c>
      <c r="AH480" s="126" t="str">
        <f t="shared" si="88"/>
        <v/>
      </c>
      <c r="AI480" s="126" t="str">
        <f t="shared" si="89"/>
        <v/>
      </c>
      <c r="AJ480" s="126" t="str">
        <f t="shared" si="90"/>
        <v/>
      </c>
      <c r="AK480" s="126" t="str">
        <f t="shared" si="91"/>
        <v/>
      </c>
    </row>
    <row r="481" spans="2:37" ht="15" x14ac:dyDescent="0.2">
      <c r="B481" s="161">
        <v>469</v>
      </c>
      <c r="C481" s="345"/>
      <c r="D481" s="55"/>
      <c r="E481" s="55"/>
      <c r="F481" s="271"/>
      <c r="G481" s="124"/>
      <c r="H481" s="124"/>
      <c r="I481" s="176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Z481" s="125">
        <v>469</v>
      </c>
      <c r="AA481" s="125" t="str">
        <f t="shared" si="82"/>
        <v/>
      </c>
      <c r="AB481" s="125" t="str">
        <f t="shared" si="83"/>
        <v/>
      </c>
      <c r="AC481" s="125" t="str">
        <f t="shared" si="84"/>
        <v/>
      </c>
      <c r="AD481" s="125" t="str">
        <f t="shared" si="85"/>
        <v/>
      </c>
      <c r="AE481" s="126">
        <v>469</v>
      </c>
      <c r="AF481" s="126" t="str">
        <f t="shared" si="86"/>
        <v/>
      </c>
      <c r="AG481" s="126" t="str">
        <f t="shared" si="87"/>
        <v/>
      </c>
      <c r="AH481" s="126" t="str">
        <f t="shared" si="88"/>
        <v/>
      </c>
      <c r="AI481" s="126" t="str">
        <f t="shared" si="89"/>
        <v/>
      </c>
      <c r="AJ481" s="126" t="str">
        <f t="shared" si="90"/>
        <v/>
      </c>
      <c r="AK481" s="126" t="str">
        <f t="shared" si="91"/>
        <v/>
      </c>
    </row>
    <row r="482" spans="2:37" ht="15" x14ac:dyDescent="0.2">
      <c r="B482" s="161">
        <v>470</v>
      </c>
      <c r="C482" s="345"/>
      <c r="D482" s="55"/>
      <c r="E482" s="55"/>
      <c r="F482" s="271"/>
      <c r="G482" s="124"/>
      <c r="H482" s="124"/>
      <c r="I482" s="176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Z482" s="125">
        <v>470</v>
      </c>
      <c r="AA482" s="125" t="str">
        <f t="shared" si="82"/>
        <v/>
      </c>
      <c r="AB482" s="125" t="str">
        <f t="shared" si="83"/>
        <v/>
      </c>
      <c r="AC482" s="125" t="str">
        <f t="shared" si="84"/>
        <v/>
      </c>
      <c r="AD482" s="125" t="str">
        <f t="shared" si="85"/>
        <v/>
      </c>
      <c r="AE482" s="126">
        <v>470</v>
      </c>
      <c r="AF482" s="126" t="str">
        <f t="shared" si="86"/>
        <v/>
      </c>
      <c r="AG482" s="126" t="str">
        <f t="shared" si="87"/>
        <v/>
      </c>
      <c r="AH482" s="126" t="str">
        <f t="shared" si="88"/>
        <v/>
      </c>
      <c r="AI482" s="126" t="str">
        <f t="shared" si="89"/>
        <v/>
      </c>
      <c r="AJ482" s="126" t="str">
        <f t="shared" si="90"/>
        <v/>
      </c>
      <c r="AK482" s="126" t="str">
        <f t="shared" si="91"/>
        <v/>
      </c>
    </row>
    <row r="483" spans="2:37" ht="15" x14ac:dyDescent="0.2">
      <c r="B483" s="161">
        <v>471</v>
      </c>
      <c r="C483" s="345"/>
      <c r="D483" s="55"/>
      <c r="E483" s="55"/>
      <c r="F483" s="271"/>
      <c r="G483" s="124"/>
      <c r="H483" s="124"/>
      <c r="I483" s="176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Z483" s="125">
        <v>471</v>
      </c>
      <c r="AA483" s="125" t="str">
        <f t="shared" si="82"/>
        <v/>
      </c>
      <c r="AB483" s="125" t="str">
        <f t="shared" si="83"/>
        <v/>
      </c>
      <c r="AC483" s="125" t="str">
        <f t="shared" si="84"/>
        <v/>
      </c>
      <c r="AD483" s="125" t="str">
        <f t="shared" si="85"/>
        <v/>
      </c>
      <c r="AE483" s="126">
        <v>471</v>
      </c>
      <c r="AF483" s="126" t="str">
        <f t="shared" si="86"/>
        <v/>
      </c>
      <c r="AG483" s="126" t="str">
        <f t="shared" si="87"/>
        <v/>
      </c>
      <c r="AH483" s="126" t="str">
        <f t="shared" si="88"/>
        <v/>
      </c>
      <c r="AI483" s="126" t="str">
        <f t="shared" si="89"/>
        <v/>
      </c>
      <c r="AJ483" s="126" t="str">
        <f t="shared" si="90"/>
        <v/>
      </c>
      <c r="AK483" s="126" t="str">
        <f t="shared" si="91"/>
        <v/>
      </c>
    </row>
    <row r="484" spans="2:37" ht="15" x14ac:dyDescent="0.2">
      <c r="B484" s="161">
        <v>472</v>
      </c>
      <c r="C484" s="345"/>
      <c r="D484" s="55"/>
      <c r="E484" s="55"/>
      <c r="F484" s="271"/>
      <c r="G484" s="124"/>
      <c r="H484" s="124"/>
      <c r="I484" s="176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Z484" s="125">
        <v>472</v>
      </c>
      <c r="AA484" s="125" t="str">
        <f t="shared" si="82"/>
        <v/>
      </c>
      <c r="AB484" s="125" t="str">
        <f t="shared" si="83"/>
        <v/>
      </c>
      <c r="AC484" s="125" t="str">
        <f t="shared" si="84"/>
        <v/>
      </c>
      <c r="AD484" s="125" t="str">
        <f t="shared" si="85"/>
        <v/>
      </c>
      <c r="AE484" s="126">
        <v>472</v>
      </c>
      <c r="AF484" s="126" t="str">
        <f t="shared" si="86"/>
        <v/>
      </c>
      <c r="AG484" s="126" t="str">
        <f t="shared" si="87"/>
        <v/>
      </c>
      <c r="AH484" s="126" t="str">
        <f t="shared" si="88"/>
        <v/>
      </c>
      <c r="AI484" s="126" t="str">
        <f t="shared" si="89"/>
        <v/>
      </c>
      <c r="AJ484" s="126" t="str">
        <f t="shared" si="90"/>
        <v/>
      </c>
      <c r="AK484" s="126" t="str">
        <f t="shared" si="91"/>
        <v/>
      </c>
    </row>
    <row r="485" spans="2:37" ht="15" x14ac:dyDescent="0.2">
      <c r="B485" s="161">
        <v>473</v>
      </c>
      <c r="C485" s="345"/>
      <c r="D485" s="55"/>
      <c r="E485" s="55"/>
      <c r="F485" s="271"/>
      <c r="G485" s="124"/>
      <c r="H485" s="124"/>
      <c r="I485" s="176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Z485" s="125">
        <v>473</v>
      </c>
      <c r="AA485" s="125" t="str">
        <f t="shared" si="82"/>
        <v/>
      </c>
      <c r="AB485" s="125" t="str">
        <f t="shared" si="83"/>
        <v/>
      </c>
      <c r="AC485" s="125" t="str">
        <f t="shared" si="84"/>
        <v/>
      </c>
      <c r="AD485" s="125" t="str">
        <f t="shared" si="85"/>
        <v/>
      </c>
      <c r="AE485" s="126">
        <v>473</v>
      </c>
      <c r="AF485" s="126" t="str">
        <f t="shared" si="86"/>
        <v/>
      </c>
      <c r="AG485" s="126" t="str">
        <f t="shared" si="87"/>
        <v/>
      </c>
      <c r="AH485" s="126" t="str">
        <f t="shared" si="88"/>
        <v/>
      </c>
      <c r="AI485" s="126" t="str">
        <f t="shared" si="89"/>
        <v/>
      </c>
      <c r="AJ485" s="126" t="str">
        <f t="shared" si="90"/>
        <v/>
      </c>
      <c r="AK485" s="126" t="str">
        <f t="shared" si="91"/>
        <v/>
      </c>
    </row>
    <row r="486" spans="2:37" ht="15" x14ac:dyDescent="0.2">
      <c r="B486" s="161">
        <v>474</v>
      </c>
      <c r="C486" s="345"/>
      <c r="D486" s="55"/>
      <c r="E486" s="55"/>
      <c r="F486" s="271"/>
      <c r="G486" s="124"/>
      <c r="H486" s="124"/>
      <c r="I486" s="176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Z486" s="125">
        <v>474</v>
      </c>
      <c r="AA486" s="125" t="str">
        <f t="shared" si="82"/>
        <v/>
      </c>
      <c r="AB486" s="125" t="str">
        <f t="shared" si="83"/>
        <v/>
      </c>
      <c r="AC486" s="125" t="str">
        <f t="shared" si="84"/>
        <v/>
      </c>
      <c r="AD486" s="125" t="str">
        <f t="shared" si="85"/>
        <v/>
      </c>
      <c r="AE486" s="126">
        <v>474</v>
      </c>
      <c r="AF486" s="126" t="str">
        <f t="shared" si="86"/>
        <v/>
      </c>
      <c r="AG486" s="126" t="str">
        <f t="shared" si="87"/>
        <v/>
      </c>
      <c r="AH486" s="126" t="str">
        <f t="shared" si="88"/>
        <v/>
      </c>
      <c r="AI486" s="126" t="str">
        <f t="shared" si="89"/>
        <v/>
      </c>
      <c r="AJ486" s="126" t="str">
        <f t="shared" si="90"/>
        <v/>
      </c>
      <c r="AK486" s="126" t="str">
        <f t="shared" si="91"/>
        <v/>
      </c>
    </row>
    <row r="487" spans="2:37" ht="15" x14ac:dyDescent="0.2">
      <c r="B487" s="161">
        <v>475</v>
      </c>
      <c r="C487" s="345"/>
      <c r="D487" s="55"/>
      <c r="E487" s="55"/>
      <c r="F487" s="271"/>
      <c r="G487" s="124"/>
      <c r="H487" s="124"/>
      <c r="I487" s="176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Z487" s="125">
        <v>475</v>
      </c>
      <c r="AA487" s="125" t="str">
        <f t="shared" si="82"/>
        <v/>
      </c>
      <c r="AB487" s="125" t="str">
        <f t="shared" si="83"/>
        <v/>
      </c>
      <c r="AC487" s="125" t="str">
        <f t="shared" si="84"/>
        <v/>
      </c>
      <c r="AD487" s="125" t="str">
        <f t="shared" si="85"/>
        <v/>
      </c>
      <c r="AE487" s="126">
        <v>475</v>
      </c>
      <c r="AF487" s="126" t="str">
        <f t="shared" si="86"/>
        <v/>
      </c>
      <c r="AG487" s="126" t="str">
        <f t="shared" si="87"/>
        <v/>
      </c>
      <c r="AH487" s="126" t="str">
        <f t="shared" si="88"/>
        <v/>
      </c>
      <c r="AI487" s="126" t="str">
        <f t="shared" si="89"/>
        <v/>
      </c>
      <c r="AJ487" s="126" t="str">
        <f t="shared" si="90"/>
        <v/>
      </c>
      <c r="AK487" s="126" t="str">
        <f t="shared" si="91"/>
        <v/>
      </c>
    </row>
    <row r="488" spans="2:37" ht="15" x14ac:dyDescent="0.2">
      <c r="B488" s="161">
        <v>476</v>
      </c>
      <c r="C488" s="345"/>
      <c r="D488" s="55"/>
      <c r="E488" s="55"/>
      <c r="F488" s="271"/>
      <c r="G488" s="124"/>
      <c r="H488" s="124"/>
      <c r="I488" s="176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Z488" s="125">
        <v>476</v>
      </c>
      <c r="AA488" s="125" t="str">
        <f t="shared" si="82"/>
        <v/>
      </c>
      <c r="AB488" s="125" t="str">
        <f t="shared" si="83"/>
        <v/>
      </c>
      <c r="AC488" s="125" t="str">
        <f t="shared" si="84"/>
        <v/>
      </c>
      <c r="AD488" s="125" t="str">
        <f t="shared" si="85"/>
        <v/>
      </c>
      <c r="AE488" s="126">
        <v>476</v>
      </c>
      <c r="AF488" s="126" t="str">
        <f t="shared" si="86"/>
        <v/>
      </c>
      <c r="AG488" s="126" t="str">
        <f t="shared" si="87"/>
        <v/>
      </c>
      <c r="AH488" s="126" t="str">
        <f t="shared" si="88"/>
        <v/>
      </c>
      <c r="AI488" s="126" t="str">
        <f t="shared" si="89"/>
        <v/>
      </c>
      <c r="AJ488" s="126" t="str">
        <f t="shared" si="90"/>
        <v/>
      </c>
      <c r="AK488" s="126" t="str">
        <f t="shared" si="91"/>
        <v/>
      </c>
    </row>
    <row r="489" spans="2:37" ht="15" x14ac:dyDescent="0.2">
      <c r="B489" s="161">
        <v>477</v>
      </c>
      <c r="C489" s="345"/>
      <c r="D489" s="55"/>
      <c r="E489" s="55"/>
      <c r="F489" s="271"/>
      <c r="G489" s="124"/>
      <c r="H489" s="124"/>
      <c r="I489" s="176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Z489" s="125">
        <v>477</v>
      </c>
      <c r="AA489" s="125" t="str">
        <f t="shared" si="82"/>
        <v/>
      </c>
      <c r="AB489" s="125" t="str">
        <f t="shared" si="83"/>
        <v/>
      </c>
      <c r="AC489" s="125" t="str">
        <f t="shared" si="84"/>
        <v/>
      </c>
      <c r="AD489" s="125" t="str">
        <f t="shared" si="85"/>
        <v/>
      </c>
      <c r="AE489" s="126">
        <v>477</v>
      </c>
      <c r="AF489" s="126" t="str">
        <f t="shared" si="86"/>
        <v/>
      </c>
      <c r="AG489" s="126" t="str">
        <f t="shared" si="87"/>
        <v/>
      </c>
      <c r="AH489" s="126" t="str">
        <f t="shared" si="88"/>
        <v/>
      </c>
      <c r="AI489" s="126" t="str">
        <f t="shared" si="89"/>
        <v/>
      </c>
      <c r="AJ489" s="126" t="str">
        <f t="shared" si="90"/>
        <v/>
      </c>
      <c r="AK489" s="126" t="str">
        <f t="shared" si="91"/>
        <v/>
      </c>
    </row>
    <row r="490" spans="2:37" ht="15" x14ac:dyDescent="0.2">
      <c r="B490" s="161">
        <v>478</v>
      </c>
      <c r="C490" s="345"/>
      <c r="D490" s="55"/>
      <c r="E490" s="55"/>
      <c r="F490" s="271"/>
      <c r="G490" s="124"/>
      <c r="H490" s="124"/>
      <c r="I490" s="176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Z490" s="125">
        <v>478</v>
      </c>
      <c r="AA490" s="125" t="str">
        <f t="shared" si="82"/>
        <v/>
      </c>
      <c r="AB490" s="125" t="str">
        <f t="shared" si="83"/>
        <v/>
      </c>
      <c r="AC490" s="125" t="str">
        <f t="shared" si="84"/>
        <v/>
      </c>
      <c r="AD490" s="125" t="str">
        <f t="shared" si="85"/>
        <v/>
      </c>
      <c r="AE490" s="126">
        <v>478</v>
      </c>
      <c r="AF490" s="126" t="str">
        <f t="shared" si="86"/>
        <v/>
      </c>
      <c r="AG490" s="126" t="str">
        <f t="shared" si="87"/>
        <v/>
      </c>
      <c r="AH490" s="126" t="str">
        <f t="shared" si="88"/>
        <v/>
      </c>
      <c r="AI490" s="126" t="str">
        <f t="shared" si="89"/>
        <v/>
      </c>
      <c r="AJ490" s="126" t="str">
        <f t="shared" si="90"/>
        <v/>
      </c>
      <c r="AK490" s="126" t="str">
        <f t="shared" si="91"/>
        <v/>
      </c>
    </row>
    <row r="491" spans="2:37" ht="15" x14ac:dyDescent="0.2">
      <c r="B491" s="161">
        <v>479</v>
      </c>
      <c r="C491" s="345"/>
      <c r="D491" s="55"/>
      <c r="E491" s="55"/>
      <c r="F491" s="271"/>
      <c r="G491" s="124"/>
      <c r="H491" s="124"/>
      <c r="I491" s="176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Z491" s="125">
        <v>479</v>
      </c>
      <c r="AA491" s="125" t="str">
        <f t="shared" si="82"/>
        <v/>
      </c>
      <c r="AB491" s="125" t="str">
        <f t="shared" si="83"/>
        <v/>
      </c>
      <c r="AC491" s="125" t="str">
        <f t="shared" si="84"/>
        <v/>
      </c>
      <c r="AD491" s="125" t="str">
        <f t="shared" si="85"/>
        <v/>
      </c>
      <c r="AE491" s="126">
        <v>479</v>
      </c>
      <c r="AF491" s="126" t="str">
        <f t="shared" si="86"/>
        <v/>
      </c>
      <c r="AG491" s="126" t="str">
        <f t="shared" si="87"/>
        <v/>
      </c>
      <c r="AH491" s="126" t="str">
        <f t="shared" si="88"/>
        <v/>
      </c>
      <c r="AI491" s="126" t="str">
        <f t="shared" si="89"/>
        <v/>
      </c>
      <c r="AJ491" s="126" t="str">
        <f t="shared" si="90"/>
        <v/>
      </c>
      <c r="AK491" s="126" t="str">
        <f t="shared" si="91"/>
        <v/>
      </c>
    </row>
    <row r="492" spans="2:37" ht="15" x14ac:dyDescent="0.2">
      <c r="B492" s="161">
        <v>480</v>
      </c>
      <c r="C492" s="345"/>
      <c r="D492" s="55"/>
      <c r="E492" s="55"/>
      <c r="F492" s="271"/>
      <c r="G492" s="124"/>
      <c r="H492" s="124"/>
      <c r="I492" s="176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Z492" s="125">
        <v>480</v>
      </c>
      <c r="AA492" s="125" t="str">
        <f t="shared" si="82"/>
        <v/>
      </c>
      <c r="AB492" s="125" t="str">
        <f t="shared" si="83"/>
        <v/>
      </c>
      <c r="AC492" s="125" t="str">
        <f t="shared" si="84"/>
        <v/>
      </c>
      <c r="AD492" s="125" t="str">
        <f t="shared" si="85"/>
        <v/>
      </c>
      <c r="AE492" s="126">
        <v>480</v>
      </c>
      <c r="AF492" s="126" t="str">
        <f t="shared" si="86"/>
        <v/>
      </c>
      <c r="AG492" s="126" t="str">
        <f t="shared" si="87"/>
        <v/>
      </c>
      <c r="AH492" s="126" t="str">
        <f t="shared" si="88"/>
        <v/>
      </c>
      <c r="AI492" s="126" t="str">
        <f t="shared" si="89"/>
        <v/>
      </c>
      <c r="AJ492" s="126" t="str">
        <f t="shared" si="90"/>
        <v/>
      </c>
      <c r="AK492" s="126" t="str">
        <f t="shared" si="91"/>
        <v/>
      </c>
    </row>
    <row r="493" spans="2:37" ht="15" x14ac:dyDescent="0.2">
      <c r="B493" s="161">
        <v>481</v>
      </c>
      <c r="C493" s="345"/>
      <c r="D493" s="55"/>
      <c r="E493" s="55"/>
      <c r="F493" s="271"/>
      <c r="G493" s="124"/>
      <c r="H493" s="124"/>
      <c r="I493" s="176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Z493" s="125">
        <v>481</v>
      </c>
      <c r="AA493" s="125" t="str">
        <f t="shared" si="82"/>
        <v/>
      </c>
      <c r="AB493" s="125" t="str">
        <f t="shared" si="83"/>
        <v/>
      </c>
      <c r="AC493" s="125" t="str">
        <f t="shared" si="84"/>
        <v/>
      </c>
      <c r="AD493" s="125" t="str">
        <f t="shared" si="85"/>
        <v/>
      </c>
      <c r="AE493" s="126">
        <v>481</v>
      </c>
      <c r="AF493" s="126" t="str">
        <f t="shared" si="86"/>
        <v/>
      </c>
      <c r="AG493" s="126" t="str">
        <f t="shared" si="87"/>
        <v/>
      </c>
      <c r="AH493" s="126" t="str">
        <f t="shared" si="88"/>
        <v/>
      </c>
      <c r="AI493" s="126" t="str">
        <f t="shared" si="89"/>
        <v/>
      </c>
      <c r="AJ493" s="126" t="str">
        <f t="shared" si="90"/>
        <v/>
      </c>
      <c r="AK493" s="126" t="str">
        <f t="shared" si="91"/>
        <v/>
      </c>
    </row>
    <row r="494" spans="2:37" ht="15" x14ac:dyDescent="0.2">
      <c r="B494" s="161">
        <v>482</v>
      </c>
      <c r="C494" s="345"/>
      <c r="D494" s="55"/>
      <c r="E494" s="55"/>
      <c r="F494" s="271"/>
      <c r="G494" s="124"/>
      <c r="H494" s="124"/>
      <c r="I494" s="176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Z494" s="125">
        <v>482</v>
      </c>
      <c r="AA494" s="125" t="str">
        <f t="shared" si="82"/>
        <v/>
      </c>
      <c r="AB494" s="125" t="str">
        <f t="shared" si="83"/>
        <v/>
      </c>
      <c r="AC494" s="125" t="str">
        <f t="shared" si="84"/>
        <v/>
      </c>
      <c r="AD494" s="125" t="str">
        <f t="shared" si="85"/>
        <v/>
      </c>
      <c r="AE494" s="126">
        <v>482</v>
      </c>
      <c r="AF494" s="126" t="str">
        <f t="shared" si="86"/>
        <v/>
      </c>
      <c r="AG494" s="126" t="str">
        <f t="shared" si="87"/>
        <v/>
      </c>
      <c r="AH494" s="126" t="str">
        <f t="shared" si="88"/>
        <v/>
      </c>
      <c r="AI494" s="126" t="str">
        <f t="shared" si="89"/>
        <v/>
      </c>
      <c r="AJ494" s="126" t="str">
        <f t="shared" si="90"/>
        <v/>
      </c>
      <c r="AK494" s="126" t="str">
        <f t="shared" si="91"/>
        <v/>
      </c>
    </row>
    <row r="495" spans="2:37" ht="15" x14ac:dyDescent="0.2">
      <c r="B495" s="161">
        <v>483</v>
      </c>
      <c r="C495" s="345"/>
      <c r="D495" s="55"/>
      <c r="E495" s="55"/>
      <c r="F495" s="271"/>
      <c r="G495" s="124"/>
      <c r="H495" s="124"/>
      <c r="I495" s="176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Z495" s="125">
        <v>483</v>
      </c>
      <c r="AA495" s="125" t="str">
        <f t="shared" si="82"/>
        <v/>
      </c>
      <c r="AB495" s="125" t="str">
        <f t="shared" si="83"/>
        <v/>
      </c>
      <c r="AC495" s="125" t="str">
        <f t="shared" si="84"/>
        <v/>
      </c>
      <c r="AD495" s="125" t="str">
        <f t="shared" si="85"/>
        <v/>
      </c>
      <c r="AE495" s="126">
        <v>483</v>
      </c>
      <c r="AF495" s="126" t="str">
        <f t="shared" si="86"/>
        <v/>
      </c>
      <c r="AG495" s="126" t="str">
        <f t="shared" si="87"/>
        <v/>
      </c>
      <c r="AH495" s="126" t="str">
        <f t="shared" si="88"/>
        <v/>
      </c>
      <c r="AI495" s="126" t="str">
        <f t="shared" si="89"/>
        <v/>
      </c>
      <c r="AJ495" s="126" t="str">
        <f t="shared" si="90"/>
        <v/>
      </c>
      <c r="AK495" s="126" t="str">
        <f t="shared" si="91"/>
        <v/>
      </c>
    </row>
    <row r="496" spans="2:37" ht="15" x14ac:dyDescent="0.2">
      <c r="B496" s="161">
        <v>484</v>
      </c>
      <c r="C496" s="345"/>
      <c r="D496" s="55"/>
      <c r="E496" s="55"/>
      <c r="F496" s="271"/>
      <c r="G496" s="124"/>
      <c r="H496" s="124"/>
      <c r="I496" s="176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Z496" s="125">
        <v>484</v>
      </c>
      <c r="AA496" s="125" t="str">
        <f t="shared" si="82"/>
        <v/>
      </c>
      <c r="AB496" s="125" t="str">
        <f t="shared" si="83"/>
        <v/>
      </c>
      <c r="AC496" s="125" t="str">
        <f t="shared" si="84"/>
        <v/>
      </c>
      <c r="AD496" s="125" t="str">
        <f t="shared" si="85"/>
        <v/>
      </c>
      <c r="AE496" s="126">
        <v>484</v>
      </c>
      <c r="AF496" s="126" t="str">
        <f t="shared" si="86"/>
        <v/>
      </c>
      <c r="AG496" s="126" t="str">
        <f t="shared" si="87"/>
        <v/>
      </c>
      <c r="AH496" s="126" t="str">
        <f t="shared" si="88"/>
        <v/>
      </c>
      <c r="AI496" s="126" t="str">
        <f t="shared" si="89"/>
        <v/>
      </c>
      <c r="AJ496" s="126" t="str">
        <f t="shared" si="90"/>
        <v/>
      </c>
      <c r="AK496" s="126" t="str">
        <f t="shared" si="91"/>
        <v/>
      </c>
    </row>
    <row r="497" spans="2:37" ht="15" x14ac:dyDescent="0.2">
      <c r="B497" s="161">
        <v>485</v>
      </c>
      <c r="C497" s="345"/>
      <c r="D497" s="55"/>
      <c r="E497" s="55"/>
      <c r="F497" s="271"/>
      <c r="G497" s="124"/>
      <c r="H497" s="124"/>
      <c r="I497" s="176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Z497" s="125">
        <v>485</v>
      </c>
      <c r="AA497" s="125" t="str">
        <f t="shared" si="82"/>
        <v/>
      </c>
      <c r="AB497" s="125" t="str">
        <f t="shared" si="83"/>
        <v/>
      </c>
      <c r="AC497" s="125" t="str">
        <f t="shared" si="84"/>
        <v/>
      </c>
      <c r="AD497" s="125" t="str">
        <f t="shared" si="85"/>
        <v/>
      </c>
      <c r="AE497" s="126">
        <v>485</v>
      </c>
      <c r="AF497" s="126" t="str">
        <f t="shared" si="86"/>
        <v/>
      </c>
      <c r="AG497" s="126" t="str">
        <f t="shared" si="87"/>
        <v/>
      </c>
      <c r="AH497" s="126" t="str">
        <f t="shared" si="88"/>
        <v/>
      </c>
      <c r="AI497" s="126" t="str">
        <f t="shared" si="89"/>
        <v/>
      </c>
      <c r="AJ497" s="126" t="str">
        <f t="shared" si="90"/>
        <v/>
      </c>
      <c r="AK497" s="126" t="str">
        <f t="shared" si="91"/>
        <v/>
      </c>
    </row>
    <row r="498" spans="2:37" ht="15" x14ac:dyDescent="0.2">
      <c r="B498" s="161">
        <v>486</v>
      </c>
      <c r="C498" s="345"/>
      <c r="D498" s="55"/>
      <c r="E498" s="55"/>
      <c r="F498" s="271"/>
      <c r="G498" s="124"/>
      <c r="H498" s="124"/>
      <c r="I498" s="176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Z498" s="125">
        <v>486</v>
      </c>
      <c r="AA498" s="125" t="str">
        <f t="shared" si="82"/>
        <v/>
      </c>
      <c r="AB498" s="125" t="str">
        <f t="shared" si="83"/>
        <v/>
      </c>
      <c r="AC498" s="125" t="str">
        <f t="shared" si="84"/>
        <v/>
      </c>
      <c r="AD498" s="125" t="str">
        <f t="shared" si="85"/>
        <v/>
      </c>
      <c r="AE498" s="126">
        <v>486</v>
      </c>
      <c r="AF498" s="126" t="str">
        <f t="shared" si="86"/>
        <v/>
      </c>
      <c r="AG498" s="126" t="str">
        <f t="shared" si="87"/>
        <v/>
      </c>
      <c r="AH498" s="126" t="str">
        <f t="shared" si="88"/>
        <v/>
      </c>
      <c r="AI498" s="126" t="str">
        <f t="shared" si="89"/>
        <v/>
      </c>
      <c r="AJ498" s="126" t="str">
        <f t="shared" si="90"/>
        <v/>
      </c>
      <c r="AK498" s="126" t="str">
        <f t="shared" si="91"/>
        <v/>
      </c>
    </row>
    <row r="499" spans="2:37" ht="15" x14ac:dyDescent="0.2">
      <c r="B499" s="161">
        <v>487</v>
      </c>
      <c r="C499" s="345"/>
      <c r="D499" s="55"/>
      <c r="E499" s="55"/>
      <c r="F499" s="271"/>
      <c r="G499" s="124"/>
      <c r="H499" s="124"/>
      <c r="I499" s="176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Z499" s="125">
        <v>487</v>
      </c>
      <c r="AA499" s="125" t="str">
        <f t="shared" si="82"/>
        <v/>
      </c>
      <c r="AB499" s="125" t="str">
        <f t="shared" si="83"/>
        <v/>
      </c>
      <c r="AC499" s="125" t="str">
        <f t="shared" si="84"/>
        <v/>
      </c>
      <c r="AD499" s="125" t="str">
        <f t="shared" si="85"/>
        <v/>
      </c>
      <c r="AE499" s="126">
        <v>487</v>
      </c>
      <c r="AF499" s="126" t="str">
        <f t="shared" si="86"/>
        <v/>
      </c>
      <c r="AG499" s="126" t="str">
        <f t="shared" si="87"/>
        <v/>
      </c>
      <c r="AH499" s="126" t="str">
        <f t="shared" si="88"/>
        <v/>
      </c>
      <c r="AI499" s="126" t="str">
        <f t="shared" si="89"/>
        <v/>
      </c>
      <c r="AJ499" s="126" t="str">
        <f t="shared" si="90"/>
        <v/>
      </c>
      <c r="AK499" s="126" t="str">
        <f t="shared" si="91"/>
        <v/>
      </c>
    </row>
    <row r="500" spans="2:37" ht="15" x14ac:dyDescent="0.2">
      <c r="B500" s="161">
        <v>488</v>
      </c>
      <c r="C500" s="345"/>
      <c r="D500" s="55"/>
      <c r="E500" s="55"/>
      <c r="F500" s="271"/>
      <c r="G500" s="124"/>
      <c r="H500" s="124"/>
      <c r="I500" s="176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Z500" s="125">
        <v>488</v>
      </c>
      <c r="AA500" s="125" t="str">
        <f t="shared" si="82"/>
        <v/>
      </c>
      <c r="AB500" s="125" t="str">
        <f t="shared" si="83"/>
        <v/>
      </c>
      <c r="AC500" s="125" t="str">
        <f t="shared" si="84"/>
        <v/>
      </c>
      <c r="AD500" s="125" t="str">
        <f t="shared" si="85"/>
        <v/>
      </c>
      <c r="AE500" s="126">
        <v>488</v>
      </c>
      <c r="AF500" s="126" t="str">
        <f t="shared" si="86"/>
        <v/>
      </c>
      <c r="AG500" s="126" t="str">
        <f t="shared" si="87"/>
        <v/>
      </c>
      <c r="AH500" s="126" t="str">
        <f t="shared" si="88"/>
        <v/>
      </c>
      <c r="AI500" s="126" t="str">
        <f t="shared" si="89"/>
        <v/>
      </c>
      <c r="AJ500" s="126" t="str">
        <f t="shared" si="90"/>
        <v/>
      </c>
      <c r="AK500" s="126" t="str">
        <f t="shared" si="91"/>
        <v/>
      </c>
    </row>
    <row r="501" spans="2:37" ht="15" x14ac:dyDescent="0.2">
      <c r="B501" s="161">
        <v>489</v>
      </c>
      <c r="C501" s="345"/>
      <c r="D501" s="55"/>
      <c r="E501" s="55"/>
      <c r="F501" s="271"/>
      <c r="G501" s="124"/>
      <c r="H501" s="124"/>
      <c r="I501" s="176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Z501" s="125">
        <v>489</v>
      </c>
      <c r="AA501" s="125" t="str">
        <f t="shared" si="82"/>
        <v/>
      </c>
      <c r="AB501" s="125" t="str">
        <f t="shared" si="83"/>
        <v/>
      </c>
      <c r="AC501" s="125" t="str">
        <f t="shared" si="84"/>
        <v/>
      </c>
      <c r="AD501" s="125" t="str">
        <f t="shared" si="85"/>
        <v/>
      </c>
      <c r="AE501" s="126">
        <v>489</v>
      </c>
      <c r="AF501" s="126" t="str">
        <f t="shared" si="86"/>
        <v/>
      </c>
      <c r="AG501" s="126" t="str">
        <f t="shared" si="87"/>
        <v/>
      </c>
      <c r="AH501" s="126" t="str">
        <f t="shared" si="88"/>
        <v/>
      </c>
      <c r="AI501" s="126" t="str">
        <f t="shared" si="89"/>
        <v/>
      </c>
      <c r="AJ501" s="126" t="str">
        <f t="shared" si="90"/>
        <v/>
      </c>
      <c r="AK501" s="126" t="str">
        <f t="shared" si="91"/>
        <v/>
      </c>
    </row>
    <row r="502" spans="2:37" ht="15" x14ac:dyDescent="0.2">
      <c r="B502" s="161">
        <v>490</v>
      </c>
      <c r="C502" s="345"/>
      <c r="D502" s="55"/>
      <c r="E502" s="55"/>
      <c r="F502" s="271"/>
      <c r="G502" s="124"/>
      <c r="H502" s="124"/>
      <c r="I502" s="176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Z502" s="125">
        <v>490</v>
      </c>
      <c r="AA502" s="125" t="str">
        <f t="shared" si="82"/>
        <v/>
      </c>
      <c r="AB502" s="125" t="str">
        <f t="shared" si="83"/>
        <v/>
      </c>
      <c r="AC502" s="125" t="str">
        <f t="shared" si="84"/>
        <v/>
      </c>
      <c r="AD502" s="125" t="str">
        <f t="shared" si="85"/>
        <v/>
      </c>
      <c r="AE502" s="126">
        <v>490</v>
      </c>
      <c r="AF502" s="126" t="str">
        <f t="shared" si="86"/>
        <v/>
      </c>
      <c r="AG502" s="126" t="str">
        <f t="shared" si="87"/>
        <v/>
      </c>
      <c r="AH502" s="126" t="str">
        <f t="shared" si="88"/>
        <v/>
      </c>
      <c r="AI502" s="126" t="str">
        <f t="shared" si="89"/>
        <v/>
      </c>
      <c r="AJ502" s="126" t="str">
        <f t="shared" si="90"/>
        <v/>
      </c>
      <c r="AK502" s="126" t="str">
        <f t="shared" si="91"/>
        <v/>
      </c>
    </row>
    <row r="503" spans="2:37" ht="15" x14ac:dyDescent="0.2">
      <c r="B503" s="161">
        <v>491</v>
      </c>
      <c r="C503" s="345"/>
      <c r="D503" s="55"/>
      <c r="E503" s="55"/>
      <c r="F503" s="271"/>
      <c r="G503" s="124"/>
      <c r="H503" s="124"/>
      <c r="I503" s="176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Z503" s="125">
        <v>491</v>
      </c>
      <c r="AA503" s="125" t="str">
        <f t="shared" si="82"/>
        <v/>
      </c>
      <c r="AB503" s="125" t="str">
        <f t="shared" si="83"/>
        <v/>
      </c>
      <c r="AC503" s="125" t="str">
        <f t="shared" si="84"/>
        <v/>
      </c>
      <c r="AD503" s="125" t="str">
        <f t="shared" si="85"/>
        <v/>
      </c>
      <c r="AE503" s="126">
        <v>491</v>
      </c>
      <c r="AF503" s="126" t="str">
        <f t="shared" si="86"/>
        <v/>
      </c>
      <c r="AG503" s="126" t="str">
        <f t="shared" si="87"/>
        <v/>
      </c>
      <c r="AH503" s="126" t="str">
        <f t="shared" si="88"/>
        <v/>
      </c>
      <c r="AI503" s="126" t="str">
        <f t="shared" si="89"/>
        <v/>
      </c>
      <c r="AJ503" s="126" t="str">
        <f t="shared" si="90"/>
        <v/>
      </c>
      <c r="AK503" s="126" t="str">
        <f t="shared" si="91"/>
        <v/>
      </c>
    </row>
    <row r="504" spans="2:37" ht="15" x14ac:dyDescent="0.2">
      <c r="B504" s="161">
        <v>492</v>
      </c>
      <c r="C504" s="345"/>
      <c r="D504" s="55"/>
      <c r="E504" s="55"/>
      <c r="F504" s="271"/>
      <c r="G504" s="124"/>
      <c r="H504" s="124"/>
      <c r="I504" s="176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Z504" s="125">
        <v>492</v>
      </c>
      <c r="AA504" s="125" t="str">
        <f t="shared" si="82"/>
        <v/>
      </c>
      <c r="AB504" s="125" t="str">
        <f t="shared" si="83"/>
        <v/>
      </c>
      <c r="AC504" s="125" t="str">
        <f t="shared" si="84"/>
        <v/>
      </c>
      <c r="AD504" s="125" t="str">
        <f t="shared" si="85"/>
        <v/>
      </c>
      <c r="AE504" s="126">
        <v>492</v>
      </c>
      <c r="AF504" s="126" t="str">
        <f t="shared" si="86"/>
        <v/>
      </c>
      <c r="AG504" s="126" t="str">
        <f t="shared" si="87"/>
        <v/>
      </c>
      <c r="AH504" s="126" t="str">
        <f t="shared" si="88"/>
        <v/>
      </c>
      <c r="AI504" s="126" t="str">
        <f t="shared" si="89"/>
        <v/>
      </c>
      <c r="AJ504" s="126" t="str">
        <f t="shared" si="90"/>
        <v/>
      </c>
      <c r="AK504" s="126" t="str">
        <f t="shared" si="91"/>
        <v/>
      </c>
    </row>
    <row r="505" spans="2:37" ht="15" x14ac:dyDescent="0.2">
      <c r="B505" s="161">
        <v>493</v>
      </c>
      <c r="C505" s="345"/>
      <c r="D505" s="55"/>
      <c r="E505" s="55"/>
      <c r="F505" s="271"/>
      <c r="G505" s="124"/>
      <c r="H505" s="124"/>
      <c r="I505" s="176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Z505" s="125">
        <v>493</v>
      </c>
      <c r="AA505" s="125" t="str">
        <f t="shared" si="82"/>
        <v/>
      </c>
      <c r="AB505" s="125" t="str">
        <f t="shared" si="83"/>
        <v/>
      </c>
      <c r="AC505" s="125" t="str">
        <f t="shared" si="84"/>
        <v/>
      </c>
      <c r="AD505" s="125" t="str">
        <f t="shared" si="85"/>
        <v/>
      </c>
      <c r="AE505" s="126">
        <v>493</v>
      </c>
      <c r="AF505" s="126" t="str">
        <f t="shared" si="86"/>
        <v/>
      </c>
      <c r="AG505" s="126" t="str">
        <f t="shared" si="87"/>
        <v/>
      </c>
      <c r="AH505" s="126" t="str">
        <f t="shared" si="88"/>
        <v/>
      </c>
      <c r="AI505" s="126" t="str">
        <f t="shared" si="89"/>
        <v/>
      </c>
      <c r="AJ505" s="126" t="str">
        <f t="shared" si="90"/>
        <v/>
      </c>
      <c r="AK505" s="126" t="str">
        <f t="shared" si="91"/>
        <v/>
      </c>
    </row>
    <row r="506" spans="2:37" ht="15" x14ac:dyDescent="0.2">
      <c r="B506" s="161">
        <v>494</v>
      </c>
      <c r="C506" s="345"/>
      <c r="D506" s="55"/>
      <c r="E506" s="55"/>
      <c r="F506" s="271"/>
      <c r="G506" s="124"/>
      <c r="H506" s="124"/>
      <c r="I506" s="176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Z506" s="125">
        <v>494</v>
      </c>
      <c r="AA506" s="125" t="str">
        <f t="shared" si="82"/>
        <v/>
      </c>
      <c r="AB506" s="125" t="str">
        <f t="shared" si="83"/>
        <v/>
      </c>
      <c r="AC506" s="125" t="str">
        <f t="shared" si="84"/>
        <v/>
      </c>
      <c r="AD506" s="125" t="str">
        <f t="shared" si="85"/>
        <v/>
      </c>
      <c r="AE506" s="126">
        <v>494</v>
      </c>
      <c r="AF506" s="126" t="str">
        <f t="shared" si="86"/>
        <v/>
      </c>
      <c r="AG506" s="126" t="str">
        <f t="shared" si="87"/>
        <v/>
      </c>
      <c r="AH506" s="126" t="str">
        <f t="shared" si="88"/>
        <v/>
      </c>
      <c r="AI506" s="126" t="str">
        <f t="shared" si="89"/>
        <v/>
      </c>
      <c r="AJ506" s="126" t="str">
        <f t="shared" si="90"/>
        <v/>
      </c>
      <c r="AK506" s="126" t="str">
        <f t="shared" si="91"/>
        <v/>
      </c>
    </row>
    <row r="507" spans="2:37" ht="15" x14ac:dyDescent="0.2">
      <c r="B507" s="161">
        <v>495</v>
      </c>
      <c r="C507" s="345"/>
      <c r="D507" s="55"/>
      <c r="E507" s="55"/>
      <c r="F507" s="271"/>
      <c r="G507" s="124"/>
      <c r="H507" s="124"/>
      <c r="I507" s="176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Z507" s="125">
        <v>495</v>
      </c>
      <c r="AA507" s="125" t="str">
        <f t="shared" si="82"/>
        <v/>
      </c>
      <c r="AB507" s="125" t="str">
        <f t="shared" si="83"/>
        <v/>
      </c>
      <c r="AC507" s="125" t="str">
        <f t="shared" si="84"/>
        <v/>
      </c>
      <c r="AD507" s="125" t="str">
        <f t="shared" si="85"/>
        <v/>
      </c>
      <c r="AE507" s="126">
        <v>495</v>
      </c>
      <c r="AF507" s="126" t="str">
        <f t="shared" si="86"/>
        <v/>
      </c>
      <c r="AG507" s="126" t="str">
        <f t="shared" si="87"/>
        <v/>
      </c>
      <c r="AH507" s="126" t="str">
        <f t="shared" si="88"/>
        <v/>
      </c>
      <c r="AI507" s="126" t="str">
        <f t="shared" si="89"/>
        <v/>
      </c>
      <c r="AJ507" s="126" t="str">
        <f t="shared" si="90"/>
        <v/>
      </c>
      <c r="AK507" s="126" t="str">
        <f t="shared" si="91"/>
        <v/>
      </c>
    </row>
    <row r="508" spans="2:37" ht="15" x14ac:dyDescent="0.2">
      <c r="B508" s="161">
        <v>496</v>
      </c>
      <c r="C508" s="345"/>
      <c r="D508" s="55"/>
      <c r="E508" s="55"/>
      <c r="F508" s="271"/>
      <c r="G508" s="124"/>
      <c r="H508" s="124"/>
      <c r="I508" s="176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Z508" s="125">
        <v>496</v>
      </c>
      <c r="AA508" s="125" t="str">
        <f t="shared" si="82"/>
        <v/>
      </c>
      <c r="AB508" s="125" t="str">
        <f t="shared" si="83"/>
        <v/>
      </c>
      <c r="AC508" s="125" t="str">
        <f t="shared" si="84"/>
        <v/>
      </c>
      <c r="AD508" s="125" t="str">
        <f t="shared" si="85"/>
        <v/>
      </c>
      <c r="AE508" s="126">
        <v>496</v>
      </c>
      <c r="AF508" s="126" t="str">
        <f t="shared" si="86"/>
        <v/>
      </c>
      <c r="AG508" s="126" t="str">
        <f t="shared" si="87"/>
        <v/>
      </c>
      <c r="AH508" s="126" t="str">
        <f t="shared" si="88"/>
        <v/>
      </c>
      <c r="AI508" s="126" t="str">
        <f t="shared" si="89"/>
        <v/>
      </c>
      <c r="AJ508" s="126" t="str">
        <f t="shared" si="90"/>
        <v/>
      </c>
      <c r="AK508" s="126" t="str">
        <f t="shared" si="91"/>
        <v/>
      </c>
    </row>
    <row r="509" spans="2:37" ht="15" x14ac:dyDescent="0.2">
      <c r="B509" s="161">
        <v>497</v>
      </c>
      <c r="C509" s="345"/>
      <c r="D509" s="55"/>
      <c r="E509" s="55"/>
      <c r="F509" s="271"/>
      <c r="G509" s="124"/>
      <c r="H509" s="124"/>
      <c r="I509" s="176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Z509" s="125">
        <v>497</v>
      </c>
      <c r="AA509" s="125" t="str">
        <f t="shared" si="82"/>
        <v/>
      </c>
      <c r="AB509" s="125" t="str">
        <f t="shared" si="83"/>
        <v/>
      </c>
      <c r="AC509" s="125" t="str">
        <f t="shared" si="84"/>
        <v/>
      </c>
      <c r="AD509" s="125" t="str">
        <f t="shared" si="85"/>
        <v/>
      </c>
      <c r="AE509" s="126">
        <v>497</v>
      </c>
      <c r="AF509" s="126" t="str">
        <f t="shared" si="86"/>
        <v/>
      </c>
      <c r="AG509" s="126" t="str">
        <f t="shared" si="87"/>
        <v/>
      </c>
      <c r="AH509" s="126" t="str">
        <f t="shared" si="88"/>
        <v/>
      </c>
      <c r="AI509" s="126" t="str">
        <f t="shared" si="89"/>
        <v/>
      </c>
      <c r="AJ509" s="126" t="str">
        <f t="shared" si="90"/>
        <v/>
      </c>
      <c r="AK509" s="126" t="str">
        <f t="shared" si="91"/>
        <v/>
      </c>
    </row>
    <row r="510" spans="2:37" ht="15" x14ac:dyDescent="0.2">
      <c r="B510" s="161">
        <v>498</v>
      </c>
      <c r="C510" s="345"/>
      <c r="D510" s="55"/>
      <c r="E510" s="55"/>
      <c r="F510" s="271"/>
      <c r="G510" s="124"/>
      <c r="H510" s="124"/>
      <c r="I510" s="176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Z510" s="125">
        <v>498</v>
      </c>
      <c r="AA510" s="125" t="str">
        <f t="shared" si="82"/>
        <v/>
      </c>
      <c r="AB510" s="125" t="str">
        <f t="shared" si="83"/>
        <v/>
      </c>
      <c r="AC510" s="125" t="str">
        <f t="shared" si="84"/>
        <v/>
      </c>
      <c r="AD510" s="125" t="str">
        <f t="shared" si="85"/>
        <v/>
      </c>
      <c r="AE510" s="126">
        <v>498</v>
      </c>
      <c r="AF510" s="126" t="str">
        <f t="shared" si="86"/>
        <v/>
      </c>
      <c r="AG510" s="126" t="str">
        <f t="shared" si="87"/>
        <v/>
      </c>
      <c r="AH510" s="126" t="str">
        <f t="shared" si="88"/>
        <v/>
      </c>
      <c r="AI510" s="126" t="str">
        <f t="shared" si="89"/>
        <v/>
      </c>
      <c r="AJ510" s="126" t="str">
        <f t="shared" si="90"/>
        <v/>
      </c>
      <c r="AK510" s="126" t="str">
        <f t="shared" si="91"/>
        <v/>
      </c>
    </row>
    <row r="511" spans="2:37" ht="15" x14ac:dyDescent="0.2">
      <c r="B511" s="161">
        <v>499</v>
      </c>
      <c r="C511" s="345"/>
      <c r="D511" s="55"/>
      <c r="E511" s="55"/>
      <c r="F511" s="271"/>
      <c r="G511" s="124"/>
      <c r="H511" s="124"/>
      <c r="I511" s="176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Z511" s="125">
        <v>499</v>
      </c>
      <c r="AA511" s="125" t="str">
        <f t="shared" si="82"/>
        <v/>
      </c>
      <c r="AB511" s="125" t="str">
        <f t="shared" si="83"/>
        <v/>
      </c>
      <c r="AC511" s="125" t="str">
        <f t="shared" si="84"/>
        <v/>
      </c>
      <c r="AD511" s="125" t="str">
        <f t="shared" si="85"/>
        <v/>
      </c>
      <c r="AE511" s="126">
        <v>499</v>
      </c>
      <c r="AF511" s="126" t="str">
        <f t="shared" si="86"/>
        <v/>
      </c>
      <c r="AG511" s="126" t="str">
        <f t="shared" si="87"/>
        <v/>
      </c>
      <c r="AH511" s="126" t="str">
        <f t="shared" si="88"/>
        <v/>
      </c>
      <c r="AI511" s="126" t="str">
        <f t="shared" si="89"/>
        <v/>
      </c>
      <c r="AJ511" s="126" t="str">
        <f t="shared" si="90"/>
        <v/>
      </c>
      <c r="AK511" s="126" t="str">
        <f t="shared" si="91"/>
        <v/>
      </c>
    </row>
    <row r="512" spans="2:37" ht="15" x14ac:dyDescent="0.2">
      <c r="B512" s="161">
        <v>500</v>
      </c>
      <c r="C512" s="345"/>
      <c r="D512" s="55"/>
      <c r="E512" s="55"/>
      <c r="F512" s="271"/>
      <c r="G512" s="124"/>
      <c r="H512" s="124"/>
      <c r="I512" s="176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Z512" s="125">
        <v>500</v>
      </c>
      <c r="AA512" s="125" t="str">
        <f t="shared" si="82"/>
        <v/>
      </c>
      <c r="AB512" s="125" t="str">
        <f t="shared" si="83"/>
        <v/>
      </c>
      <c r="AC512" s="125" t="str">
        <f t="shared" si="84"/>
        <v/>
      </c>
      <c r="AD512" s="125" t="str">
        <f t="shared" si="85"/>
        <v/>
      </c>
      <c r="AE512" s="126">
        <v>500</v>
      </c>
      <c r="AF512" s="126" t="str">
        <f t="shared" si="86"/>
        <v/>
      </c>
      <c r="AG512" s="126" t="str">
        <f t="shared" si="87"/>
        <v/>
      </c>
      <c r="AH512" s="126" t="str">
        <f t="shared" si="88"/>
        <v/>
      </c>
      <c r="AI512" s="126" t="str">
        <f t="shared" si="89"/>
        <v/>
      </c>
      <c r="AJ512" s="126" t="str">
        <f t="shared" si="90"/>
        <v/>
      </c>
      <c r="AK512" s="126" t="str">
        <f t="shared" si="91"/>
        <v/>
      </c>
    </row>
    <row r="513" spans="2:37" x14ac:dyDescent="0.2">
      <c r="B513" s="161">
        <v>501</v>
      </c>
      <c r="C513" s="162"/>
      <c r="D513" s="162"/>
      <c r="E513" s="162"/>
      <c r="F513" s="271"/>
      <c r="G513" s="124"/>
      <c r="H513" s="124"/>
      <c r="I513" s="176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Z513" s="125">
        <v>501</v>
      </c>
      <c r="AA513" s="125" t="str">
        <f t="shared" si="82"/>
        <v/>
      </c>
      <c r="AB513" s="125" t="str">
        <f t="shared" si="83"/>
        <v/>
      </c>
      <c r="AC513" s="125" t="str">
        <f t="shared" si="84"/>
        <v/>
      </c>
      <c r="AD513" s="125" t="str">
        <f t="shared" si="85"/>
        <v/>
      </c>
      <c r="AE513" s="126">
        <v>501</v>
      </c>
      <c r="AF513" s="126" t="str">
        <f t="shared" si="86"/>
        <v/>
      </c>
      <c r="AG513" s="126" t="str">
        <f t="shared" si="87"/>
        <v/>
      </c>
      <c r="AH513" s="126" t="str">
        <f t="shared" si="88"/>
        <v/>
      </c>
      <c r="AI513" s="126" t="str">
        <f t="shared" si="89"/>
        <v/>
      </c>
      <c r="AJ513" s="126" t="str">
        <f t="shared" si="90"/>
        <v/>
      </c>
      <c r="AK513" s="126" t="str">
        <f t="shared" si="91"/>
        <v/>
      </c>
    </row>
    <row r="514" spans="2:37" x14ac:dyDescent="0.2">
      <c r="B514" s="161">
        <v>502</v>
      </c>
      <c r="C514" s="162"/>
      <c r="D514" s="162"/>
      <c r="E514" s="162"/>
      <c r="F514" s="271"/>
      <c r="G514" s="124"/>
      <c r="H514" s="124"/>
      <c r="I514" s="176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Z514" s="125">
        <v>502</v>
      </c>
      <c r="AA514" s="125" t="str">
        <f t="shared" si="82"/>
        <v/>
      </c>
      <c r="AB514" s="125" t="str">
        <f t="shared" si="83"/>
        <v/>
      </c>
      <c r="AC514" s="125" t="str">
        <f t="shared" si="84"/>
        <v/>
      </c>
      <c r="AD514" s="125" t="str">
        <f t="shared" si="85"/>
        <v/>
      </c>
      <c r="AE514" s="126">
        <v>502</v>
      </c>
      <c r="AF514" s="126" t="str">
        <f t="shared" si="86"/>
        <v/>
      </c>
      <c r="AG514" s="126" t="str">
        <f t="shared" si="87"/>
        <v/>
      </c>
      <c r="AH514" s="126" t="str">
        <f t="shared" si="88"/>
        <v/>
      </c>
      <c r="AI514" s="126" t="str">
        <f t="shared" si="89"/>
        <v/>
      </c>
      <c r="AJ514" s="126" t="str">
        <f t="shared" si="90"/>
        <v/>
      </c>
      <c r="AK514" s="126" t="str">
        <f t="shared" si="91"/>
        <v/>
      </c>
    </row>
    <row r="515" spans="2:37" x14ac:dyDescent="0.2">
      <c r="B515" s="161">
        <v>503</v>
      </c>
      <c r="C515" s="162"/>
      <c r="D515" s="162"/>
      <c r="E515" s="162"/>
      <c r="F515" s="271"/>
      <c r="G515" s="124"/>
      <c r="H515" s="124"/>
      <c r="I515" s="176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Z515" s="125">
        <v>503</v>
      </c>
      <c r="AA515" s="125" t="str">
        <f t="shared" si="82"/>
        <v/>
      </c>
      <c r="AB515" s="125" t="str">
        <f t="shared" si="83"/>
        <v/>
      </c>
      <c r="AC515" s="125" t="str">
        <f t="shared" si="84"/>
        <v/>
      </c>
      <c r="AD515" s="125" t="str">
        <f t="shared" si="85"/>
        <v/>
      </c>
      <c r="AE515" s="126">
        <v>503</v>
      </c>
      <c r="AF515" s="126" t="str">
        <f t="shared" si="86"/>
        <v/>
      </c>
      <c r="AG515" s="126" t="str">
        <f t="shared" si="87"/>
        <v/>
      </c>
      <c r="AH515" s="126" t="str">
        <f t="shared" si="88"/>
        <v/>
      </c>
      <c r="AI515" s="126" t="str">
        <f t="shared" si="89"/>
        <v/>
      </c>
      <c r="AJ515" s="126" t="str">
        <f t="shared" si="90"/>
        <v/>
      </c>
      <c r="AK515" s="126" t="str">
        <f t="shared" si="91"/>
        <v/>
      </c>
    </row>
    <row r="516" spans="2:37" x14ac:dyDescent="0.2">
      <c r="B516" s="161">
        <v>504</v>
      </c>
      <c r="C516" s="162"/>
      <c r="D516" s="162"/>
      <c r="E516" s="162"/>
      <c r="F516" s="271"/>
      <c r="G516" s="124"/>
      <c r="H516" s="124"/>
      <c r="I516" s="176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Z516" s="125">
        <v>504</v>
      </c>
      <c r="AA516" s="125" t="str">
        <f t="shared" si="82"/>
        <v/>
      </c>
      <c r="AB516" s="125" t="str">
        <f t="shared" si="83"/>
        <v/>
      </c>
      <c r="AC516" s="125" t="str">
        <f t="shared" si="84"/>
        <v/>
      </c>
      <c r="AD516" s="125" t="str">
        <f t="shared" si="85"/>
        <v/>
      </c>
      <c r="AE516" s="126">
        <v>504</v>
      </c>
      <c r="AF516" s="126" t="str">
        <f t="shared" si="86"/>
        <v/>
      </c>
      <c r="AG516" s="126" t="str">
        <f t="shared" si="87"/>
        <v/>
      </c>
      <c r="AH516" s="126" t="str">
        <f t="shared" si="88"/>
        <v/>
      </c>
      <c r="AI516" s="126" t="str">
        <f t="shared" si="89"/>
        <v/>
      </c>
      <c r="AJ516" s="126" t="str">
        <f t="shared" si="90"/>
        <v/>
      </c>
      <c r="AK516" s="126" t="str">
        <f t="shared" si="91"/>
        <v/>
      </c>
    </row>
    <row r="517" spans="2:37" x14ac:dyDescent="0.2">
      <c r="B517" s="161">
        <v>505</v>
      </c>
      <c r="C517" s="162"/>
      <c r="D517" s="162"/>
      <c r="E517" s="162"/>
      <c r="F517" s="271"/>
      <c r="G517" s="124"/>
      <c r="H517" s="124"/>
      <c r="I517" s="176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Z517" s="125">
        <v>505</v>
      </c>
      <c r="AA517" s="125" t="str">
        <f t="shared" si="82"/>
        <v/>
      </c>
      <c r="AB517" s="125" t="str">
        <f t="shared" si="83"/>
        <v/>
      </c>
      <c r="AC517" s="125" t="str">
        <f t="shared" si="84"/>
        <v/>
      </c>
      <c r="AD517" s="125" t="str">
        <f t="shared" si="85"/>
        <v/>
      </c>
      <c r="AE517" s="126">
        <v>505</v>
      </c>
      <c r="AF517" s="126" t="str">
        <f t="shared" si="86"/>
        <v/>
      </c>
      <c r="AG517" s="126" t="str">
        <f t="shared" si="87"/>
        <v/>
      </c>
      <c r="AH517" s="126" t="str">
        <f t="shared" si="88"/>
        <v/>
      </c>
      <c r="AI517" s="126" t="str">
        <f t="shared" si="89"/>
        <v/>
      </c>
      <c r="AJ517" s="126" t="str">
        <f t="shared" si="90"/>
        <v/>
      </c>
      <c r="AK517" s="126" t="str">
        <f t="shared" si="91"/>
        <v/>
      </c>
    </row>
    <row r="518" spans="2:37" x14ac:dyDescent="0.2">
      <c r="B518" s="161">
        <v>506</v>
      </c>
      <c r="C518" s="162"/>
      <c r="D518" s="162"/>
      <c r="E518" s="162"/>
      <c r="F518" s="271"/>
      <c r="G518" s="124"/>
      <c r="H518" s="124"/>
      <c r="I518" s="176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Z518" s="125">
        <v>506</v>
      </c>
      <c r="AA518" s="125" t="str">
        <f t="shared" si="82"/>
        <v/>
      </c>
      <c r="AB518" s="125" t="str">
        <f t="shared" si="83"/>
        <v/>
      </c>
      <c r="AC518" s="125" t="str">
        <f t="shared" si="84"/>
        <v/>
      </c>
      <c r="AD518" s="125" t="str">
        <f t="shared" si="85"/>
        <v/>
      </c>
      <c r="AE518" s="126">
        <v>506</v>
      </c>
      <c r="AF518" s="126" t="str">
        <f t="shared" si="86"/>
        <v/>
      </c>
      <c r="AG518" s="126" t="str">
        <f t="shared" si="87"/>
        <v/>
      </c>
      <c r="AH518" s="126" t="str">
        <f t="shared" si="88"/>
        <v/>
      </c>
      <c r="AI518" s="126" t="str">
        <f t="shared" si="89"/>
        <v/>
      </c>
      <c r="AJ518" s="126" t="str">
        <f t="shared" si="90"/>
        <v/>
      </c>
      <c r="AK518" s="126" t="str">
        <f t="shared" si="91"/>
        <v/>
      </c>
    </row>
    <row r="519" spans="2:37" x14ac:dyDescent="0.2">
      <c r="B519" s="161">
        <v>507</v>
      </c>
      <c r="C519" s="162"/>
      <c r="D519" s="162"/>
      <c r="E519" s="162"/>
      <c r="F519" s="271"/>
      <c r="G519" s="124"/>
      <c r="H519" s="124"/>
      <c r="I519" s="176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Z519" s="125">
        <v>507</v>
      </c>
      <c r="AA519" s="125" t="str">
        <f t="shared" si="82"/>
        <v/>
      </c>
      <c r="AB519" s="125" t="str">
        <f t="shared" si="83"/>
        <v/>
      </c>
      <c r="AC519" s="125" t="str">
        <f t="shared" si="84"/>
        <v/>
      </c>
      <c r="AD519" s="125" t="str">
        <f t="shared" si="85"/>
        <v/>
      </c>
      <c r="AE519" s="126">
        <v>507</v>
      </c>
      <c r="AF519" s="126" t="str">
        <f t="shared" si="86"/>
        <v/>
      </c>
      <c r="AG519" s="126" t="str">
        <f t="shared" si="87"/>
        <v/>
      </c>
      <c r="AH519" s="126" t="str">
        <f t="shared" si="88"/>
        <v/>
      </c>
      <c r="AI519" s="126" t="str">
        <f t="shared" si="89"/>
        <v/>
      </c>
      <c r="AJ519" s="126" t="str">
        <f t="shared" si="90"/>
        <v/>
      </c>
      <c r="AK519" s="126" t="str">
        <f t="shared" si="91"/>
        <v/>
      </c>
    </row>
    <row r="520" spans="2:37" x14ac:dyDescent="0.2">
      <c r="B520" s="161">
        <v>508</v>
      </c>
      <c r="C520" s="162"/>
      <c r="D520" s="162"/>
      <c r="E520" s="162"/>
      <c r="F520" s="271"/>
      <c r="G520" s="124"/>
      <c r="H520" s="124"/>
      <c r="I520" s="176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Z520" s="125">
        <v>508</v>
      </c>
      <c r="AA520" s="125" t="str">
        <f t="shared" si="82"/>
        <v/>
      </c>
      <c r="AB520" s="125" t="str">
        <f t="shared" si="83"/>
        <v/>
      </c>
      <c r="AC520" s="125" t="str">
        <f t="shared" si="84"/>
        <v/>
      </c>
      <c r="AD520" s="125" t="str">
        <f t="shared" si="85"/>
        <v/>
      </c>
      <c r="AE520" s="126">
        <v>508</v>
      </c>
      <c r="AF520" s="126" t="str">
        <f t="shared" si="86"/>
        <v/>
      </c>
      <c r="AG520" s="126" t="str">
        <f t="shared" si="87"/>
        <v/>
      </c>
      <c r="AH520" s="126" t="str">
        <f t="shared" si="88"/>
        <v/>
      </c>
      <c r="AI520" s="126" t="str">
        <f t="shared" si="89"/>
        <v/>
      </c>
      <c r="AJ520" s="126" t="str">
        <f t="shared" si="90"/>
        <v/>
      </c>
      <c r="AK520" s="126" t="str">
        <f t="shared" si="91"/>
        <v/>
      </c>
    </row>
    <row r="521" spans="2:37" x14ac:dyDescent="0.2">
      <c r="B521" s="161">
        <v>509</v>
      </c>
      <c r="C521" s="162"/>
      <c r="D521" s="162"/>
      <c r="E521" s="162"/>
      <c r="F521" s="271"/>
      <c r="G521" s="124"/>
      <c r="H521" s="124"/>
      <c r="I521" s="176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Z521" s="125">
        <v>509</v>
      </c>
      <c r="AA521" s="125" t="str">
        <f t="shared" si="82"/>
        <v/>
      </c>
      <c r="AB521" s="125" t="str">
        <f t="shared" si="83"/>
        <v/>
      </c>
      <c r="AC521" s="125" t="str">
        <f t="shared" si="84"/>
        <v/>
      </c>
      <c r="AD521" s="125" t="str">
        <f t="shared" si="85"/>
        <v/>
      </c>
      <c r="AE521" s="126">
        <v>509</v>
      </c>
      <c r="AF521" s="126" t="str">
        <f t="shared" si="86"/>
        <v/>
      </c>
      <c r="AG521" s="126" t="str">
        <f t="shared" si="87"/>
        <v/>
      </c>
      <c r="AH521" s="126" t="str">
        <f t="shared" si="88"/>
        <v/>
      </c>
      <c r="AI521" s="126" t="str">
        <f t="shared" si="89"/>
        <v/>
      </c>
      <c r="AJ521" s="126" t="str">
        <f t="shared" si="90"/>
        <v/>
      </c>
      <c r="AK521" s="126" t="str">
        <f t="shared" si="91"/>
        <v/>
      </c>
    </row>
    <row r="522" spans="2:37" x14ac:dyDescent="0.2">
      <c r="B522" s="161">
        <v>510</v>
      </c>
      <c r="C522" s="162"/>
      <c r="D522" s="162"/>
      <c r="E522" s="162"/>
      <c r="F522" s="271"/>
      <c r="G522" s="124"/>
      <c r="H522" s="124"/>
      <c r="I522" s="176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Z522" s="125">
        <v>510</v>
      </c>
      <c r="AA522" s="125" t="str">
        <f t="shared" si="82"/>
        <v/>
      </c>
      <c r="AB522" s="125" t="str">
        <f t="shared" si="83"/>
        <v/>
      </c>
      <c r="AC522" s="125" t="str">
        <f t="shared" si="84"/>
        <v/>
      </c>
      <c r="AD522" s="125" t="str">
        <f t="shared" si="85"/>
        <v/>
      </c>
      <c r="AE522" s="126">
        <v>510</v>
      </c>
      <c r="AF522" s="126" t="str">
        <f t="shared" si="86"/>
        <v/>
      </c>
      <c r="AG522" s="126" t="str">
        <f t="shared" si="87"/>
        <v/>
      </c>
      <c r="AH522" s="126" t="str">
        <f t="shared" si="88"/>
        <v/>
      </c>
      <c r="AI522" s="126" t="str">
        <f t="shared" si="89"/>
        <v/>
      </c>
      <c r="AJ522" s="126" t="str">
        <f t="shared" si="90"/>
        <v/>
      </c>
      <c r="AK522" s="126" t="str">
        <f t="shared" si="91"/>
        <v/>
      </c>
    </row>
    <row r="523" spans="2:37" x14ac:dyDescent="0.2">
      <c r="B523" s="161">
        <v>511</v>
      </c>
      <c r="C523" s="162"/>
      <c r="D523" s="162"/>
      <c r="E523" s="162"/>
      <c r="F523" s="271"/>
      <c r="G523" s="124"/>
      <c r="H523" s="124"/>
      <c r="I523" s="176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Z523" s="125">
        <v>511</v>
      </c>
      <c r="AA523" s="125" t="str">
        <f t="shared" si="82"/>
        <v/>
      </c>
      <c r="AB523" s="125" t="str">
        <f t="shared" si="83"/>
        <v/>
      </c>
      <c r="AC523" s="125" t="str">
        <f t="shared" si="84"/>
        <v/>
      </c>
      <c r="AD523" s="125" t="str">
        <f t="shared" si="85"/>
        <v/>
      </c>
      <c r="AE523" s="126">
        <v>511</v>
      </c>
      <c r="AF523" s="126" t="str">
        <f t="shared" si="86"/>
        <v/>
      </c>
      <c r="AG523" s="126" t="str">
        <f t="shared" si="87"/>
        <v/>
      </c>
      <c r="AH523" s="126" t="str">
        <f t="shared" si="88"/>
        <v/>
      </c>
      <c r="AI523" s="126" t="str">
        <f t="shared" si="89"/>
        <v/>
      </c>
      <c r="AJ523" s="126" t="str">
        <f t="shared" si="90"/>
        <v/>
      </c>
      <c r="AK523" s="126" t="str">
        <f t="shared" si="91"/>
        <v/>
      </c>
    </row>
    <row r="524" spans="2:37" x14ac:dyDescent="0.2">
      <c r="B524" s="161">
        <v>512</v>
      </c>
      <c r="C524" s="162"/>
      <c r="D524" s="162"/>
      <c r="E524" s="162"/>
      <c r="F524" s="271"/>
      <c r="G524" s="124"/>
      <c r="H524" s="124"/>
      <c r="I524" s="176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Z524" s="125">
        <v>512</v>
      </c>
      <c r="AA524" s="125" t="str">
        <f t="shared" si="82"/>
        <v/>
      </c>
      <c r="AB524" s="125" t="str">
        <f t="shared" si="83"/>
        <v/>
      </c>
      <c r="AC524" s="125" t="str">
        <f t="shared" si="84"/>
        <v/>
      </c>
      <c r="AD524" s="125" t="str">
        <f t="shared" si="85"/>
        <v/>
      </c>
      <c r="AE524" s="126">
        <v>512</v>
      </c>
      <c r="AF524" s="126" t="str">
        <f t="shared" si="86"/>
        <v/>
      </c>
      <c r="AG524" s="126" t="str">
        <f t="shared" si="87"/>
        <v/>
      </c>
      <c r="AH524" s="126" t="str">
        <f t="shared" si="88"/>
        <v/>
      </c>
      <c r="AI524" s="126" t="str">
        <f t="shared" si="89"/>
        <v/>
      </c>
      <c r="AJ524" s="126" t="str">
        <f t="shared" si="90"/>
        <v/>
      </c>
      <c r="AK524" s="126" t="str">
        <f t="shared" si="91"/>
        <v/>
      </c>
    </row>
    <row r="525" spans="2:37" x14ac:dyDescent="0.2">
      <c r="B525" s="161">
        <v>513</v>
      </c>
      <c r="C525" s="162"/>
      <c r="D525" s="162"/>
      <c r="E525" s="162"/>
      <c r="F525" s="271"/>
      <c r="G525" s="124"/>
      <c r="H525" s="124"/>
      <c r="I525" s="176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Z525" s="125">
        <v>513</v>
      </c>
      <c r="AA525" s="125" t="str">
        <f t="shared" si="82"/>
        <v/>
      </c>
      <c r="AB525" s="125" t="str">
        <f t="shared" si="83"/>
        <v/>
      </c>
      <c r="AC525" s="125" t="str">
        <f t="shared" si="84"/>
        <v/>
      </c>
      <c r="AD525" s="125" t="str">
        <f t="shared" si="85"/>
        <v/>
      </c>
      <c r="AE525" s="126">
        <v>513</v>
      </c>
      <c r="AF525" s="126" t="str">
        <f t="shared" si="86"/>
        <v/>
      </c>
      <c r="AG525" s="126" t="str">
        <f t="shared" si="87"/>
        <v/>
      </c>
      <c r="AH525" s="126" t="str">
        <f t="shared" si="88"/>
        <v/>
      </c>
      <c r="AI525" s="126" t="str">
        <f t="shared" si="89"/>
        <v/>
      </c>
      <c r="AJ525" s="126" t="str">
        <f t="shared" si="90"/>
        <v/>
      </c>
      <c r="AK525" s="126" t="str">
        <f t="shared" si="91"/>
        <v/>
      </c>
    </row>
    <row r="526" spans="2:37" x14ac:dyDescent="0.2">
      <c r="B526" s="161">
        <v>514</v>
      </c>
      <c r="C526" s="162"/>
      <c r="D526" s="162"/>
      <c r="E526" s="162"/>
      <c r="F526" s="271"/>
      <c r="G526" s="124"/>
      <c r="H526" s="124"/>
      <c r="I526" s="176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Z526" s="125">
        <v>514</v>
      </c>
      <c r="AA526" s="125" t="str">
        <f t="shared" ref="AA526:AA589" si="92">IF(AND(C526=1,D526&lt;&gt;""),D526,"")</f>
        <v/>
      </c>
      <c r="AB526" s="125" t="str">
        <f t="shared" ref="AB526:AB589" si="93">IF(AND(C526=1,E526&lt;&gt;""),E526,"")</f>
        <v/>
      </c>
      <c r="AC526" s="125" t="str">
        <f t="shared" ref="AC526:AC589" si="94">IF(AND(C526=2,D526&lt;&gt;""),D526,"")</f>
        <v/>
      </c>
      <c r="AD526" s="125" t="str">
        <f t="shared" ref="AD526:AD589" si="95">IF(AND(C526=2,E526&lt;&gt;""),E526,"")</f>
        <v/>
      </c>
      <c r="AE526" s="126">
        <v>514</v>
      </c>
      <c r="AF526" s="126" t="str">
        <f t="shared" ref="AF526:AF589" si="96">IF(AND(C526=1,E526&lt;&gt;"",D526&lt;&gt;""),D526,"")</f>
        <v/>
      </c>
      <c r="AG526" s="126" t="str">
        <f t="shared" ref="AG526:AG589" si="97">IF(AND(C526=1,D526&lt;&gt;"",E526&lt;&gt;""),E526,"")</f>
        <v/>
      </c>
      <c r="AH526" s="126" t="str">
        <f t="shared" ref="AH526:AH589" si="98">IF(AND(AF526="",AG526=""),"",AG526-AF526)</f>
        <v/>
      </c>
      <c r="AI526" s="126" t="str">
        <f t="shared" ref="AI526:AI589" si="99">IF(AND(C526=2,E526&lt;&gt;"",D526&lt;&gt;""),D526,"")</f>
        <v/>
      </c>
      <c r="AJ526" s="126" t="str">
        <f t="shared" ref="AJ526:AJ589" si="100">IF(AND(C526=2,D526&lt;&gt;"",E526&lt;&gt;""),E526,"")</f>
        <v/>
      </c>
      <c r="AK526" s="126" t="str">
        <f t="shared" ref="AK526:AK589" si="101">IF(AND(AI526="",AJ526=""),"",AJ526-AI526)</f>
        <v/>
      </c>
    </row>
    <row r="527" spans="2:37" x14ac:dyDescent="0.2">
      <c r="B527" s="161">
        <v>515</v>
      </c>
      <c r="C527" s="162"/>
      <c r="D527" s="162"/>
      <c r="E527" s="162"/>
      <c r="F527" s="271"/>
      <c r="G527" s="124"/>
      <c r="H527" s="124"/>
      <c r="I527" s="176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Z527" s="125">
        <v>515</v>
      </c>
      <c r="AA527" s="125" t="str">
        <f t="shared" si="92"/>
        <v/>
      </c>
      <c r="AB527" s="125" t="str">
        <f t="shared" si="93"/>
        <v/>
      </c>
      <c r="AC527" s="125" t="str">
        <f t="shared" si="94"/>
        <v/>
      </c>
      <c r="AD527" s="125" t="str">
        <f t="shared" si="95"/>
        <v/>
      </c>
      <c r="AE527" s="126">
        <v>515</v>
      </c>
      <c r="AF527" s="126" t="str">
        <f t="shared" si="96"/>
        <v/>
      </c>
      <c r="AG527" s="126" t="str">
        <f t="shared" si="97"/>
        <v/>
      </c>
      <c r="AH527" s="126" t="str">
        <f t="shared" si="98"/>
        <v/>
      </c>
      <c r="AI527" s="126" t="str">
        <f t="shared" si="99"/>
        <v/>
      </c>
      <c r="AJ527" s="126" t="str">
        <f t="shared" si="100"/>
        <v/>
      </c>
      <c r="AK527" s="126" t="str">
        <f t="shared" si="101"/>
        <v/>
      </c>
    </row>
    <row r="528" spans="2:37" x14ac:dyDescent="0.2">
      <c r="B528" s="161">
        <v>516</v>
      </c>
      <c r="C528" s="162"/>
      <c r="D528" s="162"/>
      <c r="E528" s="162"/>
      <c r="F528" s="271"/>
      <c r="G528" s="124"/>
      <c r="H528" s="124"/>
      <c r="I528" s="176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Z528" s="125">
        <v>516</v>
      </c>
      <c r="AA528" s="125" t="str">
        <f t="shared" si="92"/>
        <v/>
      </c>
      <c r="AB528" s="125" t="str">
        <f t="shared" si="93"/>
        <v/>
      </c>
      <c r="AC528" s="125" t="str">
        <f t="shared" si="94"/>
        <v/>
      </c>
      <c r="AD528" s="125" t="str">
        <f t="shared" si="95"/>
        <v/>
      </c>
      <c r="AE528" s="126">
        <v>516</v>
      </c>
      <c r="AF528" s="126" t="str">
        <f t="shared" si="96"/>
        <v/>
      </c>
      <c r="AG528" s="126" t="str">
        <f t="shared" si="97"/>
        <v/>
      </c>
      <c r="AH528" s="126" t="str">
        <f t="shared" si="98"/>
        <v/>
      </c>
      <c r="AI528" s="126" t="str">
        <f t="shared" si="99"/>
        <v/>
      </c>
      <c r="AJ528" s="126" t="str">
        <f t="shared" si="100"/>
        <v/>
      </c>
      <c r="AK528" s="126" t="str">
        <f t="shared" si="101"/>
        <v/>
      </c>
    </row>
    <row r="529" spans="2:37" x14ac:dyDescent="0.2">
      <c r="B529" s="161">
        <v>517</v>
      </c>
      <c r="C529" s="162"/>
      <c r="D529" s="162"/>
      <c r="E529" s="162"/>
      <c r="F529" s="271"/>
      <c r="G529" s="124"/>
      <c r="H529" s="124"/>
      <c r="I529" s="176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Z529" s="125">
        <v>517</v>
      </c>
      <c r="AA529" s="125" t="str">
        <f t="shared" si="92"/>
        <v/>
      </c>
      <c r="AB529" s="125" t="str">
        <f t="shared" si="93"/>
        <v/>
      </c>
      <c r="AC529" s="125" t="str">
        <f t="shared" si="94"/>
        <v/>
      </c>
      <c r="AD529" s="125" t="str">
        <f t="shared" si="95"/>
        <v/>
      </c>
      <c r="AE529" s="126">
        <v>517</v>
      </c>
      <c r="AF529" s="126" t="str">
        <f t="shared" si="96"/>
        <v/>
      </c>
      <c r="AG529" s="126" t="str">
        <f t="shared" si="97"/>
        <v/>
      </c>
      <c r="AH529" s="126" t="str">
        <f t="shared" si="98"/>
        <v/>
      </c>
      <c r="AI529" s="126" t="str">
        <f t="shared" si="99"/>
        <v/>
      </c>
      <c r="AJ529" s="126" t="str">
        <f t="shared" si="100"/>
        <v/>
      </c>
      <c r="AK529" s="126" t="str">
        <f t="shared" si="101"/>
        <v/>
      </c>
    </row>
    <row r="530" spans="2:37" x14ac:dyDescent="0.2">
      <c r="B530" s="161">
        <v>518</v>
      </c>
      <c r="C530" s="162"/>
      <c r="D530" s="162"/>
      <c r="E530" s="162"/>
      <c r="F530" s="271"/>
      <c r="G530" s="124"/>
      <c r="H530" s="124"/>
      <c r="I530" s="176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Z530" s="125">
        <v>518</v>
      </c>
      <c r="AA530" s="125" t="str">
        <f t="shared" si="92"/>
        <v/>
      </c>
      <c r="AB530" s="125" t="str">
        <f t="shared" si="93"/>
        <v/>
      </c>
      <c r="AC530" s="125" t="str">
        <f t="shared" si="94"/>
        <v/>
      </c>
      <c r="AD530" s="125" t="str">
        <f t="shared" si="95"/>
        <v/>
      </c>
      <c r="AE530" s="126">
        <v>518</v>
      </c>
      <c r="AF530" s="126" t="str">
        <f t="shared" si="96"/>
        <v/>
      </c>
      <c r="AG530" s="126" t="str">
        <f t="shared" si="97"/>
        <v/>
      </c>
      <c r="AH530" s="126" t="str">
        <f t="shared" si="98"/>
        <v/>
      </c>
      <c r="AI530" s="126" t="str">
        <f t="shared" si="99"/>
        <v/>
      </c>
      <c r="AJ530" s="126" t="str">
        <f t="shared" si="100"/>
        <v/>
      </c>
      <c r="AK530" s="126" t="str">
        <f t="shared" si="101"/>
        <v/>
      </c>
    </row>
    <row r="531" spans="2:37" x14ac:dyDescent="0.2">
      <c r="B531" s="161">
        <v>519</v>
      </c>
      <c r="C531" s="162"/>
      <c r="D531" s="162"/>
      <c r="E531" s="162"/>
      <c r="F531" s="271"/>
      <c r="G531" s="124"/>
      <c r="H531" s="124"/>
      <c r="I531" s="176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Z531" s="125">
        <v>519</v>
      </c>
      <c r="AA531" s="125" t="str">
        <f t="shared" si="92"/>
        <v/>
      </c>
      <c r="AB531" s="125" t="str">
        <f t="shared" si="93"/>
        <v/>
      </c>
      <c r="AC531" s="125" t="str">
        <f t="shared" si="94"/>
        <v/>
      </c>
      <c r="AD531" s="125" t="str">
        <f t="shared" si="95"/>
        <v/>
      </c>
      <c r="AE531" s="126">
        <v>519</v>
      </c>
      <c r="AF531" s="126" t="str">
        <f t="shared" si="96"/>
        <v/>
      </c>
      <c r="AG531" s="126" t="str">
        <f t="shared" si="97"/>
        <v/>
      </c>
      <c r="AH531" s="126" t="str">
        <f t="shared" si="98"/>
        <v/>
      </c>
      <c r="AI531" s="126" t="str">
        <f t="shared" si="99"/>
        <v/>
      </c>
      <c r="AJ531" s="126" t="str">
        <f t="shared" si="100"/>
        <v/>
      </c>
      <c r="AK531" s="126" t="str">
        <f t="shared" si="101"/>
        <v/>
      </c>
    </row>
    <row r="532" spans="2:37" x14ac:dyDescent="0.2">
      <c r="B532" s="161">
        <v>520</v>
      </c>
      <c r="C532" s="162"/>
      <c r="D532" s="162"/>
      <c r="E532" s="162"/>
      <c r="F532" s="271"/>
      <c r="G532" s="124"/>
      <c r="H532" s="124"/>
      <c r="I532" s="176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Z532" s="125">
        <v>520</v>
      </c>
      <c r="AA532" s="125" t="str">
        <f t="shared" si="92"/>
        <v/>
      </c>
      <c r="AB532" s="125" t="str">
        <f t="shared" si="93"/>
        <v/>
      </c>
      <c r="AC532" s="125" t="str">
        <f t="shared" si="94"/>
        <v/>
      </c>
      <c r="AD532" s="125" t="str">
        <f t="shared" si="95"/>
        <v/>
      </c>
      <c r="AE532" s="126">
        <v>520</v>
      </c>
      <c r="AF532" s="126" t="str">
        <f t="shared" si="96"/>
        <v/>
      </c>
      <c r="AG532" s="126" t="str">
        <f t="shared" si="97"/>
        <v/>
      </c>
      <c r="AH532" s="126" t="str">
        <f t="shared" si="98"/>
        <v/>
      </c>
      <c r="AI532" s="126" t="str">
        <f t="shared" si="99"/>
        <v/>
      </c>
      <c r="AJ532" s="126" t="str">
        <f t="shared" si="100"/>
        <v/>
      </c>
      <c r="AK532" s="126" t="str">
        <f t="shared" si="101"/>
        <v/>
      </c>
    </row>
    <row r="533" spans="2:37" x14ac:dyDescent="0.2">
      <c r="B533" s="161">
        <v>521</v>
      </c>
      <c r="C533" s="162"/>
      <c r="D533" s="162"/>
      <c r="E533" s="162"/>
      <c r="F533" s="271"/>
      <c r="G533" s="124"/>
      <c r="H533" s="124"/>
      <c r="I533" s="176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Z533" s="125">
        <v>521</v>
      </c>
      <c r="AA533" s="125" t="str">
        <f t="shared" si="92"/>
        <v/>
      </c>
      <c r="AB533" s="125" t="str">
        <f t="shared" si="93"/>
        <v/>
      </c>
      <c r="AC533" s="125" t="str">
        <f t="shared" si="94"/>
        <v/>
      </c>
      <c r="AD533" s="125" t="str">
        <f t="shared" si="95"/>
        <v/>
      </c>
      <c r="AE533" s="126">
        <v>521</v>
      </c>
      <c r="AF533" s="126" t="str">
        <f t="shared" si="96"/>
        <v/>
      </c>
      <c r="AG533" s="126" t="str">
        <f t="shared" si="97"/>
        <v/>
      </c>
      <c r="AH533" s="126" t="str">
        <f t="shared" si="98"/>
        <v/>
      </c>
      <c r="AI533" s="126" t="str">
        <f t="shared" si="99"/>
        <v/>
      </c>
      <c r="AJ533" s="126" t="str">
        <f t="shared" si="100"/>
        <v/>
      </c>
      <c r="AK533" s="126" t="str">
        <f t="shared" si="101"/>
        <v/>
      </c>
    </row>
    <row r="534" spans="2:37" x14ac:dyDescent="0.2">
      <c r="B534" s="161">
        <v>522</v>
      </c>
      <c r="C534" s="162"/>
      <c r="D534" s="162"/>
      <c r="E534" s="162"/>
      <c r="F534" s="271"/>
      <c r="G534" s="124"/>
      <c r="H534" s="124"/>
      <c r="I534" s="176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Z534" s="125">
        <v>522</v>
      </c>
      <c r="AA534" s="125" t="str">
        <f t="shared" si="92"/>
        <v/>
      </c>
      <c r="AB534" s="125" t="str">
        <f t="shared" si="93"/>
        <v/>
      </c>
      <c r="AC534" s="125" t="str">
        <f t="shared" si="94"/>
        <v/>
      </c>
      <c r="AD534" s="125" t="str">
        <f t="shared" si="95"/>
        <v/>
      </c>
      <c r="AE534" s="126">
        <v>522</v>
      </c>
      <c r="AF534" s="126" t="str">
        <f t="shared" si="96"/>
        <v/>
      </c>
      <c r="AG534" s="126" t="str">
        <f t="shared" si="97"/>
        <v/>
      </c>
      <c r="AH534" s="126" t="str">
        <f t="shared" si="98"/>
        <v/>
      </c>
      <c r="AI534" s="126" t="str">
        <f t="shared" si="99"/>
        <v/>
      </c>
      <c r="AJ534" s="126" t="str">
        <f t="shared" si="100"/>
        <v/>
      </c>
      <c r="AK534" s="126" t="str">
        <f t="shared" si="101"/>
        <v/>
      </c>
    </row>
    <row r="535" spans="2:37" x14ac:dyDescent="0.2">
      <c r="B535" s="161">
        <v>523</v>
      </c>
      <c r="C535" s="162"/>
      <c r="D535" s="162"/>
      <c r="E535" s="162"/>
      <c r="F535" s="271"/>
      <c r="G535" s="124"/>
      <c r="H535" s="124"/>
      <c r="I535" s="176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Z535" s="125">
        <v>523</v>
      </c>
      <c r="AA535" s="125" t="str">
        <f t="shared" si="92"/>
        <v/>
      </c>
      <c r="AB535" s="125" t="str">
        <f t="shared" si="93"/>
        <v/>
      </c>
      <c r="AC535" s="125" t="str">
        <f t="shared" si="94"/>
        <v/>
      </c>
      <c r="AD535" s="125" t="str">
        <f t="shared" si="95"/>
        <v/>
      </c>
      <c r="AE535" s="126">
        <v>523</v>
      </c>
      <c r="AF535" s="126" t="str">
        <f t="shared" si="96"/>
        <v/>
      </c>
      <c r="AG535" s="126" t="str">
        <f t="shared" si="97"/>
        <v/>
      </c>
      <c r="AH535" s="126" t="str">
        <f t="shared" si="98"/>
        <v/>
      </c>
      <c r="AI535" s="126" t="str">
        <f t="shared" si="99"/>
        <v/>
      </c>
      <c r="AJ535" s="126" t="str">
        <f t="shared" si="100"/>
        <v/>
      </c>
      <c r="AK535" s="126" t="str">
        <f t="shared" si="101"/>
        <v/>
      </c>
    </row>
    <row r="536" spans="2:37" x14ac:dyDescent="0.2">
      <c r="B536" s="161">
        <v>524</v>
      </c>
      <c r="C536" s="162"/>
      <c r="D536" s="162"/>
      <c r="E536" s="162"/>
      <c r="F536" s="271"/>
      <c r="G536" s="124"/>
      <c r="H536" s="124"/>
      <c r="I536" s="176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Z536" s="125">
        <v>524</v>
      </c>
      <c r="AA536" s="125" t="str">
        <f t="shared" si="92"/>
        <v/>
      </c>
      <c r="AB536" s="125" t="str">
        <f t="shared" si="93"/>
        <v/>
      </c>
      <c r="AC536" s="125" t="str">
        <f t="shared" si="94"/>
        <v/>
      </c>
      <c r="AD536" s="125" t="str">
        <f t="shared" si="95"/>
        <v/>
      </c>
      <c r="AE536" s="126">
        <v>524</v>
      </c>
      <c r="AF536" s="126" t="str">
        <f t="shared" si="96"/>
        <v/>
      </c>
      <c r="AG536" s="126" t="str">
        <f t="shared" si="97"/>
        <v/>
      </c>
      <c r="AH536" s="126" t="str">
        <f t="shared" si="98"/>
        <v/>
      </c>
      <c r="AI536" s="126" t="str">
        <f t="shared" si="99"/>
        <v/>
      </c>
      <c r="AJ536" s="126" t="str">
        <f t="shared" si="100"/>
        <v/>
      </c>
      <c r="AK536" s="126" t="str">
        <f t="shared" si="101"/>
        <v/>
      </c>
    </row>
    <row r="537" spans="2:37" x14ac:dyDescent="0.2">
      <c r="B537" s="161">
        <v>525</v>
      </c>
      <c r="C537" s="162"/>
      <c r="D537" s="162"/>
      <c r="E537" s="162"/>
      <c r="F537" s="271"/>
      <c r="G537" s="124"/>
      <c r="H537" s="124"/>
      <c r="I537" s="176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Z537" s="125">
        <v>525</v>
      </c>
      <c r="AA537" s="125" t="str">
        <f t="shared" si="92"/>
        <v/>
      </c>
      <c r="AB537" s="125" t="str">
        <f t="shared" si="93"/>
        <v/>
      </c>
      <c r="AC537" s="125" t="str">
        <f t="shared" si="94"/>
        <v/>
      </c>
      <c r="AD537" s="125" t="str">
        <f t="shared" si="95"/>
        <v/>
      </c>
      <c r="AE537" s="126">
        <v>525</v>
      </c>
      <c r="AF537" s="126" t="str">
        <f t="shared" si="96"/>
        <v/>
      </c>
      <c r="AG537" s="126" t="str">
        <f t="shared" si="97"/>
        <v/>
      </c>
      <c r="AH537" s="126" t="str">
        <f t="shared" si="98"/>
        <v/>
      </c>
      <c r="AI537" s="126" t="str">
        <f t="shared" si="99"/>
        <v/>
      </c>
      <c r="AJ537" s="126" t="str">
        <f t="shared" si="100"/>
        <v/>
      </c>
      <c r="AK537" s="126" t="str">
        <f t="shared" si="101"/>
        <v/>
      </c>
    </row>
    <row r="538" spans="2:37" x14ac:dyDescent="0.2">
      <c r="B538" s="161">
        <v>526</v>
      </c>
      <c r="C538" s="162"/>
      <c r="D538" s="162"/>
      <c r="E538" s="162"/>
      <c r="F538" s="271"/>
      <c r="G538" s="124"/>
      <c r="H538" s="124"/>
      <c r="I538" s="176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Z538" s="125">
        <v>526</v>
      </c>
      <c r="AA538" s="125" t="str">
        <f t="shared" si="92"/>
        <v/>
      </c>
      <c r="AB538" s="125" t="str">
        <f t="shared" si="93"/>
        <v/>
      </c>
      <c r="AC538" s="125" t="str">
        <f t="shared" si="94"/>
        <v/>
      </c>
      <c r="AD538" s="125" t="str">
        <f t="shared" si="95"/>
        <v/>
      </c>
      <c r="AE538" s="126">
        <v>526</v>
      </c>
      <c r="AF538" s="126" t="str">
        <f t="shared" si="96"/>
        <v/>
      </c>
      <c r="AG538" s="126" t="str">
        <f t="shared" si="97"/>
        <v/>
      </c>
      <c r="AH538" s="126" t="str">
        <f t="shared" si="98"/>
        <v/>
      </c>
      <c r="AI538" s="126" t="str">
        <f t="shared" si="99"/>
        <v/>
      </c>
      <c r="AJ538" s="126" t="str">
        <f t="shared" si="100"/>
        <v/>
      </c>
      <c r="AK538" s="126" t="str">
        <f t="shared" si="101"/>
        <v/>
      </c>
    </row>
    <row r="539" spans="2:37" x14ac:dyDescent="0.2">
      <c r="B539" s="161">
        <v>527</v>
      </c>
      <c r="C539" s="162"/>
      <c r="D539" s="162"/>
      <c r="E539" s="162"/>
      <c r="F539" s="271"/>
      <c r="G539" s="124"/>
      <c r="H539" s="124"/>
      <c r="I539" s="176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Z539" s="125">
        <v>527</v>
      </c>
      <c r="AA539" s="125" t="str">
        <f t="shared" si="92"/>
        <v/>
      </c>
      <c r="AB539" s="125" t="str">
        <f t="shared" si="93"/>
        <v/>
      </c>
      <c r="AC539" s="125" t="str">
        <f t="shared" si="94"/>
        <v/>
      </c>
      <c r="AD539" s="125" t="str">
        <f t="shared" si="95"/>
        <v/>
      </c>
      <c r="AE539" s="126">
        <v>527</v>
      </c>
      <c r="AF539" s="126" t="str">
        <f t="shared" si="96"/>
        <v/>
      </c>
      <c r="AG539" s="126" t="str">
        <f t="shared" si="97"/>
        <v/>
      </c>
      <c r="AH539" s="126" t="str">
        <f t="shared" si="98"/>
        <v/>
      </c>
      <c r="AI539" s="126" t="str">
        <f t="shared" si="99"/>
        <v/>
      </c>
      <c r="AJ539" s="126" t="str">
        <f t="shared" si="100"/>
        <v/>
      </c>
      <c r="AK539" s="126" t="str">
        <f t="shared" si="101"/>
        <v/>
      </c>
    </row>
    <row r="540" spans="2:37" x14ac:dyDescent="0.2">
      <c r="B540" s="161">
        <v>528</v>
      </c>
      <c r="C540" s="162"/>
      <c r="D540" s="162"/>
      <c r="E540" s="162"/>
      <c r="F540" s="271"/>
      <c r="G540" s="124"/>
      <c r="H540" s="124"/>
      <c r="I540" s="176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Z540" s="125">
        <v>528</v>
      </c>
      <c r="AA540" s="125" t="str">
        <f t="shared" si="92"/>
        <v/>
      </c>
      <c r="AB540" s="125" t="str">
        <f t="shared" si="93"/>
        <v/>
      </c>
      <c r="AC540" s="125" t="str">
        <f t="shared" si="94"/>
        <v/>
      </c>
      <c r="AD540" s="125" t="str">
        <f t="shared" si="95"/>
        <v/>
      </c>
      <c r="AE540" s="126">
        <v>528</v>
      </c>
      <c r="AF540" s="126" t="str">
        <f t="shared" si="96"/>
        <v/>
      </c>
      <c r="AG540" s="126" t="str">
        <f t="shared" si="97"/>
        <v/>
      </c>
      <c r="AH540" s="126" t="str">
        <f t="shared" si="98"/>
        <v/>
      </c>
      <c r="AI540" s="126" t="str">
        <f t="shared" si="99"/>
        <v/>
      </c>
      <c r="AJ540" s="126" t="str">
        <f t="shared" si="100"/>
        <v/>
      </c>
      <c r="AK540" s="126" t="str">
        <f t="shared" si="101"/>
        <v/>
      </c>
    </row>
    <row r="541" spans="2:37" x14ac:dyDescent="0.2">
      <c r="B541" s="161">
        <v>529</v>
      </c>
      <c r="C541" s="162"/>
      <c r="D541" s="162"/>
      <c r="E541" s="162"/>
      <c r="F541" s="271"/>
      <c r="G541" s="124"/>
      <c r="H541" s="124"/>
      <c r="I541" s="176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Z541" s="125">
        <v>529</v>
      </c>
      <c r="AA541" s="125" t="str">
        <f t="shared" si="92"/>
        <v/>
      </c>
      <c r="AB541" s="125" t="str">
        <f t="shared" si="93"/>
        <v/>
      </c>
      <c r="AC541" s="125" t="str">
        <f t="shared" si="94"/>
        <v/>
      </c>
      <c r="AD541" s="125" t="str">
        <f t="shared" si="95"/>
        <v/>
      </c>
      <c r="AE541" s="126">
        <v>529</v>
      </c>
      <c r="AF541" s="126" t="str">
        <f t="shared" si="96"/>
        <v/>
      </c>
      <c r="AG541" s="126" t="str">
        <f t="shared" si="97"/>
        <v/>
      </c>
      <c r="AH541" s="126" t="str">
        <f t="shared" si="98"/>
        <v/>
      </c>
      <c r="AI541" s="126" t="str">
        <f t="shared" si="99"/>
        <v/>
      </c>
      <c r="AJ541" s="126" t="str">
        <f t="shared" si="100"/>
        <v/>
      </c>
      <c r="AK541" s="126" t="str">
        <f t="shared" si="101"/>
        <v/>
      </c>
    </row>
    <row r="542" spans="2:37" x14ac:dyDescent="0.2">
      <c r="B542" s="161">
        <v>530</v>
      </c>
      <c r="C542" s="162"/>
      <c r="D542" s="162"/>
      <c r="E542" s="162"/>
      <c r="F542" s="271"/>
      <c r="G542" s="124"/>
      <c r="H542" s="124"/>
      <c r="I542" s="176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Z542" s="125">
        <v>530</v>
      </c>
      <c r="AA542" s="125" t="str">
        <f t="shared" si="92"/>
        <v/>
      </c>
      <c r="AB542" s="125" t="str">
        <f t="shared" si="93"/>
        <v/>
      </c>
      <c r="AC542" s="125" t="str">
        <f t="shared" si="94"/>
        <v/>
      </c>
      <c r="AD542" s="125" t="str">
        <f t="shared" si="95"/>
        <v/>
      </c>
      <c r="AE542" s="126">
        <v>530</v>
      </c>
      <c r="AF542" s="126" t="str">
        <f t="shared" si="96"/>
        <v/>
      </c>
      <c r="AG542" s="126" t="str">
        <f t="shared" si="97"/>
        <v/>
      </c>
      <c r="AH542" s="126" t="str">
        <f t="shared" si="98"/>
        <v/>
      </c>
      <c r="AI542" s="126" t="str">
        <f t="shared" si="99"/>
        <v/>
      </c>
      <c r="AJ542" s="126" t="str">
        <f t="shared" si="100"/>
        <v/>
      </c>
      <c r="AK542" s="126" t="str">
        <f t="shared" si="101"/>
        <v/>
      </c>
    </row>
    <row r="543" spans="2:37" x14ac:dyDescent="0.2">
      <c r="B543" s="161">
        <v>531</v>
      </c>
      <c r="C543" s="162"/>
      <c r="D543" s="162"/>
      <c r="E543" s="162"/>
      <c r="F543" s="271"/>
      <c r="G543" s="124"/>
      <c r="H543" s="124"/>
      <c r="I543" s="176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Z543" s="125">
        <v>531</v>
      </c>
      <c r="AA543" s="125" t="str">
        <f t="shared" si="92"/>
        <v/>
      </c>
      <c r="AB543" s="125" t="str">
        <f t="shared" si="93"/>
        <v/>
      </c>
      <c r="AC543" s="125" t="str">
        <f t="shared" si="94"/>
        <v/>
      </c>
      <c r="AD543" s="125" t="str">
        <f t="shared" si="95"/>
        <v/>
      </c>
      <c r="AE543" s="126">
        <v>531</v>
      </c>
      <c r="AF543" s="126" t="str">
        <f t="shared" si="96"/>
        <v/>
      </c>
      <c r="AG543" s="126" t="str">
        <f t="shared" si="97"/>
        <v/>
      </c>
      <c r="AH543" s="126" t="str">
        <f t="shared" si="98"/>
        <v/>
      </c>
      <c r="AI543" s="126" t="str">
        <f t="shared" si="99"/>
        <v/>
      </c>
      <c r="AJ543" s="126" t="str">
        <f t="shared" si="100"/>
        <v/>
      </c>
      <c r="AK543" s="126" t="str">
        <f t="shared" si="101"/>
        <v/>
      </c>
    </row>
    <row r="544" spans="2:37" x14ac:dyDescent="0.2">
      <c r="B544" s="161">
        <v>532</v>
      </c>
      <c r="C544" s="162"/>
      <c r="D544" s="162"/>
      <c r="E544" s="162"/>
      <c r="F544" s="271"/>
      <c r="G544" s="124"/>
      <c r="H544" s="124"/>
      <c r="I544" s="176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Z544" s="125">
        <v>532</v>
      </c>
      <c r="AA544" s="125" t="str">
        <f t="shared" si="92"/>
        <v/>
      </c>
      <c r="AB544" s="125" t="str">
        <f t="shared" si="93"/>
        <v/>
      </c>
      <c r="AC544" s="125" t="str">
        <f t="shared" si="94"/>
        <v/>
      </c>
      <c r="AD544" s="125" t="str">
        <f t="shared" si="95"/>
        <v/>
      </c>
      <c r="AE544" s="126">
        <v>532</v>
      </c>
      <c r="AF544" s="126" t="str">
        <f t="shared" si="96"/>
        <v/>
      </c>
      <c r="AG544" s="126" t="str">
        <f t="shared" si="97"/>
        <v/>
      </c>
      <c r="AH544" s="126" t="str">
        <f t="shared" si="98"/>
        <v/>
      </c>
      <c r="AI544" s="126" t="str">
        <f t="shared" si="99"/>
        <v/>
      </c>
      <c r="AJ544" s="126" t="str">
        <f t="shared" si="100"/>
        <v/>
      </c>
      <c r="AK544" s="126" t="str">
        <f t="shared" si="101"/>
        <v/>
      </c>
    </row>
    <row r="545" spans="2:37" x14ac:dyDescent="0.2">
      <c r="B545" s="161">
        <v>533</v>
      </c>
      <c r="C545" s="162"/>
      <c r="D545" s="162"/>
      <c r="E545" s="162"/>
      <c r="F545" s="271"/>
      <c r="G545" s="124"/>
      <c r="H545" s="124"/>
      <c r="I545" s="176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Z545" s="125">
        <v>533</v>
      </c>
      <c r="AA545" s="125" t="str">
        <f t="shared" si="92"/>
        <v/>
      </c>
      <c r="AB545" s="125" t="str">
        <f t="shared" si="93"/>
        <v/>
      </c>
      <c r="AC545" s="125" t="str">
        <f t="shared" si="94"/>
        <v/>
      </c>
      <c r="AD545" s="125" t="str">
        <f t="shared" si="95"/>
        <v/>
      </c>
      <c r="AE545" s="126">
        <v>533</v>
      </c>
      <c r="AF545" s="126" t="str">
        <f t="shared" si="96"/>
        <v/>
      </c>
      <c r="AG545" s="126" t="str">
        <f t="shared" si="97"/>
        <v/>
      </c>
      <c r="AH545" s="126" t="str">
        <f t="shared" si="98"/>
        <v/>
      </c>
      <c r="AI545" s="126" t="str">
        <f t="shared" si="99"/>
        <v/>
      </c>
      <c r="AJ545" s="126" t="str">
        <f t="shared" si="100"/>
        <v/>
      </c>
      <c r="AK545" s="126" t="str">
        <f t="shared" si="101"/>
        <v/>
      </c>
    </row>
    <row r="546" spans="2:37" x14ac:dyDescent="0.2">
      <c r="B546" s="161">
        <v>534</v>
      </c>
      <c r="C546" s="162"/>
      <c r="D546" s="162"/>
      <c r="E546" s="162"/>
      <c r="F546" s="271"/>
      <c r="G546" s="124"/>
      <c r="H546" s="124"/>
      <c r="I546" s="176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Z546" s="125">
        <v>534</v>
      </c>
      <c r="AA546" s="125" t="str">
        <f t="shared" si="92"/>
        <v/>
      </c>
      <c r="AB546" s="125" t="str">
        <f t="shared" si="93"/>
        <v/>
      </c>
      <c r="AC546" s="125" t="str">
        <f t="shared" si="94"/>
        <v/>
      </c>
      <c r="AD546" s="125" t="str">
        <f t="shared" si="95"/>
        <v/>
      </c>
      <c r="AE546" s="126">
        <v>534</v>
      </c>
      <c r="AF546" s="126" t="str">
        <f t="shared" si="96"/>
        <v/>
      </c>
      <c r="AG546" s="126" t="str">
        <f t="shared" si="97"/>
        <v/>
      </c>
      <c r="AH546" s="126" t="str">
        <f t="shared" si="98"/>
        <v/>
      </c>
      <c r="AI546" s="126" t="str">
        <f t="shared" si="99"/>
        <v/>
      </c>
      <c r="AJ546" s="126" t="str">
        <f t="shared" si="100"/>
        <v/>
      </c>
      <c r="AK546" s="126" t="str">
        <f t="shared" si="101"/>
        <v/>
      </c>
    </row>
    <row r="547" spans="2:37" x14ac:dyDescent="0.2">
      <c r="B547" s="161">
        <v>535</v>
      </c>
      <c r="C547" s="162"/>
      <c r="D547" s="162"/>
      <c r="E547" s="162"/>
      <c r="F547" s="271"/>
      <c r="G547" s="124"/>
      <c r="H547" s="124"/>
      <c r="I547" s="176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Z547" s="125">
        <v>535</v>
      </c>
      <c r="AA547" s="125" t="str">
        <f t="shared" si="92"/>
        <v/>
      </c>
      <c r="AB547" s="125" t="str">
        <f t="shared" si="93"/>
        <v/>
      </c>
      <c r="AC547" s="125" t="str">
        <f t="shared" si="94"/>
        <v/>
      </c>
      <c r="AD547" s="125" t="str">
        <f t="shared" si="95"/>
        <v/>
      </c>
      <c r="AE547" s="126">
        <v>535</v>
      </c>
      <c r="AF547" s="126" t="str">
        <f t="shared" si="96"/>
        <v/>
      </c>
      <c r="AG547" s="126" t="str">
        <f t="shared" si="97"/>
        <v/>
      </c>
      <c r="AH547" s="126" t="str">
        <f t="shared" si="98"/>
        <v/>
      </c>
      <c r="AI547" s="126" t="str">
        <f t="shared" si="99"/>
        <v/>
      </c>
      <c r="AJ547" s="126" t="str">
        <f t="shared" si="100"/>
        <v/>
      </c>
      <c r="AK547" s="126" t="str">
        <f t="shared" si="101"/>
        <v/>
      </c>
    </row>
    <row r="548" spans="2:37" x14ac:dyDescent="0.2">
      <c r="B548" s="161">
        <v>536</v>
      </c>
      <c r="C548" s="162"/>
      <c r="D548" s="162"/>
      <c r="E548" s="162"/>
      <c r="F548" s="271"/>
      <c r="G548" s="124"/>
      <c r="H548" s="124"/>
      <c r="I548" s="176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Z548" s="125">
        <v>536</v>
      </c>
      <c r="AA548" s="125" t="str">
        <f t="shared" si="92"/>
        <v/>
      </c>
      <c r="AB548" s="125" t="str">
        <f t="shared" si="93"/>
        <v/>
      </c>
      <c r="AC548" s="125" t="str">
        <f t="shared" si="94"/>
        <v/>
      </c>
      <c r="AD548" s="125" t="str">
        <f t="shared" si="95"/>
        <v/>
      </c>
      <c r="AE548" s="126">
        <v>536</v>
      </c>
      <c r="AF548" s="126" t="str">
        <f t="shared" si="96"/>
        <v/>
      </c>
      <c r="AG548" s="126" t="str">
        <f t="shared" si="97"/>
        <v/>
      </c>
      <c r="AH548" s="126" t="str">
        <f t="shared" si="98"/>
        <v/>
      </c>
      <c r="AI548" s="126" t="str">
        <f t="shared" si="99"/>
        <v/>
      </c>
      <c r="AJ548" s="126" t="str">
        <f t="shared" si="100"/>
        <v/>
      </c>
      <c r="AK548" s="126" t="str">
        <f t="shared" si="101"/>
        <v/>
      </c>
    </row>
    <row r="549" spans="2:37" x14ac:dyDescent="0.2">
      <c r="B549" s="161">
        <v>537</v>
      </c>
      <c r="C549" s="162"/>
      <c r="D549" s="162"/>
      <c r="E549" s="162"/>
      <c r="F549" s="271"/>
      <c r="G549" s="124"/>
      <c r="H549" s="124"/>
      <c r="I549" s="176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Z549" s="125">
        <v>537</v>
      </c>
      <c r="AA549" s="125" t="str">
        <f t="shared" si="92"/>
        <v/>
      </c>
      <c r="AB549" s="125" t="str">
        <f t="shared" si="93"/>
        <v/>
      </c>
      <c r="AC549" s="125" t="str">
        <f t="shared" si="94"/>
        <v/>
      </c>
      <c r="AD549" s="125" t="str">
        <f t="shared" si="95"/>
        <v/>
      </c>
      <c r="AE549" s="126">
        <v>537</v>
      </c>
      <c r="AF549" s="126" t="str">
        <f t="shared" si="96"/>
        <v/>
      </c>
      <c r="AG549" s="126" t="str">
        <f t="shared" si="97"/>
        <v/>
      </c>
      <c r="AH549" s="126" t="str">
        <f t="shared" si="98"/>
        <v/>
      </c>
      <c r="AI549" s="126" t="str">
        <f t="shared" si="99"/>
        <v/>
      </c>
      <c r="AJ549" s="126" t="str">
        <f t="shared" si="100"/>
        <v/>
      </c>
      <c r="AK549" s="126" t="str">
        <f t="shared" si="101"/>
        <v/>
      </c>
    </row>
    <row r="550" spans="2:37" x14ac:dyDescent="0.2">
      <c r="B550" s="161">
        <v>538</v>
      </c>
      <c r="C550" s="162"/>
      <c r="D550" s="162"/>
      <c r="E550" s="162"/>
      <c r="F550" s="271"/>
      <c r="G550" s="124"/>
      <c r="H550" s="124"/>
      <c r="I550" s="176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Z550" s="125">
        <v>538</v>
      </c>
      <c r="AA550" s="125" t="str">
        <f t="shared" si="92"/>
        <v/>
      </c>
      <c r="AB550" s="125" t="str">
        <f t="shared" si="93"/>
        <v/>
      </c>
      <c r="AC550" s="125" t="str">
        <f t="shared" si="94"/>
        <v/>
      </c>
      <c r="AD550" s="125" t="str">
        <f t="shared" si="95"/>
        <v/>
      </c>
      <c r="AE550" s="126">
        <v>538</v>
      </c>
      <c r="AF550" s="126" t="str">
        <f t="shared" si="96"/>
        <v/>
      </c>
      <c r="AG550" s="126" t="str">
        <f t="shared" si="97"/>
        <v/>
      </c>
      <c r="AH550" s="126" t="str">
        <f t="shared" si="98"/>
        <v/>
      </c>
      <c r="AI550" s="126" t="str">
        <f t="shared" si="99"/>
        <v/>
      </c>
      <c r="AJ550" s="126" t="str">
        <f t="shared" si="100"/>
        <v/>
      </c>
      <c r="AK550" s="126" t="str">
        <f t="shared" si="101"/>
        <v/>
      </c>
    </row>
    <row r="551" spans="2:37" x14ac:dyDescent="0.2">
      <c r="B551" s="161">
        <v>539</v>
      </c>
      <c r="C551" s="162"/>
      <c r="D551" s="162"/>
      <c r="E551" s="162"/>
      <c r="F551" s="271"/>
      <c r="G551" s="124"/>
      <c r="H551" s="124"/>
      <c r="I551" s="176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Z551" s="125">
        <v>539</v>
      </c>
      <c r="AA551" s="125" t="str">
        <f t="shared" si="92"/>
        <v/>
      </c>
      <c r="AB551" s="125" t="str">
        <f t="shared" si="93"/>
        <v/>
      </c>
      <c r="AC551" s="125" t="str">
        <f t="shared" si="94"/>
        <v/>
      </c>
      <c r="AD551" s="125" t="str">
        <f t="shared" si="95"/>
        <v/>
      </c>
      <c r="AE551" s="126">
        <v>539</v>
      </c>
      <c r="AF551" s="126" t="str">
        <f t="shared" si="96"/>
        <v/>
      </c>
      <c r="AG551" s="126" t="str">
        <f t="shared" si="97"/>
        <v/>
      </c>
      <c r="AH551" s="126" t="str">
        <f t="shared" si="98"/>
        <v/>
      </c>
      <c r="AI551" s="126" t="str">
        <f t="shared" si="99"/>
        <v/>
      </c>
      <c r="AJ551" s="126" t="str">
        <f t="shared" si="100"/>
        <v/>
      </c>
      <c r="AK551" s="126" t="str">
        <f t="shared" si="101"/>
        <v/>
      </c>
    </row>
    <row r="552" spans="2:37" x14ac:dyDescent="0.2">
      <c r="B552" s="161">
        <v>540</v>
      </c>
      <c r="C552" s="162"/>
      <c r="D552" s="162"/>
      <c r="E552" s="162"/>
      <c r="F552" s="271"/>
      <c r="G552" s="124"/>
      <c r="H552" s="124"/>
      <c r="I552" s="176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Z552" s="125">
        <v>540</v>
      </c>
      <c r="AA552" s="125" t="str">
        <f t="shared" si="92"/>
        <v/>
      </c>
      <c r="AB552" s="125" t="str">
        <f t="shared" si="93"/>
        <v/>
      </c>
      <c r="AC552" s="125" t="str">
        <f t="shared" si="94"/>
        <v/>
      </c>
      <c r="AD552" s="125" t="str">
        <f t="shared" si="95"/>
        <v/>
      </c>
      <c r="AE552" s="126">
        <v>540</v>
      </c>
      <c r="AF552" s="126" t="str">
        <f t="shared" si="96"/>
        <v/>
      </c>
      <c r="AG552" s="126" t="str">
        <f t="shared" si="97"/>
        <v/>
      </c>
      <c r="AH552" s="126" t="str">
        <f t="shared" si="98"/>
        <v/>
      </c>
      <c r="AI552" s="126" t="str">
        <f t="shared" si="99"/>
        <v/>
      </c>
      <c r="AJ552" s="126" t="str">
        <f t="shared" si="100"/>
        <v/>
      </c>
      <c r="AK552" s="126" t="str">
        <f t="shared" si="101"/>
        <v/>
      </c>
    </row>
    <row r="553" spans="2:37" x14ac:dyDescent="0.2">
      <c r="B553" s="161">
        <v>541</v>
      </c>
      <c r="C553" s="162"/>
      <c r="D553" s="162"/>
      <c r="E553" s="162"/>
      <c r="F553" s="271"/>
      <c r="G553" s="124"/>
      <c r="H553" s="124"/>
      <c r="I553" s="176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Z553" s="125">
        <v>541</v>
      </c>
      <c r="AA553" s="125" t="str">
        <f t="shared" si="92"/>
        <v/>
      </c>
      <c r="AB553" s="125" t="str">
        <f t="shared" si="93"/>
        <v/>
      </c>
      <c r="AC553" s="125" t="str">
        <f t="shared" si="94"/>
        <v/>
      </c>
      <c r="AD553" s="125" t="str">
        <f t="shared" si="95"/>
        <v/>
      </c>
      <c r="AE553" s="126">
        <v>541</v>
      </c>
      <c r="AF553" s="126" t="str">
        <f t="shared" si="96"/>
        <v/>
      </c>
      <c r="AG553" s="126" t="str">
        <f t="shared" si="97"/>
        <v/>
      </c>
      <c r="AH553" s="126" t="str">
        <f t="shared" si="98"/>
        <v/>
      </c>
      <c r="AI553" s="126" t="str">
        <f t="shared" si="99"/>
        <v/>
      </c>
      <c r="AJ553" s="126" t="str">
        <f t="shared" si="100"/>
        <v/>
      </c>
      <c r="AK553" s="126" t="str">
        <f t="shared" si="101"/>
        <v/>
      </c>
    </row>
    <row r="554" spans="2:37" x14ac:dyDescent="0.2">
      <c r="B554" s="161">
        <v>542</v>
      </c>
      <c r="C554" s="162"/>
      <c r="D554" s="162"/>
      <c r="E554" s="162"/>
      <c r="F554" s="271"/>
      <c r="G554" s="124"/>
      <c r="H554" s="124"/>
      <c r="I554" s="176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Z554" s="125">
        <v>542</v>
      </c>
      <c r="AA554" s="125" t="str">
        <f t="shared" si="92"/>
        <v/>
      </c>
      <c r="AB554" s="125" t="str">
        <f t="shared" si="93"/>
        <v/>
      </c>
      <c r="AC554" s="125" t="str">
        <f t="shared" si="94"/>
        <v/>
      </c>
      <c r="AD554" s="125" t="str">
        <f t="shared" si="95"/>
        <v/>
      </c>
      <c r="AE554" s="126">
        <v>542</v>
      </c>
      <c r="AF554" s="126" t="str">
        <f t="shared" si="96"/>
        <v/>
      </c>
      <c r="AG554" s="126" t="str">
        <f t="shared" si="97"/>
        <v/>
      </c>
      <c r="AH554" s="126" t="str">
        <f t="shared" si="98"/>
        <v/>
      </c>
      <c r="AI554" s="126" t="str">
        <f t="shared" si="99"/>
        <v/>
      </c>
      <c r="AJ554" s="126" t="str">
        <f t="shared" si="100"/>
        <v/>
      </c>
      <c r="AK554" s="126" t="str">
        <f t="shared" si="101"/>
        <v/>
      </c>
    </row>
    <row r="555" spans="2:37" x14ac:dyDescent="0.2">
      <c r="B555" s="161">
        <v>543</v>
      </c>
      <c r="C555" s="162"/>
      <c r="D555" s="162"/>
      <c r="E555" s="162"/>
      <c r="F555" s="271"/>
      <c r="G555" s="124"/>
      <c r="H555" s="124"/>
      <c r="I555" s="176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Z555" s="125">
        <v>543</v>
      </c>
      <c r="AA555" s="125" t="str">
        <f t="shared" si="92"/>
        <v/>
      </c>
      <c r="AB555" s="125" t="str">
        <f t="shared" si="93"/>
        <v/>
      </c>
      <c r="AC555" s="125" t="str">
        <f t="shared" si="94"/>
        <v/>
      </c>
      <c r="AD555" s="125" t="str">
        <f t="shared" si="95"/>
        <v/>
      </c>
      <c r="AE555" s="126">
        <v>543</v>
      </c>
      <c r="AF555" s="126" t="str">
        <f t="shared" si="96"/>
        <v/>
      </c>
      <c r="AG555" s="126" t="str">
        <f t="shared" si="97"/>
        <v/>
      </c>
      <c r="AH555" s="126" t="str">
        <f t="shared" si="98"/>
        <v/>
      </c>
      <c r="AI555" s="126" t="str">
        <f t="shared" si="99"/>
        <v/>
      </c>
      <c r="AJ555" s="126" t="str">
        <f t="shared" si="100"/>
        <v/>
      </c>
      <c r="AK555" s="126" t="str">
        <f t="shared" si="101"/>
        <v/>
      </c>
    </row>
    <row r="556" spans="2:37" x14ac:dyDescent="0.2">
      <c r="B556" s="161">
        <v>544</v>
      </c>
      <c r="C556" s="162"/>
      <c r="D556" s="162"/>
      <c r="E556" s="162"/>
      <c r="F556" s="271"/>
      <c r="G556" s="124"/>
      <c r="H556" s="124"/>
      <c r="I556" s="176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Z556" s="125">
        <v>544</v>
      </c>
      <c r="AA556" s="125" t="str">
        <f t="shared" si="92"/>
        <v/>
      </c>
      <c r="AB556" s="125" t="str">
        <f t="shared" si="93"/>
        <v/>
      </c>
      <c r="AC556" s="125" t="str">
        <f t="shared" si="94"/>
        <v/>
      </c>
      <c r="AD556" s="125" t="str">
        <f t="shared" si="95"/>
        <v/>
      </c>
      <c r="AE556" s="126">
        <v>544</v>
      </c>
      <c r="AF556" s="126" t="str">
        <f t="shared" si="96"/>
        <v/>
      </c>
      <c r="AG556" s="126" t="str">
        <f t="shared" si="97"/>
        <v/>
      </c>
      <c r="AH556" s="126" t="str">
        <f t="shared" si="98"/>
        <v/>
      </c>
      <c r="AI556" s="126" t="str">
        <f t="shared" si="99"/>
        <v/>
      </c>
      <c r="AJ556" s="126" t="str">
        <f t="shared" si="100"/>
        <v/>
      </c>
      <c r="AK556" s="126" t="str">
        <f t="shared" si="101"/>
        <v/>
      </c>
    </row>
    <row r="557" spans="2:37" x14ac:dyDescent="0.2">
      <c r="B557" s="161">
        <v>545</v>
      </c>
      <c r="C557" s="162"/>
      <c r="D557" s="162"/>
      <c r="E557" s="162"/>
      <c r="F557" s="271"/>
      <c r="G557" s="124"/>
      <c r="H557" s="124"/>
      <c r="I557" s="176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Z557" s="125">
        <v>545</v>
      </c>
      <c r="AA557" s="125" t="str">
        <f t="shared" si="92"/>
        <v/>
      </c>
      <c r="AB557" s="125" t="str">
        <f t="shared" si="93"/>
        <v/>
      </c>
      <c r="AC557" s="125" t="str">
        <f t="shared" si="94"/>
        <v/>
      </c>
      <c r="AD557" s="125" t="str">
        <f t="shared" si="95"/>
        <v/>
      </c>
      <c r="AE557" s="126">
        <v>545</v>
      </c>
      <c r="AF557" s="126" t="str">
        <f t="shared" si="96"/>
        <v/>
      </c>
      <c r="AG557" s="126" t="str">
        <f t="shared" si="97"/>
        <v/>
      </c>
      <c r="AH557" s="126" t="str">
        <f t="shared" si="98"/>
        <v/>
      </c>
      <c r="AI557" s="126" t="str">
        <f t="shared" si="99"/>
        <v/>
      </c>
      <c r="AJ557" s="126" t="str">
        <f t="shared" si="100"/>
        <v/>
      </c>
      <c r="AK557" s="126" t="str">
        <f t="shared" si="101"/>
        <v/>
      </c>
    </row>
    <row r="558" spans="2:37" x14ac:dyDescent="0.2">
      <c r="B558" s="161">
        <v>546</v>
      </c>
      <c r="C558" s="162"/>
      <c r="D558" s="162"/>
      <c r="E558" s="162"/>
      <c r="F558" s="271"/>
      <c r="G558" s="124"/>
      <c r="H558" s="124"/>
      <c r="I558" s="176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Z558" s="125">
        <v>546</v>
      </c>
      <c r="AA558" s="125" t="str">
        <f t="shared" si="92"/>
        <v/>
      </c>
      <c r="AB558" s="125" t="str">
        <f t="shared" si="93"/>
        <v/>
      </c>
      <c r="AC558" s="125" t="str">
        <f t="shared" si="94"/>
        <v/>
      </c>
      <c r="AD558" s="125" t="str">
        <f t="shared" si="95"/>
        <v/>
      </c>
      <c r="AE558" s="126">
        <v>546</v>
      </c>
      <c r="AF558" s="126" t="str">
        <f t="shared" si="96"/>
        <v/>
      </c>
      <c r="AG558" s="126" t="str">
        <f t="shared" si="97"/>
        <v/>
      </c>
      <c r="AH558" s="126" t="str">
        <f t="shared" si="98"/>
        <v/>
      </c>
      <c r="AI558" s="126" t="str">
        <f t="shared" si="99"/>
        <v/>
      </c>
      <c r="AJ558" s="126" t="str">
        <f t="shared" si="100"/>
        <v/>
      </c>
      <c r="AK558" s="126" t="str">
        <f t="shared" si="101"/>
        <v/>
      </c>
    </row>
    <row r="559" spans="2:37" x14ac:dyDescent="0.2">
      <c r="B559" s="161">
        <v>547</v>
      </c>
      <c r="C559" s="162"/>
      <c r="D559" s="162"/>
      <c r="E559" s="162"/>
      <c r="F559" s="271"/>
      <c r="G559" s="124"/>
      <c r="H559" s="124"/>
      <c r="I559" s="176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Z559" s="125">
        <v>547</v>
      </c>
      <c r="AA559" s="125" t="str">
        <f t="shared" si="92"/>
        <v/>
      </c>
      <c r="AB559" s="125" t="str">
        <f t="shared" si="93"/>
        <v/>
      </c>
      <c r="AC559" s="125" t="str">
        <f t="shared" si="94"/>
        <v/>
      </c>
      <c r="AD559" s="125" t="str">
        <f t="shared" si="95"/>
        <v/>
      </c>
      <c r="AE559" s="126">
        <v>547</v>
      </c>
      <c r="AF559" s="126" t="str">
        <f t="shared" si="96"/>
        <v/>
      </c>
      <c r="AG559" s="126" t="str">
        <f t="shared" si="97"/>
        <v/>
      </c>
      <c r="AH559" s="126" t="str">
        <f t="shared" si="98"/>
        <v/>
      </c>
      <c r="AI559" s="126" t="str">
        <f t="shared" si="99"/>
        <v/>
      </c>
      <c r="AJ559" s="126" t="str">
        <f t="shared" si="100"/>
        <v/>
      </c>
      <c r="AK559" s="126" t="str">
        <f t="shared" si="101"/>
        <v/>
      </c>
    </row>
    <row r="560" spans="2:37" x14ac:dyDescent="0.2">
      <c r="B560" s="161">
        <v>548</v>
      </c>
      <c r="C560" s="162"/>
      <c r="D560" s="162"/>
      <c r="E560" s="162"/>
      <c r="F560" s="271"/>
      <c r="G560" s="124"/>
      <c r="H560" s="124"/>
      <c r="I560" s="176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Z560" s="125">
        <v>548</v>
      </c>
      <c r="AA560" s="125" t="str">
        <f t="shared" si="92"/>
        <v/>
      </c>
      <c r="AB560" s="125" t="str">
        <f t="shared" si="93"/>
        <v/>
      </c>
      <c r="AC560" s="125" t="str">
        <f t="shared" si="94"/>
        <v/>
      </c>
      <c r="AD560" s="125" t="str">
        <f t="shared" si="95"/>
        <v/>
      </c>
      <c r="AE560" s="126">
        <v>548</v>
      </c>
      <c r="AF560" s="126" t="str">
        <f t="shared" si="96"/>
        <v/>
      </c>
      <c r="AG560" s="126" t="str">
        <f t="shared" si="97"/>
        <v/>
      </c>
      <c r="AH560" s="126" t="str">
        <f t="shared" si="98"/>
        <v/>
      </c>
      <c r="AI560" s="126" t="str">
        <f t="shared" si="99"/>
        <v/>
      </c>
      <c r="AJ560" s="126" t="str">
        <f t="shared" si="100"/>
        <v/>
      </c>
      <c r="AK560" s="126" t="str">
        <f t="shared" si="101"/>
        <v/>
      </c>
    </row>
    <row r="561" spans="2:37" x14ac:dyDescent="0.2">
      <c r="B561" s="161">
        <v>549</v>
      </c>
      <c r="C561" s="162"/>
      <c r="D561" s="162"/>
      <c r="E561" s="162"/>
      <c r="F561" s="271"/>
      <c r="G561" s="124"/>
      <c r="H561" s="124"/>
      <c r="I561" s="176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Z561" s="125">
        <v>549</v>
      </c>
      <c r="AA561" s="125" t="str">
        <f t="shared" si="92"/>
        <v/>
      </c>
      <c r="AB561" s="125" t="str">
        <f t="shared" si="93"/>
        <v/>
      </c>
      <c r="AC561" s="125" t="str">
        <f t="shared" si="94"/>
        <v/>
      </c>
      <c r="AD561" s="125" t="str">
        <f t="shared" si="95"/>
        <v/>
      </c>
      <c r="AE561" s="126">
        <v>549</v>
      </c>
      <c r="AF561" s="126" t="str">
        <f t="shared" si="96"/>
        <v/>
      </c>
      <c r="AG561" s="126" t="str">
        <f t="shared" si="97"/>
        <v/>
      </c>
      <c r="AH561" s="126" t="str">
        <f t="shared" si="98"/>
        <v/>
      </c>
      <c r="AI561" s="126" t="str">
        <f t="shared" si="99"/>
        <v/>
      </c>
      <c r="AJ561" s="126" t="str">
        <f t="shared" si="100"/>
        <v/>
      </c>
      <c r="AK561" s="126" t="str">
        <f t="shared" si="101"/>
        <v/>
      </c>
    </row>
    <row r="562" spans="2:37" x14ac:dyDescent="0.2">
      <c r="B562" s="161">
        <v>550</v>
      </c>
      <c r="C562" s="162"/>
      <c r="D562" s="162"/>
      <c r="E562" s="162"/>
      <c r="F562" s="271"/>
      <c r="G562" s="124"/>
      <c r="H562" s="124"/>
      <c r="I562" s="176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Z562" s="125">
        <v>550</v>
      </c>
      <c r="AA562" s="125" t="str">
        <f t="shared" si="92"/>
        <v/>
      </c>
      <c r="AB562" s="125" t="str">
        <f t="shared" si="93"/>
        <v/>
      </c>
      <c r="AC562" s="125" t="str">
        <f t="shared" si="94"/>
        <v/>
      </c>
      <c r="AD562" s="125" t="str">
        <f t="shared" si="95"/>
        <v/>
      </c>
      <c r="AE562" s="126">
        <v>550</v>
      </c>
      <c r="AF562" s="126" t="str">
        <f t="shared" si="96"/>
        <v/>
      </c>
      <c r="AG562" s="126" t="str">
        <f t="shared" si="97"/>
        <v/>
      </c>
      <c r="AH562" s="126" t="str">
        <f t="shared" si="98"/>
        <v/>
      </c>
      <c r="AI562" s="126" t="str">
        <f t="shared" si="99"/>
        <v/>
      </c>
      <c r="AJ562" s="126" t="str">
        <f t="shared" si="100"/>
        <v/>
      </c>
      <c r="AK562" s="126" t="str">
        <f t="shared" si="101"/>
        <v/>
      </c>
    </row>
    <row r="563" spans="2:37" x14ac:dyDescent="0.2">
      <c r="B563" s="161">
        <v>551</v>
      </c>
      <c r="C563" s="162"/>
      <c r="D563" s="162"/>
      <c r="E563" s="162"/>
      <c r="F563" s="271"/>
      <c r="G563" s="124"/>
      <c r="H563" s="124"/>
      <c r="I563" s="176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Z563" s="125">
        <v>551</v>
      </c>
      <c r="AA563" s="125" t="str">
        <f t="shared" si="92"/>
        <v/>
      </c>
      <c r="AB563" s="125" t="str">
        <f t="shared" si="93"/>
        <v/>
      </c>
      <c r="AC563" s="125" t="str">
        <f t="shared" si="94"/>
        <v/>
      </c>
      <c r="AD563" s="125" t="str">
        <f t="shared" si="95"/>
        <v/>
      </c>
      <c r="AE563" s="126">
        <v>551</v>
      </c>
      <c r="AF563" s="126" t="str">
        <f t="shared" si="96"/>
        <v/>
      </c>
      <c r="AG563" s="126" t="str">
        <f t="shared" si="97"/>
        <v/>
      </c>
      <c r="AH563" s="126" t="str">
        <f t="shared" si="98"/>
        <v/>
      </c>
      <c r="AI563" s="126" t="str">
        <f t="shared" si="99"/>
        <v/>
      </c>
      <c r="AJ563" s="126" t="str">
        <f t="shared" si="100"/>
        <v/>
      </c>
      <c r="AK563" s="126" t="str">
        <f t="shared" si="101"/>
        <v/>
      </c>
    </row>
    <row r="564" spans="2:37" x14ac:dyDescent="0.2">
      <c r="B564" s="161">
        <v>552</v>
      </c>
      <c r="C564" s="162"/>
      <c r="D564" s="162"/>
      <c r="E564" s="162"/>
      <c r="F564" s="271"/>
      <c r="G564" s="124"/>
      <c r="H564" s="124"/>
      <c r="I564" s="176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Z564" s="125">
        <v>552</v>
      </c>
      <c r="AA564" s="125" t="str">
        <f t="shared" si="92"/>
        <v/>
      </c>
      <c r="AB564" s="125" t="str">
        <f t="shared" si="93"/>
        <v/>
      </c>
      <c r="AC564" s="125" t="str">
        <f t="shared" si="94"/>
        <v/>
      </c>
      <c r="AD564" s="125" t="str">
        <f t="shared" si="95"/>
        <v/>
      </c>
      <c r="AE564" s="126">
        <v>552</v>
      </c>
      <c r="AF564" s="126" t="str">
        <f t="shared" si="96"/>
        <v/>
      </c>
      <c r="AG564" s="126" t="str">
        <f t="shared" si="97"/>
        <v/>
      </c>
      <c r="AH564" s="126" t="str">
        <f t="shared" si="98"/>
        <v/>
      </c>
      <c r="AI564" s="126" t="str">
        <f t="shared" si="99"/>
        <v/>
      </c>
      <c r="AJ564" s="126" t="str">
        <f t="shared" si="100"/>
        <v/>
      </c>
      <c r="AK564" s="126" t="str">
        <f t="shared" si="101"/>
        <v/>
      </c>
    </row>
    <row r="565" spans="2:37" x14ac:dyDescent="0.2">
      <c r="B565" s="161">
        <v>553</v>
      </c>
      <c r="C565" s="162"/>
      <c r="D565" s="162"/>
      <c r="E565" s="162"/>
      <c r="F565" s="271"/>
      <c r="G565" s="124"/>
      <c r="H565" s="124"/>
      <c r="I565" s="176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Z565" s="125">
        <v>553</v>
      </c>
      <c r="AA565" s="125" t="str">
        <f t="shared" si="92"/>
        <v/>
      </c>
      <c r="AB565" s="125" t="str">
        <f t="shared" si="93"/>
        <v/>
      </c>
      <c r="AC565" s="125" t="str">
        <f t="shared" si="94"/>
        <v/>
      </c>
      <c r="AD565" s="125" t="str">
        <f t="shared" si="95"/>
        <v/>
      </c>
      <c r="AE565" s="126">
        <v>553</v>
      </c>
      <c r="AF565" s="126" t="str">
        <f t="shared" si="96"/>
        <v/>
      </c>
      <c r="AG565" s="126" t="str">
        <f t="shared" si="97"/>
        <v/>
      </c>
      <c r="AH565" s="126" t="str">
        <f t="shared" si="98"/>
        <v/>
      </c>
      <c r="AI565" s="126" t="str">
        <f t="shared" si="99"/>
        <v/>
      </c>
      <c r="AJ565" s="126" t="str">
        <f t="shared" si="100"/>
        <v/>
      </c>
      <c r="AK565" s="126" t="str">
        <f t="shared" si="101"/>
        <v/>
      </c>
    </row>
    <row r="566" spans="2:37" x14ac:dyDescent="0.2">
      <c r="B566" s="161">
        <v>554</v>
      </c>
      <c r="C566" s="162"/>
      <c r="D566" s="162"/>
      <c r="E566" s="162"/>
      <c r="F566" s="271"/>
      <c r="G566" s="124"/>
      <c r="H566" s="124"/>
      <c r="I566" s="176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Z566" s="125">
        <v>554</v>
      </c>
      <c r="AA566" s="125" t="str">
        <f t="shared" si="92"/>
        <v/>
      </c>
      <c r="AB566" s="125" t="str">
        <f t="shared" si="93"/>
        <v/>
      </c>
      <c r="AC566" s="125" t="str">
        <f t="shared" si="94"/>
        <v/>
      </c>
      <c r="AD566" s="125" t="str">
        <f t="shared" si="95"/>
        <v/>
      </c>
      <c r="AE566" s="126">
        <v>554</v>
      </c>
      <c r="AF566" s="126" t="str">
        <f t="shared" si="96"/>
        <v/>
      </c>
      <c r="AG566" s="126" t="str">
        <f t="shared" si="97"/>
        <v/>
      </c>
      <c r="AH566" s="126" t="str">
        <f t="shared" si="98"/>
        <v/>
      </c>
      <c r="AI566" s="126" t="str">
        <f t="shared" si="99"/>
        <v/>
      </c>
      <c r="AJ566" s="126" t="str">
        <f t="shared" si="100"/>
        <v/>
      </c>
      <c r="AK566" s="126" t="str">
        <f t="shared" si="101"/>
        <v/>
      </c>
    </row>
    <row r="567" spans="2:37" x14ac:dyDescent="0.2">
      <c r="B567" s="161">
        <v>555</v>
      </c>
      <c r="C567" s="162"/>
      <c r="D567" s="162"/>
      <c r="E567" s="162"/>
      <c r="F567" s="271"/>
      <c r="G567" s="124"/>
      <c r="H567" s="124"/>
      <c r="I567" s="176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Z567" s="125">
        <v>555</v>
      </c>
      <c r="AA567" s="125" t="str">
        <f t="shared" si="92"/>
        <v/>
      </c>
      <c r="AB567" s="125" t="str">
        <f t="shared" si="93"/>
        <v/>
      </c>
      <c r="AC567" s="125" t="str">
        <f t="shared" si="94"/>
        <v/>
      </c>
      <c r="AD567" s="125" t="str">
        <f t="shared" si="95"/>
        <v/>
      </c>
      <c r="AE567" s="126">
        <v>555</v>
      </c>
      <c r="AF567" s="126" t="str">
        <f t="shared" si="96"/>
        <v/>
      </c>
      <c r="AG567" s="126" t="str">
        <f t="shared" si="97"/>
        <v/>
      </c>
      <c r="AH567" s="126" t="str">
        <f t="shared" si="98"/>
        <v/>
      </c>
      <c r="AI567" s="126" t="str">
        <f t="shared" si="99"/>
        <v/>
      </c>
      <c r="AJ567" s="126" t="str">
        <f t="shared" si="100"/>
        <v/>
      </c>
      <c r="AK567" s="126" t="str">
        <f t="shared" si="101"/>
        <v/>
      </c>
    </row>
    <row r="568" spans="2:37" x14ac:dyDescent="0.2">
      <c r="B568" s="161">
        <v>556</v>
      </c>
      <c r="C568" s="162"/>
      <c r="D568" s="162"/>
      <c r="E568" s="162"/>
      <c r="F568" s="271"/>
      <c r="G568" s="124"/>
      <c r="H568" s="124"/>
      <c r="I568" s="176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Z568" s="125">
        <v>556</v>
      </c>
      <c r="AA568" s="125" t="str">
        <f t="shared" si="92"/>
        <v/>
      </c>
      <c r="AB568" s="125" t="str">
        <f t="shared" si="93"/>
        <v/>
      </c>
      <c r="AC568" s="125" t="str">
        <f t="shared" si="94"/>
        <v/>
      </c>
      <c r="AD568" s="125" t="str">
        <f t="shared" si="95"/>
        <v/>
      </c>
      <c r="AE568" s="126">
        <v>556</v>
      </c>
      <c r="AF568" s="126" t="str">
        <f t="shared" si="96"/>
        <v/>
      </c>
      <c r="AG568" s="126" t="str">
        <f t="shared" si="97"/>
        <v/>
      </c>
      <c r="AH568" s="126" t="str">
        <f t="shared" si="98"/>
        <v/>
      </c>
      <c r="AI568" s="126" t="str">
        <f t="shared" si="99"/>
        <v/>
      </c>
      <c r="AJ568" s="126" t="str">
        <f t="shared" si="100"/>
        <v/>
      </c>
      <c r="AK568" s="126" t="str">
        <f t="shared" si="101"/>
        <v/>
      </c>
    </row>
    <row r="569" spans="2:37" x14ac:dyDescent="0.2">
      <c r="B569" s="161">
        <v>557</v>
      </c>
      <c r="C569" s="162"/>
      <c r="D569" s="162"/>
      <c r="E569" s="162"/>
      <c r="F569" s="271"/>
      <c r="G569" s="124"/>
      <c r="H569" s="124"/>
      <c r="I569" s="176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Z569" s="125">
        <v>557</v>
      </c>
      <c r="AA569" s="125" t="str">
        <f t="shared" si="92"/>
        <v/>
      </c>
      <c r="AB569" s="125" t="str">
        <f t="shared" si="93"/>
        <v/>
      </c>
      <c r="AC569" s="125" t="str">
        <f t="shared" si="94"/>
        <v/>
      </c>
      <c r="AD569" s="125" t="str">
        <f t="shared" si="95"/>
        <v/>
      </c>
      <c r="AE569" s="126">
        <v>557</v>
      </c>
      <c r="AF569" s="126" t="str">
        <f t="shared" si="96"/>
        <v/>
      </c>
      <c r="AG569" s="126" t="str">
        <f t="shared" si="97"/>
        <v/>
      </c>
      <c r="AH569" s="126" t="str">
        <f t="shared" si="98"/>
        <v/>
      </c>
      <c r="AI569" s="126" t="str">
        <f t="shared" si="99"/>
        <v/>
      </c>
      <c r="AJ569" s="126" t="str">
        <f t="shared" si="100"/>
        <v/>
      </c>
      <c r="AK569" s="126" t="str">
        <f t="shared" si="101"/>
        <v/>
      </c>
    </row>
    <row r="570" spans="2:37" x14ac:dyDescent="0.2">
      <c r="B570" s="161">
        <v>558</v>
      </c>
      <c r="C570" s="162"/>
      <c r="D570" s="162"/>
      <c r="E570" s="162"/>
      <c r="F570" s="271"/>
      <c r="G570" s="124"/>
      <c r="H570" s="124"/>
      <c r="I570" s="176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Z570" s="125">
        <v>558</v>
      </c>
      <c r="AA570" s="125" t="str">
        <f t="shared" si="92"/>
        <v/>
      </c>
      <c r="AB570" s="125" t="str">
        <f t="shared" si="93"/>
        <v/>
      </c>
      <c r="AC570" s="125" t="str">
        <f t="shared" si="94"/>
        <v/>
      </c>
      <c r="AD570" s="125" t="str">
        <f t="shared" si="95"/>
        <v/>
      </c>
      <c r="AE570" s="126">
        <v>558</v>
      </c>
      <c r="AF570" s="126" t="str">
        <f t="shared" si="96"/>
        <v/>
      </c>
      <c r="AG570" s="126" t="str">
        <f t="shared" si="97"/>
        <v/>
      </c>
      <c r="AH570" s="126" t="str">
        <f t="shared" si="98"/>
        <v/>
      </c>
      <c r="AI570" s="126" t="str">
        <f t="shared" si="99"/>
        <v/>
      </c>
      <c r="AJ570" s="126" t="str">
        <f t="shared" si="100"/>
        <v/>
      </c>
      <c r="AK570" s="126" t="str">
        <f t="shared" si="101"/>
        <v/>
      </c>
    </row>
    <row r="571" spans="2:37" x14ac:dyDescent="0.2">
      <c r="B571" s="161">
        <v>559</v>
      </c>
      <c r="C571" s="162"/>
      <c r="D571" s="162"/>
      <c r="E571" s="162"/>
      <c r="F571" s="271"/>
      <c r="G571" s="124"/>
      <c r="H571" s="124"/>
      <c r="I571" s="176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Z571" s="125">
        <v>559</v>
      </c>
      <c r="AA571" s="125" t="str">
        <f t="shared" si="92"/>
        <v/>
      </c>
      <c r="AB571" s="125" t="str">
        <f t="shared" si="93"/>
        <v/>
      </c>
      <c r="AC571" s="125" t="str">
        <f t="shared" si="94"/>
        <v/>
      </c>
      <c r="AD571" s="125" t="str">
        <f t="shared" si="95"/>
        <v/>
      </c>
      <c r="AE571" s="126">
        <v>559</v>
      </c>
      <c r="AF571" s="126" t="str">
        <f t="shared" si="96"/>
        <v/>
      </c>
      <c r="AG571" s="126" t="str">
        <f t="shared" si="97"/>
        <v/>
      </c>
      <c r="AH571" s="126" t="str">
        <f t="shared" si="98"/>
        <v/>
      </c>
      <c r="AI571" s="126" t="str">
        <f t="shared" si="99"/>
        <v/>
      </c>
      <c r="AJ571" s="126" t="str">
        <f t="shared" si="100"/>
        <v/>
      </c>
      <c r="AK571" s="126" t="str">
        <f t="shared" si="101"/>
        <v/>
      </c>
    </row>
    <row r="572" spans="2:37" x14ac:dyDescent="0.2">
      <c r="B572" s="161">
        <v>560</v>
      </c>
      <c r="C572" s="162"/>
      <c r="D572" s="162"/>
      <c r="E572" s="162"/>
      <c r="F572" s="271"/>
      <c r="G572" s="124"/>
      <c r="H572" s="124"/>
      <c r="I572" s="176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Z572" s="125">
        <v>560</v>
      </c>
      <c r="AA572" s="125" t="str">
        <f t="shared" si="92"/>
        <v/>
      </c>
      <c r="AB572" s="125" t="str">
        <f t="shared" si="93"/>
        <v/>
      </c>
      <c r="AC572" s="125" t="str">
        <f t="shared" si="94"/>
        <v/>
      </c>
      <c r="AD572" s="125" t="str">
        <f t="shared" si="95"/>
        <v/>
      </c>
      <c r="AE572" s="126">
        <v>560</v>
      </c>
      <c r="AF572" s="126" t="str">
        <f t="shared" si="96"/>
        <v/>
      </c>
      <c r="AG572" s="126" t="str">
        <f t="shared" si="97"/>
        <v/>
      </c>
      <c r="AH572" s="126" t="str">
        <f t="shared" si="98"/>
        <v/>
      </c>
      <c r="AI572" s="126" t="str">
        <f t="shared" si="99"/>
        <v/>
      </c>
      <c r="AJ572" s="126" t="str">
        <f t="shared" si="100"/>
        <v/>
      </c>
      <c r="AK572" s="126" t="str">
        <f t="shared" si="101"/>
        <v/>
      </c>
    </row>
    <row r="573" spans="2:37" x14ac:dyDescent="0.2">
      <c r="B573" s="161">
        <v>561</v>
      </c>
      <c r="C573" s="162"/>
      <c r="D573" s="162"/>
      <c r="E573" s="162"/>
      <c r="F573" s="271"/>
      <c r="G573" s="124"/>
      <c r="H573" s="124"/>
      <c r="I573" s="176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Z573" s="125">
        <v>561</v>
      </c>
      <c r="AA573" s="125" t="str">
        <f t="shared" si="92"/>
        <v/>
      </c>
      <c r="AB573" s="125" t="str">
        <f t="shared" si="93"/>
        <v/>
      </c>
      <c r="AC573" s="125" t="str">
        <f t="shared" si="94"/>
        <v/>
      </c>
      <c r="AD573" s="125" t="str">
        <f t="shared" si="95"/>
        <v/>
      </c>
      <c r="AE573" s="126">
        <v>561</v>
      </c>
      <c r="AF573" s="126" t="str">
        <f t="shared" si="96"/>
        <v/>
      </c>
      <c r="AG573" s="126" t="str">
        <f t="shared" si="97"/>
        <v/>
      </c>
      <c r="AH573" s="126" t="str">
        <f t="shared" si="98"/>
        <v/>
      </c>
      <c r="AI573" s="126" t="str">
        <f t="shared" si="99"/>
        <v/>
      </c>
      <c r="AJ573" s="126" t="str">
        <f t="shared" si="100"/>
        <v/>
      </c>
      <c r="AK573" s="126" t="str">
        <f t="shared" si="101"/>
        <v/>
      </c>
    </row>
    <row r="574" spans="2:37" x14ac:dyDescent="0.2">
      <c r="B574" s="161">
        <v>562</v>
      </c>
      <c r="C574" s="162"/>
      <c r="D574" s="162"/>
      <c r="E574" s="162"/>
      <c r="F574" s="271"/>
      <c r="G574" s="124"/>
      <c r="H574" s="124"/>
      <c r="I574" s="176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Z574" s="125">
        <v>562</v>
      </c>
      <c r="AA574" s="125" t="str">
        <f t="shared" si="92"/>
        <v/>
      </c>
      <c r="AB574" s="125" t="str">
        <f t="shared" si="93"/>
        <v/>
      </c>
      <c r="AC574" s="125" t="str">
        <f t="shared" si="94"/>
        <v/>
      </c>
      <c r="AD574" s="125" t="str">
        <f t="shared" si="95"/>
        <v/>
      </c>
      <c r="AE574" s="126">
        <v>562</v>
      </c>
      <c r="AF574" s="126" t="str">
        <f t="shared" si="96"/>
        <v/>
      </c>
      <c r="AG574" s="126" t="str">
        <f t="shared" si="97"/>
        <v/>
      </c>
      <c r="AH574" s="126" t="str">
        <f t="shared" si="98"/>
        <v/>
      </c>
      <c r="AI574" s="126" t="str">
        <f t="shared" si="99"/>
        <v/>
      </c>
      <c r="AJ574" s="126" t="str">
        <f t="shared" si="100"/>
        <v/>
      </c>
      <c r="AK574" s="126" t="str">
        <f t="shared" si="101"/>
        <v/>
      </c>
    </row>
    <row r="575" spans="2:37" x14ac:dyDescent="0.2">
      <c r="B575" s="161">
        <v>563</v>
      </c>
      <c r="C575" s="162"/>
      <c r="D575" s="162"/>
      <c r="E575" s="162"/>
      <c r="F575" s="271"/>
      <c r="G575" s="124"/>
      <c r="H575" s="124"/>
      <c r="I575" s="176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Z575" s="125">
        <v>563</v>
      </c>
      <c r="AA575" s="125" t="str">
        <f t="shared" si="92"/>
        <v/>
      </c>
      <c r="AB575" s="125" t="str">
        <f t="shared" si="93"/>
        <v/>
      </c>
      <c r="AC575" s="125" t="str">
        <f t="shared" si="94"/>
        <v/>
      </c>
      <c r="AD575" s="125" t="str">
        <f t="shared" si="95"/>
        <v/>
      </c>
      <c r="AE575" s="126">
        <v>563</v>
      </c>
      <c r="AF575" s="126" t="str">
        <f t="shared" si="96"/>
        <v/>
      </c>
      <c r="AG575" s="126" t="str">
        <f t="shared" si="97"/>
        <v/>
      </c>
      <c r="AH575" s="126" t="str">
        <f t="shared" si="98"/>
        <v/>
      </c>
      <c r="AI575" s="126" t="str">
        <f t="shared" si="99"/>
        <v/>
      </c>
      <c r="AJ575" s="126" t="str">
        <f t="shared" si="100"/>
        <v/>
      </c>
      <c r="AK575" s="126" t="str">
        <f t="shared" si="101"/>
        <v/>
      </c>
    </row>
    <row r="576" spans="2:37" x14ac:dyDescent="0.2">
      <c r="B576" s="161">
        <v>564</v>
      </c>
      <c r="C576" s="162"/>
      <c r="D576" s="162"/>
      <c r="E576" s="162"/>
      <c r="F576" s="271"/>
      <c r="G576" s="124"/>
      <c r="H576" s="124"/>
      <c r="I576" s="176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Z576" s="125">
        <v>564</v>
      </c>
      <c r="AA576" s="125" t="str">
        <f t="shared" si="92"/>
        <v/>
      </c>
      <c r="AB576" s="125" t="str">
        <f t="shared" si="93"/>
        <v/>
      </c>
      <c r="AC576" s="125" t="str">
        <f t="shared" si="94"/>
        <v/>
      </c>
      <c r="AD576" s="125" t="str">
        <f t="shared" si="95"/>
        <v/>
      </c>
      <c r="AE576" s="126">
        <v>564</v>
      </c>
      <c r="AF576" s="126" t="str">
        <f t="shared" si="96"/>
        <v/>
      </c>
      <c r="AG576" s="126" t="str">
        <f t="shared" si="97"/>
        <v/>
      </c>
      <c r="AH576" s="126" t="str">
        <f t="shared" si="98"/>
        <v/>
      </c>
      <c r="AI576" s="126" t="str">
        <f t="shared" si="99"/>
        <v/>
      </c>
      <c r="AJ576" s="126" t="str">
        <f t="shared" si="100"/>
        <v/>
      </c>
      <c r="AK576" s="126" t="str">
        <f t="shared" si="101"/>
        <v/>
      </c>
    </row>
    <row r="577" spans="2:37" x14ac:dyDescent="0.2">
      <c r="B577" s="161">
        <v>565</v>
      </c>
      <c r="C577" s="162"/>
      <c r="D577" s="162"/>
      <c r="E577" s="162"/>
      <c r="F577" s="271"/>
      <c r="G577" s="124"/>
      <c r="H577" s="124"/>
      <c r="I577" s="176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Z577" s="125">
        <v>565</v>
      </c>
      <c r="AA577" s="125" t="str">
        <f t="shared" si="92"/>
        <v/>
      </c>
      <c r="AB577" s="125" t="str">
        <f t="shared" si="93"/>
        <v/>
      </c>
      <c r="AC577" s="125" t="str">
        <f t="shared" si="94"/>
        <v/>
      </c>
      <c r="AD577" s="125" t="str">
        <f t="shared" si="95"/>
        <v/>
      </c>
      <c r="AE577" s="126">
        <v>565</v>
      </c>
      <c r="AF577" s="126" t="str">
        <f t="shared" si="96"/>
        <v/>
      </c>
      <c r="AG577" s="126" t="str">
        <f t="shared" si="97"/>
        <v/>
      </c>
      <c r="AH577" s="126" t="str">
        <f t="shared" si="98"/>
        <v/>
      </c>
      <c r="AI577" s="126" t="str">
        <f t="shared" si="99"/>
        <v/>
      </c>
      <c r="AJ577" s="126" t="str">
        <f t="shared" si="100"/>
        <v/>
      </c>
      <c r="AK577" s="126" t="str">
        <f t="shared" si="101"/>
        <v/>
      </c>
    </row>
    <row r="578" spans="2:37" x14ac:dyDescent="0.2">
      <c r="B578" s="161">
        <v>566</v>
      </c>
      <c r="C578" s="162"/>
      <c r="D578" s="162"/>
      <c r="E578" s="162"/>
      <c r="F578" s="271"/>
      <c r="G578" s="124"/>
      <c r="H578" s="124"/>
      <c r="I578" s="176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Z578" s="125">
        <v>566</v>
      </c>
      <c r="AA578" s="125" t="str">
        <f t="shared" si="92"/>
        <v/>
      </c>
      <c r="AB578" s="125" t="str">
        <f t="shared" si="93"/>
        <v/>
      </c>
      <c r="AC578" s="125" t="str">
        <f t="shared" si="94"/>
        <v/>
      </c>
      <c r="AD578" s="125" t="str">
        <f t="shared" si="95"/>
        <v/>
      </c>
      <c r="AE578" s="126">
        <v>566</v>
      </c>
      <c r="AF578" s="126" t="str">
        <f t="shared" si="96"/>
        <v/>
      </c>
      <c r="AG578" s="126" t="str">
        <f t="shared" si="97"/>
        <v/>
      </c>
      <c r="AH578" s="126" t="str">
        <f t="shared" si="98"/>
        <v/>
      </c>
      <c r="AI578" s="126" t="str">
        <f t="shared" si="99"/>
        <v/>
      </c>
      <c r="AJ578" s="126" t="str">
        <f t="shared" si="100"/>
        <v/>
      </c>
      <c r="AK578" s="126" t="str">
        <f t="shared" si="101"/>
        <v/>
      </c>
    </row>
    <row r="579" spans="2:37" x14ac:dyDescent="0.2">
      <c r="B579" s="161">
        <v>567</v>
      </c>
      <c r="C579" s="162"/>
      <c r="D579" s="162"/>
      <c r="E579" s="162"/>
      <c r="F579" s="271"/>
      <c r="G579" s="124"/>
      <c r="H579" s="124"/>
      <c r="I579" s="176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Z579" s="125">
        <v>567</v>
      </c>
      <c r="AA579" s="125" t="str">
        <f t="shared" si="92"/>
        <v/>
      </c>
      <c r="AB579" s="125" t="str">
        <f t="shared" si="93"/>
        <v/>
      </c>
      <c r="AC579" s="125" t="str">
        <f t="shared" si="94"/>
        <v/>
      </c>
      <c r="AD579" s="125" t="str">
        <f t="shared" si="95"/>
        <v/>
      </c>
      <c r="AE579" s="126">
        <v>567</v>
      </c>
      <c r="AF579" s="126" t="str">
        <f t="shared" si="96"/>
        <v/>
      </c>
      <c r="AG579" s="126" t="str">
        <f t="shared" si="97"/>
        <v/>
      </c>
      <c r="AH579" s="126" t="str">
        <f t="shared" si="98"/>
        <v/>
      </c>
      <c r="AI579" s="126" t="str">
        <f t="shared" si="99"/>
        <v/>
      </c>
      <c r="AJ579" s="126" t="str">
        <f t="shared" si="100"/>
        <v/>
      </c>
      <c r="AK579" s="126" t="str">
        <f t="shared" si="101"/>
        <v/>
      </c>
    </row>
    <row r="580" spans="2:37" x14ac:dyDescent="0.2">
      <c r="B580" s="161">
        <v>568</v>
      </c>
      <c r="C580" s="162"/>
      <c r="D580" s="162"/>
      <c r="E580" s="162"/>
      <c r="F580" s="271"/>
      <c r="G580" s="124"/>
      <c r="H580" s="124"/>
      <c r="I580" s="176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Z580" s="125">
        <v>568</v>
      </c>
      <c r="AA580" s="125" t="str">
        <f t="shared" si="92"/>
        <v/>
      </c>
      <c r="AB580" s="125" t="str">
        <f t="shared" si="93"/>
        <v/>
      </c>
      <c r="AC580" s="125" t="str">
        <f t="shared" si="94"/>
        <v/>
      </c>
      <c r="AD580" s="125" t="str">
        <f t="shared" si="95"/>
        <v/>
      </c>
      <c r="AE580" s="126">
        <v>568</v>
      </c>
      <c r="AF580" s="126" t="str">
        <f t="shared" si="96"/>
        <v/>
      </c>
      <c r="AG580" s="126" t="str">
        <f t="shared" si="97"/>
        <v/>
      </c>
      <c r="AH580" s="126" t="str">
        <f t="shared" si="98"/>
        <v/>
      </c>
      <c r="AI580" s="126" t="str">
        <f t="shared" si="99"/>
        <v/>
      </c>
      <c r="AJ580" s="126" t="str">
        <f t="shared" si="100"/>
        <v/>
      </c>
      <c r="AK580" s="126" t="str">
        <f t="shared" si="101"/>
        <v/>
      </c>
    </row>
    <row r="581" spans="2:37" x14ac:dyDescent="0.2">
      <c r="B581" s="161">
        <v>569</v>
      </c>
      <c r="C581" s="162"/>
      <c r="D581" s="162"/>
      <c r="E581" s="162"/>
      <c r="F581" s="271"/>
      <c r="G581" s="124"/>
      <c r="H581" s="124"/>
      <c r="I581" s="176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Z581" s="125">
        <v>569</v>
      </c>
      <c r="AA581" s="125" t="str">
        <f t="shared" si="92"/>
        <v/>
      </c>
      <c r="AB581" s="125" t="str">
        <f t="shared" si="93"/>
        <v/>
      </c>
      <c r="AC581" s="125" t="str">
        <f t="shared" si="94"/>
        <v/>
      </c>
      <c r="AD581" s="125" t="str">
        <f t="shared" si="95"/>
        <v/>
      </c>
      <c r="AE581" s="126">
        <v>569</v>
      </c>
      <c r="AF581" s="126" t="str">
        <f t="shared" si="96"/>
        <v/>
      </c>
      <c r="AG581" s="126" t="str">
        <f t="shared" si="97"/>
        <v/>
      </c>
      <c r="AH581" s="126" t="str">
        <f t="shared" si="98"/>
        <v/>
      </c>
      <c r="AI581" s="126" t="str">
        <f t="shared" si="99"/>
        <v/>
      </c>
      <c r="AJ581" s="126" t="str">
        <f t="shared" si="100"/>
        <v/>
      </c>
      <c r="AK581" s="126" t="str">
        <f t="shared" si="101"/>
        <v/>
      </c>
    </row>
    <row r="582" spans="2:37" x14ac:dyDescent="0.2">
      <c r="B582" s="161">
        <v>570</v>
      </c>
      <c r="C582" s="162"/>
      <c r="D582" s="162"/>
      <c r="E582" s="162"/>
      <c r="F582" s="271"/>
      <c r="G582" s="124"/>
      <c r="H582" s="124"/>
      <c r="I582" s="176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Z582" s="125">
        <v>570</v>
      </c>
      <c r="AA582" s="125" t="str">
        <f t="shared" si="92"/>
        <v/>
      </c>
      <c r="AB582" s="125" t="str">
        <f t="shared" si="93"/>
        <v/>
      </c>
      <c r="AC582" s="125" t="str">
        <f t="shared" si="94"/>
        <v/>
      </c>
      <c r="AD582" s="125" t="str">
        <f t="shared" si="95"/>
        <v/>
      </c>
      <c r="AE582" s="126">
        <v>570</v>
      </c>
      <c r="AF582" s="126" t="str">
        <f t="shared" si="96"/>
        <v/>
      </c>
      <c r="AG582" s="126" t="str">
        <f t="shared" si="97"/>
        <v/>
      </c>
      <c r="AH582" s="126" t="str">
        <f t="shared" si="98"/>
        <v/>
      </c>
      <c r="AI582" s="126" t="str">
        <f t="shared" si="99"/>
        <v/>
      </c>
      <c r="AJ582" s="126" t="str">
        <f t="shared" si="100"/>
        <v/>
      </c>
      <c r="AK582" s="126" t="str">
        <f t="shared" si="101"/>
        <v/>
      </c>
    </row>
    <row r="583" spans="2:37" x14ac:dyDescent="0.2">
      <c r="B583" s="161">
        <v>571</v>
      </c>
      <c r="C583" s="162"/>
      <c r="D583" s="162"/>
      <c r="E583" s="162"/>
      <c r="F583" s="271"/>
      <c r="G583" s="124"/>
      <c r="H583" s="124"/>
      <c r="I583" s="176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Z583" s="125">
        <v>571</v>
      </c>
      <c r="AA583" s="125" t="str">
        <f t="shared" si="92"/>
        <v/>
      </c>
      <c r="AB583" s="125" t="str">
        <f t="shared" si="93"/>
        <v/>
      </c>
      <c r="AC583" s="125" t="str">
        <f t="shared" si="94"/>
        <v/>
      </c>
      <c r="AD583" s="125" t="str">
        <f t="shared" si="95"/>
        <v/>
      </c>
      <c r="AE583" s="126">
        <v>571</v>
      </c>
      <c r="AF583" s="126" t="str">
        <f t="shared" si="96"/>
        <v/>
      </c>
      <c r="AG583" s="126" t="str">
        <f t="shared" si="97"/>
        <v/>
      </c>
      <c r="AH583" s="126" t="str">
        <f t="shared" si="98"/>
        <v/>
      </c>
      <c r="AI583" s="126" t="str">
        <f t="shared" si="99"/>
        <v/>
      </c>
      <c r="AJ583" s="126" t="str">
        <f t="shared" si="100"/>
        <v/>
      </c>
      <c r="AK583" s="126" t="str">
        <f t="shared" si="101"/>
        <v/>
      </c>
    </row>
    <row r="584" spans="2:37" x14ac:dyDescent="0.2">
      <c r="B584" s="161">
        <v>572</v>
      </c>
      <c r="C584" s="162"/>
      <c r="D584" s="162"/>
      <c r="E584" s="162"/>
      <c r="F584" s="271"/>
      <c r="G584" s="124"/>
      <c r="H584" s="124"/>
      <c r="I584" s="176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Z584" s="125">
        <v>572</v>
      </c>
      <c r="AA584" s="125" t="str">
        <f t="shared" si="92"/>
        <v/>
      </c>
      <c r="AB584" s="125" t="str">
        <f t="shared" si="93"/>
        <v/>
      </c>
      <c r="AC584" s="125" t="str">
        <f t="shared" si="94"/>
        <v/>
      </c>
      <c r="AD584" s="125" t="str">
        <f t="shared" si="95"/>
        <v/>
      </c>
      <c r="AE584" s="126">
        <v>572</v>
      </c>
      <c r="AF584" s="126" t="str">
        <f t="shared" si="96"/>
        <v/>
      </c>
      <c r="AG584" s="126" t="str">
        <f t="shared" si="97"/>
        <v/>
      </c>
      <c r="AH584" s="126" t="str">
        <f t="shared" si="98"/>
        <v/>
      </c>
      <c r="AI584" s="126" t="str">
        <f t="shared" si="99"/>
        <v/>
      </c>
      <c r="AJ584" s="126" t="str">
        <f t="shared" si="100"/>
        <v/>
      </c>
      <c r="AK584" s="126" t="str">
        <f t="shared" si="101"/>
        <v/>
      </c>
    </row>
    <row r="585" spans="2:37" x14ac:dyDescent="0.2">
      <c r="B585" s="161">
        <v>573</v>
      </c>
      <c r="C585" s="162"/>
      <c r="D585" s="162"/>
      <c r="E585" s="162"/>
      <c r="F585" s="271"/>
      <c r="G585" s="124"/>
      <c r="H585" s="124"/>
      <c r="I585" s="176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Z585" s="125">
        <v>573</v>
      </c>
      <c r="AA585" s="125" t="str">
        <f t="shared" si="92"/>
        <v/>
      </c>
      <c r="AB585" s="125" t="str">
        <f t="shared" si="93"/>
        <v/>
      </c>
      <c r="AC585" s="125" t="str">
        <f t="shared" si="94"/>
        <v/>
      </c>
      <c r="AD585" s="125" t="str">
        <f t="shared" si="95"/>
        <v/>
      </c>
      <c r="AE585" s="126">
        <v>573</v>
      </c>
      <c r="AF585" s="126" t="str">
        <f t="shared" si="96"/>
        <v/>
      </c>
      <c r="AG585" s="126" t="str">
        <f t="shared" si="97"/>
        <v/>
      </c>
      <c r="AH585" s="126" t="str">
        <f t="shared" si="98"/>
        <v/>
      </c>
      <c r="AI585" s="126" t="str">
        <f t="shared" si="99"/>
        <v/>
      </c>
      <c r="AJ585" s="126" t="str">
        <f t="shared" si="100"/>
        <v/>
      </c>
      <c r="AK585" s="126" t="str">
        <f t="shared" si="101"/>
        <v/>
      </c>
    </row>
    <row r="586" spans="2:37" x14ac:dyDescent="0.2">
      <c r="B586" s="161">
        <v>574</v>
      </c>
      <c r="C586" s="162"/>
      <c r="D586" s="162"/>
      <c r="E586" s="162"/>
      <c r="F586" s="271"/>
      <c r="G586" s="124"/>
      <c r="H586" s="124"/>
      <c r="I586" s="176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Z586" s="125">
        <v>574</v>
      </c>
      <c r="AA586" s="125" t="str">
        <f t="shared" si="92"/>
        <v/>
      </c>
      <c r="AB586" s="125" t="str">
        <f t="shared" si="93"/>
        <v/>
      </c>
      <c r="AC586" s="125" t="str">
        <f t="shared" si="94"/>
        <v/>
      </c>
      <c r="AD586" s="125" t="str">
        <f t="shared" si="95"/>
        <v/>
      </c>
      <c r="AE586" s="126">
        <v>574</v>
      </c>
      <c r="AF586" s="126" t="str">
        <f t="shared" si="96"/>
        <v/>
      </c>
      <c r="AG586" s="126" t="str">
        <f t="shared" si="97"/>
        <v/>
      </c>
      <c r="AH586" s="126" t="str">
        <f t="shared" si="98"/>
        <v/>
      </c>
      <c r="AI586" s="126" t="str">
        <f t="shared" si="99"/>
        <v/>
      </c>
      <c r="AJ586" s="126" t="str">
        <f t="shared" si="100"/>
        <v/>
      </c>
      <c r="AK586" s="126" t="str">
        <f t="shared" si="101"/>
        <v/>
      </c>
    </row>
    <row r="587" spans="2:37" x14ac:dyDescent="0.2">
      <c r="B587" s="161">
        <v>575</v>
      </c>
      <c r="C587" s="162"/>
      <c r="D587" s="162"/>
      <c r="E587" s="162"/>
      <c r="F587" s="271"/>
      <c r="G587" s="124"/>
      <c r="H587" s="124"/>
      <c r="I587" s="176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Z587" s="125">
        <v>575</v>
      </c>
      <c r="AA587" s="125" t="str">
        <f t="shared" si="92"/>
        <v/>
      </c>
      <c r="AB587" s="125" t="str">
        <f t="shared" si="93"/>
        <v/>
      </c>
      <c r="AC587" s="125" t="str">
        <f t="shared" si="94"/>
        <v/>
      </c>
      <c r="AD587" s="125" t="str">
        <f t="shared" si="95"/>
        <v/>
      </c>
      <c r="AE587" s="126">
        <v>575</v>
      </c>
      <c r="AF587" s="126" t="str">
        <f t="shared" si="96"/>
        <v/>
      </c>
      <c r="AG587" s="126" t="str">
        <f t="shared" si="97"/>
        <v/>
      </c>
      <c r="AH587" s="126" t="str">
        <f t="shared" si="98"/>
        <v/>
      </c>
      <c r="AI587" s="126" t="str">
        <f t="shared" si="99"/>
        <v/>
      </c>
      <c r="AJ587" s="126" t="str">
        <f t="shared" si="100"/>
        <v/>
      </c>
      <c r="AK587" s="126" t="str">
        <f t="shared" si="101"/>
        <v/>
      </c>
    </row>
    <row r="588" spans="2:37" x14ac:dyDescent="0.2">
      <c r="B588" s="161">
        <v>576</v>
      </c>
      <c r="C588" s="162"/>
      <c r="D588" s="162"/>
      <c r="E588" s="162"/>
      <c r="F588" s="271"/>
      <c r="G588" s="124"/>
      <c r="H588" s="124"/>
      <c r="I588" s="176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Z588" s="125">
        <v>576</v>
      </c>
      <c r="AA588" s="125" t="str">
        <f t="shared" si="92"/>
        <v/>
      </c>
      <c r="AB588" s="125" t="str">
        <f t="shared" si="93"/>
        <v/>
      </c>
      <c r="AC588" s="125" t="str">
        <f t="shared" si="94"/>
        <v/>
      </c>
      <c r="AD588" s="125" t="str">
        <f t="shared" si="95"/>
        <v/>
      </c>
      <c r="AE588" s="126">
        <v>576</v>
      </c>
      <c r="AF588" s="126" t="str">
        <f t="shared" si="96"/>
        <v/>
      </c>
      <c r="AG588" s="126" t="str">
        <f t="shared" si="97"/>
        <v/>
      </c>
      <c r="AH588" s="126" t="str">
        <f t="shared" si="98"/>
        <v/>
      </c>
      <c r="AI588" s="126" t="str">
        <f t="shared" si="99"/>
        <v/>
      </c>
      <c r="AJ588" s="126" t="str">
        <f t="shared" si="100"/>
        <v/>
      </c>
      <c r="AK588" s="126" t="str">
        <f t="shared" si="101"/>
        <v/>
      </c>
    </row>
    <row r="589" spans="2:37" x14ac:dyDescent="0.2">
      <c r="B589" s="161">
        <v>577</v>
      </c>
      <c r="C589" s="162"/>
      <c r="D589" s="162"/>
      <c r="E589" s="162"/>
      <c r="F589" s="271"/>
      <c r="G589" s="124"/>
      <c r="H589" s="124"/>
      <c r="I589" s="176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Z589" s="125">
        <v>577</v>
      </c>
      <c r="AA589" s="125" t="str">
        <f t="shared" si="92"/>
        <v/>
      </c>
      <c r="AB589" s="125" t="str">
        <f t="shared" si="93"/>
        <v/>
      </c>
      <c r="AC589" s="125" t="str">
        <f t="shared" si="94"/>
        <v/>
      </c>
      <c r="AD589" s="125" t="str">
        <f t="shared" si="95"/>
        <v/>
      </c>
      <c r="AE589" s="126">
        <v>577</v>
      </c>
      <c r="AF589" s="126" t="str">
        <f t="shared" si="96"/>
        <v/>
      </c>
      <c r="AG589" s="126" t="str">
        <f t="shared" si="97"/>
        <v/>
      </c>
      <c r="AH589" s="126" t="str">
        <f t="shared" si="98"/>
        <v/>
      </c>
      <c r="AI589" s="126" t="str">
        <f t="shared" si="99"/>
        <v/>
      </c>
      <c r="AJ589" s="126" t="str">
        <f t="shared" si="100"/>
        <v/>
      </c>
      <c r="AK589" s="126" t="str">
        <f t="shared" si="101"/>
        <v/>
      </c>
    </row>
    <row r="590" spans="2:37" x14ac:dyDescent="0.2">
      <c r="B590" s="161">
        <v>578</v>
      </c>
      <c r="C590" s="162"/>
      <c r="D590" s="162"/>
      <c r="E590" s="162"/>
      <c r="F590" s="271"/>
      <c r="G590" s="124"/>
      <c r="H590" s="124"/>
      <c r="I590" s="176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Z590" s="125">
        <v>578</v>
      </c>
      <c r="AA590" s="125" t="str">
        <f t="shared" ref="AA590:AA653" si="102">IF(AND(C590=1,D590&lt;&gt;""),D590,"")</f>
        <v/>
      </c>
      <c r="AB590" s="125" t="str">
        <f t="shared" ref="AB590:AB653" si="103">IF(AND(C590=1,E590&lt;&gt;""),E590,"")</f>
        <v/>
      </c>
      <c r="AC590" s="125" t="str">
        <f t="shared" ref="AC590:AC653" si="104">IF(AND(C590=2,D590&lt;&gt;""),D590,"")</f>
        <v/>
      </c>
      <c r="AD590" s="125" t="str">
        <f t="shared" ref="AD590:AD653" si="105">IF(AND(C590=2,E590&lt;&gt;""),E590,"")</f>
        <v/>
      </c>
      <c r="AE590" s="126">
        <v>578</v>
      </c>
      <c r="AF590" s="126" t="str">
        <f t="shared" ref="AF590:AF653" si="106">IF(AND(C590=1,E590&lt;&gt;"",D590&lt;&gt;""),D590,"")</f>
        <v/>
      </c>
      <c r="AG590" s="126" t="str">
        <f t="shared" ref="AG590:AG653" si="107">IF(AND(C590=1,D590&lt;&gt;"",E590&lt;&gt;""),E590,"")</f>
        <v/>
      </c>
      <c r="AH590" s="126" t="str">
        <f t="shared" ref="AH590:AH653" si="108">IF(AND(AF590="",AG590=""),"",AG590-AF590)</f>
        <v/>
      </c>
      <c r="AI590" s="126" t="str">
        <f t="shared" ref="AI590:AI653" si="109">IF(AND(C590=2,E590&lt;&gt;"",D590&lt;&gt;""),D590,"")</f>
        <v/>
      </c>
      <c r="AJ590" s="126" t="str">
        <f t="shared" ref="AJ590:AJ653" si="110">IF(AND(C590=2,D590&lt;&gt;"",E590&lt;&gt;""),E590,"")</f>
        <v/>
      </c>
      <c r="AK590" s="126" t="str">
        <f t="shared" ref="AK590:AK653" si="111">IF(AND(AI590="",AJ590=""),"",AJ590-AI590)</f>
        <v/>
      </c>
    </row>
    <row r="591" spans="2:37" x14ac:dyDescent="0.2">
      <c r="B591" s="161">
        <v>579</v>
      </c>
      <c r="C591" s="162"/>
      <c r="D591" s="162"/>
      <c r="E591" s="162"/>
      <c r="F591" s="271"/>
      <c r="G591" s="124"/>
      <c r="H591" s="124"/>
      <c r="I591" s="176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Z591" s="125">
        <v>579</v>
      </c>
      <c r="AA591" s="125" t="str">
        <f t="shared" si="102"/>
        <v/>
      </c>
      <c r="AB591" s="125" t="str">
        <f t="shared" si="103"/>
        <v/>
      </c>
      <c r="AC591" s="125" t="str">
        <f t="shared" si="104"/>
        <v/>
      </c>
      <c r="AD591" s="125" t="str">
        <f t="shared" si="105"/>
        <v/>
      </c>
      <c r="AE591" s="126">
        <v>579</v>
      </c>
      <c r="AF591" s="126" t="str">
        <f t="shared" si="106"/>
        <v/>
      </c>
      <c r="AG591" s="126" t="str">
        <f t="shared" si="107"/>
        <v/>
      </c>
      <c r="AH591" s="126" t="str">
        <f t="shared" si="108"/>
        <v/>
      </c>
      <c r="AI591" s="126" t="str">
        <f t="shared" si="109"/>
        <v/>
      </c>
      <c r="AJ591" s="126" t="str">
        <f t="shared" si="110"/>
        <v/>
      </c>
      <c r="AK591" s="126" t="str">
        <f t="shared" si="111"/>
        <v/>
      </c>
    </row>
    <row r="592" spans="2:37" x14ac:dyDescent="0.2">
      <c r="B592" s="161">
        <v>580</v>
      </c>
      <c r="C592" s="162"/>
      <c r="D592" s="162"/>
      <c r="E592" s="162"/>
      <c r="F592" s="271"/>
      <c r="G592" s="124"/>
      <c r="H592" s="124"/>
      <c r="I592" s="176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Z592" s="125">
        <v>580</v>
      </c>
      <c r="AA592" s="125" t="str">
        <f t="shared" si="102"/>
        <v/>
      </c>
      <c r="AB592" s="125" t="str">
        <f t="shared" si="103"/>
        <v/>
      </c>
      <c r="AC592" s="125" t="str">
        <f t="shared" si="104"/>
        <v/>
      </c>
      <c r="AD592" s="125" t="str">
        <f t="shared" si="105"/>
        <v/>
      </c>
      <c r="AE592" s="126">
        <v>580</v>
      </c>
      <c r="AF592" s="126" t="str">
        <f t="shared" si="106"/>
        <v/>
      </c>
      <c r="AG592" s="126" t="str">
        <f t="shared" si="107"/>
        <v/>
      </c>
      <c r="AH592" s="126" t="str">
        <f t="shared" si="108"/>
        <v/>
      </c>
      <c r="AI592" s="126" t="str">
        <f t="shared" si="109"/>
        <v/>
      </c>
      <c r="AJ592" s="126" t="str">
        <f t="shared" si="110"/>
        <v/>
      </c>
      <c r="AK592" s="126" t="str">
        <f t="shared" si="111"/>
        <v/>
      </c>
    </row>
    <row r="593" spans="2:37" x14ac:dyDescent="0.2">
      <c r="B593" s="161">
        <v>581</v>
      </c>
      <c r="C593" s="162"/>
      <c r="D593" s="162"/>
      <c r="E593" s="162"/>
      <c r="F593" s="271"/>
      <c r="G593" s="124"/>
      <c r="H593" s="124"/>
      <c r="I593" s="176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Z593" s="125">
        <v>581</v>
      </c>
      <c r="AA593" s="125" t="str">
        <f t="shared" si="102"/>
        <v/>
      </c>
      <c r="AB593" s="125" t="str">
        <f t="shared" si="103"/>
        <v/>
      </c>
      <c r="AC593" s="125" t="str">
        <f t="shared" si="104"/>
        <v/>
      </c>
      <c r="AD593" s="125" t="str">
        <f t="shared" si="105"/>
        <v/>
      </c>
      <c r="AE593" s="126">
        <v>581</v>
      </c>
      <c r="AF593" s="126" t="str">
        <f t="shared" si="106"/>
        <v/>
      </c>
      <c r="AG593" s="126" t="str">
        <f t="shared" si="107"/>
        <v/>
      </c>
      <c r="AH593" s="126" t="str">
        <f t="shared" si="108"/>
        <v/>
      </c>
      <c r="AI593" s="126" t="str">
        <f t="shared" si="109"/>
        <v/>
      </c>
      <c r="AJ593" s="126" t="str">
        <f t="shared" si="110"/>
        <v/>
      </c>
      <c r="AK593" s="126" t="str">
        <f t="shared" si="111"/>
        <v/>
      </c>
    </row>
    <row r="594" spans="2:37" x14ac:dyDescent="0.2">
      <c r="B594" s="161">
        <v>582</v>
      </c>
      <c r="C594" s="162"/>
      <c r="D594" s="162"/>
      <c r="E594" s="162"/>
      <c r="F594" s="271"/>
      <c r="G594" s="124"/>
      <c r="H594" s="124"/>
      <c r="I594" s="176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Z594" s="125">
        <v>582</v>
      </c>
      <c r="AA594" s="125" t="str">
        <f t="shared" si="102"/>
        <v/>
      </c>
      <c r="AB594" s="125" t="str">
        <f t="shared" si="103"/>
        <v/>
      </c>
      <c r="AC594" s="125" t="str">
        <f t="shared" si="104"/>
        <v/>
      </c>
      <c r="AD594" s="125" t="str">
        <f t="shared" si="105"/>
        <v/>
      </c>
      <c r="AE594" s="126">
        <v>582</v>
      </c>
      <c r="AF594" s="126" t="str">
        <f t="shared" si="106"/>
        <v/>
      </c>
      <c r="AG594" s="126" t="str">
        <f t="shared" si="107"/>
        <v/>
      </c>
      <c r="AH594" s="126" t="str">
        <f t="shared" si="108"/>
        <v/>
      </c>
      <c r="AI594" s="126" t="str">
        <f t="shared" si="109"/>
        <v/>
      </c>
      <c r="AJ594" s="126" t="str">
        <f t="shared" si="110"/>
        <v/>
      </c>
      <c r="AK594" s="126" t="str">
        <f t="shared" si="111"/>
        <v/>
      </c>
    </row>
    <row r="595" spans="2:37" x14ac:dyDescent="0.2">
      <c r="B595" s="161">
        <v>583</v>
      </c>
      <c r="C595" s="162"/>
      <c r="D595" s="162"/>
      <c r="E595" s="162"/>
      <c r="F595" s="271"/>
      <c r="G595" s="124"/>
      <c r="H595" s="124"/>
      <c r="I595" s="176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Z595" s="125">
        <v>583</v>
      </c>
      <c r="AA595" s="125" t="str">
        <f t="shared" si="102"/>
        <v/>
      </c>
      <c r="AB595" s="125" t="str">
        <f t="shared" si="103"/>
        <v/>
      </c>
      <c r="AC595" s="125" t="str">
        <f t="shared" si="104"/>
        <v/>
      </c>
      <c r="AD595" s="125" t="str">
        <f t="shared" si="105"/>
        <v/>
      </c>
      <c r="AE595" s="126">
        <v>583</v>
      </c>
      <c r="AF595" s="126" t="str">
        <f t="shared" si="106"/>
        <v/>
      </c>
      <c r="AG595" s="126" t="str">
        <f t="shared" si="107"/>
        <v/>
      </c>
      <c r="AH595" s="126" t="str">
        <f t="shared" si="108"/>
        <v/>
      </c>
      <c r="AI595" s="126" t="str">
        <f t="shared" si="109"/>
        <v/>
      </c>
      <c r="AJ595" s="126" t="str">
        <f t="shared" si="110"/>
        <v/>
      </c>
      <c r="AK595" s="126" t="str">
        <f t="shared" si="111"/>
        <v/>
      </c>
    </row>
    <row r="596" spans="2:37" x14ac:dyDescent="0.2">
      <c r="B596" s="161">
        <v>584</v>
      </c>
      <c r="C596" s="162"/>
      <c r="D596" s="162"/>
      <c r="E596" s="162"/>
      <c r="F596" s="271"/>
      <c r="G596" s="124"/>
      <c r="H596" s="124"/>
      <c r="I596" s="176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Z596" s="125">
        <v>584</v>
      </c>
      <c r="AA596" s="125" t="str">
        <f t="shared" si="102"/>
        <v/>
      </c>
      <c r="AB596" s="125" t="str">
        <f t="shared" si="103"/>
        <v/>
      </c>
      <c r="AC596" s="125" t="str">
        <f t="shared" si="104"/>
        <v/>
      </c>
      <c r="AD596" s="125" t="str">
        <f t="shared" si="105"/>
        <v/>
      </c>
      <c r="AE596" s="126">
        <v>584</v>
      </c>
      <c r="AF596" s="126" t="str">
        <f t="shared" si="106"/>
        <v/>
      </c>
      <c r="AG596" s="126" t="str">
        <f t="shared" si="107"/>
        <v/>
      </c>
      <c r="AH596" s="126" t="str">
        <f t="shared" si="108"/>
        <v/>
      </c>
      <c r="AI596" s="126" t="str">
        <f t="shared" si="109"/>
        <v/>
      </c>
      <c r="AJ596" s="126" t="str">
        <f t="shared" si="110"/>
        <v/>
      </c>
      <c r="AK596" s="126" t="str">
        <f t="shared" si="111"/>
        <v/>
      </c>
    </row>
    <row r="597" spans="2:37" x14ac:dyDescent="0.2">
      <c r="B597" s="161">
        <v>585</v>
      </c>
      <c r="C597" s="162"/>
      <c r="D597" s="162"/>
      <c r="E597" s="162"/>
      <c r="F597" s="271"/>
      <c r="G597" s="124"/>
      <c r="H597" s="124"/>
      <c r="I597" s="176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Z597" s="125">
        <v>585</v>
      </c>
      <c r="AA597" s="125" t="str">
        <f t="shared" si="102"/>
        <v/>
      </c>
      <c r="AB597" s="125" t="str">
        <f t="shared" si="103"/>
        <v/>
      </c>
      <c r="AC597" s="125" t="str">
        <f t="shared" si="104"/>
        <v/>
      </c>
      <c r="AD597" s="125" t="str">
        <f t="shared" si="105"/>
        <v/>
      </c>
      <c r="AE597" s="126">
        <v>585</v>
      </c>
      <c r="AF597" s="126" t="str">
        <f t="shared" si="106"/>
        <v/>
      </c>
      <c r="AG597" s="126" t="str">
        <f t="shared" si="107"/>
        <v/>
      </c>
      <c r="AH597" s="126" t="str">
        <f t="shared" si="108"/>
        <v/>
      </c>
      <c r="AI597" s="126" t="str">
        <f t="shared" si="109"/>
        <v/>
      </c>
      <c r="AJ597" s="126" t="str">
        <f t="shared" si="110"/>
        <v/>
      </c>
      <c r="AK597" s="126" t="str">
        <f t="shared" si="111"/>
        <v/>
      </c>
    </row>
    <row r="598" spans="2:37" x14ac:dyDescent="0.2">
      <c r="B598" s="161">
        <v>586</v>
      </c>
      <c r="C598" s="162"/>
      <c r="D598" s="162"/>
      <c r="E598" s="162"/>
      <c r="F598" s="271"/>
      <c r="G598" s="124"/>
      <c r="H598" s="124"/>
      <c r="I598" s="176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Z598" s="125">
        <v>586</v>
      </c>
      <c r="AA598" s="125" t="str">
        <f t="shared" si="102"/>
        <v/>
      </c>
      <c r="AB598" s="125" t="str">
        <f t="shared" si="103"/>
        <v/>
      </c>
      <c r="AC598" s="125" t="str">
        <f t="shared" si="104"/>
        <v/>
      </c>
      <c r="AD598" s="125" t="str">
        <f t="shared" si="105"/>
        <v/>
      </c>
      <c r="AE598" s="126">
        <v>586</v>
      </c>
      <c r="AF598" s="126" t="str">
        <f t="shared" si="106"/>
        <v/>
      </c>
      <c r="AG598" s="126" t="str">
        <f t="shared" si="107"/>
        <v/>
      </c>
      <c r="AH598" s="126" t="str">
        <f t="shared" si="108"/>
        <v/>
      </c>
      <c r="AI598" s="126" t="str">
        <f t="shared" si="109"/>
        <v/>
      </c>
      <c r="AJ598" s="126" t="str">
        <f t="shared" si="110"/>
        <v/>
      </c>
      <c r="AK598" s="126" t="str">
        <f t="shared" si="111"/>
        <v/>
      </c>
    </row>
    <row r="599" spans="2:37" x14ac:dyDescent="0.2">
      <c r="B599" s="161">
        <v>587</v>
      </c>
      <c r="C599" s="162"/>
      <c r="D599" s="162"/>
      <c r="E599" s="162"/>
      <c r="F599" s="271"/>
      <c r="G599" s="124"/>
      <c r="H599" s="124"/>
      <c r="I599" s="176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Z599" s="125">
        <v>587</v>
      </c>
      <c r="AA599" s="125" t="str">
        <f t="shared" si="102"/>
        <v/>
      </c>
      <c r="AB599" s="125" t="str">
        <f t="shared" si="103"/>
        <v/>
      </c>
      <c r="AC599" s="125" t="str">
        <f t="shared" si="104"/>
        <v/>
      </c>
      <c r="AD599" s="125" t="str">
        <f t="shared" si="105"/>
        <v/>
      </c>
      <c r="AE599" s="126">
        <v>587</v>
      </c>
      <c r="AF599" s="126" t="str">
        <f t="shared" si="106"/>
        <v/>
      </c>
      <c r="AG599" s="126" t="str">
        <f t="shared" si="107"/>
        <v/>
      </c>
      <c r="AH599" s="126" t="str">
        <f t="shared" si="108"/>
        <v/>
      </c>
      <c r="AI599" s="126" t="str">
        <f t="shared" si="109"/>
        <v/>
      </c>
      <c r="AJ599" s="126" t="str">
        <f t="shared" si="110"/>
        <v/>
      </c>
      <c r="AK599" s="126" t="str">
        <f t="shared" si="111"/>
        <v/>
      </c>
    </row>
    <row r="600" spans="2:37" x14ac:dyDescent="0.2">
      <c r="B600" s="161">
        <v>588</v>
      </c>
      <c r="C600" s="162"/>
      <c r="D600" s="162"/>
      <c r="E600" s="162"/>
      <c r="F600" s="271"/>
      <c r="G600" s="124"/>
      <c r="H600" s="124"/>
      <c r="I600" s="176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Z600" s="125">
        <v>588</v>
      </c>
      <c r="AA600" s="125" t="str">
        <f t="shared" si="102"/>
        <v/>
      </c>
      <c r="AB600" s="125" t="str">
        <f t="shared" si="103"/>
        <v/>
      </c>
      <c r="AC600" s="125" t="str">
        <f t="shared" si="104"/>
        <v/>
      </c>
      <c r="AD600" s="125" t="str">
        <f t="shared" si="105"/>
        <v/>
      </c>
      <c r="AE600" s="126">
        <v>588</v>
      </c>
      <c r="AF600" s="126" t="str">
        <f t="shared" si="106"/>
        <v/>
      </c>
      <c r="AG600" s="126" t="str">
        <f t="shared" si="107"/>
        <v/>
      </c>
      <c r="AH600" s="126" t="str">
        <f t="shared" si="108"/>
        <v/>
      </c>
      <c r="AI600" s="126" t="str">
        <f t="shared" si="109"/>
        <v/>
      </c>
      <c r="AJ600" s="126" t="str">
        <f t="shared" si="110"/>
        <v/>
      </c>
      <c r="AK600" s="126" t="str">
        <f t="shared" si="111"/>
        <v/>
      </c>
    </row>
    <row r="601" spans="2:37" x14ac:dyDescent="0.2">
      <c r="B601" s="161">
        <v>589</v>
      </c>
      <c r="C601" s="162"/>
      <c r="D601" s="162"/>
      <c r="E601" s="162"/>
      <c r="F601" s="271"/>
      <c r="G601" s="124"/>
      <c r="H601" s="124"/>
      <c r="I601" s="176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Z601" s="125">
        <v>589</v>
      </c>
      <c r="AA601" s="125" t="str">
        <f t="shared" si="102"/>
        <v/>
      </c>
      <c r="AB601" s="125" t="str">
        <f t="shared" si="103"/>
        <v/>
      </c>
      <c r="AC601" s="125" t="str">
        <f t="shared" si="104"/>
        <v/>
      </c>
      <c r="AD601" s="125" t="str">
        <f t="shared" si="105"/>
        <v/>
      </c>
      <c r="AE601" s="126">
        <v>589</v>
      </c>
      <c r="AF601" s="126" t="str">
        <f t="shared" si="106"/>
        <v/>
      </c>
      <c r="AG601" s="126" t="str">
        <f t="shared" si="107"/>
        <v/>
      </c>
      <c r="AH601" s="126" t="str">
        <f t="shared" si="108"/>
        <v/>
      </c>
      <c r="AI601" s="126" t="str">
        <f t="shared" si="109"/>
        <v/>
      </c>
      <c r="AJ601" s="126" t="str">
        <f t="shared" si="110"/>
        <v/>
      </c>
      <c r="AK601" s="126" t="str">
        <f t="shared" si="111"/>
        <v/>
      </c>
    </row>
    <row r="602" spans="2:37" x14ac:dyDescent="0.2">
      <c r="B602" s="161">
        <v>590</v>
      </c>
      <c r="C602" s="162"/>
      <c r="D602" s="162"/>
      <c r="E602" s="162"/>
      <c r="F602" s="271"/>
      <c r="G602" s="124"/>
      <c r="H602" s="124"/>
      <c r="I602" s="176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Z602" s="125">
        <v>590</v>
      </c>
      <c r="AA602" s="125" t="str">
        <f t="shared" si="102"/>
        <v/>
      </c>
      <c r="AB602" s="125" t="str">
        <f t="shared" si="103"/>
        <v/>
      </c>
      <c r="AC602" s="125" t="str">
        <f t="shared" si="104"/>
        <v/>
      </c>
      <c r="AD602" s="125" t="str">
        <f t="shared" si="105"/>
        <v/>
      </c>
      <c r="AE602" s="126">
        <v>590</v>
      </c>
      <c r="AF602" s="126" t="str">
        <f t="shared" si="106"/>
        <v/>
      </c>
      <c r="AG602" s="126" t="str">
        <f t="shared" si="107"/>
        <v/>
      </c>
      <c r="AH602" s="126" t="str">
        <f t="shared" si="108"/>
        <v/>
      </c>
      <c r="AI602" s="126" t="str">
        <f t="shared" si="109"/>
        <v/>
      </c>
      <c r="AJ602" s="126" t="str">
        <f t="shared" si="110"/>
        <v/>
      </c>
      <c r="AK602" s="126" t="str">
        <f t="shared" si="111"/>
        <v/>
      </c>
    </row>
    <row r="603" spans="2:37" x14ac:dyDescent="0.2">
      <c r="B603" s="161">
        <v>591</v>
      </c>
      <c r="C603" s="162"/>
      <c r="D603" s="162"/>
      <c r="E603" s="162"/>
      <c r="F603" s="271"/>
      <c r="G603" s="124"/>
      <c r="H603" s="124"/>
      <c r="I603" s="176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Z603" s="125">
        <v>591</v>
      </c>
      <c r="AA603" s="125" t="str">
        <f t="shared" si="102"/>
        <v/>
      </c>
      <c r="AB603" s="125" t="str">
        <f t="shared" si="103"/>
        <v/>
      </c>
      <c r="AC603" s="125" t="str">
        <f t="shared" si="104"/>
        <v/>
      </c>
      <c r="AD603" s="125" t="str">
        <f t="shared" si="105"/>
        <v/>
      </c>
      <c r="AE603" s="126">
        <v>591</v>
      </c>
      <c r="AF603" s="126" t="str">
        <f t="shared" si="106"/>
        <v/>
      </c>
      <c r="AG603" s="126" t="str">
        <f t="shared" si="107"/>
        <v/>
      </c>
      <c r="AH603" s="126" t="str">
        <f t="shared" si="108"/>
        <v/>
      </c>
      <c r="AI603" s="126" t="str">
        <f t="shared" si="109"/>
        <v/>
      </c>
      <c r="AJ603" s="126" t="str">
        <f t="shared" si="110"/>
        <v/>
      </c>
      <c r="AK603" s="126" t="str">
        <f t="shared" si="111"/>
        <v/>
      </c>
    </row>
    <row r="604" spans="2:37" x14ac:dyDescent="0.2">
      <c r="B604" s="161">
        <v>592</v>
      </c>
      <c r="C604" s="162"/>
      <c r="D604" s="162"/>
      <c r="E604" s="162"/>
      <c r="F604" s="271"/>
      <c r="G604" s="124"/>
      <c r="H604" s="124"/>
      <c r="I604" s="176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Z604" s="125">
        <v>592</v>
      </c>
      <c r="AA604" s="125" t="str">
        <f t="shared" si="102"/>
        <v/>
      </c>
      <c r="AB604" s="125" t="str">
        <f t="shared" si="103"/>
        <v/>
      </c>
      <c r="AC604" s="125" t="str">
        <f t="shared" si="104"/>
        <v/>
      </c>
      <c r="AD604" s="125" t="str">
        <f t="shared" si="105"/>
        <v/>
      </c>
      <c r="AE604" s="126">
        <v>592</v>
      </c>
      <c r="AF604" s="126" t="str">
        <f t="shared" si="106"/>
        <v/>
      </c>
      <c r="AG604" s="126" t="str">
        <f t="shared" si="107"/>
        <v/>
      </c>
      <c r="AH604" s="126" t="str">
        <f t="shared" si="108"/>
        <v/>
      </c>
      <c r="AI604" s="126" t="str">
        <f t="shared" si="109"/>
        <v/>
      </c>
      <c r="AJ604" s="126" t="str">
        <f t="shared" si="110"/>
        <v/>
      </c>
      <c r="AK604" s="126" t="str">
        <f t="shared" si="111"/>
        <v/>
      </c>
    </row>
    <row r="605" spans="2:37" x14ac:dyDescent="0.2">
      <c r="B605" s="161">
        <v>593</v>
      </c>
      <c r="C605" s="162"/>
      <c r="D605" s="162"/>
      <c r="E605" s="162"/>
      <c r="F605" s="271"/>
      <c r="G605" s="124"/>
      <c r="H605" s="124"/>
      <c r="I605" s="176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Z605" s="125">
        <v>593</v>
      </c>
      <c r="AA605" s="125" t="str">
        <f t="shared" si="102"/>
        <v/>
      </c>
      <c r="AB605" s="125" t="str">
        <f t="shared" si="103"/>
        <v/>
      </c>
      <c r="AC605" s="125" t="str">
        <f t="shared" si="104"/>
        <v/>
      </c>
      <c r="AD605" s="125" t="str">
        <f t="shared" si="105"/>
        <v/>
      </c>
      <c r="AE605" s="126">
        <v>593</v>
      </c>
      <c r="AF605" s="126" t="str">
        <f t="shared" si="106"/>
        <v/>
      </c>
      <c r="AG605" s="126" t="str">
        <f t="shared" si="107"/>
        <v/>
      </c>
      <c r="AH605" s="126" t="str">
        <f t="shared" si="108"/>
        <v/>
      </c>
      <c r="AI605" s="126" t="str">
        <f t="shared" si="109"/>
        <v/>
      </c>
      <c r="AJ605" s="126" t="str">
        <f t="shared" si="110"/>
        <v/>
      </c>
      <c r="AK605" s="126" t="str">
        <f t="shared" si="111"/>
        <v/>
      </c>
    </row>
    <row r="606" spans="2:37" x14ac:dyDescent="0.2">
      <c r="B606" s="161">
        <v>594</v>
      </c>
      <c r="C606" s="162"/>
      <c r="D606" s="162"/>
      <c r="E606" s="162"/>
      <c r="F606" s="271"/>
      <c r="G606" s="124"/>
      <c r="H606" s="124"/>
      <c r="I606" s="176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Z606" s="125">
        <v>594</v>
      </c>
      <c r="AA606" s="125" t="str">
        <f t="shared" si="102"/>
        <v/>
      </c>
      <c r="AB606" s="125" t="str">
        <f t="shared" si="103"/>
        <v/>
      </c>
      <c r="AC606" s="125" t="str">
        <f t="shared" si="104"/>
        <v/>
      </c>
      <c r="AD606" s="125" t="str">
        <f t="shared" si="105"/>
        <v/>
      </c>
      <c r="AE606" s="126">
        <v>594</v>
      </c>
      <c r="AF606" s="126" t="str">
        <f t="shared" si="106"/>
        <v/>
      </c>
      <c r="AG606" s="126" t="str">
        <f t="shared" si="107"/>
        <v/>
      </c>
      <c r="AH606" s="126" t="str">
        <f t="shared" si="108"/>
        <v/>
      </c>
      <c r="AI606" s="126" t="str">
        <f t="shared" si="109"/>
        <v/>
      </c>
      <c r="AJ606" s="126" t="str">
        <f t="shared" si="110"/>
        <v/>
      </c>
      <c r="AK606" s="126" t="str">
        <f t="shared" si="111"/>
        <v/>
      </c>
    </row>
    <row r="607" spans="2:37" x14ac:dyDescent="0.2">
      <c r="B607" s="161">
        <v>595</v>
      </c>
      <c r="C607" s="162"/>
      <c r="D607" s="162"/>
      <c r="E607" s="162"/>
      <c r="F607" s="271"/>
      <c r="G607" s="124"/>
      <c r="H607" s="124"/>
      <c r="I607" s="176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Z607" s="125">
        <v>595</v>
      </c>
      <c r="AA607" s="125" t="str">
        <f t="shared" si="102"/>
        <v/>
      </c>
      <c r="AB607" s="125" t="str">
        <f t="shared" si="103"/>
        <v/>
      </c>
      <c r="AC607" s="125" t="str">
        <f t="shared" si="104"/>
        <v/>
      </c>
      <c r="AD607" s="125" t="str">
        <f t="shared" si="105"/>
        <v/>
      </c>
      <c r="AE607" s="126">
        <v>595</v>
      </c>
      <c r="AF607" s="126" t="str">
        <f t="shared" si="106"/>
        <v/>
      </c>
      <c r="AG607" s="126" t="str">
        <f t="shared" si="107"/>
        <v/>
      </c>
      <c r="AH607" s="126" t="str">
        <f t="shared" si="108"/>
        <v/>
      </c>
      <c r="AI607" s="126" t="str">
        <f t="shared" si="109"/>
        <v/>
      </c>
      <c r="AJ607" s="126" t="str">
        <f t="shared" si="110"/>
        <v/>
      </c>
      <c r="AK607" s="126" t="str">
        <f t="shared" si="111"/>
        <v/>
      </c>
    </row>
    <row r="608" spans="2:37" x14ac:dyDescent="0.2">
      <c r="B608" s="161">
        <v>596</v>
      </c>
      <c r="C608" s="162"/>
      <c r="D608" s="162"/>
      <c r="E608" s="162"/>
      <c r="F608" s="271"/>
      <c r="G608" s="124"/>
      <c r="H608" s="124"/>
      <c r="I608" s="176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Z608" s="125">
        <v>596</v>
      </c>
      <c r="AA608" s="125" t="str">
        <f t="shared" si="102"/>
        <v/>
      </c>
      <c r="AB608" s="125" t="str">
        <f t="shared" si="103"/>
        <v/>
      </c>
      <c r="AC608" s="125" t="str">
        <f t="shared" si="104"/>
        <v/>
      </c>
      <c r="AD608" s="125" t="str">
        <f t="shared" si="105"/>
        <v/>
      </c>
      <c r="AE608" s="126">
        <v>596</v>
      </c>
      <c r="AF608" s="126" t="str">
        <f t="shared" si="106"/>
        <v/>
      </c>
      <c r="AG608" s="126" t="str">
        <f t="shared" si="107"/>
        <v/>
      </c>
      <c r="AH608" s="126" t="str">
        <f t="shared" si="108"/>
        <v/>
      </c>
      <c r="AI608" s="126" t="str">
        <f t="shared" si="109"/>
        <v/>
      </c>
      <c r="AJ608" s="126" t="str">
        <f t="shared" si="110"/>
        <v/>
      </c>
      <c r="AK608" s="126" t="str">
        <f t="shared" si="111"/>
        <v/>
      </c>
    </row>
    <row r="609" spans="2:37" x14ac:dyDescent="0.2">
      <c r="B609" s="161">
        <v>597</v>
      </c>
      <c r="C609" s="162"/>
      <c r="D609" s="162"/>
      <c r="E609" s="162"/>
      <c r="F609" s="271"/>
      <c r="G609" s="124"/>
      <c r="H609" s="124"/>
      <c r="I609" s="176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Z609" s="125">
        <v>597</v>
      </c>
      <c r="AA609" s="125" t="str">
        <f t="shared" si="102"/>
        <v/>
      </c>
      <c r="AB609" s="125" t="str">
        <f t="shared" si="103"/>
        <v/>
      </c>
      <c r="AC609" s="125" t="str">
        <f t="shared" si="104"/>
        <v/>
      </c>
      <c r="AD609" s="125" t="str">
        <f t="shared" si="105"/>
        <v/>
      </c>
      <c r="AE609" s="126">
        <v>597</v>
      </c>
      <c r="AF609" s="126" t="str">
        <f t="shared" si="106"/>
        <v/>
      </c>
      <c r="AG609" s="126" t="str">
        <f t="shared" si="107"/>
        <v/>
      </c>
      <c r="AH609" s="126" t="str">
        <f t="shared" si="108"/>
        <v/>
      </c>
      <c r="AI609" s="126" t="str">
        <f t="shared" si="109"/>
        <v/>
      </c>
      <c r="AJ609" s="126" t="str">
        <f t="shared" si="110"/>
        <v/>
      </c>
      <c r="AK609" s="126" t="str">
        <f t="shared" si="111"/>
        <v/>
      </c>
    </row>
    <row r="610" spans="2:37" x14ac:dyDescent="0.2">
      <c r="B610" s="161">
        <v>598</v>
      </c>
      <c r="C610" s="162"/>
      <c r="D610" s="162"/>
      <c r="E610" s="162"/>
      <c r="F610" s="271"/>
      <c r="G610" s="124"/>
      <c r="H610" s="124"/>
      <c r="I610" s="176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Z610" s="125">
        <v>598</v>
      </c>
      <c r="AA610" s="125" t="str">
        <f t="shared" si="102"/>
        <v/>
      </c>
      <c r="AB610" s="125" t="str">
        <f t="shared" si="103"/>
        <v/>
      </c>
      <c r="AC610" s="125" t="str">
        <f t="shared" si="104"/>
        <v/>
      </c>
      <c r="AD610" s="125" t="str">
        <f t="shared" si="105"/>
        <v/>
      </c>
      <c r="AE610" s="126">
        <v>598</v>
      </c>
      <c r="AF610" s="126" t="str">
        <f t="shared" si="106"/>
        <v/>
      </c>
      <c r="AG610" s="126" t="str">
        <f t="shared" si="107"/>
        <v/>
      </c>
      <c r="AH610" s="126" t="str">
        <f t="shared" si="108"/>
        <v/>
      </c>
      <c r="AI610" s="126" t="str">
        <f t="shared" si="109"/>
        <v/>
      </c>
      <c r="AJ610" s="126" t="str">
        <f t="shared" si="110"/>
        <v/>
      </c>
      <c r="AK610" s="126" t="str">
        <f t="shared" si="111"/>
        <v/>
      </c>
    </row>
    <row r="611" spans="2:37" x14ac:dyDescent="0.2">
      <c r="B611" s="161">
        <v>599</v>
      </c>
      <c r="C611" s="162"/>
      <c r="D611" s="162"/>
      <c r="E611" s="162"/>
      <c r="F611" s="271"/>
      <c r="G611" s="124"/>
      <c r="H611" s="124"/>
      <c r="I611" s="176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Z611" s="125">
        <v>599</v>
      </c>
      <c r="AA611" s="125" t="str">
        <f t="shared" si="102"/>
        <v/>
      </c>
      <c r="AB611" s="125" t="str">
        <f t="shared" si="103"/>
        <v/>
      </c>
      <c r="AC611" s="125" t="str">
        <f t="shared" si="104"/>
        <v/>
      </c>
      <c r="AD611" s="125" t="str">
        <f t="shared" si="105"/>
        <v/>
      </c>
      <c r="AE611" s="126">
        <v>599</v>
      </c>
      <c r="AF611" s="126" t="str">
        <f t="shared" si="106"/>
        <v/>
      </c>
      <c r="AG611" s="126" t="str">
        <f t="shared" si="107"/>
        <v/>
      </c>
      <c r="AH611" s="126" t="str">
        <f t="shared" si="108"/>
        <v/>
      </c>
      <c r="AI611" s="126" t="str">
        <f t="shared" si="109"/>
        <v/>
      </c>
      <c r="AJ611" s="126" t="str">
        <f t="shared" si="110"/>
        <v/>
      </c>
      <c r="AK611" s="126" t="str">
        <f t="shared" si="111"/>
        <v/>
      </c>
    </row>
    <row r="612" spans="2:37" x14ac:dyDescent="0.2">
      <c r="B612" s="161">
        <v>600</v>
      </c>
      <c r="C612" s="162"/>
      <c r="D612" s="162"/>
      <c r="E612" s="162"/>
      <c r="F612" s="271"/>
      <c r="G612" s="124"/>
      <c r="H612" s="124"/>
      <c r="I612" s="176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Z612" s="125">
        <v>600</v>
      </c>
      <c r="AA612" s="125" t="str">
        <f t="shared" si="102"/>
        <v/>
      </c>
      <c r="AB612" s="125" t="str">
        <f t="shared" si="103"/>
        <v/>
      </c>
      <c r="AC612" s="125" t="str">
        <f t="shared" si="104"/>
        <v/>
      </c>
      <c r="AD612" s="125" t="str">
        <f t="shared" si="105"/>
        <v/>
      </c>
      <c r="AE612" s="126">
        <v>600</v>
      </c>
      <c r="AF612" s="126" t="str">
        <f t="shared" si="106"/>
        <v/>
      </c>
      <c r="AG612" s="126" t="str">
        <f t="shared" si="107"/>
        <v/>
      </c>
      <c r="AH612" s="126" t="str">
        <f t="shared" si="108"/>
        <v/>
      </c>
      <c r="AI612" s="126" t="str">
        <f t="shared" si="109"/>
        <v/>
      </c>
      <c r="AJ612" s="126" t="str">
        <f t="shared" si="110"/>
        <v/>
      </c>
      <c r="AK612" s="126" t="str">
        <f t="shared" si="111"/>
        <v/>
      </c>
    </row>
    <row r="613" spans="2:37" x14ac:dyDescent="0.2">
      <c r="B613" s="161">
        <v>601</v>
      </c>
      <c r="C613" s="162"/>
      <c r="D613" s="162"/>
      <c r="E613" s="162"/>
      <c r="F613" s="271"/>
      <c r="G613" s="124"/>
      <c r="H613" s="124"/>
      <c r="I613" s="176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Z613" s="125">
        <v>601</v>
      </c>
      <c r="AA613" s="125" t="str">
        <f t="shared" si="102"/>
        <v/>
      </c>
      <c r="AB613" s="125" t="str">
        <f t="shared" si="103"/>
        <v/>
      </c>
      <c r="AC613" s="125" t="str">
        <f t="shared" si="104"/>
        <v/>
      </c>
      <c r="AD613" s="125" t="str">
        <f t="shared" si="105"/>
        <v/>
      </c>
      <c r="AE613" s="126">
        <v>601</v>
      </c>
      <c r="AF613" s="126" t="str">
        <f t="shared" si="106"/>
        <v/>
      </c>
      <c r="AG613" s="126" t="str">
        <f t="shared" si="107"/>
        <v/>
      </c>
      <c r="AH613" s="126" t="str">
        <f t="shared" si="108"/>
        <v/>
      </c>
      <c r="AI613" s="126" t="str">
        <f t="shared" si="109"/>
        <v/>
      </c>
      <c r="AJ613" s="126" t="str">
        <f t="shared" si="110"/>
        <v/>
      </c>
      <c r="AK613" s="126" t="str">
        <f t="shared" si="111"/>
        <v/>
      </c>
    </row>
    <row r="614" spans="2:37" x14ac:dyDescent="0.2">
      <c r="B614" s="161">
        <v>602</v>
      </c>
      <c r="C614" s="162"/>
      <c r="D614" s="162"/>
      <c r="E614" s="162"/>
      <c r="F614" s="271"/>
      <c r="G614" s="124"/>
      <c r="H614" s="124"/>
      <c r="I614" s="176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Z614" s="125">
        <v>602</v>
      </c>
      <c r="AA614" s="125" t="str">
        <f t="shared" si="102"/>
        <v/>
      </c>
      <c r="AB614" s="125" t="str">
        <f t="shared" si="103"/>
        <v/>
      </c>
      <c r="AC614" s="125" t="str">
        <f t="shared" si="104"/>
        <v/>
      </c>
      <c r="AD614" s="125" t="str">
        <f t="shared" si="105"/>
        <v/>
      </c>
      <c r="AE614" s="126">
        <v>602</v>
      </c>
      <c r="AF614" s="126" t="str">
        <f t="shared" si="106"/>
        <v/>
      </c>
      <c r="AG614" s="126" t="str">
        <f t="shared" si="107"/>
        <v/>
      </c>
      <c r="AH614" s="126" t="str">
        <f t="shared" si="108"/>
        <v/>
      </c>
      <c r="AI614" s="126" t="str">
        <f t="shared" si="109"/>
        <v/>
      </c>
      <c r="AJ614" s="126" t="str">
        <f t="shared" si="110"/>
        <v/>
      </c>
      <c r="AK614" s="126" t="str">
        <f t="shared" si="111"/>
        <v/>
      </c>
    </row>
    <row r="615" spans="2:37" x14ac:dyDescent="0.2">
      <c r="B615" s="161">
        <v>603</v>
      </c>
      <c r="C615" s="162"/>
      <c r="D615" s="162"/>
      <c r="E615" s="162"/>
      <c r="F615" s="271"/>
      <c r="G615" s="124"/>
      <c r="H615" s="124"/>
      <c r="I615" s="176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Z615" s="125">
        <v>603</v>
      </c>
      <c r="AA615" s="125" t="str">
        <f t="shared" si="102"/>
        <v/>
      </c>
      <c r="AB615" s="125" t="str">
        <f t="shared" si="103"/>
        <v/>
      </c>
      <c r="AC615" s="125" t="str">
        <f t="shared" si="104"/>
        <v/>
      </c>
      <c r="AD615" s="125" t="str">
        <f t="shared" si="105"/>
        <v/>
      </c>
      <c r="AE615" s="126">
        <v>603</v>
      </c>
      <c r="AF615" s="126" t="str">
        <f t="shared" si="106"/>
        <v/>
      </c>
      <c r="AG615" s="126" t="str">
        <f t="shared" si="107"/>
        <v/>
      </c>
      <c r="AH615" s="126" t="str">
        <f t="shared" si="108"/>
        <v/>
      </c>
      <c r="AI615" s="126" t="str">
        <f t="shared" si="109"/>
        <v/>
      </c>
      <c r="AJ615" s="126" t="str">
        <f t="shared" si="110"/>
        <v/>
      </c>
      <c r="AK615" s="126" t="str">
        <f t="shared" si="111"/>
        <v/>
      </c>
    </row>
    <row r="616" spans="2:37" x14ac:dyDescent="0.2">
      <c r="B616" s="161">
        <v>604</v>
      </c>
      <c r="C616" s="162"/>
      <c r="D616" s="162"/>
      <c r="E616" s="162"/>
      <c r="F616" s="271"/>
      <c r="G616" s="124"/>
      <c r="H616" s="124"/>
      <c r="I616" s="176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Z616" s="125">
        <v>604</v>
      </c>
      <c r="AA616" s="125" t="str">
        <f t="shared" si="102"/>
        <v/>
      </c>
      <c r="AB616" s="125" t="str">
        <f t="shared" si="103"/>
        <v/>
      </c>
      <c r="AC616" s="125" t="str">
        <f t="shared" si="104"/>
        <v/>
      </c>
      <c r="AD616" s="125" t="str">
        <f t="shared" si="105"/>
        <v/>
      </c>
      <c r="AE616" s="126">
        <v>604</v>
      </c>
      <c r="AF616" s="126" t="str">
        <f t="shared" si="106"/>
        <v/>
      </c>
      <c r="AG616" s="126" t="str">
        <f t="shared" si="107"/>
        <v/>
      </c>
      <c r="AH616" s="126" t="str">
        <f t="shared" si="108"/>
        <v/>
      </c>
      <c r="AI616" s="126" t="str">
        <f t="shared" si="109"/>
        <v/>
      </c>
      <c r="AJ616" s="126" t="str">
        <f t="shared" si="110"/>
        <v/>
      </c>
      <c r="AK616" s="126" t="str">
        <f t="shared" si="111"/>
        <v/>
      </c>
    </row>
    <row r="617" spans="2:37" x14ac:dyDescent="0.2">
      <c r="B617" s="161">
        <v>605</v>
      </c>
      <c r="C617" s="162"/>
      <c r="D617" s="162"/>
      <c r="E617" s="162"/>
      <c r="F617" s="271"/>
      <c r="G617" s="124"/>
      <c r="H617" s="124"/>
      <c r="I617" s="176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Z617" s="125">
        <v>605</v>
      </c>
      <c r="AA617" s="125" t="str">
        <f t="shared" si="102"/>
        <v/>
      </c>
      <c r="AB617" s="125" t="str">
        <f t="shared" si="103"/>
        <v/>
      </c>
      <c r="AC617" s="125" t="str">
        <f t="shared" si="104"/>
        <v/>
      </c>
      <c r="AD617" s="125" t="str">
        <f t="shared" si="105"/>
        <v/>
      </c>
      <c r="AE617" s="126">
        <v>605</v>
      </c>
      <c r="AF617" s="126" t="str">
        <f t="shared" si="106"/>
        <v/>
      </c>
      <c r="AG617" s="126" t="str">
        <f t="shared" si="107"/>
        <v/>
      </c>
      <c r="AH617" s="126" t="str">
        <f t="shared" si="108"/>
        <v/>
      </c>
      <c r="AI617" s="126" t="str">
        <f t="shared" si="109"/>
        <v/>
      </c>
      <c r="AJ617" s="126" t="str">
        <f t="shared" si="110"/>
        <v/>
      </c>
      <c r="AK617" s="126" t="str">
        <f t="shared" si="111"/>
        <v/>
      </c>
    </row>
    <row r="618" spans="2:37" x14ac:dyDescent="0.2">
      <c r="B618" s="161">
        <v>606</v>
      </c>
      <c r="C618" s="162"/>
      <c r="D618" s="162"/>
      <c r="E618" s="162"/>
      <c r="F618" s="271"/>
      <c r="G618" s="124"/>
      <c r="H618" s="124"/>
      <c r="I618" s="176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Z618" s="125">
        <v>606</v>
      </c>
      <c r="AA618" s="125" t="str">
        <f t="shared" si="102"/>
        <v/>
      </c>
      <c r="AB618" s="125" t="str">
        <f t="shared" si="103"/>
        <v/>
      </c>
      <c r="AC618" s="125" t="str">
        <f t="shared" si="104"/>
        <v/>
      </c>
      <c r="AD618" s="125" t="str">
        <f t="shared" si="105"/>
        <v/>
      </c>
      <c r="AE618" s="126">
        <v>606</v>
      </c>
      <c r="AF618" s="126" t="str">
        <f t="shared" si="106"/>
        <v/>
      </c>
      <c r="AG618" s="126" t="str">
        <f t="shared" si="107"/>
        <v/>
      </c>
      <c r="AH618" s="126" t="str">
        <f t="shared" si="108"/>
        <v/>
      </c>
      <c r="AI618" s="126" t="str">
        <f t="shared" si="109"/>
        <v/>
      </c>
      <c r="AJ618" s="126" t="str">
        <f t="shared" si="110"/>
        <v/>
      </c>
      <c r="AK618" s="126" t="str">
        <f t="shared" si="111"/>
        <v/>
      </c>
    </row>
    <row r="619" spans="2:37" x14ac:dyDescent="0.2">
      <c r="B619" s="161">
        <v>607</v>
      </c>
      <c r="C619" s="162"/>
      <c r="D619" s="162"/>
      <c r="E619" s="162"/>
      <c r="F619" s="271"/>
      <c r="G619" s="124"/>
      <c r="H619" s="124"/>
      <c r="I619" s="176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Z619" s="125">
        <v>607</v>
      </c>
      <c r="AA619" s="125" t="str">
        <f t="shared" si="102"/>
        <v/>
      </c>
      <c r="AB619" s="125" t="str">
        <f t="shared" si="103"/>
        <v/>
      </c>
      <c r="AC619" s="125" t="str">
        <f t="shared" si="104"/>
        <v/>
      </c>
      <c r="AD619" s="125" t="str">
        <f t="shared" si="105"/>
        <v/>
      </c>
      <c r="AE619" s="126">
        <v>607</v>
      </c>
      <c r="AF619" s="126" t="str">
        <f t="shared" si="106"/>
        <v/>
      </c>
      <c r="AG619" s="126" t="str">
        <f t="shared" si="107"/>
        <v/>
      </c>
      <c r="AH619" s="126" t="str">
        <f t="shared" si="108"/>
        <v/>
      </c>
      <c r="AI619" s="126" t="str">
        <f t="shared" si="109"/>
        <v/>
      </c>
      <c r="AJ619" s="126" t="str">
        <f t="shared" si="110"/>
        <v/>
      </c>
      <c r="AK619" s="126" t="str">
        <f t="shared" si="111"/>
        <v/>
      </c>
    </row>
    <row r="620" spans="2:37" x14ac:dyDescent="0.2">
      <c r="B620" s="161">
        <v>608</v>
      </c>
      <c r="C620" s="162"/>
      <c r="D620" s="162"/>
      <c r="E620" s="162"/>
      <c r="F620" s="271"/>
      <c r="G620" s="124"/>
      <c r="H620" s="124"/>
      <c r="I620" s="176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Z620" s="125">
        <v>608</v>
      </c>
      <c r="AA620" s="125" t="str">
        <f t="shared" si="102"/>
        <v/>
      </c>
      <c r="AB620" s="125" t="str">
        <f t="shared" si="103"/>
        <v/>
      </c>
      <c r="AC620" s="125" t="str">
        <f t="shared" si="104"/>
        <v/>
      </c>
      <c r="AD620" s="125" t="str">
        <f t="shared" si="105"/>
        <v/>
      </c>
      <c r="AE620" s="126">
        <v>608</v>
      </c>
      <c r="AF620" s="126" t="str">
        <f t="shared" si="106"/>
        <v/>
      </c>
      <c r="AG620" s="126" t="str">
        <f t="shared" si="107"/>
        <v/>
      </c>
      <c r="AH620" s="126" t="str">
        <f t="shared" si="108"/>
        <v/>
      </c>
      <c r="AI620" s="126" t="str">
        <f t="shared" si="109"/>
        <v/>
      </c>
      <c r="AJ620" s="126" t="str">
        <f t="shared" si="110"/>
        <v/>
      </c>
      <c r="AK620" s="126" t="str">
        <f t="shared" si="111"/>
        <v/>
      </c>
    </row>
    <row r="621" spans="2:37" x14ac:dyDescent="0.2">
      <c r="B621" s="161">
        <v>609</v>
      </c>
      <c r="C621" s="162"/>
      <c r="D621" s="162"/>
      <c r="E621" s="162"/>
      <c r="F621" s="271"/>
      <c r="G621" s="124"/>
      <c r="H621" s="124"/>
      <c r="I621" s="176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Z621" s="125">
        <v>609</v>
      </c>
      <c r="AA621" s="125" t="str">
        <f t="shared" si="102"/>
        <v/>
      </c>
      <c r="AB621" s="125" t="str">
        <f t="shared" si="103"/>
        <v/>
      </c>
      <c r="AC621" s="125" t="str">
        <f t="shared" si="104"/>
        <v/>
      </c>
      <c r="AD621" s="125" t="str">
        <f t="shared" si="105"/>
        <v/>
      </c>
      <c r="AE621" s="126">
        <v>609</v>
      </c>
      <c r="AF621" s="126" t="str">
        <f t="shared" si="106"/>
        <v/>
      </c>
      <c r="AG621" s="126" t="str">
        <f t="shared" si="107"/>
        <v/>
      </c>
      <c r="AH621" s="126" t="str">
        <f t="shared" si="108"/>
        <v/>
      </c>
      <c r="AI621" s="126" t="str">
        <f t="shared" si="109"/>
        <v/>
      </c>
      <c r="AJ621" s="126" t="str">
        <f t="shared" si="110"/>
        <v/>
      </c>
      <c r="AK621" s="126" t="str">
        <f t="shared" si="111"/>
        <v/>
      </c>
    </row>
    <row r="622" spans="2:37" x14ac:dyDescent="0.2">
      <c r="B622" s="161">
        <v>610</v>
      </c>
      <c r="C622" s="162"/>
      <c r="D622" s="162"/>
      <c r="E622" s="162"/>
      <c r="F622" s="271"/>
      <c r="G622" s="124"/>
      <c r="H622" s="124"/>
      <c r="I622" s="176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Z622" s="125">
        <v>610</v>
      </c>
      <c r="AA622" s="125" t="str">
        <f t="shared" si="102"/>
        <v/>
      </c>
      <c r="AB622" s="125" t="str">
        <f t="shared" si="103"/>
        <v/>
      </c>
      <c r="AC622" s="125" t="str">
        <f t="shared" si="104"/>
        <v/>
      </c>
      <c r="AD622" s="125" t="str">
        <f t="shared" si="105"/>
        <v/>
      </c>
      <c r="AE622" s="126">
        <v>610</v>
      </c>
      <c r="AF622" s="126" t="str">
        <f t="shared" si="106"/>
        <v/>
      </c>
      <c r="AG622" s="126" t="str">
        <f t="shared" si="107"/>
        <v/>
      </c>
      <c r="AH622" s="126" t="str">
        <f t="shared" si="108"/>
        <v/>
      </c>
      <c r="AI622" s="126" t="str">
        <f t="shared" si="109"/>
        <v/>
      </c>
      <c r="AJ622" s="126" t="str">
        <f t="shared" si="110"/>
        <v/>
      </c>
      <c r="AK622" s="126" t="str">
        <f t="shared" si="111"/>
        <v/>
      </c>
    </row>
    <row r="623" spans="2:37" x14ac:dyDescent="0.2">
      <c r="B623" s="161">
        <v>611</v>
      </c>
      <c r="C623" s="162"/>
      <c r="D623" s="162"/>
      <c r="E623" s="162"/>
      <c r="F623" s="271"/>
      <c r="G623" s="124"/>
      <c r="H623" s="124"/>
      <c r="I623" s="176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Z623" s="125">
        <v>611</v>
      </c>
      <c r="AA623" s="125" t="str">
        <f t="shared" si="102"/>
        <v/>
      </c>
      <c r="AB623" s="125" t="str">
        <f t="shared" si="103"/>
        <v/>
      </c>
      <c r="AC623" s="125" t="str">
        <f t="shared" si="104"/>
        <v/>
      </c>
      <c r="AD623" s="125" t="str">
        <f t="shared" si="105"/>
        <v/>
      </c>
      <c r="AE623" s="126">
        <v>611</v>
      </c>
      <c r="AF623" s="126" t="str">
        <f t="shared" si="106"/>
        <v/>
      </c>
      <c r="AG623" s="126" t="str">
        <f t="shared" si="107"/>
        <v/>
      </c>
      <c r="AH623" s="126" t="str">
        <f t="shared" si="108"/>
        <v/>
      </c>
      <c r="AI623" s="126" t="str">
        <f t="shared" si="109"/>
        <v/>
      </c>
      <c r="AJ623" s="126" t="str">
        <f t="shared" si="110"/>
        <v/>
      </c>
      <c r="AK623" s="126" t="str">
        <f t="shared" si="111"/>
        <v/>
      </c>
    </row>
    <row r="624" spans="2:37" x14ac:dyDescent="0.2">
      <c r="B624" s="161">
        <v>612</v>
      </c>
      <c r="C624" s="162"/>
      <c r="D624" s="162"/>
      <c r="E624" s="162"/>
      <c r="F624" s="271"/>
      <c r="G624" s="124"/>
      <c r="H624" s="124"/>
      <c r="I624" s="176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Z624" s="125">
        <v>612</v>
      </c>
      <c r="AA624" s="125" t="str">
        <f t="shared" si="102"/>
        <v/>
      </c>
      <c r="AB624" s="125" t="str">
        <f t="shared" si="103"/>
        <v/>
      </c>
      <c r="AC624" s="125" t="str">
        <f t="shared" si="104"/>
        <v/>
      </c>
      <c r="AD624" s="125" t="str">
        <f t="shared" si="105"/>
        <v/>
      </c>
      <c r="AE624" s="126">
        <v>612</v>
      </c>
      <c r="AF624" s="126" t="str">
        <f t="shared" si="106"/>
        <v/>
      </c>
      <c r="AG624" s="126" t="str">
        <f t="shared" si="107"/>
        <v/>
      </c>
      <c r="AH624" s="126" t="str">
        <f t="shared" si="108"/>
        <v/>
      </c>
      <c r="AI624" s="126" t="str">
        <f t="shared" si="109"/>
        <v/>
      </c>
      <c r="AJ624" s="126" t="str">
        <f t="shared" si="110"/>
        <v/>
      </c>
      <c r="AK624" s="126" t="str">
        <f t="shared" si="111"/>
        <v/>
      </c>
    </row>
    <row r="625" spans="2:37" x14ac:dyDescent="0.2">
      <c r="B625" s="161">
        <v>613</v>
      </c>
      <c r="C625" s="162"/>
      <c r="D625" s="162"/>
      <c r="E625" s="162"/>
      <c r="F625" s="271"/>
      <c r="G625" s="124"/>
      <c r="H625" s="124"/>
      <c r="I625" s="176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Z625" s="125">
        <v>613</v>
      </c>
      <c r="AA625" s="125" t="str">
        <f t="shared" si="102"/>
        <v/>
      </c>
      <c r="AB625" s="125" t="str">
        <f t="shared" si="103"/>
        <v/>
      </c>
      <c r="AC625" s="125" t="str">
        <f t="shared" si="104"/>
        <v/>
      </c>
      <c r="AD625" s="125" t="str">
        <f t="shared" si="105"/>
        <v/>
      </c>
      <c r="AE625" s="126">
        <v>613</v>
      </c>
      <c r="AF625" s="126" t="str">
        <f t="shared" si="106"/>
        <v/>
      </c>
      <c r="AG625" s="126" t="str">
        <f t="shared" si="107"/>
        <v/>
      </c>
      <c r="AH625" s="126" t="str">
        <f t="shared" si="108"/>
        <v/>
      </c>
      <c r="AI625" s="126" t="str">
        <f t="shared" si="109"/>
        <v/>
      </c>
      <c r="AJ625" s="126" t="str">
        <f t="shared" si="110"/>
        <v/>
      </c>
      <c r="AK625" s="126" t="str">
        <f t="shared" si="111"/>
        <v/>
      </c>
    </row>
    <row r="626" spans="2:37" x14ac:dyDescent="0.2">
      <c r="B626" s="161">
        <v>614</v>
      </c>
      <c r="C626" s="162"/>
      <c r="D626" s="162"/>
      <c r="E626" s="162"/>
      <c r="F626" s="271"/>
      <c r="G626" s="124"/>
      <c r="H626" s="124"/>
      <c r="I626" s="176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Z626" s="125">
        <v>614</v>
      </c>
      <c r="AA626" s="125" t="str">
        <f t="shared" si="102"/>
        <v/>
      </c>
      <c r="AB626" s="125" t="str">
        <f t="shared" si="103"/>
        <v/>
      </c>
      <c r="AC626" s="125" t="str">
        <f t="shared" si="104"/>
        <v/>
      </c>
      <c r="AD626" s="125" t="str">
        <f t="shared" si="105"/>
        <v/>
      </c>
      <c r="AE626" s="126">
        <v>614</v>
      </c>
      <c r="AF626" s="126" t="str">
        <f t="shared" si="106"/>
        <v/>
      </c>
      <c r="AG626" s="126" t="str">
        <f t="shared" si="107"/>
        <v/>
      </c>
      <c r="AH626" s="126" t="str">
        <f t="shared" si="108"/>
        <v/>
      </c>
      <c r="AI626" s="126" t="str">
        <f t="shared" si="109"/>
        <v/>
      </c>
      <c r="AJ626" s="126" t="str">
        <f t="shared" si="110"/>
        <v/>
      </c>
      <c r="AK626" s="126" t="str">
        <f t="shared" si="111"/>
        <v/>
      </c>
    </row>
    <row r="627" spans="2:37" x14ac:dyDescent="0.2">
      <c r="B627" s="161">
        <v>615</v>
      </c>
      <c r="C627" s="162"/>
      <c r="D627" s="162"/>
      <c r="E627" s="162"/>
      <c r="F627" s="271"/>
      <c r="G627" s="124"/>
      <c r="H627" s="124"/>
      <c r="I627" s="176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Z627" s="125">
        <v>615</v>
      </c>
      <c r="AA627" s="125" t="str">
        <f t="shared" si="102"/>
        <v/>
      </c>
      <c r="AB627" s="125" t="str">
        <f t="shared" si="103"/>
        <v/>
      </c>
      <c r="AC627" s="125" t="str">
        <f t="shared" si="104"/>
        <v/>
      </c>
      <c r="AD627" s="125" t="str">
        <f t="shared" si="105"/>
        <v/>
      </c>
      <c r="AE627" s="126">
        <v>615</v>
      </c>
      <c r="AF627" s="126" t="str">
        <f t="shared" si="106"/>
        <v/>
      </c>
      <c r="AG627" s="126" t="str">
        <f t="shared" si="107"/>
        <v/>
      </c>
      <c r="AH627" s="126" t="str">
        <f t="shared" si="108"/>
        <v/>
      </c>
      <c r="AI627" s="126" t="str">
        <f t="shared" si="109"/>
        <v/>
      </c>
      <c r="AJ627" s="126" t="str">
        <f t="shared" si="110"/>
        <v/>
      </c>
      <c r="AK627" s="126" t="str">
        <f t="shared" si="111"/>
        <v/>
      </c>
    </row>
    <row r="628" spans="2:37" x14ac:dyDescent="0.2">
      <c r="B628" s="161">
        <v>616</v>
      </c>
      <c r="C628" s="162"/>
      <c r="D628" s="162"/>
      <c r="E628" s="162"/>
      <c r="F628" s="271"/>
      <c r="G628" s="124"/>
      <c r="H628" s="124"/>
      <c r="I628" s="176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Z628" s="125">
        <v>616</v>
      </c>
      <c r="AA628" s="125" t="str">
        <f t="shared" si="102"/>
        <v/>
      </c>
      <c r="AB628" s="125" t="str">
        <f t="shared" si="103"/>
        <v/>
      </c>
      <c r="AC628" s="125" t="str">
        <f t="shared" si="104"/>
        <v/>
      </c>
      <c r="AD628" s="125" t="str">
        <f t="shared" si="105"/>
        <v/>
      </c>
      <c r="AE628" s="126">
        <v>616</v>
      </c>
      <c r="AF628" s="126" t="str">
        <f t="shared" si="106"/>
        <v/>
      </c>
      <c r="AG628" s="126" t="str">
        <f t="shared" si="107"/>
        <v/>
      </c>
      <c r="AH628" s="126" t="str">
        <f t="shared" si="108"/>
        <v/>
      </c>
      <c r="AI628" s="126" t="str">
        <f t="shared" si="109"/>
        <v/>
      </c>
      <c r="AJ628" s="126" t="str">
        <f t="shared" si="110"/>
        <v/>
      </c>
      <c r="AK628" s="126" t="str">
        <f t="shared" si="111"/>
        <v/>
      </c>
    </row>
    <row r="629" spans="2:37" x14ac:dyDescent="0.2">
      <c r="B629" s="161">
        <v>617</v>
      </c>
      <c r="C629" s="162"/>
      <c r="D629" s="162"/>
      <c r="E629" s="162"/>
      <c r="F629" s="271"/>
      <c r="G629" s="124"/>
      <c r="H629" s="124"/>
      <c r="I629" s="176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Z629" s="125">
        <v>617</v>
      </c>
      <c r="AA629" s="125" t="str">
        <f t="shared" si="102"/>
        <v/>
      </c>
      <c r="AB629" s="125" t="str">
        <f t="shared" si="103"/>
        <v/>
      </c>
      <c r="AC629" s="125" t="str">
        <f t="shared" si="104"/>
        <v/>
      </c>
      <c r="AD629" s="125" t="str">
        <f t="shared" si="105"/>
        <v/>
      </c>
      <c r="AE629" s="126">
        <v>617</v>
      </c>
      <c r="AF629" s="126" t="str">
        <f t="shared" si="106"/>
        <v/>
      </c>
      <c r="AG629" s="126" t="str">
        <f t="shared" si="107"/>
        <v/>
      </c>
      <c r="AH629" s="126" t="str">
        <f t="shared" si="108"/>
        <v/>
      </c>
      <c r="AI629" s="126" t="str">
        <f t="shared" si="109"/>
        <v/>
      </c>
      <c r="AJ629" s="126" t="str">
        <f t="shared" si="110"/>
        <v/>
      </c>
      <c r="AK629" s="126" t="str">
        <f t="shared" si="111"/>
        <v/>
      </c>
    </row>
    <row r="630" spans="2:37" x14ac:dyDescent="0.2">
      <c r="B630" s="161">
        <v>618</v>
      </c>
      <c r="C630" s="162"/>
      <c r="D630" s="162"/>
      <c r="E630" s="162"/>
      <c r="F630" s="271"/>
      <c r="G630" s="124"/>
      <c r="H630" s="124"/>
      <c r="I630" s="176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Z630" s="125">
        <v>618</v>
      </c>
      <c r="AA630" s="125" t="str">
        <f t="shared" si="102"/>
        <v/>
      </c>
      <c r="AB630" s="125" t="str">
        <f t="shared" si="103"/>
        <v/>
      </c>
      <c r="AC630" s="125" t="str">
        <f t="shared" si="104"/>
        <v/>
      </c>
      <c r="AD630" s="125" t="str">
        <f t="shared" si="105"/>
        <v/>
      </c>
      <c r="AE630" s="126">
        <v>618</v>
      </c>
      <c r="AF630" s="126" t="str">
        <f t="shared" si="106"/>
        <v/>
      </c>
      <c r="AG630" s="126" t="str">
        <f t="shared" si="107"/>
        <v/>
      </c>
      <c r="AH630" s="126" t="str">
        <f t="shared" si="108"/>
        <v/>
      </c>
      <c r="AI630" s="126" t="str">
        <f t="shared" si="109"/>
        <v/>
      </c>
      <c r="AJ630" s="126" t="str">
        <f t="shared" si="110"/>
        <v/>
      </c>
      <c r="AK630" s="126" t="str">
        <f t="shared" si="111"/>
        <v/>
      </c>
    </row>
    <row r="631" spans="2:37" x14ac:dyDescent="0.2">
      <c r="B631" s="161">
        <v>619</v>
      </c>
      <c r="C631" s="162"/>
      <c r="D631" s="162"/>
      <c r="E631" s="162"/>
      <c r="F631" s="271"/>
      <c r="G631" s="124"/>
      <c r="H631" s="124"/>
      <c r="I631" s="176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Z631" s="125">
        <v>619</v>
      </c>
      <c r="AA631" s="125" t="str">
        <f t="shared" si="102"/>
        <v/>
      </c>
      <c r="AB631" s="125" t="str">
        <f t="shared" si="103"/>
        <v/>
      </c>
      <c r="AC631" s="125" t="str">
        <f t="shared" si="104"/>
        <v/>
      </c>
      <c r="AD631" s="125" t="str">
        <f t="shared" si="105"/>
        <v/>
      </c>
      <c r="AE631" s="126">
        <v>619</v>
      </c>
      <c r="AF631" s="126" t="str">
        <f t="shared" si="106"/>
        <v/>
      </c>
      <c r="AG631" s="126" t="str">
        <f t="shared" si="107"/>
        <v/>
      </c>
      <c r="AH631" s="126" t="str">
        <f t="shared" si="108"/>
        <v/>
      </c>
      <c r="AI631" s="126" t="str">
        <f t="shared" si="109"/>
        <v/>
      </c>
      <c r="AJ631" s="126" t="str">
        <f t="shared" si="110"/>
        <v/>
      </c>
      <c r="AK631" s="126" t="str">
        <f t="shared" si="111"/>
        <v/>
      </c>
    </row>
    <row r="632" spans="2:37" x14ac:dyDescent="0.2">
      <c r="B632" s="161">
        <v>620</v>
      </c>
      <c r="C632" s="162"/>
      <c r="D632" s="162"/>
      <c r="E632" s="162"/>
      <c r="F632" s="271"/>
      <c r="G632" s="124"/>
      <c r="H632" s="124"/>
      <c r="I632" s="176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Z632" s="125">
        <v>620</v>
      </c>
      <c r="AA632" s="125" t="str">
        <f t="shared" si="102"/>
        <v/>
      </c>
      <c r="AB632" s="125" t="str">
        <f t="shared" si="103"/>
        <v/>
      </c>
      <c r="AC632" s="125" t="str">
        <f t="shared" si="104"/>
        <v/>
      </c>
      <c r="AD632" s="125" t="str">
        <f t="shared" si="105"/>
        <v/>
      </c>
      <c r="AE632" s="126">
        <v>620</v>
      </c>
      <c r="AF632" s="126" t="str">
        <f t="shared" si="106"/>
        <v/>
      </c>
      <c r="AG632" s="126" t="str">
        <f t="shared" si="107"/>
        <v/>
      </c>
      <c r="AH632" s="126" t="str">
        <f t="shared" si="108"/>
        <v/>
      </c>
      <c r="AI632" s="126" t="str">
        <f t="shared" si="109"/>
        <v/>
      </c>
      <c r="AJ632" s="126" t="str">
        <f t="shared" si="110"/>
        <v/>
      </c>
      <c r="AK632" s="126" t="str">
        <f t="shared" si="111"/>
        <v/>
      </c>
    </row>
    <row r="633" spans="2:37" x14ac:dyDescent="0.2">
      <c r="B633" s="161">
        <v>621</v>
      </c>
      <c r="C633" s="162"/>
      <c r="D633" s="162"/>
      <c r="E633" s="162"/>
      <c r="F633" s="271"/>
      <c r="G633" s="124"/>
      <c r="H633" s="124"/>
      <c r="I633" s="176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Z633" s="125">
        <v>621</v>
      </c>
      <c r="AA633" s="125" t="str">
        <f t="shared" si="102"/>
        <v/>
      </c>
      <c r="AB633" s="125" t="str">
        <f t="shared" si="103"/>
        <v/>
      </c>
      <c r="AC633" s="125" t="str">
        <f t="shared" si="104"/>
        <v/>
      </c>
      <c r="AD633" s="125" t="str">
        <f t="shared" si="105"/>
        <v/>
      </c>
      <c r="AE633" s="126">
        <v>621</v>
      </c>
      <c r="AF633" s="126" t="str">
        <f t="shared" si="106"/>
        <v/>
      </c>
      <c r="AG633" s="126" t="str">
        <f t="shared" si="107"/>
        <v/>
      </c>
      <c r="AH633" s="126" t="str">
        <f t="shared" si="108"/>
        <v/>
      </c>
      <c r="AI633" s="126" t="str">
        <f t="shared" si="109"/>
        <v/>
      </c>
      <c r="AJ633" s="126" t="str">
        <f t="shared" si="110"/>
        <v/>
      </c>
      <c r="AK633" s="126" t="str">
        <f t="shared" si="111"/>
        <v/>
      </c>
    </row>
    <row r="634" spans="2:37" x14ac:dyDescent="0.2">
      <c r="B634" s="161">
        <v>622</v>
      </c>
      <c r="C634" s="162"/>
      <c r="D634" s="162"/>
      <c r="E634" s="162"/>
      <c r="F634" s="271"/>
      <c r="G634" s="124"/>
      <c r="H634" s="124"/>
      <c r="I634" s="176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Z634" s="125">
        <v>622</v>
      </c>
      <c r="AA634" s="125" t="str">
        <f t="shared" si="102"/>
        <v/>
      </c>
      <c r="AB634" s="125" t="str">
        <f t="shared" si="103"/>
        <v/>
      </c>
      <c r="AC634" s="125" t="str">
        <f t="shared" si="104"/>
        <v/>
      </c>
      <c r="AD634" s="125" t="str">
        <f t="shared" si="105"/>
        <v/>
      </c>
      <c r="AE634" s="126">
        <v>622</v>
      </c>
      <c r="AF634" s="126" t="str">
        <f t="shared" si="106"/>
        <v/>
      </c>
      <c r="AG634" s="126" t="str">
        <f t="shared" si="107"/>
        <v/>
      </c>
      <c r="AH634" s="126" t="str">
        <f t="shared" si="108"/>
        <v/>
      </c>
      <c r="AI634" s="126" t="str">
        <f t="shared" si="109"/>
        <v/>
      </c>
      <c r="AJ634" s="126" t="str">
        <f t="shared" si="110"/>
        <v/>
      </c>
      <c r="AK634" s="126" t="str">
        <f t="shared" si="111"/>
        <v/>
      </c>
    </row>
    <row r="635" spans="2:37" x14ac:dyDescent="0.2">
      <c r="B635" s="161">
        <v>623</v>
      </c>
      <c r="C635" s="162"/>
      <c r="D635" s="162"/>
      <c r="E635" s="162"/>
      <c r="F635" s="271"/>
      <c r="G635" s="124"/>
      <c r="H635" s="124"/>
      <c r="I635" s="176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Z635" s="125">
        <v>623</v>
      </c>
      <c r="AA635" s="125" t="str">
        <f t="shared" si="102"/>
        <v/>
      </c>
      <c r="AB635" s="125" t="str">
        <f t="shared" si="103"/>
        <v/>
      </c>
      <c r="AC635" s="125" t="str">
        <f t="shared" si="104"/>
        <v/>
      </c>
      <c r="AD635" s="125" t="str">
        <f t="shared" si="105"/>
        <v/>
      </c>
      <c r="AE635" s="126">
        <v>623</v>
      </c>
      <c r="AF635" s="126" t="str">
        <f t="shared" si="106"/>
        <v/>
      </c>
      <c r="AG635" s="126" t="str">
        <f t="shared" si="107"/>
        <v/>
      </c>
      <c r="AH635" s="126" t="str">
        <f t="shared" si="108"/>
        <v/>
      </c>
      <c r="AI635" s="126" t="str">
        <f t="shared" si="109"/>
        <v/>
      </c>
      <c r="AJ635" s="126" t="str">
        <f t="shared" si="110"/>
        <v/>
      </c>
      <c r="AK635" s="126" t="str">
        <f t="shared" si="111"/>
        <v/>
      </c>
    </row>
    <row r="636" spans="2:37" x14ac:dyDescent="0.2">
      <c r="B636" s="161">
        <v>624</v>
      </c>
      <c r="C636" s="162"/>
      <c r="D636" s="162"/>
      <c r="E636" s="162"/>
      <c r="F636" s="271"/>
      <c r="G636" s="124"/>
      <c r="H636" s="124"/>
      <c r="I636" s="176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Z636" s="125">
        <v>624</v>
      </c>
      <c r="AA636" s="125" t="str">
        <f t="shared" si="102"/>
        <v/>
      </c>
      <c r="AB636" s="125" t="str">
        <f t="shared" si="103"/>
        <v/>
      </c>
      <c r="AC636" s="125" t="str">
        <f t="shared" si="104"/>
        <v/>
      </c>
      <c r="AD636" s="125" t="str">
        <f t="shared" si="105"/>
        <v/>
      </c>
      <c r="AE636" s="126">
        <v>624</v>
      </c>
      <c r="AF636" s="126" t="str">
        <f t="shared" si="106"/>
        <v/>
      </c>
      <c r="AG636" s="126" t="str">
        <f t="shared" si="107"/>
        <v/>
      </c>
      <c r="AH636" s="126" t="str">
        <f t="shared" si="108"/>
        <v/>
      </c>
      <c r="AI636" s="126" t="str">
        <f t="shared" si="109"/>
        <v/>
      </c>
      <c r="AJ636" s="126" t="str">
        <f t="shared" si="110"/>
        <v/>
      </c>
      <c r="AK636" s="126" t="str">
        <f t="shared" si="111"/>
        <v/>
      </c>
    </row>
    <row r="637" spans="2:37" x14ac:dyDescent="0.2">
      <c r="B637" s="161">
        <v>625</v>
      </c>
      <c r="C637" s="162"/>
      <c r="D637" s="162"/>
      <c r="E637" s="162"/>
      <c r="F637" s="271"/>
      <c r="G637" s="124"/>
      <c r="H637" s="124"/>
      <c r="I637" s="176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Z637" s="125">
        <v>625</v>
      </c>
      <c r="AA637" s="125" t="str">
        <f t="shared" si="102"/>
        <v/>
      </c>
      <c r="AB637" s="125" t="str">
        <f t="shared" si="103"/>
        <v/>
      </c>
      <c r="AC637" s="125" t="str">
        <f t="shared" si="104"/>
        <v/>
      </c>
      <c r="AD637" s="125" t="str">
        <f t="shared" si="105"/>
        <v/>
      </c>
      <c r="AE637" s="126">
        <v>625</v>
      </c>
      <c r="AF637" s="126" t="str">
        <f t="shared" si="106"/>
        <v/>
      </c>
      <c r="AG637" s="126" t="str">
        <f t="shared" si="107"/>
        <v/>
      </c>
      <c r="AH637" s="126" t="str">
        <f t="shared" si="108"/>
        <v/>
      </c>
      <c r="AI637" s="126" t="str">
        <f t="shared" si="109"/>
        <v/>
      </c>
      <c r="AJ637" s="126" t="str">
        <f t="shared" si="110"/>
        <v/>
      </c>
      <c r="AK637" s="126" t="str">
        <f t="shared" si="111"/>
        <v/>
      </c>
    </row>
    <row r="638" spans="2:37" x14ac:dyDescent="0.2">
      <c r="B638" s="161">
        <v>626</v>
      </c>
      <c r="C638" s="162"/>
      <c r="D638" s="162"/>
      <c r="E638" s="162"/>
      <c r="F638" s="271"/>
      <c r="G638" s="124"/>
      <c r="H638" s="124"/>
      <c r="I638" s="176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Z638" s="125">
        <v>626</v>
      </c>
      <c r="AA638" s="125" t="str">
        <f t="shared" si="102"/>
        <v/>
      </c>
      <c r="AB638" s="125" t="str">
        <f t="shared" si="103"/>
        <v/>
      </c>
      <c r="AC638" s="125" t="str">
        <f t="shared" si="104"/>
        <v/>
      </c>
      <c r="AD638" s="125" t="str">
        <f t="shared" si="105"/>
        <v/>
      </c>
      <c r="AE638" s="126">
        <v>626</v>
      </c>
      <c r="AF638" s="126" t="str">
        <f t="shared" si="106"/>
        <v/>
      </c>
      <c r="AG638" s="126" t="str">
        <f t="shared" si="107"/>
        <v/>
      </c>
      <c r="AH638" s="126" t="str">
        <f t="shared" si="108"/>
        <v/>
      </c>
      <c r="AI638" s="126" t="str">
        <f t="shared" si="109"/>
        <v/>
      </c>
      <c r="AJ638" s="126" t="str">
        <f t="shared" si="110"/>
        <v/>
      </c>
      <c r="AK638" s="126" t="str">
        <f t="shared" si="111"/>
        <v/>
      </c>
    </row>
    <row r="639" spans="2:37" x14ac:dyDescent="0.2">
      <c r="B639" s="161">
        <v>627</v>
      </c>
      <c r="C639" s="162"/>
      <c r="D639" s="162"/>
      <c r="E639" s="162"/>
      <c r="F639" s="271"/>
      <c r="G639" s="124"/>
      <c r="H639" s="124"/>
      <c r="I639" s="176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Z639" s="125">
        <v>627</v>
      </c>
      <c r="AA639" s="125" t="str">
        <f t="shared" si="102"/>
        <v/>
      </c>
      <c r="AB639" s="125" t="str">
        <f t="shared" si="103"/>
        <v/>
      </c>
      <c r="AC639" s="125" t="str">
        <f t="shared" si="104"/>
        <v/>
      </c>
      <c r="AD639" s="125" t="str">
        <f t="shared" si="105"/>
        <v/>
      </c>
      <c r="AE639" s="126">
        <v>627</v>
      </c>
      <c r="AF639" s="126" t="str">
        <f t="shared" si="106"/>
        <v/>
      </c>
      <c r="AG639" s="126" t="str">
        <f t="shared" si="107"/>
        <v/>
      </c>
      <c r="AH639" s="126" t="str">
        <f t="shared" si="108"/>
        <v/>
      </c>
      <c r="AI639" s="126" t="str">
        <f t="shared" si="109"/>
        <v/>
      </c>
      <c r="AJ639" s="126" t="str">
        <f t="shared" si="110"/>
        <v/>
      </c>
      <c r="AK639" s="126" t="str">
        <f t="shared" si="111"/>
        <v/>
      </c>
    </row>
    <row r="640" spans="2:37" x14ac:dyDescent="0.2">
      <c r="B640" s="161">
        <v>628</v>
      </c>
      <c r="C640" s="162"/>
      <c r="D640" s="162"/>
      <c r="E640" s="162"/>
      <c r="F640" s="271"/>
      <c r="G640" s="124"/>
      <c r="H640" s="124"/>
      <c r="I640" s="176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Z640" s="125">
        <v>628</v>
      </c>
      <c r="AA640" s="125" t="str">
        <f t="shared" si="102"/>
        <v/>
      </c>
      <c r="AB640" s="125" t="str">
        <f t="shared" si="103"/>
        <v/>
      </c>
      <c r="AC640" s="125" t="str">
        <f t="shared" si="104"/>
        <v/>
      </c>
      <c r="AD640" s="125" t="str">
        <f t="shared" si="105"/>
        <v/>
      </c>
      <c r="AE640" s="126">
        <v>628</v>
      </c>
      <c r="AF640" s="126" t="str">
        <f t="shared" si="106"/>
        <v/>
      </c>
      <c r="AG640" s="126" t="str">
        <f t="shared" si="107"/>
        <v/>
      </c>
      <c r="AH640" s="126" t="str">
        <f t="shared" si="108"/>
        <v/>
      </c>
      <c r="AI640" s="126" t="str">
        <f t="shared" si="109"/>
        <v/>
      </c>
      <c r="AJ640" s="126" t="str">
        <f t="shared" si="110"/>
        <v/>
      </c>
      <c r="AK640" s="126" t="str">
        <f t="shared" si="111"/>
        <v/>
      </c>
    </row>
    <row r="641" spans="2:37" x14ac:dyDescent="0.2">
      <c r="B641" s="161">
        <v>629</v>
      </c>
      <c r="C641" s="162"/>
      <c r="D641" s="162"/>
      <c r="E641" s="162"/>
      <c r="F641" s="271"/>
      <c r="G641" s="124"/>
      <c r="H641" s="124"/>
      <c r="I641" s="176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Z641" s="125">
        <v>629</v>
      </c>
      <c r="AA641" s="125" t="str">
        <f t="shared" si="102"/>
        <v/>
      </c>
      <c r="AB641" s="125" t="str">
        <f t="shared" si="103"/>
        <v/>
      </c>
      <c r="AC641" s="125" t="str">
        <f t="shared" si="104"/>
        <v/>
      </c>
      <c r="AD641" s="125" t="str">
        <f t="shared" si="105"/>
        <v/>
      </c>
      <c r="AE641" s="126">
        <v>629</v>
      </c>
      <c r="AF641" s="126" t="str">
        <f t="shared" si="106"/>
        <v/>
      </c>
      <c r="AG641" s="126" t="str">
        <f t="shared" si="107"/>
        <v/>
      </c>
      <c r="AH641" s="126" t="str">
        <f t="shared" si="108"/>
        <v/>
      </c>
      <c r="AI641" s="126" t="str">
        <f t="shared" si="109"/>
        <v/>
      </c>
      <c r="AJ641" s="126" t="str">
        <f t="shared" si="110"/>
        <v/>
      </c>
      <c r="AK641" s="126" t="str">
        <f t="shared" si="111"/>
        <v/>
      </c>
    </row>
    <row r="642" spans="2:37" x14ac:dyDescent="0.2">
      <c r="B642" s="161">
        <v>630</v>
      </c>
      <c r="C642" s="162"/>
      <c r="D642" s="162"/>
      <c r="E642" s="162"/>
      <c r="F642" s="271"/>
      <c r="G642" s="124"/>
      <c r="H642" s="124"/>
      <c r="I642" s="176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Z642" s="125">
        <v>630</v>
      </c>
      <c r="AA642" s="125" t="str">
        <f t="shared" si="102"/>
        <v/>
      </c>
      <c r="AB642" s="125" t="str">
        <f t="shared" si="103"/>
        <v/>
      </c>
      <c r="AC642" s="125" t="str">
        <f t="shared" si="104"/>
        <v/>
      </c>
      <c r="AD642" s="125" t="str">
        <f t="shared" si="105"/>
        <v/>
      </c>
      <c r="AE642" s="126">
        <v>630</v>
      </c>
      <c r="AF642" s="126" t="str">
        <f t="shared" si="106"/>
        <v/>
      </c>
      <c r="AG642" s="126" t="str">
        <f t="shared" si="107"/>
        <v/>
      </c>
      <c r="AH642" s="126" t="str">
        <f t="shared" si="108"/>
        <v/>
      </c>
      <c r="AI642" s="126" t="str">
        <f t="shared" si="109"/>
        <v/>
      </c>
      <c r="AJ642" s="126" t="str">
        <f t="shared" si="110"/>
        <v/>
      </c>
      <c r="AK642" s="126" t="str">
        <f t="shared" si="111"/>
        <v/>
      </c>
    </row>
    <row r="643" spans="2:37" x14ac:dyDescent="0.2">
      <c r="B643" s="161">
        <v>631</v>
      </c>
      <c r="C643" s="162"/>
      <c r="D643" s="162"/>
      <c r="E643" s="162"/>
      <c r="F643" s="271"/>
      <c r="G643" s="124"/>
      <c r="H643" s="124"/>
      <c r="I643" s="176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Z643" s="125">
        <v>631</v>
      </c>
      <c r="AA643" s="125" t="str">
        <f t="shared" si="102"/>
        <v/>
      </c>
      <c r="AB643" s="125" t="str">
        <f t="shared" si="103"/>
        <v/>
      </c>
      <c r="AC643" s="125" t="str">
        <f t="shared" si="104"/>
        <v/>
      </c>
      <c r="AD643" s="125" t="str">
        <f t="shared" si="105"/>
        <v/>
      </c>
      <c r="AE643" s="126">
        <v>631</v>
      </c>
      <c r="AF643" s="126" t="str">
        <f t="shared" si="106"/>
        <v/>
      </c>
      <c r="AG643" s="126" t="str">
        <f t="shared" si="107"/>
        <v/>
      </c>
      <c r="AH643" s="126" t="str">
        <f t="shared" si="108"/>
        <v/>
      </c>
      <c r="AI643" s="126" t="str">
        <f t="shared" si="109"/>
        <v/>
      </c>
      <c r="AJ643" s="126" t="str">
        <f t="shared" si="110"/>
        <v/>
      </c>
      <c r="AK643" s="126" t="str">
        <f t="shared" si="111"/>
        <v/>
      </c>
    </row>
    <row r="644" spans="2:37" x14ac:dyDescent="0.2">
      <c r="B644" s="161">
        <v>632</v>
      </c>
      <c r="C644" s="162"/>
      <c r="D644" s="162"/>
      <c r="E644" s="162"/>
      <c r="F644" s="271"/>
      <c r="G644" s="124"/>
      <c r="H644" s="124"/>
      <c r="I644" s="176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Z644" s="125">
        <v>632</v>
      </c>
      <c r="AA644" s="125" t="str">
        <f t="shared" si="102"/>
        <v/>
      </c>
      <c r="AB644" s="125" t="str">
        <f t="shared" si="103"/>
        <v/>
      </c>
      <c r="AC644" s="125" t="str">
        <f t="shared" si="104"/>
        <v/>
      </c>
      <c r="AD644" s="125" t="str">
        <f t="shared" si="105"/>
        <v/>
      </c>
      <c r="AE644" s="126">
        <v>632</v>
      </c>
      <c r="AF644" s="126" t="str">
        <f t="shared" si="106"/>
        <v/>
      </c>
      <c r="AG644" s="126" t="str">
        <f t="shared" si="107"/>
        <v/>
      </c>
      <c r="AH644" s="126" t="str">
        <f t="shared" si="108"/>
        <v/>
      </c>
      <c r="AI644" s="126" t="str">
        <f t="shared" si="109"/>
        <v/>
      </c>
      <c r="AJ644" s="126" t="str">
        <f t="shared" si="110"/>
        <v/>
      </c>
      <c r="AK644" s="126" t="str">
        <f t="shared" si="111"/>
        <v/>
      </c>
    </row>
    <row r="645" spans="2:37" x14ac:dyDescent="0.2">
      <c r="B645" s="161">
        <v>633</v>
      </c>
      <c r="C645" s="162"/>
      <c r="D645" s="162"/>
      <c r="E645" s="162"/>
      <c r="F645" s="271"/>
      <c r="G645" s="124"/>
      <c r="H645" s="124"/>
      <c r="I645" s="176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Z645" s="125">
        <v>633</v>
      </c>
      <c r="AA645" s="125" t="str">
        <f t="shared" si="102"/>
        <v/>
      </c>
      <c r="AB645" s="125" t="str">
        <f t="shared" si="103"/>
        <v/>
      </c>
      <c r="AC645" s="125" t="str">
        <f t="shared" si="104"/>
        <v/>
      </c>
      <c r="AD645" s="125" t="str">
        <f t="shared" si="105"/>
        <v/>
      </c>
      <c r="AE645" s="126">
        <v>633</v>
      </c>
      <c r="AF645" s="126" t="str">
        <f t="shared" si="106"/>
        <v/>
      </c>
      <c r="AG645" s="126" t="str">
        <f t="shared" si="107"/>
        <v/>
      </c>
      <c r="AH645" s="126" t="str">
        <f t="shared" si="108"/>
        <v/>
      </c>
      <c r="AI645" s="126" t="str">
        <f t="shared" si="109"/>
        <v/>
      </c>
      <c r="AJ645" s="126" t="str">
        <f t="shared" si="110"/>
        <v/>
      </c>
      <c r="AK645" s="126" t="str">
        <f t="shared" si="111"/>
        <v/>
      </c>
    </row>
    <row r="646" spans="2:37" x14ac:dyDescent="0.2">
      <c r="B646" s="161">
        <v>634</v>
      </c>
      <c r="C646" s="162"/>
      <c r="D646" s="162"/>
      <c r="E646" s="162"/>
      <c r="F646" s="271"/>
      <c r="G646" s="124"/>
      <c r="H646" s="124"/>
      <c r="I646" s="176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Z646" s="125">
        <v>634</v>
      </c>
      <c r="AA646" s="125" t="str">
        <f t="shared" si="102"/>
        <v/>
      </c>
      <c r="AB646" s="125" t="str">
        <f t="shared" si="103"/>
        <v/>
      </c>
      <c r="AC646" s="125" t="str">
        <f t="shared" si="104"/>
        <v/>
      </c>
      <c r="AD646" s="125" t="str">
        <f t="shared" si="105"/>
        <v/>
      </c>
      <c r="AE646" s="126">
        <v>634</v>
      </c>
      <c r="AF646" s="126" t="str">
        <f t="shared" si="106"/>
        <v/>
      </c>
      <c r="AG646" s="126" t="str">
        <f t="shared" si="107"/>
        <v/>
      </c>
      <c r="AH646" s="126" t="str">
        <f t="shared" si="108"/>
        <v/>
      </c>
      <c r="AI646" s="126" t="str">
        <f t="shared" si="109"/>
        <v/>
      </c>
      <c r="AJ646" s="126" t="str">
        <f t="shared" si="110"/>
        <v/>
      </c>
      <c r="AK646" s="126" t="str">
        <f t="shared" si="111"/>
        <v/>
      </c>
    </row>
    <row r="647" spans="2:37" x14ac:dyDescent="0.2">
      <c r="B647" s="161">
        <v>635</v>
      </c>
      <c r="C647" s="162"/>
      <c r="D647" s="162"/>
      <c r="E647" s="162"/>
      <c r="F647" s="271"/>
      <c r="G647" s="124"/>
      <c r="H647" s="124"/>
      <c r="I647" s="176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Z647" s="125">
        <v>635</v>
      </c>
      <c r="AA647" s="125" t="str">
        <f t="shared" si="102"/>
        <v/>
      </c>
      <c r="AB647" s="125" t="str">
        <f t="shared" si="103"/>
        <v/>
      </c>
      <c r="AC647" s="125" t="str">
        <f t="shared" si="104"/>
        <v/>
      </c>
      <c r="AD647" s="125" t="str">
        <f t="shared" si="105"/>
        <v/>
      </c>
      <c r="AE647" s="126">
        <v>635</v>
      </c>
      <c r="AF647" s="126" t="str">
        <f t="shared" si="106"/>
        <v/>
      </c>
      <c r="AG647" s="126" t="str">
        <f t="shared" si="107"/>
        <v/>
      </c>
      <c r="AH647" s="126" t="str">
        <f t="shared" si="108"/>
        <v/>
      </c>
      <c r="AI647" s="126" t="str">
        <f t="shared" si="109"/>
        <v/>
      </c>
      <c r="AJ647" s="126" t="str">
        <f t="shared" si="110"/>
        <v/>
      </c>
      <c r="AK647" s="126" t="str">
        <f t="shared" si="111"/>
        <v/>
      </c>
    </row>
    <row r="648" spans="2:37" x14ac:dyDescent="0.2">
      <c r="B648" s="161">
        <v>636</v>
      </c>
      <c r="C648" s="162"/>
      <c r="D648" s="162"/>
      <c r="E648" s="162"/>
      <c r="F648" s="271"/>
      <c r="G648" s="124"/>
      <c r="H648" s="124"/>
      <c r="I648" s="176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Z648" s="125">
        <v>636</v>
      </c>
      <c r="AA648" s="125" t="str">
        <f t="shared" si="102"/>
        <v/>
      </c>
      <c r="AB648" s="125" t="str">
        <f t="shared" si="103"/>
        <v/>
      </c>
      <c r="AC648" s="125" t="str">
        <f t="shared" si="104"/>
        <v/>
      </c>
      <c r="AD648" s="125" t="str">
        <f t="shared" si="105"/>
        <v/>
      </c>
      <c r="AE648" s="126">
        <v>636</v>
      </c>
      <c r="AF648" s="126" t="str">
        <f t="shared" si="106"/>
        <v/>
      </c>
      <c r="AG648" s="126" t="str">
        <f t="shared" si="107"/>
        <v/>
      </c>
      <c r="AH648" s="126" t="str">
        <f t="shared" si="108"/>
        <v/>
      </c>
      <c r="AI648" s="126" t="str">
        <f t="shared" si="109"/>
        <v/>
      </c>
      <c r="AJ648" s="126" t="str">
        <f t="shared" si="110"/>
        <v/>
      </c>
      <c r="AK648" s="126" t="str">
        <f t="shared" si="111"/>
        <v/>
      </c>
    </row>
    <row r="649" spans="2:37" x14ac:dyDescent="0.2">
      <c r="B649" s="161">
        <v>637</v>
      </c>
      <c r="C649" s="162"/>
      <c r="D649" s="162"/>
      <c r="E649" s="162"/>
      <c r="F649" s="271"/>
      <c r="G649" s="124"/>
      <c r="H649" s="124"/>
      <c r="I649" s="176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Z649" s="125">
        <v>637</v>
      </c>
      <c r="AA649" s="125" t="str">
        <f t="shared" si="102"/>
        <v/>
      </c>
      <c r="AB649" s="125" t="str">
        <f t="shared" si="103"/>
        <v/>
      </c>
      <c r="AC649" s="125" t="str">
        <f t="shared" si="104"/>
        <v/>
      </c>
      <c r="AD649" s="125" t="str">
        <f t="shared" si="105"/>
        <v/>
      </c>
      <c r="AE649" s="126">
        <v>637</v>
      </c>
      <c r="AF649" s="126" t="str">
        <f t="shared" si="106"/>
        <v/>
      </c>
      <c r="AG649" s="126" t="str">
        <f t="shared" si="107"/>
        <v/>
      </c>
      <c r="AH649" s="126" t="str">
        <f t="shared" si="108"/>
        <v/>
      </c>
      <c r="AI649" s="126" t="str">
        <f t="shared" si="109"/>
        <v/>
      </c>
      <c r="AJ649" s="126" t="str">
        <f t="shared" si="110"/>
        <v/>
      </c>
      <c r="AK649" s="126" t="str">
        <f t="shared" si="111"/>
        <v/>
      </c>
    </row>
    <row r="650" spans="2:37" x14ac:dyDescent="0.2">
      <c r="B650" s="161">
        <v>638</v>
      </c>
      <c r="C650" s="162"/>
      <c r="D650" s="162"/>
      <c r="E650" s="162"/>
      <c r="F650" s="271"/>
      <c r="G650" s="124"/>
      <c r="H650" s="124"/>
      <c r="I650" s="176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Z650" s="125">
        <v>638</v>
      </c>
      <c r="AA650" s="125" t="str">
        <f t="shared" si="102"/>
        <v/>
      </c>
      <c r="AB650" s="125" t="str">
        <f t="shared" si="103"/>
        <v/>
      </c>
      <c r="AC650" s="125" t="str">
        <f t="shared" si="104"/>
        <v/>
      </c>
      <c r="AD650" s="125" t="str">
        <f t="shared" si="105"/>
        <v/>
      </c>
      <c r="AE650" s="126">
        <v>638</v>
      </c>
      <c r="AF650" s="126" t="str">
        <f t="shared" si="106"/>
        <v/>
      </c>
      <c r="AG650" s="126" t="str">
        <f t="shared" si="107"/>
        <v/>
      </c>
      <c r="AH650" s="126" t="str">
        <f t="shared" si="108"/>
        <v/>
      </c>
      <c r="AI650" s="126" t="str">
        <f t="shared" si="109"/>
        <v/>
      </c>
      <c r="AJ650" s="126" t="str">
        <f t="shared" si="110"/>
        <v/>
      </c>
      <c r="AK650" s="126" t="str">
        <f t="shared" si="111"/>
        <v/>
      </c>
    </row>
    <row r="651" spans="2:37" x14ac:dyDescent="0.2">
      <c r="B651" s="161">
        <v>639</v>
      </c>
      <c r="C651" s="162"/>
      <c r="D651" s="162"/>
      <c r="E651" s="162"/>
      <c r="F651" s="271"/>
      <c r="G651" s="124"/>
      <c r="H651" s="124"/>
      <c r="I651" s="176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Z651" s="125">
        <v>639</v>
      </c>
      <c r="AA651" s="125" t="str">
        <f t="shared" si="102"/>
        <v/>
      </c>
      <c r="AB651" s="125" t="str">
        <f t="shared" si="103"/>
        <v/>
      </c>
      <c r="AC651" s="125" t="str">
        <f t="shared" si="104"/>
        <v/>
      </c>
      <c r="AD651" s="125" t="str">
        <f t="shared" si="105"/>
        <v/>
      </c>
      <c r="AE651" s="126">
        <v>639</v>
      </c>
      <c r="AF651" s="126" t="str">
        <f t="shared" si="106"/>
        <v/>
      </c>
      <c r="AG651" s="126" t="str">
        <f t="shared" si="107"/>
        <v/>
      </c>
      <c r="AH651" s="126" t="str">
        <f t="shared" si="108"/>
        <v/>
      </c>
      <c r="AI651" s="126" t="str">
        <f t="shared" si="109"/>
        <v/>
      </c>
      <c r="AJ651" s="126" t="str">
        <f t="shared" si="110"/>
        <v/>
      </c>
      <c r="AK651" s="126" t="str">
        <f t="shared" si="111"/>
        <v/>
      </c>
    </row>
    <row r="652" spans="2:37" x14ac:dyDescent="0.2">
      <c r="B652" s="161">
        <v>640</v>
      </c>
      <c r="C652" s="162"/>
      <c r="D652" s="162"/>
      <c r="E652" s="162"/>
      <c r="F652" s="271"/>
      <c r="G652" s="124"/>
      <c r="H652" s="124"/>
      <c r="I652" s="176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Z652" s="125">
        <v>640</v>
      </c>
      <c r="AA652" s="125" t="str">
        <f t="shared" si="102"/>
        <v/>
      </c>
      <c r="AB652" s="125" t="str">
        <f t="shared" si="103"/>
        <v/>
      </c>
      <c r="AC652" s="125" t="str">
        <f t="shared" si="104"/>
        <v/>
      </c>
      <c r="AD652" s="125" t="str">
        <f t="shared" si="105"/>
        <v/>
      </c>
      <c r="AE652" s="126">
        <v>640</v>
      </c>
      <c r="AF652" s="126" t="str">
        <f t="shared" si="106"/>
        <v/>
      </c>
      <c r="AG652" s="126" t="str">
        <f t="shared" si="107"/>
        <v/>
      </c>
      <c r="AH652" s="126" t="str">
        <f t="shared" si="108"/>
        <v/>
      </c>
      <c r="AI652" s="126" t="str">
        <f t="shared" si="109"/>
        <v/>
      </c>
      <c r="AJ652" s="126" t="str">
        <f t="shared" si="110"/>
        <v/>
      </c>
      <c r="AK652" s="126" t="str">
        <f t="shared" si="111"/>
        <v/>
      </c>
    </row>
    <row r="653" spans="2:37" x14ac:dyDescent="0.2">
      <c r="B653" s="161">
        <v>641</v>
      </c>
      <c r="C653" s="162"/>
      <c r="D653" s="162"/>
      <c r="E653" s="162"/>
      <c r="F653" s="271"/>
      <c r="G653" s="124"/>
      <c r="H653" s="124"/>
      <c r="I653" s="176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Z653" s="125">
        <v>641</v>
      </c>
      <c r="AA653" s="125" t="str">
        <f t="shared" si="102"/>
        <v/>
      </c>
      <c r="AB653" s="125" t="str">
        <f t="shared" si="103"/>
        <v/>
      </c>
      <c r="AC653" s="125" t="str">
        <f t="shared" si="104"/>
        <v/>
      </c>
      <c r="AD653" s="125" t="str">
        <f t="shared" si="105"/>
        <v/>
      </c>
      <c r="AE653" s="126">
        <v>641</v>
      </c>
      <c r="AF653" s="126" t="str">
        <f t="shared" si="106"/>
        <v/>
      </c>
      <c r="AG653" s="126" t="str">
        <f t="shared" si="107"/>
        <v/>
      </c>
      <c r="AH653" s="126" t="str">
        <f t="shared" si="108"/>
        <v/>
      </c>
      <c r="AI653" s="126" t="str">
        <f t="shared" si="109"/>
        <v/>
      </c>
      <c r="AJ653" s="126" t="str">
        <f t="shared" si="110"/>
        <v/>
      </c>
      <c r="AK653" s="126" t="str">
        <f t="shared" si="111"/>
        <v/>
      </c>
    </row>
    <row r="654" spans="2:37" x14ac:dyDescent="0.2">
      <c r="B654" s="161">
        <v>642</v>
      </c>
      <c r="C654" s="162"/>
      <c r="D654" s="162"/>
      <c r="E654" s="162"/>
      <c r="F654" s="271"/>
      <c r="G654" s="124"/>
      <c r="H654" s="124"/>
      <c r="I654" s="176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Z654" s="125">
        <v>642</v>
      </c>
      <c r="AA654" s="125" t="str">
        <f t="shared" ref="AA654:AA717" si="112">IF(AND(C654=1,D654&lt;&gt;""),D654,"")</f>
        <v/>
      </c>
      <c r="AB654" s="125" t="str">
        <f t="shared" ref="AB654:AB717" si="113">IF(AND(C654=1,E654&lt;&gt;""),E654,"")</f>
        <v/>
      </c>
      <c r="AC654" s="125" t="str">
        <f t="shared" ref="AC654:AC717" si="114">IF(AND(C654=2,D654&lt;&gt;""),D654,"")</f>
        <v/>
      </c>
      <c r="AD654" s="125" t="str">
        <f t="shared" ref="AD654:AD717" si="115">IF(AND(C654=2,E654&lt;&gt;""),E654,"")</f>
        <v/>
      </c>
      <c r="AE654" s="126">
        <v>642</v>
      </c>
      <c r="AF654" s="126" t="str">
        <f t="shared" ref="AF654:AF717" si="116">IF(AND(C654=1,E654&lt;&gt;"",D654&lt;&gt;""),D654,"")</f>
        <v/>
      </c>
      <c r="AG654" s="126" t="str">
        <f t="shared" ref="AG654:AG717" si="117">IF(AND(C654=1,D654&lt;&gt;"",E654&lt;&gt;""),E654,"")</f>
        <v/>
      </c>
      <c r="AH654" s="126" t="str">
        <f t="shared" ref="AH654:AH717" si="118">IF(AND(AF654="",AG654=""),"",AG654-AF654)</f>
        <v/>
      </c>
      <c r="AI654" s="126" t="str">
        <f t="shared" ref="AI654:AI717" si="119">IF(AND(C654=2,E654&lt;&gt;"",D654&lt;&gt;""),D654,"")</f>
        <v/>
      </c>
      <c r="AJ654" s="126" t="str">
        <f t="shared" ref="AJ654:AJ717" si="120">IF(AND(C654=2,D654&lt;&gt;"",E654&lt;&gt;""),E654,"")</f>
        <v/>
      </c>
      <c r="AK654" s="126" t="str">
        <f t="shared" ref="AK654:AK717" si="121">IF(AND(AI654="",AJ654=""),"",AJ654-AI654)</f>
        <v/>
      </c>
    </row>
    <row r="655" spans="2:37" x14ac:dyDescent="0.2">
      <c r="B655" s="161">
        <v>643</v>
      </c>
      <c r="C655" s="162"/>
      <c r="D655" s="162"/>
      <c r="E655" s="162"/>
      <c r="F655" s="271"/>
      <c r="G655" s="124"/>
      <c r="H655" s="124"/>
      <c r="I655" s="176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Z655" s="125">
        <v>643</v>
      </c>
      <c r="AA655" s="125" t="str">
        <f t="shared" si="112"/>
        <v/>
      </c>
      <c r="AB655" s="125" t="str">
        <f t="shared" si="113"/>
        <v/>
      </c>
      <c r="AC655" s="125" t="str">
        <f t="shared" si="114"/>
        <v/>
      </c>
      <c r="AD655" s="125" t="str">
        <f t="shared" si="115"/>
        <v/>
      </c>
      <c r="AE655" s="126">
        <v>643</v>
      </c>
      <c r="AF655" s="126" t="str">
        <f t="shared" si="116"/>
        <v/>
      </c>
      <c r="AG655" s="126" t="str">
        <f t="shared" si="117"/>
        <v/>
      </c>
      <c r="AH655" s="126" t="str">
        <f t="shared" si="118"/>
        <v/>
      </c>
      <c r="AI655" s="126" t="str">
        <f t="shared" si="119"/>
        <v/>
      </c>
      <c r="AJ655" s="126" t="str">
        <f t="shared" si="120"/>
        <v/>
      </c>
      <c r="AK655" s="126" t="str">
        <f t="shared" si="121"/>
        <v/>
      </c>
    </row>
    <row r="656" spans="2:37" x14ac:dyDescent="0.2">
      <c r="B656" s="161">
        <v>644</v>
      </c>
      <c r="C656" s="162"/>
      <c r="D656" s="162"/>
      <c r="E656" s="162"/>
      <c r="F656" s="271"/>
      <c r="G656" s="124"/>
      <c r="H656" s="124"/>
      <c r="I656" s="176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Z656" s="125">
        <v>644</v>
      </c>
      <c r="AA656" s="125" t="str">
        <f t="shared" si="112"/>
        <v/>
      </c>
      <c r="AB656" s="125" t="str">
        <f t="shared" si="113"/>
        <v/>
      </c>
      <c r="AC656" s="125" t="str">
        <f t="shared" si="114"/>
        <v/>
      </c>
      <c r="AD656" s="125" t="str">
        <f t="shared" si="115"/>
        <v/>
      </c>
      <c r="AE656" s="126">
        <v>644</v>
      </c>
      <c r="AF656" s="126" t="str">
        <f t="shared" si="116"/>
        <v/>
      </c>
      <c r="AG656" s="126" t="str">
        <f t="shared" si="117"/>
        <v/>
      </c>
      <c r="AH656" s="126" t="str">
        <f t="shared" si="118"/>
        <v/>
      </c>
      <c r="AI656" s="126" t="str">
        <f t="shared" si="119"/>
        <v/>
      </c>
      <c r="AJ656" s="126" t="str">
        <f t="shared" si="120"/>
        <v/>
      </c>
      <c r="AK656" s="126" t="str">
        <f t="shared" si="121"/>
        <v/>
      </c>
    </row>
    <row r="657" spans="2:37" x14ac:dyDescent="0.2">
      <c r="B657" s="161">
        <v>645</v>
      </c>
      <c r="C657" s="162"/>
      <c r="D657" s="162"/>
      <c r="E657" s="162"/>
      <c r="F657" s="271"/>
      <c r="G657" s="124"/>
      <c r="H657" s="124"/>
      <c r="I657" s="176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Z657" s="125">
        <v>645</v>
      </c>
      <c r="AA657" s="125" t="str">
        <f t="shared" si="112"/>
        <v/>
      </c>
      <c r="AB657" s="125" t="str">
        <f t="shared" si="113"/>
        <v/>
      </c>
      <c r="AC657" s="125" t="str">
        <f t="shared" si="114"/>
        <v/>
      </c>
      <c r="AD657" s="125" t="str">
        <f t="shared" si="115"/>
        <v/>
      </c>
      <c r="AE657" s="126">
        <v>645</v>
      </c>
      <c r="AF657" s="126" t="str">
        <f t="shared" si="116"/>
        <v/>
      </c>
      <c r="AG657" s="126" t="str">
        <f t="shared" si="117"/>
        <v/>
      </c>
      <c r="AH657" s="126" t="str">
        <f t="shared" si="118"/>
        <v/>
      </c>
      <c r="AI657" s="126" t="str">
        <f t="shared" si="119"/>
        <v/>
      </c>
      <c r="AJ657" s="126" t="str">
        <f t="shared" si="120"/>
        <v/>
      </c>
      <c r="AK657" s="126" t="str">
        <f t="shared" si="121"/>
        <v/>
      </c>
    </row>
    <row r="658" spans="2:37" x14ac:dyDescent="0.2">
      <c r="B658" s="161">
        <v>646</v>
      </c>
      <c r="C658" s="162"/>
      <c r="D658" s="162"/>
      <c r="E658" s="162"/>
      <c r="F658" s="271"/>
      <c r="G658" s="124"/>
      <c r="H658" s="124"/>
      <c r="I658" s="176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Z658" s="125">
        <v>646</v>
      </c>
      <c r="AA658" s="125" t="str">
        <f t="shared" si="112"/>
        <v/>
      </c>
      <c r="AB658" s="125" t="str">
        <f t="shared" si="113"/>
        <v/>
      </c>
      <c r="AC658" s="125" t="str">
        <f t="shared" si="114"/>
        <v/>
      </c>
      <c r="AD658" s="125" t="str">
        <f t="shared" si="115"/>
        <v/>
      </c>
      <c r="AE658" s="126">
        <v>646</v>
      </c>
      <c r="AF658" s="126" t="str">
        <f t="shared" si="116"/>
        <v/>
      </c>
      <c r="AG658" s="126" t="str">
        <f t="shared" si="117"/>
        <v/>
      </c>
      <c r="AH658" s="126" t="str">
        <f t="shared" si="118"/>
        <v/>
      </c>
      <c r="AI658" s="126" t="str">
        <f t="shared" si="119"/>
        <v/>
      </c>
      <c r="AJ658" s="126" t="str">
        <f t="shared" si="120"/>
        <v/>
      </c>
      <c r="AK658" s="126" t="str">
        <f t="shared" si="121"/>
        <v/>
      </c>
    </row>
    <row r="659" spans="2:37" x14ac:dyDescent="0.2">
      <c r="B659" s="161">
        <v>647</v>
      </c>
      <c r="C659" s="162"/>
      <c r="D659" s="162"/>
      <c r="E659" s="162"/>
      <c r="F659" s="271"/>
      <c r="G659" s="124"/>
      <c r="H659" s="124"/>
      <c r="I659" s="176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Z659" s="125">
        <v>647</v>
      </c>
      <c r="AA659" s="125" t="str">
        <f t="shared" si="112"/>
        <v/>
      </c>
      <c r="AB659" s="125" t="str">
        <f t="shared" si="113"/>
        <v/>
      </c>
      <c r="AC659" s="125" t="str">
        <f t="shared" si="114"/>
        <v/>
      </c>
      <c r="AD659" s="125" t="str">
        <f t="shared" si="115"/>
        <v/>
      </c>
      <c r="AE659" s="126">
        <v>647</v>
      </c>
      <c r="AF659" s="126" t="str">
        <f t="shared" si="116"/>
        <v/>
      </c>
      <c r="AG659" s="126" t="str">
        <f t="shared" si="117"/>
        <v/>
      </c>
      <c r="AH659" s="126" t="str">
        <f t="shared" si="118"/>
        <v/>
      </c>
      <c r="AI659" s="126" t="str">
        <f t="shared" si="119"/>
        <v/>
      </c>
      <c r="AJ659" s="126" t="str">
        <f t="shared" si="120"/>
        <v/>
      </c>
      <c r="AK659" s="126" t="str">
        <f t="shared" si="121"/>
        <v/>
      </c>
    </row>
    <row r="660" spans="2:37" x14ac:dyDescent="0.2">
      <c r="B660" s="161">
        <v>648</v>
      </c>
      <c r="C660" s="162"/>
      <c r="D660" s="162"/>
      <c r="E660" s="162"/>
      <c r="F660" s="271"/>
      <c r="G660" s="124"/>
      <c r="H660" s="124"/>
      <c r="I660" s="176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Z660" s="125">
        <v>648</v>
      </c>
      <c r="AA660" s="125" t="str">
        <f t="shared" si="112"/>
        <v/>
      </c>
      <c r="AB660" s="125" t="str">
        <f t="shared" si="113"/>
        <v/>
      </c>
      <c r="AC660" s="125" t="str">
        <f t="shared" si="114"/>
        <v/>
      </c>
      <c r="AD660" s="125" t="str">
        <f t="shared" si="115"/>
        <v/>
      </c>
      <c r="AE660" s="126">
        <v>648</v>
      </c>
      <c r="AF660" s="126" t="str">
        <f t="shared" si="116"/>
        <v/>
      </c>
      <c r="AG660" s="126" t="str">
        <f t="shared" si="117"/>
        <v/>
      </c>
      <c r="AH660" s="126" t="str">
        <f t="shared" si="118"/>
        <v/>
      </c>
      <c r="AI660" s="126" t="str">
        <f t="shared" si="119"/>
        <v/>
      </c>
      <c r="AJ660" s="126" t="str">
        <f t="shared" si="120"/>
        <v/>
      </c>
      <c r="AK660" s="126" t="str">
        <f t="shared" si="121"/>
        <v/>
      </c>
    </row>
    <row r="661" spans="2:37" x14ac:dyDescent="0.2">
      <c r="B661" s="161">
        <v>649</v>
      </c>
      <c r="C661" s="162"/>
      <c r="D661" s="162"/>
      <c r="E661" s="162"/>
      <c r="F661" s="271"/>
      <c r="G661" s="124"/>
      <c r="H661" s="124"/>
      <c r="I661" s="176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Z661" s="125">
        <v>649</v>
      </c>
      <c r="AA661" s="125" t="str">
        <f t="shared" si="112"/>
        <v/>
      </c>
      <c r="AB661" s="125" t="str">
        <f t="shared" si="113"/>
        <v/>
      </c>
      <c r="AC661" s="125" t="str">
        <f t="shared" si="114"/>
        <v/>
      </c>
      <c r="AD661" s="125" t="str">
        <f t="shared" si="115"/>
        <v/>
      </c>
      <c r="AE661" s="126">
        <v>649</v>
      </c>
      <c r="AF661" s="126" t="str">
        <f t="shared" si="116"/>
        <v/>
      </c>
      <c r="AG661" s="126" t="str">
        <f t="shared" si="117"/>
        <v/>
      </c>
      <c r="AH661" s="126" t="str">
        <f t="shared" si="118"/>
        <v/>
      </c>
      <c r="AI661" s="126" t="str">
        <f t="shared" si="119"/>
        <v/>
      </c>
      <c r="AJ661" s="126" t="str">
        <f t="shared" si="120"/>
        <v/>
      </c>
      <c r="AK661" s="126" t="str">
        <f t="shared" si="121"/>
        <v/>
      </c>
    </row>
    <row r="662" spans="2:37" x14ac:dyDescent="0.2">
      <c r="B662" s="161">
        <v>650</v>
      </c>
      <c r="C662" s="162"/>
      <c r="D662" s="162"/>
      <c r="E662" s="162"/>
      <c r="F662" s="271"/>
      <c r="G662" s="124"/>
      <c r="H662" s="124"/>
      <c r="I662" s="176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Z662" s="125">
        <v>650</v>
      </c>
      <c r="AA662" s="125" t="str">
        <f t="shared" si="112"/>
        <v/>
      </c>
      <c r="AB662" s="125" t="str">
        <f t="shared" si="113"/>
        <v/>
      </c>
      <c r="AC662" s="125" t="str">
        <f t="shared" si="114"/>
        <v/>
      </c>
      <c r="AD662" s="125" t="str">
        <f t="shared" si="115"/>
        <v/>
      </c>
      <c r="AE662" s="126">
        <v>650</v>
      </c>
      <c r="AF662" s="126" t="str">
        <f t="shared" si="116"/>
        <v/>
      </c>
      <c r="AG662" s="126" t="str">
        <f t="shared" si="117"/>
        <v/>
      </c>
      <c r="AH662" s="126" t="str">
        <f t="shared" si="118"/>
        <v/>
      </c>
      <c r="AI662" s="126" t="str">
        <f t="shared" si="119"/>
        <v/>
      </c>
      <c r="AJ662" s="126" t="str">
        <f t="shared" si="120"/>
        <v/>
      </c>
      <c r="AK662" s="126" t="str">
        <f t="shared" si="121"/>
        <v/>
      </c>
    </row>
    <row r="663" spans="2:37" x14ac:dyDescent="0.2">
      <c r="B663" s="161">
        <v>651</v>
      </c>
      <c r="C663" s="162"/>
      <c r="D663" s="162"/>
      <c r="E663" s="162"/>
      <c r="F663" s="271"/>
      <c r="G663" s="124"/>
      <c r="H663" s="124"/>
      <c r="I663" s="176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Z663" s="125">
        <v>651</v>
      </c>
      <c r="AA663" s="125" t="str">
        <f t="shared" si="112"/>
        <v/>
      </c>
      <c r="AB663" s="125" t="str">
        <f t="shared" si="113"/>
        <v/>
      </c>
      <c r="AC663" s="125" t="str">
        <f t="shared" si="114"/>
        <v/>
      </c>
      <c r="AD663" s="125" t="str">
        <f t="shared" si="115"/>
        <v/>
      </c>
      <c r="AE663" s="126">
        <v>651</v>
      </c>
      <c r="AF663" s="126" t="str">
        <f t="shared" si="116"/>
        <v/>
      </c>
      <c r="AG663" s="126" t="str">
        <f t="shared" si="117"/>
        <v/>
      </c>
      <c r="AH663" s="126" t="str">
        <f t="shared" si="118"/>
        <v/>
      </c>
      <c r="AI663" s="126" t="str">
        <f t="shared" si="119"/>
        <v/>
      </c>
      <c r="AJ663" s="126" t="str">
        <f t="shared" si="120"/>
        <v/>
      </c>
      <c r="AK663" s="126" t="str">
        <f t="shared" si="121"/>
        <v/>
      </c>
    </row>
    <row r="664" spans="2:37" x14ac:dyDescent="0.2">
      <c r="B664" s="161">
        <v>652</v>
      </c>
      <c r="C664" s="162"/>
      <c r="D664" s="162"/>
      <c r="E664" s="162"/>
      <c r="F664" s="271"/>
      <c r="G664" s="124"/>
      <c r="H664" s="124"/>
      <c r="I664" s="176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Z664" s="125">
        <v>652</v>
      </c>
      <c r="AA664" s="125" t="str">
        <f t="shared" si="112"/>
        <v/>
      </c>
      <c r="AB664" s="125" t="str">
        <f t="shared" si="113"/>
        <v/>
      </c>
      <c r="AC664" s="125" t="str">
        <f t="shared" si="114"/>
        <v/>
      </c>
      <c r="AD664" s="125" t="str">
        <f t="shared" si="115"/>
        <v/>
      </c>
      <c r="AE664" s="126">
        <v>652</v>
      </c>
      <c r="AF664" s="126" t="str">
        <f t="shared" si="116"/>
        <v/>
      </c>
      <c r="AG664" s="126" t="str">
        <f t="shared" si="117"/>
        <v/>
      </c>
      <c r="AH664" s="126" t="str">
        <f t="shared" si="118"/>
        <v/>
      </c>
      <c r="AI664" s="126" t="str">
        <f t="shared" si="119"/>
        <v/>
      </c>
      <c r="AJ664" s="126" t="str">
        <f t="shared" si="120"/>
        <v/>
      </c>
      <c r="AK664" s="126" t="str">
        <f t="shared" si="121"/>
        <v/>
      </c>
    </row>
    <row r="665" spans="2:37" x14ac:dyDescent="0.2">
      <c r="B665" s="161">
        <v>653</v>
      </c>
      <c r="C665" s="162"/>
      <c r="D665" s="162"/>
      <c r="E665" s="162"/>
      <c r="F665" s="271"/>
      <c r="G665" s="124"/>
      <c r="H665" s="124"/>
      <c r="I665" s="176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Z665" s="125">
        <v>653</v>
      </c>
      <c r="AA665" s="125" t="str">
        <f t="shared" si="112"/>
        <v/>
      </c>
      <c r="AB665" s="125" t="str">
        <f t="shared" si="113"/>
        <v/>
      </c>
      <c r="AC665" s="125" t="str">
        <f t="shared" si="114"/>
        <v/>
      </c>
      <c r="AD665" s="125" t="str">
        <f t="shared" si="115"/>
        <v/>
      </c>
      <c r="AE665" s="126">
        <v>653</v>
      </c>
      <c r="AF665" s="126" t="str">
        <f t="shared" si="116"/>
        <v/>
      </c>
      <c r="AG665" s="126" t="str">
        <f t="shared" si="117"/>
        <v/>
      </c>
      <c r="AH665" s="126" t="str">
        <f t="shared" si="118"/>
        <v/>
      </c>
      <c r="AI665" s="126" t="str">
        <f t="shared" si="119"/>
        <v/>
      </c>
      <c r="AJ665" s="126" t="str">
        <f t="shared" si="120"/>
        <v/>
      </c>
      <c r="AK665" s="126" t="str">
        <f t="shared" si="121"/>
        <v/>
      </c>
    </row>
    <row r="666" spans="2:37" x14ac:dyDescent="0.2">
      <c r="B666" s="161">
        <v>654</v>
      </c>
      <c r="C666" s="162"/>
      <c r="D666" s="162"/>
      <c r="E666" s="162"/>
      <c r="F666" s="271"/>
      <c r="G666" s="124"/>
      <c r="H666" s="124"/>
      <c r="I666" s="176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Z666" s="125">
        <v>654</v>
      </c>
      <c r="AA666" s="125" t="str">
        <f t="shared" si="112"/>
        <v/>
      </c>
      <c r="AB666" s="125" t="str">
        <f t="shared" si="113"/>
        <v/>
      </c>
      <c r="AC666" s="125" t="str">
        <f t="shared" si="114"/>
        <v/>
      </c>
      <c r="AD666" s="125" t="str">
        <f t="shared" si="115"/>
        <v/>
      </c>
      <c r="AE666" s="126">
        <v>654</v>
      </c>
      <c r="AF666" s="126" t="str">
        <f t="shared" si="116"/>
        <v/>
      </c>
      <c r="AG666" s="126" t="str">
        <f t="shared" si="117"/>
        <v/>
      </c>
      <c r="AH666" s="126" t="str">
        <f t="shared" si="118"/>
        <v/>
      </c>
      <c r="AI666" s="126" t="str">
        <f t="shared" si="119"/>
        <v/>
      </c>
      <c r="AJ666" s="126" t="str">
        <f t="shared" si="120"/>
        <v/>
      </c>
      <c r="AK666" s="126" t="str">
        <f t="shared" si="121"/>
        <v/>
      </c>
    </row>
    <row r="667" spans="2:37" x14ac:dyDescent="0.2">
      <c r="B667" s="161">
        <v>655</v>
      </c>
      <c r="C667" s="162"/>
      <c r="D667" s="162"/>
      <c r="E667" s="162"/>
      <c r="F667" s="271"/>
      <c r="G667" s="124"/>
      <c r="H667" s="124"/>
      <c r="I667" s="176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Z667" s="125">
        <v>655</v>
      </c>
      <c r="AA667" s="125" t="str">
        <f t="shared" si="112"/>
        <v/>
      </c>
      <c r="AB667" s="125" t="str">
        <f t="shared" si="113"/>
        <v/>
      </c>
      <c r="AC667" s="125" t="str">
        <f t="shared" si="114"/>
        <v/>
      </c>
      <c r="AD667" s="125" t="str">
        <f t="shared" si="115"/>
        <v/>
      </c>
      <c r="AE667" s="126">
        <v>655</v>
      </c>
      <c r="AF667" s="126" t="str">
        <f t="shared" si="116"/>
        <v/>
      </c>
      <c r="AG667" s="126" t="str">
        <f t="shared" si="117"/>
        <v/>
      </c>
      <c r="AH667" s="126" t="str">
        <f t="shared" si="118"/>
        <v/>
      </c>
      <c r="AI667" s="126" t="str">
        <f t="shared" si="119"/>
        <v/>
      </c>
      <c r="AJ667" s="126" t="str">
        <f t="shared" si="120"/>
        <v/>
      </c>
      <c r="AK667" s="126" t="str">
        <f t="shared" si="121"/>
        <v/>
      </c>
    </row>
    <row r="668" spans="2:37" x14ac:dyDescent="0.2">
      <c r="B668" s="161">
        <v>656</v>
      </c>
      <c r="C668" s="162"/>
      <c r="D668" s="162"/>
      <c r="E668" s="162"/>
      <c r="F668" s="271"/>
      <c r="G668" s="124"/>
      <c r="H668" s="124"/>
      <c r="I668" s="176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Z668" s="125">
        <v>656</v>
      </c>
      <c r="AA668" s="125" t="str">
        <f t="shared" si="112"/>
        <v/>
      </c>
      <c r="AB668" s="125" t="str">
        <f t="shared" si="113"/>
        <v/>
      </c>
      <c r="AC668" s="125" t="str">
        <f t="shared" si="114"/>
        <v/>
      </c>
      <c r="AD668" s="125" t="str">
        <f t="shared" si="115"/>
        <v/>
      </c>
      <c r="AE668" s="126">
        <v>656</v>
      </c>
      <c r="AF668" s="126" t="str">
        <f t="shared" si="116"/>
        <v/>
      </c>
      <c r="AG668" s="126" t="str">
        <f t="shared" si="117"/>
        <v/>
      </c>
      <c r="AH668" s="126" t="str">
        <f t="shared" si="118"/>
        <v/>
      </c>
      <c r="AI668" s="126" t="str">
        <f t="shared" si="119"/>
        <v/>
      </c>
      <c r="AJ668" s="126" t="str">
        <f t="shared" si="120"/>
        <v/>
      </c>
      <c r="AK668" s="126" t="str">
        <f t="shared" si="121"/>
        <v/>
      </c>
    </row>
    <row r="669" spans="2:37" x14ac:dyDescent="0.2">
      <c r="B669" s="161">
        <v>657</v>
      </c>
      <c r="C669" s="162"/>
      <c r="D669" s="162"/>
      <c r="E669" s="162"/>
      <c r="F669" s="271"/>
      <c r="G669" s="124"/>
      <c r="H669" s="124"/>
      <c r="I669" s="176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Z669" s="125">
        <v>657</v>
      </c>
      <c r="AA669" s="125" t="str">
        <f t="shared" si="112"/>
        <v/>
      </c>
      <c r="AB669" s="125" t="str">
        <f t="shared" si="113"/>
        <v/>
      </c>
      <c r="AC669" s="125" t="str">
        <f t="shared" si="114"/>
        <v/>
      </c>
      <c r="AD669" s="125" t="str">
        <f t="shared" si="115"/>
        <v/>
      </c>
      <c r="AE669" s="126">
        <v>657</v>
      </c>
      <c r="AF669" s="126" t="str">
        <f t="shared" si="116"/>
        <v/>
      </c>
      <c r="AG669" s="126" t="str">
        <f t="shared" si="117"/>
        <v/>
      </c>
      <c r="AH669" s="126" t="str">
        <f t="shared" si="118"/>
        <v/>
      </c>
      <c r="AI669" s="126" t="str">
        <f t="shared" si="119"/>
        <v/>
      </c>
      <c r="AJ669" s="126" t="str">
        <f t="shared" si="120"/>
        <v/>
      </c>
      <c r="AK669" s="126" t="str">
        <f t="shared" si="121"/>
        <v/>
      </c>
    </row>
    <row r="670" spans="2:37" x14ac:dyDescent="0.2">
      <c r="B670" s="161">
        <v>658</v>
      </c>
      <c r="C670" s="162"/>
      <c r="D670" s="162"/>
      <c r="E670" s="162"/>
      <c r="F670" s="271"/>
      <c r="G670" s="124"/>
      <c r="H670" s="124"/>
      <c r="I670" s="176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Z670" s="125">
        <v>658</v>
      </c>
      <c r="AA670" s="125" t="str">
        <f t="shared" si="112"/>
        <v/>
      </c>
      <c r="AB670" s="125" t="str">
        <f t="shared" si="113"/>
        <v/>
      </c>
      <c r="AC670" s="125" t="str">
        <f t="shared" si="114"/>
        <v/>
      </c>
      <c r="AD670" s="125" t="str">
        <f t="shared" si="115"/>
        <v/>
      </c>
      <c r="AE670" s="126">
        <v>658</v>
      </c>
      <c r="AF670" s="126" t="str">
        <f t="shared" si="116"/>
        <v/>
      </c>
      <c r="AG670" s="126" t="str">
        <f t="shared" si="117"/>
        <v/>
      </c>
      <c r="AH670" s="126" t="str">
        <f t="shared" si="118"/>
        <v/>
      </c>
      <c r="AI670" s="126" t="str">
        <f t="shared" si="119"/>
        <v/>
      </c>
      <c r="AJ670" s="126" t="str">
        <f t="shared" si="120"/>
        <v/>
      </c>
      <c r="AK670" s="126" t="str">
        <f t="shared" si="121"/>
        <v/>
      </c>
    </row>
    <row r="671" spans="2:37" x14ac:dyDescent="0.2">
      <c r="B671" s="161">
        <v>659</v>
      </c>
      <c r="C671" s="162"/>
      <c r="D671" s="162"/>
      <c r="E671" s="162"/>
      <c r="F671" s="271"/>
      <c r="G671" s="124"/>
      <c r="H671" s="124"/>
      <c r="I671" s="176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Z671" s="125">
        <v>659</v>
      </c>
      <c r="AA671" s="125" t="str">
        <f t="shared" si="112"/>
        <v/>
      </c>
      <c r="AB671" s="125" t="str">
        <f t="shared" si="113"/>
        <v/>
      </c>
      <c r="AC671" s="125" t="str">
        <f t="shared" si="114"/>
        <v/>
      </c>
      <c r="AD671" s="125" t="str">
        <f t="shared" si="115"/>
        <v/>
      </c>
      <c r="AE671" s="126">
        <v>659</v>
      </c>
      <c r="AF671" s="126" t="str">
        <f t="shared" si="116"/>
        <v/>
      </c>
      <c r="AG671" s="126" t="str">
        <f t="shared" si="117"/>
        <v/>
      </c>
      <c r="AH671" s="126" t="str">
        <f t="shared" si="118"/>
        <v/>
      </c>
      <c r="AI671" s="126" t="str">
        <f t="shared" si="119"/>
        <v/>
      </c>
      <c r="AJ671" s="126" t="str">
        <f t="shared" si="120"/>
        <v/>
      </c>
      <c r="AK671" s="126" t="str">
        <f t="shared" si="121"/>
        <v/>
      </c>
    </row>
    <row r="672" spans="2:37" x14ac:dyDescent="0.2">
      <c r="B672" s="161">
        <v>660</v>
      </c>
      <c r="C672" s="162"/>
      <c r="D672" s="162"/>
      <c r="E672" s="162"/>
      <c r="F672" s="271"/>
      <c r="G672" s="124"/>
      <c r="H672" s="124"/>
      <c r="I672" s="176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Z672" s="125">
        <v>660</v>
      </c>
      <c r="AA672" s="125" t="str">
        <f t="shared" si="112"/>
        <v/>
      </c>
      <c r="AB672" s="125" t="str">
        <f t="shared" si="113"/>
        <v/>
      </c>
      <c r="AC672" s="125" t="str">
        <f t="shared" si="114"/>
        <v/>
      </c>
      <c r="AD672" s="125" t="str">
        <f t="shared" si="115"/>
        <v/>
      </c>
      <c r="AE672" s="126">
        <v>660</v>
      </c>
      <c r="AF672" s="126" t="str">
        <f t="shared" si="116"/>
        <v/>
      </c>
      <c r="AG672" s="126" t="str">
        <f t="shared" si="117"/>
        <v/>
      </c>
      <c r="AH672" s="126" t="str">
        <f t="shared" si="118"/>
        <v/>
      </c>
      <c r="AI672" s="126" t="str">
        <f t="shared" si="119"/>
        <v/>
      </c>
      <c r="AJ672" s="126" t="str">
        <f t="shared" si="120"/>
        <v/>
      </c>
      <c r="AK672" s="126" t="str">
        <f t="shared" si="121"/>
        <v/>
      </c>
    </row>
    <row r="673" spans="2:37" x14ac:dyDescent="0.2">
      <c r="B673" s="161">
        <v>661</v>
      </c>
      <c r="C673" s="162"/>
      <c r="D673" s="162"/>
      <c r="E673" s="162"/>
      <c r="F673" s="271"/>
      <c r="G673" s="124"/>
      <c r="H673" s="124"/>
      <c r="I673" s="176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Z673" s="125">
        <v>661</v>
      </c>
      <c r="AA673" s="125" t="str">
        <f t="shared" si="112"/>
        <v/>
      </c>
      <c r="AB673" s="125" t="str">
        <f t="shared" si="113"/>
        <v/>
      </c>
      <c r="AC673" s="125" t="str">
        <f t="shared" si="114"/>
        <v/>
      </c>
      <c r="AD673" s="125" t="str">
        <f t="shared" si="115"/>
        <v/>
      </c>
      <c r="AE673" s="126">
        <v>661</v>
      </c>
      <c r="AF673" s="126" t="str">
        <f t="shared" si="116"/>
        <v/>
      </c>
      <c r="AG673" s="126" t="str">
        <f t="shared" si="117"/>
        <v/>
      </c>
      <c r="AH673" s="126" t="str">
        <f t="shared" si="118"/>
        <v/>
      </c>
      <c r="AI673" s="126" t="str">
        <f t="shared" si="119"/>
        <v/>
      </c>
      <c r="AJ673" s="126" t="str">
        <f t="shared" si="120"/>
        <v/>
      </c>
      <c r="AK673" s="126" t="str">
        <f t="shared" si="121"/>
        <v/>
      </c>
    </row>
    <row r="674" spans="2:37" x14ac:dyDescent="0.2">
      <c r="B674" s="161">
        <v>662</v>
      </c>
      <c r="C674" s="162"/>
      <c r="D674" s="162"/>
      <c r="E674" s="162"/>
      <c r="F674" s="271"/>
      <c r="G674" s="124"/>
      <c r="H674" s="124"/>
      <c r="I674" s="176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Z674" s="125">
        <v>662</v>
      </c>
      <c r="AA674" s="125" t="str">
        <f t="shared" si="112"/>
        <v/>
      </c>
      <c r="AB674" s="125" t="str">
        <f t="shared" si="113"/>
        <v/>
      </c>
      <c r="AC674" s="125" t="str">
        <f t="shared" si="114"/>
        <v/>
      </c>
      <c r="AD674" s="125" t="str">
        <f t="shared" si="115"/>
        <v/>
      </c>
      <c r="AE674" s="126">
        <v>662</v>
      </c>
      <c r="AF674" s="126" t="str">
        <f t="shared" si="116"/>
        <v/>
      </c>
      <c r="AG674" s="126" t="str">
        <f t="shared" si="117"/>
        <v/>
      </c>
      <c r="AH674" s="126" t="str">
        <f t="shared" si="118"/>
        <v/>
      </c>
      <c r="AI674" s="126" t="str">
        <f t="shared" si="119"/>
        <v/>
      </c>
      <c r="AJ674" s="126" t="str">
        <f t="shared" si="120"/>
        <v/>
      </c>
      <c r="AK674" s="126" t="str">
        <f t="shared" si="121"/>
        <v/>
      </c>
    </row>
    <row r="675" spans="2:37" x14ac:dyDescent="0.2">
      <c r="B675" s="161">
        <v>663</v>
      </c>
      <c r="C675" s="162"/>
      <c r="D675" s="162"/>
      <c r="E675" s="162"/>
      <c r="F675" s="271"/>
      <c r="G675" s="124"/>
      <c r="H675" s="124"/>
      <c r="I675" s="176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Z675" s="125">
        <v>663</v>
      </c>
      <c r="AA675" s="125" t="str">
        <f t="shared" si="112"/>
        <v/>
      </c>
      <c r="AB675" s="125" t="str">
        <f t="shared" si="113"/>
        <v/>
      </c>
      <c r="AC675" s="125" t="str">
        <f t="shared" si="114"/>
        <v/>
      </c>
      <c r="AD675" s="125" t="str">
        <f t="shared" si="115"/>
        <v/>
      </c>
      <c r="AE675" s="126">
        <v>663</v>
      </c>
      <c r="AF675" s="126" t="str">
        <f t="shared" si="116"/>
        <v/>
      </c>
      <c r="AG675" s="126" t="str">
        <f t="shared" si="117"/>
        <v/>
      </c>
      <c r="AH675" s="126" t="str">
        <f t="shared" si="118"/>
        <v/>
      </c>
      <c r="AI675" s="126" t="str">
        <f t="shared" si="119"/>
        <v/>
      </c>
      <c r="AJ675" s="126" t="str">
        <f t="shared" si="120"/>
        <v/>
      </c>
      <c r="AK675" s="126" t="str">
        <f t="shared" si="121"/>
        <v/>
      </c>
    </row>
    <row r="676" spans="2:37" x14ac:dyDescent="0.2">
      <c r="B676" s="161">
        <v>664</v>
      </c>
      <c r="C676" s="162"/>
      <c r="D676" s="162"/>
      <c r="E676" s="162"/>
      <c r="F676" s="271"/>
      <c r="G676" s="124"/>
      <c r="H676" s="124"/>
      <c r="I676" s="176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Z676" s="125">
        <v>664</v>
      </c>
      <c r="AA676" s="125" t="str">
        <f t="shared" si="112"/>
        <v/>
      </c>
      <c r="AB676" s="125" t="str">
        <f t="shared" si="113"/>
        <v/>
      </c>
      <c r="AC676" s="125" t="str">
        <f t="shared" si="114"/>
        <v/>
      </c>
      <c r="AD676" s="125" t="str">
        <f t="shared" si="115"/>
        <v/>
      </c>
      <c r="AE676" s="126">
        <v>664</v>
      </c>
      <c r="AF676" s="126" t="str">
        <f t="shared" si="116"/>
        <v/>
      </c>
      <c r="AG676" s="126" t="str">
        <f t="shared" si="117"/>
        <v/>
      </c>
      <c r="AH676" s="126" t="str">
        <f t="shared" si="118"/>
        <v/>
      </c>
      <c r="AI676" s="126" t="str">
        <f t="shared" si="119"/>
        <v/>
      </c>
      <c r="AJ676" s="126" t="str">
        <f t="shared" si="120"/>
        <v/>
      </c>
      <c r="AK676" s="126" t="str">
        <f t="shared" si="121"/>
        <v/>
      </c>
    </row>
    <row r="677" spans="2:37" x14ac:dyDescent="0.2">
      <c r="B677" s="161">
        <v>665</v>
      </c>
      <c r="C677" s="162"/>
      <c r="D677" s="162"/>
      <c r="E677" s="162"/>
      <c r="F677" s="271"/>
      <c r="G677" s="124"/>
      <c r="H677" s="124"/>
      <c r="I677" s="176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Z677" s="125">
        <v>665</v>
      </c>
      <c r="AA677" s="125" t="str">
        <f t="shared" si="112"/>
        <v/>
      </c>
      <c r="AB677" s="125" t="str">
        <f t="shared" si="113"/>
        <v/>
      </c>
      <c r="AC677" s="125" t="str">
        <f t="shared" si="114"/>
        <v/>
      </c>
      <c r="AD677" s="125" t="str">
        <f t="shared" si="115"/>
        <v/>
      </c>
      <c r="AE677" s="126">
        <v>665</v>
      </c>
      <c r="AF677" s="126" t="str">
        <f t="shared" si="116"/>
        <v/>
      </c>
      <c r="AG677" s="126" t="str">
        <f t="shared" si="117"/>
        <v/>
      </c>
      <c r="AH677" s="126" t="str">
        <f t="shared" si="118"/>
        <v/>
      </c>
      <c r="AI677" s="126" t="str">
        <f t="shared" si="119"/>
        <v/>
      </c>
      <c r="AJ677" s="126" t="str">
        <f t="shared" si="120"/>
        <v/>
      </c>
      <c r="AK677" s="126" t="str">
        <f t="shared" si="121"/>
        <v/>
      </c>
    </row>
    <row r="678" spans="2:37" x14ac:dyDescent="0.2">
      <c r="B678" s="161">
        <v>666</v>
      </c>
      <c r="C678" s="162"/>
      <c r="D678" s="162"/>
      <c r="E678" s="162"/>
      <c r="F678" s="271"/>
      <c r="G678" s="124"/>
      <c r="H678" s="124"/>
      <c r="I678" s="176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Z678" s="125">
        <v>666</v>
      </c>
      <c r="AA678" s="125" t="str">
        <f t="shared" si="112"/>
        <v/>
      </c>
      <c r="AB678" s="125" t="str">
        <f t="shared" si="113"/>
        <v/>
      </c>
      <c r="AC678" s="125" t="str">
        <f t="shared" si="114"/>
        <v/>
      </c>
      <c r="AD678" s="125" t="str">
        <f t="shared" si="115"/>
        <v/>
      </c>
      <c r="AE678" s="126">
        <v>666</v>
      </c>
      <c r="AF678" s="126" t="str">
        <f t="shared" si="116"/>
        <v/>
      </c>
      <c r="AG678" s="126" t="str">
        <f t="shared" si="117"/>
        <v/>
      </c>
      <c r="AH678" s="126" t="str">
        <f t="shared" si="118"/>
        <v/>
      </c>
      <c r="AI678" s="126" t="str">
        <f t="shared" si="119"/>
        <v/>
      </c>
      <c r="AJ678" s="126" t="str">
        <f t="shared" si="120"/>
        <v/>
      </c>
      <c r="AK678" s="126" t="str">
        <f t="shared" si="121"/>
        <v/>
      </c>
    </row>
    <row r="679" spans="2:37" x14ac:dyDescent="0.2">
      <c r="B679" s="161">
        <v>667</v>
      </c>
      <c r="C679" s="162"/>
      <c r="D679" s="162"/>
      <c r="E679" s="162"/>
      <c r="F679" s="271"/>
      <c r="G679" s="124"/>
      <c r="H679" s="124"/>
      <c r="I679" s="176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Z679" s="125">
        <v>667</v>
      </c>
      <c r="AA679" s="125" t="str">
        <f t="shared" si="112"/>
        <v/>
      </c>
      <c r="AB679" s="125" t="str">
        <f t="shared" si="113"/>
        <v/>
      </c>
      <c r="AC679" s="125" t="str">
        <f t="shared" si="114"/>
        <v/>
      </c>
      <c r="AD679" s="125" t="str">
        <f t="shared" si="115"/>
        <v/>
      </c>
      <c r="AE679" s="126">
        <v>667</v>
      </c>
      <c r="AF679" s="126" t="str">
        <f t="shared" si="116"/>
        <v/>
      </c>
      <c r="AG679" s="126" t="str">
        <f t="shared" si="117"/>
        <v/>
      </c>
      <c r="AH679" s="126" t="str">
        <f t="shared" si="118"/>
        <v/>
      </c>
      <c r="AI679" s="126" t="str">
        <f t="shared" si="119"/>
        <v/>
      </c>
      <c r="AJ679" s="126" t="str">
        <f t="shared" si="120"/>
        <v/>
      </c>
      <c r="AK679" s="126" t="str">
        <f t="shared" si="121"/>
        <v/>
      </c>
    </row>
    <row r="680" spans="2:37" x14ac:dyDescent="0.2">
      <c r="B680" s="161">
        <v>668</v>
      </c>
      <c r="C680" s="162"/>
      <c r="D680" s="162"/>
      <c r="E680" s="162"/>
      <c r="F680" s="271"/>
      <c r="G680" s="124"/>
      <c r="H680" s="124"/>
      <c r="I680" s="176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Z680" s="125">
        <v>668</v>
      </c>
      <c r="AA680" s="125" t="str">
        <f t="shared" si="112"/>
        <v/>
      </c>
      <c r="AB680" s="125" t="str">
        <f t="shared" si="113"/>
        <v/>
      </c>
      <c r="AC680" s="125" t="str">
        <f t="shared" si="114"/>
        <v/>
      </c>
      <c r="AD680" s="125" t="str">
        <f t="shared" si="115"/>
        <v/>
      </c>
      <c r="AE680" s="126">
        <v>668</v>
      </c>
      <c r="AF680" s="126" t="str">
        <f t="shared" si="116"/>
        <v/>
      </c>
      <c r="AG680" s="126" t="str">
        <f t="shared" si="117"/>
        <v/>
      </c>
      <c r="AH680" s="126" t="str">
        <f t="shared" si="118"/>
        <v/>
      </c>
      <c r="AI680" s="126" t="str">
        <f t="shared" si="119"/>
        <v/>
      </c>
      <c r="AJ680" s="126" t="str">
        <f t="shared" si="120"/>
        <v/>
      </c>
      <c r="AK680" s="126" t="str">
        <f t="shared" si="121"/>
        <v/>
      </c>
    </row>
    <row r="681" spans="2:37" x14ac:dyDescent="0.2">
      <c r="B681" s="161">
        <v>669</v>
      </c>
      <c r="C681" s="162"/>
      <c r="D681" s="162"/>
      <c r="E681" s="162"/>
      <c r="F681" s="271"/>
      <c r="G681" s="124"/>
      <c r="H681" s="124"/>
      <c r="I681" s="176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Z681" s="125">
        <v>669</v>
      </c>
      <c r="AA681" s="125" t="str">
        <f t="shared" si="112"/>
        <v/>
      </c>
      <c r="AB681" s="125" t="str">
        <f t="shared" si="113"/>
        <v/>
      </c>
      <c r="AC681" s="125" t="str">
        <f t="shared" si="114"/>
        <v/>
      </c>
      <c r="AD681" s="125" t="str">
        <f t="shared" si="115"/>
        <v/>
      </c>
      <c r="AE681" s="126">
        <v>669</v>
      </c>
      <c r="AF681" s="126" t="str">
        <f t="shared" si="116"/>
        <v/>
      </c>
      <c r="AG681" s="126" t="str">
        <f t="shared" si="117"/>
        <v/>
      </c>
      <c r="AH681" s="126" t="str">
        <f t="shared" si="118"/>
        <v/>
      </c>
      <c r="AI681" s="126" t="str">
        <f t="shared" si="119"/>
        <v/>
      </c>
      <c r="AJ681" s="126" t="str">
        <f t="shared" si="120"/>
        <v/>
      </c>
      <c r="AK681" s="126" t="str">
        <f t="shared" si="121"/>
        <v/>
      </c>
    </row>
    <row r="682" spans="2:37" x14ac:dyDescent="0.2">
      <c r="B682" s="161">
        <v>670</v>
      </c>
      <c r="C682" s="162"/>
      <c r="D682" s="162"/>
      <c r="E682" s="162"/>
      <c r="F682" s="271"/>
      <c r="G682" s="124"/>
      <c r="H682" s="124"/>
      <c r="I682" s="176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Z682" s="125">
        <v>670</v>
      </c>
      <c r="AA682" s="125" t="str">
        <f t="shared" si="112"/>
        <v/>
      </c>
      <c r="AB682" s="125" t="str">
        <f t="shared" si="113"/>
        <v/>
      </c>
      <c r="AC682" s="125" t="str">
        <f t="shared" si="114"/>
        <v/>
      </c>
      <c r="AD682" s="125" t="str">
        <f t="shared" si="115"/>
        <v/>
      </c>
      <c r="AE682" s="126">
        <v>670</v>
      </c>
      <c r="AF682" s="126" t="str">
        <f t="shared" si="116"/>
        <v/>
      </c>
      <c r="AG682" s="126" t="str">
        <f t="shared" si="117"/>
        <v/>
      </c>
      <c r="AH682" s="126" t="str">
        <f t="shared" si="118"/>
        <v/>
      </c>
      <c r="AI682" s="126" t="str">
        <f t="shared" si="119"/>
        <v/>
      </c>
      <c r="AJ682" s="126" t="str">
        <f t="shared" si="120"/>
        <v/>
      </c>
      <c r="AK682" s="126" t="str">
        <f t="shared" si="121"/>
        <v/>
      </c>
    </row>
    <row r="683" spans="2:37" x14ac:dyDescent="0.2">
      <c r="B683" s="161">
        <v>671</v>
      </c>
      <c r="C683" s="162"/>
      <c r="D683" s="162"/>
      <c r="E683" s="162"/>
      <c r="F683" s="271"/>
      <c r="G683" s="124"/>
      <c r="H683" s="124"/>
      <c r="I683" s="176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Z683" s="125">
        <v>671</v>
      </c>
      <c r="AA683" s="125" t="str">
        <f t="shared" si="112"/>
        <v/>
      </c>
      <c r="AB683" s="125" t="str">
        <f t="shared" si="113"/>
        <v/>
      </c>
      <c r="AC683" s="125" t="str">
        <f t="shared" si="114"/>
        <v/>
      </c>
      <c r="AD683" s="125" t="str">
        <f t="shared" si="115"/>
        <v/>
      </c>
      <c r="AE683" s="126">
        <v>671</v>
      </c>
      <c r="AF683" s="126" t="str">
        <f t="shared" si="116"/>
        <v/>
      </c>
      <c r="AG683" s="126" t="str">
        <f t="shared" si="117"/>
        <v/>
      </c>
      <c r="AH683" s="126" t="str">
        <f t="shared" si="118"/>
        <v/>
      </c>
      <c r="AI683" s="126" t="str">
        <f t="shared" si="119"/>
        <v/>
      </c>
      <c r="AJ683" s="126" t="str">
        <f t="shared" si="120"/>
        <v/>
      </c>
      <c r="AK683" s="126" t="str">
        <f t="shared" si="121"/>
        <v/>
      </c>
    </row>
    <row r="684" spans="2:37" x14ac:dyDescent="0.2">
      <c r="B684" s="161">
        <v>672</v>
      </c>
      <c r="C684" s="162"/>
      <c r="D684" s="162"/>
      <c r="E684" s="162"/>
      <c r="F684" s="271"/>
      <c r="G684" s="124"/>
      <c r="H684" s="124"/>
      <c r="I684" s="176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Z684" s="125">
        <v>672</v>
      </c>
      <c r="AA684" s="125" t="str">
        <f t="shared" si="112"/>
        <v/>
      </c>
      <c r="AB684" s="125" t="str">
        <f t="shared" si="113"/>
        <v/>
      </c>
      <c r="AC684" s="125" t="str">
        <f t="shared" si="114"/>
        <v/>
      </c>
      <c r="AD684" s="125" t="str">
        <f t="shared" si="115"/>
        <v/>
      </c>
      <c r="AE684" s="126">
        <v>672</v>
      </c>
      <c r="AF684" s="126" t="str">
        <f t="shared" si="116"/>
        <v/>
      </c>
      <c r="AG684" s="126" t="str">
        <f t="shared" si="117"/>
        <v/>
      </c>
      <c r="AH684" s="126" t="str">
        <f t="shared" si="118"/>
        <v/>
      </c>
      <c r="AI684" s="126" t="str">
        <f t="shared" si="119"/>
        <v/>
      </c>
      <c r="AJ684" s="126" t="str">
        <f t="shared" si="120"/>
        <v/>
      </c>
      <c r="AK684" s="126" t="str">
        <f t="shared" si="121"/>
        <v/>
      </c>
    </row>
    <row r="685" spans="2:37" x14ac:dyDescent="0.2">
      <c r="B685" s="161">
        <v>673</v>
      </c>
      <c r="C685" s="162"/>
      <c r="D685" s="162"/>
      <c r="E685" s="162"/>
      <c r="F685" s="271"/>
      <c r="G685" s="124"/>
      <c r="H685" s="124"/>
      <c r="I685" s="176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Z685" s="125">
        <v>673</v>
      </c>
      <c r="AA685" s="125" t="str">
        <f t="shared" si="112"/>
        <v/>
      </c>
      <c r="AB685" s="125" t="str">
        <f t="shared" si="113"/>
        <v/>
      </c>
      <c r="AC685" s="125" t="str">
        <f t="shared" si="114"/>
        <v/>
      </c>
      <c r="AD685" s="125" t="str">
        <f t="shared" si="115"/>
        <v/>
      </c>
      <c r="AE685" s="126">
        <v>673</v>
      </c>
      <c r="AF685" s="126" t="str">
        <f t="shared" si="116"/>
        <v/>
      </c>
      <c r="AG685" s="126" t="str">
        <f t="shared" si="117"/>
        <v/>
      </c>
      <c r="AH685" s="126" t="str">
        <f t="shared" si="118"/>
        <v/>
      </c>
      <c r="AI685" s="126" t="str">
        <f t="shared" si="119"/>
        <v/>
      </c>
      <c r="AJ685" s="126" t="str">
        <f t="shared" si="120"/>
        <v/>
      </c>
      <c r="AK685" s="126" t="str">
        <f t="shared" si="121"/>
        <v/>
      </c>
    </row>
    <row r="686" spans="2:37" x14ac:dyDescent="0.2">
      <c r="B686" s="161">
        <v>674</v>
      </c>
      <c r="C686" s="162"/>
      <c r="D686" s="162"/>
      <c r="E686" s="162"/>
      <c r="F686" s="271"/>
      <c r="G686" s="124"/>
      <c r="H686" s="124"/>
      <c r="I686" s="176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Z686" s="125">
        <v>674</v>
      </c>
      <c r="AA686" s="125" t="str">
        <f t="shared" si="112"/>
        <v/>
      </c>
      <c r="AB686" s="125" t="str">
        <f t="shared" si="113"/>
        <v/>
      </c>
      <c r="AC686" s="125" t="str">
        <f t="shared" si="114"/>
        <v/>
      </c>
      <c r="AD686" s="125" t="str">
        <f t="shared" si="115"/>
        <v/>
      </c>
      <c r="AE686" s="126">
        <v>674</v>
      </c>
      <c r="AF686" s="126" t="str">
        <f t="shared" si="116"/>
        <v/>
      </c>
      <c r="AG686" s="126" t="str">
        <f t="shared" si="117"/>
        <v/>
      </c>
      <c r="AH686" s="126" t="str">
        <f t="shared" si="118"/>
        <v/>
      </c>
      <c r="AI686" s="126" t="str">
        <f t="shared" si="119"/>
        <v/>
      </c>
      <c r="AJ686" s="126" t="str">
        <f t="shared" si="120"/>
        <v/>
      </c>
      <c r="AK686" s="126" t="str">
        <f t="shared" si="121"/>
        <v/>
      </c>
    </row>
    <row r="687" spans="2:37" x14ac:dyDescent="0.2">
      <c r="B687" s="161">
        <v>675</v>
      </c>
      <c r="C687" s="162"/>
      <c r="D687" s="162"/>
      <c r="E687" s="162"/>
      <c r="F687" s="271"/>
      <c r="G687" s="124"/>
      <c r="H687" s="124"/>
      <c r="I687" s="176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Z687" s="125">
        <v>675</v>
      </c>
      <c r="AA687" s="125" t="str">
        <f t="shared" si="112"/>
        <v/>
      </c>
      <c r="AB687" s="125" t="str">
        <f t="shared" si="113"/>
        <v/>
      </c>
      <c r="AC687" s="125" t="str">
        <f t="shared" si="114"/>
        <v/>
      </c>
      <c r="AD687" s="125" t="str">
        <f t="shared" si="115"/>
        <v/>
      </c>
      <c r="AE687" s="126">
        <v>675</v>
      </c>
      <c r="AF687" s="126" t="str">
        <f t="shared" si="116"/>
        <v/>
      </c>
      <c r="AG687" s="126" t="str">
        <f t="shared" si="117"/>
        <v/>
      </c>
      <c r="AH687" s="126" t="str">
        <f t="shared" si="118"/>
        <v/>
      </c>
      <c r="AI687" s="126" t="str">
        <f t="shared" si="119"/>
        <v/>
      </c>
      <c r="AJ687" s="126" t="str">
        <f t="shared" si="120"/>
        <v/>
      </c>
      <c r="AK687" s="126" t="str">
        <f t="shared" si="121"/>
        <v/>
      </c>
    </row>
    <row r="688" spans="2:37" x14ac:dyDescent="0.2">
      <c r="B688" s="161">
        <v>676</v>
      </c>
      <c r="C688" s="162"/>
      <c r="D688" s="162"/>
      <c r="E688" s="162"/>
      <c r="F688" s="271"/>
      <c r="G688" s="124"/>
      <c r="H688" s="124"/>
      <c r="I688" s="176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Z688" s="125">
        <v>676</v>
      </c>
      <c r="AA688" s="125" t="str">
        <f t="shared" si="112"/>
        <v/>
      </c>
      <c r="AB688" s="125" t="str">
        <f t="shared" si="113"/>
        <v/>
      </c>
      <c r="AC688" s="125" t="str">
        <f t="shared" si="114"/>
        <v/>
      </c>
      <c r="AD688" s="125" t="str">
        <f t="shared" si="115"/>
        <v/>
      </c>
      <c r="AE688" s="126">
        <v>676</v>
      </c>
      <c r="AF688" s="126" t="str">
        <f t="shared" si="116"/>
        <v/>
      </c>
      <c r="AG688" s="126" t="str">
        <f t="shared" si="117"/>
        <v/>
      </c>
      <c r="AH688" s="126" t="str">
        <f t="shared" si="118"/>
        <v/>
      </c>
      <c r="AI688" s="126" t="str">
        <f t="shared" si="119"/>
        <v/>
      </c>
      <c r="AJ688" s="126" t="str">
        <f t="shared" si="120"/>
        <v/>
      </c>
      <c r="AK688" s="126" t="str">
        <f t="shared" si="121"/>
        <v/>
      </c>
    </row>
    <row r="689" spans="2:37" x14ac:dyDescent="0.2">
      <c r="B689" s="161">
        <v>677</v>
      </c>
      <c r="C689" s="162"/>
      <c r="D689" s="162"/>
      <c r="E689" s="162"/>
      <c r="F689" s="271"/>
      <c r="G689" s="124"/>
      <c r="H689" s="124"/>
      <c r="I689" s="176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Z689" s="125">
        <v>677</v>
      </c>
      <c r="AA689" s="125" t="str">
        <f t="shared" si="112"/>
        <v/>
      </c>
      <c r="AB689" s="125" t="str">
        <f t="shared" si="113"/>
        <v/>
      </c>
      <c r="AC689" s="125" t="str">
        <f t="shared" si="114"/>
        <v/>
      </c>
      <c r="AD689" s="125" t="str">
        <f t="shared" si="115"/>
        <v/>
      </c>
      <c r="AE689" s="126">
        <v>677</v>
      </c>
      <c r="AF689" s="126" t="str">
        <f t="shared" si="116"/>
        <v/>
      </c>
      <c r="AG689" s="126" t="str">
        <f t="shared" si="117"/>
        <v/>
      </c>
      <c r="AH689" s="126" t="str">
        <f t="shared" si="118"/>
        <v/>
      </c>
      <c r="AI689" s="126" t="str">
        <f t="shared" si="119"/>
        <v/>
      </c>
      <c r="AJ689" s="126" t="str">
        <f t="shared" si="120"/>
        <v/>
      </c>
      <c r="AK689" s="126" t="str">
        <f t="shared" si="121"/>
        <v/>
      </c>
    </row>
    <row r="690" spans="2:37" x14ac:dyDescent="0.2">
      <c r="B690" s="161">
        <v>678</v>
      </c>
      <c r="C690" s="162"/>
      <c r="D690" s="162"/>
      <c r="E690" s="162"/>
      <c r="F690" s="271"/>
      <c r="G690" s="124"/>
      <c r="H690" s="124"/>
      <c r="I690" s="176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Z690" s="125">
        <v>678</v>
      </c>
      <c r="AA690" s="125" t="str">
        <f t="shared" si="112"/>
        <v/>
      </c>
      <c r="AB690" s="125" t="str">
        <f t="shared" si="113"/>
        <v/>
      </c>
      <c r="AC690" s="125" t="str">
        <f t="shared" si="114"/>
        <v/>
      </c>
      <c r="AD690" s="125" t="str">
        <f t="shared" si="115"/>
        <v/>
      </c>
      <c r="AE690" s="126">
        <v>678</v>
      </c>
      <c r="AF690" s="126" t="str">
        <f t="shared" si="116"/>
        <v/>
      </c>
      <c r="AG690" s="126" t="str">
        <f t="shared" si="117"/>
        <v/>
      </c>
      <c r="AH690" s="126" t="str">
        <f t="shared" si="118"/>
        <v/>
      </c>
      <c r="AI690" s="126" t="str">
        <f t="shared" si="119"/>
        <v/>
      </c>
      <c r="AJ690" s="126" t="str">
        <f t="shared" si="120"/>
        <v/>
      </c>
      <c r="AK690" s="126" t="str">
        <f t="shared" si="121"/>
        <v/>
      </c>
    </row>
    <row r="691" spans="2:37" x14ac:dyDescent="0.2">
      <c r="B691" s="161">
        <v>679</v>
      </c>
      <c r="C691" s="162"/>
      <c r="D691" s="162"/>
      <c r="E691" s="162"/>
      <c r="F691" s="271"/>
      <c r="G691" s="124"/>
      <c r="H691" s="124"/>
      <c r="I691" s="176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Z691" s="125">
        <v>679</v>
      </c>
      <c r="AA691" s="125" t="str">
        <f t="shared" si="112"/>
        <v/>
      </c>
      <c r="AB691" s="125" t="str">
        <f t="shared" si="113"/>
        <v/>
      </c>
      <c r="AC691" s="125" t="str">
        <f t="shared" si="114"/>
        <v/>
      </c>
      <c r="AD691" s="125" t="str">
        <f t="shared" si="115"/>
        <v/>
      </c>
      <c r="AE691" s="126">
        <v>679</v>
      </c>
      <c r="AF691" s="126" t="str">
        <f t="shared" si="116"/>
        <v/>
      </c>
      <c r="AG691" s="126" t="str">
        <f t="shared" si="117"/>
        <v/>
      </c>
      <c r="AH691" s="126" t="str">
        <f t="shared" si="118"/>
        <v/>
      </c>
      <c r="AI691" s="126" t="str">
        <f t="shared" si="119"/>
        <v/>
      </c>
      <c r="AJ691" s="126" t="str">
        <f t="shared" si="120"/>
        <v/>
      </c>
      <c r="AK691" s="126" t="str">
        <f t="shared" si="121"/>
        <v/>
      </c>
    </row>
    <row r="692" spans="2:37" x14ac:dyDescent="0.2">
      <c r="B692" s="161">
        <v>680</v>
      </c>
      <c r="C692" s="162"/>
      <c r="D692" s="162"/>
      <c r="E692" s="162"/>
      <c r="F692" s="271"/>
      <c r="G692" s="124"/>
      <c r="H692" s="124"/>
      <c r="I692" s="176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Z692" s="125">
        <v>680</v>
      </c>
      <c r="AA692" s="125" t="str">
        <f t="shared" si="112"/>
        <v/>
      </c>
      <c r="AB692" s="125" t="str">
        <f t="shared" si="113"/>
        <v/>
      </c>
      <c r="AC692" s="125" t="str">
        <f t="shared" si="114"/>
        <v/>
      </c>
      <c r="AD692" s="125" t="str">
        <f t="shared" si="115"/>
        <v/>
      </c>
      <c r="AE692" s="126">
        <v>680</v>
      </c>
      <c r="AF692" s="126" t="str">
        <f t="shared" si="116"/>
        <v/>
      </c>
      <c r="AG692" s="126" t="str">
        <f t="shared" si="117"/>
        <v/>
      </c>
      <c r="AH692" s="126" t="str">
        <f t="shared" si="118"/>
        <v/>
      </c>
      <c r="AI692" s="126" t="str">
        <f t="shared" si="119"/>
        <v/>
      </c>
      <c r="AJ692" s="126" t="str">
        <f t="shared" si="120"/>
        <v/>
      </c>
      <c r="AK692" s="126" t="str">
        <f t="shared" si="121"/>
        <v/>
      </c>
    </row>
    <row r="693" spans="2:37" x14ac:dyDescent="0.2">
      <c r="B693" s="161">
        <v>681</v>
      </c>
      <c r="C693" s="162"/>
      <c r="D693" s="162"/>
      <c r="E693" s="162"/>
      <c r="F693" s="271"/>
      <c r="G693" s="124"/>
      <c r="H693" s="124"/>
      <c r="I693" s="176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Z693" s="125">
        <v>681</v>
      </c>
      <c r="AA693" s="125" t="str">
        <f t="shared" si="112"/>
        <v/>
      </c>
      <c r="AB693" s="125" t="str">
        <f t="shared" si="113"/>
        <v/>
      </c>
      <c r="AC693" s="125" t="str">
        <f t="shared" si="114"/>
        <v/>
      </c>
      <c r="AD693" s="125" t="str">
        <f t="shared" si="115"/>
        <v/>
      </c>
      <c r="AE693" s="126">
        <v>681</v>
      </c>
      <c r="AF693" s="126" t="str">
        <f t="shared" si="116"/>
        <v/>
      </c>
      <c r="AG693" s="126" t="str">
        <f t="shared" si="117"/>
        <v/>
      </c>
      <c r="AH693" s="126" t="str">
        <f t="shared" si="118"/>
        <v/>
      </c>
      <c r="AI693" s="126" t="str">
        <f t="shared" si="119"/>
        <v/>
      </c>
      <c r="AJ693" s="126" t="str">
        <f t="shared" si="120"/>
        <v/>
      </c>
      <c r="AK693" s="126" t="str">
        <f t="shared" si="121"/>
        <v/>
      </c>
    </row>
    <row r="694" spans="2:37" x14ac:dyDescent="0.2">
      <c r="B694" s="161">
        <v>682</v>
      </c>
      <c r="C694" s="162"/>
      <c r="D694" s="162"/>
      <c r="E694" s="162"/>
      <c r="F694" s="271"/>
      <c r="G694" s="124"/>
      <c r="H694" s="124"/>
      <c r="I694" s="176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Z694" s="125">
        <v>682</v>
      </c>
      <c r="AA694" s="125" t="str">
        <f t="shared" si="112"/>
        <v/>
      </c>
      <c r="AB694" s="125" t="str">
        <f t="shared" si="113"/>
        <v/>
      </c>
      <c r="AC694" s="125" t="str">
        <f t="shared" si="114"/>
        <v/>
      </c>
      <c r="AD694" s="125" t="str">
        <f t="shared" si="115"/>
        <v/>
      </c>
      <c r="AE694" s="126">
        <v>682</v>
      </c>
      <c r="AF694" s="126" t="str">
        <f t="shared" si="116"/>
        <v/>
      </c>
      <c r="AG694" s="126" t="str">
        <f t="shared" si="117"/>
        <v/>
      </c>
      <c r="AH694" s="126" t="str">
        <f t="shared" si="118"/>
        <v/>
      </c>
      <c r="AI694" s="126" t="str">
        <f t="shared" si="119"/>
        <v/>
      </c>
      <c r="AJ694" s="126" t="str">
        <f t="shared" si="120"/>
        <v/>
      </c>
      <c r="AK694" s="126" t="str">
        <f t="shared" si="121"/>
        <v/>
      </c>
    </row>
    <row r="695" spans="2:37" x14ac:dyDescent="0.2">
      <c r="B695" s="161">
        <v>683</v>
      </c>
      <c r="C695" s="162"/>
      <c r="D695" s="162"/>
      <c r="E695" s="162"/>
      <c r="F695" s="271"/>
      <c r="G695" s="124"/>
      <c r="H695" s="124"/>
      <c r="I695" s="176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Z695" s="125">
        <v>683</v>
      </c>
      <c r="AA695" s="125" t="str">
        <f t="shared" si="112"/>
        <v/>
      </c>
      <c r="AB695" s="125" t="str">
        <f t="shared" si="113"/>
        <v/>
      </c>
      <c r="AC695" s="125" t="str">
        <f t="shared" si="114"/>
        <v/>
      </c>
      <c r="AD695" s="125" t="str">
        <f t="shared" si="115"/>
        <v/>
      </c>
      <c r="AE695" s="126">
        <v>683</v>
      </c>
      <c r="AF695" s="126" t="str">
        <f t="shared" si="116"/>
        <v/>
      </c>
      <c r="AG695" s="126" t="str">
        <f t="shared" si="117"/>
        <v/>
      </c>
      <c r="AH695" s="126" t="str">
        <f t="shared" si="118"/>
        <v/>
      </c>
      <c r="AI695" s="126" t="str">
        <f t="shared" si="119"/>
        <v/>
      </c>
      <c r="AJ695" s="126" t="str">
        <f t="shared" si="120"/>
        <v/>
      </c>
      <c r="AK695" s="126" t="str">
        <f t="shared" si="121"/>
        <v/>
      </c>
    </row>
    <row r="696" spans="2:37" x14ac:dyDescent="0.2">
      <c r="B696" s="161">
        <v>684</v>
      </c>
      <c r="C696" s="162"/>
      <c r="D696" s="162"/>
      <c r="E696" s="162"/>
      <c r="F696" s="271"/>
      <c r="G696" s="124"/>
      <c r="H696" s="124"/>
      <c r="I696" s="176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Z696" s="125">
        <v>684</v>
      </c>
      <c r="AA696" s="125" t="str">
        <f t="shared" si="112"/>
        <v/>
      </c>
      <c r="AB696" s="125" t="str">
        <f t="shared" si="113"/>
        <v/>
      </c>
      <c r="AC696" s="125" t="str">
        <f t="shared" si="114"/>
        <v/>
      </c>
      <c r="AD696" s="125" t="str">
        <f t="shared" si="115"/>
        <v/>
      </c>
      <c r="AE696" s="126">
        <v>684</v>
      </c>
      <c r="AF696" s="126" t="str">
        <f t="shared" si="116"/>
        <v/>
      </c>
      <c r="AG696" s="126" t="str">
        <f t="shared" si="117"/>
        <v/>
      </c>
      <c r="AH696" s="126" t="str">
        <f t="shared" si="118"/>
        <v/>
      </c>
      <c r="AI696" s="126" t="str">
        <f t="shared" si="119"/>
        <v/>
      </c>
      <c r="AJ696" s="126" t="str">
        <f t="shared" si="120"/>
        <v/>
      </c>
      <c r="AK696" s="126" t="str">
        <f t="shared" si="121"/>
        <v/>
      </c>
    </row>
    <row r="697" spans="2:37" x14ac:dyDescent="0.2">
      <c r="B697" s="161">
        <v>685</v>
      </c>
      <c r="C697" s="162"/>
      <c r="D697" s="162"/>
      <c r="E697" s="162"/>
      <c r="F697" s="271"/>
      <c r="G697" s="124"/>
      <c r="H697" s="124"/>
      <c r="I697" s="176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Z697" s="125">
        <v>685</v>
      </c>
      <c r="AA697" s="125" t="str">
        <f t="shared" si="112"/>
        <v/>
      </c>
      <c r="AB697" s="125" t="str">
        <f t="shared" si="113"/>
        <v/>
      </c>
      <c r="AC697" s="125" t="str">
        <f t="shared" si="114"/>
        <v/>
      </c>
      <c r="AD697" s="125" t="str">
        <f t="shared" si="115"/>
        <v/>
      </c>
      <c r="AE697" s="126">
        <v>685</v>
      </c>
      <c r="AF697" s="126" t="str">
        <f t="shared" si="116"/>
        <v/>
      </c>
      <c r="AG697" s="126" t="str">
        <f t="shared" si="117"/>
        <v/>
      </c>
      <c r="AH697" s="126" t="str">
        <f t="shared" si="118"/>
        <v/>
      </c>
      <c r="AI697" s="126" t="str">
        <f t="shared" si="119"/>
        <v/>
      </c>
      <c r="AJ697" s="126" t="str">
        <f t="shared" si="120"/>
        <v/>
      </c>
      <c r="AK697" s="126" t="str">
        <f t="shared" si="121"/>
        <v/>
      </c>
    </row>
    <row r="698" spans="2:37" x14ac:dyDescent="0.2">
      <c r="B698" s="161">
        <v>686</v>
      </c>
      <c r="C698" s="162"/>
      <c r="D698" s="162"/>
      <c r="E698" s="162"/>
      <c r="F698" s="271"/>
      <c r="G698" s="124"/>
      <c r="H698" s="124"/>
      <c r="I698" s="176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Z698" s="125">
        <v>686</v>
      </c>
      <c r="AA698" s="125" t="str">
        <f t="shared" si="112"/>
        <v/>
      </c>
      <c r="AB698" s="125" t="str">
        <f t="shared" si="113"/>
        <v/>
      </c>
      <c r="AC698" s="125" t="str">
        <f t="shared" si="114"/>
        <v/>
      </c>
      <c r="AD698" s="125" t="str">
        <f t="shared" si="115"/>
        <v/>
      </c>
      <c r="AE698" s="126">
        <v>686</v>
      </c>
      <c r="AF698" s="126" t="str">
        <f t="shared" si="116"/>
        <v/>
      </c>
      <c r="AG698" s="126" t="str">
        <f t="shared" si="117"/>
        <v/>
      </c>
      <c r="AH698" s="126" t="str">
        <f t="shared" si="118"/>
        <v/>
      </c>
      <c r="AI698" s="126" t="str">
        <f t="shared" si="119"/>
        <v/>
      </c>
      <c r="AJ698" s="126" t="str">
        <f t="shared" si="120"/>
        <v/>
      </c>
      <c r="AK698" s="126" t="str">
        <f t="shared" si="121"/>
        <v/>
      </c>
    </row>
    <row r="699" spans="2:37" x14ac:dyDescent="0.2">
      <c r="B699" s="161">
        <v>687</v>
      </c>
      <c r="C699" s="162"/>
      <c r="D699" s="162"/>
      <c r="E699" s="162"/>
      <c r="F699" s="271"/>
      <c r="G699" s="124"/>
      <c r="H699" s="124"/>
      <c r="I699" s="176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Z699" s="125">
        <v>687</v>
      </c>
      <c r="AA699" s="125" t="str">
        <f t="shared" si="112"/>
        <v/>
      </c>
      <c r="AB699" s="125" t="str">
        <f t="shared" si="113"/>
        <v/>
      </c>
      <c r="AC699" s="125" t="str">
        <f t="shared" si="114"/>
        <v/>
      </c>
      <c r="AD699" s="125" t="str">
        <f t="shared" si="115"/>
        <v/>
      </c>
      <c r="AE699" s="126">
        <v>687</v>
      </c>
      <c r="AF699" s="126" t="str">
        <f t="shared" si="116"/>
        <v/>
      </c>
      <c r="AG699" s="126" t="str">
        <f t="shared" si="117"/>
        <v/>
      </c>
      <c r="AH699" s="126" t="str">
        <f t="shared" si="118"/>
        <v/>
      </c>
      <c r="AI699" s="126" t="str">
        <f t="shared" si="119"/>
        <v/>
      </c>
      <c r="AJ699" s="126" t="str">
        <f t="shared" si="120"/>
        <v/>
      </c>
      <c r="AK699" s="126" t="str">
        <f t="shared" si="121"/>
        <v/>
      </c>
    </row>
    <row r="700" spans="2:37" x14ac:dyDescent="0.2">
      <c r="B700" s="161">
        <v>688</v>
      </c>
      <c r="C700" s="162"/>
      <c r="D700" s="162"/>
      <c r="E700" s="162"/>
      <c r="F700" s="271"/>
      <c r="G700" s="124"/>
      <c r="H700" s="124"/>
      <c r="I700" s="176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Z700" s="125">
        <v>688</v>
      </c>
      <c r="AA700" s="125" t="str">
        <f t="shared" si="112"/>
        <v/>
      </c>
      <c r="AB700" s="125" t="str">
        <f t="shared" si="113"/>
        <v/>
      </c>
      <c r="AC700" s="125" t="str">
        <f t="shared" si="114"/>
        <v/>
      </c>
      <c r="AD700" s="125" t="str">
        <f t="shared" si="115"/>
        <v/>
      </c>
      <c r="AE700" s="126">
        <v>688</v>
      </c>
      <c r="AF700" s="126" t="str">
        <f t="shared" si="116"/>
        <v/>
      </c>
      <c r="AG700" s="126" t="str">
        <f t="shared" si="117"/>
        <v/>
      </c>
      <c r="AH700" s="126" t="str">
        <f t="shared" si="118"/>
        <v/>
      </c>
      <c r="AI700" s="126" t="str">
        <f t="shared" si="119"/>
        <v/>
      </c>
      <c r="AJ700" s="126" t="str">
        <f t="shared" si="120"/>
        <v/>
      </c>
      <c r="AK700" s="126" t="str">
        <f t="shared" si="121"/>
        <v/>
      </c>
    </row>
    <row r="701" spans="2:37" x14ac:dyDescent="0.2">
      <c r="B701" s="161">
        <v>689</v>
      </c>
      <c r="C701" s="162"/>
      <c r="D701" s="162"/>
      <c r="E701" s="162"/>
      <c r="F701" s="271"/>
      <c r="G701" s="124"/>
      <c r="H701" s="124"/>
      <c r="I701" s="176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Z701" s="125">
        <v>689</v>
      </c>
      <c r="AA701" s="125" t="str">
        <f t="shared" si="112"/>
        <v/>
      </c>
      <c r="AB701" s="125" t="str">
        <f t="shared" si="113"/>
        <v/>
      </c>
      <c r="AC701" s="125" t="str">
        <f t="shared" si="114"/>
        <v/>
      </c>
      <c r="AD701" s="125" t="str">
        <f t="shared" si="115"/>
        <v/>
      </c>
      <c r="AE701" s="126">
        <v>689</v>
      </c>
      <c r="AF701" s="126" t="str">
        <f t="shared" si="116"/>
        <v/>
      </c>
      <c r="AG701" s="126" t="str">
        <f t="shared" si="117"/>
        <v/>
      </c>
      <c r="AH701" s="126" t="str">
        <f t="shared" si="118"/>
        <v/>
      </c>
      <c r="AI701" s="126" t="str">
        <f t="shared" si="119"/>
        <v/>
      </c>
      <c r="AJ701" s="126" t="str">
        <f t="shared" si="120"/>
        <v/>
      </c>
      <c r="AK701" s="126" t="str">
        <f t="shared" si="121"/>
        <v/>
      </c>
    </row>
    <row r="702" spans="2:37" x14ac:dyDescent="0.2">
      <c r="B702" s="161">
        <v>690</v>
      </c>
      <c r="C702" s="162"/>
      <c r="D702" s="162"/>
      <c r="E702" s="162"/>
      <c r="F702" s="271"/>
      <c r="G702" s="124"/>
      <c r="H702" s="124"/>
      <c r="I702" s="176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Z702" s="125">
        <v>690</v>
      </c>
      <c r="AA702" s="125" t="str">
        <f t="shared" si="112"/>
        <v/>
      </c>
      <c r="AB702" s="125" t="str">
        <f t="shared" si="113"/>
        <v/>
      </c>
      <c r="AC702" s="125" t="str">
        <f t="shared" si="114"/>
        <v/>
      </c>
      <c r="AD702" s="125" t="str">
        <f t="shared" si="115"/>
        <v/>
      </c>
      <c r="AE702" s="126">
        <v>690</v>
      </c>
      <c r="AF702" s="126" t="str">
        <f t="shared" si="116"/>
        <v/>
      </c>
      <c r="AG702" s="126" t="str">
        <f t="shared" si="117"/>
        <v/>
      </c>
      <c r="AH702" s="126" t="str">
        <f t="shared" si="118"/>
        <v/>
      </c>
      <c r="AI702" s="126" t="str">
        <f t="shared" si="119"/>
        <v/>
      </c>
      <c r="AJ702" s="126" t="str">
        <f t="shared" si="120"/>
        <v/>
      </c>
      <c r="AK702" s="126" t="str">
        <f t="shared" si="121"/>
        <v/>
      </c>
    </row>
    <row r="703" spans="2:37" x14ac:dyDescent="0.2">
      <c r="B703" s="161">
        <v>691</v>
      </c>
      <c r="C703" s="162"/>
      <c r="D703" s="162"/>
      <c r="E703" s="162"/>
      <c r="F703" s="271"/>
      <c r="G703" s="124"/>
      <c r="H703" s="124"/>
      <c r="I703" s="176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Z703" s="125">
        <v>691</v>
      </c>
      <c r="AA703" s="125" t="str">
        <f t="shared" si="112"/>
        <v/>
      </c>
      <c r="AB703" s="125" t="str">
        <f t="shared" si="113"/>
        <v/>
      </c>
      <c r="AC703" s="125" t="str">
        <f t="shared" si="114"/>
        <v/>
      </c>
      <c r="AD703" s="125" t="str">
        <f t="shared" si="115"/>
        <v/>
      </c>
      <c r="AE703" s="126">
        <v>691</v>
      </c>
      <c r="AF703" s="126" t="str">
        <f t="shared" si="116"/>
        <v/>
      </c>
      <c r="AG703" s="126" t="str">
        <f t="shared" si="117"/>
        <v/>
      </c>
      <c r="AH703" s="126" t="str">
        <f t="shared" si="118"/>
        <v/>
      </c>
      <c r="AI703" s="126" t="str">
        <f t="shared" si="119"/>
        <v/>
      </c>
      <c r="AJ703" s="126" t="str">
        <f t="shared" si="120"/>
        <v/>
      </c>
      <c r="AK703" s="126" t="str">
        <f t="shared" si="121"/>
        <v/>
      </c>
    </row>
    <row r="704" spans="2:37" x14ac:dyDescent="0.2">
      <c r="B704" s="161">
        <v>692</v>
      </c>
      <c r="C704" s="162"/>
      <c r="D704" s="162"/>
      <c r="E704" s="162"/>
      <c r="F704" s="271"/>
      <c r="G704" s="124"/>
      <c r="H704" s="124"/>
      <c r="I704" s="176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Z704" s="125">
        <v>692</v>
      </c>
      <c r="AA704" s="125" t="str">
        <f t="shared" si="112"/>
        <v/>
      </c>
      <c r="AB704" s="125" t="str">
        <f t="shared" si="113"/>
        <v/>
      </c>
      <c r="AC704" s="125" t="str">
        <f t="shared" si="114"/>
        <v/>
      </c>
      <c r="AD704" s="125" t="str">
        <f t="shared" si="115"/>
        <v/>
      </c>
      <c r="AE704" s="126">
        <v>692</v>
      </c>
      <c r="AF704" s="126" t="str">
        <f t="shared" si="116"/>
        <v/>
      </c>
      <c r="AG704" s="126" t="str">
        <f t="shared" si="117"/>
        <v/>
      </c>
      <c r="AH704" s="126" t="str">
        <f t="shared" si="118"/>
        <v/>
      </c>
      <c r="AI704" s="126" t="str">
        <f t="shared" si="119"/>
        <v/>
      </c>
      <c r="AJ704" s="126" t="str">
        <f t="shared" si="120"/>
        <v/>
      </c>
      <c r="AK704" s="126" t="str">
        <f t="shared" si="121"/>
        <v/>
      </c>
    </row>
    <row r="705" spans="2:37" x14ac:dyDescent="0.2">
      <c r="B705" s="161">
        <v>693</v>
      </c>
      <c r="C705" s="162"/>
      <c r="D705" s="162"/>
      <c r="E705" s="162"/>
      <c r="F705" s="271"/>
      <c r="G705" s="124"/>
      <c r="H705" s="124"/>
      <c r="I705" s="176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Z705" s="125">
        <v>693</v>
      </c>
      <c r="AA705" s="125" t="str">
        <f t="shared" si="112"/>
        <v/>
      </c>
      <c r="AB705" s="125" t="str">
        <f t="shared" si="113"/>
        <v/>
      </c>
      <c r="AC705" s="125" t="str">
        <f t="shared" si="114"/>
        <v/>
      </c>
      <c r="AD705" s="125" t="str">
        <f t="shared" si="115"/>
        <v/>
      </c>
      <c r="AE705" s="126">
        <v>693</v>
      </c>
      <c r="AF705" s="126" t="str">
        <f t="shared" si="116"/>
        <v/>
      </c>
      <c r="AG705" s="126" t="str">
        <f t="shared" si="117"/>
        <v/>
      </c>
      <c r="AH705" s="126" t="str">
        <f t="shared" si="118"/>
        <v/>
      </c>
      <c r="AI705" s="126" t="str">
        <f t="shared" si="119"/>
        <v/>
      </c>
      <c r="AJ705" s="126" t="str">
        <f t="shared" si="120"/>
        <v/>
      </c>
      <c r="AK705" s="126" t="str">
        <f t="shared" si="121"/>
        <v/>
      </c>
    </row>
    <row r="706" spans="2:37" x14ac:dyDescent="0.2">
      <c r="B706" s="161">
        <v>694</v>
      </c>
      <c r="C706" s="162"/>
      <c r="D706" s="162"/>
      <c r="E706" s="162"/>
      <c r="F706" s="271"/>
      <c r="G706" s="124"/>
      <c r="H706" s="124"/>
      <c r="I706" s="176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Z706" s="125">
        <v>694</v>
      </c>
      <c r="AA706" s="125" t="str">
        <f t="shared" si="112"/>
        <v/>
      </c>
      <c r="AB706" s="125" t="str">
        <f t="shared" si="113"/>
        <v/>
      </c>
      <c r="AC706" s="125" t="str">
        <f t="shared" si="114"/>
        <v/>
      </c>
      <c r="AD706" s="125" t="str">
        <f t="shared" si="115"/>
        <v/>
      </c>
      <c r="AE706" s="126">
        <v>694</v>
      </c>
      <c r="AF706" s="126" t="str">
        <f t="shared" si="116"/>
        <v/>
      </c>
      <c r="AG706" s="126" t="str">
        <f t="shared" si="117"/>
        <v/>
      </c>
      <c r="AH706" s="126" t="str">
        <f t="shared" si="118"/>
        <v/>
      </c>
      <c r="AI706" s="126" t="str">
        <f t="shared" si="119"/>
        <v/>
      </c>
      <c r="AJ706" s="126" t="str">
        <f t="shared" si="120"/>
        <v/>
      </c>
      <c r="AK706" s="126" t="str">
        <f t="shared" si="121"/>
        <v/>
      </c>
    </row>
    <row r="707" spans="2:37" x14ac:dyDescent="0.2">
      <c r="B707" s="161">
        <v>695</v>
      </c>
      <c r="C707" s="162"/>
      <c r="D707" s="162"/>
      <c r="E707" s="162"/>
      <c r="F707" s="271"/>
      <c r="G707" s="124"/>
      <c r="H707" s="124"/>
      <c r="I707" s="176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Z707" s="125">
        <v>695</v>
      </c>
      <c r="AA707" s="125" t="str">
        <f t="shared" si="112"/>
        <v/>
      </c>
      <c r="AB707" s="125" t="str">
        <f t="shared" si="113"/>
        <v/>
      </c>
      <c r="AC707" s="125" t="str">
        <f t="shared" si="114"/>
        <v/>
      </c>
      <c r="AD707" s="125" t="str">
        <f t="shared" si="115"/>
        <v/>
      </c>
      <c r="AE707" s="126">
        <v>695</v>
      </c>
      <c r="AF707" s="126" t="str">
        <f t="shared" si="116"/>
        <v/>
      </c>
      <c r="AG707" s="126" t="str">
        <f t="shared" si="117"/>
        <v/>
      </c>
      <c r="AH707" s="126" t="str">
        <f t="shared" si="118"/>
        <v/>
      </c>
      <c r="AI707" s="126" t="str">
        <f t="shared" si="119"/>
        <v/>
      </c>
      <c r="AJ707" s="126" t="str">
        <f t="shared" si="120"/>
        <v/>
      </c>
      <c r="AK707" s="126" t="str">
        <f t="shared" si="121"/>
        <v/>
      </c>
    </row>
    <row r="708" spans="2:37" x14ac:dyDescent="0.2">
      <c r="B708" s="161">
        <v>696</v>
      </c>
      <c r="C708" s="162"/>
      <c r="D708" s="162"/>
      <c r="E708" s="162"/>
      <c r="F708" s="271"/>
      <c r="G708" s="124"/>
      <c r="H708" s="124"/>
      <c r="I708" s="176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Z708" s="125">
        <v>696</v>
      </c>
      <c r="AA708" s="125" t="str">
        <f t="shared" si="112"/>
        <v/>
      </c>
      <c r="AB708" s="125" t="str">
        <f t="shared" si="113"/>
        <v/>
      </c>
      <c r="AC708" s="125" t="str">
        <f t="shared" si="114"/>
        <v/>
      </c>
      <c r="AD708" s="125" t="str">
        <f t="shared" si="115"/>
        <v/>
      </c>
      <c r="AE708" s="126">
        <v>696</v>
      </c>
      <c r="AF708" s="126" t="str">
        <f t="shared" si="116"/>
        <v/>
      </c>
      <c r="AG708" s="126" t="str">
        <f t="shared" si="117"/>
        <v/>
      </c>
      <c r="AH708" s="126" t="str">
        <f t="shared" si="118"/>
        <v/>
      </c>
      <c r="AI708" s="126" t="str">
        <f t="shared" si="119"/>
        <v/>
      </c>
      <c r="AJ708" s="126" t="str">
        <f t="shared" si="120"/>
        <v/>
      </c>
      <c r="AK708" s="126" t="str">
        <f t="shared" si="121"/>
        <v/>
      </c>
    </row>
    <row r="709" spans="2:37" x14ac:dyDescent="0.2">
      <c r="B709" s="161">
        <v>697</v>
      </c>
      <c r="C709" s="162"/>
      <c r="D709" s="162"/>
      <c r="E709" s="162"/>
      <c r="F709" s="271"/>
      <c r="G709" s="124"/>
      <c r="H709" s="124"/>
      <c r="I709" s="176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Z709" s="125">
        <v>697</v>
      </c>
      <c r="AA709" s="125" t="str">
        <f t="shared" si="112"/>
        <v/>
      </c>
      <c r="AB709" s="125" t="str">
        <f t="shared" si="113"/>
        <v/>
      </c>
      <c r="AC709" s="125" t="str">
        <f t="shared" si="114"/>
        <v/>
      </c>
      <c r="AD709" s="125" t="str">
        <f t="shared" si="115"/>
        <v/>
      </c>
      <c r="AE709" s="126">
        <v>697</v>
      </c>
      <c r="AF709" s="126" t="str">
        <f t="shared" si="116"/>
        <v/>
      </c>
      <c r="AG709" s="126" t="str">
        <f t="shared" si="117"/>
        <v/>
      </c>
      <c r="AH709" s="126" t="str">
        <f t="shared" si="118"/>
        <v/>
      </c>
      <c r="AI709" s="126" t="str">
        <f t="shared" si="119"/>
        <v/>
      </c>
      <c r="AJ709" s="126" t="str">
        <f t="shared" si="120"/>
        <v/>
      </c>
      <c r="AK709" s="126" t="str">
        <f t="shared" si="121"/>
        <v/>
      </c>
    </row>
    <row r="710" spans="2:37" x14ac:dyDescent="0.2">
      <c r="B710" s="161">
        <v>698</v>
      </c>
      <c r="C710" s="162"/>
      <c r="D710" s="162"/>
      <c r="E710" s="162"/>
      <c r="F710" s="271"/>
      <c r="G710" s="124"/>
      <c r="H710" s="124"/>
      <c r="I710" s="176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Z710" s="125">
        <v>698</v>
      </c>
      <c r="AA710" s="125" t="str">
        <f t="shared" si="112"/>
        <v/>
      </c>
      <c r="AB710" s="125" t="str">
        <f t="shared" si="113"/>
        <v/>
      </c>
      <c r="AC710" s="125" t="str">
        <f t="shared" si="114"/>
        <v/>
      </c>
      <c r="AD710" s="125" t="str">
        <f t="shared" si="115"/>
        <v/>
      </c>
      <c r="AE710" s="126">
        <v>698</v>
      </c>
      <c r="AF710" s="126" t="str">
        <f t="shared" si="116"/>
        <v/>
      </c>
      <c r="AG710" s="126" t="str">
        <f t="shared" si="117"/>
        <v/>
      </c>
      <c r="AH710" s="126" t="str">
        <f t="shared" si="118"/>
        <v/>
      </c>
      <c r="AI710" s="126" t="str">
        <f t="shared" si="119"/>
        <v/>
      </c>
      <c r="AJ710" s="126" t="str">
        <f t="shared" si="120"/>
        <v/>
      </c>
      <c r="AK710" s="126" t="str">
        <f t="shared" si="121"/>
        <v/>
      </c>
    </row>
    <row r="711" spans="2:37" x14ac:dyDescent="0.2">
      <c r="B711" s="161">
        <v>699</v>
      </c>
      <c r="C711" s="162"/>
      <c r="D711" s="162"/>
      <c r="E711" s="162"/>
      <c r="F711" s="271"/>
      <c r="G711" s="124"/>
      <c r="H711" s="124"/>
      <c r="I711" s="176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Z711" s="125">
        <v>699</v>
      </c>
      <c r="AA711" s="125" t="str">
        <f t="shared" si="112"/>
        <v/>
      </c>
      <c r="AB711" s="125" t="str">
        <f t="shared" si="113"/>
        <v/>
      </c>
      <c r="AC711" s="125" t="str">
        <f t="shared" si="114"/>
        <v/>
      </c>
      <c r="AD711" s="125" t="str">
        <f t="shared" si="115"/>
        <v/>
      </c>
      <c r="AE711" s="126">
        <v>699</v>
      </c>
      <c r="AF711" s="126" t="str">
        <f t="shared" si="116"/>
        <v/>
      </c>
      <c r="AG711" s="126" t="str">
        <f t="shared" si="117"/>
        <v/>
      </c>
      <c r="AH711" s="126" t="str">
        <f t="shared" si="118"/>
        <v/>
      </c>
      <c r="AI711" s="126" t="str">
        <f t="shared" si="119"/>
        <v/>
      </c>
      <c r="AJ711" s="126" t="str">
        <f t="shared" si="120"/>
        <v/>
      </c>
      <c r="AK711" s="126" t="str">
        <f t="shared" si="121"/>
        <v/>
      </c>
    </row>
    <row r="712" spans="2:37" x14ac:dyDescent="0.2">
      <c r="B712" s="161">
        <v>700</v>
      </c>
      <c r="C712" s="162"/>
      <c r="D712" s="162"/>
      <c r="E712" s="162"/>
      <c r="F712" s="271"/>
      <c r="G712" s="124"/>
      <c r="H712" s="124"/>
      <c r="I712" s="176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Z712" s="125">
        <v>700</v>
      </c>
      <c r="AA712" s="125" t="str">
        <f t="shared" si="112"/>
        <v/>
      </c>
      <c r="AB712" s="125" t="str">
        <f t="shared" si="113"/>
        <v/>
      </c>
      <c r="AC712" s="125" t="str">
        <f t="shared" si="114"/>
        <v/>
      </c>
      <c r="AD712" s="125" t="str">
        <f t="shared" si="115"/>
        <v/>
      </c>
      <c r="AE712" s="126">
        <v>700</v>
      </c>
      <c r="AF712" s="126" t="str">
        <f t="shared" si="116"/>
        <v/>
      </c>
      <c r="AG712" s="126" t="str">
        <f t="shared" si="117"/>
        <v/>
      </c>
      <c r="AH712" s="126" t="str">
        <f t="shared" si="118"/>
        <v/>
      </c>
      <c r="AI712" s="126" t="str">
        <f t="shared" si="119"/>
        <v/>
      </c>
      <c r="AJ712" s="126" t="str">
        <f t="shared" si="120"/>
        <v/>
      </c>
      <c r="AK712" s="126" t="str">
        <f t="shared" si="121"/>
        <v/>
      </c>
    </row>
    <row r="713" spans="2:37" x14ac:dyDescent="0.2">
      <c r="B713" s="161">
        <v>701</v>
      </c>
      <c r="C713" s="162"/>
      <c r="D713" s="162"/>
      <c r="E713" s="162"/>
      <c r="F713" s="271"/>
      <c r="G713" s="124"/>
      <c r="H713" s="124"/>
      <c r="I713" s="176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Z713" s="125">
        <v>701</v>
      </c>
      <c r="AA713" s="125" t="str">
        <f t="shared" si="112"/>
        <v/>
      </c>
      <c r="AB713" s="125" t="str">
        <f t="shared" si="113"/>
        <v/>
      </c>
      <c r="AC713" s="125" t="str">
        <f t="shared" si="114"/>
        <v/>
      </c>
      <c r="AD713" s="125" t="str">
        <f t="shared" si="115"/>
        <v/>
      </c>
      <c r="AE713" s="126">
        <v>701</v>
      </c>
      <c r="AF713" s="126" t="str">
        <f t="shared" si="116"/>
        <v/>
      </c>
      <c r="AG713" s="126" t="str">
        <f t="shared" si="117"/>
        <v/>
      </c>
      <c r="AH713" s="126" t="str">
        <f t="shared" si="118"/>
        <v/>
      </c>
      <c r="AI713" s="126" t="str">
        <f t="shared" si="119"/>
        <v/>
      </c>
      <c r="AJ713" s="126" t="str">
        <f t="shared" si="120"/>
        <v/>
      </c>
      <c r="AK713" s="126" t="str">
        <f t="shared" si="121"/>
        <v/>
      </c>
    </row>
    <row r="714" spans="2:37" x14ac:dyDescent="0.2">
      <c r="B714" s="161">
        <v>702</v>
      </c>
      <c r="C714" s="162"/>
      <c r="D714" s="162"/>
      <c r="E714" s="162"/>
      <c r="F714" s="271"/>
      <c r="G714" s="124"/>
      <c r="H714" s="124"/>
      <c r="I714" s="176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Z714" s="125">
        <v>702</v>
      </c>
      <c r="AA714" s="125" t="str">
        <f t="shared" si="112"/>
        <v/>
      </c>
      <c r="AB714" s="125" t="str">
        <f t="shared" si="113"/>
        <v/>
      </c>
      <c r="AC714" s="125" t="str">
        <f t="shared" si="114"/>
        <v/>
      </c>
      <c r="AD714" s="125" t="str">
        <f t="shared" si="115"/>
        <v/>
      </c>
      <c r="AE714" s="126">
        <v>702</v>
      </c>
      <c r="AF714" s="126" t="str">
        <f t="shared" si="116"/>
        <v/>
      </c>
      <c r="AG714" s="126" t="str">
        <f t="shared" si="117"/>
        <v/>
      </c>
      <c r="AH714" s="126" t="str">
        <f t="shared" si="118"/>
        <v/>
      </c>
      <c r="AI714" s="126" t="str">
        <f t="shared" si="119"/>
        <v/>
      </c>
      <c r="AJ714" s="126" t="str">
        <f t="shared" si="120"/>
        <v/>
      </c>
      <c r="AK714" s="126" t="str">
        <f t="shared" si="121"/>
        <v/>
      </c>
    </row>
    <row r="715" spans="2:37" x14ac:dyDescent="0.2">
      <c r="B715" s="161">
        <v>703</v>
      </c>
      <c r="C715" s="162"/>
      <c r="D715" s="162"/>
      <c r="E715" s="162"/>
      <c r="F715" s="271"/>
      <c r="G715" s="124"/>
      <c r="H715" s="124"/>
      <c r="I715" s="176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Z715" s="125">
        <v>703</v>
      </c>
      <c r="AA715" s="125" t="str">
        <f t="shared" si="112"/>
        <v/>
      </c>
      <c r="AB715" s="125" t="str">
        <f t="shared" si="113"/>
        <v/>
      </c>
      <c r="AC715" s="125" t="str">
        <f t="shared" si="114"/>
        <v/>
      </c>
      <c r="AD715" s="125" t="str">
        <f t="shared" si="115"/>
        <v/>
      </c>
      <c r="AE715" s="126">
        <v>703</v>
      </c>
      <c r="AF715" s="126" t="str">
        <f t="shared" si="116"/>
        <v/>
      </c>
      <c r="AG715" s="126" t="str">
        <f t="shared" si="117"/>
        <v/>
      </c>
      <c r="AH715" s="126" t="str">
        <f t="shared" si="118"/>
        <v/>
      </c>
      <c r="AI715" s="126" t="str">
        <f t="shared" si="119"/>
        <v/>
      </c>
      <c r="AJ715" s="126" t="str">
        <f t="shared" si="120"/>
        <v/>
      </c>
      <c r="AK715" s="126" t="str">
        <f t="shared" si="121"/>
        <v/>
      </c>
    </row>
    <row r="716" spans="2:37" x14ac:dyDescent="0.2">
      <c r="B716" s="161">
        <v>704</v>
      </c>
      <c r="C716" s="162"/>
      <c r="D716" s="162"/>
      <c r="E716" s="162"/>
      <c r="F716" s="271"/>
      <c r="G716" s="124"/>
      <c r="H716" s="124"/>
      <c r="I716" s="176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Z716" s="125">
        <v>704</v>
      </c>
      <c r="AA716" s="125" t="str">
        <f t="shared" si="112"/>
        <v/>
      </c>
      <c r="AB716" s="125" t="str">
        <f t="shared" si="113"/>
        <v/>
      </c>
      <c r="AC716" s="125" t="str">
        <f t="shared" si="114"/>
        <v/>
      </c>
      <c r="AD716" s="125" t="str">
        <f t="shared" si="115"/>
        <v/>
      </c>
      <c r="AE716" s="126">
        <v>704</v>
      </c>
      <c r="AF716" s="126" t="str">
        <f t="shared" si="116"/>
        <v/>
      </c>
      <c r="AG716" s="126" t="str">
        <f t="shared" si="117"/>
        <v/>
      </c>
      <c r="AH716" s="126" t="str">
        <f t="shared" si="118"/>
        <v/>
      </c>
      <c r="AI716" s="126" t="str">
        <f t="shared" si="119"/>
        <v/>
      </c>
      <c r="AJ716" s="126" t="str">
        <f t="shared" si="120"/>
        <v/>
      </c>
      <c r="AK716" s="126" t="str">
        <f t="shared" si="121"/>
        <v/>
      </c>
    </row>
    <row r="717" spans="2:37" x14ac:dyDescent="0.2">
      <c r="B717" s="161">
        <v>705</v>
      </c>
      <c r="C717" s="162"/>
      <c r="D717" s="162"/>
      <c r="E717" s="162"/>
      <c r="F717" s="271"/>
      <c r="G717" s="124"/>
      <c r="H717" s="124"/>
      <c r="I717" s="176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Z717" s="125">
        <v>705</v>
      </c>
      <c r="AA717" s="125" t="str">
        <f t="shared" si="112"/>
        <v/>
      </c>
      <c r="AB717" s="125" t="str">
        <f t="shared" si="113"/>
        <v/>
      </c>
      <c r="AC717" s="125" t="str">
        <f t="shared" si="114"/>
        <v/>
      </c>
      <c r="AD717" s="125" t="str">
        <f t="shared" si="115"/>
        <v/>
      </c>
      <c r="AE717" s="126">
        <v>705</v>
      </c>
      <c r="AF717" s="126" t="str">
        <f t="shared" si="116"/>
        <v/>
      </c>
      <c r="AG717" s="126" t="str">
        <f t="shared" si="117"/>
        <v/>
      </c>
      <c r="AH717" s="126" t="str">
        <f t="shared" si="118"/>
        <v/>
      </c>
      <c r="AI717" s="126" t="str">
        <f t="shared" si="119"/>
        <v/>
      </c>
      <c r="AJ717" s="126" t="str">
        <f t="shared" si="120"/>
        <v/>
      </c>
      <c r="AK717" s="126" t="str">
        <f t="shared" si="121"/>
        <v/>
      </c>
    </row>
    <row r="718" spans="2:37" x14ac:dyDescent="0.2">
      <c r="B718" s="161">
        <v>706</v>
      </c>
      <c r="C718" s="162"/>
      <c r="D718" s="162"/>
      <c r="E718" s="162"/>
      <c r="F718" s="271"/>
      <c r="G718" s="124"/>
      <c r="H718" s="124"/>
      <c r="I718" s="176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Z718" s="125">
        <v>706</v>
      </c>
      <c r="AA718" s="125" t="str">
        <f t="shared" ref="AA718:AA781" si="122">IF(AND(C718=1,D718&lt;&gt;""),D718,"")</f>
        <v/>
      </c>
      <c r="AB718" s="125" t="str">
        <f t="shared" ref="AB718:AB781" si="123">IF(AND(C718=1,E718&lt;&gt;""),E718,"")</f>
        <v/>
      </c>
      <c r="AC718" s="125" t="str">
        <f t="shared" ref="AC718:AC781" si="124">IF(AND(C718=2,D718&lt;&gt;""),D718,"")</f>
        <v/>
      </c>
      <c r="AD718" s="125" t="str">
        <f t="shared" ref="AD718:AD781" si="125">IF(AND(C718=2,E718&lt;&gt;""),E718,"")</f>
        <v/>
      </c>
      <c r="AE718" s="126">
        <v>706</v>
      </c>
      <c r="AF718" s="126" t="str">
        <f t="shared" ref="AF718:AF781" si="126">IF(AND(C718=1,E718&lt;&gt;"",D718&lt;&gt;""),D718,"")</f>
        <v/>
      </c>
      <c r="AG718" s="126" t="str">
        <f t="shared" ref="AG718:AG781" si="127">IF(AND(C718=1,D718&lt;&gt;"",E718&lt;&gt;""),E718,"")</f>
        <v/>
      </c>
      <c r="AH718" s="126" t="str">
        <f t="shared" ref="AH718:AH781" si="128">IF(AND(AF718="",AG718=""),"",AG718-AF718)</f>
        <v/>
      </c>
      <c r="AI718" s="126" t="str">
        <f t="shared" ref="AI718:AI781" si="129">IF(AND(C718=2,E718&lt;&gt;"",D718&lt;&gt;""),D718,"")</f>
        <v/>
      </c>
      <c r="AJ718" s="126" t="str">
        <f t="shared" ref="AJ718:AJ781" si="130">IF(AND(C718=2,D718&lt;&gt;"",E718&lt;&gt;""),E718,"")</f>
        <v/>
      </c>
      <c r="AK718" s="126" t="str">
        <f t="shared" ref="AK718:AK781" si="131">IF(AND(AI718="",AJ718=""),"",AJ718-AI718)</f>
        <v/>
      </c>
    </row>
    <row r="719" spans="2:37" x14ac:dyDescent="0.2">
      <c r="B719" s="161">
        <v>707</v>
      </c>
      <c r="C719" s="162"/>
      <c r="D719" s="162"/>
      <c r="E719" s="162"/>
      <c r="F719" s="271"/>
      <c r="G719" s="124"/>
      <c r="H719" s="124"/>
      <c r="I719" s="176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Z719" s="125">
        <v>707</v>
      </c>
      <c r="AA719" s="125" t="str">
        <f t="shared" si="122"/>
        <v/>
      </c>
      <c r="AB719" s="125" t="str">
        <f t="shared" si="123"/>
        <v/>
      </c>
      <c r="AC719" s="125" t="str">
        <f t="shared" si="124"/>
        <v/>
      </c>
      <c r="AD719" s="125" t="str">
        <f t="shared" si="125"/>
        <v/>
      </c>
      <c r="AE719" s="126">
        <v>707</v>
      </c>
      <c r="AF719" s="126" t="str">
        <f t="shared" si="126"/>
        <v/>
      </c>
      <c r="AG719" s="126" t="str">
        <f t="shared" si="127"/>
        <v/>
      </c>
      <c r="AH719" s="126" t="str">
        <f t="shared" si="128"/>
        <v/>
      </c>
      <c r="AI719" s="126" t="str">
        <f t="shared" si="129"/>
        <v/>
      </c>
      <c r="AJ719" s="126" t="str">
        <f t="shared" si="130"/>
        <v/>
      </c>
      <c r="AK719" s="126" t="str">
        <f t="shared" si="131"/>
        <v/>
      </c>
    </row>
    <row r="720" spans="2:37" x14ac:dyDescent="0.2">
      <c r="B720" s="161">
        <v>708</v>
      </c>
      <c r="C720" s="162"/>
      <c r="D720" s="162"/>
      <c r="E720" s="162"/>
      <c r="F720" s="271"/>
      <c r="G720" s="124"/>
      <c r="H720" s="124"/>
      <c r="I720" s="176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Z720" s="125">
        <v>708</v>
      </c>
      <c r="AA720" s="125" t="str">
        <f t="shared" si="122"/>
        <v/>
      </c>
      <c r="AB720" s="125" t="str">
        <f t="shared" si="123"/>
        <v/>
      </c>
      <c r="AC720" s="125" t="str">
        <f t="shared" si="124"/>
        <v/>
      </c>
      <c r="AD720" s="125" t="str">
        <f t="shared" si="125"/>
        <v/>
      </c>
      <c r="AE720" s="126">
        <v>708</v>
      </c>
      <c r="AF720" s="126" t="str">
        <f t="shared" si="126"/>
        <v/>
      </c>
      <c r="AG720" s="126" t="str">
        <f t="shared" si="127"/>
        <v/>
      </c>
      <c r="AH720" s="126" t="str">
        <f t="shared" si="128"/>
        <v/>
      </c>
      <c r="AI720" s="126" t="str">
        <f t="shared" si="129"/>
        <v/>
      </c>
      <c r="AJ720" s="126" t="str">
        <f t="shared" si="130"/>
        <v/>
      </c>
      <c r="AK720" s="126" t="str">
        <f t="shared" si="131"/>
        <v/>
      </c>
    </row>
    <row r="721" spans="2:37" x14ac:dyDescent="0.2">
      <c r="B721" s="161">
        <v>709</v>
      </c>
      <c r="C721" s="162"/>
      <c r="D721" s="162"/>
      <c r="E721" s="162"/>
      <c r="F721" s="271"/>
      <c r="G721" s="124"/>
      <c r="H721" s="124"/>
      <c r="I721" s="176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Z721" s="125">
        <v>709</v>
      </c>
      <c r="AA721" s="125" t="str">
        <f t="shared" si="122"/>
        <v/>
      </c>
      <c r="AB721" s="125" t="str">
        <f t="shared" si="123"/>
        <v/>
      </c>
      <c r="AC721" s="125" t="str">
        <f t="shared" si="124"/>
        <v/>
      </c>
      <c r="AD721" s="125" t="str">
        <f t="shared" si="125"/>
        <v/>
      </c>
      <c r="AE721" s="126">
        <v>709</v>
      </c>
      <c r="AF721" s="126" t="str">
        <f t="shared" si="126"/>
        <v/>
      </c>
      <c r="AG721" s="126" t="str">
        <f t="shared" si="127"/>
        <v/>
      </c>
      <c r="AH721" s="126" t="str">
        <f t="shared" si="128"/>
        <v/>
      </c>
      <c r="AI721" s="126" t="str">
        <f t="shared" si="129"/>
        <v/>
      </c>
      <c r="AJ721" s="126" t="str">
        <f t="shared" si="130"/>
        <v/>
      </c>
      <c r="AK721" s="126" t="str">
        <f t="shared" si="131"/>
        <v/>
      </c>
    </row>
    <row r="722" spans="2:37" x14ac:dyDescent="0.2">
      <c r="B722" s="161">
        <v>710</v>
      </c>
      <c r="C722" s="162"/>
      <c r="D722" s="162"/>
      <c r="E722" s="162"/>
      <c r="F722" s="271"/>
      <c r="G722" s="124"/>
      <c r="H722" s="124"/>
      <c r="I722" s="176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Z722" s="125">
        <v>710</v>
      </c>
      <c r="AA722" s="125" t="str">
        <f t="shared" si="122"/>
        <v/>
      </c>
      <c r="AB722" s="125" t="str">
        <f t="shared" si="123"/>
        <v/>
      </c>
      <c r="AC722" s="125" t="str">
        <f t="shared" si="124"/>
        <v/>
      </c>
      <c r="AD722" s="125" t="str">
        <f t="shared" si="125"/>
        <v/>
      </c>
      <c r="AE722" s="126">
        <v>710</v>
      </c>
      <c r="AF722" s="126" t="str">
        <f t="shared" si="126"/>
        <v/>
      </c>
      <c r="AG722" s="126" t="str">
        <f t="shared" si="127"/>
        <v/>
      </c>
      <c r="AH722" s="126" t="str">
        <f t="shared" si="128"/>
        <v/>
      </c>
      <c r="AI722" s="126" t="str">
        <f t="shared" si="129"/>
        <v/>
      </c>
      <c r="AJ722" s="126" t="str">
        <f t="shared" si="130"/>
        <v/>
      </c>
      <c r="AK722" s="126" t="str">
        <f t="shared" si="131"/>
        <v/>
      </c>
    </row>
    <row r="723" spans="2:37" x14ac:dyDescent="0.2">
      <c r="B723" s="161">
        <v>711</v>
      </c>
      <c r="C723" s="162"/>
      <c r="D723" s="162"/>
      <c r="E723" s="162"/>
      <c r="F723" s="271"/>
      <c r="G723" s="124"/>
      <c r="H723" s="124"/>
      <c r="I723" s="176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Z723" s="125">
        <v>711</v>
      </c>
      <c r="AA723" s="125" t="str">
        <f t="shared" si="122"/>
        <v/>
      </c>
      <c r="AB723" s="125" t="str">
        <f t="shared" si="123"/>
        <v/>
      </c>
      <c r="AC723" s="125" t="str">
        <f t="shared" si="124"/>
        <v/>
      </c>
      <c r="AD723" s="125" t="str">
        <f t="shared" si="125"/>
        <v/>
      </c>
      <c r="AE723" s="126">
        <v>711</v>
      </c>
      <c r="AF723" s="126" t="str">
        <f t="shared" si="126"/>
        <v/>
      </c>
      <c r="AG723" s="126" t="str">
        <f t="shared" si="127"/>
        <v/>
      </c>
      <c r="AH723" s="126" t="str">
        <f t="shared" si="128"/>
        <v/>
      </c>
      <c r="AI723" s="126" t="str">
        <f t="shared" si="129"/>
        <v/>
      </c>
      <c r="AJ723" s="126" t="str">
        <f t="shared" si="130"/>
        <v/>
      </c>
      <c r="AK723" s="126" t="str">
        <f t="shared" si="131"/>
        <v/>
      </c>
    </row>
    <row r="724" spans="2:37" x14ac:dyDescent="0.2">
      <c r="B724" s="161">
        <v>712</v>
      </c>
      <c r="C724" s="162"/>
      <c r="D724" s="162"/>
      <c r="E724" s="162"/>
      <c r="F724" s="271"/>
      <c r="G724" s="124"/>
      <c r="H724" s="124"/>
      <c r="I724" s="176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Z724" s="125">
        <v>712</v>
      </c>
      <c r="AA724" s="125" t="str">
        <f t="shared" si="122"/>
        <v/>
      </c>
      <c r="AB724" s="125" t="str">
        <f t="shared" si="123"/>
        <v/>
      </c>
      <c r="AC724" s="125" t="str">
        <f t="shared" si="124"/>
        <v/>
      </c>
      <c r="AD724" s="125" t="str">
        <f t="shared" si="125"/>
        <v/>
      </c>
      <c r="AE724" s="126">
        <v>712</v>
      </c>
      <c r="AF724" s="126" t="str">
        <f t="shared" si="126"/>
        <v/>
      </c>
      <c r="AG724" s="126" t="str">
        <f t="shared" si="127"/>
        <v/>
      </c>
      <c r="AH724" s="126" t="str">
        <f t="shared" si="128"/>
        <v/>
      </c>
      <c r="AI724" s="126" t="str">
        <f t="shared" si="129"/>
        <v/>
      </c>
      <c r="AJ724" s="126" t="str">
        <f t="shared" si="130"/>
        <v/>
      </c>
      <c r="AK724" s="126" t="str">
        <f t="shared" si="131"/>
        <v/>
      </c>
    </row>
    <row r="725" spans="2:37" x14ac:dyDescent="0.2">
      <c r="B725" s="161">
        <v>713</v>
      </c>
      <c r="C725" s="162"/>
      <c r="D725" s="162"/>
      <c r="E725" s="162"/>
      <c r="F725" s="271"/>
      <c r="G725" s="124"/>
      <c r="H725" s="124"/>
      <c r="I725" s="176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Z725" s="125">
        <v>713</v>
      </c>
      <c r="AA725" s="125" t="str">
        <f t="shared" si="122"/>
        <v/>
      </c>
      <c r="AB725" s="125" t="str">
        <f t="shared" si="123"/>
        <v/>
      </c>
      <c r="AC725" s="125" t="str">
        <f t="shared" si="124"/>
        <v/>
      </c>
      <c r="AD725" s="125" t="str">
        <f t="shared" si="125"/>
        <v/>
      </c>
      <c r="AE725" s="126">
        <v>713</v>
      </c>
      <c r="AF725" s="126" t="str">
        <f t="shared" si="126"/>
        <v/>
      </c>
      <c r="AG725" s="126" t="str">
        <f t="shared" si="127"/>
        <v/>
      </c>
      <c r="AH725" s="126" t="str">
        <f t="shared" si="128"/>
        <v/>
      </c>
      <c r="AI725" s="126" t="str">
        <f t="shared" si="129"/>
        <v/>
      </c>
      <c r="AJ725" s="126" t="str">
        <f t="shared" si="130"/>
        <v/>
      </c>
      <c r="AK725" s="126" t="str">
        <f t="shared" si="131"/>
        <v/>
      </c>
    </row>
    <row r="726" spans="2:37" x14ac:dyDescent="0.2">
      <c r="B726" s="161">
        <v>714</v>
      </c>
      <c r="C726" s="162"/>
      <c r="D726" s="162"/>
      <c r="E726" s="162"/>
      <c r="F726" s="271"/>
      <c r="G726" s="124"/>
      <c r="H726" s="124"/>
      <c r="I726" s="176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Z726" s="125">
        <v>714</v>
      </c>
      <c r="AA726" s="125" t="str">
        <f t="shared" si="122"/>
        <v/>
      </c>
      <c r="AB726" s="125" t="str">
        <f t="shared" si="123"/>
        <v/>
      </c>
      <c r="AC726" s="125" t="str">
        <f t="shared" si="124"/>
        <v/>
      </c>
      <c r="AD726" s="125" t="str">
        <f t="shared" si="125"/>
        <v/>
      </c>
      <c r="AE726" s="126">
        <v>714</v>
      </c>
      <c r="AF726" s="126" t="str">
        <f t="shared" si="126"/>
        <v/>
      </c>
      <c r="AG726" s="126" t="str">
        <f t="shared" si="127"/>
        <v/>
      </c>
      <c r="AH726" s="126" t="str">
        <f t="shared" si="128"/>
        <v/>
      </c>
      <c r="AI726" s="126" t="str">
        <f t="shared" si="129"/>
        <v/>
      </c>
      <c r="AJ726" s="126" t="str">
        <f t="shared" si="130"/>
        <v/>
      </c>
      <c r="AK726" s="126" t="str">
        <f t="shared" si="131"/>
        <v/>
      </c>
    </row>
    <row r="727" spans="2:37" x14ac:dyDescent="0.2">
      <c r="B727" s="161">
        <v>715</v>
      </c>
      <c r="C727" s="162"/>
      <c r="D727" s="162"/>
      <c r="E727" s="162"/>
      <c r="F727" s="271"/>
      <c r="G727" s="124"/>
      <c r="H727" s="124"/>
      <c r="I727" s="176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Z727" s="125">
        <v>715</v>
      </c>
      <c r="AA727" s="125" t="str">
        <f t="shared" si="122"/>
        <v/>
      </c>
      <c r="AB727" s="125" t="str">
        <f t="shared" si="123"/>
        <v/>
      </c>
      <c r="AC727" s="125" t="str">
        <f t="shared" si="124"/>
        <v/>
      </c>
      <c r="AD727" s="125" t="str">
        <f t="shared" si="125"/>
        <v/>
      </c>
      <c r="AE727" s="126">
        <v>715</v>
      </c>
      <c r="AF727" s="126" t="str">
        <f t="shared" si="126"/>
        <v/>
      </c>
      <c r="AG727" s="126" t="str">
        <f t="shared" si="127"/>
        <v/>
      </c>
      <c r="AH727" s="126" t="str">
        <f t="shared" si="128"/>
        <v/>
      </c>
      <c r="AI727" s="126" t="str">
        <f t="shared" si="129"/>
        <v/>
      </c>
      <c r="AJ727" s="126" t="str">
        <f t="shared" si="130"/>
        <v/>
      </c>
      <c r="AK727" s="126" t="str">
        <f t="shared" si="131"/>
        <v/>
      </c>
    </row>
    <row r="728" spans="2:37" x14ac:dyDescent="0.2">
      <c r="B728" s="161">
        <v>716</v>
      </c>
      <c r="C728" s="162"/>
      <c r="D728" s="162"/>
      <c r="E728" s="162"/>
      <c r="F728" s="271"/>
      <c r="G728" s="124"/>
      <c r="H728" s="124"/>
      <c r="I728" s="176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Z728" s="125">
        <v>716</v>
      </c>
      <c r="AA728" s="125" t="str">
        <f t="shared" si="122"/>
        <v/>
      </c>
      <c r="AB728" s="125" t="str">
        <f t="shared" si="123"/>
        <v/>
      </c>
      <c r="AC728" s="125" t="str">
        <f t="shared" si="124"/>
        <v/>
      </c>
      <c r="AD728" s="125" t="str">
        <f t="shared" si="125"/>
        <v/>
      </c>
      <c r="AE728" s="126">
        <v>716</v>
      </c>
      <c r="AF728" s="126" t="str">
        <f t="shared" si="126"/>
        <v/>
      </c>
      <c r="AG728" s="126" t="str">
        <f t="shared" si="127"/>
        <v/>
      </c>
      <c r="AH728" s="126" t="str">
        <f t="shared" si="128"/>
        <v/>
      </c>
      <c r="AI728" s="126" t="str">
        <f t="shared" si="129"/>
        <v/>
      </c>
      <c r="AJ728" s="126" t="str">
        <f t="shared" si="130"/>
        <v/>
      </c>
      <c r="AK728" s="126" t="str">
        <f t="shared" si="131"/>
        <v/>
      </c>
    </row>
    <row r="729" spans="2:37" x14ac:dyDescent="0.2">
      <c r="B729" s="161">
        <v>717</v>
      </c>
      <c r="C729" s="162"/>
      <c r="D729" s="162"/>
      <c r="E729" s="162"/>
      <c r="F729" s="271"/>
      <c r="G729" s="124"/>
      <c r="H729" s="124"/>
      <c r="I729" s="176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Z729" s="125">
        <v>717</v>
      </c>
      <c r="AA729" s="125" t="str">
        <f t="shared" si="122"/>
        <v/>
      </c>
      <c r="AB729" s="125" t="str">
        <f t="shared" si="123"/>
        <v/>
      </c>
      <c r="AC729" s="125" t="str">
        <f t="shared" si="124"/>
        <v/>
      </c>
      <c r="AD729" s="125" t="str">
        <f t="shared" si="125"/>
        <v/>
      </c>
      <c r="AE729" s="126">
        <v>717</v>
      </c>
      <c r="AF729" s="126" t="str">
        <f t="shared" si="126"/>
        <v/>
      </c>
      <c r="AG729" s="126" t="str">
        <f t="shared" si="127"/>
        <v/>
      </c>
      <c r="AH729" s="126" t="str">
        <f t="shared" si="128"/>
        <v/>
      </c>
      <c r="AI729" s="126" t="str">
        <f t="shared" si="129"/>
        <v/>
      </c>
      <c r="AJ729" s="126" t="str">
        <f t="shared" si="130"/>
        <v/>
      </c>
      <c r="AK729" s="126" t="str">
        <f t="shared" si="131"/>
        <v/>
      </c>
    </row>
    <row r="730" spans="2:37" x14ac:dyDescent="0.2">
      <c r="B730" s="161">
        <v>718</v>
      </c>
      <c r="C730" s="162"/>
      <c r="D730" s="162"/>
      <c r="E730" s="162"/>
      <c r="F730" s="271"/>
      <c r="G730" s="124"/>
      <c r="H730" s="124"/>
      <c r="I730" s="176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Z730" s="125">
        <v>718</v>
      </c>
      <c r="AA730" s="125" t="str">
        <f t="shared" si="122"/>
        <v/>
      </c>
      <c r="AB730" s="125" t="str">
        <f t="shared" si="123"/>
        <v/>
      </c>
      <c r="AC730" s="125" t="str">
        <f t="shared" si="124"/>
        <v/>
      </c>
      <c r="AD730" s="125" t="str">
        <f t="shared" si="125"/>
        <v/>
      </c>
      <c r="AE730" s="126">
        <v>718</v>
      </c>
      <c r="AF730" s="126" t="str">
        <f t="shared" si="126"/>
        <v/>
      </c>
      <c r="AG730" s="126" t="str">
        <f t="shared" si="127"/>
        <v/>
      </c>
      <c r="AH730" s="126" t="str">
        <f t="shared" si="128"/>
        <v/>
      </c>
      <c r="AI730" s="126" t="str">
        <f t="shared" si="129"/>
        <v/>
      </c>
      <c r="AJ730" s="126" t="str">
        <f t="shared" si="130"/>
        <v/>
      </c>
      <c r="AK730" s="126" t="str">
        <f t="shared" si="131"/>
        <v/>
      </c>
    </row>
    <row r="731" spans="2:37" x14ac:dyDescent="0.2">
      <c r="B731" s="161">
        <v>719</v>
      </c>
      <c r="C731" s="162"/>
      <c r="D731" s="162"/>
      <c r="E731" s="162"/>
      <c r="F731" s="271"/>
      <c r="G731" s="124"/>
      <c r="H731" s="124"/>
      <c r="I731" s="176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Z731" s="125">
        <v>719</v>
      </c>
      <c r="AA731" s="125" t="str">
        <f t="shared" si="122"/>
        <v/>
      </c>
      <c r="AB731" s="125" t="str">
        <f t="shared" si="123"/>
        <v/>
      </c>
      <c r="AC731" s="125" t="str">
        <f t="shared" si="124"/>
        <v/>
      </c>
      <c r="AD731" s="125" t="str">
        <f t="shared" si="125"/>
        <v/>
      </c>
      <c r="AE731" s="126">
        <v>719</v>
      </c>
      <c r="AF731" s="126" t="str">
        <f t="shared" si="126"/>
        <v/>
      </c>
      <c r="AG731" s="126" t="str">
        <f t="shared" si="127"/>
        <v/>
      </c>
      <c r="AH731" s="126" t="str">
        <f t="shared" si="128"/>
        <v/>
      </c>
      <c r="AI731" s="126" t="str">
        <f t="shared" si="129"/>
        <v/>
      </c>
      <c r="AJ731" s="126" t="str">
        <f t="shared" si="130"/>
        <v/>
      </c>
      <c r="AK731" s="126" t="str">
        <f t="shared" si="131"/>
        <v/>
      </c>
    </row>
    <row r="732" spans="2:37" x14ac:dyDescent="0.2">
      <c r="B732" s="161">
        <v>720</v>
      </c>
      <c r="C732" s="162"/>
      <c r="D732" s="162"/>
      <c r="E732" s="162"/>
      <c r="F732" s="271"/>
      <c r="G732" s="124"/>
      <c r="H732" s="124"/>
      <c r="I732" s="176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Z732" s="125">
        <v>720</v>
      </c>
      <c r="AA732" s="125" t="str">
        <f t="shared" si="122"/>
        <v/>
      </c>
      <c r="AB732" s="125" t="str">
        <f t="shared" si="123"/>
        <v/>
      </c>
      <c r="AC732" s="125" t="str">
        <f t="shared" si="124"/>
        <v/>
      </c>
      <c r="AD732" s="125" t="str">
        <f t="shared" si="125"/>
        <v/>
      </c>
      <c r="AE732" s="126">
        <v>720</v>
      </c>
      <c r="AF732" s="126" t="str">
        <f t="shared" si="126"/>
        <v/>
      </c>
      <c r="AG732" s="126" t="str">
        <f t="shared" si="127"/>
        <v/>
      </c>
      <c r="AH732" s="126" t="str">
        <f t="shared" si="128"/>
        <v/>
      </c>
      <c r="AI732" s="126" t="str">
        <f t="shared" si="129"/>
        <v/>
      </c>
      <c r="AJ732" s="126" t="str">
        <f t="shared" si="130"/>
        <v/>
      </c>
      <c r="AK732" s="126" t="str">
        <f t="shared" si="131"/>
        <v/>
      </c>
    </row>
    <row r="733" spans="2:37" x14ac:dyDescent="0.2">
      <c r="B733" s="161">
        <v>721</v>
      </c>
      <c r="C733" s="162"/>
      <c r="D733" s="162"/>
      <c r="E733" s="162"/>
      <c r="F733" s="271"/>
      <c r="G733" s="124"/>
      <c r="H733" s="124"/>
      <c r="I733" s="176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Z733" s="125">
        <v>721</v>
      </c>
      <c r="AA733" s="125" t="str">
        <f t="shared" si="122"/>
        <v/>
      </c>
      <c r="AB733" s="125" t="str">
        <f t="shared" si="123"/>
        <v/>
      </c>
      <c r="AC733" s="125" t="str">
        <f t="shared" si="124"/>
        <v/>
      </c>
      <c r="AD733" s="125" t="str">
        <f t="shared" si="125"/>
        <v/>
      </c>
      <c r="AE733" s="126">
        <v>721</v>
      </c>
      <c r="AF733" s="126" t="str">
        <f t="shared" si="126"/>
        <v/>
      </c>
      <c r="AG733" s="126" t="str">
        <f t="shared" si="127"/>
        <v/>
      </c>
      <c r="AH733" s="126" t="str">
        <f t="shared" si="128"/>
        <v/>
      </c>
      <c r="AI733" s="126" t="str">
        <f t="shared" si="129"/>
        <v/>
      </c>
      <c r="AJ733" s="126" t="str">
        <f t="shared" si="130"/>
        <v/>
      </c>
      <c r="AK733" s="126" t="str">
        <f t="shared" si="131"/>
        <v/>
      </c>
    </row>
    <row r="734" spans="2:37" x14ac:dyDescent="0.2">
      <c r="B734" s="161">
        <v>722</v>
      </c>
      <c r="C734" s="162"/>
      <c r="D734" s="162"/>
      <c r="E734" s="162"/>
      <c r="F734" s="271"/>
      <c r="G734" s="124"/>
      <c r="H734" s="124"/>
      <c r="I734" s="176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Z734" s="125">
        <v>722</v>
      </c>
      <c r="AA734" s="125" t="str">
        <f t="shared" si="122"/>
        <v/>
      </c>
      <c r="AB734" s="125" t="str">
        <f t="shared" si="123"/>
        <v/>
      </c>
      <c r="AC734" s="125" t="str">
        <f t="shared" si="124"/>
        <v/>
      </c>
      <c r="AD734" s="125" t="str">
        <f t="shared" si="125"/>
        <v/>
      </c>
      <c r="AE734" s="126">
        <v>722</v>
      </c>
      <c r="AF734" s="126" t="str">
        <f t="shared" si="126"/>
        <v/>
      </c>
      <c r="AG734" s="126" t="str">
        <f t="shared" si="127"/>
        <v/>
      </c>
      <c r="AH734" s="126" t="str">
        <f t="shared" si="128"/>
        <v/>
      </c>
      <c r="AI734" s="126" t="str">
        <f t="shared" si="129"/>
        <v/>
      </c>
      <c r="AJ734" s="126" t="str">
        <f t="shared" si="130"/>
        <v/>
      </c>
      <c r="AK734" s="126" t="str">
        <f t="shared" si="131"/>
        <v/>
      </c>
    </row>
    <row r="735" spans="2:37" x14ac:dyDescent="0.2">
      <c r="B735" s="161">
        <v>723</v>
      </c>
      <c r="C735" s="162"/>
      <c r="D735" s="162"/>
      <c r="E735" s="162"/>
      <c r="F735" s="271"/>
      <c r="G735" s="124"/>
      <c r="H735" s="124"/>
      <c r="I735" s="176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Z735" s="125">
        <v>723</v>
      </c>
      <c r="AA735" s="125" t="str">
        <f t="shared" si="122"/>
        <v/>
      </c>
      <c r="AB735" s="125" t="str">
        <f t="shared" si="123"/>
        <v/>
      </c>
      <c r="AC735" s="125" t="str">
        <f t="shared" si="124"/>
        <v/>
      </c>
      <c r="AD735" s="125" t="str">
        <f t="shared" si="125"/>
        <v/>
      </c>
      <c r="AE735" s="126">
        <v>723</v>
      </c>
      <c r="AF735" s="126" t="str">
        <f t="shared" si="126"/>
        <v/>
      </c>
      <c r="AG735" s="126" t="str">
        <f t="shared" si="127"/>
        <v/>
      </c>
      <c r="AH735" s="126" t="str">
        <f t="shared" si="128"/>
        <v/>
      </c>
      <c r="AI735" s="126" t="str">
        <f t="shared" si="129"/>
        <v/>
      </c>
      <c r="AJ735" s="126" t="str">
        <f t="shared" si="130"/>
        <v/>
      </c>
      <c r="AK735" s="126" t="str">
        <f t="shared" si="131"/>
        <v/>
      </c>
    </row>
    <row r="736" spans="2:37" x14ac:dyDescent="0.2">
      <c r="B736" s="161">
        <v>724</v>
      </c>
      <c r="C736" s="162"/>
      <c r="D736" s="162"/>
      <c r="E736" s="162"/>
      <c r="F736" s="271"/>
      <c r="G736" s="124"/>
      <c r="H736" s="124"/>
      <c r="I736" s="176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Z736" s="125">
        <v>724</v>
      </c>
      <c r="AA736" s="125" t="str">
        <f t="shared" si="122"/>
        <v/>
      </c>
      <c r="AB736" s="125" t="str">
        <f t="shared" si="123"/>
        <v/>
      </c>
      <c r="AC736" s="125" t="str">
        <f t="shared" si="124"/>
        <v/>
      </c>
      <c r="AD736" s="125" t="str">
        <f t="shared" si="125"/>
        <v/>
      </c>
      <c r="AE736" s="126">
        <v>724</v>
      </c>
      <c r="AF736" s="126" t="str">
        <f t="shared" si="126"/>
        <v/>
      </c>
      <c r="AG736" s="126" t="str">
        <f t="shared" si="127"/>
        <v/>
      </c>
      <c r="AH736" s="126" t="str">
        <f t="shared" si="128"/>
        <v/>
      </c>
      <c r="AI736" s="126" t="str">
        <f t="shared" si="129"/>
        <v/>
      </c>
      <c r="AJ736" s="126" t="str">
        <f t="shared" si="130"/>
        <v/>
      </c>
      <c r="AK736" s="126" t="str">
        <f t="shared" si="131"/>
        <v/>
      </c>
    </row>
    <row r="737" spans="2:37" x14ac:dyDescent="0.2">
      <c r="B737" s="161">
        <v>725</v>
      </c>
      <c r="C737" s="162"/>
      <c r="D737" s="162"/>
      <c r="E737" s="162"/>
      <c r="F737" s="271"/>
      <c r="G737" s="124"/>
      <c r="H737" s="124"/>
      <c r="I737" s="176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Z737" s="125">
        <v>725</v>
      </c>
      <c r="AA737" s="125" t="str">
        <f t="shared" si="122"/>
        <v/>
      </c>
      <c r="AB737" s="125" t="str">
        <f t="shared" si="123"/>
        <v/>
      </c>
      <c r="AC737" s="125" t="str">
        <f t="shared" si="124"/>
        <v/>
      </c>
      <c r="AD737" s="125" t="str">
        <f t="shared" si="125"/>
        <v/>
      </c>
      <c r="AE737" s="126">
        <v>725</v>
      </c>
      <c r="AF737" s="126" t="str">
        <f t="shared" si="126"/>
        <v/>
      </c>
      <c r="AG737" s="126" t="str">
        <f t="shared" si="127"/>
        <v/>
      </c>
      <c r="AH737" s="126" t="str">
        <f t="shared" si="128"/>
        <v/>
      </c>
      <c r="AI737" s="126" t="str">
        <f t="shared" si="129"/>
        <v/>
      </c>
      <c r="AJ737" s="126" t="str">
        <f t="shared" si="130"/>
        <v/>
      </c>
      <c r="AK737" s="126" t="str">
        <f t="shared" si="131"/>
        <v/>
      </c>
    </row>
    <row r="738" spans="2:37" x14ac:dyDescent="0.2">
      <c r="B738" s="161">
        <v>726</v>
      </c>
      <c r="C738" s="162"/>
      <c r="D738" s="162"/>
      <c r="E738" s="162"/>
      <c r="F738" s="271"/>
      <c r="G738" s="124"/>
      <c r="H738" s="124"/>
      <c r="I738" s="176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Z738" s="125">
        <v>726</v>
      </c>
      <c r="AA738" s="125" t="str">
        <f t="shared" si="122"/>
        <v/>
      </c>
      <c r="AB738" s="125" t="str">
        <f t="shared" si="123"/>
        <v/>
      </c>
      <c r="AC738" s="125" t="str">
        <f t="shared" si="124"/>
        <v/>
      </c>
      <c r="AD738" s="125" t="str">
        <f t="shared" si="125"/>
        <v/>
      </c>
      <c r="AE738" s="126">
        <v>726</v>
      </c>
      <c r="AF738" s="126" t="str">
        <f t="shared" si="126"/>
        <v/>
      </c>
      <c r="AG738" s="126" t="str">
        <f t="shared" si="127"/>
        <v/>
      </c>
      <c r="AH738" s="126" t="str">
        <f t="shared" si="128"/>
        <v/>
      </c>
      <c r="AI738" s="126" t="str">
        <f t="shared" si="129"/>
        <v/>
      </c>
      <c r="AJ738" s="126" t="str">
        <f t="shared" si="130"/>
        <v/>
      </c>
      <c r="AK738" s="126" t="str">
        <f t="shared" si="131"/>
        <v/>
      </c>
    </row>
    <row r="739" spans="2:37" x14ac:dyDescent="0.2">
      <c r="B739" s="161">
        <v>727</v>
      </c>
      <c r="C739" s="162"/>
      <c r="D739" s="162"/>
      <c r="E739" s="162"/>
      <c r="F739" s="271"/>
      <c r="G739" s="124"/>
      <c r="H739" s="124"/>
      <c r="I739" s="176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Z739" s="125">
        <v>727</v>
      </c>
      <c r="AA739" s="125" t="str">
        <f t="shared" si="122"/>
        <v/>
      </c>
      <c r="AB739" s="125" t="str">
        <f t="shared" si="123"/>
        <v/>
      </c>
      <c r="AC739" s="125" t="str">
        <f t="shared" si="124"/>
        <v/>
      </c>
      <c r="AD739" s="125" t="str">
        <f t="shared" si="125"/>
        <v/>
      </c>
      <c r="AE739" s="126">
        <v>727</v>
      </c>
      <c r="AF739" s="126" t="str">
        <f t="shared" si="126"/>
        <v/>
      </c>
      <c r="AG739" s="126" t="str">
        <f t="shared" si="127"/>
        <v/>
      </c>
      <c r="AH739" s="126" t="str">
        <f t="shared" si="128"/>
        <v/>
      </c>
      <c r="AI739" s="126" t="str">
        <f t="shared" si="129"/>
        <v/>
      </c>
      <c r="AJ739" s="126" t="str">
        <f t="shared" si="130"/>
        <v/>
      </c>
      <c r="AK739" s="126" t="str">
        <f t="shared" si="131"/>
        <v/>
      </c>
    </row>
    <row r="740" spans="2:37" x14ac:dyDescent="0.2">
      <c r="B740" s="161">
        <v>728</v>
      </c>
      <c r="C740" s="162"/>
      <c r="D740" s="162"/>
      <c r="E740" s="162"/>
      <c r="F740" s="271"/>
      <c r="G740" s="124"/>
      <c r="H740" s="124"/>
      <c r="I740" s="176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Z740" s="125">
        <v>728</v>
      </c>
      <c r="AA740" s="125" t="str">
        <f t="shared" si="122"/>
        <v/>
      </c>
      <c r="AB740" s="125" t="str">
        <f t="shared" si="123"/>
        <v/>
      </c>
      <c r="AC740" s="125" t="str">
        <f t="shared" si="124"/>
        <v/>
      </c>
      <c r="AD740" s="125" t="str">
        <f t="shared" si="125"/>
        <v/>
      </c>
      <c r="AE740" s="126">
        <v>728</v>
      </c>
      <c r="AF740" s="126" t="str">
        <f t="shared" si="126"/>
        <v/>
      </c>
      <c r="AG740" s="126" t="str">
        <f t="shared" si="127"/>
        <v/>
      </c>
      <c r="AH740" s="126" t="str">
        <f t="shared" si="128"/>
        <v/>
      </c>
      <c r="AI740" s="126" t="str">
        <f t="shared" si="129"/>
        <v/>
      </c>
      <c r="AJ740" s="126" t="str">
        <f t="shared" si="130"/>
        <v/>
      </c>
      <c r="AK740" s="126" t="str">
        <f t="shared" si="131"/>
        <v/>
      </c>
    </row>
    <row r="741" spans="2:37" x14ac:dyDescent="0.2">
      <c r="B741" s="161">
        <v>729</v>
      </c>
      <c r="C741" s="162"/>
      <c r="D741" s="162"/>
      <c r="E741" s="162"/>
      <c r="F741" s="271"/>
      <c r="G741" s="124"/>
      <c r="H741" s="124"/>
      <c r="I741" s="176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Z741" s="125">
        <v>729</v>
      </c>
      <c r="AA741" s="125" t="str">
        <f t="shared" si="122"/>
        <v/>
      </c>
      <c r="AB741" s="125" t="str">
        <f t="shared" si="123"/>
        <v/>
      </c>
      <c r="AC741" s="125" t="str">
        <f t="shared" si="124"/>
        <v/>
      </c>
      <c r="AD741" s="125" t="str">
        <f t="shared" si="125"/>
        <v/>
      </c>
      <c r="AE741" s="126">
        <v>729</v>
      </c>
      <c r="AF741" s="126" t="str">
        <f t="shared" si="126"/>
        <v/>
      </c>
      <c r="AG741" s="126" t="str">
        <f t="shared" si="127"/>
        <v/>
      </c>
      <c r="AH741" s="126" t="str">
        <f t="shared" si="128"/>
        <v/>
      </c>
      <c r="AI741" s="126" t="str">
        <f t="shared" si="129"/>
        <v/>
      </c>
      <c r="AJ741" s="126" t="str">
        <f t="shared" si="130"/>
        <v/>
      </c>
      <c r="AK741" s="126" t="str">
        <f t="shared" si="131"/>
        <v/>
      </c>
    </row>
    <row r="742" spans="2:37" x14ac:dyDescent="0.2">
      <c r="B742" s="161">
        <v>730</v>
      </c>
      <c r="C742" s="162"/>
      <c r="D742" s="162"/>
      <c r="E742" s="162"/>
      <c r="F742" s="271"/>
      <c r="G742" s="124"/>
      <c r="H742" s="124"/>
      <c r="I742" s="176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Z742" s="125">
        <v>730</v>
      </c>
      <c r="AA742" s="125" t="str">
        <f t="shared" si="122"/>
        <v/>
      </c>
      <c r="AB742" s="125" t="str">
        <f t="shared" si="123"/>
        <v/>
      </c>
      <c r="AC742" s="125" t="str">
        <f t="shared" si="124"/>
        <v/>
      </c>
      <c r="AD742" s="125" t="str">
        <f t="shared" si="125"/>
        <v/>
      </c>
      <c r="AE742" s="126">
        <v>730</v>
      </c>
      <c r="AF742" s="126" t="str">
        <f t="shared" si="126"/>
        <v/>
      </c>
      <c r="AG742" s="126" t="str">
        <f t="shared" si="127"/>
        <v/>
      </c>
      <c r="AH742" s="126" t="str">
        <f t="shared" si="128"/>
        <v/>
      </c>
      <c r="AI742" s="126" t="str">
        <f t="shared" si="129"/>
        <v/>
      </c>
      <c r="AJ742" s="126" t="str">
        <f t="shared" si="130"/>
        <v/>
      </c>
      <c r="AK742" s="126" t="str">
        <f t="shared" si="131"/>
        <v/>
      </c>
    </row>
    <row r="743" spans="2:37" x14ac:dyDescent="0.2">
      <c r="B743" s="161">
        <v>731</v>
      </c>
      <c r="C743" s="162"/>
      <c r="D743" s="162"/>
      <c r="E743" s="162"/>
      <c r="F743" s="271"/>
      <c r="G743" s="124"/>
      <c r="H743" s="124"/>
      <c r="I743" s="176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Z743" s="125">
        <v>731</v>
      </c>
      <c r="AA743" s="125" t="str">
        <f t="shared" si="122"/>
        <v/>
      </c>
      <c r="AB743" s="125" t="str">
        <f t="shared" si="123"/>
        <v/>
      </c>
      <c r="AC743" s="125" t="str">
        <f t="shared" si="124"/>
        <v/>
      </c>
      <c r="AD743" s="125" t="str">
        <f t="shared" si="125"/>
        <v/>
      </c>
      <c r="AE743" s="126">
        <v>731</v>
      </c>
      <c r="AF743" s="126" t="str">
        <f t="shared" si="126"/>
        <v/>
      </c>
      <c r="AG743" s="126" t="str">
        <f t="shared" si="127"/>
        <v/>
      </c>
      <c r="AH743" s="126" t="str">
        <f t="shared" si="128"/>
        <v/>
      </c>
      <c r="AI743" s="126" t="str">
        <f t="shared" si="129"/>
        <v/>
      </c>
      <c r="AJ743" s="126" t="str">
        <f t="shared" si="130"/>
        <v/>
      </c>
      <c r="AK743" s="126" t="str">
        <f t="shared" si="131"/>
        <v/>
      </c>
    </row>
    <row r="744" spans="2:37" x14ac:dyDescent="0.2">
      <c r="B744" s="161">
        <v>732</v>
      </c>
      <c r="C744" s="162"/>
      <c r="D744" s="162"/>
      <c r="E744" s="162"/>
      <c r="F744" s="271"/>
      <c r="G744" s="124"/>
      <c r="H744" s="124"/>
      <c r="I744" s="176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Z744" s="125">
        <v>732</v>
      </c>
      <c r="AA744" s="125" t="str">
        <f t="shared" si="122"/>
        <v/>
      </c>
      <c r="AB744" s="125" t="str">
        <f t="shared" si="123"/>
        <v/>
      </c>
      <c r="AC744" s="125" t="str">
        <f t="shared" si="124"/>
        <v/>
      </c>
      <c r="AD744" s="125" t="str">
        <f t="shared" si="125"/>
        <v/>
      </c>
      <c r="AE744" s="126">
        <v>732</v>
      </c>
      <c r="AF744" s="126" t="str">
        <f t="shared" si="126"/>
        <v/>
      </c>
      <c r="AG744" s="126" t="str">
        <f t="shared" si="127"/>
        <v/>
      </c>
      <c r="AH744" s="126" t="str">
        <f t="shared" si="128"/>
        <v/>
      </c>
      <c r="AI744" s="126" t="str">
        <f t="shared" si="129"/>
        <v/>
      </c>
      <c r="AJ744" s="126" t="str">
        <f t="shared" si="130"/>
        <v/>
      </c>
      <c r="AK744" s="126" t="str">
        <f t="shared" si="131"/>
        <v/>
      </c>
    </row>
    <row r="745" spans="2:37" x14ac:dyDescent="0.2">
      <c r="B745" s="161">
        <v>733</v>
      </c>
      <c r="C745" s="162"/>
      <c r="D745" s="162"/>
      <c r="E745" s="162"/>
      <c r="F745" s="271"/>
      <c r="G745" s="124"/>
      <c r="H745" s="124"/>
      <c r="I745" s="176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Z745" s="125">
        <v>733</v>
      </c>
      <c r="AA745" s="125" t="str">
        <f t="shared" si="122"/>
        <v/>
      </c>
      <c r="AB745" s="125" t="str">
        <f t="shared" si="123"/>
        <v/>
      </c>
      <c r="AC745" s="125" t="str">
        <f t="shared" si="124"/>
        <v/>
      </c>
      <c r="AD745" s="125" t="str">
        <f t="shared" si="125"/>
        <v/>
      </c>
      <c r="AE745" s="126">
        <v>733</v>
      </c>
      <c r="AF745" s="126" t="str">
        <f t="shared" si="126"/>
        <v/>
      </c>
      <c r="AG745" s="126" t="str">
        <f t="shared" si="127"/>
        <v/>
      </c>
      <c r="AH745" s="126" t="str">
        <f t="shared" si="128"/>
        <v/>
      </c>
      <c r="AI745" s="126" t="str">
        <f t="shared" si="129"/>
        <v/>
      </c>
      <c r="AJ745" s="126" t="str">
        <f t="shared" si="130"/>
        <v/>
      </c>
      <c r="AK745" s="126" t="str">
        <f t="shared" si="131"/>
        <v/>
      </c>
    </row>
    <row r="746" spans="2:37" x14ac:dyDescent="0.2">
      <c r="B746" s="161">
        <v>734</v>
      </c>
      <c r="C746" s="162"/>
      <c r="D746" s="162"/>
      <c r="E746" s="162"/>
      <c r="F746" s="271"/>
      <c r="G746" s="124"/>
      <c r="H746" s="124"/>
      <c r="I746" s="176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Z746" s="125">
        <v>734</v>
      </c>
      <c r="AA746" s="125" t="str">
        <f t="shared" si="122"/>
        <v/>
      </c>
      <c r="AB746" s="125" t="str">
        <f t="shared" si="123"/>
        <v/>
      </c>
      <c r="AC746" s="125" t="str">
        <f t="shared" si="124"/>
        <v/>
      </c>
      <c r="AD746" s="125" t="str">
        <f t="shared" si="125"/>
        <v/>
      </c>
      <c r="AE746" s="126">
        <v>734</v>
      </c>
      <c r="AF746" s="126" t="str">
        <f t="shared" si="126"/>
        <v/>
      </c>
      <c r="AG746" s="126" t="str">
        <f t="shared" si="127"/>
        <v/>
      </c>
      <c r="AH746" s="126" t="str">
        <f t="shared" si="128"/>
        <v/>
      </c>
      <c r="AI746" s="126" t="str">
        <f t="shared" si="129"/>
        <v/>
      </c>
      <c r="AJ746" s="126" t="str">
        <f t="shared" si="130"/>
        <v/>
      </c>
      <c r="AK746" s="126" t="str">
        <f t="shared" si="131"/>
        <v/>
      </c>
    </row>
    <row r="747" spans="2:37" x14ac:dyDescent="0.2">
      <c r="B747" s="161">
        <v>735</v>
      </c>
      <c r="C747" s="162"/>
      <c r="D747" s="162"/>
      <c r="E747" s="162"/>
      <c r="F747" s="271"/>
      <c r="G747" s="124"/>
      <c r="H747" s="124"/>
      <c r="I747" s="176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Z747" s="125">
        <v>735</v>
      </c>
      <c r="AA747" s="125" t="str">
        <f t="shared" si="122"/>
        <v/>
      </c>
      <c r="AB747" s="125" t="str">
        <f t="shared" si="123"/>
        <v/>
      </c>
      <c r="AC747" s="125" t="str">
        <f t="shared" si="124"/>
        <v/>
      </c>
      <c r="AD747" s="125" t="str">
        <f t="shared" si="125"/>
        <v/>
      </c>
      <c r="AE747" s="126">
        <v>735</v>
      </c>
      <c r="AF747" s="126" t="str">
        <f t="shared" si="126"/>
        <v/>
      </c>
      <c r="AG747" s="126" t="str">
        <f t="shared" si="127"/>
        <v/>
      </c>
      <c r="AH747" s="126" t="str">
        <f t="shared" si="128"/>
        <v/>
      </c>
      <c r="AI747" s="126" t="str">
        <f t="shared" si="129"/>
        <v/>
      </c>
      <c r="AJ747" s="126" t="str">
        <f t="shared" si="130"/>
        <v/>
      </c>
      <c r="AK747" s="126" t="str">
        <f t="shared" si="131"/>
        <v/>
      </c>
    </row>
    <row r="748" spans="2:37" x14ac:dyDescent="0.2">
      <c r="B748" s="161">
        <v>736</v>
      </c>
      <c r="C748" s="162"/>
      <c r="D748" s="162"/>
      <c r="E748" s="162"/>
      <c r="F748" s="271"/>
      <c r="G748" s="124"/>
      <c r="H748" s="124"/>
      <c r="I748" s="176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Z748" s="125">
        <v>736</v>
      </c>
      <c r="AA748" s="125" t="str">
        <f t="shared" si="122"/>
        <v/>
      </c>
      <c r="AB748" s="125" t="str">
        <f t="shared" si="123"/>
        <v/>
      </c>
      <c r="AC748" s="125" t="str">
        <f t="shared" si="124"/>
        <v/>
      </c>
      <c r="AD748" s="125" t="str">
        <f t="shared" si="125"/>
        <v/>
      </c>
      <c r="AE748" s="126">
        <v>736</v>
      </c>
      <c r="AF748" s="126" t="str">
        <f t="shared" si="126"/>
        <v/>
      </c>
      <c r="AG748" s="126" t="str">
        <f t="shared" si="127"/>
        <v/>
      </c>
      <c r="AH748" s="126" t="str">
        <f t="shared" si="128"/>
        <v/>
      </c>
      <c r="AI748" s="126" t="str">
        <f t="shared" si="129"/>
        <v/>
      </c>
      <c r="AJ748" s="126" t="str">
        <f t="shared" si="130"/>
        <v/>
      </c>
      <c r="AK748" s="126" t="str">
        <f t="shared" si="131"/>
        <v/>
      </c>
    </row>
    <row r="749" spans="2:37" x14ac:dyDescent="0.2">
      <c r="B749" s="161">
        <v>737</v>
      </c>
      <c r="C749" s="162"/>
      <c r="D749" s="162"/>
      <c r="E749" s="162"/>
      <c r="F749" s="271"/>
      <c r="G749" s="124"/>
      <c r="H749" s="124"/>
      <c r="I749" s="176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Z749" s="125">
        <v>737</v>
      </c>
      <c r="AA749" s="125" t="str">
        <f t="shared" si="122"/>
        <v/>
      </c>
      <c r="AB749" s="125" t="str">
        <f t="shared" si="123"/>
        <v/>
      </c>
      <c r="AC749" s="125" t="str">
        <f t="shared" si="124"/>
        <v/>
      </c>
      <c r="AD749" s="125" t="str">
        <f t="shared" si="125"/>
        <v/>
      </c>
      <c r="AE749" s="126">
        <v>737</v>
      </c>
      <c r="AF749" s="126" t="str">
        <f t="shared" si="126"/>
        <v/>
      </c>
      <c r="AG749" s="126" t="str">
        <f t="shared" si="127"/>
        <v/>
      </c>
      <c r="AH749" s="126" t="str">
        <f t="shared" si="128"/>
        <v/>
      </c>
      <c r="AI749" s="126" t="str">
        <f t="shared" si="129"/>
        <v/>
      </c>
      <c r="AJ749" s="126" t="str">
        <f t="shared" si="130"/>
        <v/>
      </c>
      <c r="AK749" s="126" t="str">
        <f t="shared" si="131"/>
        <v/>
      </c>
    </row>
    <row r="750" spans="2:37" x14ac:dyDescent="0.2">
      <c r="B750" s="161">
        <v>738</v>
      </c>
      <c r="C750" s="162"/>
      <c r="D750" s="162"/>
      <c r="E750" s="162"/>
      <c r="F750" s="271"/>
      <c r="G750" s="124"/>
      <c r="H750" s="124"/>
      <c r="I750" s="176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Z750" s="125">
        <v>738</v>
      </c>
      <c r="AA750" s="125" t="str">
        <f t="shared" si="122"/>
        <v/>
      </c>
      <c r="AB750" s="125" t="str">
        <f t="shared" si="123"/>
        <v/>
      </c>
      <c r="AC750" s="125" t="str">
        <f t="shared" si="124"/>
        <v/>
      </c>
      <c r="AD750" s="125" t="str">
        <f t="shared" si="125"/>
        <v/>
      </c>
      <c r="AE750" s="126">
        <v>738</v>
      </c>
      <c r="AF750" s="126" t="str">
        <f t="shared" si="126"/>
        <v/>
      </c>
      <c r="AG750" s="126" t="str">
        <f t="shared" si="127"/>
        <v/>
      </c>
      <c r="AH750" s="126" t="str">
        <f t="shared" si="128"/>
        <v/>
      </c>
      <c r="AI750" s="126" t="str">
        <f t="shared" si="129"/>
        <v/>
      </c>
      <c r="AJ750" s="126" t="str">
        <f t="shared" si="130"/>
        <v/>
      </c>
      <c r="AK750" s="126" t="str">
        <f t="shared" si="131"/>
        <v/>
      </c>
    </row>
    <row r="751" spans="2:37" x14ac:dyDescent="0.2">
      <c r="B751" s="161">
        <v>739</v>
      </c>
      <c r="C751" s="162"/>
      <c r="D751" s="162"/>
      <c r="E751" s="162"/>
      <c r="F751" s="271"/>
      <c r="G751" s="124"/>
      <c r="H751" s="124"/>
      <c r="I751" s="176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Z751" s="125">
        <v>739</v>
      </c>
      <c r="AA751" s="125" t="str">
        <f t="shared" si="122"/>
        <v/>
      </c>
      <c r="AB751" s="125" t="str">
        <f t="shared" si="123"/>
        <v/>
      </c>
      <c r="AC751" s="125" t="str">
        <f t="shared" si="124"/>
        <v/>
      </c>
      <c r="AD751" s="125" t="str">
        <f t="shared" si="125"/>
        <v/>
      </c>
      <c r="AE751" s="126">
        <v>739</v>
      </c>
      <c r="AF751" s="126" t="str">
        <f t="shared" si="126"/>
        <v/>
      </c>
      <c r="AG751" s="126" t="str">
        <f t="shared" si="127"/>
        <v/>
      </c>
      <c r="AH751" s="126" t="str">
        <f t="shared" si="128"/>
        <v/>
      </c>
      <c r="AI751" s="126" t="str">
        <f t="shared" si="129"/>
        <v/>
      </c>
      <c r="AJ751" s="126" t="str">
        <f t="shared" si="130"/>
        <v/>
      </c>
      <c r="AK751" s="126" t="str">
        <f t="shared" si="131"/>
        <v/>
      </c>
    </row>
    <row r="752" spans="2:37" x14ac:dyDescent="0.2">
      <c r="B752" s="161">
        <v>740</v>
      </c>
      <c r="C752" s="162"/>
      <c r="D752" s="162"/>
      <c r="E752" s="162"/>
      <c r="F752" s="271"/>
      <c r="G752" s="124"/>
      <c r="H752" s="124"/>
      <c r="I752" s="176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Z752" s="125">
        <v>740</v>
      </c>
      <c r="AA752" s="125" t="str">
        <f t="shared" si="122"/>
        <v/>
      </c>
      <c r="AB752" s="125" t="str">
        <f t="shared" si="123"/>
        <v/>
      </c>
      <c r="AC752" s="125" t="str">
        <f t="shared" si="124"/>
        <v/>
      </c>
      <c r="AD752" s="125" t="str">
        <f t="shared" si="125"/>
        <v/>
      </c>
      <c r="AE752" s="126">
        <v>740</v>
      </c>
      <c r="AF752" s="126" t="str">
        <f t="shared" si="126"/>
        <v/>
      </c>
      <c r="AG752" s="126" t="str">
        <f t="shared" si="127"/>
        <v/>
      </c>
      <c r="AH752" s="126" t="str">
        <f t="shared" si="128"/>
        <v/>
      </c>
      <c r="AI752" s="126" t="str">
        <f t="shared" si="129"/>
        <v/>
      </c>
      <c r="AJ752" s="126" t="str">
        <f t="shared" si="130"/>
        <v/>
      </c>
      <c r="AK752" s="126" t="str">
        <f t="shared" si="131"/>
        <v/>
      </c>
    </row>
    <row r="753" spans="2:37" x14ac:dyDescent="0.2">
      <c r="B753" s="161">
        <v>741</v>
      </c>
      <c r="C753" s="162"/>
      <c r="D753" s="162"/>
      <c r="E753" s="162"/>
      <c r="F753" s="271"/>
      <c r="G753" s="124"/>
      <c r="H753" s="124"/>
      <c r="I753" s="176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Z753" s="125">
        <v>741</v>
      </c>
      <c r="AA753" s="125" t="str">
        <f t="shared" si="122"/>
        <v/>
      </c>
      <c r="AB753" s="125" t="str">
        <f t="shared" si="123"/>
        <v/>
      </c>
      <c r="AC753" s="125" t="str">
        <f t="shared" si="124"/>
        <v/>
      </c>
      <c r="AD753" s="125" t="str">
        <f t="shared" si="125"/>
        <v/>
      </c>
      <c r="AE753" s="126">
        <v>741</v>
      </c>
      <c r="AF753" s="126" t="str">
        <f t="shared" si="126"/>
        <v/>
      </c>
      <c r="AG753" s="126" t="str">
        <f t="shared" si="127"/>
        <v/>
      </c>
      <c r="AH753" s="126" t="str">
        <f t="shared" si="128"/>
        <v/>
      </c>
      <c r="AI753" s="126" t="str">
        <f t="shared" si="129"/>
        <v/>
      </c>
      <c r="AJ753" s="126" t="str">
        <f t="shared" si="130"/>
        <v/>
      </c>
      <c r="AK753" s="126" t="str">
        <f t="shared" si="131"/>
        <v/>
      </c>
    </row>
    <row r="754" spans="2:37" x14ac:dyDescent="0.2">
      <c r="B754" s="161">
        <v>742</v>
      </c>
      <c r="C754" s="162"/>
      <c r="D754" s="162"/>
      <c r="E754" s="162"/>
      <c r="F754" s="271"/>
      <c r="G754" s="124"/>
      <c r="H754" s="124"/>
      <c r="I754" s="176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Z754" s="125">
        <v>742</v>
      </c>
      <c r="AA754" s="125" t="str">
        <f t="shared" si="122"/>
        <v/>
      </c>
      <c r="AB754" s="125" t="str">
        <f t="shared" si="123"/>
        <v/>
      </c>
      <c r="AC754" s="125" t="str">
        <f t="shared" si="124"/>
        <v/>
      </c>
      <c r="AD754" s="125" t="str">
        <f t="shared" si="125"/>
        <v/>
      </c>
      <c r="AE754" s="126">
        <v>742</v>
      </c>
      <c r="AF754" s="126" t="str">
        <f t="shared" si="126"/>
        <v/>
      </c>
      <c r="AG754" s="126" t="str">
        <f t="shared" si="127"/>
        <v/>
      </c>
      <c r="AH754" s="126" t="str">
        <f t="shared" si="128"/>
        <v/>
      </c>
      <c r="AI754" s="126" t="str">
        <f t="shared" si="129"/>
        <v/>
      </c>
      <c r="AJ754" s="126" t="str">
        <f t="shared" si="130"/>
        <v/>
      </c>
      <c r="AK754" s="126" t="str">
        <f t="shared" si="131"/>
        <v/>
      </c>
    </row>
    <row r="755" spans="2:37" x14ac:dyDescent="0.2">
      <c r="B755" s="161">
        <v>743</v>
      </c>
      <c r="C755" s="162"/>
      <c r="D755" s="162"/>
      <c r="E755" s="162"/>
      <c r="F755" s="271"/>
      <c r="G755" s="124"/>
      <c r="H755" s="124"/>
      <c r="I755" s="176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Z755" s="125">
        <v>743</v>
      </c>
      <c r="AA755" s="125" t="str">
        <f t="shared" si="122"/>
        <v/>
      </c>
      <c r="AB755" s="125" t="str">
        <f t="shared" si="123"/>
        <v/>
      </c>
      <c r="AC755" s="125" t="str">
        <f t="shared" si="124"/>
        <v/>
      </c>
      <c r="AD755" s="125" t="str">
        <f t="shared" si="125"/>
        <v/>
      </c>
      <c r="AE755" s="126">
        <v>743</v>
      </c>
      <c r="AF755" s="126" t="str">
        <f t="shared" si="126"/>
        <v/>
      </c>
      <c r="AG755" s="126" t="str">
        <f t="shared" si="127"/>
        <v/>
      </c>
      <c r="AH755" s="126" t="str">
        <f t="shared" si="128"/>
        <v/>
      </c>
      <c r="AI755" s="126" t="str">
        <f t="shared" si="129"/>
        <v/>
      </c>
      <c r="AJ755" s="126" t="str">
        <f t="shared" si="130"/>
        <v/>
      </c>
      <c r="AK755" s="126" t="str">
        <f t="shared" si="131"/>
        <v/>
      </c>
    </row>
    <row r="756" spans="2:37" x14ac:dyDescent="0.2">
      <c r="B756" s="161">
        <v>744</v>
      </c>
      <c r="C756" s="162"/>
      <c r="D756" s="162"/>
      <c r="E756" s="162"/>
      <c r="F756" s="271"/>
      <c r="G756" s="124"/>
      <c r="H756" s="124"/>
      <c r="I756" s="176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Z756" s="125">
        <v>744</v>
      </c>
      <c r="AA756" s="125" t="str">
        <f t="shared" si="122"/>
        <v/>
      </c>
      <c r="AB756" s="125" t="str">
        <f t="shared" si="123"/>
        <v/>
      </c>
      <c r="AC756" s="125" t="str">
        <f t="shared" si="124"/>
        <v/>
      </c>
      <c r="AD756" s="125" t="str">
        <f t="shared" si="125"/>
        <v/>
      </c>
      <c r="AE756" s="126">
        <v>744</v>
      </c>
      <c r="AF756" s="126" t="str">
        <f t="shared" si="126"/>
        <v/>
      </c>
      <c r="AG756" s="126" t="str">
        <f t="shared" si="127"/>
        <v/>
      </c>
      <c r="AH756" s="126" t="str">
        <f t="shared" si="128"/>
        <v/>
      </c>
      <c r="AI756" s="126" t="str">
        <f t="shared" si="129"/>
        <v/>
      </c>
      <c r="AJ756" s="126" t="str">
        <f t="shared" si="130"/>
        <v/>
      </c>
      <c r="AK756" s="126" t="str">
        <f t="shared" si="131"/>
        <v/>
      </c>
    </row>
    <row r="757" spans="2:37" x14ac:dyDescent="0.2">
      <c r="B757" s="161">
        <v>745</v>
      </c>
      <c r="C757" s="162"/>
      <c r="D757" s="162"/>
      <c r="E757" s="162"/>
      <c r="F757" s="271"/>
      <c r="G757" s="124"/>
      <c r="H757" s="124"/>
      <c r="I757" s="176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Z757" s="125">
        <v>745</v>
      </c>
      <c r="AA757" s="125" t="str">
        <f t="shared" si="122"/>
        <v/>
      </c>
      <c r="AB757" s="125" t="str">
        <f t="shared" si="123"/>
        <v/>
      </c>
      <c r="AC757" s="125" t="str">
        <f t="shared" si="124"/>
        <v/>
      </c>
      <c r="AD757" s="125" t="str">
        <f t="shared" si="125"/>
        <v/>
      </c>
      <c r="AE757" s="126">
        <v>745</v>
      </c>
      <c r="AF757" s="126" t="str">
        <f t="shared" si="126"/>
        <v/>
      </c>
      <c r="AG757" s="126" t="str">
        <f t="shared" si="127"/>
        <v/>
      </c>
      <c r="AH757" s="126" t="str">
        <f t="shared" si="128"/>
        <v/>
      </c>
      <c r="AI757" s="126" t="str">
        <f t="shared" si="129"/>
        <v/>
      </c>
      <c r="AJ757" s="126" t="str">
        <f t="shared" si="130"/>
        <v/>
      </c>
      <c r="AK757" s="126" t="str">
        <f t="shared" si="131"/>
        <v/>
      </c>
    </row>
    <row r="758" spans="2:37" x14ac:dyDescent="0.2">
      <c r="B758" s="161">
        <v>746</v>
      </c>
      <c r="C758" s="162"/>
      <c r="D758" s="162"/>
      <c r="E758" s="162"/>
      <c r="F758" s="271"/>
      <c r="G758" s="124"/>
      <c r="H758" s="124"/>
      <c r="I758" s="176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Z758" s="125">
        <v>746</v>
      </c>
      <c r="AA758" s="125" t="str">
        <f t="shared" si="122"/>
        <v/>
      </c>
      <c r="AB758" s="125" t="str">
        <f t="shared" si="123"/>
        <v/>
      </c>
      <c r="AC758" s="125" t="str">
        <f t="shared" si="124"/>
        <v/>
      </c>
      <c r="AD758" s="125" t="str">
        <f t="shared" si="125"/>
        <v/>
      </c>
      <c r="AE758" s="126">
        <v>746</v>
      </c>
      <c r="AF758" s="126" t="str">
        <f t="shared" si="126"/>
        <v/>
      </c>
      <c r="AG758" s="126" t="str">
        <f t="shared" si="127"/>
        <v/>
      </c>
      <c r="AH758" s="126" t="str">
        <f t="shared" si="128"/>
        <v/>
      </c>
      <c r="AI758" s="126" t="str">
        <f t="shared" si="129"/>
        <v/>
      </c>
      <c r="AJ758" s="126" t="str">
        <f t="shared" si="130"/>
        <v/>
      </c>
      <c r="AK758" s="126" t="str">
        <f t="shared" si="131"/>
        <v/>
      </c>
    </row>
    <row r="759" spans="2:37" x14ac:dyDescent="0.2">
      <c r="B759" s="161">
        <v>747</v>
      </c>
      <c r="C759" s="162"/>
      <c r="D759" s="162"/>
      <c r="E759" s="162"/>
      <c r="F759" s="271"/>
      <c r="G759" s="124"/>
      <c r="H759" s="124"/>
      <c r="I759" s="176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Z759" s="125">
        <v>747</v>
      </c>
      <c r="AA759" s="125" t="str">
        <f t="shared" si="122"/>
        <v/>
      </c>
      <c r="AB759" s="125" t="str">
        <f t="shared" si="123"/>
        <v/>
      </c>
      <c r="AC759" s="125" t="str">
        <f t="shared" si="124"/>
        <v/>
      </c>
      <c r="AD759" s="125" t="str">
        <f t="shared" si="125"/>
        <v/>
      </c>
      <c r="AE759" s="126">
        <v>747</v>
      </c>
      <c r="AF759" s="126" t="str">
        <f t="shared" si="126"/>
        <v/>
      </c>
      <c r="AG759" s="126" t="str">
        <f t="shared" si="127"/>
        <v/>
      </c>
      <c r="AH759" s="126" t="str">
        <f t="shared" si="128"/>
        <v/>
      </c>
      <c r="AI759" s="126" t="str">
        <f t="shared" si="129"/>
        <v/>
      </c>
      <c r="AJ759" s="126" t="str">
        <f t="shared" si="130"/>
        <v/>
      </c>
      <c r="AK759" s="126" t="str">
        <f t="shared" si="131"/>
        <v/>
      </c>
    </row>
    <row r="760" spans="2:37" x14ac:dyDescent="0.2">
      <c r="B760" s="161">
        <v>748</v>
      </c>
      <c r="C760" s="162"/>
      <c r="D760" s="162"/>
      <c r="E760" s="162"/>
      <c r="F760" s="271"/>
      <c r="G760" s="124"/>
      <c r="H760" s="124"/>
      <c r="I760" s="176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Z760" s="125">
        <v>748</v>
      </c>
      <c r="AA760" s="125" t="str">
        <f t="shared" si="122"/>
        <v/>
      </c>
      <c r="AB760" s="125" t="str">
        <f t="shared" si="123"/>
        <v/>
      </c>
      <c r="AC760" s="125" t="str">
        <f t="shared" si="124"/>
        <v/>
      </c>
      <c r="AD760" s="125" t="str">
        <f t="shared" si="125"/>
        <v/>
      </c>
      <c r="AE760" s="126">
        <v>748</v>
      </c>
      <c r="AF760" s="126" t="str">
        <f t="shared" si="126"/>
        <v/>
      </c>
      <c r="AG760" s="126" t="str">
        <f t="shared" si="127"/>
        <v/>
      </c>
      <c r="AH760" s="126" t="str">
        <f t="shared" si="128"/>
        <v/>
      </c>
      <c r="AI760" s="126" t="str">
        <f t="shared" si="129"/>
        <v/>
      </c>
      <c r="AJ760" s="126" t="str">
        <f t="shared" si="130"/>
        <v/>
      </c>
      <c r="AK760" s="126" t="str">
        <f t="shared" si="131"/>
        <v/>
      </c>
    </row>
    <row r="761" spans="2:37" x14ac:dyDescent="0.2">
      <c r="B761" s="161">
        <v>749</v>
      </c>
      <c r="C761" s="162"/>
      <c r="D761" s="162"/>
      <c r="E761" s="162"/>
      <c r="F761" s="271"/>
      <c r="G761" s="124"/>
      <c r="H761" s="124"/>
      <c r="I761" s="176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Z761" s="125">
        <v>749</v>
      </c>
      <c r="AA761" s="125" t="str">
        <f t="shared" si="122"/>
        <v/>
      </c>
      <c r="AB761" s="125" t="str">
        <f t="shared" si="123"/>
        <v/>
      </c>
      <c r="AC761" s="125" t="str">
        <f t="shared" si="124"/>
        <v/>
      </c>
      <c r="AD761" s="125" t="str">
        <f t="shared" si="125"/>
        <v/>
      </c>
      <c r="AE761" s="126">
        <v>749</v>
      </c>
      <c r="AF761" s="126" t="str">
        <f t="shared" si="126"/>
        <v/>
      </c>
      <c r="AG761" s="126" t="str">
        <f t="shared" si="127"/>
        <v/>
      </c>
      <c r="AH761" s="126" t="str">
        <f t="shared" si="128"/>
        <v/>
      </c>
      <c r="AI761" s="126" t="str">
        <f t="shared" si="129"/>
        <v/>
      </c>
      <c r="AJ761" s="126" t="str">
        <f t="shared" si="130"/>
        <v/>
      </c>
      <c r="AK761" s="126" t="str">
        <f t="shared" si="131"/>
        <v/>
      </c>
    </row>
    <row r="762" spans="2:37" x14ac:dyDescent="0.2">
      <c r="B762" s="161">
        <v>750</v>
      </c>
      <c r="C762" s="162"/>
      <c r="D762" s="162"/>
      <c r="E762" s="162"/>
      <c r="F762" s="271"/>
      <c r="G762" s="124"/>
      <c r="H762" s="124"/>
      <c r="I762" s="176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Z762" s="125">
        <v>750</v>
      </c>
      <c r="AA762" s="125" t="str">
        <f t="shared" si="122"/>
        <v/>
      </c>
      <c r="AB762" s="125" t="str">
        <f t="shared" si="123"/>
        <v/>
      </c>
      <c r="AC762" s="125" t="str">
        <f t="shared" si="124"/>
        <v/>
      </c>
      <c r="AD762" s="125" t="str">
        <f t="shared" si="125"/>
        <v/>
      </c>
      <c r="AE762" s="126">
        <v>750</v>
      </c>
      <c r="AF762" s="126" t="str">
        <f t="shared" si="126"/>
        <v/>
      </c>
      <c r="AG762" s="126" t="str">
        <f t="shared" si="127"/>
        <v/>
      </c>
      <c r="AH762" s="126" t="str">
        <f t="shared" si="128"/>
        <v/>
      </c>
      <c r="AI762" s="126" t="str">
        <f t="shared" si="129"/>
        <v/>
      </c>
      <c r="AJ762" s="126" t="str">
        <f t="shared" si="130"/>
        <v/>
      </c>
      <c r="AK762" s="126" t="str">
        <f t="shared" si="131"/>
        <v/>
      </c>
    </row>
    <row r="763" spans="2:37" x14ac:dyDescent="0.2">
      <c r="B763" s="161">
        <v>751</v>
      </c>
      <c r="C763" s="162"/>
      <c r="D763" s="162"/>
      <c r="E763" s="162"/>
      <c r="F763" s="271"/>
      <c r="G763" s="124"/>
      <c r="H763" s="124"/>
      <c r="I763" s="176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Z763" s="125">
        <v>751</v>
      </c>
      <c r="AA763" s="125" t="str">
        <f t="shared" si="122"/>
        <v/>
      </c>
      <c r="AB763" s="125" t="str">
        <f t="shared" si="123"/>
        <v/>
      </c>
      <c r="AC763" s="125" t="str">
        <f t="shared" si="124"/>
        <v/>
      </c>
      <c r="AD763" s="125" t="str">
        <f t="shared" si="125"/>
        <v/>
      </c>
      <c r="AE763" s="126">
        <v>751</v>
      </c>
      <c r="AF763" s="126" t="str">
        <f t="shared" si="126"/>
        <v/>
      </c>
      <c r="AG763" s="126" t="str">
        <f t="shared" si="127"/>
        <v/>
      </c>
      <c r="AH763" s="126" t="str">
        <f t="shared" si="128"/>
        <v/>
      </c>
      <c r="AI763" s="126" t="str">
        <f t="shared" si="129"/>
        <v/>
      </c>
      <c r="AJ763" s="126" t="str">
        <f t="shared" si="130"/>
        <v/>
      </c>
      <c r="AK763" s="126" t="str">
        <f t="shared" si="131"/>
        <v/>
      </c>
    </row>
    <row r="764" spans="2:37" x14ac:dyDescent="0.2">
      <c r="B764" s="161">
        <v>752</v>
      </c>
      <c r="C764" s="162"/>
      <c r="D764" s="162"/>
      <c r="E764" s="162"/>
      <c r="F764" s="271"/>
      <c r="G764" s="124"/>
      <c r="H764" s="124"/>
      <c r="I764" s="176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Z764" s="125">
        <v>752</v>
      </c>
      <c r="AA764" s="125" t="str">
        <f t="shared" si="122"/>
        <v/>
      </c>
      <c r="AB764" s="125" t="str">
        <f t="shared" si="123"/>
        <v/>
      </c>
      <c r="AC764" s="125" t="str">
        <f t="shared" si="124"/>
        <v/>
      </c>
      <c r="AD764" s="125" t="str">
        <f t="shared" si="125"/>
        <v/>
      </c>
      <c r="AE764" s="126">
        <v>752</v>
      </c>
      <c r="AF764" s="126" t="str">
        <f t="shared" si="126"/>
        <v/>
      </c>
      <c r="AG764" s="126" t="str">
        <f t="shared" si="127"/>
        <v/>
      </c>
      <c r="AH764" s="126" t="str">
        <f t="shared" si="128"/>
        <v/>
      </c>
      <c r="AI764" s="126" t="str">
        <f t="shared" si="129"/>
        <v/>
      </c>
      <c r="AJ764" s="126" t="str">
        <f t="shared" si="130"/>
        <v/>
      </c>
      <c r="AK764" s="126" t="str">
        <f t="shared" si="131"/>
        <v/>
      </c>
    </row>
    <row r="765" spans="2:37" x14ac:dyDescent="0.2">
      <c r="B765" s="161">
        <v>753</v>
      </c>
      <c r="C765" s="162"/>
      <c r="D765" s="162"/>
      <c r="E765" s="162"/>
      <c r="F765" s="271"/>
      <c r="G765" s="124"/>
      <c r="H765" s="124"/>
      <c r="I765" s="176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Z765" s="125">
        <v>753</v>
      </c>
      <c r="AA765" s="125" t="str">
        <f t="shared" si="122"/>
        <v/>
      </c>
      <c r="AB765" s="125" t="str">
        <f t="shared" si="123"/>
        <v/>
      </c>
      <c r="AC765" s="125" t="str">
        <f t="shared" si="124"/>
        <v/>
      </c>
      <c r="AD765" s="125" t="str">
        <f t="shared" si="125"/>
        <v/>
      </c>
      <c r="AE765" s="126">
        <v>753</v>
      </c>
      <c r="AF765" s="126" t="str">
        <f t="shared" si="126"/>
        <v/>
      </c>
      <c r="AG765" s="126" t="str">
        <f t="shared" si="127"/>
        <v/>
      </c>
      <c r="AH765" s="126" t="str">
        <f t="shared" si="128"/>
        <v/>
      </c>
      <c r="AI765" s="126" t="str">
        <f t="shared" si="129"/>
        <v/>
      </c>
      <c r="AJ765" s="126" t="str">
        <f t="shared" si="130"/>
        <v/>
      </c>
      <c r="AK765" s="126" t="str">
        <f t="shared" si="131"/>
        <v/>
      </c>
    </row>
    <row r="766" spans="2:37" x14ac:dyDescent="0.2">
      <c r="B766" s="161">
        <v>754</v>
      </c>
      <c r="C766" s="162"/>
      <c r="D766" s="162"/>
      <c r="E766" s="162"/>
      <c r="F766" s="271"/>
      <c r="G766" s="124"/>
      <c r="H766" s="124"/>
      <c r="I766" s="176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Z766" s="125">
        <v>754</v>
      </c>
      <c r="AA766" s="125" t="str">
        <f t="shared" si="122"/>
        <v/>
      </c>
      <c r="AB766" s="125" t="str">
        <f t="shared" si="123"/>
        <v/>
      </c>
      <c r="AC766" s="125" t="str">
        <f t="shared" si="124"/>
        <v/>
      </c>
      <c r="AD766" s="125" t="str">
        <f t="shared" si="125"/>
        <v/>
      </c>
      <c r="AE766" s="126">
        <v>754</v>
      </c>
      <c r="AF766" s="126" t="str">
        <f t="shared" si="126"/>
        <v/>
      </c>
      <c r="AG766" s="126" t="str">
        <f t="shared" si="127"/>
        <v/>
      </c>
      <c r="AH766" s="126" t="str">
        <f t="shared" si="128"/>
        <v/>
      </c>
      <c r="AI766" s="126" t="str">
        <f t="shared" si="129"/>
        <v/>
      </c>
      <c r="AJ766" s="126" t="str">
        <f t="shared" si="130"/>
        <v/>
      </c>
      <c r="AK766" s="126" t="str">
        <f t="shared" si="131"/>
        <v/>
      </c>
    </row>
    <row r="767" spans="2:37" x14ac:dyDescent="0.2">
      <c r="B767" s="161">
        <v>755</v>
      </c>
      <c r="C767" s="162"/>
      <c r="D767" s="162"/>
      <c r="E767" s="162"/>
      <c r="F767" s="271"/>
      <c r="G767" s="124"/>
      <c r="H767" s="124"/>
      <c r="I767" s="176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Z767" s="125">
        <v>755</v>
      </c>
      <c r="AA767" s="125" t="str">
        <f t="shared" si="122"/>
        <v/>
      </c>
      <c r="AB767" s="125" t="str">
        <f t="shared" si="123"/>
        <v/>
      </c>
      <c r="AC767" s="125" t="str">
        <f t="shared" si="124"/>
        <v/>
      </c>
      <c r="AD767" s="125" t="str">
        <f t="shared" si="125"/>
        <v/>
      </c>
      <c r="AE767" s="126">
        <v>755</v>
      </c>
      <c r="AF767" s="126" t="str">
        <f t="shared" si="126"/>
        <v/>
      </c>
      <c r="AG767" s="126" t="str">
        <f t="shared" si="127"/>
        <v/>
      </c>
      <c r="AH767" s="126" t="str">
        <f t="shared" si="128"/>
        <v/>
      </c>
      <c r="AI767" s="126" t="str">
        <f t="shared" si="129"/>
        <v/>
      </c>
      <c r="AJ767" s="126" t="str">
        <f t="shared" si="130"/>
        <v/>
      </c>
      <c r="AK767" s="126" t="str">
        <f t="shared" si="131"/>
        <v/>
      </c>
    </row>
    <row r="768" spans="2:37" x14ac:dyDescent="0.2">
      <c r="B768" s="161">
        <v>756</v>
      </c>
      <c r="C768" s="162"/>
      <c r="D768" s="162"/>
      <c r="E768" s="162"/>
      <c r="F768" s="271"/>
      <c r="G768" s="124"/>
      <c r="H768" s="124"/>
      <c r="I768" s="176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Z768" s="125">
        <v>756</v>
      </c>
      <c r="AA768" s="125" t="str">
        <f t="shared" si="122"/>
        <v/>
      </c>
      <c r="AB768" s="125" t="str">
        <f t="shared" si="123"/>
        <v/>
      </c>
      <c r="AC768" s="125" t="str">
        <f t="shared" si="124"/>
        <v/>
      </c>
      <c r="AD768" s="125" t="str">
        <f t="shared" si="125"/>
        <v/>
      </c>
      <c r="AE768" s="126">
        <v>756</v>
      </c>
      <c r="AF768" s="126" t="str">
        <f t="shared" si="126"/>
        <v/>
      </c>
      <c r="AG768" s="126" t="str">
        <f t="shared" si="127"/>
        <v/>
      </c>
      <c r="AH768" s="126" t="str">
        <f t="shared" si="128"/>
        <v/>
      </c>
      <c r="AI768" s="126" t="str">
        <f t="shared" si="129"/>
        <v/>
      </c>
      <c r="AJ768" s="126" t="str">
        <f t="shared" si="130"/>
        <v/>
      </c>
      <c r="AK768" s="126" t="str">
        <f t="shared" si="131"/>
        <v/>
      </c>
    </row>
    <row r="769" spans="2:37" x14ac:dyDescent="0.2">
      <c r="B769" s="161">
        <v>757</v>
      </c>
      <c r="C769" s="162"/>
      <c r="D769" s="162"/>
      <c r="E769" s="162"/>
      <c r="F769" s="271"/>
      <c r="G769" s="124"/>
      <c r="H769" s="124"/>
      <c r="I769" s="176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Z769" s="125">
        <v>757</v>
      </c>
      <c r="AA769" s="125" t="str">
        <f t="shared" si="122"/>
        <v/>
      </c>
      <c r="AB769" s="125" t="str">
        <f t="shared" si="123"/>
        <v/>
      </c>
      <c r="AC769" s="125" t="str">
        <f t="shared" si="124"/>
        <v/>
      </c>
      <c r="AD769" s="125" t="str">
        <f t="shared" si="125"/>
        <v/>
      </c>
      <c r="AE769" s="126">
        <v>757</v>
      </c>
      <c r="AF769" s="126" t="str">
        <f t="shared" si="126"/>
        <v/>
      </c>
      <c r="AG769" s="126" t="str">
        <f t="shared" si="127"/>
        <v/>
      </c>
      <c r="AH769" s="126" t="str">
        <f t="shared" si="128"/>
        <v/>
      </c>
      <c r="AI769" s="126" t="str">
        <f t="shared" si="129"/>
        <v/>
      </c>
      <c r="AJ769" s="126" t="str">
        <f t="shared" si="130"/>
        <v/>
      </c>
      <c r="AK769" s="126" t="str">
        <f t="shared" si="131"/>
        <v/>
      </c>
    </row>
    <row r="770" spans="2:37" x14ac:dyDescent="0.2">
      <c r="B770" s="161">
        <v>758</v>
      </c>
      <c r="C770" s="162"/>
      <c r="D770" s="162"/>
      <c r="E770" s="162"/>
      <c r="F770" s="271"/>
      <c r="G770" s="124"/>
      <c r="H770" s="124"/>
      <c r="I770" s="176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Z770" s="125">
        <v>758</v>
      </c>
      <c r="AA770" s="125" t="str">
        <f t="shared" si="122"/>
        <v/>
      </c>
      <c r="AB770" s="125" t="str">
        <f t="shared" si="123"/>
        <v/>
      </c>
      <c r="AC770" s="125" t="str">
        <f t="shared" si="124"/>
        <v/>
      </c>
      <c r="AD770" s="125" t="str">
        <f t="shared" si="125"/>
        <v/>
      </c>
      <c r="AE770" s="126">
        <v>758</v>
      </c>
      <c r="AF770" s="126" t="str">
        <f t="shared" si="126"/>
        <v/>
      </c>
      <c r="AG770" s="126" t="str">
        <f t="shared" si="127"/>
        <v/>
      </c>
      <c r="AH770" s="126" t="str">
        <f t="shared" si="128"/>
        <v/>
      </c>
      <c r="AI770" s="126" t="str">
        <f t="shared" si="129"/>
        <v/>
      </c>
      <c r="AJ770" s="126" t="str">
        <f t="shared" si="130"/>
        <v/>
      </c>
      <c r="AK770" s="126" t="str">
        <f t="shared" si="131"/>
        <v/>
      </c>
    </row>
    <row r="771" spans="2:37" x14ac:dyDescent="0.2">
      <c r="B771" s="161">
        <v>759</v>
      </c>
      <c r="C771" s="162"/>
      <c r="D771" s="162"/>
      <c r="E771" s="162"/>
      <c r="F771" s="271"/>
      <c r="G771" s="124"/>
      <c r="H771" s="124"/>
      <c r="I771" s="176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Z771" s="125">
        <v>759</v>
      </c>
      <c r="AA771" s="125" t="str">
        <f t="shared" si="122"/>
        <v/>
      </c>
      <c r="AB771" s="125" t="str">
        <f t="shared" si="123"/>
        <v/>
      </c>
      <c r="AC771" s="125" t="str">
        <f t="shared" si="124"/>
        <v/>
      </c>
      <c r="AD771" s="125" t="str">
        <f t="shared" si="125"/>
        <v/>
      </c>
      <c r="AE771" s="126">
        <v>759</v>
      </c>
      <c r="AF771" s="126" t="str">
        <f t="shared" si="126"/>
        <v/>
      </c>
      <c r="AG771" s="126" t="str">
        <f t="shared" si="127"/>
        <v/>
      </c>
      <c r="AH771" s="126" t="str">
        <f t="shared" si="128"/>
        <v/>
      </c>
      <c r="AI771" s="126" t="str">
        <f t="shared" si="129"/>
        <v/>
      </c>
      <c r="AJ771" s="126" t="str">
        <f t="shared" si="130"/>
        <v/>
      </c>
      <c r="AK771" s="126" t="str">
        <f t="shared" si="131"/>
        <v/>
      </c>
    </row>
    <row r="772" spans="2:37" x14ac:dyDescent="0.2">
      <c r="B772" s="161">
        <v>760</v>
      </c>
      <c r="C772" s="162"/>
      <c r="D772" s="162"/>
      <c r="E772" s="162"/>
      <c r="F772" s="271"/>
      <c r="G772" s="124"/>
      <c r="H772" s="124"/>
      <c r="I772" s="176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Z772" s="125">
        <v>760</v>
      </c>
      <c r="AA772" s="125" t="str">
        <f t="shared" si="122"/>
        <v/>
      </c>
      <c r="AB772" s="125" t="str">
        <f t="shared" si="123"/>
        <v/>
      </c>
      <c r="AC772" s="125" t="str">
        <f t="shared" si="124"/>
        <v/>
      </c>
      <c r="AD772" s="125" t="str">
        <f t="shared" si="125"/>
        <v/>
      </c>
      <c r="AE772" s="126">
        <v>760</v>
      </c>
      <c r="AF772" s="126" t="str">
        <f t="shared" si="126"/>
        <v/>
      </c>
      <c r="AG772" s="126" t="str">
        <f t="shared" si="127"/>
        <v/>
      </c>
      <c r="AH772" s="126" t="str">
        <f t="shared" si="128"/>
        <v/>
      </c>
      <c r="AI772" s="126" t="str">
        <f t="shared" si="129"/>
        <v/>
      </c>
      <c r="AJ772" s="126" t="str">
        <f t="shared" si="130"/>
        <v/>
      </c>
      <c r="AK772" s="126" t="str">
        <f t="shared" si="131"/>
        <v/>
      </c>
    </row>
    <row r="773" spans="2:37" x14ac:dyDescent="0.2">
      <c r="B773" s="161">
        <v>761</v>
      </c>
      <c r="C773" s="162"/>
      <c r="D773" s="162"/>
      <c r="E773" s="162"/>
      <c r="F773" s="271"/>
      <c r="G773" s="124"/>
      <c r="H773" s="124"/>
      <c r="I773" s="176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Z773" s="125">
        <v>761</v>
      </c>
      <c r="AA773" s="125" t="str">
        <f t="shared" si="122"/>
        <v/>
      </c>
      <c r="AB773" s="125" t="str">
        <f t="shared" si="123"/>
        <v/>
      </c>
      <c r="AC773" s="125" t="str">
        <f t="shared" si="124"/>
        <v/>
      </c>
      <c r="AD773" s="125" t="str">
        <f t="shared" si="125"/>
        <v/>
      </c>
      <c r="AE773" s="126">
        <v>761</v>
      </c>
      <c r="AF773" s="126" t="str">
        <f t="shared" si="126"/>
        <v/>
      </c>
      <c r="AG773" s="126" t="str">
        <f t="shared" si="127"/>
        <v/>
      </c>
      <c r="AH773" s="126" t="str">
        <f t="shared" si="128"/>
        <v/>
      </c>
      <c r="AI773" s="126" t="str">
        <f t="shared" si="129"/>
        <v/>
      </c>
      <c r="AJ773" s="126" t="str">
        <f t="shared" si="130"/>
        <v/>
      </c>
      <c r="AK773" s="126" t="str">
        <f t="shared" si="131"/>
        <v/>
      </c>
    </row>
    <row r="774" spans="2:37" x14ac:dyDescent="0.2">
      <c r="B774" s="161">
        <v>762</v>
      </c>
      <c r="C774" s="162"/>
      <c r="D774" s="162"/>
      <c r="E774" s="162"/>
      <c r="F774" s="271"/>
      <c r="G774" s="124"/>
      <c r="H774" s="124"/>
      <c r="I774" s="176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Z774" s="125">
        <v>762</v>
      </c>
      <c r="AA774" s="125" t="str">
        <f t="shared" si="122"/>
        <v/>
      </c>
      <c r="AB774" s="125" t="str">
        <f t="shared" si="123"/>
        <v/>
      </c>
      <c r="AC774" s="125" t="str">
        <f t="shared" si="124"/>
        <v/>
      </c>
      <c r="AD774" s="125" t="str">
        <f t="shared" si="125"/>
        <v/>
      </c>
      <c r="AE774" s="126">
        <v>762</v>
      </c>
      <c r="AF774" s="126" t="str">
        <f t="shared" si="126"/>
        <v/>
      </c>
      <c r="AG774" s="126" t="str">
        <f t="shared" si="127"/>
        <v/>
      </c>
      <c r="AH774" s="126" t="str">
        <f t="shared" si="128"/>
        <v/>
      </c>
      <c r="AI774" s="126" t="str">
        <f t="shared" si="129"/>
        <v/>
      </c>
      <c r="AJ774" s="126" t="str">
        <f t="shared" si="130"/>
        <v/>
      </c>
      <c r="AK774" s="126" t="str">
        <f t="shared" si="131"/>
        <v/>
      </c>
    </row>
    <row r="775" spans="2:37" x14ac:dyDescent="0.2">
      <c r="B775" s="161">
        <v>763</v>
      </c>
      <c r="C775" s="162"/>
      <c r="D775" s="162"/>
      <c r="E775" s="162"/>
      <c r="F775" s="271"/>
      <c r="G775" s="124"/>
      <c r="H775" s="124"/>
      <c r="I775" s="176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Z775" s="125">
        <v>763</v>
      </c>
      <c r="AA775" s="125" t="str">
        <f t="shared" si="122"/>
        <v/>
      </c>
      <c r="AB775" s="125" t="str">
        <f t="shared" si="123"/>
        <v/>
      </c>
      <c r="AC775" s="125" t="str">
        <f t="shared" si="124"/>
        <v/>
      </c>
      <c r="AD775" s="125" t="str">
        <f t="shared" si="125"/>
        <v/>
      </c>
      <c r="AE775" s="126">
        <v>763</v>
      </c>
      <c r="AF775" s="126" t="str">
        <f t="shared" si="126"/>
        <v/>
      </c>
      <c r="AG775" s="126" t="str">
        <f t="shared" si="127"/>
        <v/>
      </c>
      <c r="AH775" s="126" t="str">
        <f t="shared" si="128"/>
        <v/>
      </c>
      <c r="AI775" s="126" t="str">
        <f t="shared" si="129"/>
        <v/>
      </c>
      <c r="AJ775" s="126" t="str">
        <f t="shared" si="130"/>
        <v/>
      </c>
      <c r="AK775" s="126" t="str">
        <f t="shared" si="131"/>
        <v/>
      </c>
    </row>
    <row r="776" spans="2:37" x14ac:dyDescent="0.2">
      <c r="B776" s="161">
        <v>764</v>
      </c>
      <c r="C776" s="162"/>
      <c r="D776" s="162"/>
      <c r="E776" s="162"/>
      <c r="F776" s="271"/>
      <c r="G776" s="124"/>
      <c r="H776" s="124"/>
      <c r="I776" s="176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Z776" s="125">
        <v>764</v>
      </c>
      <c r="AA776" s="125" t="str">
        <f t="shared" si="122"/>
        <v/>
      </c>
      <c r="AB776" s="125" t="str">
        <f t="shared" si="123"/>
        <v/>
      </c>
      <c r="AC776" s="125" t="str">
        <f t="shared" si="124"/>
        <v/>
      </c>
      <c r="AD776" s="125" t="str">
        <f t="shared" si="125"/>
        <v/>
      </c>
      <c r="AE776" s="126">
        <v>764</v>
      </c>
      <c r="AF776" s="126" t="str">
        <f t="shared" si="126"/>
        <v/>
      </c>
      <c r="AG776" s="126" t="str">
        <f t="shared" si="127"/>
        <v/>
      </c>
      <c r="AH776" s="126" t="str">
        <f t="shared" si="128"/>
        <v/>
      </c>
      <c r="AI776" s="126" t="str">
        <f t="shared" si="129"/>
        <v/>
      </c>
      <c r="AJ776" s="126" t="str">
        <f t="shared" si="130"/>
        <v/>
      </c>
      <c r="AK776" s="126" t="str">
        <f t="shared" si="131"/>
        <v/>
      </c>
    </row>
    <row r="777" spans="2:37" x14ac:dyDescent="0.2">
      <c r="B777" s="161">
        <v>765</v>
      </c>
      <c r="C777" s="162"/>
      <c r="D777" s="162"/>
      <c r="E777" s="162"/>
      <c r="F777" s="271"/>
      <c r="G777" s="124"/>
      <c r="H777" s="124"/>
      <c r="I777" s="176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Z777" s="125">
        <v>765</v>
      </c>
      <c r="AA777" s="125" t="str">
        <f t="shared" si="122"/>
        <v/>
      </c>
      <c r="AB777" s="125" t="str">
        <f t="shared" si="123"/>
        <v/>
      </c>
      <c r="AC777" s="125" t="str">
        <f t="shared" si="124"/>
        <v/>
      </c>
      <c r="AD777" s="125" t="str">
        <f t="shared" si="125"/>
        <v/>
      </c>
      <c r="AE777" s="126">
        <v>765</v>
      </c>
      <c r="AF777" s="126" t="str">
        <f t="shared" si="126"/>
        <v/>
      </c>
      <c r="AG777" s="126" t="str">
        <f t="shared" si="127"/>
        <v/>
      </c>
      <c r="AH777" s="126" t="str">
        <f t="shared" si="128"/>
        <v/>
      </c>
      <c r="AI777" s="126" t="str">
        <f t="shared" si="129"/>
        <v/>
      </c>
      <c r="AJ777" s="126" t="str">
        <f t="shared" si="130"/>
        <v/>
      </c>
      <c r="AK777" s="126" t="str">
        <f t="shared" si="131"/>
        <v/>
      </c>
    </row>
    <row r="778" spans="2:37" x14ac:dyDescent="0.2">
      <c r="B778" s="161">
        <v>766</v>
      </c>
      <c r="C778" s="162"/>
      <c r="D778" s="162"/>
      <c r="E778" s="162"/>
      <c r="F778" s="271"/>
      <c r="G778" s="124"/>
      <c r="H778" s="124"/>
      <c r="I778" s="176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Z778" s="125">
        <v>766</v>
      </c>
      <c r="AA778" s="125" t="str">
        <f t="shared" si="122"/>
        <v/>
      </c>
      <c r="AB778" s="125" t="str">
        <f t="shared" si="123"/>
        <v/>
      </c>
      <c r="AC778" s="125" t="str">
        <f t="shared" si="124"/>
        <v/>
      </c>
      <c r="AD778" s="125" t="str">
        <f t="shared" si="125"/>
        <v/>
      </c>
      <c r="AE778" s="126">
        <v>766</v>
      </c>
      <c r="AF778" s="126" t="str">
        <f t="shared" si="126"/>
        <v/>
      </c>
      <c r="AG778" s="126" t="str">
        <f t="shared" si="127"/>
        <v/>
      </c>
      <c r="AH778" s="126" t="str">
        <f t="shared" si="128"/>
        <v/>
      </c>
      <c r="AI778" s="126" t="str">
        <f t="shared" si="129"/>
        <v/>
      </c>
      <c r="AJ778" s="126" t="str">
        <f t="shared" si="130"/>
        <v/>
      </c>
      <c r="AK778" s="126" t="str">
        <f t="shared" si="131"/>
        <v/>
      </c>
    </row>
    <row r="779" spans="2:37" x14ac:dyDescent="0.2">
      <c r="B779" s="161">
        <v>767</v>
      </c>
      <c r="C779" s="162"/>
      <c r="D779" s="162"/>
      <c r="E779" s="162"/>
      <c r="F779" s="271"/>
      <c r="G779" s="124"/>
      <c r="H779" s="124"/>
      <c r="I779" s="176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Z779" s="125">
        <v>767</v>
      </c>
      <c r="AA779" s="125" t="str">
        <f t="shared" si="122"/>
        <v/>
      </c>
      <c r="AB779" s="125" t="str">
        <f t="shared" si="123"/>
        <v/>
      </c>
      <c r="AC779" s="125" t="str">
        <f t="shared" si="124"/>
        <v/>
      </c>
      <c r="AD779" s="125" t="str">
        <f t="shared" si="125"/>
        <v/>
      </c>
      <c r="AE779" s="126">
        <v>767</v>
      </c>
      <c r="AF779" s="126" t="str">
        <f t="shared" si="126"/>
        <v/>
      </c>
      <c r="AG779" s="126" t="str">
        <f t="shared" si="127"/>
        <v/>
      </c>
      <c r="AH779" s="126" t="str">
        <f t="shared" si="128"/>
        <v/>
      </c>
      <c r="AI779" s="126" t="str">
        <f t="shared" si="129"/>
        <v/>
      </c>
      <c r="AJ779" s="126" t="str">
        <f t="shared" si="130"/>
        <v/>
      </c>
      <c r="AK779" s="126" t="str">
        <f t="shared" si="131"/>
        <v/>
      </c>
    </row>
    <row r="780" spans="2:37" x14ac:dyDescent="0.2">
      <c r="B780" s="161">
        <v>768</v>
      </c>
      <c r="C780" s="162"/>
      <c r="D780" s="162"/>
      <c r="E780" s="162"/>
      <c r="F780" s="271"/>
      <c r="G780" s="124"/>
      <c r="H780" s="124"/>
      <c r="I780" s="176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Z780" s="125">
        <v>768</v>
      </c>
      <c r="AA780" s="125" t="str">
        <f t="shared" si="122"/>
        <v/>
      </c>
      <c r="AB780" s="125" t="str">
        <f t="shared" si="123"/>
        <v/>
      </c>
      <c r="AC780" s="125" t="str">
        <f t="shared" si="124"/>
        <v/>
      </c>
      <c r="AD780" s="125" t="str">
        <f t="shared" si="125"/>
        <v/>
      </c>
      <c r="AE780" s="126">
        <v>768</v>
      </c>
      <c r="AF780" s="126" t="str">
        <f t="shared" si="126"/>
        <v/>
      </c>
      <c r="AG780" s="126" t="str">
        <f t="shared" si="127"/>
        <v/>
      </c>
      <c r="AH780" s="126" t="str">
        <f t="shared" si="128"/>
        <v/>
      </c>
      <c r="AI780" s="126" t="str">
        <f t="shared" si="129"/>
        <v/>
      </c>
      <c r="AJ780" s="126" t="str">
        <f t="shared" si="130"/>
        <v/>
      </c>
      <c r="AK780" s="126" t="str">
        <f t="shared" si="131"/>
        <v/>
      </c>
    </row>
    <row r="781" spans="2:37" x14ac:dyDescent="0.2">
      <c r="B781" s="161">
        <v>769</v>
      </c>
      <c r="C781" s="162"/>
      <c r="D781" s="162"/>
      <c r="E781" s="162"/>
      <c r="F781" s="271"/>
      <c r="G781" s="124"/>
      <c r="H781" s="124"/>
      <c r="I781" s="176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Z781" s="125">
        <v>769</v>
      </c>
      <c r="AA781" s="125" t="str">
        <f t="shared" si="122"/>
        <v/>
      </c>
      <c r="AB781" s="125" t="str">
        <f t="shared" si="123"/>
        <v/>
      </c>
      <c r="AC781" s="125" t="str">
        <f t="shared" si="124"/>
        <v/>
      </c>
      <c r="AD781" s="125" t="str">
        <f t="shared" si="125"/>
        <v/>
      </c>
      <c r="AE781" s="126">
        <v>769</v>
      </c>
      <c r="AF781" s="126" t="str">
        <f t="shared" si="126"/>
        <v/>
      </c>
      <c r="AG781" s="126" t="str">
        <f t="shared" si="127"/>
        <v/>
      </c>
      <c r="AH781" s="126" t="str">
        <f t="shared" si="128"/>
        <v/>
      </c>
      <c r="AI781" s="126" t="str">
        <f t="shared" si="129"/>
        <v/>
      </c>
      <c r="AJ781" s="126" t="str">
        <f t="shared" si="130"/>
        <v/>
      </c>
      <c r="AK781" s="126" t="str">
        <f t="shared" si="131"/>
        <v/>
      </c>
    </row>
    <row r="782" spans="2:37" x14ac:dyDescent="0.2">
      <c r="B782" s="161">
        <v>770</v>
      </c>
      <c r="C782" s="162"/>
      <c r="D782" s="162"/>
      <c r="E782" s="162"/>
      <c r="F782" s="271"/>
      <c r="G782" s="124"/>
      <c r="H782" s="124"/>
      <c r="I782" s="176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Z782" s="125">
        <v>770</v>
      </c>
      <c r="AA782" s="125" t="str">
        <f t="shared" ref="AA782:AA845" si="132">IF(AND(C782=1,D782&lt;&gt;""),D782,"")</f>
        <v/>
      </c>
      <c r="AB782" s="125" t="str">
        <f t="shared" ref="AB782:AB845" si="133">IF(AND(C782=1,E782&lt;&gt;""),E782,"")</f>
        <v/>
      </c>
      <c r="AC782" s="125" t="str">
        <f t="shared" ref="AC782:AC845" si="134">IF(AND(C782=2,D782&lt;&gt;""),D782,"")</f>
        <v/>
      </c>
      <c r="AD782" s="125" t="str">
        <f t="shared" ref="AD782:AD845" si="135">IF(AND(C782=2,E782&lt;&gt;""),E782,"")</f>
        <v/>
      </c>
      <c r="AE782" s="126">
        <v>770</v>
      </c>
      <c r="AF782" s="126" t="str">
        <f t="shared" ref="AF782:AF845" si="136">IF(AND(C782=1,E782&lt;&gt;"",D782&lt;&gt;""),D782,"")</f>
        <v/>
      </c>
      <c r="AG782" s="126" t="str">
        <f t="shared" ref="AG782:AG845" si="137">IF(AND(C782=1,D782&lt;&gt;"",E782&lt;&gt;""),E782,"")</f>
        <v/>
      </c>
      <c r="AH782" s="126" t="str">
        <f t="shared" ref="AH782:AH845" si="138">IF(AND(AF782="",AG782=""),"",AG782-AF782)</f>
        <v/>
      </c>
      <c r="AI782" s="126" t="str">
        <f t="shared" ref="AI782:AI845" si="139">IF(AND(C782=2,E782&lt;&gt;"",D782&lt;&gt;""),D782,"")</f>
        <v/>
      </c>
      <c r="AJ782" s="126" t="str">
        <f t="shared" ref="AJ782:AJ845" si="140">IF(AND(C782=2,D782&lt;&gt;"",E782&lt;&gt;""),E782,"")</f>
        <v/>
      </c>
      <c r="AK782" s="126" t="str">
        <f t="shared" ref="AK782:AK845" si="141">IF(AND(AI782="",AJ782=""),"",AJ782-AI782)</f>
        <v/>
      </c>
    </row>
    <row r="783" spans="2:37" x14ac:dyDescent="0.2">
      <c r="B783" s="161">
        <v>771</v>
      </c>
      <c r="C783" s="162"/>
      <c r="D783" s="162"/>
      <c r="E783" s="162"/>
      <c r="F783" s="271"/>
      <c r="G783" s="124"/>
      <c r="H783" s="124"/>
      <c r="I783" s="176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Z783" s="125">
        <v>771</v>
      </c>
      <c r="AA783" s="125" t="str">
        <f t="shared" si="132"/>
        <v/>
      </c>
      <c r="AB783" s="125" t="str">
        <f t="shared" si="133"/>
        <v/>
      </c>
      <c r="AC783" s="125" t="str">
        <f t="shared" si="134"/>
        <v/>
      </c>
      <c r="AD783" s="125" t="str">
        <f t="shared" si="135"/>
        <v/>
      </c>
      <c r="AE783" s="126">
        <v>771</v>
      </c>
      <c r="AF783" s="126" t="str">
        <f t="shared" si="136"/>
        <v/>
      </c>
      <c r="AG783" s="126" t="str">
        <f t="shared" si="137"/>
        <v/>
      </c>
      <c r="AH783" s="126" t="str">
        <f t="shared" si="138"/>
        <v/>
      </c>
      <c r="AI783" s="126" t="str">
        <f t="shared" si="139"/>
        <v/>
      </c>
      <c r="AJ783" s="126" t="str">
        <f t="shared" si="140"/>
        <v/>
      </c>
      <c r="AK783" s="126" t="str">
        <f t="shared" si="141"/>
        <v/>
      </c>
    </row>
    <row r="784" spans="2:37" x14ac:dyDescent="0.2">
      <c r="B784" s="161">
        <v>772</v>
      </c>
      <c r="C784" s="162"/>
      <c r="D784" s="162"/>
      <c r="E784" s="162"/>
      <c r="F784" s="271"/>
      <c r="G784" s="124"/>
      <c r="H784" s="124"/>
      <c r="I784" s="176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Z784" s="125">
        <v>772</v>
      </c>
      <c r="AA784" s="125" t="str">
        <f t="shared" si="132"/>
        <v/>
      </c>
      <c r="AB784" s="125" t="str">
        <f t="shared" si="133"/>
        <v/>
      </c>
      <c r="AC784" s="125" t="str">
        <f t="shared" si="134"/>
        <v/>
      </c>
      <c r="AD784" s="125" t="str">
        <f t="shared" si="135"/>
        <v/>
      </c>
      <c r="AE784" s="126">
        <v>772</v>
      </c>
      <c r="AF784" s="126" t="str">
        <f t="shared" si="136"/>
        <v/>
      </c>
      <c r="AG784" s="126" t="str">
        <f t="shared" si="137"/>
        <v/>
      </c>
      <c r="AH784" s="126" t="str">
        <f t="shared" si="138"/>
        <v/>
      </c>
      <c r="AI784" s="126" t="str">
        <f t="shared" si="139"/>
        <v/>
      </c>
      <c r="AJ784" s="126" t="str">
        <f t="shared" si="140"/>
        <v/>
      </c>
      <c r="AK784" s="126" t="str">
        <f t="shared" si="141"/>
        <v/>
      </c>
    </row>
    <row r="785" spans="2:37" x14ac:dyDescent="0.2">
      <c r="B785" s="161">
        <v>773</v>
      </c>
      <c r="C785" s="162"/>
      <c r="D785" s="162"/>
      <c r="E785" s="162"/>
      <c r="F785" s="271"/>
      <c r="G785" s="124"/>
      <c r="H785" s="124"/>
      <c r="I785" s="176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Z785" s="125">
        <v>773</v>
      </c>
      <c r="AA785" s="125" t="str">
        <f t="shared" si="132"/>
        <v/>
      </c>
      <c r="AB785" s="125" t="str">
        <f t="shared" si="133"/>
        <v/>
      </c>
      <c r="AC785" s="125" t="str">
        <f t="shared" si="134"/>
        <v/>
      </c>
      <c r="AD785" s="125" t="str">
        <f t="shared" si="135"/>
        <v/>
      </c>
      <c r="AE785" s="126">
        <v>773</v>
      </c>
      <c r="AF785" s="126" t="str">
        <f t="shared" si="136"/>
        <v/>
      </c>
      <c r="AG785" s="126" t="str">
        <f t="shared" si="137"/>
        <v/>
      </c>
      <c r="AH785" s="126" t="str">
        <f t="shared" si="138"/>
        <v/>
      </c>
      <c r="AI785" s="126" t="str">
        <f t="shared" si="139"/>
        <v/>
      </c>
      <c r="AJ785" s="126" t="str">
        <f t="shared" si="140"/>
        <v/>
      </c>
      <c r="AK785" s="126" t="str">
        <f t="shared" si="141"/>
        <v/>
      </c>
    </row>
    <row r="786" spans="2:37" x14ac:dyDescent="0.2">
      <c r="B786" s="161">
        <v>774</v>
      </c>
      <c r="C786" s="162"/>
      <c r="D786" s="162"/>
      <c r="E786" s="162"/>
      <c r="F786" s="271"/>
      <c r="G786" s="124"/>
      <c r="H786" s="124"/>
      <c r="I786" s="176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Z786" s="125">
        <v>774</v>
      </c>
      <c r="AA786" s="125" t="str">
        <f t="shared" si="132"/>
        <v/>
      </c>
      <c r="AB786" s="125" t="str">
        <f t="shared" si="133"/>
        <v/>
      </c>
      <c r="AC786" s="125" t="str">
        <f t="shared" si="134"/>
        <v/>
      </c>
      <c r="AD786" s="125" t="str">
        <f t="shared" si="135"/>
        <v/>
      </c>
      <c r="AE786" s="126">
        <v>774</v>
      </c>
      <c r="AF786" s="126" t="str">
        <f t="shared" si="136"/>
        <v/>
      </c>
      <c r="AG786" s="126" t="str">
        <f t="shared" si="137"/>
        <v/>
      </c>
      <c r="AH786" s="126" t="str">
        <f t="shared" si="138"/>
        <v/>
      </c>
      <c r="AI786" s="126" t="str">
        <f t="shared" si="139"/>
        <v/>
      </c>
      <c r="AJ786" s="126" t="str">
        <f t="shared" si="140"/>
        <v/>
      </c>
      <c r="AK786" s="126" t="str">
        <f t="shared" si="141"/>
        <v/>
      </c>
    </row>
    <row r="787" spans="2:37" x14ac:dyDescent="0.2">
      <c r="B787" s="161">
        <v>775</v>
      </c>
      <c r="C787" s="162"/>
      <c r="D787" s="162"/>
      <c r="E787" s="162"/>
      <c r="F787" s="271"/>
      <c r="G787" s="124"/>
      <c r="H787" s="124"/>
      <c r="I787" s="176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Z787" s="125">
        <v>775</v>
      </c>
      <c r="AA787" s="125" t="str">
        <f t="shared" si="132"/>
        <v/>
      </c>
      <c r="AB787" s="125" t="str">
        <f t="shared" si="133"/>
        <v/>
      </c>
      <c r="AC787" s="125" t="str">
        <f t="shared" si="134"/>
        <v/>
      </c>
      <c r="AD787" s="125" t="str">
        <f t="shared" si="135"/>
        <v/>
      </c>
      <c r="AE787" s="126">
        <v>775</v>
      </c>
      <c r="AF787" s="126" t="str">
        <f t="shared" si="136"/>
        <v/>
      </c>
      <c r="AG787" s="126" t="str">
        <f t="shared" si="137"/>
        <v/>
      </c>
      <c r="AH787" s="126" t="str">
        <f t="shared" si="138"/>
        <v/>
      </c>
      <c r="AI787" s="126" t="str">
        <f t="shared" si="139"/>
        <v/>
      </c>
      <c r="AJ787" s="126" t="str">
        <f t="shared" si="140"/>
        <v/>
      </c>
      <c r="AK787" s="126" t="str">
        <f t="shared" si="141"/>
        <v/>
      </c>
    </row>
    <row r="788" spans="2:37" x14ac:dyDescent="0.2">
      <c r="B788" s="161">
        <v>776</v>
      </c>
      <c r="C788" s="162"/>
      <c r="D788" s="162"/>
      <c r="E788" s="162"/>
      <c r="F788" s="271"/>
      <c r="G788" s="124"/>
      <c r="H788" s="124"/>
      <c r="I788" s="176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Z788" s="125">
        <v>776</v>
      </c>
      <c r="AA788" s="125" t="str">
        <f t="shared" si="132"/>
        <v/>
      </c>
      <c r="AB788" s="125" t="str">
        <f t="shared" si="133"/>
        <v/>
      </c>
      <c r="AC788" s="125" t="str">
        <f t="shared" si="134"/>
        <v/>
      </c>
      <c r="AD788" s="125" t="str">
        <f t="shared" si="135"/>
        <v/>
      </c>
      <c r="AE788" s="126">
        <v>776</v>
      </c>
      <c r="AF788" s="126" t="str">
        <f t="shared" si="136"/>
        <v/>
      </c>
      <c r="AG788" s="126" t="str">
        <f t="shared" si="137"/>
        <v/>
      </c>
      <c r="AH788" s="126" t="str">
        <f t="shared" si="138"/>
        <v/>
      </c>
      <c r="AI788" s="126" t="str">
        <f t="shared" si="139"/>
        <v/>
      </c>
      <c r="AJ788" s="126" t="str">
        <f t="shared" si="140"/>
        <v/>
      </c>
      <c r="AK788" s="126" t="str">
        <f t="shared" si="141"/>
        <v/>
      </c>
    </row>
    <row r="789" spans="2:37" x14ac:dyDescent="0.2">
      <c r="B789" s="161">
        <v>777</v>
      </c>
      <c r="C789" s="162"/>
      <c r="D789" s="162"/>
      <c r="E789" s="162"/>
      <c r="F789" s="271"/>
      <c r="G789" s="124"/>
      <c r="H789" s="124"/>
      <c r="I789" s="176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Z789" s="125">
        <v>777</v>
      </c>
      <c r="AA789" s="125" t="str">
        <f t="shared" si="132"/>
        <v/>
      </c>
      <c r="AB789" s="125" t="str">
        <f t="shared" si="133"/>
        <v/>
      </c>
      <c r="AC789" s="125" t="str">
        <f t="shared" si="134"/>
        <v/>
      </c>
      <c r="AD789" s="125" t="str">
        <f t="shared" si="135"/>
        <v/>
      </c>
      <c r="AE789" s="126">
        <v>777</v>
      </c>
      <c r="AF789" s="126" t="str">
        <f t="shared" si="136"/>
        <v/>
      </c>
      <c r="AG789" s="126" t="str">
        <f t="shared" si="137"/>
        <v/>
      </c>
      <c r="AH789" s="126" t="str">
        <f t="shared" si="138"/>
        <v/>
      </c>
      <c r="AI789" s="126" t="str">
        <f t="shared" si="139"/>
        <v/>
      </c>
      <c r="AJ789" s="126" t="str">
        <f t="shared" si="140"/>
        <v/>
      </c>
      <c r="AK789" s="126" t="str">
        <f t="shared" si="141"/>
        <v/>
      </c>
    </row>
    <row r="790" spans="2:37" x14ac:dyDescent="0.2">
      <c r="B790" s="161">
        <v>778</v>
      </c>
      <c r="C790" s="162"/>
      <c r="D790" s="162"/>
      <c r="E790" s="162"/>
      <c r="F790" s="271"/>
      <c r="G790" s="124"/>
      <c r="H790" s="124"/>
      <c r="I790" s="176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Z790" s="125">
        <v>778</v>
      </c>
      <c r="AA790" s="125" t="str">
        <f t="shared" si="132"/>
        <v/>
      </c>
      <c r="AB790" s="125" t="str">
        <f t="shared" si="133"/>
        <v/>
      </c>
      <c r="AC790" s="125" t="str">
        <f t="shared" si="134"/>
        <v/>
      </c>
      <c r="AD790" s="125" t="str">
        <f t="shared" si="135"/>
        <v/>
      </c>
      <c r="AE790" s="126">
        <v>778</v>
      </c>
      <c r="AF790" s="126" t="str">
        <f t="shared" si="136"/>
        <v/>
      </c>
      <c r="AG790" s="126" t="str">
        <f t="shared" si="137"/>
        <v/>
      </c>
      <c r="AH790" s="126" t="str">
        <f t="shared" si="138"/>
        <v/>
      </c>
      <c r="AI790" s="126" t="str">
        <f t="shared" si="139"/>
        <v/>
      </c>
      <c r="AJ790" s="126" t="str">
        <f t="shared" si="140"/>
        <v/>
      </c>
      <c r="AK790" s="126" t="str">
        <f t="shared" si="141"/>
        <v/>
      </c>
    </row>
    <row r="791" spans="2:37" x14ac:dyDescent="0.2">
      <c r="B791" s="161">
        <v>779</v>
      </c>
      <c r="C791" s="162"/>
      <c r="D791" s="162"/>
      <c r="E791" s="162"/>
      <c r="F791" s="271"/>
      <c r="G791" s="124"/>
      <c r="H791" s="124"/>
      <c r="I791" s="176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Z791" s="125">
        <v>779</v>
      </c>
      <c r="AA791" s="125" t="str">
        <f t="shared" si="132"/>
        <v/>
      </c>
      <c r="AB791" s="125" t="str">
        <f t="shared" si="133"/>
        <v/>
      </c>
      <c r="AC791" s="125" t="str">
        <f t="shared" si="134"/>
        <v/>
      </c>
      <c r="AD791" s="125" t="str">
        <f t="shared" si="135"/>
        <v/>
      </c>
      <c r="AE791" s="126">
        <v>779</v>
      </c>
      <c r="AF791" s="126" t="str">
        <f t="shared" si="136"/>
        <v/>
      </c>
      <c r="AG791" s="126" t="str">
        <f t="shared" si="137"/>
        <v/>
      </c>
      <c r="AH791" s="126" t="str">
        <f t="shared" si="138"/>
        <v/>
      </c>
      <c r="AI791" s="126" t="str">
        <f t="shared" si="139"/>
        <v/>
      </c>
      <c r="AJ791" s="126" t="str">
        <f t="shared" si="140"/>
        <v/>
      </c>
      <c r="AK791" s="126" t="str">
        <f t="shared" si="141"/>
        <v/>
      </c>
    </row>
    <row r="792" spans="2:37" x14ac:dyDescent="0.2">
      <c r="B792" s="161">
        <v>780</v>
      </c>
      <c r="C792" s="162"/>
      <c r="D792" s="162"/>
      <c r="E792" s="162"/>
      <c r="F792" s="271"/>
      <c r="G792" s="124"/>
      <c r="H792" s="124"/>
      <c r="I792" s="176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Z792" s="125">
        <v>780</v>
      </c>
      <c r="AA792" s="125" t="str">
        <f t="shared" si="132"/>
        <v/>
      </c>
      <c r="AB792" s="125" t="str">
        <f t="shared" si="133"/>
        <v/>
      </c>
      <c r="AC792" s="125" t="str">
        <f t="shared" si="134"/>
        <v/>
      </c>
      <c r="AD792" s="125" t="str">
        <f t="shared" si="135"/>
        <v/>
      </c>
      <c r="AE792" s="126">
        <v>780</v>
      </c>
      <c r="AF792" s="126" t="str">
        <f t="shared" si="136"/>
        <v/>
      </c>
      <c r="AG792" s="126" t="str">
        <f t="shared" si="137"/>
        <v/>
      </c>
      <c r="AH792" s="126" t="str">
        <f t="shared" si="138"/>
        <v/>
      </c>
      <c r="AI792" s="126" t="str">
        <f t="shared" si="139"/>
        <v/>
      </c>
      <c r="AJ792" s="126" t="str">
        <f t="shared" si="140"/>
        <v/>
      </c>
      <c r="AK792" s="126" t="str">
        <f t="shared" si="141"/>
        <v/>
      </c>
    </row>
    <row r="793" spans="2:37" x14ac:dyDescent="0.2">
      <c r="B793" s="161">
        <v>781</v>
      </c>
      <c r="C793" s="162"/>
      <c r="D793" s="162"/>
      <c r="E793" s="162"/>
      <c r="F793" s="271"/>
      <c r="G793" s="124"/>
      <c r="H793" s="124"/>
      <c r="I793" s="176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Z793" s="125">
        <v>781</v>
      </c>
      <c r="AA793" s="125" t="str">
        <f t="shared" si="132"/>
        <v/>
      </c>
      <c r="AB793" s="125" t="str">
        <f t="shared" si="133"/>
        <v/>
      </c>
      <c r="AC793" s="125" t="str">
        <f t="shared" si="134"/>
        <v/>
      </c>
      <c r="AD793" s="125" t="str">
        <f t="shared" si="135"/>
        <v/>
      </c>
      <c r="AE793" s="126">
        <v>781</v>
      </c>
      <c r="AF793" s="126" t="str">
        <f t="shared" si="136"/>
        <v/>
      </c>
      <c r="AG793" s="126" t="str">
        <f t="shared" si="137"/>
        <v/>
      </c>
      <c r="AH793" s="126" t="str">
        <f t="shared" si="138"/>
        <v/>
      </c>
      <c r="AI793" s="126" t="str">
        <f t="shared" si="139"/>
        <v/>
      </c>
      <c r="AJ793" s="126" t="str">
        <f t="shared" si="140"/>
        <v/>
      </c>
      <c r="AK793" s="126" t="str">
        <f t="shared" si="141"/>
        <v/>
      </c>
    </row>
    <row r="794" spans="2:37" x14ac:dyDescent="0.2">
      <c r="B794" s="161">
        <v>782</v>
      </c>
      <c r="C794" s="162"/>
      <c r="D794" s="162"/>
      <c r="E794" s="162"/>
      <c r="F794" s="271"/>
      <c r="G794" s="124"/>
      <c r="H794" s="124"/>
      <c r="I794" s="176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Z794" s="125">
        <v>782</v>
      </c>
      <c r="AA794" s="125" t="str">
        <f t="shared" si="132"/>
        <v/>
      </c>
      <c r="AB794" s="125" t="str">
        <f t="shared" si="133"/>
        <v/>
      </c>
      <c r="AC794" s="125" t="str">
        <f t="shared" si="134"/>
        <v/>
      </c>
      <c r="AD794" s="125" t="str">
        <f t="shared" si="135"/>
        <v/>
      </c>
      <c r="AE794" s="126">
        <v>782</v>
      </c>
      <c r="AF794" s="126" t="str">
        <f t="shared" si="136"/>
        <v/>
      </c>
      <c r="AG794" s="126" t="str">
        <f t="shared" si="137"/>
        <v/>
      </c>
      <c r="AH794" s="126" t="str">
        <f t="shared" si="138"/>
        <v/>
      </c>
      <c r="AI794" s="126" t="str">
        <f t="shared" si="139"/>
        <v/>
      </c>
      <c r="AJ794" s="126" t="str">
        <f t="shared" si="140"/>
        <v/>
      </c>
      <c r="AK794" s="126" t="str">
        <f t="shared" si="141"/>
        <v/>
      </c>
    </row>
    <row r="795" spans="2:37" x14ac:dyDescent="0.2">
      <c r="B795" s="161">
        <v>783</v>
      </c>
      <c r="C795" s="162"/>
      <c r="D795" s="162"/>
      <c r="E795" s="162"/>
      <c r="F795" s="271"/>
      <c r="G795" s="124"/>
      <c r="H795" s="124"/>
      <c r="I795" s="176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Z795" s="125">
        <v>783</v>
      </c>
      <c r="AA795" s="125" t="str">
        <f t="shared" si="132"/>
        <v/>
      </c>
      <c r="AB795" s="125" t="str">
        <f t="shared" si="133"/>
        <v/>
      </c>
      <c r="AC795" s="125" t="str">
        <f t="shared" si="134"/>
        <v/>
      </c>
      <c r="AD795" s="125" t="str">
        <f t="shared" si="135"/>
        <v/>
      </c>
      <c r="AE795" s="126">
        <v>783</v>
      </c>
      <c r="AF795" s="126" t="str">
        <f t="shared" si="136"/>
        <v/>
      </c>
      <c r="AG795" s="126" t="str">
        <f t="shared" si="137"/>
        <v/>
      </c>
      <c r="AH795" s="126" t="str">
        <f t="shared" si="138"/>
        <v/>
      </c>
      <c r="AI795" s="126" t="str">
        <f t="shared" si="139"/>
        <v/>
      </c>
      <c r="AJ795" s="126" t="str">
        <f t="shared" si="140"/>
        <v/>
      </c>
      <c r="AK795" s="126" t="str">
        <f t="shared" si="141"/>
        <v/>
      </c>
    </row>
    <row r="796" spans="2:37" x14ac:dyDescent="0.2">
      <c r="B796" s="161">
        <v>784</v>
      </c>
      <c r="C796" s="162"/>
      <c r="D796" s="162"/>
      <c r="E796" s="162"/>
      <c r="F796" s="271"/>
      <c r="G796" s="124"/>
      <c r="H796" s="124"/>
      <c r="I796" s="176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Z796" s="125">
        <v>784</v>
      </c>
      <c r="AA796" s="125" t="str">
        <f t="shared" si="132"/>
        <v/>
      </c>
      <c r="AB796" s="125" t="str">
        <f t="shared" si="133"/>
        <v/>
      </c>
      <c r="AC796" s="125" t="str">
        <f t="shared" si="134"/>
        <v/>
      </c>
      <c r="AD796" s="125" t="str">
        <f t="shared" si="135"/>
        <v/>
      </c>
      <c r="AE796" s="126">
        <v>784</v>
      </c>
      <c r="AF796" s="126" t="str">
        <f t="shared" si="136"/>
        <v/>
      </c>
      <c r="AG796" s="126" t="str">
        <f t="shared" si="137"/>
        <v/>
      </c>
      <c r="AH796" s="126" t="str">
        <f t="shared" si="138"/>
        <v/>
      </c>
      <c r="AI796" s="126" t="str">
        <f t="shared" si="139"/>
        <v/>
      </c>
      <c r="AJ796" s="126" t="str">
        <f t="shared" si="140"/>
        <v/>
      </c>
      <c r="AK796" s="126" t="str">
        <f t="shared" si="141"/>
        <v/>
      </c>
    </row>
    <row r="797" spans="2:37" x14ac:dyDescent="0.2">
      <c r="B797" s="161">
        <v>785</v>
      </c>
      <c r="C797" s="162"/>
      <c r="D797" s="162"/>
      <c r="E797" s="162"/>
      <c r="F797" s="271"/>
      <c r="G797" s="124"/>
      <c r="H797" s="124"/>
      <c r="I797" s="176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Z797" s="125">
        <v>785</v>
      </c>
      <c r="AA797" s="125" t="str">
        <f t="shared" si="132"/>
        <v/>
      </c>
      <c r="AB797" s="125" t="str">
        <f t="shared" si="133"/>
        <v/>
      </c>
      <c r="AC797" s="125" t="str">
        <f t="shared" si="134"/>
        <v/>
      </c>
      <c r="AD797" s="125" t="str">
        <f t="shared" si="135"/>
        <v/>
      </c>
      <c r="AE797" s="126">
        <v>785</v>
      </c>
      <c r="AF797" s="126" t="str">
        <f t="shared" si="136"/>
        <v/>
      </c>
      <c r="AG797" s="126" t="str">
        <f t="shared" si="137"/>
        <v/>
      </c>
      <c r="AH797" s="126" t="str">
        <f t="shared" si="138"/>
        <v/>
      </c>
      <c r="AI797" s="126" t="str">
        <f t="shared" si="139"/>
        <v/>
      </c>
      <c r="AJ797" s="126" t="str">
        <f t="shared" si="140"/>
        <v/>
      </c>
      <c r="AK797" s="126" t="str">
        <f t="shared" si="141"/>
        <v/>
      </c>
    </row>
    <row r="798" spans="2:37" x14ac:dyDescent="0.2">
      <c r="B798" s="161">
        <v>786</v>
      </c>
      <c r="C798" s="162"/>
      <c r="D798" s="162"/>
      <c r="E798" s="162"/>
      <c r="F798" s="271"/>
      <c r="G798" s="124"/>
      <c r="H798" s="124"/>
      <c r="I798" s="176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Z798" s="125">
        <v>786</v>
      </c>
      <c r="AA798" s="125" t="str">
        <f t="shared" si="132"/>
        <v/>
      </c>
      <c r="AB798" s="125" t="str">
        <f t="shared" si="133"/>
        <v/>
      </c>
      <c r="AC798" s="125" t="str">
        <f t="shared" si="134"/>
        <v/>
      </c>
      <c r="AD798" s="125" t="str">
        <f t="shared" si="135"/>
        <v/>
      </c>
      <c r="AE798" s="126">
        <v>786</v>
      </c>
      <c r="AF798" s="126" t="str">
        <f t="shared" si="136"/>
        <v/>
      </c>
      <c r="AG798" s="126" t="str">
        <f t="shared" si="137"/>
        <v/>
      </c>
      <c r="AH798" s="126" t="str">
        <f t="shared" si="138"/>
        <v/>
      </c>
      <c r="AI798" s="126" t="str">
        <f t="shared" si="139"/>
        <v/>
      </c>
      <c r="AJ798" s="126" t="str">
        <f t="shared" si="140"/>
        <v/>
      </c>
      <c r="AK798" s="126" t="str">
        <f t="shared" si="141"/>
        <v/>
      </c>
    </row>
    <row r="799" spans="2:37" x14ac:dyDescent="0.2">
      <c r="B799" s="161">
        <v>787</v>
      </c>
      <c r="C799" s="162"/>
      <c r="D799" s="162"/>
      <c r="E799" s="162"/>
      <c r="F799" s="271"/>
      <c r="G799" s="124"/>
      <c r="H799" s="124"/>
      <c r="I799" s="176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Z799" s="125">
        <v>787</v>
      </c>
      <c r="AA799" s="125" t="str">
        <f t="shared" si="132"/>
        <v/>
      </c>
      <c r="AB799" s="125" t="str">
        <f t="shared" si="133"/>
        <v/>
      </c>
      <c r="AC799" s="125" t="str">
        <f t="shared" si="134"/>
        <v/>
      </c>
      <c r="AD799" s="125" t="str">
        <f t="shared" si="135"/>
        <v/>
      </c>
      <c r="AE799" s="126">
        <v>787</v>
      </c>
      <c r="AF799" s="126" t="str">
        <f t="shared" si="136"/>
        <v/>
      </c>
      <c r="AG799" s="126" t="str">
        <f t="shared" si="137"/>
        <v/>
      </c>
      <c r="AH799" s="126" t="str">
        <f t="shared" si="138"/>
        <v/>
      </c>
      <c r="AI799" s="126" t="str">
        <f t="shared" si="139"/>
        <v/>
      </c>
      <c r="AJ799" s="126" t="str">
        <f t="shared" si="140"/>
        <v/>
      </c>
      <c r="AK799" s="126" t="str">
        <f t="shared" si="141"/>
        <v/>
      </c>
    </row>
    <row r="800" spans="2:37" x14ac:dyDescent="0.2">
      <c r="B800" s="161">
        <v>788</v>
      </c>
      <c r="C800" s="162"/>
      <c r="D800" s="162"/>
      <c r="E800" s="162"/>
      <c r="F800" s="271"/>
      <c r="G800" s="124"/>
      <c r="H800" s="124"/>
      <c r="I800" s="176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Z800" s="125">
        <v>788</v>
      </c>
      <c r="AA800" s="125" t="str">
        <f t="shared" si="132"/>
        <v/>
      </c>
      <c r="AB800" s="125" t="str">
        <f t="shared" si="133"/>
        <v/>
      </c>
      <c r="AC800" s="125" t="str">
        <f t="shared" si="134"/>
        <v/>
      </c>
      <c r="AD800" s="125" t="str">
        <f t="shared" si="135"/>
        <v/>
      </c>
      <c r="AE800" s="126">
        <v>788</v>
      </c>
      <c r="AF800" s="126" t="str">
        <f t="shared" si="136"/>
        <v/>
      </c>
      <c r="AG800" s="126" t="str">
        <f t="shared" si="137"/>
        <v/>
      </c>
      <c r="AH800" s="126" t="str">
        <f t="shared" si="138"/>
        <v/>
      </c>
      <c r="AI800" s="126" t="str">
        <f t="shared" si="139"/>
        <v/>
      </c>
      <c r="AJ800" s="126" t="str">
        <f t="shared" si="140"/>
        <v/>
      </c>
      <c r="AK800" s="126" t="str">
        <f t="shared" si="141"/>
        <v/>
      </c>
    </row>
    <row r="801" spans="2:37" x14ac:dyDescent="0.2">
      <c r="B801" s="161">
        <v>789</v>
      </c>
      <c r="C801" s="162"/>
      <c r="D801" s="162"/>
      <c r="E801" s="162"/>
      <c r="F801" s="271"/>
      <c r="G801" s="124"/>
      <c r="H801" s="124"/>
      <c r="I801" s="176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Z801" s="125">
        <v>789</v>
      </c>
      <c r="AA801" s="125" t="str">
        <f t="shared" si="132"/>
        <v/>
      </c>
      <c r="AB801" s="125" t="str">
        <f t="shared" si="133"/>
        <v/>
      </c>
      <c r="AC801" s="125" t="str">
        <f t="shared" si="134"/>
        <v/>
      </c>
      <c r="AD801" s="125" t="str">
        <f t="shared" si="135"/>
        <v/>
      </c>
      <c r="AE801" s="126">
        <v>789</v>
      </c>
      <c r="AF801" s="126" t="str">
        <f t="shared" si="136"/>
        <v/>
      </c>
      <c r="AG801" s="126" t="str">
        <f t="shared" si="137"/>
        <v/>
      </c>
      <c r="AH801" s="126" t="str">
        <f t="shared" si="138"/>
        <v/>
      </c>
      <c r="AI801" s="126" t="str">
        <f t="shared" si="139"/>
        <v/>
      </c>
      <c r="AJ801" s="126" t="str">
        <f t="shared" si="140"/>
        <v/>
      </c>
      <c r="AK801" s="126" t="str">
        <f t="shared" si="141"/>
        <v/>
      </c>
    </row>
    <row r="802" spans="2:37" x14ac:dyDescent="0.2">
      <c r="B802" s="161">
        <v>790</v>
      </c>
      <c r="C802" s="162"/>
      <c r="D802" s="162"/>
      <c r="E802" s="162"/>
      <c r="F802" s="271"/>
      <c r="G802" s="124"/>
      <c r="H802" s="124"/>
      <c r="I802" s="176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Z802" s="125">
        <v>790</v>
      </c>
      <c r="AA802" s="125" t="str">
        <f t="shared" si="132"/>
        <v/>
      </c>
      <c r="AB802" s="125" t="str">
        <f t="shared" si="133"/>
        <v/>
      </c>
      <c r="AC802" s="125" t="str">
        <f t="shared" si="134"/>
        <v/>
      </c>
      <c r="AD802" s="125" t="str">
        <f t="shared" si="135"/>
        <v/>
      </c>
      <c r="AE802" s="126">
        <v>790</v>
      </c>
      <c r="AF802" s="126" t="str">
        <f t="shared" si="136"/>
        <v/>
      </c>
      <c r="AG802" s="126" t="str">
        <f t="shared" si="137"/>
        <v/>
      </c>
      <c r="AH802" s="126" t="str">
        <f t="shared" si="138"/>
        <v/>
      </c>
      <c r="AI802" s="126" t="str">
        <f t="shared" si="139"/>
        <v/>
      </c>
      <c r="AJ802" s="126" t="str">
        <f t="shared" si="140"/>
        <v/>
      </c>
      <c r="AK802" s="126" t="str">
        <f t="shared" si="141"/>
        <v/>
      </c>
    </row>
    <row r="803" spans="2:37" x14ac:dyDescent="0.2">
      <c r="B803" s="161">
        <v>791</v>
      </c>
      <c r="C803" s="162"/>
      <c r="D803" s="162"/>
      <c r="E803" s="162"/>
      <c r="F803" s="271"/>
      <c r="G803" s="124"/>
      <c r="H803" s="124"/>
      <c r="I803" s="176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Z803" s="125">
        <v>791</v>
      </c>
      <c r="AA803" s="125" t="str">
        <f t="shared" si="132"/>
        <v/>
      </c>
      <c r="AB803" s="125" t="str">
        <f t="shared" si="133"/>
        <v/>
      </c>
      <c r="AC803" s="125" t="str">
        <f t="shared" si="134"/>
        <v/>
      </c>
      <c r="AD803" s="125" t="str">
        <f t="shared" si="135"/>
        <v/>
      </c>
      <c r="AE803" s="126">
        <v>791</v>
      </c>
      <c r="AF803" s="126" t="str">
        <f t="shared" si="136"/>
        <v/>
      </c>
      <c r="AG803" s="126" t="str">
        <f t="shared" si="137"/>
        <v/>
      </c>
      <c r="AH803" s="126" t="str">
        <f t="shared" si="138"/>
        <v/>
      </c>
      <c r="AI803" s="126" t="str">
        <f t="shared" si="139"/>
        <v/>
      </c>
      <c r="AJ803" s="126" t="str">
        <f t="shared" si="140"/>
        <v/>
      </c>
      <c r="AK803" s="126" t="str">
        <f t="shared" si="141"/>
        <v/>
      </c>
    </row>
    <row r="804" spans="2:37" x14ac:dyDescent="0.2">
      <c r="B804" s="161">
        <v>792</v>
      </c>
      <c r="C804" s="162"/>
      <c r="D804" s="162"/>
      <c r="E804" s="162"/>
      <c r="F804" s="271"/>
      <c r="G804" s="124"/>
      <c r="H804" s="124"/>
      <c r="I804" s="176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Z804" s="125">
        <v>792</v>
      </c>
      <c r="AA804" s="125" t="str">
        <f t="shared" si="132"/>
        <v/>
      </c>
      <c r="AB804" s="125" t="str">
        <f t="shared" si="133"/>
        <v/>
      </c>
      <c r="AC804" s="125" t="str">
        <f t="shared" si="134"/>
        <v/>
      </c>
      <c r="AD804" s="125" t="str">
        <f t="shared" si="135"/>
        <v/>
      </c>
      <c r="AE804" s="126">
        <v>792</v>
      </c>
      <c r="AF804" s="126" t="str">
        <f t="shared" si="136"/>
        <v/>
      </c>
      <c r="AG804" s="126" t="str">
        <f t="shared" si="137"/>
        <v/>
      </c>
      <c r="AH804" s="126" t="str">
        <f t="shared" si="138"/>
        <v/>
      </c>
      <c r="AI804" s="126" t="str">
        <f t="shared" si="139"/>
        <v/>
      </c>
      <c r="AJ804" s="126" t="str">
        <f t="shared" si="140"/>
        <v/>
      </c>
      <c r="AK804" s="126" t="str">
        <f t="shared" si="141"/>
        <v/>
      </c>
    </row>
    <row r="805" spans="2:37" x14ac:dyDescent="0.2">
      <c r="B805" s="161">
        <v>793</v>
      </c>
      <c r="C805" s="162"/>
      <c r="D805" s="162"/>
      <c r="E805" s="162"/>
      <c r="F805" s="271"/>
      <c r="G805" s="124"/>
      <c r="H805" s="124"/>
      <c r="I805" s="176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Z805" s="125">
        <v>793</v>
      </c>
      <c r="AA805" s="125" t="str">
        <f t="shared" si="132"/>
        <v/>
      </c>
      <c r="AB805" s="125" t="str">
        <f t="shared" si="133"/>
        <v/>
      </c>
      <c r="AC805" s="125" t="str">
        <f t="shared" si="134"/>
        <v/>
      </c>
      <c r="AD805" s="125" t="str">
        <f t="shared" si="135"/>
        <v/>
      </c>
      <c r="AE805" s="126">
        <v>793</v>
      </c>
      <c r="AF805" s="126" t="str">
        <f t="shared" si="136"/>
        <v/>
      </c>
      <c r="AG805" s="126" t="str">
        <f t="shared" si="137"/>
        <v/>
      </c>
      <c r="AH805" s="126" t="str">
        <f t="shared" si="138"/>
        <v/>
      </c>
      <c r="AI805" s="126" t="str">
        <f t="shared" si="139"/>
        <v/>
      </c>
      <c r="AJ805" s="126" t="str">
        <f t="shared" si="140"/>
        <v/>
      </c>
      <c r="AK805" s="126" t="str">
        <f t="shared" si="141"/>
        <v/>
      </c>
    </row>
    <row r="806" spans="2:37" x14ac:dyDescent="0.2">
      <c r="B806" s="161">
        <v>794</v>
      </c>
      <c r="C806" s="162"/>
      <c r="D806" s="162"/>
      <c r="E806" s="162"/>
      <c r="F806" s="271"/>
      <c r="G806" s="124"/>
      <c r="H806" s="124"/>
      <c r="I806" s="176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Z806" s="125">
        <v>794</v>
      </c>
      <c r="AA806" s="125" t="str">
        <f t="shared" si="132"/>
        <v/>
      </c>
      <c r="AB806" s="125" t="str">
        <f t="shared" si="133"/>
        <v/>
      </c>
      <c r="AC806" s="125" t="str">
        <f t="shared" si="134"/>
        <v/>
      </c>
      <c r="AD806" s="125" t="str">
        <f t="shared" si="135"/>
        <v/>
      </c>
      <c r="AE806" s="126">
        <v>794</v>
      </c>
      <c r="AF806" s="126" t="str">
        <f t="shared" si="136"/>
        <v/>
      </c>
      <c r="AG806" s="126" t="str">
        <f t="shared" si="137"/>
        <v/>
      </c>
      <c r="AH806" s="126" t="str">
        <f t="shared" si="138"/>
        <v/>
      </c>
      <c r="AI806" s="126" t="str">
        <f t="shared" si="139"/>
        <v/>
      </c>
      <c r="AJ806" s="126" t="str">
        <f t="shared" si="140"/>
        <v/>
      </c>
      <c r="AK806" s="126" t="str">
        <f t="shared" si="141"/>
        <v/>
      </c>
    </row>
    <row r="807" spans="2:37" x14ac:dyDescent="0.2">
      <c r="B807" s="161">
        <v>795</v>
      </c>
      <c r="C807" s="162"/>
      <c r="D807" s="162"/>
      <c r="E807" s="162"/>
      <c r="F807" s="271"/>
      <c r="G807" s="124"/>
      <c r="H807" s="124"/>
      <c r="I807" s="176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Z807" s="125">
        <v>795</v>
      </c>
      <c r="AA807" s="125" t="str">
        <f t="shared" si="132"/>
        <v/>
      </c>
      <c r="AB807" s="125" t="str">
        <f t="shared" si="133"/>
        <v/>
      </c>
      <c r="AC807" s="125" t="str">
        <f t="shared" si="134"/>
        <v/>
      </c>
      <c r="AD807" s="125" t="str">
        <f t="shared" si="135"/>
        <v/>
      </c>
      <c r="AE807" s="126">
        <v>795</v>
      </c>
      <c r="AF807" s="126" t="str">
        <f t="shared" si="136"/>
        <v/>
      </c>
      <c r="AG807" s="126" t="str">
        <f t="shared" si="137"/>
        <v/>
      </c>
      <c r="AH807" s="126" t="str">
        <f t="shared" si="138"/>
        <v/>
      </c>
      <c r="AI807" s="126" t="str">
        <f t="shared" si="139"/>
        <v/>
      </c>
      <c r="AJ807" s="126" t="str">
        <f t="shared" si="140"/>
        <v/>
      </c>
      <c r="AK807" s="126" t="str">
        <f t="shared" si="141"/>
        <v/>
      </c>
    </row>
    <row r="808" spans="2:37" x14ac:dyDescent="0.2">
      <c r="B808" s="161">
        <v>796</v>
      </c>
      <c r="C808" s="162"/>
      <c r="D808" s="162"/>
      <c r="E808" s="162"/>
      <c r="F808" s="271"/>
      <c r="G808" s="124"/>
      <c r="H808" s="124"/>
      <c r="I808" s="176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Z808" s="125">
        <v>796</v>
      </c>
      <c r="AA808" s="125" t="str">
        <f t="shared" si="132"/>
        <v/>
      </c>
      <c r="AB808" s="125" t="str">
        <f t="shared" si="133"/>
        <v/>
      </c>
      <c r="AC808" s="125" t="str">
        <f t="shared" si="134"/>
        <v/>
      </c>
      <c r="AD808" s="125" t="str">
        <f t="shared" si="135"/>
        <v/>
      </c>
      <c r="AE808" s="126">
        <v>796</v>
      </c>
      <c r="AF808" s="126" t="str">
        <f t="shared" si="136"/>
        <v/>
      </c>
      <c r="AG808" s="126" t="str">
        <f t="shared" si="137"/>
        <v/>
      </c>
      <c r="AH808" s="126" t="str">
        <f t="shared" si="138"/>
        <v/>
      </c>
      <c r="AI808" s="126" t="str">
        <f t="shared" si="139"/>
        <v/>
      </c>
      <c r="AJ808" s="126" t="str">
        <f t="shared" si="140"/>
        <v/>
      </c>
      <c r="AK808" s="126" t="str">
        <f t="shared" si="141"/>
        <v/>
      </c>
    </row>
    <row r="809" spans="2:37" x14ac:dyDescent="0.2">
      <c r="B809" s="161">
        <v>797</v>
      </c>
      <c r="C809" s="162"/>
      <c r="D809" s="162"/>
      <c r="E809" s="162"/>
      <c r="F809" s="271"/>
      <c r="G809" s="124"/>
      <c r="H809" s="124"/>
      <c r="I809" s="176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Z809" s="125">
        <v>797</v>
      </c>
      <c r="AA809" s="125" t="str">
        <f t="shared" si="132"/>
        <v/>
      </c>
      <c r="AB809" s="125" t="str">
        <f t="shared" si="133"/>
        <v/>
      </c>
      <c r="AC809" s="125" t="str">
        <f t="shared" si="134"/>
        <v/>
      </c>
      <c r="AD809" s="125" t="str">
        <f t="shared" si="135"/>
        <v/>
      </c>
      <c r="AE809" s="126">
        <v>797</v>
      </c>
      <c r="AF809" s="126" t="str">
        <f t="shared" si="136"/>
        <v/>
      </c>
      <c r="AG809" s="126" t="str">
        <f t="shared" si="137"/>
        <v/>
      </c>
      <c r="AH809" s="126" t="str">
        <f t="shared" si="138"/>
        <v/>
      </c>
      <c r="AI809" s="126" t="str">
        <f t="shared" si="139"/>
        <v/>
      </c>
      <c r="AJ809" s="126" t="str">
        <f t="shared" si="140"/>
        <v/>
      </c>
      <c r="AK809" s="126" t="str">
        <f t="shared" si="141"/>
        <v/>
      </c>
    </row>
    <row r="810" spans="2:37" x14ac:dyDescent="0.2">
      <c r="B810" s="161">
        <v>798</v>
      </c>
      <c r="C810" s="162"/>
      <c r="D810" s="162"/>
      <c r="E810" s="162"/>
      <c r="F810" s="271"/>
      <c r="G810" s="124"/>
      <c r="H810" s="124"/>
      <c r="I810" s="176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Z810" s="125">
        <v>798</v>
      </c>
      <c r="AA810" s="125" t="str">
        <f t="shared" si="132"/>
        <v/>
      </c>
      <c r="AB810" s="125" t="str">
        <f t="shared" si="133"/>
        <v/>
      </c>
      <c r="AC810" s="125" t="str">
        <f t="shared" si="134"/>
        <v/>
      </c>
      <c r="AD810" s="125" t="str">
        <f t="shared" si="135"/>
        <v/>
      </c>
      <c r="AE810" s="126">
        <v>798</v>
      </c>
      <c r="AF810" s="126" t="str">
        <f t="shared" si="136"/>
        <v/>
      </c>
      <c r="AG810" s="126" t="str">
        <f t="shared" si="137"/>
        <v/>
      </c>
      <c r="AH810" s="126" t="str">
        <f t="shared" si="138"/>
        <v/>
      </c>
      <c r="AI810" s="126" t="str">
        <f t="shared" si="139"/>
        <v/>
      </c>
      <c r="AJ810" s="126" t="str">
        <f t="shared" si="140"/>
        <v/>
      </c>
      <c r="AK810" s="126" t="str">
        <f t="shared" si="141"/>
        <v/>
      </c>
    </row>
    <row r="811" spans="2:37" x14ac:dyDescent="0.2">
      <c r="B811" s="161">
        <v>799</v>
      </c>
      <c r="C811" s="162"/>
      <c r="D811" s="162"/>
      <c r="E811" s="162"/>
      <c r="F811" s="271"/>
      <c r="G811" s="124"/>
      <c r="H811" s="124"/>
      <c r="I811" s="176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Z811" s="125">
        <v>799</v>
      </c>
      <c r="AA811" s="125" t="str">
        <f t="shared" si="132"/>
        <v/>
      </c>
      <c r="AB811" s="125" t="str">
        <f t="shared" si="133"/>
        <v/>
      </c>
      <c r="AC811" s="125" t="str">
        <f t="shared" si="134"/>
        <v/>
      </c>
      <c r="AD811" s="125" t="str">
        <f t="shared" si="135"/>
        <v/>
      </c>
      <c r="AE811" s="126">
        <v>799</v>
      </c>
      <c r="AF811" s="126" t="str">
        <f t="shared" si="136"/>
        <v/>
      </c>
      <c r="AG811" s="126" t="str">
        <f t="shared" si="137"/>
        <v/>
      </c>
      <c r="AH811" s="126" t="str">
        <f t="shared" si="138"/>
        <v/>
      </c>
      <c r="AI811" s="126" t="str">
        <f t="shared" si="139"/>
        <v/>
      </c>
      <c r="AJ811" s="126" t="str">
        <f t="shared" si="140"/>
        <v/>
      </c>
      <c r="AK811" s="126" t="str">
        <f t="shared" si="141"/>
        <v/>
      </c>
    </row>
    <row r="812" spans="2:37" x14ac:dyDescent="0.2">
      <c r="B812" s="161">
        <v>800</v>
      </c>
      <c r="C812" s="162"/>
      <c r="D812" s="162"/>
      <c r="E812" s="162"/>
      <c r="F812" s="271"/>
      <c r="G812" s="124"/>
      <c r="H812" s="124"/>
      <c r="I812" s="176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Z812" s="125">
        <v>800</v>
      </c>
      <c r="AA812" s="125" t="str">
        <f t="shared" si="132"/>
        <v/>
      </c>
      <c r="AB812" s="125" t="str">
        <f t="shared" si="133"/>
        <v/>
      </c>
      <c r="AC812" s="125" t="str">
        <f t="shared" si="134"/>
        <v/>
      </c>
      <c r="AD812" s="125" t="str">
        <f t="shared" si="135"/>
        <v/>
      </c>
      <c r="AE812" s="126">
        <v>800</v>
      </c>
      <c r="AF812" s="126" t="str">
        <f t="shared" si="136"/>
        <v/>
      </c>
      <c r="AG812" s="126" t="str">
        <f t="shared" si="137"/>
        <v/>
      </c>
      <c r="AH812" s="126" t="str">
        <f t="shared" si="138"/>
        <v/>
      </c>
      <c r="AI812" s="126" t="str">
        <f t="shared" si="139"/>
        <v/>
      </c>
      <c r="AJ812" s="126" t="str">
        <f t="shared" si="140"/>
        <v/>
      </c>
      <c r="AK812" s="126" t="str">
        <f t="shared" si="141"/>
        <v/>
      </c>
    </row>
    <row r="813" spans="2:37" x14ac:dyDescent="0.2">
      <c r="B813" s="161">
        <v>801</v>
      </c>
      <c r="C813" s="162"/>
      <c r="D813" s="162"/>
      <c r="E813" s="162"/>
      <c r="F813" s="271"/>
      <c r="G813" s="124"/>
      <c r="H813" s="124"/>
      <c r="I813" s="176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Z813" s="125">
        <v>801</v>
      </c>
      <c r="AA813" s="125" t="str">
        <f t="shared" si="132"/>
        <v/>
      </c>
      <c r="AB813" s="125" t="str">
        <f t="shared" si="133"/>
        <v/>
      </c>
      <c r="AC813" s="125" t="str">
        <f t="shared" si="134"/>
        <v/>
      </c>
      <c r="AD813" s="125" t="str">
        <f t="shared" si="135"/>
        <v/>
      </c>
      <c r="AE813" s="126">
        <v>801</v>
      </c>
      <c r="AF813" s="126" t="str">
        <f t="shared" si="136"/>
        <v/>
      </c>
      <c r="AG813" s="126" t="str">
        <f t="shared" si="137"/>
        <v/>
      </c>
      <c r="AH813" s="126" t="str">
        <f t="shared" si="138"/>
        <v/>
      </c>
      <c r="AI813" s="126" t="str">
        <f t="shared" si="139"/>
        <v/>
      </c>
      <c r="AJ813" s="126" t="str">
        <f t="shared" si="140"/>
        <v/>
      </c>
      <c r="AK813" s="126" t="str">
        <f t="shared" si="141"/>
        <v/>
      </c>
    </row>
    <row r="814" spans="2:37" x14ac:dyDescent="0.2">
      <c r="B814" s="161">
        <v>802</v>
      </c>
      <c r="C814" s="162"/>
      <c r="D814" s="162"/>
      <c r="E814" s="162"/>
      <c r="F814" s="271"/>
      <c r="G814" s="124"/>
      <c r="H814" s="124"/>
      <c r="I814" s="176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Z814" s="125">
        <v>802</v>
      </c>
      <c r="AA814" s="125" t="str">
        <f t="shared" si="132"/>
        <v/>
      </c>
      <c r="AB814" s="125" t="str">
        <f t="shared" si="133"/>
        <v/>
      </c>
      <c r="AC814" s="125" t="str">
        <f t="shared" si="134"/>
        <v/>
      </c>
      <c r="AD814" s="125" t="str">
        <f t="shared" si="135"/>
        <v/>
      </c>
      <c r="AE814" s="126">
        <v>802</v>
      </c>
      <c r="AF814" s="126" t="str">
        <f t="shared" si="136"/>
        <v/>
      </c>
      <c r="AG814" s="126" t="str">
        <f t="shared" si="137"/>
        <v/>
      </c>
      <c r="AH814" s="126" t="str">
        <f t="shared" si="138"/>
        <v/>
      </c>
      <c r="AI814" s="126" t="str">
        <f t="shared" si="139"/>
        <v/>
      </c>
      <c r="AJ814" s="126" t="str">
        <f t="shared" si="140"/>
        <v/>
      </c>
      <c r="AK814" s="126" t="str">
        <f t="shared" si="141"/>
        <v/>
      </c>
    </row>
    <row r="815" spans="2:37" x14ac:dyDescent="0.2">
      <c r="B815" s="161">
        <v>803</v>
      </c>
      <c r="C815" s="162"/>
      <c r="D815" s="162"/>
      <c r="E815" s="162"/>
      <c r="F815" s="271"/>
      <c r="G815" s="124"/>
      <c r="H815" s="124"/>
      <c r="I815" s="176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Z815" s="125">
        <v>803</v>
      </c>
      <c r="AA815" s="125" t="str">
        <f t="shared" si="132"/>
        <v/>
      </c>
      <c r="AB815" s="125" t="str">
        <f t="shared" si="133"/>
        <v/>
      </c>
      <c r="AC815" s="125" t="str">
        <f t="shared" si="134"/>
        <v/>
      </c>
      <c r="AD815" s="125" t="str">
        <f t="shared" si="135"/>
        <v/>
      </c>
      <c r="AE815" s="126">
        <v>803</v>
      </c>
      <c r="AF815" s="126" t="str">
        <f t="shared" si="136"/>
        <v/>
      </c>
      <c r="AG815" s="126" t="str">
        <f t="shared" si="137"/>
        <v/>
      </c>
      <c r="AH815" s="126" t="str">
        <f t="shared" si="138"/>
        <v/>
      </c>
      <c r="AI815" s="126" t="str">
        <f t="shared" si="139"/>
        <v/>
      </c>
      <c r="AJ815" s="126" t="str">
        <f t="shared" si="140"/>
        <v/>
      </c>
      <c r="AK815" s="126" t="str">
        <f t="shared" si="141"/>
        <v/>
      </c>
    </row>
    <row r="816" spans="2:37" x14ac:dyDescent="0.2">
      <c r="B816" s="161">
        <v>804</v>
      </c>
      <c r="C816" s="162"/>
      <c r="D816" s="162"/>
      <c r="E816" s="162"/>
      <c r="F816" s="271"/>
      <c r="G816" s="124"/>
      <c r="H816" s="124"/>
      <c r="I816" s="176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Z816" s="125">
        <v>804</v>
      </c>
      <c r="AA816" s="125" t="str">
        <f t="shared" si="132"/>
        <v/>
      </c>
      <c r="AB816" s="125" t="str">
        <f t="shared" si="133"/>
        <v/>
      </c>
      <c r="AC816" s="125" t="str">
        <f t="shared" si="134"/>
        <v/>
      </c>
      <c r="AD816" s="125" t="str">
        <f t="shared" si="135"/>
        <v/>
      </c>
      <c r="AE816" s="126">
        <v>804</v>
      </c>
      <c r="AF816" s="126" t="str">
        <f t="shared" si="136"/>
        <v/>
      </c>
      <c r="AG816" s="126" t="str">
        <f t="shared" si="137"/>
        <v/>
      </c>
      <c r="AH816" s="126" t="str">
        <f t="shared" si="138"/>
        <v/>
      </c>
      <c r="AI816" s="126" t="str">
        <f t="shared" si="139"/>
        <v/>
      </c>
      <c r="AJ816" s="126" t="str">
        <f t="shared" si="140"/>
        <v/>
      </c>
      <c r="AK816" s="126" t="str">
        <f t="shared" si="141"/>
        <v/>
      </c>
    </row>
    <row r="817" spans="2:37" x14ac:dyDescent="0.2">
      <c r="B817" s="161">
        <v>805</v>
      </c>
      <c r="C817" s="162"/>
      <c r="D817" s="162"/>
      <c r="E817" s="162"/>
      <c r="F817" s="271"/>
      <c r="G817" s="124"/>
      <c r="H817" s="124"/>
      <c r="I817" s="176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Z817" s="125">
        <v>805</v>
      </c>
      <c r="AA817" s="125" t="str">
        <f t="shared" si="132"/>
        <v/>
      </c>
      <c r="AB817" s="125" t="str">
        <f t="shared" si="133"/>
        <v/>
      </c>
      <c r="AC817" s="125" t="str">
        <f t="shared" si="134"/>
        <v/>
      </c>
      <c r="AD817" s="125" t="str">
        <f t="shared" si="135"/>
        <v/>
      </c>
      <c r="AE817" s="126">
        <v>805</v>
      </c>
      <c r="AF817" s="126" t="str">
        <f t="shared" si="136"/>
        <v/>
      </c>
      <c r="AG817" s="126" t="str">
        <f t="shared" si="137"/>
        <v/>
      </c>
      <c r="AH817" s="126" t="str">
        <f t="shared" si="138"/>
        <v/>
      </c>
      <c r="AI817" s="126" t="str">
        <f t="shared" si="139"/>
        <v/>
      </c>
      <c r="AJ817" s="126" t="str">
        <f t="shared" si="140"/>
        <v/>
      </c>
      <c r="AK817" s="126" t="str">
        <f t="shared" si="141"/>
        <v/>
      </c>
    </row>
    <row r="818" spans="2:37" x14ac:dyDescent="0.2">
      <c r="B818" s="161">
        <v>806</v>
      </c>
      <c r="C818" s="162"/>
      <c r="D818" s="162"/>
      <c r="E818" s="162"/>
      <c r="F818" s="271"/>
      <c r="G818" s="124"/>
      <c r="H818" s="124"/>
      <c r="I818" s="176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Z818" s="125">
        <v>806</v>
      </c>
      <c r="AA818" s="125" t="str">
        <f t="shared" si="132"/>
        <v/>
      </c>
      <c r="AB818" s="125" t="str">
        <f t="shared" si="133"/>
        <v/>
      </c>
      <c r="AC818" s="125" t="str">
        <f t="shared" si="134"/>
        <v/>
      </c>
      <c r="AD818" s="125" t="str">
        <f t="shared" si="135"/>
        <v/>
      </c>
      <c r="AE818" s="126">
        <v>806</v>
      </c>
      <c r="AF818" s="126" t="str">
        <f t="shared" si="136"/>
        <v/>
      </c>
      <c r="AG818" s="126" t="str">
        <f t="shared" si="137"/>
        <v/>
      </c>
      <c r="AH818" s="126" t="str">
        <f t="shared" si="138"/>
        <v/>
      </c>
      <c r="AI818" s="126" t="str">
        <f t="shared" si="139"/>
        <v/>
      </c>
      <c r="AJ818" s="126" t="str">
        <f t="shared" si="140"/>
        <v/>
      </c>
      <c r="AK818" s="126" t="str">
        <f t="shared" si="141"/>
        <v/>
      </c>
    </row>
    <row r="819" spans="2:37" x14ac:dyDescent="0.2">
      <c r="B819" s="161">
        <v>807</v>
      </c>
      <c r="C819" s="162"/>
      <c r="D819" s="162"/>
      <c r="E819" s="162"/>
      <c r="F819" s="271"/>
      <c r="G819" s="124"/>
      <c r="H819" s="124"/>
      <c r="I819" s="176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Z819" s="125">
        <v>807</v>
      </c>
      <c r="AA819" s="125" t="str">
        <f t="shared" si="132"/>
        <v/>
      </c>
      <c r="AB819" s="125" t="str">
        <f t="shared" si="133"/>
        <v/>
      </c>
      <c r="AC819" s="125" t="str">
        <f t="shared" si="134"/>
        <v/>
      </c>
      <c r="AD819" s="125" t="str">
        <f t="shared" si="135"/>
        <v/>
      </c>
      <c r="AE819" s="126">
        <v>807</v>
      </c>
      <c r="AF819" s="126" t="str">
        <f t="shared" si="136"/>
        <v/>
      </c>
      <c r="AG819" s="126" t="str">
        <f t="shared" si="137"/>
        <v/>
      </c>
      <c r="AH819" s="126" t="str">
        <f t="shared" si="138"/>
        <v/>
      </c>
      <c r="AI819" s="126" t="str">
        <f t="shared" si="139"/>
        <v/>
      </c>
      <c r="AJ819" s="126" t="str">
        <f t="shared" si="140"/>
        <v/>
      </c>
      <c r="AK819" s="126" t="str">
        <f t="shared" si="141"/>
        <v/>
      </c>
    </row>
    <row r="820" spans="2:37" x14ac:dyDescent="0.2">
      <c r="B820" s="161">
        <v>808</v>
      </c>
      <c r="C820" s="162"/>
      <c r="D820" s="162"/>
      <c r="E820" s="162"/>
      <c r="F820" s="271"/>
      <c r="G820" s="124"/>
      <c r="H820" s="124"/>
      <c r="I820" s="176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Z820" s="125">
        <v>808</v>
      </c>
      <c r="AA820" s="125" t="str">
        <f t="shared" si="132"/>
        <v/>
      </c>
      <c r="AB820" s="125" t="str">
        <f t="shared" si="133"/>
        <v/>
      </c>
      <c r="AC820" s="125" t="str">
        <f t="shared" si="134"/>
        <v/>
      </c>
      <c r="AD820" s="125" t="str">
        <f t="shared" si="135"/>
        <v/>
      </c>
      <c r="AE820" s="126">
        <v>808</v>
      </c>
      <c r="AF820" s="126" t="str">
        <f t="shared" si="136"/>
        <v/>
      </c>
      <c r="AG820" s="126" t="str">
        <f t="shared" si="137"/>
        <v/>
      </c>
      <c r="AH820" s="126" t="str">
        <f t="shared" si="138"/>
        <v/>
      </c>
      <c r="AI820" s="126" t="str">
        <f t="shared" si="139"/>
        <v/>
      </c>
      <c r="AJ820" s="126" t="str">
        <f t="shared" si="140"/>
        <v/>
      </c>
      <c r="AK820" s="126" t="str">
        <f t="shared" si="141"/>
        <v/>
      </c>
    </row>
    <row r="821" spans="2:37" x14ac:dyDescent="0.2">
      <c r="B821" s="161">
        <v>809</v>
      </c>
      <c r="C821" s="162"/>
      <c r="D821" s="162"/>
      <c r="E821" s="162"/>
      <c r="F821" s="271"/>
      <c r="G821" s="124"/>
      <c r="H821" s="124"/>
      <c r="I821" s="176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Z821" s="125">
        <v>809</v>
      </c>
      <c r="AA821" s="125" t="str">
        <f t="shared" si="132"/>
        <v/>
      </c>
      <c r="AB821" s="125" t="str">
        <f t="shared" si="133"/>
        <v/>
      </c>
      <c r="AC821" s="125" t="str">
        <f t="shared" si="134"/>
        <v/>
      </c>
      <c r="AD821" s="125" t="str">
        <f t="shared" si="135"/>
        <v/>
      </c>
      <c r="AE821" s="126">
        <v>809</v>
      </c>
      <c r="AF821" s="126" t="str">
        <f t="shared" si="136"/>
        <v/>
      </c>
      <c r="AG821" s="126" t="str">
        <f t="shared" si="137"/>
        <v/>
      </c>
      <c r="AH821" s="126" t="str">
        <f t="shared" si="138"/>
        <v/>
      </c>
      <c r="AI821" s="126" t="str">
        <f t="shared" si="139"/>
        <v/>
      </c>
      <c r="AJ821" s="126" t="str">
        <f t="shared" si="140"/>
        <v/>
      </c>
      <c r="AK821" s="126" t="str">
        <f t="shared" si="141"/>
        <v/>
      </c>
    </row>
    <row r="822" spans="2:37" x14ac:dyDescent="0.2">
      <c r="B822" s="161">
        <v>810</v>
      </c>
      <c r="C822" s="162"/>
      <c r="D822" s="162"/>
      <c r="E822" s="162"/>
      <c r="F822" s="271"/>
      <c r="G822" s="124"/>
      <c r="H822" s="124"/>
      <c r="I822" s="176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Z822" s="125">
        <v>810</v>
      </c>
      <c r="AA822" s="125" t="str">
        <f t="shared" si="132"/>
        <v/>
      </c>
      <c r="AB822" s="125" t="str">
        <f t="shared" si="133"/>
        <v/>
      </c>
      <c r="AC822" s="125" t="str">
        <f t="shared" si="134"/>
        <v/>
      </c>
      <c r="AD822" s="125" t="str">
        <f t="shared" si="135"/>
        <v/>
      </c>
      <c r="AE822" s="126">
        <v>810</v>
      </c>
      <c r="AF822" s="126" t="str">
        <f t="shared" si="136"/>
        <v/>
      </c>
      <c r="AG822" s="126" t="str">
        <f t="shared" si="137"/>
        <v/>
      </c>
      <c r="AH822" s="126" t="str">
        <f t="shared" si="138"/>
        <v/>
      </c>
      <c r="AI822" s="126" t="str">
        <f t="shared" si="139"/>
        <v/>
      </c>
      <c r="AJ822" s="126" t="str">
        <f t="shared" si="140"/>
        <v/>
      </c>
      <c r="AK822" s="126" t="str">
        <f t="shared" si="141"/>
        <v/>
      </c>
    </row>
    <row r="823" spans="2:37" x14ac:dyDescent="0.2">
      <c r="B823" s="161">
        <v>811</v>
      </c>
      <c r="C823" s="162"/>
      <c r="D823" s="162"/>
      <c r="E823" s="162"/>
      <c r="F823" s="271"/>
      <c r="G823" s="124"/>
      <c r="H823" s="124"/>
      <c r="I823" s="176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Z823" s="125">
        <v>811</v>
      </c>
      <c r="AA823" s="125" t="str">
        <f t="shared" si="132"/>
        <v/>
      </c>
      <c r="AB823" s="125" t="str">
        <f t="shared" si="133"/>
        <v/>
      </c>
      <c r="AC823" s="125" t="str">
        <f t="shared" si="134"/>
        <v/>
      </c>
      <c r="AD823" s="125" t="str">
        <f t="shared" si="135"/>
        <v/>
      </c>
      <c r="AE823" s="126">
        <v>811</v>
      </c>
      <c r="AF823" s="126" t="str">
        <f t="shared" si="136"/>
        <v/>
      </c>
      <c r="AG823" s="126" t="str">
        <f t="shared" si="137"/>
        <v/>
      </c>
      <c r="AH823" s="126" t="str">
        <f t="shared" si="138"/>
        <v/>
      </c>
      <c r="AI823" s="126" t="str">
        <f t="shared" si="139"/>
        <v/>
      </c>
      <c r="AJ823" s="126" t="str">
        <f t="shared" si="140"/>
        <v/>
      </c>
      <c r="AK823" s="126" t="str">
        <f t="shared" si="141"/>
        <v/>
      </c>
    </row>
    <row r="824" spans="2:37" x14ac:dyDescent="0.2">
      <c r="B824" s="161">
        <v>812</v>
      </c>
      <c r="C824" s="162"/>
      <c r="D824" s="162"/>
      <c r="E824" s="162"/>
      <c r="F824" s="271"/>
      <c r="G824" s="124"/>
      <c r="H824" s="124"/>
      <c r="I824" s="176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Z824" s="125">
        <v>812</v>
      </c>
      <c r="AA824" s="125" t="str">
        <f t="shared" si="132"/>
        <v/>
      </c>
      <c r="AB824" s="125" t="str">
        <f t="shared" si="133"/>
        <v/>
      </c>
      <c r="AC824" s="125" t="str">
        <f t="shared" si="134"/>
        <v/>
      </c>
      <c r="AD824" s="125" t="str">
        <f t="shared" si="135"/>
        <v/>
      </c>
      <c r="AE824" s="126">
        <v>812</v>
      </c>
      <c r="AF824" s="126" t="str">
        <f t="shared" si="136"/>
        <v/>
      </c>
      <c r="AG824" s="126" t="str">
        <f t="shared" si="137"/>
        <v/>
      </c>
      <c r="AH824" s="126" t="str">
        <f t="shared" si="138"/>
        <v/>
      </c>
      <c r="AI824" s="126" t="str">
        <f t="shared" si="139"/>
        <v/>
      </c>
      <c r="AJ824" s="126" t="str">
        <f t="shared" si="140"/>
        <v/>
      </c>
      <c r="AK824" s="126" t="str">
        <f t="shared" si="141"/>
        <v/>
      </c>
    </row>
    <row r="825" spans="2:37" x14ac:dyDescent="0.2">
      <c r="B825" s="161">
        <v>813</v>
      </c>
      <c r="C825" s="162"/>
      <c r="D825" s="162"/>
      <c r="E825" s="162"/>
      <c r="F825" s="271"/>
      <c r="G825" s="124"/>
      <c r="H825" s="124"/>
      <c r="I825" s="176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Z825" s="125">
        <v>813</v>
      </c>
      <c r="AA825" s="125" t="str">
        <f t="shared" si="132"/>
        <v/>
      </c>
      <c r="AB825" s="125" t="str">
        <f t="shared" si="133"/>
        <v/>
      </c>
      <c r="AC825" s="125" t="str">
        <f t="shared" si="134"/>
        <v/>
      </c>
      <c r="AD825" s="125" t="str">
        <f t="shared" si="135"/>
        <v/>
      </c>
      <c r="AE825" s="126">
        <v>813</v>
      </c>
      <c r="AF825" s="126" t="str">
        <f t="shared" si="136"/>
        <v/>
      </c>
      <c r="AG825" s="126" t="str">
        <f t="shared" si="137"/>
        <v/>
      </c>
      <c r="AH825" s="126" t="str">
        <f t="shared" si="138"/>
        <v/>
      </c>
      <c r="AI825" s="126" t="str">
        <f t="shared" si="139"/>
        <v/>
      </c>
      <c r="AJ825" s="126" t="str">
        <f t="shared" si="140"/>
        <v/>
      </c>
      <c r="AK825" s="126" t="str">
        <f t="shared" si="141"/>
        <v/>
      </c>
    </row>
    <row r="826" spans="2:37" x14ac:dyDescent="0.2">
      <c r="B826" s="161">
        <v>814</v>
      </c>
      <c r="C826" s="162"/>
      <c r="D826" s="162"/>
      <c r="E826" s="162"/>
      <c r="F826" s="271"/>
      <c r="G826" s="124"/>
      <c r="H826" s="124"/>
      <c r="I826" s="176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Z826" s="125">
        <v>814</v>
      </c>
      <c r="AA826" s="125" t="str">
        <f t="shared" si="132"/>
        <v/>
      </c>
      <c r="AB826" s="125" t="str">
        <f t="shared" si="133"/>
        <v/>
      </c>
      <c r="AC826" s="125" t="str">
        <f t="shared" si="134"/>
        <v/>
      </c>
      <c r="AD826" s="125" t="str">
        <f t="shared" si="135"/>
        <v/>
      </c>
      <c r="AE826" s="126">
        <v>814</v>
      </c>
      <c r="AF826" s="126" t="str">
        <f t="shared" si="136"/>
        <v/>
      </c>
      <c r="AG826" s="126" t="str">
        <f t="shared" si="137"/>
        <v/>
      </c>
      <c r="AH826" s="126" t="str">
        <f t="shared" si="138"/>
        <v/>
      </c>
      <c r="AI826" s="126" t="str">
        <f t="shared" si="139"/>
        <v/>
      </c>
      <c r="AJ826" s="126" t="str">
        <f t="shared" si="140"/>
        <v/>
      </c>
      <c r="AK826" s="126" t="str">
        <f t="shared" si="141"/>
        <v/>
      </c>
    </row>
    <row r="827" spans="2:37" x14ac:dyDescent="0.2">
      <c r="B827" s="161">
        <v>815</v>
      </c>
      <c r="C827" s="162"/>
      <c r="D827" s="162"/>
      <c r="E827" s="162"/>
      <c r="F827" s="271"/>
      <c r="G827" s="124"/>
      <c r="H827" s="124"/>
      <c r="I827" s="176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Z827" s="125">
        <v>815</v>
      </c>
      <c r="AA827" s="125" t="str">
        <f t="shared" si="132"/>
        <v/>
      </c>
      <c r="AB827" s="125" t="str">
        <f t="shared" si="133"/>
        <v/>
      </c>
      <c r="AC827" s="125" t="str">
        <f t="shared" si="134"/>
        <v/>
      </c>
      <c r="AD827" s="125" t="str">
        <f t="shared" si="135"/>
        <v/>
      </c>
      <c r="AE827" s="126">
        <v>815</v>
      </c>
      <c r="AF827" s="126" t="str">
        <f t="shared" si="136"/>
        <v/>
      </c>
      <c r="AG827" s="126" t="str">
        <f t="shared" si="137"/>
        <v/>
      </c>
      <c r="AH827" s="126" t="str">
        <f t="shared" si="138"/>
        <v/>
      </c>
      <c r="AI827" s="126" t="str">
        <f t="shared" si="139"/>
        <v/>
      </c>
      <c r="AJ827" s="126" t="str">
        <f t="shared" si="140"/>
        <v/>
      </c>
      <c r="AK827" s="126" t="str">
        <f t="shared" si="141"/>
        <v/>
      </c>
    </row>
    <row r="828" spans="2:37" x14ac:dyDescent="0.2">
      <c r="B828" s="161">
        <v>816</v>
      </c>
      <c r="C828" s="162"/>
      <c r="D828" s="162"/>
      <c r="E828" s="162"/>
      <c r="F828" s="271"/>
      <c r="G828" s="124"/>
      <c r="H828" s="124"/>
      <c r="I828" s="176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Z828" s="125">
        <v>816</v>
      </c>
      <c r="AA828" s="125" t="str">
        <f t="shared" si="132"/>
        <v/>
      </c>
      <c r="AB828" s="125" t="str">
        <f t="shared" si="133"/>
        <v/>
      </c>
      <c r="AC828" s="125" t="str">
        <f t="shared" si="134"/>
        <v/>
      </c>
      <c r="AD828" s="125" t="str">
        <f t="shared" si="135"/>
        <v/>
      </c>
      <c r="AE828" s="126">
        <v>816</v>
      </c>
      <c r="AF828" s="126" t="str">
        <f t="shared" si="136"/>
        <v/>
      </c>
      <c r="AG828" s="126" t="str">
        <f t="shared" si="137"/>
        <v/>
      </c>
      <c r="AH828" s="126" t="str">
        <f t="shared" si="138"/>
        <v/>
      </c>
      <c r="AI828" s="126" t="str">
        <f t="shared" si="139"/>
        <v/>
      </c>
      <c r="AJ828" s="126" t="str">
        <f t="shared" si="140"/>
        <v/>
      </c>
      <c r="AK828" s="126" t="str">
        <f t="shared" si="141"/>
        <v/>
      </c>
    </row>
    <row r="829" spans="2:37" x14ac:dyDescent="0.2">
      <c r="B829" s="161">
        <v>817</v>
      </c>
      <c r="C829" s="162"/>
      <c r="D829" s="162"/>
      <c r="E829" s="162"/>
      <c r="F829" s="271"/>
      <c r="G829" s="124"/>
      <c r="H829" s="124"/>
      <c r="I829" s="176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Z829" s="125">
        <v>817</v>
      </c>
      <c r="AA829" s="125" t="str">
        <f t="shared" si="132"/>
        <v/>
      </c>
      <c r="AB829" s="125" t="str">
        <f t="shared" si="133"/>
        <v/>
      </c>
      <c r="AC829" s="125" t="str">
        <f t="shared" si="134"/>
        <v/>
      </c>
      <c r="AD829" s="125" t="str">
        <f t="shared" si="135"/>
        <v/>
      </c>
      <c r="AE829" s="126">
        <v>817</v>
      </c>
      <c r="AF829" s="126" t="str">
        <f t="shared" si="136"/>
        <v/>
      </c>
      <c r="AG829" s="126" t="str">
        <f t="shared" si="137"/>
        <v/>
      </c>
      <c r="AH829" s="126" t="str">
        <f t="shared" si="138"/>
        <v/>
      </c>
      <c r="AI829" s="126" t="str">
        <f t="shared" si="139"/>
        <v/>
      </c>
      <c r="AJ829" s="126" t="str">
        <f t="shared" si="140"/>
        <v/>
      </c>
      <c r="AK829" s="126" t="str">
        <f t="shared" si="141"/>
        <v/>
      </c>
    </row>
    <row r="830" spans="2:37" x14ac:dyDescent="0.2">
      <c r="B830" s="161">
        <v>818</v>
      </c>
      <c r="C830" s="162"/>
      <c r="D830" s="162"/>
      <c r="E830" s="162"/>
      <c r="F830" s="271"/>
      <c r="G830" s="124"/>
      <c r="H830" s="124"/>
      <c r="I830" s="176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Z830" s="125">
        <v>818</v>
      </c>
      <c r="AA830" s="125" t="str">
        <f t="shared" si="132"/>
        <v/>
      </c>
      <c r="AB830" s="125" t="str">
        <f t="shared" si="133"/>
        <v/>
      </c>
      <c r="AC830" s="125" t="str">
        <f t="shared" si="134"/>
        <v/>
      </c>
      <c r="AD830" s="125" t="str">
        <f t="shared" si="135"/>
        <v/>
      </c>
      <c r="AE830" s="126">
        <v>818</v>
      </c>
      <c r="AF830" s="126" t="str">
        <f t="shared" si="136"/>
        <v/>
      </c>
      <c r="AG830" s="126" t="str">
        <f t="shared" si="137"/>
        <v/>
      </c>
      <c r="AH830" s="126" t="str">
        <f t="shared" si="138"/>
        <v/>
      </c>
      <c r="AI830" s="126" t="str">
        <f t="shared" si="139"/>
        <v/>
      </c>
      <c r="AJ830" s="126" t="str">
        <f t="shared" si="140"/>
        <v/>
      </c>
      <c r="AK830" s="126" t="str">
        <f t="shared" si="141"/>
        <v/>
      </c>
    </row>
    <row r="831" spans="2:37" x14ac:dyDescent="0.2">
      <c r="B831" s="161">
        <v>819</v>
      </c>
      <c r="C831" s="162"/>
      <c r="D831" s="162"/>
      <c r="E831" s="162"/>
      <c r="F831" s="271"/>
      <c r="G831" s="124"/>
      <c r="H831" s="124"/>
      <c r="I831" s="176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Z831" s="125">
        <v>819</v>
      </c>
      <c r="AA831" s="125" t="str">
        <f t="shared" si="132"/>
        <v/>
      </c>
      <c r="AB831" s="125" t="str">
        <f t="shared" si="133"/>
        <v/>
      </c>
      <c r="AC831" s="125" t="str">
        <f t="shared" si="134"/>
        <v/>
      </c>
      <c r="AD831" s="125" t="str">
        <f t="shared" si="135"/>
        <v/>
      </c>
      <c r="AE831" s="126">
        <v>819</v>
      </c>
      <c r="AF831" s="126" t="str">
        <f t="shared" si="136"/>
        <v/>
      </c>
      <c r="AG831" s="126" t="str">
        <f t="shared" si="137"/>
        <v/>
      </c>
      <c r="AH831" s="126" t="str">
        <f t="shared" si="138"/>
        <v/>
      </c>
      <c r="AI831" s="126" t="str">
        <f t="shared" si="139"/>
        <v/>
      </c>
      <c r="AJ831" s="126" t="str">
        <f t="shared" si="140"/>
        <v/>
      </c>
      <c r="AK831" s="126" t="str">
        <f t="shared" si="141"/>
        <v/>
      </c>
    </row>
    <row r="832" spans="2:37" x14ac:dyDescent="0.2">
      <c r="B832" s="161">
        <v>820</v>
      </c>
      <c r="C832" s="162"/>
      <c r="D832" s="162"/>
      <c r="E832" s="162"/>
      <c r="F832" s="271"/>
      <c r="G832" s="124"/>
      <c r="H832" s="124"/>
      <c r="I832" s="176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Z832" s="125">
        <v>820</v>
      </c>
      <c r="AA832" s="125" t="str">
        <f t="shared" si="132"/>
        <v/>
      </c>
      <c r="AB832" s="125" t="str">
        <f t="shared" si="133"/>
        <v/>
      </c>
      <c r="AC832" s="125" t="str">
        <f t="shared" si="134"/>
        <v/>
      </c>
      <c r="AD832" s="125" t="str">
        <f t="shared" si="135"/>
        <v/>
      </c>
      <c r="AE832" s="126">
        <v>820</v>
      </c>
      <c r="AF832" s="126" t="str">
        <f t="shared" si="136"/>
        <v/>
      </c>
      <c r="AG832" s="126" t="str">
        <f t="shared" si="137"/>
        <v/>
      </c>
      <c r="AH832" s="126" t="str">
        <f t="shared" si="138"/>
        <v/>
      </c>
      <c r="AI832" s="126" t="str">
        <f t="shared" si="139"/>
        <v/>
      </c>
      <c r="AJ832" s="126" t="str">
        <f t="shared" si="140"/>
        <v/>
      </c>
      <c r="AK832" s="126" t="str">
        <f t="shared" si="141"/>
        <v/>
      </c>
    </row>
    <row r="833" spans="2:37" x14ac:dyDescent="0.2">
      <c r="B833" s="161">
        <v>821</v>
      </c>
      <c r="C833" s="162"/>
      <c r="D833" s="162"/>
      <c r="E833" s="162"/>
      <c r="F833" s="271"/>
      <c r="G833" s="124"/>
      <c r="H833" s="124"/>
      <c r="I833" s="176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Z833" s="125">
        <v>821</v>
      </c>
      <c r="AA833" s="125" t="str">
        <f t="shared" si="132"/>
        <v/>
      </c>
      <c r="AB833" s="125" t="str">
        <f t="shared" si="133"/>
        <v/>
      </c>
      <c r="AC833" s="125" t="str">
        <f t="shared" si="134"/>
        <v/>
      </c>
      <c r="AD833" s="125" t="str">
        <f t="shared" si="135"/>
        <v/>
      </c>
      <c r="AE833" s="126">
        <v>821</v>
      </c>
      <c r="AF833" s="126" t="str">
        <f t="shared" si="136"/>
        <v/>
      </c>
      <c r="AG833" s="126" t="str">
        <f t="shared" si="137"/>
        <v/>
      </c>
      <c r="AH833" s="126" t="str">
        <f t="shared" si="138"/>
        <v/>
      </c>
      <c r="AI833" s="126" t="str">
        <f t="shared" si="139"/>
        <v/>
      </c>
      <c r="AJ833" s="126" t="str">
        <f t="shared" si="140"/>
        <v/>
      </c>
      <c r="AK833" s="126" t="str">
        <f t="shared" si="141"/>
        <v/>
      </c>
    </row>
    <row r="834" spans="2:37" x14ac:dyDescent="0.2">
      <c r="B834" s="161">
        <v>822</v>
      </c>
      <c r="C834" s="162"/>
      <c r="D834" s="162"/>
      <c r="E834" s="162"/>
      <c r="F834" s="271"/>
      <c r="G834" s="124"/>
      <c r="H834" s="124"/>
      <c r="I834" s="176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Z834" s="125">
        <v>822</v>
      </c>
      <c r="AA834" s="125" t="str">
        <f t="shared" si="132"/>
        <v/>
      </c>
      <c r="AB834" s="125" t="str">
        <f t="shared" si="133"/>
        <v/>
      </c>
      <c r="AC834" s="125" t="str">
        <f t="shared" si="134"/>
        <v/>
      </c>
      <c r="AD834" s="125" t="str">
        <f t="shared" si="135"/>
        <v/>
      </c>
      <c r="AE834" s="126">
        <v>822</v>
      </c>
      <c r="AF834" s="126" t="str">
        <f t="shared" si="136"/>
        <v/>
      </c>
      <c r="AG834" s="126" t="str">
        <f t="shared" si="137"/>
        <v/>
      </c>
      <c r="AH834" s="126" t="str">
        <f t="shared" si="138"/>
        <v/>
      </c>
      <c r="AI834" s="126" t="str">
        <f t="shared" si="139"/>
        <v/>
      </c>
      <c r="AJ834" s="126" t="str">
        <f t="shared" si="140"/>
        <v/>
      </c>
      <c r="AK834" s="126" t="str">
        <f t="shared" si="141"/>
        <v/>
      </c>
    </row>
    <row r="835" spans="2:37" x14ac:dyDescent="0.2">
      <c r="B835" s="161">
        <v>823</v>
      </c>
      <c r="C835" s="162"/>
      <c r="D835" s="162"/>
      <c r="E835" s="162"/>
      <c r="F835" s="271"/>
      <c r="G835" s="124"/>
      <c r="H835" s="124"/>
      <c r="I835" s="176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Z835" s="125">
        <v>823</v>
      </c>
      <c r="AA835" s="125" t="str">
        <f t="shared" si="132"/>
        <v/>
      </c>
      <c r="AB835" s="125" t="str">
        <f t="shared" si="133"/>
        <v/>
      </c>
      <c r="AC835" s="125" t="str">
        <f t="shared" si="134"/>
        <v/>
      </c>
      <c r="AD835" s="125" t="str">
        <f t="shared" si="135"/>
        <v/>
      </c>
      <c r="AE835" s="126">
        <v>823</v>
      </c>
      <c r="AF835" s="126" t="str">
        <f t="shared" si="136"/>
        <v/>
      </c>
      <c r="AG835" s="126" t="str">
        <f t="shared" si="137"/>
        <v/>
      </c>
      <c r="AH835" s="126" t="str">
        <f t="shared" si="138"/>
        <v/>
      </c>
      <c r="AI835" s="126" t="str">
        <f t="shared" si="139"/>
        <v/>
      </c>
      <c r="AJ835" s="126" t="str">
        <f t="shared" si="140"/>
        <v/>
      </c>
      <c r="AK835" s="126" t="str">
        <f t="shared" si="141"/>
        <v/>
      </c>
    </row>
    <row r="836" spans="2:37" x14ac:dyDescent="0.2">
      <c r="B836" s="161">
        <v>824</v>
      </c>
      <c r="C836" s="162"/>
      <c r="D836" s="162"/>
      <c r="E836" s="162"/>
      <c r="F836" s="271"/>
      <c r="G836" s="124"/>
      <c r="H836" s="124"/>
      <c r="I836" s="176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Z836" s="125">
        <v>824</v>
      </c>
      <c r="AA836" s="125" t="str">
        <f t="shared" si="132"/>
        <v/>
      </c>
      <c r="AB836" s="125" t="str">
        <f t="shared" si="133"/>
        <v/>
      </c>
      <c r="AC836" s="125" t="str">
        <f t="shared" si="134"/>
        <v/>
      </c>
      <c r="AD836" s="125" t="str">
        <f t="shared" si="135"/>
        <v/>
      </c>
      <c r="AE836" s="126">
        <v>824</v>
      </c>
      <c r="AF836" s="126" t="str">
        <f t="shared" si="136"/>
        <v/>
      </c>
      <c r="AG836" s="126" t="str">
        <f t="shared" si="137"/>
        <v/>
      </c>
      <c r="AH836" s="126" t="str">
        <f t="shared" si="138"/>
        <v/>
      </c>
      <c r="AI836" s="126" t="str">
        <f t="shared" si="139"/>
        <v/>
      </c>
      <c r="AJ836" s="126" t="str">
        <f t="shared" si="140"/>
        <v/>
      </c>
      <c r="AK836" s="126" t="str">
        <f t="shared" si="141"/>
        <v/>
      </c>
    </row>
    <row r="837" spans="2:37" x14ac:dyDescent="0.2">
      <c r="B837" s="161">
        <v>825</v>
      </c>
      <c r="C837" s="162"/>
      <c r="D837" s="162"/>
      <c r="E837" s="162"/>
      <c r="F837" s="271"/>
      <c r="G837" s="124"/>
      <c r="H837" s="124"/>
      <c r="I837" s="176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Z837" s="125">
        <v>825</v>
      </c>
      <c r="AA837" s="125" t="str">
        <f t="shared" si="132"/>
        <v/>
      </c>
      <c r="AB837" s="125" t="str">
        <f t="shared" si="133"/>
        <v/>
      </c>
      <c r="AC837" s="125" t="str">
        <f t="shared" si="134"/>
        <v/>
      </c>
      <c r="AD837" s="125" t="str">
        <f t="shared" si="135"/>
        <v/>
      </c>
      <c r="AE837" s="126">
        <v>825</v>
      </c>
      <c r="AF837" s="126" t="str">
        <f t="shared" si="136"/>
        <v/>
      </c>
      <c r="AG837" s="126" t="str">
        <f t="shared" si="137"/>
        <v/>
      </c>
      <c r="AH837" s="126" t="str">
        <f t="shared" si="138"/>
        <v/>
      </c>
      <c r="AI837" s="126" t="str">
        <f t="shared" si="139"/>
        <v/>
      </c>
      <c r="AJ837" s="126" t="str">
        <f t="shared" si="140"/>
        <v/>
      </c>
      <c r="AK837" s="126" t="str">
        <f t="shared" si="141"/>
        <v/>
      </c>
    </row>
    <row r="838" spans="2:37" x14ac:dyDescent="0.2">
      <c r="B838" s="161">
        <v>826</v>
      </c>
      <c r="C838" s="162"/>
      <c r="D838" s="162"/>
      <c r="E838" s="162"/>
      <c r="F838" s="271"/>
      <c r="G838" s="124"/>
      <c r="H838" s="124"/>
      <c r="I838" s="176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Z838" s="125">
        <v>826</v>
      </c>
      <c r="AA838" s="125" t="str">
        <f t="shared" si="132"/>
        <v/>
      </c>
      <c r="AB838" s="125" t="str">
        <f t="shared" si="133"/>
        <v/>
      </c>
      <c r="AC838" s="125" t="str">
        <f t="shared" si="134"/>
        <v/>
      </c>
      <c r="AD838" s="125" t="str">
        <f t="shared" si="135"/>
        <v/>
      </c>
      <c r="AE838" s="126">
        <v>826</v>
      </c>
      <c r="AF838" s="126" t="str">
        <f t="shared" si="136"/>
        <v/>
      </c>
      <c r="AG838" s="126" t="str">
        <f t="shared" si="137"/>
        <v/>
      </c>
      <c r="AH838" s="126" t="str">
        <f t="shared" si="138"/>
        <v/>
      </c>
      <c r="AI838" s="126" t="str">
        <f t="shared" si="139"/>
        <v/>
      </c>
      <c r="AJ838" s="126" t="str">
        <f t="shared" si="140"/>
        <v/>
      </c>
      <c r="AK838" s="126" t="str">
        <f t="shared" si="141"/>
        <v/>
      </c>
    </row>
    <row r="839" spans="2:37" x14ac:dyDescent="0.2">
      <c r="B839" s="161">
        <v>827</v>
      </c>
      <c r="C839" s="162"/>
      <c r="D839" s="162"/>
      <c r="E839" s="162"/>
      <c r="F839" s="271"/>
      <c r="G839" s="124"/>
      <c r="H839" s="124"/>
      <c r="I839" s="176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Z839" s="125">
        <v>827</v>
      </c>
      <c r="AA839" s="125" t="str">
        <f t="shared" si="132"/>
        <v/>
      </c>
      <c r="AB839" s="125" t="str">
        <f t="shared" si="133"/>
        <v/>
      </c>
      <c r="AC839" s="125" t="str">
        <f t="shared" si="134"/>
        <v/>
      </c>
      <c r="AD839" s="125" t="str">
        <f t="shared" si="135"/>
        <v/>
      </c>
      <c r="AE839" s="126">
        <v>827</v>
      </c>
      <c r="AF839" s="126" t="str">
        <f t="shared" si="136"/>
        <v/>
      </c>
      <c r="AG839" s="126" t="str">
        <f t="shared" si="137"/>
        <v/>
      </c>
      <c r="AH839" s="126" t="str">
        <f t="shared" si="138"/>
        <v/>
      </c>
      <c r="AI839" s="126" t="str">
        <f t="shared" si="139"/>
        <v/>
      </c>
      <c r="AJ839" s="126" t="str">
        <f t="shared" si="140"/>
        <v/>
      </c>
      <c r="AK839" s="126" t="str">
        <f t="shared" si="141"/>
        <v/>
      </c>
    </row>
    <row r="840" spans="2:37" x14ac:dyDescent="0.2">
      <c r="B840" s="161">
        <v>828</v>
      </c>
      <c r="C840" s="162"/>
      <c r="D840" s="162"/>
      <c r="E840" s="162"/>
      <c r="F840" s="271"/>
      <c r="G840" s="124"/>
      <c r="H840" s="124"/>
      <c r="I840" s="176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Z840" s="125">
        <v>828</v>
      </c>
      <c r="AA840" s="125" t="str">
        <f t="shared" si="132"/>
        <v/>
      </c>
      <c r="AB840" s="125" t="str">
        <f t="shared" si="133"/>
        <v/>
      </c>
      <c r="AC840" s="125" t="str">
        <f t="shared" si="134"/>
        <v/>
      </c>
      <c r="AD840" s="125" t="str">
        <f t="shared" si="135"/>
        <v/>
      </c>
      <c r="AE840" s="126">
        <v>828</v>
      </c>
      <c r="AF840" s="126" t="str">
        <f t="shared" si="136"/>
        <v/>
      </c>
      <c r="AG840" s="126" t="str">
        <f t="shared" si="137"/>
        <v/>
      </c>
      <c r="AH840" s="126" t="str">
        <f t="shared" si="138"/>
        <v/>
      </c>
      <c r="AI840" s="126" t="str">
        <f t="shared" si="139"/>
        <v/>
      </c>
      <c r="AJ840" s="126" t="str">
        <f t="shared" si="140"/>
        <v/>
      </c>
      <c r="AK840" s="126" t="str">
        <f t="shared" si="141"/>
        <v/>
      </c>
    </row>
    <row r="841" spans="2:37" x14ac:dyDescent="0.2">
      <c r="B841" s="161">
        <v>829</v>
      </c>
      <c r="C841" s="162"/>
      <c r="D841" s="162"/>
      <c r="E841" s="162"/>
      <c r="F841" s="271"/>
      <c r="G841" s="124"/>
      <c r="H841" s="124"/>
      <c r="I841" s="176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Z841" s="125">
        <v>829</v>
      </c>
      <c r="AA841" s="125" t="str">
        <f t="shared" si="132"/>
        <v/>
      </c>
      <c r="AB841" s="125" t="str">
        <f t="shared" si="133"/>
        <v/>
      </c>
      <c r="AC841" s="125" t="str">
        <f t="shared" si="134"/>
        <v/>
      </c>
      <c r="AD841" s="125" t="str">
        <f t="shared" si="135"/>
        <v/>
      </c>
      <c r="AE841" s="126">
        <v>829</v>
      </c>
      <c r="AF841" s="126" t="str">
        <f t="shared" si="136"/>
        <v/>
      </c>
      <c r="AG841" s="126" t="str">
        <f t="shared" si="137"/>
        <v/>
      </c>
      <c r="AH841" s="126" t="str">
        <f t="shared" si="138"/>
        <v/>
      </c>
      <c r="AI841" s="126" t="str">
        <f t="shared" si="139"/>
        <v/>
      </c>
      <c r="AJ841" s="126" t="str">
        <f t="shared" si="140"/>
        <v/>
      </c>
      <c r="AK841" s="126" t="str">
        <f t="shared" si="141"/>
        <v/>
      </c>
    </row>
    <row r="842" spans="2:37" x14ac:dyDescent="0.2">
      <c r="B842" s="161">
        <v>830</v>
      </c>
      <c r="C842" s="162"/>
      <c r="D842" s="162"/>
      <c r="E842" s="162"/>
      <c r="F842" s="271"/>
      <c r="G842" s="124"/>
      <c r="H842" s="124"/>
      <c r="I842" s="176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Z842" s="125">
        <v>830</v>
      </c>
      <c r="AA842" s="125" t="str">
        <f t="shared" si="132"/>
        <v/>
      </c>
      <c r="AB842" s="125" t="str">
        <f t="shared" si="133"/>
        <v/>
      </c>
      <c r="AC842" s="125" t="str">
        <f t="shared" si="134"/>
        <v/>
      </c>
      <c r="AD842" s="125" t="str">
        <f t="shared" si="135"/>
        <v/>
      </c>
      <c r="AE842" s="126">
        <v>830</v>
      </c>
      <c r="AF842" s="126" t="str">
        <f t="shared" si="136"/>
        <v/>
      </c>
      <c r="AG842" s="126" t="str">
        <f t="shared" si="137"/>
        <v/>
      </c>
      <c r="AH842" s="126" t="str">
        <f t="shared" si="138"/>
        <v/>
      </c>
      <c r="AI842" s="126" t="str">
        <f t="shared" si="139"/>
        <v/>
      </c>
      <c r="AJ842" s="126" t="str">
        <f t="shared" si="140"/>
        <v/>
      </c>
      <c r="AK842" s="126" t="str">
        <f t="shared" si="141"/>
        <v/>
      </c>
    </row>
    <row r="843" spans="2:37" x14ac:dyDescent="0.2">
      <c r="B843" s="161">
        <v>831</v>
      </c>
      <c r="C843" s="162"/>
      <c r="D843" s="162"/>
      <c r="E843" s="162"/>
      <c r="F843" s="271"/>
      <c r="G843" s="124"/>
      <c r="H843" s="124"/>
      <c r="I843" s="176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Z843" s="125">
        <v>831</v>
      </c>
      <c r="AA843" s="125" t="str">
        <f t="shared" si="132"/>
        <v/>
      </c>
      <c r="AB843" s="125" t="str">
        <f t="shared" si="133"/>
        <v/>
      </c>
      <c r="AC843" s="125" t="str">
        <f t="shared" si="134"/>
        <v/>
      </c>
      <c r="AD843" s="125" t="str">
        <f t="shared" si="135"/>
        <v/>
      </c>
      <c r="AE843" s="126">
        <v>831</v>
      </c>
      <c r="AF843" s="126" t="str">
        <f t="shared" si="136"/>
        <v/>
      </c>
      <c r="AG843" s="126" t="str">
        <f t="shared" si="137"/>
        <v/>
      </c>
      <c r="AH843" s="126" t="str">
        <f t="shared" si="138"/>
        <v/>
      </c>
      <c r="AI843" s="126" t="str">
        <f t="shared" si="139"/>
        <v/>
      </c>
      <c r="AJ843" s="126" t="str">
        <f t="shared" si="140"/>
        <v/>
      </c>
      <c r="AK843" s="126" t="str">
        <f t="shared" si="141"/>
        <v/>
      </c>
    </row>
    <row r="844" spans="2:37" x14ac:dyDescent="0.2">
      <c r="B844" s="161">
        <v>832</v>
      </c>
      <c r="C844" s="162"/>
      <c r="D844" s="162"/>
      <c r="E844" s="162"/>
      <c r="F844" s="271"/>
      <c r="G844" s="124"/>
      <c r="H844" s="124"/>
      <c r="I844" s="176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Z844" s="125">
        <v>832</v>
      </c>
      <c r="AA844" s="125" t="str">
        <f t="shared" si="132"/>
        <v/>
      </c>
      <c r="AB844" s="125" t="str">
        <f t="shared" si="133"/>
        <v/>
      </c>
      <c r="AC844" s="125" t="str">
        <f t="shared" si="134"/>
        <v/>
      </c>
      <c r="AD844" s="125" t="str">
        <f t="shared" si="135"/>
        <v/>
      </c>
      <c r="AE844" s="126">
        <v>832</v>
      </c>
      <c r="AF844" s="126" t="str">
        <f t="shared" si="136"/>
        <v/>
      </c>
      <c r="AG844" s="126" t="str">
        <f t="shared" si="137"/>
        <v/>
      </c>
      <c r="AH844" s="126" t="str">
        <f t="shared" si="138"/>
        <v/>
      </c>
      <c r="AI844" s="126" t="str">
        <f t="shared" si="139"/>
        <v/>
      </c>
      <c r="AJ844" s="126" t="str">
        <f t="shared" si="140"/>
        <v/>
      </c>
      <c r="AK844" s="126" t="str">
        <f t="shared" si="141"/>
        <v/>
      </c>
    </row>
    <row r="845" spans="2:37" x14ac:dyDescent="0.2">
      <c r="B845" s="161">
        <v>833</v>
      </c>
      <c r="C845" s="162"/>
      <c r="D845" s="162"/>
      <c r="E845" s="162"/>
      <c r="F845" s="271"/>
      <c r="G845" s="124"/>
      <c r="H845" s="124"/>
      <c r="I845" s="176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Z845" s="125">
        <v>833</v>
      </c>
      <c r="AA845" s="125" t="str">
        <f t="shared" si="132"/>
        <v/>
      </c>
      <c r="AB845" s="125" t="str">
        <f t="shared" si="133"/>
        <v/>
      </c>
      <c r="AC845" s="125" t="str">
        <f t="shared" si="134"/>
        <v/>
      </c>
      <c r="AD845" s="125" t="str">
        <f t="shared" si="135"/>
        <v/>
      </c>
      <c r="AE845" s="126">
        <v>833</v>
      </c>
      <c r="AF845" s="126" t="str">
        <f t="shared" si="136"/>
        <v/>
      </c>
      <c r="AG845" s="126" t="str">
        <f t="shared" si="137"/>
        <v/>
      </c>
      <c r="AH845" s="126" t="str">
        <f t="shared" si="138"/>
        <v/>
      </c>
      <c r="AI845" s="126" t="str">
        <f t="shared" si="139"/>
        <v/>
      </c>
      <c r="AJ845" s="126" t="str">
        <f t="shared" si="140"/>
        <v/>
      </c>
      <c r="AK845" s="126" t="str">
        <f t="shared" si="141"/>
        <v/>
      </c>
    </row>
    <row r="846" spans="2:37" x14ac:dyDescent="0.2">
      <c r="B846" s="161">
        <v>834</v>
      </c>
      <c r="C846" s="162"/>
      <c r="D846" s="162"/>
      <c r="E846" s="162"/>
      <c r="F846" s="271"/>
      <c r="G846" s="124"/>
      <c r="H846" s="124"/>
      <c r="I846" s="176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Z846" s="125">
        <v>834</v>
      </c>
      <c r="AA846" s="125" t="str">
        <f t="shared" ref="AA846:AA909" si="142">IF(AND(C846=1,D846&lt;&gt;""),D846,"")</f>
        <v/>
      </c>
      <c r="AB846" s="125" t="str">
        <f t="shared" ref="AB846:AB909" si="143">IF(AND(C846=1,E846&lt;&gt;""),E846,"")</f>
        <v/>
      </c>
      <c r="AC846" s="125" t="str">
        <f t="shared" ref="AC846:AC909" si="144">IF(AND(C846=2,D846&lt;&gt;""),D846,"")</f>
        <v/>
      </c>
      <c r="AD846" s="125" t="str">
        <f t="shared" ref="AD846:AD909" si="145">IF(AND(C846=2,E846&lt;&gt;""),E846,"")</f>
        <v/>
      </c>
      <c r="AE846" s="126">
        <v>834</v>
      </c>
      <c r="AF846" s="126" t="str">
        <f t="shared" ref="AF846:AF909" si="146">IF(AND(C846=1,E846&lt;&gt;"",D846&lt;&gt;""),D846,"")</f>
        <v/>
      </c>
      <c r="AG846" s="126" t="str">
        <f t="shared" ref="AG846:AG909" si="147">IF(AND(C846=1,D846&lt;&gt;"",E846&lt;&gt;""),E846,"")</f>
        <v/>
      </c>
      <c r="AH846" s="126" t="str">
        <f t="shared" ref="AH846:AH909" si="148">IF(AND(AF846="",AG846=""),"",AG846-AF846)</f>
        <v/>
      </c>
      <c r="AI846" s="126" t="str">
        <f t="shared" ref="AI846:AI909" si="149">IF(AND(C846=2,E846&lt;&gt;"",D846&lt;&gt;""),D846,"")</f>
        <v/>
      </c>
      <c r="AJ846" s="126" t="str">
        <f t="shared" ref="AJ846:AJ909" si="150">IF(AND(C846=2,D846&lt;&gt;"",E846&lt;&gt;""),E846,"")</f>
        <v/>
      </c>
      <c r="AK846" s="126" t="str">
        <f t="shared" ref="AK846:AK909" si="151">IF(AND(AI846="",AJ846=""),"",AJ846-AI846)</f>
        <v/>
      </c>
    </row>
    <row r="847" spans="2:37" x14ac:dyDescent="0.2">
      <c r="B847" s="161">
        <v>835</v>
      </c>
      <c r="C847" s="162"/>
      <c r="D847" s="162"/>
      <c r="E847" s="162"/>
      <c r="F847" s="271"/>
      <c r="G847" s="124"/>
      <c r="H847" s="124"/>
      <c r="I847" s="176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Z847" s="125">
        <v>835</v>
      </c>
      <c r="AA847" s="125" t="str">
        <f t="shared" si="142"/>
        <v/>
      </c>
      <c r="AB847" s="125" t="str">
        <f t="shared" si="143"/>
        <v/>
      </c>
      <c r="AC847" s="125" t="str">
        <f t="shared" si="144"/>
        <v/>
      </c>
      <c r="AD847" s="125" t="str">
        <f t="shared" si="145"/>
        <v/>
      </c>
      <c r="AE847" s="126">
        <v>835</v>
      </c>
      <c r="AF847" s="126" t="str">
        <f t="shared" si="146"/>
        <v/>
      </c>
      <c r="AG847" s="126" t="str">
        <f t="shared" si="147"/>
        <v/>
      </c>
      <c r="AH847" s="126" t="str">
        <f t="shared" si="148"/>
        <v/>
      </c>
      <c r="AI847" s="126" t="str">
        <f t="shared" si="149"/>
        <v/>
      </c>
      <c r="AJ847" s="126" t="str">
        <f t="shared" si="150"/>
        <v/>
      </c>
      <c r="AK847" s="126" t="str">
        <f t="shared" si="151"/>
        <v/>
      </c>
    </row>
    <row r="848" spans="2:37" x14ac:dyDescent="0.2">
      <c r="B848" s="161">
        <v>836</v>
      </c>
      <c r="C848" s="162"/>
      <c r="D848" s="162"/>
      <c r="E848" s="162"/>
      <c r="F848" s="271"/>
      <c r="G848" s="124"/>
      <c r="H848" s="124"/>
      <c r="I848" s="176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Z848" s="125">
        <v>836</v>
      </c>
      <c r="AA848" s="125" t="str">
        <f t="shared" si="142"/>
        <v/>
      </c>
      <c r="AB848" s="125" t="str">
        <f t="shared" si="143"/>
        <v/>
      </c>
      <c r="AC848" s="125" t="str">
        <f t="shared" si="144"/>
        <v/>
      </c>
      <c r="AD848" s="125" t="str">
        <f t="shared" si="145"/>
        <v/>
      </c>
      <c r="AE848" s="126">
        <v>836</v>
      </c>
      <c r="AF848" s="126" t="str">
        <f t="shared" si="146"/>
        <v/>
      </c>
      <c r="AG848" s="126" t="str">
        <f t="shared" si="147"/>
        <v/>
      </c>
      <c r="AH848" s="126" t="str">
        <f t="shared" si="148"/>
        <v/>
      </c>
      <c r="AI848" s="126" t="str">
        <f t="shared" si="149"/>
        <v/>
      </c>
      <c r="AJ848" s="126" t="str">
        <f t="shared" si="150"/>
        <v/>
      </c>
      <c r="AK848" s="126" t="str">
        <f t="shared" si="151"/>
        <v/>
      </c>
    </row>
    <row r="849" spans="2:37" x14ac:dyDescent="0.2">
      <c r="B849" s="161">
        <v>837</v>
      </c>
      <c r="C849" s="162"/>
      <c r="D849" s="162"/>
      <c r="E849" s="162"/>
      <c r="F849" s="271"/>
      <c r="G849" s="124"/>
      <c r="H849" s="124"/>
      <c r="I849" s="176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Z849" s="125">
        <v>837</v>
      </c>
      <c r="AA849" s="125" t="str">
        <f t="shared" si="142"/>
        <v/>
      </c>
      <c r="AB849" s="125" t="str">
        <f t="shared" si="143"/>
        <v/>
      </c>
      <c r="AC849" s="125" t="str">
        <f t="shared" si="144"/>
        <v/>
      </c>
      <c r="AD849" s="125" t="str">
        <f t="shared" si="145"/>
        <v/>
      </c>
      <c r="AE849" s="126">
        <v>837</v>
      </c>
      <c r="AF849" s="126" t="str">
        <f t="shared" si="146"/>
        <v/>
      </c>
      <c r="AG849" s="126" t="str">
        <f t="shared" si="147"/>
        <v/>
      </c>
      <c r="AH849" s="126" t="str">
        <f t="shared" si="148"/>
        <v/>
      </c>
      <c r="AI849" s="126" t="str">
        <f t="shared" si="149"/>
        <v/>
      </c>
      <c r="AJ849" s="126" t="str">
        <f t="shared" si="150"/>
        <v/>
      </c>
      <c r="AK849" s="126" t="str">
        <f t="shared" si="151"/>
        <v/>
      </c>
    </row>
    <row r="850" spans="2:37" x14ac:dyDescent="0.2">
      <c r="B850" s="161">
        <v>838</v>
      </c>
      <c r="C850" s="162"/>
      <c r="D850" s="162"/>
      <c r="E850" s="162"/>
      <c r="F850" s="271"/>
      <c r="G850" s="124"/>
      <c r="H850" s="124"/>
      <c r="I850" s="176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Z850" s="125">
        <v>838</v>
      </c>
      <c r="AA850" s="125" t="str">
        <f t="shared" si="142"/>
        <v/>
      </c>
      <c r="AB850" s="125" t="str">
        <f t="shared" si="143"/>
        <v/>
      </c>
      <c r="AC850" s="125" t="str">
        <f t="shared" si="144"/>
        <v/>
      </c>
      <c r="AD850" s="125" t="str">
        <f t="shared" si="145"/>
        <v/>
      </c>
      <c r="AE850" s="126">
        <v>838</v>
      </c>
      <c r="AF850" s="126" t="str">
        <f t="shared" si="146"/>
        <v/>
      </c>
      <c r="AG850" s="126" t="str">
        <f t="shared" si="147"/>
        <v/>
      </c>
      <c r="AH850" s="126" t="str">
        <f t="shared" si="148"/>
        <v/>
      </c>
      <c r="AI850" s="126" t="str">
        <f t="shared" si="149"/>
        <v/>
      </c>
      <c r="AJ850" s="126" t="str">
        <f t="shared" si="150"/>
        <v/>
      </c>
      <c r="AK850" s="126" t="str">
        <f t="shared" si="151"/>
        <v/>
      </c>
    </row>
    <row r="851" spans="2:37" x14ac:dyDescent="0.2">
      <c r="B851" s="161">
        <v>839</v>
      </c>
      <c r="C851" s="162"/>
      <c r="D851" s="162"/>
      <c r="E851" s="162"/>
      <c r="F851" s="271"/>
      <c r="G851" s="124"/>
      <c r="H851" s="124"/>
      <c r="I851" s="176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Z851" s="125">
        <v>839</v>
      </c>
      <c r="AA851" s="125" t="str">
        <f t="shared" si="142"/>
        <v/>
      </c>
      <c r="AB851" s="125" t="str">
        <f t="shared" si="143"/>
        <v/>
      </c>
      <c r="AC851" s="125" t="str">
        <f t="shared" si="144"/>
        <v/>
      </c>
      <c r="AD851" s="125" t="str">
        <f t="shared" si="145"/>
        <v/>
      </c>
      <c r="AE851" s="126">
        <v>839</v>
      </c>
      <c r="AF851" s="126" t="str">
        <f t="shared" si="146"/>
        <v/>
      </c>
      <c r="AG851" s="126" t="str">
        <f t="shared" si="147"/>
        <v/>
      </c>
      <c r="AH851" s="126" t="str">
        <f t="shared" si="148"/>
        <v/>
      </c>
      <c r="AI851" s="126" t="str">
        <f t="shared" si="149"/>
        <v/>
      </c>
      <c r="AJ851" s="126" t="str">
        <f t="shared" si="150"/>
        <v/>
      </c>
      <c r="AK851" s="126" t="str">
        <f t="shared" si="151"/>
        <v/>
      </c>
    </row>
    <row r="852" spans="2:37" x14ac:dyDescent="0.2">
      <c r="B852" s="161">
        <v>840</v>
      </c>
      <c r="C852" s="162"/>
      <c r="D852" s="162"/>
      <c r="E852" s="162"/>
      <c r="F852" s="271"/>
      <c r="G852" s="124"/>
      <c r="H852" s="124"/>
      <c r="I852" s="176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Z852" s="125">
        <v>840</v>
      </c>
      <c r="AA852" s="125" t="str">
        <f t="shared" si="142"/>
        <v/>
      </c>
      <c r="AB852" s="125" t="str">
        <f t="shared" si="143"/>
        <v/>
      </c>
      <c r="AC852" s="125" t="str">
        <f t="shared" si="144"/>
        <v/>
      </c>
      <c r="AD852" s="125" t="str">
        <f t="shared" si="145"/>
        <v/>
      </c>
      <c r="AE852" s="126">
        <v>840</v>
      </c>
      <c r="AF852" s="126" t="str">
        <f t="shared" si="146"/>
        <v/>
      </c>
      <c r="AG852" s="126" t="str">
        <f t="shared" si="147"/>
        <v/>
      </c>
      <c r="AH852" s="126" t="str">
        <f t="shared" si="148"/>
        <v/>
      </c>
      <c r="AI852" s="126" t="str">
        <f t="shared" si="149"/>
        <v/>
      </c>
      <c r="AJ852" s="126" t="str">
        <f t="shared" si="150"/>
        <v/>
      </c>
      <c r="AK852" s="126" t="str">
        <f t="shared" si="151"/>
        <v/>
      </c>
    </row>
    <row r="853" spans="2:37" x14ac:dyDescent="0.2">
      <c r="B853" s="161">
        <v>841</v>
      </c>
      <c r="C853" s="162"/>
      <c r="D853" s="162"/>
      <c r="E853" s="162"/>
      <c r="F853" s="271"/>
      <c r="G853" s="124"/>
      <c r="H853" s="124"/>
      <c r="I853" s="176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Z853" s="125">
        <v>841</v>
      </c>
      <c r="AA853" s="125" t="str">
        <f t="shared" si="142"/>
        <v/>
      </c>
      <c r="AB853" s="125" t="str">
        <f t="shared" si="143"/>
        <v/>
      </c>
      <c r="AC853" s="125" t="str">
        <f t="shared" si="144"/>
        <v/>
      </c>
      <c r="AD853" s="125" t="str">
        <f t="shared" si="145"/>
        <v/>
      </c>
      <c r="AE853" s="126">
        <v>841</v>
      </c>
      <c r="AF853" s="126" t="str">
        <f t="shared" si="146"/>
        <v/>
      </c>
      <c r="AG853" s="126" t="str">
        <f t="shared" si="147"/>
        <v/>
      </c>
      <c r="AH853" s="126" t="str">
        <f t="shared" si="148"/>
        <v/>
      </c>
      <c r="AI853" s="126" t="str">
        <f t="shared" si="149"/>
        <v/>
      </c>
      <c r="AJ853" s="126" t="str">
        <f t="shared" si="150"/>
        <v/>
      </c>
      <c r="AK853" s="126" t="str">
        <f t="shared" si="151"/>
        <v/>
      </c>
    </row>
    <row r="854" spans="2:37" x14ac:dyDescent="0.2">
      <c r="B854" s="161">
        <v>842</v>
      </c>
      <c r="C854" s="162"/>
      <c r="D854" s="162"/>
      <c r="E854" s="162"/>
      <c r="F854" s="271"/>
      <c r="G854" s="124"/>
      <c r="H854" s="124"/>
      <c r="I854" s="176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Z854" s="125">
        <v>842</v>
      </c>
      <c r="AA854" s="125" t="str">
        <f t="shared" si="142"/>
        <v/>
      </c>
      <c r="AB854" s="125" t="str">
        <f t="shared" si="143"/>
        <v/>
      </c>
      <c r="AC854" s="125" t="str">
        <f t="shared" si="144"/>
        <v/>
      </c>
      <c r="AD854" s="125" t="str">
        <f t="shared" si="145"/>
        <v/>
      </c>
      <c r="AE854" s="126">
        <v>842</v>
      </c>
      <c r="AF854" s="126" t="str">
        <f t="shared" si="146"/>
        <v/>
      </c>
      <c r="AG854" s="126" t="str">
        <f t="shared" si="147"/>
        <v/>
      </c>
      <c r="AH854" s="126" t="str">
        <f t="shared" si="148"/>
        <v/>
      </c>
      <c r="AI854" s="126" t="str">
        <f t="shared" si="149"/>
        <v/>
      </c>
      <c r="AJ854" s="126" t="str">
        <f t="shared" si="150"/>
        <v/>
      </c>
      <c r="AK854" s="126" t="str">
        <f t="shared" si="151"/>
        <v/>
      </c>
    </row>
    <row r="855" spans="2:37" x14ac:dyDescent="0.2">
      <c r="B855" s="161">
        <v>843</v>
      </c>
      <c r="C855" s="162"/>
      <c r="D855" s="162"/>
      <c r="E855" s="162"/>
      <c r="F855" s="271"/>
      <c r="G855" s="124"/>
      <c r="H855" s="124"/>
      <c r="I855" s="176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Z855" s="125">
        <v>843</v>
      </c>
      <c r="AA855" s="125" t="str">
        <f t="shared" si="142"/>
        <v/>
      </c>
      <c r="AB855" s="125" t="str">
        <f t="shared" si="143"/>
        <v/>
      </c>
      <c r="AC855" s="125" t="str">
        <f t="shared" si="144"/>
        <v/>
      </c>
      <c r="AD855" s="125" t="str">
        <f t="shared" si="145"/>
        <v/>
      </c>
      <c r="AE855" s="126">
        <v>843</v>
      </c>
      <c r="AF855" s="126" t="str">
        <f t="shared" si="146"/>
        <v/>
      </c>
      <c r="AG855" s="126" t="str">
        <f t="shared" si="147"/>
        <v/>
      </c>
      <c r="AH855" s="126" t="str">
        <f t="shared" si="148"/>
        <v/>
      </c>
      <c r="AI855" s="126" t="str">
        <f t="shared" si="149"/>
        <v/>
      </c>
      <c r="AJ855" s="126" t="str">
        <f t="shared" si="150"/>
        <v/>
      </c>
      <c r="AK855" s="126" t="str">
        <f t="shared" si="151"/>
        <v/>
      </c>
    </row>
    <row r="856" spans="2:37" x14ac:dyDescent="0.2">
      <c r="B856" s="161">
        <v>844</v>
      </c>
      <c r="C856" s="162"/>
      <c r="D856" s="162"/>
      <c r="E856" s="162"/>
      <c r="F856" s="271"/>
      <c r="G856" s="124"/>
      <c r="H856" s="124"/>
      <c r="I856" s="176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Z856" s="125">
        <v>844</v>
      </c>
      <c r="AA856" s="125" t="str">
        <f t="shared" si="142"/>
        <v/>
      </c>
      <c r="AB856" s="125" t="str">
        <f t="shared" si="143"/>
        <v/>
      </c>
      <c r="AC856" s="125" t="str">
        <f t="shared" si="144"/>
        <v/>
      </c>
      <c r="AD856" s="125" t="str">
        <f t="shared" si="145"/>
        <v/>
      </c>
      <c r="AE856" s="126">
        <v>844</v>
      </c>
      <c r="AF856" s="126" t="str">
        <f t="shared" si="146"/>
        <v/>
      </c>
      <c r="AG856" s="126" t="str">
        <f t="shared" si="147"/>
        <v/>
      </c>
      <c r="AH856" s="126" t="str">
        <f t="shared" si="148"/>
        <v/>
      </c>
      <c r="AI856" s="126" t="str">
        <f t="shared" si="149"/>
        <v/>
      </c>
      <c r="AJ856" s="126" t="str">
        <f t="shared" si="150"/>
        <v/>
      </c>
      <c r="AK856" s="126" t="str">
        <f t="shared" si="151"/>
        <v/>
      </c>
    </row>
    <row r="857" spans="2:37" x14ac:dyDescent="0.2">
      <c r="B857" s="161">
        <v>845</v>
      </c>
      <c r="C857" s="162"/>
      <c r="D857" s="162"/>
      <c r="E857" s="162"/>
      <c r="F857" s="271"/>
      <c r="G857" s="124"/>
      <c r="H857" s="124"/>
      <c r="I857" s="176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Z857" s="125">
        <v>845</v>
      </c>
      <c r="AA857" s="125" t="str">
        <f t="shared" si="142"/>
        <v/>
      </c>
      <c r="AB857" s="125" t="str">
        <f t="shared" si="143"/>
        <v/>
      </c>
      <c r="AC857" s="125" t="str">
        <f t="shared" si="144"/>
        <v/>
      </c>
      <c r="AD857" s="125" t="str">
        <f t="shared" si="145"/>
        <v/>
      </c>
      <c r="AE857" s="126">
        <v>845</v>
      </c>
      <c r="AF857" s="126" t="str">
        <f t="shared" si="146"/>
        <v/>
      </c>
      <c r="AG857" s="126" t="str">
        <f t="shared" si="147"/>
        <v/>
      </c>
      <c r="AH857" s="126" t="str">
        <f t="shared" si="148"/>
        <v/>
      </c>
      <c r="AI857" s="126" t="str">
        <f t="shared" si="149"/>
        <v/>
      </c>
      <c r="AJ857" s="126" t="str">
        <f t="shared" si="150"/>
        <v/>
      </c>
      <c r="AK857" s="126" t="str">
        <f t="shared" si="151"/>
        <v/>
      </c>
    </row>
    <row r="858" spans="2:37" x14ac:dyDescent="0.2">
      <c r="B858" s="161">
        <v>846</v>
      </c>
      <c r="C858" s="162"/>
      <c r="D858" s="162"/>
      <c r="E858" s="162"/>
      <c r="F858" s="271"/>
      <c r="G858" s="124"/>
      <c r="H858" s="124"/>
      <c r="I858" s="176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Z858" s="125">
        <v>846</v>
      </c>
      <c r="AA858" s="125" t="str">
        <f t="shared" si="142"/>
        <v/>
      </c>
      <c r="AB858" s="125" t="str">
        <f t="shared" si="143"/>
        <v/>
      </c>
      <c r="AC858" s="125" t="str">
        <f t="shared" si="144"/>
        <v/>
      </c>
      <c r="AD858" s="125" t="str">
        <f t="shared" si="145"/>
        <v/>
      </c>
      <c r="AE858" s="126">
        <v>846</v>
      </c>
      <c r="AF858" s="126" t="str">
        <f t="shared" si="146"/>
        <v/>
      </c>
      <c r="AG858" s="126" t="str">
        <f t="shared" si="147"/>
        <v/>
      </c>
      <c r="AH858" s="126" t="str">
        <f t="shared" si="148"/>
        <v/>
      </c>
      <c r="AI858" s="126" t="str">
        <f t="shared" si="149"/>
        <v/>
      </c>
      <c r="AJ858" s="126" t="str">
        <f t="shared" si="150"/>
        <v/>
      </c>
      <c r="AK858" s="126" t="str">
        <f t="shared" si="151"/>
        <v/>
      </c>
    </row>
    <row r="859" spans="2:37" x14ac:dyDescent="0.2">
      <c r="B859" s="161">
        <v>847</v>
      </c>
      <c r="C859" s="162"/>
      <c r="D859" s="162"/>
      <c r="E859" s="162"/>
      <c r="F859" s="271"/>
      <c r="G859" s="124"/>
      <c r="H859" s="124"/>
      <c r="I859" s="176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Z859" s="125">
        <v>847</v>
      </c>
      <c r="AA859" s="125" t="str">
        <f t="shared" si="142"/>
        <v/>
      </c>
      <c r="AB859" s="125" t="str">
        <f t="shared" si="143"/>
        <v/>
      </c>
      <c r="AC859" s="125" t="str">
        <f t="shared" si="144"/>
        <v/>
      </c>
      <c r="AD859" s="125" t="str">
        <f t="shared" si="145"/>
        <v/>
      </c>
      <c r="AE859" s="126">
        <v>847</v>
      </c>
      <c r="AF859" s="126" t="str">
        <f t="shared" si="146"/>
        <v/>
      </c>
      <c r="AG859" s="126" t="str">
        <f t="shared" si="147"/>
        <v/>
      </c>
      <c r="AH859" s="126" t="str">
        <f t="shared" si="148"/>
        <v/>
      </c>
      <c r="AI859" s="126" t="str">
        <f t="shared" si="149"/>
        <v/>
      </c>
      <c r="AJ859" s="126" t="str">
        <f t="shared" si="150"/>
        <v/>
      </c>
      <c r="AK859" s="126" t="str">
        <f t="shared" si="151"/>
        <v/>
      </c>
    </row>
    <row r="860" spans="2:37" x14ac:dyDescent="0.2">
      <c r="B860" s="161">
        <v>848</v>
      </c>
      <c r="C860" s="162"/>
      <c r="D860" s="162"/>
      <c r="E860" s="162"/>
      <c r="F860" s="271"/>
      <c r="G860" s="124"/>
      <c r="H860" s="124"/>
      <c r="I860" s="176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Z860" s="125">
        <v>848</v>
      </c>
      <c r="AA860" s="125" t="str">
        <f t="shared" si="142"/>
        <v/>
      </c>
      <c r="AB860" s="125" t="str">
        <f t="shared" si="143"/>
        <v/>
      </c>
      <c r="AC860" s="125" t="str">
        <f t="shared" si="144"/>
        <v/>
      </c>
      <c r="AD860" s="125" t="str">
        <f t="shared" si="145"/>
        <v/>
      </c>
      <c r="AE860" s="126">
        <v>848</v>
      </c>
      <c r="AF860" s="126" t="str">
        <f t="shared" si="146"/>
        <v/>
      </c>
      <c r="AG860" s="126" t="str">
        <f t="shared" si="147"/>
        <v/>
      </c>
      <c r="AH860" s="126" t="str">
        <f t="shared" si="148"/>
        <v/>
      </c>
      <c r="AI860" s="126" t="str">
        <f t="shared" si="149"/>
        <v/>
      </c>
      <c r="AJ860" s="126" t="str">
        <f t="shared" si="150"/>
        <v/>
      </c>
      <c r="AK860" s="126" t="str">
        <f t="shared" si="151"/>
        <v/>
      </c>
    </row>
    <row r="861" spans="2:37" x14ac:dyDescent="0.2">
      <c r="B861" s="161">
        <v>849</v>
      </c>
      <c r="C861" s="162"/>
      <c r="D861" s="162"/>
      <c r="E861" s="162"/>
      <c r="F861" s="271"/>
      <c r="G861" s="124"/>
      <c r="H861" s="124"/>
      <c r="I861" s="176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Z861" s="125">
        <v>849</v>
      </c>
      <c r="AA861" s="125" t="str">
        <f t="shared" si="142"/>
        <v/>
      </c>
      <c r="AB861" s="125" t="str">
        <f t="shared" si="143"/>
        <v/>
      </c>
      <c r="AC861" s="125" t="str">
        <f t="shared" si="144"/>
        <v/>
      </c>
      <c r="AD861" s="125" t="str">
        <f t="shared" si="145"/>
        <v/>
      </c>
      <c r="AE861" s="126">
        <v>849</v>
      </c>
      <c r="AF861" s="126" t="str">
        <f t="shared" si="146"/>
        <v/>
      </c>
      <c r="AG861" s="126" t="str">
        <f t="shared" si="147"/>
        <v/>
      </c>
      <c r="AH861" s="126" t="str">
        <f t="shared" si="148"/>
        <v/>
      </c>
      <c r="AI861" s="126" t="str">
        <f t="shared" si="149"/>
        <v/>
      </c>
      <c r="AJ861" s="126" t="str">
        <f t="shared" si="150"/>
        <v/>
      </c>
      <c r="AK861" s="126" t="str">
        <f t="shared" si="151"/>
        <v/>
      </c>
    </row>
    <row r="862" spans="2:37" x14ac:dyDescent="0.2">
      <c r="B862" s="161">
        <v>850</v>
      </c>
      <c r="C862" s="162"/>
      <c r="D862" s="162"/>
      <c r="E862" s="162"/>
      <c r="F862" s="271"/>
      <c r="G862" s="124"/>
      <c r="H862" s="124"/>
      <c r="I862" s="176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Z862" s="125">
        <v>850</v>
      </c>
      <c r="AA862" s="125" t="str">
        <f t="shared" si="142"/>
        <v/>
      </c>
      <c r="AB862" s="125" t="str">
        <f t="shared" si="143"/>
        <v/>
      </c>
      <c r="AC862" s="125" t="str">
        <f t="shared" si="144"/>
        <v/>
      </c>
      <c r="AD862" s="125" t="str">
        <f t="shared" si="145"/>
        <v/>
      </c>
      <c r="AE862" s="126">
        <v>850</v>
      </c>
      <c r="AF862" s="126" t="str">
        <f t="shared" si="146"/>
        <v/>
      </c>
      <c r="AG862" s="126" t="str">
        <f t="shared" si="147"/>
        <v/>
      </c>
      <c r="AH862" s="126" t="str">
        <f t="shared" si="148"/>
        <v/>
      </c>
      <c r="AI862" s="126" t="str">
        <f t="shared" si="149"/>
        <v/>
      </c>
      <c r="AJ862" s="126" t="str">
        <f t="shared" si="150"/>
        <v/>
      </c>
      <c r="AK862" s="126" t="str">
        <f t="shared" si="151"/>
        <v/>
      </c>
    </row>
    <row r="863" spans="2:37" x14ac:dyDescent="0.2">
      <c r="B863" s="161">
        <v>851</v>
      </c>
      <c r="C863" s="162"/>
      <c r="D863" s="162"/>
      <c r="E863" s="162"/>
      <c r="F863" s="271"/>
      <c r="G863" s="124"/>
      <c r="H863" s="124"/>
      <c r="I863" s="176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Z863" s="125">
        <v>851</v>
      </c>
      <c r="AA863" s="125" t="str">
        <f t="shared" si="142"/>
        <v/>
      </c>
      <c r="AB863" s="125" t="str">
        <f t="shared" si="143"/>
        <v/>
      </c>
      <c r="AC863" s="125" t="str">
        <f t="shared" si="144"/>
        <v/>
      </c>
      <c r="AD863" s="125" t="str">
        <f t="shared" si="145"/>
        <v/>
      </c>
      <c r="AE863" s="126">
        <v>851</v>
      </c>
      <c r="AF863" s="126" t="str">
        <f t="shared" si="146"/>
        <v/>
      </c>
      <c r="AG863" s="126" t="str">
        <f t="shared" si="147"/>
        <v/>
      </c>
      <c r="AH863" s="126" t="str">
        <f t="shared" si="148"/>
        <v/>
      </c>
      <c r="AI863" s="126" t="str">
        <f t="shared" si="149"/>
        <v/>
      </c>
      <c r="AJ863" s="126" t="str">
        <f t="shared" si="150"/>
        <v/>
      </c>
      <c r="AK863" s="126" t="str">
        <f t="shared" si="151"/>
        <v/>
      </c>
    </row>
    <row r="864" spans="2:37" x14ac:dyDescent="0.2">
      <c r="B864" s="161">
        <v>852</v>
      </c>
      <c r="C864" s="162"/>
      <c r="D864" s="162"/>
      <c r="E864" s="162"/>
      <c r="F864" s="271"/>
      <c r="G864" s="124"/>
      <c r="H864" s="124"/>
      <c r="I864" s="176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Z864" s="125">
        <v>852</v>
      </c>
      <c r="AA864" s="125" t="str">
        <f t="shared" si="142"/>
        <v/>
      </c>
      <c r="AB864" s="125" t="str">
        <f t="shared" si="143"/>
        <v/>
      </c>
      <c r="AC864" s="125" t="str">
        <f t="shared" si="144"/>
        <v/>
      </c>
      <c r="AD864" s="125" t="str">
        <f t="shared" si="145"/>
        <v/>
      </c>
      <c r="AE864" s="126">
        <v>852</v>
      </c>
      <c r="AF864" s="126" t="str">
        <f t="shared" si="146"/>
        <v/>
      </c>
      <c r="AG864" s="126" t="str">
        <f t="shared" si="147"/>
        <v/>
      </c>
      <c r="AH864" s="126" t="str">
        <f t="shared" si="148"/>
        <v/>
      </c>
      <c r="AI864" s="126" t="str">
        <f t="shared" si="149"/>
        <v/>
      </c>
      <c r="AJ864" s="126" t="str">
        <f t="shared" si="150"/>
        <v/>
      </c>
      <c r="AK864" s="126" t="str">
        <f t="shared" si="151"/>
        <v/>
      </c>
    </row>
    <row r="865" spans="2:37" x14ac:dyDescent="0.2">
      <c r="B865" s="161">
        <v>853</v>
      </c>
      <c r="C865" s="162"/>
      <c r="D865" s="162"/>
      <c r="E865" s="162"/>
      <c r="F865" s="271"/>
      <c r="G865" s="124"/>
      <c r="H865" s="124"/>
      <c r="I865" s="176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Z865" s="125">
        <v>853</v>
      </c>
      <c r="AA865" s="125" t="str">
        <f t="shared" si="142"/>
        <v/>
      </c>
      <c r="AB865" s="125" t="str">
        <f t="shared" si="143"/>
        <v/>
      </c>
      <c r="AC865" s="125" t="str">
        <f t="shared" si="144"/>
        <v/>
      </c>
      <c r="AD865" s="125" t="str">
        <f t="shared" si="145"/>
        <v/>
      </c>
      <c r="AE865" s="126">
        <v>853</v>
      </c>
      <c r="AF865" s="126" t="str">
        <f t="shared" si="146"/>
        <v/>
      </c>
      <c r="AG865" s="126" t="str">
        <f t="shared" si="147"/>
        <v/>
      </c>
      <c r="AH865" s="126" t="str">
        <f t="shared" si="148"/>
        <v/>
      </c>
      <c r="AI865" s="126" t="str">
        <f t="shared" si="149"/>
        <v/>
      </c>
      <c r="AJ865" s="126" t="str">
        <f t="shared" si="150"/>
        <v/>
      </c>
      <c r="AK865" s="126" t="str">
        <f t="shared" si="151"/>
        <v/>
      </c>
    </row>
    <row r="866" spans="2:37" x14ac:dyDescent="0.2">
      <c r="B866" s="161">
        <v>854</v>
      </c>
      <c r="C866" s="162"/>
      <c r="D866" s="162"/>
      <c r="E866" s="162"/>
      <c r="F866" s="271"/>
      <c r="G866" s="124"/>
      <c r="H866" s="124"/>
      <c r="I866" s="176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Z866" s="125">
        <v>854</v>
      </c>
      <c r="AA866" s="125" t="str">
        <f t="shared" si="142"/>
        <v/>
      </c>
      <c r="AB866" s="125" t="str">
        <f t="shared" si="143"/>
        <v/>
      </c>
      <c r="AC866" s="125" t="str">
        <f t="shared" si="144"/>
        <v/>
      </c>
      <c r="AD866" s="125" t="str">
        <f t="shared" si="145"/>
        <v/>
      </c>
      <c r="AE866" s="126">
        <v>854</v>
      </c>
      <c r="AF866" s="126" t="str">
        <f t="shared" si="146"/>
        <v/>
      </c>
      <c r="AG866" s="126" t="str">
        <f t="shared" si="147"/>
        <v/>
      </c>
      <c r="AH866" s="126" t="str">
        <f t="shared" si="148"/>
        <v/>
      </c>
      <c r="AI866" s="126" t="str">
        <f t="shared" si="149"/>
        <v/>
      </c>
      <c r="AJ866" s="126" t="str">
        <f t="shared" si="150"/>
        <v/>
      </c>
      <c r="AK866" s="126" t="str">
        <f t="shared" si="151"/>
        <v/>
      </c>
    </row>
    <row r="867" spans="2:37" x14ac:dyDescent="0.2">
      <c r="B867" s="161">
        <v>855</v>
      </c>
      <c r="C867" s="162"/>
      <c r="D867" s="162"/>
      <c r="E867" s="162"/>
      <c r="F867" s="271"/>
      <c r="G867" s="124"/>
      <c r="H867" s="124"/>
      <c r="I867" s="176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Z867" s="125">
        <v>855</v>
      </c>
      <c r="AA867" s="125" t="str">
        <f t="shared" si="142"/>
        <v/>
      </c>
      <c r="AB867" s="125" t="str">
        <f t="shared" si="143"/>
        <v/>
      </c>
      <c r="AC867" s="125" t="str">
        <f t="shared" si="144"/>
        <v/>
      </c>
      <c r="AD867" s="125" t="str">
        <f t="shared" si="145"/>
        <v/>
      </c>
      <c r="AE867" s="126">
        <v>855</v>
      </c>
      <c r="AF867" s="126" t="str">
        <f t="shared" si="146"/>
        <v/>
      </c>
      <c r="AG867" s="126" t="str">
        <f t="shared" si="147"/>
        <v/>
      </c>
      <c r="AH867" s="126" t="str">
        <f t="shared" si="148"/>
        <v/>
      </c>
      <c r="AI867" s="126" t="str">
        <f t="shared" si="149"/>
        <v/>
      </c>
      <c r="AJ867" s="126" t="str">
        <f t="shared" si="150"/>
        <v/>
      </c>
      <c r="AK867" s="126" t="str">
        <f t="shared" si="151"/>
        <v/>
      </c>
    </row>
    <row r="868" spans="2:37" x14ac:dyDescent="0.2">
      <c r="B868" s="161">
        <v>856</v>
      </c>
      <c r="C868" s="162"/>
      <c r="D868" s="162"/>
      <c r="E868" s="162"/>
      <c r="F868" s="271"/>
      <c r="G868" s="124"/>
      <c r="H868" s="124"/>
      <c r="I868" s="176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Z868" s="125">
        <v>856</v>
      </c>
      <c r="AA868" s="125" t="str">
        <f t="shared" si="142"/>
        <v/>
      </c>
      <c r="AB868" s="125" t="str">
        <f t="shared" si="143"/>
        <v/>
      </c>
      <c r="AC868" s="125" t="str">
        <f t="shared" si="144"/>
        <v/>
      </c>
      <c r="AD868" s="125" t="str">
        <f t="shared" si="145"/>
        <v/>
      </c>
      <c r="AE868" s="126">
        <v>856</v>
      </c>
      <c r="AF868" s="126" t="str">
        <f t="shared" si="146"/>
        <v/>
      </c>
      <c r="AG868" s="126" t="str">
        <f t="shared" si="147"/>
        <v/>
      </c>
      <c r="AH868" s="126" t="str">
        <f t="shared" si="148"/>
        <v/>
      </c>
      <c r="AI868" s="126" t="str">
        <f t="shared" si="149"/>
        <v/>
      </c>
      <c r="AJ868" s="126" t="str">
        <f t="shared" si="150"/>
        <v/>
      </c>
      <c r="AK868" s="126" t="str">
        <f t="shared" si="151"/>
        <v/>
      </c>
    </row>
    <row r="869" spans="2:37" x14ac:dyDescent="0.2">
      <c r="B869" s="161">
        <v>857</v>
      </c>
      <c r="C869" s="162"/>
      <c r="D869" s="162"/>
      <c r="E869" s="162"/>
      <c r="F869" s="271"/>
      <c r="G869" s="124"/>
      <c r="H869" s="124"/>
      <c r="I869" s="176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Z869" s="125">
        <v>857</v>
      </c>
      <c r="AA869" s="125" t="str">
        <f t="shared" si="142"/>
        <v/>
      </c>
      <c r="AB869" s="125" t="str">
        <f t="shared" si="143"/>
        <v/>
      </c>
      <c r="AC869" s="125" t="str">
        <f t="shared" si="144"/>
        <v/>
      </c>
      <c r="AD869" s="125" t="str">
        <f t="shared" si="145"/>
        <v/>
      </c>
      <c r="AE869" s="126">
        <v>857</v>
      </c>
      <c r="AF869" s="126" t="str">
        <f t="shared" si="146"/>
        <v/>
      </c>
      <c r="AG869" s="126" t="str">
        <f t="shared" si="147"/>
        <v/>
      </c>
      <c r="AH869" s="126" t="str">
        <f t="shared" si="148"/>
        <v/>
      </c>
      <c r="AI869" s="126" t="str">
        <f t="shared" si="149"/>
        <v/>
      </c>
      <c r="AJ869" s="126" t="str">
        <f t="shared" si="150"/>
        <v/>
      </c>
      <c r="AK869" s="126" t="str">
        <f t="shared" si="151"/>
        <v/>
      </c>
    </row>
    <row r="870" spans="2:37" x14ac:dyDescent="0.2">
      <c r="B870" s="161">
        <v>858</v>
      </c>
      <c r="C870" s="162"/>
      <c r="D870" s="162"/>
      <c r="E870" s="162"/>
      <c r="F870" s="271"/>
      <c r="G870" s="124"/>
      <c r="H870" s="124"/>
      <c r="I870" s="176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Z870" s="125">
        <v>858</v>
      </c>
      <c r="AA870" s="125" t="str">
        <f t="shared" si="142"/>
        <v/>
      </c>
      <c r="AB870" s="125" t="str">
        <f t="shared" si="143"/>
        <v/>
      </c>
      <c r="AC870" s="125" t="str">
        <f t="shared" si="144"/>
        <v/>
      </c>
      <c r="AD870" s="125" t="str">
        <f t="shared" si="145"/>
        <v/>
      </c>
      <c r="AE870" s="126">
        <v>858</v>
      </c>
      <c r="AF870" s="126" t="str">
        <f t="shared" si="146"/>
        <v/>
      </c>
      <c r="AG870" s="126" t="str">
        <f t="shared" si="147"/>
        <v/>
      </c>
      <c r="AH870" s="126" t="str">
        <f t="shared" si="148"/>
        <v/>
      </c>
      <c r="AI870" s="126" t="str">
        <f t="shared" si="149"/>
        <v/>
      </c>
      <c r="AJ870" s="126" t="str">
        <f t="shared" si="150"/>
        <v/>
      </c>
      <c r="AK870" s="126" t="str">
        <f t="shared" si="151"/>
        <v/>
      </c>
    </row>
    <row r="871" spans="2:37" x14ac:dyDescent="0.2">
      <c r="B871" s="161">
        <v>859</v>
      </c>
      <c r="C871" s="162"/>
      <c r="D871" s="162"/>
      <c r="E871" s="162"/>
      <c r="F871" s="271"/>
      <c r="G871" s="124"/>
      <c r="H871" s="124"/>
      <c r="I871" s="176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Z871" s="125">
        <v>859</v>
      </c>
      <c r="AA871" s="125" t="str">
        <f t="shared" si="142"/>
        <v/>
      </c>
      <c r="AB871" s="125" t="str">
        <f t="shared" si="143"/>
        <v/>
      </c>
      <c r="AC871" s="125" t="str">
        <f t="shared" si="144"/>
        <v/>
      </c>
      <c r="AD871" s="125" t="str">
        <f t="shared" si="145"/>
        <v/>
      </c>
      <c r="AE871" s="126">
        <v>859</v>
      </c>
      <c r="AF871" s="126" t="str">
        <f t="shared" si="146"/>
        <v/>
      </c>
      <c r="AG871" s="126" t="str">
        <f t="shared" si="147"/>
        <v/>
      </c>
      <c r="AH871" s="126" t="str">
        <f t="shared" si="148"/>
        <v/>
      </c>
      <c r="AI871" s="126" t="str">
        <f t="shared" si="149"/>
        <v/>
      </c>
      <c r="AJ871" s="126" t="str">
        <f t="shared" si="150"/>
        <v/>
      </c>
      <c r="AK871" s="126" t="str">
        <f t="shared" si="151"/>
        <v/>
      </c>
    </row>
    <row r="872" spans="2:37" x14ac:dyDescent="0.2">
      <c r="B872" s="161">
        <v>860</v>
      </c>
      <c r="C872" s="162"/>
      <c r="D872" s="162"/>
      <c r="E872" s="162"/>
      <c r="F872" s="271"/>
      <c r="G872" s="124"/>
      <c r="H872" s="124"/>
      <c r="I872" s="176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Z872" s="125">
        <v>860</v>
      </c>
      <c r="AA872" s="125" t="str">
        <f t="shared" si="142"/>
        <v/>
      </c>
      <c r="AB872" s="125" t="str">
        <f t="shared" si="143"/>
        <v/>
      </c>
      <c r="AC872" s="125" t="str">
        <f t="shared" si="144"/>
        <v/>
      </c>
      <c r="AD872" s="125" t="str">
        <f t="shared" si="145"/>
        <v/>
      </c>
      <c r="AE872" s="126">
        <v>860</v>
      </c>
      <c r="AF872" s="126" t="str">
        <f t="shared" si="146"/>
        <v/>
      </c>
      <c r="AG872" s="126" t="str">
        <f t="shared" si="147"/>
        <v/>
      </c>
      <c r="AH872" s="126" t="str">
        <f t="shared" si="148"/>
        <v/>
      </c>
      <c r="AI872" s="126" t="str">
        <f t="shared" si="149"/>
        <v/>
      </c>
      <c r="AJ872" s="126" t="str">
        <f t="shared" si="150"/>
        <v/>
      </c>
      <c r="AK872" s="126" t="str">
        <f t="shared" si="151"/>
        <v/>
      </c>
    </row>
    <row r="873" spans="2:37" x14ac:dyDescent="0.2">
      <c r="B873" s="161">
        <v>861</v>
      </c>
      <c r="C873" s="162"/>
      <c r="D873" s="162"/>
      <c r="E873" s="162"/>
      <c r="F873" s="271"/>
      <c r="G873" s="124"/>
      <c r="H873" s="124"/>
      <c r="I873" s="176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Z873" s="125">
        <v>861</v>
      </c>
      <c r="AA873" s="125" t="str">
        <f t="shared" si="142"/>
        <v/>
      </c>
      <c r="AB873" s="125" t="str">
        <f t="shared" si="143"/>
        <v/>
      </c>
      <c r="AC873" s="125" t="str">
        <f t="shared" si="144"/>
        <v/>
      </c>
      <c r="AD873" s="125" t="str">
        <f t="shared" si="145"/>
        <v/>
      </c>
      <c r="AE873" s="126">
        <v>861</v>
      </c>
      <c r="AF873" s="126" t="str">
        <f t="shared" si="146"/>
        <v/>
      </c>
      <c r="AG873" s="126" t="str">
        <f t="shared" si="147"/>
        <v/>
      </c>
      <c r="AH873" s="126" t="str">
        <f t="shared" si="148"/>
        <v/>
      </c>
      <c r="AI873" s="126" t="str">
        <f t="shared" si="149"/>
        <v/>
      </c>
      <c r="AJ873" s="126" t="str">
        <f t="shared" si="150"/>
        <v/>
      </c>
      <c r="AK873" s="126" t="str">
        <f t="shared" si="151"/>
        <v/>
      </c>
    </row>
    <row r="874" spans="2:37" x14ac:dyDescent="0.2">
      <c r="B874" s="161">
        <v>862</v>
      </c>
      <c r="C874" s="162"/>
      <c r="D874" s="162"/>
      <c r="E874" s="162"/>
      <c r="F874" s="271"/>
      <c r="G874" s="124"/>
      <c r="H874" s="124"/>
      <c r="I874" s="176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Z874" s="125">
        <v>862</v>
      </c>
      <c r="AA874" s="125" t="str">
        <f t="shared" si="142"/>
        <v/>
      </c>
      <c r="AB874" s="125" t="str">
        <f t="shared" si="143"/>
        <v/>
      </c>
      <c r="AC874" s="125" t="str">
        <f t="shared" si="144"/>
        <v/>
      </c>
      <c r="AD874" s="125" t="str">
        <f t="shared" si="145"/>
        <v/>
      </c>
      <c r="AE874" s="126">
        <v>862</v>
      </c>
      <c r="AF874" s="126" t="str">
        <f t="shared" si="146"/>
        <v/>
      </c>
      <c r="AG874" s="126" t="str">
        <f t="shared" si="147"/>
        <v/>
      </c>
      <c r="AH874" s="126" t="str">
        <f t="shared" si="148"/>
        <v/>
      </c>
      <c r="AI874" s="126" t="str">
        <f t="shared" si="149"/>
        <v/>
      </c>
      <c r="AJ874" s="126" t="str">
        <f t="shared" si="150"/>
        <v/>
      </c>
      <c r="AK874" s="126" t="str">
        <f t="shared" si="151"/>
        <v/>
      </c>
    </row>
    <row r="875" spans="2:37" x14ac:dyDescent="0.2">
      <c r="B875" s="161">
        <v>863</v>
      </c>
      <c r="C875" s="162"/>
      <c r="D875" s="162"/>
      <c r="E875" s="162"/>
      <c r="F875" s="271"/>
      <c r="G875" s="124"/>
      <c r="H875" s="124"/>
      <c r="I875" s="176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Z875" s="125">
        <v>863</v>
      </c>
      <c r="AA875" s="125" t="str">
        <f t="shared" si="142"/>
        <v/>
      </c>
      <c r="AB875" s="125" t="str">
        <f t="shared" si="143"/>
        <v/>
      </c>
      <c r="AC875" s="125" t="str">
        <f t="shared" si="144"/>
        <v/>
      </c>
      <c r="AD875" s="125" t="str">
        <f t="shared" si="145"/>
        <v/>
      </c>
      <c r="AE875" s="126">
        <v>863</v>
      </c>
      <c r="AF875" s="126" t="str">
        <f t="shared" si="146"/>
        <v/>
      </c>
      <c r="AG875" s="126" t="str">
        <f t="shared" si="147"/>
        <v/>
      </c>
      <c r="AH875" s="126" t="str">
        <f t="shared" si="148"/>
        <v/>
      </c>
      <c r="AI875" s="126" t="str">
        <f t="shared" si="149"/>
        <v/>
      </c>
      <c r="AJ875" s="126" t="str">
        <f t="shared" si="150"/>
        <v/>
      </c>
      <c r="AK875" s="126" t="str">
        <f t="shared" si="151"/>
        <v/>
      </c>
    </row>
    <row r="876" spans="2:37" x14ac:dyDescent="0.2">
      <c r="B876" s="161">
        <v>864</v>
      </c>
      <c r="C876" s="162"/>
      <c r="D876" s="162"/>
      <c r="E876" s="162"/>
      <c r="F876" s="271"/>
      <c r="G876" s="124"/>
      <c r="H876" s="124"/>
      <c r="I876" s="176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Z876" s="125">
        <v>864</v>
      </c>
      <c r="AA876" s="125" t="str">
        <f t="shared" si="142"/>
        <v/>
      </c>
      <c r="AB876" s="125" t="str">
        <f t="shared" si="143"/>
        <v/>
      </c>
      <c r="AC876" s="125" t="str">
        <f t="shared" si="144"/>
        <v/>
      </c>
      <c r="AD876" s="125" t="str">
        <f t="shared" si="145"/>
        <v/>
      </c>
      <c r="AE876" s="126">
        <v>864</v>
      </c>
      <c r="AF876" s="126" t="str">
        <f t="shared" si="146"/>
        <v/>
      </c>
      <c r="AG876" s="126" t="str">
        <f t="shared" si="147"/>
        <v/>
      </c>
      <c r="AH876" s="126" t="str">
        <f t="shared" si="148"/>
        <v/>
      </c>
      <c r="AI876" s="126" t="str">
        <f t="shared" si="149"/>
        <v/>
      </c>
      <c r="AJ876" s="126" t="str">
        <f t="shared" si="150"/>
        <v/>
      </c>
      <c r="AK876" s="126" t="str">
        <f t="shared" si="151"/>
        <v/>
      </c>
    </row>
    <row r="877" spans="2:37" x14ac:dyDescent="0.2">
      <c r="B877" s="161">
        <v>865</v>
      </c>
      <c r="C877" s="162"/>
      <c r="D877" s="162"/>
      <c r="E877" s="162"/>
      <c r="F877" s="271"/>
      <c r="G877" s="124"/>
      <c r="H877" s="124"/>
      <c r="I877" s="176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Z877" s="125">
        <v>865</v>
      </c>
      <c r="AA877" s="125" t="str">
        <f t="shared" si="142"/>
        <v/>
      </c>
      <c r="AB877" s="125" t="str">
        <f t="shared" si="143"/>
        <v/>
      </c>
      <c r="AC877" s="125" t="str">
        <f t="shared" si="144"/>
        <v/>
      </c>
      <c r="AD877" s="125" t="str">
        <f t="shared" si="145"/>
        <v/>
      </c>
      <c r="AE877" s="126">
        <v>865</v>
      </c>
      <c r="AF877" s="126" t="str">
        <f t="shared" si="146"/>
        <v/>
      </c>
      <c r="AG877" s="126" t="str">
        <f t="shared" si="147"/>
        <v/>
      </c>
      <c r="AH877" s="126" t="str">
        <f t="shared" si="148"/>
        <v/>
      </c>
      <c r="AI877" s="126" t="str">
        <f t="shared" si="149"/>
        <v/>
      </c>
      <c r="AJ877" s="126" t="str">
        <f t="shared" si="150"/>
        <v/>
      </c>
      <c r="AK877" s="126" t="str">
        <f t="shared" si="151"/>
        <v/>
      </c>
    </row>
    <row r="878" spans="2:37" x14ac:dyDescent="0.2">
      <c r="B878" s="161">
        <v>866</v>
      </c>
      <c r="C878" s="162"/>
      <c r="D878" s="162"/>
      <c r="E878" s="162"/>
      <c r="F878" s="271"/>
      <c r="G878" s="124"/>
      <c r="H878" s="124"/>
      <c r="I878" s="176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Z878" s="125">
        <v>866</v>
      </c>
      <c r="AA878" s="125" t="str">
        <f t="shared" si="142"/>
        <v/>
      </c>
      <c r="AB878" s="125" t="str">
        <f t="shared" si="143"/>
        <v/>
      </c>
      <c r="AC878" s="125" t="str">
        <f t="shared" si="144"/>
        <v/>
      </c>
      <c r="AD878" s="125" t="str">
        <f t="shared" si="145"/>
        <v/>
      </c>
      <c r="AE878" s="126">
        <v>866</v>
      </c>
      <c r="AF878" s="126" t="str">
        <f t="shared" si="146"/>
        <v/>
      </c>
      <c r="AG878" s="126" t="str">
        <f t="shared" si="147"/>
        <v/>
      </c>
      <c r="AH878" s="126" t="str">
        <f t="shared" si="148"/>
        <v/>
      </c>
      <c r="AI878" s="126" t="str">
        <f t="shared" si="149"/>
        <v/>
      </c>
      <c r="AJ878" s="126" t="str">
        <f t="shared" si="150"/>
        <v/>
      </c>
      <c r="AK878" s="126" t="str">
        <f t="shared" si="151"/>
        <v/>
      </c>
    </row>
    <row r="879" spans="2:37" x14ac:dyDescent="0.2">
      <c r="B879" s="161">
        <v>867</v>
      </c>
      <c r="C879" s="162"/>
      <c r="D879" s="162"/>
      <c r="E879" s="162"/>
      <c r="F879" s="271"/>
      <c r="G879" s="124"/>
      <c r="H879" s="124"/>
      <c r="I879" s="176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Z879" s="125">
        <v>867</v>
      </c>
      <c r="AA879" s="125" t="str">
        <f t="shared" si="142"/>
        <v/>
      </c>
      <c r="AB879" s="125" t="str">
        <f t="shared" si="143"/>
        <v/>
      </c>
      <c r="AC879" s="125" t="str">
        <f t="shared" si="144"/>
        <v/>
      </c>
      <c r="AD879" s="125" t="str">
        <f t="shared" si="145"/>
        <v/>
      </c>
      <c r="AE879" s="126">
        <v>867</v>
      </c>
      <c r="AF879" s="126" t="str">
        <f t="shared" si="146"/>
        <v/>
      </c>
      <c r="AG879" s="126" t="str">
        <f t="shared" si="147"/>
        <v/>
      </c>
      <c r="AH879" s="126" t="str">
        <f t="shared" si="148"/>
        <v/>
      </c>
      <c r="AI879" s="126" t="str">
        <f t="shared" si="149"/>
        <v/>
      </c>
      <c r="AJ879" s="126" t="str">
        <f t="shared" si="150"/>
        <v/>
      </c>
      <c r="AK879" s="126" t="str">
        <f t="shared" si="151"/>
        <v/>
      </c>
    </row>
    <row r="880" spans="2:37" x14ac:dyDescent="0.2">
      <c r="B880" s="161">
        <v>868</v>
      </c>
      <c r="C880" s="162"/>
      <c r="D880" s="162"/>
      <c r="E880" s="162"/>
      <c r="F880" s="271"/>
      <c r="G880" s="124"/>
      <c r="H880" s="124"/>
      <c r="I880" s="176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Z880" s="125">
        <v>868</v>
      </c>
      <c r="AA880" s="125" t="str">
        <f t="shared" si="142"/>
        <v/>
      </c>
      <c r="AB880" s="125" t="str">
        <f t="shared" si="143"/>
        <v/>
      </c>
      <c r="AC880" s="125" t="str">
        <f t="shared" si="144"/>
        <v/>
      </c>
      <c r="AD880" s="125" t="str">
        <f t="shared" si="145"/>
        <v/>
      </c>
      <c r="AE880" s="126">
        <v>868</v>
      </c>
      <c r="AF880" s="126" t="str">
        <f t="shared" si="146"/>
        <v/>
      </c>
      <c r="AG880" s="126" t="str">
        <f t="shared" si="147"/>
        <v/>
      </c>
      <c r="AH880" s="126" t="str">
        <f t="shared" si="148"/>
        <v/>
      </c>
      <c r="AI880" s="126" t="str">
        <f t="shared" si="149"/>
        <v/>
      </c>
      <c r="AJ880" s="126" t="str">
        <f t="shared" si="150"/>
        <v/>
      </c>
      <c r="AK880" s="126" t="str">
        <f t="shared" si="151"/>
        <v/>
      </c>
    </row>
    <row r="881" spans="2:37" x14ac:dyDescent="0.2">
      <c r="B881" s="161">
        <v>869</v>
      </c>
      <c r="C881" s="162"/>
      <c r="D881" s="162"/>
      <c r="E881" s="162"/>
      <c r="F881" s="271"/>
      <c r="G881" s="124"/>
      <c r="H881" s="124"/>
      <c r="I881" s="176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Z881" s="125">
        <v>869</v>
      </c>
      <c r="AA881" s="125" t="str">
        <f t="shared" si="142"/>
        <v/>
      </c>
      <c r="AB881" s="125" t="str">
        <f t="shared" si="143"/>
        <v/>
      </c>
      <c r="AC881" s="125" t="str">
        <f t="shared" si="144"/>
        <v/>
      </c>
      <c r="AD881" s="125" t="str">
        <f t="shared" si="145"/>
        <v/>
      </c>
      <c r="AE881" s="126">
        <v>869</v>
      </c>
      <c r="AF881" s="126" t="str">
        <f t="shared" si="146"/>
        <v/>
      </c>
      <c r="AG881" s="126" t="str">
        <f t="shared" si="147"/>
        <v/>
      </c>
      <c r="AH881" s="126" t="str">
        <f t="shared" si="148"/>
        <v/>
      </c>
      <c r="AI881" s="126" t="str">
        <f t="shared" si="149"/>
        <v/>
      </c>
      <c r="AJ881" s="126" t="str">
        <f t="shared" si="150"/>
        <v/>
      </c>
      <c r="AK881" s="126" t="str">
        <f t="shared" si="151"/>
        <v/>
      </c>
    </row>
    <row r="882" spans="2:37" x14ac:dyDescent="0.2">
      <c r="B882" s="161">
        <v>870</v>
      </c>
      <c r="C882" s="162"/>
      <c r="D882" s="162"/>
      <c r="E882" s="162"/>
      <c r="F882" s="271"/>
      <c r="G882" s="124"/>
      <c r="H882" s="124"/>
      <c r="I882" s="176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Z882" s="125">
        <v>870</v>
      </c>
      <c r="AA882" s="125" t="str">
        <f t="shared" si="142"/>
        <v/>
      </c>
      <c r="AB882" s="125" t="str">
        <f t="shared" si="143"/>
        <v/>
      </c>
      <c r="AC882" s="125" t="str">
        <f t="shared" si="144"/>
        <v/>
      </c>
      <c r="AD882" s="125" t="str">
        <f t="shared" si="145"/>
        <v/>
      </c>
      <c r="AE882" s="126">
        <v>870</v>
      </c>
      <c r="AF882" s="126" t="str">
        <f t="shared" si="146"/>
        <v/>
      </c>
      <c r="AG882" s="126" t="str">
        <f t="shared" si="147"/>
        <v/>
      </c>
      <c r="AH882" s="126" t="str">
        <f t="shared" si="148"/>
        <v/>
      </c>
      <c r="AI882" s="126" t="str">
        <f t="shared" si="149"/>
        <v/>
      </c>
      <c r="AJ882" s="126" t="str">
        <f t="shared" si="150"/>
        <v/>
      </c>
      <c r="AK882" s="126" t="str">
        <f t="shared" si="151"/>
        <v/>
      </c>
    </row>
    <row r="883" spans="2:37" x14ac:dyDescent="0.2">
      <c r="B883" s="161">
        <v>871</v>
      </c>
      <c r="C883" s="162"/>
      <c r="D883" s="162"/>
      <c r="E883" s="162"/>
      <c r="F883" s="271"/>
      <c r="G883" s="124"/>
      <c r="H883" s="124"/>
      <c r="I883" s="176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Z883" s="125">
        <v>871</v>
      </c>
      <c r="AA883" s="125" t="str">
        <f t="shared" si="142"/>
        <v/>
      </c>
      <c r="AB883" s="125" t="str">
        <f t="shared" si="143"/>
        <v/>
      </c>
      <c r="AC883" s="125" t="str">
        <f t="shared" si="144"/>
        <v/>
      </c>
      <c r="AD883" s="125" t="str">
        <f t="shared" si="145"/>
        <v/>
      </c>
      <c r="AE883" s="126">
        <v>871</v>
      </c>
      <c r="AF883" s="126" t="str">
        <f t="shared" si="146"/>
        <v/>
      </c>
      <c r="AG883" s="126" t="str">
        <f t="shared" si="147"/>
        <v/>
      </c>
      <c r="AH883" s="126" t="str">
        <f t="shared" si="148"/>
        <v/>
      </c>
      <c r="AI883" s="126" t="str">
        <f t="shared" si="149"/>
        <v/>
      </c>
      <c r="AJ883" s="126" t="str">
        <f t="shared" si="150"/>
        <v/>
      </c>
      <c r="AK883" s="126" t="str">
        <f t="shared" si="151"/>
        <v/>
      </c>
    </row>
    <row r="884" spans="2:37" x14ac:dyDescent="0.2">
      <c r="B884" s="161">
        <v>872</v>
      </c>
      <c r="C884" s="162"/>
      <c r="D884" s="162"/>
      <c r="E884" s="162"/>
      <c r="F884" s="271"/>
      <c r="G884" s="124"/>
      <c r="H884" s="124"/>
      <c r="I884" s="176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Z884" s="125">
        <v>872</v>
      </c>
      <c r="AA884" s="125" t="str">
        <f t="shared" si="142"/>
        <v/>
      </c>
      <c r="AB884" s="125" t="str">
        <f t="shared" si="143"/>
        <v/>
      </c>
      <c r="AC884" s="125" t="str">
        <f t="shared" si="144"/>
        <v/>
      </c>
      <c r="AD884" s="125" t="str">
        <f t="shared" si="145"/>
        <v/>
      </c>
      <c r="AE884" s="126">
        <v>872</v>
      </c>
      <c r="AF884" s="126" t="str">
        <f t="shared" si="146"/>
        <v/>
      </c>
      <c r="AG884" s="126" t="str">
        <f t="shared" si="147"/>
        <v/>
      </c>
      <c r="AH884" s="126" t="str">
        <f t="shared" si="148"/>
        <v/>
      </c>
      <c r="AI884" s="126" t="str">
        <f t="shared" si="149"/>
        <v/>
      </c>
      <c r="AJ884" s="126" t="str">
        <f t="shared" si="150"/>
        <v/>
      </c>
      <c r="AK884" s="126" t="str">
        <f t="shared" si="151"/>
        <v/>
      </c>
    </row>
    <row r="885" spans="2:37" x14ac:dyDescent="0.2">
      <c r="B885" s="161">
        <v>873</v>
      </c>
      <c r="C885" s="162"/>
      <c r="D885" s="162"/>
      <c r="E885" s="162"/>
      <c r="F885" s="271"/>
      <c r="G885" s="124"/>
      <c r="H885" s="124"/>
      <c r="I885" s="176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Z885" s="125">
        <v>873</v>
      </c>
      <c r="AA885" s="125" t="str">
        <f t="shared" si="142"/>
        <v/>
      </c>
      <c r="AB885" s="125" t="str">
        <f t="shared" si="143"/>
        <v/>
      </c>
      <c r="AC885" s="125" t="str">
        <f t="shared" si="144"/>
        <v/>
      </c>
      <c r="AD885" s="125" t="str">
        <f t="shared" si="145"/>
        <v/>
      </c>
      <c r="AE885" s="126">
        <v>873</v>
      </c>
      <c r="AF885" s="126" t="str">
        <f t="shared" si="146"/>
        <v/>
      </c>
      <c r="AG885" s="126" t="str">
        <f t="shared" si="147"/>
        <v/>
      </c>
      <c r="AH885" s="126" t="str">
        <f t="shared" si="148"/>
        <v/>
      </c>
      <c r="AI885" s="126" t="str">
        <f t="shared" si="149"/>
        <v/>
      </c>
      <c r="AJ885" s="126" t="str">
        <f t="shared" si="150"/>
        <v/>
      </c>
      <c r="AK885" s="126" t="str">
        <f t="shared" si="151"/>
        <v/>
      </c>
    </row>
    <row r="886" spans="2:37" x14ac:dyDescent="0.2">
      <c r="B886" s="161">
        <v>874</v>
      </c>
      <c r="C886" s="162"/>
      <c r="D886" s="162"/>
      <c r="E886" s="162"/>
      <c r="F886" s="271"/>
      <c r="G886" s="124"/>
      <c r="H886" s="124"/>
      <c r="I886" s="176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Z886" s="125">
        <v>874</v>
      </c>
      <c r="AA886" s="125" t="str">
        <f t="shared" si="142"/>
        <v/>
      </c>
      <c r="AB886" s="125" t="str">
        <f t="shared" si="143"/>
        <v/>
      </c>
      <c r="AC886" s="125" t="str">
        <f t="shared" si="144"/>
        <v/>
      </c>
      <c r="AD886" s="125" t="str">
        <f t="shared" si="145"/>
        <v/>
      </c>
      <c r="AE886" s="126">
        <v>874</v>
      </c>
      <c r="AF886" s="126" t="str">
        <f t="shared" si="146"/>
        <v/>
      </c>
      <c r="AG886" s="126" t="str">
        <f t="shared" si="147"/>
        <v/>
      </c>
      <c r="AH886" s="126" t="str">
        <f t="shared" si="148"/>
        <v/>
      </c>
      <c r="AI886" s="126" t="str">
        <f t="shared" si="149"/>
        <v/>
      </c>
      <c r="AJ886" s="126" t="str">
        <f t="shared" si="150"/>
        <v/>
      </c>
      <c r="AK886" s="126" t="str">
        <f t="shared" si="151"/>
        <v/>
      </c>
    </row>
    <row r="887" spans="2:37" x14ac:dyDescent="0.2">
      <c r="B887" s="161">
        <v>875</v>
      </c>
      <c r="C887" s="162"/>
      <c r="D887" s="162"/>
      <c r="E887" s="162"/>
      <c r="F887" s="271"/>
      <c r="G887" s="124"/>
      <c r="H887" s="124"/>
      <c r="I887" s="176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Z887" s="125">
        <v>875</v>
      </c>
      <c r="AA887" s="125" t="str">
        <f t="shared" si="142"/>
        <v/>
      </c>
      <c r="AB887" s="125" t="str">
        <f t="shared" si="143"/>
        <v/>
      </c>
      <c r="AC887" s="125" t="str">
        <f t="shared" si="144"/>
        <v/>
      </c>
      <c r="AD887" s="125" t="str">
        <f t="shared" si="145"/>
        <v/>
      </c>
      <c r="AE887" s="126">
        <v>875</v>
      </c>
      <c r="AF887" s="126" t="str">
        <f t="shared" si="146"/>
        <v/>
      </c>
      <c r="AG887" s="126" t="str">
        <f t="shared" si="147"/>
        <v/>
      </c>
      <c r="AH887" s="126" t="str">
        <f t="shared" si="148"/>
        <v/>
      </c>
      <c r="AI887" s="126" t="str">
        <f t="shared" si="149"/>
        <v/>
      </c>
      <c r="AJ887" s="126" t="str">
        <f t="shared" si="150"/>
        <v/>
      </c>
      <c r="AK887" s="126" t="str">
        <f t="shared" si="151"/>
        <v/>
      </c>
    </row>
    <row r="888" spans="2:37" x14ac:dyDescent="0.2">
      <c r="B888" s="161">
        <v>876</v>
      </c>
      <c r="C888" s="162"/>
      <c r="D888" s="162"/>
      <c r="E888" s="162"/>
      <c r="F888" s="271"/>
      <c r="G888" s="124"/>
      <c r="H888" s="124"/>
      <c r="I888" s="176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Z888" s="125">
        <v>876</v>
      </c>
      <c r="AA888" s="125" t="str">
        <f t="shared" si="142"/>
        <v/>
      </c>
      <c r="AB888" s="125" t="str">
        <f t="shared" si="143"/>
        <v/>
      </c>
      <c r="AC888" s="125" t="str">
        <f t="shared" si="144"/>
        <v/>
      </c>
      <c r="AD888" s="125" t="str">
        <f t="shared" si="145"/>
        <v/>
      </c>
      <c r="AE888" s="126">
        <v>876</v>
      </c>
      <c r="AF888" s="126" t="str">
        <f t="shared" si="146"/>
        <v/>
      </c>
      <c r="AG888" s="126" t="str">
        <f t="shared" si="147"/>
        <v/>
      </c>
      <c r="AH888" s="126" t="str">
        <f t="shared" si="148"/>
        <v/>
      </c>
      <c r="AI888" s="126" t="str">
        <f t="shared" si="149"/>
        <v/>
      </c>
      <c r="AJ888" s="126" t="str">
        <f t="shared" si="150"/>
        <v/>
      </c>
      <c r="AK888" s="126" t="str">
        <f t="shared" si="151"/>
        <v/>
      </c>
    </row>
    <row r="889" spans="2:37" x14ac:dyDescent="0.2">
      <c r="B889" s="161">
        <v>877</v>
      </c>
      <c r="C889" s="162"/>
      <c r="D889" s="162"/>
      <c r="E889" s="162"/>
      <c r="F889" s="271"/>
      <c r="G889" s="124"/>
      <c r="H889" s="124"/>
      <c r="I889" s="176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Z889" s="125">
        <v>877</v>
      </c>
      <c r="AA889" s="125" t="str">
        <f t="shared" si="142"/>
        <v/>
      </c>
      <c r="AB889" s="125" t="str">
        <f t="shared" si="143"/>
        <v/>
      </c>
      <c r="AC889" s="125" t="str">
        <f t="shared" si="144"/>
        <v/>
      </c>
      <c r="AD889" s="125" t="str">
        <f t="shared" si="145"/>
        <v/>
      </c>
      <c r="AE889" s="126">
        <v>877</v>
      </c>
      <c r="AF889" s="126" t="str">
        <f t="shared" si="146"/>
        <v/>
      </c>
      <c r="AG889" s="126" t="str">
        <f t="shared" si="147"/>
        <v/>
      </c>
      <c r="AH889" s="126" t="str">
        <f t="shared" si="148"/>
        <v/>
      </c>
      <c r="AI889" s="126" t="str">
        <f t="shared" si="149"/>
        <v/>
      </c>
      <c r="AJ889" s="126" t="str">
        <f t="shared" si="150"/>
        <v/>
      </c>
      <c r="AK889" s="126" t="str">
        <f t="shared" si="151"/>
        <v/>
      </c>
    </row>
    <row r="890" spans="2:37" x14ac:dyDescent="0.2">
      <c r="B890" s="161">
        <v>878</v>
      </c>
      <c r="C890" s="162"/>
      <c r="D890" s="162"/>
      <c r="E890" s="162"/>
      <c r="F890" s="271"/>
      <c r="G890" s="124"/>
      <c r="H890" s="124"/>
      <c r="I890" s="176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Z890" s="125">
        <v>878</v>
      </c>
      <c r="AA890" s="125" t="str">
        <f t="shared" si="142"/>
        <v/>
      </c>
      <c r="AB890" s="125" t="str">
        <f t="shared" si="143"/>
        <v/>
      </c>
      <c r="AC890" s="125" t="str">
        <f t="shared" si="144"/>
        <v/>
      </c>
      <c r="AD890" s="125" t="str">
        <f t="shared" si="145"/>
        <v/>
      </c>
      <c r="AE890" s="126">
        <v>878</v>
      </c>
      <c r="AF890" s="126" t="str">
        <f t="shared" si="146"/>
        <v/>
      </c>
      <c r="AG890" s="126" t="str">
        <f t="shared" si="147"/>
        <v/>
      </c>
      <c r="AH890" s="126" t="str">
        <f t="shared" si="148"/>
        <v/>
      </c>
      <c r="AI890" s="126" t="str">
        <f t="shared" si="149"/>
        <v/>
      </c>
      <c r="AJ890" s="126" t="str">
        <f t="shared" si="150"/>
        <v/>
      </c>
      <c r="AK890" s="126" t="str">
        <f t="shared" si="151"/>
        <v/>
      </c>
    </row>
    <row r="891" spans="2:37" x14ac:dyDescent="0.2">
      <c r="B891" s="161">
        <v>879</v>
      </c>
      <c r="C891" s="162"/>
      <c r="D891" s="162"/>
      <c r="E891" s="162"/>
      <c r="F891" s="271"/>
      <c r="G891" s="124"/>
      <c r="H891" s="124"/>
      <c r="I891" s="176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Z891" s="125">
        <v>879</v>
      </c>
      <c r="AA891" s="125" t="str">
        <f t="shared" si="142"/>
        <v/>
      </c>
      <c r="AB891" s="125" t="str">
        <f t="shared" si="143"/>
        <v/>
      </c>
      <c r="AC891" s="125" t="str">
        <f t="shared" si="144"/>
        <v/>
      </c>
      <c r="AD891" s="125" t="str">
        <f t="shared" si="145"/>
        <v/>
      </c>
      <c r="AE891" s="126">
        <v>879</v>
      </c>
      <c r="AF891" s="126" t="str">
        <f t="shared" si="146"/>
        <v/>
      </c>
      <c r="AG891" s="126" t="str">
        <f t="shared" si="147"/>
        <v/>
      </c>
      <c r="AH891" s="126" t="str">
        <f t="shared" si="148"/>
        <v/>
      </c>
      <c r="AI891" s="126" t="str">
        <f t="shared" si="149"/>
        <v/>
      </c>
      <c r="AJ891" s="126" t="str">
        <f t="shared" si="150"/>
        <v/>
      </c>
      <c r="AK891" s="126" t="str">
        <f t="shared" si="151"/>
        <v/>
      </c>
    </row>
    <row r="892" spans="2:37" x14ac:dyDescent="0.2">
      <c r="B892" s="161">
        <v>880</v>
      </c>
      <c r="C892" s="162"/>
      <c r="D892" s="162"/>
      <c r="E892" s="162"/>
      <c r="F892" s="271"/>
      <c r="G892" s="124"/>
      <c r="H892" s="124"/>
      <c r="I892" s="176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Z892" s="125">
        <v>880</v>
      </c>
      <c r="AA892" s="125" t="str">
        <f t="shared" si="142"/>
        <v/>
      </c>
      <c r="AB892" s="125" t="str">
        <f t="shared" si="143"/>
        <v/>
      </c>
      <c r="AC892" s="125" t="str">
        <f t="shared" si="144"/>
        <v/>
      </c>
      <c r="AD892" s="125" t="str">
        <f t="shared" si="145"/>
        <v/>
      </c>
      <c r="AE892" s="126">
        <v>880</v>
      </c>
      <c r="AF892" s="126" t="str">
        <f t="shared" si="146"/>
        <v/>
      </c>
      <c r="AG892" s="126" t="str">
        <f t="shared" si="147"/>
        <v/>
      </c>
      <c r="AH892" s="126" t="str">
        <f t="shared" si="148"/>
        <v/>
      </c>
      <c r="AI892" s="126" t="str">
        <f t="shared" si="149"/>
        <v/>
      </c>
      <c r="AJ892" s="126" t="str">
        <f t="shared" si="150"/>
        <v/>
      </c>
      <c r="AK892" s="126" t="str">
        <f t="shared" si="151"/>
        <v/>
      </c>
    </row>
    <row r="893" spans="2:37" x14ac:dyDescent="0.2">
      <c r="B893" s="161">
        <v>881</v>
      </c>
      <c r="C893" s="162"/>
      <c r="D893" s="162"/>
      <c r="E893" s="162"/>
      <c r="F893" s="271"/>
      <c r="G893" s="124"/>
      <c r="H893" s="124"/>
      <c r="I893" s="176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Z893" s="125">
        <v>881</v>
      </c>
      <c r="AA893" s="125" t="str">
        <f t="shared" si="142"/>
        <v/>
      </c>
      <c r="AB893" s="125" t="str">
        <f t="shared" si="143"/>
        <v/>
      </c>
      <c r="AC893" s="125" t="str">
        <f t="shared" si="144"/>
        <v/>
      </c>
      <c r="AD893" s="125" t="str">
        <f t="shared" si="145"/>
        <v/>
      </c>
      <c r="AE893" s="126">
        <v>881</v>
      </c>
      <c r="AF893" s="126" t="str">
        <f t="shared" si="146"/>
        <v/>
      </c>
      <c r="AG893" s="126" t="str">
        <f t="shared" si="147"/>
        <v/>
      </c>
      <c r="AH893" s="126" t="str">
        <f t="shared" si="148"/>
        <v/>
      </c>
      <c r="AI893" s="126" t="str">
        <f t="shared" si="149"/>
        <v/>
      </c>
      <c r="AJ893" s="126" t="str">
        <f t="shared" si="150"/>
        <v/>
      </c>
      <c r="AK893" s="126" t="str">
        <f t="shared" si="151"/>
        <v/>
      </c>
    </row>
    <row r="894" spans="2:37" x14ac:dyDescent="0.2">
      <c r="B894" s="161">
        <v>882</v>
      </c>
      <c r="C894" s="162"/>
      <c r="D894" s="162"/>
      <c r="E894" s="162"/>
      <c r="F894" s="271"/>
      <c r="G894" s="124"/>
      <c r="H894" s="124"/>
      <c r="I894" s="176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Z894" s="125">
        <v>882</v>
      </c>
      <c r="AA894" s="125" t="str">
        <f t="shared" si="142"/>
        <v/>
      </c>
      <c r="AB894" s="125" t="str">
        <f t="shared" si="143"/>
        <v/>
      </c>
      <c r="AC894" s="125" t="str">
        <f t="shared" si="144"/>
        <v/>
      </c>
      <c r="AD894" s="125" t="str">
        <f t="shared" si="145"/>
        <v/>
      </c>
      <c r="AE894" s="126">
        <v>882</v>
      </c>
      <c r="AF894" s="126" t="str">
        <f t="shared" si="146"/>
        <v/>
      </c>
      <c r="AG894" s="126" t="str">
        <f t="shared" si="147"/>
        <v/>
      </c>
      <c r="AH894" s="126" t="str">
        <f t="shared" si="148"/>
        <v/>
      </c>
      <c r="AI894" s="126" t="str">
        <f t="shared" si="149"/>
        <v/>
      </c>
      <c r="AJ894" s="126" t="str">
        <f t="shared" si="150"/>
        <v/>
      </c>
      <c r="AK894" s="126" t="str">
        <f t="shared" si="151"/>
        <v/>
      </c>
    </row>
    <row r="895" spans="2:37" x14ac:dyDescent="0.2">
      <c r="B895" s="161">
        <v>883</v>
      </c>
      <c r="C895" s="162"/>
      <c r="D895" s="162"/>
      <c r="E895" s="162"/>
      <c r="F895" s="271"/>
      <c r="G895" s="124"/>
      <c r="H895" s="124"/>
      <c r="I895" s="176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Z895" s="125">
        <v>883</v>
      </c>
      <c r="AA895" s="125" t="str">
        <f t="shared" si="142"/>
        <v/>
      </c>
      <c r="AB895" s="125" t="str">
        <f t="shared" si="143"/>
        <v/>
      </c>
      <c r="AC895" s="125" t="str">
        <f t="shared" si="144"/>
        <v/>
      </c>
      <c r="AD895" s="125" t="str">
        <f t="shared" si="145"/>
        <v/>
      </c>
      <c r="AE895" s="126">
        <v>883</v>
      </c>
      <c r="AF895" s="126" t="str">
        <f t="shared" si="146"/>
        <v/>
      </c>
      <c r="AG895" s="126" t="str">
        <f t="shared" si="147"/>
        <v/>
      </c>
      <c r="AH895" s="126" t="str">
        <f t="shared" si="148"/>
        <v/>
      </c>
      <c r="AI895" s="126" t="str">
        <f t="shared" si="149"/>
        <v/>
      </c>
      <c r="AJ895" s="126" t="str">
        <f t="shared" si="150"/>
        <v/>
      </c>
      <c r="AK895" s="126" t="str">
        <f t="shared" si="151"/>
        <v/>
      </c>
    </row>
    <row r="896" spans="2:37" x14ac:dyDescent="0.2">
      <c r="B896" s="161">
        <v>884</v>
      </c>
      <c r="C896" s="162"/>
      <c r="D896" s="162"/>
      <c r="E896" s="162"/>
      <c r="F896" s="271"/>
      <c r="G896" s="124"/>
      <c r="H896" s="124"/>
      <c r="I896" s="176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Z896" s="125">
        <v>884</v>
      </c>
      <c r="AA896" s="125" t="str">
        <f t="shared" si="142"/>
        <v/>
      </c>
      <c r="AB896" s="125" t="str">
        <f t="shared" si="143"/>
        <v/>
      </c>
      <c r="AC896" s="125" t="str">
        <f t="shared" si="144"/>
        <v/>
      </c>
      <c r="AD896" s="125" t="str">
        <f t="shared" si="145"/>
        <v/>
      </c>
      <c r="AE896" s="126">
        <v>884</v>
      </c>
      <c r="AF896" s="126" t="str">
        <f t="shared" si="146"/>
        <v/>
      </c>
      <c r="AG896" s="126" t="str">
        <f t="shared" si="147"/>
        <v/>
      </c>
      <c r="AH896" s="126" t="str">
        <f t="shared" si="148"/>
        <v/>
      </c>
      <c r="AI896" s="126" t="str">
        <f t="shared" si="149"/>
        <v/>
      </c>
      <c r="AJ896" s="126" t="str">
        <f t="shared" si="150"/>
        <v/>
      </c>
      <c r="AK896" s="126" t="str">
        <f t="shared" si="151"/>
        <v/>
      </c>
    </row>
    <row r="897" spans="2:37" x14ac:dyDescent="0.2">
      <c r="B897" s="161">
        <v>885</v>
      </c>
      <c r="C897" s="162"/>
      <c r="D897" s="162"/>
      <c r="E897" s="162"/>
      <c r="F897" s="271"/>
      <c r="G897" s="124"/>
      <c r="H897" s="124"/>
      <c r="I897" s="176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Z897" s="125">
        <v>885</v>
      </c>
      <c r="AA897" s="125" t="str">
        <f t="shared" si="142"/>
        <v/>
      </c>
      <c r="AB897" s="125" t="str">
        <f t="shared" si="143"/>
        <v/>
      </c>
      <c r="AC897" s="125" t="str">
        <f t="shared" si="144"/>
        <v/>
      </c>
      <c r="AD897" s="125" t="str">
        <f t="shared" si="145"/>
        <v/>
      </c>
      <c r="AE897" s="126">
        <v>885</v>
      </c>
      <c r="AF897" s="126" t="str">
        <f t="shared" si="146"/>
        <v/>
      </c>
      <c r="AG897" s="126" t="str">
        <f t="shared" si="147"/>
        <v/>
      </c>
      <c r="AH897" s="126" t="str">
        <f t="shared" si="148"/>
        <v/>
      </c>
      <c r="AI897" s="126" t="str">
        <f t="shared" si="149"/>
        <v/>
      </c>
      <c r="AJ897" s="126" t="str">
        <f t="shared" si="150"/>
        <v/>
      </c>
      <c r="AK897" s="126" t="str">
        <f t="shared" si="151"/>
        <v/>
      </c>
    </row>
    <row r="898" spans="2:37" x14ac:dyDescent="0.2">
      <c r="B898" s="161">
        <v>886</v>
      </c>
      <c r="C898" s="162"/>
      <c r="D898" s="162"/>
      <c r="E898" s="162"/>
      <c r="F898" s="271"/>
      <c r="G898" s="124"/>
      <c r="H898" s="124"/>
      <c r="I898" s="176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Z898" s="125">
        <v>886</v>
      </c>
      <c r="AA898" s="125" t="str">
        <f t="shared" si="142"/>
        <v/>
      </c>
      <c r="AB898" s="125" t="str">
        <f t="shared" si="143"/>
        <v/>
      </c>
      <c r="AC898" s="125" t="str">
        <f t="shared" si="144"/>
        <v/>
      </c>
      <c r="AD898" s="125" t="str">
        <f t="shared" si="145"/>
        <v/>
      </c>
      <c r="AE898" s="126">
        <v>886</v>
      </c>
      <c r="AF898" s="126" t="str">
        <f t="shared" si="146"/>
        <v/>
      </c>
      <c r="AG898" s="126" t="str">
        <f t="shared" si="147"/>
        <v/>
      </c>
      <c r="AH898" s="126" t="str">
        <f t="shared" si="148"/>
        <v/>
      </c>
      <c r="AI898" s="126" t="str">
        <f t="shared" si="149"/>
        <v/>
      </c>
      <c r="AJ898" s="126" t="str">
        <f t="shared" si="150"/>
        <v/>
      </c>
      <c r="AK898" s="126" t="str">
        <f t="shared" si="151"/>
        <v/>
      </c>
    </row>
    <row r="899" spans="2:37" x14ac:dyDescent="0.2">
      <c r="B899" s="161">
        <v>887</v>
      </c>
      <c r="C899" s="162"/>
      <c r="D899" s="162"/>
      <c r="E899" s="162"/>
      <c r="F899" s="271"/>
      <c r="G899" s="124"/>
      <c r="H899" s="124"/>
      <c r="I899" s="176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Z899" s="125">
        <v>887</v>
      </c>
      <c r="AA899" s="125" t="str">
        <f t="shared" si="142"/>
        <v/>
      </c>
      <c r="AB899" s="125" t="str">
        <f t="shared" si="143"/>
        <v/>
      </c>
      <c r="AC899" s="125" t="str">
        <f t="shared" si="144"/>
        <v/>
      </c>
      <c r="AD899" s="125" t="str">
        <f t="shared" si="145"/>
        <v/>
      </c>
      <c r="AE899" s="126">
        <v>887</v>
      </c>
      <c r="AF899" s="126" t="str">
        <f t="shared" si="146"/>
        <v/>
      </c>
      <c r="AG899" s="126" t="str">
        <f t="shared" si="147"/>
        <v/>
      </c>
      <c r="AH899" s="126" t="str">
        <f t="shared" si="148"/>
        <v/>
      </c>
      <c r="AI899" s="126" t="str">
        <f t="shared" si="149"/>
        <v/>
      </c>
      <c r="AJ899" s="126" t="str">
        <f t="shared" si="150"/>
        <v/>
      </c>
      <c r="AK899" s="126" t="str">
        <f t="shared" si="151"/>
        <v/>
      </c>
    </row>
    <row r="900" spans="2:37" x14ac:dyDescent="0.2">
      <c r="B900" s="161">
        <v>888</v>
      </c>
      <c r="C900" s="162"/>
      <c r="D900" s="162"/>
      <c r="E900" s="162"/>
      <c r="F900" s="271"/>
      <c r="G900" s="124"/>
      <c r="H900" s="124"/>
      <c r="I900" s="176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Z900" s="125">
        <v>888</v>
      </c>
      <c r="AA900" s="125" t="str">
        <f t="shared" si="142"/>
        <v/>
      </c>
      <c r="AB900" s="125" t="str">
        <f t="shared" si="143"/>
        <v/>
      </c>
      <c r="AC900" s="125" t="str">
        <f t="shared" si="144"/>
        <v/>
      </c>
      <c r="AD900" s="125" t="str">
        <f t="shared" si="145"/>
        <v/>
      </c>
      <c r="AE900" s="126">
        <v>888</v>
      </c>
      <c r="AF900" s="126" t="str">
        <f t="shared" si="146"/>
        <v/>
      </c>
      <c r="AG900" s="126" t="str">
        <f t="shared" si="147"/>
        <v/>
      </c>
      <c r="AH900" s="126" t="str">
        <f t="shared" si="148"/>
        <v/>
      </c>
      <c r="AI900" s="126" t="str">
        <f t="shared" si="149"/>
        <v/>
      </c>
      <c r="AJ900" s="126" t="str">
        <f t="shared" si="150"/>
        <v/>
      </c>
      <c r="AK900" s="126" t="str">
        <f t="shared" si="151"/>
        <v/>
      </c>
    </row>
    <row r="901" spans="2:37" x14ac:dyDescent="0.2">
      <c r="B901" s="161">
        <v>889</v>
      </c>
      <c r="C901" s="162"/>
      <c r="D901" s="162"/>
      <c r="E901" s="162"/>
      <c r="F901" s="271"/>
      <c r="G901" s="124"/>
      <c r="H901" s="124"/>
      <c r="I901" s="176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Z901" s="125">
        <v>889</v>
      </c>
      <c r="AA901" s="125" t="str">
        <f t="shared" si="142"/>
        <v/>
      </c>
      <c r="AB901" s="125" t="str">
        <f t="shared" si="143"/>
        <v/>
      </c>
      <c r="AC901" s="125" t="str">
        <f t="shared" si="144"/>
        <v/>
      </c>
      <c r="AD901" s="125" t="str">
        <f t="shared" si="145"/>
        <v/>
      </c>
      <c r="AE901" s="126">
        <v>889</v>
      </c>
      <c r="AF901" s="126" t="str">
        <f t="shared" si="146"/>
        <v/>
      </c>
      <c r="AG901" s="126" t="str">
        <f t="shared" si="147"/>
        <v/>
      </c>
      <c r="AH901" s="126" t="str">
        <f t="shared" si="148"/>
        <v/>
      </c>
      <c r="AI901" s="126" t="str">
        <f t="shared" si="149"/>
        <v/>
      </c>
      <c r="AJ901" s="126" t="str">
        <f t="shared" si="150"/>
        <v/>
      </c>
      <c r="AK901" s="126" t="str">
        <f t="shared" si="151"/>
        <v/>
      </c>
    </row>
    <row r="902" spans="2:37" x14ac:dyDescent="0.2">
      <c r="B902" s="161">
        <v>890</v>
      </c>
      <c r="C902" s="162"/>
      <c r="D902" s="162"/>
      <c r="E902" s="162"/>
      <c r="F902" s="271"/>
      <c r="G902" s="124"/>
      <c r="H902" s="124"/>
      <c r="I902" s="176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Z902" s="125">
        <v>890</v>
      </c>
      <c r="AA902" s="125" t="str">
        <f t="shared" si="142"/>
        <v/>
      </c>
      <c r="AB902" s="125" t="str">
        <f t="shared" si="143"/>
        <v/>
      </c>
      <c r="AC902" s="125" t="str">
        <f t="shared" si="144"/>
        <v/>
      </c>
      <c r="AD902" s="125" t="str">
        <f t="shared" si="145"/>
        <v/>
      </c>
      <c r="AE902" s="126">
        <v>890</v>
      </c>
      <c r="AF902" s="126" t="str">
        <f t="shared" si="146"/>
        <v/>
      </c>
      <c r="AG902" s="126" t="str">
        <f t="shared" si="147"/>
        <v/>
      </c>
      <c r="AH902" s="126" t="str">
        <f t="shared" si="148"/>
        <v/>
      </c>
      <c r="AI902" s="126" t="str">
        <f t="shared" si="149"/>
        <v/>
      </c>
      <c r="AJ902" s="126" t="str">
        <f t="shared" si="150"/>
        <v/>
      </c>
      <c r="AK902" s="126" t="str">
        <f t="shared" si="151"/>
        <v/>
      </c>
    </row>
    <row r="903" spans="2:37" x14ac:dyDescent="0.2">
      <c r="B903" s="161">
        <v>891</v>
      </c>
      <c r="C903" s="162"/>
      <c r="D903" s="162"/>
      <c r="E903" s="162"/>
      <c r="F903" s="271"/>
      <c r="G903" s="124"/>
      <c r="H903" s="124"/>
      <c r="I903" s="176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Z903" s="125">
        <v>891</v>
      </c>
      <c r="AA903" s="125" t="str">
        <f t="shared" si="142"/>
        <v/>
      </c>
      <c r="AB903" s="125" t="str">
        <f t="shared" si="143"/>
        <v/>
      </c>
      <c r="AC903" s="125" t="str">
        <f t="shared" si="144"/>
        <v/>
      </c>
      <c r="AD903" s="125" t="str">
        <f t="shared" si="145"/>
        <v/>
      </c>
      <c r="AE903" s="126">
        <v>891</v>
      </c>
      <c r="AF903" s="126" t="str">
        <f t="shared" si="146"/>
        <v/>
      </c>
      <c r="AG903" s="126" t="str">
        <f t="shared" si="147"/>
        <v/>
      </c>
      <c r="AH903" s="126" t="str">
        <f t="shared" si="148"/>
        <v/>
      </c>
      <c r="AI903" s="126" t="str">
        <f t="shared" si="149"/>
        <v/>
      </c>
      <c r="AJ903" s="126" t="str">
        <f t="shared" si="150"/>
        <v/>
      </c>
      <c r="AK903" s="126" t="str">
        <f t="shared" si="151"/>
        <v/>
      </c>
    </row>
    <row r="904" spans="2:37" x14ac:dyDescent="0.2">
      <c r="B904" s="161">
        <v>892</v>
      </c>
      <c r="C904" s="162"/>
      <c r="D904" s="162"/>
      <c r="E904" s="162"/>
      <c r="F904" s="271"/>
      <c r="G904" s="124"/>
      <c r="H904" s="124"/>
      <c r="I904" s="176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Z904" s="125">
        <v>892</v>
      </c>
      <c r="AA904" s="125" t="str">
        <f t="shared" si="142"/>
        <v/>
      </c>
      <c r="AB904" s="125" t="str">
        <f t="shared" si="143"/>
        <v/>
      </c>
      <c r="AC904" s="125" t="str">
        <f t="shared" si="144"/>
        <v/>
      </c>
      <c r="AD904" s="125" t="str">
        <f t="shared" si="145"/>
        <v/>
      </c>
      <c r="AE904" s="126">
        <v>892</v>
      </c>
      <c r="AF904" s="126" t="str">
        <f t="shared" si="146"/>
        <v/>
      </c>
      <c r="AG904" s="126" t="str">
        <f t="shared" si="147"/>
        <v/>
      </c>
      <c r="AH904" s="126" t="str">
        <f t="shared" si="148"/>
        <v/>
      </c>
      <c r="AI904" s="126" t="str">
        <f t="shared" si="149"/>
        <v/>
      </c>
      <c r="AJ904" s="126" t="str">
        <f t="shared" si="150"/>
        <v/>
      </c>
      <c r="AK904" s="126" t="str">
        <f t="shared" si="151"/>
        <v/>
      </c>
    </row>
    <row r="905" spans="2:37" x14ac:dyDescent="0.2">
      <c r="B905" s="161">
        <v>893</v>
      </c>
      <c r="C905" s="162"/>
      <c r="D905" s="162"/>
      <c r="E905" s="162"/>
      <c r="F905" s="271"/>
      <c r="G905" s="124"/>
      <c r="H905" s="124"/>
      <c r="I905" s="176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Z905" s="125">
        <v>893</v>
      </c>
      <c r="AA905" s="125" t="str">
        <f t="shared" si="142"/>
        <v/>
      </c>
      <c r="AB905" s="125" t="str">
        <f t="shared" si="143"/>
        <v/>
      </c>
      <c r="AC905" s="125" t="str">
        <f t="shared" si="144"/>
        <v/>
      </c>
      <c r="AD905" s="125" t="str">
        <f t="shared" si="145"/>
        <v/>
      </c>
      <c r="AE905" s="126">
        <v>893</v>
      </c>
      <c r="AF905" s="126" t="str">
        <f t="shared" si="146"/>
        <v/>
      </c>
      <c r="AG905" s="126" t="str">
        <f t="shared" si="147"/>
        <v/>
      </c>
      <c r="AH905" s="126" t="str">
        <f t="shared" si="148"/>
        <v/>
      </c>
      <c r="AI905" s="126" t="str">
        <f t="shared" si="149"/>
        <v/>
      </c>
      <c r="AJ905" s="126" t="str">
        <f t="shared" si="150"/>
        <v/>
      </c>
      <c r="AK905" s="126" t="str">
        <f t="shared" si="151"/>
        <v/>
      </c>
    </row>
    <row r="906" spans="2:37" x14ac:dyDescent="0.2">
      <c r="B906" s="161">
        <v>894</v>
      </c>
      <c r="C906" s="162"/>
      <c r="D906" s="162"/>
      <c r="E906" s="162"/>
      <c r="F906" s="271"/>
      <c r="G906" s="124"/>
      <c r="H906" s="124"/>
      <c r="I906" s="176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Z906" s="125">
        <v>894</v>
      </c>
      <c r="AA906" s="125" t="str">
        <f t="shared" si="142"/>
        <v/>
      </c>
      <c r="AB906" s="125" t="str">
        <f t="shared" si="143"/>
        <v/>
      </c>
      <c r="AC906" s="125" t="str">
        <f t="shared" si="144"/>
        <v/>
      </c>
      <c r="AD906" s="125" t="str">
        <f t="shared" si="145"/>
        <v/>
      </c>
      <c r="AE906" s="126">
        <v>894</v>
      </c>
      <c r="AF906" s="126" t="str">
        <f t="shared" si="146"/>
        <v/>
      </c>
      <c r="AG906" s="126" t="str">
        <f t="shared" si="147"/>
        <v/>
      </c>
      <c r="AH906" s="126" t="str">
        <f t="shared" si="148"/>
        <v/>
      </c>
      <c r="AI906" s="126" t="str">
        <f t="shared" si="149"/>
        <v/>
      </c>
      <c r="AJ906" s="126" t="str">
        <f t="shared" si="150"/>
        <v/>
      </c>
      <c r="AK906" s="126" t="str">
        <f t="shared" si="151"/>
        <v/>
      </c>
    </row>
    <row r="907" spans="2:37" x14ac:dyDescent="0.2">
      <c r="B907" s="161">
        <v>895</v>
      </c>
      <c r="C907" s="162"/>
      <c r="D907" s="162"/>
      <c r="E907" s="162"/>
      <c r="F907" s="271"/>
      <c r="G907" s="124"/>
      <c r="H907" s="124"/>
      <c r="I907" s="176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Z907" s="125">
        <v>895</v>
      </c>
      <c r="AA907" s="125" t="str">
        <f t="shared" si="142"/>
        <v/>
      </c>
      <c r="AB907" s="125" t="str">
        <f t="shared" si="143"/>
        <v/>
      </c>
      <c r="AC907" s="125" t="str">
        <f t="shared" si="144"/>
        <v/>
      </c>
      <c r="AD907" s="125" t="str">
        <f t="shared" si="145"/>
        <v/>
      </c>
      <c r="AE907" s="126">
        <v>895</v>
      </c>
      <c r="AF907" s="126" t="str">
        <f t="shared" si="146"/>
        <v/>
      </c>
      <c r="AG907" s="126" t="str">
        <f t="shared" si="147"/>
        <v/>
      </c>
      <c r="AH907" s="126" t="str">
        <f t="shared" si="148"/>
        <v/>
      </c>
      <c r="AI907" s="126" t="str">
        <f t="shared" si="149"/>
        <v/>
      </c>
      <c r="AJ907" s="126" t="str">
        <f t="shared" si="150"/>
        <v/>
      </c>
      <c r="AK907" s="126" t="str">
        <f t="shared" si="151"/>
        <v/>
      </c>
    </row>
    <row r="908" spans="2:37" x14ac:dyDescent="0.2">
      <c r="B908" s="161">
        <v>896</v>
      </c>
      <c r="C908" s="162"/>
      <c r="D908" s="162"/>
      <c r="E908" s="162"/>
      <c r="F908" s="271"/>
      <c r="G908" s="124"/>
      <c r="H908" s="124"/>
      <c r="I908" s="176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Z908" s="125">
        <v>896</v>
      </c>
      <c r="AA908" s="125" t="str">
        <f t="shared" si="142"/>
        <v/>
      </c>
      <c r="AB908" s="125" t="str">
        <f t="shared" si="143"/>
        <v/>
      </c>
      <c r="AC908" s="125" t="str">
        <f t="shared" si="144"/>
        <v/>
      </c>
      <c r="AD908" s="125" t="str">
        <f t="shared" si="145"/>
        <v/>
      </c>
      <c r="AE908" s="126">
        <v>896</v>
      </c>
      <c r="AF908" s="126" t="str">
        <f t="shared" si="146"/>
        <v/>
      </c>
      <c r="AG908" s="126" t="str">
        <f t="shared" si="147"/>
        <v/>
      </c>
      <c r="AH908" s="126" t="str">
        <f t="shared" si="148"/>
        <v/>
      </c>
      <c r="AI908" s="126" t="str">
        <f t="shared" si="149"/>
        <v/>
      </c>
      <c r="AJ908" s="126" t="str">
        <f t="shared" si="150"/>
        <v/>
      </c>
      <c r="AK908" s="126" t="str">
        <f t="shared" si="151"/>
        <v/>
      </c>
    </row>
    <row r="909" spans="2:37" x14ac:dyDescent="0.2">
      <c r="B909" s="161">
        <v>897</v>
      </c>
      <c r="C909" s="162"/>
      <c r="D909" s="162"/>
      <c r="E909" s="162"/>
      <c r="F909" s="271"/>
      <c r="G909" s="124"/>
      <c r="H909" s="124"/>
      <c r="I909" s="176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Z909" s="125">
        <v>897</v>
      </c>
      <c r="AA909" s="125" t="str">
        <f t="shared" si="142"/>
        <v/>
      </c>
      <c r="AB909" s="125" t="str">
        <f t="shared" si="143"/>
        <v/>
      </c>
      <c r="AC909" s="125" t="str">
        <f t="shared" si="144"/>
        <v/>
      </c>
      <c r="AD909" s="125" t="str">
        <f t="shared" si="145"/>
        <v/>
      </c>
      <c r="AE909" s="126">
        <v>897</v>
      </c>
      <c r="AF909" s="126" t="str">
        <f t="shared" si="146"/>
        <v/>
      </c>
      <c r="AG909" s="126" t="str">
        <f t="shared" si="147"/>
        <v/>
      </c>
      <c r="AH909" s="126" t="str">
        <f t="shared" si="148"/>
        <v/>
      </c>
      <c r="AI909" s="126" t="str">
        <f t="shared" si="149"/>
        <v/>
      </c>
      <c r="AJ909" s="126" t="str">
        <f t="shared" si="150"/>
        <v/>
      </c>
      <c r="AK909" s="126" t="str">
        <f t="shared" si="151"/>
        <v/>
      </c>
    </row>
    <row r="910" spans="2:37" x14ac:dyDescent="0.2">
      <c r="B910" s="161">
        <v>898</v>
      </c>
      <c r="C910" s="162"/>
      <c r="D910" s="162"/>
      <c r="E910" s="162"/>
      <c r="F910" s="271"/>
      <c r="G910" s="124"/>
      <c r="H910" s="124"/>
      <c r="I910" s="176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Z910" s="125">
        <v>898</v>
      </c>
      <c r="AA910" s="125" t="str">
        <f t="shared" ref="AA910:AA973" si="152">IF(AND(C910=1,D910&lt;&gt;""),D910,"")</f>
        <v/>
      </c>
      <c r="AB910" s="125" t="str">
        <f t="shared" ref="AB910:AB973" si="153">IF(AND(C910=1,E910&lt;&gt;""),E910,"")</f>
        <v/>
      </c>
      <c r="AC910" s="125" t="str">
        <f t="shared" ref="AC910:AC973" si="154">IF(AND(C910=2,D910&lt;&gt;""),D910,"")</f>
        <v/>
      </c>
      <c r="AD910" s="125" t="str">
        <f t="shared" ref="AD910:AD973" si="155">IF(AND(C910=2,E910&lt;&gt;""),E910,"")</f>
        <v/>
      </c>
      <c r="AE910" s="126">
        <v>898</v>
      </c>
      <c r="AF910" s="126" t="str">
        <f t="shared" ref="AF910:AF973" si="156">IF(AND(C910=1,E910&lt;&gt;"",D910&lt;&gt;""),D910,"")</f>
        <v/>
      </c>
      <c r="AG910" s="126" t="str">
        <f t="shared" ref="AG910:AG973" si="157">IF(AND(C910=1,D910&lt;&gt;"",E910&lt;&gt;""),E910,"")</f>
        <v/>
      </c>
      <c r="AH910" s="126" t="str">
        <f t="shared" ref="AH910:AH973" si="158">IF(AND(AF910="",AG910=""),"",AG910-AF910)</f>
        <v/>
      </c>
      <c r="AI910" s="126" t="str">
        <f t="shared" ref="AI910:AI973" si="159">IF(AND(C910=2,E910&lt;&gt;"",D910&lt;&gt;""),D910,"")</f>
        <v/>
      </c>
      <c r="AJ910" s="126" t="str">
        <f t="shared" ref="AJ910:AJ973" si="160">IF(AND(C910=2,D910&lt;&gt;"",E910&lt;&gt;""),E910,"")</f>
        <v/>
      </c>
      <c r="AK910" s="126" t="str">
        <f t="shared" ref="AK910:AK973" si="161">IF(AND(AI910="",AJ910=""),"",AJ910-AI910)</f>
        <v/>
      </c>
    </row>
    <row r="911" spans="2:37" x14ac:dyDescent="0.2">
      <c r="B911" s="161">
        <v>899</v>
      </c>
      <c r="C911" s="162"/>
      <c r="D911" s="162"/>
      <c r="E911" s="162"/>
      <c r="F911" s="271"/>
      <c r="G911" s="124"/>
      <c r="H911" s="124"/>
      <c r="I911" s="176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Z911" s="125">
        <v>899</v>
      </c>
      <c r="AA911" s="125" t="str">
        <f t="shared" si="152"/>
        <v/>
      </c>
      <c r="AB911" s="125" t="str">
        <f t="shared" si="153"/>
        <v/>
      </c>
      <c r="AC911" s="125" t="str">
        <f t="shared" si="154"/>
        <v/>
      </c>
      <c r="AD911" s="125" t="str">
        <f t="shared" si="155"/>
        <v/>
      </c>
      <c r="AE911" s="126">
        <v>899</v>
      </c>
      <c r="AF911" s="126" t="str">
        <f t="shared" si="156"/>
        <v/>
      </c>
      <c r="AG911" s="126" t="str">
        <f t="shared" si="157"/>
        <v/>
      </c>
      <c r="AH911" s="126" t="str">
        <f t="shared" si="158"/>
        <v/>
      </c>
      <c r="AI911" s="126" t="str">
        <f t="shared" si="159"/>
        <v/>
      </c>
      <c r="AJ911" s="126" t="str">
        <f t="shared" si="160"/>
        <v/>
      </c>
      <c r="AK911" s="126" t="str">
        <f t="shared" si="161"/>
        <v/>
      </c>
    </row>
    <row r="912" spans="2:37" x14ac:dyDescent="0.2">
      <c r="B912" s="161">
        <v>900</v>
      </c>
      <c r="C912" s="162"/>
      <c r="D912" s="162"/>
      <c r="E912" s="162"/>
      <c r="F912" s="271"/>
      <c r="G912" s="124"/>
      <c r="H912" s="124"/>
      <c r="I912" s="176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Z912" s="125">
        <v>900</v>
      </c>
      <c r="AA912" s="125" t="str">
        <f t="shared" si="152"/>
        <v/>
      </c>
      <c r="AB912" s="125" t="str">
        <f t="shared" si="153"/>
        <v/>
      </c>
      <c r="AC912" s="125" t="str">
        <f t="shared" si="154"/>
        <v/>
      </c>
      <c r="AD912" s="125" t="str">
        <f t="shared" si="155"/>
        <v/>
      </c>
      <c r="AE912" s="126">
        <v>900</v>
      </c>
      <c r="AF912" s="126" t="str">
        <f t="shared" si="156"/>
        <v/>
      </c>
      <c r="AG912" s="126" t="str">
        <f t="shared" si="157"/>
        <v/>
      </c>
      <c r="AH912" s="126" t="str">
        <f t="shared" si="158"/>
        <v/>
      </c>
      <c r="AI912" s="126" t="str">
        <f t="shared" si="159"/>
        <v/>
      </c>
      <c r="AJ912" s="126" t="str">
        <f t="shared" si="160"/>
        <v/>
      </c>
      <c r="AK912" s="126" t="str">
        <f t="shared" si="161"/>
        <v/>
      </c>
    </row>
    <row r="913" spans="2:37" x14ac:dyDescent="0.2">
      <c r="B913" s="161">
        <v>901</v>
      </c>
      <c r="C913" s="162"/>
      <c r="D913" s="162"/>
      <c r="E913" s="162"/>
      <c r="F913" s="271"/>
      <c r="G913" s="124"/>
      <c r="H913" s="124"/>
      <c r="I913" s="176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Z913" s="125">
        <v>901</v>
      </c>
      <c r="AA913" s="125" t="str">
        <f t="shared" si="152"/>
        <v/>
      </c>
      <c r="AB913" s="125" t="str">
        <f t="shared" si="153"/>
        <v/>
      </c>
      <c r="AC913" s="125" t="str">
        <f t="shared" si="154"/>
        <v/>
      </c>
      <c r="AD913" s="125" t="str">
        <f t="shared" si="155"/>
        <v/>
      </c>
      <c r="AE913" s="126">
        <v>901</v>
      </c>
      <c r="AF913" s="126" t="str">
        <f t="shared" si="156"/>
        <v/>
      </c>
      <c r="AG913" s="126" t="str">
        <f t="shared" si="157"/>
        <v/>
      </c>
      <c r="AH913" s="126" t="str">
        <f t="shared" si="158"/>
        <v/>
      </c>
      <c r="AI913" s="126" t="str">
        <f t="shared" si="159"/>
        <v/>
      </c>
      <c r="AJ913" s="126" t="str">
        <f t="shared" si="160"/>
        <v/>
      </c>
      <c r="AK913" s="126" t="str">
        <f t="shared" si="161"/>
        <v/>
      </c>
    </row>
    <row r="914" spans="2:37" x14ac:dyDescent="0.2">
      <c r="B914" s="161">
        <v>902</v>
      </c>
      <c r="C914" s="162"/>
      <c r="D914" s="162"/>
      <c r="E914" s="162"/>
      <c r="F914" s="271"/>
      <c r="G914" s="124"/>
      <c r="H914" s="124"/>
      <c r="I914" s="176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Z914" s="125">
        <v>902</v>
      </c>
      <c r="AA914" s="125" t="str">
        <f t="shared" si="152"/>
        <v/>
      </c>
      <c r="AB914" s="125" t="str">
        <f t="shared" si="153"/>
        <v/>
      </c>
      <c r="AC914" s="125" t="str">
        <f t="shared" si="154"/>
        <v/>
      </c>
      <c r="AD914" s="125" t="str">
        <f t="shared" si="155"/>
        <v/>
      </c>
      <c r="AE914" s="126">
        <v>902</v>
      </c>
      <c r="AF914" s="126" t="str">
        <f t="shared" si="156"/>
        <v/>
      </c>
      <c r="AG914" s="126" t="str">
        <f t="shared" si="157"/>
        <v/>
      </c>
      <c r="AH914" s="126" t="str">
        <f t="shared" si="158"/>
        <v/>
      </c>
      <c r="AI914" s="126" t="str">
        <f t="shared" si="159"/>
        <v/>
      </c>
      <c r="AJ914" s="126" t="str">
        <f t="shared" si="160"/>
        <v/>
      </c>
      <c r="AK914" s="126" t="str">
        <f t="shared" si="161"/>
        <v/>
      </c>
    </row>
    <row r="915" spans="2:37" x14ac:dyDescent="0.2">
      <c r="B915" s="161">
        <v>903</v>
      </c>
      <c r="C915" s="162"/>
      <c r="D915" s="162"/>
      <c r="E915" s="162"/>
      <c r="F915" s="271"/>
      <c r="G915" s="124"/>
      <c r="H915" s="124"/>
      <c r="I915" s="176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Z915" s="125">
        <v>903</v>
      </c>
      <c r="AA915" s="125" t="str">
        <f t="shared" si="152"/>
        <v/>
      </c>
      <c r="AB915" s="125" t="str">
        <f t="shared" si="153"/>
        <v/>
      </c>
      <c r="AC915" s="125" t="str">
        <f t="shared" si="154"/>
        <v/>
      </c>
      <c r="AD915" s="125" t="str">
        <f t="shared" si="155"/>
        <v/>
      </c>
      <c r="AE915" s="126">
        <v>903</v>
      </c>
      <c r="AF915" s="126" t="str">
        <f t="shared" si="156"/>
        <v/>
      </c>
      <c r="AG915" s="126" t="str">
        <f t="shared" si="157"/>
        <v/>
      </c>
      <c r="AH915" s="126" t="str">
        <f t="shared" si="158"/>
        <v/>
      </c>
      <c r="AI915" s="126" t="str">
        <f t="shared" si="159"/>
        <v/>
      </c>
      <c r="AJ915" s="126" t="str">
        <f t="shared" si="160"/>
        <v/>
      </c>
      <c r="AK915" s="126" t="str">
        <f t="shared" si="161"/>
        <v/>
      </c>
    </row>
    <row r="916" spans="2:37" x14ac:dyDescent="0.2">
      <c r="B916" s="161">
        <v>904</v>
      </c>
      <c r="C916" s="162"/>
      <c r="D916" s="162"/>
      <c r="E916" s="162"/>
      <c r="F916" s="271"/>
      <c r="G916" s="124"/>
      <c r="H916" s="124"/>
      <c r="I916" s="176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Z916" s="125">
        <v>904</v>
      </c>
      <c r="AA916" s="125" t="str">
        <f t="shared" si="152"/>
        <v/>
      </c>
      <c r="AB916" s="125" t="str">
        <f t="shared" si="153"/>
        <v/>
      </c>
      <c r="AC916" s="125" t="str">
        <f t="shared" si="154"/>
        <v/>
      </c>
      <c r="AD916" s="125" t="str">
        <f t="shared" si="155"/>
        <v/>
      </c>
      <c r="AE916" s="126">
        <v>904</v>
      </c>
      <c r="AF916" s="126" t="str">
        <f t="shared" si="156"/>
        <v/>
      </c>
      <c r="AG916" s="126" t="str">
        <f t="shared" si="157"/>
        <v/>
      </c>
      <c r="AH916" s="126" t="str">
        <f t="shared" si="158"/>
        <v/>
      </c>
      <c r="AI916" s="126" t="str">
        <f t="shared" si="159"/>
        <v/>
      </c>
      <c r="AJ916" s="126" t="str">
        <f t="shared" si="160"/>
        <v/>
      </c>
      <c r="AK916" s="126" t="str">
        <f t="shared" si="161"/>
        <v/>
      </c>
    </row>
    <row r="917" spans="2:37" x14ac:dyDescent="0.2">
      <c r="B917" s="161">
        <v>905</v>
      </c>
      <c r="C917" s="162"/>
      <c r="D917" s="162"/>
      <c r="E917" s="162"/>
      <c r="F917" s="271"/>
      <c r="G917" s="124"/>
      <c r="H917" s="124"/>
      <c r="I917" s="176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Z917" s="125">
        <v>905</v>
      </c>
      <c r="AA917" s="125" t="str">
        <f t="shared" si="152"/>
        <v/>
      </c>
      <c r="AB917" s="125" t="str">
        <f t="shared" si="153"/>
        <v/>
      </c>
      <c r="AC917" s="125" t="str">
        <f t="shared" si="154"/>
        <v/>
      </c>
      <c r="AD917" s="125" t="str">
        <f t="shared" si="155"/>
        <v/>
      </c>
      <c r="AE917" s="126">
        <v>905</v>
      </c>
      <c r="AF917" s="126" t="str">
        <f t="shared" si="156"/>
        <v/>
      </c>
      <c r="AG917" s="126" t="str">
        <f t="shared" si="157"/>
        <v/>
      </c>
      <c r="AH917" s="126" t="str">
        <f t="shared" si="158"/>
        <v/>
      </c>
      <c r="AI917" s="126" t="str">
        <f t="shared" si="159"/>
        <v/>
      </c>
      <c r="AJ917" s="126" t="str">
        <f t="shared" si="160"/>
        <v/>
      </c>
      <c r="AK917" s="126" t="str">
        <f t="shared" si="161"/>
        <v/>
      </c>
    </row>
    <row r="918" spans="2:37" x14ac:dyDescent="0.2">
      <c r="B918" s="161">
        <v>906</v>
      </c>
      <c r="C918" s="162"/>
      <c r="D918" s="162"/>
      <c r="E918" s="162"/>
      <c r="F918" s="271"/>
      <c r="G918" s="124"/>
      <c r="H918" s="124"/>
      <c r="I918" s="176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Z918" s="125">
        <v>906</v>
      </c>
      <c r="AA918" s="125" t="str">
        <f t="shared" si="152"/>
        <v/>
      </c>
      <c r="AB918" s="125" t="str">
        <f t="shared" si="153"/>
        <v/>
      </c>
      <c r="AC918" s="125" t="str">
        <f t="shared" si="154"/>
        <v/>
      </c>
      <c r="AD918" s="125" t="str">
        <f t="shared" si="155"/>
        <v/>
      </c>
      <c r="AE918" s="126">
        <v>906</v>
      </c>
      <c r="AF918" s="126" t="str">
        <f t="shared" si="156"/>
        <v/>
      </c>
      <c r="AG918" s="126" t="str">
        <f t="shared" si="157"/>
        <v/>
      </c>
      <c r="AH918" s="126" t="str">
        <f t="shared" si="158"/>
        <v/>
      </c>
      <c r="AI918" s="126" t="str">
        <f t="shared" si="159"/>
        <v/>
      </c>
      <c r="AJ918" s="126" t="str">
        <f t="shared" si="160"/>
        <v/>
      </c>
      <c r="AK918" s="126" t="str">
        <f t="shared" si="161"/>
        <v/>
      </c>
    </row>
    <row r="919" spans="2:37" x14ac:dyDescent="0.2">
      <c r="B919" s="161">
        <v>907</v>
      </c>
      <c r="C919" s="162"/>
      <c r="D919" s="162"/>
      <c r="E919" s="162"/>
      <c r="F919" s="271"/>
      <c r="G919" s="124"/>
      <c r="H919" s="124"/>
      <c r="I919" s="176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Z919" s="125">
        <v>907</v>
      </c>
      <c r="AA919" s="125" t="str">
        <f t="shared" si="152"/>
        <v/>
      </c>
      <c r="AB919" s="125" t="str">
        <f t="shared" si="153"/>
        <v/>
      </c>
      <c r="AC919" s="125" t="str">
        <f t="shared" si="154"/>
        <v/>
      </c>
      <c r="AD919" s="125" t="str">
        <f t="shared" si="155"/>
        <v/>
      </c>
      <c r="AE919" s="126">
        <v>907</v>
      </c>
      <c r="AF919" s="126" t="str">
        <f t="shared" si="156"/>
        <v/>
      </c>
      <c r="AG919" s="126" t="str">
        <f t="shared" si="157"/>
        <v/>
      </c>
      <c r="AH919" s="126" t="str">
        <f t="shared" si="158"/>
        <v/>
      </c>
      <c r="AI919" s="126" t="str">
        <f t="shared" si="159"/>
        <v/>
      </c>
      <c r="AJ919" s="126" t="str">
        <f t="shared" si="160"/>
        <v/>
      </c>
      <c r="AK919" s="126" t="str">
        <f t="shared" si="161"/>
        <v/>
      </c>
    </row>
    <row r="920" spans="2:37" x14ac:dyDescent="0.2">
      <c r="B920" s="161">
        <v>908</v>
      </c>
      <c r="C920" s="162"/>
      <c r="D920" s="162"/>
      <c r="E920" s="162"/>
      <c r="F920" s="271"/>
      <c r="G920" s="124"/>
      <c r="H920" s="124"/>
      <c r="I920" s="176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Z920" s="125">
        <v>908</v>
      </c>
      <c r="AA920" s="125" t="str">
        <f t="shared" si="152"/>
        <v/>
      </c>
      <c r="AB920" s="125" t="str">
        <f t="shared" si="153"/>
        <v/>
      </c>
      <c r="AC920" s="125" t="str">
        <f t="shared" si="154"/>
        <v/>
      </c>
      <c r="AD920" s="125" t="str">
        <f t="shared" si="155"/>
        <v/>
      </c>
      <c r="AE920" s="126">
        <v>908</v>
      </c>
      <c r="AF920" s="126" t="str">
        <f t="shared" si="156"/>
        <v/>
      </c>
      <c r="AG920" s="126" t="str">
        <f t="shared" si="157"/>
        <v/>
      </c>
      <c r="AH920" s="126" t="str">
        <f t="shared" si="158"/>
        <v/>
      </c>
      <c r="AI920" s="126" t="str">
        <f t="shared" si="159"/>
        <v/>
      </c>
      <c r="AJ920" s="126" t="str">
        <f t="shared" si="160"/>
        <v/>
      </c>
      <c r="AK920" s="126" t="str">
        <f t="shared" si="161"/>
        <v/>
      </c>
    </row>
    <row r="921" spans="2:37" x14ac:dyDescent="0.2">
      <c r="B921" s="161">
        <v>909</v>
      </c>
      <c r="C921" s="162"/>
      <c r="D921" s="162"/>
      <c r="E921" s="162"/>
      <c r="F921" s="271"/>
      <c r="G921" s="124"/>
      <c r="H921" s="124"/>
      <c r="I921" s="176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Z921" s="125">
        <v>909</v>
      </c>
      <c r="AA921" s="125" t="str">
        <f t="shared" si="152"/>
        <v/>
      </c>
      <c r="AB921" s="125" t="str">
        <f t="shared" si="153"/>
        <v/>
      </c>
      <c r="AC921" s="125" t="str">
        <f t="shared" si="154"/>
        <v/>
      </c>
      <c r="AD921" s="125" t="str">
        <f t="shared" si="155"/>
        <v/>
      </c>
      <c r="AE921" s="126">
        <v>909</v>
      </c>
      <c r="AF921" s="126" t="str">
        <f t="shared" si="156"/>
        <v/>
      </c>
      <c r="AG921" s="126" t="str">
        <f t="shared" si="157"/>
        <v/>
      </c>
      <c r="AH921" s="126" t="str">
        <f t="shared" si="158"/>
        <v/>
      </c>
      <c r="AI921" s="126" t="str">
        <f t="shared" si="159"/>
        <v/>
      </c>
      <c r="AJ921" s="126" t="str">
        <f t="shared" si="160"/>
        <v/>
      </c>
      <c r="AK921" s="126" t="str">
        <f t="shared" si="161"/>
        <v/>
      </c>
    </row>
    <row r="922" spans="2:37" x14ac:dyDescent="0.2">
      <c r="B922" s="161">
        <v>910</v>
      </c>
      <c r="C922" s="162"/>
      <c r="D922" s="162"/>
      <c r="E922" s="162"/>
      <c r="F922" s="271"/>
      <c r="G922" s="124"/>
      <c r="H922" s="124"/>
      <c r="I922" s="176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Z922" s="125">
        <v>910</v>
      </c>
      <c r="AA922" s="125" t="str">
        <f t="shared" si="152"/>
        <v/>
      </c>
      <c r="AB922" s="125" t="str">
        <f t="shared" si="153"/>
        <v/>
      </c>
      <c r="AC922" s="125" t="str">
        <f t="shared" si="154"/>
        <v/>
      </c>
      <c r="AD922" s="125" t="str">
        <f t="shared" si="155"/>
        <v/>
      </c>
      <c r="AE922" s="126">
        <v>910</v>
      </c>
      <c r="AF922" s="126" t="str">
        <f t="shared" si="156"/>
        <v/>
      </c>
      <c r="AG922" s="126" t="str">
        <f t="shared" si="157"/>
        <v/>
      </c>
      <c r="AH922" s="126" t="str">
        <f t="shared" si="158"/>
        <v/>
      </c>
      <c r="AI922" s="126" t="str">
        <f t="shared" si="159"/>
        <v/>
      </c>
      <c r="AJ922" s="126" t="str">
        <f t="shared" si="160"/>
        <v/>
      </c>
      <c r="AK922" s="126" t="str">
        <f t="shared" si="161"/>
        <v/>
      </c>
    </row>
    <row r="923" spans="2:37" x14ac:dyDescent="0.2">
      <c r="B923" s="161">
        <v>911</v>
      </c>
      <c r="C923" s="162"/>
      <c r="D923" s="162"/>
      <c r="E923" s="162"/>
      <c r="F923" s="271"/>
      <c r="G923" s="124"/>
      <c r="H923" s="124"/>
      <c r="I923" s="176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Z923" s="125">
        <v>911</v>
      </c>
      <c r="AA923" s="125" t="str">
        <f t="shared" si="152"/>
        <v/>
      </c>
      <c r="AB923" s="125" t="str">
        <f t="shared" si="153"/>
        <v/>
      </c>
      <c r="AC923" s="125" t="str">
        <f t="shared" si="154"/>
        <v/>
      </c>
      <c r="AD923" s="125" t="str">
        <f t="shared" si="155"/>
        <v/>
      </c>
      <c r="AE923" s="126">
        <v>911</v>
      </c>
      <c r="AF923" s="126" t="str">
        <f t="shared" si="156"/>
        <v/>
      </c>
      <c r="AG923" s="126" t="str">
        <f t="shared" si="157"/>
        <v/>
      </c>
      <c r="AH923" s="126" t="str">
        <f t="shared" si="158"/>
        <v/>
      </c>
      <c r="AI923" s="126" t="str">
        <f t="shared" si="159"/>
        <v/>
      </c>
      <c r="AJ923" s="126" t="str">
        <f t="shared" si="160"/>
        <v/>
      </c>
      <c r="AK923" s="126" t="str">
        <f t="shared" si="161"/>
        <v/>
      </c>
    </row>
    <row r="924" spans="2:37" x14ac:dyDescent="0.2">
      <c r="B924" s="161">
        <v>912</v>
      </c>
      <c r="C924" s="162"/>
      <c r="D924" s="162"/>
      <c r="E924" s="162"/>
      <c r="F924" s="271"/>
      <c r="G924" s="124"/>
      <c r="H924" s="124"/>
      <c r="I924" s="176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Z924" s="125">
        <v>912</v>
      </c>
      <c r="AA924" s="125" t="str">
        <f t="shared" si="152"/>
        <v/>
      </c>
      <c r="AB924" s="125" t="str">
        <f t="shared" si="153"/>
        <v/>
      </c>
      <c r="AC924" s="125" t="str">
        <f t="shared" si="154"/>
        <v/>
      </c>
      <c r="AD924" s="125" t="str">
        <f t="shared" si="155"/>
        <v/>
      </c>
      <c r="AE924" s="126">
        <v>912</v>
      </c>
      <c r="AF924" s="126" t="str">
        <f t="shared" si="156"/>
        <v/>
      </c>
      <c r="AG924" s="126" t="str">
        <f t="shared" si="157"/>
        <v/>
      </c>
      <c r="AH924" s="126" t="str">
        <f t="shared" si="158"/>
        <v/>
      </c>
      <c r="AI924" s="126" t="str">
        <f t="shared" si="159"/>
        <v/>
      </c>
      <c r="AJ924" s="126" t="str">
        <f t="shared" si="160"/>
        <v/>
      </c>
      <c r="AK924" s="126" t="str">
        <f t="shared" si="161"/>
        <v/>
      </c>
    </row>
    <row r="925" spans="2:37" x14ac:dyDescent="0.2">
      <c r="B925" s="161">
        <v>913</v>
      </c>
      <c r="C925" s="162"/>
      <c r="D925" s="162"/>
      <c r="E925" s="162"/>
      <c r="F925" s="271"/>
      <c r="G925" s="124"/>
      <c r="H925" s="124"/>
      <c r="I925" s="176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Z925" s="125">
        <v>913</v>
      </c>
      <c r="AA925" s="125" t="str">
        <f t="shared" si="152"/>
        <v/>
      </c>
      <c r="AB925" s="125" t="str">
        <f t="shared" si="153"/>
        <v/>
      </c>
      <c r="AC925" s="125" t="str">
        <f t="shared" si="154"/>
        <v/>
      </c>
      <c r="AD925" s="125" t="str">
        <f t="shared" si="155"/>
        <v/>
      </c>
      <c r="AE925" s="126">
        <v>913</v>
      </c>
      <c r="AF925" s="126" t="str">
        <f t="shared" si="156"/>
        <v/>
      </c>
      <c r="AG925" s="126" t="str">
        <f t="shared" si="157"/>
        <v/>
      </c>
      <c r="AH925" s="126" t="str">
        <f t="shared" si="158"/>
        <v/>
      </c>
      <c r="AI925" s="126" t="str">
        <f t="shared" si="159"/>
        <v/>
      </c>
      <c r="AJ925" s="126" t="str">
        <f t="shared" si="160"/>
        <v/>
      </c>
      <c r="AK925" s="126" t="str">
        <f t="shared" si="161"/>
        <v/>
      </c>
    </row>
    <row r="926" spans="2:37" x14ac:dyDescent="0.2">
      <c r="B926" s="161">
        <v>914</v>
      </c>
      <c r="C926" s="162"/>
      <c r="D926" s="162"/>
      <c r="E926" s="162"/>
      <c r="F926" s="271"/>
      <c r="G926" s="124"/>
      <c r="H926" s="124"/>
      <c r="I926" s="176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Z926" s="125">
        <v>914</v>
      </c>
      <c r="AA926" s="125" t="str">
        <f t="shared" si="152"/>
        <v/>
      </c>
      <c r="AB926" s="125" t="str">
        <f t="shared" si="153"/>
        <v/>
      </c>
      <c r="AC926" s="125" t="str">
        <f t="shared" si="154"/>
        <v/>
      </c>
      <c r="AD926" s="125" t="str">
        <f t="shared" si="155"/>
        <v/>
      </c>
      <c r="AE926" s="126">
        <v>914</v>
      </c>
      <c r="AF926" s="126" t="str">
        <f t="shared" si="156"/>
        <v/>
      </c>
      <c r="AG926" s="126" t="str">
        <f t="shared" si="157"/>
        <v/>
      </c>
      <c r="AH926" s="126" t="str">
        <f t="shared" si="158"/>
        <v/>
      </c>
      <c r="AI926" s="126" t="str">
        <f t="shared" si="159"/>
        <v/>
      </c>
      <c r="AJ926" s="126" t="str">
        <f t="shared" si="160"/>
        <v/>
      </c>
      <c r="AK926" s="126" t="str">
        <f t="shared" si="161"/>
        <v/>
      </c>
    </row>
    <row r="927" spans="2:37" x14ac:dyDescent="0.2">
      <c r="B927" s="161">
        <v>915</v>
      </c>
      <c r="C927" s="162"/>
      <c r="D927" s="162"/>
      <c r="E927" s="162"/>
      <c r="F927" s="271"/>
      <c r="G927" s="124"/>
      <c r="H927" s="124"/>
      <c r="I927" s="176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Z927" s="125">
        <v>915</v>
      </c>
      <c r="AA927" s="125" t="str">
        <f t="shared" si="152"/>
        <v/>
      </c>
      <c r="AB927" s="125" t="str">
        <f t="shared" si="153"/>
        <v/>
      </c>
      <c r="AC927" s="125" t="str">
        <f t="shared" si="154"/>
        <v/>
      </c>
      <c r="AD927" s="125" t="str">
        <f t="shared" si="155"/>
        <v/>
      </c>
      <c r="AE927" s="126">
        <v>915</v>
      </c>
      <c r="AF927" s="126" t="str">
        <f t="shared" si="156"/>
        <v/>
      </c>
      <c r="AG927" s="126" t="str">
        <f t="shared" si="157"/>
        <v/>
      </c>
      <c r="AH927" s="126" t="str">
        <f t="shared" si="158"/>
        <v/>
      </c>
      <c r="AI927" s="126" t="str">
        <f t="shared" si="159"/>
        <v/>
      </c>
      <c r="AJ927" s="126" t="str">
        <f t="shared" si="160"/>
        <v/>
      </c>
      <c r="AK927" s="126" t="str">
        <f t="shared" si="161"/>
        <v/>
      </c>
    </row>
    <row r="928" spans="2:37" x14ac:dyDescent="0.2">
      <c r="B928" s="161">
        <v>916</v>
      </c>
      <c r="C928" s="162"/>
      <c r="D928" s="162"/>
      <c r="E928" s="162"/>
      <c r="F928" s="271"/>
      <c r="G928" s="124"/>
      <c r="H928" s="124"/>
      <c r="I928" s="176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Z928" s="125">
        <v>916</v>
      </c>
      <c r="AA928" s="125" t="str">
        <f t="shared" si="152"/>
        <v/>
      </c>
      <c r="AB928" s="125" t="str">
        <f t="shared" si="153"/>
        <v/>
      </c>
      <c r="AC928" s="125" t="str">
        <f t="shared" si="154"/>
        <v/>
      </c>
      <c r="AD928" s="125" t="str">
        <f t="shared" si="155"/>
        <v/>
      </c>
      <c r="AE928" s="126">
        <v>916</v>
      </c>
      <c r="AF928" s="126" t="str">
        <f t="shared" si="156"/>
        <v/>
      </c>
      <c r="AG928" s="126" t="str">
        <f t="shared" si="157"/>
        <v/>
      </c>
      <c r="AH928" s="126" t="str">
        <f t="shared" si="158"/>
        <v/>
      </c>
      <c r="AI928" s="126" t="str">
        <f t="shared" si="159"/>
        <v/>
      </c>
      <c r="AJ928" s="126" t="str">
        <f t="shared" si="160"/>
        <v/>
      </c>
      <c r="AK928" s="126" t="str">
        <f t="shared" si="161"/>
        <v/>
      </c>
    </row>
    <row r="929" spans="2:37" x14ac:dyDescent="0.2">
      <c r="B929" s="161">
        <v>917</v>
      </c>
      <c r="C929" s="162"/>
      <c r="D929" s="162"/>
      <c r="E929" s="162"/>
      <c r="F929" s="271"/>
      <c r="G929" s="124"/>
      <c r="H929" s="124"/>
      <c r="I929" s="176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Z929" s="125">
        <v>917</v>
      </c>
      <c r="AA929" s="125" t="str">
        <f t="shared" si="152"/>
        <v/>
      </c>
      <c r="AB929" s="125" t="str">
        <f t="shared" si="153"/>
        <v/>
      </c>
      <c r="AC929" s="125" t="str">
        <f t="shared" si="154"/>
        <v/>
      </c>
      <c r="AD929" s="125" t="str">
        <f t="shared" si="155"/>
        <v/>
      </c>
      <c r="AE929" s="126">
        <v>917</v>
      </c>
      <c r="AF929" s="126" t="str">
        <f t="shared" si="156"/>
        <v/>
      </c>
      <c r="AG929" s="126" t="str">
        <f t="shared" si="157"/>
        <v/>
      </c>
      <c r="AH929" s="126" t="str">
        <f t="shared" si="158"/>
        <v/>
      </c>
      <c r="AI929" s="126" t="str">
        <f t="shared" si="159"/>
        <v/>
      </c>
      <c r="AJ929" s="126" t="str">
        <f t="shared" si="160"/>
        <v/>
      </c>
      <c r="AK929" s="126" t="str">
        <f t="shared" si="161"/>
        <v/>
      </c>
    </row>
    <row r="930" spans="2:37" x14ac:dyDescent="0.2">
      <c r="B930" s="161">
        <v>918</v>
      </c>
      <c r="C930" s="162"/>
      <c r="D930" s="162"/>
      <c r="E930" s="162"/>
      <c r="F930" s="271"/>
      <c r="G930" s="124"/>
      <c r="H930" s="124"/>
      <c r="I930" s="176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Z930" s="125">
        <v>918</v>
      </c>
      <c r="AA930" s="125" t="str">
        <f t="shared" si="152"/>
        <v/>
      </c>
      <c r="AB930" s="125" t="str">
        <f t="shared" si="153"/>
        <v/>
      </c>
      <c r="AC930" s="125" t="str">
        <f t="shared" si="154"/>
        <v/>
      </c>
      <c r="AD930" s="125" t="str">
        <f t="shared" si="155"/>
        <v/>
      </c>
      <c r="AE930" s="126">
        <v>918</v>
      </c>
      <c r="AF930" s="126" t="str">
        <f t="shared" si="156"/>
        <v/>
      </c>
      <c r="AG930" s="126" t="str">
        <f t="shared" si="157"/>
        <v/>
      </c>
      <c r="AH930" s="126" t="str">
        <f t="shared" si="158"/>
        <v/>
      </c>
      <c r="AI930" s="126" t="str">
        <f t="shared" si="159"/>
        <v/>
      </c>
      <c r="AJ930" s="126" t="str">
        <f t="shared" si="160"/>
        <v/>
      </c>
      <c r="AK930" s="126" t="str">
        <f t="shared" si="161"/>
        <v/>
      </c>
    </row>
    <row r="931" spans="2:37" x14ac:dyDescent="0.2">
      <c r="B931" s="161">
        <v>919</v>
      </c>
      <c r="C931" s="162"/>
      <c r="D931" s="162"/>
      <c r="E931" s="162"/>
      <c r="F931" s="271"/>
      <c r="G931" s="124"/>
      <c r="H931" s="124"/>
      <c r="I931" s="176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Z931" s="125">
        <v>919</v>
      </c>
      <c r="AA931" s="125" t="str">
        <f t="shared" si="152"/>
        <v/>
      </c>
      <c r="AB931" s="125" t="str">
        <f t="shared" si="153"/>
        <v/>
      </c>
      <c r="AC931" s="125" t="str">
        <f t="shared" si="154"/>
        <v/>
      </c>
      <c r="AD931" s="125" t="str">
        <f t="shared" si="155"/>
        <v/>
      </c>
      <c r="AE931" s="126">
        <v>919</v>
      </c>
      <c r="AF931" s="126" t="str">
        <f t="shared" si="156"/>
        <v/>
      </c>
      <c r="AG931" s="126" t="str">
        <f t="shared" si="157"/>
        <v/>
      </c>
      <c r="AH931" s="126" t="str">
        <f t="shared" si="158"/>
        <v/>
      </c>
      <c r="AI931" s="126" t="str">
        <f t="shared" si="159"/>
        <v/>
      </c>
      <c r="AJ931" s="126" t="str">
        <f t="shared" si="160"/>
        <v/>
      </c>
      <c r="AK931" s="126" t="str">
        <f t="shared" si="161"/>
        <v/>
      </c>
    </row>
    <row r="932" spans="2:37" x14ac:dyDescent="0.2">
      <c r="B932" s="161">
        <v>920</v>
      </c>
      <c r="C932" s="162"/>
      <c r="D932" s="162"/>
      <c r="E932" s="162"/>
      <c r="F932" s="271"/>
      <c r="G932" s="124"/>
      <c r="H932" s="124"/>
      <c r="I932" s="176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Z932" s="125">
        <v>920</v>
      </c>
      <c r="AA932" s="125" t="str">
        <f t="shared" si="152"/>
        <v/>
      </c>
      <c r="AB932" s="125" t="str">
        <f t="shared" si="153"/>
        <v/>
      </c>
      <c r="AC932" s="125" t="str">
        <f t="shared" si="154"/>
        <v/>
      </c>
      <c r="AD932" s="125" t="str">
        <f t="shared" si="155"/>
        <v/>
      </c>
      <c r="AE932" s="126">
        <v>920</v>
      </c>
      <c r="AF932" s="126" t="str">
        <f t="shared" si="156"/>
        <v/>
      </c>
      <c r="AG932" s="126" t="str">
        <f t="shared" si="157"/>
        <v/>
      </c>
      <c r="AH932" s="126" t="str">
        <f t="shared" si="158"/>
        <v/>
      </c>
      <c r="AI932" s="126" t="str">
        <f t="shared" si="159"/>
        <v/>
      </c>
      <c r="AJ932" s="126" t="str">
        <f t="shared" si="160"/>
        <v/>
      </c>
      <c r="AK932" s="126" t="str">
        <f t="shared" si="161"/>
        <v/>
      </c>
    </row>
    <row r="933" spans="2:37" x14ac:dyDescent="0.2">
      <c r="B933" s="161">
        <v>921</v>
      </c>
      <c r="C933" s="162"/>
      <c r="D933" s="162"/>
      <c r="E933" s="162"/>
      <c r="F933" s="271"/>
      <c r="G933" s="124"/>
      <c r="H933" s="124"/>
      <c r="I933" s="176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Z933" s="125">
        <v>921</v>
      </c>
      <c r="AA933" s="125" t="str">
        <f t="shared" si="152"/>
        <v/>
      </c>
      <c r="AB933" s="125" t="str">
        <f t="shared" si="153"/>
        <v/>
      </c>
      <c r="AC933" s="125" t="str">
        <f t="shared" si="154"/>
        <v/>
      </c>
      <c r="AD933" s="125" t="str">
        <f t="shared" si="155"/>
        <v/>
      </c>
      <c r="AE933" s="126">
        <v>921</v>
      </c>
      <c r="AF933" s="126" t="str">
        <f t="shared" si="156"/>
        <v/>
      </c>
      <c r="AG933" s="126" t="str">
        <f t="shared" si="157"/>
        <v/>
      </c>
      <c r="AH933" s="126" t="str">
        <f t="shared" si="158"/>
        <v/>
      </c>
      <c r="AI933" s="126" t="str">
        <f t="shared" si="159"/>
        <v/>
      </c>
      <c r="AJ933" s="126" t="str">
        <f t="shared" si="160"/>
        <v/>
      </c>
      <c r="AK933" s="126" t="str">
        <f t="shared" si="161"/>
        <v/>
      </c>
    </row>
    <row r="934" spans="2:37" x14ac:dyDescent="0.2">
      <c r="B934" s="161">
        <v>922</v>
      </c>
      <c r="C934" s="162"/>
      <c r="D934" s="162"/>
      <c r="E934" s="162"/>
      <c r="F934" s="271"/>
      <c r="G934" s="124"/>
      <c r="H934" s="124"/>
      <c r="I934" s="176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Z934" s="125">
        <v>922</v>
      </c>
      <c r="AA934" s="125" t="str">
        <f t="shared" si="152"/>
        <v/>
      </c>
      <c r="AB934" s="125" t="str">
        <f t="shared" si="153"/>
        <v/>
      </c>
      <c r="AC934" s="125" t="str">
        <f t="shared" si="154"/>
        <v/>
      </c>
      <c r="AD934" s="125" t="str">
        <f t="shared" si="155"/>
        <v/>
      </c>
      <c r="AE934" s="126">
        <v>922</v>
      </c>
      <c r="AF934" s="126" t="str">
        <f t="shared" si="156"/>
        <v/>
      </c>
      <c r="AG934" s="126" t="str">
        <f t="shared" si="157"/>
        <v/>
      </c>
      <c r="AH934" s="126" t="str">
        <f t="shared" si="158"/>
        <v/>
      </c>
      <c r="AI934" s="126" t="str">
        <f t="shared" si="159"/>
        <v/>
      </c>
      <c r="AJ934" s="126" t="str">
        <f t="shared" si="160"/>
        <v/>
      </c>
      <c r="AK934" s="126" t="str">
        <f t="shared" si="161"/>
        <v/>
      </c>
    </row>
    <row r="935" spans="2:37" x14ac:dyDescent="0.2">
      <c r="B935" s="161">
        <v>923</v>
      </c>
      <c r="C935" s="162"/>
      <c r="D935" s="162"/>
      <c r="E935" s="162"/>
      <c r="F935" s="271"/>
      <c r="G935" s="124"/>
      <c r="H935" s="124"/>
      <c r="I935" s="176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Z935" s="125">
        <v>923</v>
      </c>
      <c r="AA935" s="125" t="str">
        <f t="shared" si="152"/>
        <v/>
      </c>
      <c r="AB935" s="125" t="str">
        <f t="shared" si="153"/>
        <v/>
      </c>
      <c r="AC935" s="125" t="str">
        <f t="shared" si="154"/>
        <v/>
      </c>
      <c r="AD935" s="125" t="str">
        <f t="shared" si="155"/>
        <v/>
      </c>
      <c r="AE935" s="126">
        <v>923</v>
      </c>
      <c r="AF935" s="126" t="str">
        <f t="shared" si="156"/>
        <v/>
      </c>
      <c r="AG935" s="126" t="str">
        <f t="shared" si="157"/>
        <v/>
      </c>
      <c r="AH935" s="126" t="str">
        <f t="shared" si="158"/>
        <v/>
      </c>
      <c r="AI935" s="126" t="str">
        <f t="shared" si="159"/>
        <v/>
      </c>
      <c r="AJ935" s="126" t="str">
        <f t="shared" si="160"/>
        <v/>
      </c>
      <c r="AK935" s="126" t="str">
        <f t="shared" si="161"/>
        <v/>
      </c>
    </row>
    <row r="936" spans="2:37" x14ac:dyDescent="0.2">
      <c r="B936" s="161">
        <v>924</v>
      </c>
      <c r="C936" s="162"/>
      <c r="D936" s="162"/>
      <c r="E936" s="162"/>
      <c r="F936" s="271"/>
      <c r="G936" s="124"/>
      <c r="H936" s="124"/>
      <c r="I936" s="176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Z936" s="125">
        <v>924</v>
      </c>
      <c r="AA936" s="125" t="str">
        <f t="shared" si="152"/>
        <v/>
      </c>
      <c r="AB936" s="125" t="str">
        <f t="shared" si="153"/>
        <v/>
      </c>
      <c r="AC936" s="125" t="str">
        <f t="shared" si="154"/>
        <v/>
      </c>
      <c r="AD936" s="125" t="str">
        <f t="shared" si="155"/>
        <v/>
      </c>
      <c r="AE936" s="126">
        <v>924</v>
      </c>
      <c r="AF936" s="126" t="str">
        <f t="shared" si="156"/>
        <v/>
      </c>
      <c r="AG936" s="126" t="str">
        <f t="shared" si="157"/>
        <v/>
      </c>
      <c r="AH936" s="126" t="str">
        <f t="shared" si="158"/>
        <v/>
      </c>
      <c r="AI936" s="126" t="str">
        <f t="shared" si="159"/>
        <v/>
      </c>
      <c r="AJ936" s="126" t="str">
        <f t="shared" si="160"/>
        <v/>
      </c>
      <c r="AK936" s="126" t="str">
        <f t="shared" si="161"/>
        <v/>
      </c>
    </row>
    <row r="937" spans="2:37" x14ac:dyDescent="0.2">
      <c r="B937" s="161">
        <v>925</v>
      </c>
      <c r="C937" s="162"/>
      <c r="D937" s="162"/>
      <c r="E937" s="162"/>
      <c r="F937" s="271"/>
      <c r="G937" s="124"/>
      <c r="H937" s="124"/>
      <c r="I937" s="176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Z937" s="125">
        <v>925</v>
      </c>
      <c r="AA937" s="125" t="str">
        <f t="shared" si="152"/>
        <v/>
      </c>
      <c r="AB937" s="125" t="str">
        <f t="shared" si="153"/>
        <v/>
      </c>
      <c r="AC937" s="125" t="str">
        <f t="shared" si="154"/>
        <v/>
      </c>
      <c r="AD937" s="125" t="str">
        <f t="shared" si="155"/>
        <v/>
      </c>
      <c r="AE937" s="126">
        <v>925</v>
      </c>
      <c r="AF937" s="126" t="str">
        <f t="shared" si="156"/>
        <v/>
      </c>
      <c r="AG937" s="126" t="str">
        <f t="shared" si="157"/>
        <v/>
      </c>
      <c r="AH937" s="126" t="str">
        <f t="shared" si="158"/>
        <v/>
      </c>
      <c r="AI937" s="126" t="str">
        <f t="shared" si="159"/>
        <v/>
      </c>
      <c r="AJ937" s="126" t="str">
        <f t="shared" si="160"/>
        <v/>
      </c>
      <c r="AK937" s="126" t="str">
        <f t="shared" si="161"/>
        <v/>
      </c>
    </row>
    <row r="938" spans="2:37" x14ac:dyDescent="0.2">
      <c r="B938" s="161">
        <v>926</v>
      </c>
      <c r="C938" s="162"/>
      <c r="D938" s="162"/>
      <c r="E938" s="162"/>
      <c r="F938" s="271"/>
      <c r="G938" s="124"/>
      <c r="H938" s="124"/>
      <c r="I938" s="176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Z938" s="125">
        <v>926</v>
      </c>
      <c r="AA938" s="125" t="str">
        <f t="shared" si="152"/>
        <v/>
      </c>
      <c r="AB938" s="125" t="str">
        <f t="shared" si="153"/>
        <v/>
      </c>
      <c r="AC938" s="125" t="str">
        <f t="shared" si="154"/>
        <v/>
      </c>
      <c r="AD938" s="125" t="str">
        <f t="shared" si="155"/>
        <v/>
      </c>
      <c r="AE938" s="126">
        <v>926</v>
      </c>
      <c r="AF938" s="126" t="str">
        <f t="shared" si="156"/>
        <v/>
      </c>
      <c r="AG938" s="126" t="str">
        <f t="shared" si="157"/>
        <v/>
      </c>
      <c r="AH938" s="126" t="str">
        <f t="shared" si="158"/>
        <v/>
      </c>
      <c r="AI938" s="126" t="str">
        <f t="shared" si="159"/>
        <v/>
      </c>
      <c r="AJ938" s="126" t="str">
        <f t="shared" si="160"/>
        <v/>
      </c>
      <c r="AK938" s="126" t="str">
        <f t="shared" si="161"/>
        <v/>
      </c>
    </row>
    <row r="939" spans="2:37" x14ac:dyDescent="0.2">
      <c r="B939" s="161">
        <v>927</v>
      </c>
      <c r="C939" s="162"/>
      <c r="D939" s="162"/>
      <c r="E939" s="162"/>
      <c r="F939" s="271"/>
      <c r="G939" s="124"/>
      <c r="H939" s="124"/>
      <c r="I939" s="176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Z939" s="125">
        <v>927</v>
      </c>
      <c r="AA939" s="125" t="str">
        <f t="shared" si="152"/>
        <v/>
      </c>
      <c r="AB939" s="125" t="str">
        <f t="shared" si="153"/>
        <v/>
      </c>
      <c r="AC939" s="125" t="str">
        <f t="shared" si="154"/>
        <v/>
      </c>
      <c r="AD939" s="125" t="str">
        <f t="shared" si="155"/>
        <v/>
      </c>
      <c r="AE939" s="126">
        <v>927</v>
      </c>
      <c r="AF939" s="126" t="str">
        <f t="shared" si="156"/>
        <v/>
      </c>
      <c r="AG939" s="126" t="str">
        <f t="shared" si="157"/>
        <v/>
      </c>
      <c r="AH939" s="126" t="str">
        <f t="shared" si="158"/>
        <v/>
      </c>
      <c r="AI939" s="126" t="str">
        <f t="shared" si="159"/>
        <v/>
      </c>
      <c r="AJ939" s="126" t="str">
        <f t="shared" si="160"/>
        <v/>
      </c>
      <c r="AK939" s="126" t="str">
        <f t="shared" si="161"/>
        <v/>
      </c>
    </row>
    <row r="940" spans="2:37" x14ac:dyDescent="0.2">
      <c r="B940" s="161">
        <v>928</v>
      </c>
      <c r="C940" s="162"/>
      <c r="D940" s="162"/>
      <c r="E940" s="162"/>
      <c r="F940" s="271"/>
      <c r="G940" s="124"/>
      <c r="H940" s="124"/>
      <c r="I940" s="176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Z940" s="125">
        <v>928</v>
      </c>
      <c r="AA940" s="125" t="str">
        <f t="shared" si="152"/>
        <v/>
      </c>
      <c r="AB940" s="125" t="str">
        <f t="shared" si="153"/>
        <v/>
      </c>
      <c r="AC940" s="125" t="str">
        <f t="shared" si="154"/>
        <v/>
      </c>
      <c r="AD940" s="125" t="str">
        <f t="shared" si="155"/>
        <v/>
      </c>
      <c r="AE940" s="126">
        <v>928</v>
      </c>
      <c r="AF940" s="126" t="str">
        <f t="shared" si="156"/>
        <v/>
      </c>
      <c r="AG940" s="126" t="str">
        <f t="shared" si="157"/>
        <v/>
      </c>
      <c r="AH940" s="126" t="str">
        <f t="shared" si="158"/>
        <v/>
      </c>
      <c r="AI940" s="126" t="str">
        <f t="shared" si="159"/>
        <v/>
      </c>
      <c r="AJ940" s="126" t="str">
        <f t="shared" si="160"/>
        <v/>
      </c>
      <c r="AK940" s="126" t="str">
        <f t="shared" si="161"/>
        <v/>
      </c>
    </row>
    <row r="941" spans="2:37" x14ac:dyDescent="0.2">
      <c r="B941" s="161">
        <v>929</v>
      </c>
      <c r="C941" s="162"/>
      <c r="D941" s="162"/>
      <c r="E941" s="162"/>
      <c r="F941" s="271"/>
      <c r="G941" s="124"/>
      <c r="H941" s="124"/>
      <c r="I941" s="176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Z941" s="125">
        <v>929</v>
      </c>
      <c r="AA941" s="125" t="str">
        <f t="shared" si="152"/>
        <v/>
      </c>
      <c r="AB941" s="125" t="str">
        <f t="shared" si="153"/>
        <v/>
      </c>
      <c r="AC941" s="125" t="str">
        <f t="shared" si="154"/>
        <v/>
      </c>
      <c r="AD941" s="125" t="str">
        <f t="shared" si="155"/>
        <v/>
      </c>
      <c r="AE941" s="126">
        <v>929</v>
      </c>
      <c r="AF941" s="126" t="str">
        <f t="shared" si="156"/>
        <v/>
      </c>
      <c r="AG941" s="126" t="str">
        <f t="shared" si="157"/>
        <v/>
      </c>
      <c r="AH941" s="126" t="str">
        <f t="shared" si="158"/>
        <v/>
      </c>
      <c r="AI941" s="126" t="str">
        <f t="shared" si="159"/>
        <v/>
      </c>
      <c r="AJ941" s="126" t="str">
        <f t="shared" si="160"/>
        <v/>
      </c>
      <c r="AK941" s="126" t="str">
        <f t="shared" si="161"/>
        <v/>
      </c>
    </row>
    <row r="942" spans="2:37" x14ac:dyDescent="0.2">
      <c r="B942" s="161">
        <v>930</v>
      </c>
      <c r="C942" s="162"/>
      <c r="D942" s="162"/>
      <c r="E942" s="162"/>
      <c r="F942" s="271"/>
      <c r="G942" s="124"/>
      <c r="H942" s="124"/>
      <c r="I942" s="176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Z942" s="125">
        <v>930</v>
      </c>
      <c r="AA942" s="125" t="str">
        <f t="shared" si="152"/>
        <v/>
      </c>
      <c r="AB942" s="125" t="str">
        <f t="shared" si="153"/>
        <v/>
      </c>
      <c r="AC942" s="125" t="str">
        <f t="shared" si="154"/>
        <v/>
      </c>
      <c r="AD942" s="125" t="str">
        <f t="shared" si="155"/>
        <v/>
      </c>
      <c r="AE942" s="126">
        <v>930</v>
      </c>
      <c r="AF942" s="126" t="str">
        <f t="shared" si="156"/>
        <v/>
      </c>
      <c r="AG942" s="126" t="str">
        <f t="shared" si="157"/>
        <v/>
      </c>
      <c r="AH942" s="126" t="str">
        <f t="shared" si="158"/>
        <v/>
      </c>
      <c r="AI942" s="126" t="str">
        <f t="shared" si="159"/>
        <v/>
      </c>
      <c r="AJ942" s="126" t="str">
        <f t="shared" si="160"/>
        <v/>
      </c>
      <c r="AK942" s="126" t="str">
        <f t="shared" si="161"/>
        <v/>
      </c>
    </row>
    <row r="943" spans="2:37" x14ac:dyDescent="0.2">
      <c r="B943" s="161">
        <v>931</v>
      </c>
      <c r="C943" s="162"/>
      <c r="D943" s="162"/>
      <c r="E943" s="162"/>
      <c r="F943" s="271"/>
      <c r="G943" s="124"/>
      <c r="H943" s="124"/>
      <c r="I943" s="176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Z943" s="125">
        <v>931</v>
      </c>
      <c r="AA943" s="125" t="str">
        <f t="shared" si="152"/>
        <v/>
      </c>
      <c r="AB943" s="125" t="str">
        <f t="shared" si="153"/>
        <v/>
      </c>
      <c r="AC943" s="125" t="str">
        <f t="shared" si="154"/>
        <v/>
      </c>
      <c r="AD943" s="125" t="str">
        <f t="shared" si="155"/>
        <v/>
      </c>
      <c r="AE943" s="126">
        <v>931</v>
      </c>
      <c r="AF943" s="126" t="str">
        <f t="shared" si="156"/>
        <v/>
      </c>
      <c r="AG943" s="126" t="str">
        <f t="shared" si="157"/>
        <v/>
      </c>
      <c r="AH943" s="126" t="str">
        <f t="shared" si="158"/>
        <v/>
      </c>
      <c r="AI943" s="126" t="str">
        <f t="shared" si="159"/>
        <v/>
      </c>
      <c r="AJ943" s="126" t="str">
        <f t="shared" si="160"/>
        <v/>
      </c>
      <c r="AK943" s="126" t="str">
        <f t="shared" si="161"/>
        <v/>
      </c>
    </row>
    <row r="944" spans="2:37" x14ac:dyDescent="0.2">
      <c r="B944" s="161">
        <v>932</v>
      </c>
      <c r="C944" s="162"/>
      <c r="D944" s="162"/>
      <c r="E944" s="162"/>
      <c r="F944" s="271"/>
      <c r="G944" s="124"/>
      <c r="H944" s="124"/>
      <c r="I944" s="176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Z944" s="125">
        <v>932</v>
      </c>
      <c r="AA944" s="125" t="str">
        <f t="shared" si="152"/>
        <v/>
      </c>
      <c r="AB944" s="125" t="str">
        <f t="shared" si="153"/>
        <v/>
      </c>
      <c r="AC944" s="125" t="str">
        <f t="shared" si="154"/>
        <v/>
      </c>
      <c r="AD944" s="125" t="str">
        <f t="shared" si="155"/>
        <v/>
      </c>
      <c r="AE944" s="126">
        <v>932</v>
      </c>
      <c r="AF944" s="126" t="str">
        <f t="shared" si="156"/>
        <v/>
      </c>
      <c r="AG944" s="126" t="str">
        <f t="shared" si="157"/>
        <v/>
      </c>
      <c r="AH944" s="126" t="str">
        <f t="shared" si="158"/>
        <v/>
      </c>
      <c r="AI944" s="126" t="str">
        <f t="shared" si="159"/>
        <v/>
      </c>
      <c r="AJ944" s="126" t="str">
        <f t="shared" si="160"/>
        <v/>
      </c>
      <c r="AK944" s="126" t="str">
        <f t="shared" si="161"/>
        <v/>
      </c>
    </row>
    <row r="945" spans="2:37" x14ac:dyDescent="0.2">
      <c r="B945" s="161">
        <v>933</v>
      </c>
      <c r="C945" s="162"/>
      <c r="D945" s="162"/>
      <c r="E945" s="162"/>
      <c r="F945" s="271"/>
      <c r="G945" s="124"/>
      <c r="H945" s="124"/>
      <c r="I945" s="176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Z945" s="125">
        <v>933</v>
      </c>
      <c r="AA945" s="125" t="str">
        <f t="shared" si="152"/>
        <v/>
      </c>
      <c r="AB945" s="125" t="str">
        <f t="shared" si="153"/>
        <v/>
      </c>
      <c r="AC945" s="125" t="str">
        <f t="shared" si="154"/>
        <v/>
      </c>
      <c r="AD945" s="125" t="str">
        <f t="shared" si="155"/>
        <v/>
      </c>
      <c r="AE945" s="126">
        <v>933</v>
      </c>
      <c r="AF945" s="126" t="str">
        <f t="shared" si="156"/>
        <v/>
      </c>
      <c r="AG945" s="126" t="str">
        <f t="shared" si="157"/>
        <v/>
      </c>
      <c r="AH945" s="126" t="str">
        <f t="shared" si="158"/>
        <v/>
      </c>
      <c r="AI945" s="126" t="str">
        <f t="shared" si="159"/>
        <v/>
      </c>
      <c r="AJ945" s="126" t="str">
        <f t="shared" si="160"/>
        <v/>
      </c>
      <c r="AK945" s="126" t="str">
        <f t="shared" si="161"/>
        <v/>
      </c>
    </row>
    <row r="946" spans="2:37" x14ac:dyDescent="0.2">
      <c r="B946" s="161">
        <v>934</v>
      </c>
      <c r="C946" s="162"/>
      <c r="D946" s="162"/>
      <c r="E946" s="162"/>
      <c r="F946" s="271"/>
      <c r="G946" s="124"/>
      <c r="H946" s="124"/>
      <c r="I946" s="176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Z946" s="125">
        <v>934</v>
      </c>
      <c r="AA946" s="125" t="str">
        <f t="shared" si="152"/>
        <v/>
      </c>
      <c r="AB946" s="125" t="str">
        <f t="shared" si="153"/>
        <v/>
      </c>
      <c r="AC946" s="125" t="str">
        <f t="shared" si="154"/>
        <v/>
      </c>
      <c r="AD946" s="125" t="str">
        <f t="shared" si="155"/>
        <v/>
      </c>
      <c r="AE946" s="126">
        <v>934</v>
      </c>
      <c r="AF946" s="126" t="str">
        <f t="shared" si="156"/>
        <v/>
      </c>
      <c r="AG946" s="126" t="str">
        <f t="shared" si="157"/>
        <v/>
      </c>
      <c r="AH946" s="126" t="str">
        <f t="shared" si="158"/>
        <v/>
      </c>
      <c r="AI946" s="126" t="str">
        <f t="shared" si="159"/>
        <v/>
      </c>
      <c r="AJ946" s="126" t="str">
        <f t="shared" si="160"/>
        <v/>
      </c>
      <c r="AK946" s="126" t="str">
        <f t="shared" si="161"/>
        <v/>
      </c>
    </row>
    <row r="947" spans="2:37" x14ac:dyDescent="0.2">
      <c r="B947" s="161">
        <v>935</v>
      </c>
      <c r="C947" s="162"/>
      <c r="D947" s="162"/>
      <c r="E947" s="162"/>
      <c r="F947" s="271"/>
      <c r="G947" s="124"/>
      <c r="H947" s="124"/>
      <c r="I947" s="176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Z947" s="125">
        <v>935</v>
      </c>
      <c r="AA947" s="125" t="str">
        <f t="shared" si="152"/>
        <v/>
      </c>
      <c r="AB947" s="125" t="str">
        <f t="shared" si="153"/>
        <v/>
      </c>
      <c r="AC947" s="125" t="str">
        <f t="shared" si="154"/>
        <v/>
      </c>
      <c r="AD947" s="125" t="str">
        <f t="shared" si="155"/>
        <v/>
      </c>
      <c r="AE947" s="126">
        <v>935</v>
      </c>
      <c r="AF947" s="126" t="str">
        <f t="shared" si="156"/>
        <v/>
      </c>
      <c r="AG947" s="126" t="str">
        <f t="shared" si="157"/>
        <v/>
      </c>
      <c r="AH947" s="126" t="str">
        <f t="shared" si="158"/>
        <v/>
      </c>
      <c r="AI947" s="126" t="str">
        <f t="shared" si="159"/>
        <v/>
      </c>
      <c r="AJ947" s="126" t="str">
        <f t="shared" si="160"/>
        <v/>
      </c>
      <c r="AK947" s="126" t="str">
        <f t="shared" si="161"/>
        <v/>
      </c>
    </row>
    <row r="948" spans="2:37" x14ac:dyDescent="0.2">
      <c r="B948" s="161">
        <v>936</v>
      </c>
      <c r="C948" s="162"/>
      <c r="D948" s="162"/>
      <c r="E948" s="162"/>
      <c r="F948" s="271"/>
      <c r="G948" s="124"/>
      <c r="H948" s="124"/>
      <c r="I948" s="176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Z948" s="125">
        <v>936</v>
      </c>
      <c r="AA948" s="125" t="str">
        <f t="shared" si="152"/>
        <v/>
      </c>
      <c r="AB948" s="125" t="str">
        <f t="shared" si="153"/>
        <v/>
      </c>
      <c r="AC948" s="125" t="str">
        <f t="shared" si="154"/>
        <v/>
      </c>
      <c r="AD948" s="125" t="str">
        <f t="shared" si="155"/>
        <v/>
      </c>
      <c r="AE948" s="126">
        <v>936</v>
      </c>
      <c r="AF948" s="126" t="str">
        <f t="shared" si="156"/>
        <v/>
      </c>
      <c r="AG948" s="126" t="str">
        <f t="shared" si="157"/>
        <v/>
      </c>
      <c r="AH948" s="126" t="str">
        <f t="shared" si="158"/>
        <v/>
      </c>
      <c r="AI948" s="126" t="str">
        <f t="shared" si="159"/>
        <v/>
      </c>
      <c r="AJ948" s="126" t="str">
        <f t="shared" si="160"/>
        <v/>
      </c>
      <c r="AK948" s="126" t="str">
        <f t="shared" si="161"/>
        <v/>
      </c>
    </row>
    <row r="949" spans="2:37" x14ac:dyDescent="0.2">
      <c r="B949" s="161">
        <v>937</v>
      </c>
      <c r="C949" s="162"/>
      <c r="D949" s="162"/>
      <c r="E949" s="162"/>
      <c r="F949" s="271"/>
      <c r="G949" s="124"/>
      <c r="H949" s="124"/>
      <c r="I949" s="176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Z949" s="125">
        <v>937</v>
      </c>
      <c r="AA949" s="125" t="str">
        <f t="shared" si="152"/>
        <v/>
      </c>
      <c r="AB949" s="125" t="str">
        <f t="shared" si="153"/>
        <v/>
      </c>
      <c r="AC949" s="125" t="str">
        <f t="shared" si="154"/>
        <v/>
      </c>
      <c r="AD949" s="125" t="str">
        <f t="shared" si="155"/>
        <v/>
      </c>
      <c r="AE949" s="126">
        <v>937</v>
      </c>
      <c r="AF949" s="126" t="str">
        <f t="shared" si="156"/>
        <v/>
      </c>
      <c r="AG949" s="126" t="str">
        <f t="shared" si="157"/>
        <v/>
      </c>
      <c r="AH949" s="126" t="str">
        <f t="shared" si="158"/>
        <v/>
      </c>
      <c r="AI949" s="126" t="str">
        <f t="shared" si="159"/>
        <v/>
      </c>
      <c r="AJ949" s="126" t="str">
        <f t="shared" si="160"/>
        <v/>
      </c>
      <c r="AK949" s="126" t="str">
        <f t="shared" si="161"/>
        <v/>
      </c>
    </row>
    <row r="950" spans="2:37" x14ac:dyDescent="0.2">
      <c r="B950" s="161">
        <v>938</v>
      </c>
      <c r="C950" s="162"/>
      <c r="D950" s="162"/>
      <c r="E950" s="162"/>
      <c r="F950" s="271"/>
      <c r="G950" s="124"/>
      <c r="H950" s="124"/>
      <c r="I950" s="176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Z950" s="125">
        <v>938</v>
      </c>
      <c r="AA950" s="125" t="str">
        <f t="shared" si="152"/>
        <v/>
      </c>
      <c r="AB950" s="125" t="str">
        <f t="shared" si="153"/>
        <v/>
      </c>
      <c r="AC950" s="125" t="str">
        <f t="shared" si="154"/>
        <v/>
      </c>
      <c r="AD950" s="125" t="str">
        <f t="shared" si="155"/>
        <v/>
      </c>
      <c r="AE950" s="126">
        <v>938</v>
      </c>
      <c r="AF950" s="126" t="str">
        <f t="shared" si="156"/>
        <v/>
      </c>
      <c r="AG950" s="126" t="str">
        <f t="shared" si="157"/>
        <v/>
      </c>
      <c r="AH950" s="126" t="str">
        <f t="shared" si="158"/>
        <v/>
      </c>
      <c r="AI950" s="126" t="str">
        <f t="shared" si="159"/>
        <v/>
      </c>
      <c r="AJ950" s="126" t="str">
        <f t="shared" si="160"/>
        <v/>
      </c>
      <c r="AK950" s="126" t="str">
        <f t="shared" si="161"/>
        <v/>
      </c>
    </row>
    <row r="951" spans="2:37" x14ac:dyDescent="0.2">
      <c r="B951" s="161">
        <v>939</v>
      </c>
      <c r="C951" s="162"/>
      <c r="D951" s="162"/>
      <c r="E951" s="162"/>
      <c r="F951" s="271"/>
      <c r="G951" s="124"/>
      <c r="H951" s="124"/>
      <c r="I951" s="176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Z951" s="125">
        <v>939</v>
      </c>
      <c r="AA951" s="125" t="str">
        <f t="shared" si="152"/>
        <v/>
      </c>
      <c r="AB951" s="125" t="str">
        <f t="shared" si="153"/>
        <v/>
      </c>
      <c r="AC951" s="125" t="str">
        <f t="shared" si="154"/>
        <v/>
      </c>
      <c r="AD951" s="125" t="str">
        <f t="shared" si="155"/>
        <v/>
      </c>
      <c r="AE951" s="126">
        <v>939</v>
      </c>
      <c r="AF951" s="126" t="str">
        <f t="shared" si="156"/>
        <v/>
      </c>
      <c r="AG951" s="126" t="str">
        <f t="shared" si="157"/>
        <v/>
      </c>
      <c r="AH951" s="126" t="str">
        <f t="shared" si="158"/>
        <v/>
      </c>
      <c r="AI951" s="126" t="str">
        <f t="shared" si="159"/>
        <v/>
      </c>
      <c r="AJ951" s="126" t="str">
        <f t="shared" si="160"/>
        <v/>
      </c>
      <c r="AK951" s="126" t="str">
        <f t="shared" si="161"/>
        <v/>
      </c>
    </row>
    <row r="952" spans="2:37" x14ac:dyDescent="0.2">
      <c r="B952" s="161">
        <v>940</v>
      </c>
      <c r="C952" s="162"/>
      <c r="D952" s="162"/>
      <c r="E952" s="162"/>
      <c r="F952" s="271"/>
      <c r="G952" s="124"/>
      <c r="H952" s="124"/>
      <c r="I952" s="176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Z952" s="125">
        <v>940</v>
      </c>
      <c r="AA952" s="125" t="str">
        <f t="shared" si="152"/>
        <v/>
      </c>
      <c r="AB952" s="125" t="str">
        <f t="shared" si="153"/>
        <v/>
      </c>
      <c r="AC952" s="125" t="str">
        <f t="shared" si="154"/>
        <v/>
      </c>
      <c r="AD952" s="125" t="str">
        <f t="shared" si="155"/>
        <v/>
      </c>
      <c r="AE952" s="126">
        <v>940</v>
      </c>
      <c r="AF952" s="126" t="str">
        <f t="shared" si="156"/>
        <v/>
      </c>
      <c r="AG952" s="126" t="str">
        <f t="shared" si="157"/>
        <v/>
      </c>
      <c r="AH952" s="126" t="str">
        <f t="shared" si="158"/>
        <v/>
      </c>
      <c r="AI952" s="126" t="str">
        <f t="shared" si="159"/>
        <v/>
      </c>
      <c r="AJ952" s="126" t="str">
        <f t="shared" si="160"/>
        <v/>
      </c>
      <c r="AK952" s="126" t="str">
        <f t="shared" si="161"/>
        <v/>
      </c>
    </row>
    <row r="953" spans="2:37" x14ac:dyDescent="0.2">
      <c r="B953" s="161">
        <v>941</v>
      </c>
      <c r="C953" s="162"/>
      <c r="D953" s="162"/>
      <c r="E953" s="162"/>
      <c r="F953" s="271"/>
      <c r="G953" s="124"/>
      <c r="H953" s="124"/>
      <c r="I953" s="176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Z953" s="125">
        <v>941</v>
      </c>
      <c r="AA953" s="125" t="str">
        <f t="shared" si="152"/>
        <v/>
      </c>
      <c r="AB953" s="125" t="str">
        <f t="shared" si="153"/>
        <v/>
      </c>
      <c r="AC953" s="125" t="str">
        <f t="shared" si="154"/>
        <v/>
      </c>
      <c r="AD953" s="125" t="str">
        <f t="shared" si="155"/>
        <v/>
      </c>
      <c r="AE953" s="126">
        <v>941</v>
      </c>
      <c r="AF953" s="126" t="str">
        <f t="shared" si="156"/>
        <v/>
      </c>
      <c r="AG953" s="126" t="str">
        <f t="shared" si="157"/>
        <v/>
      </c>
      <c r="AH953" s="126" t="str">
        <f t="shared" si="158"/>
        <v/>
      </c>
      <c r="AI953" s="126" t="str">
        <f t="shared" si="159"/>
        <v/>
      </c>
      <c r="AJ953" s="126" t="str">
        <f t="shared" si="160"/>
        <v/>
      </c>
      <c r="AK953" s="126" t="str">
        <f t="shared" si="161"/>
        <v/>
      </c>
    </row>
    <row r="954" spans="2:37" x14ac:dyDescent="0.2">
      <c r="B954" s="161">
        <v>942</v>
      </c>
      <c r="C954" s="162"/>
      <c r="D954" s="162"/>
      <c r="E954" s="162"/>
      <c r="F954" s="271"/>
      <c r="G954" s="124"/>
      <c r="H954" s="124"/>
      <c r="I954" s="176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Z954" s="125">
        <v>942</v>
      </c>
      <c r="AA954" s="125" t="str">
        <f t="shared" si="152"/>
        <v/>
      </c>
      <c r="AB954" s="125" t="str">
        <f t="shared" si="153"/>
        <v/>
      </c>
      <c r="AC954" s="125" t="str">
        <f t="shared" si="154"/>
        <v/>
      </c>
      <c r="AD954" s="125" t="str">
        <f t="shared" si="155"/>
        <v/>
      </c>
      <c r="AE954" s="126">
        <v>942</v>
      </c>
      <c r="AF954" s="126" t="str">
        <f t="shared" si="156"/>
        <v/>
      </c>
      <c r="AG954" s="126" t="str">
        <f t="shared" si="157"/>
        <v/>
      </c>
      <c r="AH954" s="126" t="str">
        <f t="shared" si="158"/>
        <v/>
      </c>
      <c r="AI954" s="126" t="str">
        <f t="shared" si="159"/>
        <v/>
      </c>
      <c r="AJ954" s="126" t="str">
        <f t="shared" si="160"/>
        <v/>
      </c>
      <c r="AK954" s="126" t="str">
        <f t="shared" si="161"/>
        <v/>
      </c>
    </row>
    <row r="955" spans="2:37" x14ac:dyDescent="0.2">
      <c r="B955" s="161">
        <v>943</v>
      </c>
      <c r="C955" s="162"/>
      <c r="D955" s="162"/>
      <c r="E955" s="162"/>
      <c r="F955" s="271"/>
      <c r="G955" s="124"/>
      <c r="H955" s="124"/>
      <c r="I955" s="176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Z955" s="125">
        <v>943</v>
      </c>
      <c r="AA955" s="125" t="str">
        <f t="shared" si="152"/>
        <v/>
      </c>
      <c r="AB955" s="125" t="str">
        <f t="shared" si="153"/>
        <v/>
      </c>
      <c r="AC955" s="125" t="str">
        <f t="shared" si="154"/>
        <v/>
      </c>
      <c r="AD955" s="125" t="str">
        <f t="shared" si="155"/>
        <v/>
      </c>
      <c r="AE955" s="126">
        <v>943</v>
      </c>
      <c r="AF955" s="126" t="str">
        <f t="shared" si="156"/>
        <v/>
      </c>
      <c r="AG955" s="126" t="str">
        <f t="shared" si="157"/>
        <v/>
      </c>
      <c r="AH955" s="126" t="str">
        <f t="shared" si="158"/>
        <v/>
      </c>
      <c r="AI955" s="126" t="str">
        <f t="shared" si="159"/>
        <v/>
      </c>
      <c r="AJ955" s="126" t="str">
        <f t="shared" si="160"/>
        <v/>
      </c>
      <c r="AK955" s="126" t="str">
        <f t="shared" si="161"/>
        <v/>
      </c>
    </row>
    <row r="956" spans="2:37" x14ac:dyDescent="0.2">
      <c r="B956" s="161">
        <v>944</v>
      </c>
      <c r="C956" s="162"/>
      <c r="D956" s="162"/>
      <c r="E956" s="162"/>
      <c r="F956" s="271"/>
      <c r="G956" s="124"/>
      <c r="H956" s="124"/>
      <c r="I956" s="176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Z956" s="125">
        <v>944</v>
      </c>
      <c r="AA956" s="125" t="str">
        <f t="shared" si="152"/>
        <v/>
      </c>
      <c r="AB956" s="125" t="str">
        <f t="shared" si="153"/>
        <v/>
      </c>
      <c r="AC956" s="125" t="str">
        <f t="shared" si="154"/>
        <v/>
      </c>
      <c r="AD956" s="125" t="str">
        <f t="shared" si="155"/>
        <v/>
      </c>
      <c r="AE956" s="126">
        <v>944</v>
      </c>
      <c r="AF956" s="126" t="str">
        <f t="shared" si="156"/>
        <v/>
      </c>
      <c r="AG956" s="126" t="str">
        <f t="shared" si="157"/>
        <v/>
      </c>
      <c r="AH956" s="126" t="str">
        <f t="shared" si="158"/>
        <v/>
      </c>
      <c r="AI956" s="126" t="str">
        <f t="shared" si="159"/>
        <v/>
      </c>
      <c r="AJ956" s="126" t="str">
        <f t="shared" si="160"/>
        <v/>
      </c>
      <c r="AK956" s="126" t="str">
        <f t="shared" si="161"/>
        <v/>
      </c>
    </row>
    <row r="957" spans="2:37" x14ac:dyDescent="0.2">
      <c r="B957" s="161">
        <v>945</v>
      </c>
      <c r="C957" s="162"/>
      <c r="D957" s="162"/>
      <c r="E957" s="162"/>
      <c r="F957" s="271"/>
      <c r="G957" s="124"/>
      <c r="H957" s="124"/>
      <c r="I957" s="176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Z957" s="125">
        <v>945</v>
      </c>
      <c r="AA957" s="125" t="str">
        <f t="shared" si="152"/>
        <v/>
      </c>
      <c r="AB957" s="125" t="str">
        <f t="shared" si="153"/>
        <v/>
      </c>
      <c r="AC957" s="125" t="str">
        <f t="shared" si="154"/>
        <v/>
      </c>
      <c r="AD957" s="125" t="str">
        <f t="shared" si="155"/>
        <v/>
      </c>
      <c r="AE957" s="126">
        <v>945</v>
      </c>
      <c r="AF957" s="126" t="str">
        <f t="shared" si="156"/>
        <v/>
      </c>
      <c r="AG957" s="126" t="str">
        <f t="shared" si="157"/>
        <v/>
      </c>
      <c r="AH957" s="126" t="str">
        <f t="shared" si="158"/>
        <v/>
      </c>
      <c r="AI957" s="126" t="str">
        <f t="shared" si="159"/>
        <v/>
      </c>
      <c r="AJ957" s="126" t="str">
        <f t="shared" si="160"/>
        <v/>
      </c>
      <c r="AK957" s="126" t="str">
        <f t="shared" si="161"/>
        <v/>
      </c>
    </row>
    <row r="958" spans="2:37" x14ac:dyDescent="0.2">
      <c r="B958" s="161">
        <v>946</v>
      </c>
      <c r="C958" s="162"/>
      <c r="D958" s="162"/>
      <c r="E958" s="162"/>
      <c r="F958" s="271"/>
      <c r="G958" s="124"/>
      <c r="H958" s="124"/>
      <c r="I958" s="176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Z958" s="125">
        <v>946</v>
      </c>
      <c r="AA958" s="125" t="str">
        <f t="shared" si="152"/>
        <v/>
      </c>
      <c r="AB958" s="125" t="str">
        <f t="shared" si="153"/>
        <v/>
      </c>
      <c r="AC958" s="125" t="str">
        <f t="shared" si="154"/>
        <v/>
      </c>
      <c r="AD958" s="125" t="str">
        <f t="shared" si="155"/>
        <v/>
      </c>
      <c r="AE958" s="126">
        <v>946</v>
      </c>
      <c r="AF958" s="126" t="str">
        <f t="shared" si="156"/>
        <v/>
      </c>
      <c r="AG958" s="126" t="str">
        <f t="shared" si="157"/>
        <v/>
      </c>
      <c r="AH958" s="126" t="str">
        <f t="shared" si="158"/>
        <v/>
      </c>
      <c r="AI958" s="126" t="str">
        <f t="shared" si="159"/>
        <v/>
      </c>
      <c r="AJ958" s="126" t="str">
        <f t="shared" si="160"/>
        <v/>
      </c>
      <c r="AK958" s="126" t="str">
        <f t="shared" si="161"/>
        <v/>
      </c>
    </row>
    <row r="959" spans="2:37" x14ac:dyDescent="0.2">
      <c r="B959" s="161">
        <v>947</v>
      </c>
      <c r="C959" s="162"/>
      <c r="D959" s="162"/>
      <c r="E959" s="162"/>
      <c r="F959" s="271"/>
      <c r="G959" s="124"/>
      <c r="H959" s="124"/>
      <c r="I959" s="176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Z959" s="125">
        <v>947</v>
      </c>
      <c r="AA959" s="125" t="str">
        <f t="shared" si="152"/>
        <v/>
      </c>
      <c r="AB959" s="125" t="str">
        <f t="shared" si="153"/>
        <v/>
      </c>
      <c r="AC959" s="125" t="str">
        <f t="shared" si="154"/>
        <v/>
      </c>
      <c r="AD959" s="125" t="str">
        <f t="shared" si="155"/>
        <v/>
      </c>
      <c r="AE959" s="126">
        <v>947</v>
      </c>
      <c r="AF959" s="126" t="str">
        <f t="shared" si="156"/>
        <v/>
      </c>
      <c r="AG959" s="126" t="str">
        <f t="shared" si="157"/>
        <v/>
      </c>
      <c r="AH959" s="126" t="str">
        <f t="shared" si="158"/>
        <v/>
      </c>
      <c r="AI959" s="126" t="str">
        <f t="shared" si="159"/>
        <v/>
      </c>
      <c r="AJ959" s="126" t="str">
        <f t="shared" si="160"/>
        <v/>
      </c>
      <c r="AK959" s="126" t="str">
        <f t="shared" si="161"/>
        <v/>
      </c>
    </row>
    <row r="960" spans="2:37" x14ac:dyDescent="0.2">
      <c r="B960" s="161">
        <v>948</v>
      </c>
      <c r="C960" s="162"/>
      <c r="D960" s="162"/>
      <c r="E960" s="162"/>
      <c r="F960" s="271"/>
      <c r="G960" s="124"/>
      <c r="H960" s="124"/>
      <c r="I960" s="176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Z960" s="125">
        <v>948</v>
      </c>
      <c r="AA960" s="125" t="str">
        <f t="shared" si="152"/>
        <v/>
      </c>
      <c r="AB960" s="125" t="str">
        <f t="shared" si="153"/>
        <v/>
      </c>
      <c r="AC960" s="125" t="str">
        <f t="shared" si="154"/>
        <v/>
      </c>
      <c r="AD960" s="125" t="str">
        <f t="shared" si="155"/>
        <v/>
      </c>
      <c r="AE960" s="126">
        <v>948</v>
      </c>
      <c r="AF960" s="126" t="str">
        <f t="shared" si="156"/>
        <v/>
      </c>
      <c r="AG960" s="126" t="str">
        <f t="shared" si="157"/>
        <v/>
      </c>
      <c r="AH960" s="126" t="str">
        <f t="shared" si="158"/>
        <v/>
      </c>
      <c r="AI960" s="126" t="str">
        <f t="shared" si="159"/>
        <v/>
      </c>
      <c r="AJ960" s="126" t="str">
        <f t="shared" si="160"/>
        <v/>
      </c>
      <c r="AK960" s="126" t="str">
        <f t="shared" si="161"/>
        <v/>
      </c>
    </row>
    <row r="961" spans="2:37" x14ac:dyDescent="0.2">
      <c r="B961" s="161">
        <v>949</v>
      </c>
      <c r="C961" s="162"/>
      <c r="D961" s="162"/>
      <c r="E961" s="162"/>
      <c r="F961" s="271"/>
      <c r="G961" s="124"/>
      <c r="H961" s="124"/>
      <c r="I961" s="176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Z961" s="125">
        <v>949</v>
      </c>
      <c r="AA961" s="125" t="str">
        <f t="shared" si="152"/>
        <v/>
      </c>
      <c r="AB961" s="125" t="str">
        <f t="shared" si="153"/>
        <v/>
      </c>
      <c r="AC961" s="125" t="str">
        <f t="shared" si="154"/>
        <v/>
      </c>
      <c r="AD961" s="125" t="str">
        <f t="shared" si="155"/>
        <v/>
      </c>
      <c r="AE961" s="126">
        <v>949</v>
      </c>
      <c r="AF961" s="126" t="str">
        <f t="shared" si="156"/>
        <v/>
      </c>
      <c r="AG961" s="126" t="str">
        <f t="shared" si="157"/>
        <v/>
      </c>
      <c r="AH961" s="126" t="str">
        <f t="shared" si="158"/>
        <v/>
      </c>
      <c r="AI961" s="126" t="str">
        <f t="shared" si="159"/>
        <v/>
      </c>
      <c r="AJ961" s="126" t="str">
        <f t="shared" si="160"/>
        <v/>
      </c>
      <c r="AK961" s="126" t="str">
        <f t="shared" si="161"/>
        <v/>
      </c>
    </row>
    <row r="962" spans="2:37" x14ac:dyDescent="0.2">
      <c r="B962" s="161">
        <v>950</v>
      </c>
      <c r="C962" s="162"/>
      <c r="D962" s="162"/>
      <c r="E962" s="162"/>
      <c r="F962" s="271"/>
      <c r="G962" s="124"/>
      <c r="H962" s="124"/>
      <c r="I962" s="176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Z962" s="125">
        <v>950</v>
      </c>
      <c r="AA962" s="125" t="str">
        <f t="shared" si="152"/>
        <v/>
      </c>
      <c r="AB962" s="125" t="str">
        <f t="shared" si="153"/>
        <v/>
      </c>
      <c r="AC962" s="125" t="str">
        <f t="shared" si="154"/>
        <v/>
      </c>
      <c r="AD962" s="125" t="str">
        <f t="shared" si="155"/>
        <v/>
      </c>
      <c r="AE962" s="126">
        <v>950</v>
      </c>
      <c r="AF962" s="126" t="str">
        <f t="shared" si="156"/>
        <v/>
      </c>
      <c r="AG962" s="126" t="str">
        <f t="shared" si="157"/>
        <v/>
      </c>
      <c r="AH962" s="126" t="str">
        <f t="shared" si="158"/>
        <v/>
      </c>
      <c r="AI962" s="126" t="str">
        <f t="shared" si="159"/>
        <v/>
      </c>
      <c r="AJ962" s="126" t="str">
        <f t="shared" si="160"/>
        <v/>
      </c>
      <c r="AK962" s="126" t="str">
        <f t="shared" si="161"/>
        <v/>
      </c>
    </row>
    <row r="963" spans="2:37" x14ac:dyDescent="0.2">
      <c r="B963" s="161">
        <v>951</v>
      </c>
      <c r="C963" s="162"/>
      <c r="D963" s="162"/>
      <c r="E963" s="162"/>
      <c r="F963" s="271"/>
      <c r="G963" s="124"/>
      <c r="H963" s="124"/>
      <c r="I963" s="176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Z963" s="125">
        <v>951</v>
      </c>
      <c r="AA963" s="125" t="str">
        <f t="shared" si="152"/>
        <v/>
      </c>
      <c r="AB963" s="125" t="str">
        <f t="shared" si="153"/>
        <v/>
      </c>
      <c r="AC963" s="125" t="str">
        <f t="shared" si="154"/>
        <v/>
      </c>
      <c r="AD963" s="125" t="str">
        <f t="shared" si="155"/>
        <v/>
      </c>
      <c r="AE963" s="126">
        <v>951</v>
      </c>
      <c r="AF963" s="126" t="str">
        <f t="shared" si="156"/>
        <v/>
      </c>
      <c r="AG963" s="126" t="str">
        <f t="shared" si="157"/>
        <v/>
      </c>
      <c r="AH963" s="126" t="str">
        <f t="shared" si="158"/>
        <v/>
      </c>
      <c r="AI963" s="126" t="str">
        <f t="shared" si="159"/>
        <v/>
      </c>
      <c r="AJ963" s="126" t="str">
        <f t="shared" si="160"/>
        <v/>
      </c>
      <c r="AK963" s="126" t="str">
        <f t="shared" si="161"/>
        <v/>
      </c>
    </row>
    <row r="964" spans="2:37" x14ac:dyDescent="0.2">
      <c r="B964" s="161">
        <v>952</v>
      </c>
      <c r="C964" s="162"/>
      <c r="D964" s="162"/>
      <c r="E964" s="162"/>
      <c r="F964" s="271"/>
      <c r="G964" s="124"/>
      <c r="H964" s="124"/>
      <c r="I964" s="176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Z964" s="125">
        <v>952</v>
      </c>
      <c r="AA964" s="125" t="str">
        <f t="shared" si="152"/>
        <v/>
      </c>
      <c r="AB964" s="125" t="str">
        <f t="shared" si="153"/>
        <v/>
      </c>
      <c r="AC964" s="125" t="str">
        <f t="shared" si="154"/>
        <v/>
      </c>
      <c r="AD964" s="125" t="str">
        <f t="shared" si="155"/>
        <v/>
      </c>
      <c r="AE964" s="126">
        <v>952</v>
      </c>
      <c r="AF964" s="126" t="str">
        <f t="shared" si="156"/>
        <v/>
      </c>
      <c r="AG964" s="126" t="str">
        <f t="shared" si="157"/>
        <v/>
      </c>
      <c r="AH964" s="126" t="str">
        <f t="shared" si="158"/>
        <v/>
      </c>
      <c r="AI964" s="126" t="str">
        <f t="shared" si="159"/>
        <v/>
      </c>
      <c r="AJ964" s="126" t="str">
        <f t="shared" si="160"/>
        <v/>
      </c>
      <c r="AK964" s="126" t="str">
        <f t="shared" si="161"/>
        <v/>
      </c>
    </row>
    <row r="965" spans="2:37" x14ac:dyDescent="0.2">
      <c r="B965" s="161">
        <v>953</v>
      </c>
      <c r="C965" s="162"/>
      <c r="D965" s="162"/>
      <c r="E965" s="162"/>
      <c r="F965" s="271"/>
      <c r="G965" s="124"/>
      <c r="H965" s="124"/>
      <c r="I965" s="176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Z965" s="125">
        <v>953</v>
      </c>
      <c r="AA965" s="125" t="str">
        <f t="shared" si="152"/>
        <v/>
      </c>
      <c r="AB965" s="125" t="str">
        <f t="shared" si="153"/>
        <v/>
      </c>
      <c r="AC965" s="125" t="str">
        <f t="shared" si="154"/>
        <v/>
      </c>
      <c r="AD965" s="125" t="str">
        <f t="shared" si="155"/>
        <v/>
      </c>
      <c r="AE965" s="126">
        <v>953</v>
      </c>
      <c r="AF965" s="126" t="str">
        <f t="shared" si="156"/>
        <v/>
      </c>
      <c r="AG965" s="126" t="str">
        <f t="shared" si="157"/>
        <v/>
      </c>
      <c r="AH965" s="126" t="str">
        <f t="shared" si="158"/>
        <v/>
      </c>
      <c r="AI965" s="126" t="str">
        <f t="shared" si="159"/>
        <v/>
      </c>
      <c r="AJ965" s="126" t="str">
        <f t="shared" si="160"/>
        <v/>
      </c>
      <c r="AK965" s="126" t="str">
        <f t="shared" si="161"/>
        <v/>
      </c>
    </row>
    <row r="966" spans="2:37" x14ac:dyDescent="0.2">
      <c r="B966" s="161">
        <v>954</v>
      </c>
      <c r="C966" s="162"/>
      <c r="D966" s="162"/>
      <c r="E966" s="162"/>
      <c r="F966" s="271"/>
      <c r="G966" s="124"/>
      <c r="H966" s="124"/>
      <c r="I966" s="176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Z966" s="125">
        <v>954</v>
      </c>
      <c r="AA966" s="125" t="str">
        <f t="shared" si="152"/>
        <v/>
      </c>
      <c r="AB966" s="125" t="str">
        <f t="shared" si="153"/>
        <v/>
      </c>
      <c r="AC966" s="125" t="str">
        <f t="shared" si="154"/>
        <v/>
      </c>
      <c r="AD966" s="125" t="str">
        <f t="shared" si="155"/>
        <v/>
      </c>
      <c r="AE966" s="126">
        <v>954</v>
      </c>
      <c r="AF966" s="126" t="str">
        <f t="shared" si="156"/>
        <v/>
      </c>
      <c r="AG966" s="126" t="str">
        <f t="shared" si="157"/>
        <v/>
      </c>
      <c r="AH966" s="126" t="str">
        <f t="shared" si="158"/>
        <v/>
      </c>
      <c r="AI966" s="126" t="str">
        <f t="shared" si="159"/>
        <v/>
      </c>
      <c r="AJ966" s="126" t="str">
        <f t="shared" si="160"/>
        <v/>
      </c>
      <c r="AK966" s="126" t="str">
        <f t="shared" si="161"/>
        <v/>
      </c>
    </row>
    <row r="967" spans="2:37" x14ac:dyDescent="0.2">
      <c r="B967" s="161">
        <v>955</v>
      </c>
      <c r="C967" s="162"/>
      <c r="D967" s="162"/>
      <c r="E967" s="162"/>
      <c r="F967" s="271"/>
      <c r="G967" s="124"/>
      <c r="H967" s="124"/>
      <c r="I967" s="176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Z967" s="125">
        <v>955</v>
      </c>
      <c r="AA967" s="125" t="str">
        <f t="shared" si="152"/>
        <v/>
      </c>
      <c r="AB967" s="125" t="str">
        <f t="shared" si="153"/>
        <v/>
      </c>
      <c r="AC967" s="125" t="str">
        <f t="shared" si="154"/>
        <v/>
      </c>
      <c r="AD967" s="125" t="str">
        <f t="shared" si="155"/>
        <v/>
      </c>
      <c r="AE967" s="126">
        <v>955</v>
      </c>
      <c r="AF967" s="126" t="str">
        <f t="shared" si="156"/>
        <v/>
      </c>
      <c r="AG967" s="126" t="str">
        <f t="shared" si="157"/>
        <v/>
      </c>
      <c r="AH967" s="126" t="str">
        <f t="shared" si="158"/>
        <v/>
      </c>
      <c r="AI967" s="126" t="str">
        <f t="shared" si="159"/>
        <v/>
      </c>
      <c r="AJ967" s="126" t="str">
        <f t="shared" si="160"/>
        <v/>
      </c>
      <c r="AK967" s="126" t="str">
        <f t="shared" si="161"/>
        <v/>
      </c>
    </row>
    <row r="968" spans="2:37" x14ac:dyDescent="0.2">
      <c r="B968" s="161">
        <v>956</v>
      </c>
      <c r="C968" s="162"/>
      <c r="D968" s="162"/>
      <c r="E968" s="162"/>
      <c r="F968" s="271"/>
      <c r="G968" s="124"/>
      <c r="H968" s="124"/>
      <c r="I968" s="176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Z968" s="125">
        <v>956</v>
      </c>
      <c r="AA968" s="125" t="str">
        <f t="shared" si="152"/>
        <v/>
      </c>
      <c r="AB968" s="125" t="str">
        <f t="shared" si="153"/>
        <v/>
      </c>
      <c r="AC968" s="125" t="str">
        <f t="shared" si="154"/>
        <v/>
      </c>
      <c r="AD968" s="125" t="str">
        <f t="shared" si="155"/>
        <v/>
      </c>
      <c r="AE968" s="126">
        <v>956</v>
      </c>
      <c r="AF968" s="126" t="str">
        <f t="shared" si="156"/>
        <v/>
      </c>
      <c r="AG968" s="126" t="str">
        <f t="shared" si="157"/>
        <v/>
      </c>
      <c r="AH968" s="126" t="str">
        <f t="shared" si="158"/>
        <v/>
      </c>
      <c r="AI968" s="126" t="str">
        <f t="shared" si="159"/>
        <v/>
      </c>
      <c r="AJ968" s="126" t="str">
        <f t="shared" si="160"/>
        <v/>
      </c>
      <c r="AK968" s="126" t="str">
        <f t="shared" si="161"/>
        <v/>
      </c>
    </row>
    <row r="969" spans="2:37" x14ac:dyDescent="0.2">
      <c r="B969" s="161">
        <v>957</v>
      </c>
      <c r="C969" s="162"/>
      <c r="D969" s="162"/>
      <c r="E969" s="162"/>
      <c r="F969" s="271"/>
      <c r="G969" s="124"/>
      <c r="H969" s="124"/>
      <c r="I969" s="176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Z969" s="125">
        <v>957</v>
      </c>
      <c r="AA969" s="125" t="str">
        <f t="shared" si="152"/>
        <v/>
      </c>
      <c r="AB969" s="125" t="str">
        <f t="shared" si="153"/>
        <v/>
      </c>
      <c r="AC969" s="125" t="str">
        <f t="shared" si="154"/>
        <v/>
      </c>
      <c r="AD969" s="125" t="str">
        <f t="shared" si="155"/>
        <v/>
      </c>
      <c r="AE969" s="126">
        <v>957</v>
      </c>
      <c r="AF969" s="126" t="str">
        <f t="shared" si="156"/>
        <v/>
      </c>
      <c r="AG969" s="126" t="str">
        <f t="shared" si="157"/>
        <v/>
      </c>
      <c r="AH969" s="126" t="str">
        <f t="shared" si="158"/>
        <v/>
      </c>
      <c r="AI969" s="126" t="str">
        <f t="shared" si="159"/>
        <v/>
      </c>
      <c r="AJ969" s="126" t="str">
        <f t="shared" si="160"/>
        <v/>
      </c>
      <c r="AK969" s="126" t="str">
        <f t="shared" si="161"/>
        <v/>
      </c>
    </row>
    <row r="970" spans="2:37" x14ac:dyDescent="0.2">
      <c r="B970" s="161">
        <v>958</v>
      </c>
      <c r="C970" s="162"/>
      <c r="D970" s="162"/>
      <c r="E970" s="162"/>
      <c r="F970" s="271"/>
      <c r="G970" s="124"/>
      <c r="H970" s="124"/>
      <c r="I970" s="176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Z970" s="125">
        <v>958</v>
      </c>
      <c r="AA970" s="125" t="str">
        <f t="shared" si="152"/>
        <v/>
      </c>
      <c r="AB970" s="125" t="str">
        <f t="shared" si="153"/>
        <v/>
      </c>
      <c r="AC970" s="125" t="str">
        <f t="shared" si="154"/>
        <v/>
      </c>
      <c r="AD970" s="125" t="str">
        <f t="shared" si="155"/>
        <v/>
      </c>
      <c r="AE970" s="126">
        <v>958</v>
      </c>
      <c r="AF970" s="126" t="str">
        <f t="shared" si="156"/>
        <v/>
      </c>
      <c r="AG970" s="126" t="str">
        <f t="shared" si="157"/>
        <v/>
      </c>
      <c r="AH970" s="126" t="str">
        <f t="shared" si="158"/>
        <v/>
      </c>
      <c r="AI970" s="126" t="str">
        <f t="shared" si="159"/>
        <v/>
      </c>
      <c r="AJ970" s="126" t="str">
        <f t="shared" si="160"/>
        <v/>
      </c>
      <c r="AK970" s="126" t="str">
        <f t="shared" si="161"/>
        <v/>
      </c>
    </row>
    <row r="971" spans="2:37" x14ac:dyDescent="0.2">
      <c r="B971" s="161">
        <v>959</v>
      </c>
      <c r="C971" s="162"/>
      <c r="D971" s="162"/>
      <c r="E971" s="162"/>
      <c r="F971" s="271"/>
      <c r="G971" s="124"/>
      <c r="H971" s="124"/>
      <c r="I971" s="176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Z971" s="125">
        <v>959</v>
      </c>
      <c r="AA971" s="125" t="str">
        <f t="shared" si="152"/>
        <v/>
      </c>
      <c r="AB971" s="125" t="str">
        <f t="shared" si="153"/>
        <v/>
      </c>
      <c r="AC971" s="125" t="str">
        <f t="shared" si="154"/>
        <v/>
      </c>
      <c r="AD971" s="125" t="str">
        <f t="shared" si="155"/>
        <v/>
      </c>
      <c r="AE971" s="126">
        <v>959</v>
      </c>
      <c r="AF971" s="126" t="str">
        <f t="shared" si="156"/>
        <v/>
      </c>
      <c r="AG971" s="126" t="str">
        <f t="shared" si="157"/>
        <v/>
      </c>
      <c r="AH971" s="126" t="str">
        <f t="shared" si="158"/>
        <v/>
      </c>
      <c r="AI971" s="126" t="str">
        <f t="shared" si="159"/>
        <v/>
      </c>
      <c r="AJ971" s="126" t="str">
        <f t="shared" si="160"/>
        <v/>
      </c>
      <c r="AK971" s="126" t="str">
        <f t="shared" si="161"/>
        <v/>
      </c>
    </row>
    <row r="972" spans="2:37" x14ac:dyDescent="0.2">
      <c r="B972" s="161">
        <v>960</v>
      </c>
      <c r="C972" s="162"/>
      <c r="D972" s="162"/>
      <c r="E972" s="162"/>
      <c r="F972" s="271"/>
      <c r="G972" s="124"/>
      <c r="H972" s="124"/>
      <c r="I972" s="176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Z972" s="125">
        <v>960</v>
      </c>
      <c r="AA972" s="125" t="str">
        <f t="shared" si="152"/>
        <v/>
      </c>
      <c r="AB972" s="125" t="str">
        <f t="shared" si="153"/>
        <v/>
      </c>
      <c r="AC972" s="125" t="str">
        <f t="shared" si="154"/>
        <v/>
      </c>
      <c r="AD972" s="125" t="str">
        <f t="shared" si="155"/>
        <v/>
      </c>
      <c r="AE972" s="126">
        <v>960</v>
      </c>
      <c r="AF972" s="126" t="str">
        <f t="shared" si="156"/>
        <v/>
      </c>
      <c r="AG972" s="126" t="str">
        <f t="shared" si="157"/>
        <v/>
      </c>
      <c r="AH972" s="126" t="str">
        <f t="shared" si="158"/>
        <v/>
      </c>
      <c r="AI972" s="126" t="str">
        <f t="shared" si="159"/>
        <v/>
      </c>
      <c r="AJ972" s="126" t="str">
        <f t="shared" si="160"/>
        <v/>
      </c>
      <c r="AK972" s="126" t="str">
        <f t="shared" si="161"/>
        <v/>
      </c>
    </row>
    <row r="973" spans="2:37" x14ac:dyDescent="0.2">
      <c r="B973" s="161">
        <v>961</v>
      </c>
      <c r="C973" s="162"/>
      <c r="D973" s="162"/>
      <c r="E973" s="162"/>
      <c r="F973" s="271"/>
      <c r="G973" s="124"/>
      <c r="H973" s="124"/>
      <c r="I973" s="176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Z973" s="125">
        <v>961</v>
      </c>
      <c r="AA973" s="125" t="str">
        <f t="shared" si="152"/>
        <v/>
      </c>
      <c r="AB973" s="125" t="str">
        <f t="shared" si="153"/>
        <v/>
      </c>
      <c r="AC973" s="125" t="str">
        <f t="shared" si="154"/>
        <v/>
      </c>
      <c r="AD973" s="125" t="str">
        <f t="shared" si="155"/>
        <v/>
      </c>
      <c r="AE973" s="126">
        <v>961</v>
      </c>
      <c r="AF973" s="126" t="str">
        <f t="shared" si="156"/>
        <v/>
      </c>
      <c r="AG973" s="126" t="str">
        <f t="shared" si="157"/>
        <v/>
      </c>
      <c r="AH973" s="126" t="str">
        <f t="shared" si="158"/>
        <v/>
      </c>
      <c r="AI973" s="126" t="str">
        <f t="shared" si="159"/>
        <v/>
      </c>
      <c r="AJ973" s="126" t="str">
        <f t="shared" si="160"/>
        <v/>
      </c>
      <c r="AK973" s="126" t="str">
        <f t="shared" si="161"/>
        <v/>
      </c>
    </row>
    <row r="974" spans="2:37" x14ac:dyDescent="0.2">
      <c r="B974" s="161">
        <v>962</v>
      </c>
      <c r="C974" s="162"/>
      <c r="D974" s="162"/>
      <c r="E974" s="162"/>
      <c r="F974" s="271"/>
      <c r="G974" s="124"/>
      <c r="H974" s="124"/>
      <c r="I974" s="176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Z974" s="125">
        <v>962</v>
      </c>
      <c r="AA974" s="125" t="str">
        <f t="shared" ref="AA974:AA1012" si="162">IF(AND(C974=1,D974&lt;&gt;""),D974,"")</f>
        <v/>
      </c>
      <c r="AB974" s="125" t="str">
        <f t="shared" ref="AB974:AB1012" si="163">IF(AND(C974=1,E974&lt;&gt;""),E974,"")</f>
        <v/>
      </c>
      <c r="AC974" s="125" t="str">
        <f t="shared" ref="AC974:AC1012" si="164">IF(AND(C974=2,D974&lt;&gt;""),D974,"")</f>
        <v/>
      </c>
      <c r="AD974" s="125" t="str">
        <f t="shared" ref="AD974:AD1012" si="165">IF(AND(C974=2,E974&lt;&gt;""),E974,"")</f>
        <v/>
      </c>
      <c r="AE974" s="126">
        <v>962</v>
      </c>
      <c r="AF974" s="126" t="str">
        <f t="shared" ref="AF974:AF1012" si="166">IF(AND(C974=1,E974&lt;&gt;"",D974&lt;&gt;""),D974,"")</f>
        <v/>
      </c>
      <c r="AG974" s="126" t="str">
        <f t="shared" ref="AG974:AG1012" si="167">IF(AND(C974=1,D974&lt;&gt;"",E974&lt;&gt;""),E974,"")</f>
        <v/>
      </c>
      <c r="AH974" s="126" t="str">
        <f t="shared" ref="AH974:AH1012" si="168">IF(AND(AF974="",AG974=""),"",AG974-AF974)</f>
        <v/>
      </c>
      <c r="AI974" s="126" t="str">
        <f t="shared" ref="AI974:AI1012" si="169">IF(AND(C974=2,E974&lt;&gt;"",D974&lt;&gt;""),D974,"")</f>
        <v/>
      </c>
      <c r="AJ974" s="126" t="str">
        <f t="shared" ref="AJ974:AJ1012" si="170">IF(AND(C974=2,D974&lt;&gt;"",E974&lt;&gt;""),E974,"")</f>
        <v/>
      </c>
      <c r="AK974" s="126" t="str">
        <f t="shared" ref="AK974:AK1012" si="171">IF(AND(AI974="",AJ974=""),"",AJ974-AI974)</f>
        <v/>
      </c>
    </row>
    <row r="975" spans="2:37" x14ac:dyDescent="0.2">
      <c r="B975" s="161">
        <v>963</v>
      </c>
      <c r="C975" s="162"/>
      <c r="D975" s="162"/>
      <c r="E975" s="162"/>
      <c r="F975" s="271"/>
      <c r="G975" s="124"/>
      <c r="H975" s="124"/>
      <c r="I975" s="176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Z975" s="125">
        <v>963</v>
      </c>
      <c r="AA975" s="125" t="str">
        <f t="shared" si="162"/>
        <v/>
      </c>
      <c r="AB975" s="125" t="str">
        <f t="shared" si="163"/>
        <v/>
      </c>
      <c r="AC975" s="125" t="str">
        <f t="shared" si="164"/>
        <v/>
      </c>
      <c r="AD975" s="125" t="str">
        <f t="shared" si="165"/>
        <v/>
      </c>
      <c r="AE975" s="126">
        <v>963</v>
      </c>
      <c r="AF975" s="126" t="str">
        <f t="shared" si="166"/>
        <v/>
      </c>
      <c r="AG975" s="126" t="str">
        <f t="shared" si="167"/>
        <v/>
      </c>
      <c r="AH975" s="126" t="str">
        <f t="shared" si="168"/>
        <v/>
      </c>
      <c r="AI975" s="126" t="str">
        <f t="shared" si="169"/>
        <v/>
      </c>
      <c r="AJ975" s="126" t="str">
        <f t="shared" si="170"/>
        <v/>
      </c>
      <c r="AK975" s="126" t="str">
        <f t="shared" si="171"/>
        <v/>
      </c>
    </row>
    <row r="976" spans="2:37" x14ac:dyDescent="0.2">
      <c r="B976" s="161">
        <v>964</v>
      </c>
      <c r="C976" s="162"/>
      <c r="D976" s="162"/>
      <c r="E976" s="162"/>
      <c r="F976" s="271"/>
      <c r="G976" s="124"/>
      <c r="H976" s="124"/>
      <c r="I976" s="176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Z976" s="125">
        <v>964</v>
      </c>
      <c r="AA976" s="125" t="str">
        <f t="shared" si="162"/>
        <v/>
      </c>
      <c r="AB976" s="125" t="str">
        <f t="shared" si="163"/>
        <v/>
      </c>
      <c r="AC976" s="125" t="str">
        <f t="shared" si="164"/>
        <v/>
      </c>
      <c r="AD976" s="125" t="str">
        <f t="shared" si="165"/>
        <v/>
      </c>
      <c r="AE976" s="126">
        <v>964</v>
      </c>
      <c r="AF976" s="126" t="str">
        <f t="shared" si="166"/>
        <v/>
      </c>
      <c r="AG976" s="126" t="str">
        <f t="shared" si="167"/>
        <v/>
      </c>
      <c r="AH976" s="126" t="str">
        <f t="shared" si="168"/>
        <v/>
      </c>
      <c r="AI976" s="126" t="str">
        <f t="shared" si="169"/>
        <v/>
      </c>
      <c r="AJ976" s="126" t="str">
        <f t="shared" si="170"/>
        <v/>
      </c>
      <c r="AK976" s="126" t="str">
        <f t="shared" si="171"/>
        <v/>
      </c>
    </row>
    <row r="977" spans="2:37" x14ac:dyDescent="0.2">
      <c r="B977" s="161">
        <v>965</v>
      </c>
      <c r="C977" s="162"/>
      <c r="D977" s="162"/>
      <c r="E977" s="162"/>
      <c r="F977" s="271"/>
      <c r="G977" s="124"/>
      <c r="H977" s="124"/>
      <c r="I977" s="176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Z977" s="125">
        <v>965</v>
      </c>
      <c r="AA977" s="125" t="str">
        <f t="shared" si="162"/>
        <v/>
      </c>
      <c r="AB977" s="125" t="str">
        <f t="shared" si="163"/>
        <v/>
      </c>
      <c r="AC977" s="125" t="str">
        <f t="shared" si="164"/>
        <v/>
      </c>
      <c r="AD977" s="125" t="str">
        <f t="shared" si="165"/>
        <v/>
      </c>
      <c r="AE977" s="126">
        <v>965</v>
      </c>
      <c r="AF977" s="126" t="str">
        <f t="shared" si="166"/>
        <v/>
      </c>
      <c r="AG977" s="126" t="str">
        <f t="shared" si="167"/>
        <v/>
      </c>
      <c r="AH977" s="126" t="str">
        <f t="shared" si="168"/>
        <v/>
      </c>
      <c r="AI977" s="126" t="str">
        <f t="shared" si="169"/>
        <v/>
      </c>
      <c r="AJ977" s="126" t="str">
        <f t="shared" si="170"/>
        <v/>
      </c>
      <c r="AK977" s="126" t="str">
        <f t="shared" si="171"/>
        <v/>
      </c>
    </row>
    <row r="978" spans="2:37" x14ac:dyDescent="0.2">
      <c r="B978" s="161">
        <v>966</v>
      </c>
      <c r="C978" s="162"/>
      <c r="D978" s="162"/>
      <c r="E978" s="162"/>
      <c r="F978" s="271"/>
      <c r="G978" s="124"/>
      <c r="H978" s="124"/>
      <c r="I978" s="176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Z978" s="125">
        <v>966</v>
      </c>
      <c r="AA978" s="125" t="str">
        <f t="shared" si="162"/>
        <v/>
      </c>
      <c r="AB978" s="125" t="str">
        <f t="shared" si="163"/>
        <v/>
      </c>
      <c r="AC978" s="125" t="str">
        <f t="shared" si="164"/>
        <v/>
      </c>
      <c r="AD978" s="125" t="str">
        <f t="shared" si="165"/>
        <v/>
      </c>
      <c r="AE978" s="126">
        <v>966</v>
      </c>
      <c r="AF978" s="126" t="str">
        <f t="shared" si="166"/>
        <v/>
      </c>
      <c r="AG978" s="126" t="str">
        <f t="shared" si="167"/>
        <v/>
      </c>
      <c r="AH978" s="126" t="str">
        <f t="shared" si="168"/>
        <v/>
      </c>
      <c r="AI978" s="126" t="str">
        <f t="shared" si="169"/>
        <v/>
      </c>
      <c r="AJ978" s="126" t="str">
        <f t="shared" si="170"/>
        <v/>
      </c>
      <c r="AK978" s="126" t="str">
        <f t="shared" si="171"/>
        <v/>
      </c>
    </row>
    <row r="979" spans="2:37" x14ac:dyDescent="0.2">
      <c r="B979" s="161">
        <v>967</v>
      </c>
      <c r="C979" s="162"/>
      <c r="D979" s="162"/>
      <c r="E979" s="162"/>
      <c r="F979" s="271"/>
      <c r="G979" s="124"/>
      <c r="H979" s="124"/>
      <c r="I979" s="176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Z979" s="125">
        <v>967</v>
      </c>
      <c r="AA979" s="125" t="str">
        <f t="shared" si="162"/>
        <v/>
      </c>
      <c r="AB979" s="125" t="str">
        <f t="shared" si="163"/>
        <v/>
      </c>
      <c r="AC979" s="125" t="str">
        <f t="shared" si="164"/>
        <v/>
      </c>
      <c r="AD979" s="125" t="str">
        <f t="shared" si="165"/>
        <v/>
      </c>
      <c r="AE979" s="126">
        <v>967</v>
      </c>
      <c r="AF979" s="126" t="str">
        <f t="shared" si="166"/>
        <v/>
      </c>
      <c r="AG979" s="126" t="str">
        <f t="shared" si="167"/>
        <v/>
      </c>
      <c r="AH979" s="126" t="str">
        <f t="shared" si="168"/>
        <v/>
      </c>
      <c r="AI979" s="126" t="str">
        <f t="shared" si="169"/>
        <v/>
      </c>
      <c r="AJ979" s="126" t="str">
        <f t="shared" si="170"/>
        <v/>
      </c>
      <c r="AK979" s="126" t="str">
        <f t="shared" si="171"/>
        <v/>
      </c>
    </row>
    <row r="980" spans="2:37" x14ac:dyDescent="0.2">
      <c r="B980" s="161">
        <v>968</v>
      </c>
      <c r="C980" s="162"/>
      <c r="D980" s="162"/>
      <c r="E980" s="162"/>
      <c r="F980" s="271"/>
      <c r="G980" s="124"/>
      <c r="H980" s="124"/>
      <c r="I980" s="176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Z980" s="125">
        <v>968</v>
      </c>
      <c r="AA980" s="125" t="str">
        <f t="shared" si="162"/>
        <v/>
      </c>
      <c r="AB980" s="125" t="str">
        <f t="shared" si="163"/>
        <v/>
      </c>
      <c r="AC980" s="125" t="str">
        <f t="shared" si="164"/>
        <v/>
      </c>
      <c r="AD980" s="125" t="str">
        <f t="shared" si="165"/>
        <v/>
      </c>
      <c r="AE980" s="126">
        <v>968</v>
      </c>
      <c r="AF980" s="126" t="str">
        <f t="shared" si="166"/>
        <v/>
      </c>
      <c r="AG980" s="126" t="str">
        <f t="shared" si="167"/>
        <v/>
      </c>
      <c r="AH980" s="126" t="str">
        <f t="shared" si="168"/>
        <v/>
      </c>
      <c r="AI980" s="126" t="str">
        <f t="shared" si="169"/>
        <v/>
      </c>
      <c r="AJ980" s="126" t="str">
        <f t="shared" si="170"/>
        <v/>
      </c>
      <c r="AK980" s="126" t="str">
        <f t="shared" si="171"/>
        <v/>
      </c>
    </row>
    <row r="981" spans="2:37" x14ac:dyDescent="0.2">
      <c r="B981" s="161">
        <v>969</v>
      </c>
      <c r="C981" s="162"/>
      <c r="D981" s="162"/>
      <c r="E981" s="162"/>
      <c r="F981" s="271"/>
      <c r="G981" s="124"/>
      <c r="H981" s="124"/>
      <c r="I981" s="176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Z981" s="125">
        <v>969</v>
      </c>
      <c r="AA981" s="125" t="str">
        <f t="shared" si="162"/>
        <v/>
      </c>
      <c r="AB981" s="125" t="str">
        <f t="shared" si="163"/>
        <v/>
      </c>
      <c r="AC981" s="125" t="str">
        <f t="shared" si="164"/>
        <v/>
      </c>
      <c r="AD981" s="125" t="str">
        <f t="shared" si="165"/>
        <v/>
      </c>
      <c r="AE981" s="126">
        <v>969</v>
      </c>
      <c r="AF981" s="126" t="str">
        <f t="shared" si="166"/>
        <v/>
      </c>
      <c r="AG981" s="126" t="str">
        <f t="shared" si="167"/>
        <v/>
      </c>
      <c r="AH981" s="126" t="str">
        <f t="shared" si="168"/>
        <v/>
      </c>
      <c r="AI981" s="126" t="str">
        <f t="shared" si="169"/>
        <v/>
      </c>
      <c r="AJ981" s="126" t="str">
        <f t="shared" si="170"/>
        <v/>
      </c>
      <c r="AK981" s="126" t="str">
        <f t="shared" si="171"/>
        <v/>
      </c>
    </row>
    <row r="982" spans="2:37" x14ac:dyDescent="0.2">
      <c r="B982" s="161">
        <v>970</v>
      </c>
      <c r="C982" s="162"/>
      <c r="D982" s="162"/>
      <c r="E982" s="162"/>
      <c r="F982" s="271"/>
      <c r="G982" s="124"/>
      <c r="H982" s="124"/>
      <c r="I982" s="176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Z982" s="125">
        <v>970</v>
      </c>
      <c r="AA982" s="125" t="str">
        <f t="shared" si="162"/>
        <v/>
      </c>
      <c r="AB982" s="125" t="str">
        <f t="shared" si="163"/>
        <v/>
      </c>
      <c r="AC982" s="125" t="str">
        <f t="shared" si="164"/>
        <v/>
      </c>
      <c r="AD982" s="125" t="str">
        <f t="shared" si="165"/>
        <v/>
      </c>
      <c r="AE982" s="126">
        <v>970</v>
      </c>
      <c r="AF982" s="126" t="str">
        <f t="shared" si="166"/>
        <v/>
      </c>
      <c r="AG982" s="126" t="str">
        <f t="shared" si="167"/>
        <v/>
      </c>
      <c r="AH982" s="126" t="str">
        <f t="shared" si="168"/>
        <v/>
      </c>
      <c r="AI982" s="126" t="str">
        <f t="shared" si="169"/>
        <v/>
      </c>
      <c r="AJ982" s="126" t="str">
        <f t="shared" si="170"/>
        <v/>
      </c>
      <c r="AK982" s="126" t="str">
        <f t="shared" si="171"/>
        <v/>
      </c>
    </row>
    <row r="983" spans="2:37" x14ac:dyDescent="0.2">
      <c r="B983" s="161">
        <v>971</v>
      </c>
      <c r="C983" s="162"/>
      <c r="D983" s="162"/>
      <c r="E983" s="162"/>
      <c r="F983" s="271"/>
      <c r="G983" s="124"/>
      <c r="H983" s="124"/>
      <c r="I983" s="176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Z983" s="125">
        <v>971</v>
      </c>
      <c r="AA983" s="125" t="str">
        <f t="shared" si="162"/>
        <v/>
      </c>
      <c r="AB983" s="125" t="str">
        <f t="shared" si="163"/>
        <v/>
      </c>
      <c r="AC983" s="125" t="str">
        <f t="shared" si="164"/>
        <v/>
      </c>
      <c r="AD983" s="125" t="str">
        <f t="shared" si="165"/>
        <v/>
      </c>
      <c r="AE983" s="126">
        <v>971</v>
      </c>
      <c r="AF983" s="126" t="str">
        <f t="shared" si="166"/>
        <v/>
      </c>
      <c r="AG983" s="126" t="str">
        <f t="shared" si="167"/>
        <v/>
      </c>
      <c r="AH983" s="126" t="str">
        <f t="shared" si="168"/>
        <v/>
      </c>
      <c r="AI983" s="126" t="str">
        <f t="shared" si="169"/>
        <v/>
      </c>
      <c r="AJ983" s="126" t="str">
        <f t="shared" si="170"/>
        <v/>
      </c>
      <c r="AK983" s="126" t="str">
        <f t="shared" si="171"/>
        <v/>
      </c>
    </row>
    <row r="984" spans="2:37" x14ac:dyDescent="0.2">
      <c r="B984" s="161">
        <v>972</v>
      </c>
      <c r="C984" s="162"/>
      <c r="D984" s="162"/>
      <c r="E984" s="162"/>
      <c r="F984" s="271"/>
      <c r="G984" s="124"/>
      <c r="H984" s="124"/>
      <c r="I984" s="176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Z984" s="125">
        <v>972</v>
      </c>
      <c r="AA984" s="125" t="str">
        <f t="shared" si="162"/>
        <v/>
      </c>
      <c r="AB984" s="125" t="str">
        <f t="shared" si="163"/>
        <v/>
      </c>
      <c r="AC984" s="125" t="str">
        <f t="shared" si="164"/>
        <v/>
      </c>
      <c r="AD984" s="125" t="str">
        <f t="shared" si="165"/>
        <v/>
      </c>
      <c r="AE984" s="126">
        <v>972</v>
      </c>
      <c r="AF984" s="126" t="str">
        <f t="shared" si="166"/>
        <v/>
      </c>
      <c r="AG984" s="126" t="str">
        <f t="shared" si="167"/>
        <v/>
      </c>
      <c r="AH984" s="126" t="str">
        <f t="shared" si="168"/>
        <v/>
      </c>
      <c r="AI984" s="126" t="str">
        <f t="shared" si="169"/>
        <v/>
      </c>
      <c r="AJ984" s="126" t="str">
        <f t="shared" si="170"/>
        <v/>
      </c>
      <c r="AK984" s="126" t="str">
        <f t="shared" si="171"/>
        <v/>
      </c>
    </row>
    <row r="985" spans="2:37" x14ac:dyDescent="0.2">
      <c r="B985" s="161">
        <v>973</v>
      </c>
      <c r="C985" s="162"/>
      <c r="D985" s="162"/>
      <c r="E985" s="162"/>
      <c r="F985" s="271"/>
      <c r="G985" s="124"/>
      <c r="H985" s="124"/>
      <c r="I985" s="176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Z985" s="125">
        <v>973</v>
      </c>
      <c r="AA985" s="125" t="str">
        <f t="shared" si="162"/>
        <v/>
      </c>
      <c r="AB985" s="125" t="str">
        <f t="shared" si="163"/>
        <v/>
      </c>
      <c r="AC985" s="125" t="str">
        <f t="shared" si="164"/>
        <v/>
      </c>
      <c r="AD985" s="125" t="str">
        <f t="shared" si="165"/>
        <v/>
      </c>
      <c r="AE985" s="126">
        <v>973</v>
      </c>
      <c r="AF985" s="126" t="str">
        <f t="shared" si="166"/>
        <v/>
      </c>
      <c r="AG985" s="126" t="str">
        <f t="shared" si="167"/>
        <v/>
      </c>
      <c r="AH985" s="126" t="str">
        <f t="shared" si="168"/>
        <v/>
      </c>
      <c r="AI985" s="126" t="str">
        <f t="shared" si="169"/>
        <v/>
      </c>
      <c r="AJ985" s="126" t="str">
        <f t="shared" si="170"/>
        <v/>
      </c>
      <c r="AK985" s="126" t="str">
        <f t="shared" si="171"/>
        <v/>
      </c>
    </row>
    <row r="986" spans="2:37" x14ac:dyDescent="0.2">
      <c r="B986" s="161">
        <v>974</v>
      </c>
      <c r="C986" s="162"/>
      <c r="D986" s="162"/>
      <c r="E986" s="162"/>
      <c r="F986" s="271"/>
      <c r="G986" s="124"/>
      <c r="H986" s="124"/>
      <c r="I986" s="176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Z986" s="125">
        <v>974</v>
      </c>
      <c r="AA986" s="125" t="str">
        <f t="shared" si="162"/>
        <v/>
      </c>
      <c r="AB986" s="125" t="str">
        <f t="shared" si="163"/>
        <v/>
      </c>
      <c r="AC986" s="125" t="str">
        <f t="shared" si="164"/>
        <v/>
      </c>
      <c r="AD986" s="125" t="str">
        <f t="shared" si="165"/>
        <v/>
      </c>
      <c r="AE986" s="126">
        <v>974</v>
      </c>
      <c r="AF986" s="126" t="str">
        <f t="shared" si="166"/>
        <v/>
      </c>
      <c r="AG986" s="126" t="str">
        <f t="shared" si="167"/>
        <v/>
      </c>
      <c r="AH986" s="126" t="str">
        <f t="shared" si="168"/>
        <v/>
      </c>
      <c r="AI986" s="126" t="str">
        <f t="shared" si="169"/>
        <v/>
      </c>
      <c r="AJ986" s="126" t="str">
        <f t="shared" si="170"/>
        <v/>
      </c>
      <c r="AK986" s="126" t="str">
        <f t="shared" si="171"/>
        <v/>
      </c>
    </row>
    <row r="987" spans="2:37" x14ac:dyDescent="0.2">
      <c r="B987" s="161">
        <v>975</v>
      </c>
      <c r="C987" s="162"/>
      <c r="D987" s="162"/>
      <c r="E987" s="162"/>
      <c r="F987" s="271"/>
      <c r="G987" s="124"/>
      <c r="H987" s="124"/>
      <c r="I987" s="176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Z987" s="125">
        <v>975</v>
      </c>
      <c r="AA987" s="125" t="str">
        <f t="shared" si="162"/>
        <v/>
      </c>
      <c r="AB987" s="125" t="str">
        <f t="shared" si="163"/>
        <v/>
      </c>
      <c r="AC987" s="125" t="str">
        <f t="shared" si="164"/>
        <v/>
      </c>
      <c r="AD987" s="125" t="str">
        <f t="shared" si="165"/>
        <v/>
      </c>
      <c r="AE987" s="126">
        <v>975</v>
      </c>
      <c r="AF987" s="126" t="str">
        <f t="shared" si="166"/>
        <v/>
      </c>
      <c r="AG987" s="126" t="str">
        <f t="shared" si="167"/>
        <v/>
      </c>
      <c r="AH987" s="126" t="str">
        <f t="shared" si="168"/>
        <v/>
      </c>
      <c r="AI987" s="126" t="str">
        <f t="shared" si="169"/>
        <v/>
      </c>
      <c r="AJ987" s="126" t="str">
        <f t="shared" si="170"/>
        <v/>
      </c>
      <c r="AK987" s="126" t="str">
        <f t="shared" si="171"/>
        <v/>
      </c>
    </row>
    <row r="988" spans="2:37" x14ac:dyDescent="0.2">
      <c r="B988" s="161">
        <v>976</v>
      </c>
      <c r="C988" s="162"/>
      <c r="D988" s="162"/>
      <c r="E988" s="162"/>
      <c r="F988" s="271"/>
      <c r="G988" s="124"/>
      <c r="H988" s="124"/>
      <c r="I988" s="176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Z988" s="125">
        <v>976</v>
      </c>
      <c r="AA988" s="125" t="str">
        <f t="shared" si="162"/>
        <v/>
      </c>
      <c r="AB988" s="125" t="str">
        <f t="shared" si="163"/>
        <v/>
      </c>
      <c r="AC988" s="125" t="str">
        <f t="shared" si="164"/>
        <v/>
      </c>
      <c r="AD988" s="125" t="str">
        <f t="shared" si="165"/>
        <v/>
      </c>
      <c r="AE988" s="126">
        <v>976</v>
      </c>
      <c r="AF988" s="126" t="str">
        <f t="shared" si="166"/>
        <v/>
      </c>
      <c r="AG988" s="126" t="str">
        <f t="shared" si="167"/>
        <v/>
      </c>
      <c r="AH988" s="126" t="str">
        <f t="shared" si="168"/>
        <v/>
      </c>
      <c r="AI988" s="126" t="str">
        <f t="shared" si="169"/>
        <v/>
      </c>
      <c r="AJ988" s="126" t="str">
        <f t="shared" si="170"/>
        <v/>
      </c>
      <c r="AK988" s="126" t="str">
        <f t="shared" si="171"/>
        <v/>
      </c>
    </row>
    <row r="989" spans="2:37" x14ac:dyDescent="0.2">
      <c r="B989" s="161">
        <v>977</v>
      </c>
      <c r="C989" s="162"/>
      <c r="D989" s="162"/>
      <c r="E989" s="162"/>
      <c r="F989" s="271"/>
      <c r="G989" s="124"/>
      <c r="H989" s="124"/>
      <c r="I989" s="176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Z989" s="125">
        <v>977</v>
      </c>
      <c r="AA989" s="125" t="str">
        <f t="shared" si="162"/>
        <v/>
      </c>
      <c r="AB989" s="125" t="str">
        <f t="shared" si="163"/>
        <v/>
      </c>
      <c r="AC989" s="125" t="str">
        <f t="shared" si="164"/>
        <v/>
      </c>
      <c r="AD989" s="125" t="str">
        <f t="shared" si="165"/>
        <v/>
      </c>
      <c r="AE989" s="126">
        <v>977</v>
      </c>
      <c r="AF989" s="126" t="str">
        <f t="shared" si="166"/>
        <v/>
      </c>
      <c r="AG989" s="126" t="str">
        <f t="shared" si="167"/>
        <v/>
      </c>
      <c r="AH989" s="126" t="str">
        <f t="shared" si="168"/>
        <v/>
      </c>
      <c r="AI989" s="126" t="str">
        <f t="shared" si="169"/>
        <v/>
      </c>
      <c r="AJ989" s="126" t="str">
        <f t="shared" si="170"/>
        <v/>
      </c>
      <c r="AK989" s="126" t="str">
        <f t="shared" si="171"/>
        <v/>
      </c>
    </row>
    <row r="990" spans="2:37" x14ac:dyDescent="0.2">
      <c r="B990" s="161">
        <v>978</v>
      </c>
      <c r="C990" s="162"/>
      <c r="D990" s="162"/>
      <c r="E990" s="162"/>
      <c r="F990" s="271"/>
      <c r="G990" s="124"/>
      <c r="H990" s="124"/>
      <c r="I990" s="176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Z990" s="125">
        <v>978</v>
      </c>
      <c r="AA990" s="125" t="str">
        <f t="shared" si="162"/>
        <v/>
      </c>
      <c r="AB990" s="125" t="str">
        <f t="shared" si="163"/>
        <v/>
      </c>
      <c r="AC990" s="125" t="str">
        <f t="shared" si="164"/>
        <v/>
      </c>
      <c r="AD990" s="125" t="str">
        <f t="shared" si="165"/>
        <v/>
      </c>
      <c r="AE990" s="126">
        <v>978</v>
      </c>
      <c r="AF990" s="126" t="str">
        <f t="shared" si="166"/>
        <v/>
      </c>
      <c r="AG990" s="126" t="str">
        <f t="shared" si="167"/>
        <v/>
      </c>
      <c r="AH990" s="126" t="str">
        <f t="shared" si="168"/>
        <v/>
      </c>
      <c r="AI990" s="126" t="str">
        <f t="shared" si="169"/>
        <v/>
      </c>
      <c r="AJ990" s="126" t="str">
        <f t="shared" si="170"/>
        <v/>
      </c>
      <c r="AK990" s="126" t="str">
        <f t="shared" si="171"/>
        <v/>
      </c>
    </row>
    <row r="991" spans="2:37" x14ac:dyDescent="0.2">
      <c r="B991" s="161">
        <v>979</v>
      </c>
      <c r="C991" s="162"/>
      <c r="D991" s="162"/>
      <c r="E991" s="162"/>
      <c r="F991" s="271"/>
      <c r="G991" s="124"/>
      <c r="H991" s="124"/>
      <c r="I991" s="176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Z991" s="125">
        <v>979</v>
      </c>
      <c r="AA991" s="125" t="str">
        <f t="shared" si="162"/>
        <v/>
      </c>
      <c r="AB991" s="125" t="str">
        <f t="shared" si="163"/>
        <v/>
      </c>
      <c r="AC991" s="125" t="str">
        <f t="shared" si="164"/>
        <v/>
      </c>
      <c r="AD991" s="125" t="str">
        <f t="shared" si="165"/>
        <v/>
      </c>
      <c r="AE991" s="126">
        <v>979</v>
      </c>
      <c r="AF991" s="126" t="str">
        <f t="shared" si="166"/>
        <v/>
      </c>
      <c r="AG991" s="126" t="str">
        <f t="shared" si="167"/>
        <v/>
      </c>
      <c r="AH991" s="126" t="str">
        <f t="shared" si="168"/>
        <v/>
      </c>
      <c r="AI991" s="126" t="str">
        <f t="shared" si="169"/>
        <v/>
      </c>
      <c r="AJ991" s="126" t="str">
        <f t="shared" si="170"/>
        <v/>
      </c>
      <c r="AK991" s="126" t="str">
        <f t="shared" si="171"/>
        <v/>
      </c>
    </row>
    <row r="992" spans="2:37" x14ac:dyDescent="0.2">
      <c r="B992" s="161">
        <v>980</v>
      </c>
      <c r="C992" s="162"/>
      <c r="D992" s="162"/>
      <c r="E992" s="162"/>
      <c r="F992" s="271"/>
      <c r="G992" s="124"/>
      <c r="H992" s="124"/>
      <c r="I992" s="176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Z992" s="125">
        <v>980</v>
      </c>
      <c r="AA992" s="125" t="str">
        <f t="shared" si="162"/>
        <v/>
      </c>
      <c r="AB992" s="125" t="str">
        <f t="shared" si="163"/>
        <v/>
      </c>
      <c r="AC992" s="125" t="str">
        <f t="shared" si="164"/>
        <v/>
      </c>
      <c r="AD992" s="125" t="str">
        <f t="shared" si="165"/>
        <v/>
      </c>
      <c r="AE992" s="126">
        <v>980</v>
      </c>
      <c r="AF992" s="126" t="str">
        <f t="shared" si="166"/>
        <v/>
      </c>
      <c r="AG992" s="126" t="str">
        <f t="shared" si="167"/>
        <v/>
      </c>
      <c r="AH992" s="126" t="str">
        <f t="shared" si="168"/>
        <v/>
      </c>
      <c r="AI992" s="126" t="str">
        <f t="shared" si="169"/>
        <v/>
      </c>
      <c r="AJ992" s="126" t="str">
        <f t="shared" si="170"/>
        <v/>
      </c>
      <c r="AK992" s="126" t="str">
        <f t="shared" si="171"/>
        <v/>
      </c>
    </row>
    <row r="993" spans="2:37" x14ac:dyDescent="0.2">
      <c r="B993" s="161">
        <v>981</v>
      </c>
      <c r="C993" s="162"/>
      <c r="D993" s="162"/>
      <c r="E993" s="162"/>
      <c r="F993" s="271"/>
      <c r="G993" s="124"/>
      <c r="H993" s="124"/>
      <c r="I993" s="176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Z993" s="125">
        <v>981</v>
      </c>
      <c r="AA993" s="125" t="str">
        <f t="shared" si="162"/>
        <v/>
      </c>
      <c r="AB993" s="125" t="str">
        <f t="shared" si="163"/>
        <v/>
      </c>
      <c r="AC993" s="125" t="str">
        <f t="shared" si="164"/>
        <v/>
      </c>
      <c r="AD993" s="125" t="str">
        <f t="shared" si="165"/>
        <v/>
      </c>
      <c r="AE993" s="126">
        <v>981</v>
      </c>
      <c r="AF993" s="126" t="str">
        <f t="shared" si="166"/>
        <v/>
      </c>
      <c r="AG993" s="126" t="str">
        <f t="shared" si="167"/>
        <v/>
      </c>
      <c r="AH993" s="126" t="str">
        <f t="shared" si="168"/>
        <v/>
      </c>
      <c r="AI993" s="126" t="str">
        <f t="shared" si="169"/>
        <v/>
      </c>
      <c r="AJ993" s="126" t="str">
        <f t="shared" si="170"/>
        <v/>
      </c>
      <c r="AK993" s="126" t="str">
        <f t="shared" si="171"/>
        <v/>
      </c>
    </row>
    <row r="994" spans="2:37" x14ac:dyDescent="0.2">
      <c r="B994" s="161">
        <v>982</v>
      </c>
      <c r="C994" s="162"/>
      <c r="D994" s="162"/>
      <c r="E994" s="162"/>
      <c r="F994" s="271"/>
      <c r="G994" s="124"/>
      <c r="H994" s="124"/>
      <c r="I994" s="176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Z994" s="125">
        <v>982</v>
      </c>
      <c r="AA994" s="125" t="str">
        <f t="shared" si="162"/>
        <v/>
      </c>
      <c r="AB994" s="125" t="str">
        <f t="shared" si="163"/>
        <v/>
      </c>
      <c r="AC994" s="125" t="str">
        <f t="shared" si="164"/>
        <v/>
      </c>
      <c r="AD994" s="125" t="str">
        <f t="shared" si="165"/>
        <v/>
      </c>
      <c r="AE994" s="126">
        <v>982</v>
      </c>
      <c r="AF994" s="126" t="str">
        <f t="shared" si="166"/>
        <v/>
      </c>
      <c r="AG994" s="126" t="str">
        <f t="shared" si="167"/>
        <v/>
      </c>
      <c r="AH994" s="126" t="str">
        <f t="shared" si="168"/>
        <v/>
      </c>
      <c r="AI994" s="126" t="str">
        <f t="shared" si="169"/>
        <v/>
      </c>
      <c r="AJ994" s="126" t="str">
        <f t="shared" si="170"/>
        <v/>
      </c>
      <c r="AK994" s="126" t="str">
        <f t="shared" si="171"/>
        <v/>
      </c>
    </row>
    <row r="995" spans="2:37" x14ac:dyDescent="0.2">
      <c r="B995" s="161">
        <v>983</v>
      </c>
      <c r="C995" s="162"/>
      <c r="D995" s="162"/>
      <c r="E995" s="162"/>
      <c r="F995" s="271"/>
      <c r="G995" s="124"/>
      <c r="H995" s="124"/>
      <c r="I995" s="176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Z995" s="125">
        <v>983</v>
      </c>
      <c r="AA995" s="125" t="str">
        <f t="shared" si="162"/>
        <v/>
      </c>
      <c r="AB995" s="125" t="str">
        <f t="shared" si="163"/>
        <v/>
      </c>
      <c r="AC995" s="125" t="str">
        <f t="shared" si="164"/>
        <v/>
      </c>
      <c r="AD995" s="125" t="str">
        <f t="shared" si="165"/>
        <v/>
      </c>
      <c r="AE995" s="126">
        <v>983</v>
      </c>
      <c r="AF995" s="126" t="str">
        <f t="shared" si="166"/>
        <v/>
      </c>
      <c r="AG995" s="126" t="str">
        <f t="shared" si="167"/>
        <v/>
      </c>
      <c r="AH995" s="126" t="str">
        <f t="shared" si="168"/>
        <v/>
      </c>
      <c r="AI995" s="126" t="str">
        <f t="shared" si="169"/>
        <v/>
      </c>
      <c r="AJ995" s="126" t="str">
        <f t="shared" si="170"/>
        <v/>
      </c>
      <c r="AK995" s="126" t="str">
        <f t="shared" si="171"/>
        <v/>
      </c>
    </row>
    <row r="996" spans="2:37" x14ac:dyDescent="0.2">
      <c r="B996" s="161">
        <v>984</v>
      </c>
      <c r="C996" s="162"/>
      <c r="D996" s="162"/>
      <c r="E996" s="162"/>
      <c r="F996" s="271"/>
      <c r="G996" s="124"/>
      <c r="H996" s="124"/>
      <c r="I996" s="176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Z996" s="125">
        <v>984</v>
      </c>
      <c r="AA996" s="125" t="str">
        <f t="shared" si="162"/>
        <v/>
      </c>
      <c r="AB996" s="125" t="str">
        <f t="shared" si="163"/>
        <v/>
      </c>
      <c r="AC996" s="125" t="str">
        <f t="shared" si="164"/>
        <v/>
      </c>
      <c r="AD996" s="125" t="str">
        <f t="shared" si="165"/>
        <v/>
      </c>
      <c r="AE996" s="126">
        <v>984</v>
      </c>
      <c r="AF996" s="126" t="str">
        <f t="shared" si="166"/>
        <v/>
      </c>
      <c r="AG996" s="126" t="str">
        <f t="shared" si="167"/>
        <v/>
      </c>
      <c r="AH996" s="126" t="str">
        <f t="shared" si="168"/>
        <v/>
      </c>
      <c r="AI996" s="126" t="str">
        <f t="shared" si="169"/>
        <v/>
      </c>
      <c r="AJ996" s="126" t="str">
        <f t="shared" si="170"/>
        <v/>
      </c>
      <c r="AK996" s="126" t="str">
        <f t="shared" si="171"/>
        <v/>
      </c>
    </row>
    <row r="997" spans="2:37" x14ac:dyDescent="0.2">
      <c r="B997" s="161">
        <v>985</v>
      </c>
      <c r="C997" s="162"/>
      <c r="D997" s="162"/>
      <c r="E997" s="162"/>
      <c r="F997" s="271"/>
      <c r="G997" s="124"/>
      <c r="H997" s="124"/>
      <c r="I997" s="176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Z997" s="125">
        <v>985</v>
      </c>
      <c r="AA997" s="125" t="str">
        <f t="shared" si="162"/>
        <v/>
      </c>
      <c r="AB997" s="125" t="str">
        <f t="shared" si="163"/>
        <v/>
      </c>
      <c r="AC997" s="125" t="str">
        <f t="shared" si="164"/>
        <v/>
      </c>
      <c r="AD997" s="125" t="str">
        <f t="shared" si="165"/>
        <v/>
      </c>
      <c r="AE997" s="126">
        <v>985</v>
      </c>
      <c r="AF997" s="126" t="str">
        <f t="shared" si="166"/>
        <v/>
      </c>
      <c r="AG997" s="126" t="str">
        <f t="shared" si="167"/>
        <v/>
      </c>
      <c r="AH997" s="126" t="str">
        <f t="shared" si="168"/>
        <v/>
      </c>
      <c r="AI997" s="126" t="str">
        <f t="shared" si="169"/>
        <v/>
      </c>
      <c r="AJ997" s="126" t="str">
        <f t="shared" si="170"/>
        <v/>
      </c>
      <c r="AK997" s="126" t="str">
        <f t="shared" si="171"/>
        <v/>
      </c>
    </row>
    <row r="998" spans="2:37" x14ac:dyDescent="0.2">
      <c r="B998" s="161">
        <v>986</v>
      </c>
      <c r="C998" s="162"/>
      <c r="D998" s="162"/>
      <c r="E998" s="162"/>
      <c r="F998" s="271"/>
      <c r="G998" s="124"/>
      <c r="H998" s="124"/>
      <c r="I998" s="176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Z998" s="125">
        <v>986</v>
      </c>
      <c r="AA998" s="125" t="str">
        <f t="shared" si="162"/>
        <v/>
      </c>
      <c r="AB998" s="125" t="str">
        <f t="shared" si="163"/>
        <v/>
      </c>
      <c r="AC998" s="125" t="str">
        <f t="shared" si="164"/>
        <v/>
      </c>
      <c r="AD998" s="125" t="str">
        <f t="shared" si="165"/>
        <v/>
      </c>
      <c r="AE998" s="126">
        <v>986</v>
      </c>
      <c r="AF998" s="126" t="str">
        <f t="shared" si="166"/>
        <v/>
      </c>
      <c r="AG998" s="126" t="str">
        <f t="shared" si="167"/>
        <v/>
      </c>
      <c r="AH998" s="126" t="str">
        <f t="shared" si="168"/>
        <v/>
      </c>
      <c r="AI998" s="126" t="str">
        <f t="shared" si="169"/>
        <v/>
      </c>
      <c r="AJ998" s="126" t="str">
        <f t="shared" si="170"/>
        <v/>
      </c>
      <c r="AK998" s="126" t="str">
        <f t="shared" si="171"/>
        <v/>
      </c>
    </row>
    <row r="999" spans="2:37" x14ac:dyDescent="0.2">
      <c r="B999" s="161">
        <v>987</v>
      </c>
      <c r="C999" s="162"/>
      <c r="D999" s="162"/>
      <c r="E999" s="162"/>
      <c r="F999" s="271"/>
      <c r="G999" s="124"/>
      <c r="H999" s="124"/>
      <c r="I999" s="176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Z999" s="125">
        <v>987</v>
      </c>
      <c r="AA999" s="125" t="str">
        <f t="shared" si="162"/>
        <v/>
      </c>
      <c r="AB999" s="125" t="str">
        <f t="shared" si="163"/>
        <v/>
      </c>
      <c r="AC999" s="125" t="str">
        <f t="shared" si="164"/>
        <v/>
      </c>
      <c r="AD999" s="125" t="str">
        <f t="shared" si="165"/>
        <v/>
      </c>
      <c r="AE999" s="126">
        <v>987</v>
      </c>
      <c r="AF999" s="126" t="str">
        <f t="shared" si="166"/>
        <v/>
      </c>
      <c r="AG999" s="126" t="str">
        <f t="shared" si="167"/>
        <v/>
      </c>
      <c r="AH999" s="126" t="str">
        <f t="shared" si="168"/>
        <v/>
      </c>
      <c r="AI999" s="126" t="str">
        <f t="shared" si="169"/>
        <v/>
      </c>
      <c r="AJ999" s="126" t="str">
        <f t="shared" si="170"/>
        <v/>
      </c>
      <c r="AK999" s="126" t="str">
        <f t="shared" si="171"/>
        <v/>
      </c>
    </row>
    <row r="1000" spans="2:37" x14ac:dyDescent="0.2">
      <c r="B1000" s="161">
        <v>988</v>
      </c>
      <c r="C1000" s="162"/>
      <c r="D1000" s="162"/>
      <c r="E1000" s="162"/>
      <c r="F1000" s="271"/>
      <c r="G1000" s="124"/>
      <c r="H1000" s="124"/>
      <c r="I1000" s="176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Z1000" s="125">
        <v>988</v>
      </c>
      <c r="AA1000" s="125" t="str">
        <f t="shared" si="162"/>
        <v/>
      </c>
      <c r="AB1000" s="125" t="str">
        <f t="shared" si="163"/>
        <v/>
      </c>
      <c r="AC1000" s="125" t="str">
        <f t="shared" si="164"/>
        <v/>
      </c>
      <c r="AD1000" s="125" t="str">
        <f t="shared" si="165"/>
        <v/>
      </c>
      <c r="AE1000" s="126">
        <v>988</v>
      </c>
      <c r="AF1000" s="126" t="str">
        <f t="shared" si="166"/>
        <v/>
      </c>
      <c r="AG1000" s="126" t="str">
        <f t="shared" si="167"/>
        <v/>
      </c>
      <c r="AH1000" s="126" t="str">
        <f t="shared" si="168"/>
        <v/>
      </c>
      <c r="AI1000" s="126" t="str">
        <f t="shared" si="169"/>
        <v/>
      </c>
      <c r="AJ1000" s="126" t="str">
        <f t="shared" si="170"/>
        <v/>
      </c>
      <c r="AK1000" s="126" t="str">
        <f t="shared" si="171"/>
        <v/>
      </c>
    </row>
    <row r="1001" spans="2:37" x14ac:dyDescent="0.2">
      <c r="B1001" s="161">
        <v>989</v>
      </c>
      <c r="C1001" s="162"/>
      <c r="D1001" s="162"/>
      <c r="E1001" s="162"/>
      <c r="F1001" s="271"/>
      <c r="G1001" s="124"/>
      <c r="H1001" s="124"/>
      <c r="I1001" s="176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Z1001" s="125">
        <v>989</v>
      </c>
      <c r="AA1001" s="125" t="str">
        <f t="shared" si="162"/>
        <v/>
      </c>
      <c r="AB1001" s="125" t="str">
        <f t="shared" si="163"/>
        <v/>
      </c>
      <c r="AC1001" s="125" t="str">
        <f t="shared" si="164"/>
        <v/>
      </c>
      <c r="AD1001" s="125" t="str">
        <f t="shared" si="165"/>
        <v/>
      </c>
      <c r="AE1001" s="126">
        <v>989</v>
      </c>
      <c r="AF1001" s="126" t="str">
        <f t="shared" si="166"/>
        <v/>
      </c>
      <c r="AG1001" s="126" t="str">
        <f t="shared" si="167"/>
        <v/>
      </c>
      <c r="AH1001" s="126" t="str">
        <f t="shared" si="168"/>
        <v/>
      </c>
      <c r="AI1001" s="126" t="str">
        <f t="shared" si="169"/>
        <v/>
      </c>
      <c r="AJ1001" s="126" t="str">
        <f t="shared" si="170"/>
        <v/>
      </c>
      <c r="AK1001" s="126" t="str">
        <f t="shared" si="171"/>
        <v/>
      </c>
    </row>
    <row r="1002" spans="2:37" x14ac:dyDescent="0.2">
      <c r="B1002" s="161">
        <v>990</v>
      </c>
      <c r="C1002" s="162"/>
      <c r="D1002" s="162"/>
      <c r="E1002" s="162"/>
      <c r="F1002" s="271"/>
      <c r="G1002" s="124"/>
      <c r="H1002" s="124"/>
      <c r="I1002" s="176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Z1002" s="125">
        <v>990</v>
      </c>
      <c r="AA1002" s="125" t="str">
        <f t="shared" si="162"/>
        <v/>
      </c>
      <c r="AB1002" s="125" t="str">
        <f t="shared" si="163"/>
        <v/>
      </c>
      <c r="AC1002" s="125" t="str">
        <f t="shared" si="164"/>
        <v/>
      </c>
      <c r="AD1002" s="125" t="str">
        <f t="shared" si="165"/>
        <v/>
      </c>
      <c r="AE1002" s="126">
        <v>990</v>
      </c>
      <c r="AF1002" s="126" t="str">
        <f t="shared" si="166"/>
        <v/>
      </c>
      <c r="AG1002" s="126" t="str">
        <f t="shared" si="167"/>
        <v/>
      </c>
      <c r="AH1002" s="126" t="str">
        <f t="shared" si="168"/>
        <v/>
      </c>
      <c r="AI1002" s="126" t="str">
        <f t="shared" si="169"/>
        <v/>
      </c>
      <c r="AJ1002" s="126" t="str">
        <f t="shared" si="170"/>
        <v/>
      </c>
      <c r="AK1002" s="126" t="str">
        <f t="shared" si="171"/>
        <v/>
      </c>
    </row>
    <row r="1003" spans="2:37" x14ac:dyDescent="0.2">
      <c r="B1003" s="161">
        <v>991</v>
      </c>
      <c r="C1003" s="162"/>
      <c r="D1003" s="162"/>
      <c r="E1003" s="162"/>
      <c r="F1003" s="271"/>
      <c r="G1003" s="124"/>
      <c r="H1003" s="124"/>
      <c r="I1003" s="176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Z1003" s="125">
        <v>991</v>
      </c>
      <c r="AA1003" s="125" t="str">
        <f t="shared" si="162"/>
        <v/>
      </c>
      <c r="AB1003" s="125" t="str">
        <f t="shared" si="163"/>
        <v/>
      </c>
      <c r="AC1003" s="125" t="str">
        <f t="shared" si="164"/>
        <v/>
      </c>
      <c r="AD1003" s="125" t="str">
        <f t="shared" si="165"/>
        <v/>
      </c>
      <c r="AE1003" s="126">
        <v>991</v>
      </c>
      <c r="AF1003" s="126" t="str">
        <f t="shared" si="166"/>
        <v/>
      </c>
      <c r="AG1003" s="126" t="str">
        <f t="shared" si="167"/>
        <v/>
      </c>
      <c r="AH1003" s="126" t="str">
        <f t="shared" si="168"/>
        <v/>
      </c>
      <c r="AI1003" s="126" t="str">
        <f t="shared" si="169"/>
        <v/>
      </c>
      <c r="AJ1003" s="126" t="str">
        <f t="shared" si="170"/>
        <v/>
      </c>
      <c r="AK1003" s="126" t="str">
        <f t="shared" si="171"/>
        <v/>
      </c>
    </row>
    <row r="1004" spans="2:37" x14ac:dyDescent="0.2">
      <c r="B1004" s="161">
        <v>992</v>
      </c>
      <c r="C1004" s="162"/>
      <c r="D1004" s="162"/>
      <c r="E1004" s="162"/>
      <c r="F1004" s="271"/>
      <c r="G1004" s="124"/>
      <c r="H1004" s="124"/>
      <c r="I1004" s="176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Z1004" s="125">
        <v>992</v>
      </c>
      <c r="AA1004" s="125" t="str">
        <f t="shared" si="162"/>
        <v/>
      </c>
      <c r="AB1004" s="125" t="str">
        <f t="shared" si="163"/>
        <v/>
      </c>
      <c r="AC1004" s="125" t="str">
        <f t="shared" si="164"/>
        <v/>
      </c>
      <c r="AD1004" s="125" t="str">
        <f t="shared" si="165"/>
        <v/>
      </c>
      <c r="AE1004" s="126">
        <v>992</v>
      </c>
      <c r="AF1004" s="126" t="str">
        <f t="shared" si="166"/>
        <v/>
      </c>
      <c r="AG1004" s="126" t="str">
        <f t="shared" si="167"/>
        <v/>
      </c>
      <c r="AH1004" s="126" t="str">
        <f t="shared" si="168"/>
        <v/>
      </c>
      <c r="AI1004" s="126" t="str">
        <f t="shared" si="169"/>
        <v/>
      </c>
      <c r="AJ1004" s="126" t="str">
        <f t="shared" si="170"/>
        <v/>
      </c>
      <c r="AK1004" s="126" t="str">
        <f t="shared" si="171"/>
        <v/>
      </c>
    </row>
    <row r="1005" spans="2:37" x14ac:dyDescent="0.2">
      <c r="B1005" s="161">
        <v>993</v>
      </c>
      <c r="C1005" s="162"/>
      <c r="D1005" s="162"/>
      <c r="E1005" s="162"/>
      <c r="F1005" s="271"/>
      <c r="G1005" s="124"/>
      <c r="H1005" s="124"/>
      <c r="I1005" s="176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Z1005" s="125">
        <v>993</v>
      </c>
      <c r="AA1005" s="125" t="str">
        <f t="shared" si="162"/>
        <v/>
      </c>
      <c r="AB1005" s="125" t="str">
        <f t="shared" si="163"/>
        <v/>
      </c>
      <c r="AC1005" s="125" t="str">
        <f t="shared" si="164"/>
        <v/>
      </c>
      <c r="AD1005" s="125" t="str">
        <f t="shared" si="165"/>
        <v/>
      </c>
      <c r="AE1005" s="126">
        <v>993</v>
      </c>
      <c r="AF1005" s="126" t="str">
        <f t="shared" si="166"/>
        <v/>
      </c>
      <c r="AG1005" s="126" t="str">
        <f t="shared" si="167"/>
        <v/>
      </c>
      <c r="AH1005" s="126" t="str">
        <f t="shared" si="168"/>
        <v/>
      </c>
      <c r="AI1005" s="126" t="str">
        <f t="shared" si="169"/>
        <v/>
      </c>
      <c r="AJ1005" s="126" t="str">
        <f t="shared" si="170"/>
        <v/>
      </c>
      <c r="AK1005" s="126" t="str">
        <f t="shared" si="171"/>
        <v/>
      </c>
    </row>
    <row r="1006" spans="2:37" x14ac:dyDescent="0.2">
      <c r="B1006" s="161">
        <v>994</v>
      </c>
      <c r="C1006" s="162"/>
      <c r="D1006" s="162"/>
      <c r="E1006" s="162"/>
      <c r="F1006" s="271"/>
      <c r="G1006" s="124"/>
      <c r="H1006" s="124"/>
      <c r="I1006" s="176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Z1006" s="125">
        <v>994</v>
      </c>
      <c r="AA1006" s="125" t="str">
        <f t="shared" si="162"/>
        <v/>
      </c>
      <c r="AB1006" s="125" t="str">
        <f t="shared" si="163"/>
        <v/>
      </c>
      <c r="AC1006" s="125" t="str">
        <f t="shared" si="164"/>
        <v/>
      </c>
      <c r="AD1006" s="125" t="str">
        <f t="shared" si="165"/>
        <v/>
      </c>
      <c r="AE1006" s="126">
        <v>994</v>
      </c>
      <c r="AF1006" s="126" t="str">
        <f t="shared" si="166"/>
        <v/>
      </c>
      <c r="AG1006" s="126" t="str">
        <f t="shared" si="167"/>
        <v/>
      </c>
      <c r="AH1006" s="126" t="str">
        <f t="shared" si="168"/>
        <v/>
      </c>
      <c r="AI1006" s="126" t="str">
        <f t="shared" si="169"/>
        <v/>
      </c>
      <c r="AJ1006" s="126" t="str">
        <f t="shared" si="170"/>
        <v/>
      </c>
      <c r="AK1006" s="126" t="str">
        <f t="shared" si="171"/>
        <v/>
      </c>
    </row>
    <row r="1007" spans="2:37" x14ac:dyDescent="0.2">
      <c r="B1007" s="161">
        <v>995</v>
      </c>
      <c r="C1007" s="162"/>
      <c r="D1007" s="162"/>
      <c r="E1007" s="162"/>
      <c r="F1007" s="271"/>
      <c r="G1007" s="124"/>
      <c r="H1007" s="124"/>
      <c r="I1007" s="176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Z1007" s="125">
        <v>995</v>
      </c>
      <c r="AA1007" s="125" t="str">
        <f t="shared" si="162"/>
        <v/>
      </c>
      <c r="AB1007" s="125" t="str">
        <f t="shared" si="163"/>
        <v/>
      </c>
      <c r="AC1007" s="125" t="str">
        <f t="shared" si="164"/>
        <v/>
      </c>
      <c r="AD1007" s="125" t="str">
        <f t="shared" si="165"/>
        <v/>
      </c>
      <c r="AE1007" s="126">
        <v>995</v>
      </c>
      <c r="AF1007" s="126" t="str">
        <f t="shared" si="166"/>
        <v/>
      </c>
      <c r="AG1007" s="126" t="str">
        <f t="shared" si="167"/>
        <v/>
      </c>
      <c r="AH1007" s="126" t="str">
        <f t="shared" si="168"/>
        <v/>
      </c>
      <c r="AI1007" s="126" t="str">
        <f t="shared" si="169"/>
        <v/>
      </c>
      <c r="AJ1007" s="126" t="str">
        <f t="shared" si="170"/>
        <v/>
      </c>
      <c r="AK1007" s="126" t="str">
        <f t="shared" si="171"/>
        <v/>
      </c>
    </row>
    <row r="1008" spans="2:37" x14ac:dyDescent="0.2">
      <c r="B1008" s="161">
        <v>996</v>
      </c>
      <c r="C1008" s="162"/>
      <c r="D1008" s="162"/>
      <c r="E1008" s="162"/>
      <c r="F1008" s="271"/>
      <c r="G1008" s="124"/>
      <c r="H1008" s="124"/>
      <c r="I1008" s="176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Z1008" s="125">
        <v>996</v>
      </c>
      <c r="AA1008" s="125" t="str">
        <f t="shared" si="162"/>
        <v/>
      </c>
      <c r="AB1008" s="125" t="str">
        <f t="shared" si="163"/>
        <v/>
      </c>
      <c r="AC1008" s="125" t="str">
        <f t="shared" si="164"/>
        <v/>
      </c>
      <c r="AD1008" s="125" t="str">
        <f t="shared" si="165"/>
        <v/>
      </c>
      <c r="AE1008" s="126">
        <v>996</v>
      </c>
      <c r="AF1008" s="126" t="str">
        <f t="shared" si="166"/>
        <v/>
      </c>
      <c r="AG1008" s="126" t="str">
        <f t="shared" si="167"/>
        <v/>
      </c>
      <c r="AH1008" s="126" t="str">
        <f t="shared" si="168"/>
        <v/>
      </c>
      <c r="AI1008" s="126" t="str">
        <f t="shared" si="169"/>
        <v/>
      </c>
      <c r="AJ1008" s="126" t="str">
        <f t="shared" si="170"/>
        <v/>
      </c>
      <c r="AK1008" s="126" t="str">
        <f t="shared" si="171"/>
        <v/>
      </c>
    </row>
    <row r="1009" spans="1:62" x14ac:dyDescent="0.2">
      <c r="B1009" s="161">
        <v>997</v>
      </c>
      <c r="C1009" s="162"/>
      <c r="D1009" s="162"/>
      <c r="E1009" s="162"/>
      <c r="F1009" s="271"/>
      <c r="G1009" s="124"/>
      <c r="H1009" s="124"/>
      <c r="I1009" s="176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Z1009" s="125">
        <v>997</v>
      </c>
      <c r="AA1009" s="125" t="str">
        <f t="shared" si="162"/>
        <v/>
      </c>
      <c r="AB1009" s="125" t="str">
        <f t="shared" si="163"/>
        <v/>
      </c>
      <c r="AC1009" s="125" t="str">
        <f t="shared" si="164"/>
        <v/>
      </c>
      <c r="AD1009" s="125" t="str">
        <f t="shared" si="165"/>
        <v/>
      </c>
      <c r="AE1009" s="126">
        <v>997</v>
      </c>
      <c r="AF1009" s="126" t="str">
        <f t="shared" si="166"/>
        <v/>
      </c>
      <c r="AG1009" s="126" t="str">
        <f t="shared" si="167"/>
        <v/>
      </c>
      <c r="AH1009" s="126" t="str">
        <f t="shared" si="168"/>
        <v/>
      </c>
      <c r="AI1009" s="126" t="str">
        <f t="shared" si="169"/>
        <v/>
      </c>
      <c r="AJ1009" s="126" t="str">
        <f t="shared" si="170"/>
        <v/>
      </c>
      <c r="AK1009" s="126" t="str">
        <f t="shared" si="171"/>
        <v/>
      </c>
    </row>
    <row r="1010" spans="1:62" x14ac:dyDescent="0.2">
      <c r="B1010" s="161">
        <v>998</v>
      </c>
      <c r="C1010" s="162"/>
      <c r="D1010" s="162"/>
      <c r="E1010" s="162"/>
      <c r="F1010" s="271"/>
      <c r="G1010" s="124"/>
      <c r="H1010" s="124"/>
      <c r="I1010" s="176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Z1010" s="125">
        <v>998</v>
      </c>
      <c r="AA1010" s="125" t="str">
        <f t="shared" si="162"/>
        <v/>
      </c>
      <c r="AB1010" s="125" t="str">
        <f t="shared" si="163"/>
        <v/>
      </c>
      <c r="AC1010" s="125" t="str">
        <f t="shared" si="164"/>
        <v/>
      </c>
      <c r="AD1010" s="125" t="str">
        <f t="shared" si="165"/>
        <v/>
      </c>
      <c r="AE1010" s="126">
        <v>998</v>
      </c>
      <c r="AF1010" s="126" t="str">
        <f t="shared" si="166"/>
        <v/>
      </c>
      <c r="AG1010" s="126" t="str">
        <f t="shared" si="167"/>
        <v/>
      </c>
      <c r="AH1010" s="126" t="str">
        <f t="shared" si="168"/>
        <v/>
      </c>
      <c r="AI1010" s="126" t="str">
        <f t="shared" si="169"/>
        <v/>
      </c>
      <c r="AJ1010" s="126" t="str">
        <f t="shared" si="170"/>
        <v/>
      </c>
      <c r="AK1010" s="126" t="str">
        <f t="shared" si="171"/>
        <v/>
      </c>
    </row>
    <row r="1011" spans="1:62" x14ac:dyDescent="0.2">
      <c r="B1011" s="161">
        <v>999</v>
      </c>
      <c r="C1011" s="162"/>
      <c r="D1011" s="162"/>
      <c r="E1011" s="162"/>
      <c r="F1011" s="271"/>
      <c r="G1011" s="124"/>
      <c r="H1011" s="124"/>
      <c r="I1011" s="176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Z1011" s="125">
        <v>999</v>
      </c>
      <c r="AA1011" s="125" t="str">
        <f t="shared" si="162"/>
        <v/>
      </c>
      <c r="AB1011" s="125" t="str">
        <f t="shared" si="163"/>
        <v/>
      </c>
      <c r="AC1011" s="125" t="str">
        <f t="shared" si="164"/>
        <v/>
      </c>
      <c r="AD1011" s="125" t="str">
        <f t="shared" si="165"/>
        <v/>
      </c>
      <c r="AE1011" s="126">
        <v>999</v>
      </c>
      <c r="AF1011" s="126" t="str">
        <f t="shared" si="166"/>
        <v/>
      </c>
      <c r="AG1011" s="126" t="str">
        <f t="shared" si="167"/>
        <v/>
      </c>
      <c r="AH1011" s="126" t="str">
        <f t="shared" si="168"/>
        <v/>
      </c>
      <c r="AI1011" s="126" t="str">
        <f t="shared" si="169"/>
        <v/>
      </c>
      <c r="AJ1011" s="126" t="str">
        <f t="shared" si="170"/>
        <v/>
      </c>
      <c r="AK1011" s="126" t="str">
        <f t="shared" si="171"/>
        <v/>
      </c>
    </row>
    <row r="1012" spans="1:62" x14ac:dyDescent="0.2">
      <c r="B1012" s="161">
        <v>1000</v>
      </c>
      <c r="C1012" s="162"/>
      <c r="D1012" s="162"/>
      <c r="E1012" s="162"/>
      <c r="F1012" s="271"/>
      <c r="G1012" s="124"/>
      <c r="H1012" s="124"/>
      <c r="I1012" s="176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Z1012" s="125">
        <v>1000</v>
      </c>
      <c r="AA1012" s="125" t="str">
        <f t="shared" si="162"/>
        <v/>
      </c>
      <c r="AB1012" s="125" t="str">
        <f t="shared" si="163"/>
        <v/>
      </c>
      <c r="AC1012" s="125" t="str">
        <f t="shared" si="164"/>
        <v/>
      </c>
      <c r="AD1012" s="125" t="str">
        <f t="shared" si="165"/>
        <v/>
      </c>
      <c r="AE1012" s="126">
        <v>1000</v>
      </c>
      <c r="AF1012" s="126" t="str">
        <f t="shared" si="166"/>
        <v/>
      </c>
      <c r="AG1012" s="126" t="str">
        <f t="shared" si="167"/>
        <v/>
      </c>
      <c r="AH1012" s="126" t="str">
        <f t="shared" si="168"/>
        <v/>
      </c>
      <c r="AI1012" s="126" t="str">
        <f t="shared" si="169"/>
        <v/>
      </c>
      <c r="AJ1012" s="126" t="str">
        <f t="shared" si="170"/>
        <v/>
      </c>
      <c r="AK1012" s="126" t="str">
        <f t="shared" si="171"/>
        <v/>
      </c>
    </row>
    <row r="1013" spans="1:62" s="195" customFormat="1" x14ac:dyDescent="0.2">
      <c r="A1013" s="144"/>
      <c r="B1013" s="144"/>
      <c r="C1013" s="124"/>
      <c r="D1013" s="124"/>
      <c r="E1013" s="124"/>
      <c r="F1013" s="124"/>
      <c r="G1013" s="124"/>
      <c r="H1013" s="124"/>
      <c r="I1013" s="176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5"/>
      <c r="Z1013" s="125"/>
      <c r="AA1013" s="125"/>
      <c r="AB1013" s="125"/>
      <c r="AC1013" s="126"/>
      <c r="AD1013" s="126"/>
      <c r="AE1013" s="126"/>
      <c r="AF1013" s="126"/>
      <c r="AG1013" s="126"/>
      <c r="AH1013" s="126"/>
      <c r="AI1013" s="126"/>
      <c r="AJ1013" s="126"/>
      <c r="AK1013" s="126"/>
      <c r="AL1013" s="127"/>
      <c r="AM1013" s="127"/>
      <c r="AN1013" s="127"/>
      <c r="AO1013" s="127"/>
      <c r="AP1013" s="127"/>
      <c r="AQ1013" s="127"/>
      <c r="AR1013" s="128"/>
      <c r="AS1013" s="128"/>
      <c r="AT1013" s="128"/>
      <c r="AU1013" s="128"/>
      <c r="AV1013" s="128"/>
      <c r="AW1013" s="128"/>
      <c r="AX1013" s="128"/>
      <c r="AY1013" s="128"/>
      <c r="AZ1013" s="128"/>
      <c r="BA1013" s="128"/>
      <c r="BB1013" s="128"/>
      <c r="BC1013" s="128"/>
      <c r="BD1013" s="128"/>
      <c r="BE1013" s="128"/>
      <c r="BF1013" s="128"/>
      <c r="BG1013" s="128"/>
      <c r="BH1013" s="128"/>
      <c r="BI1013" s="128"/>
      <c r="BJ1013" s="194"/>
    </row>
    <row r="1014" spans="1:62" s="195" customFormat="1" x14ac:dyDescent="0.2">
      <c r="A1014" s="144"/>
      <c r="B1014" s="144"/>
      <c r="C1014" s="124"/>
      <c r="D1014" s="124"/>
      <c r="E1014" s="124"/>
      <c r="F1014" s="124"/>
      <c r="G1014" s="124"/>
      <c r="H1014" s="124"/>
      <c r="I1014" s="176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5"/>
      <c r="Z1014" s="125"/>
      <c r="AA1014" s="125"/>
      <c r="AB1014" s="125"/>
      <c r="AC1014" s="126"/>
      <c r="AD1014" s="126"/>
      <c r="AE1014" s="126"/>
      <c r="AF1014" s="126"/>
      <c r="AG1014" s="126"/>
      <c r="AH1014" s="126"/>
      <c r="AI1014" s="126"/>
      <c r="AJ1014" s="126"/>
      <c r="AK1014" s="126"/>
      <c r="AL1014" s="127"/>
      <c r="AM1014" s="127"/>
      <c r="AN1014" s="127"/>
      <c r="AO1014" s="127"/>
      <c r="AP1014" s="127"/>
      <c r="AQ1014" s="127"/>
      <c r="AR1014" s="128"/>
      <c r="AS1014" s="128"/>
      <c r="AT1014" s="128"/>
      <c r="AU1014" s="128"/>
      <c r="AV1014" s="128"/>
      <c r="AW1014" s="128"/>
      <c r="AX1014" s="128"/>
      <c r="AY1014" s="128"/>
      <c r="AZ1014" s="128"/>
      <c r="BA1014" s="128"/>
      <c r="BB1014" s="128"/>
      <c r="BC1014" s="128"/>
      <c r="BD1014" s="128"/>
      <c r="BE1014" s="128"/>
      <c r="BF1014" s="128"/>
      <c r="BG1014" s="128"/>
      <c r="BH1014" s="128"/>
      <c r="BI1014" s="128"/>
      <c r="BJ1014" s="194"/>
    </row>
    <row r="1015" spans="1:62" s="195" customFormat="1" x14ac:dyDescent="0.2">
      <c r="A1015" s="144"/>
      <c r="B1015" s="144"/>
      <c r="C1015" s="124"/>
      <c r="D1015" s="124"/>
      <c r="E1015" s="124"/>
      <c r="F1015" s="124"/>
      <c r="G1015" s="124"/>
      <c r="H1015" s="124"/>
      <c r="I1015" s="176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5"/>
      <c r="Z1015" s="125"/>
      <c r="AA1015" s="125"/>
      <c r="AB1015" s="125"/>
      <c r="AC1015" s="126"/>
      <c r="AD1015" s="126"/>
      <c r="AE1015" s="126"/>
      <c r="AF1015" s="126"/>
      <c r="AG1015" s="126"/>
      <c r="AH1015" s="126"/>
      <c r="AI1015" s="126"/>
      <c r="AJ1015" s="126"/>
      <c r="AK1015" s="126"/>
      <c r="AL1015" s="127"/>
      <c r="AM1015" s="127"/>
      <c r="AN1015" s="127"/>
      <c r="AO1015" s="127"/>
      <c r="AP1015" s="127"/>
      <c r="AQ1015" s="127"/>
      <c r="AR1015" s="128"/>
      <c r="AS1015" s="128"/>
      <c r="AT1015" s="128"/>
      <c r="AU1015" s="128"/>
      <c r="AV1015" s="128"/>
      <c r="AW1015" s="128"/>
      <c r="AX1015" s="128"/>
      <c r="AY1015" s="128"/>
      <c r="AZ1015" s="128"/>
      <c r="BA1015" s="128"/>
      <c r="BB1015" s="128"/>
      <c r="BC1015" s="128"/>
      <c r="BD1015" s="128"/>
      <c r="BE1015" s="128"/>
      <c r="BF1015" s="128"/>
      <c r="BG1015" s="128"/>
      <c r="BH1015" s="128"/>
      <c r="BI1015" s="128"/>
      <c r="BJ1015" s="194"/>
    </row>
    <row r="1016" spans="1:62" s="195" customFormat="1" x14ac:dyDescent="0.2">
      <c r="A1016" s="144"/>
      <c r="B1016" s="144"/>
      <c r="C1016" s="124"/>
      <c r="D1016" s="124"/>
      <c r="E1016" s="124"/>
      <c r="F1016" s="124"/>
      <c r="G1016" s="124"/>
      <c r="H1016" s="124"/>
      <c r="I1016" s="176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5"/>
      <c r="Z1016" s="125"/>
      <c r="AA1016" s="125"/>
      <c r="AB1016" s="125"/>
      <c r="AC1016" s="126"/>
      <c r="AD1016" s="126"/>
      <c r="AE1016" s="126"/>
      <c r="AF1016" s="126"/>
      <c r="AG1016" s="126"/>
      <c r="AH1016" s="126"/>
      <c r="AI1016" s="126"/>
      <c r="AJ1016" s="126"/>
      <c r="AK1016" s="126"/>
      <c r="AL1016" s="127"/>
      <c r="AM1016" s="127"/>
      <c r="AN1016" s="127"/>
      <c r="AO1016" s="127"/>
      <c r="AP1016" s="127"/>
      <c r="AQ1016" s="127"/>
      <c r="AR1016" s="128"/>
      <c r="AS1016" s="128"/>
      <c r="AT1016" s="128"/>
      <c r="AU1016" s="128"/>
      <c r="AV1016" s="128"/>
      <c r="AW1016" s="128"/>
      <c r="AX1016" s="128"/>
      <c r="AY1016" s="128"/>
      <c r="AZ1016" s="128"/>
      <c r="BA1016" s="128"/>
      <c r="BB1016" s="128"/>
      <c r="BC1016" s="128"/>
      <c r="BD1016" s="128"/>
      <c r="BE1016" s="128"/>
      <c r="BF1016" s="128"/>
      <c r="BG1016" s="128"/>
      <c r="BH1016" s="128"/>
      <c r="BI1016" s="128"/>
      <c r="BJ1016" s="194"/>
    </row>
    <row r="1017" spans="1:62" s="195" customFormat="1" x14ac:dyDescent="0.2">
      <c r="A1017" s="144"/>
      <c r="B1017" s="144"/>
      <c r="C1017" s="124"/>
      <c r="D1017" s="124"/>
      <c r="E1017" s="124"/>
      <c r="F1017" s="124"/>
      <c r="G1017" s="124"/>
      <c r="H1017" s="124"/>
      <c r="I1017" s="176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5"/>
      <c r="Z1017" s="125"/>
      <c r="AA1017" s="125"/>
      <c r="AB1017" s="125"/>
      <c r="AC1017" s="126"/>
      <c r="AD1017" s="126"/>
      <c r="AE1017" s="126"/>
      <c r="AF1017" s="126"/>
      <c r="AG1017" s="126"/>
      <c r="AH1017" s="126"/>
      <c r="AI1017" s="126"/>
      <c r="AJ1017" s="126"/>
      <c r="AK1017" s="126"/>
      <c r="AL1017" s="127"/>
      <c r="AM1017" s="127"/>
      <c r="AN1017" s="127"/>
      <c r="AO1017" s="127"/>
      <c r="AP1017" s="127"/>
      <c r="AQ1017" s="127"/>
      <c r="AR1017" s="128"/>
      <c r="AS1017" s="128"/>
      <c r="AT1017" s="128"/>
      <c r="AU1017" s="128"/>
      <c r="AV1017" s="128"/>
      <c r="AW1017" s="128"/>
      <c r="AX1017" s="128"/>
      <c r="AY1017" s="128"/>
      <c r="AZ1017" s="128"/>
      <c r="BA1017" s="128"/>
      <c r="BB1017" s="128"/>
      <c r="BC1017" s="128"/>
      <c r="BD1017" s="128"/>
      <c r="BE1017" s="128"/>
      <c r="BF1017" s="128"/>
      <c r="BG1017" s="128"/>
      <c r="BH1017" s="128"/>
      <c r="BI1017" s="128"/>
      <c r="BJ1017" s="194"/>
    </row>
    <row r="1018" spans="1:62" s="195" customFormat="1" x14ac:dyDescent="0.2">
      <c r="A1018" s="144"/>
      <c r="B1018" s="144"/>
      <c r="C1018" s="124"/>
      <c r="D1018" s="124"/>
      <c r="E1018" s="124"/>
      <c r="F1018" s="124"/>
      <c r="G1018" s="124"/>
      <c r="H1018" s="124"/>
      <c r="I1018" s="176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5"/>
      <c r="Z1018" s="125"/>
      <c r="AA1018" s="125"/>
      <c r="AB1018" s="125"/>
      <c r="AC1018" s="126"/>
      <c r="AD1018" s="126"/>
      <c r="AE1018" s="126"/>
      <c r="AF1018" s="126"/>
      <c r="AG1018" s="126"/>
      <c r="AH1018" s="126"/>
      <c r="AI1018" s="126"/>
      <c r="AJ1018" s="126"/>
      <c r="AK1018" s="126"/>
      <c r="AL1018" s="127"/>
      <c r="AM1018" s="127"/>
      <c r="AN1018" s="127"/>
      <c r="AO1018" s="127"/>
      <c r="AP1018" s="127"/>
      <c r="AQ1018" s="127"/>
      <c r="AR1018" s="128"/>
      <c r="AS1018" s="128"/>
      <c r="AT1018" s="128"/>
      <c r="AU1018" s="128"/>
      <c r="AV1018" s="128"/>
      <c r="AW1018" s="128"/>
      <c r="AX1018" s="128"/>
      <c r="AY1018" s="128"/>
      <c r="AZ1018" s="128"/>
      <c r="BA1018" s="128"/>
      <c r="BB1018" s="128"/>
      <c r="BC1018" s="128"/>
      <c r="BD1018" s="128"/>
      <c r="BE1018" s="128"/>
      <c r="BF1018" s="128"/>
      <c r="BG1018" s="128"/>
      <c r="BH1018" s="128"/>
      <c r="BI1018" s="128"/>
      <c r="BJ1018" s="194"/>
    </row>
    <row r="1019" spans="1:62" s="195" customFormat="1" x14ac:dyDescent="0.2">
      <c r="A1019" s="144"/>
      <c r="B1019" s="144"/>
      <c r="C1019" s="124"/>
      <c r="D1019" s="124"/>
      <c r="E1019" s="124"/>
      <c r="F1019" s="124"/>
      <c r="G1019" s="124"/>
      <c r="H1019" s="124"/>
      <c r="I1019" s="176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5"/>
      <c r="Z1019" s="125"/>
      <c r="AA1019" s="125"/>
      <c r="AB1019" s="125"/>
      <c r="AC1019" s="126"/>
      <c r="AD1019" s="126"/>
      <c r="AE1019" s="126"/>
      <c r="AF1019" s="126"/>
      <c r="AG1019" s="126"/>
      <c r="AH1019" s="126"/>
      <c r="AI1019" s="126"/>
      <c r="AJ1019" s="126"/>
      <c r="AK1019" s="126"/>
      <c r="AL1019" s="127"/>
      <c r="AM1019" s="127"/>
      <c r="AN1019" s="127"/>
      <c r="AO1019" s="127"/>
      <c r="AP1019" s="127"/>
      <c r="AQ1019" s="127"/>
      <c r="AR1019" s="128"/>
      <c r="AS1019" s="128"/>
      <c r="AT1019" s="128"/>
      <c r="AU1019" s="128"/>
      <c r="AV1019" s="128"/>
      <c r="AW1019" s="128"/>
      <c r="AX1019" s="128"/>
      <c r="AY1019" s="128"/>
      <c r="AZ1019" s="128"/>
      <c r="BA1019" s="128"/>
      <c r="BB1019" s="128"/>
      <c r="BC1019" s="128"/>
      <c r="BD1019" s="128"/>
      <c r="BE1019" s="128"/>
      <c r="BF1019" s="128"/>
      <c r="BG1019" s="128"/>
      <c r="BH1019" s="128"/>
      <c r="BI1019" s="128"/>
      <c r="BJ1019" s="194"/>
    </row>
    <row r="1020" spans="1:62" s="195" customFormat="1" x14ac:dyDescent="0.2">
      <c r="A1020" s="144"/>
      <c r="B1020" s="144"/>
      <c r="C1020" s="124"/>
      <c r="D1020" s="124"/>
      <c r="E1020" s="124"/>
      <c r="F1020" s="124"/>
      <c r="G1020" s="124"/>
      <c r="H1020" s="124"/>
      <c r="I1020" s="176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5"/>
      <c r="Z1020" s="125"/>
      <c r="AA1020" s="125"/>
      <c r="AB1020" s="125"/>
      <c r="AC1020" s="126"/>
      <c r="AD1020" s="126"/>
      <c r="AE1020" s="126"/>
      <c r="AF1020" s="126"/>
      <c r="AG1020" s="126"/>
      <c r="AH1020" s="126"/>
      <c r="AI1020" s="126"/>
      <c r="AJ1020" s="126"/>
      <c r="AK1020" s="126"/>
      <c r="AL1020" s="127"/>
      <c r="AM1020" s="127"/>
      <c r="AN1020" s="127"/>
      <c r="AO1020" s="127"/>
      <c r="AP1020" s="127"/>
      <c r="AQ1020" s="127"/>
      <c r="AR1020" s="128"/>
      <c r="AS1020" s="128"/>
      <c r="AT1020" s="128"/>
      <c r="AU1020" s="128"/>
      <c r="AV1020" s="128"/>
      <c r="AW1020" s="128"/>
      <c r="AX1020" s="128"/>
      <c r="AY1020" s="128"/>
      <c r="AZ1020" s="128"/>
      <c r="BA1020" s="128"/>
      <c r="BB1020" s="128"/>
      <c r="BC1020" s="128"/>
      <c r="BD1020" s="128"/>
      <c r="BE1020" s="128"/>
      <c r="BF1020" s="128"/>
      <c r="BG1020" s="128"/>
      <c r="BH1020" s="128"/>
      <c r="BI1020" s="128"/>
      <c r="BJ1020" s="194"/>
    </row>
    <row r="1021" spans="1:62" s="195" customFormat="1" x14ac:dyDescent="0.2">
      <c r="A1021" s="144"/>
      <c r="B1021" s="144"/>
      <c r="C1021" s="124"/>
      <c r="D1021" s="124"/>
      <c r="E1021" s="124"/>
      <c r="F1021" s="124"/>
      <c r="G1021" s="124"/>
      <c r="H1021" s="124"/>
      <c r="I1021" s="176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5"/>
      <c r="Z1021" s="125"/>
      <c r="AA1021" s="125"/>
      <c r="AB1021" s="125"/>
      <c r="AC1021" s="126"/>
      <c r="AD1021" s="126"/>
      <c r="AE1021" s="126"/>
      <c r="AF1021" s="126"/>
      <c r="AG1021" s="126"/>
      <c r="AH1021" s="126"/>
      <c r="AI1021" s="126"/>
      <c r="AJ1021" s="126"/>
      <c r="AK1021" s="126"/>
      <c r="AL1021" s="127"/>
      <c r="AM1021" s="127"/>
      <c r="AN1021" s="127"/>
      <c r="AO1021" s="127"/>
      <c r="AP1021" s="127"/>
      <c r="AQ1021" s="127"/>
      <c r="AR1021" s="128"/>
      <c r="AS1021" s="128"/>
      <c r="AT1021" s="128"/>
      <c r="AU1021" s="128"/>
      <c r="AV1021" s="128"/>
      <c r="AW1021" s="128"/>
      <c r="AX1021" s="128"/>
      <c r="AY1021" s="128"/>
      <c r="AZ1021" s="128"/>
      <c r="BA1021" s="128"/>
      <c r="BB1021" s="128"/>
      <c r="BC1021" s="128"/>
      <c r="BD1021" s="128"/>
      <c r="BE1021" s="128"/>
      <c r="BF1021" s="128"/>
      <c r="BG1021" s="128"/>
      <c r="BH1021" s="128"/>
      <c r="BI1021" s="128"/>
      <c r="BJ1021" s="194"/>
    </row>
    <row r="1022" spans="1:62" s="195" customFormat="1" x14ac:dyDescent="0.2">
      <c r="A1022" s="144"/>
      <c r="B1022" s="144"/>
      <c r="C1022" s="124"/>
      <c r="D1022" s="124"/>
      <c r="E1022" s="124"/>
      <c r="F1022" s="124"/>
      <c r="G1022" s="124"/>
      <c r="H1022" s="124"/>
      <c r="I1022" s="176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5"/>
      <c r="Z1022" s="125"/>
      <c r="AA1022" s="125"/>
      <c r="AB1022" s="125"/>
      <c r="AC1022" s="126"/>
      <c r="AD1022" s="126"/>
      <c r="AE1022" s="126"/>
      <c r="AF1022" s="126"/>
      <c r="AG1022" s="126"/>
      <c r="AH1022" s="126"/>
      <c r="AI1022" s="126"/>
      <c r="AJ1022" s="126"/>
      <c r="AK1022" s="126"/>
      <c r="AL1022" s="127"/>
      <c r="AM1022" s="127"/>
      <c r="AN1022" s="127"/>
      <c r="AO1022" s="127"/>
      <c r="AP1022" s="127"/>
      <c r="AQ1022" s="127"/>
      <c r="AR1022" s="128"/>
      <c r="AS1022" s="128"/>
      <c r="AT1022" s="128"/>
      <c r="AU1022" s="128"/>
      <c r="AV1022" s="128"/>
      <c r="AW1022" s="128"/>
      <c r="AX1022" s="128"/>
      <c r="AY1022" s="128"/>
      <c r="AZ1022" s="128"/>
      <c r="BA1022" s="128"/>
      <c r="BB1022" s="128"/>
      <c r="BC1022" s="128"/>
      <c r="BD1022" s="128"/>
      <c r="BE1022" s="128"/>
      <c r="BF1022" s="128"/>
      <c r="BG1022" s="128"/>
      <c r="BH1022" s="128"/>
      <c r="BI1022" s="128"/>
      <c r="BJ1022" s="194"/>
    </row>
    <row r="1023" spans="1:62" s="195" customFormat="1" x14ac:dyDescent="0.2">
      <c r="A1023" s="144"/>
      <c r="B1023" s="144"/>
      <c r="C1023" s="124"/>
      <c r="D1023" s="124"/>
      <c r="E1023" s="124"/>
      <c r="F1023" s="124"/>
      <c r="G1023" s="124"/>
      <c r="H1023" s="124"/>
      <c r="I1023" s="176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5"/>
      <c r="Z1023" s="125"/>
      <c r="AA1023" s="125"/>
      <c r="AB1023" s="125"/>
      <c r="AC1023" s="126"/>
      <c r="AD1023" s="126"/>
      <c r="AE1023" s="126"/>
      <c r="AF1023" s="126"/>
      <c r="AG1023" s="126"/>
      <c r="AH1023" s="126"/>
      <c r="AI1023" s="126"/>
      <c r="AJ1023" s="126"/>
      <c r="AK1023" s="126"/>
      <c r="AL1023" s="127"/>
      <c r="AM1023" s="127"/>
      <c r="AN1023" s="127"/>
      <c r="AO1023" s="127"/>
      <c r="AP1023" s="127"/>
      <c r="AQ1023" s="127"/>
      <c r="AR1023" s="128"/>
      <c r="AS1023" s="128"/>
      <c r="AT1023" s="128"/>
      <c r="AU1023" s="128"/>
      <c r="AV1023" s="128"/>
      <c r="AW1023" s="128"/>
      <c r="AX1023" s="128"/>
      <c r="AY1023" s="128"/>
      <c r="AZ1023" s="128"/>
      <c r="BA1023" s="128"/>
      <c r="BB1023" s="128"/>
      <c r="BC1023" s="128"/>
      <c r="BD1023" s="128"/>
      <c r="BE1023" s="128"/>
      <c r="BF1023" s="128"/>
      <c r="BG1023" s="128"/>
      <c r="BH1023" s="128"/>
      <c r="BI1023" s="128"/>
      <c r="BJ1023" s="194"/>
    </row>
    <row r="1024" spans="1:62" s="195" customFormat="1" x14ac:dyDescent="0.2">
      <c r="A1024" s="144"/>
      <c r="B1024" s="144"/>
      <c r="C1024" s="124"/>
      <c r="D1024" s="124"/>
      <c r="E1024" s="124"/>
      <c r="F1024" s="124"/>
      <c r="G1024" s="124"/>
      <c r="H1024" s="124"/>
      <c r="I1024" s="176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5"/>
      <c r="Z1024" s="125"/>
      <c r="AA1024" s="125"/>
      <c r="AB1024" s="125"/>
      <c r="AC1024" s="126"/>
      <c r="AD1024" s="126"/>
      <c r="AE1024" s="126"/>
      <c r="AF1024" s="126"/>
      <c r="AG1024" s="126"/>
      <c r="AH1024" s="126"/>
      <c r="AI1024" s="126"/>
      <c r="AJ1024" s="126"/>
      <c r="AK1024" s="126"/>
      <c r="AL1024" s="127"/>
      <c r="AM1024" s="127"/>
      <c r="AN1024" s="127"/>
      <c r="AO1024" s="127"/>
      <c r="AP1024" s="127"/>
      <c r="AQ1024" s="127"/>
      <c r="AR1024" s="128"/>
      <c r="AS1024" s="128"/>
      <c r="AT1024" s="128"/>
      <c r="AU1024" s="128"/>
      <c r="AV1024" s="128"/>
      <c r="AW1024" s="128"/>
      <c r="AX1024" s="128"/>
      <c r="AY1024" s="128"/>
      <c r="AZ1024" s="128"/>
      <c r="BA1024" s="128"/>
      <c r="BB1024" s="128"/>
      <c r="BC1024" s="128"/>
      <c r="BD1024" s="128"/>
      <c r="BE1024" s="128"/>
      <c r="BF1024" s="128"/>
      <c r="BG1024" s="128"/>
      <c r="BH1024" s="128"/>
      <c r="BI1024" s="128"/>
      <c r="BJ1024" s="194"/>
    </row>
    <row r="1025" spans="1:62" s="195" customFormat="1" x14ac:dyDescent="0.2">
      <c r="A1025" s="144"/>
      <c r="B1025" s="144"/>
      <c r="C1025" s="124"/>
      <c r="D1025" s="124"/>
      <c r="E1025" s="124"/>
      <c r="F1025" s="124"/>
      <c r="G1025" s="124"/>
      <c r="H1025" s="124"/>
      <c r="I1025" s="176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5"/>
      <c r="Z1025" s="125"/>
      <c r="AA1025" s="125"/>
      <c r="AB1025" s="125"/>
      <c r="AC1025" s="126"/>
      <c r="AD1025" s="126"/>
      <c r="AE1025" s="126"/>
      <c r="AF1025" s="126"/>
      <c r="AG1025" s="126"/>
      <c r="AH1025" s="126"/>
      <c r="AI1025" s="126"/>
      <c r="AJ1025" s="126"/>
      <c r="AK1025" s="126"/>
      <c r="AL1025" s="127"/>
      <c r="AM1025" s="127"/>
      <c r="AN1025" s="127"/>
      <c r="AO1025" s="127"/>
      <c r="AP1025" s="127"/>
      <c r="AQ1025" s="127"/>
      <c r="AR1025" s="128"/>
      <c r="AS1025" s="128"/>
      <c r="AT1025" s="128"/>
      <c r="AU1025" s="128"/>
      <c r="AV1025" s="128"/>
      <c r="AW1025" s="128"/>
      <c r="AX1025" s="128"/>
      <c r="AY1025" s="128"/>
      <c r="AZ1025" s="128"/>
      <c r="BA1025" s="128"/>
      <c r="BB1025" s="128"/>
      <c r="BC1025" s="128"/>
      <c r="BD1025" s="128"/>
      <c r="BE1025" s="128"/>
      <c r="BF1025" s="128"/>
      <c r="BG1025" s="128"/>
      <c r="BH1025" s="128"/>
      <c r="BI1025" s="128"/>
      <c r="BJ1025" s="194"/>
    </row>
    <row r="1026" spans="1:62" s="195" customFormat="1" x14ac:dyDescent="0.2">
      <c r="A1026" s="144"/>
      <c r="B1026" s="144"/>
      <c r="C1026" s="124"/>
      <c r="D1026" s="124"/>
      <c r="E1026" s="124"/>
      <c r="F1026" s="124"/>
      <c r="G1026" s="124"/>
      <c r="H1026" s="124"/>
      <c r="I1026" s="176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5"/>
      <c r="Z1026" s="125"/>
      <c r="AA1026" s="125"/>
      <c r="AB1026" s="125"/>
      <c r="AC1026" s="126"/>
      <c r="AD1026" s="126"/>
      <c r="AE1026" s="126"/>
      <c r="AF1026" s="126"/>
      <c r="AG1026" s="126"/>
      <c r="AH1026" s="126"/>
      <c r="AI1026" s="126"/>
      <c r="AJ1026" s="126"/>
      <c r="AK1026" s="126"/>
      <c r="AL1026" s="127"/>
      <c r="AM1026" s="127"/>
      <c r="AN1026" s="127"/>
      <c r="AO1026" s="127"/>
      <c r="AP1026" s="127"/>
      <c r="AQ1026" s="127"/>
      <c r="AR1026" s="128"/>
      <c r="AS1026" s="128"/>
      <c r="AT1026" s="128"/>
      <c r="AU1026" s="128"/>
      <c r="AV1026" s="128"/>
      <c r="AW1026" s="128"/>
      <c r="AX1026" s="128"/>
      <c r="AY1026" s="128"/>
      <c r="AZ1026" s="128"/>
      <c r="BA1026" s="128"/>
      <c r="BB1026" s="128"/>
      <c r="BC1026" s="128"/>
      <c r="BD1026" s="128"/>
      <c r="BE1026" s="128"/>
      <c r="BF1026" s="128"/>
      <c r="BG1026" s="128"/>
      <c r="BH1026" s="128"/>
      <c r="BI1026" s="128"/>
      <c r="BJ1026" s="194"/>
    </row>
    <row r="1027" spans="1:62" s="195" customFormat="1" x14ac:dyDescent="0.2">
      <c r="A1027" s="144"/>
      <c r="B1027" s="144"/>
      <c r="C1027" s="124"/>
      <c r="D1027" s="124"/>
      <c r="E1027" s="124"/>
      <c r="F1027" s="124"/>
      <c r="G1027" s="124"/>
      <c r="H1027" s="124"/>
      <c r="I1027" s="176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5"/>
      <c r="Z1027" s="125"/>
      <c r="AA1027" s="125"/>
      <c r="AB1027" s="125"/>
      <c r="AC1027" s="126"/>
      <c r="AD1027" s="126"/>
      <c r="AE1027" s="126"/>
      <c r="AF1027" s="126"/>
      <c r="AG1027" s="126"/>
      <c r="AH1027" s="126"/>
      <c r="AI1027" s="126"/>
      <c r="AJ1027" s="126"/>
      <c r="AK1027" s="126"/>
      <c r="AL1027" s="127"/>
      <c r="AM1027" s="127"/>
      <c r="AN1027" s="127"/>
      <c r="AO1027" s="127"/>
      <c r="AP1027" s="127"/>
      <c r="AQ1027" s="127"/>
      <c r="AR1027" s="128"/>
      <c r="AS1027" s="128"/>
      <c r="AT1027" s="128"/>
      <c r="AU1027" s="128"/>
      <c r="AV1027" s="128"/>
      <c r="AW1027" s="128"/>
      <c r="AX1027" s="128"/>
      <c r="AY1027" s="128"/>
      <c r="AZ1027" s="128"/>
      <c r="BA1027" s="128"/>
      <c r="BB1027" s="128"/>
      <c r="BC1027" s="128"/>
      <c r="BD1027" s="128"/>
      <c r="BE1027" s="128"/>
      <c r="BF1027" s="128"/>
      <c r="BG1027" s="128"/>
      <c r="BH1027" s="128"/>
      <c r="BI1027" s="128"/>
      <c r="BJ1027" s="194"/>
    </row>
    <row r="1028" spans="1:62" s="195" customFormat="1" x14ac:dyDescent="0.2">
      <c r="A1028" s="144"/>
      <c r="B1028" s="144"/>
      <c r="C1028" s="124"/>
      <c r="D1028" s="124"/>
      <c r="E1028" s="124"/>
      <c r="F1028" s="124"/>
      <c r="G1028" s="124"/>
      <c r="H1028" s="124"/>
      <c r="I1028" s="176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5"/>
      <c r="Z1028" s="125"/>
      <c r="AA1028" s="125"/>
      <c r="AB1028" s="125"/>
      <c r="AC1028" s="126"/>
      <c r="AD1028" s="126"/>
      <c r="AE1028" s="126"/>
      <c r="AF1028" s="126"/>
      <c r="AG1028" s="126"/>
      <c r="AH1028" s="126"/>
      <c r="AI1028" s="126"/>
      <c r="AJ1028" s="126"/>
      <c r="AK1028" s="126"/>
      <c r="AL1028" s="127"/>
      <c r="AM1028" s="127"/>
      <c r="AN1028" s="127"/>
      <c r="AO1028" s="127"/>
      <c r="AP1028" s="127"/>
      <c r="AQ1028" s="127"/>
      <c r="AR1028" s="128"/>
      <c r="AS1028" s="128"/>
      <c r="AT1028" s="128"/>
      <c r="AU1028" s="128"/>
      <c r="AV1028" s="128"/>
      <c r="AW1028" s="128"/>
      <c r="AX1028" s="128"/>
      <c r="AY1028" s="128"/>
      <c r="AZ1028" s="128"/>
      <c r="BA1028" s="128"/>
      <c r="BB1028" s="128"/>
      <c r="BC1028" s="128"/>
      <c r="BD1028" s="128"/>
      <c r="BE1028" s="128"/>
      <c r="BF1028" s="128"/>
      <c r="BG1028" s="128"/>
      <c r="BH1028" s="128"/>
      <c r="BI1028" s="128"/>
      <c r="BJ1028" s="194"/>
    </row>
    <row r="1029" spans="1:62" s="195" customFormat="1" x14ac:dyDescent="0.2">
      <c r="A1029" s="144"/>
      <c r="B1029" s="144"/>
      <c r="C1029" s="124"/>
      <c r="D1029" s="124"/>
      <c r="E1029" s="124"/>
      <c r="F1029" s="124"/>
      <c r="G1029" s="124"/>
      <c r="H1029" s="124"/>
      <c r="I1029" s="176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5"/>
      <c r="Z1029" s="125"/>
      <c r="AA1029" s="125"/>
      <c r="AB1029" s="125"/>
      <c r="AC1029" s="126"/>
      <c r="AD1029" s="126"/>
      <c r="AE1029" s="126"/>
      <c r="AF1029" s="126"/>
      <c r="AG1029" s="126"/>
      <c r="AH1029" s="126"/>
      <c r="AI1029" s="126"/>
      <c r="AJ1029" s="126"/>
      <c r="AK1029" s="126"/>
      <c r="AL1029" s="127"/>
      <c r="AM1029" s="127"/>
      <c r="AN1029" s="127"/>
      <c r="AO1029" s="127"/>
      <c r="AP1029" s="127"/>
      <c r="AQ1029" s="127"/>
      <c r="AR1029" s="128"/>
      <c r="AS1029" s="128"/>
      <c r="AT1029" s="128"/>
      <c r="AU1029" s="128"/>
      <c r="AV1029" s="128"/>
      <c r="AW1029" s="128"/>
      <c r="AX1029" s="128"/>
      <c r="AY1029" s="128"/>
      <c r="AZ1029" s="128"/>
      <c r="BA1029" s="128"/>
      <c r="BB1029" s="128"/>
      <c r="BC1029" s="128"/>
      <c r="BD1029" s="128"/>
      <c r="BE1029" s="128"/>
      <c r="BF1029" s="128"/>
      <c r="BG1029" s="128"/>
      <c r="BH1029" s="128"/>
      <c r="BI1029" s="128"/>
      <c r="BJ1029" s="194"/>
    </row>
    <row r="1030" spans="1:62" s="195" customFormat="1" x14ac:dyDescent="0.2">
      <c r="A1030" s="144"/>
      <c r="B1030" s="144"/>
      <c r="C1030" s="124"/>
      <c r="D1030" s="124"/>
      <c r="E1030" s="124"/>
      <c r="F1030" s="124"/>
      <c r="G1030" s="124"/>
      <c r="H1030" s="124"/>
      <c r="I1030" s="176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5"/>
      <c r="Z1030" s="125"/>
      <c r="AA1030" s="125"/>
      <c r="AB1030" s="125"/>
      <c r="AC1030" s="126"/>
      <c r="AD1030" s="126"/>
      <c r="AE1030" s="126"/>
      <c r="AF1030" s="126"/>
      <c r="AG1030" s="126"/>
      <c r="AH1030" s="126"/>
      <c r="AI1030" s="126"/>
      <c r="AJ1030" s="126"/>
      <c r="AK1030" s="126"/>
      <c r="AL1030" s="127"/>
      <c r="AM1030" s="127"/>
      <c r="AN1030" s="127"/>
      <c r="AO1030" s="127"/>
      <c r="AP1030" s="127"/>
      <c r="AQ1030" s="127"/>
      <c r="AR1030" s="128"/>
      <c r="AS1030" s="128"/>
      <c r="AT1030" s="128"/>
      <c r="AU1030" s="128"/>
      <c r="AV1030" s="128"/>
      <c r="AW1030" s="128"/>
      <c r="AX1030" s="128"/>
      <c r="AY1030" s="128"/>
      <c r="AZ1030" s="128"/>
      <c r="BA1030" s="128"/>
      <c r="BB1030" s="128"/>
      <c r="BC1030" s="128"/>
      <c r="BD1030" s="128"/>
      <c r="BE1030" s="128"/>
      <c r="BF1030" s="128"/>
      <c r="BG1030" s="128"/>
      <c r="BH1030" s="128"/>
      <c r="BI1030" s="128"/>
      <c r="BJ1030" s="194"/>
    </row>
    <row r="1031" spans="1:62" s="195" customFormat="1" x14ac:dyDescent="0.2">
      <c r="A1031" s="144"/>
      <c r="B1031" s="144"/>
      <c r="C1031" s="124"/>
      <c r="D1031" s="124"/>
      <c r="E1031" s="124"/>
      <c r="F1031" s="124"/>
      <c r="G1031" s="124"/>
      <c r="H1031" s="124"/>
      <c r="I1031" s="176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5"/>
      <c r="Z1031" s="125"/>
      <c r="AA1031" s="125"/>
      <c r="AB1031" s="125"/>
      <c r="AC1031" s="126"/>
      <c r="AD1031" s="126"/>
      <c r="AE1031" s="126"/>
      <c r="AF1031" s="126"/>
      <c r="AG1031" s="126"/>
      <c r="AH1031" s="126"/>
      <c r="AI1031" s="126"/>
      <c r="AJ1031" s="126"/>
      <c r="AK1031" s="126"/>
      <c r="AL1031" s="127"/>
      <c r="AM1031" s="127"/>
      <c r="AN1031" s="127"/>
      <c r="AO1031" s="127"/>
      <c r="AP1031" s="127"/>
      <c r="AQ1031" s="127"/>
      <c r="AR1031" s="128"/>
      <c r="AS1031" s="128"/>
      <c r="AT1031" s="128"/>
      <c r="AU1031" s="128"/>
      <c r="AV1031" s="128"/>
      <c r="AW1031" s="128"/>
      <c r="AX1031" s="128"/>
      <c r="AY1031" s="128"/>
      <c r="AZ1031" s="128"/>
      <c r="BA1031" s="128"/>
      <c r="BB1031" s="128"/>
      <c r="BC1031" s="128"/>
      <c r="BD1031" s="128"/>
      <c r="BE1031" s="128"/>
      <c r="BF1031" s="128"/>
      <c r="BG1031" s="128"/>
      <c r="BH1031" s="128"/>
      <c r="BI1031" s="128"/>
      <c r="BJ1031" s="194"/>
    </row>
    <row r="1032" spans="1:62" s="195" customFormat="1" x14ac:dyDescent="0.2">
      <c r="A1032" s="144"/>
      <c r="B1032" s="144"/>
      <c r="C1032" s="124"/>
      <c r="D1032" s="124"/>
      <c r="E1032" s="124"/>
      <c r="F1032" s="124"/>
      <c r="G1032" s="124"/>
      <c r="H1032" s="124"/>
      <c r="I1032" s="176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5"/>
      <c r="Z1032" s="125"/>
      <c r="AA1032" s="125"/>
      <c r="AB1032" s="125"/>
      <c r="AC1032" s="126"/>
      <c r="AD1032" s="126"/>
      <c r="AE1032" s="126"/>
      <c r="AF1032" s="126"/>
      <c r="AG1032" s="126"/>
      <c r="AH1032" s="126"/>
      <c r="AI1032" s="126"/>
      <c r="AJ1032" s="126"/>
      <c r="AK1032" s="126"/>
      <c r="AL1032" s="127"/>
      <c r="AM1032" s="127"/>
      <c r="AN1032" s="127"/>
      <c r="AO1032" s="127"/>
      <c r="AP1032" s="127"/>
      <c r="AQ1032" s="127"/>
      <c r="AR1032" s="128"/>
      <c r="AS1032" s="128"/>
      <c r="AT1032" s="128"/>
      <c r="AU1032" s="128"/>
      <c r="AV1032" s="128"/>
      <c r="AW1032" s="128"/>
      <c r="AX1032" s="128"/>
      <c r="AY1032" s="128"/>
      <c r="AZ1032" s="128"/>
      <c r="BA1032" s="128"/>
      <c r="BB1032" s="128"/>
      <c r="BC1032" s="128"/>
      <c r="BD1032" s="128"/>
      <c r="BE1032" s="128"/>
      <c r="BF1032" s="128"/>
      <c r="BG1032" s="128"/>
      <c r="BH1032" s="128"/>
      <c r="BI1032" s="128"/>
      <c r="BJ1032" s="194"/>
    </row>
    <row r="1033" spans="1:62" s="195" customFormat="1" x14ac:dyDescent="0.2">
      <c r="A1033" s="144"/>
      <c r="B1033" s="144"/>
      <c r="C1033" s="124"/>
      <c r="D1033" s="124"/>
      <c r="E1033" s="124"/>
      <c r="F1033" s="124"/>
      <c r="G1033" s="124"/>
      <c r="H1033" s="124"/>
      <c r="I1033" s="176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5"/>
      <c r="Z1033" s="125"/>
      <c r="AA1033" s="125"/>
      <c r="AB1033" s="125"/>
      <c r="AC1033" s="126"/>
      <c r="AD1033" s="126"/>
      <c r="AE1033" s="126"/>
      <c r="AF1033" s="126"/>
      <c r="AG1033" s="126"/>
      <c r="AH1033" s="126"/>
      <c r="AI1033" s="126"/>
      <c r="AJ1033" s="126"/>
      <c r="AK1033" s="126"/>
      <c r="AL1033" s="127"/>
      <c r="AM1033" s="127"/>
      <c r="AN1033" s="127"/>
      <c r="AO1033" s="127"/>
      <c r="AP1033" s="127"/>
      <c r="AQ1033" s="127"/>
      <c r="AR1033" s="128"/>
      <c r="AS1033" s="128"/>
      <c r="AT1033" s="128"/>
      <c r="AU1033" s="128"/>
      <c r="AV1033" s="128"/>
      <c r="AW1033" s="128"/>
      <c r="AX1033" s="128"/>
      <c r="AY1033" s="128"/>
      <c r="AZ1033" s="128"/>
      <c r="BA1033" s="128"/>
      <c r="BB1033" s="128"/>
      <c r="BC1033" s="128"/>
      <c r="BD1033" s="128"/>
      <c r="BE1033" s="128"/>
      <c r="BF1033" s="128"/>
      <c r="BG1033" s="128"/>
      <c r="BH1033" s="128"/>
      <c r="BI1033" s="128"/>
      <c r="BJ1033" s="194"/>
    </row>
    <row r="1034" spans="1:62" s="195" customFormat="1" x14ac:dyDescent="0.2">
      <c r="A1034" s="144"/>
      <c r="B1034" s="144"/>
      <c r="C1034" s="124"/>
      <c r="D1034" s="124"/>
      <c r="E1034" s="124"/>
      <c r="F1034" s="124"/>
      <c r="G1034" s="124"/>
      <c r="H1034" s="124"/>
      <c r="I1034" s="176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5"/>
      <c r="Z1034" s="125"/>
      <c r="AA1034" s="125"/>
      <c r="AB1034" s="125"/>
      <c r="AC1034" s="126"/>
      <c r="AD1034" s="126"/>
      <c r="AE1034" s="126"/>
      <c r="AF1034" s="126"/>
      <c r="AG1034" s="126"/>
      <c r="AH1034" s="126"/>
      <c r="AI1034" s="126"/>
      <c r="AJ1034" s="126"/>
      <c r="AK1034" s="126"/>
      <c r="AL1034" s="127"/>
      <c r="AM1034" s="127"/>
      <c r="AN1034" s="127"/>
      <c r="AO1034" s="127"/>
      <c r="AP1034" s="127"/>
      <c r="AQ1034" s="127"/>
      <c r="AR1034" s="128"/>
      <c r="AS1034" s="128"/>
      <c r="AT1034" s="128"/>
      <c r="AU1034" s="128"/>
      <c r="AV1034" s="128"/>
      <c r="AW1034" s="128"/>
      <c r="AX1034" s="128"/>
      <c r="AY1034" s="128"/>
      <c r="AZ1034" s="128"/>
      <c r="BA1034" s="128"/>
      <c r="BB1034" s="128"/>
      <c r="BC1034" s="128"/>
      <c r="BD1034" s="128"/>
      <c r="BE1034" s="128"/>
      <c r="BF1034" s="128"/>
      <c r="BG1034" s="128"/>
      <c r="BH1034" s="128"/>
      <c r="BI1034" s="128"/>
      <c r="BJ1034" s="194"/>
    </row>
    <row r="1035" spans="1:62" s="195" customFormat="1" x14ac:dyDescent="0.2">
      <c r="A1035" s="144"/>
      <c r="B1035" s="144"/>
      <c r="C1035" s="124"/>
      <c r="D1035" s="124"/>
      <c r="E1035" s="124"/>
      <c r="F1035" s="124"/>
      <c r="G1035" s="124"/>
      <c r="H1035" s="124"/>
      <c r="I1035" s="176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5"/>
      <c r="Z1035" s="125"/>
      <c r="AA1035" s="125"/>
      <c r="AB1035" s="125"/>
      <c r="AC1035" s="126"/>
      <c r="AD1035" s="126"/>
      <c r="AE1035" s="126"/>
      <c r="AF1035" s="126"/>
      <c r="AG1035" s="126"/>
      <c r="AH1035" s="126"/>
      <c r="AI1035" s="126"/>
      <c r="AJ1035" s="126"/>
      <c r="AK1035" s="126"/>
      <c r="AL1035" s="127"/>
      <c r="AM1035" s="127"/>
      <c r="AN1035" s="127"/>
      <c r="AO1035" s="127"/>
      <c r="AP1035" s="127"/>
      <c r="AQ1035" s="127"/>
      <c r="AR1035" s="128"/>
      <c r="AS1035" s="128"/>
      <c r="AT1035" s="128"/>
      <c r="AU1035" s="128"/>
      <c r="AV1035" s="128"/>
      <c r="AW1035" s="128"/>
      <c r="AX1035" s="128"/>
      <c r="AY1035" s="128"/>
      <c r="AZ1035" s="128"/>
      <c r="BA1035" s="128"/>
      <c r="BB1035" s="128"/>
      <c r="BC1035" s="128"/>
      <c r="BD1035" s="128"/>
      <c r="BE1035" s="128"/>
      <c r="BF1035" s="128"/>
      <c r="BG1035" s="128"/>
      <c r="BH1035" s="128"/>
      <c r="BI1035" s="128"/>
      <c r="BJ1035" s="194"/>
    </row>
    <row r="1036" spans="1:62" s="195" customFormat="1" x14ac:dyDescent="0.2">
      <c r="A1036" s="144"/>
      <c r="B1036" s="144"/>
      <c r="C1036" s="124"/>
      <c r="D1036" s="124"/>
      <c r="E1036" s="124"/>
      <c r="F1036" s="124"/>
      <c r="G1036" s="124"/>
      <c r="H1036" s="124"/>
      <c r="I1036" s="176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5"/>
      <c r="Z1036" s="125"/>
      <c r="AA1036" s="125"/>
      <c r="AB1036" s="125"/>
      <c r="AC1036" s="126"/>
      <c r="AD1036" s="126"/>
      <c r="AE1036" s="126"/>
      <c r="AF1036" s="126"/>
      <c r="AG1036" s="126"/>
      <c r="AH1036" s="126"/>
      <c r="AI1036" s="126"/>
      <c r="AJ1036" s="126"/>
      <c r="AK1036" s="126"/>
      <c r="AL1036" s="127"/>
      <c r="AM1036" s="127"/>
      <c r="AN1036" s="127"/>
      <c r="AO1036" s="127"/>
      <c r="AP1036" s="127"/>
      <c r="AQ1036" s="127"/>
      <c r="AR1036" s="128"/>
      <c r="AS1036" s="128"/>
      <c r="AT1036" s="128"/>
      <c r="AU1036" s="128"/>
      <c r="AV1036" s="128"/>
      <c r="AW1036" s="128"/>
      <c r="AX1036" s="128"/>
      <c r="AY1036" s="128"/>
      <c r="AZ1036" s="128"/>
      <c r="BA1036" s="128"/>
      <c r="BB1036" s="128"/>
      <c r="BC1036" s="128"/>
      <c r="BD1036" s="128"/>
      <c r="BE1036" s="128"/>
      <c r="BF1036" s="128"/>
      <c r="BG1036" s="128"/>
      <c r="BH1036" s="128"/>
      <c r="BI1036" s="128"/>
      <c r="BJ1036" s="194"/>
    </row>
    <row r="1037" spans="1:62" s="195" customFormat="1" x14ac:dyDescent="0.2">
      <c r="A1037" s="144"/>
      <c r="B1037" s="144"/>
      <c r="C1037" s="124"/>
      <c r="D1037" s="124"/>
      <c r="E1037" s="124"/>
      <c r="F1037" s="124"/>
      <c r="G1037" s="124"/>
      <c r="H1037" s="124"/>
      <c r="I1037" s="176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5"/>
      <c r="Z1037" s="125"/>
      <c r="AA1037" s="125"/>
      <c r="AB1037" s="125"/>
      <c r="AC1037" s="126"/>
      <c r="AD1037" s="126"/>
      <c r="AE1037" s="126"/>
      <c r="AF1037" s="126"/>
      <c r="AG1037" s="126"/>
      <c r="AH1037" s="126"/>
      <c r="AI1037" s="126"/>
      <c r="AJ1037" s="126"/>
      <c r="AK1037" s="126"/>
      <c r="AL1037" s="127"/>
      <c r="AM1037" s="127"/>
      <c r="AN1037" s="127"/>
      <c r="AO1037" s="127"/>
      <c r="AP1037" s="127"/>
      <c r="AQ1037" s="127"/>
      <c r="AR1037" s="128"/>
      <c r="AS1037" s="128"/>
      <c r="AT1037" s="128"/>
      <c r="AU1037" s="128"/>
      <c r="AV1037" s="128"/>
      <c r="AW1037" s="128"/>
      <c r="AX1037" s="128"/>
      <c r="AY1037" s="128"/>
      <c r="AZ1037" s="128"/>
      <c r="BA1037" s="128"/>
      <c r="BB1037" s="128"/>
      <c r="BC1037" s="128"/>
      <c r="BD1037" s="128"/>
      <c r="BE1037" s="128"/>
      <c r="BF1037" s="128"/>
      <c r="BG1037" s="128"/>
      <c r="BH1037" s="128"/>
      <c r="BI1037" s="128"/>
      <c r="BJ1037" s="194"/>
    </row>
    <row r="1038" spans="1:62" s="195" customFormat="1" x14ac:dyDescent="0.2">
      <c r="A1038" s="144"/>
      <c r="B1038" s="144"/>
      <c r="C1038" s="124"/>
      <c r="D1038" s="124"/>
      <c r="E1038" s="124"/>
      <c r="F1038" s="124"/>
      <c r="G1038" s="124"/>
      <c r="H1038" s="124"/>
      <c r="I1038" s="176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5"/>
      <c r="Z1038" s="125"/>
      <c r="AA1038" s="125"/>
      <c r="AB1038" s="125"/>
      <c r="AC1038" s="126"/>
      <c r="AD1038" s="126"/>
      <c r="AE1038" s="126"/>
      <c r="AF1038" s="126"/>
      <c r="AG1038" s="126"/>
      <c r="AH1038" s="126"/>
      <c r="AI1038" s="126"/>
      <c r="AJ1038" s="126"/>
      <c r="AK1038" s="126"/>
      <c r="AL1038" s="127"/>
      <c r="AM1038" s="127"/>
      <c r="AN1038" s="127"/>
      <c r="AO1038" s="127"/>
      <c r="AP1038" s="127"/>
      <c r="AQ1038" s="127"/>
      <c r="AR1038" s="128"/>
      <c r="AS1038" s="128"/>
      <c r="AT1038" s="128"/>
      <c r="AU1038" s="128"/>
      <c r="AV1038" s="128"/>
      <c r="AW1038" s="128"/>
      <c r="AX1038" s="128"/>
      <c r="AY1038" s="128"/>
      <c r="AZ1038" s="128"/>
      <c r="BA1038" s="128"/>
      <c r="BB1038" s="128"/>
      <c r="BC1038" s="128"/>
      <c r="BD1038" s="128"/>
      <c r="BE1038" s="128"/>
      <c r="BF1038" s="128"/>
      <c r="BG1038" s="128"/>
      <c r="BH1038" s="128"/>
      <c r="BI1038" s="128"/>
      <c r="BJ1038" s="194"/>
    </row>
    <row r="1039" spans="1:62" s="195" customFormat="1" x14ac:dyDescent="0.2">
      <c r="A1039" s="144"/>
      <c r="B1039" s="144"/>
      <c r="C1039" s="124"/>
      <c r="D1039" s="124"/>
      <c r="E1039" s="124"/>
      <c r="F1039" s="124"/>
      <c r="G1039" s="124"/>
      <c r="H1039" s="124"/>
      <c r="I1039" s="176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5"/>
      <c r="Z1039" s="125"/>
      <c r="AA1039" s="125"/>
      <c r="AB1039" s="125"/>
      <c r="AC1039" s="126"/>
      <c r="AD1039" s="126"/>
      <c r="AE1039" s="126"/>
      <c r="AF1039" s="126"/>
      <c r="AG1039" s="126"/>
      <c r="AH1039" s="126"/>
      <c r="AI1039" s="126"/>
      <c r="AJ1039" s="126"/>
      <c r="AK1039" s="126"/>
      <c r="AL1039" s="127"/>
      <c r="AM1039" s="127"/>
      <c r="AN1039" s="127"/>
      <c r="AO1039" s="127"/>
      <c r="AP1039" s="127"/>
      <c r="AQ1039" s="127"/>
      <c r="AR1039" s="128"/>
      <c r="AS1039" s="128"/>
      <c r="AT1039" s="128"/>
      <c r="AU1039" s="128"/>
      <c r="AV1039" s="128"/>
      <c r="AW1039" s="128"/>
      <c r="AX1039" s="128"/>
      <c r="AY1039" s="128"/>
      <c r="AZ1039" s="128"/>
      <c r="BA1039" s="128"/>
      <c r="BB1039" s="128"/>
      <c r="BC1039" s="128"/>
      <c r="BD1039" s="128"/>
      <c r="BE1039" s="128"/>
      <c r="BF1039" s="128"/>
      <c r="BG1039" s="128"/>
      <c r="BH1039" s="128"/>
      <c r="BI1039" s="128"/>
      <c r="BJ1039" s="194"/>
    </row>
    <row r="1040" spans="1:62" s="195" customFormat="1" x14ac:dyDescent="0.2">
      <c r="A1040" s="144"/>
      <c r="B1040" s="144"/>
      <c r="C1040" s="124"/>
      <c r="D1040" s="124"/>
      <c r="E1040" s="124"/>
      <c r="F1040" s="124"/>
      <c r="G1040" s="124"/>
      <c r="H1040" s="124"/>
      <c r="I1040" s="176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5"/>
      <c r="Z1040" s="125"/>
      <c r="AA1040" s="125"/>
      <c r="AB1040" s="125"/>
      <c r="AC1040" s="126"/>
      <c r="AD1040" s="126"/>
      <c r="AE1040" s="126"/>
      <c r="AF1040" s="126"/>
      <c r="AG1040" s="126"/>
      <c r="AH1040" s="126"/>
      <c r="AI1040" s="126"/>
      <c r="AJ1040" s="126"/>
      <c r="AK1040" s="126"/>
      <c r="AL1040" s="127"/>
      <c r="AM1040" s="127"/>
      <c r="AN1040" s="127"/>
      <c r="AO1040" s="127"/>
      <c r="AP1040" s="127"/>
      <c r="AQ1040" s="127"/>
      <c r="AR1040" s="128"/>
      <c r="AS1040" s="128"/>
      <c r="AT1040" s="128"/>
      <c r="AU1040" s="128"/>
      <c r="AV1040" s="128"/>
      <c r="AW1040" s="128"/>
      <c r="AX1040" s="128"/>
      <c r="AY1040" s="128"/>
      <c r="AZ1040" s="128"/>
      <c r="BA1040" s="128"/>
      <c r="BB1040" s="128"/>
      <c r="BC1040" s="128"/>
      <c r="BD1040" s="128"/>
      <c r="BE1040" s="128"/>
      <c r="BF1040" s="128"/>
      <c r="BG1040" s="128"/>
      <c r="BH1040" s="128"/>
      <c r="BI1040" s="128"/>
      <c r="BJ1040" s="194"/>
    </row>
    <row r="1041" spans="1:62" s="195" customFormat="1" x14ac:dyDescent="0.2">
      <c r="A1041" s="144"/>
      <c r="B1041" s="144"/>
      <c r="C1041" s="124"/>
      <c r="D1041" s="124"/>
      <c r="E1041" s="124"/>
      <c r="F1041" s="124"/>
      <c r="G1041" s="124"/>
      <c r="H1041" s="124"/>
      <c r="I1041" s="176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5"/>
      <c r="Z1041" s="125"/>
      <c r="AA1041" s="125"/>
      <c r="AB1041" s="125"/>
      <c r="AC1041" s="126"/>
      <c r="AD1041" s="126"/>
      <c r="AE1041" s="126"/>
      <c r="AF1041" s="126"/>
      <c r="AG1041" s="126"/>
      <c r="AH1041" s="126"/>
      <c r="AI1041" s="126"/>
      <c r="AJ1041" s="126"/>
      <c r="AK1041" s="126"/>
      <c r="AL1041" s="127"/>
      <c r="AM1041" s="127"/>
      <c r="AN1041" s="127"/>
      <c r="AO1041" s="127"/>
      <c r="AP1041" s="127"/>
      <c r="AQ1041" s="127"/>
      <c r="AR1041" s="128"/>
      <c r="AS1041" s="128"/>
      <c r="AT1041" s="128"/>
      <c r="AU1041" s="128"/>
      <c r="AV1041" s="128"/>
      <c r="AW1041" s="128"/>
      <c r="AX1041" s="128"/>
      <c r="AY1041" s="128"/>
      <c r="AZ1041" s="128"/>
      <c r="BA1041" s="128"/>
      <c r="BB1041" s="128"/>
      <c r="BC1041" s="128"/>
      <c r="BD1041" s="128"/>
      <c r="BE1041" s="128"/>
      <c r="BF1041" s="128"/>
      <c r="BG1041" s="128"/>
      <c r="BH1041" s="128"/>
      <c r="BI1041" s="128"/>
      <c r="BJ1041" s="194"/>
    </row>
    <row r="1042" spans="1:62" s="195" customFormat="1" x14ac:dyDescent="0.2">
      <c r="A1042" s="144"/>
      <c r="B1042" s="144"/>
      <c r="C1042" s="124"/>
      <c r="D1042" s="124"/>
      <c r="E1042" s="124"/>
      <c r="F1042" s="124"/>
      <c r="G1042" s="124"/>
      <c r="H1042" s="124"/>
      <c r="I1042" s="176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5"/>
      <c r="Z1042" s="125"/>
      <c r="AA1042" s="125"/>
      <c r="AB1042" s="125"/>
      <c r="AC1042" s="126"/>
      <c r="AD1042" s="126"/>
      <c r="AE1042" s="126"/>
      <c r="AF1042" s="126"/>
      <c r="AG1042" s="126"/>
      <c r="AH1042" s="126"/>
      <c r="AI1042" s="126"/>
      <c r="AJ1042" s="126"/>
      <c r="AK1042" s="126"/>
      <c r="AL1042" s="127"/>
      <c r="AM1042" s="127"/>
      <c r="AN1042" s="127"/>
      <c r="AO1042" s="127"/>
      <c r="AP1042" s="127"/>
      <c r="AQ1042" s="127"/>
      <c r="AR1042" s="128"/>
      <c r="AS1042" s="128"/>
      <c r="AT1042" s="128"/>
      <c r="AU1042" s="128"/>
      <c r="AV1042" s="128"/>
      <c r="AW1042" s="128"/>
      <c r="AX1042" s="128"/>
      <c r="AY1042" s="128"/>
      <c r="AZ1042" s="128"/>
      <c r="BA1042" s="128"/>
      <c r="BB1042" s="128"/>
      <c r="BC1042" s="128"/>
      <c r="BD1042" s="128"/>
      <c r="BE1042" s="128"/>
      <c r="BF1042" s="128"/>
      <c r="BG1042" s="128"/>
      <c r="BH1042" s="128"/>
      <c r="BI1042" s="128"/>
      <c r="BJ1042" s="194"/>
    </row>
    <row r="1043" spans="1:62" s="195" customFormat="1" x14ac:dyDescent="0.2">
      <c r="A1043" s="144"/>
      <c r="B1043" s="144"/>
      <c r="C1043" s="124"/>
      <c r="D1043" s="124"/>
      <c r="E1043" s="124"/>
      <c r="F1043" s="124"/>
      <c r="G1043" s="124"/>
      <c r="H1043" s="124"/>
      <c r="I1043" s="176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5"/>
      <c r="Z1043" s="125"/>
      <c r="AA1043" s="125"/>
      <c r="AB1043" s="125"/>
      <c r="AC1043" s="126"/>
      <c r="AD1043" s="126"/>
      <c r="AE1043" s="126"/>
      <c r="AF1043" s="126"/>
      <c r="AG1043" s="126"/>
      <c r="AH1043" s="126"/>
      <c r="AI1043" s="126"/>
      <c r="AJ1043" s="126"/>
      <c r="AK1043" s="126"/>
      <c r="AL1043" s="127"/>
      <c r="AM1043" s="127"/>
      <c r="AN1043" s="127"/>
      <c r="AO1043" s="127"/>
      <c r="AP1043" s="127"/>
      <c r="AQ1043" s="127"/>
      <c r="AR1043" s="128"/>
      <c r="AS1043" s="128"/>
      <c r="AT1043" s="128"/>
      <c r="AU1043" s="128"/>
      <c r="AV1043" s="128"/>
      <c r="AW1043" s="128"/>
      <c r="AX1043" s="128"/>
      <c r="AY1043" s="128"/>
      <c r="AZ1043" s="128"/>
      <c r="BA1043" s="128"/>
      <c r="BB1043" s="128"/>
      <c r="BC1043" s="128"/>
      <c r="BD1043" s="128"/>
      <c r="BE1043" s="128"/>
      <c r="BF1043" s="128"/>
      <c r="BG1043" s="128"/>
      <c r="BH1043" s="128"/>
      <c r="BI1043" s="128"/>
      <c r="BJ1043" s="194"/>
    </row>
    <row r="1044" spans="1:62" s="195" customFormat="1" x14ac:dyDescent="0.2">
      <c r="A1044" s="144"/>
      <c r="B1044" s="144"/>
      <c r="C1044" s="124"/>
      <c r="D1044" s="124"/>
      <c r="E1044" s="124"/>
      <c r="F1044" s="124"/>
      <c r="G1044" s="124"/>
      <c r="H1044" s="124"/>
      <c r="I1044" s="176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5"/>
      <c r="Z1044" s="125"/>
      <c r="AA1044" s="125"/>
      <c r="AB1044" s="125"/>
      <c r="AC1044" s="126"/>
      <c r="AD1044" s="126"/>
      <c r="AE1044" s="126"/>
      <c r="AF1044" s="126"/>
      <c r="AG1044" s="126"/>
      <c r="AH1044" s="126"/>
      <c r="AI1044" s="126"/>
      <c r="AJ1044" s="126"/>
      <c r="AK1044" s="126"/>
      <c r="AL1044" s="127"/>
      <c r="AM1044" s="127"/>
      <c r="AN1044" s="127"/>
      <c r="AO1044" s="127"/>
      <c r="AP1044" s="127"/>
      <c r="AQ1044" s="127"/>
      <c r="AR1044" s="128"/>
      <c r="AS1044" s="128"/>
      <c r="AT1044" s="128"/>
      <c r="AU1044" s="128"/>
      <c r="AV1044" s="128"/>
      <c r="AW1044" s="128"/>
      <c r="AX1044" s="128"/>
      <c r="AY1044" s="128"/>
      <c r="AZ1044" s="128"/>
      <c r="BA1044" s="128"/>
      <c r="BB1044" s="128"/>
      <c r="BC1044" s="128"/>
      <c r="BD1044" s="128"/>
      <c r="BE1044" s="128"/>
      <c r="BF1044" s="128"/>
      <c r="BG1044" s="128"/>
      <c r="BH1044" s="128"/>
      <c r="BI1044" s="128"/>
      <c r="BJ1044" s="194"/>
    </row>
    <row r="1045" spans="1:62" s="195" customFormat="1" x14ac:dyDescent="0.2">
      <c r="A1045" s="144"/>
      <c r="B1045" s="144"/>
      <c r="C1045" s="124"/>
      <c r="D1045" s="124"/>
      <c r="E1045" s="124"/>
      <c r="F1045" s="124"/>
      <c r="G1045" s="124"/>
      <c r="H1045" s="124"/>
      <c r="I1045" s="176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5"/>
      <c r="Z1045" s="125"/>
      <c r="AA1045" s="125"/>
      <c r="AB1045" s="125"/>
      <c r="AC1045" s="126"/>
      <c r="AD1045" s="126"/>
      <c r="AE1045" s="126"/>
      <c r="AF1045" s="126"/>
      <c r="AG1045" s="126"/>
      <c r="AH1045" s="126"/>
      <c r="AI1045" s="126"/>
      <c r="AJ1045" s="126"/>
      <c r="AK1045" s="126"/>
      <c r="AL1045" s="127"/>
      <c r="AM1045" s="127"/>
      <c r="AN1045" s="127"/>
      <c r="AO1045" s="127"/>
      <c r="AP1045" s="127"/>
      <c r="AQ1045" s="127"/>
      <c r="AR1045" s="128"/>
      <c r="AS1045" s="128"/>
      <c r="AT1045" s="128"/>
      <c r="AU1045" s="128"/>
      <c r="AV1045" s="128"/>
      <c r="AW1045" s="128"/>
      <c r="AX1045" s="128"/>
      <c r="AY1045" s="128"/>
      <c r="AZ1045" s="128"/>
      <c r="BA1045" s="128"/>
      <c r="BB1045" s="128"/>
      <c r="BC1045" s="128"/>
      <c r="BD1045" s="128"/>
      <c r="BE1045" s="128"/>
      <c r="BF1045" s="128"/>
      <c r="BG1045" s="128"/>
      <c r="BH1045" s="128"/>
      <c r="BI1045" s="128"/>
      <c r="BJ1045" s="194"/>
    </row>
    <row r="1046" spans="1:62" s="195" customFormat="1" x14ac:dyDescent="0.2">
      <c r="A1046" s="144"/>
      <c r="B1046" s="144"/>
      <c r="C1046" s="124"/>
      <c r="D1046" s="124"/>
      <c r="E1046" s="124"/>
      <c r="F1046" s="124"/>
      <c r="G1046" s="124"/>
      <c r="H1046" s="124"/>
      <c r="I1046" s="176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5"/>
      <c r="Z1046" s="125"/>
      <c r="AA1046" s="125"/>
      <c r="AB1046" s="125"/>
      <c r="AC1046" s="126"/>
      <c r="AD1046" s="126"/>
      <c r="AE1046" s="126"/>
      <c r="AF1046" s="126"/>
      <c r="AG1046" s="126"/>
      <c r="AH1046" s="126"/>
      <c r="AI1046" s="126"/>
      <c r="AJ1046" s="126"/>
      <c r="AK1046" s="126"/>
      <c r="AL1046" s="127"/>
      <c r="AM1046" s="127"/>
      <c r="AN1046" s="127"/>
      <c r="AO1046" s="127"/>
      <c r="AP1046" s="127"/>
      <c r="AQ1046" s="127"/>
      <c r="AR1046" s="128"/>
      <c r="AS1046" s="128"/>
      <c r="AT1046" s="128"/>
      <c r="AU1046" s="128"/>
      <c r="AV1046" s="128"/>
      <c r="AW1046" s="128"/>
      <c r="AX1046" s="128"/>
      <c r="AY1046" s="128"/>
      <c r="AZ1046" s="128"/>
      <c r="BA1046" s="128"/>
      <c r="BB1046" s="128"/>
      <c r="BC1046" s="128"/>
      <c r="BD1046" s="128"/>
      <c r="BE1046" s="128"/>
      <c r="BF1046" s="128"/>
      <c r="BG1046" s="128"/>
      <c r="BH1046" s="128"/>
      <c r="BI1046" s="128"/>
      <c r="BJ1046" s="194"/>
    </row>
    <row r="1047" spans="1:62" s="195" customFormat="1" x14ac:dyDescent="0.2">
      <c r="A1047" s="144"/>
      <c r="B1047" s="144"/>
      <c r="C1047" s="124"/>
      <c r="D1047" s="124"/>
      <c r="E1047" s="124"/>
      <c r="F1047" s="124"/>
      <c r="G1047" s="124"/>
      <c r="H1047" s="124"/>
      <c r="I1047" s="176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5"/>
      <c r="Z1047" s="125"/>
      <c r="AA1047" s="125"/>
      <c r="AB1047" s="125"/>
      <c r="AC1047" s="126"/>
      <c r="AD1047" s="126"/>
      <c r="AE1047" s="126"/>
      <c r="AF1047" s="126"/>
      <c r="AG1047" s="126"/>
      <c r="AH1047" s="126"/>
      <c r="AI1047" s="126"/>
      <c r="AJ1047" s="126"/>
      <c r="AK1047" s="126"/>
      <c r="AL1047" s="127"/>
      <c r="AM1047" s="127"/>
      <c r="AN1047" s="127"/>
      <c r="AO1047" s="127"/>
      <c r="AP1047" s="127"/>
      <c r="AQ1047" s="127"/>
      <c r="AR1047" s="128"/>
      <c r="AS1047" s="128"/>
      <c r="AT1047" s="128"/>
      <c r="AU1047" s="128"/>
      <c r="AV1047" s="128"/>
      <c r="AW1047" s="128"/>
      <c r="AX1047" s="128"/>
      <c r="AY1047" s="128"/>
      <c r="AZ1047" s="128"/>
      <c r="BA1047" s="128"/>
      <c r="BB1047" s="128"/>
      <c r="BC1047" s="128"/>
      <c r="BD1047" s="128"/>
      <c r="BE1047" s="128"/>
      <c r="BF1047" s="128"/>
      <c r="BG1047" s="128"/>
      <c r="BH1047" s="128"/>
      <c r="BI1047" s="128"/>
      <c r="BJ1047" s="194"/>
    </row>
    <row r="1048" spans="1:62" s="195" customFormat="1" x14ac:dyDescent="0.2">
      <c r="A1048" s="144"/>
      <c r="B1048" s="144"/>
      <c r="C1048" s="124"/>
      <c r="D1048" s="124"/>
      <c r="E1048" s="124"/>
      <c r="F1048" s="124"/>
      <c r="G1048" s="124"/>
      <c r="H1048" s="124"/>
      <c r="I1048" s="176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5"/>
      <c r="Z1048" s="125"/>
      <c r="AA1048" s="125"/>
      <c r="AB1048" s="125"/>
      <c r="AC1048" s="126"/>
      <c r="AD1048" s="126"/>
      <c r="AE1048" s="126"/>
      <c r="AF1048" s="126"/>
      <c r="AG1048" s="126"/>
      <c r="AH1048" s="126"/>
      <c r="AI1048" s="126"/>
      <c r="AJ1048" s="126"/>
      <c r="AK1048" s="126"/>
      <c r="AL1048" s="127"/>
      <c r="AM1048" s="127"/>
      <c r="AN1048" s="127"/>
      <c r="AO1048" s="127"/>
      <c r="AP1048" s="127"/>
      <c r="AQ1048" s="127"/>
      <c r="AR1048" s="128"/>
      <c r="AS1048" s="128"/>
      <c r="AT1048" s="128"/>
      <c r="AU1048" s="128"/>
      <c r="AV1048" s="128"/>
      <c r="AW1048" s="128"/>
      <c r="AX1048" s="128"/>
      <c r="AY1048" s="128"/>
      <c r="AZ1048" s="128"/>
      <c r="BA1048" s="128"/>
      <c r="BB1048" s="128"/>
      <c r="BC1048" s="128"/>
      <c r="BD1048" s="128"/>
      <c r="BE1048" s="128"/>
      <c r="BF1048" s="128"/>
      <c r="BG1048" s="128"/>
      <c r="BH1048" s="128"/>
      <c r="BI1048" s="128"/>
      <c r="BJ1048" s="194"/>
    </row>
    <row r="1049" spans="1:62" s="195" customFormat="1" x14ac:dyDescent="0.2">
      <c r="A1049" s="144"/>
      <c r="B1049" s="144"/>
      <c r="C1049" s="124"/>
      <c r="D1049" s="124"/>
      <c r="E1049" s="124"/>
      <c r="F1049" s="124"/>
      <c r="G1049" s="124"/>
      <c r="H1049" s="124"/>
      <c r="I1049" s="176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5"/>
      <c r="Z1049" s="125"/>
      <c r="AA1049" s="125"/>
      <c r="AB1049" s="125"/>
      <c r="AC1049" s="126"/>
      <c r="AD1049" s="126"/>
      <c r="AE1049" s="126"/>
      <c r="AF1049" s="126"/>
      <c r="AG1049" s="126"/>
      <c r="AH1049" s="126"/>
      <c r="AI1049" s="126"/>
      <c r="AJ1049" s="126"/>
      <c r="AK1049" s="126"/>
      <c r="AL1049" s="127"/>
      <c r="AM1049" s="127"/>
      <c r="AN1049" s="127"/>
      <c r="AO1049" s="127"/>
      <c r="AP1049" s="127"/>
      <c r="AQ1049" s="127"/>
      <c r="AR1049" s="128"/>
      <c r="AS1049" s="128"/>
      <c r="AT1049" s="128"/>
      <c r="AU1049" s="128"/>
      <c r="AV1049" s="128"/>
      <c r="AW1049" s="128"/>
      <c r="AX1049" s="128"/>
      <c r="AY1049" s="128"/>
      <c r="AZ1049" s="128"/>
      <c r="BA1049" s="128"/>
      <c r="BB1049" s="128"/>
      <c r="BC1049" s="128"/>
      <c r="BD1049" s="128"/>
      <c r="BE1049" s="128"/>
      <c r="BF1049" s="128"/>
      <c r="BG1049" s="128"/>
      <c r="BH1049" s="128"/>
      <c r="BI1049" s="128"/>
      <c r="BJ1049" s="194"/>
    </row>
    <row r="1050" spans="1:62" s="195" customFormat="1" x14ac:dyDescent="0.2">
      <c r="A1050" s="144"/>
      <c r="B1050" s="144"/>
      <c r="C1050" s="124"/>
      <c r="D1050" s="124"/>
      <c r="E1050" s="124"/>
      <c r="F1050" s="124"/>
      <c r="G1050" s="124"/>
      <c r="H1050" s="124"/>
      <c r="I1050" s="176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5"/>
      <c r="Z1050" s="125"/>
      <c r="AA1050" s="125"/>
      <c r="AB1050" s="125"/>
      <c r="AC1050" s="126"/>
      <c r="AD1050" s="126"/>
      <c r="AE1050" s="126"/>
      <c r="AF1050" s="126"/>
      <c r="AG1050" s="126"/>
      <c r="AH1050" s="126"/>
      <c r="AI1050" s="126"/>
      <c r="AJ1050" s="126"/>
      <c r="AK1050" s="126"/>
      <c r="AL1050" s="127"/>
      <c r="AM1050" s="127"/>
      <c r="AN1050" s="127"/>
      <c r="AO1050" s="127"/>
      <c r="AP1050" s="127"/>
      <c r="AQ1050" s="127"/>
      <c r="AR1050" s="128"/>
      <c r="AS1050" s="128"/>
      <c r="AT1050" s="128"/>
      <c r="AU1050" s="128"/>
      <c r="AV1050" s="128"/>
      <c r="AW1050" s="128"/>
      <c r="AX1050" s="128"/>
      <c r="AY1050" s="128"/>
      <c r="AZ1050" s="128"/>
      <c r="BA1050" s="128"/>
      <c r="BB1050" s="128"/>
      <c r="BC1050" s="128"/>
      <c r="BD1050" s="128"/>
      <c r="BE1050" s="128"/>
      <c r="BF1050" s="128"/>
      <c r="BG1050" s="128"/>
      <c r="BH1050" s="128"/>
      <c r="BI1050" s="128"/>
      <c r="BJ1050" s="194"/>
    </row>
    <row r="1051" spans="1:62" s="195" customFormat="1" x14ac:dyDescent="0.2">
      <c r="A1051" s="144"/>
      <c r="B1051" s="144"/>
      <c r="C1051" s="124"/>
      <c r="D1051" s="124"/>
      <c r="E1051" s="124"/>
      <c r="F1051" s="124"/>
      <c r="G1051" s="124"/>
      <c r="H1051" s="124"/>
      <c r="I1051" s="176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5"/>
      <c r="Z1051" s="125"/>
      <c r="AA1051" s="125"/>
      <c r="AB1051" s="125"/>
      <c r="AC1051" s="126"/>
      <c r="AD1051" s="126"/>
      <c r="AE1051" s="126"/>
      <c r="AF1051" s="126"/>
      <c r="AG1051" s="126"/>
      <c r="AH1051" s="126"/>
      <c r="AI1051" s="126"/>
      <c r="AJ1051" s="126"/>
      <c r="AK1051" s="126"/>
      <c r="AL1051" s="127"/>
      <c r="AM1051" s="127"/>
      <c r="AN1051" s="127"/>
      <c r="AO1051" s="127"/>
      <c r="AP1051" s="127"/>
      <c r="AQ1051" s="127"/>
      <c r="AR1051" s="128"/>
      <c r="AS1051" s="128"/>
      <c r="AT1051" s="128"/>
      <c r="AU1051" s="128"/>
      <c r="AV1051" s="128"/>
      <c r="AW1051" s="128"/>
      <c r="AX1051" s="128"/>
      <c r="AY1051" s="128"/>
      <c r="AZ1051" s="128"/>
      <c r="BA1051" s="128"/>
      <c r="BB1051" s="128"/>
      <c r="BC1051" s="128"/>
      <c r="BD1051" s="128"/>
      <c r="BE1051" s="128"/>
      <c r="BF1051" s="128"/>
      <c r="BG1051" s="128"/>
      <c r="BH1051" s="128"/>
      <c r="BI1051" s="128"/>
      <c r="BJ1051" s="194"/>
    </row>
    <row r="1052" spans="1:62" s="195" customFormat="1" x14ac:dyDescent="0.2">
      <c r="A1052" s="144"/>
      <c r="B1052" s="144"/>
      <c r="C1052" s="124"/>
      <c r="D1052" s="124"/>
      <c r="E1052" s="124"/>
      <c r="F1052" s="124"/>
      <c r="G1052" s="124"/>
      <c r="H1052" s="124"/>
      <c r="I1052" s="176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5"/>
      <c r="Z1052" s="125"/>
      <c r="AA1052" s="125"/>
      <c r="AB1052" s="125"/>
      <c r="AC1052" s="126"/>
      <c r="AD1052" s="126"/>
      <c r="AE1052" s="126"/>
      <c r="AF1052" s="126"/>
      <c r="AG1052" s="126"/>
      <c r="AH1052" s="126"/>
      <c r="AI1052" s="126"/>
      <c r="AJ1052" s="126"/>
      <c r="AK1052" s="126"/>
      <c r="AL1052" s="127"/>
      <c r="AM1052" s="127"/>
      <c r="AN1052" s="127"/>
      <c r="AO1052" s="127"/>
      <c r="AP1052" s="127"/>
      <c r="AQ1052" s="127"/>
      <c r="AR1052" s="128"/>
      <c r="AS1052" s="128"/>
      <c r="AT1052" s="128"/>
      <c r="AU1052" s="128"/>
      <c r="AV1052" s="128"/>
      <c r="AW1052" s="128"/>
      <c r="AX1052" s="128"/>
      <c r="AY1052" s="128"/>
      <c r="AZ1052" s="128"/>
      <c r="BA1052" s="128"/>
      <c r="BB1052" s="128"/>
      <c r="BC1052" s="128"/>
      <c r="BD1052" s="128"/>
      <c r="BE1052" s="128"/>
      <c r="BF1052" s="128"/>
      <c r="BG1052" s="128"/>
      <c r="BH1052" s="128"/>
      <c r="BI1052" s="128"/>
      <c r="BJ1052" s="194"/>
    </row>
    <row r="1053" spans="1:62" s="195" customFormat="1" x14ac:dyDescent="0.2">
      <c r="A1053" s="144"/>
      <c r="B1053" s="144"/>
      <c r="C1053" s="124"/>
      <c r="D1053" s="124"/>
      <c r="E1053" s="124"/>
      <c r="F1053" s="124"/>
      <c r="G1053" s="124"/>
      <c r="H1053" s="124"/>
      <c r="I1053" s="176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5"/>
      <c r="Z1053" s="125"/>
      <c r="AA1053" s="125"/>
      <c r="AB1053" s="125"/>
      <c r="AC1053" s="126"/>
      <c r="AD1053" s="126"/>
      <c r="AE1053" s="126"/>
      <c r="AF1053" s="126"/>
      <c r="AG1053" s="126"/>
      <c r="AH1053" s="126"/>
      <c r="AI1053" s="126"/>
      <c r="AJ1053" s="126"/>
      <c r="AK1053" s="126"/>
      <c r="AL1053" s="127"/>
      <c r="AM1053" s="127"/>
      <c r="AN1053" s="127"/>
      <c r="AO1053" s="127"/>
      <c r="AP1053" s="127"/>
      <c r="AQ1053" s="127"/>
      <c r="AR1053" s="128"/>
      <c r="AS1053" s="128"/>
      <c r="AT1053" s="128"/>
      <c r="AU1053" s="128"/>
      <c r="AV1053" s="128"/>
      <c r="AW1053" s="128"/>
      <c r="AX1053" s="128"/>
      <c r="AY1053" s="128"/>
      <c r="AZ1053" s="128"/>
      <c r="BA1053" s="128"/>
      <c r="BB1053" s="128"/>
      <c r="BC1053" s="128"/>
      <c r="BD1053" s="128"/>
      <c r="BE1053" s="128"/>
      <c r="BF1053" s="128"/>
      <c r="BG1053" s="128"/>
      <c r="BH1053" s="128"/>
      <c r="BI1053" s="128"/>
      <c r="BJ1053" s="194"/>
    </row>
    <row r="1054" spans="1:62" s="195" customFormat="1" x14ac:dyDescent="0.2">
      <c r="A1054" s="144"/>
      <c r="B1054" s="144"/>
      <c r="C1054" s="124"/>
      <c r="D1054" s="124"/>
      <c r="E1054" s="124"/>
      <c r="F1054" s="124"/>
      <c r="G1054" s="124"/>
      <c r="H1054" s="124"/>
      <c r="I1054" s="176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5"/>
      <c r="Z1054" s="125"/>
      <c r="AA1054" s="125"/>
      <c r="AB1054" s="125"/>
      <c r="AC1054" s="126"/>
      <c r="AD1054" s="126"/>
      <c r="AE1054" s="126"/>
      <c r="AF1054" s="126"/>
      <c r="AG1054" s="126"/>
      <c r="AH1054" s="126"/>
      <c r="AI1054" s="126"/>
      <c r="AJ1054" s="126"/>
      <c r="AK1054" s="126"/>
      <c r="AL1054" s="127"/>
      <c r="AM1054" s="127"/>
      <c r="AN1054" s="127"/>
      <c r="AO1054" s="127"/>
      <c r="AP1054" s="127"/>
      <c r="AQ1054" s="127"/>
      <c r="AR1054" s="128"/>
      <c r="AS1054" s="128"/>
      <c r="AT1054" s="128"/>
      <c r="AU1054" s="128"/>
      <c r="AV1054" s="128"/>
      <c r="AW1054" s="128"/>
      <c r="AX1054" s="128"/>
      <c r="AY1054" s="128"/>
      <c r="AZ1054" s="128"/>
      <c r="BA1054" s="128"/>
      <c r="BB1054" s="128"/>
      <c r="BC1054" s="128"/>
      <c r="BD1054" s="128"/>
      <c r="BE1054" s="128"/>
      <c r="BF1054" s="128"/>
      <c r="BG1054" s="128"/>
      <c r="BH1054" s="128"/>
      <c r="BI1054" s="128"/>
      <c r="BJ1054" s="194"/>
    </row>
    <row r="1055" spans="1:62" s="195" customFormat="1" x14ac:dyDescent="0.2">
      <c r="A1055" s="144"/>
      <c r="B1055" s="144"/>
      <c r="C1055" s="124"/>
      <c r="D1055" s="124"/>
      <c r="E1055" s="124"/>
      <c r="F1055" s="124"/>
      <c r="G1055" s="124"/>
      <c r="H1055" s="124"/>
      <c r="I1055" s="176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5"/>
      <c r="Z1055" s="125"/>
      <c r="AA1055" s="125"/>
      <c r="AB1055" s="125"/>
      <c r="AC1055" s="126"/>
      <c r="AD1055" s="126"/>
      <c r="AE1055" s="126"/>
      <c r="AF1055" s="126"/>
      <c r="AG1055" s="126"/>
      <c r="AH1055" s="126"/>
      <c r="AI1055" s="126"/>
      <c r="AJ1055" s="126"/>
      <c r="AK1055" s="126"/>
      <c r="AL1055" s="127"/>
      <c r="AM1055" s="127"/>
      <c r="AN1055" s="127"/>
      <c r="AO1055" s="127"/>
      <c r="AP1055" s="127"/>
      <c r="AQ1055" s="127"/>
      <c r="AR1055" s="128"/>
      <c r="AS1055" s="128"/>
      <c r="AT1055" s="128"/>
      <c r="AU1055" s="128"/>
      <c r="AV1055" s="128"/>
      <c r="AW1055" s="128"/>
      <c r="AX1055" s="128"/>
      <c r="AY1055" s="128"/>
      <c r="AZ1055" s="128"/>
      <c r="BA1055" s="128"/>
      <c r="BB1055" s="128"/>
      <c r="BC1055" s="128"/>
      <c r="BD1055" s="128"/>
      <c r="BE1055" s="128"/>
      <c r="BF1055" s="128"/>
      <c r="BG1055" s="128"/>
      <c r="BH1055" s="128"/>
      <c r="BI1055" s="128"/>
      <c r="BJ1055" s="194"/>
    </row>
    <row r="1056" spans="1:62" s="195" customFormat="1" x14ac:dyDescent="0.2">
      <c r="A1056" s="144"/>
      <c r="B1056" s="144"/>
      <c r="C1056" s="124"/>
      <c r="D1056" s="124"/>
      <c r="E1056" s="124"/>
      <c r="F1056" s="124"/>
      <c r="G1056" s="124"/>
      <c r="H1056" s="124"/>
      <c r="I1056" s="176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5"/>
      <c r="Z1056" s="125"/>
      <c r="AA1056" s="125"/>
      <c r="AB1056" s="125"/>
      <c r="AC1056" s="126"/>
      <c r="AD1056" s="126"/>
      <c r="AE1056" s="126"/>
      <c r="AF1056" s="126"/>
      <c r="AG1056" s="126"/>
      <c r="AH1056" s="126"/>
      <c r="AI1056" s="126"/>
      <c r="AJ1056" s="126"/>
      <c r="AK1056" s="126"/>
      <c r="AL1056" s="127"/>
      <c r="AM1056" s="127"/>
      <c r="AN1056" s="127"/>
      <c r="AO1056" s="127"/>
      <c r="AP1056" s="127"/>
      <c r="AQ1056" s="127"/>
      <c r="AR1056" s="128"/>
      <c r="AS1056" s="128"/>
      <c r="AT1056" s="128"/>
      <c r="AU1056" s="128"/>
      <c r="AV1056" s="128"/>
      <c r="AW1056" s="128"/>
      <c r="AX1056" s="128"/>
      <c r="AY1056" s="128"/>
      <c r="AZ1056" s="128"/>
      <c r="BA1056" s="128"/>
      <c r="BB1056" s="128"/>
      <c r="BC1056" s="128"/>
      <c r="BD1056" s="128"/>
      <c r="BE1056" s="128"/>
      <c r="BF1056" s="128"/>
      <c r="BG1056" s="128"/>
      <c r="BH1056" s="128"/>
      <c r="BI1056" s="128"/>
      <c r="BJ1056" s="194"/>
    </row>
    <row r="1057" spans="1:62" s="195" customFormat="1" x14ac:dyDescent="0.2">
      <c r="A1057" s="144"/>
      <c r="B1057" s="144"/>
      <c r="C1057" s="124"/>
      <c r="D1057" s="124"/>
      <c r="E1057" s="124"/>
      <c r="F1057" s="124"/>
      <c r="G1057" s="124"/>
      <c r="H1057" s="124"/>
      <c r="I1057" s="176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5"/>
      <c r="Z1057" s="125"/>
      <c r="AA1057" s="125"/>
      <c r="AB1057" s="125"/>
      <c r="AC1057" s="126"/>
      <c r="AD1057" s="126"/>
      <c r="AE1057" s="126"/>
      <c r="AF1057" s="126"/>
      <c r="AG1057" s="126"/>
      <c r="AH1057" s="126"/>
      <c r="AI1057" s="126"/>
      <c r="AJ1057" s="126"/>
      <c r="AK1057" s="126"/>
      <c r="AL1057" s="127"/>
      <c r="AM1057" s="127"/>
      <c r="AN1057" s="127"/>
      <c r="AO1057" s="127"/>
      <c r="AP1057" s="127"/>
      <c r="AQ1057" s="127"/>
      <c r="AR1057" s="128"/>
      <c r="AS1057" s="128"/>
      <c r="AT1057" s="128"/>
      <c r="AU1057" s="128"/>
      <c r="AV1057" s="128"/>
      <c r="AW1057" s="128"/>
      <c r="AX1057" s="128"/>
      <c r="AY1057" s="128"/>
      <c r="AZ1057" s="128"/>
      <c r="BA1057" s="128"/>
      <c r="BB1057" s="128"/>
      <c r="BC1057" s="128"/>
      <c r="BD1057" s="128"/>
      <c r="BE1057" s="128"/>
      <c r="BF1057" s="128"/>
      <c r="BG1057" s="128"/>
      <c r="BH1057" s="128"/>
      <c r="BI1057" s="128"/>
      <c r="BJ1057" s="194"/>
    </row>
    <row r="1058" spans="1:62" s="195" customFormat="1" x14ac:dyDescent="0.2">
      <c r="A1058" s="144"/>
      <c r="B1058" s="144"/>
      <c r="C1058" s="124"/>
      <c r="D1058" s="124"/>
      <c r="E1058" s="124"/>
      <c r="F1058" s="124"/>
      <c r="G1058" s="124"/>
      <c r="H1058" s="124"/>
      <c r="I1058" s="176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5"/>
      <c r="Z1058" s="125"/>
      <c r="AA1058" s="125"/>
      <c r="AB1058" s="125"/>
      <c r="AC1058" s="126"/>
      <c r="AD1058" s="126"/>
      <c r="AE1058" s="126"/>
      <c r="AF1058" s="126"/>
      <c r="AG1058" s="126"/>
      <c r="AH1058" s="126"/>
      <c r="AI1058" s="126"/>
      <c r="AJ1058" s="126"/>
      <c r="AK1058" s="126"/>
      <c r="AL1058" s="127"/>
      <c r="AM1058" s="127"/>
      <c r="AN1058" s="127"/>
      <c r="AO1058" s="127"/>
      <c r="AP1058" s="127"/>
      <c r="AQ1058" s="127"/>
      <c r="AR1058" s="128"/>
      <c r="AS1058" s="128"/>
      <c r="AT1058" s="128"/>
      <c r="AU1058" s="128"/>
      <c r="AV1058" s="128"/>
      <c r="AW1058" s="128"/>
      <c r="AX1058" s="128"/>
      <c r="AY1058" s="128"/>
      <c r="AZ1058" s="128"/>
      <c r="BA1058" s="128"/>
      <c r="BB1058" s="128"/>
      <c r="BC1058" s="128"/>
      <c r="BD1058" s="128"/>
      <c r="BE1058" s="128"/>
      <c r="BF1058" s="128"/>
      <c r="BG1058" s="128"/>
      <c r="BH1058" s="128"/>
      <c r="BI1058" s="128"/>
      <c r="BJ1058" s="194"/>
    </row>
    <row r="1059" spans="1:62" s="195" customFormat="1" x14ac:dyDescent="0.2">
      <c r="A1059" s="144"/>
      <c r="B1059" s="144"/>
      <c r="C1059" s="124"/>
      <c r="D1059" s="124"/>
      <c r="E1059" s="124"/>
      <c r="F1059" s="124"/>
      <c r="G1059" s="124"/>
      <c r="H1059" s="124"/>
      <c r="I1059" s="176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5"/>
      <c r="Z1059" s="125"/>
      <c r="AA1059" s="125"/>
      <c r="AB1059" s="125"/>
      <c r="AC1059" s="126"/>
      <c r="AD1059" s="126"/>
      <c r="AE1059" s="126"/>
      <c r="AF1059" s="126"/>
      <c r="AG1059" s="126"/>
      <c r="AH1059" s="126"/>
      <c r="AI1059" s="126"/>
      <c r="AJ1059" s="126"/>
      <c r="AK1059" s="126"/>
      <c r="AL1059" s="127"/>
      <c r="AM1059" s="127"/>
      <c r="AN1059" s="127"/>
      <c r="AO1059" s="127"/>
      <c r="AP1059" s="127"/>
      <c r="AQ1059" s="127"/>
      <c r="AR1059" s="128"/>
      <c r="AS1059" s="128"/>
      <c r="AT1059" s="128"/>
      <c r="AU1059" s="128"/>
      <c r="AV1059" s="128"/>
      <c r="AW1059" s="128"/>
      <c r="AX1059" s="128"/>
      <c r="AY1059" s="128"/>
      <c r="AZ1059" s="128"/>
      <c r="BA1059" s="128"/>
      <c r="BB1059" s="128"/>
      <c r="BC1059" s="128"/>
      <c r="BD1059" s="128"/>
      <c r="BE1059" s="128"/>
      <c r="BF1059" s="128"/>
      <c r="BG1059" s="128"/>
      <c r="BH1059" s="128"/>
      <c r="BI1059" s="128"/>
      <c r="BJ1059" s="194"/>
    </row>
    <row r="1060" spans="1:62" s="195" customFormat="1" x14ac:dyDescent="0.2">
      <c r="A1060" s="144"/>
      <c r="B1060" s="144"/>
      <c r="C1060" s="124"/>
      <c r="D1060" s="124"/>
      <c r="E1060" s="124"/>
      <c r="F1060" s="124"/>
      <c r="G1060" s="124"/>
      <c r="H1060" s="124"/>
      <c r="I1060" s="176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5"/>
      <c r="Z1060" s="125"/>
      <c r="AA1060" s="125"/>
      <c r="AB1060" s="125"/>
      <c r="AC1060" s="126"/>
      <c r="AD1060" s="126"/>
      <c r="AE1060" s="126"/>
      <c r="AF1060" s="126"/>
      <c r="AG1060" s="126"/>
      <c r="AH1060" s="126"/>
      <c r="AI1060" s="126"/>
      <c r="AJ1060" s="126"/>
      <c r="AK1060" s="126"/>
      <c r="AL1060" s="127"/>
      <c r="AM1060" s="127"/>
      <c r="AN1060" s="127"/>
      <c r="AO1060" s="127"/>
      <c r="AP1060" s="127"/>
      <c r="AQ1060" s="127"/>
      <c r="AR1060" s="128"/>
      <c r="AS1060" s="128"/>
      <c r="AT1060" s="128"/>
      <c r="AU1060" s="128"/>
      <c r="AV1060" s="128"/>
      <c r="AW1060" s="128"/>
      <c r="AX1060" s="128"/>
      <c r="AY1060" s="128"/>
      <c r="AZ1060" s="128"/>
      <c r="BA1060" s="128"/>
      <c r="BB1060" s="128"/>
      <c r="BC1060" s="128"/>
      <c r="BD1060" s="128"/>
      <c r="BE1060" s="128"/>
      <c r="BF1060" s="128"/>
      <c r="BG1060" s="128"/>
      <c r="BH1060" s="128"/>
      <c r="BI1060" s="128"/>
      <c r="BJ1060" s="194"/>
    </row>
    <row r="1061" spans="1:62" s="195" customFormat="1" x14ac:dyDescent="0.2">
      <c r="A1061" s="144"/>
      <c r="B1061" s="144"/>
      <c r="C1061" s="124"/>
      <c r="D1061" s="124"/>
      <c r="E1061" s="124"/>
      <c r="F1061" s="124"/>
      <c r="G1061" s="124"/>
      <c r="H1061" s="124"/>
      <c r="I1061" s="176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5"/>
      <c r="Z1061" s="125"/>
      <c r="AA1061" s="125"/>
      <c r="AB1061" s="125"/>
      <c r="AC1061" s="126"/>
      <c r="AD1061" s="126"/>
      <c r="AE1061" s="126"/>
      <c r="AF1061" s="126"/>
      <c r="AG1061" s="126"/>
      <c r="AH1061" s="126"/>
      <c r="AI1061" s="126"/>
      <c r="AJ1061" s="126"/>
      <c r="AK1061" s="126"/>
      <c r="AL1061" s="127"/>
      <c r="AM1061" s="127"/>
      <c r="AN1061" s="127"/>
      <c r="AO1061" s="127"/>
      <c r="AP1061" s="127"/>
      <c r="AQ1061" s="127"/>
      <c r="AR1061" s="128"/>
      <c r="AS1061" s="128"/>
      <c r="AT1061" s="128"/>
      <c r="AU1061" s="128"/>
      <c r="AV1061" s="128"/>
      <c r="AW1061" s="128"/>
      <c r="AX1061" s="128"/>
      <c r="AY1061" s="128"/>
      <c r="AZ1061" s="128"/>
      <c r="BA1061" s="128"/>
      <c r="BB1061" s="128"/>
      <c r="BC1061" s="128"/>
      <c r="BD1061" s="128"/>
      <c r="BE1061" s="128"/>
      <c r="BF1061" s="128"/>
      <c r="BG1061" s="128"/>
      <c r="BH1061" s="128"/>
      <c r="BI1061" s="128"/>
      <c r="BJ1061" s="194"/>
    </row>
    <row r="1062" spans="1:62" s="195" customFormat="1" x14ac:dyDescent="0.2">
      <c r="A1062" s="144"/>
      <c r="B1062" s="144"/>
      <c r="C1062" s="124"/>
      <c r="D1062" s="124"/>
      <c r="E1062" s="124"/>
      <c r="F1062" s="124"/>
      <c r="G1062" s="124"/>
      <c r="H1062" s="124"/>
      <c r="I1062" s="176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5"/>
      <c r="Z1062" s="125"/>
      <c r="AA1062" s="125"/>
      <c r="AB1062" s="125"/>
      <c r="AC1062" s="126"/>
      <c r="AD1062" s="126"/>
      <c r="AE1062" s="126"/>
      <c r="AF1062" s="126"/>
      <c r="AG1062" s="126"/>
      <c r="AH1062" s="126"/>
      <c r="AI1062" s="126"/>
      <c r="AJ1062" s="126"/>
      <c r="AK1062" s="126"/>
      <c r="AL1062" s="127"/>
      <c r="AM1062" s="127"/>
      <c r="AN1062" s="127"/>
      <c r="AO1062" s="127"/>
      <c r="AP1062" s="127"/>
      <c r="AQ1062" s="127"/>
      <c r="AR1062" s="128"/>
      <c r="AS1062" s="128"/>
      <c r="AT1062" s="128"/>
      <c r="AU1062" s="128"/>
      <c r="AV1062" s="128"/>
      <c r="AW1062" s="128"/>
      <c r="AX1062" s="128"/>
      <c r="AY1062" s="128"/>
      <c r="AZ1062" s="128"/>
      <c r="BA1062" s="128"/>
      <c r="BB1062" s="128"/>
      <c r="BC1062" s="128"/>
      <c r="BD1062" s="128"/>
      <c r="BE1062" s="128"/>
      <c r="BF1062" s="128"/>
      <c r="BG1062" s="128"/>
      <c r="BH1062" s="128"/>
      <c r="BI1062" s="128"/>
      <c r="BJ1062" s="194"/>
    </row>
    <row r="1063" spans="1:62" s="195" customFormat="1" x14ac:dyDescent="0.2">
      <c r="A1063" s="144"/>
      <c r="B1063" s="144"/>
      <c r="C1063" s="124"/>
      <c r="D1063" s="124"/>
      <c r="E1063" s="124"/>
      <c r="F1063" s="124"/>
      <c r="G1063" s="124"/>
      <c r="H1063" s="124"/>
      <c r="I1063" s="176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5"/>
      <c r="Z1063" s="125"/>
      <c r="AA1063" s="125"/>
      <c r="AB1063" s="125"/>
      <c r="AC1063" s="126"/>
      <c r="AD1063" s="126"/>
      <c r="AE1063" s="126"/>
      <c r="AF1063" s="126"/>
      <c r="AG1063" s="126"/>
      <c r="AH1063" s="126"/>
      <c r="AI1063" s="126"/>
      <c r="AJ1063" s="126"/>
      <c r="AK1063" s="126"/>
      <c r="AL1063" s="127"/>
      <c r="AM1063" s="127"/>
      <c r="AN1063" s="127"/>
      <c r="AO1063" s="127"/>
      <c r="AP1063" s="127"/>
      <c r="AQ1063" s="127"/>
      <c r="AR1063" s="128"/>
      <c r="AS1063" s="128"/>
      <c r="AT1063" s="128"/>
      <c r="AU1063" s="128"/>
      <c r="AV1063" s="128"/>
      <c r="AW1063" s="128"/>
      <c r="AX1063" s="128"/>
      <c r="AY1063" s="128"/>
      <c r="AZ1063" s="128"/>
      <c r="BA1063" s="128"/>
      <c r="BB1063" s="128"/>
      <c r="BC1063" s="128"/>
      <c r="BD1063" s="128"/>
      <c r="BE1063" s="128"/>
      <c r="BF1063" s="128"/>
      <c r="BG1063" s="128"/>
      <c r="BH1063" s="128"/>
      <c r="BI1063" s="128"/>
      <c r="BJ1063" s="194"/>
    </row>
    <row r="1064" spans="1:62" s="195" customFormat="1" x14ac:dyDescent="0.2">
      <c r="A1064" s="144"/>
      <c r="B1064" s="144"/>
      <c r="C1064" s="124"/>
      <c r="D1064" s="124"/>
      <c r="E1064" s="124"/>
      <c r="F1064" s="124"/>
      <c r="G1064" s="124"/>
      <c r="H1064" s="124"/>
      <c r="I1064" s="176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5"/>
      <c r="Z1064" s="125"/>
      <c r="AA1064" s="125"/>
      <c r="AB1064" s="125"/>
      <c r="AC1064" s="126"/>
      <c r="AD1064" s="126"/>
      <c r="AE1064" s="126"/>
      <c r="AF1064" s="126"/>
      <c r="AG1064" s="126"/>
      <c r="AH1064" s="126"/>
      <c r="AI1064" s="126"/>
      <c r="AJ1064" s="126"/>
      <c r="AK1064" s="126"/>
      <c r="AL1064" s="127"/>
      <c r="AM1064" s="127"/>
      <c r="AN1064" s="127"/>
      <c r="AO1064" s="127"/>
      <c r="AP1064" s="127"/>
      <c r="AQ1064" s="127"/>
      <c r="AR1064" s="128"/>
      <c r="AS1064" s="128"/>
      <c r="AT1064" s="128"/>
      <c r="AU1064" s="128"/>
      <c r="AV1064" s="128"/>
      <c r="AW1064" s="128"/>
      <c r="AX1064" s="128"/>
      <c r="AY1064" s="128"/>
      <c r="AZ1064" s="128"/>
      <c r="BA1064" s="128"/>
      <c r="BB1064" s="128"/>
      <c r="BC1064" s="128"/>
      <c r="BD1064" s="128"/>
      <c r="BE1064" s="128"/>
      <c r="BF1064" s="128"/>
      <c r="BG1064" s="128"/>
      <c r="BH1064" s="128"/>
      <c r="BI1064" s="128"/>
      <c r="BJ1064" s="194"/>
    </row>
    <row r="1065" spans="1:62" s="195" customFormat="1" x14ac:dyDescent="0.2">
      <c r="A1065" s="144"/>
      <c r="B1065" s="144"/>
      <c r="C1065" s="124"/>
      <c r="D1065" s="124"/>
      <c r="E1065" s="124"/>
      <c r="F1065" s="124"/>
      <c r="G1065" s="124"/>
      <c r="H1065" s="124"/>
      <c r="I1065" s="176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5"/>
      <c r="Z1065" s="125"/>
      <c r="AA1065" s="125"/>
      <c r="AB1065" s="125"/>
      <c r="AC1065" s="126"/>
      <c r="AD1065" s="126"/>
      <c r="AE1065" s="126"/>
      <c r="AF1065" s="126"/>
      <c r="AG1065" s="126"/>
      <c r="AH1065" s="126"/>
      <c r="AI1065" s="126"/>
      <c r="AJ1065" s="126"/>
      <c r="AK1065" s="126"/>
      <c r="AL1065" s="127"/>
      <c r="AM1065" s="127"/>
      <c r="AN1065" s="127"/>
      <c r="AO1065" s="127"/>
      <c r="AP1065" s="127"/>
      <c r="AQ1065" s="127"/>
      <c r="AR1065" s="128"/>
      <c r="AS1065" s="128"/>
      <c r="AT1065" s="128"/>
      <c r="AU1065" s="128"/>
      <c r="AV1065" s="128"/>
      <c r="AW1065" s="128"/>
      <c r="AX1065" s="128"/>
      <c r="AY1065" s="128"/>
      <c r="AZ1065" s="128"/>
      <c r="BA1065" s="128"/>
      <c r="BB1065" s="128"/>
      <c r="BC1065" s="128"/>
      <c r="BD1065" s="128"/>
      <c r="BE1065" s="128"/>
      <c r="BF1065" s="128"/>
      <c r="BG1065" s="128"/>
      <c r="BH1065" s="128"/>
      <c r="BI1065" s="128"/>
      <c r="BJ1065" s="194"/>
    </row>
    <row r="1066" spans="1:62" s="195" customFormat="1" x14ac:dyDescent="0.2">
      <c r="A1066" s="144"/>
      <c r="B1066" s="144"/>
      <c r="C1066" s="124"/>
      <c r="D1066" s="124"/>
      <c r="E1066" s="124"/>
      <c r="F1066" s="124"/>
      <c r="G1066" s="124"/>
      <c r="H1066" s="124"/>
      <c r="I1066" s="176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5"/>
      <c r="Z1066" s="125"/>
      <c r="AA1066" s="125"/>
      <c r="AB1066" s="125"/>
      <c r="AC1066" s="126"/>
      <c r="AD1066" s="126"/>
      <c r="AE1066" s="126"/>
      <c r="AF1066" s="126"/>
      <c r="AG1066" s="126"/>
      <c r="AH1066" s="126"/>
      <c r="AI1066" s="126"/>
      <c r="AJ1066" s="126"/>
      <c r="AK1066" s="126"/>
      <c r="AL1066" s="127"/>
      <c r="AM1066" s="127"/>
      <c r="AN1066" s="127"/>
      <c r="AO1066" s="127"/>
      <c r="AP1066" s="127"/>
      <c r="AQ1066" s="127"/>
      <c r="AR1066" s="128"/>
      <c r="AS1066" s="128"/>
      <c r="AT1066" s="128"/>
      <c r="AU1066" s="128"/>
      <c r="AV1066" s="128"/>
      <c r="AW1066" s="128"/>
      <c r="AX1066" s="128"/>
      <c r="AY1066" s="128"/>
      <c r="AZ1066" s="128"/>
      <c r="BA1066" s="128"/>
      <c r="BB1066" s="128"/>
      <c r="BC1066" s="128"/>
      <c r="BD1066" s="128"/>
      <c r="BE1066" s="128"/>
      <c r="BF1066" s="128"/>
      <c r="BG1066" s="128"/>
      <c r="BH1066" s="128"/>
      <c r="BI1066" s="128"/>
      <c r="BJ1066" s="194"/>
    </row>
    <row r="1067" spans="1:62" s="195" customFormat="1" x14ac:dyDescent="0.2">
      <c r="A1067" s="144"/>
      <c r="B1067" s="144"/>
      <c r="C1067" s="124"/>
      <c r="D1067" s="124"/>
      <c r="E1067" s="124"/>
      <c r="F1067" s="124"/>
      <c r="G1067" s="124"/>
      <c r="H1067" s="124"/>
      <c r="I1067" s="176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5"/>
      <c r="Z1067" s="125"/>
      <c r="AA1067" s="125"/>
      <c r="AB1067" s="125"/>
      <c r="AC1067" s="126"/>
      <c r="AD1067" s="126"/>
      <c r="AE1067" s="126"/>
      <c r="AF1067" s="126"/>
      <c r="AG1067" s="126"/>
      <c r="AH1067" s="126"/>
      <c r="AI1067" s="126"/>
      <c r="AJ1067" s="126"/>
      <c r="AK1067" s="126"/>
      <c r="AL1067" s="127"/>
      <c r="AM1067" s="127"/>
      <c r="AN1067" s="127"/>
      <c r="AO1067" s="127"/>
      <c r="AP1067" s="127"/>
      <c r="AQ1067" s="127"/>
      <c r="AR1067" s="128"/>
      <c r="AS1067" s="128"/>
      <c r="AT1067" s="128"/>
      <c r="AU1067" s="128"/>
      <c r="AV1067" s="128"/>
      <c r="AW1067" s="128"/>
      <c r="AX1067" s="128"/>
      <c r="AY1067" s="128"/>
      <c r="AZ1067" s="128"/>
      <c r="BA1067" s="128"/>
      <c r="BB1067" s="128"/>
      <c r="BC1067" s="128"/>
      <c r="BD1067" s="128"/>
      <c r="BE1067" s="128"/>
      <c r="BF1067" s="128"/>
      <c r="BG1067" s="128"/>
      <c r="BH1067" s="128"/>
      <c r="BI1067" s="128"/>
      <c r="BJ1067" s="194"/>
    </row>
    <row r="1068" spans="1:62" s="195" customFormat="1" x14ac:dyDescent="0.2">
      <c r="A1068" s="144"/>
      <c r="B1068" s="144"/>
      <c r="C1068" s="124"/>
      <c r="D1068" s="124"/>
      <c r="E1068" s="124"/>
      <c r="F1068" s="124"/>
      <c r="G1068" s="124"/>
      <c r="H1068" s="124"/>
      <c r="I1068" s="176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5"/>
      <c r="Z1068" s="125"/>
      <c r="AA1068" s="125"/>
      <c r="AB1068" s="125"/>
      <c r="AC1068" s="126"/>
      <c r="AD1068" s="126"/>
      <c r="AE1068" s="126"/>
      <c r="AF1068" s="126"/>
      <c r="AG1068" s="126"/>
      <c r="AH1068" s="126"/>
      <c r="AI1068" s="126"/>
      <c r="AJ1068" s="126"/>
      <c r="AK1068" s="126"/>
      <c r="AL1068" s="127"/>
      <c r="AM1068" s="127"/>
      <c r="AN1068" s="127"/>
      <c r="AO1068" s="127"/>
      <c r="AP1068" s="127"/>
      <c r="AQ1068" s="127"/>
      <c r="AR1068" s="128"/>
      <c r="AS1068" s="128"/>
      <c r="AT1068" s="128"/>
      <c r="AU1068" s="128"/>
      <c r="AV1068" s="128"/>
      <c r="AW1068" s="128"/>
      <c r="AX1068" s="128"/>
      <c r="AY1068" s="128"/>
      <c r="AZ1068" s="128"/>
      <c r="BA1068" s="128"/>
      <c r="BB1068" s="128"/>
      <c r="BC1068" s="128"/>
      <c r="BD1068" s="128"/>
      <c r="BE1068" s="128"/>
      <c r="BF1068" s="128"/>
      <c r="BG1068" s="128"/>
      <c r="BH1068" s="128"/>
      <c r="BI1068" s="128"/>
      <c r="BJ1068" s="194"/>
    </row>
    <row r="1069" spans="1:62" s="195" customFormat="1" x14ac:dyDescent="0.2">
      <c r="A1069" s="144"/>
      <c r="B1069" s="144"/>
      <c r="C1069" s="124"/>
      <c r="D1069" s="124"/>
      <c r="E1069" s="124"/>
      <c r="F1069" s="124"/>
      <c r="G1069" s="124"/>
      <c r="H1069" s="124"/>
      <c r="I1069" s="176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5"/>
      <c r="Z1069" s="125"/>
      <c r="AA1069" s="125"/>
      <c r="AB1069" s="125"/>
      <c r="AC1069" s="126"/>
      <c r="AD1069" s="126"/>
      <c r="AE1069" s="126"/>
      <c r="AF1069" s="126"/>
      <c r="AG1069" s="126"/>
      <c r="AH1069" s="126"/>
      <c r="AI1069" s="126"/>
      <c r="AJ1069" s="126"/>
      <c r="AK1069" s="126"/>
      <c r="AL1069" s="127"/>
      <c r="AM1069" s="127"/>
      <c r="AN1069" s="127"/>
      <c r="AO1069" s="127"/>
      <c r="AP1069" s="127"/>
      <c r="AQ1069" s="127"/>
      <c r="AR1069" s="128"/>
      <c r="AS1069" s="128"/>
      <c r="AT1069" s="128"/>
      <c r="AU1069" s="128"/>
      <c r="AV1069" s="128"/>
      <c r="AW1069" s="128"/>
      <c r="AX1069" s="128"/>
      <c r="AY1069" s="128"/>
      <c r="AZ1069" s="128"/>
      <c r="BA1069" s="128"/>
      <c r="BB1069" s="128"/>
      <c r="BC1069" s="128"/>
      <c r="BD1069" s="128"/>
      <c r="BE1069" s="128"/>
      <c r="BF1069" s="128"/>
      <c r="BG1069" s="128"/>
      <c r="BH1069" s="128"/>
      <c r="BI1069" s="128"/>
      <c r="BJ1069" s="194"/>
    </row>
    <row r="1070" spans="1:62" s="195" customFormat="1" x14ac:dyDescent="0.2">
      <c r="A1070" s="144"/>
      <c r="B1070" s="144"/>
      <c r="C1070" s="124"/>
      <c r="D1070" s="124"/>
      <c r="E1070" s="124"/>
      <c r="F1070" s="124"/>
      <c r="G1070" s="124"/>
      <c r="H1070" s="124"/>
      <c r="I1070" s="176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5"/>
      <c r="Z1070" s="125"/>
      <c r="AA1070" s="125"/>
      <c r="AB1070" s="125"/>
      <c r="AC1070" s="126"/>
      <c r="AD1070" s="126"/>
      <c r="AE1070" s="126"/>
      <c r="AF1070" s="126"/>
      <c r="AG1070" s="126"/>
      <c r="AH1070" s="126"/>
      <c r="AI1070" s="126"/>
      <c r="AJ1070" s="126"/>
      <c r="AK1070" s="126"/>
      <c r="AL1070" s="127"/>
      <c r="AM1070" s="127"/>
      <c r="AN1070" s="127"/>
      <c r="AO1070" s="127"/>
      <c r="AP1070" s="127"/>
      <c r="AQ1070" s="127"/>
      <c r="AR1070" s="128"/>
      <c r="AS1070" s="128"/>
      <c r="AT1070" s="128"/>
      <c r="AU1070" s="128"/>
      <c r="AV1070" s="128"/>
      <c r="AW1070" s="128"/>
      <c r="AX1070" s="128"/>
      <c r="AY1070" s="128"/>
      <c r="AZ1070" s="128"/>
      <c r="BA1070" s="128"/>
      <c r="BB1070" s="128"/>
      <c r="BC1070" s="128"/>
      <c r="BD1070" s="128"/>
      <c r="BE1070" s="128"/>
      <c r="BF1070" s="128"/>
      <c r="BG1070" s="128"/>
      <c r="BH1070" s="128"/>
      <c r="BI1070" s="128"/>
      <c r="BJ1070" s="194"/>
    </row>
    <row r="1071" spans="1:62" s="195" customFormat="1" x14ac:dyDescent="0.2">
      <c r="A1071" s="144"/>
      <c r="B1071" s="144"/>
      <c r="C1071" s="124"/>
      <c r="D1071" s="124"/>
      <c r="E1071" s="124"/>
      <c r="F1071" s="124"/>
      <c r="G1071" s="124"/>
      <c r="H1071" s="124"/>
      <c r="I1071" s="176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5"/>
      <c r="Z1071" s="125"/>
      <c r="AA1071" s="125"/>
      <c r="AB1071" s="125"/>
      <c r="AC1071" s="126"/>
      <c r="AD1071" s="126"/>
      <c r="AE1071" s="126"/>
      <c r="AF1071" s="126"/>
      <c r="AG1071" s="126"/>
      <c r="AH1071" s="126"/>
      <c r="AI1071" s="126"/>
      <c r="AJ1071" s="126"/>
      <c r="AK1071" s="126"/>
      <c r="AL1071" s="127"/>
      <c r="AM1071" s="127"/>
      <c r="AN1071" s="127"/>
      <c r="AO1071" s="127"/>
      <c r="AP1071" s="127"/>
      <c r="AQ1071" s="127"/>
      <c r="AR1071" s="128"/>
      <c r="AS1071" s="128"/>
      <c r="AT1071" s="128"/>
      <c r="AU1071" s="128"/>
      <c r="AV1071" s="128"/>
      <c r="AW1071" s="128"/>
      <c r="AX1071" s="128"/>
      <c r="AY1071" s="128"/>
      <c r="AZ1071" s="128"/>
      <c r="BA1071" s="128"/>
      <c r="BB1071" s="128"/>
      <c r="BC1071" s="128"/>
      <c r="BD1071" s="128"/>
      <c r="BE1071" s="128"/>
      <c r="BF1071" s="128"/>
      <c r="BG1071" s="128"/>
      <c r="BH1071" s="128"/>
      <c r="BI1071" s="128"/>
      <c r="BJ1071" s="194"/>
    </row>
    <row r="1072" spans="1:62" s="195" customFormat="1" x14ac:dyDescent="0.2">
      <c r="A1072" s="144"/>
      <c r="B1072" s="144"/>
      <c r="C1072" s="124"/>
      <c r="D1072" s="124"/>
      <c r="E1072" s="124"/>
      <c r="F1072" s="124"/>
      <c r="G1072" s="124"/>
      <c r="H1072" s="124"/>
      <c r="I1072" s="176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5"/>
      <c r="Z1072" s="125"/>
      <c r="AA1072" s="125"/>
      <c r="AB1072" s="125"/>
      <c r="AC1072" s="126"/>
      <c r="AD1072" s="126"/>
      <c r="AE1072" s="126"/>
      <c r="AF1072" s="126"/>
      <c r="AG1072" s="126"/>
      <c r="AH1072" s="126"/>
      <c r="AI1072" s="126"/>
      <c r="AJ1072" s="126"/>
      <c r="AK1072" s="126"/>
      <c r="AL1072" s="127"/>
      <c r="AM1072" s="127"/>
      <c r="AN1072" s="127"/>
      <c r="AO1072" s="127"/>
      <c r="AP1072" s="127"/>
      <c r="AQ1072" s="127"/>
      <c r="AR1072" s="128"/>
      <c r="AS1072" s="128"/>
      <c r="AT1072" s="128"/>
      <c r="AU1072" s="128"/>
      <c r="AV1072" s="128"/>
      <c r="AW1072" s="128"/>
      <c r="AX1072" s="128"/>
      <c r="AY1072" s="128"/>
      <c r="AZ1072" s="128"/>
      <c r="BA1072" s="128"/>
      <c r="BB1072" s="128"/>
      <c r="BC1072" s="128"/>
      <c r="BD1072" s="128"/>
      <c r="BE1072" s="128"/>
      <c r="BF1072" s="128"/>
      <c r="BG1072" s="128"/>
      <c r="BH1072" s="128"/>
      <c r="BI1072" s="128"/>
      <c r="BJ1072" s="194"/>
    </row>
    <row r="1073" spans="1:62" s="195" customFormat="1" x14ac:dyDescent="0.2">
      <c r="A1073" s="144"/>
      <c r="B1073" s="144"/>
      <c r="C1073" s="124"/>
      <c r="D1073" s="124"/>
      <c r="E1073" s="124"/>
      <c r="F1073" s="124"/>
      <c r="G1073" s="124"/>
      <c r="H1073" s="124"/>
      <c r="I1073" s="176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5"/>
      <c r="Z1073" s="125"/>
      <c r="AA1073" s="125"/>
      <c r="AB1073" s="125"/>
      <c r="AC1073" s="126"/>
      <c r="AD1073" s="126"/>
      <c r="AE1073" s="126"/>
      <c r="AF1073" s="126"/>
      <c r="AG1073" s="126"/>
      <c r="AH1073" s="126"/>
      <c r="AI1073" s="126"/>
      <c r="AJ1073" s="126"/>
      <c r="AK1073" s="126"/>
      <c r="AL1073" s="127"/>
      <c r="AM1073" s="127"/>
      <c r="AN1073" s="127"/>
      <c r="AO1073" s="127"/>
      <c r="AP1073" s="127"/>
      <c r="AQ1073" s="127"/>
      <c r="AR1073" s="128"/>
      <c r="AS1073" s="128"/>
      <c r="AT1073" s="128"/>
      <c r="AU1073" s="128"/>
      <c r="AV1073" s="128"/>
      <c r="AW1073" s="128"/>
      <c r="AX1073" s="128"/>
      <c r="AY1073" s="128"/>
      <c r="AZ1073" s="128"/>
      <c r="BA1073" s="128"/>
      <c r="BB1073" s="128"/>
      <c r="BC1073" s="128"/>
      <c r="BD1073" s="128"/>
      <c r="BE1073" s="128"/>
      <c r="BF1073" s="128"/>
      <c r="BG1073" s="128"/>
      <c r="BH1073" s="128"/>
      <c r="BI1073" s="128"/>
      <c r="BJ1073" s="194"/>
    </row>
    <row r="1074" spans="1:62" s="195" customFormat="1" x14ac:dyDescent="0.2">
      <c r="A1074" s="144"/>
      <c r="B1074" s="144"/>
      <c r="C1074" s="124"/>
      <c r="D1074" s="124"/>
      <c r="E1074" s="124"/>
      <c r="F1074" s="124"/>
      <c r="G1074" s="124"/>
      <c r="H1074" s="124"/>
      <c r="I1074" s="176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5"/>
      <c r="Z1074" s="125"/>
      <c r="AA1074" s="125"/>
      <c r="AB1074" s="125"/>
      <c r="AC1074" s="126"/>
      <c r="AD1074" s="126"/>
      <c r="AE1074" s="126"/>
      <c r="AF1074" s="126"/>
      <c r="AG1074" s="126"/>
      <c r="AH1074" s="126"/>
      <c r="AI1074" s="126"/>
      <c r="AJ1074" s="126"/>
      <c r="AK1074" s="126"/>
      <c r="AL1074" s="127"/>
      <c r="AM1074" s="127"/>
      <c r="AN1074" s="127"/>
      <c r="AO1074" s="127"/>
      <c r="AP1074" s="127"/>
      <c r="AQ1074" s="127"/>
      <c r="AR1074" s="128"/>
      <c r="AS1074" s="128"/>
      <c r="AT1074" s="128"/>
      <c r="AU1074" s="128"/>
      <c r="AV1074" s="128"/>
      <c r="AW1074" s="128"/>
      <c r="AX1074" s="128"/>
      <c r="AY1074" s="128"/>
      <c r="AZ1074" s="128"/>
      <c r="BA1074" s="128"/>
      <c r="BB1074" s="128"/>
      <c r="BC1074" s="128"/>
      <c r="BD1074" s="128"/>
      <c r="BE1074" s="128"/>
      <c r="BF1074" s="128"/>
      <c r="BG1074" s="128"/>
      <c r="BH1074" s="128"/>
      <c r="BI1074" s="128"/>
      <c r="BJ1074" s="194"/>
    </row>
    <row r="1075" spans="1:62" s="195" customFormat="1" x14ac:dyDescent="0.2">
      <c r="A1075" s="144"/>
      <c r="B1075" s="144"/>
      <c r="C1075" s="124"/>
      <c r="D1075" s="124"/>
      <c r="E1075" s="124"/>
      <c r="F1075" s="124"/>
      <c r="G1075" s="124"/>
      <c r="H1075" s="124"/>
      <c r="I1075" s="176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5"/>
      <c r="Z1075" s="125"/>
      <c r="AA1075" s="125"/>
      <c r="AB1075" s="125"/>
      <c r="AC1075" s="126"/>
      <c r="AD1075" s="126"/>
      <c r="AE1075" s="126"/>
      <c r="AF1075" s="126"/>
      <c r="AG1075" s="126"/>
      <c r="AH1075" s="126"/>
      <c r="AI1075" s="126"/>
      <c r="AJ1075" s="126"/>
      <c r="AK1075" s="126"/>
      <c r="AL1075" s="127"/>
      <c r="AM1075" s="127"/>
      <c r="AN1075" s="127"/>
      <c r="AO1075" s="127"/>
      <c r="AP1075" s="127"/>
      <c r="AQ1075" s="127"/>
      <c r="AR1075" s="128"/>
      <c r="AS1075" s="128"/>
      <c r="AT1075" s="128"/>
      <c r="AU1075" s="128"/>
      <c r="AV1075" s="128"/>
      <c r="AW1075" s="128"/>
      <c r="AX1075" s="128"/>
      <c r="AY1075" s="128"/>
      <c r="AZ1075" s="128"/>
      <c r="BA1075" s="128"/>
      <c r="BB1075" s="128"/>
      <c r="BC1075" s="128"/>
      <c r="BD1075" s="128"/>
      <c r="BE1075" s="128"/>
      <c r="BF1075" s="128"/>
      <c r="BG1075" s="128"/>
      <c r="BH1075" s="128"/>
      <c r="BI1075" s="128"/>
      <c r="BJ1075" s="194"/>
    </row>
    <row r="1076" spans="1:62" s="195" customFormat="1" x14ac:dyDescent="0.2">
      <c r="A1076" s="144"/>
      <c r="B1076" s="144"/>
      <c r="C1076" s="124"/>
      <c r="D1076" s="124"/>
      <c r="E1076" s="124"/>
      <c r="F1076" s="124"/>
      <c r="G1076" s="124"/>
      <c r="H1076" s="124"/>
      <c r="I1076" s="176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5"/>
      <c r="Z1076" s="125"/>
      <c r="AA1076" s="125"/>
      <c r="AB1076" s="125"/>
      <c r="AC1076" s="126"/>
      <c r="AD1076" s="126"/>
      <c r="AE1076" s="126"/>
      <c r="AF1076" s="126"/>
      <c r="AG1076" s="126"/>
      <c r="AH1076" s="126"/>
      <c r="AI1076" s="126"/>
      <c r="AJ1076" s="126"/>
      <c r="AK1076" s="126"/>
      <c r="AL1076" s="127"/>
      <c r="AM1076" s="127"/>
      <c r="AN1076" s="127"/>
      <c r="AO1076" s="127"/>
      <c r="AP1076" s="127"/>
      <c r="AQ1076" s="127"/>
      <c r="AR1076" s="128"/>
      <c r="AS1076" s="128"/>
      <c r="AT1076" s="128"/>
      <c r="AU1076" s="128"/>
      <c r="AV1076" s="128"/>
      <c r="AW1076" s="128"/>
      <c r="AX1076" s="128"/>
      <c r="AY1076" s="128"/>
      <c r="AZ1076" s="128"/>
      <c r="BA1076" s="128"/>
      <c r="BB1076" s="128"/>
      <c r="BC1076" s="128"/>
      <c r="BD1076" s="128"/>
      <c r="BE1076" s="128"/>
      <c r="BF1076" s="128"/>
      <c r="BG1076" s="128"/>
      <c r="BH1076" s="128"/>
      <c r="BI1076" s="128"/>
      <c r="BJ1076" s="194"/>
    </row>
    <row r="1077" spans="1:62" s="195" customFormat="1" x14ac:dyDescent="0.2">
      <c r="A1077" s="144"/>
      <c r="B1077" s="144"/>
      <c r="C1077" s="124"/>
      <c r="D1077" s="124"/>
      <c r="E1077" s="124"/>
      <c r="F1077" s="124"/>
      <c r="G1077" s="124"/>
      <c r="H1077" s="124"/>
      <c r="I1077" s="176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5"/>
      <c r="Z1077" s="125"/>
      <c r="AA1077" s="125"/>
      <c r="AB1077" s="125"/>
      <c r="AC1077" s="126"/>
      <c r="AD1077" s="126"/>
      <c r="AE1077" s="126"/>
      <c r="AF1077" s="126"/>
      <c r="AG1077" s="126"/>
      <c r="AH1077" s="126"/>
      <c r="AI1077" s="126"/>
      <c r="AJ1077" s="126"/>
      <c r="AK1077" s="126"/>
      <c r="AL1077" s="127"/>
      <c r="AM1077" s="127"/>
      <c r="AN1077" s="127"/>
      <c r="AO1077" s="127"/>
      <c r="AP1077" s="127"/>
      <c r="AQ1077" s="127"/>
      <c r="AR1077" s="128"/>
      <c r="AS1077" s="128"/>
      <c r="AT1077" s="128"/>
      <c r="AU1077" s="128"/>
      <c r="AV1077" s="128"/>
      <c r="AW1077" s="128"/>
      <c r="AX1077" s="128"/>
      <c r="AY1077" s="128"/>
      <c r="AZ1077" s="128"/>
      <c r="BA1077" s="128"/>
      <c r="BB1077" s="128"/>
      <c r="BC1077" s="128"/>
      <c r="BD1077" s="128"/>
      <c r="BE1077" s="128"/>
      <c r="BF1077" s="128"/>
      <c r="BG1077" s="128"/>
      <c r="BH1077" s="128"/>
      <c r="BI1077" s="128"/>
      <c r="BJ1077" s="194"/>
    </row>
    <row r="1078" spans="1:62" s="195" customFormat="1" x14ac:dyDescent="0.2">
      <c r="A1078" s="144"/>
      <c r="B1078" s="144"/>
      <c r="C1078" s="124"/>
      <c r="D1078" s="124"/>
      <c r="E1078" s="124"/>
      <c r="F1078" s="124"/>
      <c r="G1078" s="124"/>
      <c r="H1078" s="124"/>
      <c r="I1078" s="176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5"/>
      <c r="Z1078" s="125"/>
      <c r="AA1078" s="125"/>
      <c r="AB1078" s="125"/>
      <c r="AC1078" s="126"/>
      <c r="AD1078" s="126"/>
      <c r="AE1078" s="126"/>
      <c r="AF1078" s="126"/>
      <c r="AG1078" s="126"/>
      <c r="AH1078" s="126"/>
      <c r="AI1078" s="126"/>
      <c r="AJ1078" s="126"/>
      <c r="AK1078" s="126"/>
      <c r="AL1078" s="127"/>
      <c r="AM1078" s="127"/>
      <c r="AN1078" s="127"/>
      <c r="AO1078" s="127"/>
      <c r="AP1078" s="127"/>
      <c r="AQ1078" s="127"/>
      <c r="AR1078" s="128"/>
      <c r="AS1078" s="128"/>
      <c r="AT1078" s="128"/>
      <c r="AU1078" s="128"/>
      <c r="AV1078" s="128"/>
      <c r="AW1078" s="128"/>
      <c r="AX1078" s="128"/>
      <c r="AY1078" s="128"/>
      <c r="AZ1078" s="128"/>
      <c r="BA1078" s="128"/>
      <c r="BB1078" s="128"/>
      <c r="BC1078" s="128"/>
      <c r="BD1078" s="128"/>
      <c r="BE1078" s="128"/>
      <c r="BF1078" s="128"/>
      <c r="BG1078" s="128"/>
      <c r="BH1078" s="128"/>
      <c r="BI1078" s="128"/>
      <c r="BJ1078" s="194"/>
    </row>
    <row r="1079" spans="1:62" s="195" customFormat="1" x14ac:dyDescent="0.2">
      <c r="A1079" s="144"/>
      <c r="B1079" s="144"/>
      <c r="C1079" s="124"/>
      <c r="D1079" s="124"/>
      <c r="E1079" s="124"/>
      <c r="F1079" s="124"/>
      <c r="G1079" s="124"/>
      <c r="H1079" s="124"/>
      <c r="I1079" s="176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5"/>
      <c r="Z1079" s="125"/>
      <c r="AA1079" s="125"/>
      <c r="AB1079" s="125"/>
      <c r="AC1079" s="126"/>
      <c r="AD1079" s="126"/>
      <c r="AE1079" s="126"/>
      <c r="AF1079" s="126"/>
      <c r="AG1079" s="126"/>
      <c r="AH1079" s="126"/>
      <c r="AI1079" s="126"/>
      <c r="AJ1079" s="126"/>
      <c r="AK1079" s="126"/>
      <c r="AL1079" s="127"/>
      <c r="AM1079" s="127"/>
      <c r="AN1079" s="127"/>
      <c r="AO1079" s="127"/>
      <c r="AP1079" s="127"/>
      <c r="AQ1079" s="127"/>
      <c r="AR1079" s="128"/>
      <c r="AS1079" s="128"/>
      <c r="AT1079" s="128"/>
      <c r="AU1079" s="128"/>
      <c r="AV1079" s="128"/>
      <c r="AW1079" s="128"/>
      <c r="AX1079" s="128"/>
      <c r="AY1079" s="128"/>
      <c r="AZ1079" s="128"/>
      <c r="BA1079" s="128"/>
      <c r="BB1079" s="128"/>
      <c r="BC1079" s="128"/>
      <c r="BD1079" s="128"/>
      <c r="BE1079" s="128"/>
      <c r="BF1079" s="128"/>
      <c r="BG1079" s="128"/>
      <c r="BH1079" s="128"/>
      <c r="BI1079" s="128"/>
      <c r="BJ1079" s="194"/>
    </row>
    <row r="1080" spans="1:62" s="195" customFormat="1" x14ac:dyDescent="0.2">
      <c r="A1080" s="144"/>
      <c r="B1080" s="144"/>
      <c r="C1080" s="124"/>
      <c r="D1080" s="124"/>
      <c r="E1080" s="124"/>
      <c r="F1080" s="124"/>
      <c r="G1080" s="124"/>
      <c r="H1080" s="124"/>
      <c r="I1080" s="176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5"/>
      <c r="Z1080" s="125"/>
      <c r="AA1080" s="125"/>
      <c r="AB1080" s="125"/>
      <c r="AC1080" s="126"/>
      <c r="AD1080" s="126"/>
      <c r="AE1080" s="126"/>
      <c r="AF1080" s="126"/>
      <c r="AG1080" s="126"/>
      <c r="AH1080" s="126"/>
      <c r="AI1080" s="126"/>
      <c r="AJ1080" s="126"/>
      <c r="AK1080" s="126"/>
      <c r="AL1080" s="127"/>
      <c r="AM1080" s="127"/>
      <c r="AN1080" s="127"/>
      <c r="AO1080" s="127"/>
      <c r="AP1080" s="127"/>
      <c r="AQ1080" s="127"/>
      <c r="AR1080" s="128"/>
      <c r="AS1080" s="128"/>
      <c r="AT1080" s="128"/>
      <c r="AU1080" s="128"/>
      <c r="AV1080" s="128"/>
      <c r="AW1080" s="128"/>
      <c r="AX1080" s="128"/>
      <c r="AY1080" s="128"/>
      <c r="AZ1080" s="128"/>
      <c r="BA1080" s="128"/>
      <c r="BB1080" s="128"/>
      <c r="BC1080" s="128"/>
      <c r="BD1080" s="128"/>
      <c r="BE1080" s="128"/>
      <c r="BF1080" s="128"/>
      <c r="BG1080" s="128"/>
      <c r="BH1080" s="128"/>
      <c r="BI1080" s="128"/>
      <c r="BJ1080" s="194"/>
    </row>
    <row r="1081" spans="1:62" s="195" customFormat="1" x14ac:dyDescent="0.2">
      <c r="A1081" s="144"/>
      <c r="B1081" s="144"/>
      <c r="C1081" s="124"/>
      <c r="D1081" s="124"/>
      <c r="E1081" s="124"/>
      <c r="F1081" s="124"/>
      <c r="G1081" s="124"/>
      <c r="H1081" s="124"/>
      <c r="I1081" s="176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5"/>
      <c r="Z1081" s="125"/>
      <c r="AA1081" s="125"/>
      <c r="AB1081" s="125"/>
      <c r="AC1081" s="126"/>
      <c r="AD1081" s="126"/>
      <c r="AE1081" s="126"/>
      <c r="AF1081" s="126"/>
      <c r="AG1081" s="126"/>
      <c r="AH1081" s="126"/>
      <c r="AI1081" s="126"/>
      <c r="AJ1081" s="126"/>
      <c r="AK1081" s="126"/>
      <c r="AL1081" s="127"/>
      <c r="AM1081" s="127"/>
      <c r="AN1081" s="127"/>
      <c r="AO1081" s="127"/>
      <c r="AP1081" s="127"/>
      <c r="AQ1081" s="127"/>
      <c r="AR1081" s="128"/>
      <c r="AS1081" s="128"/>
      <c r="AT1081" s="128"/>
      <c r="AU1081" s="128"/>
      <c r="AV1081" s="128"/>
      <c r="AW1081" s="128"/>
      <c r="AX1081" s="128"/>
      <c r="AY1081" s="128"/>
      <c r="AZ1081" s="128"/>
      <c r="BA1081" s="128"/>
      <c r="BB1081" s="128"/>
      <c r="BC1081" s="128"/>
      <c r="BD1081" s="128"/>
      <c r="BE1081" s="128"/>
      <c r="BF1081" s="128"/>
      <c r="BG1081" s="128"/>
      <c r="BH1081" s="128"/>
      <c r="BI1081" s="128"/>
      <c r="BJ1081" s="194"/>
    </row>
    <row r="1082" spans="1:62" s="195" customFormat="1" x14ac:dyDescent="0.2">
      <c r="A1082" s="144"/>
      <c r="B1082" s="144"/>
      <c r="C1082" s="124"/>
      <c r="D1082" s="124"/>
      <c r="E1082" s="124"/>
      <c r="F1082" s="124"/>
      <c r="G1082" s="124"/>
      <c r="H1082" s="124"/>
      <c r="I1082" s="176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5"/>
      <c r="Z1082" s="125"/>
      <c r="AA1082" s="125"/>
      <c r="AB1082" s="125"/>
      <c r="AC1082" s="126"/>
      <c r="AD1082" s="126"/>
      <c r="AE1082" s="126"/>
      <c r="AF1082" s="126"/>
      <c r="AG1082" s="126"/>
      <c r="AH1082" s="126"/>
      <c r="AI1082" s="126"/>
      <c r="AJ1082" s="126"/>
      <c r="AK1082" s="126"/>
      <c r="AL1082" s="127"/>
      <c r="AM1082" s="127"/>
      <c r="AN1082" s="127"/>
      <c r="AO1082" s="127"/>
      <c r="AP1082" s="127"/>
      <c r="AQ1082" s="127"/>
      <c r="AR1082" s="128"/>
      <c r="AS1082" s="128"/>
      <c r="AT1082" s="128"/>
      <c r="AU1082" s="128"/>
      <c r="AV1082" s="128"/>
      <c r="AW1082" s="128"/>
      <c r="AX1082" s="128"/>
      <c r="AY1082" s="128"/>
      <c r="AZ1082" s="128"/>
      <c r="BA1082" s="128"/>
      <c r="BB1082" s="128"/>
      <c r="BC1082" s="128"/>
      <c r="BD1082" s="128"/>
      <c r="BE1082" s="128"/>
      <c r="BF1082" s="128"/>
      <c r="BG1082" s="128"/>
      <c r="BH1082" s="128"/>
      <c r="BI1082" s="128"/>
      <c r="BJ1082" s="194"/>
    </row>
    <row r="1083" spans="1:62" s="195" customFormat="1" x14ac:dyDescent="0.2">
      <c r="A1083" s="144"/>
      <c r="B1083" s="144"/>
      <c r="C1083" s="124"/>
      <c r="D1083" s="124"/>
      <c r="E1083" s="124"/>
      <c r="F1083" s="124"/>
      <c r="G1083" s="124"/>
      <c r="H1083" s="124"/>
      <c r="I1083" s="176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5"/>
      <c r="Z1083" s="125"/>
      <c r="AA1083" s="125"/>
      <c r="AB1083" s="125"/>
      <c r="AC1083" s="126"/>
      <c r="AD1083" s="126"/>
      <c r="AE1083" s="126"/>
      <c r="AF1083" s="126"/>
      <c r="AG1083" s="126"/>
      <c r="AH1083" s="126"/>
      <c r="AI1083" s="126"/>
      <c r="AJ1083" s="126"/>
      <c r="AK1083" s="126"/>
      <c r="AL1083" s="127"/>
      <c r="AM1083" s="127"/>
      <c r="AN1083" s="127"/>
      <c r="AO1083" s="127"/>
      <c r="AP1083" s="127"/>
      <c r="AQ1083" s="127"/>
      <c r="AR1083" s="128"/>
      <c r="AS1083" s="128"/>
      <c r="AT1083" s="128"/>
      <c r="AU1083" s="128"/>
      <c r="AV1083" s="128"/>
      <c r="AW1083" s="128"/>
      <c r="AX1083" s="128"/>
      <c r="AY1083" s="128"/>
      <c r="AZ1083" s="128"/>
      <c r="BA1083" s="128"/>
      <c r="BB1083" s="128"/>
      <c r="BC1083" s="128"/>
      <c r="BD1083" s="128"/>
      <c r="BE1083" s="128"/>
      <c r="BF1083" s="128"/>
      <c r="BG1083" s="128"/>
      <c r="BH1083" s="128"/>
      <c r="BI1083" s="128"/>
      <c r="BJ1083" s="194"/>
    </row>
    <row r="1084" spans="1:62" s="195" customFormat="1" x14ac:dyDescent="0.2">
      <c r="A1084" s="144"/>
      <c r="B1084" s="144"/>
      <c r="C1084" s="124"/>
      <c r="D1084" s="124"/>
      <c r="E1084" s="124"/>
      <c r="F1084" s="124"/>
      <c r="G1084" s="124"/>
      <c r="H1084" s="124"/>
      <c r="I1084" s="176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5"/>
      <c r="Z1084" s="125"/>
      <c r="AA1084" s="125"/>
      <c r="AB1084" s="125"/>
      <c r="AC1084" s="126"/>
      <c r="AD1084" s="126"/>
      <c r="AE1084" s="126"/>
      <c r="AF1084" s="126"/>
      <c r="AG1084" s="126"/>
      <c r="AH1084" s="126"/>
      <c r="AI1084" s="126"/>
      <c r="AJ1084" s="126"/>
      <c r="AK1084" s="126"/>
      <c r="AL1084" s="127"/>
      <c r="AM1084" s="127"/>
      <c r="AN1084" s="127"/>
      <c r="AO1084" s="127"/>
      <c r="AP1084" s="127"/>
      <c r="AQ1084" s="127"/>
      <c r="AR1084" s="128"/>
      <c r="AS1084" s="128"/>
      <c r="AT1084" s="128"/>
      <c r="AU1084" s="128"/>
      <c r="AV1084" s="128"/>
      <c r="AW1084" s="128"/>
      <c r="AX1084" s="128"/>
      <c r="AY1084" s="128"/>
      <c r="AZ1084" s="128"/>
      <c r="BA1084" s="128"/>
      <c r="BB1084" s="128"/>
      <c r="BC1084" s="128"/>
      <c r="BD1084" s="128"/>
      <c r="BE1084" s="128"/>
      <c r="BF1084" s="128"/>
      <c r="BG1084" s="128"/>
      <c r="BH1084" s="128"/>
      <c r="BI1084" s="128"/>
      <c r="BJ1084" s="194"/>
    </row>
    <row r="1085" spans="1:62" s="195" customFormat="1" x14ac:dyDescent="0.2">
      <c r="A1085" s="144"/>
      <c r="B1085" s="144"/>
      <c r="C1085" s="124"/>
      <c r="D1085" s="124"/>
      <c r="E1085" s="124"/>
      <c r="F1085" s="124"/>
      <c r="G1085" s="124"/>
      <c r="H1085" s="124"/>
      <c r="I1085" s="176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5"/>
      <c r="Z1085" s="125"/>
      <c r="AA1085" s="125"/>
      <c r="AB1085" s="125"/>
      <c r="AC1085" s="126"/>
      <c r="AD1085" s="126"/>
      <c r="AE1085" s="126"/>
      <c r="AF1085" s="126"/>
      <c r="AG1085" s="126"/>
      <c r="AH1085" s="126"/>
      <c r="AI1085" s="126"/>
      <c r="AJ1085" s="126"/>
      <c r="AK1085" s="126"/>
      <c r="AL1085" s="127"/>
      <c r="AM1085" s="127"/>
      <c r="AN1085" s="127"/>
      <c r="AO1085" s="127"/>
      <c r="AP1085" s="127"/>
      <c r="AQ1085" s="127"/>
      <c r="AR1085" s="128"/>
      <c r="AS1085" s="128"/>
      <c r="AT1085" s="128"/>
      <c r="AU1085" s="128"/>
      <c r="AV1085" s="128"/>
      <c r="AW1085" s="128"/>
      <c r="AX1085" s="128"/>
      <c r="AY1085" s="128"/>
      <c r="AZ1085" s="128"/>
      <c r="BA1085" s="128"/>
      <c r="BB1085" s="128"/>
      <c r="BC1085" s="128"/>
      <c r="BD1085" s="128"/>
      <c r="BE1085" s="128"/>
      <c r="BF1085" s="128"/>
      <c r="BG1085" s="128"/>
      <c r="BH1085" s="128"/>
      <c r="BI1085" s="128"/>
      <c r="BJ1085" s="194"/>
    </row>
    <row r="1086" spans="1:62" s="195" customFormat="1" x14ac:dyDescent="0.2">
      <c r="A1086" s="144"/>
      <c r="B1086" s="144"/>
      <c r="C1086" s="124"/>
      <c r="D1086" s="124"/>
      <c r="E1086" s="124"/>
      <c r="F1086" s="124"/>
      <c r="G1086" s="124"/>
      <c r="H1086" s="124"/>
      <c r="I1086" s="176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5"/>
      <c r="Z1086" s="125"/>
      <c r="AA1086" s="125"/>
      <c r="AB1086" s="125"/>
      <c r="AC1086" s="126"/>
      <c r="AD1086" s="126"/>
      <c r="AE1086" s="126"/>
      <c r="AF1086" s="126"/>
      <c r="AG1086" s="126"/>
      <c r="AH1086" s="126"/>
      <c r="AI1086" s="126"/>
      <c r="AJ1086" s="126"/>
      <c r="AK1086" s="126"/>
      <c r="AL1086" s="127"/>
      <c r="AM1086" s="127"/>
      <c r="AN1086" s="127"/>
      <c r="AO1086" s="127"/>
      <c r="AP1086" s="127"/>
      <c r="AQ1086" s="127"/>
      <c r="AR1086" s="128"/>
      <c r="AS1086" s="128"/>
      <c r="AT1086" s="128"/>
      <c r="AU1086" s="128"/>
      <c r="AV1086" s="128"/>
      <c r="AW1086" s="128"/>
      <c r="AX1086" s="128"/>
      <c r="AY1086" s="128"/>
      <c r="AZ1086" s="128"/>
      <c r="BA1086" s="128"/>
      <c r="BB1086" s="128"/>
      <c r="BC1086" s="128"/>
      <c r="BD1086" s="128"/>
      <c r="BE1086" s="128"/>
      <c r="BF1086" s="128"/>
      <c r="BG1086" s="128"/>
      <c r="BH1086" s="128"/>
      <c r="BI1086" s="128"/>
      <c r="BJ1086" s="194"/>
    </row>
    <row r="1087" spans="1:62" s="195" customFormat="1" x14ac:dyDescent="0.2">
      <c r="A1087" s="144"/>
      <c r="B1087" s="144"/>
      <c r="C1087" s="124"/>
      <c r="D1087" s="124"/>
      <c r="E1087" s="124"/>
      <c r="F1087" s="124"/>
      <c r="G1087" s="124"/>
      <c r="H1087" s="124"/>
      <c r="I1087" s="176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5"/>
      <c r="Z1087" s="125"/>
      <c r="AA1087" s="125"/>
      <c r="AB1087" s="125"/>
      <c r="AC1087" s="126"/>
      <c r="AD1087" s="126"/>
      <c r="AE1087" s="126"/>
      <c r="AF1087" s="126"/>
      <c r="AG1087" s="126"/>
      <c r="AH1087" s="126"/>
      <c r="AI1087" s="126"/>
      <c r="AJ1087" s="126"/>
      <c r="AK1087" s="126"/>
      <c r="AL1087" s="127"/>
      <c r="AM1087" s="127"/>
      <c r="AN1087" s="127"/>
      <c r="AO1087" s="127"/>
      <c r="AP1087" s="127"/>
      <c r="AQ1087" s="127"/>
      <c r="AR1087" s="128"/>
      <c r="AS1087" s="128"/>
      <c r="AT1087" s="128"/>
      <c r="AU1087" s="128"/>
      <c r="AV1087" s="128"/>
      <c r="AW1087" s="128"/>
      <c r="AX1087" s="128"/>
      <c r="AY1087" s="128"/>
      <c r="AZ1087" s="128"/>
      <c r="BA1087" s="128"/>
      <c r="BB1087" s="128"/>
      <c r="BC1087" s="128"/>
      <c r="BD1087" s="128"/>
      <c r="BE1087" s="128"/>
      <c r="BF1087" s="128"/>
      <c r="BG1087" s="128"/>
      <c r="BH1087" s="128"/>
      <c r="BI1087" s="128"/>
      <c r="BJ1087" s="194"/>
    </row>
    <row r="1088" spans="1:62" s="195" customFormat="1" x14ac:dyDescent="0.2">
      <c r="A1088" s="144"/>
      <c r="B1088" s="144"/>
      <c r="C1088" s="124"/>
      <c r="D1088" s="124"/>
      <c r="E1088" s="124"/>
      <c r="F1088" s="124"/>
      <c r="G1088" s="124"/>
      <c r="H1088" s="124"/>
      <c r="I1088" s="176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5"/>
      <c r="Z1088" s="125"/>
      <c r="AA1088" s="125"/>
      <c r="AB1088" s="125"/>
      <c r="AC1088" s="126"/>
      <c r="AD1088" s="126"/>
      <c r="AE1088" s="126"/>
      <c r="AF1088" s="126"/>
      <c r="AG1088" s="126"/>
      <c r="AH1088" s="126"/>
      <c r="AI1088" s="126"/>
      <c r="AJ1088" s="126"/>
      <c r="AK1088" s="126"/>
      <c r="AL1088" s="127"/>
      <c r="AM1088" s="127"/>
      <c r="AN1088" s="127"/>
      <c r="AO1088" s="127"/>
      <c r="AP1088" s="127"/>
      <c r="AQ1088" s="127"/>
      <c r="AR1088" s="128"/>
      <c r="AS1088" s="128"/>
      <c r="AT1088" s="128"/>
      <c r="AU1088" s="128"/>
      <c r="AV1088" s="128"/>
      <c r="AW1088" s="128"/>
      <c r="AX1088" s="128"/>
      <c r="AY1088" s="128"/>
      <c r="AZ1088" s="128"/>
      <c r="BA1088" s="128"/>
      <c r="BB1088" s="128"/>
      <c r="BC1088" s="128"/>
      <c r="BD1088" s="128"/>
      <c r="BE1088" s="128"/>
      <c r="BF1088" s="128"/>
      <c r="BG1088" s="128"/>
      <c r="BH1088" s="128"/>
      <c r="BI1088" s="128"/>
      <c r="BJ1088" s="194"/>
    </row>
    <row r="1089" spans="1:62" s="195" customFormat="1" x14ac:dyDescent="0.2">
      <c r="A1089" s="144"/>
      <c r="B1089" s="144"/>
      <c r="C1089" s="124"/>
      <c r="D1089" s="124"/>
      <c r="E1089" s="124"/>
      <c r="F1089" s="124"/>
      <c r="G1089" s="124"/>
      <c r="H1089" s="124"/>
      <c r="I1089" s="176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5"/>
      <c r="Z1089" s="125"/>
      <c r="AA1089" s="125"/>
      <c r="AB1089" s="125"/>
      <c r="AC1089" s="126"/>
      <c r="AD1089" s="126"/>
      <c r="AE1089" s="126"/>
      <c r="AF1089" s="126"/>
      <c r="AG1089" s="126"/>
      <c r="AH1089" s="126"/>
      <c r="AI1089" s="126"/>
      <c r="AJ1089" s="126"/>
      <c r="AK1089" s="126"/>
      <c r="AL1089" s="127"/>
      <c r="AM1089" s="127"/>
      <c r="AN1089" s="127"/>
      <c r="AO1089" s="127"/>
      <c r="AP1089" s="127"/>
      <c r="AQ1089" s="127"/>
      <c r="AR1089" s="128"/>
      <c r="AS1089" s="128"/>
      <c r="AT1089" s="128"/>
      <c r="AU1089" s="128"/>
      <c r="AV1089" s="128"/>
      <c r="AW1089" s="128"/>
      <c r="AX1089" s="128"/>
      <c r="AY1089" s="128"/>
      <c r="AZ1089" s="128"/>
      <c r="BA1089" s="128"/>
      <c r="BB1089" s="128"/>
      <c r="BC1089" s="128"/>
      <c r="BD1089" s="128"/>
      <c r="BE1089" s="128"/>
      <c r="BF1089" s="128"/>
      <c r="BG1089" s="128"/>
      <c r="BH1089" s="128"/>
      <c r="BI1089" s="128"/>
      <c r="BJ1089" s="194"/>
    </row>
    <row r="1090" spans="1:62" s="195" customFormat="1" x14ac:dyDescent="0.2">
      <c r="A1090" s="144"/>
      <c r="B1090" s="144"/>
      <c r="C1090" s="124"/>
      <c r="D1090" s="124"/>
      <c r="E1090" s="124"/>
      <c r="F1090" s="124"/>
      <c r="G1090" s="124"/>
      <c r="H1090" s="124"/>
      <c r="I1090" s="176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5"/>
      <c r="Z1090" s="125"/>
      <c r="AA1090" s="125"/>
      <c r="AB1090" s="125"/>
      <c r="AC1090" s="126"/>
      <c r="AD1090" s="126"/>
      <c r="AE1090" s="126"/>
      <c r="AF1090" s="126"/>
      <c r="AG1090" s="126"/>
      <c r="AH1090" s="126"/>
      <c r="AI1090" s="126"/>
      <c r="AJ1090" s="126"/>
      <c r="AK1090" s="126"/>
      <c r="AL1090" s="127"/>
      <c r="AM1090" s="127"/>
      <c r="AN1090" s="127"/>
      <c r="AO1090" s="127"/>
      <c r="AP1090" s="127"/>
      <c r="AQ1090" s="127"/>
      <c r="AR1090" s="128"/>
      <c r="AS1090" s="128"/>
      <c r="AT1090" s="128"/>
      <c r="AU1090" s="128"/>
      <c r="AV1090" s="128"/>
      <c r="AW1090" s="128"/>
      <c r="AX1090" s="128"/>
      <c r="AY1090" s="128"/>
      <c r="AZ1090" s="128"/>
      <c r="BA1090" s="128"/>
      <c r="BB1090" s="128"/>
      <c r="BC1090" s="128"/>
      <c r="BD1090" s="128"/>
      <c r="BE1090" s="128"/>
      <c r="BF1090" s="128"/>
      <c r="BG1090" s="128"/>
      <c r="BH1090" s="128"/>
      <c r="BI1090" s="128"/>
      <c r="BJ1090" s="194"/>
    </row>
    <row r="1091" spans="1:62" s="195" customFormat="1" x14ac:dyDescent="0.2">
      <c r="A1091" s="144"/>
      <c r="B1091" s="144"/>
      <c r="C1091" s="124"/>
      <c r="D1091" s="124"/>
      <c r="E1091" s="124"/>
      <c r="F1091" s="124"/>
      <c r="G1091" s="124"/>
      <c r="H1091" s="124"/>
      <c r="I1091" s="176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5"/>
      <c r="Z1091" s="125"/>
      <c r="AA1091" s="125"/>
      <c r="AB1091" s="125"/>
      <c r="AC1091" s="126"/>
      <c r="AD1091" s="126"/>
      <c r="AE1091" s="126"/>
      <c r="AF1091" s="126"/>
      <c r="AG1091" s="126"/>
      <c r="AH1091" s="126"/>
      <c r="AI1091" s="126"/>
      <c r="AJ1091" s="126"/>
      <c r="AK1091" s="126"/>
      <c r="AL1091" s="127"/>
      <c r="AM1091" s="127"/>
      <c r="AN1091" s="127"/>
      <c r="AO1091" s="127"/>
      <c r="AP1091" s="127"/>
      <c r="AQ1091" s="127"/>
      <c r="AR1091" s="128"/>
      <c r="AS1091" s="128"/>
      <c r="AT1091" s="128"/>
      <c r="AU1091" s="128"/>
      <c r="AV1091" s="128"/>
      <c r="AW1091" s="128"/>
      <c r="AX1091" s="128"/>
      <c r="AY1091" s="128"/>
      <c r="AZ1091" s="128"/>
      <c r="BA1091" s="128"/>
      <c r="BB1091" s="128"/>
      <c r="BC1091" s="128"/>
      <c r="BD1091" s="128"/>
      <c r="BE1091" s="128"/>
      <c r="BF1091" s="128"/>
      <c r="BG1091" s="128"/>
      <c r="BH1091" s="128"/>
      <c r="BI1091" s="128"/>
      <c r="BJ1091" s="194"/>
    </row>
    <row r="1092" spans="1:62" s="195" customFormat="1" x14ac:dyDescent="0.2">
      <c r="A1092" s="144"/>
      <c r="B1092" s="144"/>
      <c r="C1092" s="124"/>
      <c r="D1092" s="124"/>
      <c r="E1092" s="124"/>
      <c r="F1092" s="124"/>
      <c r="G1092" s="124"/>
      <c r="H1092" s="124"/>
      <c r="I1092" s="176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5"/>
      <c r="Z1092" s="125"/>
      <c r="AA1092" s="125"/>
      <c r="AB1092" s="125"/>
      <c r="AC1092" s="126"/>
      <c r="AD1092" s="126"/>
      <c r="AE1092" s="126"/>
      <c r="AF1092" s="126"/>
      <c r="AG1092" s="126"/>
      <c r="AH1092" s="126"/>
      <c r="AI1092" s="126"/>
      <c r="AJ1092" s="126"/>
      <c r="AK1092" s="126"/>
      <c r="AL1092" s="127"/>
      <c r="AM1092" s="127"/>
      <c r="AN1092" s="127"/>
      <c r="AO1092" s="127"/>
      <c r="AP1092" s="127"/>
      <c r="AQ1092" s="127"/>
      <c r="AR1092" s="128"/>
      <c r="AS1092" s="128"/>
      <c r="AT1092" s="128"/>
      <c r="AU1092" s="128"/>
      <c r="AV1092" s="128"/>
      <c r="AW1092" s="128"/>
      <c r="AX1092" s="128"/>
      <c r="AY1092" s="128"/>
      <c r="AZ1092" s="128"/>
      <c r="BA1092" s="128"/>
      <c r="BB1092" s="128"/>
      <c r="BC1092" s="128"/>
      <c r="BD1092" s="128"/>
      <c r="BE1092" s="128"/>
      <c r="BF1092" s="128"/>
      <c r="BG1092" s="128"/>
      <c r="BH1092" s="128"/>
      <c r="BI1092" s="128"/>
      <c r="BJ1092" s="194"/>
    </row>
    <row r="1093" spans="1:62" s="195" customFormat="1" x14ac:dyDescent="0.2">
      <c r="A1093" s="144"/>
      <c r="B1093" s="144"/>
      <c r="C1093" s="124"/>
      <c r="D1093" s="124"/>
      <c r="E1093" s="124"/>
      <c r="F1093" s="124"/>
      <c r="G1093" s="124"/>
      <c r="H1093" s="124"/>
      <c r="I1093" s="176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5"/>
      <c r="Z1093" s="125"/>
      <c r="AA1093" s="125"/>
      <c r="AB1093" s="125"/>
      <c r="AC1093" s="126"/>
      <c r="AD1093" s="126"/>
      <c r="AE1093" s="126"/>
      <c r="AF1093" s="126"/>
      <c r="AG1093" s="126"/>
      <c r="AH1093" s="126"/>
      <c r="AI1093" s="126"/>
      <c r="AJ1093" s="126"/>
      <c r="AK1093" s="126"/>
      <c r="AL1093" s="127"/>
      <c r="AM1093" s="127"/>
      <c r="AN1093" s="127"/>
      <c r="AO1093" s="127"/>
      <c r="AP1093" s="127"/>
      <c r="AQ1093" s="127"/>
      <c r="AR1093" s="128"/>
      <c r="AS1093" s="128"/>
      <c r="AT1093" s="128"/>
      <c r="AU1093" s="128"/>
      <c r="AV1093" s="128"/>
      <c r="AW1093" s="128"/>
      <c r="AX1093" s="128"/>
      <c r="AY1093" s="128"/>
      <c r="AZ1093" s="128"/>
      <c r="BA1093" s="128"/>
      <c r="BB1093" s="128"/>
      <c r="BC1093" s="128"/>
      <c r="BD1093" s="128"/>
      <c r="BE1093" s="128"/>
      <c r="BF1093" s="128"/>
      <c r="BG1093" s="128"/>
      <c r="BH1093" s="128"/>
      <c r="BI1093" s="128"/>
      <c r="BJ1093" s="194"/>
    </row>
    <row r="1094" spans="1:62" s="195" customFormat="1" x14ac:dyDescent="0.2">
      <c r="A1094" s="144"/>
      <c r="B1094" s="144"/>
      <c r="C1094" s="124"/>
      <c r="D1094" s="124"/>
      <c r="E1094" s="124"/>
      <c r="F1094" s="124"/>
      <c r="G1094" s="124"/>
      <c r="H1094" s="124"/>
      <c r="I1094" s="176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5"/>
      <c r="Z1094" s="125"/>
      <c r="AA1094" s="125"/>
      <c r="AB1094" s="125"/>
      <c r="AC1094" s="126"/>
      <c r="AD1094" s="126"/>
      <c r="AE1094" s="126"/>
      <c r="AF1094" s="126"/>
      <c r="AG1094" s="126"/>
      <c r="AH1094" s="126"/>
      <c r="AI1094" s="126"/>
      <c r="AJ1094" s="126"/>
      <c r="AK1094" s="126"/>
      <c r="AL1094" s="127"/>
      <c r="AM1094" s="127"/>
      <c r="AN1094" s="127"/>
      <c r="AO1094" s="127"/>
      <c r="AP1094" s="127"/>
      <c r="AQ1094" s="127"/>
      <c r="AR1094" s="128"/>
      <c r="AS1094" s="128"/>
      <c r="AT1094" s="128"/>
      <c r="AU1094" s="128"/>
      <c r="AV1094" s="128"/>
      <c r="AW1094" s="128"/>
      <c r="AX1094" s="128"/>
      <c r="AY1094" s="128"/>
      <c r="AZ1094" s="128"/>
      <c r="BA1094" s="128"/>
      <c r="BB1094" s="128"/>
      <c r="BC1094" s="128"/>
      <c r="BD1094" s="128"/>
      <c r="BE1094" s="128"/>
      <c r="BF1094" s="128"/>
      <c r="BG1094" s="128"/>
      <c r="BH1094" s="128"/>
      <c r="BI1094" s="128"/>
      <c r="BJ1094" s="194"/>
    </row>
    <row r="1095" spans="1:62" s="195" customFormat="1" x14ac:dyDescent="0.2">
      <c r="A1095" s="144"/>
      <c r="B1095" s="144"/>
      <c r="C1095" s="124"/>
      <c r="D1095" s="124"/>
      <c r="E1095" s="124"/>
      <c r="F1095" s="124"/>
      <c r="G1095" s="124"/>
      <c r="H1095" s="124"/>
      <c r="I1095" s="176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5"/>
      <c r="Z1095" s="125"/>
      <c r="AA1095" s="125"/>
      <c r="AB1095" s="125"/>
      <c r="AC1095" s="126"/>
      <c r="AD1095" s="126"/>
      <c r="AE1095" s="126"/>
      <c r="AF1095" s="126"/>
      <c r="AG1095" s="126"/>
      <c r="AH1095" s="126"/>
      <c r="AI1095" s="126"/>
      <c r="AJ1095" s="126"/>
      <c r="AK1095" s="126"/>
      <c r="AL1095" s="127"/>
      <c r="AM1095" s="127"/>
      <c r="AN1095" s="127"/>
      <c r="AO1095" s="127"/>
      <c r="AP1095" s="127"/>
      <c r="AQ1095" s="127"/>
      <c r="AR1095" s="128"/>
      <c r="AS1095" s="128"/>
      <c r="AT1095" s="128"/>
      <c r="AU1095" s="128"/>
      <c r="AV1095" s="128"/>
      <c r="AW1095" s="128"/>
      <c r="AX1095" s="128"/>
      <c r="AY1095" s="128"/>
      <c r="AZ1095" s="128"/>
      <c r="BA1095" s="128"/>
      <c r="BB1095" s="128"/>
      <c r="BC1095" s="128"/>
      <c r="BD1095" s="128"/>
      <c r="BE1095" s="128"/>
      <c r="BF1095" s="128"/>
      <c r="BG1095" s="128"/>
      <c r="BH1095" s="128"/>
      <c r="BI1095" s="128"/>
      <c r="BJ1095" s="194"/>
    </row>
    <row r="1096" spans="1:62" s="195" customFormat="1" x14ac:dyDescent="0.2">
      <c r="A1096" s="144"/>
      <c r="B1096" s="144"/>
      <c r="C1096" s="124"/>
      <c r="D1096" s="124"/>
      <c r="E1096" s="124"/>
      <c r="F1096" s="124"/>
      <c r="G1096" s="124"/>
      <c r="H1096" s="124"/>
      <c r="I1096" s="176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5"/>
      <c r="Z1096" s="125"/>
      <c r="AA1096" s="125"/>
      <c r="AB1096" s="125"/>
      <c r="AC1096" s="126"/>
      <c r="AD1096" s="126"/>
      <c r="AE1096" s="126"/>
      <c r="AF1096" s="126"/>
      <c r="AG1096" s="126"/>
      <c r="AH1096" s="126"/>
      <c r="AI1096" s="126"/>
      <c r="AJ1096" s="126"/>
      <c r="AK1096" s="126"/>
      <c r="AL1096" s="127"/>
      <c r="AM1096" s="127"/>
      <c r="AN1096" s="127"/>
      <c r="AO1096" s="127"/>
      <c r="AP1096" s="127"/>
      <c r="AQ1096" s="127"/>
      <c r="AR1096" s="128"/>
      <c r="AS1096" s="128"/>
      <c r="AT1096" s="128"/>
      <c r="AU1096" s="128"/>
      <c r="AV1096" s="128"/>
      <c r="AW1096" s="128"/>
      <c r="AX1096" s="128"/>
      <c r="AY1096" s="128"/>
      <c r="AZ1096" s="128"/>
      <c r="BA1096" s="128"/>
      <c r="BB1096" s="128"/>
      <c r="BC1096" s="128"/>
      <c r="BD1096" s="128"/>
      <c r="BE1096" s="128"/>
      <c r="BF1096" s="128"/>
      <c r="BG1096" s="128"/>
      <c r="BH1096" s="128"/>
      <c r="BI1096" s="128"/>
      <c r="BJ1096" s="194"/>
    </row>
    <row r="1097" spans="1:62" s="195" customFormat="1" x14ac:dyDescent="0.2">
      <c r="A1097" s="144"/>
      <c r="B1097" s="144"/>
      <c r="C1097" s="124"/>
      <c r="D1097" s="124"/>
      <c r="E1097" s="124"/>
      <c r="F1097" s="124"/>
      <c r="G1097" s="124"/>
      <c r="H1097" s="124"/>
      <c r="I1097" s="176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5"/>
      <c r="Z1097" s="125"/>
      <c r="AA1097" s="125"/>
      <c r="AB1097" s="125"/>
      <c r="AC1097" s="126"/>
      <c r="AD1097" s="126"/>
      <c r="AE1097" s="126"/>
      <c r="AF1097" s="126"/>
      <c r="AG1097" s="126"/>
      <c r="AH1097" s="126"/>
      <c r="AI1097" s="126"/>
      <c r="AJ1097" s="126"/>
      <c r="AK1097" s="126"/>
      <c r="AL1097" s="127"/>
      <c r="AM1097" s="127"/>
      <c r="AN1097" s="127"/>
      <c r="AO1097" s="127"/>
      <c r="AP1097" s="127"/>
      <c r="AQ1097" s="127"/>
      <c r="AR1097" s="128"/>
      <c r="AS1097" s="128"/>
      <c r="AT1097" s="128"/>
      <c r="AU1097" s="128"/>
      <c r="AV1097" s="128"/>
      <c r="AW1097" s="128"/>
      <c r="AX1097" s="128"/>
      <c r="AY1097" s="128"/>
      <c r="AZ1097" s="128"/>
      <c r="BA1097" s="128"/>
      <c r="BB1097" s="128"/>
      <c r="BC1097" s="128"/>
      <c r="BD1097" s="128"/>
      <c r="BE1097" s="128"/>
      <c r="BF1097" s="128"/>
      <c r="BG1097" s="128"/>
      <c r="BH1097" s="128"/>
      <c r="BI1097" s="128"/>
      <c r="BJ1097" s="194"/>
    </row>
    <row r="1098" spans="1:62" s="195" customFormat="1" x14ac:dyDescent="0.2">
      <c r="A1098" s="144"/>
      <c r="B1098" s="144"/>
      <c r="C1098" s="124"/>
      <c r="D1098" s="124"/>
      <c r="E1098" s="124"/>
      <c r="F1098" s="124"/>
      <c r="G1098" s="124"/>
      <c r="H1098" s="124"/>
      <c r="I1098" s="176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5"/>
      <c r="Z1098" s="125"/>
      <c r="AA1098" s="125"/>
      <c r="AB1098" s="125"/>
      <c r="AC1098" s="126"/>
      <c r="AD1098" s="126"/>
      <c r="AE1098" s="126"/>
      <c r="AF1098" s="126"/>
      <c r="AG1098" s="126"/>
      <c r="AH1098" s="126"/>
      <c r="AI1098" s="126"/>
      <c r="AJ1098" s="126"/>
      <c r="AK1098" s="126"/>
      <c r="AL1098" s="127"/>
      <c r="AM1098" s="127"/>
      <c r="AN1098" s="127"/>
      <c r="AO1098" s="127"/>
      <c r="AP1098" s="127"/>
      <c r="AQ1098" s="127"/>
      <c r="AR1098" s="128"/>
      <c r="AS1098" s="128"/>
      <c r="AT1098" s="128"/>
      <c r="AU1098" s="128"/>
      <c r="AV1098" s="128"/>
      <c r="AW1098" s="128"/>
      <c r="AX1098" s="128"/>
      <c r="AY1098" s="128"/>
      <c r="AZ1098" s="128"/>
      <c r="BA1098" s="128"/>
      <c r="BB1098" s="128"/>
      <c r="BC1098" s="128"/>
      <c r="BD1098" s="128"/>
      <c r="BE1098" s="128"/>
      <c r="BF1098" s="128"/>
      <c r="BG1098" s="128"/>
      <c r="BH1098" s="128"/>
      <c r="BI1098" s="128"/>
      <c r="BJ1098" s="194"/>
    </row>
    <row r="1099" spans="1:62" s="195" customFormat="1" x14ac:dyDescent="0.2">
      <c r="A1099" s="144"/>
      <c r="B1099" s="144"/>
      <c r="C1099" s="124"/>
      <c r="D1099" s="124"/>
      <c r="E1099" s="124"/>
      <c r="F1099" s="124"/>
      <c r="G1099" s="124"/>
      <c r="H1099" s="124"/>
      <c r="I1099" s="176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5"/>
      <c r="Z1099" s="125"/>
      <c r="AA1099" s="125"/>
      <c r="AB1099" s="125"/>
      <c r="AC1099" s="126"/>
      <c r="AD1099" s="126"/>
      <c r="AE1099" s="126"/>
      <c r="AF1099" s="126"/>
      <c r="AG1099" s="126"/>
      <c r="AH1099" s="126"/>
      <c r="AI1099" s="126"/>
      <c r="AJ1099" s="126"/>
      <c r="AK1099" s="126"/>
      <c r="AL1099" s="127"/>
      <c r="AM1099" s="127"/>
      <c r="AN1099" s="127"/>
      <c r="AO1099" s="127"/>
      <c r="AP1099" s="127"/>
      <c r="AQ1099" s="127"/>
      <c r="AR1099" s="128"/>
      <c r="AS1099" s="128"/>
      <c r="AT1099" s="128"/>
      <c r="AU1099" s="128"/>
      <c r="AV1099" s="128"/>
      <c r="AW1099" s="128"/>
      <c r="AX1099" s="128"/>
      <c r="AY1099" s="128"/>
      <c r="AZ1099" s="128"/>
      <c r="BA1099" s="128"/>
      <c r="BB1099" s="128"/>
      <c r="BC1099" s="128"/>
      <c r="BD1099" s="128"/>
      <c r="BE1099" s="128"/>
      <c r="BF1099" s="128"/>
      <c r="BG1099" s="128"/>
      <c r="BH1099" s="128"/>
      <c r="BI1099" s="128"/>
      <c r="BJ1099" s="194"/>
    </row>
    <row r="1100" spans="1:62" s="195" customFormat="1" x14ac:dyDescent="0.2">
      <c r="A1100" s="144"/>
      <c r="B1100" s="144"/>
      <c r="C1100" s="124"/>
      <c r="D1100" s="124"/>
      <c r="E1100" s="124"/>
      <c r="F1100" s="124"/>
      <c r="G1100" s="124"/>
      <c r="H1100" s="124"/>
      <c r="I1100" s="176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5"/>
      <c r="Z1100" s="125"/>
      <c r="AA1100" s="125"/>
      <c r="AB1100" s="125"/>
      <c r="AC1100" s="126"/>
      <c r="AD1100" s="126"/>
      <c r="AE1100" s="126"/>
      <c r="AF1100" s="126"/>
      <c r="AG1100" s="126"/>
      <c r="AH1100" s="126"/>
      <c r="AI1100" s="126"/>
      <c r="AJ1100" s="126"/>
      <c r="AK1100" s="126"/>
      <c r="AL1100" s="127"/>
      <c r="AM1100" s="127"/>
      <c r="AN1100" s="127"/>
      <c r="AO1100" s="127"/>
      <c r="AP1100" s="127"/>
      <c r="AQ1100" s="127"/>
      <c r="AR1100" s="128"/>
      <c r="AS1100" s="128"/>
      <c r="AT1100" s="128"/>
      <c r="AU1100" s="128"/>
      <c r="AV1100" s="128"/>
      <c r="AW1100" s="128"/>
      <c r="AX1100" s="128"/>
      <c r="AY1100" s="128"/>
      <c r="AZ1100" s="128"/>
      <c r="BA1100" s="128"/>
      <c r="BB1100" s="128"/>
      <c r="BC1100" s="128"/>
      <c r="BD1100" s="128"/>
      <c r="BE1100" s="128"/>
      <c r="BF1100" s="128"/>
      <c r="BG1100" s="128"/>
      <c r="BH1100" s="128"/>
      <c r="BI1100" s="128"/>
      <c r="BJ1100" s="194"/>
    </row>
    <row r="1101" spans="1:62" s="195" customFormat="1" x14ac:dyDescent="0.2">
      <c r="A1101" s="144"/>
      <c r="B1101" s="144"/>
      <c r="C1101" s="124"/>
      <c r="D1101" s="124"/>
      <c r="E1101" s="124"/>
      <c r="F1101" s="124"/>
      <c r="G1101" s="124"/>
      <c r="H1101" s="124"/>
      <c r="I1101" s="176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5"/>
      <c r="Z1101" s="125"/>
      <c r="AA1101" s="125"/>
      <c r="AB1101" s="125"/>
      <c r="AC1101" s="126"/>
      <c r="AD1101" s="126"/>
      <c r="AE1101" s="126"/>
      <c r="AF1101" s="126"/>
      <c r="AG1101" s="126"/>
      <c r="AH1101" s="126"/>
      <c r="AI1101" s="126"/>
      <c r="AJ1101" s="126"/>
      <c r="AK1101" s="126"/>
      <c r="AL1101" s="127"/>
      <c r="AM1101" s="127"/>
      <c r="AN1101" s="127"/>
      <c r="AO1101" s="127"/>
      <c r="AP1101" s="127"/>
      <c r="AQ1101" s="127"/>
      <c r="AR1101" s="128"/>
      <c r="AS1101" s="128"/>
      <c r="AT1101" s="128"/>
      <c r="AU1101" s="128"/>
      <c r="AV1101" s="128"/>
      <c r="AW1101" s="128"/>
      <c r="AX1101" s="128"/>
      <c r="AY1101" s="128"/>
      <c r="AZ1101" s="128"/>
      <c r="BA1101" s="128"/>
      <c r="BB1101" s="128"/>
      <c r="BC1101" s="128"/>
      <c r="BD1101" s="128"/>
      <c r="BE1101" s="128"/>
      <c r="BF1101" s="128"/>
      <c r="BG1101" s="128"/>
      <c r="BH1101" s="128"/>
      <c r="BI1101" s="128"/>
      <c r="BJ1101" s="194"/>
    </row>
    <row r="1102" spans="1:62" s="195" customFormat="1" x14ac:dyDescent="0.2">
      <c r="A1102" s="144"/>
      <c r="B1102" s="144"/>
      <c r="C1102" s="124"/>
      <c r="D1102" s="124"/>
      <c r="E1102" s="124"/>
      <c r="F1102" s="124"/>
      <c r="G1102" s="124"/>
      <c r="H1102" s="124"/>
      <c r="I1102" s="176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5"/>
      <c r="Z1102" s="125"/>
      <c r="AA1102" s="125"/>
      <c r="AB1102" s="125"/>
      <c r="AC1102" s="126"/>
      <c r="AD1102" s="126"/>
      <c r="AE1102" s="126"/>
      <c r="AF1102" s="126"/>
      <c r="AG1102" s="126"/>
      <c r="AH1102" s="126"/>
      <c r="AI1102" s="126"/>
      <c r="AJ1102" s="126"/>
      <c r="AK1102" s="126"/>
      <c r="AL1102" s="127"/>
      <c r="AM1102" s="127"/>
      <c r="AN1102" s="127"/>
      <c r="AO1102" s="127"/>
      <c r="AP1102" s="127"/>
      <c r="AQ1102" s="127"/>
      <c r="AR1102" s="128"/>
      <c r="AS1102" s="128"/>
      <c r="AT1102" s="128"/>
      <c r="AU1102" s="128"/>
      <c r="AV1102" s="128"/>
      <c r="AW1102" s="128"/>
      <c r="AX1102" s="128"/>
      <c r="AY1102" s="128"/>
      <c r="AZ1102" s="128"/>
      <c r="BA1102" s="128"/>
      <c r="BB1102" s="128"/>
      <c r="BC1102" s="128"/>
      <c r="BD1102" s="128"/>
      <c r="BE1102" s="128"/>
      <c r="BF1102" s="128"/>
      <c r="BG1102" s="128"/>
      <c r="BH1102" s="128"/>
      <c r="BI1102" s="128"/>
      <c r="BJ1102" s="194"/>
    </row>
    <row r="1103" spans="1:62" s="195" customFormat="1" x14ac:dyDescent="0.2">
      <c r="A1103" s="144"/>
      <c r="B1103" s="144"/>
      <c r="C1103" s="124"/>
      <c r="D1103" s="124"/>
      <c r="E1103" s="124"/>
      <c r="F1103" s="124"/>
      <c r="G1103" s="124"/>
      <c r="H1103" s="124"/>
      <c r="I1103" s="176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5"/>
      <c r="Z1103" s="125"/>
      <c r="AA1103" s="125"/>
      <c r="AB1103" s="125"/>
      <c r="AC1103" s="126"/>
      <c r="AD1103" s="126"/>
      <c r="AE1103" s="126"/>
      <c r="AF1103" s="126"/>
      <c r="AG1103" s="126"/>
      <c r="AH1103" s="126"/>
      <c r="AI1103" s="126"/>
      <c r="AJ1103" s="126"/>
      <c r="AK1103" s="126"/>
      <c r="AL1103" s="127"/>
      <c r="AM1103" s="127"/>
      <c r="AN1103" s="127"/>
      <c r="AO1103" s="127"/>
      <c r="AP1103" s="127"/>
      <c r="AQ1103" s="127"/>
      <c r="AR1103" s="128"/>
      <c r="AS1103" s="128"/>
      <c r="AT1103" s="128"/>
      <c r="AU1103" s="128"/>
      <c r="AV1103" s="128"/>
      <c r="AW1103" s="128"/>
      <c r="AX1103" s="128"/>
      <c r="AY1103" s="128"/>
      <c r="AZ1103" s="128"/>
      <c r="BA1103" s="128"/>
      <c r="BB1103" s="128"/>
      <c r="BC1103" s="128"/>
      <c r="BD1103" s="128"/>
      <c r="BE1103" s="128"/>
      <c r="BF1103" s="128"/>
      <c r="BG1103" s="128"/>
      <c r="BH1103" s="128"/>
      <c r="BI1103" s="128"/>
      <c r="BJ1103" s="194"/>
    </row>
    <row r="1104" spans="1:62" s="195" customFormat="1" x14ac:dyDescent="0.2">
      <c r="A1104" s="144"/>
      <c r="B1104" s="144"/>
      <c r="C1104" s="124"/>
      <c r="D1104" s="124"/>
      <c r="E1104" s="124"/>
      <c r="F1104" s="124"/>
      <c r="G1104" s="124"/>
      <c r="H1104" s="124"/>
      <c r="I1104" s="176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5"/>
      <c r="Z1104" s="125"/>
      <c r="AA1104" s="125"/>
      <c r="AB1104" s="125"/>
      <c r="AC1104" s="126"/>
      <c r="AD1104" s="126"/>
      <c r="AE1104" s="126"/>
      <c r="AF1104" s="126"/>
      <c r="AG1104" s="126"/>
      <c r="AH1104" s="126"/>
      <c r="AI1104" s="126"/>
      <c r="AJ1104" s="126"/>
      <c r="AK1104" s="126"/>
      <c r="AL1104" s="127"/>
      <c r="AM1104" s="127"/>
      <c r="AN1104" s="127"/>
      <c r="AO1104" s="127"/>
      <c r="AP1104" s="127"/>
      <c r="AQ1104" s="127"/>
      <c r="AR1104" s="128"/>
      <c r="AS1104" s="128"/>
      <c r="AT1104" s="128"/>
      <c r="AU1104" s="128"/>
      <c r="AV1104" s="128"/>
      <c r="AW1104" s="128"/>
      <c r="AX1104" s="128"/>
      <c r="AY1104" s="128"/>
      <c r="AZ1104" s="128"/>
      <c r="BA1104" s="128"/>
      <c r="BB1104" s="128"/>
      <c r="BC1104" s="128"/>
      <c r="BD1104" s="128"/>
      <c r="BE1104" s="128"/>
      <c r="BF1104" s="128"/>
      <c r="BG1104" s="128"/>
      <c r="BH1104" s="128"/>
      <c r="BI1104" s="128"/>
      <c r="BJ1104" s="194"/>
    </row>
    <row r="1105" spans="1:62" s="195" customFormat="1" x14ac:dyDescent="0.2">
      <c r="A1105" s="144"/>
      <c r="B1105" s="144"/>
      <c r="C1105" s="124"/>
      <c r="D1105" s="124"/>
      <c r="E1105" s="124"/>
      <c r="F1105" s="124"/>
      <c r="G1105" s="124"/>
      <c r="H1105" s="124"/>
      <c r="I1105" s="176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5"/>
      <c r="Z1105" s="125"/>
      <c r="AA1105" s="125"/>
      <c r="AB1105" s="125"/>
      <c r="AC1105" s="126"/>
      <c r="AD1105" s="126"/>
      <c r="AE1105" s="126"/>
      <c r="AF1105" s="126"/>
      <c r="AG1105" s="126"/>
      <c r="AH1105" s="126"/>
      <c r="AI1105" s="126"/>
      <c r="AJ1105" s="126"/>
      <c r="AK1105" s="126"/>
      <c r="AL1105" s="127"/>
      <c r="AM1105" s="127"/>
      <c r="AN1105" s="127"/>
      <c r="AO1105" s="127"/>
      <c r="AP1105" s="127"/>
      <c r="AQ1105" s="127"/>
      <c r="AR1105" s="128"/>
      <c r="AS1105" s="128"/>
      <c r="AT1105" s="128"/>
      <c r="AU1105" s="128"/>
      <c r="AV1105" s="128"/>
      <c r="AW1105" s="128"/>
      <c r="AX1105" s="128"/>
      <c r="AY1105" s="128"/>
      <c r="AZ1105" s="128"/>
      <c r="BA1105" s="128"/>
      <c r="BB1105" s="128"/>
      <c r="BC1105" s="128"/>
      <c r="BD1105" s="128"/>
      <c r="BE1105" s="128"/>
      <c r="BF1105" s="128"/>
      <c r="BG1105" s="128"/>
      <c r="BH1105" s="128"/>
      <c r="BI1105" s="128"/>
      <c r="BJ1105" s="194"/>
    </row>
    <row r="1106" spans="1:62" s="195" customFormat="1" x14ac:dyDescent="0.2">
      <c r="A1106" s="144"/>
      <c r="B1106" s="144"/>
      <c r="C1106" s="124"/>
      <c r="D1106" s="124"/>
      <c r="E1106" s="124"/>
      <c r="F1106" s="124"/>
      <c r="G1106" s="124"/>
      <c r="H1106" s="124"/>
      <c r="I1106" s="176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5"/>
      <c r="Z1106" s="125"/>
      <c r="AA1106" s="125"/>
      <c r="AB1106" s="125"/>
      <c r="AC1106" s="126"/>
      <c r="AD1106" s="126"/>
      <c r="AE1106" s="126"/>
      <c r="AF1106" s="126"/>
      <c r="AG1106" s="126"/>
      <c r="AH1106" s="126"/>
      <c r="AI1106" s="126"/>
      <c r="AJ1106" s="126"/>
      <c r="AK1106" s="126"/>
      <c r="AL1106" s="127"/>
      <c r="AM1106" s="127"/>
      <c r="AN1106" s="127"/>
      <c r="AO1106" s="127"/>
      <c r="AP1106" s="127"/>
      <c r="AQ1106" s="127"/>
      <c r="AR1106" s="128"/>
      <c r="AS1106" s="128"/>
      <c r="AT1106" s="128"/>
      <c r="AU1106" s="128"/>
      <c r="AV1106" s="128"/>
      <c r="AW1106" s="128"/>
      <c r="AX1106" s="128"/>
      <c r="AY1106" s="128"/>
      <c r="AZ1106" s="128"/>
      <c r="BA1106" s="128"/>
      <c r="BB1106" s="128"/>
      <c r="BC1106" s="128"/>
      <c r="BD1106" s="128"/>
      <c r="BE1106" s="128"/>
      <c r="BF1106" s="128"/>
      <c r="BG1106" s="128"/>
      <c r="BH1106" s="128"/>
      <c r="BI1106" s="128"/>
      <c r="BJ1106" s="194"/>
    </row>
    <row r="1107" spans="1:62" s="195" customFormat="1" x14ac:dyDescent="0.2">
      <c r="A1107" s="144"/>
      <c r="B1107" s="144"/>
      <c r="C1107" s="124"/>
      <c r="D1107" s="124"/>
      <c r="E1107" s="124"/>
      <c r="F1107" s="124"/>
      <c r="G1107" s="124"/>
      <c r="H1107" s="124"/>
      <c r="I1107" s="176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5"/>
      <c r="Z1107" s="125"/>
      <c r="AA1107" s="125"/>
      <c r="AB1107" s="125"/>
      <c r="AC1107" s="126"/>
      <c r="AD1107" s="126"/>
      <c r="AE1107" s="126"/>
      <c r="AF1107" s="126"/>
      <c r="AG1107" s="126"/>
      <c r="AH1107" s="126"/>
      <c r="AI1107" s="126"/>
      <c r="AJ1107" s="126"/>
      <c r="AK1107" s="126"/>
      <c r="AL1107" s="127"/>
      <c r="AM1107" s="127"/>
      <c r="AN1107" s="127"/>
      <c r="AO1107" s="127"/>
      <c r="AP1107" s="127"/>
      <c r="AQ1107" s="127"/>
      <c r="AR1107" s="128"/>
      <c r="AS1107" s="128"/>
      <c r="AT1107" s="128"/>
      <c r="AU1107" s="128"/>
      <c r="AV1107" s="128"/>
      <c r="AW1107" s="128"/>
      <c r="AX1107" s="128"/>
      <c r="AY1107" s="128"/>
      <c r="AZ1107" s="128"/>
      <c r="BA1107" s="128"/>
      <c r="BB1107" s="128"/>
      <c r="BC1107" s="128"/>
      <c r="BD1107" s="128"/>
      <c r="BE1107" s="128"/>
      <c r="BF1107" s="128"/>
      <c r="BG1107" s="128"/>
      <c r="BH1107" s="128"/>
      <c r="BI1107" s="128"/>
      <c r="BJ1107" s="194"/>
    </row>
    <row r="1108" spans="1:62" s="195" customFormat="1" x14ac:dyDescent="0.2">
      <c r="A1108" s="144"/>
      <c r="B1108" s="144"/>
      <c r="C1108" s="124"/>
      <c r="D1108" s="124"/>
      <c r="E1108" s="124"/>
      <c r="F1108" s="124"/>
      <c r="G1108" s="124"/>
      <c r="H1108" s="124"/>
      <c r="I1108" s="176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5"/>
      <c r="Z1108" s="125"/>
      <c r="AA1108" s="125"/>
      <c r="AB1108" s="125"/>
      <c r="AC1108" s="126"/>
      <c r="AD1108" s="126"/>
      <c r="AE1108" s="126"/>
      <c r="AF1108" s="126"/>
      <c r="AG1108" s="126"/>
      <c r="AH1108" s="126"/>
      <c r="AI1108" s="126"/>
      <c r="AJ1108" s="126"/>
      <c r="AK1108" s="126"/>
      <c r="AL1108" s="127"/>
      <c r="AM1108" s="127"/>
      <c r="AN1108" s="127"/>
      <c r="AO1108" s="127"/>
      <c r="AP1108" s="127"/>
      <c r="AQ1108" s="127"/>
      <c r="AR1108" s="128"/>
      <c r="AS1108" s="128"/>
      <c r="AT1108" s="128"/>
      <c r="AU1108" s="128"/>
      <c r="AV1108" s="128"/>
      <c r="AW1108" s="128"/>
      <c r="AX1108" s="128"/>
      <c r="AY1108" s="128"/>
      <c r="AZ1108" s="128"/>
      <c r="BA1108" s="128"/>
      <c r="BB1108" s="128"/>
      <c r="BC1108" s="128"/>
      <c r="BD1108" s="128"/>
      <c r="BE1108" s="128"/>
      <c r="BF1108" s="128"/>
      <c r="BG1108" s="128"/>
      <c r="BH1108" s="128"/>
      <c r="BI1108" s="128"/>
      <c r="BJ1108" s="194"/>
    </row>
    <row r="1109" spans="1:62" s="195" customFormat="1" x14ac:dyDescent="0.2">
      <c r="A1109" s="144"/>
      <c r="B1109" s="144"/>
      <c r="C1109" s="124"/>
      <c r="D1109" s="124"/>
      <c r="E1109" s="124"/>
      <c r="F1109" s="124"/>
      <c r="G1109" s="124"/>
      <c r="H1109" s="124"/>
      <c r="I1109" s="176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5"/>
      <c r="Z1109" s="125"/>
      <c r="AA1109" s="125"/>
      <c r="AB1109" s="125"/>
      <c r="AC1109" s="126"/>
      <c r="AD1109" s="126"/>
      <c r="AE1109" s="126"/>
      <c r="AF1109" s="126"/>
      <c r="AG1109" s="126"/>
      <c r="AH1109" s="126"/>
      <c r="AI1109" s="126"/>
      <c r="AJ1109" s="126"/>
      <c r="AK1109" s="126"/>
      <c r="AL1109" s="127"/>
      <c r="AM1109" s="127"/>
      <c r="AN1109" s="127"/>
      <c r="AO1109" s="127"/>
      <c r="AP1109" s="127"/>
      <c r="AQ1109" s="127"/>
      <c r="AR1109" s="128"/>
      <c r="AS1109" s="128"/>
      <c r="AT1109" s="128"/>
      <c r="AU1109" s="128"/>
      <c r="AV1109" s="128"/>
      <c r="AW1109" s="128"/>
      <c r="AX1109" s="128"/>
      <c r="AY1109" s="128"/>
      <c r="AZ1109" s="128"/>
      <c r="BA1109" s="128"/>
      <c r="BB1109" s="128"/>
      <c r="BC1109" s="128"/>
      <c r="BD1109" s="128"/>
      <c r="BE1109" s="128"/>
      <c r="BF1109" s="128"/>
      <c r="BG1109" s="128"/>
      <c r="BH1109" s="128"/>
      <c r="BI1109" s="128"/>
      <c r="BJ1109" s="194"/>
    </row>
    <row r="1110" spans="1:62" s="195" customFormat="1" x14ac:dyDescent="0.2">
      <c r="A1110" s="144"/>
      <c r="B1110" s="144"/>
      <c r="C1110" s="124"/>
      <c r="D1110" s="124"/>
      <c r="E1110" s="124"/>
      <c r="F1110" s="124"/>
      <c r="G1110" s="124"/>
      <c r="H1110" s="124"/>
      <c r="I1110" s="176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5"/>
      <c r="Z1110" s="125"/>
      <c r="AA1110" s="125"/>
      <c r="AB1110" s="125"/>
      <c r="AC1110" s="126"/>
      <c r="AD1110" s="126"/>
      <c r="AE1110" s="126"/>
      <c r="AF1110" s="126"/>
      <c r="AG1110" s="126"/>
      <c r="AH1110" s="126"/>
      <c r="AI1110" s="126"/>
      <c r="AJ1110" s="126"/>
      <c r="AK1110" s="126"/>
      <c r="AL1110" s="127"/>
      <c r="AM1110" s="127"/>
      <c r="AN1110" s="127"/>
      <c r="AO1110" s="127"/>
      <c r="AP1110" s="127"/>
      <c r="AQ1110" s="127"/>
      <c r="AR1110" s="128"/>
      <c r="AS1110" s="128"/>
      <c r="AT1110" s="128"/>
      <c r="AU1110" s="128"/>
      <c r="AV1110" s="128"/>
      <c r="AW1110" s="128"/>
      <c r="AX1110" s="128"/>
      <c r="AY1110" s="128"/>
      <c r="AZ1110" s="128"/>
      <c r="BA1110" s="128"/>
      <c r="BB1110" s="128"/>
      <c r="BC1110" s="128"/>
      <c r="BD1110" s="128"/>
      <c r="BE1110" s="128"/>
      <c r="BF1110" s="128"/>
      <c r="BG1110" s="128"/>
      <c r="BH1110" s="128"/>
      <c r="BI1110" s="128"/>
      <c r="BJ1110" s="194"/>
    </row>
    <row r="1111" spans="1:62" s="195" customFormat="1" x14ac:dyDescent="0.2">
      <c r="A1111" s="144"/>
      <c r="B1111" s="144"/>
      <c r="C1111" s="124"/>
      <c r="D1111" s="124"/>
      <c r="E1111" s="124"/>
      <c r="F1111" s="124"/>
      <c r="G1111" s="124"/>
      <c r="H1111" s="124"/>
      <c r="I1111" s="176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5"/>
      <c r="Z1111" s="125"/>
      <c r="AA1111" s="125"/>
      <c r="AB1111" s="125"/>
      <c r="AC1111" s="126"/>
      <c r="AD1111" s="126"/>
      <c r="AE1111" s="126"/>
      <c r="AF1111" s="126"/>
      <c r="AG1111" s="126"/>
      <c r="AH1111" s="126"/>
      <c r="AI1111" s="126"/>
      <c r="AJ1111" s="126"/>
      <c r="AK1111" s="126"/>
      <c r="AL1111" s="127"/>
      <c r="AM1111" s="127"/>
      <c r="AN1111" s="127"/>
      <c r="AO1111" s="127"/>
      <c r="AP1111" s="127"/>
      <c r="AQ1111" s="127"/>
      <c r="AR1111" s="128"/>
      <c r="AS1111" s="128"/>
      <c r="AT1111" s="128"/>
      <c r="AU1111" s="128"/>
      <c r="AV1111" s="128"/>
      <c r="AW1111" s="128"/>
      <c r="AX1111" s="128"/>
      <c r="AY1111" s="128"/>
      <c r="AZ1111" s="128"/>
      <c r="BA1111" s="128"/>
      <c r="BB1111" s="128"/>
      <c r="BC1111" s="128"/>
      <c r="BD1111" s="128"/>
      <c r="BE1111" s="128"/>
      <c r="BF1111" s="128"/>
      <c r="BG1111" s="128"/>
      <c r="BH1111" s="128"/>
      <c r="BI1111" s="128"/>
      <c r="BJ1111" s="194"/>
    </row>
    <row r="1112" spans="1:62" s="195" customFormat="1" x14ac:dyDescent="0.2">
      <c r="A1112" s="144"/>
      <c r="B1112" s="144"/>
      <c r="C1112" s="124"/>
      <c r="D1112" s="124"/>
      <c r="E1112" s="124"/>
      <c r="F1112" s="124"/>
      <c r="G1112" s="124"/>
      <c r="H1112" s="124"/>
      <c r="I1112" s="176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5"/>
      <c r="Z1112" s="125"/>
      <c r="AA1112" s="125"/>
      <c r="AB1112" s="125"/>
      <c r="AC1112" s="126"/>
      <c r="AD1112" s="126"/>
      <c r="AE1112" s="126"/>
      <c r="AF1112" s="126"/>
      <c r="AG1112" s="126"/>
      <c r="AH1112" s="126"/>
      <c r="AI1112" s="126"/>
      <c r="AJ1112" s="126"/>
      <c r="AK1112" s="126"/>
      <c r="AL1112" s="127"/>
      <c r="AM1112" s="127"/>
      <c r="AN1112" s="127"/>
      <c r="AO1112" s="127"/>
      <c r="AP1112" s="127"/>
      <c r="AQ1112" s="127"/>
      <c r="AR1112" s="128"/>
      <c r="AS1112" s="128"/>
      <c r="AT1112" s="128"/>
      <c r="AU1112" s="128"/>
      <c r="AV1112" s="128"/>
      <c r="AW1112" s="128"/>
      <c r="AX1112" s="128"/>
      <c r="AY1112" s="128"/>
      <c r="AZ1112" s="128"/>
      <c r="BA1112" s="128"/>
      <c r="BB1112" s="128"/>
      <c r="BC1112" s="128"/>
      <c r="BD1112" s="128"/>
      <c r="BE1112" s="128"/>
      <c r="BF1112" s="128"/>
      <c r="BG1112" s="128"/>
      <c r="BH1112" s="128"/>
      <c r="BI1112" s="128"/>
      <c r="BJ1112" s="194"/>
    </row>
    <row r="1113" spans="1:62" s="195" customFormat="1" x14ac:dyDescent="0.2">
      <c r="A1113" s="144"/>
      <c r="B1113" s="144"/>
      <c r="C1113" s="124"/>
      <c r="D1113" s="124"/>
      <c r="E1113" s="124"/>
      <c r="F1113" s="124"/>
      <c r="G1113" s="124"/>
      <c r="H1113" s="124"/>
      <c r="I1113" s="176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5"/>
      <c r="Z1113" s="125"/>
      <c r="AA1113" s="125"/>
      <c r="AB1113" s="125"/>
      <c r="AC1113" s="126"/>
      <c r="AD1113" s="126"/>
      <c r="AE1113" s="126"/>
      <c r="AF1113" s="126"/>
      <c r="AG1113" s="126"/>
      <c r="AH1113" s="126"/>
      <c r="AI1113" s="126"/>
      <c r="AJ1113" s="126"/>
      <c r="AK1113" s="126"/>
      <c r="AL1113" s="127"/>
      <c r="AM1113" s="127"/>
      <c r="AN1113" s="127"/>
      <c r="AO1113" s="127"/>
      <c r="AP1113" s="127"/>
      <c r="AQ1113" s="127"/>
      <c r="AR1113" s="128"/>
      <c r="AS1113" s="128"/>
      <c r="AT1113" s="128"/>
      <c r="AU1113" s="128"/>
      <c r="AV1113" s="128"/>
      <c r="AW1113" s="128"/>
      <c r="AX1113" s="128"/>
      <c r="AY1113" s="128"/>
      <c r="AZ1113" s="128"/>
      <c r="BA1113" s="128"/>
      <c r="BB1113" s="128"/>
      <c r="BC1113" s="128"/>
      <c r="BD1113" s="128"/>
      <c r="BE1113" s="128"/>
      <c r="BF1113" s="128"/>
      <c r="BG1113" s="128"/>
      <c r="BH1113" s="128"/>
      <c r="BI1113" s="128"/>
      <c r="BJ1113" s="194"/>
    </row>
    <row r="1114" spans="1:62" s="195" customFormat="1" x14ac:dyDescent="0.2">
      <c r="A1114" s="144"/>
      <c r="B1114" s="144"/>
      <c r="C1114" s="124"/>
      <c r="D1114" s="124"/>
      <c r="E1114" s="124"/>
      <c r="F1114" s="124"/>
      <c r="G1114" s="124"/>
      <c r="H1114" s="124"/>
      <c r="I1114" s="176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5"/>
      <c r="Z1114" s="125"/>
      <c r="AA1114" s="125"/>
      <c r="AB1114" s="125"/>
      <c r="AC1114" s="126"/>
      <c r="AD1114" s="126"/>
      <c r="AE1114" s="126"/>
      <c r="AF1114" s="126"/>
      <c r="AG1114" s="126"/>
      <c r="AH1114" s="126"/>
      <c r="AI1114" s="126"/>
      <c r="AJ1114" s="126"/>
      <c r="AK1114" s="126"/>
      <c r="AL1114" s="127"/>
      <c r="AM1114" s="127"/>
      <c r="AN1114" s="127"/>
      <c r="AO1114" s="127"/>
      <c r="AP1114" s="127"/>
      <c r="AQ1114" s="127"/>
      <c r="AR1114" s="128"/>
      <c r="AS1114" s="128"/>
      <c r="AT1114" s="128"/>
      <c r="AU1114" s="128"/>
      <c r="AV1114" s="128"/>
      <c r="AW1114" s="128"/>
      <c r="AX1114" s="128"/>
      <c r="AY1114" s="128"/>
      <c r="AZ1114" s="128"/>
      <c r="BA1114" s="128"/>
      <c r="BB1114" s="128"/>
      <c r="BC1114" s="128"/>
      <c r="BD1114" s="128"/>
      <c r="BE1114" s="128"/>
      <c r="BF1114" s="128"/>
      <c r="BG1114" s="128"/>
      <c r="BH1114" s="128"/>
      <c r="BI1114" s="128"/>
      <c r="BJ1114" s="194"/>
    </row>
    <row r="1115" spans="1:62" s="195" customFormat="1" x14ac:dyDescent="0.2">
      <c r="A1115" s="144"/>
      <c r="B1115" s="144"/>
      <c r="C1115" s="124"/>
      <c r="D1115" s="124"/>
      <c r="E1115" s="124"/>
      <c r="F1115" s="124"/>
      <c r="G1115" s="124"/>
      <c r="H1115" s="124"/>
      <c r="I1115" s="176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5"/>
      <c r="Z1115" s="125"/>
      <c r="AA1115" s="125"/>
      <c r="AB1115" s="125"/>
      <c r="AC1115" s="126"/>
      <c r="AD1115" s="126"/>
      <c r="AE1115" s="126"/>
      <c r="AF1115" s="126"/>
      <c r="AG1115" s="126"/>
      <c r="AH1115" s="126"/>
      <c r="AI1115" s="126"/>
      <c r="AJ1115" s="126"/>
      <c r="AK1115" s="126"/>
      <c r="AL1115" s="127"/>
      <c r="AM1115" s="127"/>
      <c r="AN1115" s="127"/>
      <c r="AO1115" s="127"/>
      <c r="AP1115" s="127"/>
      <c r="AQ1115" s="127"/>
      <c r="AR1115" s="128"/>
      <c r="AS1115" s="128"/>
      <c r="AT1115" s="128"/>
      <c r="AU1115" s="128"/>
      <c r="AV1115" s="128"/>
      <c r="AW1115" s="128"/>
      <c r="AX1115" s="128"/>
      <c r="AY1115" s="128"/>
      <c r="AZ1115" s="128"/>
      <c r="BA1115" s="128"/>
      <c r="BB1115" s="128"/>
      <c r="BC1115" s="128"/>
      <c r="BD1115" s="128"/>
      <c r="BE1115" s="128"/>
      <c r="BF1115" s="128"/>
      <c r="BG1115" s="128"/>
      <c r="BH1115" s="128"/>
      <c r="BI1115" s="128"/>
      <c r="BJ1115" s="194"/>
    </row>
    <row r="1116" spans="1:62" s="195" customFormat="1" x14ac:dyDescent="0.2">
      <c r="A1116" s="144"/>
      <c r="B1116" s="144"/>
      <c r="C1116" s="124"/>
      <c r="D1116" s="124"/>
      <c r="E1116" s="124"/>
      <c r="F1116" s="124"/>
      <c r="G1116" s="124"/>
      <c r="H1116" s="124"/>
      <c r="I1116" s="176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5"/>
      <c r="Z1116" s="125"/>
      <c r="AA1116" s="125"/>
      <c r="AB1116" s="125"/>
      <c r="AC1116" s="126"/>
      <c r="AD1116" s="126"/>
      <c r="AE1116" s="126"/>
      <c r="AF1116" s="126"/>
      <c r="AG1116" s="126"/>
      <c r="AH1116" s="126"/>
      <c r="AI1116" s="126"/>
      <c r="AJ1116" s="126"/>
      <c r="AK1116" s="126"/>
      <c r="AL1116" s="127"/>
      <c r="AM1116" s="127"/>
      <c r="AN1116" s="127"/>
      <c r="AO1116" s="127"/>
      <c r="AP1116" s="127"/>
      <c r="AQ1116" s="127"/>
      <c r="AR1116" s="128"/>
      <c r="AS1116" s="128"/>
      <c r="AT1116" s="128"/>
      <c r="AU1116" s="128"/>
      <c r="AV1116" s="128"/>
      <c r="AW1116" s="128"/>
      <c r="AX1116" s="128"/>
      <c r="AY1116" s="128"/>
      <c r="AZ1116" s="128"/>
      <c r="BA1116" s="128"/>
      <c r="BB1116" s="128"/>
      <c r="BC1116" s="128"/>
      <c r="BD1116" s="128"/>
      <c r="BE1116" s="128"/>
      <c r="BF1116" s="128"/>
      <c r="BG1116" s="128"/>
      <c r="BH1116" s="128"/>
      <c r="BI1116" s="128"/>
      <c r="BJ1116" s="194"/>
    </row>
    <row r="1117" spans="1:62" s="195" customFormat="1" x14ac:dyDescent="0.2">
      <c r="A1117" s="144"/>
      <c r="B1117" s="144"/>
      <c r="C1117" s="124"/>
      <c r="D1117" s="124"/>
      <c r="E1117" s="124"/>
      <c r="F1117" s="124"/>
      <c r="G1117" s="124"/>
      <c r="H1117" s="124"/>
      <c r="I1117" s="176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5"/>
      <c r="Z1117" s="125"/>
      <c r="AA1117" s="125"/>
      <c r="AB1117" s="125"/>
      <c r="AC1117" s="126"/>
      <c r="AD1117" s="126"/>
      <c r="AE1117" s="126"/>
      <c r="AF1117" s="126"/>
      <c r="AG1117" s="126"/>
      <c r="AH1117" s="126"/>
      <c r="AI1117" s="126"/>
      <c r="AJ1117" s="126"/>
      <c r="AK1117" s="126"/>
      <c r="AL1117" s="127"/>
      <c r="AM1117" s="127"/>
      <c r="AN1117" s="127"/>
      <c r="AO1117" s="127"/>
      <c r="AP1117" s="127"/>
      <c r="AQ1117" s="127"/>
      <c r="AR1117" s="128"/>
      <c r="AS1117" s="128"/>
      <c r="AT1117" s="128"/>
      <c r="AU1117" s="128"/>
      <c r="AV1117" s="128"/>
      <c r="AW1117" s="128"/>
      <c r="AX1117" s="128"/>
      <c r="AY1117" s="128"/>
      <c r="AZ1117" s="128"/>
      <c r="BA1117" s="128"/>
      <c r="BB1117" s="128"/>
      <c r="BC1117" s="128"/>
      <c r="BD1117" s="128"/>
      <c r="BE1117" s="128"/>
      <c r="BF1117" s="128"/>
      <c r="BG1117" s="128"/>
      <c r="BH1117" s="128"/>
      <c r="BI1117" s="128"/>
      <c r="BJ1117" s="194"/>
    </row>
    <row r="1118" spans="1:62" s="195" customFormat="1" x14ac:dyDescent="0.2">
      <c r="A1118" s="144"/>
      <c r="B1118" s="144"/>
      <c r="C1118" s="124"/>
      <c r="D1118" s="124"/>
      <c r="E1118" s="124"/>
      <c r="F1118" s="124"/>
      <c r="G1118" s="124"/>
      <c r="H1118" s="124"/>
      <c r="I1118" s="176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5"/>
      <c r="Z1118" s="125"/>
      <c r="AA1118" s="125"/>
      <c r="AB1118" s="125"/>
      <c r="AC1118" s="126"/>
      <c r="AD1118" s="126"/>
      <c r="AE1118" s="126"/>
      <c r="AF1118" s="126"/>
      <c r="AG1118" s="126"/>
      <c r="AH1118" s="126"/>
      <c r="AI1118" s="126"/>
      <c r="AJ1118" s="126"/>
      <c r="AK1118" s="126"/>
      <c r="AL1118" s="127"/>
      <c r="AM1118" s="127"/>
      <c r="AN1118" s="127"/>
      <c r="AO1118" s="127"/>
      <c r="AP1118" s="127"/>
      <c r="AQ1118" s="127"/>
      <c r="AR1118" s="128"/>
      <c r="AS1118" s="128"/>
      <c r="AT1118" s="128"/>
      <c r="AU1118" s="128"/>
      <c r="AV1118" s="128"/>
      <c r="AW1118" s="128"/>
      <c r="AX1118" s="128"/>
      <c r="AY1118" s="128"/>
      <c r="AZ1118" s="128"/>
      <c r="BA1118" s="128"/>
      <c r="BB1118" s="128"/>
      <c r="BC1118" s="128"/>
      <c r="BD1118" s="128"/>
      <c r="BE1118" s="128"/>
      <c r="BF1118" s="128"/>
      <c r="BG1118" s="128"/>
      <c r="BH1118" s="128"/>
      <c r="BI1118" s="128"/>
      <c r="BJ1118" s="194"/>
    </row>
    <row r="1119" spans="1:62" s="195" customFormat="1" x14ac:dyDescent="0.2">
      <c r="A1119" s="144"/>
      <c r="B1119" s="144"/>
      <c r="C1119" s="124"/>
      <c r="D1119" s="124"/>
      <c r="E1119" s="124"/>
      <c r="F1119" s="124"/>
      <c r="G1119" s="124"/>
      <c r="H1119" s="124"/>
      <c r="I1119" s="176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5"/>
      <c r="Z1119" s="125"/>
      <c r="AA1119" s="125"/>
      <c r="AB1119" s="125"/>
      <c r="AC1119" s="126"/>
      <c r="AD1119" s="126"/>
      <c r="AE1119" s="126"/>
      <c r="AF1119" s="126"/>
      <c r="AG1119" s="126"/>
      <c r="AH1119" s="126"/>
      <c r="AI1119" s="126"/>
      <c r="AJ1119" s="126"/>
      <c r="AK1119" s="126"/>
      <c r="AL1119" s="127"/>
      <c r="AM1119" s="127"/>
      <c r="AN1119" s="127"/>
      <c r="AO1119" s="127"/>
      <c r="AP1119" s="127"/>
      <c r="AQ1119" s="127"/>
      <c r="AR1119" s="128"/>
      <c r="AS1119" s="128"/>
      <c r="AT1119" s="128"/>
      <c r="AU1119" s="128"/>
      <c r="AV1119" s="128"/>
      <c r="AW1119" s="128"/>
      <c r="AX1119" s="128"/>
      <c r="AY1119" s="128"/>
      <c r="AZ1119" s="128"/>
      <c r="BA1119" s="128"/>
      <c r="BB1119" s="128"/>
      <c r="BC1119" s="128"/>
      <c r="BD1119" s="128"/>
      <c r="BE1119" s="128"/>
      <c r="BF1119" s="128"/>
      <c r="BG1119" s="128"/>
      <c r="BH1119" s="128"/>
      <c r="BI1119" s="128"/>
      <c r="BJ1119" s="194"/>
    </row>
    <row r="1120" spans="1:62" s="195" customFormat="1" x14ac:dyDescent="0.2">
      <c r="A1120" s="144"/>
      <c r="B1120" s="144"/>
      <c r="C1120" s="124"/>
      <c r="D1120" s="124"/>
      <c r="E1120" s="124"/>
      <c r="F1120" s="124"/>
      <c r="G1120" s="124"/>
      <c r="H1120" s="124"/>
      <c r="I1120" s="176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5"/>
      <c r="Z1120" s="125"/>
      <c r="AA1120" s="125"/>
      <c r="AB1120" s="125"/>
      <c r="AC1120" s="126"/>
      <c r="AD1120" s="126"/>
      <c r="AE1120" s="126"/>
      <c r="AF1120" s="126"/>
      <c r="AG1120" s="126"/>
      <c r="AH1120" s="126"/>
      <c r="AI1120" s="126"/>
      <c r="AJ1120" s="126"/>
      <c r="AK1120" s="126"/>
      <c r="AL1120" s="127"/>
      <c r="AM1120" s="127"/>
      <c r="AN1120" s="127"/>
      <c r="AO1120" s="127"/>
      <c r="AP1120" s="127"/>
      <c r="AQ1120" s="127"/>
      <c r="AR1120" s="128"/>
      <c r="AS1120" s="128"/>
      <c r="AT1120" s="128"/>
      <c r="AU1120" s="128"/>
      <c r="AV1120" s="128"/>
      <c r="AW1120" s="128"/>
      <c r="AX1120" s="128"/>
      <c r="AY1120" s="128"/>
      <c r="AZ1120" s="128"/>
      <c r="BA1120" s="128"/>
      <c r="BB1120" s="128"/>
      <c r="BC1120" s="128"/>
      <c r="BD1120" s="128"/>
      <c r="BE1120" s="128"/>
      <c r="BF1120" s="128"/>
      <c r="BG1120" s="128"/>
      <c r="BH1120" s="128"/>
      <c r="BI1120" s="128"/>
      <c r="BJ1120" s="194"/>
    </row>
    <row r="1121" spans="1:62" s="195" customFormat="1" x14ac:dyDescent="0.2">
      <c r="A1121" s="144"/>
      <c r="B1121" s="144"/>
      <c r="C1121" s="124"/>
      <c r="D1121" s="124"/>
      <c r="E1121" s="124"/>
      <c r="F1121" s="124"/>
      <c r="G1121" s="124"/>
      <c r="H1121" s="124"/>
      <c r="I1121" s="176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5"/>
      <c r="Z1121" s="125"/>
      <c r="AA1121" s="125"/>
      <c r="AB1121" s="125"/>
      <c r="AC1121" s="126"/>
      <c r="AD1121" s="126"/>
      <c r="AE1121" s="126"/>
      <c r="AF1121" s="126"/>
      <c r="AG1121" s="126"/>
      <c r="AH1121" s="126"/>
      <c r="AI1121" s="126"/>
      <c r="AJ1121" s="126"/>
      <c r="AK1121" s="126"/>
      <c r="AL1121" s="127"/>
      <c r="AM1121" s="127"/>
      <c r="AN1121" s="127"/>
      <c r="AO1121" s="127"/>
      <c r="AP1121" s="127"/>
      <c r="AQ1121" s="127"/>
      <c r="AR1121" s="128"/>
      <c r="AS1121" s="128"/>
      <c r="AT1121" s="128"/>
      <c r="AU1121" s="128"/>
      <c r="AV1121" s="128"/>
      <c r="AW1121" s="128"/>
      <c r="AX1121" s="128"/>
      <c r="AY1121" s="128"/>
      <c r="AZ1121" s="128"/>
      <c r="BA1121" s="128"/>
      <c r="BB1121" s="128"/>
      <c r="BC1121" s="128"/>
      <c r="BD1121" s="128"/>
      <c r="BE1121" s="128"/>
      <c r="BF1121" s="128"/>
      <c r="BG1121" s="128"/>
      <c r="BH1121" s="128"/>
      <c r="BI1121" s="128"/>
      <c r="BJ1121" s="194"/>
    </row>
    <row r="1122" spans="1:62" s="195" customFormat="1" x14ac:dyDescent="0.2">
      <c r="A1122" s="144"/>
      <c r="B1122" s="144"/>
      <c r="C1122" s="124"/>
      <c r="D1122" s="124"/>
      <c r="E1122" s="124"/>
      <c r="F1122" s="124"/>
      <c r="G1122" s="124"/>
      <c r="H1122" s="124"/>
      <c r="I1122" s="176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5"/>
      <c r="Z1122" s="125"/>
      <c r="AA1122" s="125"/>
      <c r="AB1122" s="125"/>
      <c r="AC1122" s="126"/>
      <c r="AD1122" s="126"/>
      <c r="AE1122" s="126"/>
      <c r="AF1122" s="126"/>
      <c r="AG1122" s="126"/>
      <c r="AH1122" s="126"/>
      <c r="AI1122" s="126"/>
      <c r="AJ1122" s="126"/>
      <c r="AK1122" s="126"/>
      <c r="AL1122" s="127"/>
      <c r="AM1122" s="127"/>
      <c r="AN1122" s="127"/>
      <c r="AO1122" s="127"/>
      <c r="AP1122" s="127"/>
      <c r="AQ1122" s="127"/>
      <c r="AR1122" s="128"/>
      <c r="AS1122" s="128"/>
      <c r="AT1122" s="128"/>
      <c r="AU1122" s="128"/>
      <c r="AV1122" s="128"/>
      <c r="AW1122" s="128"/>
      <c r="AX1122" s="128"/>
      <c r="AY1122" s="128"/>
      <c r="AZ1122" s="128"/>
      <c r="BA1122" s="128"/>
      <c r="BB1122" s="128"/>
      <c r="BC1122" s="128"/>
      <c r="BD1122" s="128"/>
      <c r="BE1122" s="128"/>
      <c r="BF1122" s="128"/>
      <c r="BG1122" s="128"/>
      <c r="BH1122" s="128"/>
      <c r="BI1122" s="128"/>
      <c r="BJ1122" s="194"/>
    </row>
    <row r="1123" spans="1:62" s="195" customFormat="1" x14ac:dyDescent="0.2">
      <c r="A1123" s="144"/>
      <c r="B1123" s="144"/>
      <c r="C1123" s="124"/>
      <c r="D1123" s="124"/>
      <c r="E1123" s="124"/>
      <c r="F1123" s="124"/>
      <c r="G1123" s="124"/>
      <c r="H1123" s="124"/>
      <c r="I1123" s="176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5"/>
      <c r="Z1123" s="125"/>
      <c r="AA1123" s="125"/>
      <c r="AB1123" s="125"/>
      <c r="AC1123" s="126"/>
      <c r="AD1123" s="126"/>
      <c r="AE1123" s="126"/>
      <c r="AF1123" s="126"/>
      <c r="AG1123" s="126"/>
      <c r="AH1123" s="126"/>
      <c r="AI1123" s="126"/>
      <c r="AJ1123" s="126"/>
      <c r="AK1123" s="126"/>
      <c r="AL1123" s="127"/>
      <c r="AM1123" s="127"/>
      <c r="AN1123" s="127"/>
      <c r="AO1123" s="127"/>
      <c r="AP1123" s="127"/>
      <c r="AQ1123" s="127"/>
      <c r="AR1123" s="128"/>
      <c r="AS1123" s="128"/>
      <c r="AT1123" s="128"/>
      <c r="AU1123" s="128"/>
      <c r="AV1123" s="128"/>
      <c r="AW1123" s="128"/>
      <c r="AX1123" s="128"/>
      <c r="AY1123" s="128"/>
      <c r="AZ1123" s="128"/>
      <c r="BA1123" s="128"/>
      <c r="BB1123" s="128"/>
      <c r="BC1123" s="128"/>
      <c r="BD1123" s="128"/>
      <c r="BE1123" s="128"/>
      <c r="BF1123" s="128"/>
      <c r="BG1123" s="128"/>
      <c r="BH1123" s="128"/>
      <c r="BI1123" s="128"/>
      <c r="BJ1123" s="194"/>
    </row>
    <row r="1124" spans="1:62" s="195" customFormat="1" x14ac:dyDescent="0.2">
      <c r="A1124" s="144"/>
      <c r="B1124" s="144"/>
      <c r="C1124" s="124"/>
      <c r="D1124" s="124"/>
      <c r="E1124" s="124"/>
      <c r="F1124" s="124"/>
      <c r="G1124" s="124"/>
      <c r="H1124" s="124"/>
      <c r="I1124" s="176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5"/>
      <c r="Z1124" s="125"/>
      <c r="AA1124" s="125"/>
      <c r="AB1124" s="125"/>
      <c r="AC1124" s="126"/>
      <c r="AD1124" s="126"/>
      <c r="AE1124" s="126"/>
      <c r="AF1124" s="126"/>
      <c r="AG1124" s="126"/>
      <c r="AH1124" s="126"/>
      <c r="AI1124" s="126"/>
      <c r="AJ1124" s="126"/>
      <c r="AK1124" s="126"/>
      <c r="AL1124" s="127"/>
      <c r="AM1124" s="127"/>
      <c r="AN1124" s="127"/>
      <c r="AO1124" s="127"/>
      <c r="AP1124" s="127"/>
      <c r="AQ1124" s="127"/>
      <c r="AR1124" s="128"/>
      <c r="AS1124" s="128"/>
      <c r="AT1124" s="128"/>
      <c r="AU1124" s="128"/>
      <c r="AV1124" s="128"/>
      <c r="AW1124" s="128"/>
      <c r="AX1124" s="128"/>
      <c r="AY1124" s="128"/>
      <c r="AZ1124" s="128"/>
      <c r="BA1124" s="128"/>
      <c r="BB1124" s="128"/>
      <c r="BC1124" s="128"/>
      <c r="BD1124" s="128"/>
      <c r="BE1124" s="128"/>
      <c r="BF1124" s="128"/>
      <c r="BG1124" s="128"/>
      <c r="BH1124" s="128"/>
      <c r="BI1124" s="128"/>
      <c r="BJ1124" s="194"/>
    </row>
    <row r="1125" spans="1:62" s="195" customFormat="1" x14ac:dyDescent="0.2">
      <c r="A1125" s="144"/>
      <c r="B1125" s="144"/>
      <c r="C1125" s="124"/>
      <c r="D1125" s="124"/>
      <c r="E1125" s="124"/>
      <c r="F1125" s="124"/>
      <c r="G1125" s="124"/>
      <c r="H1125" s="124"/>
      <c r="I1125" s="176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5"/>
      <c r="Z1125" s="125"/>
      <c r="AA1125" s="125"/>
      <c r="AB1125" s="125"/>
      <c r="AC1125" s="126"/>
      <c r="AD1125" s="126"/>
      <c r="AE1125" s="126"/>
      <c r="AF1125" s="126"/>
      <c r="AG1125" s="126"/>
      <c r="AH1125" s="126"/>
      <c r="AI1125" s="126"/>
      <c r="AJ1125" s="126"/>
      <c r="AK1125" s="126"/>
      <c r="AL1125" s="127"/>
      <c r="AM1125" s="127"/>
      <c r="AN1125" s="127"/>
      <c r="AO1125" s="127"/>
      <c r="AP1125" s="127"/>
      <c r="AQ1125" s="127"/>
      <c r="AR1125" s="128"/>
      <c r="AS1125" s="128"/>
      <c r="AT1125" s="128"/>
      <c r="AU1125" s="128"/>
      <c r="AV1125" s="128"/>
      <c r="AW1125" s="128"/>
      <c r="AX1125" s="128"/>
      <c r="AY1125" s="128"/>
      <c r="AZ1125" s="128"/>
      <c r="BA1125" s="128"/>
      <c r="BB1125" s="128"/>
      <c r="BC1125" s="128"/>
      <c r="BD1125" s="128"/>
      <c r="BE1125" s="128"/>
      <c r="BF1125" s="128"/>
      <c r="BG1125" s="128"/>
      <c r="BH1125" s="128"/>
      <c r="BI1125" s="128"/>
      <c r="BJ1125" s="194"/>
    </row>
    <row r="1126" spans="1:62" s="195" customFormat="1" x14ac:dyDescent="0.2">
      <c r="A1126" s="144"/>
      <c r="B1126" s="144"/>
      <c r="C1126" s="124"/>
      <c r="D1126" s="124"/>
      <c r="E1126" s="124"/>
      <c r="F1126" s="124"/>
      <c r="G1126" s="124"/>
      <c r="H1126" s="124"/>
      <c r="I1126" s="176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5"/>
      <c r="Z1126" s="125"/>
      <c r="AA1126" s="125"/>
      <c r="AB1126" s="125"/>
      <c r="AC1126" s="126"/>
      <c r="AD1126" s="126"/>
      <c r="AE1126" s="126"/>
      <c r="AF1126" s="126"/>
      <c r="AG1126" s="126"/>
      <c r="AH1126" s="126"/>
      <c r="AI1126" s="126"/>
      <c r="AJ1126" s="126"/>
      <c r="AK1126" s="126"/>
      <c r="AL1126" s="127"/>
      <c r="AM1126" s="127"/>
      <c r="AN1126" s="127"/>
      <c r="AO1126" s="127"/>
      <c r="AP1126" s="127"/>
      <c r="AQ1126" s="127"/>
      <c r="AR1126" s="128"/>
      <c r="AS1126" s="128"/>
      <c r="AT1126" s="128"/>
      <c r="AU1126" s="128"/>
      <c r="AV1126" s="128"/>
      <c r="AW1126" s="128"/>
      <c r="AX1126" s="128"/>
      <c r="AY1126" s="128"/>
      <c r="AZ1126" s="128"/>
      <c r="BA1126" s="128"/>
      <c r="BB1126" s="128"/>
      <c r="BC1126" s="128"/>
      <c r="BD1126" s="128"/>
      <c r="BE1126" s="128"/>
      <c r="BF1126" s="128"/>
      <c r="BG1126" s="128"/>
      <c r="BH1126" s="128"/>
      <c r="BI1126" s="128"/>
      <c r="BJ1126" s="194"/>
    </row>
    <row r="1127" spans="1:62" s="195" customFormat="1" x14ac:dyDescent="0.2">
      <c r="A1127" s="144"/>
      <c r="B1127" s="144"/>
      <c r="C1127" s="124"/>
      <c r="D1127" s="124"/>
      <c r="E1127" s="124"/>
      <c r="F1127" s="124"/>
      <c r="G1127" s="124"/>
      <c r="H1127" s="124"/>
      <c r="I1127" s="176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5"/>
      <c r="Z1127" s="125"/>
      <c r="AA1127" s="125"/>
      <c r="AB1127" s="125"/>
      <c r="AC1127" s="126"/>
      <c r="AD1127" s="126"/>
      <c r="AE1127" s="126"/>
      <c r="AF1127" s="126"/>
      <c r="AG1127" s="126"/>
      <c r="AH1127" s="126"/>
      <c r="AI1127" s="126"/>
      <c r="AJ1127" s="126"/>
      <c r="AK1127" s="126"/>
      <c r="AL1127" s="127"/>
      <c r="AM1127" s="127"/>
      <c r="AN1127" s="127"/>
      <c r="AO1127" s="127"/>
      <c r="AP1127" s="127"/>
      <c r="AQ1127" s="127"/>
      <c r="AR1127" s="128"/>
      <c r="AS1127" s="128"/>
      <c r="AT1127" s="128"/>
      <c r="AU1127" s="128"/>
      <c r="AV1127" s="128"/>
      <c r="AW1127" s="128"/>
      <c r="AX1127" s="128"/>
      <c r="AY1127" s="128"/>
      <c r="AZ1127" s="128"/>
      <c r="BA1127" s="128"/>
      <c r="BB1127" s="128"/>
      <c r="BC1127" s="128"/>
      <c r="BD1127" s="128"/>
      <c r="BE1127" s="128"/>
      <c r="BF1127" s="128"/>
      <c r="BG1127" s="128"/>
      <c r="BH1127" s="128"/>
      <c r="BI1127" s="128"/>
      <c r="BJ1127" s="194"/>
    </row>
    <row r="1128" spans="1:62" s="195" customFormat="1" x14ac:dyDescent="0.2">
      <c r="A1128" s="144"/>
      <c r="B1128" s="144"/>
      <c r="C1128" s="124"/>
      <c r="D1128" s="124"/>
      <c r="E1128" s="124"/>
      <c r="F1128" s="124"/>
      <c r="G1128" s="124"/>
      <c r="H1128" s="124"/>
      <c r="I1128" s="176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5"/>
      <c r="Z1128" s="125"/>
      <c r="AA1128" s="125"/>
      <c r="AB1128" s="125"/>
      <c r="AC1128" s="126"/>
      <c r="AD1128" s="126"/>
      <c r="AE1128" s="126"/>
      <c r="AF1128" s="126"/>
      <c r="AG1128" s="126"/>
      <c r="AH1128" s="126"/>
      <c r="AI1128" s="126"/>
      <c r="AJ1128" s="126"/>
      <c r="AK1128" s="126"/>
      <c r="AL1128" s="127"/>
      <c r="AM1128" s="127"/>
      <c r="AN1128" s="127"/>
      <c r="AO1128" s="127"/>
      <c r="AP1128" s="127"/>
      <c r="AQ1128" s="127"/>
      <c r="AR1128" s="128"/>
      <c r="AS1128" s="128"/>
      <c r="AT1128" s="128"/>
      <c r="AU1128" s="128"/>
      <c r="AV1128" s="128"/>
      <c r="AW1128" s="128"/>
      <c r="AX1128" s="128"/>
      <c r="AY1128" s="128"/>
      <c r="AZ1128" s="128"/>
      <c r="BA1128" s="128"/>
      <c r="BB1128" s="128"/>
      <c r="BC1128" s="128"/>
      <c r="BD1128" s="128"/>
      <c r="BE1128" s="128"/>
      <c r="BF1128" s="128"/>
      <c r="BG1128" s="128"/>
      <c r="BH1128" s="128"/>
      <c r="BI1128" s="128"/>
      <c r="BJ1128" s="194"/>
    </row>
    <row r="1129" spans="1:62" s="195" customFormat="1" x14ac:dyDescent="0.2">
      <c r="A1129" s="144"/>
      <c r="B1129" s="144"/>
      <c r="C1129" s="124"/>
      <c r="D1129" s="124"/>
      <c r="E1129" s="124"/>
      <c r="F1129" s="124"/>
      <c r="G1129" s="124"/>
      <c r="H1129" s="124"/>
      <c r="I1129" s="176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5"/>
      <c r="Z1129" s="125"/>
      <c r="AA1129" s="125"/>
      <c r="AB1129" s="125"/>
      <c r="AC1129" s="126"/>
      <c r="AD1129" s="126"/>
      <c r="AE1129" s="126"/>
      <c r="AF1129" s="126"/>
      <c r="AG1129" s="126"/>
      <c r="AH1129" s="126"/>
      <c r="AI1129" s="126"/>
      <c r="AJ1129" s="126"/>
      <c r="AK1129" s="126"/>
      <c r="AL1129" s="127"/>
      <c r="AM1129" s="127"/>
      <c r="AN1129" s="127"/>
      <c r="AO1129" s="127"/>
      <c r="AP1129" s="127"/>
      <c r="AQ1129" s="127"/>
      <c r="AR1129" s="128"/>
      <c r="AS1129" s="128"/>
      <c r="AT1129" s="128"/>
      <c r="AU1129" s="128"/>
      <c r="AV1129" s="128"/>
      <c r="AW1129" s="128"/>
      <c r="AX1129" s="128"/>
      <c r="AY1129" s="128"/>
      <c r="AZ1129" s="128"/>
      <c r="BA1129" s="128"/>
      <c r="BB1129" s="128"/>
      <c r="BC1129" s="128"/>
      <c r="BD1129" s="128"/>
      <c r="BE1129" s="128"/>
      <c r="BF1129" s="128"/>
      <c r="BG1129" s="128"/>
      <c r="BH1129" s="128"/>
      <c r="BI1129" s="128"/>
      <c r="BJ1129" s="194"/>
    </row>
    <row r="1130" spans="1:62" s="195" customFormat="1" x14ac:dyDescent="0.2">
      <c r="A1130" s="144"/>
      <c r="B1130" s="144"/>
      <c r="C1130" s="124"/>
      <c r="D1130" s="124"/>
      <c r="E1130" s="124"/>
      <c r="F1130" s="124"/>
      <c r="G1130" s="124"/>
      <c r="H1130" s="124"/>
      <c r="I1130" s="176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5"/>
      <c r="Z1130" s="125"/>
      <c r="AA1130" s="125"/>
      <c r="AB1130" s="125"/>
      <c r="AC1130" s="126"/>
      <c r="AD1130" s="126"/>
      <c r="AE1130" s="126"/>
      <c r="AF1130" s="126"/>
      <c r="AG1130" s="126"/>
      <c r="AH1130" s="126"/>
      <c r="AI1130" s="126"/>
      <c r="AJ1130" s="126"/>
      <c r="AK1130" s="126"/>
      <c r="AL1130" s="127"/>
      <c r="AM1130" s="127"/>
      <c r="AN1130" s="127"/>
      <c r="AO1130" s="127"/>
      <c r="AP1130" s="127"/>
      <c r="AQ1130" s="127"/>
      <c r="AR1130" s="128"/>
      <c r="AS1130" s="128"/>
      <c r="AT1130" s="128"/>
      <c r="AU1130" s="128"/>
      <c r="AV1130" s="128"/>
      <c r="AW1130" s="128"/>
      <c r="AX1130" s="128"/>
      <c r="AY1130" s="128"/>
      <c r="AZ1130" s="128"/>
      <c r="BA1130" s="128"/>
      <c r="BB1130" s="128"/>
      <c r="BC1130" s="128"/>
      <c r="BD1130" s="128"/>
      <c r="BE1130" s="128"/>
      <c r="BF1130" s="128"/>
      <c r="BG1130" s="128"/>
      <c r="BH1130" s="128"/>
      <c r="BI1130" s="128"/>
      <c r="BJ1130" s="194"/>
    </row>
    <row r="1131" spans="1:62" s="195" customFormat="1" x14ac:dyDescent="0.2">
      <c r="A1131" s="144"/>
      <c r="B1131" s="144"/>
      <c r="C1131" s="124"/>
      <c r="D1131" s="124"/>
      <c r="E1131" s="124"/>
      <c r="F1131" s="124"/>
      <c r="G1131" s="124"/>
      <c r="H1131" s="124"/>
      <c r="I1131" s="176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5"/>
      <c r="Z1131" s="125"/>
      <c r="AA1131" s="125"/>
      <c r="AB1131" s="125"/>
      <c r="AC1131" s="126"/>
      <c r="AD1131" s="126"/>
      <c r="AE1131" s="126"/>
      <c r="AF1131" s="126"/>
      <c r="AG1131" s="126"/>
      <c r="AH1131" s="126"/>
      <c r="AI1131" s="126"/>
      <c r="AJ1131" s="126"/>
      <c r="AK1131" s="126"/>
      <c r="AL1131" s="127"/>
      <c r="AM1131" s="127"/>
      <c r="AN1131" s="127"/>
      <c r="AO1131" s="127"/>
      <c r="AP1131" s="127"/>
      <c r="AQ1131" s="127"/>
      <c r="AR1131" s="128"/>
      <c r="AS1131" s="128"/>
      <c r="AT1131" s="128"/>
      <c r="AU1131" s="128"/>
      <c r="AV1131" s="128"/>
      <c r="AW1131" s="128"/>
      <c r="AX1131" s="128"/>
      <c r="AY1131" s="128"/>
      <c r="AZ1131" s="128"/>
      <c r="BA1131" s="128"/>
      <c r="BB1131" s="128"/>
      <c r="BC1131" s="128"/>
      <c r="BD1131" s="128"/>
      <c r="BE1131" s="128"/>
      <c r="BF1131" s="128"/>
      <c r="BG1131" s="128"/>
      <c r="BH1131" s="128"/>
      <c r="BI1131" s="128"/>
      <c r="BJ1131" s="194"/>
    </row>
    <row r="1132" spans="1:62" s="195" customFormat="1" x14ac:dyDescent="0.2">
      <c r="A1132" s="144"/>
      <c r="B1132" s="144"/>
      <c r="C1132" s="124"/>
      <c r="D1132" s="124"/>
      <c r="E1132" s="124"/>
      <c r="F1132" s="124"/>
      <c r="G1132" s="124"/>
      <c r="H1132" s="124"/>
      <c r="I1132" s="176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5"/>
      <c r="Z1132" s="125"/>
      <c r="AA1132" s="125"/>
      <c r="AB1132" s="125"/>
      <c r="AC1132" s="126"/>
      <c r="AD1132" s="126"/>
      <c r="AE1132" s="126"/>
      <c r="AF1132" s="126"/>
      <c r="AG1132" s="126"/>
      <c r="AH1132" s="126"/>
      <c r="AI1132" s="126"/>
      <c r="AJ1132" s="126"/>
      <c r="AK1132" s="126"/>
      <c r="AL1132" s="127"/>
      <c r="AM1132" s="127"/>
      <c r="AN1132" s="127"/>
      <c r="AO1132" s="127"/>
      <c r="AP1132" s="127"/>
      <c r="AQ1132" s="127"/>
      <c r="AR1132" s="128"/>
      <c r="AS1132" s="128"/>
      <c r="AT1132" s="128"/>
      <c r="AU1132" s="128"/>
      <c r="AV1132" s="128"/>
      <c r="AW1132" s="128"/>
      <c r="AX1132" s="128"/>
      <c r="AY1132" s="128"/>
      <c r="AZ1132" s="128"/>
      <c r="BA1132" s="128"/>
      <c r="BB1132" s="128"/>
      <c r="BC1132" s="128"/>
      <c r="BD1132" s="128"/>
      <c r="BE1132" s="128"/>
      <c r="BF1132" s="128"/>
      <c r="BG1132" s="128"/>
      <c r="BH1132" s="128"/>
      <c r="BI1132" s="128"/>
      <c r="BJ1132" s="194"/>
    </row>
    <row r="1133" spans="1:62" s="195" customFormat="1" x14ac:dyDescent="0.2">
      <c r="A1133" s="144"/>
      <c r="B1133" s="144"/>
      <c r="C1133" s="124"/>
      <c r="D1133" s="124"/>
      <c r="E1133" s="124"/>
      <c r="F1133" s="124"/>
      <c r="G1133" s="124"/>
      <c r="H1133" s="124"/>
      <c r="I1133" s="176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5"/>
      <c r="Z1133" s="125"/>
      <c r="AA1133" s="125"/>
      <c r="AB1133" s="125"/>
      <c r="AC1133" s="126"/>
      <c r="AD1133" s="126"/>
      <c r="AE1133" s="126"/>
      <c r="AF1133" s="126"/>
      <c r="AG1133" s="126"/>
      <c r="AH1133" s="126"/>
      <c r="AI1133" s="126"/>
      <c r="AJ1133" s="126"/>
      <c r="AK1133" s="126"/>
      <c r="AL1133" s="127"/>
      <c r="AM1133" s="127"/>
      <c r="AN1133" s="127"/>
      <c r="AO1133" s="127"/>
      <c r="AP1133" s="127"/>
      <c r="AQ1133" s="127"/>
      <c r="AR1133" s="128"/>
      <c r="AS1133" s="128"/>
      <c r="AT1133" s="128"/>
      <c r="AU1133" s="128"/>
      <c r="AV1133" s="128"/>
      <c r="AW1133" s="128"/>
      <c r="AX1133" s="128"/>
      <c r="AY1133" s="128"/>
      <c r="AZ1133" s="128"/>
      <c r="BA1133" s="128"/>
      <c r="BB1133" s="128"/>
      <c r="BC1133" s="128"/>
      <c r="BD1133" s="128"/>
      <c r="BE1133" s="128"/>
      <c r="BF1133" s="128"/>
      <c r="BG1133" s="128"/>
      <c r="BH1133" s="128"/>
      <c r="BI1133" s="128"/>
      <c r="BJ1133" s="194"/>
    </row>
    <row r="1134" spans="1:62" s="195" customFormat="1" x14ac:dyDescent="0.2">
      <c r="A1134" s="144"/>
      <c r="B1134" s="144"/>
      <c r="C1134" s="124"/>
      <c r="D1134" s="124"/>
      <c r="E1134" s="124"/>
      <c r="F1134" s="124"/>
      <c r="G1134" s="124"/>
      <c r="H1134" s="124"/>
      <c r="I1134" s="176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5"/>
      <c r="Z1134" s="125"/>
      <c r="AA1134" s="125"/>
      <c r="AB1134" s="125"/>
      <c r="AC1134" s="126"/>
      <c r="AD1134" s="126"/>
      <c r="AE1134" s="126"/>
      <c r="AF1134" s="126"/>
      <c r="AG1134" s="126"/>
      <c r="AH1134" s="126"/>
      <c r="AI1134" s="126"/>
      <c r="AJ1134" s="126"/>
      <c r="AK1134" s="126"/>
      <c r="AL1134" s="127"/>
      <c r="AM1134" s="127"/>
      <c r="AN1134" s="127"/>
      <c r="AO1134" s="127"/>
      <c r="AP1134" s="127"/>
      <c r="AQ1134" s="127"/>
      <c r="AR1134" s="128"/>
      <c r="AS1134" s="128"/>
      <c r="AT1134" s="128"/>
      <c r="AU1134" s="128"/>
      <c r="AV1134" s="128"/>
      <c r="AW1134" s="128"/>
      <c r="AX1134" s="128"/>
      <c r="AY1134" s="128"/>
      <c r="AZ1134" s="128"/>
      <c r="BA1134" s="128"/>
      <c r="BB1134" s="128"/>
      <c r="BC1134" s="128"/>
      <c r="BD1134" s="128"/>
      <c r="BE1134" s="128"/>
      <c r="BF1134" s="128"/>
      <c r="BG1134" s="128"/>
      <c r="BH1134" s="128"/>
      <c r="BI1134" s="128"/>
      <c r="BJ1134" s="194"/>
    </row>
    <row r="1135" spans="1:62" s="195" customFormat="1" x14ac:dyDescent="0.2">
      <c r="A1135" s="144"/>
      <c r="B1135" s="144"/>
      <c r="C1135" s="124"/>
      <c r="D1135" s="124"/>
      <c r="E1135" s="124"/>
      <c r="F1135" s="124"/>
      <c r="G1135" s="124"/>
      <c r="H1135" s="124"/>
      <c r="I1135" s="176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5"/>
      <c r="Z1135" s="125"/>
      <c r="AA1135" s="125"/>
      <c r="AB1135" s="125"/>
      <c r="AC1135" s="126"/>
      <c r="AD1135" s="126"/>
      <c r="AE1135" s="126"/>
      <c r="AF1135" s="126"/>
      <c r="AG1135" s="126"/>
      <c r="AH1135" s="126"/>
      <c r="AI1135" s="126"/>
      <c r="AJ1135" s="126"/>
      <c r="AK1135" s="126"/>
      <c r="AL1135" s="127"/>
      <c r="AM1135" s="127"/>
      <c r="AN1135" s="127"/>
      <c r="AO1135" s="127"/>
      <c r="AP1135" s="127"/>
      <c r="AQ1135" s="127"/>
      <c r="AR1135" s="128"/>
      <c r="AS1135" s="128"/>
      <c r="AT1135" s="128"/>
      <c r="AU1135" s="128"/>
      <c r="AV1135" s="128"/>
      <c r="AW1135" s="128"/>
      <c r="AX1135" s="128"/>
      <c r="AY1135" s="128"/>
      <c r="AZ1135" s="128"/>
      <c r="BA1135" s="128"/>
      <c r="BB1135" s="128"/>
      <c r="BC1135" s="128"/>
      <c r="BD1135" s="128"/>
      <c r="BE1135" s="128"/>
      <c r="BF1135" s="128"/>
      <c r="BG1135" s="128"/>
      <c r="BH1135" s="128"/>
      <c r="BI1135" s="128"/>
      <c r="BJ1135" s="194"/>
    </row>
    <row r="1136" spans="1:62" s="195" customFormat="1" x14ac:dyDescent="0.2">
      <c r="A1136" s="144"/>
      <c r="B1136" s="144"/>
      <c r="C1136" s="124"/>
      <c r="D1136" s="124"/>
      <c r="E1136" s="124"/>
      <c r="F1136" s="124"/>
      <c r="G1136" s="124"/>
      <c r="H1136" s="124"/>
      <c r="I1136" s="176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5"/>
      <c r="Z1136" s="125"/>
      <c r="AA1136" s="125"/>
      <c r="AB1136" s="125"/>
      <c r="AC1136" s="126"/>
      <c r="AD1136" s="126"/>
      <c r="AE1136" s="126"/>
      <c r="AF1136" s="126"/>
      <c r="AG1136" s="126"/>
      <c r="AH1136" s="126"/>
      <c r="AI1136" s="126"/>
      <c r="AJ1136" s="126"/>
      <c r="AK1136" s="126"/>
      <c r="AL1136" s="127"/>
      <c r="AM1136" s="127"/>
      <c r="AN1136" s="127"/>
      <c r="AO1136" s="127"/>
      <c r="AP1136" s="127"/>
      <c r="AQ1136" s="127"/>
      <c r="AR1136" s="128"/>
      <c r="AS1136" s="128"/>
      <c r="AT1136" s="128"/>
      <c r="AU1136" s="128"/>
      <c r="AV1136" s="128"/>
      <c r="AW1136" s="128"/>
      <c r="AX1136" s="128"/>
      <c r="AY1136" s="128"/>
      <c r="AZ1136" s="128"/>
      <c r="BA1136" s="128"/>
      <c r="BB1136" s="128"/>
      <c r="BC1136" s="128"/>
      <c r="BD1136" s="128"/>
      <c r="BE1136" s="128"/>
      <c r="BF1136" s="128"/>
      <c r="BG1136" s="128"/>
      <c r="BH1136" s="128"/>
      <c r="BI1136" s="128"/>
      <c r="BJ1136" s="194"/>
    </row>
    <row r="1137" spans="1:62" s="195" customFormat="1" x14ac:dyDescent="0.2">
      <c r="A1137" s="144"/>
      <c r="B1137" s="144"/>
      <c r="C1137" s="124"/>
      <c r="D1137" s="124"/>
      <c r="E1137" s="124"/>
      <c r="F1137" s="124"/>
      <c r="G1137" s="124"/>
      <c r="H1137" s="124"/>
      <c r="I1137" s="176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5"/>
      <c r="Z1137" s="125"/>
      <c r="AA1137" s="125"/>
      <c r="AB1137" s="125"/>
      <c r="AC1137" s="126"/>
      <c r="AD1137" s="126"/>
      <c r="AE1137" s="126"/>
      <c r="AF1137" s="126"/>
      <c r="AG1137" s="126"/>
      <c r="AH1137" s="126"/>
      <c r="AI1137" s="126"/>
      <c r="AJ1137" s="126"/>
      <c r="AK1137" s="126"/>
      <c r="AL1137" s="127"/>
      <c r="AM1137" s="127"/>
      <c r="AN1137" s="127"/>
      <c r="AO1137" s="127"/>
      <c r="AP1137" s="127"/>
      <c r="AQ1137" s="127"/>
      <c r="AR1137" s="128"/>
      <c r="AS1137" s="128"/>
      <c r="AT1137" s="128"/>
      <c r="AU1137" s="128"/>
      <c r="AV1137" s="128"/>
      <c r="AW1137" s="128"/>
      <c r="AX1137" s="128"/>
      <c r="AY1137" s="128"/>
      <c r="AZ1137" s="128"/>
      <c r="BA1137" s="128"/>
      <c r="BB1137" s="128"/>
      <c r="BC1137" s="128"/>
      <c r="BD1137" s="128"/>
      <c r="BE1137" s="128"/>
      <c r="BF1137" s="128"/>
      <c r="BG1137" s="128"/>
      <c r="BH1137" s="128"/>
      <c r="BI1137" s="128"/>
      <c r="BJ1137" s="194"/>
    </row>
    <row r="1138" spans="1:62" s="195" customFormat="1" x14ac:dyDescent="0.2">
      <c r="A1138" s="144"/>
      <c r="B1138" s="144"/>
      <c r="C1138" s="124"/>
      <c r="D1138" s="124"/>
      <c r="E1138" s="124"/>
      <c r="F1138" s="124"/>
      <c r="G1138" s="124"/>
      <c r="H1138" s="124"/>
      <c r="I1138" s="176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5"/>
      <c r="Z1138" s="125"/>
      <c r="AA1138" s="125"/>
      <c r="AB1138" s="125"/>
      <c r="AC1138" s="126"/>
      <c r="AD1138" s="126"/>
      <c r="AE1138" s="126"/>
      <c r="AF1138" s="126"/>
      <c r="AG1138" s="126"/>
      <c r="AH1138" s="126"/>
      <c r="AI1138" s="126"/>
      <c r="AJ1138" s="126"/>
      <c r="AK1138" s="126"/>
      <c r="AL1138" s="127"/>
      <c r="AM1138" s="127"/>
      <c r="AN1138" s="127"/>
      <c r="AO1138" s="127"/>
      <c r="AP1138" s="127"/>
      <c r="AQ1138" s="127"/>
      <c r="AR1138" s="128"/>
      <c r="AS1138" s="128"/>
      <c r="AT1138" s="128"/>
      <c r="AU1138" s="128"/>
      <c r="AV1138" s="128"/>
      <c r="AW1138" s="128"/>
      <c r="AX1138" s="128"/>
      <c r="AY1138" s="128"/>
      <c r="AZ1138" s="128"/>
      <c r="BA1138" s="128"/>
      <c r="BB1138" s="128"/>
      <c r="BC1138" s="128"/>
      <c r="BD1138" s="128"/>
      <c r="BE1138" s="128"/>
      <c r="BF1138" s="128"/>
      <c r="BG1138" s="128"/>
      <c r="BH1138" s="128"/>
      <c r="BI1138" s="128"/>
      <c r="BJ1138" s="194"/>
    </row>
    <row r="1139" spans="1:62" s="195" customFormat="1" x14ac:dyDescent="0.2">
      <c r="A1139" s="144"/>
      <c r="B1139" s="144"/>
      <c r="C1139" s="124"/>
      <c r="D1139" s="124"/>
      <c r="E1139" s="124"/>
      <c r="F1139" s="124"/>
      <c r="G1139" s="124"/>
      <c r="H1139" s="124"/>
      <c r="I1139" s="176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5"/>
      <c r="Z1139" s="125"/>
      <c r="AA1139" s="125"/>
      <c r="AB1139" s="125"/>
      <c r="AC1139" s="126"/>
      <c r="AD1139" s="126"/>
      <c r="AE1139" s="126"/>
      <c r="AF1139" s="126"/>
      <c r="AG1139" s="126"/>
      <c r="AH1139" s="126"/>
      <c r="AI1139" s="126"/>
      <c r="AJ1139" s="126"/>
      <c r="AK1139" s="126"/>
      <c r="AL1139" s="127"/>
      <c r="AM1139" s="127"/>
      <c r="AN1139" s="127"/>
      <c r="AO1139" s="127"/>
      <c r="AP1139" s="127"/>
      <c r="AQ1139" s="127"/>
      <c r="AR1139" s="128"/>
      <c r="AS1139" s="128"/>
      <c r="AT1139" s="128"/>
      <c r="AU1139" s="128"/>
      <c r="AV1139" s="128"/>
      <c r="AW1139" s="128"/>
      <c r="AX1139" s="128"/>
      <c r="AY1139" s="128"/>
      <c r="AZ1139" s="128"/>
      <c r="BA1139" s="128"/>
      <c r="BB1139" s="128"/>
      <c r="BC1139" s="128"/>
      <c r="BD1139" s="128"/>
      <c r="BE1139" s="128"/>
      <c r="BF1139" s="128"/>
      <c r="BG1139" s="128"/>
      <c r="BH1139" s="128"/>
      <c r="BI1139" s="128"/>
      <c r="BJ1139" s="194"/>
    </row>
    <row r="1140" spans="1:62" s="195" customFormat="1" x14ac:dyDescent="0.2">
      <c r="A1140" s="144"/>
      <c r="B1140" s="144"/>
      <c r="C1140" s="124"/>
      <c r="D1140" s="124"/>
      <c r="E1140" s="124"/>
      <c r="F1140" s="124"/>
      <c r="G1140" s="124"/>
      <c r="H1140" s="124"/>
      <c r="I1140" s="176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5"/>
      <c r="Z1140" s="125"/>
      <c r="AA1140" s="125"/>
      <c r="AB1140" s="125"/>
      <c r="AC1140" s="126"/>
      <c r="AD1140" s="126"/>
      <c r="AE1140" s="126"/>
      <c r="AF1140" s="126"/>
      <c r="AG1140" s="126"/>
      <c r="AH1140" s="126"/>
      <c r="AI1140" s="126"/>
      <c r="AJ1140" s="126"/>
      <c r="AK1140" s="126"/>
      <c r="AL1140" s="127"/>
      <c r="AM1140" s="127"/>
      <c r="AN1140" s="127"/>
      <c r="AO1140" s="127"/>
      <c r="AP1140" s="127"/>
      <c r="AQ1140" s="127"/>
      <c r="AR1140" s="128"/>
      <c r="AS1140" s="128"/>
      <c r="AT1140" s="128"/>
      <c r="AU1140" s="128"/>
      <c r="AV1140" s="128"/>
      <c r="AW1140" s="128"/>
      <c r="AX1140" s="128"/>
      <c r="AY1140" s="128"/>
      <c r="AZ1140" s="128"/>
      <c r="BA1140" s="128"/>
      <c r="BB1140" s="128"/>
      <c r="BC1140" s="128"/>
      <c r="BD1140" s="128"/>
      <c r="BE1140" s="128"/>
      <c r="BF1140" s="128"/>
      <c r="BG1140" s="128"/>
      <c r="BH1140" s="128"/>
      <c r="BI1140" s="128"/>
      <c r="BJ1140" s="194"/>
    </row>
    <row r="1141" spans="1:62" s="195" customFormat="1" x14ac:dyDescent="0.2">
      <c r="A1141" s="144"/>
      <c r="B1141" s="144"/>
      <c r="C1141" s="124"/>
      <c r="D1141" s="124"/>
      <c r="E1141" s="124"/>
      <c r="F1141" s="124"/>
      <c r="G1141" s="124"/>
      <c r="H1141" s="124"/>
      <c r="I1141" s="176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5"/>
      <c r="Z1141" s="125"/>
      <c r="AA1141" s="125"/>
      <c r="AB1141" s="125"/>
      <c r="AC1141" s="126"/>
      <c r="AD1141" s="126"/>
      <c r="AE1141" s="126"/>
      <c r="AF1141" s="126"/>
      <c r="AG1141" s="126"/>
      <c r="AH1141" s="126"/>
      <c r="AI1141" s="126"/>
      <c r="AJ1141" s="126"/>
      <c r="AK1141" s="126"/>
      <c r="AL1141" s="127"/>
      <c r="AM1141" s="127"/>
      <c r="AN1141" s="127"/>
      <c r="AO1141" s="127"/>
      <c r="AP1141" s="127"/>
      <c r="AQ1141" s="127"/>
      <c r="AR1141" s="128"/>
      <c r="AS1141" s="128"/>
      <c r="AT1141" s="128"/>
      <c r="AU1141" s="128"/>
      <c r="AV1141" s="128"/>
      <c r="AW1141" s="128"/>
      <c r="AX1141" s="128"/>
      <c r="AY1141" s="128"/>
      <c r="AZ1141" s="128"/>
      <c r="BA1141" s="128"/>
      <c r="BB1141" s="128"/>
      <c r="BC1141" s="128"/>
      <c r="BD1141" s="128"/>
      <c r="BE1141" s="128"/>
      <c r="BF1141" s="128"/>
      <c r="BG1141" s="128"/>
      <c r="BH1141" s="128"/>
      <c r="BI1141" s="128"/>
      <c r="BJ1141" s="194"/>
    </row>
    <row r="1142" spans="1:62" s="195" customFormat="1" x14ac:dyDescent="0.2">
      <c r="A1142" s="144"/>
      <c r="B1142" s="144"/>
      <c r="C1142" s="124"/>
      <c r="D1142" s="124"/>
      <c r="E1142" s="124"/>
      <c r="F1142" s="124"/>
      <c r="G1142" s="124"/>
      <c r="H1142" s="124"/>
      <c r="I1142" s="176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5"/>
      <c r="Z1142" s="125"/>
      <c r="AA1142" s="125"/>
      <c r="AB1142" s="125"/>
      <c r="AC1142" s="126"/>
      <c r="AD1142" s="126"/>
      <c r="AE1142" s="126"/>
      <c r="AF1142" s="126"/>
      <c r="AG1142" s="126"/>
      <c r="AH1142" s="126"/>
      <c r="AI1142" s="126"/>
      <c r="AJ1142" s="126"/>
      <c r="AK1142" s="126"/>
      <c r="AL1142" s="127"/>
      <c r="AM1142" s="127"/>
      <c r="AN1142" s="127"/>
      <c r="AO1142" s="127"/>
      <c r="AP1142" s="127"/>
      <c r="AQ1142" s="127"/>
      <c r="AR1142" s="128"/>
      <c r="AS1142" s="128"/>
      <c r="AT1142" s="128"/>
      <c r="AU1142" s="128"/>
      <c r="AV1142" s="128"/>
      <c r="AW1142" s="128"/>
      <c r="AX1142" s="128"/>
      <c r="AY1142" s="128"/>
      <c r="AZ1142" s="128"/>
      <c r="BA1142" s="128"/>
      <c r="BB1142" s="128"/>
      <c r="BC1142" s="128"/>
      <c r="BD1142" s="128"/>
      <c r="BE1142" s="128"/>
      <c r="BF1142" s="128"/>
      <c r="BG1142" s="128"/>
      <c r="BH1142" s="128"/>
      <c r="BI1142" s="128"/>
      <c r="BJ1142" s="194"/>
    </row>
    <row r="1143" spans="1:62" s="195" customFormat="1" x14ac:dyDescent="0.2">
      <c r="A1143" s="144"/>
      <c r="B1143" s="144"/>
      <c r="C1143" s="124"/>
      <c r="D1143" s="124"/>
      <c r="E1143" s="124"/>
      <c r="F1143" s="124"/>
      <c r="G1143" s="124"/>
      <c r="H1143" s="124"/>
      <c r="I1143" s="176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5"/>
      <c r="Z1143" s="125"/>
      <c r="AA1143" s="125"/>
      <c r="AB1143" s="125"/>
      <c r="AC1143" s="126"/>
      <c r="AD1143" s="126"/>
      <c r="AE1143" s="126"/>
      <c r="AF1143" s="126"/>
      <c r="AG1143" s="126"/>
      <c r="AH1143" s="126"/>
      <c r="AI1143" s="126"/>
      <c r="AJ1143" s="126"/>
      <c r="AK1143" s="126"/>
      <c r="AL1143" s="127"/>
      <c r="AM1143" s="127"/>
      <c r="AN1143" s="127"/>
      <c r="AO1143" s="127"/>
      <c r="AP1143" s="127"/>
      <c r="AQ1143" s="127"/>
      <c r="AR1143" s="128"/>
      <c r="AS1143" s="128"/>
      <c r="AT1143" s="128"/>
      <c r="AU1143" s="128"/>
      <c r="AV1143" s="128"/>
      <c r="AW1143" s="128"/>
      <c r="AX1143" s="128"/>
      <c r="AY1143" s="128"/>
      <c r="AZ1143" s="128"/>
      <c r="BA1143" s="128"/>
      <c r="BB1143" s="128"/>
      <c r="BC1143" s="128"/>
      <c r="BD1143" s="128"/>
      <c r="BE1143" s="128"/>
      <c r="BF1143" s="128"/>
      <c r="BG1143" s="128"/>
      <c r="BH1143" s="128"/>
      <c r="BI1143" s="128"/>
      <c r="BJ1143" s="194"/>
    </row>
    <row r="1144" spans="1:62" s="195" customFormat="1" x14ac:dyDescent="0.2">
      <c r="A1144" s="144"/>
      <c r="B1144" s="144"/>
      <c r="C1144" s="124"/>
      <c r="D1144" s="124"/>
      <c r="E1144" s="124"/>
      <c r="F1144" s="124"/>
      <c r="G1144" s="124"/>
      <c r="H1144" s="124"/>
      <c r="I1144" s="176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5"/>
      <c r="Z1144" s="125"/>
      <c r="AA1144" s="125"/>
      <c r="AB1144" s="125"/>
      <c r="AC1144" s="126"/>
      <c r="AD1144" s="126"/>
      <c r="AE1144" s="126"/>
      <c r="AF1144" s="126"/>
      <c r="AG1144" s="126"/>
      <c r="AH1144" s="126"/>
      <c r="AI1144" s="126"/>
      <c r="AJ1144" s="126"/>
      <c r="AK1144" s="126"/>
      <c r="AL1144" s="127"/>
      <c r="AM1144" s="127"/>
      <c r="AN1144" s="127"/>
      <c r="AO1144" s="127"/>
      <c r="AP1144" s="127"/>
      <c r="AQ1144" s="127"/>
      <c r="AR1144" s="128"/>
      <c r="AS1144" s="128"/>
      <c r="AT1144" s="128"/>
      <c r="AU1144" s="128"/>
      <c r="AV1144" s="128"/>
      <c r="AW1144" s="128"/>
      <c r="AX1144" s="128"/>
      <c r="AY1144" s="128"/>
      <c r="AZ1144" s="128"/>
      <c r="BA1144" s="128"/>
      <c r="BB1144" s="128"/>
      <c r="BC1144" s="128"/>
      <c r="BD1144" s="128"/>
      <c r="BE1144" s="128"/>
      <c r="BF1144" s="128"/>
      <c r="BG1144" s="128"/>
      <c r="BH1144" s="128"/>
      <c r="BI1144" s="128"/>
      <c r="BJ1144" s="194"/>
    </row>
    <row r="1145" spans="1:62" s="195" customFormat="1" x14ac:dyDescent="0.2">
      <c r="A1145" s="144"/>
      <c r="B1145" s="144"/>
      <c r="C1145" s="124"/>
      <c r="D1145" s="124"/>
      <c r="E1145" s="124"/>
      <c r="F1145" s="124"/>
      <c r="G1145" s="124"/>
      <c r="H1145" s="124"/>
      <c r="I1145" s="176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5"/>
      <c r="Z1145" s="125"/>
      <c r="AA1145" s="125"/>
      <c r="AB1145" s="125"/>
      <c r="AC1145" s="126"/>
      <c r="AD1145" s="126"/>
      <c r="AE1145" s="126"/>
      <c r="AF1145" s="126"/>
      <c r="AG1145" s="126"/>
      <c r="AH1145" s="126"/>
      <c r="AI1145" s="126"/>
      <c r="AJ1145" s="126"/>
      <c r="AK1145" s="126"/>
      <c r="AL1145" s="127"/>
      <c r="AM1145" s="127"/>
      <c r="AN1145" s="127"/>
      <c r="AO1145" s="127"/>
      <c r="AP1145" s="127"/>
      <c r="AQ1145" s="127"/>
      <c r="AR1145" s="128"/>
      <c r="AS1145" s="128"/>
      <c r="AT1145" s="128"/>
      <c r="AU1145" s="128"/>
      <c r="AV1145" s="128"/>
      <c r="AW1145" s="128"/>
      <c r="AX1145" s="128"/>
      <c r="AY1145" s="128"/>
      <c r="AZ1145" s="128"/>
      <c r="BA1145" s="128"/>
      <c r="BB1145" s="128"/>
      <c r="BC1145" s="128"/>
      <c r="BD1145" s="128"/>
      <c r="BE1145" s="128"/>
      <c r="BF1145" s="128"/>
      <c r="BG1145" s="128"/>
      <c r="BH1145" s="128"/>
      <c r="BI1145" s="128"/>
      <c r="BJ1145" s="194"/>
    </row>
    <row r="1146" spans="1:62" s="195" customFormat="1" x14ac:dyDescent="0.2">
      <c r="A1146" s="144"/>
      <c r="B1146" s="144"/>
      <c r="C1146" s="124"/>
      <c r="D1146" s="124"/>
      <c r="E1146" s="124"/>
      <c r="F1146" s="124"/>
      <c r="G1146" s="124"/>
      <c r="H1146" s="124"/>
      <c r="I1146" s="176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5"/>
      <c r="Z1146" s="125"/>
      <c r="AA1146" s="125"/>
      <c r="AB1146" s="125"/>
      <c r="AC1146" s="126"/>
      <c r="AD1146" s="126"/>
      <c r="AE1146" s="126"/>
      <c r="AF1146" s="126"/>
      <c r="AG1146" s="126"/>
      <c r="AH1146" s="126"/>
      <c r="AI1146" s="126"/>
      <c r="AJ1146" s="126"/>
      <c r="AK1146" s="126"/>
      <c r="AL1146" s="127"/>
      <c r="AM1146" s="127"/>
      <c r="AN1146" s="127"/>
      <c r="AO1146" s="127"/>
      <c r="AP1146" s="127"/>
      <c r="AQ1146" s="127"/>
      <c r="AR1146" s="128"/>
      <c r="AS1146" s="128"/>
      <c r="AT1146" s="128"/>
      <c r="AU1146" s="128"/>
      <c r="AV1146" s="128"/>
      <c r="AW1146" s="128"/>
      <c r="AX1146" s="128"/>
      <c r="AY1146" s="128"/>
      <c r="AZ1146" s="128"/>
      <c r="BA1146" s="128"/>
      <c r="BB1146" s="128"/>
      <c r="BC1146" s="128"/>
      <c r="BD1146" s="128"/>
      <c r="BE1146" s="128"/>
      <c r="BF1146" s="128"/>
      <c r="BG1146" s="128"/>
      <c r="BH1146" s="128"/>
      <c r="BI1146" s="128"/>
      <c r="BJ1146" s="194"/>
    </row>
    <row r="1147" spans="1:62" s="195" customFormat="1" x14ac:dyDescent="0.2">
      <c r="A1147" s="144"/>
      <c r="B1147" s="144"/>
      <c r="C1147" s="124"/>
      <c r="D1147" s="124"/>
      <c r="E1147" s="124"/>
      <c r="F1147" s="124"/>
      <c r="G1147" s="124"/>
      <c r="H1147" s="124"/>
      <c r="I1147" s="176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5"/>
      <c r="Z1147" s="125"/>
      <c r="AA1147" s="125"/>
      <c r="AB1147" s="125"/>
      <c r="AC1147" s="126"/>
      <c r="AD1147" s="126"/>
      <c r="AE1147" s="126"/>
      <c r="AF1147" s="126"/>
      <c r="AG1147" s="126"/>
      <c r="AH1147" s="126"/>
      <c r="AI1147" s="126"/>
      <c r="AJ1147" s="126"/>
      <c r="AK1147" s="126"/>
      <c r="AL1147" s="127"/>
      <c r="AM1147" s="127"/>
      <c r="AN1147" s="127"/>
      <c r="AO1147" s="127"/>
      <c r="AP1147" s="127"/>
      <c r="AQ1147" s="127"/>
      <c r="AR1147" s="128"/>
      <c r="AS1147" s="128"/>
      <c r="AT1147" s="128"/>
      <c r="AU1147" s="128"/>
      <c r="AV1147" s="128"/>
      <c r="AW1147" s="128"/>
      <c r="AX1147" s="128"/>
      <c r="AY1147" s="128"/>
      <c r="AZ1147" s="128"/>
      <c r="BA1147" s="128"/>
      <c r="BB1147" s="128"/>
      <c r="BC1147" s="128"/>
      <c r="BD1147" s="128"/>
      <c r="BE1147" s="128"/>
      <c r="BF1147" s="128"/>
      <c r="BG1147" s="128"/>
      <c r="BH1147" s="128"/>
      <c r="BI1147" s="128"/>
      <c r="BJ1147" s="194"/>
    </row>
    <row r="1148" spans="1:62" s="195" customFormat="1" x14ac:dyDescent="0.2">
      <c r="A1148" s="144"/>
      <c r="B1148" s="144"/>
      <c r="C1148" s="124"/>
      <c r="D1148" s="124"/>
      <c r="E1148" s="124"/>
      <c r="F1148" s="124"/>
      <c r="G1148" s="124"/>
      <c r="H1148" s="124"/>
      <c r="I1148" s="176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5"/>
      <c r="Z1148" s="125"/>
      <c r="AA1148" s="125"/>
      <c r="AB1148" s="125"/>
      <c r="AC1148" s="126"/>
      <c r="AD1148" s="126"/>
      <c r="AE1148" s="126"/>
      <c r="AF1148" s="126"/>
      <c r="AG1148" s="126"/>
      <c r="AH1148" s="126"/>
      <c r="AI1148" s="126"/>
      <c r="AJ1148" s="126"/>
      <c r="AK1148" s="126"/>
      <c r="AL1148" s="127"/>
      <c r="AM1148" s="127"/>
      <c r="AN1148" s="127"/>
      <c r="AO1148" s="127"/>
      <c r="AP1148" s="127"/>
      <c r="AQ1148" s="127"/>
      <c r="AR1148" s="128"/>
      <c r="AS1148" s="128"/>
      <c r="AT1148" s="128"/>
      <c r="AU1148" s="128"/>
      <c r="AV1148" s="128"/>
      <c r="AW1148" s="128"/>
      <c r="AX1148" s="128"/>
      <c r="AY1148" s="128"/>
      <c r="AZ1148" s="128"/>
      <c r="BA1148" s="128"/>
      <c r="BB1148" s="128"/>
      <c r="BC1148" s="128"/>
      <c r="BD1148" s="128"/>
      <c r="BE1148" s="128"/>
      <c r="BF1148" s="128"/>
      <c r="BG1148" s="128"/>
      <c r="BH1148" s="128"/>
      <c r="BI1148" s="128"/>
      <c r="BJ1148" s="194"/>
    </row>
    <row r="1149" spans="1:62" s="195" customFormat="1" x14ac:dyDescent="0.2">
      <c r="A1149" s="144"/>
      <c r="B1149" s="144"/>
      <c r="C1149" s="124"/>
      <c r="D1149" s="124"/>
      <c r="E1149" s="124"/>
      <c r="F1149" s="124"/>
      <c r="G1149" s="124"/>
      <c r="H1149" s="124"/>
      <c r="I1149" s="176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5"/>
      <c r="Z1149" s="125"/>
      <c r="AA1149" s="125"/>
      <c r="AB1149" s="125"/>
      <c r="AC1149" s="126"/>
      <c r="AD1149" s="126"/>
      <c r="AE1149" s="126"/>
      <c r="AF1149" s="126"/>
      <c r="AG1149" s="126"/>
      <c r="AH1149" s="126"/>
      <c r="AI1149" s="126"/>
      <c r="AJ1149" s="126"/>
      <c r="AK1149" s="126"/>
      <c r="AL1149" s="127"/>
      <c r="AM1149" s="127"/>
      <c r="AN1149" s="127"/>
      <c r="AO1149" s="127"/>
      <c r="AP1149" s="127"/>
      <c r="AQ1149" s="127"/>
      <c r="AR1149" s="128"/>
      <c r="AS1149" s="128"/>
      <c r="AT1149" s="128"/>
      <c r="AU1149" s="128"/>
      <c r="AV1149" s="128"/>
      <c r="AW1149" s="128"/>
      <c r="AX1149" s="128"/>
      <c r="AY1149" s="128"/>
      <c r="AZ1149" s="128"/>
      <c r="BA1149" s="128"/>
      <c r="BB1149" s="128"/>
      <c r="BC1149" s="128"/>
      <c r="BD1149" s="128"/>
      <c r="BE1149" s="128"/>
      <c r="BF1149" s="128"/>
      <c r="BG1149" s="128"/>
      <c r="BH1149" s="128"/>
      <c r="BI1149" s="128"/>
      <c r="BJ1149" s="194"/>
    </row>
    <row r="1150" spans="1:62" s="195" customFormat="1" x14ac:dyDescent="0.2">
      <c r="A1150" s="144"/>
      <c r="B1150" s="144"/>
      <c r="C1150" s="124"/>
      <c r="D1150" s="124"/>
      <c r="E1150" s="124"/>
      <c r="F1150" s="124"/>
      <c r="G1150" s="124"/>
      <c r="H1150" s="124"/>
      <c r="I1150" s="176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5"/>
      <c r="Z1150" s="125"/>
      <c r="AA1150" s="125"/>
      <c r="AB1150" s="125"/>
      <c r="AC1150" s="126"/>
      <c r="AD1150" s="126"/>
      <c r="AE1150" s="126"/>
      <c r="AF1150" s="126"/>
      <c r="AG1150" s="126"/>
      <c r="AH1150" s="126"/>
      <c r="AI1150" s="126"/>
      <c r="AJ1150" s="126"/>
      <c r="AK1150" s="126"/>
      <c r="AL1150" s="127"/>
      <c r="AM1150" s="127"/>
      <c r="AN1150" s="127"/>
      <c r="AO1150" s="127"/>
      <c r="AP1150" s="127"/>
      <c r="AQ1150" s="127"/>
      <c r="AR1150" s="128"/>
      <c r="AS1150" s="128"/>
      <c r="AT1150" s="128"/>
      <c r="AU1150" s="128"/>
      <c r="AV1150" s="128"/>
      <c r="AW1150" s="128"/>
      <c r="AX1150" s="128"/>
      <c r="AY1150" s="128"/>
      <c r="AZ1150" s="128"/>
      <c r="BA1150" s="128"/>
      <c r="BB1150" s="128"/>
      <c r="BC1150" s="128"/>
      <c r="BD1150" s="128"/>
      <c r="BE1150" s="128"/>
      <c r="BF1150" s="128"/>
      <c r="BG1150" s="128"/>
      <c r="BH1150" s="128"/>
      <c r="BI1150" s="128"/>
      <c r="BJ1150" s="194"/>
    </row>
    <row r="1151" spans="1:62" s="195" customFormat="1" x14ac:dyDescent="0.2">
      <c r="A1151" s="144"/>
      <c r="B1151" s="144"/>
      <c r="C1151" s="124"/>
      <c r="D1151" s="124"/>
      <c r="E1151" s="124"/>
      <c r="F1151" s="124"/>
      <c r="G1151" s="124"/>
      <c r="H1151" s="124"/>
      <c r="I1151" s="176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5"/>
      <c r="Z1151" s="125"/>
      <c r="AA1151" s="125"/>
      <c r="AB1151" s="125"/>
      <c r="AC1151" s="126"/>
      <c r="AD1151" s="126"/>
      <c r="AE1151" s="126"/>
      <c r="AF1151" s="126"/>
      <c r="AG1151" s="126"/>
      <c r="AH1151" s="126"/>
      <c r="AI1151" s="126"/>
      <c r="AJ1151" s="126"/>
      <c r="AK1151" s="126"/>
      <c r="AL1151" s="127"/>
      <c r="AM1151" s="127"/>
      <c r="AN1151" s="127"/>
      <c r="AO1151" s="127"/>
      <c r="AP1151" s="127"/>
      <c r="AQ1151" s="127"/>
      <c r="AR1151" s="128"/>
      <c r="AS1151" s="128"/>
      <c r="AT1151" s="128"/>
      <c r="AU1151" s="128"/>
      <c r="AV1151" s="128"/>
      <c r="AW1151" s="128"/>
      <c r="AX1151" s="128"/>
      <c r="AY1151" s="128"/>
      <c r="AZ1151" s="128"/>
      <c r="BA1151" s="128"/>
      <c r="BB1151" s="128"/>
      <c r="BC1151" s="128"/>
      <c r="BD1151" s="128"/>
      <c r="BE1151" s="128"/>
      <c r="BF1151" s="128"/>
      <c r="BG1151" s="128"/>
      <c r="BH1151" s="128"/>
      <c r="BI1151" s="128"/>
      <c r="BJ1151" s="194"/>
    </row>
    <row r="1152" spans="1:62" s="195" customFormat="1" x14ac:dyDescent="0.2">
      <c r="A1152" s="144"/>
      <c r="B1152" s="144"/>
      <c r="C1152" s="124"/>
      <c r="D1152" s="124"/>
      <c r="E1152" s="124"/>
      <c r="F1152" s="124"/>
      <c r="G1152" s="124"/>
      <c r="H1152" s="124"/>
      <c r="I1152" s="176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5"/>
      <c r="Z1152" s="125"/>
      <c r="AA1152" s="125"/>
      <c r="AB1152" s="125"/>
      <c r="AC1152" s="126"/>
      <c r="AD1152" s="126"/>
      <c r="AE1152" s="126"/>
      <c r="AF1152" s="126"/>
      <c r="AG1152" s="126"/>
      <c r="AH1152" s="126"/>
      <c r="AI1152" s="126"/>
      <c r="AJ1152" s="126"/>
      <c r="AK1152" s="126"/>
      <c r="AL1152" s="127"/>
      <c r="AM1152" s="127"/>
      <c r="AN1152" s="127"/>
      <c r="AO1152" s="127"/>
      <c r="AP1152" s="127"/>
      <c r="AQ1152" s="127"/>
      <c r="AR1152" s="128"/>
      <c r="AS1152" s="128"/>
      <c r="AT1152" s="128"/>
      <c r="AU1152" s="128"/>
      <c r="AV1152" s="128"/>
      <c r="AW1152" s="128"/>
      <c r="AX1152" s="128"/>
      <c r="AY1152" s="128"/>
      <c r="AZ1152" s="128"/>
      <c r="BA1152" s="128"/>
      <c r="BB1152" s="128"/>
      <c r="BC1152" s="128"/>
      <c r="BD1152" s="128"/>
      <c r="BE1152" s="128"/>
      <c r="BF1152" s="128"/>
      <c r="BG1152" s="128"/>
      <c r="BH1152" s="128"/>
      <c r="BI1152" s="128"/>
      <c r="BJ1152" s="194"/>
    </row>
    <row r="1153" spans="1:62" s="195" customFormat="1" x14ac:dyDescent="0.2">
      <c r="A1153" s="144"/>
      <c r="B1153" s="144"/>
      <c r="C1153" s="124"/>
      <c r="D1153" s="124"/>
      <c r="E1153" s="124"/>
      <c r="F1153" s="124"/>
      <c r="G1153" s="124"/>
      <c r="H1153" s="124"/>
      <c r="I1153" s="176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5"/>
      <c r="Z1153" s="125"/>
      <c r="AA1153" s="125"/>
      <c r="AB1153" s="125"/>
      <c r="AC1153" s="126"/>
      <c r="AD1153" s="126"/>
      <c r="AE1153" s="126"/>
      <c r="AF1153" s="126"/>
      <c r="AG1153" s="126"/>
      <c r="AH1153" s="126"/>
      <c r="AI1153" s="126"/>
      <c r="AJ1153" s="126"/>
      <c r="AK1153" s="126"/>
      <c r="AL1153" s="127"/>
      <c r="AM1153" s="127"/>
      <c r="AN1153" s="127"/>
      <c r="AO1153" s="127"/>
      <c r="AP1153" s="127"/>
      <c r="AQ1153" s="127"/>
      <c r="AR1153" s="128"/>
      <c r="AS1153" s="128"/>
      <c r="AT1153" s="128"/>
      <c r="AU1153" s="128"/>
      <c r="AV1153" s="128"/>
      <c r="AW1153" s="128"/>
      <c r="AX1153" s="128"/>
      <c r="AY1153" s="128"/>
      <c r="AZ1153" s="128"/>
      <c r="BA1153" s="128"/>
      <c r="BB1153" s="128"/>
      <c r="BC1153" s="128"/>
      <c r="BD1153" s="128"/>
      <c r="BE1153" s="128"/>
      <c r="BF1153" s="128"/>
      <c r="BG1153" s="128"/>
      <c r="BH1153" s="128"/>
      <c r="BI1153" s="128"/>
      <c r="BJ1153" s="194"/>
    </row>
    <row r="1154" spans="1:62" s="195" customFormat="1" x14ac:dyDescent="0.2">
      <c r="A1154" s="144"/>
      <c r="B1154" s="144"/>
      <c r="C1154" s="124"/>
      <c r="D1154" s="124"/>
      <c r="E1154" s="124"/>
      <c r="F1154" s="124"/>
      <c r="G1154" s="124"/>
      <c r="H1154" s="124"/>
      <c r="I1154" s="176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5"/>
      <c r="Z1154" s="125"/>
      <c r="AA1154" s="125"/>
      <c r="AB1154" s="125"/>
      <c r="AC1154" s="126"/>
      <c r="AD1154" s="126"/>
      <c r="AE1154" s="126"/>
      <c r="AF1154" s="126"/>
      <c r="AG1154" s="126"/>
      <c r="AH1154" s="126"/>
      <c r="AI1154" s="126"/>
      <c r="AJ1154" s="126"/>
      <c r="AK1154" s="126"/>
      <c r="AL1154" s="127"/>
      <c r="AM1154" s="127"/>
      <c r="AN1154" s="127"/>
      <c r="AO1154" s="127"/>
      <c r="AP1154" s="127"/>
      <c r="AQ1154" s="127"/>
      <c r="AR1154" s="128"/>
      <c r="AS1154" s="128"/>
      <c r="AT1154" s="128"/>
      <c r="AU1154" s="128"/>
      <c r="AV1154" s="128"/>
      <c r="AW1154" s="128"/>
      <c r="AX1154" s="128"/>
      <c r="AY1154" s="128"/>
      <c r="AZ1154" s="128"/>
      <c r="BA1154" s="128"/>
      <c r="BB1154" s="128"/>
      <c r="BC1154" s="128"/>
      <c r="BD1154" s="128"/>
      <c r="BE1154" s="128"/>
      <c r="BF1154" s="128"/>
      <c r="BG1154" s="128"/>
      <c r="BH1154" s="128"/>
      <c r="BI1154" s="128"/>
      <c r="BJ1154" s="194"/>
    </row>
    <row r="1155" spans="1:62" s="195" customFormat="1" x14ac:dyDescent="0.2">
      <c r="A1155" s="144"/>
      <c r="B1155" s="144"/>
      <c r="C1155" s="124"/>
      <c r="D1155" s="124"/>
      <c r="E1155" s="124"/>
      <c r="F1155" s="124"/>
      <c r="G1155" s="124"/>
      <c r="H1155" s="124"/>
      <c r="I1155" s="176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5"/>
      <c r="Z1155" s="125"/>
      <c r="AA1155" s="125"/>
      <c r="AB1155" s="125"/>
      <c r="AC1155" s="126"/>
      <c r="AD1155" s="126"/>
      <c r="AE1155" s="126"/>
      <c r="AF1155" s="126"/>
      <c r="AG1155" s="126"/>
      <c r="AH1155" s="126"/>
      <c r="AI1155" s="126"/>
      <c r="AJ1155" s="126"/>
      <c r="AK1155" s="126"/>
      <c r="AL1155" s="127"/>
      <c r="AM1155" s="127"/>
      <c r="AN1155" s="127"/>
      <c r="AO1155" s="127"/>
      <c r="AP1155" s="127"/>
      <c r="AQ1155" s="127"/>
      <c r="AR1155" s="128"/>
      <c r="AS1155" s="128"/>
      <c r="AT1155" s="128"/>
      <c r="AU1155" s="128"/>
      <c r="AV1155" s="128"/>
      <c r="AW1155" s="128"/>
      <c r="AX1155" s="128"/>
      <c r="AY1155" s="128"/>
      <c r="AZ1155" s="128"/>
      <c r="BA1155" s="128"/>
      <c r="BB1155" s="128"/>
      <c r="BC1155" s="128"/>
      <c r="BD1155" s="128"/>
      <c r="BE1155" s="128"/>
      <c r="BF1155" s="128"/>
      <c r="BG1155" s="128"/>
      <c r="BH1155" s="128"/>
      <c r="BI1155" s="128"/>
      <c r="BJ1155" s="194"/>
    </row>
    <row r="1156" spans="1:62" s="195" customFormat="1" x14ac:dyDescent="0.2">
      <c r="A1156" s="144"/>
      <c r="B1156" s="144"/>
      <c r="C1156" s="124"/>
      <c r="D1156" s="124"/>
      <c r="E1156" s="124"/>
      <c r="F1156" s="124"/>
      <c r="G1156" s="124"/>
      <c r="H1156" s="124"/>
      <c r="I1156" s="176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5"/>
      <c r="Z1156" s="125"/>
      <c r="AA1156" s="125"/>
      <c r="AB1156" s="125"/>
      <c r="AC1156" s="126"/>
      <c r="AD1156" s="126"/>
      <c r="AE1156" s="126"/>
      <c r="AF1156" s="126"/>
      <c r="AG1156" s="126"/>
      <c r="AH1156" s="126"/>
      <c r="AI1156" s="126"/>
      <c r="AJ1156" s="126"/>
      <c r="AK1156" s="126"/>
      <c r="AL1156" s="127"/>
      <c r="AM1156" s="127"/>
      <c r="AN1156" s="127"/>
      <c r="AO1156" s="127"/>
      <c r="AP1156" s="127"/>
      <c r="AQ1156" s="127"/>
      <c r="AR1156" s="128"/>
      <c r="AS1156" s="128"/>
      <c r="AT1156" s="128"/>
      <c r="AU1156" s="128"/>
      <c r="AV1156" s="128"/>
      <c r="AW1156" s="128"/>
      <c r="AX1156" s="128"/>
      <c r="AY1156" s="128"/>
      <c r="AZ1156" s="128"/>
      <c r="BA1156" s="128"/>
      <c r="BB1156" s="128"/>
      <c r="BC1156" s="128"/>
      <c r="BD1156" s="128"/>
      <c r="BE1156" s="128"/>
      <c r="BF1156" s="128"/>
      <c r="BG1156" s="128"/>
      <c r="BH1156" s="128"/>
      <c r="BI1156" s="128"/>
      <c r="BJ1156" s="194"/>
    </row>
    <row r="1157" spans="1:62" s="195" customFormat="1" x14ac:dyDescent="0.2">
      <c r="A1157" s="144"/>
      <c r="B1157" s="144"/>
      <c r="C1157" s="124"/>
      <c r="D1157" s="124"/>
      <c r="E1157" s="124"/>
      <c r="F1157" s="124"/>
      <c r="G1157" s="124"/>
      <c r="H1157" s="124"/>
      <c r="I1157" s="176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5"/>
      <c r="Z1157" s="125"/>
      <c r="AA1157" s="125"/>
      <c r="AB1157" s="125"/>
      <c r="AC1157" s="126"/>
      <c r="AD1157" s="126"/>
      <c r="AE1157" s="126"/>
      <c r="AF1157" s="126"/>
      <c r="AG1157" s="126"/>
      <c r="AH1157" s="126"/>
      <c r="AI1157" s="126"/>
      <c r="AJ1157" s="126"/>
      <c r="AK1157" s="126"/>
      <c r="AL1157" s="127"/>
      <c r="AM1157" s="127"/>
      <c r="AN1157" s="127"/>
      <c r="AO1157" s="127"/>
      <c r="AP1157" s="127"/>
      <c r="AQ1157" s="127"/>
      <c r="AR1157" s="128"/>
      <c r="AS1157" s="128"/>
      <c r="AT1157" s="128"/>
      <c r="AU1157" s="128"/>
      <c r="AV1157" s="128"/>
      <c r="AW1157" s="128"/>
      <c r="AX1157" s="128"/>
      <c r="AY1157" s="128"/>
      <c r="AZ1157" s="128"/>
      <c r="BA1157" s="128"/>
      <c r="BB1157" s="128"/>
      <c r="BC1157" s="128"/>
      <c r="BD1157" s="128"/>
      <c r="BE1157" s="128"/>
      <c r="BF1157" s="128"/>
      <c r="BG1157" s="128"/>
      <c r="BH1157" s="128"/>
      <c r="BI1157" s="128"/>
      <c r="BJ1157" s="194"/>
    </row>
    <row r="1158" spans="1:62" s="195" customFormat="1" x14ac:dyDescent="0.2">
      <c r="A1158" s="144"/>
      <c r="B1158" s="144"/>
      <c r="C1158" s="124"/>
      <c r="D1158" s="124"/>
      <c r="E1158" s="124"/>
      <c r="F1158" s="124"/>
      <c r="G1158" s="124"/>
      <c r="H1158" s="124"/>
      <c r="I1158" s="176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5"/>
      <c r="Z1158" s="125"/>
      <c r="AA1158" s="125"/>
      <c r="AB1158" s="125"/>
      <c r="AC1158" s="126"/>
      <c r="AD1158" s="126"/>
      <c r="AE1158" s="126"/>
      <c r="AF1158" s="126"/>
      <c r="AG1158" s="126"/>
      <c r="AH1158" s="126"/>
      <c r="AI1158" s="126"/>
      <c r="AJ1158" s="126"/>
      <c r="AK1158" s="126"/>
      <c r="AL1158" s="127"/>
      <c r="AM1158" s="127"/>
      <c r="AN1158" s="127"/>
      <c r="AO1158" s="127"/>
      <c r="AP1158" s="127"/>
      <c r="AQ1158" s="127"/>
      <c r="AR1158" s="128"/>
      <c r="AS1158" s="128"/>
      <c r="AT1158" s="128"/>
      <c r="AU1158" s="128"/>
      <c r="AV1158" s="128"/>
      <c r="AW1158" s="128"/>
      <c r="AX1158" s="128"/>
      <c r="AY1158" s="128"/>
      <c r="AZ1158" s="128"/>
      <c r="BA1158" s="128"/>
      <c r="BB1158" s="128"/>
      <c r="BC1158" s="128"/>
      <c r="BD1158" s="128"/>
      <c r="BE1158" s="128"/>
      <c r="BF1158" s="128"/>
      <c r="BG1158" s="128"/>
      <c r="BH1158" s="128"/>
      <c r="BI1158" s="128"/>
      <c r="BJ1158" s="194"/>
    </row>
    <row r="1159" spans="1:62" s="195" customFormat="1" x14ac:dyDescent="0.2">
      <c r="A1159" s="144"/>
      <c r="B1159" s="144"/>
      <c r="C1159" s="124"/>
      <c r="D1159" s="124"/>
      <c r="E1159" s="124"/>
      <c r="F1159" s="124"/>
      <c r="G1159" s="124"/>
      <c r="H1159" s="124"/>
      <c r="I1159" s="176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5"/>
      <c r="Z1159" s="125"/>
      <c r="AA1159" s="125"/>
      <c r="AB1159" s="125"/>
      <c r="AC1159" s="126"/>
      <c r="AD1159" s="126"/>
      <c r="AE1159" s="126"/>
      <c r="AF1159" s="126"/>
      <c r="AG1159" s="126"/>
      <c r="AH1159" s="126"/>
      <c r="AI1159" s="126"/>
      <c r="AJ1159" s="126"/>
      <c r="AK1159" s="126"/>
      <c r="AL1159" s="127"/>
      <c r="AM1159" s="127"/>
      <c r="AN1159" s="127"/>
      <c r="AO1159" s="127"/>
      <c r="AP1159" s="127"/>
      <c r="AQ1159" s="127"/>
      <c r="AR1159" s="128"/>
      <c r="AS1159" s="128"/>
      <c r="AT1159" s="128"/>
      <c r="AU1159" s="128"/>
      <c r="AV1159" s="128"/>
      <c r="AW1159" s="128"/>
      <c r="AX1159" s="128"/>
      <c r="AY1159" s="128"/>
      <c r="AZ1159" s="128"/>
      <c r="BA1159" s="128"/>
      <c r="BB1159" s="128"/>
      <c r="BC1159" s="128"/>
      <c r="BD1159" s="128"/>
      <c r="BE1159" s="128"/>
      <c r="BF1159" s="128"/>
      <c r="BG1159" s="128"/>
      <c r="BH1159" s="128"/>
      <c r="BI1159" s="128"/>
      <c r="BJ1159" s="194"/>
    </row>
    <row r="1160" spans="1:62" s="195" customFormat="1" x14ac:dyDescent="0.2">
      <c r="A1160" s="144"/>
      <c r="B1160" s="144"/>
      <c r="C1160" s="124"/>
      <c r="D1160" s="124"/>
      <c r="E1160" s="124"/>
      <c r="F1160" s="124"/>
      <c r="G1160" s="124"/>
      <c r="H1160" s="124"/>
      <c r="I1160" s="176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5"/>
      <c r="Z1160" s="125"/>
      <c r="AA1160" s="125"/>
      <c r="AB1160" s="125"/>
      <c r="AC1160" s="126"/>
      <c r="AD1160" s="126"/>
      <c r="AE1160" s="126"/>
      <c r="AF1160" s="126"/>
      <c r="AG1160" s="126"/>
      <c r="AH1160" s="126"/>
      <c r="AI1160" s="126"/>
      <c r="AJ1160" s="126"/>
      <c r="AK1160" s="126"/>
      <c r="AL1160" s="127"/>
      <c r="AM1160" s="127"/>
      <c r="AN1160" s="127"/>
      <c r="AO1160" s="127"/>
      <c r="AP1160" s="127"/>
      <c r="AQ1160" s="127"/>
      <c r="AR1160" s="128"/>
      <c r="AS1160" s="128"/>
      <c r="AT1160" s="128"/>
      <c r="AU1160" s="128"/>
      <c r="AV1160" s="128"/>
      <c r="AW1160" s="128"/>
      <c r="AX1160" s="128"/>
      <c r="AY1160" s="128"/>
      <c r="AZ1160" s="128"/>
      <c r="BA1160" s="128"/>
      <c r="BB1160" s="128"/>
      <c r="BC1160" s="128"/>
      <c r="BD1160" s="128"/>
      <c r="BE1160" s="128"/>
      <c r="BF1160" s="128"/>
      <c r="BG1160" s="128"/>
      <c r="BH1160" s="128"/>
      <c r="BI1160" s="128"/>
      <c r="BJ1160" s="194"/>
    </row>
    <row r="1161" spans="1:62" s="195" customFormat="1" x14ac:dyDescent="0.2">
      <c r="A1161" s="144"/>
      <c r="B1161" s="144"/>
      <c r="C1161" s="124"/>
      <c r="D1161" s="124"/>
      <c r="E1161" s="124"/>
      <c r="F1161" s="124"/>
      <c r="G1161" s="124"/>
      <c r="H1161" s="124"/>
      <c r="I1161" s="176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5"/>
      <c r="Z1161" s="125"/>
      <c r="AA1161" s="125"/>
      <c r="AB1161" s="125"/>
      <c r="AC1161" s="126"/>
      <c r="AD1161" s="126"/>
      <c r="AE1161" s="126"/>
      <c r="AF1161" s="126"/>
      <c r="AG1161" s="126"/>
      <c r="AH1161" s="126"/>
      <c r="AI1161" s="126"/>
      <c r="AJ1161" s="126"/>
      <c r="AK1161" s="126"/>
      <c r="AL1161" s="127"/>
      <c r="AM1161" s="127"/>
      <c r="AN1161" s="127"/>
      <c r="AO1161" s="127"/>
      <c r="AP1161" s="127"/>
      <c r="AQ1161" s="127"/>
      <c r="AR1161" s="128"/>
      <c r="AS1161" s="128"/>
      <c r="AT1161" s="128"/>
      <c r="AU1161" s="128"/>
      <c r="AV1161" s="128"/>
      <c r="AW1161" s="128"/>
      <c r="AX1161" s="128"/>
      <c r="AY1161" s="128"/>
      <c r="AZ1161" s="128"/>
      <c r="BA1161" s="128"/>
      <c r="BB1161" s="128"/>
      <c r="BC1161" s="128"/>
      <c r="BD1161" s="128"/>
      <c r="BE1161" s="128"/>
      <c r="BF1161" s="128"/>
      <c r="BG1161" s="128"/>
      <c r="BH1161" s="128"/>
      <c r="BI1161" s="128"/>
      <c r="BJ1161" s="194"/>
    </row>
    <row r="1162" spans="1:62" s="195" customFormat="1" x14ac:dyDescent="0.2">
      <c r="A1162" s="144"/>
      <c r="B1162" s="144"/>
      <c r="C1162" s="124"/>
      <c r="D1162" s="124"/>
      <c r="E1162" s="124"/>
      <c r="F1162" s="124"/>
      <c r="G1162" s="124"/>
      <c r="H1162" s="124"/>
      <c r="I1162" s="176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5"/>
      <c r="Z1162" s="125"/>
      <c r="AA1162" s="125"/>
      <c r="AB1162" s="125"/>
      <c r="AC1162" s="126"/>
      <c r="AD1162" s="126"/>
      <c r="AE1162" s="126"/>
      <c r="AF1162" s="126"/>
      <c r="AG1162" s="126"/>
      <c r="AH1162" s="126"/>
      <c r="AI1162" s="126"/>
      <c r="AJ1162" s="126"/>
      <c r="AK1162" s="126"/>
      <c r="AL1162" s="127"/>
      <c r="AM1162" s="127"/>
      <c r="AN1162" s="127"/>
      <c r="AO1162" s="127"/>
      <c r="AP1162" s="127"/>
      <c r="AQ1162" s="127"/>
      <c r="AR1162" s="128"/>
      <c r="AS1162" s="128"/>
      <c r="AT1162" s="128"/>
      <c r="AU1162" s="128"/>
      <c r="AV1162" s="128"/>
      <c r="AW1162" s="128"/>
      <c r="AX1162" s="128"/>
      <c r="AY1162" s="128"/>
      <c r="AZ1162" s="128"/>
      <c r="BA1162" s="128"/>
      <c r="BB1162" s="128"/>
      <c r="BC1162" s="128"/>
      <c r="BD1162" s="128"/>
      <c r="BE1162" s="128"/>
      <c r="BF1162" s="128"/>
      <c r="BG1162" s="128"/>
      <c r="BH1162" s="128"/>
      <c r="BI1162" s="128"/>
      <c r="BJ1162" s="194"/>
    </row>
    <row r="1163" spans="1:62" s="195" customFormat="1" x14ac:dyDescent="0.2">
      <c r="A1163" s="144"/>
      <c r="B1163" s="144"/>
      <c r="C1163" s="124"/>
      <c r="D1163" s="124"/>
      <c r="E1163" s="124"/>
      <c r="F1163" s="124"/>
      <c r="G1163" s="124"/>
      <c r="H1163" s="124"/>
      <c r="I1163" s="176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5"/>
      <c r="Z1163" s="125"/>
      <c r="AA1163" s="125"/>
      <c r="AB1163" s="125"/>
      <c r="AC1163" s="126"/>
      <c r="AD1163" s="126"/>
      <c r="AE1163" s="126"/>
      <c r="AF1163" s="126"/>
      <c r="AG1163" s="126"/>
      <c r="AH1163" s="126"/>
      <c r="AI1163" s="126"/>
      <c r="AJ1163" s="126"/>
      <c r="AK1163" s="126"/>
      <c r="AL1163" s="127"/>
      <c r="AM1163" s="127"/>
      <c r="AN1163" s="127"/>
      <c r="AO1163" s="127"/>
      <c r="AP1163" s="127"/>
      <c r="AQ1163" s="127"/>
      <c r="AR1163" s="128"/>
      <c r="AS1163" s="128"/>
      <c r="AT1163" s="128"/>
      <c r="AU1163" s="128"/>
      <c r="AV1163" s="128"/>
      <c r="AW1163" s="128"/>
      <c r="AX1163" s="128"/>
      <c r="AY1163" s="128"/>
      <c r="AZ1163" s="128"/>
      <c r="BA1163" s="128"/>
      <c r="BB1163" s="128"/>
      <c r="BC1163" s="128"/>
      <c r="BD1163" s="128"/>
      <c r="BE1163" s="128"/>
      <c r="BF1163" s="128"/>
      <c r="BG1163" s="128"/>
      <c r="BH1163" s="128"/>
      <c r="BI1163" s="128"/>
      <c r="BJ1163" s="194"/>
    </row>
    <row r="1164" spans="1:62" s="195" customFormat="1" x14ac:dyDescent="0.2">
      <c r="A1164" s="144"/>
      <c r="B1164" s="144"/>
      <c r="C1164" s="124"/>
      <c r="D1164" s="124"/>
      <c r="E1164" s="124"/>
      <c r="F1164" s="124"/>
      <c r="G1164" s="124"/>
      <c r="H1164" s="124"/>
      <c r="I1164" s="176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5"/>
      <c r="Z1164" s="125"/>
      <c r="AA1164" s="125"/>
      <c r="AB1164" s="125"/>
      <c r="AC1164" s="126"/>
      <c r="AD1164" s="126"/>
      <c r="AE1164" s="126"/>
      <c r="AF1164" s="126"/>
      <c r="AG1164" s="126"/>
      <c r="AH1164" s="126"/>
      <c r="AI1164" s="126"/>
      <c r="AJ1164" s="126"/>
      <c r="AK1164" s="126"/>
      <c r="AL1164" s="127"/>
      <c r="AM1164" s="127"/>
      <c r="AN1164" s="127"/>
      <c r="AO1164" s="127"/>
      <c r="AP1164" s="127"/>
      <c r="AQ1164" s="127"/>
      <c r="AR1164" s="128"/>
      <c r="AS1164" s="128"/>
      <c r="AT1164" s="128"/>
      <c r="AU1164" s="128"/>
      <c r="AV1164" s="128"/>
      <c r="AW1164" s="128"/>
      <c r="AX1164" s="128"/>
      <c r="AY1164" s="128"/>
      <c r="AZ1164" s="128"/>
      <c r="BA1164" s="128"/>
      <c r="BB1164" s="128"/>
      <c r="BC1164" s="128"/>
      <c r="BD1164" s="128"/>
      <c r="BE1164" s="128"/>
      <c r="BF1164" s="128"/>
      <c r="BG1164" s="128"/>
      <c r="BH1164" s="128"/>
      <c r="BI1164" s="128"/>
      <c r="BJ1164" s="194"/>
    </row>
    <row r="1165" spans="1:62" s="195" customFormat="1" x14ac:dyDescent="0.2">
      <c r="A1165" s="144"/>
      <c r="B1165" s="144"/>
      <c r="C1165" s="124"/>
      <c r="D1165" s="124"/>
      <c r="E1165" s="124"/>
      <c r="F1165" s="124"/>
      <c r="G1165" s="124"/>
      <c r="H1165" s="124"/>
      <c r="I1165" s="176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5"/>
      <c r="Z1165" s="125"/>
      <c r="AA1165" s="125"/>
      <c r="AB1165" s="125"/>
      <c r="AC1165" s="126"/>
      <c r="AD1165" s="126"/>
      <c r="AE1165" s="126"/>
      <c r="AF1165" s="126"/>
      <c r="AG1165" s="126"/>
      <c r="AH1165" s="126"/>
      <c r="AI1165" s="126"/>
      <c r="AJ1165" s="126"/>
      <c r="AK1165" s="126"/>
      <c r="AL1165" s="127"/>
      <c r="AM1165" s="127"/>
      <c r="AN1165" s="127"/>
      <c r="AO1165" s="127"/>
      <c r="AP1165" s="127"/>
      <c r="AQ1165" s="127"/>
      <c r="AR1165" s="128"/>
      <c r="AS1165" s="128"/>
      <c r="AT1165" s="128"/>
      <c r="AU1165" s="128"/>
      <c r="AV1165" s="128"/>
      <c r="AW1165" s="128"/>
      <c r="AX1165" s="128"/>
      <c r="AY1165" s="128"/>
      <c r="AZ1165" s="128"/>
      <c r="BA1165" s="128"/>
      <c r="BB1165" s="128"/>
      <c r="BC1165" s="128"/>
      <c r="BD1165" s="128"/>
      <c r="BE1165" s="128"/>
      <c r="BF1165" s="128"/>
      <c r="BG1165" s="128"/>
      <c r="BH1165" s="128"/>
      <c r="BI1165" s="128"/>
      <c r="BJ1165" s="194"/>
    </row>
    <row r="1166" spans="1:62" s="195" customFormat="1" x14ac:dyDescent="0.2">
      <c r="A1166" s="144"/>
      <c r="B1166" s="144"/>
      <c r="C1166" s="124"/>
      <c r="D1166" s="124"/>
      <c r="E1166" s="124"/>
      <c r="F1166" s="124"/>
      <c r="G1166" s="124"/>
      <c r="H1166" s="124"/>
      <c r="I1166" s="176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5"/>
      <c r="Z1166" s="125"/>
      <c r="AA1166" s="125"/>
      <c r="AB1166" s="125"/>
      <c r="AC1166" s="126"/>
      <c r="AD1166" s="126"/>
      <c r="AE1166" s="126"/>
      <c r="AF1166" s="126"/>
      <c r="AG1166" s="126"/>
      <c r="AH1166" s="126"/>
      <c r="AI1166" s="126"/>
      <c r="AJ1166" s="126"/>
      <c r="AK1166" s="126"/>
      <c r="AL1166" s="127"/>
      <c r="AM1166" s="127"/>
      <c r="AN1166" s="127"/>
      <c r="AO1166" s="127"/>
      <c r="AP1166" s="127"/>
      <c r="AQ1166" s="127"/>
      <c r="AR1166" s="128"/>
      <c r="AS1166" s="128"/>
      <c r="AT1166" s="128"/>
      <c r="AU1166" s="128"/>
      <c r="AV1166" s="128"/>
      <c r="AW1166" s="128"/>
      <c r="AX1166" s="128"/>
      <c r="AY1166" s="128"/>
      <c r="AZ1166" s="128"/>
      <c r="BA1166" s="128"/>
      <c r="BB1166" s="128"/>
      <c r="BC1166" s="128"/>
      <c r="BD1166" s="128"/>
      <c r="BE1166" s="128"/>
      <c r="BF1166" s="128"/>
      <c r="BG1166" s="128"/>
      <c r="BH1166" s="128"/>
      <c r="BI1166" s="128"/>
      <c r="BJ1166" s="194"/>
    </row>
    <row r="1167" spans="1:62" s="195" customFormat="1" x14ac:dyDescent="0.2">
      <c r="A1167" s="144"/>
      <c r="B1167" s="144"/>
      <c r="C1167" s="124"/>
      <c r="D1167" s="124"/>
      <c r="E1167" s="124"/>
      <c r="F1167" s="124"/>
      <c r="G1167" s="124"/>
      <c r="H1167" s="124"/>
      <c r="I1167" s="176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5"/>
      <c r="Z1167" s="125"/>
      <c r="AA1167" s="125"/>
      <c r="AB1167" s="125"/>
      <c r="AC1167" s="126"/>
      <c r="AD1167" s="126"/>
      <c r="AE1167" s="126"/>
      <c r="AF1167" s="126"/>
      <c r="AG1167" s="126"/>
      <c r="AH1167" s="126"/>
      <c r="AI1167" s="126"/>
      <c r="AJ1167" s="126"/>
      <c r="AK1167" s="126"/>
      <c r="AL1167" s="127"/>
      <c r="AM1167" s="127"/>
      <c r="AN1167" s="127"/>
      <c r="AO1167" s="127"/>
      <c r="AP1167" s="127"/>
      <c r="AQ1167" s="127"/>
      <c r="AR1167" s="128"/>
      <c r="AS1167" s="128"/>
      <c r="AT1167" s="128"/>
      <c r="AU1167" s="128"/>
      <c r="AV1167" s="128"/>
      <c r="AW1167" s="128"/>
      <c r="AX1167" s="128"/>
      <c r="AY1167" s="128"/>
      <c r="AZ1167" s="128"/>
      <c r="BA1167" s="128"/>
      <c r="BB1167" s="128"/>
      <c r="BC1167" s="128"/>
      <c r="BD1167" s="128"/>
      <c r="BE1167" s="128"/>
      <c r="BF1167" s="128"/>
      <c r="BG1167" s="128"/>
      <c r="BH1167" s="128"/>
      <c r="BI1167" s="128"/>
      <c r="BJ1167" s="194"/>
    </row>
    <row r="1168" spans="1:62" s="195" customFormat="1" x14ac:dyDescent="0.2">
      <c r="A1168" s="144"/>
      <c r="B1168" s="144"/>
      <c r="C1168" s="124"/>
      <c r="D1168" s="124"/>
      <c r="E1168" s="124"/>
      <c r="F1168" s="124"/>
      <c r="G1168" s="124"/>
      <c r="H1168" s="124"/>
      <c r="I1168" s="176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5"/>
      <c r="Z1168" s="125"/>
      <c r="AA1168" s="125"/>
      <c r="AB1168" s="125"/>
      <c r="AC1168" s="126"/>
      <c r="AD1168" s="126"/>
      <c r="AE1168" s="126"/>
      <c r="AF1168" s="126"/>
      <c r="AG1168" s="126"/>
      <c r="AH1168" s="126"/>
      <c r="AI1168" s="126"/>
      <c r="AJ1168" s="126"/>
      <c r="AK1168" s="126"/>
      <c r="AL1168" s="127"/>
      <c r="AM1168" s="127"/>
      <c r="AN1168" s="127"/>
      <c r="AO1168" s="127"/>
      <c r="AP1168" s="127"/>
      <c r="AQ1168" s="127"/>
      <c r="AR1168" s="128"/>
      <c r="AS1168" s="128"/>
      <c r="AT1168" s="128"/>
      <c r="AU1168" s="128"/>
      <c r="AV1168" s="128"/>
      <c r="AW1168" s="128"/>
      <c r="AX1168" s="128"/>
      <c r="AY1168" s="128"/>
      <c r="AZ1168" s="128"/>
      <c r="BA1168" s="128"/>
      <c r="BB1168" s="128"/>
      <c r="BC1168" s="128"/>
      <c r="BD1168" s="128"/>
      <c r="BE1168" s="128"/>
      <c r="BF1168" s="128"/>
      <c r="BG1168" s="128"/>
      <c r="BH1168" s="128"/>
      <c r="BI1168" s="128"/>
      <c r="BJ1168" s="194"/>
    </row>
    <row r="1169" spans="1:62" s="195" customFormat="1" x14ac:dyDescent="0.2">
      <c r="A1169" s="144"/>
      <c r="B1169" s="144"/>
      <c r="C1169" s="124"/>
      <c r="D1169" s="124"/>
      <c r="E1169" s="124"/>
      <c r="F1169" s="124"/>
      <c r="G1169" s="124"/>
      <c r="H1169" s="124"/>
      <c r="I1169" s="176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5"/>
      <c r="Z1169" s="125"/>
      <c r="AA1169" s="125"/>
      <c r="AB1169" s="125"/>
      <c r="AC1169" s="126"/>
      <c r="AD1169" s="126"/>
      <c r="AE1169" s="126"/>
      <c r="AF1169" s="126"/>
      <c r="AG1169" s="126"/>
      <c r="AH1169" s="126"/>
      <c r="AI1169" s="126"/>
      <c r="AJ1169" s="126"/>
      <c r="AK1169" s="126"/>
      <c r="AL1169" s="127"/>
      <c r="AM1169" s="127"/>
      <c r="AN1169" s="127"/>
      <c r="AO1169" s="127"/>
      <c r="AP1169" s="127"/>
      <c r="AQ1169" s="127"/>
      <c r="AR1169" s="128"/>
      <c r="AS1169" s="128"/>
      <c r="AT1169" s="128"/>
      <c r="AU1169" s="128"/>
      <c r="AV1169" s="128"/>
      <c r="AW1169" s="128"/>
      <c r="AX1169" s="128"/>
      <c r="AY1169" s="128"/>
      <c r="AZ1169" s="128"/>
      <c r="BA1169" s="128"/>
      <c r="BB1169" s="128"/>
      <c r="BC1169" s="128"/>
      <c r="BD1169" s="128"/>
      <c r="BE1169" s="128"/>
      <c r="BF1169" s="128"/>
      <c r="BG1169" s="128"/>
      <c r="BH1169" s="128"/>
      <c r="BI1169" s="128"/>
      <c r="BJ1169" s="194"/>
    </row>
    <row r="1170" spans="1:62" s="195" customFormat="1" x14ac:dyDescent="0.2">
      <c r="A1170" s="144"/>
      <c r="B1170" s="144"/>
      <c r="C1170" s="124"/>
      <c r="D1170" s="124"/>
      <c r="E1170" s="124"/>
      <c r="F1170" s="124"/>
      <c r="G1170" s="124"/>
      <c r="H1170" s="124"/>
      <c r="I1170" s="176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5"/>
      <c r="Z1170" s="125"/>
      <c r="AA1170" s="125"/>
      <c r="AB1170" s="125"/>
      <c r="AC1170" s="126"/>
      <c r="AD1170" s="126"/>
      <c r="AE1170" s="126"/>
      <c r="AF1170" s="126"/>
      <c r="AG1170" s="126"/>
      <c r="AH1170" s="126"/>
      <c r="AI1170" s="126"/>
      <c r="AJ1170" s="126"/>
      <c r="AK1170" s="126"/>
      <c r="AL1170" s="127"/>
      <c r="AM1170" s="127"/>
      <c r="AN1170" s="127"/>
      <c r="AO1170" s="127"/>
      <c r="AP1170" s="127"/>
      <c r="AQ1170" s="127"/>
      <c r="AR1170" s="128"/>
      <c r="AS1170" s="128"/>
      <c r="AT1170" s="128"/>
      <c r="AU1170" s="128"/>
      <c r="AV1170" s="128"/>
      <c r="AW1170" s="128"/>
      <c r="AX1170" s="128"/>
      <c r="AY1170" s="128"/>
      <c r="AZ1170" s="128"/>
      <c r="BA1170" s="128"/>
      <c r="BB1170" s="128"/>
      <c r="BC1170" s="128"/>
      <c r="BD1170" s="128"/>
      <c r="BE1170" s="128"/>
      <c r="BF1170" s="128"/>
      <c r="BG1170" s="128"/>
      <c r="BH1170" s="128"/>
      <c r="BI1170" s="128"/>
      <c r="BJ1170" s="194"/>
    </row>
    <row r="1171" spans="1:62" x14ac:dyDescent="0.2">
      <c r="G1171" s="124"/>
      <c r="H1171" s="124"/>
      <c r="I1171" s="176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</row>
    <row r="1172" spans="1:62" x14ac:dyDescent="0.2">
      <c r="G1172" s="124"/>
      <c r="H1172" s="124"/>
      <c r="I1172" s="176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</row>
    <row r="1173" spans="1:62" x14ac:dyDescent="0.2">
      <c r="G1173" s="124"/>
      <c r="H1173" s="124"/>
      <c r="I1173" s="176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</row>
    <row r="1174" spans="1:62" x14ac:dyDescent="0.2">
      <c r="G1174" s="124"/>
      <c r="H1174" s="124"/>
      <c r="I1174" s="176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</row>
    <row r="1175" spans="1:62" x14ac:dyDescent="0.2">
      <c r="G1175" s="124"/>
      <c r="H1175" s="124"/>
      <c r="I1175" s="176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</row>
    <row r="1176" spans="1:62" x14ac:dyDescent="0.2">
      <c r="G1176" s="124"/>
      <c r="H1176" s="124"/>
      <c r="I1176" s="176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</row>
  </sheetData>
  <sheetProtection sheet="1" objects="1" scenarios="1" formatCells="0"/>
  <mergeCells count="46">
    <mergeCell ref="O51:P53"/>
    <mergeCell ref="R51:S53"/>
    <mergeCell ref="N50:S50"/>
    <mergeCell ref="N51:N54"/>
    <mergeCell ref="Q51:Q54"/>
    <mergeCell ref="G50:L51"/>
    <mergeCell ref="G52:G53"/>
    <mergeCell ref="H52:H53"/>
    <mergeCell ref="I52:I53"/>
    <mergeCell ref="J52:J53"/>
    <mergeCell ref="K52:K53"/>
    <mergeCell ref="L52:L53"/>
    <mergeCell ref="I7:Q8"/>
    <mergeCell ref="I9:Q9"/>
    <mergeCell ref="G13:G14"/>
    <mergeCell ref="G15:G16"/>
    <mergeCell ref="H27:H28"/>
    <mergeCell ref="J27:K27"/>
    <mergeCell ref="L27:M27"/>
    <mergeCell ref="J28:K28"/>
    <mergeCell ref="L28:M28"/>
    <mergeCell ref="B5:C5"/>
    <mergeCell ref="D5:E5"/>
    <mergeCell ref="B6:C6"/>
    <mergeCell ref="D6:E6"/>
    <mergeCell ref="B7:C7"/>
    <mergeCell ref="D7:E7"/>
    <mergeCell ref="S19:X21"/>
    <mergeCell ref="P22:Q22"/>
    <mergeCell ref="H26:I26"/>
    <mergeCell ref="J26:K26"/>
    <mergeCell ref="L26:M26"/>
    <mergeCell ref="H22:H23"/>
    <mergeCell ref="I22:I23"/>
    <mergeCell ref="J22:K22"/>
    <mergeCell ref="L22:M22"/>
    <mergeCell ref="N22:O22"/>
    <mergeCell ref="G38:H43"/>
    <mergeCell ref="I38:P38"/>
    <mergeCell ref="I42:P42"/>
    <mergeCell ref="N28:O28"/>
    <mergeCell ref="N26:O26"/>
    <mergeCell ref="G32:H35"/>
    <mergeCell ref="I32:P32"/>
    <mergeCell ref="G36:H37"/>
    <mergeCell ref="N27:O27"/>
  </mergeCells>
  <dataValidations count="1">
    <dataValidation type="whole" allowBlank="1" showInputMessage="1" showErrorMessage="1" error="Кодовете трябва да бъдат 1 и 2!" sqref="C13:C1012">
      <formula1>1</formula1>
      <formula2>2</formula2>
    </dataValidation>
  </dataValidations>
  <hyperlinks>
    <hyperlink ref="C1" location="Начало!A1" display="Начало"/>
    <hyperlink ref="C2" location="Experiment!A1" display="Experiment!A1"/>
  </hyperlink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267"/>
  <sheetViews>
    <sheetView zoomScale="82" zoomScaleNormal="82" workbookViewId="0"/>
  </sheetViews>
  <sheetFormatPr defaultRowHeight="15" x14ac:dyDescent="0.25"/>
  <cols>
    <col min="1" max="1" width="6" customWidth="1"/>
    <col min="2" max="2" width="14.140625" customWidth="1"/>
    <col min="3" max="3" width="17.5703125" style="744" customWidth="1"/>
    <col min="4" max="4" width="9.140625" style="744"/>
    <col min="5" max="5" width="9.140625" style="1"/>
    <col min="6" max="6" width="5.28515625" style="1" customWidth="1"/>
    <col min="7" max="7" width="17.7109375" customWidth="1"/>
    <col min="9" max="9" width="15.28515625" customWidth="1"/>
    <col min="10" max="10" width="13.42578125" customWidth="1"/>
    <col min="14" max="14" width="8.28515625" customWidth="1"/>
    <col min="17" max="17" width="2.5703125" customWidth="1"/>
    <col min="18" max="18" width="10.85546875" customWidth="1"/>
    <col min="19" max="22" width="9.140625" style="2"/>
    <col min="23" max="25" width="9.140625" style="745"/>
    <col min="26" max="29" width="9.140625" style="746"/>
    <col min="30" max="30" width="9.140625" style="771"/>
    <col min="31" max="31" width="9.140625" style="745"/>
    <col min="32" max="32" width="9.140625" style="2"/>
    <col min="33" max="35" width="7.85546875" style="2" customWidth="1"/>
    <col min="36" max="36" width="10.140625" style="2" customWidth="1"/>
    <col min="37" max="37" width="9" style="2" customWidth="1"/>
    <col min="38" max="41" width="7" style="2" customWidth="1"/>
    <col min="42" max="80" width="10.140625" style="2" customWidth="1"/>
    <col min="81" max="81" width="3.42578125" style="2" customWidth="1"/>
    <col min="82" max="86" width="9.140625" style="2"/>
  </cols>
  <sheetData>
    <row r="1" spans="1:85" x14ac:dyDescent="0.25">
      <c r="A1" s="1"/>
      <c r="B1" s="196" t="s">
        <v>623</v>
      </c>
      <c r="C1" s="302"/>
      <c r="D1" s="30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85" x14ac:dyDescent="0.25">
      <c r="A2" s="1"/>
      <c r="B2" s="196" t="s">
        <v>389</v>
      </c>
      <c r="C2" s="302"/>
      <c r="D2" s="302"/>
      <c r="F2" s="135" t="s">
        <v>622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85" x14ac:dyDescent="0.25">
      <c r="A3" s="1"/>
      <c r="B3" s="1"/>
      <c r="C3" s="302" t="s">
        <v>332</v>
      </c>
      <c r="D3" s="302"/>
      <c r="G3" s="1"/>
      <c r="H3" s="1"/>
      <c r="I3" s="1"/>
      <c r="J3" s="1"/>
      <c r="K3" s="1"/>
      <c r="L3" s="1"/>
      <c r="M3" s="1"/>
      <c r="N3" s="1"/>
      <c r="O3" s="1"/>
      <c r="P3" s="1"/>
      <c r="Q3" s="759"/>
      <c r="R3" s="759"/>
      <c r="S3" s="759"/>
      <c r="T3" s="759"/>
      <c r="U3" s="759"/>
      <c r="V3" s="759"/>
      <c r="W3" s="760"/>
      <c r="X3" s="760"/>
      <c r="Y3" s="760"/>
      <c r="Z3" s="760"/>
      <c r="AA3" s="760"/>
      <c r="AB3" s="760"/>
      <c r="AC3" s="760"/>
    </row>
    <row r="4" spans="1:85" x14ac:dyDescent="0.25">
      <c r="A4" s="1"/>
      <c r="B4" s="780" t="s">
        <v>582</v>
      </c>
      <c r="C4" s="55" t="s">
        <v>607</v>
      </c>
      <c r="D4" s="302"/>
      <c r="G4" s="1"/>
      <c r="H4" s="1"/>
      <c r="I4" s="1"/>
      <c r="J4" s="1"/>
      <c r="K4" s="1"/>
      <c r="L4" s="1"/>
      <c r="M4" s="1"/>
      <c r="N4" s="1"/>
      <c r="O4" s="1"/>
      <c r="P4" s="1"/>
      <c r="Q4" s="760"/>
      <c r="R4" s="760"/>
      <c r="S4" s="759"/>
      <c r="T4" s="759"/>
      <c r="U4" s="759"/>
      <c r="V4" s="759"/>
      <c r="W4" s="760"/>
      <c r="X4" s="760"/>
      <c r="Y4" s="760"/>
      <c r="Z4" s="760"/>
      <c r="AA4" s="760"/>
      <c r="AB4" s="760"/>
      <c r="AC4" s="760"/>
      <c r="BX4" s="2" t="str">
        <f>I16</f>
        <v>І изследване</v>
      </c>
      <c r="BY4" s="2" t="str">
        <f>J16</f>
        <v>ІІ изследване</v>
      </c>
      <c r="CA4" s="2">
        <f>T8</f>
        <v>0</v>
      </c>
      <c r="CB4" s="2" t="str">
        <f>IF(T8=0,"",SKEW(AL:AL))</f>
        <v/>
      </c>
      <c r="CC4" s="2" t="str">
        <f>IF(T8=0,"",KURT(AL:AL))</f>
        <v/>
      </c>
      <c r="CD4" s="2">
        <f>2*SQRT((6*CA4*(CA4-1))/((CA4-2)*(CA4+1)*(CA4+3)))</f>
        <v>0</v>
      </c>
      <c r="CE4" s="2">
        <f>2*CD4*SQRT((CA4^2-1)/((CA4-3)*(CA4+5)))</f>
        <v>0</v>
      </c>
      <c r="CF4" s="2" t="e">
        <f>IF(CD4&gt;ABS(CB4),"","*")</f>
        <v>#VALUE!</v>
      </c>
      <c r="CG4" s="2" t="e">
        <f>IF(CE4&gt;ABS(CC4),"","*")</f>
        <v>#VALUE!</v>
      </c>
    </row>
    <row r="5" spans="1:85" ht="16.5" customHeight="1" x14ac:dyDescent="0.25">
      <c r="A5" s="1"/>
      <c r="B5" s="780" t="s">
        <v>103</v>
      </c>
      <c r="C5" s="55" t="s">
        <v>626</v>
      </c>
      <c r="D5" s="302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772"/>
      <c r="R5" s="760"/>
      <c r="S5" s="761"/>
      <c r="T5" s="761"/>
      <c r="U5" s="761"/>
      <c r="V5" s="761"/>
      <c r="W5" s="760"/>
      <c r="X5" s="760"/>
      <c r="Y5" s="760"/>
      <c r="Z5" s="760"/>
      <c r="AA5" s="760"/>
      <c r="AB5" s="760"/>
      <c r="AC5" s="760"/>
      <c r="BP5" s="2" t="s">
        <v>584</v>
      </c>
      <c r="BQ5" s="2" t="s">
        <v>584</v>
      </c>
      <c r="BR5" s="2" t="s">
        <v>585</v>
      </c>
      <c r="BS5" s="2" t="s">
        <v>585</v>
      </c>
      <c r="BT5" s="2" t="s">
        <v>586</v>
      </c>
      <c r="BU5" s="2" t="s">
        <v>586</v>
      </c>
      <c r="BW5" s="773" t="str">
        <f>G18</f>
        <v>Експериментална</v>
      </c>
      <c r="BX5" s="773" t="str">
        <f>I18</f>
        <v/>
      </c>
      <c r="BY5" s="773" t="str">
        <f>J18</f>
        <v/>
      </c>
      <c r="CA5" s="2">
        <f t="shared" ref="CA5:CA7" si="0">T9</f>
        <v>0</v>
      </c>
      <c r="CB5" s="2" t="str">
        <f>IF(T9=0,"",SKEW(AM:AM))</f>
        <v/>
      </c>
      <c r="CC5" s="2" t="str">
        <f>IF(T9=0,"",KURT(AM:AM))</f>
        <v/>
      </c>
      <c r="CD5" s="2">
        <f t="shared" ref="CD5:CD7" si="1">2*SQRT((6*CA5*(CA5-1))/((CA5-2)*(CA5+1)*(CA5+3)))</f>
        <v>0</v>
      </c>
      <c r="CE5" s="2">
        <f t="shared" ref="CE5:CE7" si="2">2*CD5*SQRT((CA5^2-1)/((CA5-3)*(CA5+5)))</f>
        <v>0</v>
      </c>
      <c r="CF5" s="2" t="e">
        <f t="shared" ref="CF5:CF7" si="3">IF(CD5&gt;ABS(CB5),"","*")</f>
        <v>#VALUE!</v>
      </c>
      <c r="CG5" s="2" t="e">
        <f t="shared" ref="CG5:CG7" si="4">IF(CE5&gt;ABS(CC5),"","*")</f>
        <v>#VALUE!</v>
      </c>
    </row>
    <row r="6" spans="1:85" ht="16.5" customHeight="1" x14ac:dyDescent="0.25">
      <c r="A6" s="1"/>
      <c r="B6" s="780" t="s">
        <v>104</v>
      </c>
      <c r="C6" s="55" t="s">
        <v>261</v>
      </c>
      <c r="D6" s="302"/>
      <c r="E6" s="30"/>
      <c r="F6" s="202" t="s">
        <v>471</v>
      </c>
      <c r="G6" s="202"/>
      <c r="H6" s="202"/>
      <c r="I6" s="202"/>
      <c r="J6" s="202"/>
      <c r="K6" s="202"/>
      <c r="L6" s="202"/>
      <c r="M6" s="202"/>
      <c r="N6" s="141"/>
      <c r="O6" s="30"/>
      <c r="P6" s="30"/>
      <c r="Q6" s="772"/>
      <c r="R6" s="19" t="s">
        <v>341</v>
      </c>
      <c r="S6" s="760"/>
      <c r="T6" s="760"/>
      <c r="U6" s="760"/>
      <c r="V6" s="760"/>
      <c r="W6" s="760"/>
      <c r="X6" s="760"/>
      <c r="Y6" s="760"/>
      <c r="Z6" s="760"/>
      <c r="AA6" s="760"/>
      <c r="AB6" s="760"/>
      <c r="AC6" s="760"/>
      <c r="AF6" s="774"/>
      <c r="AY6" s="2" t="e">
        <f>STDEV(AN:AN,AV:AV)</f>
        <v>#DIV/0!</v>
      </c>
      <c r="BB6" s="2" t="s">
        <v>588</v>
      </c>
      <c r="BP6" s="2" t="s">
        <v>583</v>
      </c>
      <c r="BQ6" s="2" t="s">
        <v>587</v>
      </c>
      <c r="BR6" s="2" t="s">
        <v>583</v>
      </c>
      <c r="BS6" s="2" t="s">
        <v>587</v>
      </c>
      <c r="BT6" s="2" t="s">
        <v>583</v>
      </c>
      <c r="BU6" s="2" t="s">
        <v>587</v>
      </c>
      <c r="BW6" s="773" t="str">
        <f>G19</f>
        <v>Контролна</v>
      </c>
      <c r="BX6" s="773" t="str">
        <f>I19</f>
        <v/>
      </c>
      <c r="BY6" s="773" t="str">
        <f>J19</f>
        <v/>
      </c>
      <c r="CA6" s="2">
        <f t="shared" si="0"/>
        <v>0</v>
      </c>
      <c r="CB6" s="2" t="str">
        <f>IF(T10=0,"",SKEW(AT:AT))</f>
        <v/>
      </c>
      <c r="CC6" s="2" t="str">
        <f>IF(T10=0,"",KURT(AT:AT))</f>
        <v/>
      </c>
      <c r="CD6" s="2">
        <f t="shared" si="1"/>
        <v>0</v>
      </c>
      <c r="CE6" s="2">
        <f t="shared" si="2"/>
        <v>0</v>
      </c>
      <c r="CF6" s="2" t="e">
        <f t="shared" si="3"/>
        <v>#VALUE!</v>
      </c>
      <c r="CG6" s="2" t="e">
        <f t="shared" si="4"/>
        <v>#VALUE!</v>
      </c>
    </row>
    <row r="7" spans="1:85" ht="16.5" customHeight="1" x14ac:dyDescent="0.25">
      <c r="A7" s="1"/>
      <c r="B7" s="1"/>
      <c r="C7" s="302"/>
      <c r="D7" s="302" t="s">
        <v>331</v>
      </c>
      <c r="E7" s="30"/>
      <c r="F7" s="203" t="s">
        <v>540</v>
      </c>
      <c r="G7" s="204"/>
      <c r="H7" s="204"/>
      <c r="I7" s="204"/>
      <c r="J7" s="204"/>
      <c r="K7" s="204"/>
      <c r="L7" s="204"/>
      <c r="M7" s="204"/>
      <c r="N7" s="124"/>
      <c r="O7" s="30"/>
      <c r="P7" s="30"/>
      <c r="Q7" s="30"/>
      <c r="R7" s="1047" t="str">
        <f>C4</f>
        <v>hs</v>
      </c>
      <c r="S7" s="1050"/>
      <c r="T7" s="747" t="s">
        <v>24</v>
      </c>
      <c r="U7" s="747" t="s">
        <v>395</v>
      </c>
      <c r="V7" s="747" t="s">
        <v>26</v>
      </c>
      <c r="W7" s="747" t="s">
        <v>27</v>
      </c>
      <c r="X7" s="747" t="s">
        <v>344</v>
      </c>
      <c r="Y7" s="747" t="s">
        <v>345</v>
      </c>
      <c r="Z7" s="747" t="s">
        <v>30</v>
      </c>
      <c r="AA7" s="747" t="s">
        <v>31</v>
      </c>
      <c r="AB7" s="747" t="s">
        <v>32</v>
      </c>
      <c r="AC7" s="775"/>
      <c r="AD7" s="776"/>
      <c r="AE7" s="775"/>
      <c r="AF7" s="774"/>
      <c r="BC7" s="2" t="s">
        <v>589</v>
      </c>
      <c r="BF7" s="2" t="s">
        <v>363</v>
      </c>
      <c r="BG7" s="2" t="s">
        <v>357</v>
      </c>
      <c r="BP7" s="2" t="e">
        <f>AVERAGE(AL:AL)</f>
        <v>#DIV/0!</v>
      </c>
      <c r="BQ7" s="2" t="e">
        <f>AVERAGE(AT:AT)</f>
        <v>#DIV/0!</v>
      </c>
      <c r="BR7" s="2" t="e">
        <f>AVERAGE(AM:AM)</f>
        <v>#DIV/0!</v>
      </c>
      <c r="BS7" s="2" t="e">
        <f>AVERAGE(AU:AU)</f>
        <v>#DIV/0!</v>
      </c>
      <c r="BT7" s="2" t="e">
        <f>AVERAGE(AN:AN)</f>
        <v>#DIV/0!</v>
      </c>
      <c r="BU7" s="2" t="e">
        <f>AVERAGE(AV:AV)</f>
        <v>#DIV/0!</v>
      </c>
      <c r="CA7" s="2">
        <f t="shared" si="0"/>
        <v>0</v>
      </c>
      <c r="CB7" s="2" t="str">
        <f>IF(T11=0,"",SKEW(AU:AU))</f>
        <v/>
      </c>
      <c r="CC7" s="2" t="str">
        <f>IF(T11=0,"",KURT(AU:AU))</f>
        <v/>
      </c>
      <c r="CD7" s="2">
        <f t="shared" si="1"/>
        <v>0</v>
      </c>
      <c r="CE7" s="2">
        <f t="shared" si="2"/>
        <v>0</v>
      </c>
      <c r="CF7" s="2" t="e">
        <f t="shared" si="3"/>
        <v>#VALUE!</v>
      </c>
      <c r="CG7" s="2" t="e">
        <f t="shared" si="4"/>
        <v>#VALUE!</v>
      </c>
    </row>
    <row r="8" spans="1:85" ht="16.5" customHeight="1" x14ac:dyDescent="0.25">
      <c r="A8" s="747" t="s">
        <v>590</v>
      </c>
      <c r="B8" s="747" t="s">
        <v>109</v>
      </c>
      <c r="C8" s="418" t="s">
        <v>170</v>
      </c>
      <c r="D8" s="418" t="s">
        <v>171</v>
      </c>
      <c r="E8" s="30"/>
      <c r="F8" s="203" t="s">
        <v>485</v>
      </c>
      <c r="G8" s="202"/>
      <c r="H8" s="202"/>
      <c r="I8" s="202"/>
      <c r="J8" s="202"/>
      <c r="K8" s="202"/>
      <c r="L8" s="202"/>
      <c r="M8" s="202"/>
      <c r="N8" s="141"/>
      <c r="O8" s="30"/>
      <c r="P8" s="30"/>
      <c r="Q8" s="30"/>
      <c r="R8" s="1039" t="str">
        <f>C5</f>
        <v>Експериментална</v>
      </c>
      <c r="S8" s="747" t="str">
        <f>C8</f>
        <v>І изследване</v>
      </c>
      <c r="T8" s="748">
        <f>COUNT(AL:AL)</f>
        <v>0</v>
      </c>
      <c r="U8" s="748" t="str">
        <f>IF(T8=0,"",MIN(AL:AL))</f>
        <v/>
      </c>
      <c r="V8" s="748" t="str">
        <f>IF(T8=0,"",MAX(AL:AL))</f>
        <v/>
      </c>
      <c r="W8" s="748" t="str">
        <f>IF(T8=0,"",V8-U8)</f>
        <v/>
      </c>
      <c r="X8" s="749" t="str">
        <f>IF(T8=0,"",AVERAGE(AL:AL))</f>
        <v/>
      </c>
      <c r="Y8" s="749" t="str">
        <f>IF(T8=0,"",STDEV(AL:AL))</f>
        <v/>
      </c>
      <c r="Z8" s="749" t="str">
        <f>IF(T8=0,"",Y8/X8*100)</f>
        <v/>
      </c>
      <c r="AA8" s="749" t="str">
        <f>IF(T8&lt;3,"",CONCATENATE(ROUND(CB4,3),CF4))</f>
        <v/>
      </c>
      <c r="AB8" s="749" t="str">
        <f>IF(T8&lt;3,"",CONCATENATE(ROUND(CC4,3),CG4))</f>
        <v/>
      </c>
      <c r="AC8" s="763"/>
      <c r="AD8" s="777"/>
      <c r="AE8" s="779"/>
      <c r="AF8" s="2" t="s">
        <v>122</v>
      </c>
      <c r="AG8" s="2" t="s">
        <v>591</v>
      </c>
      <c r="AH8" s="2" t="s">
        <v>592</v>
      </c>
      <c r="AI8" s="2" t="s">
        <v>593</v>
      </c>
      <c r="AJ8" s="2" t="s">
        <v>594</v>
      </c>
      <c r="AK8" s="2" t="s">
        <v>627</v>
      </c>
      <c r="AL8" s="2" t="s">
        <v>595</v>
      </c>
      <c r="AN8" s="2" t="s">
        <v>122</v>
      </c>
      <c r="AT8" s="2" t="s">
        <v>596</v>
      </c>
      <c r="BB8" s="2" t="s">
        <v>597</v>
      </c>
      <c r="BC8" s="2">
        <f>SUMIF(B:B,1,AG:AG)</f>
        <v>0</v>
      </c>
      <c r="BD8" s="2">
        <f>COUNT(AQ:AQ)</f>
        <v>0</v>
      </c>
      <c r="BE8" s="2">
        <f>BC8-BD8*(BD8+1)/2</f>
        <v>0</v>
      </c>
      <c r="BF8" s="2">
        <f>MIN(BE8:BE9)</f>
        <v>0</v>
      </c>
      <c r="BG8" s="773" t="e">
        <f>ABS(BF8-(BD8*BD9/2))/SQRT((BD8*BD9*(BD8+BD9+1)/12))</f>
        <v>#DIV/0!</v>
      </c>
    </row>
    <row r="9" spans="1:85" ht="15.75" customHeight="1" x14ac:dyDescent="0.25">
      <c r="A9" s="751">
        <v>1</v>
      </c>
      <c r="B9" s="345"/>
      <c r="C9" s="55"/>
      <c r="D9" s="55"/>
      <c r="E9" s="30"/>
      <c r="F9" s="969" t="s">
        <v>474</v>
      </c>
      <c r="G9" s="969"/>
      <c r="H9" s="969"/>
      <c r="I9" s="969"/>
      <c r="J9" s="969"/>
      <c r="K9" s="969"/>
      <c r="L9" s="969"/>
      <c r="M9" s="969"/>
      <c r="N9" s="969"/>
      <c r="O9" s="30"/>
      <c r="P9" s="30"/>
      <c r="Q9" s="30"/>
      <c r="R9" s="1040"/>
      <c r="S9" s="747" t="str">
        <f>D8</f>
        <v>ІІ изследване</v>
      </c>
      <c r="T9" s="748">
        <f>COUNT(AM:AM)</f>
        <v>0</v>
      </c>
      <c r="U9" s="748" t="str">
        <f>IF(T9=0,"",MIN(AM:AM))</f>
        <v/>
      </c>
      <c r="V9" s="748" t="str">
        <f>IF(T9=0,"",MAX(AM:AM))</f>
        <v/>
      </c>
      <c r="W9" s="748" t="str">
        <f>IF(T9=0,"",V9-U9)</f>
        <v/>
      </c>
      <c r="X9" s="749" t="str">
        <f>IF(T9=0,"",AVERAGE(AM:AM))</f>
        <v/>
      </c>
      <c r="Y9" s="749" t="str">
        <f>IF(T9=0,"",STDEV(AM:AM))</f>
        <v/>
      </c>
      <c r="Z9" s="749" t="str">
        <f>IF(T9=0,"",Y9/X9*100)</f>
        <v/>
      </c>
      <c r="AA9" s="749" t="str">
        <f>IF(T9&lt;3,"",CONCATENATE(ROUND(CB5,3),CF5))</f>
        <v/>
      </c>
      <c r="AB9" s="749" t="str">
        <f t="shared" ref="AB9:AB11" si="5">IF(T9&lt;3,"",CONCATENATE(ROUND(CC5,3),CG5))</f>
        <v/>
      </c>
      <c r="AC9" s="763"/>
      <c r="AD9" s="777"/>
      <c r="AE9" s="779"/>
      <c r="AF9" s="2">
        <f>C9-D9</f>
        <v>0</v>
      </c>
      <c r="AG9" s="2" t="str">
        <f t="shared" ref="AG9:AG72" si="6">IF(AND(B9&lt;&gt;"",C9&lt;&gt;"",D9&lt;&gt;""),_xlfn.RANK.AVG(C9,C:C,1),"")</f>
        <v/>
      </c>
      <c r="AH9" s="2" t="str">
        <f t="shared" ref="AH9:AH72" si="7">IF(AND(B9&lt;&gt;"",C9&lt;&gt;"",D9&lt;&gt;""),_xlfn.RANK.AVG(D9,D:D,1),"")</f>
        <v/>
      </c>
      <c r="AI9" s="2" t="str">
        <f>IF(AND(AG9&lt;&gt;"",AH9&lt;&gt;""),D9-C9,"")</f>
        <v/>
      </c>
      <c r="AJ9" s="2" t="str">
        <f>IF(OR(B9&lt;&gt;"",C9&lt;&gt;"",D9&lt;&gt;""),D9-C9,"")</f>
        <v/>
      </c>
      <c r="AK9" s="2" t="e">
        <f>_xlfn.RANK.AVG(AJ9,AJ:AJ,1)</f>
        <v>#VALUE!</v>
      </c>
      <c r="AL9" s="2" t="str">
        <f>IF(B9=1,C9,"")</f>
        <v/>
      </c>
      <c r="AM9" s="2" t="str">
        <f>IF(B9=1,D9,"")</f>
        <v/>
      </c>
      <c r="AN9" s="2" t="str">
        <f>IF(AND(B9&lt;&gt;"",AL9&lt;&gt;"",AM9&lt;&gt;""),AM9-AL9,"")</f>
        <v/>
      </c>
      <c r="AO9" s="2" t="str">
        <f>IF(AN9="","",IF(AN9=0,"",ABS(AN9)))</f>
        <v/>
      </c>
      <c r="AP9" s="2" t="str">
        <f t="shared" ref="AP9:AP72" si="8">IF(AO9="","",_xlfn.RANK.AVG(AO9,AO:AO,1))</f>
        <v/>
      </c>
      <c r="AQ9" s="2" t="str">
        <f>IF(AN9=0,0,IF(AN9&lt;0,-AP9,IF(AN9&gt;0,AP9,"")))</f>
        <v/>
      </c>
      <c r="AR9" s="2" t="s">
        <v>598</v>
      </c>
      <c r="AS9" s="2">
        <f>SUMIF(AN:AN,"&lt;0",AP:AP)</f>
        <v>0</v>
      </c>
      <c r="AT9" s="2" t="str">
        <f t="shared" ref="AT9:AT25" si="9">IF(B9=2,C9,"")</f>
        <v/>
      </c>
      <c r="AU9" s="2" t="str">
        <f t="shared" ref="AU9:AU25" si="10">IF(B9=2,D9,"")</f>
        <v/>
      </c>
      <c r="AV9" s="2" t="str">
        <f t="shared" ref="AV9:AV25" si="11">IF(AND(B9&lt;&gt;"",AT9&lt;&gt;"",AU9&lt;&gt;""),AU9-AT9,"")</f>
        <v/>
      </c>
      <c r="AW9" s="2" t="str">
        <f t="shared" ref="AW9:AW25" si="12">IF(AV9="","",IF(AV9=0,"",ABS(AV9)))</f>
        <v/>
      </c>
      <c r="AX9" s="2" t="str">
        <f t="shared" ref="AX9:AX25" si="13">IF(AW9="","",_xlfn.RANK.AVG(AW9,AW:AW,1))</f>
        <v/>
      </c>
      <c r="AY9" s="2" t="s">
        <v>598</v>
      </c>
      <c r="AZ9" s="2">
        <f>SUMIF(AV:AV,"&lt;0",AX:AX)</f>
        <v>0</v>
      </c>
      <c r="BB9" s="2" t="s">
        <v>599</v>
      </c>
      <c r="BC9" s="2">
        <f>SUMIF(B:B,2,AG:AG)</f>
        <v>0</v>
      </c>
      <c r="BD9" s="2">
        <f>COUNTIF(B:B,2)</f>
        <v>0</v>
      </c>
      <c r="BE9" s="2">
        <f>BC9-BD9*(BD9+1)/2</f>
        <v>0</v>
      </c>
    </row>
    <row r="10" spans="1:85" ht="15.75" customHeight="1" x14ac:dyDescent="0.25">
      <c r="A10" s="751">
        <v>2</v>
      </c>
      <c r="B10" s="345"/>
      <c r="C10" s="55"/>
      <c r="D10" s="55"/>
      <c r="E10" s="30"/>
      <c r="F10" s="969"/>
      <c r="G10" s="969"/>
      <c r="H10" s="969"/>
      <c r="I10" s="969"/>
      <c r="J10" s="969"/>
      <c r="K10" s="969"/>
      <c r="L10" s="969"/>
      <c r="M10" s="969"/>
      <c r="N10" s="969"/>
      <c r="O10" s="30"/>
      <c r="P10" s="30"/>
      <c r="Q10" s="30"/>
      <c r="R10" s="1039" t="str">
        <f>C6</f>
        <v>Контролна</v>
      </c>
      <c r="S10" s="747" t="str">
        <f>S8</f>
        <v>І изследване</v>
      </c>
      <c r="T10" s="748">
        <f>COUNT(AT:AT)</f>
        <v>0</v>
      </c>
      <c r="U10" s="748" t="str">
        <f>IF(T10=0,"",MIN(AT:AT))</f>
        <v/>
      </c>
      <c r="V10" s="748" t="str">
        <f>IF(T10=0,"",MAX(AT:AT))</f>
        <v/>
      </c>
      <c r="W10" s="748" t="str">
        <f>IF(T10=0,"",V10-U10)</f>
        <v/>
      </c>
      <c r="X10" s="749" t="str">
        <f>IF(T10=0,"",AVERAGE(AT:AT))</f>
        <v/>
      </c>
      <c r="Y10" s="749" t="str">
        <f>IF(T10=0,"",STDEV(AT:AT))</f>
        <v/>
      </c>
      <c r="Z10" s="749" t="str">
        <f>IF(T10=0,"",Y10/X10*100)</f>
        <v/>
      </c>
      <c r="AA10" s="749" t="str">
        <f>IF(T10&lt;3,"",CONCATENATE(ROUND(CB6,3),CF6))</f>
        <v/>
      </c>
      <c r="AB10" s="749" t="str">
        <f t="shared" si="5"/>
        <v/>
      </c>
      <c r="AC10" s="763"/>
      <c r="AD10" s="777"/>
      <c r="AE10" s="779"/>
      <c r="AF10" s="2">
        <f t="shared" ref="AF10:AF73" si="14">C10-D10</f>
        <v>0</v>
      </c>
      <c r="AG10" s="2" t="str">
        <f t="shared" si="6"/>
        <v/>
      </c>
      <c r="AH10" s="2" t="str">
        <f t="shared" si="7"/>
        <v/>
      </c>
      <c r="AI10" s="2" t="str">
        <f t="shared" ref="AI10:AI73" si="15">IF(AND(AG10&lt;&gt;"",AH10&lt;&gt;""),D10-C10,"")</f>
        <v/>
      </c>
      <c r="AJ10" s="2" t="str">
        <f t="shared" ref="AJ10:AJ73" si="16">IF(OR(B10&lt;&gt;"",C10&lt;&gt;"",D10&lt;&gt;""),D10-C10,"")</f>
        <v/>
      </c>
      <c r="AK10" s="2" t="e">
        <f t="shared" ref="AK10:AK73" si="17">_xlfn.RANK.AVG(AJ10,AJ:AJ,1)</f>
        <v>#VALUE!</v>
      </c>
      <c r="AL10" s="2" t="str">
        <f t="shared" ref="AL10:AL73" si="18">IF(B10=1,C10,"")</f>
        <v/>
      </c>
      <c r="AM10" s="2" t="str">
        <f t="shared" ref="AM10:AM73" si="19">IF(B10=1,D10,"")</f>
        <v/>
      </c>
      <c r="AN10" s="2" t="str">
        <f t="shared" ref="AN10:AN73" si="20">IF(AND(B10&lt;&gt;"",AL10&lt;&gt;"",AM10&lt;&gt;""),AM10-AL10,"")</f>
        <v/>
      </c>
      <c r="AO10" s="2" t="str">
        <f>IF(AN10="","",IF(AN10=0,"",ABS(AN10)))</f>
        <v/>
      </c>
      <c r="AP10" s="2" t="str">
        <f t="shared" si="8"/>
        <v/>
      </c>
      <c r="AQ10" s="2" t="str">
        <f t="shared" ref="AQ10:AQ73" si="21">IF(AN10=0,0,IF(AN10&lt;0,-AP10,IF(AN10&gt;0,AP10,"")))</f>
        <v/>
      </c>
      <c r="AR10" s="2" t="s">
        <v>600</v>
      </c>
      <c r="AS10" s="2">
        <f>SUMIF(AN:AN,"&gt;0",AP:AP)</f>
        <v>0</v>
      </c>
      <c r="AT10" s="2" t="str">
        <f t="shared" si="9"/>
        <v/>
      </c>
      <c r="AU10" s="2" t="str">
        <f t="shared" si="10"/>
        <v/>
      </c>
      <c r="AV10" s="2" t="str">
        <f t="shared" si="11"/>
        <v/>
      </c>
      <c r="AW10" s="2" t="str">
        <f t="shared" si="12"/>
        <v/>
      </c>
      <c r="AX10" s="2" t="str">
        <f t="shared" si="13"/>
        <v/>
      </c>
      <c r="AY10" s="2" t="s">
        <v>600</v>
      </c>
      <c r="AZ10" s="2">
        <f>SUMIF(AV:AV,"&gt;0",AX:AX)</f>
        <v>0</v>
      </c>
      <c r="BB10" s="2" t="s">
        <v>601</v>
      </c>
    </row>
    <row r="11" spans="1:85" ht="15.75" customHeight="1" x14ac:dyDescent="0.25">
      <c r="A11" s="751">
        <v>3</v>
      </c>
      <c r="B11" s="345"/>
      <c r="C11" s="55"/>
      <c r="D11" s="55"/>
      <c r="E11" s="30"/>
      <c r="F11" s="970" t="s">
        <v>486</v>
      </c>
      <c r="G11" s="970"/>
      <c r="H11" s="970"/>
      <c r="I11" s="970"/>
      <c r="J11" s="970"/>
      <c r="K11" s="970"/>
      <c r="L11" s="970"/>
      <c r="M11" s="970"/>
      <c r="N11" s="970"/>
      <c r="O11" s="30"/>
      <c r="P11" s="30"/>
      <c r="Q11" s="30"/>
      <c r="R11" s="1040"/>
      <c r="S11" s="747" t="str">
        <f>S9</f>
        <v>ІІ изследване</v>
      </c>
      <c r="T11" s="748">
        <f>COUNT(AU:AU)</f>
        <v>0</v>
      </c>
      <c r="U11" s="748" t="str">
        <f>IF(T11=0,"",MIN(AU:AU))</f>
        <v/>
      </c>
      <c r="V11" s="748" t="str">
        <f>IF(T11=0,"",MAX(AU:AU))</f>
        <v/>
      </c>
      <c r="W11" s="748" t="str">
        <f>IF(T11=0,"",V11-U11)</f>
        <v/>
      </c>
      <c r="X11" s="749" t="str">
        <f>IF(T11=0,"",AVERAGE(AU:AU))</f>
        <v/>
      </c>
      <c r="Y11" s="749" t="str">
        <f>IF(T11=0,"",STDEV(AU:AU))</f>
        <v/>
      </c>
      <c r="Z11" s="749" t="str">
        <f>IF(T11=0,"",Y11/X11*100)</f>
        <v/>
      </c>
      <c r="AA11" s="749" t="str">
        <f>IF(T11&lt;3,"",CONCATENATE(ROUND(CB7,3),CF7))</f>
        <v/>
      </c>
      <c r="AB11" s="749" t="str">
        <f t="shared" si="5"/>
        <v/>
      </c>
      <c r="AC11" s="763"/>
      <c r="AD11" s="777"/>
      <c r="AE11" s="779"/>
      <c r="AF11" s="2">
        <f t="shared" si="14"/>
        <v>0</v>
      </c>
      <c r="AG11" s="2" t="str">
        <f t="shared" si="6"/>
        <v/>
      </c>
      <c r="AH11" s="2" t="str">
        <f t="shared" si="7"/>
        <v/>
      </c>
      <c r="AI11" s="2" t="str">
        <f t="shared" si="15"/>
        <v/>
      </c>
      <c r="AJ11" s="2" t="str">
        <f t="shared" si="16"/>
        <v/>
      </c>
      <c r="AK11" s="2" t="e">
        <f t="shared" si="17"/>
        <v>#VALUE!</v>
      </c>
      <c r="AL11" s="2" t="str">
        <f t="shared" si="18"/>
        <v/>
      </c>
      <c r="AM11" s="2" t="str">
        <f t="shared" si="19"/>
        <v/>
      </c>
      <c r="AN11" s="2" t="str">
        <f t="shared" si="20"/>
        <v/>
      </c>
      <c r="AO11" s="2" t="str">
        <f t="shared" ref="AO11:AO74" si="22">IF(AN11="","",IF(AN11=0,"",ABS(AN11)))</f>
        <v/>
      </c>
      <c r="AP11" s="2" t="str">
        <f t="shared" si="8"/>
        <v/>
      </c>
      <c r="AQ11" s="2" t="str">
        <f t="shared" si="21"/>
        <v/>
      </c>
      <c r="AR11" s="2" t="s">
        <v>602</v>
      </c>
      <c r="AS11" s="2">
        <f>MIN(AS9:AS10)</f>
        <v>0</v>
      </c>
      <c r="AT11" s="2" t="str">
        <f t="shared" si="9"/>
        <v/>
      </c>
      <c r="AU11" s="2" t="str">
        <f t="shared" si="10"/>
        <v/>
      </c>
      <c r="AV11" s="2" t="str">
        <f t="shared" si="11"/>
        <v/>
      </c>
      <c r="AW11" s="2" t="str">
        <f t="shared" si="12"/>
        <v/>
      </c>
      <c r="AX11" s="2" t="str">
        <f t="shared" si="13"/>
        <v/>
      </c>
      <c r="AY11" s="2" t="s">
        <v>602</v>
      </c>
      <c r="AZ11" s="2">
        <f>MIN(AZ9:AZ10)</f>
        <v>0</v>
      </c>
      <c r="BC11" s="2">
        <f>SUMIF(B:B,1,AH:AH)</f>
        <v>0</v>
      </c>
      <c r="BD11" s="2">
        <f>COUNTIF(B:B,1)</f>
        <v>0</v>
      </c>
      <c r="BE11" s="2">
        <f>BC11-BD11*(BD11+1)/2</f>
        <v>0</v>
      </c>
      <c r="BF11" s="2">
        <f>MIN(BE11:BE12)</f>
        <v>0</v>
      </c>
      <c r="BG11" s="773" t="e">
        <f>ABS(BF11-(BD11*BD12/2))/SQRT((BD11*BD12*(BD11+BD12+1)/12))</f>
        <v>#DIV/0!</v>
      </c>
    </row>
    <row r="12" spans="1:85" x14ac:dyDescent="0.25">
      <c r="A12" s="751">
        <v>4</v>
      </c>
      <c r="B12" s="345"/>
      <c r="C12" s="55"/>
      <c r="D12" s="55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1"/>
      <c r="Y12" s="760"/>
      <c r="Z12" s="760"/>
      <c r="AA12" s="760"/>
      <c r="AB12" s="760"/>
      <c r="AC12" s="760"/>
      <c r="AF12" s="2">
        <f t="shared" si="14"/>
        <v>0</v>
      </c>
      <c r="AG12" s="2" t="str">
        <f t="shared" si="6"/>
        <v/>
      </c>
      <c r="AH12" s="2" t="str">
        <f t="shared" si="7"/>
        <v/>
      </c>
      <c r="AI12" s="2" t="str">
        <f t="shared" si="15"/>
        <v/>
      </c>
      <c r="AJ12" s="2" t="str">
        <f t="shared" si="16"/>
        <v/>
      </c>
      <c r="AK12" s="2" t="e">
        <f t="shared" si="17"/>
        <v>#VALUE!</v>
      </c>
      <c r="AL12" s="2" t="str">
        <f t="shared" si="18"/>
        <v/>
      </c>
      <c r="AM12" s="2" t="str">
        <f t="shared" si="19"/>
        <v/>
      </c>
      <c r="AN12" s="2" t="str">
        <f t="shared" si="20"/>
        <v/>
      </c>
      <c r="AO12" s="2" t="str">
        <f t="shared" si="22"/>
        <v/>
      </c>
      <c r="AP12" s="2" t="str">
        <f t="shared" si="8"/>
        <v/>
      </c>
      <c r="AQ12" s="2" t="str">
        <f t="shared" si="21"/>
        <v/>
      </c>
      <c r="AR12" s="2" t="s">
        <v>603</v>
      </c>
      <c r="AS12" s="2">
        <f>COUNT(AO:AO)</f>
        <v>0</v>
      </c>
      <c r="AT12" s="2" t="str">
        <f t="shared" si="9"/>
        <v/>
      </c>
      <c r="AU12" s="2" t="str">
        <f t="shared" si="10"/>
        <v/>
      </c>
      <c r="AV12" s="2" t="str">
        <f t="shared" si="11"/>
        <v/>
      </c>
      <c r="AW12" s="2" t="str">
        <f t="shared" si="12"/>
        <v/>
      </c>
      <c r="AX12" s="2" t="str">
        <f t="shared" si="13"/>
        <v/>
      </c>
      <c r="AY12" s="2" t="s">
        <v>603</v>
      </c>
      <c r="AZ12" s="2">
        <f>COUNT(AW:AW)</f>
        <v>0</v>
      </c>
      <c r="BC12" s="2">
        <f>SUMIF(B:B,2,AH:AH)</f>
        <v>0</v>
      </c>
      <c r="BD12" s="2">
        <f>COUNTIF(B:B,2)</f>
        <v>0</v>
      </c>
      <c r="BE12" s="2">
        <f>BC12-BD12*(BD12+1)/2</f>
        <v>0</v>
      </c>
    </row>
    <row r="13" spans="1:85" x14ac:dyDescent="0.25">
      <c r="A13" s="751">
        <v>5</v>
      </c>
      <c r="B13" s="345"/>
      <c r="C13" s="55"/>
      <c r="D13" s="55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1"/>
      <c r="T13" s="2" t="s">
        <v>616</v>
      </c>
      <c r="V13" s="18" t="s">
        <v>616</v>
      </c>
      <c r="W13" s="1038" t="str">
        <f>R8</f>
        <v>Експериментална</v>
      </c>
      <c r="X13" s="1038"/>
      <c r="Y13" s="1038" t="str">
        <f>R10</f>
        <v>Контролна</v>
      </c>
      <c r="Z13" s="1038"/>
      <c r="AA13" s="760"/>
      <c r="AB13" s="760"/>
      <c r="AC13" s="760"/>
      <c r="AF13" s="2">
        <f t="shared" si="14"/>
        <v>0</v>
      </c>
      <c r="AG13" s="2" t="str">
        <f t="shared" si="6"/>
        <v/>
      </c>
      <c r="AH13" s="2" t="str">
        <f t="shared" si="7"/>
        <v/>
      </c>
      <c r="AI13" s="2" t="str">
        <f t="shared" si="15"/>
        <v/>
      </c>
      <c r="AJ13" s="2" t="str">
        <f t="shared" si="16"/>
        <v/>
      </c>
      <c r="AK13" s="2" t="e">
        <f t="shared" si="17"/>
        <v>#VALUE!</v>
      </c>
      <c r="AL13" s="2" t="str">
        <f t="shared" si="18"/>
        <v/>
      </c>
      <c r="AM13" s="2" t="str">
        <f t="shared" si="19"/>
        <v/>
      </c>
      <c r="AN13" s="2" t="str">
        <f t="shared" si="20"/>
        <v/>
      </c>
      <c r="AO13" s="2" t="str">
        <f t="shared" si="22"/>
        <v/>
      </c>
      <c r="AP13" s="2" t="str">
        <f t="shared" si="8"/>
        <v/>
      </c>
      <c r="AQ13" s="2" t="str">
        <f t="shared" si="21"/>
        <v/>
      </c>
      <c r="AR13" s="2" t="s">
        <v>604</v>
      </c>
      <c r="AS13" s="2" t="e">
        <f>(AS11-AS12*(AS12+1)/4)/SQRT(AS12*(AS12+1)*(2*AS12+1)/24)</f>
        <v>#DIV/0!</v>
      </c>
      <c r="AT13" s="2" t="str">
        <f t="shared" si="9"/>
        <v/>
      </c>
      <c r="AU13" s="2" t="str">
        <f t="shared" si="10"/>
        <v/>
      </c>
      <c r="AV13" s="2" t="str">
        <f t="shared" si="11"/>
        <v/>
      </c>
      <c r="AW13" s="2" t="str">
        <f t="shared" si="12"/>
        <v/>
      </c>
      <c r="AX13" s="2" t="str">
        <f t="shared" si="13"/>
        <v/>
      </c>
      <c r="AY13" s="2" t="s">
        <v>604</v>
      </c>
      <c r="AZ13" s="2" t="e">
        <f>(AZ11-AZ12*(AZ12+1)/4)/SQRT(AZ12*(AZ12+1)*(2*AZ12+1)/24)</f>
        <v>#DIV/0!</v>
      </c>
      <c r="BB13" s="2" t="s">
        <v>605</v>
      </c>
      <c r="BC13" s="2" t="s">
        <v>589</v>
      </c>
      <c r="BF13" s="2" t="s">
        <v>363</v>
      </c>
      <c r="BG13" s="2" t="s">
        <v>357</v>
      </c>
    </row>
    <row r="14" spans="1:85" x14ac:dyDescent="0.25">
      <c r="A14" s="751">
        <v>6</v>
      </c>
      <c r="B14" s="345"/>
      <c r="C14" s="55"/>
      <c r="D14" s="5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V14" s="18"/>
      <c r="W14" s="771" t="str">
        <f>S8</f>
        <v>І изследване</v>
      </c>
      <c r="X14" s="771" t="str">
        <f>S9</f>
        <v>ІІ изследване</v>
      </c>
      <c r="Y14" s="771" t="str">
        <f>W14</f>
        <v>І изследване</v>
      </c>
      <c r="Z14" s="771" t="str">
        <f>X14</f>
        <v>ІІ изследване</v>
      </c>
      <c r="AA14" s="760"/>
      <c r="AB14" s="760"/>
      <c r="AC14" s="760"/>
      <c r="AF14" s="2">
        <f t="shared" si="14"/>
        <v>0</v>
      </c>
      <c r="AG14" s="2" t="str">
        <f t="shared" si="6"/>
        <v/>
      </c>
      <c r="AH14" s="2" t="str">
        <f t="shared" si="7"/>
        <v/>
      </c>
      <c r="AI14" s="2" t="str">
        <f t="shared" si="15"/>
        <v/>
      </c>
      <c r="AJ14" s="2" t="str">
        <f t="shared" si="16"/>
        <v/>
      </c>
      <c r="AK14" s="2" t="e">
        <f t="shared" si="17"/>
        <v>#VALUE!</v>
      </c>
      <c r="AL14" s="2" t="str">
        <f t="shared" si="18"/>
        <v/>
      </c>
      <c r="AM14" s="2" t="str">
        <f t="shared" si="19"/>
        <v/>
      </c>
      <c r="AN14" s="2" t="str">
        <f t="shared" si="20"/>
        <v/>
      </c>
      <c r="AO14" s="2" t="str">
        <f t="shared" si="22"/>
        <v/>
      </c>
      <c r="AP14" s="2" t="str">
        <f t="shared" si="8"/>
        <v/>
      </c>
      <c r="AQ14" s="2" t="str">
        <f t="shared" si="21"/>
        <v/>
      </c>
      <c r="AT14" s="2" t="str">
        <f t="shared" si="9"/>
        <v/>
      </c>
      <c r="AU14" s="2" t="str">
        <f t="shared" si="10"/>
        <v/>
      </c>
      <c r="AV14" s="2" t="str">
        <f t="shared" si="11"/>
        <v/>
      </c>
      <c r="AW14" s="2" t="str">
        <f t="shared" si="12"/>
        <v/>
      </c>
      <c r="AX14" s="2" t="str">
        <f t="shared" si="13"/>
        <v/>
      </c>
      <c r="BB14" s="2" t="s">
        <v>597</v>
      </c>
      <c r="BC14" s="2">
        <f>SUMIF(B:B,1,AK:AK)</f>
        <v>0</v>
      </c>
      <c r="BD14" s="2">
        <f>COUNTIF(B:B,1)</f>
        <v>0</v>
      </c>
      <c r="BE14" s="2">
        <f>BC14-BD14*(BD14+1)/2</f>
        <v>0</v>
      </c>
      <c r="BF14" s="2">
        <f>MIN(BE14:BE15)</f>
        <v>0</v>
      </c>
      <c r="BG14" s="773" t="e">
        <f>ABS(BF14-(BD14*BD15/2))/SQRT((BD14*BD15*(BD14+BD15+1)/12))</f>
        <v>#DIV/0!</v>
      </c>
    </row>
    <row r="15" spans="1:85" x14ac:dyDescent="0.25">
      <c r="A15" s="751">
        <v>7</v>
      </c>
      <c r="B15" s="345"/>
      <c r="C15" s="55"/>
      <c r="D15" s="55"/>
      <c r="G15" s="1" t="s">
        <v>481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W15" s="760" t="e">
        <f>IF(MIN(AL:AL)&gt;W27,0,MIN(AL:AL))</f>
        <v>#NUM!</v>
      </c>
      <c r="X15" s="760" t="e">
        <f>IF(MIN(AM:AM)&gt;X27,0,MIN(AM:AM))</f>
        <v>#NUM!</v>
      </c>
      <c r="Y15" s="760" t="e">
        <f>IF(MIN(AT:AT)&gt;Y27,0,MIN(AT:AT))</f>
        <v>#NUM!</v>
      </c>
      <c r="Z15" s="760" t="e">
        <f>IF(MIN(AU:AU)&gt;Z27,0,MIN(AU:AU))</f>
        <v>#NUM!</v>
      </c>
      <c r="AA15" s="760"/>
      <c r="AB15" s="760"/>
      <c r="AC15" s="760"/>
      <c r="AF15" s="2">
        <f t="shared" si="14"/>
        <v>0</v>
      </c>
      <c r="AG15" s="2" t="str">
        <f t="shared" si="6"/>
        <v/>
      </c>
      <c r="AH15" s="2" t="str">
        <f t="shared" si="7"/>
        <v/>
      </c>
      <c r="AI15" s="2" t="str">
        <f t="shared" si="15"/>
        <v/>
      </c>
      <c r="AJ15" s="2" t="str">
        <f t="shared" si="16"/>
        <v/>
      </c>
      <c r="AK15" s="2" t="e">
        <f t="shared" si="17"/>
        <v>#VALUE!</v>
      </c>
      <c r="AL15" s="2" t="str">
        <f t="shared" si="18"/>
        <v/>
      </c>
      <c r="AM15" s="2" t="str">
        <f t="shared" si="19"/>
        <v/>
      </c>
      <c r="AN15" s="2" t="str">
        <f t="shared" si="20"/>
        <v/>
      </c>
      <c r="AO15" s="2" t="str">
        <f t="shared" si="22"/>
        <v/>
      </c>
      <c r="AP15" s="2" t="str">
        <f t="shared" si="8"/>
        <v/>
      </c>
      <c r="AQ15" s="2" t="str">
        <f t="shared" si="21"/>
        <v/>
      </c>
      <c r="AT15" s="2" t="str">
        <f t="shared" si="9"/>
        <v/>
      </c>
      <c r="AU15" s="2" t="str">
        <f t="shared" si="10"/>
        <v/>
      </c>
      <c r="AV15" s="2" t="str">
        <f t="shared" si="11"/>
        <v/>
      </c>
      <c r="AW15" s="2" t="str">
        <f t="shared" si="12"/>
        <v/>
      </c>
      <c r="AX15" s="2" t="str">
        <f t="shared" si="13"/>
        <v/>
      </c>
      <c r="BB15" s="2" t="s">
        <v>599</v>
      </c>
      <c r="BC15" s="2">
        <f>SUMIF(B:B,2,AK:AK)</f>
        <v>0</v>
      </c>
      <c r="BD15" s="2">
        <f>COUNTIF(B:B,2)</f>
        <v>0</v>
      </c>
      <c r="BE15" s="2">
        <f>BC15-BD15*(BD15+1)/2</f>
        <v>0</v>
      </c>
    </row>
    <row r="16" spans="1:85" x14ac:dyDescent="0.25">
      <c r="A16" s="751">
        <v>8</v>
      </c>
      <c r="B16" s="345"/>
      <c r="C16" s="55"/>
      <c r="D16" s="55"/>
      <c r="G16" s="1049" t="s">
        <v>109</v>
      </c>
      <c r="H16" s="1049" t="s">
        <v>24</v>
      </c>
      <c r="I16" s="747" t="str">
        <f>C8</f>
        <v>І изследване</v>
      </c>
      <c r="J16" s="747" t="str">
        <f>D8</f>
        <v>ІІ изследване</v>
      </c>
      <c r="K16" s="1049" t="s">
        <v>122</v>
      </c>
      <c r="L16" s="1049" t="s">
        <v>615</v>
      </c>
      <c r="M16" s="1044" t="s">
        <v>328</v>
      </c>
      <c r="N16" s="1"/>
      <c r="O16" s="1"/>
      <c r="P16" s="1"/>
      <c r="Q16" s="1"/>
      <c r="R16" s="1"/>
      <c r="W16" s="760" t="e">
        <f>IF(MIN(AL:AL)&lt;W27,W27,MIN(AL:AL))</f>
        <v>#NUM!</v>
      </c>
      <c r="X16" s="760" t="e">
        <f>IF(MIN(AM:AM)&lt;X27,X27,MIN(AM:AM))</f>
        <v>#NUM!</v>
      </c>
      <c r="Y16" s="760" t="e">
        <f>IF(MIN(AT:AT)&lt;Y27,Y27,MIN(AT:AT))</f>
        <v>#NUM!</v>
      </c>
      <c r="Z16" s="760" t="e">
        <f>IF(MIN(AU:AU)&lt;Z27,Z27,MIN(AU:AU))</f>
        <v>#NUM!</v>
      </c>
      <c r="AA16" s="760"/>
      <c r="AB16" s="760"/>
      <c r="AC16" s="760"/>
      <c r="AF16" s="2">
        <f t="shared" si="14"/>
        <v>0</v>
      </c>
      <c r="AG16" s="2" t="str">
        <f t="shared" si="6"/>
        <v/>
      </c>
      <c r="AH16" s="2" t="str">
        <f t="shared" si="7"/>
        <v/>
      </c>
      <c r="AI16" s="2" t="str">
        <f t="shared" si="15"/>
        <v/>
      </c>
      <c r="AJ16" s="2" t="str">
        <f t="shared" si="16"/>
        <v/>
      </c>
      <c r="AK16" s="2" t="e">
        <f t="shared" si="17"/>
        <v>#VALUE!</v>
      </c>
      <c r="AL16" s="2" t="str">
        <f t="shared" si="18"/>
        <v/>
      </c>
      <c r="AM16" s="2" t="str">
        <f t="shared" si="19"/>
        <v/>
      </c>
      <c r="AN16" s="2" t="str">
        <f t="shared" si="20"/>
        <v/>
      </c>
      <c r="AO16" s="2" t="str">
        <f t="shared" si="22"/>
        <v/>
      </c>
      <c r="AP16" s="2" t="str">
        <f t="shared" si="8"/>
        <v/>
      </c>
      <c r="AQ16" s="2" t="str">
        <f t="shared" si="21"/>
        <v/>
      </c>
      <c r="AT16" s="2" t="str">
        <f t="shared" si="9"/>
        <v/>
      </c>
      <c r="AU16" s="2" t="str">
        <f t="shared" si="10"/>
        <v/>
      </c>
      <c r="AV16" s="2" t="str">
        <f t="shared" si="11"/>
        <v/>
      </c>
      <c r="AW16" s="2" t="str">
        <f t="shared" si="12"/>
        <v/>
      </c>
      <c r="AX16" s="2" t="str">
        <f t="shared" si="13"/>
        <v/>
      </c>
    </row>
    <row r="17" spans="1:50" ht="18" x14ac:dyDescent="0.35">
      <c r="A17" s="751">
        <v>9</v>
      </c>
      <c r="B17" s="345"/>
      <c r="C17" s="55"/>
      <c r="D17" s="55"/>
      <c r="G17" s="1045"/>
      <c r="H17" s="1045"/>
      <c r="I17" s="747" t="s">
        <v>624</v>
      </c>
      <c r="J17" s="747" t="s">
        <v>625</v>
      </c>
      <c r="K17" s="1045"/>
      <c r="L17" s="1045"/>
      <c r="M17" s="1045"/>
      <c r="N17" s="1"/>
      <c r="O17" s="1"/>
      <c r="P17" s="1"/>
      <c r="Q17" s="1"/>
      <c r="R17" s="1"/>
      <c r="W17" s="762" t="e">
        <f>QUARTILE(AL:AL,1)-W16</f>
        <v>#NUM!</v>
      </c>
      <c r="X17" s="762" t="e">
        <f>QUARTILE(AM:AM,1)-X16</f>
        <v>#NUM!</v>
      </c>
      <c r="Y17" s="762" t="e">
        <f>QUARTILE(AT:AT,1)-Y16</f>
        <v>#NUM!</v>
      </c>
      <c r="Z17" s="762" t="e">
        <f>QUARTILE(AU:AU,1)-Z16</f>
        <v>#NUM!</v>
      </c>
      <c r="AA17" s="762"/>
      <c r="AB17" s="762"/>
      <c r="AC17" s="762"/>
      <c r="AD17" s="778"/>
      <c r="AE17" s="752"/>
      <c r="AF17" s="2">
        <f t="shared" si="14"/>
        <v>0</v>
      </c>
      <c r="AG17" s="2" t="str">
        <f t="shared" si="6"/>
        <v/>
      </c>
      <c r="AH17" s="2" t="str">
        <f t="shared" si="7"/>
        <v/>
      </c>
      <c r="AI17" s="2" t="str">
        <f t="shared" si="15"/>
        <v/>
      </c>
      <c r="AJ17" s="2" t="str">
        <f t="shared" si="16"/>
        <v/>
      </c>
      <c r="AK17" s="2" t="e">
        <f t="shared" si="17"/>
        <v>#VALUE!</v>
      </c>
      <c r="AL17" s="2" t="str">
        <f t="shared" si="18"/>
        <v/>
      </c>
      <c r="AM17" s="2" t="str">
        <f t="shared" si="19"/>
        <v/>
      </c>
      <c r="AN17" s="2" t="str">
        <f t="shared" si="20"/>
        <v/>
      </c>
      <c r="AO17" s="2" t="str">
        <f t="shared" si="22"/>
        <v/>
      </c>
      <c r="AP17" s="2" t="str">
        <f t="shared" si="8"/>
        <v/>
      </c>
      <c r="AQ17" s="2" t="str">
        <f t="shared" si="21"/>
        <v/>
      </c>
      <c r="AT17" s="2" t="str">
        <f t="shared" si="9"/>
        <v/>
      </c>
      <c r="AU17" s="2" t="str">
        <f t="shared" si="10"/>
        <v/>
      </c>
      <c r="AV17" s="2" t="str">
        <f t="shared" si="11"/>
        <v/>
      </c>
      <c r="AW17" s="2" t="str">
        <f t="shared" si="12"/>
        <v/>
      </c>
      <c r="AX17" s="2" t="str">
        <f t="shared" si="13"/>
        <v/>
      </c>
    </row>
    <row r="18" spans="1:50" x14ac:dyDescent="0.25">
      <c r="A18" s="751">
        <v>10</v>
      </c>
      <c r="B18" s="345"/>
      <c r="C18" s="55"/>
      <c r="D18" s="55"/>
      <c r="G18" s="747" t="str">
        <f>C5</f>
        <v>Експериментална</v>
      </c>
      <c r="H18" s="770">
        <f>IF(T8="","",T8)</f>
        <v>0</v>
      </c>
      <c r="I18" s="767" t="str">
        <f>IF(H18=0,"",MEDIAN(AL:AL))</f>
        <v/>
      </c>
      <c r="J18" s="767" t="str">
        <f>IF(H18=0,"",MEDIAN(AM:AM))</f>
        <v/>
      </c>
      <c r="K18" s="767" t="str">
        <f>IF(H18=0,"",J18-I18)</f>
        <v/>
      </c>
      <c r="L18" s="768" t="str">
        <f>IF(H18=0,"",ABS(AS13))</f>
        <v/>
      </c>
      <c r="M18" s="769" t="str">
        <f>IF(H18=0,"",2*(1-_xlfn.NORM.S.DIST(L18,TRUE)))</f>
        <v/>
      </c>
      <c r="N18" s="1"/>
      <c r="O18" s="1"/>
      <c r="P18" s="1"/>
      <c r="Q18" s="1"/>
      <c r="R18" s="1"/>
      <c r="W18" s="745" t="e">
        <f>QUARTILE(AL:AL,2)-QUARTILE(AL:AL,1)</f>
        <v>#NUM!</v>
      </c>
      <c r="X18" s="745" t="e">
        <f>QUARTILE(AM:AM,2)-QUARTILE(AM:AM,1)</f>
        <v>#NUM!</v>
      </c>
      <c r="Y18" s="745" t="e">
        <f>QUARTILE(AT:AT,2)-QUARTILE(AT:AT,1)</f>
        <v>#NUM!</v>
      </c>
      <c r="Z18" s="745" t="e">
        <f>QUARTILE(AU:AU,2)-QUARTILE(AU:AU,1)</f>
        <v>#NUM!</v>
      </c>
      <c r="AA18" s="745"/>
      <c r="AB18" s="745"/>
      <c r="AC18" s="745"/>
      <c r="AF18" s="2">
        <f t="shared" si="14"/>
        <v>0</v>
      </c>
      <c r="AG18" s="2" t="str">
        <f t="shared" si="6"/>
        <v/>
      </c>
      <c r="AH18" s="2" t="str">
        <f t="shared" si="7"/>
        <v/>
      </c>
      <c r="AI18" s="2" t="str">
        <f t="shared" si="15"/>
        <v/>
      </c>
      <c r="AJ18" s="2" t="str">
        <f t="shared" si="16"/>
        <v/>
      </c>
      <c r="AK18" s="2" t="e">
        <f t="shared" si="17"/>
        <v>#VALUE!</v>
      </c>
      <c r="AL18" s="2" t="str">
        <f t="shared" si="18"/>
        <v/>
      </c>
      <c r="AM18" s="2" t="str">
        <f t="shared" si="19"/>
        <v/>
      </c>
      <c r="AN18" s="2" t="str">
        <f t="shared" si="20"/>
        <v/>
      </c>
      <c r="AO18" s="2" t="str">
        <f t="shared" si="22"/>
        <v/>
      </c>
      <c r="AP18" s="2" t="str">
        <f t="shared" si="8"/>
        <v/>
      </c>
      <c r="AQ18" s="2" t="str">
        <f t="shared" si="21"/>
        <v/>
      </c>
      <c r="AT18" s="2" t="str">
        <f t="shared" si="9"/>
        <v/>
      </c>
      <c r="AU18" s="2" t="str">
        <f t="shared" si="10"/>
        <v/>
      </c>
      <c r="AV18" s="2" t="str">
        <f t="shared" si="11"/>
        <v/>
      </c>
      <c r="AW18" s="2" t="str">
        <f t="shared" si="12"/>
        <v/>
      </c>
      <c r="AX18" s="2" t="str">
        <f t="shared" si="13"/>
        <v/>
      </c>
    </row>
    <row r="19" spans="1:50" x14ac:dyDescent="0.25">
      <c r="A19" s="751">
        <v>11</v>
      </c>
      <c r="B19" s="345"/>
      <c r="C19" s="55"/>
      <c r="D19" s="55"/>
      <c r="G19" s="747" t="str">
        <f>C6</f>
        <v>Контролна</v>
      </c>
      <c r="H19" s="764">
        <f>IF(T10="","",T10)</f>
        <v>0</v>
      </c>
      <c r="I19" s="748" t="str">
        <f>IF(H19=0,"",MEDIAN(AT:AT))</f>
        <v/>
      </c>
      <c r="J19" s="748" t="str">
        <f>IF(H19=0,"",MEDIAN(AU:AU))</f>
        <v/>
      </c>
      <c r="K19" s="748" t="str">
        <f>IF(H19=0,"",J19-I19)</f>
        <v/>
      </c>
      <c r="L19" s="749" t="str">
        <f>IF(H19=0,"",ABS(AZ13))</f>
        <v/>
      </c>
      <c r="M19" s="769" t="str">
        <f>IF(H19=0,"",2*(1-_xlfn.NORM.S.DIST(L19,TRUE)))</f>
        <v/>
      </c>
      <c r="N19" s="1"/>
      <c r="O19" s="1"/>
      <c r="P19" s="1"/>
      <c r="Q19" s="1"/>
      <c r="R19" s="1"/>
      <c r="W19" s="760" t="e">
        <f>QUARTILE(AL:AL,3)-QUARTILE(AL:AL,2)</f>
        <v>#NUM!</v>
      </c>
      <c r="X19" s="760" t="e">
        <f>QUARTILE(AM:AM,3)-QUARTILE(AM:AM,2)</f>
        <v>#NUM!</v>
      </c>
      <c r="Y19" s="760" t="e">
        <f>QUARTILE(AT:AT,3)-QUARTILE(AT:AT,2)</f>
        <v>#NUM!</v>
      </c>
      <c r="Z19" s="760" t="e">
        <f>QUARTILE(AU:AU,3)-QUARTILE(AU:AU,2)</f>
        <v>#NUM!</v>
      </c>
      <c r="AA19" s="760"/>
      <c r="AB19" s="760"/>
      <c r="AC19" s="760"/>
      <c r="AF19" s="2">
        <f t="shared" si="14"/>
        <v>0</v>
      </c>
      <c r="AG19" s="2" t="str">
        <f t="shared" si="6"/>
        <v/>
      </c>
      <c r="AH19" s="2" t="str">
        <f t="shared" si="7"/>
        <v/>
      </c>
      <c r="AI19" s="2" t="str">
        <f t="shared" si="15"/>
        <v/>
      </c>
      <c r="AJ19" s="2" t="str">
        <f t="shared" si="16"/>
        <v/>
      </c>
      <c r="AK19" s="2" t="e">
        <f t="shared" si="17"/>
        <v>#VALUE!</v>
      </c>
      <c r="AL19" s="2" t="str">
        <f t="shared" si="18"/>
        <v/>
      </c>
      <c r="AM19" s="2" t="str">
        <f t="shared" si="19"/>
        <v/>
      </c>
      <c r="AN19" s="2" t="str">
        <f t="shared" si="20"/>
        <v/>
      </c>
      <c r="AO19" s="2" t="str">
        <f t="shared" si="22"/>
        <v/>
      </c>
      <c r="AP19" s="2" t="str">
        <f t="shared" si="8"/>
        <v/>
      </c>
      <c r="AQ19" s="2" t="str">
        <f t="shared" si="21"/>
        <v/>
      </c>
      <c r="AT19" s="2" t="str">
        <f t="shared" si="9"/>
        <v/>
      </c>
      <c r="AU19" s="2" t="str">
        <f t="shared" si="10"/>
        <v/>
      </c>
      <c r="AV19" s="2" t="str">
        <f t="shared" si="11"/>
        <v/>
      </c>
      <c r="AW19" s="2" t="str">
        <f t="shared" si="12"/>
        <v/>
      </c>
      <c r="AX19" s="2" t="str">
        <f t="shared" si="13"/>
        <v/>
      </c>
    </row>
    <row r="20" spans="1:50" x14ac:dyDescent="0.25">
      <c r="A20" s="751">
        <v>12</v>
      </c>
      <c r="B20" s="345"/>
      <c r="C20" s="55"/>
      <c r="D20" s="55"/>
      <c r="G20" s="1046" t="s">
        <v>122</v>
      </c>
      <c r="H20" s="1043"/>
      <c r="I20" s="748" t="str">
        <f>IF(OR(H18=0,H19=0),"",I18-I19)</f>
        <v/>
      </c>
      <c r="J20" s="748" t="str">
        <f>IF(OR(H18=0,H19=0),"",J18-J19)</f>
        <v/>
      </c>
      <c r="K20" s="748" t="str">
        <f>IF(OR(H18=0,H19=0),"",J20-I20)</f>
        <v/>
      </c>
      <c r="L20" s="1"/>
      <c r="M20" s="1"/>
      <c r="N20" s="1"/>
      <c r="O20" s="1"/>
      <c r="P20" s="1"/>
      <c r="Q20" s="1"/>
      <c r="R20" s="1"/>
      <c r="U20" s="759"/>
      <c r="V20" s="759"/>
      <c r="W20" s="759" t="e">
        <f>MAX(AL:AL)-QUARTILE(AL:AL,3)</f>
        <v>#NUM!</v>
      </c>
      <c r="X20" s="759" t="e">
        <f>MAX(AM:AM)-QUARTILE(AM:AM,3)</f>
        <v>#NUM!</v>
      </c>
      <c r="Y20" s="759" t="e">
        <f>MAX(AT:AT)-QUARTILE(AT:AT,3)</f>
        <v>#NUM!</v>
      </c>
      <c r="Z20" s="759" t="e">
        <f>MAX(AU:AU)-QUARTILE(AU:AU,3)</f>
        <v>#NUM!</v>
      </c>
      <c r="AA20" s="759"/>
      <c r="AB20" s="759"/>
      <c r="AC20" s="759"/>
      <c r="AD20" s="18"/>
      <c r="AE20" s="2"/>
      <c r="AF20" s="2">
        <f t="shared" si="14"/>
        <v>0</v>
      </c>
      <c r="AG20" s="2" t="str">
        <f t="shared" si="6"/>
        <v/>
      </c>
      <c r="AH20" s="2" t="str">
        <f t="shared" si="7"/>
        <v/>
      </c>
      <c r="AI20" s="2" t="str">
        <f t="shared" si="15"/>
        <v/>
      </c>
      <c r="AJ20" s="2" t="str">
        <f t="shared" si="16"/>
        <v/>
      </c>
      <c r="AK20" s="2" t="e">
        <f t="shared" si="17"/>
        <v>#VALUE!</v>
      </c>
      <c r="AL20" s="2" t="str">
        <f t="shared" si="18"/>
        <v/>
      </c>
      <c r="AM20" s="2" t="str">
        <f t="shared" si="19"/>
        <v/>
      </c>
      <c r="AN20" s="2" t="str">
        <f t="shared" si="20"/>
        <v/>
      </c>
      <c r="AO20" s="2" t="str">
        <f t="shared" si="22"/>
        <v/>
      </c>
      <c r="AP20" s="2" t="str">
        <f t="shared" si="8"/>
        <v/>
      </c>
      <c r="AQ20" s="2" t="str">
        <f t="shared" si="21"/>
        <v/>
      </c>
      <c r="AT20" s="2" t="str">
        <f t="shared" si="9"/>
        <v/>
      </c>
      <c r="AU20" s="2" t="str">
        <f t="shared" si="10"/>
        <v/>
      </c>
      <c r="AV20" s="2" t="str">
        <f t="shared" si="11"/>
        <v/>
      </c>
      <c r="AW20" s="2" t="str">
        <f t="shared" si="12"/>
        <v/>
      </c>
      <c r="AX20" s="2" t="str">
        <f t="shared" si="13"/>
        <v/>
      </c>
    </row>
    <row r="21" spans="1:50" x14ac:dyDescent="0.25">
      <c r="A21" s="751">
        <v>13</v>
      </c>
      <c r="B21" s="345"/>
      <c r="C21" s="55"/>
      <c r="D21" s="55"/>
      <c r="G21" s="1047" t="s">
        <v>356</v>
      </c>
      <c r="H21" s="1048"/>
      <c r="I21" s="765" t="str">
        <f>IF(OR(H18=0,H19=0),"",BG8)</f>
        <v/>
      </c>
      <c r="J21" s="749" t="str">
        <f>IF(OR(H18=0,H19=0),"",BG11)</f>
        <v/>
      </c>
      <c r="K21" s="749" t="str">
        <f>IF(OR(H18=0,H19=0),"",BG14)</f>
        <v/>
      </c>
      <c r="L21" s="1"/>
      <c r="M21" s="1"/>
      <c r="N21" s="1"/>
      <c r="O21" s="1"/>
      <c r="P21" s="1"/>
      <c r="Q21" s="1"/>
      <c r="R21" s="1"/>
      <c r="T21" s="759"/>
      <c r="U21" s="759"/>
      <c r="V21" s="759"/>
      <c r="W21" s="759"/>
      <c r="X21" s="759"/>
      <c r="Y21" s="760"/>
      <c r="Z21" s="760"/>
      <c r="AA21" s="760"/>
      <c r="AB21" s="760"/>
      <c r="AC21" s="760"/>
      <c r="AF21" s="2">
        <f t="shared" si="14"/>
        <v>0</v>
      </c>
      <c r="AG21" s="2" t="str">
        <f t="shared" si="6"/>
        <v/>
      </c>
      <c r="AH21" s="2" t="str">
        <f t="shared" si="7"/>
        <v/>
      </c>
      <c r="AI21" s="2" t="str">
        <f t="shared" si="15"/>
        <v/>
      </c>
      <c r="AJ21" s="2" t="str">
        <f t="shared" si="16"/>
        <v/>
      </c>
      <c r="AK21" s="2" t="e">
        <f t="shared" si="17"/>
        <v>#VALUE!</v>
      </c>
      <c r="AL21" s="2" t="str">
        <f t="shared" si="18"/>
        <v/>
      </c>
      <c r="AM21" s="2" t="str">
        <f t="shared" si="19"/>
        <v/>
      </c>
      <c r="AN21" s="2" t="str">
        <f t="shared" si="20"/>
        <v/>
      </c>
      <c r="AO21" s="2" t="str">
        <f t="shared" si="22"/>
        <v/>
      </c>
      <c r="AP21" s="2" t="str">
        <f t="shared" si="8"/>
        <v/>
      </c>
      <c r="AQ21" s="2" t="str">
        <f t="shared" si="21"/>
        <v/>
      </c>
      <c r="AT21" s="2" t="str">
        <f t="shared" si="9"/>
        <v/>
      </c>
      <c r="AU21" s="2" t="str">
        <f t="shared" si="10"/>
        <v/>
      </c>
      <c r="AV21" s="2" t="str">
        <f t="shared" si="11"/>
        <v/>
      </c>
      <c r="AW21" s="2" t="str">
        <f t="shared" si="12"/>
        <v/>
      </c>
      <c r="AX21" s="2" t="str">
        <f t="shared" si="13"/>
        <v/>
      </c>
    </row>
    <row r="22" spans="1:50" x14ac:dyDescent="0.25">
      <c r="A22" s="751">
        <v>14</v>
      </c>
      <c r="B22" s="345"/>
      <c r="C22" s="55"/>
      <c r="D22" s="55"/>
      <c r="G22" s="1042" t="s">
        <v>328</v>
      </c>
      <c r="H22" s="1043"/>
      <c r="I22" s="766" t="str">
        <f>IF(OR(H18=0,H19=0),"",2*(1-_xlfn.NORM.S.DIST(I21,TRUE)))</f>
        <v/>
      </c>
      <c r="J22" s="750" t="str">
        <f>IF(OR(H18=0,H19=0),"",2*(1-_xlfn.NORM.S.DIST(J21,TRUE)))</f>
        <v/>
      </c>
      <c r="K22" s="750" t="str">
        <f>IF(OR(H18=0,H19=0),"",2*(1-_xlfn.NORM.S.DIST(K21,TRUE)))</f>
        <v/>
      </c>
      <c r="L22" s="1"/>
      <c r="M22" s="1"/>
      <c r="N22" s="1"/>
      <c r="O22" s="1"/>
      <c r="P22" s="1"/>
      <c r="Q22" s="1"/>
      <c r="R22" s="1"/>
      <c r="T22" s="759"/>
      <c r="U22" s="759"/>
      <c r="V22" s="759"/>
      <c r="W22" s="759" t="s">
        <v>606</v>
      </c>
      <c r="X22" s="759"/>
      <c r="Y22" s="760"/>
      <c r="Z22" s="760"/>
      <c r="AA22" s="760"/>
      <c r="AB22" s="760"/>
      <c r="AC22" s="760"/>
      <c r="AF22" s="2">
        <f t="shared" si="14"/>
        <v>0</v>
      </c>
      <c r="AG22" s="2" t="str">
        <f t="shared" si="6"/>
        <v/>
      </c>
      <c r="AH22" s="2" t="str">
        <f t="shared" si="7"/>
        <v/>
      </c>
      <c r="AI22" s="2" t="str">
        <f t="shared" si="15"/>
        <v/>
      </c>
      <c r="AJ22" s="2" t="str">
        <f t="shared" si="16"/>
        <v/>
      </c>
      <c r="AK22" s="2" t="e">
        <f t="shared" si="17"/>
        <v>#VALUE!</v>
      </c>
      <c r="AL22" s="2" t="str">
        <f t="shared" si="18"/>
        <v/>
      </c>
      <c r="AM22" s="2" t="str">
        <f t="shared" si="19"/>
        <v/>
      </c>
      <c r="AN22" s="2" t="str">
        <f t="shared" si="20"/>
        <v/>
      </c>
      <c r="AO22" s="2" t="str">
        <f t="shared" si="22"/>
        <v/>
      </c>
      <c r="AP22" s="2" t="str">
        <f t="shared" si="8"/>
        <v/>
      </c>
      <c r="AQ22" s="2" t="str">
        <f t="shared" si="21"/>
        <v/>
      </c>
      <c r="AT22" s="2" t="str">
        <f t="shared" si="9"/>
        <v/>
      </c>
      <c r="AU22" s="2" t="str">
        <f t="shared" si="10"/>
        <v/>
      </c>
      <c r="AV22" s="2" t="str">
        <f t="shared" si="11"/>
        <v/>
      </c>
      <c r="AW22" s="2" t="str">
        <f t="shared" si="12"/>
        <v/>
      </c>
      <c r="AX22" s="2" t="str">
        <f t="shared" si="13"/>
        <v/>
      </c>
    </row>
    <row r="23" spans="1:50" x14ac:dyDescent="0.25">
      <c r="A23" s="751">
        <v>15</v>
      </c>
      <c r="B23" s="345"/>
      <c r="C23" s="55"/>
      <c r="D23" s="5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T23" s="759"/>
      <c r="U23" s="759"/>
      <c r="V23" s="759"/>
      <c r="W23" s="759" t="e">
        <f>QUARTILE(AL:AL,3)-QUARTILE(AL:AL,1)</f>
        <v>#NUM!</v>
      </c>
      <c r="X23" s="759" t="e">
        <f>QUARTILE(AM:AM,3)-QUARTILE(AM:AM,1)</f>
        <v>#NUM!</v>
      </c>
      <c r="Y23" s="759" t="e">
        <f>QUARTILE(AT:AT,3)-QUARTILE(AT:AT,1)</f>
        <v>#NUM!</v>
      </c>
      <c r="Z23" s="759" t="e">
        <f>QUARTILE(AU:AU,3)-QUARTILE(AU:AU,1)</f>
        <v>#NUM!</v>
      </c>
      <c r="AA23" s="759"/>
      <c r="AB23" s="759"/>
      <c r="AC23" s="759"/>
      <c r="AD23" s="18"/>
      <c r="AE23" s="2"/>
      <c r="AF23" s="2">
        <f t="shared" si="14"/>
        <v>0</v>
      </c>
      <c r="AG23" s="2" t="str">
        <f t="shared" si="6"/>
        <v/>
      </c>
      <c r="AH23" s="2" t="str">
        <f t="shared" si="7"/>
        <v/>
      </c>
      <c r="AI23" s="2" t="str">
        <f t="shared" si="15"/>
        <v/>
      </c>
      <c r="AJ23" s="2" t="str">
        <f t="shared" si="16"/>
        <v/>
      </c>
      <c r="AK23" s="2" t="e">
        <f t="shared" si="17"/>
        <v>#VALUE!</v>
      </c>
      <c r="AL23" s="2" t="str">
        <f t="shared" si="18"/>
        <v/>
      </c>
      <c r="AM23" s="2" t="str">
        <f t="shared" si="19"/>
        <v/>
      </c>
      <c r="AN23" s="2" t="str">
        <f t="shared" si="20"/>
        <v/>
      </c>
      <c r="AO23" s="2" t="str">
        <f t="shared" si="22"/>
        <v/>
      </c>
      <c r="AP23" s="2" t="str">
        <f t="shared" si="8"/>
        <v/>
      </c>
      <c r="AQ23" s="2" t="str">
        <f t="shared" si="21"/>
        <v/>
      </c>
      <c r="AT23" s="2" t="str">
        <f t="shared" si="9"/>
        <v/>
      </c>
      <c r="AU23" s="2" t="str">
        <f t="shared" si="10"/>
        <v/>
      </c>
      <c r="AV23" s="2" t="str">
        <f t="shared" si="11"/>
        <v/>
      </c>
      <c r="AW23" s="2" t="str">
        <f t="shared" si="12"/>
        <v/>
      </c>
      <c r="AX23" s="2" t="str">
        <f t="shared" si="13"/>
        <v/>
      </c>
    </row>
    <row r="24" spans="1:50" x14ac:dyDescent="0.25">
      <c r="A24" s="751">
        <v>16</v>
      </c>
      <c r="B24" s="345"/>
      <c r="C24" s="55"/>
      <c r="D24" s="5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T24" s="759"/>
      <c r="U24" s="759"/>
      <c r="V24" s="759"/>
      <c r="W24" s="759" t="e">
        <f>W23*3</f>
        <v>#NUM!</v>
      </c>
      <c r="X24" s="759" t="e">
        <f t="shared" ref="X24:Z24" si="23">X23*3</f>
        <v>#NUM!</v>
      </c>
      <c r="Y24" s="759" t="e">
        <f t="shared" si="23"/>
        <v>#NUM!</v>
      </c>
      <c r="Z24" s="759" t="e">
        <f t="shared" si="23"/>
        <v>#NUM!</v>
      </c>
      <c r="AA24" s="759"/>
      <c r="AB24" s="759"/>
      <c r="AC24" s="759"/>
      <c r="AD24" s="18"/>
      <c r="AE24" s="2"/>
      <c r="AF24" s="2">
        <f t="shared" si="14"/>
        <v>0</v>
      </c>
      <c r="AG24" s="2" t="str">
        <f t="shared" si="6"/>
        <v/>
      </c>
      <c r="AH24" s="2" t="str">
        <f t="shared" si="7"/>
        <v/>
      </c>
      <c r="AI24" s="2" t="str">
        <f t="shared" si="15"/>
        <v/>
      </c>
      <c r="AJ24" s="2" t="str">
        <f t="shared" si="16"/>
        <v/>
      </c>
      <c r="AK24" s="2" t="e">
        <f t="shared" si="17"/>
        <v>#VALUE!</v>
      </c>
      <c r="AL24" s="2" t="str">
        <f t="shared" si="18"/>
        <v/>
      </c>
      <c r="AM24" s="2" t="str">
        <f t="shared" si="19"/>
        <v/>
      </c>
      <c r="AN24" s="2" t="str">
        <f t="shared" si="20"/>
        <v/>
      </c>
      <c r="AO24" s="2" t="str">
        <f t="shared" si="22"/>
        <v/>
      </c>
      <c r="AP24" s="2" t="str">
        <f t="shared" si="8"/>
        <v/>
      </c>
      <c r="AQ24" s="2" t="str">
        <f t="shared" si="21"/>
        <v/>
      </c>
      <c r="AT24" s="2" t="str">
        <f t="shared" si="9"/>
        <v/>
      </c>
      <c r="AU24" s="2" t="str">
        <f t="shared" si="10"/>
        <v/>
      </c>
      <c r="AV24" s="2" t="str">
        <f t="shared" si="11"/>
        <v/>
      </c>
      <c r="AW24" s="2" t="str">
        <f t="shared" si="12"/>
        <v/>
      </c>
      <c r="AX24" s="2" t="str">
        <f t="shared" si="13"/>
        <v/>
      </c>
    </row>
    <row r="25" spans="1:50" x14ac:dyDescent="0.25">
      <c r="A25" s="751">
        <v>17</v>
      </c>
      <c r="B25" s="345"/>
      <c r="C25" s="55"/>
      <c r="D25" s="5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T25" s="759"/>
      <c r="U25" s="759"/>
      <c r="V25" s="759"/>
      <c r="W25" s="759" t="e">
        <f>QUARTILE(AL:AL,1)</f>
        <v>#NUM!</v>
      </c>
      <c r="X25" s="759" t="e">
        <f>QUARTILE(AM:AM,1)</f>
        <v>#NUM!</v>
      </c>
      <c r="Y25" s="759" t="e">
        <f>QUARTILE(AT:AT,1)</f>
        <v>#NUM!</v>
      </c>
      <c r="Z25" s="759" t="e">
        <f>QUARTILE(AU:AU,1)</f>
        <v>#NUM!</v>
      </c>
      <c r="AA25" s="759"/>
      <c r="AB25" s="759"/>
      <c r="AC25" s="759"/>
      <c r="AD25" s="18"/>
      <c r="AE25" s="2"/>
      <c r="AF25" s="2">
        <f t="shared" si="14"/>
        <v>0</v>
      </c>
      <c r="AG25" s="2" t="str">
        <f t="shared" si="6"/>
        <v/>
      </c>
      <c r="AH25" s="2" t="str">
        <f t="shared" si="7"/>
        <v/>
      </c>
      <c r="AI25" s="2" t="str">
        <f t="shared" si="15"/>
        <v/>
      </c>
      <c r="AJ25" s="2" t="str">
        <f t="shared" si="16"/>
        <v/>
      </c>
      <c r="AK25" s="2" t="e">
        <f t="shared" si="17"/>
        <v>#VALUE!</v>
      </c>
      <c r="AL25" s="2" t="str">
        <f t="shared" si="18"/>
        <v/>
      </c>
      <c r="AM25" s="2" t="str">
        <f t="shared" si="19"/>
        <v/>
      </c>
      <c r="AN25" s="2" t="str">
        <f t="shared" si="20"/>
        <v/>
      </c>
      <c r="AO25" s="2" t="str">
        <f t="shared" si="22"/>
        <v/>
      </c>
      <c r="AP25" s="2" t="str">
        <f t="shared" si="8"/>
        <v/>
      </c>
      <c r="AQ25" s="2" t="str">
        <f t="shared" si="21"/>
        <v/>
      </c>
      <c r="AT25" s="2" t="str">
        <f t="shared" si="9"/>
        <v/>
      </c>
      <c r="AU25" s="2" t="str">
        <f t="shared" si="10"/>
        <v/>
      </c>
      <c r="AV25" s="2" t="str">
        <f t="shared" si="11"/>
        <v/>
      </c>
      <c r="AW25" s="2" t="str">
        <f t="shared" si="12"/>
        <v/>
      </c>
      <c r="AX25" s="2" t="str">
        <f t="shared" si="13"/>
        <v/>
      </c>
    </row>
    <row r="26" spans="1:50" ht="15" customHeight="1" x14ac:dyDescent="0.25">
      <c r="A26" s="751">
        <v>18</v>
      </c>
      <c r="B26" s="345"/>
      <c r="C26" s="55"/>
      <c r="D26" s="5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T26" s="759"/>
      <c r="U26" s="759"/>
      <c r="V26" s="759"/>
      <c r="W26" s="759" t="e">
        <f>QUARTILE(AL:AL,3)</f>
        <v>#NUM!</v>
      </c>
      <c r="X26" s="759" t="e">
        <f>QUARTILE(AM:AM,3)</f>
        <v>#NUM!</v>
      </c>
      <c r="Y26" s="759" t="e">
        <f>QUARTILE(AT:AT,3)</f>
        <v>#NUM!</v>
      </c>
      <c r="Z26" s="759" t="e">
        <f>QUARTILE(AU:AU,3)</f>
        <v>#NUM!</v>
      </c>
      <c r="AA26" s="759"/>
      <c r="AB26" s="759"/>
      <c r="AC26" s="759"/>
      <c r="AD26" s="18"/>
      <c r="AE26" s="2"/>
      <c r="AF26" s="2">
        <f t="shared" si="14"/>
        <v>0</v>
      </c>
      <c r="AG26" s="2" t="str">
        <f t="shared" si="6"/>
        <v/>
      </c>
      <c r="AH26" s="2" t="str">
        <f t="shared" si="7"/>
        <v/>
      </c>
      <c r="AI26" s="2" t="str">
        <f t="shared" si="15"/>
        <v/>
      </c>
      <c r="AJ26" s="2" t="str">
        <f t="shared" si="16"/>
        <v/>
      </c>
      <c r="AK26" s="2" t="e">
        <f t="shared" si="17"/>
        <v>#VALUE!</v>
      </c>
      <c r="AL26" s="2" t="str">
        <f t="shared" si="18"/>
        <v/>
      </c>
      <c r="AM26" s="2" t="str">
        <f t="shared" si="19"/>
        <v/>
      </c>
      <c r="AN26" s="2" t="str">
        <f t="shared" si="20"/>
        <v/>
      </c>
      <c r="AO26" s="2" t="str">
        <f t="shared" si="22"/>
        <v/>
      </c>
      <c r="AP26" s="2" t="str">
        <f t="shared" si="8"/>
        <v/>
      </c>
      <c r="AQ26" s="2" t="str">
        <f t="shared" si="21"/>
        <v/>
      </c>
      <c r="AT26" s="2" t="str">
        <f>IF(B26=2,C26,"")</f>
        <v/>
      </c>
      <c r="AU26" s="2" t="str">
        <f t="shared" ref="AU26:AU72" si="24">IF(B26=2,D26,"")</f>
        <v/>
      </c>
      <c r="AV26" s="2" t="str">
        <f t="shared" ref="AV26:AV72" si="25">IF(AND(B26&lt;&gt;"",AT26&lt;&gt;"",AU26&lt;&gt;""),AU26-AT26,"")</f>
        <v/>
      </c>
      <c r="AW26" s="2" t="str">
        <f t="shared" ref="AW26:AW72" si="26">IF(AV26="","",IF(AV26=0,"",ABS(AV26)))</f>
        <v/>
      </c>
      <c r="AX26" s="2" t="str">
        <f t="shared" ref="AX26:AX89" si="27">IF(AW26="","",_xlfn.RANK.AVG(AW26,AW:AW,1))</f>
        <v/>
      </c>
    </row>
    <row r="27" spans="1:50" ht="19.5" customHeight="1" x14ac:dyDescent="0.25">
      <c r="A27" s="751">
        <v>19</v>
      </c>
      <c r="B27" s="345"/>
      <c r="C27" s="55"/>
      <c r="D27" s="55"/>
      <c r="G27" s="1017" t="s">
        <v>609</v>
      </c>
      <c r="H27" s="1018"/>
      <c r="I27" s="1041" t="s">
        <v>217</v>
      </c>
      <c r="J27" s="1041"/>
      <c r="K27" s="1041"/>
      <c r="L27" s="1041"/>
      <c r="M27" s="1041"/>
      <c r="N27" s="1041"/>
      <c r="O27" s="1041"/>
      <c r="P27" s="1041"/>
      <c r="Q27" s="1"/>
      <c r="R27" s="1"/>
      <c r="T27" s="759"/>
      <c r="U27" s="759"/>
      <c r="V27" s="759"/>
      <c r="W27" s="759" t="e">
        <f>W25-W24</f>
        <v>#NUM!</v>
      </c>
      <c r="X27" s="759" t="e">
        <f t="shared" ref="X27:Z27" si="28">X25-X24</f>
        <v>#NUM!</v>
      </c>
      <c r="Y27" s="759" t="e">
        <f t="shared" si="28"/>
        <v>#NUM!</v>
      </c>
      <c r="Z27" s="759" t="e">
        <f t="shared" si="28"/>
        <v>#NUM!</v>
      </c>
      <c r="AA27" s="759"/>
      <c r="AB27" s="759"/>
      <c r="AC27" s="759"/>
      <c r="AD27" s="18"/>
      <c r="AE27" s="2"/>
      <c r="AF27" s="2">
        <f t="shared" si="14"/>
        <v>0</v>
      </c>
      <c r="AG27" s="2" t="str">
        <f t="shared" si="6"/>
        <v/>
      </c>
      <c r="AH27" s="2" t="str">
        <f t="shared" si="7"/>
        <v/>
      </c>
      <c r="AI27" s="2" t="str">
        <f t="shared" si="15"/>
        <v/>
      </c>
      <c r="AJ27" s="2" t="str">
        <f t="shared" si="16"/>
        <v/>
      </c>
      <c r="AK27" s="2" t="e">
        <f t="shared" si="17"/>
        <v>#VALUE!</v>
      </c>
      <c r="AL27" s="2" t="str">
        <f t="shared" si="18"/>
        <v/>
      </c>
      <c r="AM27" s="2" t="str">
        <f t="shared" si="19"/>
        <v/>
      </c>
      <c r="AN27" s="2" t="str">
        <f t="shared" si="20"/>
        <v/>
      </c>
      <c r="AO27" s="2" t="str">
        <f t="shared" si="22"/>
        <v/>
      </c>
      <c r="AP27" s="2" t="str">
        <f t="shared" si="8"/>
        <v/>
      </c>
      <c r="AQ27" s="2" t="str">
        <f t="shared" si="21"/>
        <v/>
      </c>
      <c r="AT27" s="2" t="str">
        <f t="shared" ref="AT27:AT83" si="29">IF(B27=2,C27,"")</f>
        <v/>
      </c>
      <c r="AU27" s="2" t="str">
        <f t="shared" si="24"/>
        <v/>
      </c>
      <c r="AV27" s="2" t="str">
        <f t="shared" si="25"/>
        <v/>
      </c>
      <c r="AW27" s="2" t="str">
        <f t="shared" si="26"/>
        <v/>
      </c>
      <c r="AX27" s="2" t="str">
        <f t="shared" si="27"/>
        <v/>
      </c>
    </row>
    <row r="28" spans="1:50" ht="24.75" customHeight="1" x14ac:dyDescent="0.25">
      <c r="A28" s="751">
        <v>20</v>
      </c>
      <c r="B28" s="345"/>
      <c r="C28" s="55"/>
      <c r="D28" s="55"/>
      <c r="G28" s="1019"/>
      <c r="H28" s="1020"/>
      <c r="I28" s="121"/>
      <c r="J28" s="121"/>
      <c r="K28" s="121"/>
      <c r="L28" s="121"/>
      <c r="M28" s="121"/>
      <c r="N28" s="121"/>
      <c r="O28" s="121"/>
      <c r="P28" s="121"/>
      <c r="Q28" s="1"/>
      <c r="R28" s="1"/>
      <c r="T28" s="18" t="s">
        <v>484</v>
      </c>
      <c r="U28" s="759"/>
      <c r="V28" s="759"/>
      <c r="W28" s="760"/>
      <c r="X28" s="760"/>
      <c r="Y28" s="760"/>
      <c r="Z28" s="760"/>
      <c r="AA28" s="760"/>
      <c r="AB28" s="760"/>
      <c r="AC28" s="760"/>
      <c r="AF28" s="2">
        <f t="shared" si="14"/>
        <v>0</v>
      </c>
      <c r="AG28" s="2" t="str">
        <f t="shared" si="6"/>
        <v/>
      </c>
      <c r="AH28" s="2" t="str">
        <f t="shared" si="7"/>
        <v/>
      </c>
      <c r="AI28" s="2" t="str">
        <f t="shared" si="15"/>
        <v/>
      </c>
      <c r="AJ28" s="2" t="str">
        <f t="shared" si="16"/>
        <v/>
      </c>
      <c r="AK28" s="2" t="e">
        <f t="shared" si="17"/>
        <v>#VALUE!</v>
      </c>
      <c r="AL28" s="2" t="str">
        <f t="shared" si="18"/>
        <v/>
      </c>
      <c r="AM28" s="2" t="str">
        <f t="shared" si="19"/>
        <v/>
      </c>
      <c r="AN28" s="2" t="str">
        <f t="shared" si="20"/>
        <v/>
      </c>
      <c r="AO28" s="2" t="str">
        <f t="shared" si="22"/>
        <v/>
      </c>
      <c r="AP28" s="2" t="str">
        <f t="shared" si="8"/>
        <v/>
      </c>
      <c r="AQ28" s="2" t="str">
        <f t="shared" si="21"/>
        <v/>
      </c>
      <c r="AT28" s="2" t="str">
        <f t="shared" si="29"/>
        <v/>
      </c>
      <c r="AU28" s="2" t="str">
        <f t="shared" si="24"/>
        <v/>
      </c>
      <c r="AV28" s="2" t="str">
        <f t="shared" si="25"/>
        <v/>
      </c>
      <c r="AW28" s="2" t="str">
        <f t="shared" si="26"/>
        <v/>
      </c>
      <c r="AX28" s="2" t="str">
        <f t="shared" si="27"/>
        <v/>
      </c>
    </row>
    <row r="29" spans="1:50" x14ac:dyDescent="0.25">
      <c r="A29" s="751">
        <v>21</v>
      </c>
      <c r="B29" s="345"/>
      <c r="C29" s="55"/>
      <c r="D29" s="55"/>
      <c r="G29" s="1019"/>
      <c r="H29" s="1020"/>
      <c r="I29" s="121" t="s">
        <v>610</v>
      </c>
      <c r="J29" s="121"/>
      <c r="K29" s="121"/>
      <c r="L29" s="121"/>
      <c r="M29" s="121"/>
      <c r="N29" s="121"/>
      <c r="O29" s="121"/>
      <c r="P29" s="121"/>
      <c r="Q29" s="1"/>
      <c r="R29" s="1"/>
      <c r="T29" s="759"/>
      <c r="U29" s="759"/>
      <c r="V29" s="759"/>
      <c r="W29" s="760"/>
      <c r="X29" s="760"/>
      <c r="Y29" s="760"/>
      <c r="Z29" s="760"/>
      <c r="AA29" s="760"/>
      <c r="AB29" s="760"/>
      <c r="AC29" s="760"/>
      <c r="AF29" s="2">
        <f t="shared" si="14"/>
        <v>0</v>
      </c>
      <c r="AG29" s="2" t="str">
        <f t="shared" si="6"/>
        <v/>
      </c>
      <c r="AH29" s="2" t="str">
        <f t="shared" si="7"/>
        <v/>
      </c>
      <c r="AI29" s="2" t="str">
        <f t="shared" si="15"/>
        <v/>
      </c>
      <c r="AJ29" s="2" t="str">
        <f t="shared" si="16"/>
        <v/>
      </c>
      <c r="AK29" s="2" t="e">
        <f t="shared" si="17"/>
        <v>#VALUE!</v>
      </c>
      <c r="AL29" s="2" t="str">
        <f t="shared" si="18"/>
        <v/>
      </c>
      <c r="AM29" s="2" t="str">
        <f t="shared" si="19"/>
        <v/>
      </c>
      <c r="AN29" s="2" t="str">
        <f t="shared" si="20"/>
        <v/>
      </c>
      <c r="AO29" s="2" t="str">
        <f t="shared" si="22"/>
        <v/>
      </c>
      <c r="AP29" s="2" t="str">
        <f t="shared" si="8"/>
        <v/>
      </c>
      <c r="AQ29" s="2" t="str">
        <f t="shared" si="21"/>
        <v/>
      </c>
      <c r="AT29" s="2" t="str">
        <f t="shared" si="29"/>
        <v/>
      </c>
      <c r="AU29" s="2" t="str">
        <f t="shared" si="24"/>
        <v/>
      </c>
      <c r="AV29" s="2" t="str">
        <f t="shared" si="25"/>
        <v/>
      </c>
      <c r="AW29" s="2" t="str">
        <f t="shared" si="26"/>
        <v/>
      </c>
      <c r="AX29" s="2" t="str">
        <f t="shared" si="27"/>
        <v/>
      </c>
    </row>
    <row r="30" spans="1:50" x14ac:dyDescent="0.25">
      <c r="A30" s="751">
        <v>22</v>
      </c>
      <c r="B30" s="345"/>
      <c r="C30" s="55"/>
      <c r="D30" s="55"/>
      <c r="G30" s="1021"/>
      <c r="H30" s="1022"/>
      <c r="I30" s="121" t="s">
        <v>611</v>
      </c>
      <c r="J30" s="121"/>
      <c r="K30" s="121"/>
      <c r="L30" s="121"/>
      <c r="M30" s="121"/>
      <c r="N30" s="121"/>
      <c r="O30" s="121"/>
      <c r="P30" s="121"/>
      <c r="Q30" s="1"/>
      <c r="R30" s="1"/>
      <c r="T30" s="759"/>
      <c r="U30" s="759"/>
      <c r="V30" s="759"/>
      <c r="W30" s="760"/>
      <c r="X30" s="760"/>
      <c r="Y30" s="760"/>
      <c r="Z30" s="760"/>
      <c r="AA30" s="760"/>
      <c r="AB30" s="760"/>
      <c r="AC30" s="760"/>
      <c r="AF30" s="2">
        <f t="shared" si="14"/>
        <v>0</v>
      </c>
      <c r="AG30" s="2" t="str">
        <f t="shared" si="6"/>
        <v/>
      </c>
      <c r="AH30" s="2" t="str">
        <f t="shared" si="7"/>
        <v/>
      </c>
      <c r="AI30" s="2" t="str">
        <f t="shared" si="15"/>
        <v/>
      </c>
      <c r="AJ30" s="2" t="str">
        <f t="shared" si="16"/>
        <v/>
      </c>
      <c r="AK30" s="2" t="e">
        <f t="shared" si="17"/>
        <v>#VALUE!</v>
      </c>
      <c r="AL30" s="2" t="str">
        <f t="shared" si="18"/>
        <v/>
      </c>
      <c r="AM30" s="2" t="str">
        <f t="shared" si="19"/>
        <v/>
      </c>
      <c r="AN30" s="2" t="str">
        <f t="shared" si="20"/>
        <v/>
      </c>
      <c r="AO30" s="2" t="str">
        <f t="shared" si="22"/>
        <v/>
      </c>
      <c r="AP30" s="2" t="str">
        <f t="shared" si="8"/>
        <v/>
      </c>
      <c r="AQ30" s="2" t="str">
        <f t="shared" si="21"/>
        <v/>
      </c>
      <c r="AT30" s="2" t="str">
        <f t="shared" si="29"/>
        <v/>
      </c>
      <c r="AU30" s="2" t="str">
        <f t="shared" si="24"/>
        <v/>
      </c>
      <c r="AV30" s="2" t="str">
        <f t="shared" si="25"/>
        <v/>
      </c>
      <c r="AW30" s="2" t="str">
        <f t="shared" si="26"/>
        <v/>
      </c>
      <c r="AX30" s="2" t="str">
        <f t="shared" si="27"/>
        <v/>
      </c>
    </row>
    <row r="31" spans="1:50" x14ac:dyDescent="0.25">
      <c r="A31" s="751">
        <v>23</v>
      </c>
      <c r="B31" s="345"/>
      <c r="C31" s="55"/>
      <c r="D31" s="55"/>
      <c r="G31" s="1023"/>
      <c r="H31" s="1023"/>
      <c r="I31" s="121"/>
      <c r="J31" s="121"/>
      <c r="K31" s="121"/>
      <c r="L31" s="121"/>
      <c r="M31" s="121"/>
      <c r="N31" s="121"/>
      <c r="O31" s="121"/>
      <c r="P31" s="121"/>
      <c r="Q31" s="1"/>
      <c r="R31" s="1"/>
      <c r="T31" s="759"/>
      <c r="U31" s="759"/>
      <c r="V31" s="759"/>
      <c r="W31" s="760"/>
      <c r="X31" s="760"/>
      <c r="Y31" s="760"/>
      <c r="Z31" s="760"/>
      <c r="AA31" s="760"/>
      <c r="AB31" s="760"/>
      <c r="AC31" s="760"/>
      <c r="AF31" s="2">
        <f t="shared" si="14"/>
        <v>0</v>
      </c>
      <c r="AG31" s="2" t="str">
        <f t="shared" si="6"/>
        <v/>
      </c>
      <c r="AH31" s="2" t="str">
        <f t="shared" si="7"/>
        <v/>
      </c>
      <c r="AI31" s="2" t="str">
        <f t="shared" si="15"/>
        <v/>
      </c>
      <c r="AJ31" s="2" t="str">
        <f t="shared" si="16"/>
        <v/>
      </c>
      <c r="AK31" s="2" t="e">
        <f t="shared" si="17"/>
        <v>#VALUE!</v>
      </c>
      <c r="AL31" s="2" t="str">
        <f t="shared" si="18"/>
        <v/>
      </c>
      <c r="AM31" s="2" t="str">
        <f t="shared" si="19"/>
        <v/>
      </c>
      <c r="AN31" s="2" t="str">
        <f t="shared" si="20"/>
        <v/>
      </c>
      <c r="AO31" s="2" t="str">
        <f t="shared" si="22"/>
        <v/>
      </c>
      <c r="AP31" s="2" t="str">
        <f t="shared" si="8"/>
        <v/>
      </c>
      <c r="AQ31" s="2" t="str">
        <f t="shared" si="21"/>
        <v/>
      </c>
      <c r="AT31" s="2" t="str">
        <f t="shared" si="29"/>
        <v/>
      </c>
      <c r="AU31" s="2" t="str">
        <f t="shared" si="24"/>
        <v/>
      </c>
      <c r="AV31" s="2" t="str">
        <f t="shared" si="25"/>
        <v/>
      </c>
      <c r="AW31" s="2" t="str">
        <f t="shared" si="26"/>
        <v/>
      </c>
      <c r="AX31" s="2" t="str">
        <f t="shared" si="27"/>
        <v/>
      </c>
    </row>
    <row r="32" spans="1:50" x14ac:dyDescent="0.25">
      <c r="A32" s="751">
        <v>24</v>
      </c>
      <c r="B32" s="345"/>
      <c r="C32" s="55"/>
      <c r="D32" s="55"/>
      <c r="G32" s="1023"/>
      <c r="H32" s="1023"/>
      <c r="I32" s="121"/>
      <c r="J32" s="121"/>
      <c r="K32" s="121"/>
      <c r="L32" s="121"/>
      <c r="M32" s="121"/>
      <c r="N32" s="121"/>
      <c r="O32" s="121"/>
      <c r="P32" s="121"/>
      <c r="Q32" s="1"/>
      <c r="R32" s="1"/>
      <c r="T32" s="759"/>
      <c r="U32" s="759"/>
      <c r="V32" s="759"/>
      <c r="W32" s="760"/>
      <c r="X32" s="760"/>
      <c r="Y32" s="760"/>
      <c r="Z32" s="760"/>
      <c r="AA32" s="760"/>
      <c r="AB32" s="760"/>
      <c r="AC32" s="760"/>
      <c r="AF32" s="2">
        <f t="shared" si="14"/>
        <v>0</v>
      </c>
      <c r="AG32" s="2" t="str">
        <f t="shared" si="6"/>
        <v/>
      </c>
      <c r="AH32" s="2" t="str">
        <f t="shared" si="7"/>
        <v/>
      </c>
      <c r="AI32" s="2" t="str">
        <f t="shared" si="15"/>
        <v/>
      </c>
      <c r="AJ32" s="2" t="str">
        <f t="shared" si="16"/>
        <v/>
      </c>
      <c r="AK32" s="2" t="e">
        <f t="shared" si="17"/>
        <v>#VALUE!</v>
      </c>
      <c r="AL32" s="2" t="str">
        <f t="shared" si="18"/>
        <v/>
      </c>
      <c r="AM32" s="2" t="str">
        <f t="shared" si="19"/>
        <v/>
      </c>
      <c r="AN32" s="2" t="str">
        <f t="shared" si="20"/>
        <v/>
      </c>
      <c r="AO32" s="2" t="str">
        <f t="shared" si="22"/>
        <v/>
      </c>
      <c r="AP32" s="2" t="str">
        <f t="shared" si="8"/>
        <v/>
      </c>
      <c r="AQ32" s="2" t="str">
        <f t="shared" si="21"/>
        <v/>
      </c>
      <c r="AT32" s="2" t="str">
        <f t="shared" si="29"/>
        <v/>
      </c>
      <c r="AU32" s="2" t="str">
        <f t="shared" si="24"/>
        <v/>
      </c>
      <c r="AV32" s="2" t="str">
        <f t="shared" si="25"/>
        <v/>
      </c>
      <c r="AW32" s="2" t="str">
        <f t="shared" si="26"/>
        <v/>
      </c>
      <c r="AX32" s="2" t="str">
        <f t="shared" si="27"/>
        <v/>
      </c>
    </row>
    <row r="33" spans="1:50" ht="15" customHeight="1" x14ac:dyDescent="0.25">
      <c r="A33" s="751">
        <v>25</v>
      </c>
      <c r="B33" s="345"/>
      <c r="C33" s="55"/>
      <c r="D33" s="55"/>
      <c r="G33" s="1017" t="s">
        <v>612</v>
      </c>
      <c r="H33" s="1018"/>
      <c r="I33" s="1041" t="s">
        <v>221</v>
      </c>
      <c r="J33" s="1041"/>
      <c r="K33" s="1041"/>
      <c r="L33" s="1041"/>
      <c r="M33" s="1041"/>
      <c r="N33" s="1041"/>
      <c r="O33" s="1041"/>
      <c r="P33" s="1041"/>
      <c r="Q33" s="1"/>
      <c r="R33" s="1"/>
      <c r="T33" s="759"/>
      <c r="U33" s="759"/>
      <c r="V33" s="759"/>
      <c r="W33" s="760"/>
      <c r="X33" s="760"/>
      <c r="Y33" s="760"/>
      <c r="Z33" s="760"/>
      <c r="AA33" s="760"/>
      <c r="AB33" s="760"/>
      <c r="AC33" s="760"/>
      <c r="AF33" s="2">
        <f t="shared" si="14"/>
        <v>0</v>
      </c>
      <c r="AG33" s="2" t="str">
        <f t="shared" si="6"/>
        <v/>
      </c>
      <c r="AH33" s="2" t="str">
        <f t="shared" si="7"/>
        <v/>
      </c>
      <c r="AI33" s="2" t="str">
        <f t="shared" si="15"/>
        <v/>
      </c>
      <c r="AJ33" s="2" t="str">
        <f t="shared" si="16"/>
        <v/>
      </c>
      <c r="AK33" s="2" t="e">
        <f t="shared" si="17"/>
        <v>#VALUE!</v>
      </c>
      <c r="AL33" s="2" t="str">
        <f t="shared" si="18"/>
        <v/>
      </c>
      <c r="AM33" s="2" t="str">
        <f t="shared" si="19"/>
        <v/>
      </c>
      <c r="AN33" s="2" t="str">
        <f t="shared" si="20"/>
        <v/>
      </c>
      <c r="AO33" s="2" t="str">
        <f t="shared" si="22"/>
        <v/>
      </c>
      <c r="AP33" s="2" t="str">
        <f t="shared" si="8"/>
        <v/>
      </c>
      <c r="AQ33" s="2" t="str">
        <f t="shared" si="21"/>
        <v/>
      </c>
      <c r="AT33" s="2" t="str">
        <f t="shared" si="29"/>
        <v/>
      </c>
      <c r="AU33" s="2" t="str">
        <f t="shared" si="24"/>
        <v/>
      </c>
      <c r="AV33" s="2" t="str">
        <f t="shared" si="25"/>
        <v/>
      </c>
      <c r="AW33" s="2" t="str">
        <f t="shared" si="26"/>
        <v/>
      </c>
      <c r="AX33" s="2" t="str">
        <f t="shared" si="27"/>
        <v/>
      </c>
    </row>
    <row r="34" spans="1:50" x14ac:dyDescent="0.25">
      <c r="A34" s="751">
        <v>26</v>
      </c>
      <c r="B34" s="345"/>
      <c r="C34" s="55"/>
      <c r="D34" s="55"/>
      <c r="G34" s="1019"/>
      <c r="H34" s="1020"/>
      <c r="I34" s="121" t="s">
        <v>222</v>
      </c>
      <c r="J34" s="121"/>
      <c r="K34" s="121"/>
      <c r="L34" s="121"/>
      <c r="M34" s="121"/>
      <c r="N34" s="121"/>
      <c r="O34" s="121"/>
      <c r="P34" s="121"/>
      <c r="Q34" s="1"/>
      <c r="R34" s="1"/>
      <c r="T34" s="759"/>
      <c r="U34" s="759"/>
      <c r="V34" s="759"/>
      <c r="W34" s="760"/>
      <c r="X34" s="760"/>
      <c r="Y34" s="760"/>
      <c r="Z34" s="760"/>
      <c r="AA34" s="760"/>
      <c r="AB34" s="760"/>
      <c r="AC34" s="760"/>
      <c r="AF34" s="2">
        <f t="shared" si="14"/>
        <v>0</v>
      </c>
      <c r="AG34" s="2" t="str">
        <f t="shared" si="6"/>
        <v/>
      </c>
      <c r="AH34" s="2" t="str">
        <f t="shared" si="7"/>
        <v/>
      </c>
      <c r="AI34" s="2" t="str">
        <f t="shared" si="15"/>
        <v/>
      </c>
      <c r="AJ34" s="2" t="str">
        <f t="shared" si="16"/>
        <v/>
      </c>
      <c r="AK34" s="2" t="e">
        <f t="shared" si="17"/>
        <v>#VALUE!</v>
      </c>
      <c r="AL34" s="2" t="str">
        <f t="shared" si="18"/>
        <v/>
      </c>
      <c r="AM34" s="2" t="str">
        <f t="shared" si="19"/>
        <v/>
      </c>
      <c r="AN34" s="2" t="str">
        <f t="shared" si="20"/>
        <v/>
      </c>
      <c r="AO34" s="2" t="str">
        <f t="shared" si="22"/>
        <v/>
      </c>
      <c r="AP34" s="2" t="str">
        <f t="shared" si="8"/>
        <v/>
      </c>
      <c r="AQ34" s="2" t="str">
        <f t="shared" si="21"/>
        <v/>
      </c>
      <c r="AT34" s="2" t="str">
        <f t="shared" si="29"/>
        <v/>
      </c>
      <c r="AU34" s="2" t="str">
        <f t="shared" si="24"/>
        <v/>
      </c>
      <c r="AV34" s="2" t="str">
        <f t="shared" si="25"/>
        <v/>
      </c>
      <c r="AW34" s="2" t="str">
        <f t="shared" si="26"/>
        <v/>
      </c>
      <c r="AX34" s="2" t="str">
        <f t="shared" si="27"/>
        <v/>
      </c>
    </row>
    <row r="35" spans="1:50" x14ac:dyDescent="0.25">
      <c r="A35" s="751">
        <v>27</v>
      </c>
      <c r="B35" s="345"/>
      <c r="C35" s="55"/>
      <c r="D35" s="55"/>
      <c r="G35" s="1019"/>
      <c r="H35" s="1020"/>
      <c r="I35" s="121" t="s">
        <v>223</v>
      </c>
      <c r="J35" s="121"/>
      <c r="K35" s="121"/>
      <c r="L35" s="121"/>
      <c r="M35" s="121"/>
      <c r="N35" s="121"/>
      <c r="O35" s="121"/>
      <c r="P35" s="121"/>
      <c r="Q35" s="1"/>
      <c r="R35" s="1"/>
      <c r="T35" s="759"/>
      <c r="U35" s="759"/>
      <c r="V35" s="759"/>
      <c r="W35" s="760"/>
      <c r="X35" s="760"/>
      <c r="Y35" s="760"/>
      <c r="Z35" s="760"/>
      <c r="AA35" s="760"/>
      <c r="AB35" s="760"/>
      <c r="AC35" s="760"/>
      <c r="AF35" s="2">
        <f t="shared" si="14"/>
        <v>0</v>
      </c>
      <c r="AG35" s="2" t="str">
        <f t="shared" si="6"/>
        <v/>
      </c>
      <c r="AH35" s="2" t="str">
        <f t="shared" si="7"/>
        <v/>
      </c>
      <c r="AI35" s="2" t="str">
        <f t="shared" si="15"/>
        <v/>
      </c>
      <c r="AJ35" s="2" t="str">
        <f t="shared" si="16"/>
        <v/>
      </c>
      <c r="AK35" s="2" t="e">
        <f t="shared" si="17"/>
        <v>#VALUE!</v>
      </c>
      <c r="AL35" s="2" t="str">
        <f t="shared" si="18"/>
        <v/>
      </c>
      <c r="AM35" s="2" t="str">
        <f t="shared" si="19"/>
        <v/>
      </c>
      <c r="AN35" s="2" t="str">
        <f t="shared" si="20"/>
        <v/>
      </c>
      <c r="AO35" s="2" t="str">
        <f t="shared" si="22"/>
        <v/>
      </c>
      <c r="AP35" s="2" t="str">
        <f t="shared" si="8"/>
        <v/>
      </c>
      <c r="AQ35" s="2" t="str">
        <f t="shared" si="21"/>
        <v/>
      </c>
      <c r="AT35" s="2" t="str">
        <f t="shared" si="29"/>
        <v/>
      </c>
      <c r="AU35" s="2" t="str">
        <f t="shared" si="24"/>
        <v/>
      </c>
      <c r="AV35" s="2" t="str">
        <f t="shared" si="25"/>
        <v/>
      </c>
      <c r="AW35" s="2" t="str">
        <f t="shared" si="26"/>
        <v/>
      </c>
      <c r="AX35" s="2" t="str">
        <f t="shared" si="27"/>
        <v/>
      </c>
    </row>
    <row r="36" spans="1:50" x14ac:dyDescent="0.25">
      <c r="A36" s="751">
        <v>28</v>
      </c>
      <c r="B36" s="345"/>
      <c r="C36" s="55"/>
      <c r="D36" s="55"/>
      <c r="G36" s="1021"/>
      <c r="H36" s="1022"/>
      <c r="I36" s="121"/>
      <c r="J36" s="121"/>
      <c r="K36" s="121"/>
      <c r="L36" s="121"/>
      <c r="M36" s="121"/>
      <c r="N36" s="121"/>
      <c r="O36" s="121"/>
      <c r="P36" s="121"/>
      <c r="Q36" s="1"/>
      <c r="R36" s="1"/>
      <c r="AF36" s="2">
        <f t="shared" si="14"/>
        <v>0</v>
      </c>
      <c r="AG36" s="2" t="str">
        <f t="shared" si="6"/>
        <v/>
      </c>
      <c r="AH36" s="2" t="str">
        <f t="shared" si="7"/>
        <v/>
      </c>
      <c r="AI36" s="2" t="str">
        <f t="shared" si="15"/>
        <v/>
      </c>
      <c r="AJ36" s="2" t="str">
        <f t="shared" si="16"/>
        <v/>
      </c>
      <c r="AK36" s="2" t="e">
        <f t="shared" si="17"/>
        <v>#VALUE!</v>
      </c>
      <c r="AL36" s="2" t="str">
        <f t="shared" si="18"/>
        <v/>
      </c>
      <c r="AM36" s="2" t="str">
        <f t="shared" si="19"/>
        <v/>
      </c>
      <c r="AN36" s="2" t="str">
        <f t="shared" si="20"/>
        <v/>
      </c>
      <c r="AO36" s="2" t="str">
        <f t="shared" si="22"/>
        <v/>
      </c>
      <c r="AP36" s="2" t="str">
        <f t="shared" si="8"/>
        <v/>
      </c>
      <c r="AQ36" s="2" t="str">
        <f t="shared" si="21"/>
        <v/>
      </c>
      <c r="AT36" s="2" t="str">
        <f t="shared" si="29"/>
        <v/>
      </c>
      <c r="AU36" s="2" t="str">
        <f t="shared" si="24"/>
        <v/>
      </c>
      <c r="AV36" s="2" t="str">
        <f t="shared" si="25"/>
        <v/>
      </c>
      <c r="AW36" s="2" t="str">
        <f t="shared" si="26"/>
        <v/>
      </c>
      <c r="AX36" s="2" t="str">
        <f t="shared" si="27"/>
        <v/>
      </c>
    </row>
    <row r="37" spans="1:50" ht="15" customHeight="1" x14ac:dyDescent="0.25">
      <c r="A37" s="751">
        <v>29</v>
      </c>
      <c r="B37" s="345"/>
      <c r="C37" s="55"/>
      <c r="D37" s="55"/>
      <c r="G37" s="1"/>
      <c r="H37" s="1"/>
      <c r="I37" s="1041" t="s">
        <v>224</v>
      </c>
      <c r="J37" s="1041"/>
      <c r="K37" s="1041"/>
      <c r="L37" s="1041"/>
      <c r="M37" s="1041"/>
      <c r="N37" s="1041"/>
      <c r="O37" s="1041"/>
      <c r="P37" s="1041"/>
      <c r="Q37" s="1"/>
      <c r="R37" s="1"/>
      <c r="AF37" s="2">
        <f t="shared" si="14"/>
        <v>0</v>
      </c>
      <c r="AG37" s="2" t="str">
        <f t="shared" si="6"/>
        <v/>
      </c>
      <c r="AH37" s="2" t="str">
        <f t="shared" si="7"/>
        <v/>
      </c>
      <c r="AI37" s="2" t="str">
        <f t="shared" si="15"/>
        <v/>
      </c>
      <c r="AJ37" s="2" t="str">
        <f t="shared" si="16"/>
        <v/>
      </c>
      <c r="AK37" s="2" t="e">
        <f t="shared" si="17"/>
        <v>#VALUE!</v>
      </c>
      <c r="AL37" s="2" t="str">
        <f t="shared" si="18"/>
        <v/>
      </c>
      <c r="AM37" s="2" t="str">
        <f t="shared" si="19"/>
        <v/>
      </c>
      <c r="AN37" s="2" t="str">
        <f t="shared" si="20"/>
        <v/>
      </c>
      <c r="AO37" s="2" t="str">
        <f t="shared" si="22"/>
        <v/>
      </c>
      <c r="AP37" s="2" t="str">
        <f t="shared" si="8"/>
        <v/>
      </c>
      <c r="AQ37" s="2" t="str">
        <f t="shared" si="21"/>
        <v/>
      </c>
      <c r="AT37" s="2" t="str">
        <f t="shared" si="29"/>
        <v/>
      </c>
      <c r="AU37" s="2" t="str">
        <f t="shared" si="24"/>
        <v/>
      </c>
      <c r="AV37" s="2" t="str">
        <f t="shared" si="25"/>
        <v/>
      </c>
      <c r="AW37" s="2" t="str">
        <f t="shared" si="26"/>
        <v/>
      </c>
      <c r="AX37" s="2" t="str">
        <f t="shared" si="27"/>
        <v/>
      </c>
    </row>
    <row r="38" spans="1:50" x14ac:dyDescent="0.25">
      <c r="A38" s="751">
        <v>30</v>
      </c>
      <c r="B38" s="345"/>
      <c r="C38" s="55"/>
      <c r="D38" s="55"/>
      <c r="G38" s="1"/>
      <c r="H38" s="1"/>
      <c r="I38" s="121" t="s">
        <v>225</v>
      </c>
      <c r="J38" s="121"/>
      <c r="K38" s="121"/>
      <c r="L38" s="121"/>
      <c r="M38" s="121"/>
      <c r="N38" s="121"/>
      <c r="O38" s="121"/>
      <c r="P38" s="144"/>
      <c r="Q38" s="1"/>
      <c r="R38" s="1"/>
      <c r="AF38" s="2">
        <f t="shared" si="14"/>
        <v>0</v>
      </c>
      <c r="AG38" s="2" t="str">
        <f t="shared" si="6"/>
        <v/>
      </c>
      <c r="AH38" s="2" t="str">
        <f t="shared" si="7"/>
        <v/>
      </c>
      <c r="AI38" s="2" t="str">
        <f t="shared" si="15"/>
        <v/>
      </c>
      <c r="AJ38" s="2" t="str">
        <f t="shared" si="16"/>
        <v/>
      </c>
      <c r="AK38" s="2" t="e">
        <f t="shared" si="17"/>
        <v>#VALUE!</v>
      </c>
      <c r="AL38" s="2" t="str">
        <f t="shared" si="18"/>
        <v/>
      </c>
      <c r="AM38" s="2" t="str">
        <f t="shared" si="19"/>
        <v/>
      </c>
      <c r="AN38" s="2" t="str">
        <f t="shared" si="20"/>
        <v/>
      </c>
      <c r="AO38" s="2" t="str">
        <f t="shared" si="22"/>
        <v/>
      </c>
      <c r="AP38" s="2" t="str">
        <f t="shared" si="8"/>
        <v/>
      </c>
      <c r="AQ38" s="2" t="str">
        <f t="shared" si="21"/>
        <v/>
      </c>
      <c r="AT38" s="2" t="str">
        <f t="shared" si="29"/>
        <v/>
      </c>
      <c r="AU38" s="2" t="str">
        <f t="shared" si="24"/>
        <v/>
      </c>
      <c r="AV38" s="2" t="str">
        <f t="shared" si="25"/>
        <v/>
      </c>
      <c r="AW38" s="2" t="str">
        <f t="shared" si="26"/>
        <v/>
      </c>
      <c r="AX38" s="2" t="str">
        <f t="shared" si="27"/>
        <v/>
      </c>
    </row>
    <row r="39" spans="1:50" x14ac:dyDescent="0.25">
      <c r="A39" s="751">
        <v>31</v>
      </c>
      <c r="B39" s="345"/>
      <c r="C39" s="55"/>
      <c r="D39" s="55"/>
      <c r="G39" s="124"/>
      <c r="H39" s="121"/>
      <c r="I39" s="144"/>
      <c r="J39" s="144"/>
      <c r="K39" s="144"/>
      <c r="L39" s="144"/>
      <c r="M39" s="144"/>
      <c r="N39" s="144"/>
      <c r="O39" s="144"/>
      <c r="P39" s="144"/>
      <c r="Q39" s="1"/>
      <c r="R39" s="1"/>
      <c r="AF39" s="2">
        <f t="shared" si="14"/>
        <v>0</v>
      </c>
      <c r="AG39" s="2" t="str">
        <f t="shared" si="6"/>
        <v/>
      </c>
      <c r="AH39" s="2" t="str">
        <f t="shared" si="7"/>
        <v/>
      </c>
      <c r="AI39" s="2" t="str">
        <f t="shared" si="15"/>
        <v/>
      </c>
      <c r="AJ39" s="2" t="str">
        <f t="shared" si="16"/>
        <v/>
      </c>
      <c r="AK39" s="2" t="e">
        <f t="shared" si="17"/>
        <v>#VALUE!</v>
      </c>
      <c r="AL39" s="2" t="str">
        <f t="shared" si="18"/>
        <v/>
      </c>
      <c r="AM39" s="2" t="str">
        <f t="shared" si="19"/>
        <v/>
      </c>
      <c r="AN39" s="2" t="str">
        <f t="shared" si="20"/>
        <v/>
      </c>
      <c r="AO39" s="2" t="str">
        <f t="shared" si="22"/>
        <v/>
      </c>
      <c r="AP39" s="2" t="str">
        <f t="shared" si="8"/>
        <v/>
      </c>
      <c r="AQ39" s="2" t="str">
        <f t="shared" si="21"/>
        <v/>
      </c>
      <c r="AT39" s="2" t="str">
        <f t="shared" si="29"/>
        <v/>
      </c>
      <c r="AU39" s="2" t="str">
        <f t="shared" si="24"/>
        <v/>
      </c>
      <c r="AV39" s="2" t="str">
        <f t="shared" si="25"/>
        <v/>
      </c>
      <c r="AW39" s="2" t="str">
        <f t="shared" si="26"/>
        <v/>
      </c>
      <c r="AX39" s="2" t="str">
        <f t="shared" si="27"/>
        <v/>
      </c>
    </row>
    <row r="40" spans="1:50" x14ac:dyDescent="0.25">
      <c r="A40" s="751">
        <v>32</v>
      </c>
      <c r="B40" s="345"/>
      <c r="C40" s="55"/>
      <c r="D40" s="55"/>
      <c r="G40" s="124"/>
      <c r="H40" s="121"/>
      <c r="I40" s="1"/>
      <c r="J40" s="1"/>
      <c r="K40" s="1"/>
      <c r="L40" s="1"/>
      <c r="M40" s="1"/>
      <c r="N40" s="1"/>
      <c r="O40" s="1"/>
      <c r="P40" s="1"/>
      <c r="Q40" s="1"/>
      <c r="R40" s="1"/>
      <c r="AF40" s="2">
        <f t="shared" si="14"/>
        <v>0</v>
      </c>
      <c r="AG40" s="2" t="str">
        <f t="shared" si="6"/>
        <v/>
      </c>
      <c r="AH40" s="2" t="str">
        <f t="shared" si="7"/>
        <v/>
      </c>
      <c r="AI40" s="2" t="str">
        <f t="shared" si="15"/>
        <v/>
      </c>
      <c r="AJ40" s="2" t="str">
        <f t="shared" si="16"/>
        <v/>
      </c>
      <c r="AK40" s="2" t="e">
        <f t="shared" si="17"/>
        <v>#VALUE!</v>
      </c>
      <c r="AL40" s="2" t="str">
        <f t="shared" si="18"/>
        <v/>
      </c>
      <c r="AM40" s="2" t="str">
        <f t="shared" si="19"/>
        <v/>
      </c>
      <c r="AN40" s="2" t="str">
        <f t="shared" si="20"/>
        <v/>
      </c>
      <c r="AO40" s="2" t="str">
        <f t="shared" si="22"/>
        <v/>
      </c>
      <c r="AP40" s="2" t="str">
        <f t="shared" si="8"/>
        <v/>
      </c>
      <c r="AQ40" s="2" t="str">
        <f t="shared" si="21"/>
        <v/>
      </c>
      <c r="AT40" s="2" t="str">
        <f t="shared" si="29"/>
        <v/>
      </c>
      <c r="AU40" s="2" t="str">
        <f t="shared" si="24"/>
        <v/>
      </c>
      <c r="AV40" s="2" t="str">
        <f t="shared" si="25"/>
        <v/>
      </c>
      <c r="AW40" s="2" t="str">
        <f t="shared" si="26"/>
        <v/>
      </c>
      <c r="AX40" s="2" t="str">
        <f t="shared" si="27"/>
        <v/>
      </c>
    </row>
    <row r="41" spans="1:50" ht="15" customHeight="1" x14ac:dyDescent="0.25">
      <c r="A41" s="751">
        <v>33</v>
      </c>
      <c r="B41" s="345"/>
      <c r="C41" s="55"/>
      <c r="D41" s="55"/>
      <c r="G41" s="124"/>
      <c r="H41" s="121"/>
      <c r="I41" s="1041" t="s">
        <v>613</v>
      </c>
      <c r="J41" s="1041"/>
      <c r="K41" s="1041"/>
      <c r="L41" s="1041"/>
      <c r="M41" s="1041"/>
      <c r="N41" s="1041"/>
      <c r="O41" s="1041"/>
      <c r="P41" s="1041"/>
      <c r="Q41" s="1"/>
      <c r="R41" s="1"/>
      <c r="AF41" s="2">
        <f t="shared" si="14"/>
        <v>0</v>
      </c>
      <c r="AG41" s="2" t="str">
        <f t="shared" si="6"/>
        <v/>
      </c>
      <c r="AH41" s="2" t="str">
        <f t="shared" si="7"/>
        <v/>
      </c>
      <c r="AI41" s="2" t="str">
        <f t="shared" si="15"/>
        <v/>
      </c>
      <c r="AJ41" s="2" t="str">
        <f t="shared" si="16"/>
        <v/>
      </c>
      <c r="AK41" s="2" t="e">
        <f t="shared" si="17"/>
        <v>#VALUE!</v>
      </c>
      <c r="AL41" s="2" t="str">
        <f t="shared" si="18"/>
        <v/>
      </c>
      <c r="AM41" s="2" t="str">
        <f t="shared" si="19"/>
        <v/>
      </c>
      <c r="AN41" s="2" t="str">
        <f t="shared" si="20"/>
        <v/>
      </c>
      <c r="AO41" s="2" t="str">
        <f t="shared" si="22"/>
        <v/>
      </c>
      <c r="AP41" s="2" t="str">
        <f t="shared" si="8"/>
        <v/>
      </c>
      <c r="AQ41" s="2" t="str">
        <f t="shared" si="21"/>
        <v/>
      </c>
      <c r="AT41" s="2" t="str">
        <f t="shared" si="29"/>
        <v/>
      </c>
      <c r="AU41" s="2" t="str">
        <f t="shared" si="24"/>
        <v/>
      </c>
      <c r="AV41" s="2" t="str">
        <f t="shared" si="25"/>
        <v/>
      </c>
      <c r="AW41" s="2" t="str">
        <f t="shared" si="26"/>
        <v/>
      </c>
      <c r="AX41" s="2" t="str">
        <f t="shared" si="27"/>
        <v/>
      </c>
    </row>
    <row r="42" spans="1:50" x14ac:dyDescent="0.25">
      <c r="A42" s="751">
        <v>34</v>
      </c>
      <c r="B42" s="345"/>
      <c r="C42" s="55"/>
      <c r="D42" s="55"/>
      <c r="G42" s="124"/>
      <c r="H42" s="144"/>
      <c r="I42" s="1" t="s">
        <v>614</v>
      </c>
      <c r="J42" s="1"/>
      <c r="K42" s="1"/>
      <c r="L42" s="1"/>
      <c r="M42" s="1"/>
      <c r="N42" s="1"/>
      <c r="O42" s="1"/>
      <c r="P42" s="1"/>
      <c r="Q42" s="1"/>
      <c r="R42" s="1"/>
      <c r="T42" s="18" t="s">
        <v>490</v>
      </c>
      <c r="AF42" s="2">
        <f t="shared" si="14"/>
        <v>0</v>
      </c>
      <c r="AG42" s="2" t="str">
        <f t="shared" si="6"/>
        <v/>
      </c>
      <c r="AH42" s="2" t="str">
        <f t="shared" si="7"/>
        <v/>
      </c>
      <c r="AI42" s="2" t="str">
        <f t="shared" si="15"/>
        <v/>
      </c>
      <c r="AJ42" s="2" t="str">
        <f t="shared" si="16"/>
        <v/>
      </c>
      <c r="AK42" s="2" t="e">
        <f t="shared" si="17"/>
        <v>#VALUE!</v>
      </c>
      <c r="AL42" s="2" t="str">
        <f t="shared" si="18"/>
        <v/>
      </c>
      <c r="AM42" s="2" t="str">
        <f t="shared" si="19"/>
        <v/>
      </c>
      <c r="AN42" s="2" t="str">
        <f t="shared" si="20"/>
        <v/>
      </c>
      <c r="AO42" s="2" t="str">
        <f t="shared" si="22"/>
        <v/>
      </c>
      <c r="AP42" s="2" t="str">
        <f t="shared" si="8"/>
        <v/>
      </c>
      <c r="AQ42" s="2" t="str">
        <f t="shared" si="21"/>
        <v/>
      </c>
      <c r="AT42" s="2" t="str">
        <f t="shared" si="29"/>
        <v/>
      </c>
      <c r="AU42" s="2" t="str">
        <f t="shared" si="24"/>
        <v/>
      </c>
      <c r="AV42" s="2" t="str">
        <f t="shared" si="25"/>
        <v/>
      </c>
      <c r="AW42" s="2" t="str">
        <f t="shared" si="26"/>
        <v/>
      </c>
      <c r="AX42" s="2" t="str">
        <f t="shared" si="27"/>
        <v/>
      </c>
    </row>
    <row r="43" spans="1:50" x14ac:dyDescent="0.25">
      <c r="A43" s="751">
        <v>35</v>
      </c>
      <c r="B43" s="345"/>
      <c r="C43" s="55"/>
      <c r="D43" s="5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AF43" s="2">
        <f t="shared" si="14"/>
        <v>0</v>
      </c>
      <c r="AG43" s="2" t="str">
        <f t="shared" si="6"/>
        <v/>
      </c>
      <c r="AH43" s="2" t="str">
        <f t="shared" si="7"/>
        <v/>
      </c>
      <c r="AI43" s="2" t="str">
        <f t="shared" si="15"/>
        <v/>
      </c>
      <c r="AJ43" s="2" t="str">
        <f t="shared" si="16"/>
        <v/>
      </c>
      <c r="AK43" s="2" t="e">
        <f t="shared" si="17"/>
        <v>#VALUE!</v>
      </c>
      <c r="AL43" s="2" t="str">
        <f t="shared" si="18"/>
        <v/>
      </c>
      <c r="AM43" s="2" t="str">
        <f t="shared" si="19"/>
        <v/>
      </c>
      <c r="AN43" s="2" t="str">
        <f t="shared" si="20"/>
        <v/>
      </c>
      <c r="AO43" s="2" t="str">
        <f t="shared" si="22"/>
        <v/>
      </c>
      <c r="AP43" s="2" t="str">
        <f t="shared" si="8"/>
        <v/>
      </c>
      <c r="AQ43" s="2" t="str">
        <f t="shared" si="21"/>
        <v/>
      </c>
      <c r="AT43" s="2" t="str">
        <f t="shared" si="29"/>
        <v/>
      </c>
      <c r="AU43" s="2" t="str">
        <f t="shared" si="24"/>
        <v/>
      </c>
      <c r="AV43" s="2" t="str">
        <f t="shared" si="25"/>
        <v/>
      </c>
      <c r="AW43" s="2" t="str">
        <f t="shared" si="26"/>
        <v/>
      </c>
      <c r="AX43" s="2" t="str">
        <f t="shared" si="27"/>
        <v/>
      </c>
    </row>
    <row r="44" spans="1:50" x14ac:dyDescent="0.25">
      <c r="A44" s="751">
        <v>36</v>
      </c>
      <c r="B44" s="345"/>
      <c r="C44" s="55"/>
      <c r="D44" s="55"/>
      <c r="G44" s="1"/>
      <c r="H44" s="1"/>
      <c r="I44" s="1" t="s">
        <v>617</v>
      </c>
      <c r="J44" s="1"/>
      <c r="K44" s="1"/>
      <c r="L44" s="1"/>
      <c r="M44" s="1"/>
      <c r="N44" s="1"/>
      <c r="O44" s="1"/>
      <c r="P44" s="1"/>
      <c r="Q44" s="1"/>
      <c r="R44" s="1"/>
      <c r="AF44" s="2">
        <f t="shared" si="14"/>
        <v>0</v>
      </c>
      <c r="AG44" s="2" t="str">
        <f t="shared" si="6"/>
        <v/>
      </c>
      <c r="AH44" s="2" t="str">
        <f t="shared" si="7"/>
        <v/>
      </c>
      <c r="AI44" s="2" t="str">
        <f t="shared" si="15"/>
        <v/>
      </c>
      <c r="AJ44" s="2" t="str">
        <f t="shared" si="16"/>
        <v/>
      </c>
      <c r="AK44" s="2" t="e">
        <f t="shared" si="17"/>
        <v>#VALUE!</v>
      </c>
      <c r="AL44" s="2" t="str">
        <f t="shared" si="18"/>
        <v/>
      </c>
      <c r="AM44" s="2" t="str">
        <f t="shared" si="19"/>
        <v/>
      </c>
      <c r="AN44" s="2" t="str">
        <f t="shared" si="20"/>
        <v/>
      </c>
      <c r="AO44" s="2" t="str">
        <f t="shared" si="22"/>
        <v/>
      </c>
      <c r="AP44" s="2" t="str">
        <f t="shared" si="8"/>
        <v/>
      </c>
      <c r="AQ44" s="2" t="str">
        <f t="shared" si="21"/>
        <v/>
      </c>
      <c r="AT44" s="2" t="str">
        <f t="shared" si="29"/>
        <v/>
      </c>
      <c r="AU44" s="2" t="str">
        <f t="shared" si="24"/>
        <v/>
      </c>
      <c r="AV44" s="2" t="str">
        <f t="shared" si="25"/>
        <v/>
      </c>
      <c r="AW44" s="2" t="str">
        <f t="shared" si="26"/>
        <v/>
      </c>
      <c r="AX44" s="2" t="str">
        <f t="shared" si="27"/>
        <v/>
      </c>
    </row>
    <row r="45" spans="1:50" x14ac:dyDescent="0.25">
      <c r="A45" s="751">
        <v>37</v>
      </c>
      <c r="B45" s="345"/>
      <c r="C45" s="55"/>
      <c r="D45" s="55"/>
      <c r="G45" s="1"/>
      <c r="H45" s="1"/>
      <c r="I45" s="1"/>
      <c r="J45" s="1" t="s">
        <v>618</v>
      </c>
      <c r="K45" s="1"/>
      <c r="L45" s="1"/>
      <c r="M45" s="1"/>
      <c r="N45" s="1"/>
      <c r="O45" s="1"/>
      <c r="P45" s="1"/>
      <c r="Q45" s="1"/>
      <c r="R45" s="1"/>
      <c r="AF45" s="2">
        <f t="shared" si="14"/>
        <v>0</v>
      </c>
      <c r="AG45" s="2" t="str">
        <f t="shared" si="6"/>
        <v/>
      </c>
      <c r="AH45" s="2" t="str">
        <f t="shared" si="7"/>
        <v/>
      </c>
      <c r="AI45" s="2" t="str">
        <f t="shared" si="15"/>
        <v/>
      </c>
      <c r="AJ45" s="2" t="str">
        <f t="shared" si="16"/>
        <v/>
      </c>
      <c r="AK45" s="2" t="e">
        <f t="shared" si="17"/>
        <v>#VALUE!</v>
      </c>
      <c r="AL45" s="2" t="str">
        <f t="shared" si="18"/>
        <v/>
      </c>
      <c r="AM45" s="2" t="str">
        <f t="shared" si="19"/>
        <v/>
      </c>
      <c r="AN45" s="2" t="str">
        <f t="shared" si="20"/>
        <v/>
      </c>
      <c r="AO45" s="2" t="str">
        <f t="shared" si="22"/>
        <v/>
      </c>
      <c r="AP45" s="2" t="str">
        <f t="shared" si="8"/>
        <v/>
      </c>
      <c r="AQ45" s="2" t="str">
        <f t="shared" si="21"/>
        <v/>
      </c>
      <c r="AT45" s="2" t="str">
        <f t="shared" si="29"/>
        <v/>
      </c>
      <c r="AU45" s="2" t="str">
        <f t="shared" si="24"/>
        <v/>
      </c>
      <c r="AV45" s="2" t="str">
        <f t="shared" si="25"/>
        <v/>
      </c>
      <c r="AW45" s="2" t="str">
        <f t="shared" si="26"/>
        <v/>
      </c>
      <c r="AX45" s="2" t="str">
        <f t="shared" si="27"/>
        <v/>
      </c>
    </row>
    <row r="46" spans="1:50" x14ac:dyDescent="0.25">
      <c r="A46" s="751">
        <v>38</v>
      </c>
      <c r="B46" s="345"/>
      <c r="C46" s="55"/>
      <c r="D46" s="55"/>
      <c r="G46" s="1"/>
      <c r="H46" s="1"/>
      <c r="I46" s="1"/>
      <c r="J46" s="1" t="s">
        <v>619</v>
      </c>
      <c r="K46" s="144"/>
      <c r="L46" s="144"/>
      <c r="M46" s="144"/>
      <c r="N46" s="144"/>
      <c r="O46" s="144"/>
      <c r="P46" s="144"/>
      <c r="Q46" s="1"/>
      <c r="R46" s="1"/>
      <c r="AF46" s="2">
        <f t="shared" si="14"/>
        <v>0</v>
      </c>
      <c r="AG46" s="2" t="str">
        <f t="shared" si="6"/>
        <v/>
      </c>
      <c r="AH46" s="2" t="str">
        <f t="shared" si="7"/>
        <v/>
      </c>
      <c r="AI46" s="2" t="str">
        <f t="shared" si="15"/>
        <v/>
      </c>
      <c r="AJ46" s="2" t="str">
        <f t="shared" si="16"/>
        <v/>
      </c>
      <c r="AK46" s="2" t="e">
        <f t="shared" si="17"/>
        <v>#VALUE!</v>
      </c>
      <c r="AL46" s="2" t="str">
        <f t="shared" si="18"/>
        <v/>
      </c>
      <c r="AM46" s="2" t="str">
        <f t="shared" si="19"/>
        <v/>
      </c>
      <c r="AN46" s="2" t="str">
        <f t="shared" si="20"/>
        <v/>
      </c>
      <c r="AO46" s="2" t="str">
        <f t="shared" si="22"/>
        <v/>
      </c>
      <c r="AP46" s="2" t="str">
        <f t="shared" si="8"/>
        <v/>
      </c>
      <c r="AQ46" s="2" t="str">
        <f t="shared" si="21"/>
        <v/>
      </c>
      <c r="AT46" s="2" t="str">
        <f t="shared" si="29"/>
        <v/>
      </c>
      <c r="AU46" s="2" t="str">
        <f t="shared" si="24"/>
        <v/>
      </c>
      <c r="AV46" s="2" t="str">
        <f t="shared" si="25"/>
        <v/>
      </c>
      <c r="AW46" s="2" t="str">
        <f t="shared" si="26"/>
        <v/>
      </c>
      <c r="AX46" s="2" t="str">
        <f t="shared" si="27"/>
        <v/>
      </c>
    </row>
    <row r="47" spans="1:50" x14ac:dyDescent="0.25">
      <c r="A47" s="751">
        <v>39</v>
      </c>
      <c r="B47" s="345"/>
      <c r="C47" s="55"/>
      <c r="D47" s="55"/>
      <c r="G47" s="1"/>
      <c r="H47" s="1"/>
      <c r="I47" s="1"/>
      <c r="J47" s="1"/>
      <c r="K47" s="1"/>
      <c r="L47" s="1"/>
      <c r="M47" s="1"/>
      <c r="N47" s="1"/>
      <c r="O47" s="144"/>
      <c r="P47" s="144"/>
      <c r="Q47" s="1"/>
      <c r="R47" s="1"/>
      <c r="AF47" s="2">
        <f t="shared" si="14"/>
        <v>0</v>
      </c>
      <c r="AG47" s="2" t="str">
        <f t="shared" si="6"/>
        <v/>
      </c>
      <c r="AH47" s="2" t="str">
        <f t="shared" si="7"/>
        <v/>
      </c>
      <c r="AI47" s="2" t="str">
        <f t="shared" si="15"/>
        <v/>
      </c>
      <c r="AJ47" s="2" t="str">
        <f t="shared" si="16"/>
        <v/>
      </c>
      <c r="AK47" s="2" t="e">
        <f t="shared" si="17"/>
        <v>#VALUE!</v>
      </c>
      <c r="AL47" s="2" t="str">
        <f t="shared" si="18"/>
        <v/>
      </c>
      <c r="AM47" s="2" t="str">
        <f t="shared" si="19"/>
        <v/>
      </c>
      <c r="AN47" s="2" t="str">
        <f t="shared" si="20"/>
        <v/>
      </c>
      <c r="AO47" s="2" t="str">
        <f t="shared" si="22"/>
        <v/>
      </c>
      <c r="AP47" s="2" t="str">
        <f t="shared" si="8"/>
        <v/>
      </c>
      <c r="AQ47" s="2" t="str">
        <f t="shared" si="21"/>
        <v/>
      </c>
      <c r="AT47" s="2" t="str">
        <f t="shared" si="29"/>
        <v/>
      </c>
      <c r="AU47" s="2" t="str">
        <f t="shared" si="24"/>
        <v/>
      </c>
      <c r="AV47" s="2" t="str">
        <f t="shared" si="25"/>
        <v/>
      </c>
      <c r="AW47" s="2" t="str">
        <f t="shared" si="26"/>
        <v/>
      </c>
      <c r="AX47" s="2" t="str">
        <f t="shared" si="27"/>
        <v/>
      </c>
    </row>
    <row r="48" spans="1:50" x14ac:dyDescent="0.25">
      <c r="A48" s="751">
        <v>40</v>
      </c>
      <c r="B48" s="345"/>
      <c r="C48" s="55"/>
      <c r="D48" s="55"/>
      <c r="G48" s="1"/>
      <c r="H48" s="1"/>
      <c r="I48" s="144" t="s">
        <v>620</v>
      </c>
      <c r="J48" s="144"/>
      <c r="K48" s="144"/>
      <c r="L48" s="144"/>
      <c r="M48" s="144"/>
      <c r="N48" s="144"/>
      <c r="O48" s="1"/>
      <c r="P48" s="144"/>
      <c r="Q48" s="1"/>
      <c r="R48" s="1"/>
      <c r="AF48" s="2">
        <f t="shared" si="14"/>
        <v>0</v>
      </c>
      <c r="AG48" s="2" t="str">
        <f t="shared" si="6"/>
        <v/>
      </c>
      <c r="AH48" s="2" t="str">
        <f t="shared" si="7"/>
        <v/>
      </c>
      <c r="AI48" s="2" t="str">
        <f t="shared" si="15"/>
        <v/>
      </c>
      <c r="AJ48" s="2" t="str">
        <f t="shared" si="16"/>
        <v/>
      </c>
      <c r="AK48" s="2" t="e">
        <f t="shared" si="17"/>
        <v>#VALUE!</v>
      </c>
      <c r="AL48" s="2" t="str">
        <f t="shared" si="18"/>
        <v/>
      </c>
      <c r="AM48" s="2" t="str">
        <f t="shared" si="19"/>
        <v/>
      </c>
      <c r="AN48" s="2" t="str">
        <f t="shared" si="20"/>
        <v/>
      </c>
      <c r="AO48" s="2" t="str">
        <f t="shared" si="22"/>
        <v/>
      </c>
      <c r="AP48" s="2" t="str">
        <f t="shared" si="8"/>
        <v/>
      </c>
      <c r="AQ48" s="2" t="str">
        <f t="shared" si="21"/>
        <v/>
      </c>
      <c r="AT48" s="2" t="str">
        <f t="shared" si="29"/>
        <v/>
      </c>
      <c r="AU48" s="2" t="str">
        <f t="shared" si="24"/>
        <v/>
      </c>
      <c r="AV48" s="2" t="str">
        <f t="shared" si="25"/>
        <v/>
      </c>
      <c r="AW48" s="2" t="str">
        <f t="shared" si="26"/>
        <v/>
      </c>
      <c r="AX48" s="2" t="str">
        <f t="shared" si="27"/>
        <v/>
      </c>
    </row>
    <row r="49" spans="1:50" x14ac:dyDescent="0.25">
      <c r="A49" s="751">
        <v>41</v>
      </c>
      <c r="B49" s="345"/>
      <c r="C49" s="55"/>
      <c r="D49" s="55"/>
      <c r="G49" s="1"/>
      <c r="H49" s="1"/>
      <c r="I49" s="144"/>
      <c r="J49" s="144" t="s">
        <v>482</v>
      </c>
      <c r="K49" s="144"/>
      <c r="L49" s="144"/>
      <c r="M49" s="144"/>
      <c r="N49" s="144"/>
      <c r="O49" s="1"/>
      <c r="P49" s="1"/>
      <c r="Q49" s="1"/>
      <c r="R49" s="1"/>
      <c r="AF49" s="2">
        <f t="shared" si="14"/>
        <v>0</v>
      </c>
      <c r="AG49" s="2" t="str">
        <f t="shared" si="6"/>
        <v/>
      </c>
      <c r="AH49" s="2" t="str">
        <f t="shared" si="7"/>
        <v/>
      </c>
      <c r="AI49" s="2" t="str">
        <f t="shared" si="15"/>
        <v/>
      </c>
      <c r="AJ49" s="2" t="str">
        <f t="shared" si="16"/>
        <v/>
      </c>
      <c r="AK49" s="2" t="e">
        <f t="shared" si="17"/>
        <v>#VALUE!</v>
      </c>
      <c r="AL49" s="2" t="str">
        <f t="shared" si="18"/>
        <v/>
      </c>
      <c r="AM49" s="2" t="str">
        <f t="shared" si="19"/>
        <v/>
      </c>
      <c r="AN49" s="2" t="str">
        <f t="shared" si="20"/>
        <v/>
      </c>
      <c r="AO49" s="2" t="str">
        <f t="shared" si="22"/>
        <v/>
      </c>
      <c r="AP49" s="2" t="str">
        <f t="shared" si="8"/>
        <v/>
      </c>
      <c r="AQ49" s="2" t="str">
        <f t="shared" si="21"/>
        <v/>
      </c>
      <c r="AT49" s="2" t="str">
        <f t="shared" si="29"/>
        <v/>
      </c>
      <c r="AU49" s="2" t="str">
        <f t="shared" si="24"/>
        <v/>
      </c>
      <c r="AV49" s="2" t="str">
        <f t="shared" si="25"/>
        <v/>
      </c>
      <c r="AW49" s="2" t="str">
        <f t="shared" si="26"/>
        <v/>
      </c>
      <c r="AX49" s="2" t="str">
        <f t="shared" si="27"/>
        <v/>
      </c>
    </row>
    <row r="50" spans="1:50" x14ac:dyDescent="0.25">
      <c r="A50" s="751">
        <v>42</v>
      </c>
      <c r="B50" s="345"/>
      <c r="C50" s="55"/>
      <c r="D50" s="55"/>
      <c r="G50" s="1"/>
      <c r="H50" s="1"/>
      <c r="I50" s="144"/>
      <c r="J50" s="144" t="s">
        <v>483</v>
      </c>
      <c r="K50" s="1"/>
      <c r="L50" s="1"/>
      <c r="M50" s="1"/>
      <c r="N50" s="1"/>
      <c r="O50" s="1"/>
      <c r="P50" s="1"/>
      <c r="Q50" s="1"/>
      <c r="R50" s="1"/>
      <c r="AF50" s="2">
        <f t="shared" si="14"/>
        <v>0</v>
      </c>
      <c r="AG50" s="2" t="str">
        <f t="shared" si="6"/>
        <v/>
      </c>
      <c r="AH50" s="2" t="str">
        <f t="shared" si="7"/>
        <v/>
      </c>
      <c r="AI50" s="2" t="str">
        <f t="shared" si="15"/>
        <v/>
      </c>
      <c r="AJ50" s="2" t="str">
        <f t="shared" si="16"/>
        <v/>
      </c>
      <c r="AK50" s="2" t="e">
        <f t="shared" si="17"/>
        <v>#VALUE!</v>
      </c>
      <c r="AL50" s="2" t="str">
        <f t="shared" si="18"/>
        <v/>
      </c>
      <c r="AM50" s="2" t="str">
        <f t="shared" si="19"/>
        <v/>
      </c>
      <c r="AN50" s="2" t="str">
        <f t="shared" si="20"/>
        <v/>
      </c>
      <c r="AO50" s="2" t="str">
        <f t="shared" si="22"/>
        <v/>
      </c>
      <c r="AP50" s="2" t="str">
        <f t="shared" si="8"/>
        <v/>
      </c>
      <c r="AQ50" s="2" t="str">
        <f t="shared" si="21"/>
        <v/>
      </c>
      <c r="AT50" s="2" t="str">
        <f t="shared" si="29"/>
        <v/>
      </c>
      <c r="AU50" s="2" t="str">
        <f t="shared" si="24"/>
        <v/>
      </c>
      <c r="AV50" s="2" t="str">
        <f t="shared" si="25"/>
        <v/>
      </c>
      <c r="AW50" s="2" t="str">
        <f t="shared" si="26"/>
        <v/>
      </c>
      <c r="AX50" s="2" t="str">
        <f t="shared" si="27"/>
        <v/>
      </c>
    </row>
    <row r="51" spans="1:50" x14ac:dyDescent="0.25">
      <c r="A51" s="751">
        <v>43</v>
      </c>
      <c r="B51" s="345"/>
      <c r="C51" s="55"/>
      <c r="D51" s="5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AF51" s="2">
        <f t="shared" si="14"/>
        <v>0</v>
      </c>
      <c r="AG51" s="2" t="str">
        <f t="shared" si="6"/>
        <v/>
      </c>
      <c r="AH51" s="2" t="str">
        <f t="shared" si="7"/>
        <v/>
      </c>
      <c r="AI51" s="2" t="str">
        <f t="shared" si="15"/>
        <v/>
      </c>
      <c r="AJ51" s="2" t="str">
        <f t="shared" si="16"/>
        <v/>
      </c>
      <c r="AK51" s="2" t="e">
        <f t="shared" si="17"/>
        <v>#VALUE!</v>
      </c>
      <c r="AL51" s="2" t="str">
        <f t="shared" si="18"/>
        <v/>
      </c>
      <c r="AM51" s="2" t="str">
        <f t="shared" si="19"/>
        <v/>
      </c>
      <c r="AN51" s="2" t="str">
        <f t="shared" si="20"/>
        <v/>
      </c>
      <c r="AO51" s="2" t="str">
        <f t="shared" si="22"/>
        <v/>
      </c>
      <c r="AP51" s="2" t="str">
        <f t="shared" si="8"/>
        <v/>
      </c>
      <c r="AQ51" s="2" t="str">
        <f t="shared" si="21"/>
        <v/>
      </c>
      <c r="AT51" s="2" t="str">
        <f t="shared" si="29"/>
        <v/>
      </c>
      <c r="AU51" s="2" t="str">
        <f t="shared" si="24"/>
        <v/>
      </c>
      <c r="AV51" s="2" t="str">
        <f t="shared" si="25"/>
        <v/>
      </c>
      <c r="AW51" s="2" t="str">
        <f t="shared" si="26"/>
        <v/>
      </c>
      <c r="AX51" s="2" t="str">
        <f t="shared" si="27"/>
        <v/>
      </c>
    </row>
    <row r="52" spans="1:50" x14ac:dyDescent="0.25">
      <c r="A52" s="751">
        <v>44</v>
      </c>
      <c r="B52" s="345"/>
      <c r="C52" s="55"/>
      <c r="D52" s="5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AF52" s="2">
        <f t="shared" si="14"/>
        <v>0</v>
      </c>
      <c r="AG52" s="2" t="str">
        <f t="shared" si="6"/>
        <v/>
      </c>
      <c r="AH52" s="2" t="str">
        <f t="shared" si="7"/>
        <v/>
      </c>
      <c r="AI52" s="2" t="str">
        <f t="shared" si="15"/>
        <v/>
      </c>
      <c r="AJ52" s="2" t="str">
        <f t="shared" si="16"/>
        <v/>
      </c>
      <c r="AK52" s="2" t="e">
        <f t="shared" si="17"/>
        <v>#VALUE!</v>
      </c>
      <c r="AL52" s="2" t="str">
        <f t="shared" si="18"/>
        <v/>
      </c>
      <c r="AM52" s="2" t="str">
        <f t="shared" si="19"/>
        <v/>
      </c>
      <c r="AN52" s="2" t="str">
        <f t="shared" si="20"/>
        <v/>
      </c>
      <c r="AO52" s="2" t="str">
        <f t="shared" si="22"/>
        <v/>
      </c>
      <c r="AP52" s="2" t="str">
        <f t="shared" si="8"/>
        <v/>
      </c>
      <c r="AQ52" s="2" t="str">
        <f t="shared" si="21"/>
        <v/>
      </c>
      <c r="AT52" s="2" t="str">
        <f t="shared" si="29"/>
        <v/>
      </c>
      <c r="AU52" s="2" t="str">
        <f t="shared" si="24"/>
        <v/>
      </c>
      <c r="AV52" s="2" t="str">
        <f t="shared" si="25"/>
        <v/>
      </c>
      <c r="AW52" s="2" t="str">
        <f t="shared" si="26"/>
        <v/>
      </c>
      <c r="AX52" s="2" t="str">
        <f t="shared" si="27"/>
        <v/>
      </c>
    </row>
    <row r="53" spans="1:50" x14ac:dyDescent="0.25">
      <c r="A53" s="751">
        <v>45</v>
      </c>
      <c r="B53" s="345"/>
      <c r="C53" s="55"/>
      <c r="D53" s="5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AF53" s="2">
        <f t="shared" si="14"/>
        <v>0</v>
      </c>
      <c r="AG53" s="2" t="str">
        <f t="shared" si="6"/>
        <v/>
      </c>
      <c r="AH53" s="2" t="str">
        <f t="shared" si="7"/>
        <v/>
      </c>
      <c r="AI53" s="2" t="str">
        <f t="shared" si="15"/>
        <v/>
      </c>
      <c r="AJ53" s="2" t="str">
        <f t="shared" si="16"/>
        <v/>
      </c>
      <c r="AK53" s="2" t="e">
        <f t="shared" si="17"/>
        <v>#VALUE!</v>
      </c>
      <c r="AL53" s="2" t="str">
        <f t="shared" si="18"/>
        <v/>
      </c>
      <c r="AM53" s="2" t="str">
        <f t="shared" si="19"/>
        <v/>
      </c>
      <c r="AN53" s="2" t="str">
        <f t="shared" si="20"/>
        <v/>
      </c>
      <c r="AO53" s="2" t="str">
        <f t="shared" si="22"/>
        <v/>
      </c>
      <c r="AP53" s="2" t="str">
        <f t="shared" si="8"/>
        <v/>
      </c>
      <c r="AQ53" s="2" t="str">
        <f t="shared" si="21"/>
        <v/>
      </c>
      <c r="AT53" s="2" t="str">
        <f t="shared" si="29"/>
        <v/>
      </c>
      <c r="AU53" s="2" t="str">
        <f t="shared" si="24"/>
        <v/>
      </c>
      <c r="AV53" s="2" t="str">
        <f t="shared" si="25"/>
        <v/>
      </c>
      <c r="AW53" s="2" t="str">
        <f t="shared" si="26"/>
        <v/>
      </c>
      <c r="AX53" s="2" t="str">
        <f t="shared" si="27"/>
        <v/>
      </c>
    </row>
    <row r="54" spans="1:50" x14ac:dyDescent="0.25">
      <c r="A54" s="751">
        <v>46</v>
      </c>
      <c r="B54" s="345"/>
      <c r="C54" s="55"/>
      <c r="D54" s="5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AF54" s="2">
        <f t="shared" si="14"/>
        <v>0</v>
      </c>
      <c r="AG54" s="2" t="str">
        <f t="shared" si="6"/>
        <v/>
      </c>
      <c r="AH54" s="2" t="str">
        <f t="shared" si="7"/>
        <v/>
      </c>
      <c r="AI54" s="2" t="str">
        <f t="shared" si="15"/>
        <v/>
      </c>
      <c r="AJ54" s="2" t="str">
        <f t="shared" si="16"/>
        <v/>
      </c>
      <c r="AK54" s="2" t="e">
        <f t="shared" si="17"/>
        <v>#VALUE!</v>
      </c>
      <c r="AL54" s="2" t="str">
        <f t="shared" si="18"/>
        <v/>
      </c>
      <c r="AM54" s="2" t="str">
        <f t="shared" si="19"/>
        <v/>
      </c>
      <c r="AN54" s="2" t="str">
        <f t="shared" si="20"/>
        <v/>
      </c>
      <c r="AO54" s="2" t="str">
        <f t="shared" si="22"/>
        <v/>
      </c>
      <c r="AP54" s="2" t="str">
        <f t="shared" si="8"/>
        <v/>
      </c>
      <c r="AQ54" s="2" t="str">
        <f t="shared" si="21"/>
        <v/>
      </c>
      <c r="AT54" s="2" t="str">
        <f t="shared" si="29"/>
        <v/>
      </c>
      <c r="AU54" s="2" t="str">
        <f t="shared" si="24"/>
        <v/>
      </c>
      <c r="AV54" s="2" t="str">
        <f t="shared" si="25"/>
        <v/>
      </c>
      <c r="AW54" s="2" t="str">
        <f t="shared" si="26"/>
        <v/>
      </c>
      <c r="AX54" s="2" t="str">
        <f t="shared" si="27"/>
        <v/>
      </c>
    </row>
    <row r="55" spans="1:50" x14ac:dyDescent="0.25">
      <c r="A55" s="751">
        <v>47</v>
      </c>
      <c r="B55" s="345"/>
      <c r="C55" s="55"/>
      <c r="D55" s="5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AF55" s="2">
        <f t="shared" si="14"/>
        <v>0</v>
      </c>
      <c r="AG55" s="2" t="str">
        <f t="shared" si="6"/>
        <v/>
      </c>
      <c r="AH55" s="2" t="str">
        <f t="shared" si="7"/>
        <v/>
      </c>
      <c r="AI55" s="2" t="str">
        <f t="shared" si="15"/>
        <v/>
      </c>
      <c r="AJ55" s="2" t="str">
        <f t="shared" si="16"/>
        <v/>
      </c>
      <c r="AK55" s="2" t="e">
        <f t="shared" si="17"/>
        <v>#VALUE!</v>
      </c>
      <c r="AL55" s="2" t="str">
        <f t="shared" si="18"/>
        <v/>
      </c>
      <c r="AM55" s="2" t="str">
        <f t="shared" si="19"/>
        <v/>
      </c>
      <c r="AN55" s="2" t="str">
        <f t="shared" si="20"/>
        <v/>
      </c>
      <c r="AO55" s="2" t="str">
        <f t="shared" si="22"/>
        <v/>
      </c>
      <c r="AP55" s="2" t="str">
        <f t="shared" si="8"/>
        <v/>
      </c>
      <c r="AQ55" s="2" t="str">
        <f t="shared" si="21"/>
        <v/>
      </c>
      <c r="AT55" s="2" t="str">
        <f t="shared" si="29"/>
        <v/>
      </c>
      <c r="AU55" s="2" t="str">
        <f t="shared" si="24"/>
        <v/>
      </c>
      <c r="AV55" s="2" t="str">
        <f t="shared" si="25"/>
        <v/>
      </c>
      <c r="AW55" s="2" t="str">
        <f t="shared" si="26"/>
        <v/>
      </c>
      <c r="AX55" s="2" t="str">
        <f t="shared" si="27"/>
        <v/>
      </c>
    </row>
    <row r="56" spans="1:50" x14ac:dyDescent="0.25">
      <c r="A56" s="751">
        <v>48</v>
      </c>
      <c r="B56" s="345"/>
      <c r="C56" s="55"/>
      <c r="D56" s="5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AF56" s="2">
        <f t="shared" si="14"/>
        <v>0</v>
      </c>
      <c r="AG56" s="2" t="str">
        <f t="shared" si="6"/>
        <v/>
      </c>
      <c r="AH56" s="2" t="str">
        <f t="shared" si="7"/>
        <v/>
      </c>
      <c r="AI56" s="2" t="str">
        <f t="shared" si="15"/>
        <v/>
      </c>
      <c r="AJ56" s="2" t="str">
        <f t="shared" si="16"/>
        <v/>
      </c>
      <c r="AK56" s="2" t="e">
        <f t="shared" si="17"/>
        <v>#VALUE!</v>
      </c>
      <c r="AL56" s="2" t="str">
        <f t="shared" si="18"/>
        <v/>
      </c>
      <c r="AM56" s="2" t="str">
        <f t="shared" si="19"/>
        <v/>
      </c>
      <c r="AN56" s="2" t="str">
        <f t="shared" si="20"/>
        <v/>
      </c>
      <c r="AO56" s="2" t="str">
        <f t="shared" si="22"/>
        <v/>
      </c>
      <c r="AP56" s="2" t="str">
        <f t="shared" si="8"/>
        <v/>
      </c>
      <c r="AQ56" s="2" t="str">
        <f t="shared" si="21"/>
        <v/>
      </c>
      <c r="AT56" s="2" t="str">
        <f t="shared" si="29"/>
        <v/>
      </c>
      <c r="AU56" s="2" t="str">
        <f t="shared" si="24"/>
        <v/>
      </c>
      <c r="AV56" s="2" t="str">
        <f t="shared" si="25"/>
        <v/>
      </c>
      <c r="AW56" s="2" t="str">
        <f t="shared" si="26"/>
        <v/>
      </c>
      <c r="AX56" s="2" t="str">
        <f t="shared" si="27"/>
        <v/>
      </c>
    </row>
    <row r="57" spans="1:50" x14ac:dyDescent="0.25">
      <c r="A57" s="751">
        <v>49</v>
      </c>
      <c r="B57" s="345"/>
      <c r="C57" s="55"/>
      <c r="D57" s="5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AF57" s="2">
        <f t="shared" si="14"/>
        <v>0</v>
      </c>
      <c r="AG57" s="2" t="str">
        <f t="shared" si="6"/>
        <v/>
      </c>
      <c r="AH57" s="2" t="str">
        <f t="shared" si="7"/>
        <v/>
      </c>
      <c r="AI57" s="2" t="str">
        <f t="shared" si="15"/>
        <v/>
      </c>
      <c r="AJ57" s="2" t="str">
        <f t="shared" si="16"/>
        <v/>
      </c>
      <c r="AK57" s="2" t="e">
        <f t="shared" si="17"/>
        <v>#VALUE!</v>
      </c>
      <c r="AL57" s="2" t="str">
        <f t="shared" si="18"/>
        <v/>
      </c>
      <c r="AM57" s="2" t="str">
        <f t="shared" si="19"/>
        <v/>
      </c>
      <c r="AN57" s="2" t="str">
        <f t="shared" si="20"/>
        <v/>
      </c>
      <c r="AO57" s="2" t="str">
        <f t="shared" si="22"/>
        <v/>
      </c>
      <c r="AP57" s="2" t="str">
        <f t="shared" si="8"/>
        <v/>
      </c>
      <c r="AQ57" s="2" t="str">
        <f t="shared" si="21"/>
        <v/>
      </c>
      <c r="AT57" s="2" t="str">
        <f t="shared" si="29"/>
        <v/>
      </c>
      <c r="AU57" s="2" t="str">
        <f t="shared" si="24"/>
        <v/>
      </c>
      <c r="AV57" s="2" t="str">
        <f t="shared" si="25"/>
        <v/>
      </c>
      <c r="AW57" s="2" t="str">
        <f t="shared" si="26"/>
        <v/>
      </c>
      <c r="AX57" s="2" t="str">
        <f t="shared" si="27"/>
        <v/>
      </c>
    </row>
    <row r="58" spans="1:50" x14ac:dyDescent="0.25">
      <c r="A58" s="751">
        <v>50</v>
      </c>
      <c r="B58" s="345"/>
      <c r="C58" s="55"/>
      <c r="D58" s="5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AF58" s="2">
        <f t="shared" si="14"/>
        <v>0</v>
      </c>
      <c r="AG58" s="2" t="str">
        <f t="shared" si="6"/>
        <v/>
      </c>
      <c r="AH58" s="2" t="str">
        <f t="shared" si="7"/>
        <v/>
      </c>
      <c r="AI58" s="2" t="str">
        <f t="shared" si="15"/>
        <v/>
      </c>
      <c r="AJ58" s="2" t="str">
        <f t="shared" si="16"/>
        <v/>
      </c>
      <c r="AK58" s="2" t="e">
        <f t="shared" si="17"/>
        <v>#VALUE!</v>
      </c>
      <c r="AL58" s="2" t="str">
        <f t="shared" si="18"/>
        <v/>
      </c>
      <c r="AM58" s="2" t="str">
        <f t="shared" si="19"/>
        <v/>
      </c>
      <c r="AN58" s="2" t="str">
        <f t="shared" si="20"/>
        <v/>
      </c>
      <c r="AO58" s="2" t="str">
        <f t="shared" si="22"/>
        <v/>
      </c>
      <c r="AP58" s="2" t="str">
        <f t="shared" si="8"/>
        <v/>
      </c>
      <c r="AQ58" s="2" t="str">
        <f t="shared" si="21"/>
        <v/>
      </c>
      <c r="AT58" s="2" t="str">
        <f t="shared" si="29"/>
        <v/>
      </c>
      <c r="AU58" s="2" t="str">
        <f t="shared" si="24"/>
        <v/>
      </c>
      <c r="AV58" s="2" t="str">
        <f t="shared" si="25"/>
        <v/>
      </c>
      <c r="AW58" s="2" t="str">
        <f t="shared" si="26"/>
        <v/>
      </c>
      <c r="AX58" s="2" t="str">
        <f t="shared" si="27"/>
        <v/>
      </c>
    </row>
    <row r="59" spans="1:50" x14ac:dyDescent="0.25">
      <c r="A59" s="751">
        <v>51</v>
      </c>
      <c r="B59" s="345"/>
      <c r="C59" s="55"/>
      <c r="D59" s="5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AF59" s="2">
        <f t="shared" si="14"/>
        <v>0</v>
      </c>
      <c r="AG59" s="2" t="str">
        <f t="shared" si="6"/>
        <v/>
      </c>
      <c r="AH59" s="2" t="str">
        <f t="shared" si="7"/>
        <v/>
      </c>
      <c r="AI59" s="2" t="str">
        <f t="shared" si="15"/>
        <v/>
      </c>
      <c r="AJ59" s="2" t="str">
        <f t="shared" si="16"/>
        <v/>
      </c>
      <c r="AK59" s="2" t="e">
        <f t="shared" si="17"/>
        <v>#VALUE!</v>
      </c>
      <c r="AL59" s="2" t="str">
        <f t="shared" si="18"/>
        <v/>
      </c>
      <c r="AM59" s="2" t="str">
        <f t="shared" si="19"/>
        <v/>
      </c>
      <c r="AN59" s="2" t="str">
        <f t="shared" si="20"/>
        <v/>
      </c>
      <c r="AO59" s="2" t="str">
        <f t="shared" si="22"/>
        <v/>
      </c>
      <c r="AP59" s="2" t="str">
        <f t="shared" si="8"/>
        <v/>
      </c>
      <c r="AQ59" s="2" t="str">
        <f t="shared" si="21"/>
        <v/>
      </c>
      <c r="AT59" s="2" t="str">
        <f t="shared" si="29"/>
        <v/>
      </c>
      <c r="AU59" s="2" t="str">
        <f t="shared" si="24"/>
        <v/>
      </c>
      <c r="AV59" s="2" t="str">
        <f t="shared" si="25"/>
        <v/>
      </c>
      <c r="AW59" s="2" t="str">
        <f t="shared" si="26"/>
        <v/>
      </c>
      <c r="AX59" s="2" t="str">
        <f t="shared" si="27"/>
        <v/>
      </c>
    </row>
    <row r="60" spans="1:50" x14ac:dyDescent="0.25">
      <c r="A60" s="751">
        <v>52</v>
      </c>
      <c r="B60" s="345"/>
      <c r="C60" s="55"/>
      <c r="D60" s="5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AF60" s="2">
        <f t="shared" si="14"/>
        <v>0</v>
      </c>
      <c r="AG60" s="2" t="str">
        <f t="shared" si="6"/>
        <v/>
      </c>
      <c r="AH60" s="2" t="str">
        <f t="shared" si="7"/>
        <v/>
      </c>
      <c r="AI60" s="2" t="str">
        <f t="shared" si="15"/>
        <v/>
      </c>
      <c r="AJ60" s="2" t="str">
        <f t="shared" si="16"/>
        <v/>
      </c>
      <c r="AK60" s="2" t="e">
        <f t="shared" si="17"/>
        <v>#VALUE!</v>
      </c>
      <c r="AL60" s="2" t="str">
        <f t="shared" si="18"/>
        <v/>
      </c>
      <c r="AM60" s="2" t="str">
        <f t="shared" si="19"/>
        <v/>
      </c>
      <c r="AN60" s="2" t="str">
        <f t="shared" si="20"/>
        <v/>
      </c>
      <c r="AO60" s="2" t="str">
        <f t="shared" si="22"/>
        <v/>
      </c>
      <c r="AP60" s="2" t="str">
        <f t="shared" si="8"/>
        <v/>
      </c>
      <c r="AQ60" s="2" t="str">
        <f t="shared" si="21"/>
        <v/>
      </c>
      <c r="AT60" s="2" t="str">
        <f t="shared" si="29"/>
        <v/>
      </c>
      <c r="AU60" s="2" t="str">
        <f t="shared" si="24"/>
        <v/>
      </c>
      <c r="AV60" s="2" t="str">
        <f t="shared" si="25"/>
        <v/>
      </c>
      <c r="AW60" s="2" t="str">
        <f t="shared" si="26"/>
        <v/>
      </c>
      <c r="AX60" s="2" t="str">
        <f t="shared" si="27"/>
        <v/>
      </c>
    </row>
    <row r="61" spans="1:50" x14ac:dyDescent="0.25">
      <c r="A61" s="751">
        <v>53</v>
      </c>
      <c r="B61" s="345"/>
      <c r="C61" s="55"/>
      <c r="D61" s="5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AF61" s="2">
        <f t="shared" si="14"/>
        <v>0</v>
      </c>
      <c r="AG61" s="2" t="str">
        <f t="shared" si="6"/>
        <v/>
      </c>
      <c r="AH61" s="2" t="str">
        <f t="shared" si="7"/>
        <v/>
      </c>
      <c r="AI61" s="2" t="str">
        <f t="shared" si="15"/>
        <v/>
      </c>
      <c r="AJ61" s="2" t="str">
        <f t="shared" si="16"/>
        <v/>
      </c>
      <c r="AK61" s="2" t="e">
        <f t="shared" si="17"/>
        <v>#VALUE!</v>
      </c>
      <c r="AL61" s="2" t="str">
        <f t="shared" si="18"/>
        <v/>
      </c>
      <c r="AM61" s="2" t="str">
        <f t="shared" si="19"/>
        <v/>
      </c>
      <c r="AN61" s="2" t="str">
        <f t="shared" si="20"/>
        <v/>
      </c>
      <c r="AO61" s="2" t="str">
        <f t="shared" si="22"/>
        <v/>
      </c>
      <c r="AP61" s="2" t="str">
        <f t="shared" si="8"/>
        <v/>
      </c>
      <c r="AQ61" s="2" t="str">
        <f t="shared" si="21"/>
        <v/>
      </c>
      <c r="AT61" s="2" t="str">
        <f t="shared" si="29"/>
        <v/>
      </c>
      <c r="AU61" s="2" t="str">
        <f t="shared" si="24"/>
        <v/>
      </c>
      <c r="AV61" s="2" t="str">
        <f t="shared" si="25"/>
        <v/>
      </c>
      <c r="AW61" s="2" t="str">
        <f t="shared" si="26"/>
        <v/>
      </c>
      <c r="AX61" s="2" t="str">
        <f t="shared" si="27"/>
        <v/>
      </c>
    </row>
    <row r="62" spans="1:50" x14ac:dyDescent="0.25">
      <c r="A62" s="751">
        <v>54</v>
      </c>
      <c r="B62" s="345"/>
      <c r="C62" s="55"/>
      <c r="D62" s="5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AF62" s="2">
        <f t="shared" si="14"/>
        <v>0</v>
      </c>
      <c r="AG62" s="2" t="str">
        <f t="shared" si="6"/>
        <v/>
      </c>
      <c r="AH62" s="2" t="str">
        <f t="shared" si="7"/>
        <v/>
      </c>
      <c r="AI62" s="2" t="str">
        <f t="shared" si="15"/>
        <v/>
      </c>
      <c r="AJ62" s="2" t="str">
        <f t="shared" si="16"/>
        <v/>
      </c>
      <c r="AK62" s="2" t="e">
        <f t="shared" si="17"/>
        <v>#VALUE!</v>
      </c>
      <c r="AL62" s="2" t="str">
        <f t="shared" si="18"/>
        <v/>
      </c>
      <c r="AM62" s="2" t="str">
        <f t="shared" si="19"/>
        <v/>
      </c>
      <c r="AN62" s="2" t="str">
        <f t="shared" si="20"/>
        <v/>
      </c>
      <c r="AO62" s="2" t="str">
        <f t="shared" si="22"/>
        <v/>
      </c>
      <c r="AP62" s="2" t="str">
        <f t="shared" si="8"/>
        <v/>
      </c>
      <c r="AQ62" s="2" t="str">
        <f t="shared" si="21"/>
        <v/>
      </c>
      <c r="AT62" s="2" t="str">
        <f t="shared" si="29"/>
        <v/>
      </c>
      <c r="AU62" s="2" t="str">
        <f t="shared" si="24"/>
        <v/>
      </c>
      <c r="AV62" s="2" t="str">
        <f t="shared" si="25"/>
        <v/>
      </c>
      <c r="AW62" s="2" t="str">
        <f t="shared" si="26"/>
        <v/>
      </c>
      <c r="AX62" s="2" t="str">
        <f t="shared" si="27"/>
        <v/>
      </c>
    </row>
    <row r="63" spans="1:50" x14ac:dyDescent="0.25">
      <c r="A63" s="751">
        <v>55</v>
      </c>
      <c r="B63" s="345"/>
      <c r="C63" s="55"/>
      <c r="D63" s="5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AF63" s="2">
        <f t="shared" si="14"/>
        <v>0</v>
      </c>
      <c r="AG63" s="2" t="str">
        <f t="shared" si="6"/>
        <v/>
      </c>
      <c r="AH63" s="2" t="str">
        <f t="shared" si="7"/>
        <v/>
      </c>
      <c r="AI63" s="2" t="str">
        <f t="shared" si="15"/>
        <v/>
      </c>
      <c r="AJ63" s="2" t="str">
        <f t="shared" si="16"/>
        <v/>
      </c>
      <c r="AK63" s="2" t="e">
        <f t="shared" si="17"/>
        <v>#VALUE!</v>
      </c>
      <c r="AL63" s="2" t="str">
        <f t="shared" si="18"/>
        <v/>
      </c>
      <c r="AM63" s="2" t="str">
        <f t="shared" si="19"/>
        <v/>
      </c>
      <c r="AN63" s="2" t="str">
        <f t="shared" si="20"/>
        <v/>
      </c>
      <c r="AO63" s="2" t="str">
        <f t="shared" si="22"/>
        <v/>
      </c>
      <c r="AP63" s="2" t="str">
        <f t="shared" si="8"/>
        <v/>
      </c>
      <c r="AQ63" s="2" t="str">
        <f t="shared" si="21"/>
        <v/>
      </c>
      <c r="AT63" s="2" t="str">
        <f t="shared" si="29"/>
        <v/>
      </c>
      <c r="AU63" s="2" t="str">
        <f t="shared" si="24"/>
        <v/>
      </c>
      <c r="AV63" s="2" t="str">
        <f t="shared" si="25"/>
        <v/>
      </c>
      <c r="AW63" s="2" t="str">
        <f t="shared" si="26"/>
        <v/>
      </c>
      <c r="AX63" s="2" t="str">
        <f t="shared" si="27"/>
        <v/>
      </c>
    </row>
    <row r="64" spans="1:50" x14ac:dyDescent="0.25">
      <c r="A64" s="751">
        <v>56</v>
      </c>
      <c r="B64" s="345"/>
      <c r="C64" s="55"/>
      <c r="D64" s="5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AF64" s="2">
        <f t="shared" si="14"/>
        <v>0</v>
      </c>
      <c r="AG64" s="2" t="str">
        <f t="shared" si="6"/>
        <v/>
      </c>
      <c r="AH64" s="2" t="str">
        <f t="shared" si="7"/>
        <v/>
      </c>
      <c r="AI64" s="2" t="str">
        <f t="shared" si="15"/>
        <v/>
      </c>
      <c r="AJ64" s="2" t="str">
        <f t="shared" si="16"/>
        <v/>
      </c>
      <c r="AK64" s="2" t="e">
        <f t="shared" si="17"/>
        <v>#VALUE!</v>
      </c>
      <c r="AL64" s="2" t="str">
        <f t="shared" si="18"/>
        <v/>
      </c>
      <c r="AM64" s="2" t="str">
        <f t="shared" si="19"/>
        <v/>
      </c>
      <c r="AN64" s="2" t="str">
        <f t="shared" si="20"/>
        <v/>
      </c>
      <c r="AO64" s="2" t="str">
        <f t="shared" si="22"/>
        <v/>
      </c>
      <c r="AP64" s="2" t="str">
        <f t="shared" si="8"/>
        <v/>
      </c>
      <c r="AQ64" s="2" t="str">
        <f t="shared" si="21"/>
        <v/>
      </c>
      <c r="AT64" s="2" t="str">
        <f t="shared" si="29"/>
        <v/>
      </c>
      <c r="AU64" s="2" t="str">
        <f t="shared" si="24"/>
        <v/>
      </c>
      <c r="AV64" s="2" t="str">
        <f t="shared" si="25"/>
        <v/>
      </c>
      <c r="AW64" s="2" t="str">
        <f t="shared" si="26"/>
        <v/>
      </c>
      <c r="AX64" s="2" t="str">
        <f t="shared" si="27"/>
        <v/>
      </c>
    </row>
    <row r="65" spans="1:50" x14ac:dyDescent="0.25">
      <c r="A65" s="751">
        <v>57</v>
      </c>
      <c r="B65" s="345"/>
      <c r="C65" s="55"/>
      <c r="D65" s="5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AF65" s="2">
        <f t="shared" si="14"/>
        <v>0</v>
      </c>
      <c r="AG65" s="2" t="str">
        <f t="shared" si="6"/>
        <v/>
      </c>
      <c r="AH65" s="2" t="str">
        <f t="shared" si="7"/>
        <v/>
      </c>
      <c r="AI65" s="2" t="str">
        <f t="shared" si="15"/>
        <v/>
      </c>
      <c r="AJ65" s="2" t="str">
        <f t="shared" si="16"/>
        <v/>
      </c>
      <c r="AK65" s="2" t="e">
        <f t="shared" si="17"/>
        <v>#VALUE!</v>
      </c>
      <c r="AL65" s="2" t="str">
        <f t="shared" si="18"/>
        <v/>
      </c>
      <c r="AM65" s="2" t="str">
        <f t="shared" si="19"/>
        <v/>
      </c>
      <c r="AN65" s="2" t="str">
        <f t="shared" si="20"/>
        <v/>
      </c>
      <c r="AO65" s="2" t="str">
        <f t="shared" si="22"/>
        <v/>
      </c>
      <c r="AP65" s="2" t="str">
        <f t="shared" si="8"/>
        <v/>
      </c>
      <c r="AQ65" s="2" t="str">
        <f t="shared" si="21"/>
        <v/>
      </c>
      <c r="AT65" s="2" t="str">
        <f t="shared" si="29"/>
        <v/>
      </c>
      <c r="AU65" s="2" t="str">
        <f t="shared" si="24"/>
        <v/>
      </c>
      <c r="AV65" s="2" t="str">
        <f t="shared" si="25"/>
        <v/>
      </c>
      <c r="AW65" s="2" t="str">
        <f t="shared" si="26"/>
        <v/>
      </c>
      <c r="AX65" s="2" t="str">
        <f t="shared" si="27"/>
        <v/>
      </c>
    </row>
    <row r="66" spans="1:50" x14ac:dyDescent="0.25">
      <c r="A66" s="751">
        <v>58</v>
      </c>
      <c r="B66" s="345"/>
      <c r="C66" s="55"/>
      <c r="D66" s="5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AF66" s="2">
        <f t="shared" si="14"/>
        <v>0</v>
      </c>
      <c r="AG66" s="2" t="str">
        <f t="shared" si="6"/>
        <v/>
      </c>
      <c r="AH66" s="2" t="str">
        <f t="shared" si="7"/>
        <v/>
      </c>
      <c r="AI66" s="2" t="str">
        <f t="shared" si="15"/>
        <v/>
      </c>
      <c r="AJ66" s="2" t="str">
        <f t="shared" si="16"/>
        <v/>
      </c>
      <c r="AK66" s="2" t="e">
        <f t="shared" si="17"/>
        <v>#VALUE!</v>
      </c>
      <c r="AL66" s="2" t="str">
        <f t="shared" si="18"/>
        <v/>
      </c>
      <c r="AM66" s="2" t="str">
        <f t="shared" si="19"/>
        <v/>
      </c>
      <c r="AN66" s="2" t="str">
        <f t="shared" si="20"/>
        <v/>
      </c>
      <c r="AO66" s="2" t="str">
        <f t="shared" si="22"/>
        <v/>
      </c>
      <c r="AP66" s="2" t="str">
        <f t="shared" si="8"/>
        <v/>
      </c>
      <c r="AQ66" s="2" t="str">
        <f t="shared" si="21"/>
        <v/>
      </c>
      <c r="AT66" s="2" t="str">
        <f t="shared" si="29"/>
        <v/>
      </c>
      <c r="AU66" s="2" t="str">
        <f t="shared" si="24"/>
        <v/>
      </c>
      <c r="AV66" s="2" t="str">
        <f t="shared" si="25"/>
        <v/>
      </c>
      <c r="AW66" s="2" t="str">
        <f t="shared" si="26"/>
        <v/>
      </c>
      <c r="AX66" s="2" t="str">
        <f t="shared" si="27"/>
        <v/>
      </c>
    </row>
    <row r="67" spans="1:50" x14ac:dyDescent="0.25">
      <c r="A67" s="751">
        <v>59</v>
      </c>
      <c r="B67" s="345"/>
      <c r="C67" s="55"/>
      <c r="D67" s="5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AF67" s="2">
        <f t="shared" si="14"/>
        <v>0</v>
      </c>
      <c r="AG67" s="2" t="str">
        <f t="shared" si="6"/>
        <v/>
      </c>
      <c r="AH67" s="2" t="str">
        <f t="shared" si="7"/>
        <v/>
      </c>
      <c r="AI67" s="2" t="str">
        <f t="shared" si="15"/>
        <v/>
      </c>
      <c r="AJ67" s="2" t="str">
        <f t="shared" si="16"/>
        <v/>
      </c>
      <c r="AK67" s="2" t="e">
        <f t="shared" si="17"/>
        <v>#VALUE!</v>
      </c>
      <c r="AL67" s="2" t="str">
        <f t="shared" si="18"/>
        <v/>
      </c>
      <c r="AM67" s="2" t="str">
        <f t="shared" si="19"/>
        <v/>
      </c>
      <c r="AN67" s="2" t="str">
        <f t="shared" si="20"/>
        <v/>
      </c>
      <c r="AO67" s="2" t="str">
        <f t="shared" si="22"/>
        <v/>
      </c>
      <c r="AP67" s="2" t="str">
        <f t="shared" si="8"/>
        <v/>
      </c>
      <c r="AQ67" s="2" t="str">
        <f t="shared" si="21"/>
        <v/>
      </c>
      <c r="AT67" s="2" t="str">
        <f t="shared" si="29"/>
        <v/>
      </c>
      <c r="AU67" s="2" t="str">
        <f t="shared" si="24"/>
        <v/>
      </c>
      <c r="AV67" s="2" t="str">
        <f t="shared" si="25"/>
        <v/>
      </c>
      <c r="AW67" s="2" t="str">
        <f t="shared" si="26"/>
        <v/>
      </c>
      <c r="AX67" s="2" t="str">
        <f t="shared" si="27"/>
        <v/>
      </c>
    </row>
    <row r="68" spans="1:50" x14ac:dyDescent="0.25">
      <c r="A68" s="751">
        <v>60</v>
      </c>
      <c r="B68" s="345"/>
      <c r="C68" s="55"/>
      <c r="D68" s="5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AF68" s="2">
        <f t="shared" si="14"/>
        <v>0</v>
      </c>
      <c r="AG68" s="2" t="str">
        <f t="shared" si="6"/>
        <v/>
      </c>
      <c r="AH68" s="2" t="str">
        <f t="shared" si="7"/>
        <v/>
      </c>
      <c r="AI68" s="2" t="str">
        <f t="shared" si="15"/>
        <v/>
      </c>
      <c r="AJ68" s="2" t="str">
        <f t="shared" si="16"/>
        <v/>
      </c>
      <c r="AK68" s="2" t="e">
        <f t="shared" si="17"/>
        <v>#VALUE!</v>
      </c>
      <c r="AL68" s="2" t="str">
        <f t="shared" si="18"/>
        <v/>
      </c>
      <c r="AM68" s="2" t="str">
        <f t="shared" si="19"/>
        <v/>
      </c>
      <c r="AN68" s="2" t="str">
        <f t="shared" si="20"/>
        <v/>
      </c>
      <c r="AO68" s="2" t="str">
        <f t="shared" si="22"/>
        <v/>
      </c>
      <c r="AP68" s="2" t="str">
        <f t="shared" si="8"/>
        <v/>
      </c>
      <c r="AQ68" s="2" t="str">
        <f t="shared" si="21"/>
        <v/>
      </c>
      <c r="AT68" s="2" t="str">
        <f t="shared" si="29"/>
        <v/>
      </c>
      <c r="AU68" s="2" t="str">
        <f t="shared" si="24"/>
        <v/>
      </c>
      <c r="AV68" s="2" t="str">
        <f t="shared" si="25"/>
        <v/>
      </c>
      <c r="AW68" s="2" t="str">
        <f t="shared" si="26"/>
        <v/>
      </c>
      <c r="AX68" s="2" t="str">
        <f t="shared" si="27"/>
        <v/>
      </c>
    </row>
    <row r="69" spans="1:50" x14ac:dyDescent="0.25">
      <c r="A69" s="751">
        <v>61</v>
      </c>
      <c r="B69" s="345"/>
      <c r="C69" s="55"/>
      <c r="D69" s="5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AF69" s="2">
        <f t="shared" si="14"/>
        <v>0</v>
      </c>
      <c r="AG69" s="2" t="str">
        <f t="shared" si="6"/>
        <v/>
      </c>
      <c r="AH69" s="2" t="str">
        <f t="shared" si="7"/>
        <v/>
      </c>
      <c r="AI69" s="2" t="str">
        <f t="shared" si="15"/>
        <v/>
      </c>
      <c r="AJ69" s="2" t="str">
        <f t="shared" si="16"/>
        <v/>
      </c>
      <c r="AK69" s="2" t="e">
        <f t="shared" si="17"/>
        <v>#VALUE!</v>
      </c>
      <c r="AL69" s="2" t="str">
        <f t="shared" si="18"/>
        <v/>
      </c>
      <c r="AM69" s="2" t="str">
        <f t="shared" si="19"/>
        <v/>
      </c>
      <c r="AN69" s="2" t="str">
        <f t="shared" si="20"/>
        <v/>
      </c>
      <c r="AO69" s="2" t="str">
        <f t="shared" si="22"/>
        <v/>
      </c>
      <c r="AP69" s="2" t="str">
        <f t="shared" si="8"/>
        <v/>
      </c>
      <c r="AQ69" s="2" t="str">
        <f t="shared" si="21"/>
        <v/>
      </c>
      <c r="AT69" s="2" t="str">
        <f t="shared" si="29"/>
        <v/>
      </c>
      <c r="AU69" s="2" t="str">
        <f t="shared" si="24"/>
        <v/>
      </c>
      <c r="AV69" s="2" t="str">
        <f t="shared" si="25"/>
        <v/>
      </c>
      <c r="AW69" s="2" t="str">
        <f t="shared" si="26"/>
        <v/>
      </c>
      <c r="AX69" s="2" t="str">
        <f t="shared" si="27"/>
        <v/>
      </c>
    </row>
    <row r="70" spans="1:50" x14ac:dyDescent="0.25">
      <c r="A70" s="751">
        <v>62</v>
      </c>
      <c r="B70" s="345"/>
      <c r="C70" s="55"/>
      <c r="D70" s="5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AF70" s="2">
        <f t="shared" si="14"/>
        <v>0</v>
      </c>
      <c r="AG70" s="2" t="str">
        <f t="shared" si="6"/>
        <v/>
      </c>
      <c r="AH70" s="2" t="str">
        <f t="shared" si="7"/>
        <v/>
      </c>
      <c r="AI70" s="2" t="str">
        <f t="shared" si="15"/>
        <v/>
      </c>
      <c r="AJ70" s="2" t="str">
        <f t="shared" si="16"/>
        <v/>
      </c>
      <c r="AK70" s="2" t="e">
        <f t="shared" si="17"/>
        <v>#VALUE!</v>
      </c>
      <c r="AL70" s="2" t="str">
        <f t="shared" si="18"/>
        <v/>
      </c>
      <c r="AM70" s="2" t="str">
        <f t="shared" si="19"/>
        <v/>
      </c>
      <c r="AN70" s="2" t="str">
        <f t="shared" si="20"/>
        <v/>
      </c>
      <c r="AO70" s="2" t="str">
        <f t="shared" si="22"/>
        <v/>
      </c>
      <c r="AP70" s="2" t="str">
        <f t="shared" si="8"/>
        <v/>
      </c>
      <c r="AQ70" s="2" t="str">
        <f t="shared" si="21"/>
        <v/>
      </c>
      <c r="AT70" s="2" t="str">
        <f t="shared" si="29"/>
        <v/>
      </c>
      <c r="AU70" s="2" t="str">
        <f t="shared" si="24"/>
        <v/>
      </c>
      <c r="AV70" s="2" t="str">
        <f t="shared" si="25"/>
        <v/>
      </c>
      <c r="AW70" s="2" t="str">
        <f t="shared" si="26"/>
        <v/>
      </c>
      <c r="AX70" s="2" t="str">
        <f t="shared" si="27"/>
        <v/>
      </c>
    </row>
    <row r="71" spans="1:50" x14ac:dyDescent="0.25">
      <c r="A71" s="751">
        <v>63</v>
      </c>
      <c r="B71" s="345"/>
      <c r="C71" s="55"/>
      <c r="D71" s="5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AF71" s="2">
        <f t="shared" si="14"/>
        <v>0</v>
      </c>
      <c r="AG71" s="2" t="str">
        <f t="shared" si="6"/>
        <v/>
      </c>
      <c r="AH71" s="2" t="str">
        <f t="shared" si="7"/>
        <v/>
      </c>
      <c r="AI71" s="2" t="str">
        <f t="shared" si="15"/>
        <v/>
      </c>
      <c r="AJ71" s="2" t="str">
        <f t="shared" si="16"/>
        <v/>
      </c>
      <c r="AK71" s="2" t="e">
        <f t="shared" si="17"/>
        <v>#VALUE!</v>
      </c>
      <c r="AL71" s="2" t="str">
        <f t="shared" si="18"/>
        <v/>
      </c>
      <c r="AM71" s="2" t="str">
        <f t="shared" si="19"/>
        <v/>
      </c>
      <c r="AN71" s="2" t="str">
        <f t="shared" si="20"/>
        <v/>
      </c>
      <c r="AO71" s="2" t="str">
        <f t="shared" si="22"/>
        <v/>
      </c>
      <c r="AP71" s="2" t="str">
        <f t="shared" si="8"/>
        <v/>
      </c>
      <c r="AQ71" s="2" t="str">
        <f t="shared" si="21"/>
        <v/>
      </c>
      <c r="AT71" s="2" t="str">
        <f t="shared" si="29"/>
        <v/>
      </c>
      <c r="AU71" s="2" t="str">
        <f t="shared" si="24"/>
        <v/>
      </c>
      <c r="AV71" s="2" t="str">
        <f t="shared" si="25"/>
        <v/>
      </c>
      <c r="AW71" s="2" t="str">
        <f t="shared" si="26"/>
        <v/>
      </c>
      <c r="AX71" s="2" t="str">
        <f t="shared" si="27"/>
        <v/>
      </c>
    </row>
    <row r="72" spans="1:50" x14ac:dyDescent="0.25">
      <c r="A72" s="751">
        <v>64</v>
      </c>
      <c r="B72" s="345"/>
      <c r="C72" s="55"/>
      <c r="D72" s="5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AF72" s="2">
        <f t="shared" si="14"/>
        <v>0</v>
      </c>
      <c r="AG72" s="2" t="str">
        <f t="shared" si="6"/>
        <v/>
      </c>
      <c r="AH72" s="2" t="str">
        <f t="shared" si="7"/>
        <v/>
      </c>
      <c r="AI72" s="2" t="str">
        <f t="shared" si="15"/>
        <v/>
      </c>
      <c r="AJ72" s="2" t="str">
        <f t="shared" si="16"/>
        <v/>
      </c>
      <c r="AK72" s="2" t="e">
        <f t="shared" si="17"/>
        <v>#VALUE!</v>
      </c>
      <c r="AL72" s="2" t="str">
        <f t="shared" si="18"/>
        <v/>
      </c>
      <c r="AM72" s="2" t="str">
        <f t="shared" si="19"/>
        <v/>
      </c>
      <c r="AN72" s="2" t="str">
        <f t="shared" si="20"/>
        <v/>
      </c>
      <c r="AO72" s="2" t="str">
        <f t="shared" si="22"/>
        <v/>
      </c>
      <c r="AP72" s="2" t="str">
        <f t="shared" si="8"/>
        <v/>
      </c>
      <c r="AQ72" s="2" t="str">
        <f t="shared" si="21"/>
        <v/>
      </c>
      <c r="AT72" s="2" t="str">
        <f t="shared" si="29"/>
        <v/>
      </c>
      <c r="AU72" s="2" t="str">
        <f t="shared" si="24"/>
        <v/>
      </c>
      <c r="AV72" s="2" t="str">
        <f t="shared" si="25"/>
        <v/>
      </c>
      <c r="AW72" s="2" t="str">
        <f t="shared" si="26"/>
        <v/>
      </c>
      <c r="AX72" s="2" t="str">
        <f t="shared" si="27"/>
        <v/>
      </c>
    </row>
    <row r="73" spans="1:50" x14ac:dyDescent="0.25">
      <c r="A73" s="751">
        <v>65</v>
      </c>
      <c r="B73" s="345"/>
      <c r="C73" s="55"/>
      <c r="D73" s="5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AF73" s="2">
        <f t="shared" si="14"/>
        <v>0</v>
      </c>
      <c r="AG73" s="2" t="str">
        <f t="shared" ref="AG73:AG136" si="30">IF(AND(B73&lt;&gt;"",C73&lt;&gt;"",D73&lt;&gt;""),_xlfn.RANK.AVG(C73,C:C,1),"")</f>
        <v/>
      </c>
      <c r="AH73" s="2" t="str">
        <f t="shared" ref="AH73:AH136" si="31">IF(AND(B73&lt;&gt;"",C73&lt;&gt;"",D73&lt;&gt;""),_xlfn.RANK.AVG(D73,D:D,1),"")</f>
        <v/>
      </c>
      <c r="AI73" s="2" t="str">
        <f t="shared" si="15"/>
        <v/>
      </c>
      <c r="AJ73" s="2" t="str">
        <f t="shared" si="16"/>
        <v/>
      </c>
      <c r="AK73" s="2" t="e">
        <f t="shared" si="17"/>
        <v>#VALUE!</v>
      </c>
      <c r="AL73" s="2" t="str">
        <f t="shared" si="18"/>
        <v/>
      </c>
      <c r="AM73" s="2" t="str">
        <f t="shared" si="19"/>
        <v/>
      </c>
      <c r="AN73" s="2" t="str">
        <f t="shared" si="20"/>
        <v/>
      </c>
      <c r="AO73" s="2" t="str">
        <f t="shared" si="22"/>
        <v/>
      </c>
      <c r="AP73" s="2" t="str">
        <f t="shared" ref="AP73:AP136" si="32">IF(AO73="","",_xlfn.RANK.AVG(AO73,AO:AO,1))</f>
        <v/>
      </c>
      <c r="AQ73" s="2" t="str">
        <f t="shared" si="21"/>
        <v/>
      </c>
      <c r="AT73" s="2" t="str">
        <f t="shared" si="29"/>
        <v/>
      </c>
      <c r="AU73" s="2" t="str">
        <f t="shared" ref="AU73:AU136" si="33">IF(B73=2,D73,"")</f>
        <v/>
      </c>
      <c r="AV73" s="2" t="str">
        <f t="shared" ref="AV73:AV136" si="34">IF(AND(B73&lt;&gt;"",AT73&lt;&gt;"",AU73&lt;&gt;""),AU73-AT73,"")</f>
        <v/>
      </c>
      <c r="AW73" s="2" t="str">
        <f t="shared" ref="AW73:AW136" si="35">IF(AV73="","",IF(AV73=0,"",ABS(AV73)))</f>
        <v/>
      </c>
      <c r="AX73" s="2" t="str">
        <f t="shared" si="27"/>
        <v/>
      </c>
    </row>
    <row r="74" spans="1:50" x14ac:dyDescent="0.25">
      <c r="A74" s="751">
        <v>66</v>
      </c>
      <c r="B74" s="753"/>
      <c r="C74" s="754"/>
      <c r="D74" s="75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AF74" s="2">
        <f t="shared" ref="AF74:AF137" si="36">C74-D74</f>
        <v>0</v>
      </c>
      <c r="AG74" s="2" t="str">
        <f t="shared" si="30"/>
        <v/>
      </c>
      <c r="AH74" s="2" t="str">
        <f t="shared" si="31"/>
        <v/>
      </c>
      <c r="AI74" s="2" t="str">
        <f t="shared" ref="AI74:AI137" si="37">IF(AND(AG74&lt;&gt;"",AH74&lt;&gt;""),D74-C74,"")</f>
        <v/>
      </c>
      <c r="AJ74" s="2" t="str">
        <f t="shared" ref="AJ74:AJ137" si="38">IF(OR(B74&lt;&gt;"",C74&lt;&gt;"",D74&lt;&gt;""),D74-C74,"")</f>
        <v/>
      </c>
      <c r="AK74" s="2" t="e">
        <f t="shared" ref="AK74:AK137" si="39">_xlfn.RANK.AVG(AJ74,AJ:AJ,1)</f>
        <v>#VALUE!</v>
      </c>
      <c r="AL74" s="2" t="str">
        <f t="shared" ref="AL74:AL137" si="40">IF(B74=1,C74,"")</f>
        <v/>
      </c>
      <c r="AM74" s="2" t="str">
        <f t="shared" ref="AM74:AM137" si="41">IF(B74=1,D74,"")</f>
        <v/>
      </c>
      <c r="AN74" s="2" t="str">
        <f t="shared" ref="AN74:AN137" si="42">IF(AND(B74&lt;&gt;"",AL74&lt;&gt;"",AM74&lt;&gt;""),AM74-AL74,"")</f>
        <v/>
      </c>
      <c r="AO74" s="2" t="str">
        <f t="shared" si="22"/>
        <v/>
      </c>
      <c r="AP74" s="2" t="str">
        <f t="shared" si="32"/>
        <v/>
      </c>
      <c r="AQ74" s="2" t="str">
        <f t="shared" ref="AQ74:AQ137" si="43">IF(AN74=0,0,IF(AN74&lt;0,-AP74,IF(AN74&gt;0,AP74,"")))</f>
        <v/>
      </c>
      <c r="AT74" s="2" t="str">
        <f t="shared" si="29"/>
        <v/>
      </c>
      <c r="AU74" s="2" t="str">
        <f t="shared" si="33"/>
        <v/>
      </c>
      <c r="AV74" s="2" t="str">
        <f t="shared" si="34"/>
        <v/>
      </c>
      <c r="AW74" s="2" t="str">
        <f t="shared" si="35"/>
        <v/>
      </c>
      <c r="AX74" s="2" t="str">
        <f t="shared" si="27"/>
        <v/>
      </c>
    </row>
    <row r="75" spans="1:50" x14ac:dyDescent="0.25">
      <c r="A75" s="751">
        <v>67</v>
      </c>
      <c r="B75" s="753"/>
      <c r="C75" s="754"/>
      <c r="D75" s="75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AF75" s="2">
        <f t="shared" si="36"/>
        <v>0</v>
      </c>
      <c r="AG75" s="2" t="str">
        <f t="shared" si="30"/>
        <v/>
      </c>
      <c r="AH75" s="2" t="str">
        <f t="shared" si="31"/>
        <v/>
      </c>
      <c r="AI75" s="2" t="str">
        <f t="shared" si="37"/>
        <v/>
      </c>
      <c r="AJ75" s="2" t="str">
        <f t="shared" si="38"/>
        <v/>
      </c>
      <c r="AK75" s="2" t="e">
        <f t="shared" si="39"/>
        <v>#VALUE!</v>
      </c>
      <c r="AL75" s="2" t="str">
        <f t="shared" si="40"/>
        <v/>
      </c>
      <c r="AM75" s="2" t="str">
        <f t="shared" si="41"/>
        <v/>
      </c>
      <c r="AN75" s="2" t="str">
        <f t="shared" si="42"/>
        <v/>
      </c>
      <c r="AO75" s="2" t="str">
        <f t="shared" ref="AO75:AO138" si="44">IF(AN75="","",IF(AN75=0,"",ABS(AN75)))</f>
        <v/>
      </c>
      <c r="AP75" s="2" t="str">
        <f t="shared" si="32"/>
        <v/>
      </c>
      <c r="AQ75" s="2" t="str">
        <f t="shared" si="43"/>
        <v/>
      </c>
      <c r="AT75" s="2" t="str">
        <f t="shared" si="29"/>
        <v/>
      </c>
      <c r="AU75" s="2" t="str">
        <f t="shared" si="33"/>
        <v/>
      </c>
      <c r="AV75" s="2" t="str">
        <f t="shared" si="34"/>
        <v/>
      </c>
      <c r="AW75" s="2" t="str">
        <f t="shared" si="35"/>
        <v/>
      </c>
      <c r="AX75" s="2" t="str">
        <f t="shared" si="27"/>
        <v/>
      </c>
    </row>
    <row r="76" spans="1:50" x14ac:dyDescent="0.25">
      <c r="A76" s="751">
        <v>68</v>
      </c>
      <c r="B76" s="753"/>
      <c r="C76" s="754"/>
      <c r="D76" s="75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AF76" s="2">
        <f t="shared" si="36"/>
        <v>0</v>
      </c>
      <c r="AG76" s="2" t="str">
        <f t="shared" si="30"/>
        <v/>
      </c>
      <c r="AH76" s="2" t="str">
        <f t="shared" si="31"/>
        <v/>
      </c>
      <c r="AI76" s="2" t="str">
        <f t="shared" si="37"/>
        <v/>
      </c>
      <c r="AJ76" s="2" t="str">
        <f t="shared" si="38"/>
        <v/>
      </c>
      <c r="AK76" s="2" t="e">
        <f t="shared" si="39"/>
        <v>#VALUE!</v>
      </c>
      <c r="AL76" s="2" t="str">
        <f t="shared" si="40"/>
        <v/>
      </c>
      <c r="AM76" s="2" t="str">
        <f t="shared" si="41"/>
        <v/>
      </c>
      <c r="AN76" s="2" t="str">
        <f t="shared" si="42"/>
        <v/>
      </c>
      <c r="AO76" s="2" t="str">
        <f t="shared" si="44"/>
        <v/>
      </c>
      <c r="AP76" s="2" t="str">
        <f t="shared" si="32"/>
        <v/>
      </c>
      <c r="AQ76" s="2" t="str">
        <f t="shared" si="43"/>
        <v/>
      </c>
      <c r="AT76" s="2" t="str">
        <f t="shared" si="29"/>
        <v/>
      </c>
      <c r="AU76" s="2" t="str">
        <f t="shared" si="33"/>
        <v/>
      </c>
      <c r="AV76" s="2" t="str">
        <f t="shared" si="34"/>
        <v/>
      </c>
      <c r="AW76" s="2" t="str">
        <f t="shared" si="35"/>
        <v/>
      </c>
      <c r="AX76" s="2" t="str">
        <f t="shared" si="27"/>
        <v/>
      </c>
    </row>
    <row r="77" spans="1:50" x14ac:dyDescent="0.25">
      <c r="A77" s="751">
        <v>69</v>
      </c>
      <c r="B77" s="753"/>
      <c r="C77" s="754"/>
      <c r="D77" s="75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AF77" s="2">
        <f t="shared" si="36"/>
        <v>0</v>
      </c>
      <c r="AG77" s="2" t="str">
        <f t="shared" si="30"/>
        <v/>
      </c>
      <c r="AH77" s="2" t="str">
        <f t="shared" si="31"/>
        <v/>
      </c>
      <c r="AI77" s="2" t="str">
        <f t="shared" si="37"/>
        <v/>
      </c>
      <c r="AJ77" s="2" t="str">
        <f t="shared" si="38"/>
        <v/>
      </c>
      <c r="AK77" s="2" t="e">
        <f t="shared" si="39"/>
        <v>#VALUE!</v>
      </c>
      <c r="AL77" s="2" t="str">
        <f t="shared" si="40"/>
        <v/>
      </c>
      <c r="AM77" s="2" t="str">
        <f t="shared" si="41"/>
        <v/>
      </c>
      <c r="AN77" s="2" t="str">
        <f t="shared" si="42"/>
        <v/>
      </c>
      <c r="AO77" s="2" t="str">
        <f t="shared" si="44"/>
        <v/>
      </c>
      <c r="AP77" s="2" t="str">
        <f t="shared" si="32"/>
        <v/>
      </c>
      <c r="AQ77" s="2" t="str">
        <f t="shared" si="43"/>
        <v/>
      </c>
      <c r="AT77" s="2" t="str">
        <f t="shared" si="29"/>
        <v/>
      </c>
      <c r="AU77" s="2" t="str">
        <f t="shared" si="33"/>
        <v/>
      </c>
      <c r="AV77" s="2" t="str">
        <f t="shared" si="34"/>
        <v/>
      </c>
      <c r="AW77" s="2" t="str">
        <f t="shared" si="35"/>
        <v/>
      </c>
      <c r="AX77" s="2" t="str">
        <f t="shared" si="27"/>
        <v/>
      </c>
    </row>
    <row r="78" spans="1:50" x14ac:dyDescent="0.25">
      <c r="A78" s="751">
        <v>70</v>
      </c>
      <c r="B78" s="753"/>
      <c r="C78" s="754"/>
      <c r="D78" s="75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AF78" s="2">
        <f t="shared" si="36"/>
        <v>0</v>
      </c>
      <c r="AG78" s="2" t="str">
        <f t="shared" si="30"/>
        <v/>
      </c>
      <c r="AH78" s="2" t="str">
        <f t="shared" si="31"/>
        <v/>
      </c>
      <c r="AI78" s="2" t="str">
        <f t="shared" si="37"/>
        <v/>
      </c>
      <c r="AJ78" s="2" t="str">
        <f t="shared" si="38"/>
        <v/>
      </c>
      <c r="AK78" s="2" t="e">
        <f t="shared" si="39"/>
        <v>#VALUE!</v>
      </c>
      <c r="AL78" s="2" t="str">
        <f t="shared" si="40"/>
        <v/>
      </c>
      <c r="AM78" s="2" t="str">
        <f t="shared" si="41"/>
        <v/>
      </c>
      <c r="AN78" s="2" t="str">
        <f t="shared" si="42"/>
        <v/>
      </c>
      <c r="AO78" s="2" t="str">
        <f t="shared" si="44"/>
        <v/>
      </c>
      <c r="AP78" s="2" t="str">
        <f t="shared" si="32"/>
        <v/>
      </c>
      <c r="AQ78" s="2" t="str">
        <f t="shared" si="43"/>
        <v/>
      </c>
      <c r="AT78" s="2" t="str">
        <f t="shared" si="29"/>
        <v/>
      </c>
      <c r="AU78" s="2" t="str">
        <f t="shared" si="33"/>
        <v/>
      </c>
      <c r="AV78" s="2" t="str">
        <f t="shared" si="34"/>
        <v/>
      </c>
      <c r="AW78" s="2" t="str">
        <f t="shared" si="35"/>
        <v/>
      </c>
      <c r="AX78" s="2" t="str">
        <f t="shared" si="27"/>
        <v/>
      </c>
    </row>
    <row r="79" spans="1:50" x14ac:dyDescent="0.25">
      <c r="A79" s="751">
        <v>71</v>
      </c>
      <c r="B79" s="753"/>
      <c r="C79" s="754"/>
      <c r="D79" s="75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AF79" s="2">
        <f t="shared" si="36"/>
        <v>0</v>
      </c>
      <c r="AG79" s="2" t="str">
        <f t="shared" si="30"/>
        <v/>
      </c>
      <c r="AH79" s="2" t="str">
        <f t="shared" si="31"/>
        <v/>
      </c>
      <c r="AI79" s="2" t="str">
        <f t="shared" si="37"/>
        <v/>
      </c>
      <c r="AJ79" s="2" t="str">
        <f t="shared" si="38"/>
        <v/>
      </c>
      <c r="AK79" s="2" t="e">
        <f t="shared" si="39"/>
        <v>#VALUE!</v>
      </c>
      <c r="AL79" s="2" t="str">
        <f t="shared" si="40"/>
        <v/>
      </c>
      <c r="AM79" s="2" t="str">
        <f t="shared" si="41"/>
        <v/>
      </c>
      <c r="AN79" s="2" t="str">
        <f t="shared" si="42"/>
        <v/>
      </c>
      <c r="AO79" s="2" t="str">
        <f t="shared" si="44"/>
        <v/>
      </c>
      <c r="AP79" s="2" t="str">
        <f t="shared" si="32"/>
        <v/>
      </c>
      <c r="AQ79" s="2" t="str">
        <f t="shared" si="43"/>
        <v/>
      </c>
      <c r="AT79" s="2" t="str">
        <f t="shared" si="29"/>
        <v/>
      </c>
      <c r="AU79" s="2" t="str">
        <f t="shared" si="33"/>
        <v/>
      </c>
      <c r="AV79" s="2" t="str">
        <f t="shared" si="34"/>
        <v/>
      </c>
      <c r="AW79" s="2" t="str">
        <f t="shared" si="35"/>
        <v/>
      </c>
      <c r="AX79" s="2" t="str">
        <f t="shared" si="27"/>
        <v/>
      </c>
    </row>
    <row r="80" spans="1:50" x14ac:dyDescent="0.25">
      <c r="A80" s="751">
        <v>72</v>
      </c>
      <c r="B80" s="753"/>
      <c r="C80" s="754"/>
      <c r="D80" s="75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AF80" s="2">
        <f t="shared" si="36"/>
        <v>0</v>
      </c>
      <c r="AG80" s="2" t="str">
        <f t="shared" si="30"/>
        <v/>
      </c>
      <c r="AH80" s="2" t="str">
        <f t="shared" si="31"/>
        <v/>
      </c>
      <c r="AI80" s="2" t="str">
        <f t="shared" si="37"/>
        <v/>
      </c>
      <c r="AJ80" s="2" t="str">
        <f t="shared" si="38"/>
        <v/>
      </c>
      <c r="AK80" s="2" t="e">
        <f t="shared" si="39"/>
        <v>#VALUE!</v>
      </c>
      <c r="AL80" s="2" t="str">
        <f t="shared" si="40"/>
        <v/>
      </c>
      <c r="AM80" s="2" t="str">
        <f t="shared" si="41"/>
        <v/>
      </c>
      <c r="AN80" s="2" t="str">
        <f t="shared" si="42"/>
        <v/>
      </c>
      <c r="AO80" s="2" t="str">
        <f t="shared" si="44"/>
        <v/>
      </c>
      <c r="AP80" s="2" t="str">
        <f t="shared" si="32"/>
        <v/>
      </c>
      <c r="AQ80" s="2" t="str">
        <f t="shared" si="43"/>
        <v/>
      </c>
      <c r="AT80" s="2" t="str">
        <f t="shared" si="29"/>
        <v/>
      </c>
      <c r="AU80" s="2" t="str">
        <f t="shared" si="33"/>
        <v/>
      </c>
      <c r="AV80" s="2" t="str">
        <f t="shared" si="34"/>
        <v/>
      </c>
      <c r="AW80" s="2" t="str">
        <f t="shared" si="35"/>
        <v/>
      </c>
      <c r="AX80" s="2" t="str">
        <f t="shared" si="27"/>
        <v/>
      </c>
    </row>
    <row r="81" spans="1:50" x14ac:dyDescent="0.25">
      <c r="A81" s="751">
        <v>73</v>
      </c>
      <c r="B81" s="753"/>
      <c r="C81" s="754"/>
      <c r="D81" s="75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AF81" s="2">
        <f t="shared" si="36"/>
        <v>0</v>
      </c>
      <c r="AG81" s="2" t="str">
        <f t="shared" si="30"/>
        <v/>
      </c>
      <c r="AH81" s="2" t="str">
        <f t="shared" si="31"/>
        <v/>
      </c>
      <c r="AI81" s="2" t="str">
        <f t="shared" si="37"/>
        <v/>
      </c>
      <c r="AJ81" s="2" t="str">
        <f t="shared" si="38"/>
        <v/>
      </c>
      <c r="AK81" s="2" t="e">
        <f t="shared" si="39"/>
        <v>#VALUE!</v>
      </c>
      <c r="AL81" s="2" t="str">
        <f t="shared" si="40"/>
        <v/>
      </c>
      <c r="AM81" s="2" t="str">
        <f t="shared" si="41"/>
        <v/>
      </c>
      <c r="AN81" s="2" t="str">
        <f t="shared" si="42"/>
        <v/>
      </c>
      <c r="AO81" s="2" t="str">
        <f t="shared" si="44"/>
        <v/>
      </c>
      <c r="AP81" s="2" t="str">
        <f t="shared" si="32"/>
        <v/>
      </c>
      <c r="AQ81" s="2" t="str">
        <f t="shared" si="43"/>
        <v/>
      </c>
      <c r="AT81" s="2" t="str">
        <f t="shared" si="29"/>
        <v/>
      </c>
      <c r="AU81" s="2" t="str">
        <f t="shared" si="33"/>
        <v/>
      </c>
      <c r="AV81" s="2" t="str">
        <f t="shared" si="34"/>
        <v/>
      </c>
      <c r="AW81" s="2" t="str">
        <f t="shared" si="35"/>
        <v/>
      </c>
      <c r="AX81" s="2" t="str">
        <f t="shared" si="27"/>
        <v/>
      </c>
    </row>
    <row r="82" spans="1:50" x14ac:dyDescent="0.25">
      <c r="A82" s="751">
        <v>74</v>
      </c>
      <c r="B82" s="753"/>
      <c r="C82" s="754"/>
      <c r="D82" s="75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AF82" s="2">
        <f t="shared" si="36"/>
        <v>0</v>
      </c>
      <c r="AG82" s="2" t="str">
        <f t="shared" si="30"/>
        <v/>
      </c>
      <c r="AH82" s="2" t="str">
        <f t="shared" si="31"/>
        <v/>
      </c>
      <c r="AI82" s="2" t="str">
        <f t="shared" si="37"/>
        <v/>
      </c>
      <c r="AJ82" s="2" t="str">
        <f t="shared" si="38"/>
        <v/>
      </c>
      <c r="AK82" s="2" t="e">
        <f t="shared" si="39"/>
        <v>#VALUE!</v>
      </c>
      <c r="AL82" s="2" t="str">
        <f t="shared" si="40"/>
        <v/>
      </c>
      <c r="AM82" s="2" t="str">
        <f t="shared" si="41"/>
        <v/>
      </c>
      <c r="AN82" s="2" t="str">
        <f t="shared" si="42"/>
        <v/>
      </c>
      <c r="AO82" s="2" t="str">
        <f t="shared" si="44"/>
        <v/>
      </c>
      <c r="AP82" s="2" t="str">
        <f t="shared" si="32"/>
        <v/>
      </c>
      <c r="AQ82" s="2" t="str">
        <f t="shared" si="43"/>
        <v/>
      </c>
      <c r="AT82" s="2" t="str">
        <f t="shared" si="29"/>
        <v/>
      </c>
      <c r="AU82" s="2" t="str">
        <f t="shared" si="33"/>
        <v/>
      </c>
      <c r="AV82" s="2" t="str">
        <f t="shared" si="34"/>
        <v/>
      </c>
      <c r="AW82" s="2" t="str">
        <f t="shared" si="35"/>
        <v/>
      </c>
      <c r="AX82" s="2" t="str">
        <f t="shared" si="27"/>
        <v/>
      </c>
    </row>
    <row r="83" spans="1:50" x14ac:dyDescent="0.25">
      <c r="A83" s="751">
        <v>75</v>
      </c>
      <c r="B83" s="753"/>
      <c r="C83" s="754"/>
      <c r="D83" s="75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AF83" s="2">
        <f t="shared" si="36"/>
        <v>0</v>
      </c>
      <c r="AG83" s="2" t="str">
        <f t="shared" si="30"/>
        <v/>
      </c>
      <c r="AH83" s="2" t="str">
        <f t="shared" si="31"/>
        <v/>
      </c>
      <c r="AI83" s="2" t="str">
        <f t="shared" si="37"/>
        <v/>
      </c>
      <c r="AJ83" s="2" t="str">
        <f t="shared" si="38"/>
        <v/>
      </c>
      <c r="AK83" s="2" t="e">
        <f t="shared" si="39"/>
        <v>#VALUE!</v>
      </c>
      <c r="AL83" s="2" t="str">
        <f t="shared" si="40"/>
        <v/>
      </c>
      <c r="AM83" s="2" t="str">
        <f t="shared" si="41"/>
        <v/>
      </c>
      <c r="AN83" s="2" t="str">
        <f t="shared" si="42"/>
        <v/>
      </c>
      <c r="AO83" s="2" t="str">
        <f t="shared" si="44"/>
        <v/>
      </c>
      <c r="AP83" s="2" t="str">
        <f t="shared" si="32"/>
        <v/>
      </c>
      <c r="AQ83" s="2" t="str">
        <f t="shared" si="43"/>
        <v/>
      </c>
      <c r="AT83" s="2" t="str">
        <f t="shared" si="29"/>
        <v/>
      </c>
      <c r="AU83" s="2" t="str">
        <f t="shared" si="33"/>
        <v/>
      </c>
      <c r="AV83" s="2" t="str">
        <f t="shared" si="34"/>
        <v/>
      </c>
      <c r="AW83" s="2" t="str">
        <f t="shared" si="35"/>
        <v/>
      </c>
      <c r="AX83" s="2" t="str">
        <f t="shared" si="27"/>
        <v/>
      </c>
    </row>
    <row r="84" spans="1:50" x14ac:dyDescent="0.25">
      <c r="A84" s="751">
        <v>76</v>
      </c>
      <c r="B84" s="753"/>
      <c r="C84" s="754"/>
      <c r="D84" s="75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AF84" s="2">
        <f t="shared" si="36"/>
        <v>0</v>
      </c>
      <c r="AG84" s="2" t="str">
        <f t="shared" si="30"/>
        <v/>
      </c>
      <c r="AH84" s="2" t="str">
        <f t="shared" si="31"/>
        <v/>
      </c>
      <c r="AI84" s="2" t="str">
        <f t="shared" si="37"/>
        <v/>
      </c>
      <c r="AJ84" s="2" t="str">
        <f t="shared" si="38"/>
        <v/>
      </c>
      <c r="AK84" s="2" t="e">
        <f t="shared" si="39"/>
        <v>#VALUE!</v>
      </c>
      <c r="AL84" s="2" t="str">
        <f t="shared" si="40"/>
        <v/>
      </c>
      <c r="AM84" s="2" t="str">
        <f t="shared" si="41"/>
        <v/>
      </c>
      <c r="AN84" s="2" t="str">
        <f t="shared" si="42"/>
        <v/>
      </c>
      <c r="AO84" s="2" t="str">
        <f t="shared" si="44"/>
        <v/>
      </c>
      <c r="AP84" s="2" t="str">
        <f t="shared" si="32"/>
        <v/>
      </c>
      <c r="AQ84" s="2" t="str">
        <f t="shared" si="43"/>
        <v/>
      </c>
      <c r="AT84" s="2" t="str">
        <f t="shared" ref="AT84:AT147" si="45">IF(B84=2,C84,"")</f>
        <v/>
      </c>
      <c r="AU84" s="2" t="str">
        <f t="shared" si="33"/>
        <v/>
      </c>
      <c r="AV84" s="2" t="str">
        <f t="shared" si="34"/>
        <v/>
      </c>
      <c r="AW84" s="2" t="str">
        <f t="shared" si="35"/>
        <v/>
      </c>
      <c r="AX84" s="2" t="str">
        <f t="shared" si="27"/>
        <v/>
      </c>
    </row>
    <row r="85" spans="1:50" x14ac:dyDescent="0.25">
      <c r="A85" s="751">
        <v>77</v>
      </c>
      <c r="B85" s="753"/>
      <c r="C85" s="754"/>
      <c r="D85" s="75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AF85" s="2">
        <f t="shared" si="36"/>
        <v>0</v>
      </c>
      <c r="AG85" s="2" t="str">
        <f t="shared" si="30"/>
        <v/>
      </c>
      <c r="AH85" s="2" t="str">
        <f t="shared" si="31"/>
        <v/>
      </c>
      <c r="AI85" s="2" t="str">
        <f t="shared" si="37"/>
        <v/>
      </c>
      <c r="AJ85" s="2" t="str">
        <f t="shared" si="38"/>
        <v/>
      </c>
      <c r="AK85" s="2" t="e">
        <f t="shared" si="39"/>
        <v>#VALUE!</v>
      </c>
      <c r="AL85" s="2" t="str">
        <f t="shared" si="40"/>
        <v/>
      </c>
      <c r="AM85" s="2" t="str">
        <f t="shared" si="41"/>
        <v/>
      </c>
      <c r="AN85" s="2" t="str">
        <f t="shared" si="42"/>
        <v/>
      </c>
      <c r="AO85" s="2" t="str">
        <f t="shared" si="44"/>
        <v/>
      </c>
      <c r="AP85" s="2" t="str">
        <f t="shared" si="32"/>
        <v/>
      </c>
      <c r="AQ85" s="2" t="str">
        <f t="shared" si="43"/>
        <v/>
      </c>
      <c r="AT85" s="2" t="str">
        <f t="shared" si="45"/>
        <v/>
      </c>
      <c r="AU85" s="2" t="str">
        <f t="shared" si="33"/>
        <v/>
      </c>
      <c r="AV85" s="2" t="str">
        <f t="shared" si="34"/>
        <v/>
      </c>
      <c r="AW85" s="2" t="str">
        <f t="shared" si="35"/>
        <v/>
      </c>
      <c r="AX85" s="2" t="str">
        <f t="shared" si="27"/>
        <v/>
      </c>
    </row>
    <row r="86" spans="1:50" x14ac:dyDescent="0.25">
      <c r="A86" s="751">
        <v>78</v>
      </c>
      <c r="B86" s="753"/>
      <c r="C86" s="754"/>
      <c r="D86" s="75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AF86" s="2">
        <f t="shared" si="36"/>
        <v>0</v>
      </c>
      <c r="AG86" s="2" t="str">
        <f t="shared" si="30"/>
        <v/>
      </c>
      <c r="AH86" s="2" t="str">
        <f t="shared" si="31"/>
        <v/>
      </c>
      <c r="AI86" s="2" t="str">
        <f t="shared" si="37"/>
        <v/>
      </c>
      <c r="AJ86" s="2" t="str">
        <f t="shared" si="38"/>
        <v/>
      </c>
      <c r="AK86" s="2" t="e">
        <f t="shared" si="39"/>
        <v>#VALUE!</v>
      </c>
      <c r="AL86" s="2" t="str">
        <f t="shared" si="40"/>
        <v/>
      </c>
      <c r="AM86" s="2" t="str">
        <f t="shared" si="41"/>
        <v/>
      </c>
      <c r="AN86" s="2" t="str">
        <f t="shared" si="42"/>
        <v/>
      </c>
      <c r="AO86" s="2" t="str">
        <f t="shared" si="44"/>
        <v/>
      </c>
      <c r="AP86" s="2" t="str">
        <f t="shared" si="32"/>
        <v/>
      </c>
      <c r="AQ86" s="2" t="str">
        <f t="shared" si="43"/>
        <v/>
      </c>
      <c r="AT86" s="2" t="str">
        <f t="shared" si="45"/>
        <v/>
      </c>
      <c r="AU86" s="2" t="str">
        <f t="shared" si="33"/>
        <v/>
      </c>
      <c r="AV86" s="2" t="str">
        <f t="shared" si="34"/>
        <v/>
      </c>
      <c r="AW86" s="2" t="str">
        <f t="shared" si="35"/>
        <v/>
      </c>
      <c r="AX86" s="2" t="str">
        <f t="shared" si="27"/>
        <v/>
      </c>
    </row>
    <row r="87" spans="1:50" x14ac:dyDescent="0.25">
      <c r="A87" s="751">
        <v>79</v>
      </c>
      <c r="B87" s="753"/>
      <c r="C87" s="754"/>
      <c r="D87" s="75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AF87" s="2">
        <f t="shared" si="36"/>
        <v>0</v>
      </c>
      <c r="AG87" s="2" t="str">
        <f t="shared" si="30"/>
        <v/>
      </c>
      <c r="AH87" s="2" t="str">
        <f t="shared" si="31"/>
        <v/>
      </c>
      <c r="AI87" s="2" t="str">
        <f t="shared" si="37"/>
        <v/>
      </c>
      <c r="AJ87" s="2" t="str">
        <f t="shared" si="38"/>
        <v/>
      </c>
      <c r="AK87" s="2" t="e">
        <f t="shared" si="39"/>
        <v>#VALUE!</v>
      </c>
      <c r="AL87" s="2" t="str">
        <f t="shared" si="40"/>
        <v/>
      </c>
      <c r="AM87" s="2" t="str">
        <f t="shared" si="41"/>
        <v/>
      </c>
      <c r="AN87" s="2" t="str">
        <f t="shared" si="42"/>
        <v/>
      </c>
      <c r="AO87" s="2" t="str">
        <f t="shared" si="44"/>
        <v/>
      </c>
      <c r="AP87" s="2" t="str">
        <f t="shared" si="32"/>
        <v/>
      </c>
      <c r="AQ87" s="2" t="str">
        <f t="shared" si="43"/>
        <v/>
      </c>
      <c r="AT87" s="2" t="str">
        <f t="shared" si="45"/>
        <v/>
      </c>
      <c r="AU87" s="2" t="str">
        <f t="shared" si="33"/>
        <v/>
      </c>
      <c r="AV87" s="2" t="str">
        <f t="shared" si="34"/>
        <v/>
      </c>
      <c r="AW87" s="2" t="str">
        <f t="shared" si="35"/>
        <v/>
      </c>
      <c r="AX87" s="2" t="str">
        <f t="shared" si="27"/>
        <v/>
      </c>
    </row>
    <row r="88" spans="1:50" x14ac:dyDescent="0.25">
      <c r="A88" s="751">
        <v>80</v>
      </c>
      <c r="B88" s="753"/>
      <c r="C88" s="754"/>
      <c r="D88" s="75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AF88" s="2">
        <f t="shared" si="36"/>
        <v>0</v>
      </c>
      <c r="AG88" s="2" t="str">
        <f t="shared" si="30"/>
        <v/>
      </c>
      <c r="AH88" s="2" t="str">
        <f t="shared" si="31"/>
        <v/>
      </c>
      <c r="AI88" s="2" t="str">
        <f t="shared" si="37"/>
        <v/>
      </c>
      <c r="AJ88" s="2" t="str">
        <f t="shared" si="38"/>
        <v/>
      </c>
      <c r="AK88" s="2" t="e">
        <f t="shared" si="39"/>
        <v>#VALUE!</v>
      </c>
      <c r="AL88" s="2" t="str">
        <f t="shared" si="40"/>
        <v/>
      </c>
      <c r="AM88" s="2" t="str">
        <f t="shared" si="41"/>
        <v/>
      </c>
      <c r="AN88" s="2" t="str">
        <f t="shared" si="42"/>
        <v/>
      </c>
      <c r="AO88" s="2" t="str">
        <f t="shared" si="44"/>
        <v/>
      </c>
      <c r="AP88" s="2" t="str">
        <f t="shared" si="32"/>
        <v/>
      </c>
      <c r="AQ88" s="2" t="str">
        <f t="shared" si="43"/>
        <v/>
      </c>
      <c r="AT88" s="2" t="str">
        <f t="shared" si="45"/>
        <v/>
      </c>
      <c r="AU88" s="2" t="str">
        <f t="shared" si="33"/>
        <v/>
      </c>
      <c r="AV88" s="2" t="str">
        <f t="shared" si="34"/>
        <v/>
      </c>
      <c r="AW88" s="2" t="str">
        <f t="shared" si="35"/>
        <v/>
      </c>
      <c r="AX88" s="2" t="str">
        <f t="shared" si="27"/>
        <v/>
      </c>
    </row>
    <row r="89" spans="1:50" x14ac:dyDescent="0.25">
      <c r="A89" s="751">
        <v>81</v>
      </c>
      <c r="B89" s="753"/>
      <c r="C89" s="754"/>
      <c r="D89" s="75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AF89" s="2">
        <f t="shared" si="36"/>
        <v>0</v>
      </c>
      <c r="AG89" s="2" t="str">
        <f t="shared" si="30"/>
        <v/>
      </c>
      <c r="AH89" s="2" t="str">
        <f t="shared" si="31"/>
        <v/>
      </c>
      <c r="AI89" s="2" t="str">
        <f t="shared" si="37"/>
        <v/>
      </c>
      <c r="AJ89" s="2" t="str">
        <f t="shared" si="38"/>
        <v/>
      </c>
      <c r="AK89" s="2" t="e">
        <f t="shared" si="39"/>
        <v>#VALUE!</v>
      </c>
      <c r="AL89" s="2" t="str">
        <f t="shared" si="40"/>
        <v/>
      </c>
      <c r="AM89" s="2" t="str">
        <f t="shared" si="41"/>
        <v/>
      </c>
      <c r="AN89" s="2" t="str">
        <f t="shared" si="42"/>
        <v/>
      </c>
      <c r="AO89" s="2" t="str">
        <f t="shared" si="44"/>
        <v/>
      </c>
      <c r="AP89" s="2" t="str">
        <f t="shared" si="32"/>
        <v/>
      </c>
      <c r="AQ89" s="2" t="str">
        <f t="shared" si="43"/>
        <v/>
      </c>
      <c r="AT89" s="2" t="str">
        <f t="shared" si="45"/>
        <v/>
      </c>
      <c r="AU89" s="2" t="str">
        <f t="shared" si="33"/>
        <v/>
      </c>
      <c r="AV89" s="2" t="str">
        <f t="shared" si="34"/>
        <v/>
      </c>
      <c r="AW89" s="2" t="str">
        <f t="shared" si="35"/>
        <v/>
      </c>
      <c r="AX89" s="2" t="str">
        <f t="shared" si="27"/>
        <v/>
      </c>
    </row>
    <row r="90" spans="1:50" x14ac:dyDescent="0.25">
      <c r="A90" s="751">
        <v>82</v>
      </c>
      <c r="B90" s="753"/>
      <c r="C90" s="754"/>
      <c r="D90" s="75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AF90" s="2">
        <f t="shared" si="36"/>
        <v>0</v>
      </c>
      <c r="AG90" s="2" t="str">
        <f t="shared" si="30"/>
        <v/>
      </c>
      <c r="AH90" s="2" t="str">
        <f t="shared" si="31"/>
        <v/>
      </c>
      <c r="AI90" s="2" t="str">
        <f t="shared" si="37"/>
        <v/>
      </c>
      <c r="AJ90" s="2" t="str">
        <f t="shared" si="38"/>
        <v/>
      </c>
      <c r="AK90" s="2" t="e">
        <f t="shared" si="39"/>
        <v>#VALUE!</v>
      </c>
      <c r="AL90" s="2" t="str">
        <f t="shared" si="40"/>
        <v/>
      </c>
      <c r="AM90" s="2" t="str">
        <f t="shared" si="41"/>
        <v/>
      </c>
      <c r="AN90" s="2" t="str">
        <f t="shared" si="42"/>
        <v/>
      </c>
      <c r="AO90" s="2" t="str">
        <f t="shared" si="44"/>
        <v/>
      </c>
      <c r="AP90" s="2" t="str">
        <f t="shared" si="32"/>
        <v/>
      </c>
      <c r="AQ90" s="2" t="str">
        <f t="shared" si="43"/>
        <v/>
      </c>
      <c r="AT90" s="2" t="str">
        <f t="shared" si="45"/>
        <v/>
      </c>
      <c r="AU90" s="2" t="str">
        <f t="shared" si="33"/>
        <v/>
      </c>
      <c r="AV90" s="2" t="str">
        <f t="shared" si="34"/>
        <v/>
      </c>
      <c r="AW90" s="2" t="str">
        <f t="shared" si="35"/>
        <v/>
      </c>
      <c r="AX90" s="2" t="str">
        <f t="shared" ref="AX90:AX153" si="46">IF(AW90="","",_xlfn.RANK.AVG(AW90,AW:AW,1))</f>
        <v/>
      </c>
    </row>
    <row r="91" spans="1:50" x14ac:dyDescent="0.25">
      <c r="A91" s="751">
        <v>83</v>
      </c>
      <c r="B91" s="753"/>
      <c r="C91" s="754"/>
      <c r="D91" s="75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AF91" s="2">
        <f t="shared" si="36"/>
        <v>0</v>
      </c>
      <c r="AG91" s="2" t="str">
        <f t="shared" si="30"/>
        <v/>
      </c>
      <c r="AH91" s="2" t="str">
        <f t="shared" si="31"/>
        <v/>
      </c>
      <c r="AI91" s="2" t="str">
        <f t="shared" si="37"/>
        <v/>
      </c>
      <c r="AJ91" s="2" t="str">
        <f t="shared" si="38"/>
        <v/>
      </c>
      <c r="AK91" s="2" t="e">
        <f t="shared" si="39"/>
        <v>#VALUE!</v>
      </c>
      <c r="AL91" s="2" t="str">
        <f t="shared" si="40"/>
        <v/>
      </c>
      <c r="AM91" s="2" t="str">
        <f t="shared" si="41"/>
        <v/>
      </c>
      <c r="AN91" s="2" t="str">
        <f t="shared" si="42"/>
        <v/>
      </c>
      <c r="AO91" s="2" t="str">
        <f t="shared" si="44"/>
        <v/>
      </c>
      <c r="AP91" s="2" t="str">
        <f t="shared" si="32"/>
        <v/>
      </c>
      <c r="AQ91" s="2" t="str">
        <f t="shared" si="43"/>
        <v/>
      </c>
      <c r="AT91" s="2" t="str">
        <f t="shared" si="45"/>
        <v/>
      </c>
      <c r="AU91" s="2" t="str">
        <f t="shared" si="33"/>
        <v/>
      </c>
      <c r="AV91" s="2" t="str">
        <f t="shared" si="34"/>
        <v/>
      </c>
      <c r="AW91" s="2" t="str">
        <f t="shared" si="35"/>
        <v/>
      </c>
      <c r="AX91" s="2" t="str">
        <f t="shared" si="46"/>
        <v/>
      </c>
    </row>
    <row r="92" spans="1:50" x14ac:dyDescent="0.25">
      <c r="A92" s="751">
        <v>84</v>
      </c>
      <c r="B92" s="753"/>
      <c r="C92" s="754"/>
      <c r="D92" s="75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AF92" s="2">
        <f t="shared" si="36"/>
        <v>0</v>
      </c>
      <c r="AG92" s="2" t="str">
        <f t="shared" si="30"/>
        <v/>
      </c>
      <c r="AH92" s="2" t="str">
        <f t="shared" si="31"/>
        <v/>
      </c>
      <c r="AI92" s="2" t="str">
        <f t="shared" si="37"/>
        <v/>
      </c>
      <c r="AJ92" s="2" t="str">
        <f t="shared" si="38"/>
        <v/>
      </c>
      <c r="AK92" s="2" t="e">
        <f t="shared" si="39"/>
        <v>#VALUE!</v>
      </c>
      <c r="AL92" s="2" t="str">
        <f t="shared" si="40"/>
        <v/>
      </c>
      <c r="AM92" s="2" t="str">
        <f t="shared" si="41"/>
        <v/>
      </c>
      <c r="AN92" s="2" t="str">
        <f t="shared" si="42"/>
        <v/>
      </c>
      <c r="AO92" s="2" t="str">
        <f t="shared" si="44"/>
        <v/>
      </c>
      <c r="AP92" s="2" t="str">
        <f t="shared" si="32"/>
        <v/>
      </c>
      <c r="AQ92" s="2" t="str">
        <f t="shared" si="43"/>
        <v/>
      </c>
      <c r="AT92" s="2" t="str">
        <f t="shared" si="45"/>
        <v/>
      </c>
      <c r="AU92" s="2" t="str">
        <f t="shared" si="33"/>
        <v/>
      </c>
      <c r="AV92" s="2" t="str">
        <f t="shared" si="34"/>
        <v/>
      </c>
      <c r="AW92" s="2" t="str">
        <f t="shared" si="35"/>
        <v/>
      </c>
      <c r="AX92" s="2" t="str">
        <f t="shared" si="46"/>
        <v/>
      </c>
    </row>
    <row r="93" spans="1:50" x14ac:dyDescent="0.25">
      <c r="A93" s="751">
        <v>85</v>
      </c>
      <c r="B93" s="753"/>
      <c r="C93" s="754"/>
      <c r="D93" s="75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AF93" s="2">
        <f t="shared" si="36"/>
        <v>0</v>
      </c>
      <c r="AG93" s="2" t="str">
        <f t="shared" si="30"/>
        <v/>
      </c>
      <c r="AH93" s="2" t="str">
        <f t="shared" si="31"/>
        <v/>
      </c>
      <c r="AI93" s="2" t="str">
        <f t="shared" si="37"/>
        <v/>
      </c>
      <c r="AJ93" s="2" t="str">
        <f t="shared" si="38"/>
        <v/>
      </c>
      <c r="AK93" s="2" t="e">
        <f t="shared" si="39"/>
        <v>#VALUE!</v>
      </c>
      <c r="AL93" s="2" t="str">
        <f t="shared" si="40"/>
        <v/>
      </c>
      <c r="AM93" s="2" t="str">
        <f t="shared" si="41"/>
        <v/>
      </c>
      <c r="AN93" s="2" t="str">
        <f t="shared" si="42"/>
        <v/>
      </c>
      <c r="AO93" s="2" t="str">
        <f t="shared" si="44"/>
        <v/>
      </c>
      <c r="AP93" s="2" t="str">
        <f t="shared" si="32"/>
        <v/>
      </c>
      <c r="AQ93" s="2" t="str">
        <f t="shared" si="43"/>
        <v/>
      </c>
      <c r="AT93" s="2" t="str">
        <f t="shared" si="45"/>
        <v/>
      </c>
      <c r="AU93" s="2" t="str">
        <f t="shared" si="33"/>
        <v/>
      </c>
      <c r="AV93" s="2" t="str">
        <f t="shared" si="34"/>
        <v/>
      </c>
      <c r="AW93" s="2" t="str">
        <f t="shared" si="35"/>
        <v/>
      </c>
      <c r="AX93" s="2" t="str">
        <f t="shared" si="46"/>
        <v/>
      </c>
    </row>
    <row r="94" spans="1:50" x14ac:dyDescent="0.25">
      <c r="A94" s="751">
        <v>86</v>
      </c>
      <c r="B94" s="753"/>
      <c r="C94" s="754"/>
      <c r="D94" s="75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AF94" s="2">
        <f t="shared" si="36"/>
        <v>0</v>
      </c>
      <c r="AG94" s="2" t="str">
        <f t="shared" si="30"/>
        <v/>
      </c>
      <c r="AH94" s="2" t="str">
        <f t="shared" si="31"/>
        <v/>
      </c>
      <c r="AI94" s="2" t="str">
        <f t="shared" si="37"/>
        <v/>
      </c>
      <c r="AJ94" s="2" t="str">
        <f t="shared" si="38"/>
        <v/>
      </c>
      <c r="AK94" s="2" t="e">
        <f t="shared" si="39"/>
        <v>#VALUE!</v>
      </c>
      <c r="AL94" s="2" t="str">
        <f t="shared" si="40"/>
        <v/>
      </c>
      <c r="AM94" s="2" t="str">
        <f t="shared" si="41"/>
        <v/>
      </c>
      <c r="AN94" s="2" t="str">
        <f t="shared" si="42"/>
        <v/>
      </c>
      <c r="AO94" s="2" t="str">
        <f t="shared" si="44"/>
        <v/>
      </c>
      <c r="AP94" s="2" t="str">
        <f t="shared" si="32"/>
        <v/>
      </c>
      <c r="AQ94" s="2" t="str">
        <f t="shared" si="43"/>
        <v/>
      </c>
      <c r="AT94" s="2" t="str">
        <f t="shared" si="45"/>
        <v/>
      </c>
      <c r="AU94" s="2" t="str">
        <f t="shared" si="33"/>
        <v/>
      </c>
      <c r="AV94" s="2" t="str">
        <f t="shared" si="34"/>
        <v/>
      </c>
      <c r="AW94" s="2" t="str">
        <f t="shared" si="35"/>
        <v/>
      </c>
      <c r="AX94" s="2" t="str">
        <f t="shared" si="46"/>
        <v/>
      </c>
    </row>
    <row r="95" spans="1:50" x14ac:dyDescent="0.25">
      <c r="A95" s="751">
        <v>87</v>
      </c>
      <c r="B95" s="753"/>
      <c r="C95" s="754"/>
      <c r="D95" s="75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AF95" s="2">
        <f t="shared" si="36"/>
        <v>0</v>
      </c>
      <c r="AG95" s="2" t="str">
        <f t="shared" si="30"/>
        <v/>
      </c>
      <c r="AH95" s="2" t="str">
        <f t="shared" si="31"/>
        <v/>
      </c>
      <c r="AI95" s="2" t="str">
        <f t="shared" si="37"/>
        <v/>
      </c>
      <c r="AJ95" s="2" t="str">
        <f t="shared" si="38"/>
        <v/>
      </c>
      <c r="AK95" s="2" t="e">
        <f t="shared" si="39"/>
        <v>#VALUE!</v>
      </c>
      <c r="AL95" s="2" t="str">
        <f t="shared" si="40"/>
        <v/>
      </c>
      <c r="AM95" s="2" t="str">
        <f t="shared" si="41"/>
        <v/>
      </c>
      <c r="AN95" s="2" t="str">
        <f t="shared" si="42"/>
        <v/>
      </c>
      <c r="AO95" s="2" t="str">
        <f t="shared" si="44"/>
        <v/>
      </c>
      <c r="AP95" s="2" t="str">
        <f t="shared" si="32"/>
        <v/>
      </c>
      <c r="AQ95" s="2" t="str">
        <f t="shared" si="43"/>
        <v/>
      </c>
      <c r="AT95" s="2" t="str">
        <f t="shared" si="45"/>
        <v/>
      </c>
      <c r="AU95" s="2" t="str">
        <f t="shared" si="33"/>
        <v/>
      </c>
      <c r="AV95" s="2" t="str">
        <f t="shared" si="34"/>
        <v/>
      </c>
      <c r="AW95" s="2" t="str">
        <f t="shared" si="35"/>
        <v/>
      </c>
      <c r="AX95" s="2" t="str">
        <f t="shared" si="46"/>
        <v/>
      </c>
    </row>
    <row r="96" spans="1:50" x14ac:dyDescent="0.25">
      <c r="A96" s="751">
        <v>88</v>
      </c>
      <c r="B96" s="753"/>
      <c r="C96" s="754"/>
      <c r="D96" s="75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AF96" s="2">
        <f t="shared" si="36"/>
        <v>0</v>
      </c>
      <c r="AG96" s="2" t="str">
        <f t="shared" si="30"/>
        <v/>
      </c>
      <c r="AH96" s="2" t="str">
        <f t="shared" si="31"/>
        <v/>
      </c>
      <c r="AI96" s="2" t="str">
        <f t="shared" si="37"/>
        <v/>
      </c>
      <c r="AJ96" s="2" t="str">
        <f t="shared" si="38"/>
        <v/>
      </c>
      <c r="AK96" s="2" t="e">
        <f t="shared" si="39"/>
        <v>#VALUE!</v>
      </c>
      <c r="AL96" s="2" t="str">
        <f t="shared" si="40"/>
        <v/>
      </c>
      <c r="AM96" s="2" t="str">
        <f t="shared" si="41"/>
        <v/>
      </c>
      <c r="AN96" s="2" t="str">
        <f t="shared" si="42"/>
        <v/>
      </c>
      <c r="AO96" s="2" t="str">
        <f t="shared" si="44"/>
        <v/>
      </c>
      <c r="AP96" s="2" t="str">
        <f t="shared" si="32"/>
        <v/>
      </c>
      <c r="AQ96" s="2" t="str">
        <f t="shared" si="43"/>
        <v/>
      </c>
      <c r="AT96" s="2" t="str">
        <f t="shared" si="45"/>
        <v/>
      </c>
      <c r="AU96" s="2" t="str">
        <f t="shared" si="33"/>
        <v/>
      </c>
      <c r="AV96" s="2" t="str">
        <f t="shared" si="34"/>
        <v/>
      </c>
      <c r="AW96" s="2" t="str">
        <f t="shared" si="35"/>
        <v/>
      </c>
      <c r="AX96" s="2" t="str">
        <f t="shared" si="46"/>
        <v/>
      </c>
    </row>
    <row r="97" spans="1:50" x14ac:dyDescent="0.25">
      <c r="A97" s="751">
        <v>89</v>
      </c>
      <c r="B97" s="753"/>
      <c r="C97" s="754"/>
      <c r="D97" s="75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AF97" s="2">
        <f t="shared" si="36"/>
        <v>0</v>
      </c>
      <c r="AG97" s="2" t="str">
        <f t="shared" si="30"/>
        <v/>
      </c>
      <c r="AH97" s="2" t="str">
        <f t="shared" si="31"/>
        <v/>
      </c>
      <c r="AI97" s="2" t="str">
        <f t="shared" si="37"/>
        <v/>
      </c>
      <c r="AJ97" s="2" t="str">
        <f t="shared" si="38"/>
        <v/>
      </c>
      <c r="AK97" s="2" t="e">
        <f t="shared" si="39"/>
        <v>#VALUE!</v>
      </c>
      <c r="AL97" s="2" t="str">
        <f t="shared" si="40"/>
        <v/>
      </c>
      <c r="AM97" s="2" t="str">
        <f t="shared" si="41"/>
        <v/>
      </c>
      <c r="AN97" s="2" t="str">
        <f t="shared" si="42"/>
        <v/>
      </c>
      <c r="AO97" s="2" t="str">
        <f t="shared" si="44"/>
        <v/>
      </c>
      <c r="AP97" s="2" t="str">
        <f t="shared" si="32"/>
        <v/>
      </c>
      <c r="AQ97" s="2" t="str">
        <f t="shared" si="43"/>
        <v/>
      </c>
      <c r="AT97" s="2" t="str">
        <f t="shared" si="45"/>
        <v/>
      </c>
      <c r="AU97" s="2" t="str">
        <f t="shared" si="33"/>
        <v/>
      </c>
      <c r="AV97" s="2" t="str">
        <f t="shared" si="34"/>
        <v/>
      </c>
      <c r="AW97" s="2" t="str">
        <f t="shared" si="35"/>
        <v/>
      </c>
      <c r="AX97" s="2" t="str">
        <f t="shared" si="46"/>
        <v/>
      </c>
    </row>
    <row r="98" spans="1:50" x14ac:dyDescent="0.25">
      <c r="A98" s="751">
        <v>90</v>
      </c>
      <c r="B98" s="753"/>
      <c r="C98" s="754"/>
      <c r="D98" s="75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AF98" s="2">
        <f t="shared" si="36"/>
        <v>0</v>
      </c>
      <c r="AG98" s="2" t="str">
        <f t="shared" si="30"/>
        <v/>
      </c>
      <c r="AH98" s="2" t="str">
        <f t="shared" si="31"/>
        <v/>
      </c>
      <c r="AI98" s="2" t="str">
        <f t="shared" si="37"/>
        <v/>
      </c>
      <c r="AJ98" s="2" t="str">
        <f t="shared" si="38"/>
        <v/>
      </c>
      <c r="AK98" s="2" t="e">
        <f t="shared" si="39"/>
        <v>#VALUE!</v>
      </c>
      <c r="AL98" s="2" t="str">
        <f t="shared" si="40"/>
        <v/>
      </c>
      <c r="AM98" s="2" t="str">
        <f t="shared" si="41"/>
        <v/>
      </c>
      <c r="AN98" s="2" t="str">
        <f t="shared" si="42"/>
        <v/>
      </c>
      <c r="AO98" s="2" t="str">
        <f t="shared" si="44"/>
        <v/>
      </c>
      <c r="AP98" s="2" t="str">
        <f t="shared" si="32"/>
        <v/>
      </c>
      <c r="AQ98" s="2" t="str">
        <f t="shared" si="43"/>
        <v/>
      </c>
      <c r="AT98" s="2" t="str">
        <f t="shared" si="45"/>
        <v/>
      </c>
      <c r="AU98" s="2" t="str">
        <f t="shared" si="33"/>
        <v/>
      </c>
      <c r="AV98" s="2" t="str">
        <f t="shared" si="34"/>
        <v/>
      </c>
      <c r="AW98" s="2" t="str">
        <f t="shared" si="35"/>
        <v/>
      </c>
      <c r="AX98" s="2" t="str">
        <f t="shared" si="46"/>
        <v/>
      </c>
    </row>
    <row r="99" spans="1:50" x14ac:dyDescent="0.25">
      <c r="A99" s="751">
        <v>91</v>
      </c>
      <c r="B99" s="753"/>
      <c r="C99" s="754"/>
      <c r="D99" s="75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AF99" s="2">
        <f t="shared" si="36"/>
        <v>0</v>
      </c>
      <c r="AG99" s="2" t="str">
        <f t="shared" si="30"/>
        <v/>
      </c>
      <c r="AH99" s="2" t="str">
        <f t="shared" si="31"/>
        <v/>
      </c>
      <c r="AI99" s="2" t="str">
        <f t="shared" si="37"/>
        <v/>
      </c>
      <c r="AJ99" s="2" t="str">
        <f t="shared" si="38"/>
        <v/>
      </c>
      <c r="AK99" s="2" t="e">
        <f t="shared" si="39"/>
        <v>#VALUE!</v>
      </c>
      <c r="AL99" s="2" t="str">
        <f t="shared" si="40"/>
        <v/>
      </c>
      <c r="AM99" s="2" t="str">
        <f t="shared" si="41"/>
        <v/>
      </c>
      <c r="AN99" s="2" t="str">
        <f t="shared" si="42"/>
        <v/>
      </c>
      <c r="AO99" s="2" t="str">
        <f t="shared" si="44"/>
        <v/>
      </c>
      <c r="AP99" s="2" t="str">
        <f t="shared" si="32"/>
        <v/>
      </c>
      <c r="AQ99" s="2" t="str">
        <f t="shared" si="43"/>
        <v/>
      </c>
      <c r="AT99" s="2" t="str">
        <f t="shared" si="45"/>
        <v/>
      </c>
      <c r="AU99" s="2" t="str">
        <f t="shared" si="33"/>
        <v/>
      </c>
      <c r="AV99" s="2" t="str">
        <f t="shared" si="34"/>
        <v/>
      </c>
      <c r="AW99" s="2" t="str">
        <f t="shared" si="35"/>
        <v/>
      </c>
      <c r="AX99" s="2" t="str">
        <f t="shared" si="46"/>
        <v/>
      </c>
    </row>
    <row r="100" spans="1:50" x14ac:dyDescent="0.25">
      <c r="A100" s="751">
        <v>92</v>
      </c>
      <c r="B100" s="753"/>
      <c r="C100" s="754"/>
      <c r="D100" s="75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AF100" s="2">
        <f t="shared" si="36"/>
        <v>0</v>
      </c>
      <c r="AG100" s="2" t="str">
        <f t="shared" si="30"/>
        <v/>
      </c>
      <c r="AH100" s="2" t="str">
        <f t="shared" si="31"/>
        <v/>
      </c>
      <c r="AI100" s="2" t="str">
        <f t="shared" si="37"/>
        <v/>
      </c>
      <c r="AJ100" s="2" t="str">
        <f t="shared" si="38"/>
        <v/>
      </c>
      <c r="AK100" s="2" t="e">
        <f t="shared" si="39"/>
        <v>#VALUE!</v>
      </c>
      <c r="AL100" s="2" t="str">
        <f t="shared" si="40"/>
        <v/>
      </c>
      <c r="AM100" s="2" t="str">
        <f t="shared" si="41"/>
        <v/>
      </c>
      <c r="AN100" s="2" t="str">
        <f t="shared" si="42"/>
        <v/>
      </c>
      <c r="AO100" s="2" t="str">
        <f t="shared" si="44"/>
        <v/>
      </c>
      <c r="AP100" s="2" t="str">
        <f t="shared" si="32"/>
        <v/>
      </c>
      <c r="AQ100" s="2" t="str">
        <f t="shared" si="43"/>
        <v/>
      </c>
      <c r="AT100" s="2" t="str">
        <f t="shared" si="45"/>
        <v/>
      </c>
      <c r="AU100" s="2" t="str">
        <f t="shared" si="33"/>
        <v/>
      </c>
      <c r="AV100" s="2" t="str">
        <f t="shared" si="34"/>
        <v/>
      </c>
      <c r="AW100" s="2" t="str">
        <f t="shared" si="35"/>
        <v/>
      </c>
      <c r="AX100" s="2" t="str">
        <f t="shared" si="46"/>
        <v/>
      </c>
    </row>
    <row r="101" spans="1:50" x14ac:dyDescent="0.25">
      <c r="A101" s="751">
        <v>93</v>
      </c>
      <c r="B101" s="753"/>
      <c r="C101" s="754"/>
      <c r="D101" s="75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AF101" s="2">
        <f t="shared" si="36"/>
        <v>0</v>
      </c>
      <c r="AG101" s="2" t="str">
        <f t="shared" si="30"/>
        <v/>
      </c>
      <c r="AH101" s="2" t="str">
        <f t="shared" si="31"/>
        <v/>
      </c>
      <c r="AI101" s="2" t="str">
        <f t="shared" si="37"/>
        <v/>
      </c>
      <c r="AJ101" s="2" t="str">
        <f t="shared" si="38"/>
        <v/>
      </c>
      <c r="AK101" s="2" t="e">
        <f t="shared" si="39"/>
        <v>#VALUE!</v>
      </c>
      <c r="AL101" s="2" t="str">
        <f t="shared" si="40"/>
        <v/>
      </c>
      <c r="AM101" s="2" t="str">
        <f t="shared" si="41"/>
        <v/>
      </c>
      <c r="AN101" s="2" t="str">
        <f t="shared" si="42"/>
        <v/>
      </c>
      <c r="AO101" s="2" t="str">
        <f t="shared" si="44"/>
        <v/>
      </c>
      <c r="AP101" s="2" t="str">
        <f t="shared" si="32"/>
        <v/>
      </c>
      <c r="AQ101" s="2" t="str">
        <f t="shared" si="43"/>
        <v/>
      </c>
      <c r="AT101" s="2" t="str">
        <f t="shared" si="45"/>
        <v/>
      </c>
      <c r="AU101" s="2" t="str">
        <f t="shared" si="33"/>
        <v/>
      </c>
      <c r="AV101" s="2" t="str">
        <f t="shared" si="34"/>
        <v/>
      </c>
      <c r="AW101" s="2" t="str">
        <f t="shared" si="35"/>
        <v/>
      </c>
      <c r="AX101" s="2" t="str">
        <f t="shared" si="46"/>
        <v/>
      </c>
    </row>
    <row r="102" spans="1:50" x14ac:dyDescent="0.25">
      <c r="A102" s="751">
        <v>94</v>
      </c>
      <c r="B102" s="753"/>
      <c r="C102" s="754"/>
      <c r="D102" s="75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AF102" s="2">
        <f t="shared" si="36"/>
        <v>0</v>
      </c>
      <c r="AG102" s="2" t="str">
        <f t="shared" si="30"/>
        <v/>
      </c>
      <c r="AH102" s="2" t="str">
        <f t="shared" si="31"/>
        <v/>
      </c>
      <c r="AI102" s="2" t="str">
        <f t="shared" si="37"/>
        <v/>
      </c>
      <c r="AJ102" s="2" t="str">
        <f t="shared" si="38"/>
        <v/>
      </c>
      <c r="AK102" s="2" t="e">
        <f t="shared" si="39"/>
        <v>#VALUE!</v>
      </c>
      <c r="AL102" s="2" t="str">
        <f t="shared" si="40"/>
        <v/>
      </c>
      <c r="AM102" s="2" t="str">
        <f t="shared" si="41"/>
        <v/>
      </c>
      <c r="AN102" s="2" t="str">
        <f t="shared" si="42"/>
        <v/>
      </c>
      <c r="AO102" s="2" t="str">
        <f t="shared" si="44"/>
        <v/>
      </c>
      <c r="AP102" s="2" t="str">
        <f t="shared" si="32"/>
        <v/>
      </c>
      <c r="AQ102" s="2" t="str">
        <f t="shared" si="43"/>
        <v/>
      </c>
      <c r="AT102" s="2" t="str">
        <f t="shared" si="45"/>
        <v/>
      </c>
      <c r="AU102" s="2" t="str">
        <f t="shared" si="33"/>
        <v/>
      </c>
      <c r="AV102" s="2" t="str">
        <f t="shared" si="34"/>
        <v/>
      </c>
      <c r="AW102" s="2" t="str">
        <f t="shared" si="35"/>
        <v/>
      </c>
      <c r="AX102" s="2" t="str">
        <f t="shared" si="46"/>
        <v/>
      </c>
    </row>
    <row r="103" spans="1:50" x14ac:dyDescent="0.25">
      <c r="A103" s="751">
        <v>95</v>
      </c>
      <c r="B103" s="753"/>
      <c r="C103" s="754"/>
      <c r="D103" s="75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AF103" s="2">
        <f t="shared" si="36"/>
        <v>0</v>
      </c>
      <c r="AG103" s="2" t="str">
        <f t="shared" si="30"/>
        <v/>
      </c>
      <c r="AH103" s="2" t="str">
        <f t="shared" si="31"/>
        <v/>
      </c>
      <c r="AI103" s="2" t="str">
        <f t="shared" si="37"/>
        <v/>
      </c>
      <c r="AJ103" s="2" t="str">
        <f t="shared" si="38"/>
        <v/>
      </c>
      <c r="AK103" s="2" t="e">
        <f t="shared" si="39"/>
        <v>#VALUE!</v>
      </c>
      <c r="AL103" s="2" t="str">
        <f t="shared" si="40"/>
        <v/>
      </c>
      <c r="AM103" s="2" t="str">
        <f t="shared" si="41"/>
        <v/>
      </c>
      <c r="AN103" s="2" t="str">
        <f t="shared" si="42"/>
        <v/>
      </c>
      <c r="AO103" s="2" t="str">
        <f t="shared" si="44"/>
        <v/>
      </c>
      <c r="AP103" s="2" t="str">
        <f t="shared" si="32"/>
        <v/>
      </c>
      <c r="AQ103" s="2" t="str">
        <f t="shared" si="43"/>
        <v/>
      </c>
      <c r="AT103" s="2" t="str">
        <f t="shared" si="45"/>
        <v/>
      </c>
      <c r="AU103" s="2" t="str">
        <f t="shared" si="33"/>
        <v/>
      </c>
      <c r="AV103" s="2" t="str">
        <f t="shared" si="34"/>
        <v/>
      </c>
      <c r="AW103" s="2" t="str">
        <f t="shared" si="35"/>
        <v/>
      </c>
      <c r="AX103" s="2" t="str">
        <f t="shared" si="46"/>
        <v/>
      </c>
    </row>
    <row r="104" spans="1:50" x14ac:dyDescent="0.25">
      <c r="A104" s="751">
        <v>96</v>
      </c>
      <c r="B104" s="753"/>
      <c r="C104" s="754"/>
      <c r="D104" s="75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AF104" s="2">
        <f t="shared" si="36"/>
        <v>0</v>
      </c>
      <c r="AG104" s="2" t="str">
        <f t="shared" si="30"/>
        <v/>
      </c>
      <c r="AH104" s="2" t="str">
        <f t="shared" si="31"/>
        <v/>
      </c>
      <c r="AI104" s="2" t="str">
        <f t="shared" si="37"/>
        <v/>
      </c>
      <c r="AJ104" s="2" t="str">
        <f t="shared" si="38"/>
        <v/>
      </c>
      <c r="AK104" s="2" t="e">
        <f t="shared" si="39"/>
        <v>#VALUE!</v>
      </c>
      <c r="AL104" s="2" t="str">
        <f t="shared" si="40"/>
        <v/>
      </c>
      <c r="AM104" s="2" t="str">
        <f t="shared" si="41"/>
        <v/>
      </c>
      <c r="AN104" s="2" t="str">
        <f t="shared" si="42"/>
        <v/>
      </c>
      <c r="AO104" s="2" t="str">
        <f t="shared" si="44"/>
        <v/>
      </c>
      <c r="AP104" s="2" t="str">
        <f t="shared" si="32"/>
        <v/>
      </c>
      <c r="AQ104" s="2" t="str">
        <f t="shared" si="43"/>
        <v/>
      </c>
      <c r="AT104" s="2" t="str">
        <f t="shared" si="45"/>
        <v/>
      </c>
      <c r="AU104" s="2" t="str">
        <f t="shared" si="33"/>
        <v/>
      </c>
      <c r="AV104" s="2" t="str">
        <f t="shared" si="34"/>
        <v/>
      </c>
      <c r="AW104" s="2" t="str">
        <f t="shared" si="35"/>
        <v/>
      </c>
      <c r="AX104" s="2" t="str">
        <f t="shared" si="46"/>
        <v/>
      </c>
    </row>
    <row r="105" spans="1:50" x14ac:dyDescent="0.25">
      <c r="A105" s="751">
        <v>97</v>
      </c>
      <c r="B105" s="753"/>
      <c r="C105" s="754"/>
      <c r="D105" s="75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AF105" s="2">
        <f t="shared" si="36"/>
        <v>0</v>
      </c>
      <c r="AG105" s="2" t="str">
        <f t="shared" si="30"/>
        <v/>
      </c>
      <c r="AH105" s="2" t="str">
        <f t="shared" si="31"/>
        <v/>
      </c>
      <c r="AI105" s="2" t="str">
        <f t="shared" si="37"/>
        <v/>
      </c>
      <c r="AJ105" s="2" t="str">
        <f t="shared" si="38"/>
        <v/>
      </c>
      <c r="AK105" s="2" t="e">
        <f t="shared" si="39"/>
        <v>#VALUE!</v>
      </c>
      <c r="AL105" s="2" t="str">
        <f t="shared" si="40"/>
        <v/>
      </c>
      <c r="AM105" s="2" t="str">
        <f t="shared" si="41"/>
        <v/>
      </c>
      <c r="AN105" s="2" t="str">
        <f t="shared" si="42"/>
        <v/>
      </c>
      <c r="AO105" s="2" t="str">
        <f t="shared" si="44"/>
        <v/>
      </c>
      <c r="AP105" s="2" t="str">
        <f t="shared" si="32"/>
        <v/>
      </c>
      <c r="AQ105" s="2" t="str">
        <f t="shared" si="43"/>
        <v/>
      </c>
      <c r="AT105" s="2" t="str">
        <f t="shared" si="45"/>
        <v/>
      </c>
      <c r="AU105" s="2" t="str">
        <f t="shared" si="33"/>
        <v/>
      </c>
      <c r="AV105" s="2" t="str">
        <f t="shared" si="34"/>
        <v/>
      </c>
      <c r="AW105" s="2" t="str">
        <f t="shared" si="35"/>
        <v/>
      </c>
      <c r="AX105" s="2" t="str">
        <f t="shared" si="46"/>
        <v/>
      </c>
    </row>
    <row r="106" spans="1:50" x14ac:dyDescent="0.25">
      <c r="A106" s="751">
        <v>98</v>
      </c>
      <c r="B106" s="753"/>
      <c r="C106" s="754"/>
      <c r="D106" s="75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AF106" s="2">
        <f t="shared" si="36"/>
        <v>0</v>
      </c>
      <c r="AG106" s="2" t="str">
        <f t="shared" si="30"/>
        <v/>
      </c>
      <c r="AH106" s="2" t="str">
        <f t="shared" si="31"/>
        <v/>
      </c>
      <c r="AI106" s="2" t="str">
        <f t="shared" si="37"/>
        <v/>
      </c>
      <c r="AJ106" s="2" t="str">
        <f t="shared" si="38"/>
        <v/>
      </c>
      <c r="AK106" s="2" t="e">
        <f t="shared" si="39"/>
        <v>#VALUE!</v>
      </c>
      <c r="AL106" s="2" t="str">
        <f t="shared" si="40"/>
        <v/>
      </c>
      <c r="AM106" s="2" t="str">
        <f t="shared" si="41"/>
        <v/>
      </c>
      <c r="AN106" s="2" t="str">
        <f t="shared" si="42"/>
        <v/>
      </c>
      <c r="AO106" s="2" t="str">
        <f t="shared" si="44"/>
        <v/>
      </c>
      <c r="AP106" s="2" t="str">
        <f t="shared" si="32"/>
        <v/>
      </c>
      <c r="AQ106" s="2" t="str">
        <f t="shared" si="43"/>
        <v/>
      </c>
      <c r="AT106" s="2" t="str">
        <f t="shared" si="45"/>
        <v/>
      </c>
      <c r="AU106" s="2" t="str">
        <f t="shared" si="33"/>
        <v/>
      </c>
      <c r="AV106" s="2" t="str">
        <f t="shared" si="34"/>
        <v/>
      </c>
      <c r="AW106" s="2" t="str">
        <f t="shared" si="35"/>
        <v/>
      </c>
      <c r="AX106" s="2" t="str">
        <f t="shared" si="46"/>
        <v/>
      </c>
    </row>
    <row r="107" spans="1:50" x14ac:dyDescent="0.25">
      <c r="A107" s="751">
        <v>99</v>
      </c>
      <c r="B107" s="753"/>
      <c r="C107" s="754"/>
      <c r="D107" s="75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AF107" s="2">
        <f t="shared" si="36"/>
        <v>0</v>
      </c>
      <c r="AG107" s="2" t="str">
        <f t="shared" si="30"/>
        <v/>
      </c>
      <c r="AH107" s="2" t="str">
        <f t="shared" si="31"/>
        <v/>
      </c>
      <c r="AI107" s="2" t="str">
        <f t="shared" si="37"/>
        <v/>
      </c>
      <c r="AJ107" s="2" t="str">
        <f t="shared" si="38"/>
        <v/>
      </c>
      <c r="AK107" s="2" t="e">
        <f t="shared" si="39"/>
        <v>#VALUE!</v>
      </c>
      <c r="AL107" s="2" t="str">
        <f t="shared" si="40"/>
        <v/>
      </c>
      <c r="AM107" s="2" t="str">
        <f t="shared" si="41"/>
        <v/>
      </c>
      <c r="AN107" s="2" t="str">
        <f t="shared" si="42"/>
        <v/>
      </c>
      <c r="AO107" s="2" t="str">
        <f t="shared" si="44"/>
        <v/>
      </c>
      <c r="AP107" s="2" t="str">
        <f t="shared" si="32"/>
        <v/>
      </c>
      <c r="AQ107" s="2" t="str">
        <f t="shared" si="43"/>
        <v/>
      </c>
      <c r="AT107" s="2" t="str">
        <f t="shared" si="45"/>
        <v/>
      </c>
      <c r="AU107" s="2" t="str">
        <f t="shared" si="33"/>
        <v/>
      </c>
      <c r="AV107" s="2" t="str">
        <f t="shared" si="34"/>
        <v/>
      </c>
      <c r="AW107" s="2" t="str">
        <f t="shared" si="35"/>
        <v/>
      </c>
      <c r="AX107" s="2" t="str">
        <f t="shared" si="46"/>
        <v/>
      </c>
    </row>
    <row r="108" spans="1:50" x14ac:dyDescent="0.25">
      <c r="A108" s="751">
        <v>100</v>
      </c>
      <c r="B108" s="753"/>
      <c r="C108" s="754"/>
      <c r="D108" s="75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AF108" s="2">
        <f t="shared" si="36"/>
        <v>0</v>
      </c>
      <c r="AG108" s="2" t="str">
        <f t="shared" si="30"/>
        <v/>
      </c>
      <c r="AH108" s="2" t="str">
        <f t="shared" si="31"/>
        <v/>
      </c>
      <c r="AI108" s="2" t="str">
        <f t="shared" si="37"/>
        <v/>
      </c>
      <c r="AJ108" s="2" t="str">
        <f t="shared" si="38"/>
        <v/>
      </c>
      <c r="AK108" s="2" t="e">
        <f t="shared" si="39"/>
        <v>#VALUE!</v>
      </c>
      <c r="AL108" s="2" t="str">
        <f t="shared" si="40"/>
        <v/>
      </c>
      <c r="AM108" s="2" t="str">
        <f t="shared" si="41"/>
        <v/>
      </c>
      <c r="AN108" s="2" t="str">
        <f t="shared" si="42"/>
        <v/>
      </c>
      <c r="AO108" s="2" t="str">
        <f t="shared" si="44"/>
        <v/>
      </c>
      <c r="AP108" s="2" t="str">
        <f t="shared" si="32"/>
        <v/>
      </c>
      <c r="AQ108" s="2" t="str">
        <f t="shared" si="43"/>
        <v/>
      </c>
      <c r="AT108" s="2" t="str">
        <f t="shared" si="45"/>
        <v/>
      </c>
      <c r="AU108" s="2" t="str">
        <f t="shared" si="33"/>
        <v/>
      </c>
      <c r="AV108" s="2" t="str">
        <f t="shared" si="34"/>
        <v/>
      </c>
      <c r="AW108" s="2" t="str">
        <f t="shared" si="35"/>
        <v/>
      </c>
      <c r="AX108" s="2" t="str">
        <f t="shared" si="46"/>
        <v/>
      </c>
    </row>
    <row r="109" spans="1:50" x14ac:dyDescent="0.25">
      <c r="A109" s="751">
        <v>101</v>
      </c>
      <c r="B109" s="753"/>
      <c r="C109" s="754"/>
      <c r="D109" s="75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AF109" s="2">
        <f t="shared" si="36"/>
        <v>0</v>
      </c>
      <c r="AG109" s="2" t="str">
        <f t="shared" si="30"/>
        <v/>
      </c>
      <c r="AH109" s="2" t="str">
        <f t="shared" si="31"/>
        <v/>
      </c>
      <c r="AI109" s="2" t="str">
        <f t="shared" si="37"/>
        <v/>
      </c>
      <c r="AJ109" s="2" t="str">
        <f t="shared" si="38"/>
        <v/>
      </c>
      <c r="AK109" s="2" t="e">
        <f t="shared" si="39"/>
        <v>#VALUE!</v>
      </c>
      <c r="AL109" s="2" t="str">
        <f t="shared" si="40"/>
        <v/>
      </c>
      <c r="AM109" s="2" t="str">
        <f t="shared" si="41"/>
        <v/>
      </c>
      <c r="AN109" s="2" t="str">
        <f t="shared" si="42"/>
        <v/>
      </c>
      <c r="AO109" s="2" t="str">
        <f t="shared" si="44"/>
        <v/>
      </c>
      <c r="AP109" s="2" t="str">
        <f t="shared" si="32"/>
        <v/>
      </c>
      <c r="AQ109" s="2" t="str">
        <f t="shared" si="43"/>
        <v/>
      </c>
      <c r="AT109" s="2" t="str">
        <f t="shared" si="45"/>
        <v/>
      </c>
      <c r="AU109" s="2" t="str">
        <f t="shared" si="33"/>
        <v/>
      </c>
      <c r="AV109" s="2" t="str">
        <f t="shared" si="34"/>
        <v/>
      </c>
      <c r="AW109" s="2" t="str">
        <f t="shared" si="35"/>
        <v/>
      </c>
      <c r="AX109" s="2" t="str">
        <f t="shared" si="46"/>
        <v/>
      </c>
    </row>
    <row r="110" spans="1:50" x14ac:dyDescent="0.25">
      <c r="A110" s="751">
        <v>102</v>
      </c>
      <c r="B110" s="753"/>
      <c r="C110" s="754"/>
      <c r="D110" s="75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AF110" s="2">
        <f t="shared" si="36"/>
        <v>0</v>
      </c>
      <c r="AG110" s="2" t="str">
        <f t="shared" si="30"/>
        <v/>
      </c>
      <c r="AH110" s="2" t="str">
        <f t="shared" si="31"/>
        <v/>
      </c>
      <c r="AI110" s="2" t="str">
        <f t="shared" si="37"/>
        <v/>
      </c>
      <c r="AJ110" s="2" t="str">
        <f t="shared" si="38"/>
        <v/>
      </c>
      <c r="AK110" s="2" t="e">
        <f t="shared" si="39"/>
        <v>#VALUE!</v>
      </c>
      <c r="AL110" s="2" t="str">
        <f t="shared" si="40"/>
        <v/>
      </c>
      <c r="AM110" s="2" t="str">
        <f t="shared" si="41"/>
        <v/>
      </c>
      <c r="AN110" s="2" t="str">
        <f t="shared" si="42"/>
        <v/>
      </c>
      <c r="AO110" s="2" t="str">
        <f t="shared" si="44"/>
        <v/>
      </c>
      <c r="AP110" s="2" t="str">
        <f t="shared" si="32"/>
        <v/>
      </c>
      <c r="AQ110" s="2" t="str">
        <f t="shared" si="43"/>
        <v/>
      </c>
      <c r="AT110" s="2" t="str">
        <f t="shared" si="45"/>
        <v/>
      </c>
      <c r="AU110" s="2" t="str">
        <f t="shared" si="33"/>
        <v/>
      </c>
      <c r="AV110" s="2" t="str">
        <f t="shared" si="34"/>
        <v/>
      </c>
      <c r="AW110" s="2" t="str">
        <f t="shared" si="35"/>
        <v/>
      </c>
      <c r="AX110" s="2" t="str">
        <f t="shared" si="46"/>
        <v/>
      </c>
    </row>
    <row r="111" spans="1:50" x14ac:dyDescent="0.25">
      <c r="A111" s="751">
        <v>103</v>
      </c>
      <c r="B111" s="753"/>
      <c r="C111" s="754"/>
      <c r="D111" s="75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AF111" s="2">
        <f t="shared" si="36"/>
        <v>0</v>
      </c>
      <c r="AG111" s="2" t="str">
        <f t="shared" si="30"/>
        <v/>
      </c>
      <c r="AH111" s="2" t="str">
        <f t="shared" si="31"/>
        <v/>
      </c>
      <c r="AI111" s="2" t="str">
        <f t="shared" si="37"/>
        <v/>
      </c>
      <c r="AJ111" s="2" t="str">
        <f t="shared" si="38"/>
        <v/>
      </c>
      <c r="AK111" s="2" t="e">
        <f t="shared" si="39"/>
        <v>#VALUE!</v>
      </c>
      <c r="AL111" s="2" t="str">
        <f t="shared" si="40"/>
        <v/>
      </c>
      <c r="AM111" s="2" t="str">
        <f t="shared" si="41"/>
        <v/>
      </c>
      <c r="AN111" s="2" t="str">
        <f t="shared" si="42"/>
        <v/>
      </c>
      <c r="AO111" s="2" t="str">
        <f t="shared" si="44"/>
        <v/>
      </c>
      <c r="AP111" s="2" t="str">
        <f t="shared" si="32"/>
        <v/>
      </c>
      <c r="AQ111" s="2" t="str">
        <f t="shared" si="43"/>
        <v/>
      </c>
      <c r="AT111" s="2" t="str">
        <f t="shared" si="45"/>
        <v/>
      </c>
      <c r="AU111" s="2" t="str">
        <f t="shared" si="33"/>
        <v/>
      </c>
      <c r="AV111" s="2" t="str">
        <f t="shared" si="34"/>
        <v/>
      </c>
      <c r="AW111" s="2" t="str">
        <f t="shared" si="35"/>
        <v/>
      </c>
      <c r="AX111" s="2" t="str">
        <f t="shared" si="46"/>
        <v/>
      </c>
    </row>
    <row r="112" spans="1:50" x14ac:dyDescent="0.25">
      <c r="A112" s="751">
        <v>104</v>
      </c>
      <c r="B112" s="753"/>
      <c r="C112" s="754"/>
      <c r="D112" s="75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AF112" s="2">
        <f t="shared" si="36"/>
        <v>0</v>
      </c>
      <c r="AG112" s="2" t="str">
        <f t="shared" si="30"/>
        <v/>
      </c>
      <c r="AH112" s="2" t="str">
        <f t="shared" si="31"/>
        <v/>
      </c>
      <c r="AI112" s="2" t="str">
        <f t="shared" si="37"/>
        <v/>
      </c>
      <c r="AJ112" s="2" t="str">
        <f t="shared" si="38"/>
        <v/>
      </c>
      <c r="AK112" s="2" t="e">
        <f t="shared" si="39"/>
        <v>#VALUE!</v>
      </c>
      <c r="AL112" s="2" t="str">
        <f t="shared" si="40"/>
        <v/>
      </c>
      <c r="AM112" s="2" t="str">
        <f t="shared" si="41"/>
        <v/>
      </c>
      <c r="AN112" s="2" t="str">
        <f t="shared" si="42"/>
        <v/>
      </c>
      <c r="AO112" s="2" t="str">
        <f t="shared" si="44"/>
        <v/>
      </c>
      <c r="AP112" s="2" t="str">
        <f t="shared" si="32"/>
        <v/>
      </c>
      <c r="AQ112" s="2" t="str">
        <f t="shared" si="43"/>
        <v/>
      </c>
      <c r="AT112" s="2" t="str">
        <f t="shared" si="45"/>
        <v/>
      </c>
      <c r="AU112" s="2" t="str">
        <f t="shared" si="33"/>
        <v/>
      </c>
      <c r="AV112" s="2" t="str">
        <f t="shared" si="34"/>
        <v/>
      </c>
      <c r="AW112" s="2" t="str">
        <f t="shared" si="35"/>
        <v/>
      </c>
      <c r="AX112" s="2" t="str">
        <f t="shared" si="46"/>
        <v/>
      </c>
    </row>
    <row r="113" spans="1:50" x14ac:dyDescent="0.25">
      <c r="A113" s="751">
        <v>105</v>
      </c>
      <c r="B113" s="753"/>
      <c r="C113" s="754"/>
      <c r="D113" s="75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AF113" s="2">
        <f t="shared" si="36"/>
        <v>0</v>
      </c>
      <c r="AG113" s="2" t="str">
        <f t="shared" si="30"/>
        <v/>
      </c>
      <c r="AH113" s="2" t="str">
        <f t="shared" si="31"/>
        <v/>
      </c>
      <c r="AI113" s="2" t="str">
        <f t="shared" si="37"/>
        <v/>
      </c>
      <c r="AJ113" s="2" t="str">
        <f t="shared" si="38"/>
        <v/>
      </c>
      <c r="AK113" s="2" t="e">
        <f t="shared" si="39"/>
        <v>#VALUE!</v>
      </c>
      <c r="AL113" s="2" t="str">
        <f t="shared" si="40"/>
        <v/>
      </c>
      <c r="AM113" s="2" t="str">
        <f t="shared" si="41"/>
        <v/>
      </c>
      <c r="AN113" s="2" t="str">
        <f t="shared" si="42"/>
        <v/>
      </c>
      <c r="AO113" s="2" t="str">
        <f t="shared" si="44"/>
        <v/>
      </c>
      <c r="AP113" s="2" t="str">
        <f t="shared" si="32"/>
        <v/>
      </c>
      <c r="AQ113" s="2" t="str">
        <f t="shared" si="43"/>
        <v/>
      </c>
      <c r="AT113" s="2" t="str">
        <f t="shared" si="45"/>
        <v/>
      </c>
      <c r="AU113" s="2" t="str">
        <f t="shared" si="33"/>
        <v/>
      </c>
      <c r="AV113" s="2" t="str">
        <f t="shared" si="34"/>
        <v/>
      </c>
      <c r="AW113" s="2" t="str">
        <f t="shared" si="35"/>
        <v/>
      </c>
      <c r="AX113" s="2" t="str">
        <f t="shared" si="46"/>
        <v/>
      </c>
    </row>
    <row r="114" spans="1:50" x14ac:dyDescent="0.25">
      <c r="A114" s="751">
        <v>106</v>
      </c>
      <c r="B114" s="753"/>
      <c r="C114" s="754"/>
      <c r="D114" s="75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AF114" s="2">
        <f t="shared" si="36"/>
        <v>0</v>
      </c>
      <c r="AG114" s="2" t="str">
        <f t="shared" si="30"/>
        <v/>
      </c>
      <c r="AH114" s="2" t="str">
        <f t="shared" si="31"/>
        <v/>
      </c>
      <c r="AI114" s="2" t="str">
        <f t="shared" si="37"/>
        <v/>
      </c>
      <c r="AJ114" s="2" t="str">
        <f t="shared" si="38"/>
        <v/>
      </c>
      <c r="AK114" s="2" t="e">
        <f t="shared" si="39"/>
        <v>#VALUE!</v>
      </c>
      <c r="AL114" s="2" t="str">
        <f t="shared" si="40"/>
        <v/>
      </c>
      <c r="AM114" s="2" t="str">
        <f t="shared" si="41"/>
        <v/>
      </c>
      <c r="AN114" s="2" t="str">
        <f t="shared" si="42"/>
        <v/>
      </c>
      <c r="AO114" s="2" t="str">
        <f t="shared" si="44"/>
        <v/>
      </c>
      <c r="AP114" s="2" t="str">
        <f t="shared" si="32"/>
        <v/>
      </c>
      <c r="AQ114" s="2" t="str">
        <f t="shared" si="43"/>
        <v/>
      </c>
      <c r="AT114" s="2" t="str">
        <f t="shared" si="45"/>
        <v/>
      </c>
      <c r="AU114" s="2" t="str">
        <f t="shared" si="33"/>
        <v/>
      </c>
      <c r="AV114" s="2" t="str">
        <f t="shared" si="34"/>
        <v/>
      </c>
      <c r="AW114" s="2" t="str">
        <f t="shared" si="35"/>
        <v/>
      </c>
      <c r="AX114" s="2" t="str">
        <f t="shared" si="46"/>
        <v/>
      </c>
    </row>
    <row r="115" spans="1:50" x14ac:dyDescent="0.25">
      <c r="A115" s="751">
        <v>107</v>
      </c>
      <c r="B115" s="753"/>
      <c r="C115" s="754"/>
      <c r="D115" s="75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AF115" s="2">
        <f t="shared" si="36"/>
        <v>0</v>
      </c>
      <c r="AG115" s="2" t="str">
        <f t="shared" si="30"/>
        <v/>
      </c>
      <c r="AH115" s="2" t="str">
        <f t="shared" si="31"/>
        <v/>
      </c>
      <c r="AI115" s="2" t="str">
        <f t="shared" si="37"/>
        <v/>
      </c>
      <c r="AJ115" s="2" t="str">
        <f t="shared" si="38"/>
        <v/>
      </c>
      <c r="AK115" s="2" t="e">
        <f t="shared" si="39"/>
        <v>#VALUE!</v>
      </c>
      <c r="AL115" s="2" t="str">
        <f t="shared" si="40"/>
        <v/>
      </c>
      <c r="AM115" s="2" t="str">
        <f t="shared" si="41"/>
        <v/>
      </c>
      <c r="AN115" s="2" t="str">
        <f t="shared" si="42"/>
        <v/>
      </c>
      <c r="AO115" s="2" t="str">
        <f t="shared" si="44"/>
        <v/>
      </c>
      <c r="AP115" s="2" t="str">
        <f t="shared" si="32"/>
        <v/>
      </c>
      <c r="AQ115" s="2" t="str">
        <f t="shared" si="43"/>
        <v/>
      </c>
      <c r="AT115" s="2" t="str">
        <f t="shared" si="45"/>
        <v/>
      </c>
      <c r="AU115" s="2" t="str">
        <f t="shared" si="33"/>
        <v/>
      </c>
      <c r="AV115" s="2" t="str">
        <f t="shared" si="34"/>
        <v/>
      </c>
      <c r="AW115" s="2" t="str">
        <f t="shared" si="35"/>
        <v/>
      </c>
      <c r="AX115" s="2" t="str">
        <f t="shared" si="46"/>
        <v/>
      </c>
    </row>
    <row r="116" spans="1:50" x14ac:dyDescent="0.25">
      <c r="A116" s="751">
        <v>108</v>
      </c>
      <c r="B116" s="753"/>
      <c r="C116" s="754"/>
      <c r="D116" s="75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AF116" s="2">
        <f t="shared" si="36"/>
        <v>0</v>
      </c>
      <c r="AG116" s="2" t="str">
        <f t="shared" si="30"/>
        <v/>
      </c>
      <c r="AH116" s="2" t="str">
        <f t="shared" si="31"/>
        <v/>
      </c>
      <c r="AI116" s="2" t="str">
        <f t="shared" si="37"/>
        <v/>
      </c>
      <c r="AJ116" s="2" t="str">
        <f t="shared" si="38"/>
        <v/>
      </c>
      <c r="AK116" s="2" t="e">
        <f t="shared" si="39"/>
        <v>#VALUE!</v>
      </c>
      <c r="AL116" s="2" t="str">
        <f t="shared" si="40"/>
        <v/>
      </c>
      <c r="AM116" s="2" t="str">
        <f t="shared" si="41"/>
        <v/>
      </c>
      <c r="AN116" s="2" t="str">
        <f t="shared" si="42"/>
        <v/>
      </c>
      <c r="AO116" s="2" t="str">
        <f t="shared" si="44"/>
        <v/>
      </c>
      <c r="AP116" s="2" t="str">
        <f t="shared" si="32"/>
        <v/>
      </c>
      <c r="AQ116" s="2" t="str">
        <f t="shared" si="43"/>
        <v/>
      </c>
      <c r="AT116" s="2" t="str">
        <f t="shared" si="45"/>
        <v/>
      </c>
      <c r="AU116" s="2" t="str">
        <f t="shared" si="33"/>
        <v/>
      </c>
      <c r="AV116" s="2" t="str">
        <f t="shared" si="34"/>
        <v/>
      </c>
      <c r="AW116" s="2" t="str">
        <f t="shared" si="35"/>
        <v/>
      </c>
      <c r="AX116" s="2" t="str">
        <f t="shared" si="46"/>
        <v/>
      </c>
    </row>
    <row r="117" spans="1:50" x14ac:dyDescent="0.25">
      <c r="A117" s="751">
        <v>109</v>
      </c>
      <c r="B117" s="753"/>
      <c r="C117" s="754"/>
      <c r="D117" s="75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AF117" s="2">
        <f t="shared" si="36"/>
        <v>0</v>
      </c>
      <c r="AG117" s="2" t="str">
        <f t="shared" si="30"/>
        <v/>
      </c>
      <c r="AH117" s="2" t="str">
        <f t="shared" si="31"/>
        <v/>
      </c>
      <c r="AI117" s="2" t="str">
        <f t="shared" si="37"/>
        <v/>
      </c>
      <c r="AJ117" s="2" t="str">
        <f t="shared" si="38"/>
        <v/>
      </c>
      <c r="AK117" s="2" t="e">
        <f t="shared" si="39"/>
        <v>#VALUE!</v>
      </c>
      <c r="AL117" s="2" t="str">
        <f t="shared" si="40"/>
        <v/>
      </c>
      <c r="AM117" s="2" t="str">
        <f t="shared" si="41"/>
        <v/>
      </c>
      <c r="AN117" s="2" t="str">
        <f t="shared" si="42"/>
        <v/>
      </c>
      <c r="AO117" s="2" t="str">
        <f t="shared" si="44"/>
        <v/>
      </c>
      <c r="AP117" s="2" t="str">
        <f t="shared" si="32"/>
        <v/>
      </c>
      <c r="AQ117" s="2" t="str">
        <f t="shared" si="43"/>
        <v/>
      </c>
      <c r="AT117" s="2" t="str">
        <f t="shared" si="45"/>
        <v/>
      </c>
      <c r="AU117" s="2" t="str">
        <f t="shared" si="33"/>
        <v/>
      </c>
      <c r="AV117" s="2" t="str">
        <f t="shared" si="34"/>
        <v/>
      </c>
      <c r="AW117" s="2" t="str">
        <f t="shared" si="35"/>
        <v/>
      </c>
      <c r="AX117" s="2" t="str">
        <f t="shared" si="46"/>
        <v/>
      </c>
    </row>
    <row r="118" spans="1:50" x14ac:dyDescent="0.25">
      <c r="A118" s="751">
        <v>110</v>
      </c>
      <c r="B118" s="753"/>
      <c r="C118" s="754"/>
      <c r="D118" s="75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AF118" s="2">
        <f t="shared" si="36"/>
        <v>0</v>
      </c>
      <c r="AG118" s="2" t="str">
        <f t="shared" si="30"/>
        <v/>
      </c>
      <c r="AH118" s="2" t="str">
        <f t="shared" si="31"/>
        <v/>
      </c>
      <c r="AI118" s="2" t="str">
        <f t="shared" si="37"/>
        <v/>
      </c>
      <c r="AJ118" s="2" t="str">
        <f t="shared" si="38"/>
        <v/>
      </c>
      <c r="AK118" s="2" t="e">
        <f t="shared" si="39"/>
        <v>#VALUE!</v>
      </c>
      <c r="AL118" s="2" t="str">
        <f t="shared" si="40"/>
        <v/>
      </c>
      <c r="AM118" s="2" t="str">
        <f t="shared" si="41"/>
        <v/>
      </c>
      <c r="AN118" s="2" t="str">
        <f t="shared" si="42"/>
        <v/>
      </c>
      <c r="AO118" s="2" t="str">
        <f t="shared" si="44"/>
        <v/>
      </c>
      <c r="AP118" s="2" t="str">
        <f t="shared" si="32"/>
        <v/>
      </c>
      <c r="AQ118" s="2" t="str">
        <f t="shared" si="43"/>
        <v/>
      </c>
      <c r="AT118" s="2" t="str">
        <f t="shared" si="45"/>
        <v/>
      </c>
      <c r="AU118" s="2" t="str">
        <f t="shared" si="33"/>
        <v/>
      </c>
      <c r="AV118" s="2" t="str">
        <f t="shared" si="34"/>
        <v/>
      </c>
      <c r="AW118" s="2" t="str">
        <f t="shared" si="35"/>
        <v/>
      </c>
      <c r="AX118" s="2" t="str">
        <f t="shared" si="46"/>
        <v/>
      </c>
    </row>
    <row r="119" spans="1:50" x14ac:dyDescent="0.25">
      <c r="A119" s="751">
        <v>111</v>
      </c>
      <c r="B119" s="753"/>
      <c r="C119" s="754"/>
      <c r="D119" s="75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AF119" s="2">
        <f t="shared" si="36"/>
        <v>0</v>
      </c>
      <c r="AG119" s="2" t="str">
        <f t="shared" si="30"/>
        <v/>
      </c>
      <c r="AH119" s="2" t="str">
        <f t="shared" si="31"/>
        <v/>
      </c>
      <c r="AI119" s="2" t="str">
        <f t="shared" si="37"/>
        <v/>
      </c>
      <c r="AJ119" s="2" t="str">
        <f t="shared" si="38"/>
        <v/>
      </c>
      <c r="AK119" s="2" t="e">
        <f t="shared" si="39"/>
        <v>#VALUE!</v>
      </c>
      <c r="AL119" s="2" t="str">
        <f t="shared" si="40"/>
        <v/>
      </c>
      <c r="AM119" s="2" t="str">
        <f t="shared" si="41"/>
        <v/>
      </c>
      <c r="AN119" s="2" t="str">
        <f t="shared" si="42"/>
        <v/>
      </c>
      <c r="AO119" s="2" t="str">
        <f t="shared" si="44"/>
        <v/>
      </c>
      <c r="AP119" s="2" t="str">
        <f t="shared" si="32"/>
        <v/>
      </c>
      <c r="AQ119" s="2" t="str">
        <f t="shared" si="43"/>
        <v/>
      </c>
      <c r="AT119" s="2" t="str">
        <f t="shared" si="45"/>
        <v/>
      </c>
      <c r="AU119" s="2" t="str">
        <f t="shared" si="33"/>
        <v/>
      </c>
      <c r="AV119" s="2" t="str">
        <f t="shared" si="34"/>
        <v/>
      </c>
      <c r="AW119" s="2" t="str">
        <f t="shared" si="35"/>
        <v/>
      </c>
      <c r="AX119" s="2" t="str">
        <f t="shared" si="46"/>
        <v/>
      </c>
    </row>
    <row r="120" spans="1:50" x14ac:dyDescent="0.25">
      <c r="A120" s="751">
        <v>112</v>
      </c>
      <c r="B120" s="753"/>
      <c r="C120" s="754"/>
      <c r="D120" s="75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AF120" s="2">
        <f t="shared" si="36"/>
        <v>0</v>
      </c>
      <c r="AG120" s="2" t="str">
        <f t="shared" si="30"/>
        <v/>
      </c>
      <c r="AH120" s="2" t="str">
        <f t="shared" si="31"/>
        <v/>
      </c>
      <c r="AI120" s="2" t="str">
        <f t="shared" si="37"/>
        <v/>
      </c>
      <c r="AJ120" s="2" t="str">
        <f t="shared" si="38"/>
        <v/>
      </c>
      <c r="AK120" s="2" t="e">
        <f t="shared" si="39"/>
        <v>#VALUE!</v>
      </c>
      <c r="AL120" s="2" t="str">
        <f t="shared" si="40"/>
        <v/>
      </c>
      <c r="AM120" s="2" t="str">
        <f t="shared" si="41"/>
        <v/>
      </c>
      <c r="AN120" s="2" t="str">
        <f t="shared" si="42"/>
        <v/>
      </c>
      <c r="AO120" s="2" t="str">
        <f t="shared" si="44"/>
        <v/>
      </c>
      <c r="AP120" s="2" t="str">
        <f t="shared" si="32"/>
        <v/>
      </c>
      <c r="AQ120" s="2" t="str">
        <f t="shared" si="43"/>
        <v/>
      </c>
      <c r="AT120" s="2" t="str">
        <f t="shared" si="45"/>
        <v/>
      </c>
      <c r="AU120" s="2" t="str">
        <f t="shared" si="33"/>
        <v/>
      </c>
      <c r="AV120" s="2" t="str">
        <f t="shared" si="34"/>
        <v/>
      </c>
      <c r="AW120" s="2" t="str">
        <f t="shared" si="35"/>
        <v/>
      </c>
      <c r="AX120" s="2" t="str">
        <f t="shared" si="46"/>
        <v/>
      </c>
    </row>
    <row r="121" spans="1:50" x14ac:dyDescent="0.25">
      <c r="A121" s="751">
        <v>113</v>
      </c>
      <c r="B121" s="753"/>
      <c r="C121" s="754"/>
      <c r="D121" s="75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AF121" s="2">
        <f t="shared" si="36"/>
        <v>0</v>
      </c>
      <c r="AG121" s="2" t="str">
        <f t="shared" si="30"/>
        <v/>
      </c>
      <c r="AH121" s="2" t="str">
        <f t="shared" si="31"/>
        <v/>
      </c>
      <c r="AI121" s="2" t="str">
        <f t="shared" si="37"/>
        <v/>
      </c>
      <c r="AJ121" s="2" t="str">
        <f t="shared" si="38"/>
        <v/>
      </c>
      <c r="AK121" s="2" t="e">
        <f t="shared" si="39"/>
        <v>#VALUE!</v>
      </c>
      <c r="AL121" s="2" t="str">
        <f t="shared" si="40"/>
        <v/>
      </c>
      <c r="AM121" s="2" t="str">
        <f t="shared" si="41"/>
        <v/>
      </c>
      <c r="AN121" s="2" t="str">
        <f t="shared" si="42"/>
        <v/>
      </c>
      <c r="AO121" s="2" t="str">
        <f t="shared" si="44"/>
        <v/>
      </c>
      <c r="AP121" s="2" t="str">
        <f t="shared" si="32"/>
        <v/>
      </c>
      <c r="AQ121" s="2" t="str">
        <f t="shared" si="43"/>
        <v/>
      </c>
      <c r="AT121" s="2" t="str">
        <f t="shared" si="45"/>
        <v/>
      </c>
      <c r="AU121" s="2" t="str">
        <f t="shared" si="33"/>
        <v/>
      </c>
      <c r="AV121" s="2" t="str">
        <f t="shared" si="34"/>
        <v/>
      </c>
      <c r="AW121" s="2" t="str">
        <f t="shared" si="35"/>
        <v/>
      </c>
      <c r="AX121" s="2" t="str">
        <f t="shared" si="46"/>
        <v/>
      </c>
    </row>
    <row r="122" spans="1:50" x14ac:dyDescent="0.25">
      <c r="A122" s="751">
        <v>114</v>
      </c>
      <c r="B122" s="753"/>
      <c r="C122" s="754"/>
      <c r="D122" s="75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AF122" s="2">
        <f t="shared" si="36"/>
        <v>0</v>
      </c>
      <c r="AG122" s="2" t="str">
        <f t="shared" si="30"/>
        <v/>
      </c>
      <c r="AH122" s="2" t="str">
        <f t="shared" si="31"/>
        <v/>
      </c>
      <c r="AI122" s="2" t="str">
        <f t="shared" si="37"/>
        <v/>
      </c>
      <c r="AJ122" s="2" t="str">
        <f t="shared" si="38"/>
        <v/>
      </c>
      <c r="AK122" s="2" t="e">
        <f t="shared" si="39"/>
        <v>#VALUE!</v>
      </c>
      <c r="AL122" s="2" t="str">
        <f t="shared" si="40"/>
        <v/>
      </c>
      <c r="AM122" s="2" t="str">
        <f t="shared" si="41"/>
        <v/>
      </c>
      <c r="AN122" s="2" t="str">
        <f t="shared" si="42"/>
        <v/>
      </c>
      <c r="AO122" s="2" t="str">
        <f t="shared" si="44"/>
        <v/>
      </c>
      <c r="AP122" s="2" t="str">
        <f t="shared" si="32"/>
        <v/>
      </c>
      <c r="AQ122" s="2" t="str">
        <f t="shared" si="43"/>
        <v/>
      </c>
      <c r="AT122" s="2" t="str">
        <f t="shared" si="45"/>
        <v/>
      </c>
      <c r="AU122" s="2" t="str">
        <f t="shared" si="33"/>
        <v/>
      </c>
      <c r="AV122" s="2" t="str">
        <f t="shared" si="34"/>
        <v/>
      </c>
      <c r="AW122" s="2" t="str">
        <f t="shared" si="35"/>
        <v/>
      </c>
      <c r="AX122" s="2" t="str">
        <f t="shared" si="46"/>
        <v/>
      </c>
    </row>
    <row r="123" spans="1:50" x14ac:dyDescent="0.25">
      <c r="A123" s="751">
        <v>115</v>
      </c>
      <c r="B123" s="753"/>
      <c r="C123" s="754"/>
      <c r="D123" s="75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AF123" s="2">
        <f t="shared" si="36"/>
        <v>0</v>
      </c>
      <c r="AG123" s="2" t="str">
        <f t="shared" si="30"/>
        <v/>
      </c>
      <c r="AH123" s="2" t="str">
        <f t="shared" si="31"/>
        <v/>
      </c>
      <c r="AI123" s="2" t="str">
        <f t="shared" si="37"/>
        <v/>
      </c>
      <c r="AJ123" s="2" t="str">
        <f t="shared" si="38"/>
        <v/>
      </c>
      <c r="AK123" s="2" t="e">
        <f t="shared" si="39"/>
        <v>#VALUE!</v>
      </c>
      <c r="AL123" s="2" t="str">
        <f t="shared" si="40"/>
        <v/>
      </c>
      <c r="AM123" s="2" t="str">
        <f t="shared" si="41"/>
        <v/>
      </c>
      <c r="AN123" s="2" t="str">
        <f t="shared" si="42"/>
        <v/>
      </c>
      <c r="AO123" s="2" t="str">
        <f t="shared" si="44"/>
        <v/>
      </c>
      <c r="AP123" s="2" t="str">
        <f t="shared" si="32"/>
        <v/>
      </c>
      <c r="AQ123" s="2" t="str">
        <f t="shared" si="43"/>
        <v/>
      </c>
      <c r="AT123" s="2" t="str">
        <f t="shared" si="45"/>
        <v/>
      </c>
      <c r="AU123" s="2" t="str">
        <f t="shared" si="33"/>
        <v/>
      </c>
      <c r="AV123" s="2" t="str">
        <f t="shared" si="34"/>
        <v/>
      </c>
      <c r="AW123" s="2" t="str">
        <f t="shared" si="35"/>
        <v/>
      </c>
      <c r="AX123" s="2" t="str">
        <f t="shared" si="46"/>
        <v/>
      </c>
    </row>
    <row r="124" spans="1:50" x14ac:dyDescent="0.25">
      <c r="A124" s="751">
        <v>116</v>
      </c>
      <c r="B124" s="753"/>
      <c r="C124" s="754"/>
      <c r="D124" s="75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AF124" s="2">
        <f t="shared" si="36"/>
        <v>0</v>
      </c>
      <c r="AG124" s="2" t="str">
        <f t="shared" si="30"/>
        <v/>
      </c>
      <c r="AH124" s="2" t="str">
        <f t="shared" si="31"/>
        <v/>
      </c>
      <c r="AI124" s="2" t="str">
        <f t="shared" si="37"/>
        <v/>
      </c>
      <c r="AJ124" s="2" t="str">
        <f t="shared" si="38"/>
        <v/>
      </c>
      <c r="AK124" s="2" t="e">
        <f t="shared" si="39"/>
        <v>#VALUE!</v>
      </c>
      <c r="AL124" s="2" t="str">
        <f t="shared" si="40"/>
        <v/>
      </c>
      <c r="AM124" s="2" t="str">
        <f t="shared" si="41"/>
        <v/>
      </c>
      <c r="AN124" s="2" t="str">
        <f t="shared" si="42"/>
        <v/>
      </c>
      <c r="AO124" s="2" t="str">
        <f t="shared" si="44"/>
        <v/>
      </c>
      <c r="AP124" s="2" t="str">
        <f t="shared" si="32"/>
        <v/>
      </c>
      <c r="AQ124" s="2" t="str">
        <f t="shared" si="43"/>
        <v/>
      </c>
      <c r="AT124" s="2" t="str">
        <f t="shared" si="45"/>
        <v/>
      </c>
      <c r="AU124" s="2" t="str">
        <f t="shared" si="33"/>
        <v/>
      </c>
      <c r="AV124" s="2" t="str">
        <f t="shared" si="34"/>
        <v/>
      </c>
      <c r="AW124" s="2" t="str">
        <f t="shared" si="35"/>
        <v/>
      </c>
      <c r="AX124" s="2" t="str">
        <f t="shared" si="46"/>
        <v/>
      </c>
    </row>
    <row r="125" spans="1:50" x14ac:dyDescent="0.25">
      <c r="A125" s="751">
        <v>117</v>
      </c>
      <c r="B125" s="753"/>
      <c r="C125" s="754"/>
      <c r="D125" s="75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AF125" s="2">
        <f t="shared" si="36"/>
        <v>0</v>
      </c>
      <c r="AG125" s="2" t="str">
        <f t="shared" si="30"/>
        <v/>
      </c>
      <c r="AH125" s="2" t="str">
        <f t="shared" si="31"/>
        <v/>
      </c>
      <c r="AI125" s="2" t="str">
        <f t="shared" si="37"/>
        <v/>
      </c>
      <c r="AJ125" s="2" t="str">
        <f t="shared" si="38"/>
        <v/>
      </c>
      <c r="AK125" s="2" t="e">
        <f t="shared" si="39"/>
        <v>#VALUE!</v>
      </c>
      <c r="AL125" s="2" t="str">
        <f t="shared" si="40"/>
        <v/>
      </c>
      <c r="AM125" s="2" t="str">
        <f t="shared" si="41"/>
        <v/>
      </c>
      <c r="AN125" s="2" t="str">
        <f t="shared" si="42"/>
        <v/>
      </c>
      <c r="AO125" s="2" t="str">
        <f t="shared" si="44"/>
        <v/>
      </c>
      <c r="AP125" s="2" t="str">
        <f t="shared" si="32"/>
        <v/>
      </c>
      <c r="AQ125" s="2" t="str">
        <f t="shared" si="43"/>
        <v/>
      </c>
      <c r="AT125" s="2" t="str">
        <f t="shared" si="45"/>
        <v/>
      </c>
      <c r="AU125" s="2" t="str">
        <f t="shared" si="33"/>
        <v/>
      </c>
      <c r="AV125" s="2" t="str">
        <f t="shared" si="34"/>
        <v/>
      </c>
      <c r="AW125" s="2" t="str">
        <f t="shared" si="35"/>
        <v/>
      </c>
      <c r="AX125" s="2" t="str">
        <f t="shared" si="46"/>
        <v/>
      </c>
    </row>
    <row r="126" spans="1:50" x14ac:dyDescent="0.25">
      <c r="A126" s="751">
        <v>118</v>
      </c>
      <c r="B126" s="753"/>
      <c r="C126" s="754"/>
      <c r="D126" s="75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AF126" s="2">
        <f t="shared" si="36"/>
        <v>0</v>
      </c>
      <c r="AG126" s="2" t="str">
        <f t="shared" si="30"/>
        <v/>
      </c>
      <c r="AH126" s="2" t="str">
        <f t="shared" si="31"/>
        <v/>
      </c>
      <c r="AI126" s="2" t="str">
        <f t="shared" si="37"/>
        <v/>
      </c>
      <c r="AJ126" s="2" t="str">
        <f t="shared" si="38"/>
        <v/>
      </c>
      <c r="AK126" s="2" t="e">
        <f t="shared" si="39"/>
        <v>#VALUE!</v>
      </c>
      <c r="AL126" s="2" t="str">
        <f t="shared" si="40"/>
        <v/>
      </c>
      <c r="AM126" s="2" t="str">
        <f t="shared" si="41"/>
        <v/>
      </c>
      <c r="AN126" s="2" t="str">
        <f t="shared" si="42"/>
        <v/>
      </c>
      <c r="AO126" s="2" t="str">
        <f t="shared" si="44"/>
        <v/>
      </c>
      <c r="AP126" s="2" t="str">
        <f t="shared" si="32"/>
        <v/>
      </c>
      <c r="AQ126" s="2" t="str">
        <f t="shared" si="43"/>
        <v/>
      </c>
      <c r="AT126" s="2" t="str">
        <f t="shared" si="45"/>
        <v/>
      </c>
      <c r="AU126" s="2" t="str">
        <f t="shared" si="33"/>
        <v/>
      </c>
      <c r="AV126" s="2" t="str">
        <f t="shared" si="34"/>
        <v/>
      </c>
      <c r="AW126" s="2" t="str">
        <f t="shared" si="35"/>
        <v/>
      </c>
      <c r="AX126" s="2" t="str">
        <f t="shared" si="46"/>
        <v/>
      </c>
    </row>
    <row r="127" spans="1:50" x14ac:dyDescent="0.25">
      <c r="A127" s="751">
        <v>119</v>
      </c>
      <c r="B127" s="753"/>
      <c r="C127" s="754"/>
      <c r="D127" s="75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AF127" s="2">
        <f t="shared" si="36"/>
        <v>0</v>
      </c>
      <c r="AG127" s="2" t="str">
        <f t="shared" si="30"/>
        <v/>
      </c>
      <c r="AH127" s="2" t="str">
        <f t="shared" si="31"/>
        <v/>
      </c>
      <c r="AI127" s="2" t="str">
        <f t="shared" si="37"/>
        <v/>
      </c>
      <c r="AJ127" s="2" t="str">
        <f t="shared" si="38"/>
        <v/>
      </c>
      <c r="AK127" s="2" t="e">
        <f t="shared" si="39"/>
        <v>#VALUE!</v>
      </c>
      <c r="AL127" s="2" t="str">
        <f t="shared" si="40"/>
        <v/>
      </c>
      <c r="AM127" s="2" t="str">
        <f t="shared" si="41"/>
        <v/>
      </c>
      <c r="AN127" s="2" t="str">
        <f t="shared" si="42"/>
        <v/>
      </c>
      <c r="AO127" s="2" t="str">
        <f t="shared" si="44"/>
        <v/>
      </c>
      <c r="AP127" s="2" t="str">
        <f t="shared" si="32"/>
        <v/>
      </c>
      <c r="AQ127" s="2" t="str">
        <f t="shared" si="43"/>
        <v/>
      </c>
      <c r="AT127" s="2" t="str">
        <f t="shared" si="45"/>
        <v/>
      </c>
      <c r="AU127" s="2" t="str">
        <f t="shared" si="33"/>
        <v/>
      </c>
      <c r="AV127" s="2" t="str">
        <f t="shared" si="34"/>
        <v/>
      </c>
      <c r="AW127" s="2" t="str">
        <f t="shared" si="35"/>
        <v/>
      </c>
      <c r="AX127" s="2" t="str">
        <f t="shared" si="46"/>
        <v/>
      </c>
    </row>
    <row r="128" spans="1:50" x14ac:dyDescent="0.25">
      <c r="A128" s="751">
        <v>120</v>
      </c>
      <c r="B128" s="753"/>
      <c r="C128" s="754"/>
      <c r="D128" s="75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AF128" s="2">
        <f t="shared" si="36"/>
        <v>0</v>
      </c>
      <c r="AG128" s="2" t="str">
        <f t="shared" si="30"/>
        <v/>
      </c>
      <c r="AH128" s="2" t="str">
        <f t="shared" si="31"/>
        <v/>
      </c>
      <c r="AI128" s="2" t="str">
        <f t="shared" si="37"/>
        <v/>
      </c>
      <c r="AJ128" s="2" t="str">
        <f t="shared" si="38"/>
        <v/>
      </c>
      <c r="AK128" s="2" t="e">
        <f t="shared" si="39"/>
        <v>#VALUE!</v>
      </c>
      <c r="AL128" s="2" t="str">
        <f t="shared" si="40"/>
        <v/>
      </c>
      <c r="AM128" s="2" t="str">
        <f t="shared" si="41"/>
        <v/>
      </c>
      <c r="AN128" s="2" t="str">
        <f t="shared" si="42"/>
        <v/>
      </c>
      <c r="AO128" s="2" t="str">
        <f t="shared" si="44"/>
        <v/>
      </c>
      <c r="AP128" s="2" t="str">
        <f t="shared" si="32"/>
        <v/>
      </c>
      <c r="AQ128" s="2" t="str">
        <f t="shared" si="43"/>
        <v/>
      </c>
      <c r="AT128" s="2" t="str">
        <f t="shared" si="45"/>
        <v/>
      </c>
      <c r="AU128" s="2" t="str">
        <f t="shared" si="33"/>
        <v/>
      </c>
      <c r="AV128" s="2" t="str">
        <f t="shared" si="34"/>
        <v/>
      </c>
      <c r="AW128" s="2" t="str">
        <f t="shared" si="35"/>
        <v/>
      </c>
      <c r="AX128" s="2" t="str">
        <f t="shared" si="46"/>
        <v/>
      </c>
    </row>
    <row r="129" spans="1:50" x14ac:dyDescent="0.25">
      <c r="A129" s="751">
        <v>121</v>
      </c>
      <c r="B129" s="753"/>
      <c r="C129" s="754"/>
      <c r="D129" s="75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AF129" s="2">
        <f t="shared" si="36"/>
        <v>0</v>
      </c>
      <c r="AG129" s="2" t="str">
        <f t="shared" si="30"/>
        <v/>
      </c>
      <c r="AH129" s="2" t="str">
        <f t="shared" si="31"/>
        <v/>
      </c>
      <c r="AI129" s="2" t="str">
        <f t="shared" si="37"/>
        <v/>
      </c>
      <c r="AJ129" s="2" t="str">
        <f t="shared" si="38"/>
        <v/>
      </c>
      <c r="AK129" s="2" t="e">
        <f t="shared" si="39"/>
        <v>#VALUE!</v>
      </c>
      <c r="AL129" s="2" t="str">
        <f t="shared" si="40"/>
        <v/>
      </c>
      <c r="AM129" s="2" t="str">
        <f t="shared" si="41"/>
        <v/>
      </c>
      <c r="AN129" s="2" t="str">
        <f t="shared" si="42"/>
        <v/>
      </c>
      <c r="AO129" s="2" t="str">
        <f t="shared" si="44"/>
        <v/>
      </c>
      <c r="AP129" s="2" t="str">
        <f t="shared" si="32"/>
        <v/>
      </c>
      <c r="AQ129" s="2" t="str">
        <f t="shared" si="43"/>
        <v/>
      </c>
      <c r="AT129" s="2" t="str">
        <f t="shared" si="45"/>
        <v/>
      </c>
      <c r="AU129" s="2" t="str">
        <f t="shared" si="33"/>
        <v/>
      </c>
      <c r="AV129" s="2" t="str">
        <f t="shared" si="34"/>
        <v/>
      </c>
      <c r="AW129" s="2" t="str">
        <f t="shared" si="35"/>
        <v/>
      </c>
      <c r="AX129" s="2" t="str">
        <f t="shared" si="46"/>
        <v/>
      </c>
    </row>
    <row r="130" spans="1:50" x14ac:dyDescent="0.25">
      <c r="A130" s="751">
        <v>122</v>
      </c>
      <c r="B130" s="753"/>
      <c r="C130" s="754"/>
      <c r="D130" s="75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AF130" s="2">
        <f t="shared" si="36"/>
        <v>0</v>
      </c>
      <c r="AG130" s="2" t="str">
        <f t="shared" si="30"/>
        <v/>
      </c>
      <c r="AH130" s="2" t="str">
        <f t="shared" si="31"/>
        <v/>
      </c>
      <c r="AI130" s="2" t="str">
        <f t="shared" si="37"/>
        <v/>
      </c>
      <c r="AJ130" s="2" t="str">
        <f t="shared" si="38"/>
        <v/>
      </c>
      <c r="AK130" s="2" t="e">
        <f t="shared" si="39"/>
        <v>#VALUE!</v>
      </c>
      <c r="AL130" s="2" t="str">
        <f t="shared" si="40"/>
        <v/>
      </c>
      <c r="AM130" s="2" t="str">
        <f t="shared" si="41"/>
        <v/>
      </c>
      <c r="AN130" s="2" t="str">
        <f t="shared" si="42"/>
        <v/>
      </c>
      <c r="AO130" s="2" t="str">
        <f t="shared" si="44"/>
        <v/>
      </c>
      <c r="AP130" s="2" t="str">
        <f t="shared" si="32"/>
        <v/>
      </c>
      <c r="AQ130" s="2" t="str">
        <f t="shared" si="43"/>
        <v/>
      </c>
      <c r="AT130" s="2" t="str">
        <f t="shared" si="45"/>
        <v/>
      </c>
      <c r="AU130" s="2" t="str">
        <f t="shared" si="33"/>
        <v/>
      </c>
      <c r="AV130" s="2" t="str">
        <f t="shared" si="34"/>
        <v/>
      </c>
      <c r="AW130" s="2" t="str">
        <f t="shared" si="35"/>
        <v/>
      </c>
      <c r="AX130" s="2" t="str">
        <f t="shared" si="46"/>
        <v/>
      </c>
    </row>
    <row r="131" spans="1:50" x14ac:dyDescent="0.25">
      <c r="A131" s="751">
        <v>123</v>
      </c>
      <c r="B131" s="753"/>
      <c r="C131" s="754"/>
      <c r="D131" s="75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AF131" s="2">
        <f t="shared" si="36"/>
        <v>0</v>
      </c>
      <c r="AG131" s="2" t="str">
        <f t="shared" si="30"/>
        <v/>
      </c>
      <c r="AH131" s="2" t="str">
        <f t="shared" si="31"/>
        <v/>
      </c>
      <c r="AI131" s="2" t="str">
        <f t="shared" si="37"/>
        <v/>
      </c>
      <c r="AJ131" s="2" t="str">
        <f t="shared" si="38"/>
        <v/>
      </c>
      <c r="AK131" s="2" t="e">
        <f t="shared" si="39"/>
        <v>#VALUE!</v>
      </c>
      <c r="AL131" s="2" t="str">
        <f t="shared" si="40"/>
        <v/>
      </c>
      <c r="AM131" s="2" t="str">
        <f t="shared" si="41"/>
        <v/>
      </c>
      <c r="AN131" s="2" t="str">
        <f t="shared" si="42"/>
        <v/>
      </c>
      <c r="AO131" s="2" t="str">
        <f t="shared" si="44"/>
        <v/>
      </c>
      <c r="AP131" s="2" t="str">
        <f t="shared" si="32"/>
        <v/>
      </c>
      <c r="AQ131" s="2" t="str">
        <f t="shared" si="43"/>
        <v/>
      </c>
      <c r="AT131" s="2" t="str">
        <f t="shared" si="45"/>
        <v/>
      </c>
      <c r="AU131" s="2" t="str">
        <f t="shared" si="33"/>
        <v/>
      </c>
      <c r="AV131" s="2" t="str">
        <f t="shared" si="34"/>
        <v/>
      </c>
      <c r="AW131" s="2" t="str">
        <f t="shared" si="35"/>
        <v/>
      </c>
      <c r="AX131" s="2" t="str">
        <f t="shared" si="46"/>
        <v/>
      </c>
    </row>
    <row r="132" spans="1:50" x14ac:dyDescent="0.25">
      <c r="A132" s="751">
        <v>124</v>
      </c>
      <c r="B132" s="753"/>
      <c r="C132" s="754"/>
      <c r="D132" s="75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AF132" s="2">
        <f t="shared" si="36"/>
        <v>0</v>
      </c>
      <c r="AG132" s="2" t="str">
        <f t="shared" si="30"/>
        <v/>
      </c>
      <c r="AH132" s="2" t="str">
        <f t="shared" si="31"/>
        <v/>
      </c>
      <c r="AI132" s="2" t="str">
        <f t="shared" si="37"/>
        <v/>
      </c>
      <c r="AJ132" s="2" t="str">
        <f t="shared" si="38"/>
        <v/>
      </c>
      <c r="AK132" s="2" t="e">
        <f t="shared" si="39"/>
        <v>#VALUE!</v>
      </c>
      <c r="AL132" s="2" t="str">
        <f t="shared" si="40"/>
        <v/>
      </c>
      <c r="AM132" s="2" t="str">
        <f t="shared" si="41"/>
        <v/>
      </c>
      <c r="AN132" s="2" t="str">
        <f t="shared" si="42"/>
        <v/>
      </c>
      <c r="AO132" s="2" t="str">
        <f t="shared" si="44"/>
        <v/>
      </c>
      <c r="AP132" s="2" t="str">
        <f t="shared" si="32"/>
        <v/>
      </c>
      <c r="AQ132" s="2" t="str">
        <f t="shared" si="43"/>
        <v/>
      </c>
      <c r="AT132" s="2" t="str">
        <f t="shared" si="45"/>
        <v/>
      </c>
      <c r="AU132" s="2" t="str">
        <f t="shared" si="33"/>
        <v/>
      </c>
      <c r="AV132" s="2" t="str">
        <f t="shared" si="34"/>
        <v/>
      </c>
      <c r="AW132" s="2" t="str">
        <f t="shared" si="35"/>
        <v/>
      </c>
      <c r="AX132" s="2" t="str">
        <f t="shared" si="46"/>
        <v/>
      </c>
    </row>
    <row r="133" spans="1:50" x14ac:dyDescent="0.25">
      <c r="A133" s="751">
        <v>125</v>
      </c>
      <c r="B133" s="753"/>
      <c r="C133" s="754"/>
      <c r="D133" s="75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AF133" s="2">
        <f t="shared" si="36"/>
        <v>0</v>
      </c>
      <c r="AG133" s="2" t="str">
        <f t="shared" si="30"/>
        <v/>
      </c>
      <c r="AH133" s="2" t="str">
        <f t="shared" si="31"/>
        <v/>
      </c>
      <c r="AI133" s="2" t="str">
        <f t="shared" si="37"/>
        <v/>
      </c>
      <c r="AJ133" s="2" t="str">
        <f t="shared" si="38"/>
        <v/>
      </c>
      <c r="AK133" s="2" t="e">
        <f t="shared" si="39"/>
        <v>#VALUE!</v>
      </c>
      <c r="AL133" s="2" t="str">
        <f t="shared" si="40"/>
        <v/>
      </c>
      <c r="AM133" s="2" t="str">
        <f t="shared" si="41"/>
        <v/>
      </c>
      <c r="AN133" s="2" t="str">
        <f t="shared" si="42"/>
        <v/>
      </c>
      <c r="AO133" s="2" t="str">
        <f t="shared" si="44"/>
        <v/>
      </c>
      <c r="AP133" s="2" t="str">
        <f t="shared" si="32"/>
        <v/>
      </c>
      <c r="AQ133" s="2" t="str">
        <f t="shared" si="43"/>
        <v/>
      </c>
      <c r="AT133" s="2" t="str">
        <f t="shared" si="45"/>
        <v/>
      </c>
      <c r="AU133" s="2" t="str">
        <f t="shared" si="33"/>
        <v/>
      </c>
      <c r="AV133" s="2" t="str">
        <f t="shared" si="34"/>
        <v/>
      </c>
      <c r="AW133" s="2" t="str">
        <f t="shared" si="35"/>
        <v/>
      </c>
      <c r="AX133" s="2" t="str">
        <f t="shared" si="46"/>
        <v/>
      </c>
    </row>
    <row r="134" spans="1:50" x14ac:dyDescent="0.25">
      <c r="A134" s="751">
        <v>126</v>
      </c>
      <c r="B134" s="753"/>
      <c r="C134" s="754"/>
      <c r="D134" s="75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AF134" s="2">
        <f t="shared" si="36"/>
        <v>0</v>
      </c>
      <c r="AG134" s="2" t="str">
        <f t="shared" si="30"/>
        <v/>
      </c>
      <c r="AH134" s="2" t="str">
        <f t="shared" si="31"/>
        <v/>
      </c>
      <c r="AI134" s="2" t="str">
        <f t="shared" si="37"/>
        <v/>
      </c>
      <c r="AJ134" s="2" t="str">
        <f t="shared" si="38"/>
        <v/>
      </c>
      <c r="AK134" s="2" t="e">
        <f t="shared" si="39"/>
        <v>#VALUE!</v>
      </c>
      <c r="AL134" s="2" t="str">
        <f t="shared" si="40"/>
        <v/>
      </c>
      <c r="AM134" s="2" t="str">
        <f t="shared" si="41"/>
        <v/>
      </c>
      <c r="AN134" s="2" t="str">
        <f t="shared" si="42"/>
        <v/>
      </c>
      <c r="AO134" s="2" t="str">
        <f t="shared" si="44"/>
        <v/>
      </c>
      <c r="AP134" s="2" t="str">
        <f t="shared" si="32"/>
        <v/>
      </c>
      <c r="AQ134" s="2" t="str">
        <f t="shared" si="43"/>
        <v/>
      </c>
      <c r="AT134" s="2" t="str">
        <f t="shared" si="45"/>
        <v/>
      </c>
      <c r="AU134" s="2" t="str">
        <f t="shared" si="33"/>
        <v/>
      </c>
      <c r="AV134" s="2" t="str">
        <f t="shared" si="34"/>
        <v/>
      </c>
      <c r="AW134" s="2" t="str">
        <f t="shared" si="35"/>
        <v/>
      </c>
      <c r="AX134" s="2" t="str">
        <f t="shared" si="46"/>
        <v/>
      </c>
    </row>
    <row r="135" spans="1:50" x14ac:dyDescent="0.25">
      <c r="A135" s="751">
        <v>127</v>
      </c>
      <c r="B135" s="753"/>
      <c r="C135" s="754"/>
      <c r="D135" s="75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AF135" s="2">
        <f t="shared" si="36"/>
        <v>0</v>
      </c>
      <c r="AG135" s="2" t="str">
        <f t="shared" si="30"/>
        <v/>
      </c>
      <c r="AH135" s="2" t="str">
        <f t="shared" si="31"/>
        <v/>
      </c>
      <c r="AI135" s="2" t="str">
        <f t="shared" si="37"/>
        <v/>
      </c>
      <c r="AJ135" s="2" t="str">
        <f t="shared" si="38"/>
        <v/>
      </c>
      <c r="AK135" s="2" t="e">
        <f t="shared" si="39"/>
        <v>#VALUE!</v>
      </c>
      <c r="AL135" s="2" t="str">
        <f t="shared" si="40"/>
        <v/>
      </c>
      <c r="AM135" s="2" t="str">
        <f t="shared" si="41"/>
        <v/>
      </c>
      <c r="AN135" s="2" t="str">
        <f t="shared" si="42"/>
        <v/>
      </c>
      <c r="AO135" s="2" t="str">
        <f t="shared" si="44"/>
        <v/>
      </c>
      <c r="AP135" s="2" t="str">
        <f t="shared" si="32"/>
        <v/>
      </c>
      <c r="AQ135" s="2" t="str">
        <f t="shared" si="43"/>
        <v/>
      </c>
      <c r="AT135" s="2" t="str">
        <f t="shared" si="45"/>
        <v/>
      </c>
      <c r="AU135" s="2" t="str">
        <f t="shared" si="33"/>
        <v/>
      </c>
      <c r="AV135" s="2" t="str">
        <f t="shared" si="34"/>
        <v/>
      </c>
      <c r="AW135" s="2" t="str">
        <f t="shared" si="35"/>
        <v/>
      </c>
      <c r="AX135" s="2" t="str">
        <f t="shared" si="46"/>
        <v/>
      </c>
    </row>
    <row r="136" spans="1:50" x14ac:dyDescent="0.25">
      <c r="A136" s="751">
        <v>128</v>
      </c>
      <c r="B136" s="753"/>
      <c r="C136" s="754"/>
      <c r="D136" s="75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AF136" s="2">
        <f t="shared" si="36"/>
        <v>0</v>
      </c>
      <c r="AG136" s="2" t="str">
        <f t="shared" si="30"/>
        <v/>
      </c>
      <c r="AH136" s="2" t="str">
        <f t="shared" si="31"/>
        <v/>
      </c>
      <c r="AI136" s="2" t="str">
        <f t="shared" si="37"/>
        <v/>
      </c>
      <c r="AJ136" s="2" t="str">
        <f t="shared" si="38"/>
        <v/>
      </c>
      <c r="AK136" s="2" t="e">
        <f t="shared" si="39"/>
        <v>#VALUE!</v>
      </c>
      <c r="AL136" s="2" t="str">
        <f t="shared" si="40"/>
        <v/>
      </c>
      <c r="AM136" s="2" t="str">
        <f t="shared" si="41"/>
        <v/>
      </c>
      <c r="AN136" s="2" t="str">
        <f t="shared" si="42"/>
        <v/>
      </c>
      <c r="AO136" s="2" t="str">
        <f t="shared" si="44"/>
        <v/>
      </c>
      <c r="AP136" s="2" t="str">
        <f t="shared" si="32"/>
        <v/>
      </c>
      <c r="AQ136" s="2" t="str">
        <f t="shared" si="43"/>
        <v/>
      </c>
      <c r="AT136" s="2" t="str">
        <f t="shared" si="45"/>
        <v/>
      </c>
      <c r="AU136" s="2" t="str">
        <f t="shared" si="33"/>
        <v/>
      </c>
      <c r="AV136" s="2" t="str">
        <f t="shared" si="34"/>
        <v/>
      </c>
      <c r="AW136" s="2" t="str">
        <f t="shared" si="35"/>
        <v/>
      </c>
      <c r="AX136" s="2" t="str">
        <f t="shared" si="46"/>
        <v/>
      </c>
    </row>
    <row r="137" spans="1:50" x14ac:dyDescent="0.25">
      <c r="A137" s="751">
        <v>129</v>
      </c>
      <c r="B137" s="753"/>
      <c r="C137" s="754"/>
      <c r="D137" s="75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AF137" s="2">
        <f t="shared" si="36"/>
        <v>0</v>
      </c>
      <c r="AG137" s="2" t="str">
        <f t="shared" ref="AG137:AG200" si="47">IF(AND(B137&lt;&gt;"",C137&lt;&gt;"",D137&lt;&gt;""),_xlfn.RANK.AVG(C137,C:C,1),"")</f>
        <v/>
      </c>
      <c r="AH137" s="2" t="str">
        <f t="shared" ref="AH137:AH200" si="48">IF(AND(B137&lt;&gt;"",C137&lt;&gt;"",D137&lt;&gt;""),_xlfn.RANK.AVG(D137,D:D,1),"")</f>
        <v/>
      </c>
      <c r="AI137" s="2" t="str">
        <f t="shared" si="37"/>
        <v/>
      </c>
      <c r="AJ137" s="2" t="str">
        <f t="shared" si="38"/>
        <v/>
      </c>
      <c r="AK137" s="2" t="e">
        <f t="shared" si="39"/>
        <v>#VALUE!</v>
      </c>
      <c r="AL137" s="2" t="str">
        <f t="shared" si="40"/>
        <v/>
      </c>
      <c r="AM137" s="2" t="str">
        <f t="shared" si="41"/>
        <v/>
      </c>
      <c r="AN137" s="2" t="str">
        <f t="shared" si="42"/>
        <v/>
      </c>
      <c r="AO137" s="2" t="str">
        <f t="shared" si="44"/>
        <v/>
      </c>
      <c r="AP137" s="2" t="str">
        <f t="shared" ref="AP137:AP200" si="49">IF(AO137="","",_xlfn.RANK.AVG(AO137,AO:AO,1))</f>
        <v/>
      </c>
      <c r="AQ137" s="2" t="str">
        <f t="shared" si="43"/>
        <v/>
      </c>
      <c r="AT137" s="2" t="str">
        <f t="shared" si="45"/>
        <v/>
      </c>
      <c r="AU137" s="2" t="str">
        <f t="shared" ref="AU137:AU200" si="50">IF(B137=2,D137,"")</f>
        <v/>
      </c>
      <c r="AV137" s="2" t="str">
        <f t="shared" ref="AV137:AV200" si="51">IF(AND(B137&lt;&gt;"",AT137&lt;&gt;"",AU137&lt;&gt;""),AU137-AT137,"")</f>
        <v/>
      </c>
      <c r="AW137" s="2" t="str">
        <f t="shared" ref="AW137:AW200" si="52">IF(AV137="","",IF(AV137=0,"",ABS(AV137)))</f>
        <v/>
      </c>
      <c r="AX137" s="2" t="str">
        <f t="shared" si="46"/>
        <v/>
      </c>
    </row>
    <row r="138" spans="1:50" x14ac:dyDescent="0.25">
      <c r="A138" s="751">
        <v>130</v>
      </c>
      <c r="B138" s="753"/>
      <c r="C138" s="754"/>
      <c r="D138" s="75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AF138" s="2">
        <f t="shared" ref="AF138:AF201" si="53">C138-D138</f>
        <v>0</v>
      </c>
      <c r="AG138" s="2" t="str">
        <f t="shared" si="47"/>
        <v/>
      </c>
      <c r="AH138" s="2" t="str">
        <f t="shared" si="48"/>
        <v/>
      </c>
      <c r="AI138" s="2" t="str">
        <f t="shared" ref="AI138:AI201" si="54">IF(AND(AG138&lt;&gt;"",AH138&lt;&gt;""),D138-C138,"")</f>
        <v/>
      </c>
      <c r="AJ138" s="2" t="str">
        <f t="shared" ref="AJ138:AJ201" si="55">IF(OR(B138&lt;&gt;"",C138&lt;&gt;"",D138&lt;&gt;""),D138-C138,"")</f>
        <v/>
      </c>
      <c r="AK138" s="2" t="e">
        <f t="shared" ref="AK138:AK201" si="56">_xlfn.RANK.AVG(AJ138,AJ:AJ,1)</f>
        <v>#VALUE!</v>
      </c>
      <c r="AL138" s="2" t="str">
        <f t="shared" ref="AL138:AL201" si="57">IF(B138=1,C138,"")</f>
        <v/>
      </c>
      <c r="AM138" s="2" t="str">
        <f t="shared" ref="AM138:AM201" si="58">IF(B138=1,D138,"")</f>
        <v/>
      </c>
      <c r="AN138" s="2" t="str">
        <f t="shared" ref="AN138:AN201" si="59">IF(AND(B138&lt;&gt;"",AL138&lt;&gt;"",AM138&lt;&gt;""),AM138-AL138,"")</f>
        <v/>
      </c>
      <c r="AO138" s="2" t="str">
        <f t="shared" si="44"/>
        <v/>
      </c>
      <c r="AP138" s="2" t="str">
        <f t="shared" si="49"/>
        <v/>
      </c>
      <c r="AQ138" s="2" t="str">
        <f t="shared" ref="AQ138:AQ201" si="60">IF(AN138=0,0,IF(AN138&lt;0,-AP138,IF(AN138&gt;0,AP138,"")))</f>
        <v/>
      </c>
      <c r="AT138" s="2" t="str">
        <f t="shared" si="45"/>
        <v/>
      </c>
      <c r="AU138" s="2" t="str">
        <f t="shared" si="50"/>
        <v/>
      </c>
      <c r="AV138" s="2" t="str">
        <f t="shared" si="51"/>
        <v/>
      </c>
      <c r="AW138" s="2" t="str">
        <f t="shared" si="52"/>
        <v/>
      </c>
      <c r="AX138" s="2" t="str">
        <f t="shared" si="46"/>
        <v/>
      </c>
    </row>
    <row r="139" spans="1:50" x14ac:dyDescent="0.25">
      <c r="A139" s="751">
        <v>131</v>
      </c>
      <c r="B139" s="753"/>
      <c r="C139" s="754"/>
      <c r="D139" s="75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AF139" s="2">
        <f t="shared" si="53"/>
        <v>0</v>
      </c>
      <c r="AG139" s="2" t="str">
        <f t="shared" si="47"/>
        <v/>
      </c>
      <c r="AH139" s="2" t="str">
        <f t="shared" si="48"/>
        <v/>
      </c>
      <c r="AI139" s="2" t="str">
        <f t="shared" si="54"/>
        <v/>
      </c>
      <c r="AJ139" s="2" t="str">
        <f t="shared" si="55"/>
        <v/>
      </c>
      <c r="AK139" s="2" t="e">
        <f t="shared" si="56"/>
        <v>#VALUE!</v>
      </c>
      <c r="AL139" s="2" t="str">
        <f t="shared" si="57"/>
        <v/>
      </c>
      <c r="AM139" s="2" t="str">
        <f t="shared" si="58"/>
        <v/>
      </c>
      <c r="AN139" s="2" t="str">
        <f t="shared" si="59"/>
        <v/>
      </c>
      <c r="AO139" s="2" t="str">
        <f t="shared" ref="AO139:AO202" si="61">IF(AN139="","",IF(AN139=0,"",ABS(AN139)))</f>
        <v/>
      </c>
      <c r="AP139" s="2" t="str">
        <f t="shared" si="49"/>
        <v/>
      </c>
      <c r="AQ139" s="2" t="str">
        <f t="shared" si="60"/>
        <v/>
      </c>
      <c r="AT139" s="2" t="str">
        <f t="shared" si="45"/>
        <v/>
      </c>
      <c r="AU139" s="2" t="str">
        <f t="shared" si="50"/>
        <v/>
      </c>
      <c r="AV139" s="2" t="str">
        <f t="shared" si="51"/>
        <v/>
      </c>
      <c r="AW139" s="2" t="str">
        <f t="shared" si="52"/>
        <v/>
      </c>
      <c r="AX139" s="2" t="str">
        <f t="shared" si="46"/>
        <v/>
      </c>
    </row>
    <row r="140" spans="1:50" x14ac:dyDescent="0.25">
      <c r="A140" s="751">
        <v>132</v>
      </c>
      <c r="B140" s="753"/>
      <c r="C140" s="754"/>
      <c r="D140" s="75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AF140" s="2">
        <f t="shared" si="53"/>
        <v>0</v>
      </c>
      <c r="AG140" s="2" t="str">
        <f t="shared" si="47"/>
        <v/>
      </c>
      <c r="AH140" s="2" t="str">
        <f t="shared" si="48"/>
        <v/>
      </c>
      <c r="AI140" s="2" t="str">
        <f t="shared" si="54"/>
        <v/>
      </c>
      <c r="AJ140" s="2" t="str">
        <f t="shared" si="55"/>
        <v/>
      </c>
      <c r="AK140" s="2" t="e">
        <f t="shared" si="56"/>
        <v>#VALUE!</v>
      </c>
      <c r="AL140" s="2" t="str">
        <f t="shared" si="57"/>
        <v/>
      </c>
      <c r="AM140" s="2" t="str">
        <f t="shared" si="58"/>
        <v/>
      </c>
      <c r="AN140" s="2" t="str">
        <f t="shared" si="59"/>
        <v/>
      </c>
      <c r="AO140" s="2" t="str">
        <f t="shared" si="61"/>
        <v/>
      </c>
      <c r="AP140" s="2" t="str">
        <f t="shared" si="49"/>
        <v/>
      </c>
      <c r="AQ140" s="2" t="str">
        <f t="shared" si="60"/>
        <v/>
      </c>
      <c r="AT140" s="2" t="str">
        <f t="shared" si="45"/>
        <v/>
      </c>
      <c r="AU140" s="2" t="str">
        <f t="shared" si="50"/>
        <v/>
      </c>
      <c r="AV140" s="2" t="str">
        <f t="shared" si="51"/>
        <v/>
      </c>
      <c r="AW140" s="2" t="str">
        <f t="shared" si="52"/>
        <v/>
      </c>
      <c r="AX140" s="2" t="str">
        <f t="shared" si="46"/>
        <v/>
      </c>
    </row>
    <row r="141" spans="1:50" x14ac:dyDescent="0.25">
      <c r="A141" s="751">
        <v>133</v>
      </c>
      <c r="B141" s="753"/>
      <c r="C141" s="754"/>
      <c r="D141" s="75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AF141" s="2">
        <f t="shared" si="53"/>
        <v>0</v>
      </c>
      <c r="AG141" s="2" t="str">
        <f t="shared" si="47"/>
        <v/>
      </c>
      <c r="AH141" s="2" t="str">
        <f t="shared" si="48"/>
        <v/>
      </c>
      <c r="AI141" s="2" t="str">
        <f t="shared" si="54"/>
        <v/>
      </c>
      <c r="AJ141" s="2" t="str">
        <f t="shared" si="55"/>
        <v/>
      </c>
      <c r="AK141" s="2" t="e">
        <f t="shared" si="56"/>
        <v>#VALUE!</v>
      </c>
      <c r="AL141" s="2" t="str">
        <f t="shared" si="57"/>
        <v/>
      </c>
      <c r="AM141" s="2" t="str">
        <f t="shared" si="58"/>
        <v/>
      </c>
      <c r="AN141" s="2" t="str">
        <f t="shared" si="59"/>
        <v/>
      </c>
      <c r="AO141" s="2" t="str">
        <f t="shared" si="61"/>
        <v/>
      </c>
      <c r="AP141" s="2" t="str">
        <f t="shared" si="49"/>
        <v/>
      </c>
      <c r="AQ141" s="2" t="str">
        <f t="shared" si="60"/>
        <v/>
      </c>
      <c r="AT141" s="2" t="str">
        <f t="shared" si="45"/>
        <v/>
      </c>
      <c r="AU141" s="2" t="str">
        <f t="shared" si="50"/>
        <v/>
      </c>
      <c r="AV141" s="2" t="str">
        <f t="shared" si="51"/>
        <v/>
      </c>
      <c r="AW141" s="2" t="str">
        <f t="shared" si="52"/>
        <v/>
      </c>
      <c r="AX141" s="2" t="str">
        <f t="shared" si="46"/>
        <v/>
      </c>
    </row>
    <row r="142" spans="1:50" x14ac:dyDescent="0.25">
      <c r="A142" s="751">
        <v>134</v>
      </c>
      <c r="B142" s="753"/>
      <c r="C142" s="754"/>
      <c r="D142" s="75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AF142" s="2">
        <f t="shared" si="53"/>
        <v>0</v>
      </c>
      <c r="AG142" s="2" t="str">
        <f t="shared" si="47"/>
        <v/>
      </c>
      <c r="AH142" s="2" t="str">
        <f t="shared" si="48"/>
        <v/>
      </c>
      <c r="AI142" s="2" t="str">
        <f t="shared" si="54"/>
        <v/>
      </c>
      <c r="AJ142" s="2" t="str">
        <f t="shared" si="55"/>
        <v/>
      </c>
      <c r="AK142" s="2" t="e">
        <f t="shared" si="56"/>
        <v>#VALUE!</v>
      </c>
      <c r="AL142" s="2" t="str">
        <f t="shared" si="57"/>
        <v/>
      </c>
      <c r="AM142" s="2" t="str">
        <f t="shared" si="58"/>
        <v/>
      </c>
      <c r="AN142" s="2" t="str">
        <f t="shared" si="59"/>
        <v/>
      </c>
      <c r="AO142" s="2" t="str">
        <f t="shared" si="61"/>
        <v/>
      </c>
      <c r="AP142" s="2" t="str">
        <f t="shared" si="49"/>
        <v/>
      </c>
      <c r="AQ142" s="2" t="str">
        <f t="shared" si="60"/>
        <v/>
      </c>
      <c r="AT142" s="2" t="str">
        <f t="shared" si="45"/>
        <v/>
      </c>
      <c r="AU142" s="2" t="str">
        <f t="shared" si="50"/>
        <v/>
      </c>
      <c r="AV142" s="2" t="str">
        <f t="shared" si="51"/>
        <v/>
      </c>
      <c r="AW142" s="2" t="str">
        <f t="shared" si="52"/>
        <v/>
      </c>
      <c r="AX142" s="2" t="str">
        <f t="shared" si="46"/>
        <v/>
      </c>
    </row>
    <row r="143" spans="1:50" x14ac:dyDescent="0.25">
      <c r="A143" s="751">
        <v>135</v>
      </c>
      <c r="B143" s="753"/>
      <c r="C143" s="754"/>
      <c r="D143" s="75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AF143" s="2">
        <f t="shared" si="53"/>
        <v>0</v>
      </c>
      <c r="AG143" s="2" t="str">
        <f t="shared" si="47"/>
        <v/>
      </c>
      <c r="AH143" s="2" t="str">
        <f t="shared" si="48"/>
        <v/>
      </c>
      <c r="AI143" s="2" t="str">
        <f t="shared" si="54"/>
        <v/>
      </c>
      <c r="AJ143" s="2" t="str">
        <f t="shared" si="55"/>
        <v/>
      </c>
      <c r="AK143" s="2" t="e">
        <f t="shared" si="56"/>
        <v>#VALUE!</v>
      </c>
      <c r="AL143" s="2" t="str">
        <f t="shared" si="57"/>
        <v/>
      </c>
      <c r="AM143" s="2" t="str">
        <f t="shared" si="58"/>
        <v/>
      </c>
      <c r="AN143" s="2" t="str">
        <f t="shared" si="59"/>
        <v/>
      </c>
      <c r="AO143" s="2" t="str">
        <f t="shared" si="61"/>
        <v/>
      </c>
      <c r="AP143" s="2" t="str">
        <f t="shared" si="49"/>
        <v/>
      </c>
      <c r="AQ143" s="2" t="str">
        <f t="shared" si="60"/>
        <v/>
      </c>
      <c r="AT143" s="2" t="str">
        <f t="shared" si="45"/>
        <v/>
      </c>
      <c r="AU143" s="2" t="str">
        <f t="shared" si="50"/>
        <v/>
      </c>
      <c r="AV143" s="2" t="str">
        <f t="shared" si="51"/>
        <v/>
      </c>
      <c r="AW143" s="2" t="str">
        <f t="shared" si="52"/>
        <v/>
      </c>
      <c r="AX143" s="2" t="str">
        <f t="shared" si="46"/>
        <v/>
      </c>
    </row>
    <row r="144" spans="1:50" x14ac:dyDescent="0.25">
      <c r="A144" s="751">
        <v>136</v>
      </c>
      <c r="B144" s="753"/>
      <c r="C144" s="754"/>
      <c r="D144" s="75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AF144" s="2">
        <f t="shared" si="53"/>
        <v>0</v>
      </c>
      <c r="AG144" s="2" t="str">
        <f t="shared" si="47"/>
        <v/>
      </c>
      <c r="AH144" s="2" t="str">
        <f t="shared" si="48"/>
        <v/>
      </c>
      <c r="AI144" s="2" t="str">
        <f t="shared" si="54"/>
        <v/>
      </c>
      <c r="AJ144" s="2" t="str">
        <f t="shared" si="55"/>
        <v/>
      </c>
      <c r="AK144" s="2" t="e">
        <f t="shared" si="56"/>
        <v>#VALUE!</v>
      </c>
      <c r="AL144" s="2" t="str">
        <f t="shared" si="57"/>
        <v/>
      </c>
      <c r="AM144" s="2" t="str">
        <f t="shared" si="58"/>
        <v/>
      </c>
      <c r="AN144" s="2" t="str">
        <f t="shared" si="59"/>
        <v/>
      </c>
      <c r="AO144" s="2" t="str">
        <f t="shared" si="61"/>
        <v/>
      </c>
      <c r="AP144" s="2" t="str">
        <f t="shared" si="49"/>
        <v/>
      </c>
      <c r="AQ144" s="2" t="str">
        <f t="shared" si="60"/>
        <v/>
      </c>
      <c r="AT144" s="2" t="str">
        <f t="shared" si="45"/>
        <v/>
      </c>
      <c r="AU144" s="2" t="str">
        <f t="shared" si="50"/>
        <v/>
      </c>
      <c r="AV144" s="2" t="str">
        <f t="shared" si="51"/>
        <v/>
      </c>
      <c r="AW144" s="2" t="str">
        <f t="shared" si="52"/>
        <v/>
      </c>
      <c r="AX144" s="2" t="str">
        <f t="shared" si="46"/>
        <v/>
      </c>
    </row>
    <row r="145" spans="1:50" x14ac:dyDescent="0.25">
      <c r="A145" s="751">
        <v>137</v>
      </c>
      <c r="B145" s="753"/>
      <c r="C145" s="754"/>
      <c r="D145" s="75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AF145" s="2">
        <f t="shared" si="53"/>
        <v>0</v>
      </c>
      <c r="AG145" s="2" t="str">
        <f t="shared" si="47"/>
        <v/>
      </c>
      <c r="AH145" s="2" t="str">
        <f t="shared" si="48"/>
        <v/>
      </c>
      <c r="AI145" s="2" t="str">
        <f t="shared" si="54"/>
        <v/>
      </c>
      <c r="AJ145" s="2" t="str">
        <f t="shared" si="55"/>
        <v/>
      </c>
      <c r="AK145" s="2" t="e">
        <f t="shared" si="56"/>
        <v>#VALUE!</v>
      </c>
      <c r="AL145" s="2" t="str">
        <f t="shared" si="57"/>
        <v/>
      </c>
      <c r="AM145" s="2" t="str">
        <f t="shared" si="58"/>
        <v/>
      </c>
      <c r="AN145" s="2" t="str">
        <f t="shared" si="59"/>
        <v/>
      </c>
      <c r="AO145" s="2" t="str">
        <f t="shared" si="61"/>
        <v/>
      </c>
      <c r="AP145" s="2" t="str">
        <f t="shared" si="49"/>
        <v/>
      </c>
      <c r="AQ145" s="2" t="str">
        <f t="shared" si="60"/>
        <v/>
      </c>
      <c r="AT145" s="2" t="str">
        <f t="shared" si="45"/>
        <v/>
      </c>
      <c r="AU145" s="2" t="str">
        <f t="shared" si="50"/>
        <v/>
      </c>
      <c r="AV145" s="2" t="str">
        <f t="shared" si="51"/>
        <v/>
      </c>
      <c r="AW145" s="2" t="str">
        <f t="shared" si="52"/>
        <v/>
      </c>
      <c r="AX145" s="2" t="str">
        <f t="shared" si="46"/>
        <v/>
      </c>
    </row>
    <row r="146" spans="1:50" x14ac:dyDescent="0.25">
      <c r="A146" s="751">
        <v>138</v>
      </c>
      <c r="B146" s="753"/>
      <c r="C146" s="754"/>
      <c r="D146" s="75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AF146" s="2">
        <f t="shared" si="53"/>
        <v>0</v>
      </c>
      <c r="AG146" s="2" t="str">
        <f t="shared" si="47"/>
        <v/>
      </c>
      <c r="AH146" s="2" t="str">
        <f t="shared" si="48"/>
        <v/>
      </c>
      <c r="AI146" s="2" t="str">
        <f t="shared" si="54"/>
        <v/>
      </c>
      <c r="AJ146" s="2" t="str">
        <f t="shared" si="55"/>
        <v/>
      </c>
      <c r="AK146" s="2" t="e">
        <f t="shared" si="56"/>
        <v>#VALUE!</v>
      </c>
      <c r="AL146" s="2" t="str">
        <f t="shared" si="57"/>
        <v/>
      </c>
      <c r="AM146" s="2" t="str">
        <f t="shared" si="58"/>
        <v/>
      </c>
      <c r="AN146" s="2" t="str">
        <f t="shared" si="59"/>
        <v/>
      </c>
      <c r="AO146" s="2" t="str">
        <f t="shared" si="61"/>
        <v/>
      </c>
      <c r="AP146" s="2" t="str">
        <f t="shared" si="49"/>
        <v/>
      </c>
      <c r="AQ146" s="2" t="str">
        <f t="shared" si="60"/>
        <v/>
      </c>
      <c r="AT146" s="2" t="str">
        <f t="shared" si="45"/>
        <v/>
      </c>
      <c r="AU146" s="2" t="str">
        <f t="shared" si="50"/>
        <v/>
      </c>
      <c r="AV146" s="2" t="str">
        <f t="shared" si="51"/>
        <v/>
      </c>
      <c r="AW146" s="2" t="str">
        <f t="shared" si="52"/>
        <v/>
      </c>
      <c r="AX146" s="2" t="str">
        <f t="shared" si="46"/>
        <v/>
      </c>
    </row>
    <row r="147" spans="1:50" x14ac:dyDescent="0.25">
      <c r="A147" s="751">
        <v>139</v>
      </c>
      <c r="B147" s="753"/>
      <c r="C147" s="754"/>
      <c r="D147" s="75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AF147" s="2">
        <f t="shared" si="53"/>
        <v>0</v>
      </c>
      <c r="AG147" s="2" t="str">
        <f t="shared" si="47"/>
        <v/>
      </c>
      <c r="AH147" s="2" t="str">
        <f t="shared" si="48"/>
        <v/>
      </c>
      <c r="AI147" s="2" t="str">
        <f t="shared" si="54"/>
        <v/>
      </c>
      <c r="AJ147" s="2" t="str">
        <f t="shared" si="55"/>
        <v/>
      </c>
      <c r="AK147" s="2" t="e">
        <f t="shared" si="56"/>
        <v>#VALUE!</v>
      </c>
      <c r="AL147" s="2" t="str">
        <f t="shared" si="57"/>
        <v/>
      </c>
      <c r="AM147" s="2" t="str">
        <f t="shared" si="58"/>
        <v/>
      </c>
      <c r="AN147" s="2" t="str">
        <f t="shared" si="59"/>
        <v/>
      </c>
      <c r="AO147" s="2" t="str">
        <f t="shared" si="61"/>
        <v/>
      </c>
      <c r="AP147" s="2" t="str">
        <f t="shared" si="49"/>
        <v/>
      </c>
      <c r="AQ147" s="2" t="str">
        <f t="shared" si="60"/>
        <v/>
      </c>
      <c r="AT147" s="2" t="str">
        <f t="shared" si="45"/>
        <v/>
      </c>
      <c r="AU147" s="2" t="str">
        <f t="shared" si="50"/>
        <v/>
      </c>
      <c r="AV147" s="2" t="str">
        <f t="shared" si="51"/>
        <v/>
      </c>
      <c r="AW147" s="2" t="str">
        <f t="shared" si="52"/>
        <v/>
      </c>
      <c r="AX147" s="2" t="str">
        <f t="shared" si="46"/>
        <v/>
      </c>
    </row>
    <row r="148" spans="1:50" x14ac:dyDescent="0.25">
      <c r="A148" s="751">
        <v>140</v>
      </c>
      <c r="B148" s="753"/>
      <c r="C148" s="754"/>
      <c r="D148" s="75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AF148" s="2">
        <f t="shared" si="53"/>
        <v>0</v>
      </c>
      <c r="AG148" s="2" t="str">
        <f t="shared" si="47"/>
        <v/>
      </c>
      <c r="AH148" s="2" t="str">
        <f t="shared" si="48"/>
        <v/>
      </c>
      <c r="AI148" s="2" t="str">
        <f t="shared" si="54"/>
        <v/>
      </c>
      <c r="AJ148" s="2" t="str">
        <f t="shared" si="55"/>
        <v/>
      </c>
      <c r="AK148" s="2" t="e">
        <f t="shared" si="56"/>
        <v>#VALUE!</v>
      </c>
      <c r="AL148" s="2" t="str">
        <f t="shared" si="57"/>
        <v/>
      </c>
      <c r="AM148" s="2" t="str">
        <f t="shared" si="58"/>
        <v/>
      </c>
      <c r="AN148" s="2" t="str">
        <f t="shared" si="59"/>
        <v/>
      </c>
      <c r="AO148" s="2" t="str">
        <f t="shared" si="61"/>
        <v/>
      </c>
      <c r="AP148" s="2" t="str">
        <f t="shared" si="49"/>
        <v/>
      </c>
      <c r="AQ148" s="2" t="str">
        <f t="shared" si="60"/>
        <v/>
      </c>
      <c r="AT148" s="2" t="str">
        <f t="shared" ref="AT148:AT211" si="62">IF(B148=2,C148,"")</f>
        <v/>
      </c>
      <c r="AU148" s="2" t="str">
        <f t="shared" si="50"/>
        <v/>
      </c>
      <c r="AV148" s="2" t="str">
        <f t="shared" si="51"/>
        <v/>
      </c>
      <c r="AW148" s="2" t="str">
        <f t="shared" si="52"/>
        <v/>
      </c>
      <c r="AX148" s="2" t="str">
        <f t="shared" si="46"/>
        <v/>
      </c>
    </row>
    <row r="149" spans="1:50" x14ac:dyDescent="0.25">
      <c r="A149" s="751">
        <v>141</v>
      </c>
      <c r="B149" s="753"/>
      <c r="C149" s="754"/>
      <c r="D149" s="75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AF149" s="2">
        <f t="shared" si="53"/>
        <v>0</v>
      </c>
      <c r="AG149" s="2" t="str">
        <f t="shared" si="47"/>
        <v/>
      </c>
      <c r="AH149" s="2" t="str">
        <f t="shared" si="48"/>
        <v/>
      </c>
      <c r="AI149" s="2" t="str">
        <f t="shared" si="54"/>
        <v/>
      </c>
      <c r="AJ149" s="2" t="str">
        <f t="shared" si="55"/>
        <v/>
      </c>
      <c r="AK149" s="2" t="e">
        <f t="shared" si="56"/>
        <v>#VALUE!</v>
      </c>
      <c r="AL149" s="2" t="str">
        <f t="shared" si="57"/>
        <v/>
      </c>
      <c r="AM149" s="2" t="str">
        <f t="shared" si="58"/>
        <v/>
      </c>
      <c r="AN149" s="2" t="str">
        <f t="shared" si="59"/>
        <v/>
      </c>
      <c r="AO149" s="2" t="str">
        <f t="shared" si="61"/>
        <v/>
      </c>
      <c r="AP149" s="2" t="str">
        <f t="shared" si="49"/>
        <v/>
      </c>
      <c r="AQ149" s="2" t="str">
        <f t="shared" si="60"/>
        <v/>
      </c>
      <c r="AT149" s="2" t="str">
        <f t="shared" si="62"/>
        <v/>
      </c>
      <c r="AU149" s="2" t="str">
        <f t="shared" si="50"/>
        <v/>
      </c>
      <c r="AV149" s="2" t="str">
        <f t="shared" si="51"/>
        <v/>
      </c>
      <c r="AW149" s="2" t="str">
        <f t="shared" si="52"/>
        <v/>
      </c>
      <c r="AX149" s="2" t="str">
        <f t="shared" si="46"/>
        <v/>
      </c>
    </row>
    <row r="150" spans="1:50" x14ac:dyDescent="0.25">
      <c r="A150" s="751">
        <v>142</v>
      </c>
      <c r="B150" s="753"/>
      <c r="C150" s="754"/>
      <c r="D150" s="75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AF150" s="2">
        <f t="shared" si="53"/>
        <v>0</v>
      </c>
      <c r="AG150" s="2" t="str">
        <f t="shared" si="47"/>
        <v/>
      </c>
      <c r="AH150" s="2" t="str">
        <f t="shared" si="48"/>
        <v/>
      </c>
      <c r="AI150" s="2" t="str">
        <f t="shared" si="54"/>
        <v/>
      </c>
      <c r="AJ150" s="2" t="str">
        <f t="shared" si="55"/>
        <v/>
      </c>
      <c r="AK150" s="2" t="e">
        <f t="shared" si="56"/>
        <v>#VALUE!</v>
      </c>
      <c r="AL150" s="2" t="str">
        <f t="shared" si="57"/>
        <v/>
      </c>
      <c r="AM150" s="2" t="str">
        <f t="shared" si="58"/>
        <v/>
      </c>
      <c r="AN150" s="2" t="str">
        <f t="shared" si="59"/>
        <v/>
      </c>
      <c r="AO150" s="2" t="str">
        <f t="shared" si="61"/>
        <v/>
      </c>
      <c r="AP150" s="2" t="str">
        <f t="shared" si="49"/>
        <v/>
      </c>
      <c r="AQ150" s="2" t="str">
        <f t="shared" si="60"/>
        <v/>
      </c>
      <c r="AT150" s="2" t="str">
        <f t="shared" si="62"/>
        <v/>
      </c>
      <c r="AU150" s="2" t="str">
        <f t="shared" si="50"/>
        <v/>
      </c>
      <c r="AV150" s="2" t="str">
        <f t="shared" si="51"/>
        <v/>
      </c>
      <c r="AW150" s="2" t="str">
        <f t="shared" si="52"/>
        <v/>
      </c>
      <c r="AX150" s="2" t="str">
        <f t="shared" si="46"/>
        <v/>
      </c>
    </row>
    <row r="151" spans="1:50" x14ac:dyDescent="0.25">
      <c r="A151" s="751">
        <v>143</v>
      </c>
      <c r="B151" s="753"/>
      <c r="C151" s="754"/>
      <c r="D151" s="75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AF151" s="2">
        <f t="shared" si="53"/>
        <v>0</v>
      </c>
      <c r="AG151" s="2" t="str">
        <f t="shared" si="47"/>
        <v/>
      </c>
      <c r="AH151" s="2" t="str">
        <f t="shared" si="48"/>
        <v/>
      </c>
      <c r="AI151" s="2" t="str">
        <f t="shared" si="54"/>
        <v/>
      </c>
      <c r="AJ151" s="2" t="str">
        <f t="shared" si="55"/>
        <v/>
      </c>
      <c r="AK151" s="2" t="e">
        <f t="shared" si="56"/>
        <v>#VALUE!</v>
      </c>
      <c r="AL151" s="2" t="str">
        <f t="shared" si="57"/>
        <v/>
      </c>
      <c r="AM151" s="2" t="str">
        <f t="shared" si="58"/>
        <v/>
      </c>
      <c r="AN151" s="2" t="str">
        <f t="shared" si="59"/>
        <v/>
      </c>
      <c r="AO151" s="2" t="str">
        <f t="shared" si="61"/>
        <v/>
      </c>
      <c r="AP151" s="2" t="str">
        <f t="shared" si="49"/>
        <v/>
      </c>
      <c r="AQ151" s="2" t="str">
        <f t="shared" si="60"/>
        <v/>
      </c>
      <c r="AT151" s="2" t="str">
        <f t="shared" si="62"/>
        <v/>
      </c>
      <c r="AU151" s="2" t="str">
        <f t="shared" si="50"/>
        <v/>
      </c>
      <c r="AV151" s="2" t="str">
        <f t="shared" si="51"/>
        <v/>
      </c>
      <c r="AW151" s="2" t="str">
        <f t="shared" si="52"/>
        <v/>
      </c>
      <c r="AX151" s="2" t="str">
        <f t="shared" si="46"/>
        <v/>
      </c>
    </row>
    <row r="152" spans="1:50" x14ac:dyDescent="0.25">
      <c r="A152" s="751">
        <v>144</v>
      </c>
      <c r="B152" s="753"/>
      <c r="C152" s="754"/>
      <c r="D152" s="75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AF152" s="2">
        <f t="shared" si="53"/>
        <v>0</v>
      </c>
      <c r="AG152" s="2" t="str">
        <f t="shared" si="47"/>
        <v/>
      </c>
      <c r="AH152" s="2" t="str">
        <f t="shared" si="48"/>
        <v/>
      </c>
      <c r="AI152" s="2" t="str">
        <f t="shared" si="54"/>
        <v/>
      </c>
      <c r="AJ152" s="2" t="str">
        <f t="shared" si="55"/>
        <v/>
      </c>
      <c r="AK152" s="2" t="e">
        <f t="shared" si="56"/>
        <v>#VALUE!</v>
      </c>
      <c r="AL152" s="2" t="str">
        <f t="shared" si="57"/>
        <v/>
      </c>
      <c r="AM152" s="2" t="str">
        <f t="shared" si="58"/>
        <v/>
      </c>
      <c r="AN152" s="2" t="str">
        <f t="shared" si="59"/>
        <v/>
      </c>
      <c r="AO152" s="2" t="str">
        <f t="shared" si="61"/>
        <v/>
      </c>
      <c r="AP152" s="2" t="str">
        <f t="shared" si="49"/>
        <v/>
      </c>
      <c r="AQ152" s="2" t="str">
        <f t="shared" si="60"/>
        <v/>
      </c>
      <c r="AT152" s="2" t="str">
        <f t="shared" si="62"/>
        <v/>
      </c>
      <c r="AU152" s="2" t="str">
        <f t="shared" si="50"/>
        <v/>
      </c>
      <c r="AV152" s="2" t="str">
        <f t="shared" si="51"/>
        <v/>
      </c>
      <c r="AW152" s="2" t="str">
        <f t="shared" si="52"/>
        <v/>
      </c>
      <c r="AX152" s="2" t="str">
        <f t="shared" si="46"/>
        <v/>
      </c>
    </row>
    <row r="153" spans="1:50" x14ac:dyDescent="0.25">
      <c r="A153" s="751">
        <v>145</v>
      </c>
      <c r="B153" s="753"/>
      <c r="C153" s="754"/>
      <c r="D153" s="75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AF153" s="2">
        <f t="shared" si="53"/>
        <v>0</v>
      </c>
      <c r="AG153" s="2" t="str">
        <f t="shared" si="47"/>
        <v/>
      </c>
      <c r="AH153" s="2" t="str">
        <f t="shared" si="48"/>
        <v/>
      </c>
      <c r="AI153" s="2" t="str">
        <f t="shared" si="54"/>
        <v/>
      </c>
      <c r="AJ153" s="2" t="str">
        <f t="shared" si="55"/>
        <v/>
      </c>
      <c r="AK153" s="2" t="e">
        <f t="shared" si="56"/>
        <v>#VALUE!</v>
      </c>
      <c r="AL153" s="2" t="str">
        <f t="shared" si="57"/>
        <v/>
      </c>
      <c r="AM153" s="2" t="str">
        <f t="shared" si="58"/>
        <v/>
      </c>
      <c r="AN153" s="2" t="str">
        <f t="shared" si="59"/>
        <v/>
      </c>
      <c r="AO153" s="2" t="str">
        <f t="shared" si="61"/>
        <v/>
      </c>
      <c r="AP153" s="2" t="str">
        <f t="shared" si="49"/>
        <v/>
      </c>
      <c r="AQ153" s="2" t="str">
        <f t="shared" si="60"/>
        <v/>
      </c>
      <c r="AT153" s="2" t="str">
        <f t="shared" si="62"/>
        <v/>
      </c>
      <c r="AU153" s="2" t="str">
        <f t="shared" si="50"/>
        <v/>
      </c>
      <c r="AV153" s="2" t="str">
        <f t="shared" si="51"/>
        <v/>
      </c>
      <c r="AW153" s="2" t="str">
        <f t="shared" si="52"/>
        <v/>
      </c>
      <c r="AX153" s="2" t="str">
        <f t="shared" si="46"/>
        <v/>
      </c>
    </row>
    <row r="154" spans="1:50" x14ac:dyDescent="0.25">
      <c r="A154" s="751">
        <v>146</v>
      </c>
      <c r="B154" s="753"/>
      <c r="C154" s="754"/>
      <c r="D154" s="75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AF154" s="2">
        <f t="shared" si="53"/>
        <v>0</v>
      </c>
      <c r="AG154" s="2" t="str">
        <f t="shared" si="47"/>
        <v/>
      </c>
      <c r="AH154" s="2" t="str">
        <f t="shared" si="48"/>
        <v/>
      </c>
      <c r="AI154" s="2" t="str">
        <f t="shared" si="54"/>
        <v/>
      </c>
      <c r="AJ154" s="2" t="str">
        <f t="shared" si="55"/>
        <v/>
      </c>
      <c r="AK154" s="2" t="e">
        <f t="shared" si="56"/>
        <v>#VALUE!</v>
      </c>
      <c r="AL154" s="2" t="str">
        <f t="shared" si="57"/>
        <v/>
      </c>
      <c r="AM154" s="2" t="str">
        <f t="shared" si="58"/>
        <v/>
      </c>
      <c r="AN154" s="2" t="str">
        <f t="shared" si="59"/>
        <v/>
      </c>
      <c r="AO154" s="2" t="str">
        <f t="shared" si="61"/>
        <v/>
      </c>
      <c r="AP154" s="2" t="str">
        <f t="shared" si="49"/>
        <v/>
      </c>
      <c r="AQ154" s="2" t="str">
        <f t="shared" si="60"/>
        <v/>
      </c>
      <c r="AT154" s="2" t="str">
        <f t="shared" si="62"/>
        <v/>
      </c>
      <c r="AU154" s="2" t="str">
        <f t="shared" si="50"/>
        <v/>
      </c>
      <c r="AV154" s="2" t="str">
        <f t="shared" si="51"/>
        <v/>
      </c>
      <c r="AW154" s="2" t="str">
        <f t="shared" si="52"/>
        <v/>
      </c>
      <c r="AX154" s="2" t="str">
        <f t="shared" ref="AX154:AX217" si="63">IF(AW154="","",_xlfn.RANK.AVG(AW154,AW:AW,1))</f>
        <v/>
      </c>
    </row>
    <row r="155" spans="1:50" x14ac:dyDescent="0.25">
      <c r="A155" s="751">
        <v>147</v>
      </c>
      <c r="B155" s="753"/>
      <c r="C155" s="754"/>
      <c r="D155" s="75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AF155" s="2">
        <f t="shared" si="53"/>
        <v>0</v>
      </c>
      <c r="AG155" s="2" t="str">
        <f t="shared" si="47"/>
        <v/>
      </c>
      <c r="AH155" s="2" t="str">
        <f t="shared" si="48"/>
        <v/>
      </c>
      <c r="AI155" s="2" t="str">
        <f t="shared" si="54"/>
        <v/>
      </c>
      <c r="AJ155" s="2" t="str">
        <f t="shared" si="55"/>
        <v/>
      </c>
      <c r="AK155" s="2" t="e">
        <f t="shared" si="56"/>
        <v>#VALUE!</v>
      </c>
      <c r="AL155" s="2" t="str">
        <f t="shared" si="57"/>
        <v/>
      </c>
      <c r="AM155" s="2" t="str">
        <f t="shared" si="58"/>
        <v/>
      </c>
      <c r="AN155" s="2" t="str">
        <f t="shared" si="59"/>
        <v/>
      </c>
      <c r="AO155" s="2" t="str">
        <f t="shared" si="61"/>
        <v/>
      </c>
      <c r="AP155" s="2" t="str">
        <f t="shared" si="49"/>
        <v/>
      </c>
      <c r="AQ155" s="2" t="str">
        <f t="shared" si="60"/>
        <v/>
      </c>
      <c r="AT155" s="2" t="str">
        <f t="shared" si="62"/>
        <v/>
      </c>
      <c r="AU155" s="2" t="str">
        <f t="shared" si="50"/>
        <v/>
      </c>
      <c r="AV155" s="2" t="str">
        <f t="shared" si="51"/>
        <v/>
      </c>
      <c r="AW155" s="2" t="str">
        <f t="shared" si="52"/>
        <v/>
      </c>
      <c r="AX155" s="2" t="str">
        <f t="shared" si="63"/>
        <v/>
      </c>
    </row>
    <row r="156" spans="1:50" x14ac:dyDescent="0.25">
      <c r="A156" s="751">
        <v>148</v>
      </c>
      <c r="B156" s="753"/>
      <c r="C156" s="754"/>
      <c r="D156" s="75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AF156" s="2">
        <f t="shared" si="53"/>
        <v>0</v>
      </c>
      <c r="AG156" s="2" t="str">
        <f t="shared" si="47"/>
        <v/>
      </c>
      <c r="AH156" s="2" t="str">
        <f t="shared" si="48"/>
        <v/>
      </c>
      <c r="AI156" s="2" t="str">
        <f t="shared" si="54"/>
        <v/>
      </c>
      <c r="AJ156" s="2" t="str">
        <f t="shared" si="55"/>
        <v/>
      </c>
      <c r="AK156" s="2" t="e">
        <f t="shared" si="56"/>
        <v>#VALUE!</v>
      </c>
      <c r="AL156" s="2" t="str">
        <f t="shared" si="57"/>
        <v/>
      </c>
      <c r="AM156" s="2" t="str">
        <f t="shared" si="58"/>
        <v/>
      </c>
      <c r="AN156" s="2" t="str">
        <f t="shared" si="59"/>
        <v/>
      </c>
      <c r="AO156" s="2" t="str">
        <f t="shared" si="61"/>
        <v/>
      </c>
      <c r="AP156" s="2" t="str">
        <f t="shared" si="49"/>
        <v/>
      </c>
      <c r="AQ156" s="2" t="str">
        <f t="shared" si="60"/>
        <v/>
      </c>
      <c r="AT156" s="2" t="str">
        <f t="shared" si="62"/>
        <v/>
      </c>
      <c r="AU156" s="2" t="str">
        <f t="shared" si="50"/>
        <v/>
      </c>
      <c r="AV156" s="2" t="str">
        <f t="shared" si="51"/>
        <v/>
      </c>
      <c r="AW156" s="2" t="str">
        <f t="shared" si="52"/>
        <v/>
      </c>
      <c r="AX156" s="2" t="str">
        <f t="shared" si="63"/>
        <v/>
      </c>
    </row>
    <row r="157" spans="1:50" x14ac:dyDescent="0.25">
      <c r="A157" s="751">
        <v>149</v>
      </c>
      <c r="B157" s="753"/>
      <c r="C157" s="754"/>
      <c r="D157" s="75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AF157" s="2">
        <f t="shared" si="53"/>
        <v>0</v>
      </c>
      <c r="AG157" s="2" t="str">
        <f t="shared" si="47"/>
        <v/>
      </c>
      <c r="AH157" s="2" t="str">
        <f t="shared" si="48"/>
        <v/>
      </c>
      <c r="AI157" s="2" t="str">
        <f t="shared" si="54"/>
        <v/>
      </c>
      <c r="AJ157" s="2" t="str">
        <f t="shared" si="55"/>
        <v/>
      </c>
      <c r="AK157" s="2" t="e">
        <f t="shared" si="56"/>
        <v>#VALUE!</v>
      </c>
      <c r="AL157" s="2" t="str">
        <f t="shared" si="57"/>
        <v/>
      </c>
      <c r="AM157" s="2" t="str">
        <f t="shared" si="58"/>
        <v/>
      </c>
      <c r="AN157" s="2" t="str">
        <f t="shared" si="59"/>
        <v/>
      </c>
      <c r="AO157" s="2" t="str">
        <f t="shared" si="61"/>
        <v/>
      </c>
      <c r="AP157" s="2" t="str">
        <f t="shared" si="49"/>
        <v/>
      </c>
      <c r="AQ157" s="2" t="str">
        <f t="shared" si="60"/>
        <v/>
      </c>
      <c r="AT157" s="2" t="str">
        <f t="shared" si="62"/>
        <v/>
      </c>
      <c r="AU157" s="2" t="str">
        <f t="shared" si="50"/>
        <v/>
      </c>
      <c r="AV157" s="2" t="str">
        <f t="shared" si="51"/>
        <v/>
      </c>
      <c r="AW157" s="2" t="str">
        <f t="shared" si="52"/>
        <v/>
      </c>
      <c r="AX157" s="2" t="str">
        <f t="shared" si="63"/>
        <v/>
      </c>
    </row>
    <row r="158" spans="1:50" x14ac:dyDescent="0.25">
      <c r="A158" s="751">
        <v>150</v>
      </c>
      <c r="B158" s="753"/>
      <c r="C158" s="754"/>
      <c r="D158" s="75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AF158" s="2">
        <f t="shared" si="53"/>
        <v>0</v>
      </c>
      <c r="AG158" s="2" t="str">
        <f t="shared" si="47"/>
        <v/>
      </c>
      <c r="AH158" s="2" t="str">
        <f t="shared" si="48"/>
        <v/>
      </c>
      <c r="AI158" s="2" t="str">
        <f t="shared" si="54"/>
        <v/>
      </c>
      <c r="AJ158" s="2" t="str">
        <f t="shared" si="55"/>
        <v/>
      </c>
      <c r="AK158" s="2" t="e">
        <f t="shared" si="56"/>
        <v>#VALUE!</v>
      </c>
      <c r="AL158" s="2" t="str">
        <f t="shared" si="57"/>
        <v/>
      </c>
      <c r="AM158" s="2" t="str">
        <f t="shared" si="58"/>
        <v/>
      </c>
      <c r="AN158" s="2" t="str">
        <f t="shared" si="59"/>
        <v/>
      </c>
      <c r="AO158" s="2" t="str">
        <f t="shared" si="61"/>
        <v/>
      </c>
      <c r="AP158" s="2" t="str">
        <f t="shared" si="49"/>
        <v/>
      </c>
      <c r="AQ158" s="2" t="str">
        <f t="shared" si="60"/>
        <v/>
      </c>
      <c r="AT158" s="2" t="str">
        <f t="shared" si="62"/>
        <v/>
      </c>
      <c r="AU158" s="2" t="str">
        <f t="shared" si="50"/>
        <v/>
      </c>
      <c r="AV158" s="2" t="str">
        <f t="shared" si="51"/>
        <v/>
      </c>
      <c r="AW158" s="2" t="str">
        <f t="shared" si="52"/>
        <v/>
      </c>
      <c r="AX158" s="2" t="str">
        <f t="shared" si="63"/>
        <v/>
      </c>
    </row>
    <row r="159" spans="1:50" x14ac:dyDescent="0.25">
      <c r="A159" s="751">
        <v>151</v>
      </c>
      <c r="B159" s="753"/>
      <c r="C159" s="754"/>
      <c r="D159" s="75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AF159" s="2">
        <f t="shared" si="53"/>
        <v>0</v>
      </c>
      <c r="AG159" s="2" t="str">
        <f t="shared" si="47"/>
        <v/>
      </c>
      <c r="AH159" s="2" t="str">
        <f t="shared" si="48"/>
        <v/>
      </c>
      <c r="AI159" s="2" t="str">
        <f t="shared" si="54"/>
        <v/>
      </c>
      <c r="AJ159" s="2" t="str">
        <f t="shared" si="55"/>
        <v/>
      </c>
      <c r="AK159" s="2" t="e">
        <f t="shared" si="56"/>
        <v>#VALUE!</v>
      </c>
      <c r="AL159" s="2" t="str">
        <f t="shared" si="57"/>
        <v/>
      </c>
      <c r="AM159" s="2" t="str">
        <f t="shared" si="58"/>
        <v/>
      </c>
      <c r="AN159" s="2" t="str">
        <f t="shared" si="59"/>
        <v/>
      </c>
      <c r="AO159" s="2" t="str">
        <f t="shared" si="61"/>
        <v/>
      </c>
      <c r="AP159" s="2" t="str">
        <f t="shared" si="49"/>
        <v/>
      </c>
      <c r="AQ159" s="2" t="str">
        <f t="shared" si="60"/>
        <v/>
      </c>
      <c r="AT159" s="2" t="str">
        <f t="shared" si="62"/>
        <v/>
      </c>
      <c r="AU159" s="2" t="str">
        <f t="shared" si="50"/>
        <v/>
      </c>
      <c r="AV159" s="2" t="str">
        <f t="shared" si="51"/>
        <v/>
      </c>
      <c r="AW159" s="2" t="str">
        <f t="shared" si="52"/>
        <v/>
      </c>
      <c r="AX159" s="2" t="str">
        <f t="shared" si="63"/>
        <v/>
      </c>
    </row>
    <row r="160" spans="1:50" x14ac:dyDescent="0.25">
      <c r="A160" s="751">
        <v>152</v>
      </c>
      <c r="B160" s="753"/>
      <c r="C160" s="754"/>
      <c r="D160" s="75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AF160" s="2">
        <f t="shared" si="53"/>
        <v>0</v>
      </c>
      <c r="AG160" s="2" t="str">
        <f t="shared" si="47"/>
        <v/>
      </c>
      <c r="AH160" s="2" t="str">
        <f t="shared" si="48"/>
        <v/>
      </c>
      <c r="AI160" s="2" t="str">
        <f t="shared" si="54"/>
        <v/>
      </c>
      <c r="AJ160" s="2" t="str">
        <f t="shared" si="55"/>
        <v/>
      </c>
      <c r="AK160" s="2" t="e">
        <f t="shared" si="56"/>
        <v>#VALUE!</v>
      </c>
      <c r="AL160" s="2" t="str">
        <f t="shared" si="57"/>
        <v/>
      </c>
      <c r="AM160" s="2" t="str">
        <f t="shared" si="58"/>
        <v/>
      </c>
      <c r="AN160" s="2" t="str">
        <f t="shared" si="59"/>
        <v/>
      </c>
      <c r="AO160" s="2" t="str">
        <f t="shared" si="61"/>
        <v/>
      </c>
      <c r="AP160" s="2" t="str">
        <f t="shared" si="49"/>
        <v/>
      </c>
      <c r="AQ160" s="2" t="str">
        <f t="shared" si="60"/>
        <v/>
      </c>
      <c r="AT160" s="2" t="str">
        <f t="shared" si="62"/>
        <v/>
      </c>
      <c r="AU160" s="2" t="str">
        <f t="shared" si="50"/>
        <v/>
      </c>
      <c r="AV160" s="2" t="str">
        <f t="shared" si="51"/>
        <v/>
      </c>
      <c r="AW160" s="2" t="str">
        <f t="shared" si="52"/>
        <v/>
      </c>
      <c r="AX160" s="2" t="str">
        <f t="shared" si="63"/>
        <v/>
      </c>
    </row>
    <row r="161" spans="1:50" x14ac:dyDescent="0.25">
      <c r="A161" s="751">
        <v>153</v>
      </c>
      <c r="B161" s="753"/>
      <c r="C161" s="754"/>
      <c r="D161" s="75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AF161" s="2">
        <f t="shared" si="53"/>
        <v>0</v>
      </c>
      <c r="AG161" s="2" t="str">
        <f t="shared" si="47"/>
        <v/>
      </c>
      <c r="AH161" s="2" t="str">
        <f t="shared" si="48"/>
        <v/>
      </c>
      <c r="AI161" s="2" t="str">
        <f t="shared" si="54"/>
        <v/>
      </c>
      <c r="AJ161" s="2" t="str">
        <f t="shared" si="55"/>
        <v/>
      </c>
      <c r="AK161" s="2" t="e">
        <f t="shared" si="56"/>
        <v>#VALUE!</v>
      </c>
      <c r="AL161" s="2" t="str">
        <f t="shared" si="57"/>
        <v/>
      </c>
      <c r="AM161" s="2" t="str">
        <f t="shared" si="58"/>
        <v/>
      </c>
      <c r="AN161" s="2" t="str">
        <f t="shared" si="59"/>
        <v/>
      </c>
      <c r="AO161" s="2" t="str">
        <f t="shared" si="61"/>
        <v/>
      </c>
      <c r="AP161" s="2" t="str">
        <f t="shared" si="49"/>
        <v/>
      </c>
      <c r="AQ161" s="2" t="str">
        <f t="shared" si="60"/>
        <v/>
      </c>
      <c r="AT161" s="2" t="str">
        <f t="shared" si="62"/>
        <v/>
      </c>
      <c r="AU161" s="2" t="str">
        <f t="shared" si="50"/>
        <v/>
      </c>
      <c r="AV161" s="2" t="str">
        <f t="shared" si="51"/>
        <v/>
      </c>
      <c r="AW161" s="2" t="str">
        <f t="shared" si="52"/>
        <v/>
      </c>
      <c r="AX161" s="2" t="str">
        <f t="shared" si="63"/>
        <v/>
      </c>
    </row>
    <row r="162" spans="1:50" x14ac:dyDescent="0.25">
      <c r="A162" s="751">
        <v>154</v>
      </c>
      <c r="B162" s="753"/>
      <c r="C162" s="754"/>
      <c r="D162" s="75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AF162" s="2">
        <f t="shared" si="53"/>
        <v>0</v>
      </c>
      <c r="AG162" s="2" t="str">
        <f t="shared" si="47"/>
        <v/>
      </c>
      <c r="AH162" s="2" t="str">
        <f t="shared" si="48"/>
        <v/>
      </c>
      <c r="AI162" s="2" t="str">
        <f t="shared" si="54"/>
        <v/>
      </c>
      <c r="AJ162" s="2" t="str">
        <f t="shared" si="55"/>
        <v/>
      </c>
      <c r="AK162" s="2" t="e">
        <f t="shared" si="56"/>
        <v>#VALUE!</v>
      </c>
      <c r="AL162" s="2" t="str">
        <f t="shared" si="57"/>
        <v/>
      </c>
      <c r="AM162" s="2" t="str">
        <f t="shared" si="58"/>
        <v/>
      </c>
      <c r="AN162" s="2" t="str">
        <f t="shared" si="59"/>
        <v/>
      </c>
      <c r="AO162" s="2" t="str">
        <f t="shared" si="61"/>
        <v/>
      </c>
      <c r="AP162" s="2" t="str">
        <f t="shared" si="49"/>
        <v/>
      </c>
      <c r="AQ162" s="2" t="str">
        <f t="shared" si="60"/>
        <v/>
      </c>
      <c r="AT162" s="2" t="str">
        <f t="shared" si="62"/>
        <v/>
      </c>
      <c r="AU162" s="2" t="str">
        <f t="shared" si="50"/>
        <v/>
      </c>
      <c r="AV162" s="2" t="str">
        <f t="shared" si="51"/>
        <v/>
      </c>
      <c r="AW162" s="2" t="str">
        <f t="shared" si="52"/>
        <v/>
      </c>
      <c r="AX162" s="2" t="str">
        <f t="shared" si="63"/>
        <v/>
      </c>
    </row>
    <row r="163" spans="1:50" x14ac:dyDescent="0.25">
      <c r="A163" s="751">
        <v>155</v>
      </c>
      <c r="B163" s="753"/>
      <c r="C163" s="754"/>
      <c r="D163" s="75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AF163" s="2">
        <f t="shared" si="53"/>
        <v>0</v>
      </c>
      <c r="AG163" s="2" t="str">
        <f t="shared" si="47"/>
        <v/>
      </c>
      <c r="AH163" s="2" t="str">
        <f t="shared" si="48"/>
        <v/>
      </c>
      <c r="AI163" s="2" t="str">
        <f t="shared" si="54"/>
        <v/>
      </c>
      <c r="AJ163" s="2" t="str">
        <f t="shared" si="55"/>
        <v/>
      </c>
      <c r="AK163" s="2" t="e">
        <f t="shared" si="56"/>
        <v>#VALUE!</v>
      </c>
      <c r="AL163" s="2" t="str">
        <f t="shared" si="57"/>
        <v/>
      </c>
      <c r="AM163" s="2" t="str">
        <f t="shared" si="58"/>
        <v/>
      </c>
      <c r="AN163" s="2" t="str">
        <f t="shared" si="59"/>
        <v/>
      </c>
      <c r="AO163" s="2" t="str">
        <f t="shared" si="61"/>
        <v/>
      </c>
      <c r="AP163" s="2" t="str">
        <f t="shared" si="49"/>
        <v/>
      </c>
      <c r="AQ163" s="2" t="str">
        <f t="shared" si="60"/>
        <v/>
      </c>
      <c r="AT163" s="2" t="str">
        <f t="shared" si="62"/>
        <v/>
      </c>
      <c r="AU163" s="2" t="str">
        <f t="shared" si="50"/>
        <v/>
      </c>
      <c r="AV163" s="2" t="str">
        <f t="shared" si="51"/>
        <v/>
      </c>
      <c r="AW163" s="2" t="str">
        <f t="shared" si="52"/>
        <v/>
      </c>
      <c r="AX163" s="2" t="str">
        <f t="shared" si="63"/>
        <v/>
      </c>
    </row>
    <row r="164" spans="1:50" x14ac:dyDescent="0.25">
      <c r="A164" s="751">
        <v>156</v>
      </c>
      <c r="B164" s="753"/>
      <c r="C164" s="754"/>
      <c r="D164" s="75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AF164" s="2">
        <f t="shared" si="53"/>
        <v>0</v>
      </c>
      <c r="AG164" s="2" t="str">
        <f t="shared" si="47"/>
        <v/>
      </c>
      <c r="AH164" s="2" t="str">
        <f t="shared" si="48"/>
        <v/>
      </c>
      <c r="AI164" s="2" t="str">
        <f t="shared" si="54"/>
        <v/>
      </c>
      <c r="AJ164" s="2" t="str">
        <f t="shared" si="55"/>
        <v/>
      </c>
      <c r="AK164" s="2" t="e">
        <f t="shared" si="56"/>
        <v>#VALUE!</v>
      </c>
      <c r="AL164" s="2" t="str">
        <f t="shared" si="57"/>
        <v/>
      </c>
      <c r="AM164" s="2" t="str">
        <f t="shared" si="58"/>
        <v/>
      </c>
      <c r="AN164" s="2" t="str">
        <f t="shared" si="59"/>
        <v/>
      </c>
      <c r="AO164" s="2" t="str">
        <f t="shared" si="61"/>
        <v/>
      </c>
      <c r="AP164" s="2" t="str">
        <f t="shared" si="49"/>
        <v/>
      </c>
      <c r="AQ164" s="2" t="str">
        <f t="shared" si="60"/>
        <v/>
      </c>
      <c r="AT164" s="2" t="str">
        <f t="shared" si="62"/>
        <v/>
      </c>
      <c r="AU164" s="2" t="str">
        <f t="shared" si="50"/>
        <v/>
      </c>
      <c r="AV164" s="2" t="str">
        <f t="shared" si="51"/>
        <v/>
      </c>
      <c r="AW164" s="2" t="str">
        <f t="shared" si="52"/>
        <v/>
      </c>
      <c r="AX164" s="2" t="str">
        <f t="shared" si="63"/>
        <v/>
      </c>
    </row>
    <row r="165" spans="1:50" x14ac:dyDescent="0.25">
      <c r="A165" s="751">
        <v>157</v>
      </c>
      <c r="B165" s="753"/>
      <c r="C165" s="754"/>
      <c r="D165" s="75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AF165" s="2">
        <f t="shared" si="53"/>
        <v>0</v>
      </c>
      <c r="AG165" s="2" t="str">
        <f t="shared" si="47"/>
        <v/>
      </c>
      <c r="AH165" s="2" t="str">
        <f t="shared" si="48"/>
        <v/>
      </c>
      <c r="AI165" s="2" t="str">
        <f t="shared" si="54"/>
        <v/>
      </c>
      <c r="AJ165" s="2" t="str">
        <f t="shared" si="55"/>
        <v/>
      </c>
      <c r="AK165" s="2" t="e">
        <f t="shared" si="56"/>
        <v>#VALUE!</v>
      </c>
      <c r="AL165" s="2" t="str">
        <f t="shared" si="57"/>
        <v/>
      </c>
      <c r="AM165" s="2" t="str">
        <f t="shared" si="58"/>
        <v/>
      </c>
      <c r="AN165" s="2" t="str">
        <f t="shared" si="59"/>
        <v/>
      </c>
      <c r="AO165" s="2" t="str">
        <f t="shared" si="61"/>
        <v/>
      </c>
      <c r="AP165" s="2" t="str">
        <f t="shared" si="49"/>
        <v/>
      </c>
      <c r="AQ165" s="2" t="str">
        <f t="shared" si="60"/>
        <v/>
      </c>
      <c r="AT165" s="2" t="str">
        <f t="shared" si="62"/>
        <v/>
      </c>
      <c r="AU165" s="2" t="str">
        <f t="shared" si="50"/>
        <v/>
      </c>
      <c r="AV165" s="2" t="str">
        <f t="shared" si="51"/>
        <v/>
      </c>
      <c r="AW165" s="2" t="str">
        <f t="shared" si="52"/>
        <v/>
      </c>
      <c r="AX165" s="2" t="str">
        <f t="shared" si="63"/>
        <v/>
      </c>
    </row>
    <row r="166" spans="1:50" x14ac:dyDescent="0.25">
      <c r="A166" s="751">
        <v>158</v>
      </c>
      <c r="B166" s="753"/>
      <c r="C166" s="754"/>
      <c r="D166" s="75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AF166" s="2">
        <f t="shared" si="53"/>
        <v>0</v>
      </c>
      <c r="AG166" s="2" t="str">
        <f t="shared" si="47"/>
        <v/>
      </c>
      <c r="AH166" s="2" t="str">
        <f t="shared" si="48"/>
        <v/>
      </c>
      <c r="AI166" s="2" t="str">
        <f t="shared" si="54"/>
        <v/>
      </c>
      <c r="AJ166" s="2" t="str">
        <f t="shared" si="55"/>
        <v/>
      </c>
      <c r="AK166" s="2" t="e">
        <f t="shared" si="56"/>
        <v>#VALUE!</v>
      </c>
      <c r="AL166" s="2" t="str">
        <f t="shared" si="57"/>
        <v/>
      </c>
      <c r="AM166" s="2" t="str">
        <f t="shared" si="58"/>
        <v/>
      </c>
      <c r="AN166" s="2" t="str">
        <f t="shared" si="59"/>
        <v/>
      </c>
      <c r="AO166" s="2" t="str">
        <f t="shared" si="61"/>
        <v/>
      </c>
      <c r="AP166" s="2" t="str">
        <f t="shared" si="49"/>
        <v/>
      </c>
      <c r="AQ166" s="2" t="str">
        <f t="shared" si="60"/>
        <v/>
      </c>
      <c r="AT166" s="2" t="str">
        <f t="shared" si="62"/>
        <v/>
      </c>
      <c r="AU166" s="2" t="str">
        <f t="shared" si="50"/>
        <v/>
      </c>
      <c r="AV166" s="2" t="str">
        <f t="shared" si="51"/>
        <v/>
      </c>
      <c r="AW166" s="2" t="str">
        <f t="shared" si="52"/>
        <v/>
      </c>
      <c r="AX166" s="2" t="str">
        <f t="shared" si="63"/>
        <v/>
      </c>
    </row>
    <row r="167" spans="1:50" x14ac:dyDescent="0.25">
      <c r="A167" s="751">
        <v>159</v>
      </c>
      <c r="B167" s="753"/>
      <c r="C167" s="754"/>
      <c r="D167" s="75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AF167" s="2">
        <f t="shared" si="53"/>
        <v>0</v>
      </c>
      <c r="AG167" s="2" t="str">
        <f t="shared" si="47"/>
        <v/>
      </c>
      <c r="AH167" s="2" t="str">
        <f t="shared" si="48"/>
        <v/>
      </c>
      <c r="AI167" s="2" t="str">
        <f t="shared" si="54"/>
        <v/>
      </c>
      <c r="AJ167" s="2" t="str">
        <f t="shared" si="55"/>
        <v/>
      </c>
      <c r="AK167" s="2" t="e">
        <f t="shared" si="56"/>
        <v>#VALUE!</v>
      </c>
      <c r="AL167" s="2" t="str">
        <f t="shared" si="57"/>
        <v/>
      </c>
      <c r="AM167" s="2" t="str">
        <f t="shared" si="58"/>
        <v/>
      </c>
      <c r="AN167" s="2" t="str">
        <f t="shared" si="59"/>
        <v/>
      </c>
      <c r="AO167" s="2" t="str">
        <f t="shared" si="61"/>
        <v/>
      </c>
      <c r="AP167" s="2" t="str">
        <f t="shared" si="49"/>
        <v/>
      </c>
      <c r="AQ167" s="2" t="str">
        <f t="shared" si="60"/>
        <v/>
      </c>
      <c r="AT167" s="2" t="str">
        <f t="shared" si="62"/>
        <v/>
      </c>
      <c r="AU167" s="2" t="str">
        <f t="shared" si="50"/>
        <v/>
      </c>
      <c r="AV167" s="2" t="str">
        <f t="shared" si="51"/>
        <v/>
      </c>
      <c r="AW167" s="2" t="str">
        <f t="shared" si="52"/>
        <v/>
      </c>
      <c r="AX167" s="2" t="str">
        <f t="shared" si="63"/>
        <v/>
      </c>
    </row>
    <row r="168" spans="1:50" x14ac:dyDescent="0.25">
      <c r="A168" s="751">
        <v>160</v>
      </c>
      <c r="B168" s="753"/>
      <c r="C168" s="754"/>
      <c r="D168" s="75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AF168" s="2">
        <f t="shared" si="53"/>
        <v>0</v>
      </c>
      <c r="AG168" s="2" t="str">
        <f t="shared" si="47"/>
        <v/>
      </c>
      <c r="AH168" s="2" t="str">
        <f t="shared" si="48"/>
        <v/>
      </c>
      <c r="AI168" s="2" t="str">
        <f t="shared" si="54"/>
        <v/>
      </c>
      <c r="AJ168" s="2" t="str">
        <f t="shared" si="55"/>
        <v/>
      </c>
      <c r="AK168" s="2" t="e">
        <f t="shared" si="56"/>
        <v>#VALUE!</v>
      </c>
      <c r="AL168" s="2" t="str">
        <f t="shared" si="57"/>
        <v/>
      </c>
      <c r="AM168" s="2" t="str">
        <f t="shared" si="58"/>
        <v/>
      </c>
      <c r="AN168" s="2" t="str">
        <f t="shared" si="59"/>
        <v/>
      </c>
      <c r="AO168" s="2" t="str">
        <f t="shared" si="61"/>
        <v/>
      </c>
      <c r="AP168" s="2" t="str">
        <f t="shared" si="49"/>
        <v/>
      </c>
      <c r="AQ168" s="2" t="str">
        <f t="shared" si="60"/>
        <v/>
      </c>
      <c r="AT168" s="2" t="str">
        <f t="shared" si="62"/>
        <v/>
      </c>
      <c r="AU168" s="2" t="str">
        <f t="shared" si="50"/>
        <v/>
      </c>
      <c r="AV168" s="2" t="str">
        <f t="shared" si="51"/>
        <v/>
      </c>
      <c r="AW168" s="2" t="str">
        <f t="shared" si="52"/>
        <v/>
      </c>
      <c r="AX168" s="2" t="str">
        <f t="shared" si="63"/>
        <v/>
      </c>
    </row>
    <row r="169" spans="1:50" x14ac:dyDescent="0.25">
      <c r="A169" s="751">
        <v>161</v>
      </c>
      <c r="B169" s="753"/>
      <c r="C169" s="754"/>
      <c r="D169" s="75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AF169" s="2">
        <f t="shared" si="53"/>
        <v>0</v>
      </c>
      <c r="AG169" s="2" t="str">
        <f t="shared" si="47"/>
        <v/>
      </c>
      <c r="AH169" s="2" t="str">
        <f t="shared" si="48"/>
        <v/>
      </c>
      <c r="AI169" s="2" t="str">
        <f t="shared" si="54"/>
        <v/>
      </c>
      <c r="AJ169" s="2" t="str">
        <f t="shared" si="55"/>
        <v/>
      </c>
      <c r="AK169" s="2" t="e">
        <f t="shared" si="56"/>
        <v>#VALUE!</v>
      </c>
      <c r="AL169" s="2" t="str">
        <f t="shared" si="57"/>
        <v/>
      </c>
      <c r="AM169" s="2" t="str">
        <f t="shared" si="58"/>
        <v/>
      </c>
      <c r="AN169" s="2" t="str">
        <f t="shared" si="59"/>
        <v/>
      </c>
      <c r="AO169" s="2" t="str">
        <f t="shared" si="61"/>
        <v/>
      </c>
      <c r="AP169" s="2" t="str">
        <f t="shared" si="49"/>
        <v/>
      </c>
      <c r="AQ169" s="2" t="str">
        <f t="shared" si="60"/>
        <v/>
      </c>
      <c r="AT169" s="2" t="str">
        <f t="shared" si="62"/>
        <v/>
      </c>
      <c r="AU169" s="2" t="str">
        <f t="shared" si="50"/>
        <v/>
      </c>
      <c r="AV169" s="2" t="str">
        <f t="shared" si="51"/>
        <v/>
      </c>
      <c r="AW169" s="2" t="str">
        <f t="shared" si="52"/>
        <v/>
      </c>
      <c r="AX169" s="2" t="str">
        <f t="shared" si="63"/>
        <v/>
      </c>
    </row>
    <row r="170" spans="1:50" x14ac:dyDescent="0.25">
      <c r="A170" s="751">
        <v>162</v>
      </c>
      <c r="B170" s="753"/>
      <c r="C170" s="754"/>
      <c r="D170" s="75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AF170" s="2">
        <f t="shared" si="53"/>
        <v>0</v>
      </c>
      <c r="AG170" s="2" t="str">
        <f t="shared" si="47"/>
        <v/>
      </c>
      <c r="AH170" s="2" t="str">
        <f t="shared" si="48"/>
        <v/>
      </c>
      <c r="AI170" s="2" t="str">
        <f t="shared" si="54"/>
        <v/>
      </c>
      <c r="AJ170" s="2" t="str">
        <f t="shared" si="55"/>
        <v/>
      </c>
      <c r="AK170" s="2" t="e">
        <f t="shared" si="56"/>
        <v>#VALUE!</v>
      </c>
      <c r="AL170" s="2" t="str">
        <f t="shared" si="57"/>
        <v/>
      </c>
      <c r="AM170" s="2" t="str">
        <f t="shared" si="58"/>
        <v/>
      </c>
      <c r="AN170" s="2" t="str">
        <f t="shared" si="59"/>
        <v/>
      </c>
      <c r="AO170" s="2" t="str">
        <f t="shared" si="61"/>
        <v/>
      </c>
      <c r="AP170" s="2" t="str">
        <f t="shared" si="49"/>
        <v/>
      </c>
      <c r="AQ170" s="2" t="str">
        <f t="shared" si="60"/>
        <v/>
      </c>
      <c r="AT170" s="2" t="str">
        <f t="shared" si="62"/>
        <v/>
      </c>
      <c r="AU170" s="2" t="str">
        <f t="shared" si="50"/>
        <v/>
      </c>
      <c r="AV170" s="2" t="str">
        <f t="shared" si="51"/>
        <v/>
      </c>
      <c r="AW170" s="2" t="str">
        <f t="shared" si="52"/>
        <v/>
      </c>
      <c r="AX170" s="2" t="str">
        <f t="shared" si="63"/>
        <v/>
      </c>
    </row>
    <row r="171" spans="1:50" x14ac:dyDescent="0.25">
      <c r="A171" s="751">
        <v>163</v>
      </c>
      <c r="B171" s="753"/>
      <c r="C171" s="754"/>
      <c r="D171" s="75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AF171" s="2">
        <f t="shared" si="53"/>
        <v>0</v>
      </c>
      <c r="AG171" s="2" t="str">
        <f t="shared" si="47"/>
        <v/>
      </c>
      <c r="AH171" s="2" t="str">
        <f t="shared" si="48"/>
        <v/>
      </c>
      <c r="AI171" s="2" t="str">
        <f t="shared" si="54"/>
        <v/>
      </c>
      <c r="AJ171" s="2" t="str">
        <f t="shared" si="55"/>
        <v/>
      </c>
      <c r="AK171" s="2" t="e">
        <f t="shared" si="56"/>
        <v>#VALUE!</v>
      </c>
      <c r="AL171" s="2" t="str">
        <f t="shared" si="57"/>
        <v/>
      </c>
      <c r="AM171" s="2" t="str">
        <f t="shared" si="58"/>
        <v/>
      </c>
      <c r="AN171" s="2" t="str">
        <f t="shared" si="59"/>
        <v/>
      </c>
      <c r="AO171" s="2" t="str">
        <f t="shared" si="61"/>
        <v/>
      </c>
      <c r="AP171" s="2" t="str">
        <f t="shared" si="49"/>
        <v/>
      </c>
      <c r="AQ171" s="2" t="str">
        <f t="shared" si="60"/>
        <v/>
      </c>
      <c r="AT171" s="2" t="str">
        <f t="shared" si="62"/>
        <v/>
      </c>
      <c r="AU171" s="2" t="str">
        <f t="shared" si="50"/>
        <v/>
      </c>
      <c r="AV171" s="2" t="str">
        <f t="shared" si="51"/>
        <v/>
      </c>
      <c r="AW171" s="2" t="str">
        <f t="shared" si="52"/>
        <v/>
      </c>
      <c r="AX171" s="2" t="str">
        <f t="shared" si="63"/>
        <v/>
      </c>
    </row>
    <row r="172" spans="1:50" x14ac:dyDescent="0.25">
      <c r="A172" s="751">
        <v>164</v>
      </c>
      <c r="B172" s="753"/>
      <c r="C172" s="754"/>
      <c r="D172" s="75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AF172" s="2">
        <f t="shared" si="53"/>
        <v>0</v>
      </c>
      <c r="AG172" s="2" t="str">
        <f t="shared" si="47"/>
        <v/>
      </c>
      <c r="AH172" s="2" t="str">
        <f t="shared" si="48"/>
        <v/>
      </c>
      <c r="AI172" s="2" t="str">
        <f t="shared" si="54"/>
        <v/>
      </c>
      <c r="AJ172" s="2" t="str">
        <f t="shared" si="55"/>
        <v/>
      </c>
      <c r="AK172" s="2" t="e">
        <f t="shared" si="56"/>
        <v>#VALUE!</v>
      </c>
      <c r="AL172" s="2" t="str">
        <f t="shared" si="57"/>
        <v/>
      </c>
      <c r="AM172" s="2" t="str">
        <f t="shared" si="58"/>
        <v/>
      </c>
      <c r="AN172" s="2" t="str">
        <f t="shared" si="59"/>
        <v/>
      </c>
      <c r="AO172" s="2" t="str">
        <f t="shared" si="61"/>
        <v/>
      </c>
      <c r="AP172" s="2" t="str">
        <f t="shared" si="49"/>
        <v/>
      </c>
      <c r="AQ172" s="2" t="str">
        <f t="shared" si="60"/>
        <v/>
      </c>
      <c r="AT172" s="2" t="str">
        <f t="shared" si="62"/>
        <v/>
      </c>
      <c r="AU172" s="2" t="str">
        <f t="shared" si="50"/>
        <v/>
      </c>
      <c r="AV172" s="2" t="str">
        <f t="shared" si="51"/>
        <v/>
      </c>
      <c r="AW172" s="2" t="str">
        <f t="shared" si="52"/>
        <v/>
      </c>
      <c r="AX172" s="2" t="str">
        <f t="shared" si="63"/>
        <v/>
      </c>
    </row>
    <row r="173" spans="1:50" x14ac:dyDescent="0.25">
      <c r="A173" s="751">
        <v>165</v>
      </c>
      <c r="B173" s="753"/>
      <c r="C173" s="754"/>
      <c r="D173" s="75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AF173" s="2">
        <f t="shared" si="53"/>
        <v>0</v>
      </c>
      <c r="AG173" s="2" t="str">
        <f t="shared" si="47"/>
        <v/>
      </c>
      <c r="AH173" s="2" t="str">
        <f t="shared" si="48"/>
        <v/>
      </c>
      <c r="AI173" s="2" t="str">
        <f t="shared" si="54"/>
        <v/>
      </c>
      <c r="AJ173" s="2" t="str">
        <f t="shared" si="55"/>
        <v/>
      </c>
      <c r="AK173" s="2" t="e">
        <f t="shared" si="56"/>
        <v>#VALUE!</v>
      </c>
      <c r="AL173" s="2" t="str">
        <f t="shared" si="57"/>
        <v/>
      </c>
      <c r="AM173" s="2" t="str">
        <f t="shared" si="58"/>
        <v/>
      </c>
      <c r="AN173" s="2" t="str">
        <f t="shared" si="59"/>
        <v/>
      </c>
      <c r="AO173" s="2" t="str">
        <f t="shared" si="61"/>
        <v/>
      </c>
      <c r="AP173" s="2" t="str">
        <f t="shared" si="49"/>
        <v/>
      </c>
      <c r="AQ173" s="2" t="str">
        <f t="shared" si="60"/>
        <v/>
      </c>
      <c r="AT173" s="2" t="str">
        <f t="shared" si="62"/>
        <v/>
      </c>
      <c r="AU173" s="2" t="str">
        <f t="shared" si="50"/>
        <v/>
      </c>
      <c r="AV173" s="2" t="str">
        <f t="shared" si="51"/>
        <v/>
      </c>
      <c r="AW173" s="2" t="str">
        <f t="shared" si="52"/>
        <v/>
      </c>
      <c r="AX173" s="2" t="str">
        <f t="shared" si="63"/>
        <v/>
      </c>
    </row>
    <row r="174" spans="1:50" x14ac:dyDescent="0.25">
      <c r="A174" s="751">
        <v>166</v>
      </c>
      <c r="B174" s="753"/>
      <c r="C174" s="754"/>
      <c r="D174" s="75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AF174" s="2">
        <f t="shared" si="53"/>
        <v>0</v>
      </c>
      <c r="AG174" s="2" t="str">
        <f t="shared" si="47"/>
        <v/>
      </c>
      <c r="AH174" s="2" t="str">
        <f t="shared" si="48"/>
        <v/>
      </c>
      <c r="AI174" s="2" t="str">
        <f t="shared" si="54"/>
        <v/>
      </c>
      <c r="AJ174" s="2" t="str">
        <f t="shared" si="55"/>
        <v/>
      </c>
      <c r="AK174" s="2" t="e">
        <f t="shared" si="56"/>
        <v>#VALUE!</v>
      </c>
      <c r="AL174" s="2" t="str">
        <f t="shared" si="57"/>
        <v/>
      </c>
      <c r="AM174" s="2" t="str">
        <f t="shared" si="58"/>
        <v/>
      </c>
      <c r="AN174" s="2" t="str">
        <f t="shared" si="59"/>
        <v/>
      </c>
      <c r="AO174" s="2" t="str">
        <f t="shared" si="61"/>
        <v/>
      </c>
      <c r="AP174" s="2" t="str">
        <f t="shared" si="49"/>
        <v/>
      </c>
      <c r="AQ174" s="2" t="str">
        <f t="shared" si="60"/>
        <v/>
      </c>
      <c r="AT174" s="2" t="str">
        <f t="shared" si="62"/>
        <v/>
      </c>
      <c r="AU174" s="2" t="str">
        <f t="shared" si="50"/>
        <v/>
      </c>
      <c r="AV174" s="2" t="str">
        <f t="shared" si="51"/>
        <v/>
      </c>
      <c r="AW174" s="2" t="str">
        <f t="shared" si="52"/>
        <v/>
      </c>
      <c r="AX174" s="2" t="str">
        <f t="shared" si="63"/>
        <v/>
      </c>
    </row>
    <row r="175" spans="1:50" x14ac:dyDescent="0.25">
      <c r="A175" s="751">
        <v>167</v>
      </c>
      <c r="B175" s="753"/>
      <c r="C175" s="754"/>
      <c r="D175" s="75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AF175" s="2">
        <f t="shared" si="53"/>
        <v>0</v>
      </c>
      <c r="AG175" s="2" t="str">
        <f t="shared" si="47"/>
        <v/>
      </c>
      <c r="AH175" s="2" t="str">
        <f t="shared" si="48"/>
        <v/>
      </c>
      <c r="AI175" s="2" t="str">
        <f t="shared" si="54"/>
        <v/>
      </c>
      <c r="AJ175" s="2" t="str">
        <f t="shared" si="55"/>
        <v/>
      </c>
      <c r="AK175" s="2" t="e">
        <f t="shared" si="56"/>
        <v>#VALUE!</v>
      </c>
      <c r="AL175" s="2" t="str">
        <f t="shared" si="57"/>
        <v/>
      </c>
      <c r="AM175" s="2" t="str">
        <f t="shared" si="58"/>
        <v/>
      </c>
      <c r="AN175" s="2" t="str">
        <f t="shared" si="59"/>
        <v/>
      </c>
      <c r="AO175" s="2" t="str">
        <f t="shared" si="61"/>
        <v/>
      </c>
      <c r="AP175" s="2" t="str">
        <f t="shared" si="49"/>
        <v/>
      </c>
      <c r="AQ175" s="2" t="str">
        <f t="shared" si="60"/>
        <v/>
      </c>
      <c r="AT175" s="2" t="str">
        <f t="shared" si="62"/>
        <v/>
      </c>
      <c r="AU175" s="2" t="str">
        <f t="shared" si="50"/>
        <v/>
      </c>
      <c r="AV175" s="2" t="str">
        <f t="shared" si="51"/>
        <v/>
      </c>
      <c r="AW175" s="2" t="str">
        <f t="shared" si="52"/>
        <v/>
      </c>
      <c r="AX175" s="2" t="str">
        <f t="shared" si="63"/>
        <v/>
      </c>
    </row>
    <row r="176" spans="1:50" x14ac:dyDescent="0.25">
      <c r="A176" s="751">
        <v>168</v>
      </c>
      <c r="B176" s="753"/>
      <c r="C176" s="754"/>
      <c r="D176" s="75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AF176" s="2">
        <f t="shared" si="53"/>
        <v>0</v>
      </c>
      <c r="AG176" s="2" t="str">
        <f t="shared" si="47"/>
        <v/>
      </c>
      <c r="AH176" s="2" t="str">
        <f t="shared" si="48"/>
        <v/>
      </c>
      <c r="AI176" s="2" t="str">
        <f t="shared" si="54"/>
        <v/>
      </c>
      <c r="AJ176" s="2" t="str">
        <f t="shared" si="55"/>
        <v/>
      </c>
      <c r="AK176" s="2" t="e">
        <f t="shared" si="56"/>
        <v>#VALUE!</v>
      </c>
      <c r="AL176" s="2" t="str">
        <f t="shared" si="57"/>
        <v/>
      </c>
      <c r="AM176" s="2" t="str">
        <f t="shared" si="58"/>
        <v/>
      </c>
      <c r="AN176" s="2" t="str">
        <f t="shared" si="59"/>
        <v/>
      </c>
      <c r="AO176" s="2" t="str">
        <f t="shared" si="61"/>
        <v/>
      </c>
      <c r="AP176" s="2" t="str">
        <f t="shared" si="49"/>
        <v/>
      </c>
      <c r="AQ176" s="2" t="str">
        <f t="shared" si="60"/>
        <v/>
      </c>
      <c r="AT176" s="2" t="str">
        <f t="shared" si="62"/>
        <v/>
      </c>
      <c r="AU176" s="2" t="str">
        <f t="shared" si="50"/>
        <v/>
      </c>
      <c r="AV176" s="2" t="str">
        <f t="shared" si="51"/>
        <v/>
      </c>
      <c r="AW176" s="2" t="str">
        <f t="shared" si="52"/>
        <v/>
      </c>
      <c r="AX176" s="2" t="str">
        <f t="shared" si="63"/>
        <v/>
      </c>
    </row>
    <row r="177" spans="1:50" x14ac:dyDescent="0.25">
      <c r="A177" s="751">
        <v>169</v>
      </c>
      <c r="B177" s="753"/>
      <c r="C177" s="754"/>
      <c r="D177" s="75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AF177" s="2">
        <f t="shared" si="53"/>
        <v>0</v>
      </c>
      <c r="AG177" s="2" t="str">
        <f t="shared" si="47"/>
        <v/>
      </c>
      <c r="AH177" s="2" t="str">
        <f t="shared" si="48"/>
        <v/>
      </c>
      <c r="AI177" s="2" t="str">
        <f t="shared" si="54"/>
        <v/>
      </c>
      <c r="AJ177" s="2" t="str">
        <f t="shared" si="55"/>
        <v/>
      </c>
      <c r="AK177" s="2" t="e">
        <f t="shared" si="56"/>
        <v>#VALUE!</v>
      </c>
      <c r="AL177" s="2" t="str">
        <f t="shared" si="57"/>
        <v/>
      </c>
      <c r="AM177" s="2" t="str">
        <f t="shared" si="58"/>
        <v/>
      </c>
      <c r="AN177" s="2" t="str">
        <f t="shared" si="59"/>
        <v/>
      </c>
      <c r="AO177" s="2" t="str">
        <f t="shared" si="61"/>
        <v/>
      </c>
      <c r="AP177" s="2" t="str">
        <f t="shared" si="49"/>
        <v/>
      </c>
      <c r="AQ177" s="2" t="str">
        <f t="shared" si="60"/>
        <v/>
      </c>
      <c r="AT177" s="2" t="str">
        <f t="shared" si="62"/>
        <v/>
      </c>
      <c r="AU177" s="2" t="str">
        <f t="shared" si="50"/>
        <v/>
      </c>
      <c r="AV177" s="2" t="str">
        <f t="shared" si="51"/>
        <v/>
      </c>
      <c r="AW177" s="2" t="str">
        <f t="shared" si="52"/>
        <v/>
      </c>
      <c r="AX177" s="2" t="str">
        <f t="shared" si="63"/>
        <v/>
      </c>
    </row>
    <row r="178" spans="1:50" x14ac:dyDescent="0.25">
      <c r="A178" s="751">
        <v>170</v>
      </c>
      <c r="B178" s="753"/>
      <c r="C178" s="754"/>
      <c r="D178" s="75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AF178" s="2">
        <f t="shared" si="53"/>
        <v>0</v>
      </c>
      <c r="AG178" s="2" t="str">
        <f t="shared" si="47"/>
        <v/>
      </c>
      <c r="AH178" s="2" t="str">
        <f t="shared" si="48"/>
        <v/>
      </c>
      <c r="AI178" s="2" t="str">
        <f t="shared" si="54"/>
        <v/>
      </c>
      <c r="AJ178" s="2" t="str">
        <f t="shared" si="55"/>
        <v/>
      </c>
      <c r="AK178" s="2" t="e">
        <f t="shared" si="56"/>
        <v>#VALUE!</v>
      </c>
      <c r="AL178" s="2" t="str">
        <f t="shared" si="57"/>
        <v/>
      </c>
      <c r="AM178" s="2" t="str">
        <f t="shared" si="58"/>
        <v/>
      </c>
      <c r="AN178" s="2" t="str">
        <f t="shared" si="59"/>
        <v/>
      </c>
      <c r="AO178" s="2" t="str">
        <f t="shared" si="61"/>
        <v/>
      </c>
      <c r="AP178" s="2" t="str">
        <f t="shared" si="49"/>
        <v/>
      </c>
      <c r="AQ178" s="2" t="str">
        <f t="shared" si="60"/>
        <v/>
      </c>
      <c r="AT178" s="2" t="str">
        <f t="shared" si="62"/>
        <v/>
      </c>
      <c r="AU178" s="2" t="str">
        <f t="shared" si="50"/>
        <v/>
      </c>
      <c r="AV178" s="2" t="str">
        <f t="shared" si="51"/>
        <v/>
      </c>
      <c r="AW178" s="2" t="str">
        <f t="shared" si="52"/>
        <v/>
      </c>
      <c r="AX178" s="2" t="str">
        <f t="shared" si="63"/>
        <v/>
      </c>
    </row>
    <row r="179" spans="1:50" x14ac:dyDescent="0.25">
      <c r="A179" s="751">
        <v>171</v>
      </c>
      <c r="B179" s="753"/>
      <c r="C179" s="754"/>
      <c r="D179" s="75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AF179" s="2">
        <f t="shared" si="53"/>
        <v>0</v>
      </c>
      <c r="AG179" s="2" t="str">
        <f t="shared" si="47"/>
        <v/>
      </c>
      <c r="AH179" s="2" t="str">
        <f t="shared" si="48"/>
        <v/>
      </c>
      <c r="AI179" s="2" t="str">
        <f t="shared" si="54"/>
        <v/>
      </c>
      <c r="AJ179" s="2" t="str">
        <f t="shared" si="55"/>
        <v/>
      </c>
      <c r="AK179" s="2" t="e">
        <f t="shared" si="56"/>
        <v>#VALUE!</v>
      </c>
      <c r="AL179" s="2" t="str">
        <f t="shared" si="57"/>
        <v/>
      </c>
      <c r="AM179" s="2" t="str">
        <f t="shared" si="58"/>
        <v/>
      </c>
      <c r="AN179" s="2" t="str">
        <f t="shared" si="59"/>
        <v/>
      </c>
      <c r="AO179" s="2" t="str">
        <f t="shared" si="61"/>
        <v/>
      </c>
      <c r="AP179" s="2" t="str">
        <f t="shared" si="49"/>
        <v/>
      </c>
      <c r="AQ179" s="2" t="str">
        <f t="shared" si="60"/>
        <v/>
      </c>
      <c r="AT179" s="2" t="str">
        <f t="shared" si="62"/>
        <v/>
      </c>
      <c r="AU179" s="2" t="str">
        <f t="shared" si="50"/>
        <v/>
      </c>
      <c r="AV179" s="2" t="str">
        <f t="shared" si="51"/>
        <v/>
      </c>
      <c r="AW179" s="2" t="str">
        <f t="shared" si="52"/>
        <v/>
      </c>
      <c r="AX179" s="2" t="str">
        <f t="shared" si="63"/>
        <v/>
      </c>
    </row>
    <row r="180" spans="1:50" x14ac:dyDescent="0.25">
      <c r="A180" s="751">
        <v>172</v>
      </c>
      <c r="B180" s="753"/>
      <c r="C180" s="754"/>
      <c r="D180" s="75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AF180" s="2">
        <f t="shared" si="53"/>
        <v>0</v>
      </c>
      <c r="AG180" s="2" t="str">
        <f t="shared" si="47"/>
        <v/>
      </c>
      <c r="AH180" s="2" t="str">
        <f t="shared" si="48"/>
        <v/>
      </c>
      <c r="AI180" s="2" t="str">
        <f t="shared" si="54"/>
        <v/>
      </c>
      <c r="AJ180" s="2" t="str">
        <f t="shared" si="55"/>
        <v/>
      </c>
      <c r="AK180" s="2" t="e">
        <f t="shared" si="56"/>
        <v>#VALUE!</v>
      </c>
      <c r="AL180" s="2" t="str">
        <f t="shared" si="57"/>
        <v/>
      </c>
      <c r="AM180" s="2" t="str">
        <f t="shared" si="58"/>
        <v/>
      </c>
      <c r="AN180" s="2" t="str">
        <f t="shared" si="59"/>
        <v/>
      </c>
      <c r="AO180" s="2" t="str">
        <f t="shared" si="61"/>
        <v/>
      </c>
      <c r="AP180" s="2" t="str">
        <f t="shared" si="49"/>
        <v/>
      </c>
      <c r="AQ180" s="2" t="str">
        <f t="shared" si="60"/>
        <v/>
      </c>
      <c r="AT180" s="2" t="str">
        <f t="shared" si="62"/>
        <v/>
      </c>
      <c r="AU180" s="2" t="str">
        <f t="shared" si="50"/>
        <v/>
      </c>
      <c r="AV180" s="2" t="str">
        <f t="shared" si="51"/>
        <v/>
      </c>
      <c r="AW180" s="2" t="str">
        <f t="shared" si="52"/>
        <v/>
      </c>
      <c r="AX180" s="2" t="str">
        <f t="shared" si="63"/>
        <v/>
      </c>
    </row>
    <row r="181" spans="1:50" x14ac:dyDescent="0.25">
      <c r="A181" s="751">
        <v>173</v>
      </c>
      <c r="B181" s="753"/>
      <c r="C181" s="754"/>
      <c r="D181" s="75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AF181" s="2">
        <f t="shared" si="53"/>
        <v>0</v>
      </c>
      <c r="AG181" s="2" t="str">
        <f t="shared" si="47"/>
        <v/>
      </c>
      <c r="AH181" s="2" t="str">
        <f t="shared" si="48"/>
        <v/>
      </c>
      <c r="AI181" s="2" t="str">
        <f t="shared" si="54"/>
        <v/>
      </c>
      <c r="AJ181" s="2" t="str">
        <f t="shared" si="55"/>
        <v/>
      </c>
      <c r="AK181" s="2" t="e">
        <f t="shared" si="56"/>
        <v>#VALUE!</v>
      </c>
      <c r="AL181" s="2" t="str">
        <f t="shared" si="57"/>
        <v/>
      </c>
      <c r="AM181" s="2" t="str">
        <f t="shared" si="58"/>
        <v/>
      </c>
      <c r="AN181" s="2" t="str">
        <f t="shared" si="59"/>
        <v/>
      </c>
      <c r="AO181" s="2" t="str">
        <f t="shared" si="61"/>
        <v/>
      </c>
      <c r="AP181" s="2" t="str">
        <f t="shared" si="49"/>
        <v/>
      </c>
      <c r="AQ181" s="2" t="str">
        <f t="shared" si="60"/>
        <v/>
      </c>
      <c r="AT181" s="2" t="str">
        <f t="shared" si="62"/>
        <v/>
      </c>
      <c r="AU181" s="2" t="str">
        <f t="shared" si="50"/>
        <v/>
      </c>
      <c r="AV181" s="2" t="str">
        <f t="shared" si="51"/>
        <v/>
      </c>
      <c r="AW181" s="2" t="str">
        <f t="shared" si="52"/>
        <v/>
      </c>
      <c r="AX181" s="2" t="str">
        <f t="shared" si="63"/>
        <v/>
      </c>
    </row>
    <row r="182" spans="1:50" x14ac:dyDescent="0.25">
      <c r="A182" s="751">
        <v>174</v>
      </c>
      <c r="B182" s="753"/>
      <c r="C182" s="754"/>
      <c r="D182" s="75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AF182" s="2">
        <f t="shared" si="53"/>
        <v>0</v>
      </c>
      <c r="AG182" s="2" t="str">
        <f t="shared" si="47"/>
        <v/>
      </c>
      <c r="AH182" s="2" t="str">
        <f t="shared" si="48"/>
        <v/>
      </c>
      <c r="AI182" s="2" t="str">
        <f t="shared" si="54"/>
        <v/>
      </c>
      <c r="AJ182" s="2" t="str">
        <f t="shared" si="55"/>
        <v/>
      </c>
      <c r="AK182" s="2" t="e">
        <f t="shared" si="56"/>
        <v>#VALUE!</v>
      </c>
      <c r="AL182" s="2" t="str">
        <f t="shared" si="57"/>
        <v/>
      </c>
      <c r="AM182" s="2" t="str">
        <f t="shared" si="58"/>
        <v/>
      </c>
      <c r="AN182" s="2" t="str">
        <f t="shared" si="59"/>
        <v/>
      </c>
      <c r="AO182" s="2" t="str">
        <f t="shared" si="61"/>
        <v/>
      </c>
      <c r="AP182" s="2" t="str">
        <f t="shared" si="49"/>
        <v/>
      </c>
      <c r="AQ182" s="2" t="str">
        <f t="shared" si="60"/>
        <v/>
      </c>
      <c r="AT182" s="2" t="str">
        <f t="shared" si="62"/>
        <v/>
      </c>
      <c r="AU182" s="2" t="str">
        <f t="shared" si="50"/>
        <v/>
      </c>
      <c r="AV182" s="2" t="str">
        <f t="shared" si="51"/>
        <v/>
      </c>
      <c r="AW182" s="2" t="str">
        <f t="shared" si="52"/>
        <v/>
      </c>
      <c r="AX182" s="2" t="str">
        <f t="shared" si="63"/>
        <v/>
      </c>
    </row>
    <row r="183" spans="1:50" x14ac:dyDescent="0.25">
      <c r="A183" s="751">
        <v>175</v>
      </c>
      <c r="B183" s="753"/>
      <c r="C183" s="754"/>
      <c r="D183" s="75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AF183" s="2">
        <f t="shared" si="53"/>
        <v>0</v>
      </c>
      <c r="AG183" s="2" t="str">
        <f t="shared" si="47"/>
        <v/>
      </c>
      <c r="AH183" s="2" t="str">
        <f t="shared" si="48"/>
        <v/>
      </c>
      <c r="AI183" s="2" t="str">
        <f t="shared" si="54"/>
        <v/>
      </c>
      <c r="AJ183" s="2" t="str">
        <f t="shared" si="55"/>
        <v/>
      </c>
      <c r="AK183" s="2" t="e">
        <f t="shared" si="56"/>
        <v>#VALUE!</v>
      </c>
      <c r="AL183" s="2" t="str">
        <f t="shared" si="57"/>
        <v/>
      </c>
      <c r="AM183" s="2" t="str">
        <f t="shared" si="58"/>
        <v/>
      </c>
      <c r="AN183" s="2" t="str">
        <f t="shared" si="59"/>
        <v/>
      </c>
      <c r="AO183" s="2" t="str">
        <f t="shared" si="61"/>
        <v/>
      </c>
      <c r="AP183" s="2" t="str">
        <f t="shared" si="49"/>
        <v/>
      </c>
      <c r="AQ183" s="2" t="str">
        <f t="shared" si="60"/>
        <v/>
      </c>
      <c r="AT183" s="2" t="str">
        <f t="shared" si="62"/>
        <v/>
      </c>
      <c r="AU183" s="2" t="str">
        <f t="shared" si="50"/>
        <v/>
      </c>
      <c r="AV183" s="2" t="str">
        <f t="shared" si="51"/>
        <v/>
      </c>
      <c r="AW183" s="2" t="str">
        <f t="shared" si="52"/>
        <v/>
      </c>
      <c r="AX183" s="2" t="str">
        <f t="shared" si="63"/>
        <v/>
      </c>
    </row>
    <row r="184" spans="1:50" x14ac:dyDescent="0.25">
      <c r="A184" s="751">
        <v>176</v>
      </c>
      <c r="B184" s="753"/>
      <c r="C184" s="754"/>
      <c r="D184" s="75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AF184" s="2">
        <f t="shared" si="53"/>
        <v>0</v>
      </c>
      <c r="AG184" s="2" t="str">
        <f t="shared" si="47"/>
        <v/>
      </c>
      <c r="AH184" s="2" t="str">
        <f t="shared" si="48"/>
        <v/>
      </c>
      <c r="AI184" s="2" t="str">
        <f t="shared" si="54"/>
        <v/>
      </c>
      <c r="AJ184" s="2" t="str">
        <f t="shared" si="55"/>
        <v/>
      </c>
      <c r="AK184" s="2" t="e">
        <f t="shared" si="56"/>
        <v>#VALUE!</v>
      </c>
      <c r="AL184" s="2" t="str">
        <f t="shared" si="57"/>
        <v/>
      </c>
      <c r="AM184" s="2" t="str">
        <f t="shared" si="58"/>
        <v/>
      </c>
      <c r="AN184" s="2" t="str">
        <f t="shared" si="59"/>
        <v/>
      </c>
      <c r="AO184" s="2" t="str">
        <f t="shared" si="61"/>
        <v/>
      </c>
      <c r="AP184" s="2" t="str">
        <f t="shared" si="49"/>
        <v/>
      </c>
      <c r="AQ184" s="2" t="str">
        <f t="shared" si="60"/>
        <v/>
      </c>
      <c r="AT184" s="2" t="str">
        <f t="shared" si="62"/>
        <v/>
      </c>
      <c r="AU184" s="2" t="str">
        <f t="shared" si="50"/>
        <v/>
      </c>
      <c r="AV184" s="2" t="str">
        <f t="shared" si="51"/>
        <v/>
      </c>
      <c r="AW184" s="2" t="str">
        <f t="shared" si="52"/>
        <v/>
      </c>
      <c r="AX184" s="2" t="str">
        <f t="shared" si="63"/>
        <v/>
      </c>
    </row>
    <row r="185" spans="1:50" x14ac:dyDescent="0.25">
      <c r="A185" s="751">
        <v>177</v>
      </c>
      <c r="B185" s="753"/>
      <c r="C185" s="754"/>
      <c r="D185" s="75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AF185" s="2">
        <f t="shared" si="53"/>
        <v>0</v>
      </c>
      <c r="AG185" s="2" t="str">
        <f t="shared" si="47"/>
        <v/>
      </c>
      <c r="AH185" s="2" t="str">
        <f t="shared" si="48"/>
        <v/>
      </c>
      <c r="AI185" s="2" t="str">
        <f t="shared" si="54"/>
        <v/>
      </c>
      <c r="AJ185" s="2" t="str">
        <f t="shared" si="55"/>
        <v/>
      </c>
      <c r="AK185" s="2" t="e">
        <f t="shared" si="56"/>
        <v>#VALUE!</v>
      </c>
      <c r="AL185" s="2" t="str">
        <f t="shared" si="57"/>
        <v/>
      </c>
      <c r="AM185" s="2" t="str">
        <f t="shared" si="58"/>
        <v/>
      </c>
      <c r="AN185" s="2" t="str">
        <f t="shared" si="59"/>
        <v/>
      </c>
      <c r="AO185" s="2" t="str">
        <f t="shared" si="61"/>
        <v/>
      </c>
      <c r="AP185" s="2" t="str">
        <f t="shared" si="49"/>
        <v/>
      </c>
      <c r="AQ185" s="2" t="str">
        <f t="shared" si="60"/>
        <v/>
      </c>
      <c r="AT185" s="2" t="str">
        <f t="shared" si="62"/>
        <v/>
      </c>
      <c r="AU185" s="2" t="str">
        <f t="shared" si="50"/>
        <v/>
      </c>
      <c r="AV185" s="2" t="str">
        <f t="shared" si="51"/>
        <v/>
      </c>
      <c r="AW185" s="2" t="str">
        <f t="shared" si="52"/>
        <v/>
      </c>
      <c r="AX185" s="2" t="str">
        <f t="shared" si="63"/>
        <v/>
      </c>
    </row>
    <row r="186" spans="1:50" x14ac:dyDescent="0.25">
      <c r="A186" s="751">
        <v>178</v>
      </c>
      <c r="B186" s="753"/>
      <c r="C186" s="754"/>
      <c r="D186" s="75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AF186" s="2">
        <f t="shared" si="53"/>
        <v>0</v>
      </c>
      <c r="AG186" s="2" t="str">
        <f t="shared" si="47"/>
        <v/>
      </c>
      <c r="AH186" s="2" t="str">
        <f t="shared" si="48"/>
        <v/>
      </c>
      <c r="AI186" s="2" t="str">
        <f t="shared" si="54"/>
        <v/>
      </c>
      <c r="AJ186" s="2" t="str">
        <f t="shared" si="55"/>
        <v/>
      </c>
      <c r="AK186" s="2" t="e">
        <f t="shared" si="56"/>
        <v>#VALUE!</v>
      </c>
      <c r="AL186" s="2" t="str">
        <f t="shared" si="57"/>
        <v/>
      </c>
      <c r="AM186" s="2" t="str">
        <f t="shared" si="58"/>
        <v/>
      </c>
      <c r="AN186" s="2" t="str">
        <f t="shared" si="59"/>
        <v/>
      </c>
      <c r="AO186" s="2" t="str">
        <f t="shared" si="61"/>
        <v/>
      </c>
      <c r="AP186" s="2" t="str">
        <f t="shared" si="49"/>
        <v/>
      </c>
      <c r="AQ186" s="2" t="str">
        <f t="shared" si="60"/>
        <v/>
      </c>
      <c r="AT186" s="2" t="str">
        <f t="shared" si="62"/>
        <v/>
      </c>
      <c r="AU186" s="2" t="str">
        <f t="shared" si="50"/>
        <v/>
      </c>
      <c r="AV186" s="2" t="str">
        <f t="shared" si="51"/>
        <v/>
      </c>
      <c r="AW186" s="2" t="str">
        <f t="shared" si="52"/>
        <v/>
      </c>
      <c r="AX186" s="2" t="str">
        <f t="shared" si="63"/>
        <v/>
      </c>
    </row>
    <row r="187" spans="1:50" x14ac:dyDescent="0.25">
      <c r="A187" s="751">
        <v>179</v>
      </c>
      <c r="B187" s="753"/>
      <c r="C187" s="754"/>
      <c r="D187" s="75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AF187" s="2">
        <f t="shared" si="53"/>
        <v>0</v>
      </c>
      <c r="AG187" s="2" t="str">
        <f t="shared" si="47"/>
        <v/>
      </c>
      <c r="AH187" s="2" t="str">
        <f t="shared" si="48"/>
        <v/>
      </c>
      <c r="AI187" s="2" t="str">
        <f t="shared" si="54"/>
        <v/>
      </c>
      <c r="AJ187" s="2" t="str">
        <f t="shared" si="55"/>
        <v/>
      </c>
      <c r="AK187" s="2" t="e">
        <f t="shared" si="56"/>
        <v>#VALUE!</v>
      </c>
      <c r="AL187" s="2" t="str">
        <f t="shared" si="57"/>
        <v/>
      </c>
      <c r="AM187" s="2" t="str">
        <f t="shared" si="58"/>
        <v/>
      </c>
      <c r="AN187" s="2" t="str">
        <f t="shared" si="59"/>
        <v/>
      </c>
      <c r="AO187" s="2" t="str">
        <f t="shared" si="61"/>
        <v/>
      </c>
      <c r="AP187" s="2" t="str">
        <f t="shared" si="49"/>
        <v/>
      </c>
      <c r="AQ187" s="2" t="str">
        <f t="shared" si="60"/>
        <v/>
      </c>
      <c r="AT187" s="2" t="str">
        <f t="shared" si="62"/>
        <v/>
      </c>
      <c r="AU187" s="2" t="str">
        <f t="shared" si="50"/>
        <v/>
      </c>
      <c r="AV187" s="2" t="str">
        <f t="shared" si="51"/>
        <v/>
      </c>
      <c r="AW187" s="2" t="str">
        <f t="shared" si="52"/>
        <v/>
      </c>
      <c r="AX187" s="2" t="str">
        <f t="shared" si="63"/>
        <v/>
      </c>
    </row>
    <row r="188" spans="1:50" x14ac:dyDescent="0.25">
      <c r="A188" s="751">
        <v>180</v>
      </c>
      <c r="B188" s="753"/>
      <c r="C188" s="754"/>
      <c r="D188" s="75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AF188" s="2">
        <f t="shared" si="53"/>
        <v>0</v>
      </c>
      <c r="AG188" s="2" t="str">
        <f t="shared" si="47"/>
        <v/>
      </c>
      <c r="AH188" s="2" t="str">
        <f t="shared" si="48"/>
        <v/>
      </c>
      <c r="AI188" s="2" t="str">
        <f t="shared" si="54"/>
        <v/>
      </c>
      <c r="AJ188" s="2" t="str">
        <f t="shared" si="55"/>
        <v/>
      </c>
      <c r="AK188" s="2" t="e">
        <f t="shared" si="56"/>
        <v>#VALUE!</v>
      </c>
      <c r="AL188" s="2" t="str">
        <f t="shared" si="57"/>
        <v/>
      </c>
      <c r="AM188" s="2" t="str">
        <f t="shared" si="58"/>
        <v/>
      </c>
      <c r="AN188" s="2" t="str">
        <f t="shared" si="59"/>
        <v/>
      </c>
      <c r="AO188" s="2" t="str">
        <f t="shared" si="61"/>
        <v/>
      </c>
      <c r="AP188" s="2" t="str">
        <f t="shared" si="49"/>
        <v/>
      </c>
      <c r="AQ188" s="2" t="str">
        <f t="shared" si="60"/>
        <v/>
      </c>
      <c r="AT188" s="2" t="str">
        <f t="shared" si="62"/>
        <v/>
      </c>
      <c r="AU188" s="2" t="str">
        <f t="shared" si="50"/>
        <v/>
      </c>
      <c r="AV188" s="2" t="str">
        <f t="shared" si="51"/>
        <v/>
      </c>
      <c r="AW188" s="2" t="str">
        <f t="shared" si="52"/>
        <v/>
      </c>
      <c r="AX188" s="2" t="str">
        <f t="shared" si="63"/>
        <v/>
      </c>
    </row>
    <row r="189" spans="1:50" x14ac:dyDescent="0.25">
      <c r="A189" s="751">
        <v>181</v>
      </c>
      <c r="B189" s="753"/>
      <c r="C189" s="754"/>
      <c r="D189" s="75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AF189" s="2">
        <f t="shared" si="53"/>
        <v>0</v>
      </c>
      <c r="AG189" s="2" t="str">
        <f t="shared" si="47"/>
        <v/>
      </c>
      <c r="AH189" s="2" t="str">
        <f t="shared" si="48"/>
        <v/>
      </c>
      <c r="AI189" s="2" t="str">
        <f t="shared" si="54"/>
        <v/>
      </c>
      <c r="AJ189" s="2" t="str">
        <f t="shared" si="55"/>
        <v/>
      </c>
      <c r="AK189" s="2" t="e">
        <f t="shared" si="56"/>
        <v>#VALUE!</v>
      </c>
      <c r="AL189" s="2" t="str">
        <f t="shared" si="57"/>
        <v/>
      </c>
      <c r="AM189" s="2" t="str">
        <f t="shared" si="58"/>
        <v/>
      </c>
      <c r="AN189" s="2" t="str">
        <f t="shared" si="59"/>
        <v/>
      </c>
      <c r="AO189" s="2" t="str">
        <f t="shared" si="61"/>
        <v/>
      </c>
      <c r="AP189" s="2" t="str">
        <f t="shared" si="49"/>
        <v/>
      </c>
      <c r="AQ189" s="2" t="str">
        <f t="shared" si="60"/>
        <v/>
      </c>
      <c r="AT189" s="2" t="str">
        <f t="shared" si="62"/>
        <v/>
      </c>
      <c r="AU189" s="2" t="str">
        <f t="shared" si="50"/>
        <v/>
      </c>
      <c r="AV189" s="2" t="str">
        <f t="shared" si="51"/>
        <v/>
      </c>
      <c r="AW189" s="2" t="str">
        <f t="shared" si="52"/>
        <v/>
      </c>
      <c r="AX189" s="2" t="str">
        <f t="shared" si="63"/>
        <v/>
      </c>
    </row>
    <row r="190" spans="1:50" x14ac:dyDescent="0.25">
      <c r="A190" s="751">
        <v>182</v>
      </c>
      <c r="B190" s="753"/>
      <c r="C190" s="754"/>
      <c r="D190" s="75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AF190" s="2">
        <f t="shared" si="53"/>
        <v>0</v>
      </c>
      <c r="AG190" s="2" t="str">
        <f t="shared" si="47"/>
        <v/>
      </c>
      <c r="AH190" s="2" t="str">
        <f t="shared" si="48"/>
        <v/>
      </c>
      <c r="AI190" s="2" t="str">
        <f t="shared" si="54"/>
        <v/>
      </c>
      <c r="AJ190" s="2" t="str">
        <f t="shared" si="55"/>
        <v/>
      </c>
      <c r="AK190" s="2" t="e">
        <f t="shared" si="56"/>
        <v>#VALUE!</v>
      </c>
      <c r="AL190" s="2" t="str">
        <f t="shared" si="57"/>
        <v/>
      </c>
      <c r="AM190" s="2" t="str">
        <f t="shared" si="58"/>
        <v/>
      </c>
      <c r="AN190" s="2" t="str">
        <f t="shared" si="59"/>
        <v/>
      </c>
      <c r="AO190" s="2" t="str">
        <f t="shared" si="61"/>
        <v/>
      </c>
      <c r="AP190" s="2" t="str">
        <f t="shared" si="49"/>
        <v/>
      </c>
      <c r="AQ190" s="2" t="str">
        <f t="shared" si="60"/>
        <v/>
      </c>
      <c r="AT190" s="2" t="str">
        <f t="shared" si="62"/>
        <v/>
      </c>
      <c r="AU190" s="2" t="str">
        <f t="shared" si="50"/>
        <v/>
      </c>
      <c r="AV190" s="2" t="str">
        <f t="shared" si="51"/>
        <v/>
      </c>
      <c r="AW190" s="2" t="str">
        <f t="shared" si="52"/>
        <v/>
      </c>
      <c r="AX190" s="2" t="str">
        <f t="shared" si="63"/>
        <v/>
      </c>
    </row>
    <row r="191" spans="1:50" x14ac:dyDescent="0.25">
      <c r="A191" s="751">
        <v>183</v>
      </c>
      <c r="B191" s="753"/>
      <c r="C191" s="754"/>
      <c r="D191" s="75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AF191" s="2">
        <f t="shared" si="53"/>
        <v>0</v>
      </c>
      <c r="AG191" s="2" t="str">
        <f t="shared" si="47"/>
        <v/>
      </c>
      <c r="AH191" s="2" t="str">
        <f t="shared" si="48"/>
        <v/>
      </c>
      <c r="AI191" s="2" t="str">
        <f t="shared" si="54"/>
        <v/>
      </c>
      <c r="AJ191" s="2" t="str">
        <f t="shared" si="55"/>
        <v/>
      </c>
      <c r="AK191" s="2" t="e">
        <f t="shared" si="56"/>
        <v>#VALUE!</v>
      </c>
      <c r="AL191" s="2" t="str">
        <f t="shared" si="57"/>
        <v/>
      </c>
      <c r="AM191" s="2" t="str">
        <f t="shared" si="58"/>
        <v/>
      </c>
      <c r="AN191" s="2" t="str">
        <f t="shared" si="59"/>
        <v/>
      </c>
      <c r="AO191" s="2" t="str">
        <f t="shared" si="61"/>
        <v/>
      </c>
      <c r="AP191" s="2" t="str">
        <f t="shared" si="49"/>
        <v/>
      </c>
      <c r="AQ191" s="2" t="str">
        <f t="shared" si="60"/>
        <v/>
      </c>
      <c r="AT191" s="2" t="str">
        <f t="shared" si="62"/>
        <v/>
      </c>
      <c r="AU191" s="2" t="str">
        <f t="shared" si="50"/>
        <v/>
      </c>
      <c r="AV191" s="2" t="str">
        <f t="shared" si="51"/>
        <v/>
      </c>
      <c r="AW191" s="2" t="str">
        <f t="shared" si="52"/>
        <v/>
      </c>
      <c r="AX191" s="2" t="str">
        <f t="shared" si="63"/>
        <v/>
      </c>
    </row>
    <row r="192" spans="1:50" x14ac:dyDescent="0.25">
      <c r="A192" s="751">
        <v>184</v>
      </c>
      <c r="B192" s="753"/>
      <c r="C192" s="754"/>
      <c r="D192" s="75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AF192" s="2">
        <f t="shared" si="53"/>
        <v>0</v>
      </c>
      <c r="AG192" s="2" t="str">
        <f t="shared" si="47"/>
        <v/>
      </c>
      <c r="AH192" s="2" t="str">
        <f t="shared" si="48"/>
        <v/>
      </c>
      <c r="AI192" s="2" t="str">
        <f t="shared" si="54"/>
        <v/>
      </c>
      <c r="AJ192" s="2" t="str">
        <f t="shared" si="55"/>
        <v/>
      </c>
      <c r="AK192" s="2" t="e">
        <f t="shared" si="56"/>
        <v>#VALUE!</v>
      </c>
      <c r="AL192" s="2" t="str">
        <f t="shared" si="57"/>
        <v/>
      </c>
      <c r="AM192" s="2" t="str">
        <f t="shared" si="58"/>
        <v/>
      </c>
      <c r="AN192" s="2" t="str">
        <f t="shared" si="59"/>
        <v/>
      </c>
      <c r="AO192" s="2" t="str">
        <f t="shared" si="61"/>
        <v/>
      </c>
      <c r="AP192" s="2" t="str">
        <f t="shared" si="49"/>
        <v/>
      </c>
      <c r="AQ192" s="2" t="str">
        <f t="shared" si="60"/>
        <v/>
      </c>
      <c r="AT192" s="2" t="str">
        <f t="shared" si="62"/>
        <v/>
      </c>
      <c r="AU192" s="2" t="str">
        <f t="shared" si="50"/>
        <v/>
      </c>
      <c r="AV192" s="2" t="str">
        <f t="shared" si="51"/>
        <v/>
      </c>
      <c r="AW192" s="2" t="str">
        <f t="shared" si="52"/>
        <v/>
      </c>
      <c r="AX192" s="2" t="str">
        <f t="shared" si="63"/>
        <v/>
      </c>
    </row>
    <row r="193" spans="1:50" x14ac:dyDescent="0.25">
      <c r="A193" s="751">
        <v>185</v>
      </c>
      <c r="B193" s="753"/>
      <c r="C193" s="754"/>
      <c r="D193" s="75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AF193" s="2">
        <f t="shared" si="53"/>
        <v>0</v>
      </c>
      <c r="AG193" s="2" t="str">
        <f t="shared" si="47"/>
        <v/>
      </c>
      <c r="AH193" s="2" t="str">
        <f t="shared" si="48"/>
        <v/>
      </c>
      <c r="AI193" s="2" t="str">
        <f t="shared" si="54"/>
        <v/>
      </c>
      <c r="AJ193" s="2" t="str">
        <f t="shared" si="55"/>
        <v/>
      </c>
      <c r="AK193" s="2" t="e">
        <f t="shared" si="56"/>
        <v>#VALUE!</v>
      </c>
      <c r="AL193" s="2" t="str">
        <f t="shared" si="57"/>
        <v/>
      </c>
      <c r="AM193" s="2" t="str">
        <f t="shared" si="58"/>
        <v/>
      </c>
      <c r="AN193" s="2" t="str">
        <f t="shared" si="59"/>
        <v/>
      </c>
      <c r="AO193" s="2" t="str">
        <f t="shared" si="61"/>
        <v/>
      </c>
      <c r="AP193" s="2" t="str">
        <f t="shared" si="49"/>
        <v/>
      </c>
      <c r="AQ193" s="2" t="str">
        <f t="shared" si="60"/>
        <v/>
      </c>
      <c r="AT193" s="2" t="str">
        <f t="shared" si="62"/>
        <v/>
      </c>
      <c r="AU193" s="2" t="str">
        <f t="shared" si="50"/>
        <v/>
      </c>
      <c r="AV193" s="2" t="str">
        <f t="shared" si="51"/>
        <v/>
      </c>
      <c r="AW193" s="2" t="str">
        <f t="shared" si="52"/>
        <v/>
      </c>
      <c r="AX193" s="2" t="str">
        <f t="shared" si="63"/>
        <v/>
      </c>
    </row>
    <row r="194" spans="1:50" x14ac:dyDescent="0.25">
      <c r="A194" s="751">
        <v>186</v>
      </c>
      <c r="B194" s="753"/>
      <c r="C194" s="754"/>
      <c r="D194" s="75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AF194" s="2">
        <f t="shared" si="53"/>
        <v>0</v>
      </c>
      <c r="AG194" s="2" t="str">
        <f t="shared" si="47"/>
        <v/>
      </c>
      <c r="AH194" s="2" t="str">
        <f t="shared" si="48"/>
        <v/>
      </c>
      <c r="AI194" s="2" t="str">
        <f t="shared" si="54"/>
        <v/>
      </c>
      <c r="AJ194" s="2" t="str">
        <f t="shared" si="55"/>
        <v/>
      </c>
      <c r="AK194" s="2" t="e">
        <f t="shared" si="56"/>
        <v>#VALUE!</v>
      </c>
      <c r="AL194" s="2" t="str">
        <f t="shared" si="57"/>
        <v/>
      </c>
      <c r="AM194" s="2" t="str">
        <f t="shared" si="58"/>
        <v/>
      </c>
      <c r="AN194" s="2" t="str">
        <f t="shared" si="59"/>
        <v/>
      </c>
      <c r="AO194" s="2" t="str">
        <f t="shared" si="61"/>
        <v/>
      </c>
      <c r="AP194" s="2" t="str">
        <f t="shared" si="49"/>
        <v/>
      </c>
      <c r="AQ194" s="2" t="str">
        <f t="shared" si="60"/>
        <v/>
      </c>
      <c r="AT194" s="2" t="str">
        <f t="shared" si="62"/>
        <v/>
      </c>
      <c r="AU194" s="2" t="str">
        <f t="shared" si="50"/>
        <v/>
      </c>
      <c r="AV194" s="2" t="str">
        <f t="shared" si="51"/>
        <v/>
      </c>
      <c r="AW194" s="2" t="str">
        <f t="shared" si="52"/>
        <v/>
      </c>
      <c r="AX194" s="2" t="str">
        <f t="shared" si="63"/>
        <v/>
      </c>
    </row>
    <row r="195" spans="1:50" x14ac:dyDescent="0.25">
      <c r="A195" s="751">
        <v>187</v>
      </c>
      <c r="B195" s="753"/>
      <c r="C195" s="754"/>
      <c r="D195" s="75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AF195" s="2">
        <f t="shared" si="53"/>
        <v>0</v>
      </c>
      <c r="AG195" s="2" t="str">
        <f t="shared" si="47"/>
        <v/>
      </c>
      <c r="AH195" s="2" t="str">
        <f t="shared" si="48"/>
        <v/>
      </c>
      <c r="AI195" s="2" t="str">
        <f t="shared" si="54"/>
        <v/>
      </c>
      <c r="AJ195" s="2" t="str">
        <f t="shared" si="55"/>
        <v/>
      </c>
      <c r="AK195" s="2" t="e">
        <f t="shared" si="56"/>
        <v>#VALUE!</v>
      </c>
      <c r="AL195" s="2" t="str">
        <f t="shared" si="57"/>
        <v/>
      </c>
      <c r="AM195" s="2" t="str">
        <f t="shared" si="58"/>
        <v/>
      </c>
      <c r="AN195" s="2" t="str">
        <f t="shared" si="59"/>
        <v/>
      </c>
      <c r="AO195" s="2" t="str">
        <f t="shared" si="61"/>
        <v/>
      </c>
      <c r="AP195" s="2" t="str">
        <f t="shared" si="49"/>
        <v/>
      </c>
      <c r="AQ195" s="2" t="str">
        <f t="shared" si="60"/>
        <v/>
      </c>
      <c r="AT195" s="2" t="str">
        <f t="shared" si="62"/>
        <v/>
      </c>
      <c r="AU195" s="2" t="str">
        <f t="shared" si="50"/>
        <v/>
      </c>
      <c r="AV195" s="2" t="str">
        <f t="shared" si="51"/>
        <v/>
      </c>
      <c r="AW195" s="2" t="str">
        <f t="shared" si="52"/>
        <v/>
      </c>
      <c r="AX195" s="2" t="str">
        <f t="shared" si="63"/>
        <v/>
      </c>
    </row>
    <row r="196" spans="1:50" x14ac:dyDescent="0.25">
      <c r="A196" s="751">
        <v>188</v>
      </c>
      <c r="B196" s="753"/>
      <c r="C196" s="754"/>
      <c r="D196" s="75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AF196" s="2">
        <f t="shared" si="53"/>
        <v>0</v>
      </c>
      <c r="AG196" s="2" t="str">
        <f t="shared" si="47"/>
        <v/>
      </c>
      <c r="AH196" s="2" t="str">
        <f t="shared" si="48"/>
        <v/>
      </c>
      <c r="AI196" s="2" t="str">
        <f t="shared" si="54"/>
        <v/>
      </c>
      <c r="AJ196" s="2" t="str">
        <f t="shared" si="55"/>
        <v/>
      </c>
      <c r="AK196" s="2" t="e">
        <f t="shared" si="56"/>
        <v>#VALUE!</v>
      </c>
      <c r="AL196" s="2" t="str">
        <f t="shared" si="57"/>
        <v/>
      </c>
      <c r="AM196" s="2" t="str">
        <f t="shared" si="58"/>
        <v/>
      </c>
      <c r="AN196" s="2" t="str">
        <f t="shared" si="59"/>
        <v/>
      </c>
      <c r="AO196" s="2" t="str">
        <f t="shared" si="61"/>
        <v/>
      </c>
      <c r="AP196" s="2" t="str">
        <f t="shared" si="49"/>
        <v/>
      </c>
      <c r="AQ196" s="2" t="str">
        <f t="shared" si="60"/>
        <v/>
      </c>
      <c r="AT196" s="2" t="str">
        <f t="shared" si="62"/>
        <v/>
      </c>
      <c r="AU196" s="2" t="str">
        <f t="shared" si="50"/>
        <v/>
      </c>
      <c r="AV196" s="2" t="str">
        <f t="shared" si="51"/>
        <v/>
      </c>
      <c r="AW196" s="2" t="str">
        <f t="shared" si="52"/>
        <v/>
      </c>
      <c r="AX196" s="2" t="str">
        <f t="shared" si="63"/>
        <v/>
      </c>
    </row>
    <row r="197" spans="1:50" x14ac:dyDescent="0.25">
      <c r="A197" s="751">
        <v>189</v>
      </c>
      <c r="B197" s="753"/>
      <c r="C197" s="754"/>
      <c r="D197" s="75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AF197" s="2">
        <f t="shared" si="53"/>
        <v>0</v>
      </c>
      <c r="AG197" s="2" t="str">
        <f t="shared" si="47"/>
        <v/>
      </c>
      <c r="AH197" s="2" t="str">
        <f t="shared" si="48"/>
        <v/>
      </c>
      <c r="AI197" s="2" t="str">
        <f t="shared" si="54"/>
        <v/>
      </c>
      <c r="AJ197" s="2" t="str">
        <f t="shared" si="55"/>
        <v/>
      </c>
      <c r="AK197" s="2" t="e">
        <f t="shared" si="56"/>
        <v>#VALUE!</v>
      </c>
      <c r="AL197" s="2" t="str">
        <f t="shared" si="57"/>
        <v/>
      </c>
      <c r="AM197" s="2" t="str">
        <f t="shared" si="58"/>
        <v/>
      </c>
      <c r="AN197" s="2" t="str">
        <f t="shared" si="59"/>
        <v/>
      </c>
      <c r="AO197" s="2" t="str">
        <f t="shared" si="61"/>
        <v/>
      </c>
      <c r="AP197" s="2" t="str">
        <f t="shared" si="49"/>
        <v/>
      </c>
      <c r="AQ197" s="2" t="str">
        <f t="shared" si="60"/>
        <v/>
      </c>
      <c r="AT197" s="2" t="str">
        <f t="shared" si="62"/>
        <v/>
      </c>
      <c r="AU197" s="2" t="str">
        <f t="shared" si="50"/>
        <v/>
      </c>
      <c r="AV197" s="2" t="str">
        <f t="shared" si="51"/>
        <v/>
      </c>
      <c r="AW197" s="2" t="str">
        <f t="shared" si="52"/>
        <v/>
      </c>
      <c r="AX197" s="2" t="str">
        <f t="shared" si="63"/>
        <v/>
      </c>
    </row>
    <row r="198" spans="1:50" x14ac:dyDescent="0.25">
      <c r="A198" s="751">
        <v>190</v>
      </c>
      <c r="B198" s="753"/>
      <c r="C198" s="754"/>
      <c r="D198" s="754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AF198" s="2">
        <f t="shared" si="53"/>
        <v>0</v>
      </c>
      <c r="AG198" s="2" t="str">
        <f t="shared" si="47"/>
        <v/>
      </c>
      <c r="AH198" s="2" t="str">
        <f t="shared" si="48"/>
        <v/>
      </c>
      <c r="AI198" s="2" t="str">
        <f t="shared" si="54"/>
        <v/>
      </c>
      <c r="AJ198" s="2" t="str">
        <f t="shared" si="55"/>
        <v/>
      </c>
      <c r="AK198" s="2" t="e">
        <f t="shared" si="56"/>
        <v>#VALUE!</v>
      </c>
      <c r="AL198" s="2" t="str">
        <f t="shared" si="57"/>
        <v/>
      </c>
      <c r="AM198" s="2" t="str">
        <f t="shared" si="58"/>
        <v/>
      </c>
      <c r="AN198" s="2" t="str">
        <f t="shared" si="59"/>
        <v/>
      </c>
      <c r="AO198" s="2" t="str">
        <f t="shared" si="61"/>
        <v/>
      </c>
      <c r="AP198" s="2" t="str">
        <f t="shared" si="49"/>
        <v/>
      </c>
      <c r="AQ198" s="2" t="str">
        <f t="shared" si="60"/>
        <v/>
      </c>
      <c r="AT198" s="2" t="str">
        <f t="shared" si="62"/>
        <v/>
      </c>
      <c r="AU198" s="2" t="str">
        <f t="shared" si="50"/>
        <v/>
      </c>
      <c r="AV198" s="2" t="str">
        <f t="shared" si="51"/>
        <v/>
      </c>
      <c r="AW198" s="2" t="str">
        <f t="shared" si="52"/>
        <v/>
      </c>
      <c r="AX198" s="2" t="str">
        <f t="shared" si="63"/>
        <v/>
      </c>
    </row>
    <row r="199" spans="1:50" x14ac:dyDescent="0.25">
      <c r="A199" s="751">
        <v>191</v>
      </c>
      <c r="B199" s="753"/>
      <c r="C199" s="754"/>
      <c r="D199" s="75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AF199" s="2">
        <f t="shared" si="53"/>
        <v>0</v>
      </c>
      <c r="AG199" s="2" t="str">
        <f t="shared" si="47"/>
        <v/>
      </c>
      <c r="AH199" s="2" t="str">
        <f t="shared" si="48"/>
        <v/>
      </c>
      <c r="AI199" s="2" t="str">
        <f t="shared" si="54"/>
        <v/>
      </c>
      <c r="AJ199" s="2" t="str">
        <f t="shared" si="55"/>
        <v/>
      </c>
      <c r="AK199" s="2" t="e">
        <f t="shared" si="56"/>
        <v>#VALUE!</v>
      </c>
      <c r="AL199" s="2" t="str">
        <f t="shared" si="57"/>
        <v/>
      </c>
      <c r="AM199" s="2" t="str">
        <f t="shared" si="58"/>
        <v/>
      </c>
      <c r="AN199" s="2" t="str">
        <f t="shared" si="59"/>
        <v/>
      </c>
      <c r="AO199" s="2" t="str">
        <f t="shared" si="61"/>
        <v/>
      </c>
      <c r="AP199" s="2" t="str">
        <f t="shared" si="49"/>
        <v/>
      </c>
      <c r="AQ199" s="2" t="str">
        <f t="shared" si="60"/>
        <v/>
      </c>
      <c r="AT199" s="2" t="str">
        <f t="shared" si="62"/>
        <v/>
      </c>
      <c r="AU199" s="2" t="str">
        <f t="shared" si="50"/>
        <v/>
      </c>
      <c r="AV199" s="2" t="str">
        <f t="shared" si="51"/>
        <v/>
      </c>
      <c r="AW199" s="2" t="str">
        <f t="shared" si="52"/>
        <v/>
      </c>
      <c r="AX199" s="2" t="str">
        <f t="shared" si="63"/>
        <v/>
      </c>
    </row>
    <row r="200" spans="1:50" x14ac:dyDescent="0.25">
      <c r="A200" s="751">
        <v>192</v>
      </c>
      <c r="B200" s="753"/>
      <c r="C200" s="754"/>
      <c r="D200" s="75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AF200" s="2">
        <f t="shared" si="53"/>
        <v>0</v>
      </c>
      <c r="AG200" s="2" t="str">
        <f t="shared" si="47"/>
        <v/>
      </c>
      <c r="AH200" s="2" t="str">
        <f t="shared" si="48"/>
        <v/>
      </c>
      <c r="AI200" s="2" t="str">
        <f t="shared" si="54"/>
        <v/>
      </c>
      <c r="AJ200" s="2" t="str">
        <f t="shared" si="55"/>
        <v/>
      </c>
      <c r="AK200" s="2" t="e">
        <f t="shared" si="56"/>
        <v>#VALUE!</v>
      </c>
      <c r="AL200" s="2" t="str">
        <f t="shared" si="57"/>
        <v/>
      </c>
      <c r="AM200" s="2" t="str">
        <f t="shared" si="58"/>
        <v/>
      </c>
      <c r="AN200" s="2" t="str">
        <f t="shared" si="59"/>
        <v/>
      </c>
      <c r="AO200" s="2" t="str">
        <f t="shared" si="61"/>
        <v/>
      </c>
      <c r="AP200" s="2" t="str">
        <f t="shared" si="49"/>
        <v/>
      </c>
      <c r="AQ200" s="2" t="str">
        <f t="shared" si="60"/>
        <v/>
      </c>
      <c r="AT200" s="2" t="str">
        <f t="shared" si="62"/>
        <v/>
      </c>
      <c r="AU200" s="2" t="str">
        <f t="shared" si="50"/>
        <v/>
      </c>
      <c r="AV200" s="2" t="str">
        <f t="shared" si="51"/>
        <v/>
      </c>
      <c r="AW200" s="2" t="str">
        <f t="shared" si="52"/>
        <v/>
      </c>
      <c r="AX200" s="2" t="str">
        <f t="shared" si="63"/>
        <v/>
      </c>
    </row>
    <row r="201" spans="1:50" x14ac:dyDescent="0.25">
      <c r="A201" s="751">
        <v>193</v>
      </c>
      <c r="B201" s="753"/>
      <c r="C201" s="754"/>
      <c r="D201" s="75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AF201" s="2">
        <f t="shared" si="53"/>
        <v>0</v>
      </c>
      <c r="AG201" s="2" t="str">
        <f t="shared" ref="AG201:AG264" si="64">IF(AND(B201&lt;&gt;"",C201&lt;&gt;"",D201&lt;&gt;""),_xlfn.RANK.AVG(C201,C:C,1),"")</f>
        <v/>
      </c>
      <c r="AH201" s="2" t="str">
        <f t="shared" ref="AH201:AH264" si="65">IF(AND(B201&lt;&gt;"",C201&lt;&gt;"",D201&lt;&gt;""),_xlfn.RANK.AVG(D201,D:D,1),"")</f>
        <v/>
      </c>
      <c r="AI201" s="2" t="str">
        <f t="shared" si="54"/>
        <v/>
      </c>
      <c r="AJ201" s="2" t="str">
        <f t="shared" si="55"/>
        <v/>
      </c>
      <c r="AK201" s="2" t="e">
        <f t="shared" si="56"/>
        <v>#VALUE!</v>
      </c>
      <c r="AL201" s="2" t="str">
        <f t="shared" si="57"/>
        <v/>
      </c>
      <c r="AM201" s="2" t="str">
        <f t="shared" si="58"/>
        <v/>
      </c>
      <c r="AN201" s="2" t="str">
        <f t="shared" si="59"/>
        <v/>
      </c>
      <c r="AO201" s="2" t="str">
        <f t="shared" si="61"/>
        <v/>
      </c>
      <c r="AP201" s="2" t="str">
        <f t="shared" ref="AP201:AP264" si="66">IF(AO201="","",_xlfn.RANK.AVG(AO201,AO:AO,1))</f>
        <v/>
      </c>
      <c r="AQ201" s="2" t="str">
        <f t="shared" si="60"/>
        <v/>
      </c>
      <c r="AT201" s="2" t="str">
        <f t="shared" si="62"/>
        <v/>
      </c>
      <c r="AU201" s="2" t="str">
        <f t="shared" ref="AU201:AU264" si="67">IF(B201=2,D201,"")</f>
        <v/>
      </c>
      <c r="AV201" s="2" t="str">
        <f t="shared" ref="AV201:AV264" si="68">IF(AND(B201&lt;&gt;"",AT201&lt;&gt;"",AU201&lt;&gt;""),AU201-AT201,"")</f>
        <v/>
      </c>
      <c r="AW201" s="2" t="str">
        <f t="shared" ref="AW201:AW264" si="69">IF(AV201="","",IF(AV201=0,"",ABS(AV201)))</f>
        <v/>
      </c>
      <c r="AX201" s="2" t="str">
        <f t="shared" si="63"/>
        <v/>
      </c>
    </row>
    <row r="202" spans="1:50" x14ac:dyDescent="0.25">
      <c r="A202" s="751">
        <v>194</v>
      </c>
      <c r="B202" s="753"/>
      <c r="C202" s="754"/>
      <c r="D202" s="75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AF202" s="2">
        <f t="shared" ref="AF202:AF265" si="70">C202-D202</f>
        <v>0</v>
      </c>
      <c r="AG202" s="2" t="str">
        <f t="shared" si="64"/>
        <v/>
      </c>
      <c r="AH202" s="2" t="str">
        <f t="shared" si="65"/>
        <v/>
      </c>
      <c r="AI202" s="2" t="str">
        <f t="shared" ref="AI202:AI265" si="71">IF(AND(AG202&lt;&gt;"",AH202&lt;&gt;""),D202-C202,"")</f>
        <v/>
      </c>
      <c r="AJ202" s="2" t="str">
        <f t="shared" ref="AJ202:AJ265" si="72">IF(OR(B202&lt;&gt;"",C202&lt;&gt;"",D202&lt;&gt;""),D202-C202,"")</f>
        <v/>
      </c>
      <c r="AK202" s="2" t="e">
        <f t="shared" ref="AK202:AK265" si="73">_xlfn.RANK.AVG(AJ202,AJ:AJ,1)</f>
        <v>#VALUE!</v>
      </c>
      <c r="AL202" s="2" t="str">
        <f t="shared" ref="AL202:AL265" si="74">IF(B202=1,C202,"")</f>
        <v/>
      </c>
      <c r="AM202" s="2" t="str">
        <f t="shared" ref="AM202:AM265" si="75">IF(B202=1,D202,"")</f>
        <v/>
      </c>
      <c r="AN202" s="2" t="str">
        <f t="shared" ref="AN202:AN265" si="76">IF(AND(B202&lt;&gt;"",AL202&lt;&gt;"",AM202&lt;&gt;""),AM202-AL202,"")</f>
        <v/>
      </c>
      <c r="AO202" s="2" t="str">
        <f t="shared" si="61"/>
        <v/>
      </c>
      <c r="AP202" s="2" t="str">
        <f t="shared" si="66"/>
        <v/>
      </c>
      <c r="AQ202" s="2" t="str">
        <f t="shared" ref="AQ202:AQ265" si="77">IF(AN202=0,0,IF(AN202&lt;0,-AP202,IF(AN202&gt;0,AP202,"")))</f>
        <v/>
      </c>
      <c r="AT202" s="2" t="str">
        <f t="shared" si="62"/>
        <v/>
      </c>
      <c r="AU202" s="2" t="str">
        <f t="shared" si="67"/>
        <v/>
      </c>
      <c r="AV202" s="2" t="str">
        <f t="shared" si="68"/>
        <v/>
      </c>
      <c r="AW202" s="2" t="str">
        <f t="shared" si="69"/>
        <v/>
      </c>
      <c r="AX202" s="2" t="str">
        <f t="shared" si="63"/>
        <v/>
      </c>
    </row>
    <row r="203" spans="1:50" x14ac:dyDescent="0.25">
      <c r="A203" s="751">
        <v>195</v>
      </c>
      <c r="B203" s="753"/>
      <c r="C203" s="754"/>
      <c r="D203" s="75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AF203" s="2">
        <f t="shared" si="70"/>
        <v>0</v>
      </c>
      <c r="AG203" s="2" t="str">
        <f t="shared" si="64"/>
        <v/>
      </c>
      <c r="AH203" s="2" t="str">
        <f t="shared" si="65"/>
        <v/>
      </c>
      <c r="AI203" s="2" t="str">
        <f t="shared" si="71"/>
        <v/>
      </c>
      <c r="AJ203" s="2" t="str">
        <f t="shared" si="72"/>
        <v/>
      </c>
      <c r="AK203" s="2" t="e">
        <f t="shared" si="73"/>
        <v>#VALUE!</v>
      </c>
      <c r="AL203" s="2" t="str">
        <f t="shared" si="74"/>
        <v/>
      </c>
      <c r="AM203" s="2" t="str">
        <f t="shared" si="75"/>
        <v/>
      </c>
      <c r="AN203" s="2" t="str">
        <f t="shared" si="76"/>
        <v/>
      </c>
      <c r="AO203" s="2" t="str">
        <f t="shared" ref="AO203:AO266" si="78">IF(AN203="","",IF(AN203=0,"",ABS(AN203)))</f>
        <v/>
      </c>
      <c r="AP203" s="2" t="str">
        <f t="shared" si="66"/>
        <v/>
      </c>
      <c r="AQ203" s="2" t="str">
        <f t="shared" si="77"/>
        <v/>
      </c>
      <c r="AT203" s="2" t="str">
        <f t="shared" si="62"/>
        <v/>
      </c>
      <c r="AU203" s="2" t="str">
        <f t="shared" si="67"/>
        <v/>
      </c>
      <c r="AV203" s="2" t="str">
        <f t="shared" si="68"/>
        <v/>
      </c>
      <c r="AW203" s="2" t="str">
        <f t="shared" si="69"/>
        <v/>
      </c>
      <c r="AX203" s="2" t="str">
        <f t="shared" si="63"/>
        <v/>
      </c>
    </row>
    <row r="204" spans="1:50" x14ac:dyDescent="0.25">
      <c r="A204" s="751">
        <v>196</v>
      </c>
      <c r="B204" s="753"/>
      <c r="C204" s="754"/>
      <c r="D204" s="75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AF204" s="2">
        <f t="shared" si="70"/>
        <v>0</v>
      </c>
      <c r="AG204" s="2" t="str">
        <f t="shared" si="64"/>
        <v/>
      </c>
      <c r="AH204" s="2" t="str">
        <f t="shared" si="65"/>
        <v/>
      </c>
      <c r="AI204" s="2" t="str">
        <f t="shared" si="71"/>
        <v/>
      </c>
      <c r="AJ204" s="2" t="str">
        <f t="shared" si="72"/>
        <v/>
      </c>
      <c r="AK204" s="2" t="e">
        <f t="shared" si="73"/>
        <v>#VALUE!</v>
      </c>
      <c r="AL204" s="2" t="str">
        <f t="shared" si="74"/>
        <v/>
      </c>
      <c r="AM204" s="2" t="str">
        <f t="shared" si="75"/>
        <v/>
      </c>
      <c r="AN204" s="2" t="str">
        <f t="shared" si="76"/>
        <v/>
      </c>
      <c r="AO204" s="2" t="str">
        <f t="shared" si="78"/>
        <v/>
      </c>
      <c r="AP204" s="2" t="str">
        <f t="shared" si="66"/>
        <v/>
      </c>
      <c r="AQ204" s="2" t="str">
        <f t="shared" si="77"/>
        <v/>
      </c>
      <c r="AT204" s="2" t="str">
        <f t="shared" si="62"/>
        <v/>
      </c>
      <c r="AU204" s="2" t="str">
        <f t="shared" si="67"/>
        <v/>
      </c>
      <c r="AV204" s="2" t="str">
        <f t="shared" si="68"/>
        <v/>
      </c>
      <c r="AW204" s="2" t="str">
        <f t="shared" si="69"/>
        <v/>
      </c>
      <c r="AX204" s="2" t="str">
        <f t="shared" si="63"/>
        <v/>
      </c>
    </row>
    <row r="205" spans="1:50" x14ac:dyDescent="0.25">
      <c r="A205" s="751">
        <v>197</v>
      </c>
      <c r="B205" s="753"/>
      <c r="C205" s="754"/>
      <c r="D205" s="75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AF205" s="2">
        <f t="shared" si="70"/>
        <v>0</v>
      </c>
      <c r="AG205" s="2" t="str">
        <f t="shared" si="64"/>
        <v/>
      </c>
      <c r="AH205" s="2" t="str">
        <f t="shared" si="65"/>
        <v/>
      </c>
      <c r="AI205" s="2" t="str">
        <f t="shared" si="71"/>
        <v/>
      </c>
      <c r="AJ205" s="2" t="str">
        <f t="shared" si="72"/>
        <v/>
      </c>
      <c r="AK205" s="2" t="e">
        <f t="shared" si="73"/>
        <v>#VALUE!</v>
      </c>
      <c r="AL205" s="2" t="str">
        <f t="shared" si="74"/>
        <v/>
      </c>
      <c r="AM205" s="2" t="str">
        <f t="shared" si="75"/>
        <v/>
      </c>
      <c r="AN205" s="2" t="str">
        <f t="shared" si="76"/>
        <v/>
      </c>
      <c r="AO205" s="2" t="str">
        <f t="shared" si="78"/>
        <v/>
      </c>
      <c r="AP205" s="2" t="str">
        <f t="shared" si="66"/>
        <v/>
      </c>
      <c r="AQ205" s="2" t="str">
        <f t="shared" si="77"/>
        <v/>
      </c>
      <c r="AT205" s="2" t="str">
        <f t="shared" si="62"/>
        <v/>
      </c>
      <c r="AU205" s="2" t="str">
        <f t="shared" si="67"/>
        <v/>
      </c>
      <c r="AV205" s="2" t="str">
        <f t="shared" si="68"/>
        <v/>
      </c>
      <c r="AW205" s="2" t="str">
        <f t="shared" si="69"/>
        <v/>
      </c>
      <c r="AX205" s="2" t="str">
        <f t="shared" si="63"/>
        <v/>
      </c>
    </row>
    <row r="206" spans="1:50" x14ac:dyDescent="0.25">
      <c r="A206" s="751">
        <v>198</v>
      </c>
      <c r="B206" s="753"/>
      <c r="C206" s="754"/>
      <c r="D206" s="75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AF206" s="2">
        <f t="shared" si="70"/>
        <v>0</v>
      </c>
      <c r="AG206" s="2" t="str">
        <f t="shared" si="64"/>
        <v/>
      </c>
      <c r="AH206" s="2" t="str">
        <f t="shared" si="65"/>
        <v/>
      </c>
      <c r="AI206" s="2" t="str">
        <f t="shared" si="71"/>
        <v/>
      </c>
      <c r="AJ206" s="2" t="str">
        <f t="shared" si="72"/>
        <v/>
      </c>
      <c r="AK206" s="2" t="e">
        <f t="shared" si="73"/>
        <v>#VALUE!</v>
      </c>
      <c r="AL206" s="2" t="str">
        <f t="shared" si="74"/>
        <v/>
      </c>
      <c r="AM206" s="2" t="str">
        <f t="shared" si="75"/>
        <v/>
      </c>
      <c r="AN206" s="2" t="str">
        <f t="shared" si="76"/>
        <v/>
      </c>
      <c r="AO206" s="2" t="str">
        <f t="shared" si="78"/>
        <v/>
      </c>
      <c r="AP206" s="2" t="str">
        <f t="shared" si="66"/>
        <v/>
      </c>
      <c r="AQ206" s="2" t="str">
        <f t="shared" si="77"/>
        <v/>
      </c>
      <c r="AT206" s="2" t="str">
        <f t="shared" si="62"/>
        <v/>
      </c>
      <c r="AU206" s="2" t="str">
        <f t="shared" si="67"/>
        <v/>
      </c>
      <c r="AV206" s="2" t="str">
        <f t="shared" si="68"/>
        <v/>
      </c>
      <c r="AW206" s="2" t="str">
        <f t="shared" si="69"/>
        <v/>
      </c>
      <c r="AX206" s="2" t="str">
        <f t="shared" si="63"/>
        <v/>
      </c>
    </row>
    <row r="207" spans="1:50" x14ac:dyDescent="0.25">
      <c r="A207" s="751">
        <v>199</v>
      </c>
      <c r="B207" s="753"/>
      <c r="C207" s="754"/>
      <c r="D207" s="75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AF207" s="2">
        <f t="shared" si="70"/>
        <v>0</v>
      </c>
      <c r="AG207" s="2" t="str">
        <f t="shared" si="64"/>
        <v/>
      </c>
      <c r="AH207" s="2" t="str">
        <f t="shared" si="65"/>
        <v/>
      </c>
      <c r="AI207" s="2" t="str">
        <f t="shared" si="71"/>
        <v/>
      </c>
      <c r="AJ207" s="2" t="str">
        <f t="shared" si="72"/>
        <v/>
      </c>
      <c r="AK207" s="2" t="e">
        <f t="shared" si="73"/>
        <v>#VALUE!</v>
      </c>
      <c r="AL207" s="2" t="str">
        <f t="shared" si="74"/>
        <v/>
      </c>
      <c r="AM207" s="2" t="str">
        <f t="shared" si="75"/>
        <v/>
      </c>
      <c r="AN207" s="2" t="str">
        <f t="shared" si="76"/>
        <v/>
      </c>
      <c r="AO207" s="2" t="str">
        <f t="shared" si="78"/>
        <v/>
      </c>
      <c r="AP207" s="2" t="str">
        <f t="shared" si="66"/>
        <v/>
      </c>
      <c r="AQ207" s="2" t="str">
        <f t="shared" si="77"/>
        <v/>
      </c>
      <c r="AT207" s="2" t="str">
        <f t="shared" si="62"/>
        <v/>
      </c>
      <c r="AU207" s="2" t="str">
        <f t="shared" si="67"/>
        <v/>
      </c>
      <c r="AV207" s="2" t="str">
        <f t="shared" si="68"/>
        <v/>
      </c>
      <c r="AW207" s="2" t="str">
        <f t="shared" si="69"/>
        <v/>
      </c>
      <c r="AX207" s="2" t="str">
        <f t="shared" si="63"/>
        <v/>
      </c>
    </row>
    <row r="208" spans="1:50" x14ac:dyDescent="0.25">
      <c r="A208" s="751">
        <v>200</v>
      </c>
      <c r="B208" s="753"/>
      <c r="C208" s="754"/>
      <c r="D208" s="754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AF208" s="2">
        <f t="shared" si="70"/>
        <v>0</v>
      </c>
      <c r="AG208" s="2" t="str">
        <f t="shared" si="64"/>
        <v/>
      </c>
      <c r="AH208" s="2" t="str">
        <f t="shared" si="65"/>
        <v/>
      </c>
      <c r="AI208" s="2" t="str">
        <f t="shared" si="71"/>
        <v/>
      </c>
      <c r="AJ208" s="2" t="str">
        <f t="shared" si="72"/>
        <v/>
      </c>
      <c r="AK208" s="2" t="e">
        <f t="shared" si="73"/>
        <v>#VALUE!</v>
      </c>
      <c r="AL208" s="2" t="str">
        <f t="shared" si="74"/>
        <v/>
      </c>
      <c r="AM208" s="2" t="str">
        <f t="shared" si="75"/>
        <v/>
      </c>
      <c r="AN208" s="2" t="str">
        <f t="shared" si="76"/>
        <v/>
      </c>
      <c r="AO208" s="2" t="str">
        <f t="shared" si="78"/>
        <v/>
      </c>
      <c r="AP208" s="2" t="str">
        <f t="shared" si="66"/>
        <v/>
      </c>
      <c r="AQ208" s="2" t="str">
        <f t="shared" si="77"/>
        <v/>
      </c>
      <c r="AT208" s="2" t="str">
        <f t="shared" si="62"/>
        <v/>
      </c>
      <c r="AU208" s="2" t="str">
        <f t="shared" si="67"/>
        <v/>
      </c>
      <c r="AV208" s="2" t="str">
        <f t="shared" si="68"/>
        <v/>
      </c>
      <c r="AW208" s="2" t="str">
        <f t="shared" si="69"/>
        <v/>
      </c>
      <c r="AX208" s="2" t="str">
        <f t="shared" si="63"/>
        <v/>
      </c>
    </row>
    <row r="209" spans="1:50" x14ac:dyDescent="0.25">
      <c r="A209" s="751">
        <v>201</v>
      </c>
      <c r="B209" s="753"/>
      <c r="C209" s="754"/>
      <c r="D209" s="754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AF209" s="2">
        <f t="shared" si="70"/>
        <v>0</v>
      </c>
      <c r="AG209" s="2" t="str">
        <f t="shared" si="64"/>
        <v/>
      </c>
      <c r="AH209" s="2" t="str">
        <f t="shared" si="65"/>
        <v/>
      </c>
      <c r="AI209" s="2" t="str">
        <f t="shared" si="71"/>
        <v/>
      </c>
      <c r="AJ209" s="2" t="str">
        <f t="shared" si="72"/>
        <v/>
      </c>
      <c r="AK209" s="2" t="e">
        <f t="shared" si="73"/>
        <v>#VALUE!</v>
      </c>
      <c r="AL209" s="2" t="str">
        <f t="shared" si="74"/>
        <v/>
      </c>
      <c r="AM209" s="2" t="str">
        <f t="shared" si="75"/>
        <v/>
      </c>
      <c r="AN209" s="2" t="str">
        <f t="shared" si="76"/>
        <v/>
      </c>
      <c r="AO209" s="2" t="str">
        <f t="shared" si="78"/>
        <v/>
      </c>
      <c r="AP209" s="2" t="str">
        <f t="shared" si="66"/>
        <v/>
      </c>
      <c r="AQ209" s="2" t="str">
        <f t="shared" si="77"/>
        <v/>
      </c>
      <c r="AT209" s="2" t="str">
        <f t="shared" si="62"/>
        <v/>
      </c>
      <c r="AU209" s="2" t="str">
        <f t="shared" si="67"/>
        <v/>
      </c>
      <c r="AV209" s="2" t="str">
        <f t="shared" si="68"/>
        <v/>
      </c>
      <c r="AW209" s="2" t="str">
        <f t="shared" si="69"/>
        <v/>
      </c>
      <c r="AX209" s="2" t="str">
        <f t="shared" si="63"/>
        <v/>
      </c>
    </row>
    <row r="210" spans="1:50" x14ac:dyDescent="0.25">
      <c r="A210" s="751">
        <v>202</v>
      </c>
      <c r="B210" s="753"/>
      <c r="C210" s="754"/>
      <c r="D210" s="75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AF210" s="2">
        <f t="shared" si="70"/>
        <v>0</v>
      </c>
      <c r="AG210" s="2" t="str">
        <f t="shared" si="64"/>
        <v/>
      </c>
      <c r="AH210" s="2" t="str">
        <f t="shared" si="65"/>
        <v/>
      </c>
      <c r="AI210" s="2" t="str">
        <f t="shared" si="71"/>
        <v/>
      </c>
      <c r="AJ210" s="2" t="str">
        <f t="shared" si="72"/>
        <v/>
      </c>
      <c r="AK210" s="2" t="e">
        <f t="shared" si="73"/>
        <v>#VALUE!</v>
      </c>
      <c r="AL210" s="2" t="str">
        <f t="shared" si="74"/>
        <v/>
      </c>
      <c r="AM210" s="2" t="str">
        <f t="shared" si="75"/>
        <v/>
      </c>
      <c r="AN210" s="2" t="str">
        <f t="shared" si="76"/>
        <v/>
      </c>
      <c r="AO210" s="2" t="str">
        <f t="shared" si="78"/>
        <v/>
      </c>
      <c r="AP210" s="2" t="str">
        <f t="shared" si="66"/>
        <v/>
      </c>
      <c r="AQ210" s="2" t="str">
        <f t="shared" si="77"/>
        <v/>
      </c>
      <c r="AT210" s="2" t="str">
        <f t="shared" si="62"/>
        <v/>
      </c>
      <c r="AU210" s="2" t="str">
        <f t="shared" si="67"/>
        <v/>
      </c>
      <c r="AV210" s="2" t="str">
        <f t="shared" si="68"/>
        <v/>
      </c>
      <c r="AW210" s="2" t="str">
        <f t="shared" si="69"/>
        <v/>
      </c>
      <c r="AX210" s="2" t="str">
        <f t="shared" si="63"/>
        <v/>
      </c>
    </row>
    <row r="211" spans="1:50" x14ac:dyDescent="0.25">
      <c r="A211" s="751">
        <v>203</v>
      </c>
      <c r="B211" s="753"/>
      <c r="C211" s="754"/>
      <c r="D211" s="75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AF211" s="2">
        <f t="shared" si="70"/>
        <v>0</v>
      </c>
      <c r="AG211" s="2" t="str">
        <f t="shared" si="64"/>
        <v/>
      </c>
      <c r="AH211" s="2" t="str">
        <f t="shared" si="65"/>
        <v/>
      </c>
      <c r="AI211" s="2" t="str">
        <f t="shared" si="71"/>
        <v/>
      </c>
      <c r="AJ211" s="2" t="str">
        <f t="shared" si="72"/>
        <v/>
      </c>
      <c r="AK211" s="2" t="e">
        <f t="shared" si="73"/>
        <v>#VALUE!</v>
      </c>
      <c r="AL211" s="2" t="str">
        <f t="shared" si="74"/>
        <v/>
      </c>
      <c r="AM211" s="2" t="str">
        <f t="shared" si="75"/>
        <v/>
      </c>
      <c r="AN211" s="2" t="str">
        <f t="shared" si="76"/>
        <v/>
      </c>
      <c r="AO211" s="2" t="str">
        <f t="shared" si="78"/>
        <v/>
      </c>
      <c r="AP211" s="2" t="str">
        <f t="shared" si="66"/>
        <v/>
      </c>
      <c r="AQ211" s="2" t="str">
        <f t="shared" si="77"/>
        <v/>
      </c>
      <c r="AT211" s="2" t="str">
        <f t="shared" si="62"/>
        <v/>
      </c>
      <c r="AU211" s="2" t="str">
        <f t="shared" si="67"/>
        <v/>
      </c>
      <c r="AV211" s="2" t="str">
        <f t="shared" si="68"/>
        <v/>
      </c>
      <c r="AW211" s="2" t="str">
        <f t="shared" si="69"/>
        <v/>
      </c>
      <c r="AX211" s="2" t="str">
        <f t="shared" si="63"/>
        <v/>
      </c>
    </row>
    <row r="212" spans="1:50" x14ac:dyDescent="0.25">
      <c r="A212" s="751">
        <v>204</v>
      </c>
      <c r="B212" s="753"/>
      <c r="C212" s="754"/>
      <c r="D212" s="75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AF212" s="2">
        <f t="shared" si="70"/>
        <v>0</v>
      </c>
      <c r="AG212" s="2" t="str">
        <f t="shared" si="64"/>
        <v/>
      </c>
      <c r="AH212" s="2" t="str">
        <f t="shared" si="65"/>
        <v/>
      </c>
      <c r="AI212" s="2" t="str">
        <f t="shared" si="71"/>
        <v/>
      </c>
      <c r="AJ212" s="2" t="str">
        <f t="shared" si="72"/>
        <v/>
      </c>
      <c r="AK212" s="2" t="e">
        <f t="shared" si="73"/>
        <v>#VALUE!</v>
      </c>
      <c r="AL212" s="2" t="str">
        <f t="shared" si="74"/>
        <v/>
      </c>
      <c r="AM212" s="2" t="str">
        <f t="shared" si="75"/>
        <v/>
      </c>
      <c r="AN212" s="2" t="str">
        <f t="shared" si="76"/>
        <v/>
      </c>
      <c r="AO212" s="2" t="str">
        <f t="shared" si="78"/>
        <v/>
      </c>
      <c r="AP212" s="2" t="str">
        <f t="shared" si="66"/>
        <v/>
      </c>
      <c r="AQ212" s="2" t="str">
        <f t="shared" si="77"/>
        <v/>
      </c>
      <c r="AT212" s="2" t="str">
        <f t="shared" ref="AT212:AT275" si="79">IF(B212=2,C212,"")</f>
        <v/>
      </c>
      <c r="AU212" s="2" t="str">
        <f t="shared" si="67"/>
        <v/>
      </c>
      <c r="AV212" s="2" t="str">
        <f t="shared" si="68"/>
        <v/>
      </c>
      <c r="AW212" s="2" t="str">
        <f t="shared" si="69"/>
        <v/>
      </c>
      <c r="AX212" s="2" t="str">
        <f t="shared" si="63"/>
        <v/>
      </c>
    </row>
    <row r="213" spans="1:50" x14ac:dyDescent="0.25">
      <c r="A213" s="751">
        <v>205</v>
      </c>
      <c r="B213" s="753"/>
      <c r="C213" s="754"/>
      <c r="D213" s="75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AF213" s="2">
        <f t="shared" si="70"/>
        <v>0</v>
      </c>
      <c r="AG213" s="2" t="str">
        <f t="shared" si="64"/>
        <v/>
      </c>
      <c r="AH213" s="2" t="str">
        <f t="shared" si="65"/>
        <v/>
      </c>
      <c r="AI213" s="2" t="str">
        <f t="shared" si="71"/>
        <v/>
      </c>
      <c r="AJ213" s="2" t="str">
        <f t="shared" si="72"/>
        <v/>
      </c>
      <c r="AK213" s="2" t="e">
        <f t="shared" si="73"/>
        <v>#VALUE!</v>
      </c>
      <c r="AL213" s="2" t="str">
        <f t="shared" si="74"/>
        <v/>
      </c>
      <c r="AM213" s="2" t="str">
        <f t="shared" si="75"/>
        <v/>
      </c>
      <c r="AN213" s="2" t="str">
        <f t="shared" si="76"/>
        <v/>
      </c>
      <c r="AO213" s="2" t="str">
        <f t="shared" si="78"/>
        <v/>
      </c>
      <c r="AP213" s="2" t="str">
        <f t="shared" si="66"/>
        <v/>
      </c>
      <c r="AQ213" s="2" t="str">
        <f t="shared" si="77"/>
        <v/>
      </c>
      <c r="AT213" s="2" t="str">
        <f t="shared" si="79"/>
        <v/>
      </c>
      <c r="AU213" s="2" t="str">
        <f t="shared" si="67"/>
        <v/>
      </c>
      <c r="AV213" s="2" t="str">
        <f t="shared" si="68"/>
        <v/>
      </c>
      <c r="AW213" s="2" t="str">
        <f t="shared" si="69"/>
        <v/>
      </c>
      <c r="AX213" s="2" t="str">
        <f t="shared" si="63"/>
        <v/>
      </c>
    </row>
    <row r="214" spans="1:50" x14ac:dyDescent="0.25">
      <c r="A214" s="751">
        <v>206</v>
      </c>
      <c r="B214" s="753"/>
      <c r="C214" s="754"/>
      <c r="D214" s="75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AF214" s="2">
        <f t="shared" si="70"/>
        <v>0</v>
      </c>
      <c r="AG214" s="2" t="str">
        <f t="shared" si="64"/>
        <v/>
      </c>
      <c r="AH214" s="2" t="str">
        <f t="shared" si="65"/>
        <v/>
      </c>
      <c r="AI214" s="2" t="str">
        <f t="shared" si="71"/>
        <v/>
      </c>
      <c r="AJ214" s="2" t="str">
        <f t="shared" si="72"/>
        <v/>
      </c>
      <c r="AK214" s="2" t="e">
        <f t="shared" si="73"/>
        <v>#VALUE!</v>
      </c>
      <c r="AL214" s="2" t="str">
        <f t="shared" si="74"/>
        <v/>
      </c>
      <c r="AM214" s="2" t="str">
        <f t="shared" si="75"/>
        <v/>
      </c>
      <c r="AN214" s="2" t="str">
        <f t="shared" si="76"/>
        <v/>
      </c>
      <c r="AO214" s="2" t="str">
        <f t="shared" si="78"/>
        <v/>
      </c>
      <c r="AP214" s="2" t="str">
        <f t="shared" si="66"/>
        <v/>
      </c>
      <c r="AQ214" s="2" t="str">
        <f t="shared" si="77"/>
        <v/>
      </c>
      <c r="AT214" s="2" t="str">
        <f t="shared" si="79"/>
        <v/>
      </c>
      <c r="AU214" s="2" t="str">
        <f t="shared" si="67"/>
        <v/>
      </c>
      <c r="AV214" s="2" t="str">
        <f t="shared" si="68"/>
        <v/>
      </c>
      <c r="AW214" s="2" t="str">
        <f t="shared" si="69"/>
        <v/>
      </c>
      <c r="AX214" s="2" t="str">
        <f t="shared" si="63"/>
        <v/>
      </c>
    </row>
    <row r="215" spans="1:50" x14ac:dyDescent="0.25">
      <c r="A215" s="751">
        <v>207</v>
      </c>
      <c r="B215" s="753"/>
      <c r="C215" s="754"/>
      <c r="D215" s="75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AF215" s="2">
        <f t="shared" si="70"/>
        <v>0</v>
      </c>
      <c r="AG215" s="2" t="str">
        <f t="shared" si="64"/>
        <v/>
      </c>
      <c r="AH215" s="2" t="str">
        <f t="shared" si="65"/>
        <v/>
      </c>
      <c r="AI215" s="2" t="str">
        <f t="shared" si="71"/>
        <v/>
      </c>
      <c r="AJ215" s="2" t="str">
        <f t="shared" si="72"/>
        <v/>
      </c>
      <c r="AK215" s="2" t="e">
        <f t="shared" si="73"/>
        <v>#VALUE!</v>
      </c>
      <c r="AL215" s="2" t="str">
        <f t="shared" si="74"/>
        <v/>
      </c>
      <c r="AM215" s="2" t="str">
        <f t="shared" si="75"/>
        <v/>
      </c>
      <c r="AN215" s="2" t="str">
        <f t="shared" si="76"/>
        <v/>
      </c>
      <c r="AO215" s="2" t="str">
        <f t="shared" si="78"/>
        <v/>
      </c>
      <c r="AP215" s="2" t="str">
        <f t="shared" si="66"/>
        <v/>
      </c>
      <c r="AQ215" s="2" t="str">
        <f t="shared" si="77"/>
        <v/>
      </c>
      <c r="AT215" s="2" t="str">
        <f t="shared" si="79"/>
        <v/>
      </c>
      <c r="AU215" s="2" t="str">
        <f t="shared" si="67"/>
        <v/>
      </c>
      <c r="AV215" s="2" t="str">
        <f t="shared" si="68"/>
        <v/>
      </c>
      <c r="AW215" s="2" t="str">
        <f t="shared" si="69"/>
        <v/>
      </c>
      <c r="AX215" s="2" t="str">
        <f t="shared" si="63"/>
        <v/>
      </c>
    </row>
    <row r="216" spans="1:50" x14ac:dyDescent="0.25">
      <c r="A216" s="751">
        <v>208</v>
      </c>
      <c r="B216" s="753"/>
      <c r="C216" s="754"/>
      <c r="D216" s="75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AF216" s="2">
        <f t="shared" si="70"/>
        <v>0</v>
      </c>
      <c r="AG216" s="2" t="str">
        <f t="shared" si="64"/>
        <v/>
      </c>
      <c r="AH216" s="2" t="str">
        <f t="shared" si="65"/>
        <v/>
      </c>
      <c r="AI216" s="2" t="str">
        <f t="shared" si="71"/>
        <v/>
      </c>
      <c r="AJ216" s="2" t="str">
        <f t="shared" si="72"/>
        <v/>
      </c>
      <c r="AK216" s="2" t="e">
        <f t="shared" si="73"/>
        <v>#VALUE!</v>
      </c>
      <c r="AL216" s="2" t="str">
        <f t="shared" si="74"/>
        <v/>
      </c>
      <c r="AM216" s="2" t="str">
        <f t="shared" si="75"/>
        <v/>
      </c>
      <c r="AN216" s="2" t="str">
        <f t="shared" si="76"/>
        <v/>
      </c>
      <c r="AO216" s="2" t="str">
        <f t="shared" si="78"/>
        <v/>
      </c>
      <c r="AP216" s="2" t="str">
        <f t="shared" si="66"/>
        <v/>
      </c>
      <c r="AQ216" s="2" t="str">
        <f t="shared" si="77"/>
        <v/>
      </c>
      <c r="AT216" s="2" t="str">
        <f t="shared" si="79"/>
        <v/>
      </c>
      <c r="AU216" s="2" t="str">
        <f t="shared" si="67"/>
        <v/>
      </c>
      <c r="AV216" s="2" t="str">
        <f t="shared" si="68"/>
        <v/>
      </c>
      <c r="AW216" s="2" t="str">
        <f t="shared" si="69"/>
        <v/>
      </c>
      <c r="AX216" s="2" t="str">
        <f t="shared" si="63"/>
        <v/>
      </c>
    </row>
    <row r="217" spans="1:50" x14ac:dyDescent="0.25">
      <c r="A217" s="751">
        <v>209</v>
      </c>
      <c r="B217" s="753"/>
      <c r="C217" s="754"/>
      <c r="D217" s="75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AF217" s="2">
        <f t="shared" si="70"/>
        <v>0</v>
      </c>
      <c r="AG217" s="2" t="str">
        <f t="shared" si="64"/>
        <v/>
      </c>
      <c r="AH217" s="2" t="str">
        <f t="shared" si="65"/>
        <v/>
      </c>
      <c r="AI217" s="2" t="str">
        <f t="shared" si="71"/>
        <v/>
      </c>
      <c r="AJ217" s="2" t="str">
        <f t="shared" si="72"/>
        <v/>
      </c>
      <c r="AK217" s="2" t="e">
        <f t="shared" si="73"/>
        <v>#VALUE!</v>
      </c>
      <c r="AL217" s="2" t="str">
        <f t="shared" si="74"/>
        <v/>
      </c>
      <c r="AM217" s="2" t="str">
        <f t="shared" si="75"/>
        <v/>
      </c>
      <c r="AN217" s="2" t="str">
        <f t="shared" si="76"/>
        <v/>
      </c>
      <c r="AO217" s="2" t="str">
        <f t="shared" si="78"/>
        <v/>
      </c>
      <c r="AP217" s="2" t="str">
        <f t="shared" si="66"/>
        <v/>
      </c>
      <c r="AQ217" s="2" t="str">
        <f t="shared" si="77"/>
        <v/>
      </c>
      <c r="AT217" s="2" t="str">
        <f t="shared" si="79"/>
        <v/>
      </c>
      <c r="AU217" s="2" t="str">
        <f t="shared" si="67"/>
        <v/>
      </c>
      <c r="AV217" s="2" t="str">
        <f t="shared" si="68"/>
        <v/>
      </c>
      <c r="AW217" s="2" t="str">
        <f t="shared" si="69"/>
        <v/>
      </c>
      <c r="AX217" s="2" t="str">
        <f t="shared" si="63"/>
        <v/>
      </c>
    </row>
    <row r="218" spans="1:50" x14ac:dyDescent="0.25">
      <c r="A218" s="751">
        <v>210</v>
      </c>
      <c r="B218" s="753"/>
      <c r="C218" s="754"/>
      <c r="D218" s="75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AF218" s="2">
        <f t="shared" si="70"/>
        <v>0</v>
      </c>
      <c r="AG218" s="2" t="str">
        <f t="shared" si="64"/>
        <v/>
      </c>
      <c r="AH218" s="2" t="str">
        <f t="shared" si="65"/>
        <v/>
      </c>
      <c r="AI218" s="2" t="str">
        <f t="shared" si="71"/>
        <v/>
      </c>
      <c r="AJ218" s="2" t="str">
        <f t="shared" si="72"/>
        <v/>
      </c>
      <c r="AK218" s="2" t="e">
        <f t="shared" si="73"/>
        <v>#VALUE!</v>
      </c>
      <c r="AL218" s="2" t="str">
        <f t="shared" si="74"/>
        <v/>
      </c>
      <c r="AM218" s="2" t="str">
        <f t="shared" si="75"/>
        <v/>
      </c>
      <c r="AN218" s="2" t="str">
        <f t="shared" si="76"/>
        <v/>
      </c>
      <c r="AO218" s="2" t="str">
        <f t="shared" si="78"/>
        <v/>
      </c>
      <c r="AP218" s="2" t="str">
        <f t="shared" si="66"/>
        <v/>
      </c>
      <c r="AQ218" s="2" t="str">
        <f t="shared" si="77"/>
        <v/>
      </c>
      <c r="AT218" s="2" t="str">
        <f t="shared" si="79"/>
        <v/>
      </c>
      <c r="AU218" s="2" t="str">
        <f t="shared" si="67"/>
        <v/>
      </c>
      <c r="AV218" s="2" t="str">
        <f t="shared" si="68"/>
        <v/>
      </c>
      <c r="AW218" s="2" t="str">
        <f t="shared" si="69"/>
        <v/>
      </c>
      <c r="AX218" s="2" t="str">
        <f t="shared" ref="AX218:AX281" si="80">IF(AW218="","",_xlfn.RANK.AVG(AW218,AW:AW,1))</f>
        <v/>
      </c>
    </row>
    <row r="219" spans="1:50" x14ac:dyDescent="0.25">
      <c r="A219" s="751">
        <v>211</v>
      </c>
      <c r="B219" s="753"/>
      <c r="C219" s="754"/>
      <c r="D219" s="75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AF219" s="2">
        <f t="shared" si="70"/>
        <v>0</v>
      </c>
      <c r="AG219" s="2" t="str">
        <f t="shared" si="64"/>
        <v/>
      </c>
      <c r="AH219" s="2" t="str">
        <f t="shared" si="65"/>
        <v/>
      </c>
      <c r="AI219" s="2" t="str">
        <f t="shared" si="71"/>
        <v/>
      </c>
      <c r="AJ219" s="2" t="str">
        <f t="shared" si="72"/>
        <v/>
      </c>
      <c r="AK219" s="2" t="e">
        <f t="shared" si="73"/>
        <v>#VALUE!</v>
      </c>
      <c r="AL219" s="2" t="str">
        <f t="shared" si="74"/>
        <v/>
      </c>
      <c r="AM219" s="2" t="str">
        <f t="shared" si="75"/>
        <v/>
      </c>
      <c r="AN219" s="2" t="str">
        <f t="shared" si="76"/>
        <v/>
      </c>
      <c r="AO219" s="2" t="str">
        <f t="shared" si="78"/>
        <v/>
      </c>
      <c r="AP219" s="2" t="str">
        <f t="shared" si="66"/>
        <v/>
      </c>
      <c r="AQ219" s="2" t="str">
        <f t="shared" si="77"/>
        <v/>
      </c>
      <c r="AT219" s="2" t="str">
        <f t="shared" si="79"/>
        <v/>
      </c>
      <c r="AU219" s="2" t="str">
        <f t="shared" si="67"/>
        <v/>
      </c>
      <c r="AV219" s="2" t="str">
        <f t="shared" si="68"/>
        <v/>
      </c>
      <c r="AW219" s="2" t="str">
        <f t="shared" si="69"/>
        <v/>
      </c>
      <c r="AX219" s="2" t="str">
        <f t="shared" si="80"/>
        <v/>
      </c>
    </row>
    <row r="220" spans="1:50" x14ac:dyDescent="0.25">
      <c r="A220" s="751">
        <v>212</v>
      </c>
      <c r="B220" s="753"/>
      <c r="C220" s="754"/>
      <c r="D220" s="75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AF220" s="2">
        <f t="shared" si="70"/>
        <v>0</v>
      </c>
      <c r="AG220" s="2" t="str">
        <f t="shared" si="64"/>
        <v/>
      </c>
      <c r="AH220" s="2" t="str">
        <f t="shared" si="65"/>
        <v/>
      </c>
      <c r="AI220" s="2" t="str">
        <f t="shared" si="71"/>
        <v/>
      </c>
      <c r="AJ220" s="2" t="str">
        <f t="shared" si="72"/>
        <v/>
      </c>
      <c r="AK220" s="2" t="e">
        <f t="shared" si="73"/>
        <v>#VALUE!</v>
      </c>
      <c r="AL220" s="2" t="str">
        <f t="shared" si="74"/>
        <v/>
      </c>
      <c r="AM220" s="2" t="str">
        <f t="shared" si="75"/>
        <v/>
      </c>
      <c r="AN220" s="2" t="str">
        <f t="shared" si="76"/>
        <v/>
      </c>
      <c r="AO220" s="2" t="str">
        <f t="shared" si="78"/>
        <v/>
      </c>
      <c r="AP220" s="2" t="str">
        <f t="shared" si="66"/>
        <v/>
      </c>
      <c r="AQ220" s="2" t="str">
        <f t="shared" si="77"/>
        <v/>
      </c>
      <c r="AT220" s="2" t="str">
        <f t="shared" si="79"/>
        <v/>
      </c>
      <c r="AU220" s="2" t="str">
        <f t="shared" si="67"/>
        <v/>
      </c>
      <c r="AV220" s="2" t="str">
        <f t="shared" si="68"/>
        <v/>
      </c>
      <c r="AW220" s="2" t="str">
        <f t="shared" si="69"/>
        <v/>
      </c>
      <c r="AX220" s="2" t="str">
        <f t="shared" si="80"/>
        <v/>
      </c>
    </row>
    <row r="221" spans="1:50" x14ac:dyDescent="0.25">
      <c r="A221" s="751">
        <v>213</v>
      </c>
      <c r="B221" s="753"/>
      <c r="C221" s="754"/>
      <c r="D221" s="75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AF221" s="2">
        <f t="shared" si="70"/>
        <v>0</v>
      </c>
      <c r="AG221" s="2" t="str">
        <f t="shared" si="64"/>
        <v/>
      </c>
      <c r="AH221" s="2" t="str">
        <f t="shared" si="65"/>
        <v/>
      </c>
      <c r="AI221" s="2" t="str">
        <f t="shared" si="71"/>
        <v/>
      </c>
      <c r="AJ221" s="2" t="str">
        <f t="shared" si="72"/>
        <v/>
      </c>
      <c r="AK221" s="2" t="e">
        <f t="shared" si="73"/>
        <v>#VALUE!</v>
      </c>
      <c r="AL221" s="2" t="str">
        <f t="shared" si="74"/>
        <v/>
      </c>
      <c r="AM221" s="2" t="str">
        <f t="shared" si="75"/>
        <v/>
      </c>
      <c r="AN221" s="2" t="str">
        <f t="shared" si="76"/>
        <v/>
      </c>
      <c r="AO221" s="2" t="str">
        <f t="shared" si="78"/>
        <v/>
      </c>
      <c r="AP221" s="2" t="str">
        <f t="shared" si="66"/>
        <v/>
      </c>
      <c r="AQ221" s="2" t="str">
        <f t="shared" si="77"/>
        <v/>
      </c>
      <c r="AT221" s="2" t="str">
        <f t="shared" si="79"/>
        <v/>
      </c>
      <c r="AU221" s="2" t="str">
        <f t="shared" si="67"/>
        <v/>
      </c>
      <c r="AV221" s="2" t="str">
        <f t="shared" si="68"/>
        <v/>
      </c>
      <c r="AW221" s="2" t="str">
        <f t="shared" si="69"/>
        <v/>
      </c>
      <c r="AX221" s="2" t="str">
        <f t="shared" si="80"/>
        <v/>
      </c>
    </row>
    <row r="222" spans="1:50" x14ac:dyDescent="0.25">
      <c r="A222" s="751">
        <v>214</v>
      </c>
      <c r="B222" s="753"/>
      <c r="C222" s="754"/>
      <c r="D222" s="75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AF222" s="2">
        <f t="shared" si="70"/>
        <v>0</v>
      </c>
      <c r="AG222" s="2" t="str">
        <f t="shared" si="64"/>
        <v/>
      </c>
      <c r="AH222" s="2" t="str">
        <f t="shared" si="65"/>
        <v/>
      </c>
      <c r="AI222" s="2" t="str">
        <f t="shared" si="71"/>
        <v/>
      </c>
      <c r="AJ222" s="2" t="str">
        <f t="shared" si="72"/>
        <v/>
      </c>
      <c r="AK222" s="2" t="e">
        <f t="shared" si="73"/>
        <v>#VALUE!</v>
      </c>
      <c r="AL222" s="2" t="str">
        <f t="shared" si="74"/>
        <v/>
      </c>
      <c r="AM222" s="2" t="str">
        <f t="shared" si="75"/>
        <v/>
      </c>
      <c r="AN222" s="2" t="str">
        <f t="shared" si="76"/>
        <v/>
      </c>
      <c r="AO222" s="2" t="str">
        <f t="shared" si="78"/>
        <v/>
      </c>
      <c r="AP222" s="2" t="str">
        <f t="shared" si="66"/>
        <v/>
      </c>
      <c r="AQ222" s="2" t="str">
        <f t="shared" si="77"/>
        <v/>
      </c>
      <c r="AT222" s="2" t="str">
        <f t="shared" si="79"/>
        <v/>
      </c>
      <c r="AU222" s="2" t="str">
        <f t="shared" si="67"/>
        <v/>
      </c>
      <c r="AV222" s="2" t="str">
        <f t="shared" si="68"/>
        <v/>
      </c>
      <c r="AW222" s="2" t="str">
        <f t="shared" si="69"/>
        <v/>
      </c>
      <c r="AX222" s="2" t="str">
        <f t="shared" si="80"/>
        <v/>
      </c>
    </row>
    <row r="223" spans="1:50" x14ac:dyDescent="0.25">
      <c r="A223" s="751">
        <v>215</v>
      </c>
      <c r="B223" s="753"/>
      <c r="C223" s="754"/>
      <c r="D223" s="75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AF223" s="2">
        <f t="shared" si="70"/>
        <v>0</v>
      </c>
      <c r="AG223" s="2" t="str">
        <f t="shared" si="64"/>
        <v/>
      </c>
      <c r="AH223" s="2" t="str">
        <f t="shared" si="65"/>
        <v/>
      </c>
      <c r="AI223" s="2" t="str">
        <f t="shared" si="71"/>
        <v/>
      </c>
      <c r="AJ223" s="2" t="str">
        <f t="shared" si="72"/>
        <v/>
      </c>
      <c r="AK223" s="2" t="e">
        <f t="shared" si="73"/>
        <v>#VALUE!</v>
      </c>
      <c r="AL223" s="2" t="str">
        <f t="shared" si="74"/>
        <v/>
      </c>
      <c r="AM223" s="2" t="str">
        <f t="shared" si="75"/>
        <v/>
      </c>
      <c r="AN223" s="2" t="str">
        <f t="shared" si="76"/>
        <v/>
      </c>
      <c r="AO223" s="2" t="str">
        <f t="shared" si="78"/>
        <v/>
      </c>
      <c r="AP223" s="2" t="str">
        <f t="shared" si="66"/>
        <v/>
      </c>
      <c r="AQ223" s="2" t="str">
        <f t="shared" si="77"/>
        <v/>
      </c>
      <c r="AT223" s="2" t="str">
        <f t="shared" si="79"/>
        <v/>
      </c>
      <c r="AU223" s="2" t="str">
        <f t="shared" si="67"/>
        <v/>
      </c>
      <c r="AV223" s="2" t="str">
        <f t="shared" si="68"/>
        <v/>
      </c>
      <c r="AW223" s="2" t="str">
        <f t="shared" si="69"/>
        <v/>
      </c>
      <c r="AX223" s="2" t="str">
        <f t="shared" si="80"/>
        <v/>
      </c>
    </row>
    <row r="224" spans="1:50" x14ac:dyDescent="0.25">
      <c r="A224" s="751">
        <v>216</v>
      </c>
      <c r="B224" s="753"/>
      <c r="C224" s="754"/>
      <c r="D224" s="75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AF224" s="2">
        <f t="shared" si="70"/>
        <v>0</v>
      </c>
      <c r="AG224" s="2" t="str">
        <f t="shared" si="64"/>
        <v/>
      </c>
      <c r="AH224" s="2" t="str">
        <f t="shared" si="65"/>
        <v/>
      </c>
      <c r="AI224" s="2" t="str">
        <f t="shared" si="71"/>
        <v/>
      </c>
      <c r="AJ224" s="2" t="str">
        <f t="shared" si="72"/>
        <v/>
      </c>
      <c r="AK224" s="2" t="e">
        <f t="shared" si="73"/>
        <v>#VALUE!</v>
      </c>
      <c r="AL224" s="2" t="str">
        <f t="shared" si="74"/>
        <v/>
      </c>
      <c r="AM224" s="2" t="str">
        <f t="shared" si="75"/>
        <v/>
      </c>
      <c r="AN224" s="2" t="str">
        <f t="shared" si="76"/>
        <v/>
      </c>
      <c r="AO224" s="2" t="str">
        <f t="shared" si="78"/>
        <v/>
      </c>
      <c r="AP224" s="2" t="str">
        <f t="shared" si="66"/>
        <v/>
      </c>
      <c r="AQ224" s="2" t="str">
        <f t="shared" si="77"/>
        <v/>
      </c>
      <c r="AT224" s="2" t="str">
        <f t="shared" si="79"/>
        <v/>
      </c>
      <c r="AU224" s="2" t="str">
        <f t="shared" si="67"/>
        <v/>
      </c>
      <c r="AV224" s="2" t="str">
        <f t="shared" si="68"/>
        <v/>
      </c>
      <c r="AW224" s="2" t="str">
        <f t="shared" si="69"/>
        <v/>
      </c>
      <c r="AX224" s="2" t="str">
        <f t="shared" si="80"/>
        <v/>
      </c>
    </row>
    <row r="225" spans="1:50" x14ac:dyDescent="0.25">
      <c r="A225" s="751">
        <v>217</v>
      </c>
      <c r="B225" s="753"/>
      <c r="C225" s="754"/>
      <c r="D225" s="75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AF225" s="2">
        <f t="shared" si="70"/>
        <v>0</v>
      </c>
      <c r="AG225" s="2" t="str">
        <f t="shared" si="64"/>
        <v/>
      </c>
      <c r="AH225" s="2" t="str">
        <f t="shared" si="65"/>
        <v/>
      </c>
      <c r="AI225" s="2" t="str">
        <f t="shared" si="71"/>
        <v/>
      </c>
      <c r="AJ225" s="2" t="str">
        <f t="shared" si="72"/>
        <v/>
      </c>
      <c r="AK225" s="2" t="e">
        <f t="shared" si="73"/>
        <v>#VALUE!</v>
      </c>
      <c r="AL225" s="2" t="str">
        <f t="shared" si="74"/>
        <v/>
      </c>
      <c r="AM225" s="2" t="str">
        <f t="shared" si="75"/>
        <v/>
      </c>
      <c r="AN225" s="2" t="str">
        <f t="shared" si="76"/>
        <v/>
      </c>
      <c r="AO225" s="2" t="str">
        <f t="shared" si="78"/>
        <v/>
      </c>
      <c r="AP225" s="2" t="str">
        <f t="shared" si="66"/>
        <v/>
      </c>
      <c r="AQ225" s="2" t="str">
        <f t="shared" si="77"/>
        <v/>
      </c>
      <c r="AT225" s="2" t="str">
        <f t="shared" si="79"/>
        <v/>
      </c>
      <c r="AU225" s="2" t="str">
        <f t="shared" si="67"/>
        <v/>
      </c>
      <c r="AV225" s="2" t="str">
        <f t="shared" si="68"/>
        <v/>
      </c>
      <c r="AW225" s="2" t="str">
        <f t="shared" si="69"/>
        <v/>
      </c>
      <c r="AX225" s="2" t="str">
        <f t="shared" si="80"/>
        <v/>
      </c>
    </row>
    <row r="226" spans="1:50" x14ac:dyDescent="0.25">
      <c r="A226" s="751">
        <v>218</v>
      </c>
      <c r="B226" s="753"/>
      <c r="C226" s="754"/>
      <c r="D226" s="75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AF226" s="2">
        <f t="shared" si="70"/>
        <v>0</v>
      </c>
      <c r="AG226" s="2" t="str">
        <f t="shared" si="64"/>
        <v/>
      </c>
      <c r="AH226" s="2" t="str">
        <f t="shared" si="65"/>
        <v/>
      </c>
      <c r="AI226" s="2" t="str">
        <f t="shared" si="71"/>
        <v/>
      </c>
      <c r="AJ226" s="2" t="str">
        <f t="shared" si="72"/>
        <v/>
      </c>
      <c r="AK226" s="2" t="e">
        <f t="shared" si="73"/>
        <v>#VALUE!</v>
      </c>
      <c r="AL226" s="2" t="str">
        <f t="shared" si="74"/>
        <v/>
      </c>
      <c r="AM226" s="2" t="str">
        <f t="shared" si="75"/>
        <v/>
      </c>
      <c r="AN226" s="2" t="str">
        <f t="shared" si="76"/>
        <v/>
      </c>
      <c r="AO226" s="2" t="str">
        <f t="shared" si="78"/>
        <v/>
      </c>
      <c r="AP226" s="2" t="str">
        <f t="shared" si="66"/>
        <v/>
      </c>
      <c r="AQ226" s="2" t="str">
        <f t="shared" si="77"/>
        <v/>
      </c>
      <c r="AT226" s="2" t="str">
        <f t="shared" si="79"/>
        <v/>
      </c>
      <c r="AU226" s="2" t="str">
        <f t="shared" si="67"/>
        <v/>
      </c>
      <c r="AV226" s="2" t="str">
        <f t="shared" si="68"/>
        <v/>
      </c>
      <c r="AW226" s="2" t="str">
        <f t="shared" si="69"/>
        <v/>
      </c>
      <c r="AX226" s="2" t="str">
        <f t="shared" si="80"/>
        <v/>
      </c>
    </row>
    <row r="227" spans="1:50" x14ac:dyDescent="0.25">
      <c r="A227" s="751">
        <v>219</v>
      </c>
      <c r="B227" s="753"/>
      <c r="C227" s="754"/>
      <c r="D227" s="75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AF227" s="2">
        <f t="shared" si="70"/>
        <v>0</v>
      </c>
      <c r="AG227" s="2" t="str">
        <f t="shared" si="64"/>
        <v/>
      </c>
      <c r="AH227" s="2" t="str">
        <f t="shared" si="65"/>
        <v/>
      </c>
      <c r="AI227" s="2" t="str">
        <f t="shared" si="71"/>
        <v/>
      </c>
      <c r="AJ227" s="2" t="str">
        <f t="shared" si="72"/>
        <v/>
      </c>
      <c r="AK227" s="2" t="e">
        <f t="shared" si="73"/>
        <v>#VALUE!</v>
      </c>
      <c r="AL227" s="2" t="str">
        <f t="shared" si="74"/>
        <v/>
      </c>
      <c r="AM227" s="2" t="str">
        <f t="shared" si="75"/>
        <v/>
      </c>
      <c r="AN227" s="2" t="str">
        <f t="shared" si="76"/>
        <v/>
      </c>
      <c r="AO227" s="2" t="str">
        <f t="shared" si="78"/>
        <v/>
      </c>
      <c r="AP227" s="2" t="str">
        <f t="shared" si="66"/>
        <v/>
      </c>
      <c r="AQ227" s="2" t="str">
        <f t="shared" si="77"/>
        <v/>
      </c>
      <c r="AT227" s="2" t="str">
        <f t="shared" si="79"/>
        <v/>
      </c>
      <c r="AU227" s="2" t="str">
        <f t="shared" si="67"/>
        <v/>
      </c>
      <c r="AV227" s="2" t="str">
        <f t="shared" si="68"/>
        <v/>
      </c>
      <c r="AW227" s="2" t="str">
        <f t="shared" si="69"/>
        <v/>
      </c>
      <c r="AX227" s="2" t="str">
        <f t="shared" si="80"/>
        <v/>
      </c>
    </row>
    <row r="228" spans="1:50" x14ac:dyDescent="0.25">
      <c r="A228" s="751">
        <v>220</v>
      </c>
      <c r="B228" s="753"/>
      <c r="C228" s="754"/>
      <c r="D228" s="754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AF228" s="2">
        <f t="shared" si="70"/>
        <v>0</v>
      </c>
      <c r="AG228" s="2" t="str">
        <f t="shared" si="64"/>
        <v/>
      </c>
      <c r="AH228" s="2" t="str">
        <f t="shared" si="65"/>
        <v/>
      </c>
      <c r="AI228" s="2" t="str">
        <f t="shared" si="71"/>
        <v/>
      </c>
      <c r="AJ228" s="2" t="str">
        <f t="shared" si="72"/>
        <v/>
      </c>
      <c r="AK228" s="2" t="e">
        <f t="shared" si="73"/>
        <v>#VALUE!</v>
      </c>
      <c r="AL228" s="2" t="str">
        <f t="shared" si="74"/>
        <v/>
      </c>
      <c r="AM228" s="2" t="str">
        <f t="shared" si="75"/>
        <v/>
      </c>
      <c r="AN228" s="2" t="str">
        <f t="shared" si="76"/>
        <v/>
      </c>
      <c r="AO228" s="2" t="str">
        <f t="shared" si="78"/>
        <v/>
      </c>
      <c r="AP228" s="2" t="str">
        <f t="shared" si="66"/>
        <v/>
      </c>
      <c r="AQ228" s="2" t="str">
        <f t="shared" si="77"/>
        <v/>
      </c>
      <c r="AT228" s="2" t="str">
        <f t="shared" si="79"/>
        <v/>
      </c>
      <c r="AU228" s="2" t="str">
        <f t="shared" si="67"/>
        <v/>
      </c>
      <c r="AV228" s="2" t="str">
        <f t="shared" si="68"/>
        <v/>
      </c>
      <c r="AW228" s="2" t="str">
        <f t="shared" si="69"/>
        <v/>
      </c>
      <c r="AX228" s="2" t="str">
        <f t="shared" si="80"/>
        <v/>
      </c>
    </row>
    <row r="229" spans="1:50" x14ac:dyDescent="0.25">
      <c r="A229" s="751">
        <v>221</v>
      </c>
      <c r="B229" s="753"/>
      <c r="C229" s="754"/>
      <c r="D229" s="754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AF229" s="2">
        <f t="shared" si="70"/>
        <v>0</v>
      </c>
      <c r="AG229" s="2" t="str">
        <f t="shared" si="64"/>
        <v/>
      </c>
      <c r="AH229" s="2" t="str">
        <f t="shared" si="65"/>
        <v/>
      </c>
      <c r="AI229" s="2" t="str">
        <f t="shared" si="71"/>
        <v/>
      </c>
      <c r="AJ229" s="2" t="str">
        <f t="shared" si="72"/>
        <v/>
      </c>
      <c r="AK229" s="2" t="e">
        <f t="shared" si="73"/>
        <v>#VALUE!</v>
      </c>
      <c r="AL229" s="2" t="str">
        <f t="shared" si="74"/>
        <v/>
      </c>
      <c r="AM229" s="2" t="str">
        <f t="shared" si="75"/>
        <v/>
      </c>
      <c r="AN229" s="2" t="str">
        <f t="shared" si="76"/>
        <v/>
      </c>
      <c r="AO229" s="2" t="str">
        <f t="shared" si="78"/>
        <v/>
      </c>
      <c r="AP229" s="2" t="str">
        <f t="shared" si="66"/>
        <v/>
      </c>
      <c r="AQ229" s="2" t="str">
        <f t="shared" si="77"/>
        <v/>
      </c>
      <c r="AT229" s="2" t="str">
        <f t="shared" si="79"/>
        <v/>
      </c>
      <c r="AU229" s="2" t="str">
        <f t="shared" si="67"/>
        <v/>
      </c>
      <c r="AV229" s="2" t="str">
        <f t="shared" si="68"/>
        <v/>
      </c>
      <c r="AW229" s="2" t="str">
        <f t="shared" si="69"/>
        <v/>
      </c>
      <c r="AX229" s="2" t="str">
        <f t="shared" si="80"/>
        <v/>
      </c>
    </row>
    <row r="230" spans="1:50" x14ac:dyDescent="0.25">
      <c r="A230" s="751">
        <v>222</v>
      </c>
      <c r="B230" s="753"/>
      <c r="C230" s="754"/>
      <c r="D230" s="754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AF230" s="2">
        <f t="shared" si="70"/>
        <v>0</v>
      </c>
      <c r="AG230" s="2" t="str">
        <f t="shared" si="64"/>
        <v/>
      </c>
      <c r="AH230" s="2" t="str">
        <f t="shared" si="65"/>
        <v/>
      </c>
      <c r="AI230" s="2" t="str">
        <f t="shared" si="71"/>
        <v/>
      </c>
      <c r="AJ230" s="2" t="str">
        <f t="shared" si="72"/>
        <v/>
      </c>
      <c r="AK230" s="2" t="e">
        <f t="shared" si="73"/>
        <v>#VALUE!</v>
      </c>
      <c r="AL230" s="2" t="str">
        <f t="shared" si="74"/>
        <v/>
      </c>
      <c r="AM230" s="2" t="str">
        <f t="shared" si="75"/>
        <v/>
      </c>
      <c r="AN230" s="2" t="str">
        <f t="shared" si="76"/>
        <v/>
      </c>
      <c r="AO230" s="2" t="str">
        <f t="shared" si="78"/>
        <v/>
      </c>
      <c r="AP230" s="2" t="str">
        <f t="shared" si="66"/>
        <v/>
      </c>
      <c r="AQ230" s="2" t="str">
        <f t="shared" si="77"/>
        <v/>
      </c>
      <c r="AT230" s="2" t="str">
        <f t="shared" si="79"/>
        <v/>
      </c>
      <c r="AU230" s="2" t="str">
        <f t="shared" si="67"/>
        <v/>
      </c>
      <c r="AV230" s="2" t="str">
        <f t="shared" si="68"/>
        <v/>
      </c>
      <c r="AW230" s="2" t="str">
        <f t="shared" si="69"/>
        <v/>
      </c>
      <c r="AX230" s="2" t="str">
        <f t="shared" si="80"/>
        <v/>
      </c>
    </row>
    <row r="231" spans="1:50" x14ac:dyDescent="0.25">
      <c r="A231" s="751">
        <v>223</v>
      </c>
      <c r="B231" s="753"/>
      <c r="C231" s="754"/>
      <c r="D231" s="754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AF231" s="2">
        <f t="shared" si="70"/>
        <v>0</v>
      </c>
      <c r="AG231" s="2" t="str">
        <f t="shared" si="64"/>
        <v/>
      </c>
      <c r="AH231" s="2" t="str">
        <f t="shared" si="65"/>
        <v/>
      </c>
      <c r="AI231" s="2" t="str">
        <f t="shared" si="71"/>
        <v/>
      </c>
      <c r="AJ231" s="2" t="str">
        <f t="shared" si="72"/>
        <v/>
      </c>
      <c r="AK231" s="2" t="e">
        <f t="shared" si="73"/>
        <v>#VALUE!</v>
      </c>
      <c r="AL231" s="2" t="str">
        <f t="shared" si="74"/>
        <v/>
      </c>
      <c r="AM231" s="2" t="str">
        <f t="shared" si="75"/>
        <v/>
      </c>
      <c r="AN231" s="2" t="str">
        <f t="shared" si="76"/>
        <v/>
      </c>
      <c r="AO231" s="2" t="str">
        <f t="shared" si="78"/>
        <v/>
      </c>
      <c r="AP231" s="2" t="str">
        <f t="shared" si="66"/>
        <v/>
      </c>
      <c r="AQ231" s="2" t="str">
        <f t="shared" si="77"/>
        <v/>
      </c>
      <c r="AT231" s="2" t="str">
        <f t="shared" si="79"/>
        <v/>
      </c>
      <c r="AU231" s="2" t="str">
        <f t="shared" si="67"/>
        <v/>
      </c>
      <c r="AV231" s="2" t="str">
        <f t="shared" si="68"/>
        <v/>
      </c>
      <c r="AW231" s="2" t="str">
        <f t="shared" si="69"/>
        <v/>
      </c>
      <c r="AX231" s="2" t="str">
        <f t="shared" si="80"/>
        <v/>
      </c>
    </row>
    <row r="232" spans="1:50" x14ac:dyDescent="0.25">
      <c r="A232" s="751">
        <v>224</v>
      </c>
      <c r="B232" s="753"/>
      <c r="C232" s="754"/>
      <c r="D232" s="754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AF232" s="2">
        <f t="shared" si="70"/>
        <v>0</v>
      </c>
      <c r="AG232" s="2" t="str">
        <f t="shared" si="64"/>
        <v/>
      </c>
      <c r="AH232" s="2" t="str">
        <f t="shared" si="65"/>
        <v/>
      </c>
      <c r="AI232" s="2" t="str">
        <f t="shared" si="71"/>
        <v/>
      </c>
      <c r="AJ232" s="2" t="str">
        <f t="shared" si="72"/>
        <v/>
      </c>
      <c r="AK232" s="2" t="e">
        <f t="shared" si="73"/>
        <v>#VALUE!</v>
      </c>
      <c r="AL232" s="2" t="str">
        <f t="shared" si="74"/>
        <v/>
      </c>
      <c r="AM232" s="2" t="str">
        <f t="shared" si="75"/>
        <v/>
      </c>
      <c r="AN232" s="2" t="str">
        <f t="shared" si="76"/>
        <v/>
      </c>
      <c r="AO232" s="2" t="str">
        <f t="shared" si="78"/>
        <v/>
      </c>
      <c r="AP232" s="2" t="str">
        <f t="shared" si="66"/>
        <v/>
      </c>
      <c r="AQ232" s="2" t="str">
        <f t="shared" si="77"/>
        <v/>
      </c>
      <c r="AT232" s="2" t="str">
        <f t="shared" si="79"/>
        <v/>
      </c>
      <c r="AU232" s="2" t="str">
        <f t="shared" si="67"/>
        <v/>
      </c>
      <c r="AV232" s="2" t="str">
        <f t="shared" si="68"/>
        <v/>
      </c>
      <c r="AW232" s="2" t="str">
        <f t="shared" si="69"/>
        <v/>
      </c>
      <c r="AX232" s="2" t="str">
        <f t="shared" si="80"/>
        <v/>
      </c>
    </row>
    <row r="233" spans="1:50" x14ac:dyDescent="0.25">
      <c r="A233" s="751">
        <v>225</v>
      </c>
      <c r="B233" s="753"/>
      <c r="C233" s="754"/>
      <c r="D233" s="754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AF233" s="2">
        <f t="shared" si="70"/>
        <v>0</v>
      </c>
      <c r="AG233" s="2" t="str">
        <f t="shared" si="64"/>
        <v/>
      </c>
      <c r="AH233" s="2" t="str">
        <f t="shared" si="65"/>
        <v/>
      </c>
      <c r="AI233" s="2" t="str">
        <f t="shared" si="71"/>
        <v/>
      </c>
      <c r="AJ233" s="2" t="str">
        <f t="shared" si="72"/>
        <v/>
      </c>
      <c r="AK233" s="2" t="e">
        <f t="shared" si="73"/>
        <v>#VALUE!</v>
      </c>
      <c r="AL233" s="2" t="str">
        <f t="shared" si="74"/>
        <v/>
      </c>
      <c r="AM233" s="2" t="str">
        <f t="shared" si="75"/>
        <v/>
      </c>
      <c r="AN233" s="2" t="str">
        <f t="shared" si="76"/>
        <v/>
      </c>
      <c r="AO233" s="2" t="str">
        <f t="shared" si="78"/>
        <v/>
      </c>
      <c r="AP233" s="2" t="str">
        <f t="shared" si="66"/>
        <v/>
      </c>
      <c r="AQ233" s="2" t="str">
        <f t="shared" si="77"/>
        <v/>
      </c>
      <c r="AT233" s="2" t="str">
        <f t="shared" si="79"/>
        <v/>
      </c>
      <c r="AU233" s="2" t="str">
        <f t="shared" si="67"/>
        <v/>
      </c>
      <c r="AV233" s="2" t="str">
        <f t="shared" si="68"/>
        <v/>
      </c>
      <c r="AW233" s="2" t="str">
        <f t="shared" si="69"/>
        <v/>
      </c>
      <c r="AX233" s="2" t="str">
        <f t="shared" si="80"/>
        <v/>
      </c>
    </row>
    <row r="234" spans="1:50" x14ac:dyDescent="0.25">
      <c r="A234" s="751">
        <v>226</v>
      </c>
      <c r="B234" s="753"/>
      <c r="C234" s="754"/>
      <c r="D234" s="754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AF234" s="2">
        <f t="shared" si="70"/>
        <v>0</v>
      </c>
      <c r="AG234" s="2" t="str">
        <f t="shared" si="64"/>
        <v/>
      </c>
      <c r="AH234" s="2" t="str">
        <f t="shared" si="65"/>
        <v/>
      </c>
      <c r="AI234" s="2" t="str">
        <f t="shared" si="71"/>
        <v/>
      </c>
      <c r="AJ234" s="2" t="str">
        <f t="shared" si="72"/>
        <v/>
      </c>
      <c r="AK234" s="2" t="e">
        <f t="shared" si="73"/>
        <v>#VALUE!</v>
      </c>
      <c r="AL234" s="2" t="str">
        <f t="shared" si="74"/>
        <v/>
      </c>
      <c r="AM234" s="2" t="str">
        <f t="shared" si="75"/>
        <v/>
      </c>
      <c r="AN234" s="2" t="str">
        <f t="shared" si="76"/>
        <v/>
      </c>
      <c r="AO234" s="2" t="str">
        <f t="shared" si="78"/>
        <v/>
      </c>
      <c r="AP234" s="2" t="str">
        <f t="shared" si="66"/>
        <v/>
      </c>
      <c r="AQ234" s="2" t="str">
        <f t="shared" si="77"/>
        <v/>
      </c>
      <c r="AT234" s="2" t="str">
        <f t="shared" si="79"/>
        <v/>
      </c>
      <c r="AU234" s="2" t="str">
        <f t="shared" si="67"/>
        <v/>
      </c>
      <c r="AV234" s="2" t="str">
        <f t="shared" si="68"/>
        <v/>
      </c>
      <c r="AW234" s="2" t="str">
        <f t="shared" si="69"/>
        <v/>
      </c>
      <c r="AX234" s="2" t="str">
        <f t="shared" si="80"/>
        <v/>
      </c>
    </row>
    <row r="235" spans="1:50" x14ac:dyDescent="0.25">
      <c r="A235" s="751">
        <v>227</v>
      </c>
      <c r="B235" s="753"/>
      <c r="C235" s="754"/>
      <c r="D235" s="754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AF235" s="2">
        <f t="shared" si="70"/>
        <v>0</v>
      </c>
      <c r="AG235" s="2" t="str">
        <f t="shared" si="64"/>
        <v/>
      </c>
      <c r="AH235" s="2" t="str">
        <f t="shared" si="65"/>
        <v/>
      </c>
      <c r="AI235" s="2" t="str">
        <f t="shared" si="71"/>
        <v/>
      </c>
      <c r="AJ235" s="2" t="str">
        <f t="shared" si="72"/>
        <v/>
      </c>
      <c r="AK235" s="2" t="e">
        <f t="shared" si="73"/>
        <v>#VALUE!</v>
      </c>
      <c r="AL235" s="2" t="str">
        <f t="shared" si="74"/>
        <v/>
      </c>
      <c r="AM235" s="2" t="str">
        <f t="shared" si="75"/>
        <v/>
      </c>
      <c r="AN235" s="2" t="str">
        <f t="shared" si="76"/>
        <v/>
      </c>
      <c r="AO235" s="2" t="str">
        <f t="shared" si="78"/>
        <v/>
      </c>
      <c r="AP235" s="2" t="str">
        <f t="shared" si="66"/>
        <v/>
      </c>
      <c r="AQ235" s="2" t="str">
        <f t="shared" si="77"/>
        <v/>
      </c>
      <c r="AT235" s="2" t="str">
        <f t="shared" si="79"/>
        <v/>
      </c>
      <c r="AU235" s="2" t="str">
        <f t="shared" si="67"/>
        <v/>
      </c>
      <c r="AV235" s="2" t="str">
        <f t="shared" si="68"/>
        <v/>
      </c>
      <c r="AW235" s="2" t="str">
        <f t="shared" si="69"/>
        <v/>
      </c>
      <c r="AX235" s="2" t="str">
        <f t="shared" si="80"/>
        <v/>
      </c>
    </row>
    <row r="236" spans="1:50" x14ac:dyDescent="0.25">
      <c r="A236" s="751">
        <v>228</v>
      </c>
      <c r="B236" s="753"/>
      <c r="C236" s="754"/>
      <c r="D236" s="754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AF236" s="2">
        <f t="shared" si="70"/>
        <v>0</v>
      </c>
      <c r="AG236" s="2" t="str">
        <f t="shared" si="64"/>
        <v/>
      </c>
      <c r="AH236" s="2" t="str">
        <f t="shared" si="65"/>
        <v/>
      </c>
      <c r="AI236" s="2" t="str">
        <f t="shared" si="71"/>
        <v/>
      </c>
      <c r="AJ236" s="2" t="str">
        <f t="shared" si="72"/>
        <v/>
      </c>
      <c r="AK236" s="2" t="e">
        <f t="shared" si="73"/>
        <v>#VALUE!</v>
      </c>
      <c r="AL236" s="2" t="str">
        <f t="shared" si="74"/>
        <v/>
      </c>
      <c r="AM236" s="2" t="str">
        <f t="shared" si="75"/>
        <v/>
      </c>
      <c r="AN236" s="2" t="str">
        <f t="shared" si="76"/>
        <v/>
      </c>
      <c r="AO236" s="2" t="str">
        <f t="shared" si="78"/>
        <v/>
      </c>
      <c r="AP236" s="2" t="str">
        <f t="shared" si="66"/>
        <v/>
      </c>
      <c r="AQ236" s="2" t="str">
        <f t="shared" si="77"/>
        <v/>
      </c>
      <c r="AT236" s="2" t="str">
        <f t="shared" si="79"/>
        <v/>
      </c>
      <c r="AU236" s="2" t="str">
        <f t="shared" si="67"/>
        <v/>
      </c>
      <c r="AV236" s="2" t="str">
        <f t="shared" si="68"/>
        <v/>
      </c>
      <c r="AW236" s="2" t="str">
        <f t="shared" si="69"/>
        <v/>
      </c>
      <c r="AX236" s="2" t="str">
        <f t="shared" si="80"/>
        <v/>
      </c>
    </row>
    <row r="237" spans="1:50" x14ac:dyDescent="0.25">
      <c r="A237" s="751">
        <v>229</v>
      </c>
      <c r="B237" s="753"/>
      <c r="C237" s="754"/>
      <c r="D237" s="754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AF237" s="2">
        <f t="shared" si="70"/>
        <v>0</v>
      </c>
      <c r="AG237" s="2" t="str">
        <f t="shared" si="64"/>
        <v/>
      </c>
      <c r="AH237" s="2" t="str">
        <f t="shared" si="65"/>
        <v/>
      </c>
      <c r="AI237" s="2" t="str">
        <f t="shared" si="71"/>
        <v/>
      </c>
      <c r="AJ237" s="2" t="str">
        <f t="shared" si="72"/>
        <v/>
      </c>
      <c r="AK237" s="2" t="e">
        <f t="shared" si="73"/>
        <v>#VALUE!</v>
      </c>
      <c r="AL237" s="2" t="str">
        <f t="shared" si="74"/>
        <v/>
      </c>
      <c r="AM237" s="2" t="str">
        <f t="shared" si="75"/>
        <v/>
      </c>
      <c r="AN237" s="2" t="str">
        <f t="shared" si="76"/>
        <v/>
      </c>
      <c r="AO237" s="2" t="str">
        <f t="shared" si="78"/>
        <v/>
      </c>
      <c r="AP237" s="2" t="str">
        <f t="shared" si="66"/>
        <v/>
      </c>
      <c r="AQ237" s="2" t="str">
        <f t="shared" si="77"/>
        <v/>
      </c>
      <c r="AT237" s="2" t="str">
        <f t="shared" si="79"/>
        <v/>
      </c>
      <c r="AU237" s="2" t="str">
        <f t="shared" si="67"/>
        <v/>
      </c>
      <c r="AV237" s="2" t="str">
        <f t="shared" si="68"/>
        <v/>
      </c>
      <c r="AW237" s="2" t="str">
        <f t="shared" si="69"/>
        <v/>
      </c>
      <c r="AX237" s="2" t="str">
        <f t="shared" si="80"/>
        <v/>
      </c>
    </row>
    <row r="238" spans="1:50" x14ac:dyDescent="0.25">
      <c r="A238" s="751">
        <v>230</v>
      </c>
      <c r="B238" s="753"/>
      <c r="C238" s="754"/>
      <c r="D238" s="754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AF238" s="2">
        <f t="shared" si="70"/>
        <v>0</v>
      </c>
      <c r="AG238" s="2" t="str">
        <f t="shared" si="64"/>
        <v/>
      </c>
      <c r="AH238" s="2" t="str">
        <f t="shared" si="65"/>
        <v/>
      </c>
      <c r="AI238" s="2" t="str">
        <f t="shared" si="71"/>
        <v/>
      </c>
      <c r="AJ238" s="2" t="str">
        <f t="shared" si="72"/>
        <v/>
      </c>
      <c r="AK238" s="2" t="e">
        <f t="shared" si="73"/>
        <v>#VALUE!</v>
      </c>
      <c r="AL238" s="2" t="str">
        <f t="shared" si="74"/>
        <v/>
      </c>
      <c r="AM238" s="2" t="str">
        <f t="shared" si="75"/>
        <v/>
      </c>
      <c r="AN238" s="2" t="str">
        <f t="shared" si="76"/>
        <v/>
      </c>
      <c r="AO238" s="2" t="str">
        <f t="shared" si="78"/>
        <v/>
      </c>
      <c r="AP238" s="2" t="str">
        <f t="shared" si="66"/>
        <v/>
      </c>
      <c r="AQ238" s="2" t="str">
        <f t="shared" si="77"/>
        <v/>
      </c>
      <c r="AT238" s="2" t="str">
        <f t="shared" si="79"/>
        <v/>
      </c>
      <c r="AU238" s="2" t="str">
        <f t="shared" si="67"/>
        <v/>
      </c>
      <c r="AV238" s="2" t="str">
        <f t="shared" si="68"/>
        <v/>
      </c>
      <c r="AW238" s="2" t="str">
        <f t="shared" si="69"/>
        <v/>
      </c>
      <c r="AX238" s="2" t="str">
        <f t="shared" si="80"/>
        <v/>
      </c>
    </row>
    <row r="239" spans="1:50" x14ac:dyDescent="0.25">
      <c r="A239" s="751">
        <v>231</v>
      </c>
      <c r="B239" s="753"/>
      <c r="C239" s="754"/>
      <c r="D239" s="754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AF239" s="2">
        <f t="shared" si="70"/>
        <v>0</v>
      </c>
      <c r="AG239" s="2" t="str">
        <f t="shared" si="64"/>
        <v/>
      </c>
      <c r="AH239" s="2" t="str">
        <f t="shared" si="65"/>
        <v/>
      </c>
      <c r="AI239" s="2" t="str">
        <f t="shared" si="71"/>
        <v/>
      </c>
      <c r="AJ239" s="2" t="str">
        <f t="shared" si="72"/>
        <v/>
      </c>
      <c r="AK239" s="2" t="e">
        <f t="shared" si="73"/>
        <v>#VALUE!</v>
      </c>
      <c r="AL239" s="2" t="str">
        <f t="shared" si="74"/>
        <v/>
      </c>
      <c r="AM239" s="2" t="str">
        <f t="shared" si="75"/>
        <v/>
      </c>
      <c r="AN239" s="2" t="str">
        <f t="shared" si="76"/>
        <v/>
      </c>
      <c r="AO239" s="2" t="str">
        <f t="shared" si="78"/>
        <v/>
      </c>
      <c r="AP239" s="2" t="str">
        <f t="shared" si="66"/>
        <v/>
      </c>
      <c r="AQ239" s="2" t="str">
        <f t="shared" si="77"/>
        <v/>
      </c>
      <c r="AT239" s="2" t="str">
        <f t="shared" si="79"/>
        <v/>
      </c>
      <c r="AU239" s="2" t="str">
        <f t="shared" si="67"/>
        <v/>
      </c>
      <c r="AV239" s="2" t="str">
        <f t="shared" si="68"/>
        <v/>
      </c>
      <c r="AW239" s="2" t="str">
        <f t="shared" si="69"/>
        <v/>
      </c>
      <c r="AX239" s="2" t="str">
        <f t="shared" si="80"/>
        <v/>
      </c>
    </row>
    <row r="240" spans="1:50" x14ac:dyDescent="0.25">
      <c r="A240" s="751">
        <v>232</v>
      </c>
      <c r="B240" s="753"/>
      <c r="C240" s="754"/>
      <c r="D240" s="754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AF240" s="2">
        <f t="shared" si="70"/>
        <v>0</v>
      </c>
      <c r="AG240" s="2" t="str">
        <f t="shared" si="64"/>
        <v/>
      </c>
      <c r="AH240" s="2" t="str">
        <f t="shared" si="65"/>
        <v/>
      </c>
      <c r="AI240" s="2" t="str">
        <f t="shared" si="71"/>
        <v/>
      </c>
      <c r="AJ240" s="2" t="str">
        <f t="shared" si="72"/>
        <v/>
      </c>
      <c r="AK240" s="2" t="e">
        <f t="shared" si="73"/>
        <v>#VALUE!</v>
      </c>
      <c r="AL240" s="2" t="str">
        <f t="shared" si="74"/>
        <v/>
      </c>
      <c r="AM240" s="2" t="str">
        <f t="shared" si="75"/>
        <v/>
      </c>
      <c r="AN240" s="2" t="str">
        <f t="shared" si="76"/>
        <v/>
      </c>
      <c r="AO240" s="2" t="str">
        <f t="shared" si="78"/>
        <v/>
      </c>
      <c r="AP240" s="2" t="str">
        <f t="shared" si="66"/>
        <v/>
      </c>
      <c r="AQ240" s="2" t="str">
        <f t="shared" si="77"/>
        <v/>
      </c>
      <c r="AT240" s="2" t="str">
        <f t="shared" si="79"/>
        <v/>
      </c>
      <c r="AU240" s="2" t="str">
        <f t="shared" si="67"/>
        <v/>
      </c>
      <c r="AV240" s="2" t="str">
        <f t="shared" si="68"/>
        <v/>
      </c>
      <c r="AW240" s="2" t="str">
        <f t="shared" si="69"/>
        <v/>
      </c>
      <c r="AX240" s="2" t="str">
        <f t="shared" si="80"/>
        <v/>
      </c>
    </row>
    <row r="241" spans="1:50" x14ac:dyDescent="0.25">
      <c r="A241" s="751">
        <v>233</v>
      </c>
      <c r="B241" s="753"/>
      <c r="C241" s="754"/>
      <c r="D241" s="754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AF241" s="2">
        <f t="shared" si="70"/>
        <v>0</v>
      </c>
      <c r="AG241" s="2" t="str">
        <f t="shared" si="64"/>
        <v/>
      </c>
      <c r="AH241" s="2" t="str">
        <f t="shared" si="65"/>
        <v/>
      </c>
      <c r="AI241" s="2" t="str">
        <f t="shared" si="71"/>
        <v/>
      </c>
      <c r="AJ241" s="2" t="str">
        <f t="shared" si="72"/>
        <v/>
      </c>
      <c r="AK241" s="2" t="e">
        <f t="shared" si="73"/>
        <v>#VALUE!</v>
      </c>
      <c r="AL241" s="2" t="str">
        <f t="shared" si="74"/>
        <v/>
      </c>
      <c r="AM241" s="2" t="str">
        <f t="shared" si="75"/>
        <v/>
      </c>
      <c r="AN241" s="2" t="str">
        <f t="shared" si="76"/>
        <v/>
      </c>
      <c r="AO241" s="2" t="str">
        <f t="shared" si="78"/>
        <v/>
      </c>
      <c r="AP241" s="2" t="str">
        <f t="shared" si="66"/>
        <v/>
      </c>
      <c r="AQ241" s="2" t="str">
        <f t="shared" si="77"/>
        <v/>
      </c>
      <c r="AT241" s="2" t="str">
        <f t="shared" si="79"/>
        <v/>
      </c>
      <c r="AU241" s="2" t="str">
        <f t="shared" si="67"/>
        <v/>
      </c>
      <c r="AV241" s="2" t="str">
        <f t="shared" si="68"/>
        <v/>
      </c>
      <c r="AW241" s="2" t="str">
        <f t="shared" si="69"/>
        <v/>
      </c>
      <c r="AX241" s="2" t="str">
        <f t="shared" si="80"/>
        <v/>
      </c>
    </row>
    <row r="242" spans="1:50" x14ac:dyDescent="0.25">
      <c r="A242" s="751">
        <v>234</v>
      </c>
      <c r="B242" s="753"/>
      <c r="C242" s="754"/>
      <c r="D242" s="754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AF242" s="2">
        <f t="shared" si="70"/>
        <v>0</v>
      </c>
      <c r="AG242" s="2" t="str">
        <f t="shared" si="64"/>
        <v/>
      </c>
      <c r="AH242" s="2" t="str">
        <f t="shared" si="65"/>
        <v/>
      </c>
      <c r="AI242" s="2" t="str">
        <f t="shared" si="71"/>
        <v/>
      </c>
      <c r="AJ242" s="2" t="str">
        <f t="shared" si="72"/>
        <v/>
      </c>
      <c r="AK242" s="2" t="e">
        <f t="shared" si="73"/>
        <v>#VALUE!</v>
      </c>
      <c r="AL242" s="2" t="str">
        <f t="shared" si="74"/>
        <v/>
      </c>
      <c r="AM242" s="2" t="str">
        <f t="shared" si="75"/>
        <v/>
      </c>
      <c r="AN242" s="2" t="str">
        <f t="shared" si="76"/>
        <v/>
      </c>
      <c r="AO242" s="2" t="str">
        <f t="shared" si="78"/>
        <v/>
      </c>
      <c r="AP242" s="2" t="str">
        <f t="shared" si="66"/>
        <v/>
      </c>
      <c r="AQ242" s="2" t="str">
        <f t="shared" si="77"/>
        <v/>
      </c>
      <c r="AT242" s="2" t="str">
        <f t="shared" si="79"/>
        <v/>
      </c>
      <c r="AU242" s="2" t="str">
        <f t="shared" si="67"/>
        <v/>
      </c>
      <c r="AV242" s="2" t="str">
        <f t="shared" si="68"/>
        <v/>
      </c>
      <c r="AW242" s="2" t="str">
        <f t="shared" si="69"/>
        <v/>
      </c>
      <c r="AX242" s="2" t="str">
        <f t="shared" si="80"/>
        <v/>
      </c>
    </row>
    <row r="243" spans="1:50" x14ac:dyDescent="0.25">
      <c r="A243" s="751">
        <v>235</v>
      </c>
      <c r="B243" s="753"/>
      <c r="C243" s="754"/>
      <c r="D243" s="754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AF243" s="2">
        <f t="shared" si="70"/>
        <v>0</v>
      </c>
      <c r="AG243" s="2" t="str">
        <f t="shared" si="64"/>
        <v/>
      </c>
      <c r="AH243" s="2" t="str">
        <f t="shared" si="65"/>
        <v/>
      </c>
      <c r="AI243" s="2" t="str">
        <f t="shared" si="71"/>
        <v/>
      </c>
      <c r="AJ243" s="2" t="str">
        <f t="shared" si="72"/>
        <v/>
      </c>
      <c r="AK243" s="2" t="e">
        <f t="shared" si="73"/>
        <v>#VALUE!</v>
      </c>
      <c r="AL243" s="2" t="str">
        <f t="shared" si="74"/>
        <v/>
      </c>
      <c r="AM243" s="2" t="str">
        <f t="shared" si="75"/>
        <v/>
      </c>
      <c r="AN243" s="2" t="str">
        <f t="shared" si="76"/>
        <v/>
      </c>
      <c r="AO243" s="2" t="str">
        <f t="shared" si="78"/>
        <v/>
      </c>
      <c r="AP243" s="2" t="str">
        <f t="shared" si="66"/>
        <v/>
      </c>
      <c r="AQ243" s="2" t="str">
        <f t="shared" si="77"/>
        <v/>
      </c>
      <c r="AT243" s="2" t="str">
        <f t="shared" si="79"/>
        <v/>
      </c>
      <c r="AU243" s="2" t="str">
        <f t="shared" si="67"/>
        <v/>
      </c>
      <c r="AV243" s="2" t="str">
        <f t="shared" si="68"/>
        <v/>
      </c>
      <c r="AW243" s="2" t="str">
        <f t="shared" si="69"/>
        <v/>
      </c>
      <c r="AX243" s="2" t="str">
        <f t="shared" si="80"/>
        <v/>
      </c>
    </row>
    <row r="244" spans="1:50" x14ac:dyDescent="0.25">
      <c r="A244" s="751">
        <v>236</v>
      </c>
      <c r="B244" s="753"/>
      <c r="C244" s="754"/>
      <c r="D244" s="754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AF244" s="2">
        <f t="shared" si="70"/>
        <v>0</v>
      </c>
      <c r="AG244" s="2" t="str">
        <f t="shared" si="64"/>
        <v/>
      </c>
      <c r="AH244" s="2" t="str">
        <f t="shared" si="65"/>
        <v/>
      </c>
      <c r="AI244" s="2" t="str">
        <f t="shared" si="71"/>
        <v/>
      </c>
      <c r="AJ244" s="2" t="str">
        <f t="shared" si="72"/>
        <v/>
      </c>
      <c r="AK244" s="2" t="e">
        <f t="shared" si="73"/>
        <v>#VALUE!</v>
      </c>
      <c r="AL244" s="2" t="str">
        <f t="shared" si="74"/>
        <v/>
      </c>
      <c r="AM244" s="2" t="str">
        <f t="shared" si="75"/>
        <v/>
      </c>
      <c r="AN244" s="2" t="str">
        <f t="shared" si="76"/>
        <v/>
      </c>
      <c r="AO244" s="2" t="str">
        <f t="shared" si="78"/>
        <v/>
      </c>
      <c r="AP244" s="2" t="str">
        <f t="shared" si="66"/>
        <v/>
      </c>
      <c r="AQ244" s="2" t="str">
        <f t="shared" si="77"/>
        <v/>
      </c>
      <c r="AT244" s="2" t="str">
        <f t="shared" si="79"/>
        <v/>
      </c>
      <c r="AU244" s="2" t="str">
        <f t="shared" si="67"/>
        <v/>
      </c>
      <c r="AV244" s="2" t="str">
        <f t="shared" si="68"/>
        <v/>
      </c>
      <c r="AW244" s="2" t="str">
        <f t="shared" si="69"/>
        <v/>
      </c>
      <c r="AX244" s="2" t="str">
        <f t="shared" si="80"/>
        <v/>
      </c>
    </row>
    <row r="245" spans="1:50" x14ac:dyDescent="0.25">
      <c r="A245" s="751">
        <v>237</v>
      </c>
      <c r="B245" s="753"/>
      <c r="C245" s="754"/>
      <c r="D245" s="754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AF245" s="2">
        <f t="shared" si="70"/>
        <v>0</v>
      </c>
      <c r="AG245" s="2" t="str">
        <f t="shared" si="64"/>
        <v/>
      </c>
      <c r="AH245" s="2" t="str">
        <f t="shared" si="65"/>
        <v/>
      </c>
      <c r="AI245" s="2" t="str">
        <f t="shared" si="71"/>
        <v/>
      </c>
      <c r="AJ245" s="2" t="str">
        <f t="shared" si="72"/>
        <v/>
      </c>
      <c r="AK245" s="2" t="e">
        <f t="shared" si="73"/>
        <v>#VALUE!</v>
      </c>
      <c r="AL245" s="2" t="str">
        <f t="shared" si="74"/>
        <v/>
      </c>
      <c r="AM245" s="2" t="str">
        <f t="shared" si="75"/>
        <v/>
      </c>
      <c r="AN245" s="2" t="str">
        <f t="shared" si="76"/>
        <v/>
      </c>
      <c r="AO245" s="2" t="str">
        <f t="shared" si="78"/>
        <v/>
      </c>
      <c r="AP245" s="2" t="str">
        <f t="shared" si="66"/>
        <v/>
      </c>
      <c r="AQ245" s="2" t="str">
        <f t="shared" si="77"/>
        <v/>
      </c>
      <c r="AT245" s="2" t="str">
        <f t="shared" si="79"/>
        <v/>
      </c>
      <c r="AU245" s="2" t="str">
        <f t="shared" si="67"/>
        <v/>
      </c>
      <c r="AV245" s="2" t="str">
        <f t="shared" si="68"/>
        <v/>
      </c>
      <c r="AW245" s="2" t="str">
        <f t="shared" si="69"/>
        <v/>
      </c>
      <c r="AX245" s="2" t="str">
        <f t="shared" si="80"/>
        <v/>
      </c>
    </row>
    <row r="246" spans="1:50" x14ac:dyDescent="0.25">
      <c r="A246" s="751">
        <v>238</v>
      </c>
      <c r="B246" s="753"/>
      <c r="C246" s="754"/>
      <c r="D246" s="754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AF246" s="2">
        <f t="shared" si="70"/>
        <v>0</v>
      </c>
      <c r="AG246" s="2" t="str">
        <f t="shared" si="64"/>
        <v/>
      </c>
      <c r="AH246" s="2" t="str">
        <f t="shared" si="65"/>
        <v/>
      </c>
      <c r="AI246" s="2" t="str">
        <f t="shared" si="71"/>
        <v/>
      </c>
      <c r="AJ246" s="2" t="str">
        <f t="shared" si="72"/>
        <v/>
      </c>
      <c r="AK246" s="2" t="e">
        <f t="shared" si="73"/>
        <v>#VALUE!</v>
      </c>
      <c r="AL246" s="2" t="str">
        <f t="shared" si="74"/>
        <v/>
      </c>
      <c r="AM246" s="2" t="str">
        <f t="shared" si="75"/>
        <v/>
      </c>
      <c r="AN246" s="2" t="str">
        <f t="shared" si="76"/>
        <v/>
      </c>
      <c r="AO246" s="2" t="str">
        <f t="shared" si="78"/>
        <v/>
      </c>
      <c r="AP246" s="2" t="str">
        <f t="shared" si="66"/>
        <v/>
      </c>
      <c r="AQ246" s="2" t="str">
        <f t="shared" si="77"/>
        <v/>
      </c>
      <c r="AT246" s="2" t="str">
        <f t="shared" si="79"/>
        <v/>
      </c>
      <c r="AU246" s="2" t="str">
        <f t="shared" si="67"/>
        <v/>
      </c>
      <c r="AV246" s="2" t="str">
        <f t="shared" si="68"/>
        <v/>
      </c>
      <c r="AW246" s="2" t="str">
        <f t="shared" si="69"/>
        <v/>
      </c>
      <c r="AX246" s="2" t="str">
        <f t="shared" si="80"/>
        <v/>
      </c>
    </row>
    <row r="247" spans="1:50" x14ac:dyDescent="0.25">
      <c r="A247" s="751">
        <v>239</v>
      </c>
      <c r="B247" s="753"/>
      <c r="C247" s="754"/>
      <c r="D247" s="754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AF247" s="2">
        <f t="shared" si="70"/>
        <v>0</v>
      </c>
      <c r="AG247" s="2" t="str">
        <f t="shared" si="64"/>
        <v/>
      </c>
      <c r="AH247" s="2" t="str">
        <f t="shared" si="65"/>
        <v/>
      </c>
      <c r="AI247" s="2" t="str">
        <f t="shared" si="71"/>
        <v/>
      </c>
      <c r="AJ247" s="2" t="str">
        <f t="shared" si="72"/>
        <v/>
      </c>
      <c r="AK247" s="2" t="e">
        <f t="shared" si="73"/>
        <v>#VALUE!</v>
      </c>
      <c r="AL247" s="2" t="str">
        <f t="shared" si="74"/>
        <v/>
      </c>
      <c r="AM247" s="2" t="str">
        <f t="shared" si="75"/>
        <v/>
      </c>
      <c r="AN247" s="2" t="str">
        <f t="shared" si="76"/>
        <v/>
      </c>
      <c r="AO247" s="2" t="str">
        <f t="shared" si="78"/>
        <v/>
      </c>
      <c r="AP247" s="2" t="str">
        <f t="shared" si="66"/>
        <v/>
      </c>
      <c r="AQ247" s="2" t="str">
        <f t="shared" si="77"/>
        <v/>
      </c>
      <c r="AT247" s="2" t="str">
        <f t="shared" si="79"/>
        <v/>
      </c>
      <c r="AU247" s="2" t="str">
        <f t="shared" si="67"/>
        <v/>
      </c>
      <c r="AV247" s="2" t="str">
        <f t="shared" si="68"/>
        <v/>
      </c>
      <c r="AW247" s="2" t="str">
        <f t="shared" si="69"/>
        <v/>
      </c>
      <c r="AX247" s="2" t="str">
        <f t="shared" si="80"/>
        <v/>
      </c>
    </row>
    <row r="248" spans="1:50" x14ac:dyDescent="0.25">
      <c r="A248" s="751">
        <v>240</v>
      </c>
      <c r="B248" s="753"/>
      <c r="C248" s="754"/>
      <c r="D248" s="754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AF248" s="2">
        <f t="shared" si="70"/>
        <v>0</v>
      </c>
      <c r="AG248" s="2" t="str">
        <f t="shared" si="64"/>
        <v/>
      </c>
      <c r="AH248" s="2" t="str">
        <f t="shared" si="65"/>
        <v/>
      </c>
      <c r="AI248" s="2" t="str">
        <f t="shared" si="71"/>
        <v/>
      </c>
      <c r="AJ248" s="2" t="str">
        <f t="shared" si="72"/>
        <v/>
      </c>
      <c r="AK248" s="2" t="e">
        <f t="shared" si="73"/>
        <v>#VALUE!</v>
      </c>
      <c r="AL248" s="2" t="str">
        <f t="shared" si="74"/>
        <v/>
      </c>
      <c r="AM248" s="2" t="str">
        <f t="shared" si="75"/>
        <v/>
      </c>
      <c r="AN248" s="2" t="str">
        <f t="shared" si="76"/>
        <v/>
      </c>
      <c r="AO248" s="2" t="str">
        <f t="shared" si="78"/>
        <v/>
      </c>
      <c r="AP248" s="2" t="str">
        <f t="shared" si="66"/>
        <v/>
      </c>
      <c r="AQ248" s="2" t="str">
        <f t="shared" si="77"/>
        <v/>
      </c>
      <c r="AT248" s="2" t="str">
        <f t="shared" si="79"/>
        <v/>
      </c>
      <c r="AU248" s="2" t="str">
        <f t="shared" si="67"/>
        <v/>
      </c>
      <c r="AV248" s="2" t="str">
        <f t="shared" si="68"/>
        <v/>
      </c>
      <c r="AW248" s="2" t="str">
        <f t="shared" si="69"/>
        <v/>
      </c>
      <c r="AX248" s="2" t="str">
        <f t="shared" si="80"/>
        <v/>
      </c>
    </row>
    <row r="249" spans="1:50" x14ac:dyDescent="0.25">
      <c r="A249" s="751">
        <v>241</v>
      </c>
      <c r="B249" s="753"/>
      <c r="C249" s="754"/>
      <c r="D249" s="754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AF249" s="2">
        <f t="shared" si="70"/>
        <v>0</v>
      </c>
      <c r="AG249" s="2" t="str">
        <f t="shared" si="64"/>
        <v/>
      </c>
      <c r="AH249" s="2" t="str">
        <f t="shared" si="65"/>
        <v/>
      </c>
      <c r="AI249" s="2" t="str">
        <f t="shared" si="71"/>
        <v/>
      </c>
      <c r="AJ249" s="2" t="str">
        <f t="shared" si="72"/>
        <v/>
      </c>
      <c r="AK249" s="2" t="e">
        <f t="shared" si="73"/>
        <v>#VALUE!</v>
      </c>
      <c r="AL249" s="2" t="str">
        <f t="shared" si="74"/>
        <v/>
      </c>
      <c r="AM249" s="2" t="str">
        <f t="shared" si="75"/>
        <v/>
      </c>
      <c r="AN249" s="2" t="str">
        <f t="shared" si="76"/>
        <v/>
      </c>
      <c r="AO249" s="2" t="str">
        <f t="shared" si="78"/>
        <v/>
      </c>
      <c r="AP249" s="2" t="str">
        <f t="shared" si="66"/>
        <v/>
      </c>
      <c r="AQ249" s="2" t="str">
        <f t="shared" si="77"/>
        <v/>
      </c>
      <c r="AT249" s="2" t="str">
        <f t="shared" si="79"/>
        <v/>
      </c>
      <c r="AU249" s="2" t="str">
        <f t="shared" si="67"/>
        <v/>
      </c>
      <c r="AV249" s="2" t="str">
        <f t="shared" si="68"/>
        <v/>
      </c>
      <c r="AW249" s="2" t="str">
        <f t="shared" si="69"/>
        <v/>
      </c>
      <c r="AX249" s="2" t="str">
        <f t="shared" si="80"/>
        <v/>
      </c>
    </row>
    <row r="250" spans="1:50" x14ac:dyDescent="0.25">
      <c r="A250" s="751">
        <v>242</v>
      </c>
      <c r="B250" s="753"/>
      <c r="C250" s="754"/>
      <c r="D250" s="754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AF250" s="2">
        <f t="shared" si="70"/>
        <v>0</v>
      </c>
      <c r="AG250" s="2" t="str">
        <f t="shared" si="64"/>
        <v/>
      </c>
      <c r="AH250" s="2" t="str">
        <f t="shared" si="65"/>
        <v/>
      </c>
      <c r="AI250" s="2" t="str">
        <f t="shared" si="71"/>
        <v/>
      </c>
      <c r="AJ250" s="2" t="str">
        <f t="shared" si="72"/>
        <v/>
      </c>
      <c r="AK250" s="2" t="e">
        <f t="shared" si="73"/>
        <v>#VALUE!</v>
      </c>
      <c r="AL250" s="2" t="str">
        <f t="shared" si="74"/>
        <v/>
      </c>
      <c r="AM250" s="2" t="str">
        <f t="shared" si="75"/>
        <v/>
      </c>
      <c r="AN250" s="2" t="str">
        <f t="shared" si="76"/>
        <v/>
      </c>
      <c r="AO250" s="2" t="str">
        <f t="shared" si="78"/>
        <v/>
      </c>
      <c r="AP250" s="2" t="str">
        <f t="shared" si="66"/>
        <v/>
      </c>
      <c r="AQ250" s="2" t="str">
        <f t="shared" si="77"/>
        <v/>
      </c>
      <c r="AT250" s="2" t="str">
        <f t="shared" si="79"/>
        <v/>
      </c>
      <c r="AU250" s="2" t="str">
        <f t="shared" si="67"/>
        <v/>
      </c>
      <c r="AV250" s="2" t="str">
        <f t="shared" si="68"/>
        <v/>
      </c>
      <c r="AW250" s="2" t="str">
        <f t="shared" si="69"/>
        <v/>
      </c>
      <c r="AX250" s="2" t="str">
        <f t="shared" si="80"/>
        <v/>
      </c>
    </row>
    <row r="251" spans="1:50" x14ac:dyDescent="0.25">
      <c r="A251" s="751">
        <v>243</v>
      </c>
      <c r="B251" s="753"/>
      <c r="C251" s="754"/>
      <c r="D251" s="754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AF251" s="2">
        <f t="shared" si="70"/>
        <v>0</v>
      </c>
      <c r="AG251" s="2" t="str">
        <f t="shared" si="64"/>
        <v/>
      </c>
      <c r="AH251" s="2" t="str">
        <f t="shared" si="65"/>
        <v/>
      </c>
      <c r="AI251" s="2" t="str">
        <f t="shared" si="71"/>
        <v/>
      </c>
      <c r="AJ251" s="2" t="str">
        <f t="shared" si="72"/>
        <v/>
      </c>
      <c r="AK251" s="2" t="e">
        <f t="shared" si="73"/>
        <v>#VALUE!</v>
      </c>
      <c r="AL251" s="2" t="str">
        <f t="shared" si="74"/>
        <v/>
      </c>
      <c r="AM251" s="2" t="str">
        <f t="shared" si="75"/>
        <v/>
      </c>
      <c r="AN251" s="2" t="str">
        <f t="shared" si="76"/>
        <v/>
      </c>
      <c r="AO251" s="2" t="str">
        <f t="shared" si="78"/>
        <v/>
      </c>
      <c r="AP251" s="2" t="str">
        <f t="shared" si="66"/>
        <v/>
      </c>
      <c r="AQ251" s="2" t="str">
        <f t="shared" si="77"/>
        <v/>
      </c>
      <c r="AT251" s="2" t="str">
        <f t="shared" si="79"/>
        <v/>
      </c>
      <c r="AU251" s="2" t="str">
        <f t="shared" si="67"/>
        <v/>
      </c>
      <c r="AV251" s="2" t="str">
        <f t="shared" si="68"/>
        <v/>
      </c>
      <c r="AW251" s="2" t="str">
        <f t="shared" si="69"/>
        <v/>
      </c>
      <c r="AX251" s="2" t="str">
        <f t="shared" si="80"/>
        <v/>
      </c>
    </row>
    <row r="252" spans="1:50" x14ac:dyDescent="0.25">
      <c r="A252" s="751">
        <v>244</v>
      </c>
      <c r="B252" s="753"/>
      <c r="C252" s="754"/>
      <c r="D252" s="754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AF252" s="2">
        <f t="shared" si="70"/>
        <v>0</v>
      </c>
      <c r="AG252" s="2" t="str">
        <f t="shared" si="64"/>
        <v/>
      </c>
      <c r="AH252" s="2" t="str">
        <f t="shared" si="65"/>
        <v/>
      </c>
      <c r="AI252" s="2" t="str">
        <f t="shared" si="71"/>
        <v/>
      </c>
      <c r="AJ252" s="2" t="str">
        <f t="shared" si="72"/>
        <v/>
      </c>
      <c r="AK252" s="2" t="e">
        <f t="shared" si="73"/>
        <v>#VALUE!</v>
      </c>
      <c r="AL252" s="2" t="str">
        <f t="shared" si="74"/>
        <v/>
      </c>
      <c r="AM252" s="2" t="str">
        <f t="shared" si="75"/>
        <v/>
      </c>
      <c r="AN252" s="2" t="str">
        <f t="shared" si="76"/>
        <v/>
      </c>
      <c r="AO252" s="2" t="str">
        <f t="shared" si="78"/>
        <v/>
      </c>
      <c r="AP252" s="2" t="str">
        <f t="shared" si="66"/>
        <v/>
      </c>
      <c r="AQ252" s="2" t="str">
        <f t="shared" si="77"/>
        <v/>
      </c>
      <c r="AT252" s="2" t="str">
        <f t="shared" si="79"/>
        <v/>
      </c>
      <c r="AU252" s="2" t="str">
        <f t="shared" si="67"/>
        <v/>
      </c>
      <c r="AV252" s="2" t="str">
        <f t="shared" si="68"/>
        <v/>
      </c>
      <c r="AW252" s="2" t="str">
        <f t="shared" si="69"/>
        <v/>
      </c>
      <c r="AX252" s="2" t="str">
        <f t="shared" si="80"/>
        <v/>
      </c>
    </row>
    <row r="253" spans="1:50" x14ac:dyDescent="0.25">
      <c r="A253" s="751">
        <v>245</v>
      </c>
      <c r="B253" s="753"/>
      <c r="C253" s="754"/>
      <c r="D253" s="754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AF253" s="2">
        <f t="shared" si="70"/>
        <v>0</v>
      </c>
      <c r="AG253" s="2" t="str">
        <f t="shared" si="64"/>
        <v/>
      </c>
      <c r="AH253" s="2" t="str">
        <f t="shared" si="65"/>
        <v/>
      </c>
      <c r="AI253" s="2" t="str">
        <f t="shared" si="71"/>
        <v/>
      </c>
      <c r="AJ253" s="2" t="str">
        <f t="shared" si="72"/>
        <v/>
      </c>
      <c r="AK253" s="2" t="e">
        <f t="shared" si="73"/>
        <v>#VALUE!</v>
      </c>
      <c r="AL253" s="2" t="str">
        <f t="shared" si="74"/>
        <v/>
      </c>
      <c r="AM253" s="2" t="str">
        <f t="shared" si="75"/>
        <v/>
      </c>
      <c r="AN253" s="2" t="str">
        <f t="shared" si="76"/>
        <v/>
      </c>
      <c r="AO253" s="2" t="str">
        <f t="shared" si="78"/>
        <v/>
      </c>
      <c r="AP253" s="2" t="str">
        <f t="shared" si="66"/>
        <v/>
      </c>
      <c r="AQ253" s="2" t="str">
        <f t="shared" si="77"/>
        <v/>
      </c>
      <c r="AT253" s="2" t="str">
        <f t="shared" si="79"/>
        <v/>
      </c>
      <c r="AU253" s="2" t="str">
        <f t="shared" si="67"/>
        <v/>
      </c>
      <c r="AV253" s="2" t="str">
        <f t="shared" si="68"/>
        <v/>
      </c>
      <c r="AW253" s="2" t="str">
        <f t="shared" si="69"/>
        <v/>
      </c>
      <c r="AX253" s="2" t="str">
        <f t="shared" si="80"/>
        <v/>
      </c>
    </row>
    <row r="254" spans="1:50" x14ac:dyDescent="0.25">
      <c r="A254" s="751">
        <v>246</v>
      </c>
      <c r="B254" s="753"/>
      <c r="C254" s="754"/>
      <c r="D254" s="754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AF254" s="2">
        <f t="shared" si="70"/>
        <v>0</v>
      </c>
      <c r="AG254" s="2" t="str">
        <f t="shared" si="64"/>
        <v/>
      </c>
      <c r="AH254" s="2" t="str">
        <f t="shared" si="65"/>
        <v/>
      </c>
      <c r="AI254" s="2" t="str">
        <f t="shared" si="71"/>
        <v/>
      </c>
      <c r="AJ254" s="2" t="str">
        <f t="shared" si="72"/>
        <v/>
      </c>
      <c r="AK254" s="2" t="e">
        <f t="shared" si="73"/>
        <v>#VALUE!</v>
      </c>
      <c r="AL254" s="2" t="str">
        <f t="shared" si="74"/>
        <v/>
      </c>
      <c r="AM254" s="2" t="str">
        <f t="shared" si="75"/>
        <v/>
      </c>
      <c r="AN254" s="2" t="str">
        <f t="shared" si="76"/>
        <v/>
      </c>
      <c r="AO254" s="2" t="str">
        <f t="shared" si="78"/>
        <v/>
      </c>
      <c r="AP254" s="2" t="str">
        <f t="shared" si="66"/>
        <v/>
      </c>
      <c r="AQ254" s="2" t="str">
        <f t="shared" si="77"/>
        <v/>
      </c>
      <c r="AT254" s="2" t="str">
        <f t="shared" si="79"/>
        <v/>
      </c>
      <c r="AU254" s="2" t="str">
        <f t="shared" si="67"/>
        <v/>
      </c>
      <c r="AV254" s="2" t="str">
        <f t="shared" si="68"/>
        <v/>
      </c>
      <c r="AW254" s="2" t="str">
        <f t="shared" si="69"/>
        <v/>
      </c>
      <c r="AX254" s="2" t="str">
        <f t="shared" si="80"/>
        <v/>
      </c>
    </row>
    <row r="255" spans="1:50" x14ac:dyDescent="0.25">
      <c r="A255" s="751">
        <v>247</v>
      </c>
      <c r="B255" s="753"/>
      <c r="C255" s="754"/>
      <c r="D255" s="754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AF255" s="2">
        <f t="shared" si="70"/>
        <v>0</v>
      </c>
      <c r="AG255" s="2" t="str">
        <f t="shared" si="64"/>
        <v/>
      </c>
      <c r="AH255" s="2" t="str">
        <f t="shared" si="65"/>
        <v/>
      </c>
      <c r="AI255" s="2" t="str">
        <f t="shared" si="71"/>
        <v/>
      </c>
      <c r="AJ255" s="2" t="str">
        <f t="shared" si="72"/>
        <v/>
      </c>
      <c r="AK255" s="2" t="e">
        <f t="shared" si="73"/>
        <v>#VALUE!</v>
      </c>
      <c r="AL255" s="2" t="str">
        <f t="shared" si="74"/>
        <v/>
      </c>
      <c r="AM255" s="2" t="str">
        <f t="shared" si="75"/>
        <v/>
      </c>
      <c r="AN255" s="2" t="str">
        <f t="shared" si="76"/>
        <v/>
      </c>
      <c r="AO255" s="2" t="str">
        <f t="shared" si="78"/>
        <v/>
      </c>
      <c r="AP255" s="2" t="str">
        <f t="shared" si="66"/>
        <v/>
      </c>
      <c r="AQ255" s="2" t="str">
        <f t="shared" si="77"/>
        <v/>
      </c>
      <c r="AT255" s="2" t="str">
        <f t="shared" si="79"/>
        <v/>
      </c>
      <c r="AU255" s="2" t="str">
        <f t="shared" si="67"/>
        <v/>
      </c>
      <c r="AV255" s="2" t="str">
        <f t="shared" si="68"/>
        <v/>
      </c>
      <c r="AW255" s="2" t="str">
        <f t="shared" si="69"/>
        <v/>
      </c>
      <c r="AX255" s="2" t="str">
        <f t="shared" si="80"/>
        <v/>
      </c>
    </row>
    <row r="256" spans="1:50" x14ac:dyDescent="0.25">
      <c r="A256" s="751">
        <v>248</v>
      </c>
      <c r="B256" s="753"/>
      <c r="C256" s="754"/>
      <c r="D256" s="754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AF256" s="2">
        <f t="shared" si="70"/>
        <v>0</v>
      </c>
      <c r="AG256" s="2" t="str">
        <f t="shared" si="64"/>
        <v/>
      </c>
      <c r="AH256" s="2" t="str">
        <f t="shared" si="65"/>
        <v/>
      </c>
      <c r="AI256" s="2" t="str">
        <f t="shared" si="71"/>
        <v/>
      </c>
      <c r="AJ256" s="2" t="str">
        <f t="shared" si="72"/>
        <v/>
      </c>
      <c r="AK256" s="2" t="e">
        <f t="shared" si="73"/>
        <v>#VALUE!</v>
      </c>
      <c r="AL256" s="2" t="str">
        <f t="shared" si="74"/>
        <v/>
      </c>
      <c r="AM256" s="2" t="str">
        <f t="shared" si="75"/>
        <v/>
      </c>
      <c r="AN256" s="2" t="str">
        <f t="shared" si="76"/>
        <v/>
      </c>
      <c r="AO256" s="2" t="str">
        <f t="shared" si="78"/>
        <v/>
      </c>
      <c r="AP256" s="2" t="str">
        <f t="shared" si="66"/>
        <v/>
      </c>
      <c r="AQ256" s="2" t="str">
        <f t="shared" si="77"/>
        <v/>
      </c>
      <c r="AT256" s="2" t="str">
        <f t="shared" si="79"/>
        <v/>
      </c>
      <c r="AU256" s="2" t="str">
        <f t="shared" si="67"/>
        <v/>
      </c>
      <c r="AV256" s="2" t="str">
        <f t="shared" si="68"/>
        <v/>
      </c>
      <c r="AW256" s="2" t="str">
        <f t="shared" si="69"/>
        <v/>
      </c>
      <c r="AX256" s="2" t="str">
        <f t="shared" si="80"/>
        <v/>
      </c>
    </row>
    <row r="257" spans="1:50" x14ac:dyDescent="0.25">
      <c r="A257" s="751">
        <v>249</v>
      </c>
      <c r="B257" s="753"/>
      <c r="C257" s="754"/>
      <c r="D257" s="754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AF257" s="2">
        <f t="shared" si="70"/>
        <v>0</v>
      </c>
      <c r="AG257" s="2" t="str">
        <f t="shared" si="64"/>
        <v/>
      </c>
      <c r="AH257" s="2" t="str">
        <f t="shared" si="65"/>
        <v/>
      </c>
      <c r="AI257" s="2" t="str">
        <f t="shared" si="71"/>
        <v/>
      </c>
      <c r="AJ257" s="2" t="str">
        <f t="shared" si="72"/>
        <v/>
      </c>
      <c r="AK257" s="2" t="e">
        <f t="shared" si="73"/>
        <v>#VALUE!</v>
      </c>
      <c r="AL257" s="2" t="str">
        <f t="shared" si="74"/>
        <v/>
      </c>
      <c r="AM257" s="2" t="str">
        <f t="shared" si="75"/>
        <v/>
      </c>
      <c r="AN257" s="2" t="str">
        <f t="shared" si="76"/>
        <v/>
      </c>
      <c r="AO257" s="2" t="str">
        <f t="shared" si="78"/>
        <v/>
      </c>
      <c r="AP257" s="2" t="str">
        <f t="shared" si="66"/>
        <v/>
      </c>
      <c r="AQ257" s="2" t="str">
        <f t="shared" si="77"/>
        <v/>
      </c>
      <c r="AT257" s="2" t="str">
        <f t="shared" si="79"/>
        <v/>
      </c>
      <c r="AU257" s="2" t="str">
        <f t="shared" si="67"/>
        <v/>
      </c>
      <c r="AV257" s="2" t="str">
        <f t="shared" si="68"/>
        <v/>
      </c>
      <c r="AW257" s="2" t="str">
        <f t="shared" si="69"/>
        <v/>
      </c>
      <c r="AX257" s="2" t="str">
        <f t="shared" si="80"/>
        <v/>
      </c>
    </row>
    <row r="258" spans="1:50" x14ac:dyDescent="0.25">
      <c r="A258" s="751">
        <v>250</v>
      </c>
      <c r="B258" s="753"/>
      <c r="C258" s="754"/>
      <c r="D258" s="754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AF258" s="2">
        <f t="shared" si="70"/>
        <v>0</v>
      </c>
      <c r="AG258" s="2" t="str">
        <f t="shared" si="64"/>
        <v/>
      </c>
      <c r="AH258" s="2" t="str">
        <f t="shared" si="65"/>
        <v/>
      </c>
      <c r="AI258" s="2" t="str">
        <f t="shared" si="71"/>
        <v/>
      </c>
      <c r="AJ258" s="2" t="str">
        <f t="shared" si="72"/>
        <v/>
      </c>
      <c r="AK258" s="2" t="e">
        <f t="shared" si="73"/>
        <v>#VALUE!</v>
      </c>
      <c r="AL258" s="2" t="str">
        <f t="shared" si="74"/>
        <v/>
      </c>
      <c r="AM258" s="2" t="str">
        <f t="shared" si="75"/>
        <v/>
      </c>
      <c r="AN258" s="2" t="str">
        <f t="shared" si="76"/>
        <v/>
      </c>
      <c r="AO258" s="2" t="str">
        <f t="shared" si="78"/>
        <v/>
      </c>
      <c r="AP258" s="2" t="str">
        <f t="shared" si="66"/>
        <v/>
      </c>
      <c r="AQ258" s="2" t="str">
        <f t="shared" si="77"/>
        <v/>
      </c>
      <c r="AT258" s="2" t="str">
        <f t="shared" si="79"/>
        <v/>
      </c>
      <c r="AU258" s="2" t="str">
        <f t="shared" si="67"/>
        <v/>
      </c>
      <c r="AV258" s="2" t="str">
        <f t="shared" si="68"/>
        <v/>
      </c>
      <c r="AW258" s="2" t="str">
        <f t="shared" si="69"/>
        <v/>
      </c>
      <c r="AX258" s="2" t="str">
        <f t="shared" si="80"/>
        <v/>
      </c>
    </row>
    <row r="259" spans="1:50" x14ac:dyDescent="0.25">
      <c r="A259" s="751">
        <v>251</v>
      </c>
      <c r="B259" s="753"/>
      <c r="C259" s="754"/>
      <c r="D259" s="754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AF259" s="2">
        <f t="shared" si="70"/>
        <v>0</v>
      </c>
      <c r="AG259" s="2" t="str">
        <f t="shared" si="64"/>
        <v/>
      </c>
      <c r="AH259" s="2" t="str">
        <f t="shared" si="65"/>
        <v/>
      </c>
      <c r="AI259" s="2" t="str">
        <f t="shared" si="71"/>
        <v/>
      </c>
      <c r="AJ259" s="2" t="str">
        <f t="shared" si="72"/>
        <v/>
      </c>
      <c r="AK259" s="2" t="e">
        <f t="shared" si="73"/>
        <v>#VALUE!</v>
      </c>
      <c r="AL259" s="2" t="str">
        <f t="shared" si="74"/>
        <v/>
      </c>
      <c r="AM259" s="2" t="str">
        <f t="shared" si="75"/>
        <v/>
      </c>
      <c r="AN259" s="2" t="str">
        <f t="shared" si="76"/>
        <v/>
      </c>
      <c r="AO259" s="2" t="str">
        <f t="shared" si="78"/>
        <v/>
      </c>
      <c r="AP259" s="2" t="str">
        <f t="shared" si="66"/>
        <v/>
      </c>
      <c r="AQ259" s="2" t="str">
        <f t="shared" si="77"/>
        <v/>
      </c>
      <c r="AT259" s="2" t="str">
        <f t="shared" si="79"/>
        <v/>
      </c>
      <c r="AU259" s="2" t="str">
        <f t="shared" si="67"/>
        <v/>
      </c>
      <c r="AV259" s="2" t="str">
        <f t="shared" si="68"/>
        <v/>
      </c>
      <c r="AW259" s="2" t="str">
        <f t="shared" si="69"/>
        <v/>
      </c>
      <c r="AX259" s="2" t="str">
        <f t="shared" si="80"/>
        <v/>
      </c>
    </row>
    <row r="260" spans="1:50" x14ac:dyDescent="0.25">
      <c r="A260" s="751">
        <v>252</v>
      </c>
      <c r="B260" s="753"/>
      <c r="C260" s="754"/>
      <c r="D260" s="754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AF260" s="2">
        <f t="shared" si="70"/>
        <v>0</v>
      </c>
      <c r="AG260" s="2" t="str">
        <f t="shared" si="64"/>
        <v/>
      </c>
      <c r="AH260" s="2" t="str">
        <f t="shared" si="65"/>
        <v/>
      </c>
      <c r="AI260" s="2" t="str">
        <f t="shared" si="71"/>
        <v/>
      </c>
      <c r="AJ260" s="2" t="str">
        <f t="shared" si="72"/>
        <v/>
      </c>
      <c r="AK260" s="2" t="e">
        <f t="shared" si="73"/>
        <v>#VALUE!</v>
      </c>
      <c r="AL260" s="2" t="str">
        <f t="shared" si="74"/>
        <v/>
      </c>
      <c r="AM260" s="2" t="str">
        <f t="shared" si="75"/>
        <v/>
      </c>
      <c r="AN260" s="2" t="str">
        <f t="shared" si="76"/>
        <v/>
      </c>
      <c r="AO260" s="2" t="str">
        <f t="shared" si="78"/>
        <v/>
      </c>
      <c r="AP260" s="2" t="str">
        <f t="shared" si="66"/>
        <v/>
      </c>
      <c r="AQ260" s="2" t="str">
        <f t="shared" si="77"/>
        <v/>
      </c>
      <c r="AT260" s="2" t="str">
        <f t="shared" si="79"/>
        <v/>
      </c>
      <c r="AU260" s="2" t="str">
        <f t="shared" si="67"/>
        <v/>
      </c>
      <c r="AV260" s="2" t="str">
        <f t="shared" si="68"/>
        <v/>
      </c>
      <c r="AW260" s="2" t="str">
        <f t="shared" si="69"/>
        <v/>
      </c>
      <c r="AX260" s="2" t="str">
        <f t="shared" si="80"/>
        <v/>
      </c>
    </row>
    <row r="261" spans="1:50" x14ac:dyDescent="0.25">
      <c r="A261" s="751">
        <v>253</v>
      </c>
      <c r="B261" s="753"/>
      <c r="C261" s="754"/>
      <c r="D261" s="754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AF261" s="2">
        <f t="shared" si="70"/>
        <v>0</v>
      </c>
      <c r="AG261" s="2" t="str">
        <f t="shared" si="64"/>
        <v/>
      </c>
      <c r="AH261" s="2" t="str">
        <f t="shared" si="65"/>
        <v/>
      </c>
      <c r="AI261" s="2" t="str">
        <f t="shared" si="71"/>
        <v/>
      </c>
      <c r="AJ261" s="2" t="str">
        <f t="shared" si="72"/>
        <v/>
      </c>
      <c r="AK261" s="2" t="e">
        <f t="shared" si="73"/>
        <v>#VALUE!</v>
      </c>
      <c r="AL261" s="2" t="str">
        <f t="shared" si="74"/>
        <v/>
      </c>
      <c r="AM261" s="2" t="str">
        <f t="shared" si="75"/>
        <v/>
      </c>
      <c r="AN261" s="2" t="str">
        <f t="shared" si="76"/>
        <v/>
      </c>
      <c r="AO261" s="2" t="str">
        <f t="shared" si="78"/>
        <v/>
      </c>
      <c r="AP261" s="2" t="str">
        <f t="shared" si="66"/>
        <v/>
      </c>
      <c r="AQ261" s="2" t="str">
        <f t="shared" si="77"/>
        <v/>
      </c>
      <c r="AT261" s="2" t="str">
        <f t="shared" si="79"/>
        <v/>
      </c>
      <c r="AU261" s="2" t="str">
        <f t="shared" si="67"/>
        <v/>
      </c>
      <c r="AV261" s="2" t="str">
        <f t="shared" si="68"/>
        <v/>
      </c>
      <c r="AW261" s="2" t="str">
        <f t="shared" si="69"/>
        <v/>
      </c>
      <c r="AX261" s="2" t="str">
        <f t="shared" si="80"/>
        <v/>
      </c>
    </row>
    <row r="262" spans="1:50" x14ac:dyDescent="0.25">
      <c r="A262" s="751">
        <v>254</v>
      </c>
      <c r="B262" s="753"/>
      <c r="C262" s="754"/>
      <c r="D262" s="754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AF262" s="2">
        <f t="shared" si="70"/>
        <v>0</v>
      </c>
      <c r="AG262" s="2" t="str">
        <f t="shared" si="64"/>
        <v/>
      </c>
      <c r="AH262" s="2" t="str">
        <f t="shared" si="65"/>
        <v/>
      </c>
      <c r="AI262" s="2" t="str">
        <f t="shared" si="71"/>
        <v/>
      </c>
      <c r="AJ262" s="2" t="str">
        <f t="shared" si="72"/>
        <v/>
      </c>
      <c r="AK262" s="2" t="e">
        <f t="shared" si="73"/>
        <v>#VALUE!</v>
      </c>
      <c r="AL262" s="2" t="str">
        <f t="shared" si="74"/>
        <v/>
      </c>
      <c r="AM262" s="2" t="str">
        <f t="shared" si="75"/>
        <v/>
      </c>
      <c r="AN262" s="2" t="str">
        <f t="shared" si="76"/>
        <v/>
      </c>
      <c r="AO262" s="2" t="str">
        <f t="shared" si="78"/>
        <v/>
      </c>
      <c r="AP262" s="2" t="str">
        <f t="shared" si="66"/>
        <v/>
      </c>
      <c r="AQ262" s="2" t="str">
        <f t="shared" si="77"/>
        <v/>
      </c>
      <c r="AT262" s="2" t="str">
        <f t="shared" si="79"/>
        <v/>
      </c>
      <c r="AU262" s="2" t="str">
        <f t="shared" si="67"/>
        <v/>
      </c>
      <c r="AV262" s="2" t="str">
        <f t="shared" si="68"/>
        <v/>
      </c>
      <c r="AW262" s="2" t="str">
        <f t="shared" si="69"/>
        <v/>
      </c>
      <c r="AX262" s="2" t="str">
        <f t="shared" si="80"/>
        <v/>
      </c>
    </row>
    <row r="263" spans="1:50" x14ac:dyDescent="0.25">
      <c r="A263" s="751">
        <v>255</v>
      </c>
      <c r="B263" s="753"/>
      <c r="C263" s="754"/>
      <c r="D263" s="754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AF263" s="2">
        <f t="shared" si="70"/>
        <v>0</v>
      </c>
      <c r="AG263" s="2" t="str">
        <f t="shared" si="64"/>
        <v/>
      </c>
      <c r="AH263" s="2" t="str">
        <f t="shared" si="65"/>
        <v/>
      </c>
      <c r="AI263" s="2" t="str">
        <f t="shared" si="71"/>
        <v/>
      </c>
      <c r="AJ263" s="2" t="str">
        <f t="shared" si="72"/>
        <v/>
      </c>
      <c r="AK263" s="2" t="e">
        <f t="shared" si="73"/>
        <v>#VALUE!</v>
      </c>
      <c r="AL263" s="2" t="str">
        <f t="shared" si="74"/>
        <v/>
      </c>
      <c r="AM263" s="2" t="str">
        <f t="shared" si="75"/>
        <v/>
      </c>
      <c r="AN263" s="2" t="str">
        <f t="shared" si="76"/>
        <v/>
      </c>
      <c r="AO263" s="2" t="str">
        <f t="shared" si="78"/>
        <v/>
      </c>
      <c r="AP263" s="2" t="str">
        <f t="shared" si="66"/>
        <v/>
      </c>
      <c r="AQ263" s="2" t="str">
        <f t="shared" si="77"/>
        <v/>
      </c>
      <c r="AT263" s="2" t="str">
        <f t="shared" si="79"/>
        <v/>
      </c>
      <c r="AU263" s="2" t="str">
        <f t="shared" si="67"/>
        <v/>
      </c>
      <c r="AV263" s="2" t="str">
        <f t="shared" si="68"/>
        <v/>
      </c>
      <c r="AW263" s="2" t="str">
        <f t="shared" si="69"/>
        <v/>
      </c>
      <c r="AX263" s="2" t="str">
        <f t="shared" si="80"/>
        <v/>
      </c>
    </row>
    <row r="264" spans="1:50" x14ac:dyDescent="0.25">
      <c r="A264" s="751">
        <v>256</v>
      </c>
      <c r="B264" s="753"/>
      <c r="C264" s="754"/>
      <c r="D264" s="754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AF264" s="2">
        <f t="shared" si="70"/>
        <v>0</v>
      </c>
      <c r="AG264" s="2" t="str">
        <f t="shared" si="64"/>
        <v/>
      </c>
      <c r="AH264" s="2" t="str">
        <f t="shared" si="65"/>
        <v/>
      </c>
      <c r="AI264" s="2" t="str">
        <f t="shared" si="71"/>
        <v/>
      </c>
      <c r="AJ264" s="2" t="str">
        <f t="shared" si="72"/>
        <v/>
      </c>
      <c r="AK264" s="2" t="e">
        <f t="shared" si="73"/>
        <v>#VALUE!</v>
      </c>
      <c r="AL264" s="2" t="str">
        <f t="shared" si="74"/>
        <v/>
      </c>
      <c r="AM264" s="2" t="str">
        <f t="shared" si="75"/>
        <v/>
      </c>
      <c r="AN264" s="2" t="str">
        <f t="shared" si="76"/>
        <v/>
      </c>
      <c r="AO264" s="2" t="str">
        <f t="shared" si="78"/>
        <v/>
      </c>
      <c r="AP264" s="2" t="str">
        <f t="shared" si="66"/>
        <v/>
      </c>
      <c r="AQ264" s="2" t="str">
        <f t="shared" si="77"/>
        <v/>
      </c>
      <c r="AT264" s="2" t="str">
        <f t="shared" si="79"/>
        <v/>
      </c>
      <c r="AU264" s="2" t="str">
        <f t="shared" si="67"/>
        <v/>
      </c>
      <c r="AV264" s="2" t="str">
        <f t="shared" si="68"/>
        <v/>
      </c>
      <c r="AW264" s="2" t="str">
        <f t="shared" si="69"/>
        <v/>
      </c>
      <c r="AX264" s="2" t="str">
        <f t="shared" si="80"/>
        <v/>
      </c>
    </row>
    <row r="265" spans="1:50" x14ac:dyDescent="0.25">
      <c r="A265" s="751">
        <v>257</v>
      </c>
      <c r="B265" s="753"/>
      <c r="C265" s="754"/>
      <c r="D265" s="754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AF265" s="2">
        <f t="shared" si="70"/>
        <v>0</v>
      </c>
      <c r="AG265" s="2" t="str">
        <f t="shared" ref="AG265:AG328" si="81">IF(AND(B265&lt;&gt;"",C265&lt;&gt;"",D265&lt;&gt;""),_xlfn.RANK.AVG(C265,C:C,1),"")</f>
        <v/>
      </c>
      <c r="AH265" s="2" t="str">
        <f t="shared" ref="AH265:AH328" si="82">IF(AND(B265&lt;&gt;"",C265&lt;&gt;"",D265&lt;&gt;""),_xlfn.RANK.AVG(D265,D:D,1),"")</f>
        <v/>
      </c>
      <c r="AI265" s="2" t="str">
        <f t="shared" si="71"/>
        <v/>
      </c>
      <c r="AJ265" s="2" t="str">
        <f t="shared" si="72"/>
        <v/>
      </c>
      <c r="AK265" s="2" t="e">
        <f t="shared" si="73"/>
        <v>#VALUE!</v>
      </c>
      <c r="AL265" s="2" t="str">
        <f t="shared" si="74"/>
        <v/>
      </c>
      <c r="AM265" s="2" t="str">
        <f t="shared" si="75"/>
        <v/>
      </c>
      <c r="AN265" s="2" t="str">
        <f t="shared" si="76"/>
        <v/>
      </c>
      <c r="AO265" s="2" t="str">
        <f t="shared" si="78"/>
        <v/>
      </c>
      <c r="AP265" s="2" t="str">
        <f t="shared" ref="AP265:AP328" si="83">IF(AO265="","",_xlfn.RANK.AVG(AO265,AO:AO,1))</f>
        <v/>
      </c>
      <c r="AQ265" s="2" t="str">
        <f t="shared" si="77"/>
        <v/>
      </c>
      <c r="AT265" s="2" t="str">
        <f t="shared" si="79"/>
        <v/>
      </c>
      <c r="AU265" s="2" t="str">
        <f t="shared" ref="AU265:AU328" si="84">IF(B265=2,D265,"")</f>
        <v/>
      </c>
      <c r="AV265" s="2" t="str">
        <f t="shared" ref="AV265:AV328" si="85">IF(AND(B265&lt;&gt;"",AT265&lt;&gt;"",AU265&lt;&gt;""),AU265-AT265,"")</f>
        <v/>
      </c>
      <c r="AW265" s="2" t="str">
        <f t="shared" ref="AW265:AW328" si="86">IF(AV265="","",IF(AV265=0,"",ABS(AV265)))</f>
        <v/>
      </c>
      <c r="AX265" s="2" t="str">
        <f t="shared" si="80"/>
        <v/>
      </c>
    </row>
    <row r="266" spans="1:50" x14ac:dyDescent="0.25">
      <c r="A266" s="751">
        <v>258</v>
      </c>
      <c r="B266" s="753"/>
      <c r="C266" s="754"/>
      <c r="D266" s="754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AF266" s="2">
        <f t="shared" ref="AF266:AF329" si="87">C266-D266</f>
        <v>0</v>
      </c>
      <c r="AG266" s="2" t="str">
        <f t="shared" si="81"/>
        <v/>
      </c>
      <c r="AH266" s="2" t="str">
        <f t="shared" si="82"/>
        <v/>
      </c>
      <c r="AI266" s="2" t="str">
        <f t="shared" ref="AI266:AI329" si="88">IF(AND(AG266&lt;&gt;"",AH266&lt;&gt;""),D266-C266,"")</f>
        <v/>
      </c>
      <c r="AJ266" s="2" t="str">
        <f t="shared" ref="AJ266:AJ329" si="89">IF(OR(B266&lt;&gt;"",C266&lt;&gt;"",D266&lt;&gt;""),D266-C266,"")</f>
        <v/>
      </c>
      <c r="AK266" s="2" t="e">
        <f t="shared" ref="AK266:AK329" si="90">_xlfn.RANK.AVG(AJ266,AJ:AJ,1)</f>
        <v>#VALUE!</v>
      </c>
      <c r="AL266" s="2" t="str">
        <f t="shared" ref="AL266:AL329" si="91">IF(B266=1,C266,"")</f>
        <v/>
      </c>
      <c r="AM266" s="2" t="str">
        <f t="shared" ref="AM266:AM329" si="92">IF(B266=1,D266,"")</f>
        <v/>
      </c>
      <c r="AN266" s="2" t="str">
        <f t="shared" ref="AN266:AN329" si="93">IF(AND(B266&lt;&gt;"",AL266&lt;&gt;"",AM266&lt;&gt;""),AM266-AL266,"")</f>
        <v/>
      </c>
      <c r="AO266" s="2" t="str">
        <f t="shared" si="78"/>
        <v/>
      </c>
      <c r="AP266" s="2" t="str">
        <f t="shared" si="83"/>
        <v/>
      </c>
      <c r="AQ266" s="2" t="str">
        <f t="shared" ref="AQ266:AQ329" si="94">IF(AN266=0,0,IF(AN266&lt;0,-AP266,IF(AN266&gt;0,AP266,"")))</f>
        <v/>
      </c>
      <c r="AT266" s="2" t="str">
        <f t="shared" si="79"/>
        <v/>
      </c>
      <c r="AU266" s="2" t="str">
        <f t="shared" si="84"/>
        <v/>
      </c>
      <c r="AV266" s="2" t="str">
        <f t="shared" si="85"/>
        <v/>
      </c>
      <c r="AW266" s="2" t="str">
        <f t="shared" si="86"/>
        <v/>
      </c>
      <c r="AX266" s="2" t="str">
        <f t="shared" si="80"/>
        <v/>
      </c>
    </row>
    <row r="267" spans="1:50" x14ac:dyDescent="0.25">
      <c r="A267" s="751">
        <v>259</v>
      </c>
      <c r="B267" s="753"/>
      <c r="C267" s="754"/>
      <c r="D267" s="754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AF267" s="2">
        <f t="shared" si="87"/>
        <v>0</v>
      </c>
      <c r="AG267" s="2" t="str">
        <f t="shared" si="81"/>
        <v/>
      </c>
      <c r="AH267" s="2" t="str">
        <f t="shared" si="82"/>
        <v/>
      </c>
      <c r="AI267" s="2" t="str">
        <f t="shared" si="88"/>
        <v/>
      </c>
      <c r="AJ267" s="2" t="str">
        <f t="shared" si="89"/>
        <v/>
      </c>
      <c r="AK267" s="2" t="e">
        <f t="shared" si="90"/>
        <v>#VALUE!</v>
      </c>
      <c r="AL267" s="2" t="str">
        <f t="shared" si="91"/>
        <v/>
      </c>
      <c r="AM267" s="2" t="str">
        <f t="shared" si="92"/>
        <v/>
      </c>
      <c r="AN267" s="2" t="str">
        <f t="shared" si="93"/>
        <v/>
      </c>
      <c r="AO267" s="2" t="str">
        <f t="shared" ref="AO267:AO330" si="95">IF(AN267="","",IF(AN267=0,"",ABS(AN267)))</f>
        <v/>
      </c>
      <c r="AP267" s="2" t="str">
        <f t="shared" si="83"/>
        <v/>
      </c>
      <c r="AQ267" s="2" t="str">
        <f t="shared" si="94"/>
        <v/>
      </c>
      <c r="AT267" s="2" t="str">
        <f t="shared" si="79"/>
        <v/>
      </c>
      <c r="AU267" s="2" t="str">
        <f t="shared" si="84"/>
        <v/>
      </c>
      <c r="AV267" s="2" t="str">
        <f t="shared" si="85"/>
        <v/>
      </c>
      <c r="AW267" s="2" t="str">
        <f t="shared" si="86"/>
        <v/>
      </c>
      <c r="AX267" s="2" t="str">
        <f t="shared" si="80"/>
        <v/>
      </c>
    </row>
    <row r="268" spans="1:50" x14ac:dyDescent="0.25">
      <c r="A268" s="751">
        <v>260</v>
      </c>
      <c r="B268" s="753"/>
      <c r="C268" s="754"/>
      <c r="D268" s="754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AF268" s="2">
        <f t="shared" si="87"/>
        <v>0</v>
      </c>
      <c r="AG268" s="2" t="str">
        <f t="shared" si="81"/>
        <v/>
      </c>
      <c r="AH268" s="2" t="str">
        <f t="shared" si="82"/>
        <v/>
      </c>
      <c r="AI268" s="2" t="str">
        <f t="shared" si="88"/>
        <v/>
      </c>
      <c r="AJ268" s="2" t="str">
        <f t="shared" si="89"/>
        <v/>
      </c>
      <c r="AK268" s="2" t="e">
        <f t="shared" si="90"/>
        <v>#VALUE!</v>
      </c>
      <c r="AL268" s="2" t="str">
        <f t="shared" si="91"/>
        <v/>
      </c>
      <c r="AM268" s="2" t="str">
        <f t="shared" si="92"/>
        <v/>
      </c>
      <c r="AN268" s="2" t="str">
        <f t="shared" si="93"/>
        <v/>
      </c>
      <c r="AO268" s="2" t="str">
        <f t="shared" si="95"/>
        <v/>
      </c>
      <c r="AP268" s="2" t="str">
        <f t="shared" si="83"/>
        <v/>
      </c>
      <c r="AQ268" s="2" t="str">
        <f t="shared" si="94"/>
        <v/>
      </c>
      <c r="AT268" s="2" t="str">
        <f t="shared" si="79"/>
        <v/>
      </c>
      <c r="AU268" s="2" t="str">
        <f t="shared" si="84"/>
        <v/>
      </c>
      <c r="AV268" s="2" t="str">
        <f t="shared" si="85"/>
        <v/>
      </c>
      <c r="AW268" s="2" t="str">
        <f t="shared" si="86"/>
        <v/>
      </c>
      <c r="AX268" s="2" t="str">
        <f t="shared" si="80"/>
        <v/>
      </c>
    </row>
    <row r="269" spans="1:50" x14ac:dyDescent="0.25">
      <c r="A269" s="751">
        <v>261</v>
      </c>
      <c r="B269" s="753"/>
      <c r="C269" s="754"/>
      <c r="D269" s="754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AF269" s="2">
        <f t="shared" si="87"/>
        <v>0</v>
      </c>
      <c r="AG269" s="2" t="str">
        <f t="shared" si="81"/>
        <v/>
      </c>
      <c r="AH269" s="2" t="str">
        <f t="shared" si="82"/>
        <v/>
      </c>
      <c r="AI269" s="2" t="str">
        <f t="shared" si="88"/>
        <v/>
      </c>
      <c r="AJ269" s="2" t="str">
        <f t="shared" si="89"/>
        <v/>
      </c>
      <c r="AK269" s="2" t="e">
        <f t="shared" si="90"/>
        <v>#VALUE!</v>
      </c>
      <c r="AL269" s="2" t="str">
        <f t="shared" si="91"/>
        <v/>
      </c>
      <c r="AM269" s="2" t="str">
        <f t="shared" si="92"/>
        <v/>
      </c>
      <c r="AN269" s="2" t="str">
        <f t="shared" si="93"/>
        <v/>
      </c>
      <c r="AO269" s="2" t="str">
        <f t="shared" si="95"/>
        <v/>
      </c>
      <c r="AP269" s="2" t="str">
        <f t="shared" si="83"/>
        <v/>
      </c>
      <c r="AQ269" s="2" t="str">
        <f t="shared" si="94"/>
        <v/>
      </c>
      <c r="AT269" s="2" t="str">
        <f t="shared" si="79"/>
        <v/>
      </c>
      <c r="AU269" s="2" t="str">
        <f t="shared" si="84"/>
        <v/>
      </c>
      <c r="AV269" s="2" t="str">
        <f t="shared" si="85"/>
        <v/>
      </c>
      <c r="AW269" s="2" t="str">
        <f t="shared" si="86"/>
        <v/>
      </c>
      <c r="AX269" s="2" t="str">
        <f t="shared" si="80"/>
        <v/>
      </c>
    </row>
    <row r="270" spans="1:50" x14ac:dyDescent="0.25">
      <c r="A270" s="751">
        <v>262</v>
      </c>
      <c r="B270" s="753"/>
      <c r="C270" s="754"/>
      <c r="D270" s="754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AF270" s="2">
        <f t="shared" si="87"/>
        <v>0</v>
      </c>
      <c r="AG270" s="2" t="str">
        <f t="shared" si="81"/>
        <v/>
      </c>
      <c r="AH270" s="2" t="str">
        <f t="shared" si="82"/>
        <v/>
      </c>
      <c r="AI270" s="2" t="str">
        <f t="shared" si="88"/>
        <v/>
      </c>
      <c r="AJ270" s="2" t="str">
        <f t="shared" si="89"/>
        <v/>
      </c>
      <c r="AK270" s="2" t="e">
        <f t="shared" si="90"/>
        <v>#VALUE!</v>
      </c>
      <c r="AL270" s="2" t="str">
        <f t="shared" si="91"/>
        <v/>
      </c>
      <c r="AM270" s="2" t="str">
        <f t="shared" si="92"/>
        <v/>
      </c>
      <c r="AN270" s="2" t="str">
        <f t="shared" si="93"/>
        <v/>
      </c>
      <c r="AO270" s="2" t="str">
        <f t="shared" si="95"/>
        <v/>
      </c>
      <c r="AP270" s="2" t="str">
        <f t="shared" si="83"/>
        <v/>
      </c>
      <c r="AQ270" s="2" t="str">
        <f t="shared" si="94"/>
        <v/>
      </c>
      <c r="AT270" s="2" t="str">
        <f t="shared" si="79"/>
        <v/>
      </c>
      <c r="AU270" s="2" t="str">
        <f t="shared" si="84"/>
        <v/>
      </c>
      <c r="AV270" s="2" t="str">
        <f t="shared" si="85"/>
        <v/>
      </c>
      <c r="AW270" s="2" t="str">
        <f t="shared" si="86"/>
        <v/>
      </c>
      <c r="AX270" s="2" t="str">
        <f t="shared" si="80"/>
        <v/>
      </c>
    </row>
    <row r="271" spans="1:50" x14ac:dyDescent="0.25">
      <c r="A271" s="751">
        <v>263</v>
      </c>
      <c r="B271" s="753"/>
      <c r="C271" s="754"/>
      <c r="D271" s="754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AF271" s="2">
        <f t="shared" si="87"/>
        <v>0</v>
      </c>
      <c r="AG271" s="2" t="str">
        <f t="shared" si="81"/>
        <v/>
      </c>
      <c r="AH271" s="2" t="str">
        <f t="shared" si="82"/>
        <v/>
      </c>
      <c r="AI271" s="2" t="str">
        <f t="shared" si="88"/>
        <v/>
      </c>
      <c r="AJ271" s="2" t="str">
        <f t="shared" si="89"/>
        <v/>
      </c>
      <c r="AK271" s="2" t="e">
        <f t="shared" si="90"/>
        <v>#VALUE!</v>
      </c>
      <c r="AL271" s="2" t="str">
        <f t="shared" si="91"/>
        <v/>
      </c>
      <c r="AM271" s="2" t="str">
        <f t="shared" si="92"/>
        <v/>
      </c>
      <c r="AN271" s="2" t="str">
        <f t="shared" si="93"/>
        <v/>
      </c>
      <c r="AO271" s="2" t="str">
        <f t="shared" si="95"/>
        <v/>
      </c>
      <c r="AP271" s="2" t="str">
        <f t="shared" si="83"/>
        <v/>
      </c>
      <c r="AQ271" s="2" t="str">
        <f t="shared" si="94"/>
        <v/>
      </c>
      <c r="AT271" s="2" t="str">
        <f t="shared" si="79"/>
        <v/>
      </c>
      <c r="AU271" s="2" t="str">
        <f t="shared" si="84"/>
        <v/>
      </c>
      <c r="AV271" s="2" t="str">
        <f t="shared" si="85"/>
        <v/>
      </c>
      <c r="AW271" s="2" t="str">
        <f t="shared" si="86"/>
        <v/>
      </c>
      <c r="AX271" s="2" t="str">
        <f t="shared" si="80"/>
        <v/>
      </c>
    </row>
    <row r="272" spans="1:50" x14ac:dyDescent="0.25">
      <c r="A272" s="751">
        <v>264</v>
      </c>
      <c r="B272" s="753"/>
      <c r="C272" s="754"/>
      <c r="D272" s="754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AF272" s="2">
        <f t="shared" si="87"/>
        <v>0</v>
      </c>
      <c r="AG272" s="2" t="str">
        <f t="shared" si="81"/>
        <v/>
      </c>
      <c r="AH272" s="2" t="str">
        <f t="shared" si="82"/>
        <v/>
      </c>
      <c r="AI272" s="2" t="str">
        <f t="shared" si="88"/>
        <v/>
      </c>
      <c r="AJ272" s="2" t="str">
        <f t="shared" si="89"/>
        <v/>
      </c>
      <c r="AK272" s="2" t="e">
        <f t="shared" si="90"/>
        <v>#VALUE!</v>
      </c>
      <c r="AL272" s="2" t="str">
        <f t="shared" si="91"/>
        <v/>
      </c>
      <c r="AM272" s="2" t="str">
        <f t="shared" si="92"/>
        <v/>
      </c>
      <c r="AN272" s="2" t="str">
        <f t="shared" si="93"/>
        <v/>
      </c>
      <c r="AO272" s="2" t="str">
        <f t="shared" si="95"/>
        <v/>
      </c>
      <c r="AP272" s="2" t="str">
        <f t="shared" si="83"/>
        <v/>
      </c>
      <c r="AQ272" s="2" t="str">
        <f t="shared" si="94"/>
        <v/>
      </c>
      <c r="AT272" s="2" t="str">
        <f t="shared" si="79"/>
        <v/>
      </c>
      <c r="AU272" s="2" t="str">
        <f t="shared" si="84"/>
        <v/>
      </c>
      <c r="AV272" s="2" t="str">
        <f t="shared" si="85"/>
        <v/>
      </c>
      <c r="AW272" s="2" t="str">
        <f t="shared" si="86"/>
        <v/>
      </c>
      <c r="AX272" s="2" t="str">
        <f t="shared" si="80"/>
        <v/>
      </c>
    </row>
    <row r="273" spans="1:50" x14ac:dyDescent="0.25">
      <c r="A273" s="751">
        <v>265</v>
      </c>
      <c r="B273" s="753"/>
      <c r="C273" s="754"/>
      <c r="D273" s="754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AF273" s="2">
        <f t="shared" si="87"/>
        <v>0</v>
      </c>
      <c r="AG273" s="2" t="str">
        <f t="shared" si="81"/>
        <v/>
      </c>
      <c r="AH273" s="2" t="str">
        <f t="shared" si="82"/>
        <v/>
      </c>
      <c r="AI273" s="2" t="str">
        <f t="shared" si="88"/>
        <v/>
      </c>
      <c r="AJ273" s="2" t="str">
        <f t="shared" si="89"/>
        <v/>
      </c>
      <c r="AK273" s="2" t="e">
        <f t="shared" si="90"/>
        <v>#VALUE!</v>
      </c>
      <c r="AL273" s="2" t="str">
        <f t="shared" si="91"/>
        <v/>
      </c>
      <c r="AM273" s="2" t="str">
        <f t="shared" si="92"/>
        <v/>
      </c>
      <c r="AN273" s="2" t="str">
        <f t="shared" si="93"/>
        <v/>
      </c>
      <c r="AO273" s="2" t="str">
        <f t="shared" si="95"/>
        <v/>
      </c>
      <c r="AP273" s="2" t="str">
        <f t="shared" si="83"/>
        <v/>
      </c>
      <c r="AQ273" s="2" t="str">
        <f t="shared" si="94"/>
        <v/>
      </c>
      <c r="AT273" s="2" t="str">
        <f t="shared" si="79"/>
        <v/>
      </c>
      <c r="AU273" s="2" t="str">
        <f t="shared" si="84"/>
        <v/>
      </c>
      <c r="AV273" s="2" t="str">
        <f t="shared" si="85"/>
        <v/>
      </c>
      <c r="AW273" s="2" t="str">
        <f t="shared" si="86"/>
        <v/>
      </c>
      <c r="AX273" s="2" t="str">
        <f t="shared" si="80"/>
        <v/>
      </c>
    </row>
    <row r="274" spans="1:50" x14ac:dyDescent="0.25">
      <c r="A274" s="751">
        <v>266</v>
      </c>
      <c r="B274" s="753"/>
      <c r="C274" s="754"/>
      <c r="D274" s="754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AF274" s="2">
        <f t="shared" si="87"/>
        <v>0</v>
      </c>
      <c r="AG274" s="2" t="str">
        <f t="shared" si="81"/>
        <v/>
      </c>
      <c r="AH274" s="2" t="str">
        <f t="shared" si="82"/>
        <v/>
      </c>
      <c r="AI274" s="2" t="str">
        <f t="shared" si="88"/>
        <v/>
      </c>
      <c r="AJ274" s="2" t="str">
        <f t="shared" si="89"/>
        <v/>
      </c>
      <c r="AK274" s="2" t="e">
        <f t="shared" si="90"/>
        <v>#VALUE!</v>
      </c>
      <c r="AL274" s="2" t="str">
        <f t="shared" si="91"/>
        <v/>
      </c>
      <c r="AM274" s="2" t="str">
        <f t="shared" si="92"/>
        <v/>
      </c>
      <c r="AN274" s="2" t="str">
        <f t="shared" si="93"/>
        <v/>
      </c>
      <c r="AO274" s="2" t="str">
        <f t="shared" si="95"/>
        <v/>
      </c>
      <c r="AP274" s="2" t="str">
        <f t="shared" si="83"/>
        <v/>
      </c>
      <c r="AQ274" s="2" t="str">
        <f t="shared" si="94"/>
        <v/>
      </c>
      <c r="AT274" s="2" t="str">
        <f t="shared" si="79"/>
        <v/>
      </c>
      <c r="AU274" s="2" t="str">
        <f t="shared" si="84"/>
        <v/>
      </c>
      <c r="AV274" s="2" t="str">
        <f t="shared" si="85"/>
        <v/>
      </c>
      <c r="AW274" s="2" t="str">
        <f t="shared" si="86"/>
        <v/>
      </c>
      <c r="AX274" s="2" t="str">
        <f t="shared" si="80"/>
        <v/>
      </c>
    </row>
    <row r="275" spans="1:50" x14ac:dyDescent="0.25">
      <c r="A275" s="751">
        <v>267</v>
      </c>
      <c r="B275" s="753"/>
      <c r="C275" s="754"/>
      <c r="D275" s="754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AF275" s="2">
        <f t="shared" si="87"/>
        <v>0</v>
      </c>
      <c r="AG275" s="2" t="str">
        <f t="shared" si="81"/>
        <v/>
      </c>
      <c r="AH275" s="2" t="str">
        <f t="shared" si="82"/>
        <v/>
      </c>
      <c r="AI275" s="2" t="str">
        <f t="shared" si="88"/>
        <v/>
      </c>
      <c r="AJ275" s="2" t="str">
        <f t="shared" si="89"/>
        <v/>
      </c>
      <c r="AK275" s="2" t="e">
        <f t="shared" si="90"/>
        <v>#VALUE!</v>
      </c>
      <c r="AL275" s="2" t="str">
        <f t="shared" si="91"/>
        <v/>
      </c>
      <c r="AM275" s="2" t="str">
        <f t="shared" si="92"/>
        <v/>
      </c>
      <c r="AN275" s="2" t="str">
        <f t="shared" si="93"/>
        <v/>
      </c>
      <c r="AO275" s="2" t="str">
        <f t="shared" si="95"/>
        <v/>
      </c>
      <c r="AP275" s="2" t="str">
        <f t="shared" si="83"/>
        <v/>
      </c>
      <c r="AQ275" s="2" t="str">
        <f t="shared" si="94"/>
        <v/>
      </c>
      <c r="AT275" s="2" t="str">
        <f t="shared" si="79"/>
        <v/>
      </c>
      <c r="AU275" s="2" t="str">
        <f t="shared" si="84"/>
        <v/>
      </c>
      <c r="AV275" s="2" t="str">
        <f t="shared" si="85"/>
        <v/>
      </c>
      <c r="AW275" s="2" t="str">
        <f t="shared" si="86"/>
        <v/>
      </c>
      <c r="AX275" s="2" t="str">
        <f t="shared" si="80"/>
        <v/>
      </c>
    </row>
    <row r="276" spans="1:50" x14ac:dyDescent="0.25">
      <c r="A276" s="751">
        <v>268</v>
      </c>
      <c r="B276" s="753"/>
      <c r="C276" s="754"/>
      <c r="D276" s="754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AF276" s="2">
        <f t="shared" si="87"/>
        <v>0</v>
      </c>
      <c r="AG276" s="2" t="str">
        <f t="shared" si="81"/>
        <v/>
      </c>
      <c r="AH276" s="2" t="str">
        <f t="shared" si="82"/>
        <v/>
      </c>
      <c r="AI276" s="2" t="str">
        <f t="shared" si="88"/>
        <v/>
      </c>
      <c r="AJ276" s="2" t="str">
        <f t="shared" si="89"/>
        <v/>
      </c>
      <c r="AK276" s="2" t="e">
        <f t="shared" si="90"/>
        <v>#VALUE!</v>
      </c>
      <c r="AL276" s="2" t="str">
        <f t="shared" si="91"/>
        <v/>
      </c>
      <c r="AM276" s="2" t="str">
        <f t="shared" si="92"/>
        <v/>
      </c>
      <c r="AN276" s="2" t="str">
        <f t="shared" si="93"/>
        <v/>
      </c>
      <c r="AO276" s="2" t="str">
        <f t="shared" si="95"/>
        <v/>
      </c>
      <c r="AP276" s="2" t="str">
        <f t="shared" si="83"/>
        <v/>
      </c>
      <c r="AQ276" s="2" t="str">
        <f t="shared" si="94"/>
        <v/>
      </c>
      <c r="AT276" s="2" t="str">
        <f t="shared" ref="AT276:AT339" si="96">IF(B276=2,C276,"")</f>
        <v/>
      </c>
      <c r="AU276" s="2" t="str">
        <f t="shared" si="84"/>
        <v/>
      </c>
      <c r="AV276" s="2" t="str">
        <f t="shared" si="85"/>
        <v/>
      </c>
      <c r="AW276" s="2" t="str">
        <f t="shared" si="86"/>
        <v/>
      </c>
      <c r="AX276" s="2" t="str">
        <f t="shared" si="80"/>
        <v/>
      </c>
    </row>
    <row r="277" spans="1:50" x14ac:dyDescent="0.25">
      <c r="A277" s="751">
        <v>269</v>
      </c>
      <c r="B277" s="753"/>
      <c r="C277" s="754"/>
      <c r="D277" s="754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AF277" s="2">
        <f t="shared" si="87"/>
        <v>0</v>
      </c>
      <c r="AG277" s="2" t="str">
        <f t="shared" si="81"/>
        <v/>
      </c>
      <c r="AH277" s="2" t="str">
        <f t="shared" si="82"/>
        <v/>
      </c>
      <c r="AI277" s="2" t="str">
        <f t="shared" si="88"/>
        <v/>
      </c>
      <c r="AJ277" s="2" t="str">
        <f t="shared" si="89"/>
        <v/>
      </c>
      <c r="AK277" s="2" t="e">
        <f t="shared" si="90"/>
        <v>#VALUE!</v>
      </c>
      <c r="AL277" s="2" t="str">
        <f t="shared" si="91"/>
        <v/>
      </c>
      <c r="AM277" s="2" t="str">
        <f t="shared" si="92"/>
        <v/>
      </c>
      <c r="AN277" s="2" t="str">
        <f t="shared" si="93"/>
        <v/>
      </c>
      <c r="AO277" s="2" t="str">
        <f t="shared" si="95"/>
        <v/>
      </c>
      <c r="AP277" s="2" t="str">
        <f t="shared" si="83"/>
        <v/>
      </c>
      <c r="AQ277" s="2" t="str">
        <f t="shared" si="94"/>
        <v/>
      </c>
      <c r="AT277" s="2" t="str">
        <f t="shared" si="96"/>
        <v/>
      </c>
      <c r="AU277" s="2" t="str">
        <f t="shared" si="84"/>
        <v/>
      </c>
      <c r="AV277" s="2" t="str">
        <f t="shared" si="85"/>
        <v/>
      </c>
      <c r="AW277" s="2" t="str">
        <f t="shared" si="86"/>
        <v/>
      </c>
      <c r="AX277" s="2" t="str">
        <f t="shared" si="80"/>
        <v/>
      </c>
    </row>
    <row r="278" spans="1:50" x14ac:dyDescent="0.25">
      <c r="A278" s="751">
        <v>270</v>
      </c>
      <c r="B278" s="753"/>
      <c r="C278" s="754"/>
      <c r="D278" s="754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AF278" s="2">
        <f t="shared" si="87"/>
        <v>0</v>
      </c>
      <c r="AG278" s="2" t="str">
        <f t="shared" si="81"/>
        <v/>
      </c>
      <c r="AH278" s="2" t="str">
        <f t="shared" si="82"/>
        <v/>
      </c>
      <c r="AI278" s="2" t="str">
        <f t="shared" si="88"/>
        <v/>
      </c>
      <c r="AJ278" s="2" t="str">
        <f t="shared" si="89"/>
        <v/>
      </c>
      <c r="AK278" s="2" t="e">
        <f t="shared" si="90"/>
        <v>#VALUE!</v>
      </c>
      <c r="AL278" s="2" t="str">
        <f t="shared" si="91"/>
        <v/>
      </c>
      <c r="AM278" s="2" t="str">
        <f t="shared" si="92"/>
        <v/>
      </c>
      <c r="AN278" s="2" t="str">
        <f t="shared" si="93"/>
        <v/>
      </c>
      <c r="AO278" s="2" t="str">
        <f t="shared" si="95"/>
        <v/>
      </c>
      <c r="AP278" s="2" t="str">
        <f t="shared" si="83"/>
        <v/>
      </c>
      <c r="AQ278" s="2" t="str">
        <f t="shared" si="94"/>
        <v/>
      </c>
      <c r="AT278" s="2" t="str">
        <f t="shared" si="96"/>
        <v/>
      </c>
      <c r="AU278" s="2" t="str">
        <f t="shared" si="84"/>
        <v/>
      </c>
      <c r="AV278" s="2" t="str">
        <f t="shared" si="85"/>
        <v/>
      </c>
      <c r="AW278" s="2" t="str">
        <f t="shared" si="86"/>
        <v/>
      </c>
      <c r="AX278" s="2" t="str">
        <f t="shared" si="80"/>
        <v/>
      </c>
    </row>
    <row r="279" spans="1:50" x14ac:dyDescent="0.25">
      <c r="A279" s="751">
        <v>271</v>
      </c>
      <c r="B279" s="753"/>
      <c r="C279" s="754"/>
      <c r="D279" s="754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AF279" s="2">
        <f t="shared" si="87"/>
        <v>0</v>
      </c>
      <c r="AG279" s="2" t="str">
        <f t="shared" si="81"/>
        <v/>
      </c>
      <c r="AH279" s="2" t="str">
        <f t="shared" si="82"/>
        <v/>
      </c>
      <c r="AI279" s="2" t="str">
        <f t="shared" si="88"/>
        <v/>
      </c>
      <c r="AJ279" s="2" t="str">
        <f t="shared" si="89"/>
        <v/>
      </c>
      <c r="AK279" s="2" t="e">
        <f t="shared" si="90"/>
        <v>#VALUE!</v>
      </c>
      <c r="AL279" s="2" t="str">
        <f t="shared" si="91"/>
        <v/>
      </c>
      <c r="AM279" s="2" t="str">
        <f t="shared" si="92"/>
        <v/>
      </c>
      <c r="AN279" s="2" t="str">
        <f t="shared" si="93"/>
        <v/>
      </c>
      <c r="AO279" s="2" t="str">
        <f t="shared" si="95"/>
        <v/>
      </c>
      <c r="AP279" s="2" t="str">
        <f t="shared" si="83"/>
        <v/>
      </c>
      <c r="AQ279" s="2" t="str">
        <f t="shared" si="94"/>
        <v/>
      </c>
      <c r="AT279" s="2" t="str">
        <f t="shared" si="96"/>
        <v/>
      </c>
      <c r="AU279" s="2" t="str">
        <f t="shared" si="84"/>
        <v/>
      </c>
      <c r="AV279" s="2" t="str">
        <f t="shared" si="85"/>
        <v/>
      </c>
      <c r="AW279" s="2" t="str">
        <f t="shared" si="86"/>
        <v/>
      </c>
      <c r="AX279" s="2" t="str">
        <f t="shared" si="80"/>
        <v/>
      </c>
    </row>
    <row r="280" spans="1:50" x14ac:dyDescent="0.25">
      <c r="A280" s="751">
        <v>272</v>
      </c>
      <c r="B280" s="753"/>
      <c r="C280" s="754"/>
      <c r="D280" s="754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AF280" s="2">
        <f t="shared" si="87"/>
        <v>0</v>
      </c>
      <c r="AG280" s="2" t="str">
        <f t="shared" si="81"/>
        <v/>
      </c>
      <c r="AH280" s="2" t="str">
        <f t="shared" si="82"/>
        <v/>
      </c>
      <c r="AI280" s="2" t="str">
        <f t="shared" si="88"/>
        <v/>
      </c>
      <c r="AJ280" s="2" t="str">
        <f t="shared" si="89"/>
        <v/>
      </c>
      <c r="AK280" s="2" t="e">
        <f t="shared" si="90"/>
        <v>#VALUE!</v>
      </c>
      <c r="AL280" s="2" t="str">
        <f t="shared" si="91"/>
        <v/>
      </c>
      <c r="AM280" s="2" t="str">
        <f t="shared" si="92"/>
        <v/>
      </c>
      <c r="AN280" s="2" t="str">
        <f t="shared" si="93"/>
        <v/>
      </c>
      <c r="AO280" s="2" t="str">
        <f t="shared" si="95"/>
        <v/>
      </c>
      <c r="AP280" s="2" t="str">
        <f t="shared" si="83"/>
        <v/>
      </c>
      <c r="AQ280" s="2" t="str">
        <f t="shared" si="94"/>
        <v/>
      </c>
      <c r="AT280" s="2" t="str">
        <f t="shared" si="96"/>
        <v/>
      </c>
      <c r="AU280" s="2" t="str">
        <f t="shared" si="84"/>
        <v/>
      </c>
      <c r="AV280" s="2" t="str">
        <f t="shared" si="85"/>
        <v/>
      </c>
      <c r="AW280" s="2" t="str">
        <f t="shared" si="86"/>
        <v/>
      </c>
      <c r="AX280" s="2" t="str">
        <f t="shared" si="80"/>
        <v/>
      </c>
    </row>
    <row r="281" spans="1:50" x14ac:dyDescent="0.25">
      <c r="A281" s="751">
        <v>273</v>
      </c>
      <c r="B281" s="753"/>
      <c r="C281" s="754"/>
      <c r="D281" s="754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AF281" s="2">
        <f t="shared" si="87"/>
        <v>0</v>
      </c>
      <c r="AG281" s="2" t="str">
        <f t="shared" si="81"/>
        <v/>
      </c>
      <c r="AH281" s="2" t="str">
        <f t="shared" si="82"/>
        <v/>
      </c>
      <c r="AI281" s="2" t="str">
        <f t="shared" si="88"/>
        <v/>
      </c>
      <c r="AJ281" s="2" t="str">
        <f t="shared" si="89"/>
        <v/>
      </c>
      <c r="AK281" s="2" t="e">
        <f t="shared" si="90"/>
        <v>#VALUE!</v>
      </c>
      <c r="AL281" s="2" t="str">
        <f t="shared" si="91"/>
        <v/>
      </c>
      <c r="AM281" s="2" t="str">
        <f t="shared" si="92"/>
        <v/>
      </c>
      <c r="AN281" s="2" t="str">
        <f t="shared" si="93"/>
        <v/>
      </c>
      <c r="AO281" s="2" t="str">
        <f t="shared" si="95"/>
        <v/>
      </c>
      <c r="AP281" s="2" t="str">
        <f t="shared" si="83"/>
        <v/>
      </c>
      <c r="AQ281" s="2" t="str">
        <f t="shared" si="94"/>
        <v/>
      </c>
      <c r="AT281" s="2" t="str">
        <f t="shared" si="96"/>
        <v/>
      </c>
      <c r="AU281" s="2" t="str">
        <f t="shared" si="84"/>
        <v/>
      </c>
      <c r="AV281" s="2" t="str">
        <f t="shared" si="85"/>
        <v/>
      </c>
      <c r="AW281" s="2" t="str">
        <f t="shared" si="86"/>
        <v/>
      </c>
      <c r="AX281" s="2" t="str">
        <f t="shared" si="80"/>
        <v/>
      </c>
    </row>
    <row r="282" spans="1:50" x14ac:dyDescent="0.25">
      <c r="A282" s="751">
        <v>274</v>
      </c>
      <c r="B282" s="753"/>
      <c r="C282" s="754"/>
      <c r="D282" s="754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AF282" s="2">
        <f t="shared" si="87"/>
        <v>0</v>
      </c>
      <c r="AG282" s="2" t="str">
        <f t="shared" si="81"/>
        <v/>
      </c>
      <c r="AH282" s="2" t="str">
        <f t="shared" si="82"/>
        <v/>
      </c>
      <c r="AI282" s="2" t="str">
        <f t="shared" si="88"/>
        <v/>
      </c>
      <c r="AJ282" s="2" t="str">
        <f t="shared" si="89"/>
        <v/>
      </c>
      <c r="AK282" s="2" t="e">
        <f t="shared" si="90"/>
        <v>#VALUE!</v>
      </c>
      <c r="AL282" s="2" t="str">
        <f t="shared" si="91"/>
        <v/>
      </c>
      <c r="AM282" s="2" t="str">
        <f t="shared" si="92"/>
        <v/>
      </c>
      <c r="AN282" s="2" t="str">
        <f t="shared" si="93"/>
        <v/>
      </c>
      <c r="AO282" s="2" t="str">
        <f t="shared" si="95"/>
        <v/>
      </c>
      <c r="AP282" s="2" t="str">
        <f t="shared" si="83"/>
        <v/>
      </c>
      <c r="AQ282" s="2" t="str">
        <f t="shared" si="94"/>
        <v/>
      </c>
      <c r="AT282" s="2" t="str">
        <f t="shared" si="96"/>
        <v/>
      </c>
      <c r="AU282" s="2" t="str">
        <f t="shared" si="84"/>
        <v/>
      </c>
      <c r="AV282" s="2" t="str">
        <f t="shared" si="85"/>
        <v/>
      </c>
      <c r="AW282" s="2" t="str">
        <f t="shared" si="86"/>
        <v/>
      </c>
      <c r="AX282" s="2" t="str">
        <f t="shared" ref="AX282:AX345" si="97">IF(AW282="","",_xlfn.RANK.AVG(AW282,AW:AW,1))</f>
        <v/>
      </c>
    </row>
    <row r="283" spans="1:50" x14ac:dyDescent="0.25">
      <c r="A283" s="751">
        <v>275</v>
      </c>
      <c r="B283" s="753"/>
      <c r="C283" s="754"/>
      <c r="D283" s="754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AF283" s="2">
        <f t="shared" si="87"/>
        <v>0</v>
      </c>
      <c r="AG283" s="2" t="str">
        <f t="shared" si="81"/>
        <v/>
      </c>
      <c r="AH283" s="2" t="str">
        <f t="shared" si="82"/>
        <v/>
      </c>
      <c r="AI283" s="2" t="str">
        <f t="shared" si="88"/>
        <v/>
      </c>
      <c r="AJ283" s="2" t="str">
        <f t="shared" si="89"/>
        <v/>
      </c>
      <c r="AK283" s="2" t="e">
        <f t="shared" si="90"/>
        <v>#VALUE!</v>
      </c>
      <c r="AL283" s="2" t="str">
        <f t="shared" si="91"/>
        <v/>
      </c>
      <c r="AM283" s="2" t="str">
        <f t="shared" si="92"/>
        <v/>
      </c>
      <c r="AN283" s="2" t="str">
        <f t="shared" si="93"/>
        <v/>
      </c>
      <c r="AO283" s="2" t="str">
        <f t="shared" si="95"/>
        <v/>
      </c>
      <c r="AP283" s="2" t="str">
        <f t="shared" si="83"/>
        <v/>
      </c>
      <c r="AQ283" s="2" t="str">
        <f t="shared" si="94"/>
        <v/>
      </c>
      <c r="AT283" s="2" t="str">
        <f t="shared" si="96"/>
        <v/>
      </c>
      <c r="AU283" s="2" t="str">
        <f t="shared" si="84"/>
        <v/>
      </c>
      <c r="AV283" s="2" t="str">
        <f t="shared" si="85"/>
        <v/>
      </c>
      <c r="AW283" s="2" t="str">
        <f t="shared" si="86"/>
        <v/>
      </c>
      <c r="AX283" s="2" t="str">
        <f t="shared" si="97"/>
        <v/>
      </c>
    </row>
    <row r="284" spans="1:50" x14ac:dyDescent="0.25">
      <c r="A284" s="751">
        <v>276</v>
      </c>
      <c r="B284" s="753"/>
      <c r="C284" s="754"/>
      <c r="D284" s="754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AF284" s="2">
        <f t="shared" si="87"/>
        <v>0</v>
      </c>
      <c r="AG284" s="2" t="str">
        <f t="shared" si="81"/>
        <v/>
      </c>
      <c r="AH284" s="2" t="str">
        <f t="shared" si="82"/>
        <v/>
      </c>
      <c r="AI284" s="2" t="str">
        <f t="shared" si="88"/>
        <v/>
      </c>
      <c r="AJ284" s="2" t="str">
        <f t="shared" si="89"/>
        <v/>
      </c>
      <c r="AK284" s="2" t="e">
        <f t="shared" si="90"/>
        <v>#VALUE!</v>
      </c>
      <c r="AL284" s="2" t="str">
        <f t="shared" si="91"/>
        <v/>
      </c>
      <c r="AM284" s="2" t="str">
        <f t="shared" si="92"/>
        <v/>
      </c>
      <c r="AN284" s="2" t="str">
        <f t="shared" si="93"/>
        <v/>
      </c>
      <c r="AO284" s="2" t="str">
        <f t="shared" si="95"/>
        <v/>
      </c>
      <c r="AP284" s="2" t="str">
        <f t="shared" si="83"/>
        <v/>
      </c>
      <c r="AQ284" s="2" t="str">
        <f t="shared" si="94"/>
        <v/>
      </c>
      <c r="AT284" s="2" t="str">
        <f t="shared" si="96"/>
        <v/>
      </c>
      <c r="AU284" s="2" t="str">
        <f t="shared" si="84"/>
        <v/>
      </c>
      <c r="AV284" s="2" t="str">
        <f t="shared" si="85"/>
        <v/>
      </c>
      <c r="AW284" s="2" t="str">
        <f t="shared" si="86"/>
        <v/>
      </c>
      <c r="AX284" s="2" t="str">
        <f t="shared" si="97"/>
        <v/>
      </c>
    </row>
    <row r="285" spans="1:50" x14ac:dyDescent="0.25">
      <c r="A285" s="751">
        <v>277</v>
      </c>
      <c r="B285" s="753"/>
      <c r="C285" s="754"/>
      <c r="D285" s="754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AF285" s="2">
        <f t="shared" si="87"/>
        <v>0</v>
      </c>
      <c r="AG285" s="2" t="str">
        <f t="shared" si="81"/>
        <v/>
      </c>
      <c r="AH285" s="2" t="str">
        <f t="shared" si="82"/>
        <v/>
      </c>
      <c r="AI285" s="2" t="str">
        <f t="shared" si="88"/>
        <v/>
      </c>
      <c r="AJ285" s="2" t="str">
        <f t="shared" si="89"/>
        <v/>
      </c>
      <c r="AK285" s="2" t="e">
        <f t="shared" si="90"/>
        <v>#VALUE!</v>
      </c>
      <c r="AL285" s="2" t="str">
        <f t="shared" si="91"/>
        <v/>
      </c>
      <c r="AM285" s="2" t="str">
        <f t="shared" si="92"/>
        <v/>
      </c>
      <c r="AN285" s="2" t="str">
        <f t="shared" si="93"/>
        <v/>
      </c>
      <c r="AO285" s="2" t="str">
        <f t="shared" si="95"/>
        <v/>
      </c>
      <c r="AP285" s="2" t="str">
        <f t="shared" si="83"/>
        <v/>
      </c>
      <c r="AQ285" s="2" t="str">
        <f t="shared" si="94"/>
        <v/>
      </c>
      <c r="AT285" s="2" t="str">
        <f t="shared" si="96"/>
        <v/>
      </c>
      <c r="AU285" s="2" t="str">
        <f t="shared" si="84"/>
        <v/>
      </c>
      <c r="AV285" s="2" t="str">
        <f t="shared" si="85"/>
        <v/>
      </c>
      <c r="AW285" s="2" t="str">
        <f t="shared" si="86"/>
        <v/>
      </c>
      <c r="AX285" s="2" t="str">
        <f t="shared" si="97"/>
        <v/>
      </c>
    </row>
    <row r="286" spans="1:50" x14ac:dyDescent="0.25">
      <c r="A286" s="751">
        <v>278</v>
      </c>
      <c r="B286" s="753"/>
      <c r="C286" s="754"/>
      <c r="D286" s="754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AF286" s="2">
        <f t="shared" si="87"/>
        <v>0</v>
      </c>
      <c r="AG286" s="2" t="str">
        <f t="shared" si="81"/>
        <v/>
      </c>
      <c r="AH286" s="2" t="str">
        <f t="shared" si="82"/>
        <v/>
      </c>
      <c r="AI286" s="2" t="str">
        <f t="shared" si="88"/>
        <v/>
      </c>
      <c r="AJ286" s="2" t="str">
        <f t="shared" si="89"/>
        <v/>
      </c>
      <c r="AK286" s="2" t="e">
        <f t="shared" si="90"/>
        <v>#VALUE!</v>
      </c>
      <c r="AL286" s="2" t="str">
        <f t="shared" si="91"/>
        <v/>
      </c>
      <c r="AM286" s="2" t="str">
        <f t="shared" si="92"/>
        <v/>
      </c>
      <c r="AN286" s="2" t="str">
        <f t="shared" si="93"/>
        <v/>
      </c>
      <c r="AO286" s="2" t="str">
        <f t="shared" si="95"/>
        <v/>
      </c>
      <c r="AP286" s="2" t="str">
        <f t="shared" si="83"/>
        <v/>
      </c>
      <c r="AQ286" s="2" t="str">
        <f t="shared" si="94"/>
        <v/>
      </c>
      <c r="AT286" s="2" t="str">
        <f t="shared" si="96"/>
        <v/>
      </c>
      <c r="AU286" s="2" t="str">
        <f t="shared" si="84"/>
        <v/>
      </c>
      <c r="AV286" s="2" t="str">
        <f t="shared" si="85"/>
        <v/>
      </c>
      <c r="AW286" s="2" t="str">
        <f t="shared" si="86"/>
        <v/>
      </c>
      <c r="AX286" s="2" t="str">
        <f t="shared" si="97"/>
        <v/>
      </c>
    </row>
    <row r="287" spans="1:50" x14ac:dyDescent="0.25">
      <c r="A287" s="751">
        <v>279</v>
      </c>
      <c r="B287" s="753"/>
      <c r="C287" s="754"/>
      <c r="D287" s="754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AF287" s="2">
        <f t="shared" si="87"/>
        <v>0</v>
      </c>
      <c r="AG287" s="2" t="str">
        <f t="shared" si="81"/>
        <v/>
      </c>
      <c r="AH287" s="2" t="str">
        <f t="shared" si="82"/>
        <v/>
      </c>
      <c r="AI287" s="2" t="str">
        <f t="shared" si="88"/>
        <v/>
      </c>
      <c r="AJ287" s="2" t="str">
        <f t="shared" si="89"/>
        <v/>
      </c>
      <c r="AK287" s="2" t="e">
        <f t="shared" si="90"/>
        <v>#VALUE!</v>
      </c>
      <c r="AL287" s="2" t="str">
        <f t="shared" si="91"/>
        <v/>
      </c>
      <c r="AM287" s="2" t="str">
        <f t="shared" si="92"/>
        <v/>
      </c>
      <c r="AN287" s="2" t="str">
        <f t="shared" si="93"/>
        <v/>
      </c>
      <c r="AO287" s="2" t="str">
        <f t="shared" si="95"/>
        <v/>
      </c>
      <c r="AP287" s="2" t="str">
        <f t="shared" si="83"/>
        <v/>
      </c>
      <c r="AQ287" s="2" t="str">
        <f t="shared" si="94"/>
        <v/>
      </c>
      <c r="AT287" s="2" t="str">
        <f t="shared" si="96"/>
        <v/>
      </c>
      <c r="AU287" s="2" t="str">
        <f t="shared" si="84"/>
        <v/>
      </c>
      <c r="AV287" s="2" t="str">
        <f t="shared" si="85"/>
        <v/>
      </c>
      <c r="AW287" s="2" t="str">
        <f t="shared" si="86"/>
        <v/>
      </c>
      <c r="AX287" s="2" t="str">
        <f t="shared" si="97"/>
        <v/>
      </c>
    </row>
    <row r="288" spans="1:50" x14ac:dyDescent="0.25">
      <c r="A288" s="751">
        <v>280</v>
      </c>
      <c r="B288" s="753"/>
      <c r="C288" s="754"/>
      <c r="D288" s="754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AF288" s="2">
        <f t="shared" si="87"/>
        <v>0</v>
      </c>
      <c r="AG288" s="2" t="str">
        <f t="shared" si="81"/>
        <v/>
      </c>
      <c r="AH288" s="2" t="str">
        <f t="shared" si="82"/>
        <v/>
      </c>
      <c r="AI288" s="2" t="str">
        <f t="shared" si="88"/>
        <v/>
      </c>
      <c r="AJ288" s="2" t="str">
        <f t="shared" si="89"/>
        <v/>
      </c>
      <c r="AK288" s="2" t="e">
        <f t="shared" si="90"/>
        <v>#VALUE!</v>
      </c>
      <c r="AL288" s="2" t="str">
        <f t="shared" si="91"/>
        <v/>
      </c>
      <c r="AM288" s="2" t="str">
        <f t="shared" si="92"/>
        <v/>
      </c>
      <c r="AN288" s="2" t="str">
        <f t="shared" si="93"/>
        <v/>
      </c>
      <c r="AO288" s="2" t="str">
        <f t="shared" si="95"/>
        <v/>
      </c>
      <c r="AP288" s="2" t="str">
        <f t="shared" si="83"/>
        <v/>
      </c>
      <c r="AQ288" s="2" t="str">
        <f t="shared" si="94"/>
        <v/>
      </c>
      <c r="AT288" s="2" t="str">
        <f t="shared" si="96"/>
        <v/>
      </c>
      <c r="AU288" s="2" t="str">
        <f t="shared" si="84"/>
        <v/>
      </c>
      <c r="AV288" s="2" t="str">
        <f t="shared" si="85"/>
        <v/>
      </c>
      <c r="AW288" s="2" t="str">
        <f t="shared" si="86"/>
        <v/>
      </c>
      <c r="AX288" s="2" t="str">
        <f t="shared" si="97"/>
        <v/>
      </c>
    </row>
    <row r="289" spans="1:50" x14ac:dyDescent="0.25">
      <c r="A289" s="751">
        <v>281</v>
      </c>
      <c r="B289" s="753"/>
      <c r="C289" s="754"/>
      <c r="D289" s="754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AF289" s="2">
        <f t="shared" si="87"/>
        <v>0</v>
      </c>
      <c r="AG289" s="2" t="str">
        <f t="shared" si="81"/>
        <v/>
      </c>
      <c r="AH289" s="2" t="str">
        <f t="shared" si="82"/>
        <v/>
      </c>
      <c r="AI289" s="2" t="str">
        <f t="shared" si="88"/>
        <v/>
      </c>
      <c r="AJ289" s="2" t="str">
        <f t="shared" si="89"/>
        <v/>
      </c>
      <c r="AK289" s="2" t="e">
        <f t="shared" si="90"/>
        <v>#VALUE!</v>
      </c>
      <c r="AL289" s="2" t="str">
        <f t="shared" si="91"/>
        <v/>
      </c>
      <c r="AM289" s="2" t="str">
        <f t="shared" si="92"/>
        <v/>
      </c>
      <c r="AN289" s="2" t="str">
        <f t="shared" si="93"/>
        <v/>
      </c>
      <c r="AO289" s="2" t="str">
        <f t="shared" si="95"/>
        <v/>
      </c>
      <c r="AP289" s="2" t="str">
        <f t="shared" si="83"/>
        <v/>
      </c>
      <c r="AQ289" s="2" t="str">
        <f t="shared" si="94"/>
        <v/>
      </c>
      <c r="AT289" s="2" t="str">
        <f t="shared" si="96"/>
        <v/>
      </c>
      <c r="AU289" s="2" t="str">
        <f t="shared" si="84"/>
        <v/>
      </c>
      <c r="AV289" s="2" t="str">
        <f t="shared" si="85"/>
        <v/>
      </c>
      <c r="AW289" s="2" t="str">
        <f t="shared" si="86"/>
        <v/>
      </c>
      <c r="AX289" s="2" t="str">
        <f t="shared" si="97"/>
        <v/>
      </c>
    </row>
    <row r="290" spans="1:50" x14ac:dyDescent="0.25">
      <c r="A290" s="751">
        <v>282</v>
      </c>
      <c r="B290" s="753"/>
      <c r="C290" s="754"/>
      <c r="D290" s="754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AF290" s="2">
        <f t="shared" si="87"/>
        <v>0</v>
      </c>
      <c r="AG290" s="2" t="str">
        <f t="shared" si="81"/>
        <v/>
      </c>
      <c r="AH290" s="2" t="str">
        <f t="shared" si="82"/>
        <v/>
      </c>
      <c r="AI290" s="2" t="str">
        <f t="shared" si="88"/>
        <v/>
      </c>
      <c r="AJ290" s="2" t="str">
        <f t="shared" si="89"/>
        <v/>
      </c>
      <c r="AK290" s="2" t="e">
        <f t="shared" si="90"/>
        <v>#VALUE!</v>
      </c>
      <c r="AL290" s="2" t="str">
        <f t="shared" si="91"/>
        <v/>
      </c>
      <c r="AM290" s="2" t="str">
        <f t="shared" si="92"/>
        <v/>
      </c>
      <c r="AN290" s="2" t="str">
        <f t="shared" si="93"/>
        <v/>
      </c>
      <c r="AO290" s="2" t="str">
        <f t="shared" si="95"/>
        <v/>
      </c>
      <c r="AP290" s="2" t="str">
        <f t="shared" si="83"/>
        <v/>
      </c>
      <c r="AQ290" s="2" t="str">
        <f t="shared" si="94"/>
        <v/>
      </c>
      <c r="AT290" s="2" t="str">
        <f t="shared" si="96"/>
        <v/>
      </c>
      <c r="AU290" s="2" t="str">
        <f t="shared" si="84"/>
        <v/>
      </c>
      <c r="AV290" s="2" t="str">
        <f t="shared" si="85"/>
        <v/>
      </c>
      <c r="AW290" s="2" t="str">
        <f t="shared" si="86"/>
        <v/>
      </c>
      <c r="AX290" s="2" t="str">
        <f t="shared" si="97"/>
        <v/>
      </c>
    </row>
    <row r="291" spans="1:50" x14ac:dyDescent="0.25">
      <c r="A291" s="751">
        <v>283</v>
      </c>
      <c r="B291" s="753"/>
      <c r="C291" s="754"/>
      <c r="D291" s="754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AF291" s="2">
        <f t="shared" si="87"/>
        <v>0</v>
      </c>
      <c r="AG291" s="2" t="str">
        <f t="shared" si="81"/>
        <v/>
      </c>
      <c r="AH291" s="2" t="str">
        <f t="shared" si="82"/>
        <v/>
      </c>
      <c r="AI291" s="2" t="str">
        <f t="shared" si="88"/>
        <v/>
      </c>
      <c r="AJ291" s="2" t="str">
        <f t="shared" si="89"/>
        <v/>
      </c>
      <c r="AK291" s="2" t="e">
        <f t="shared" si="90"/>
        <v>#VALUE!</v>
      </c>
      <c r="AL291" s="2" t="str">
        <f t="shared" si="91"/>
        <v/>
      </c>
      <c r="AM291" s="2" t="str">
        <f t="shared" si="92"/>
        <v/>
      </c>
      <c r="AN291" s="2" t="str">
        <f t="shared" si="93"/>
        <v/>
      </c>
      <c r="AO291" s="2" t="str">
        <f t="shared" si="95"/>
        <v/>
      </c>
      <c r="AP291" s="2" t="str">
        <f t="shared" si="83"/>
        <v/>
      </c>
      <c r="AQ291" s="2" t="str">
        <f t="shared" si="94"/>
        <v/>
      </c>
      <c r="AT291" s="2" t="str">
        <f t="shared" si="96"/>
        <v/>
      </c>
      <c r="AU291" s="2" t="str">
        <f t="shared" si="84"/>
        <v/>
      </c>
      <c r="AV291" s="2" t="str">
        <f t="shared" si="85"/>
        <v/>
      </c>
      <c r="AW291" s="2" t="str">
        <f t="shared" si="86"/>
        <v/>
      </c>
      <c r="AX291" s="2" t="str">
        <f t="shared" si="97"/>
        <v/>
      </c>
    </row>
    <row r="292" spans="1:50" x14ac:dyDescent="0.25">
      <c r="A292" s="751">
        <v>284</v>
      </c>
      <c r="B292" s="753"/>
      <c r="C292" s="754"/>
      <c r="D292" s="754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AF292" s="2">
        <f t="shared" si="87"/>
        <v>0</v>
      </c>
      <c r="AG292" s="2" t="str">
        <f t="shared" si="81"/>
        <v/>
      </c>
      <c r="AH292" s="2" t="str">
        <f t="shared" si="82"/>
        <v/>
      </c>
      <c r="AI292" s="2" t="str">
        <f t="shared" si="88"/>
        <v/>
      </c>
      <c r="AJ292" s="2" t="str">
        <f t="shared" si="89"/>
        <v/>
      </c>
      <c r="AK292" s="2" t="e">
        <f t="shared" si="90"/>
        <v>#VALUE!</v>
      </c>
      <c r="AL292" s="2" t="str">
        <f t="shared" si="91"/>
        <v/>
      </c>
      <c r="AM292" s="2" t="str">
        <f t="shared" si="92"/>
        <v/>
      </c>
      <c r="AN292" s="2" t="str">
        <f t="shared" si="93"/>
        <v/>
      </c>
      <c r="AO292" s="2" t="str">
        <f t="shared" si="95"/>
        <v/>
      </c>
      <c r="AP292" s="2" t="str">
        <f t="shared" si="83"/>
        <v/>
      </c>
      <c r="AQ292" s="2" t="str">
        <f t="shared" si="94"/>
        <v/>
      </c>
      <c r="AT292" s="2" t="str">
        <f t="shared" si="96"/>
        <v/>
      </c>
      <c r="AU292" s="2" t="str">
        <f t="shared" si="84"/>
        <v/>
      </c>
      <c r="AV292" s="2" t="str">
        <f t="shared" si="85"/>
        <v/>
      </c>
      <c r="AW292" s="2" t="str">
        <f t="shared" si="86"/>
        <v/>
      </c>
      <c r="AX292" s="2" t="str">
        <f t="shared" si="97"/>
        <v/>
      </c>
    </row>
    <row r="293" spans="1:50" x14ac:dyDescent="0.25">
      <c r="A293" s="751">
        <v>285</v>
      </c>
      <c r="B293" s="753"/>
      <c r="C293" s="754"/>
      <c r="D293" s="754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AF293" s="2">
        <f t="shared" si="87"/>
        <v>0</v>
      </c>
      <c r="AG293" s="2" t="str">
        <f t="shared" si="81"/>
        <v/>
      </c>
      <c r="AH293" s="2" t="str">
        <f t="shared" si="82"/>
        <v/>
      </c>
      <c r="AI293" s="2" t="str">
        <f t="shared" si="88"/>
        <v/>
      </c>
      <c r="AJ293" s="2" t="str">
        <f t="shared" si="89"/>
        <v/>
      </c>
      <c r="AK293" s="2" t="e">
        <f t="shared" si="90"/>
        <v>#VALUE!</v>
      </c>
      <c r="AL293" s="2" t="str">
        <f t="shared" si="91"/>
        <v/>
      </c>
      <c r="AM293" s="2" t="str">
        <f t="shared" si="92"/>
        <v/>
      </c>
      <c r="AN293" s="2" t="str">
        <f t="shared" si="93"/>
        <v/>
      </c>
      <c r="AO293" s="2" t="str">
        <f t="shared" si="95"/>
        <v/>
      </c>
      <c r="AP293" s="2" t="str">
        <f t="shared" si="83"/>
        <v/>
      </c>
      <c r="AQ293" s="2" t="str">
        <f t="shared" si="94"/>
        <v/>
      </c>
      <c r="AT293" s="2" t="str">
        <f t="shared" si="96"/>
        <v/>
      </c>
      <c r="AU293" s="2" t="str">
        <f t="shared" si="84"/>
        <v/>
      </c>
      <c r="AV293" s="2" t="str">
        <f t="shared" si="85"/>
        <v/>
      </c>
      <c r="AW293" s="2" t="str">
        <f t="shared" si="86"/>
        <v/>
      </c>
      <c r="AX293" s="2" t="str">
        <f t="shared" si="97"/>
        <v/>
      </c>
    </row>
    <row r="294" spans="1:50" x14ac:dyDescent="0.25">
      <c r="A294" s="751">
        <v>286</v>
      </c>
      <c r="B294" s="753"/>
      <c r="C294" s="754"/>
      <c r="D294" s="754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AF294" s="2">
        <f t="shared" si="87"/>
        <v>0</v>
      </c>
      <c r="AG294" s="2" t="str">
        <f t="shared" si="81"/>
        <v/>
      </c>
      <c r="AH294" s="2" t="str">
        <f t="shared" si="82"/>
        <v/>
      </c>
      <c r="AI294" s="2" t="str">
        <f t="shared" si="88"/>
        <v/>
      </c>
      <c r="AJ294" s="2" t="str">
        <f t="shared" si="89"/>
        <v/>
      </c>
      <c r="AK294" s="2" t="e">
        <f t="shared" si="90"/>
        <v>#VALUE!</v>
      </c>
      <c r="AL294" s="2" t="str">
        <f t="shared" si="91"/>
        <v/>
      </c>
      <c r="AM294" s="2" t="str">
        <f t="shared" si="92"/>
        <v/>
      </c>
      <c r="AN294" s="2" t="str">
        <f t="shared" si="93"/>
        <v/>
      </c>
      <c r="AO294" s="2" t="str">
        <f t="shared" si="95"/>
        <v/>
      </c>
      <c r="AP294" s="2" t="str">
        <f t="shared" si="83"/>
        <v/>
      </c>
      <c r="AQ294" s="2" t="str">
        <f t="shared" si="94"/>
        <v/>
      </c>
      <c r="AT294" s="2" t="str">
        <f t="shared" si="96"/>
        <v/>
      </c>
      <c r="AU294" s="2" t="str">
        <f t="shared" si="84"/>
        <v/>
      </c>
      <c r="AV294" s="2" t="str">
        <f t="shared" si="85"/>
        <v/>
      </c>
      <c r="AW294" s="2" t="str">
        <f t="shared" si="86"/>
        <v/>
      </c>
      <c r="AX294" s="2" t="str">
        <f t="shared" si="97"/>
        <v/>
      </c>
    </row>
    <row r="295" spans="1:50" x14ac:dyDescent="0.25">
      <c r="A295" s="751">
        <v>287</v>
      </c>
      <c r="B295" s="753"/>
      <c r="C295" s="754"/>
      <c r="D295" s="754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AF295" s="2">
        <f t="shared" si="87"/>
        <v>0</v>
      </c>
      <c r="AG295" s="2" t="str">
        <f t="shared" si="81"/>
        <v/>
      </c>
      <c r="AH295" s="2" t="str">
        <f t="shared" si="82"/>
        <v/>
      </c>
      <c r="AI295" s="2" t="str">
        <f t="shared" si="88"/>
        <v/>
      </c>
      <c r="AJ295" s="2" t="str">
        <f t="shared" si="89"/>
        <v/>
      </c>
      <c r="AK295" s="2" t="e">
        <f t="shared" si="90"/>
        <v>#VALUE!</v>
      </c>
      <c r="AL295" s="2" t="str">
        <f t="shared" si="91"/>
        <v/>
      </c>
      <c r="AM295" s="2" t="str">
        <f t="shared" si="92"/>
        <v/>
      </c>
      <c r="AN295" s="2" t="str">
        <f t="shared" si="93"/>
        <v/>
      </c>
      <c r="AO295" s="2" t="str">
        <f t="shared" si="95"/>
        <v/>
      </c>
      <c r="AP295" s="2" t="str">
        <f t="shared" si="83"/>
        <v/>
      </c>
      <c r="AQ295" s="2" t="str">
        <f t="shared" si="94"/>
        <v/>
      </c>
      <c r="AT295" s="2" t="str">
        <f t="shared" si="96"/>
        <v/>
      </c>
      <c r="AU295" s="2" t="str">
        <f t="shared" si="84"/>
        <v/>
      </c>
      <c r="AV295" s="2" t="str">
        <f t="shared" si="85"/>
        <v/>
      </c>
      <c r="AW295" s="2" t="str">
        <f t="shared" si="86"/>
        <v/>
      </c>
      <c r="AX295" s="2" t="str">
        <f t="shared" si="97"/>
        <v/>
      </c>
    </row>
    <row r="296" spans="1:50" x14ac:dyDescent="0.25">
      <c r="A296" s="751">
        <v>288</v>
      </c>
      <c r="B296" s="753"/>
      <c r="C296" s="754"/>
      <c r="D296" s="754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AF296" s="2">
        <f t="shared" si="87"/>
        <v>0</v>
      </c>
      <c r="AG296" s="2" t="str">
        <f t="shared" si="81"/>
        <v/>
      </c>
      <c r="AH296" s="2" t="str">
        <f t="shared" si="82"/>
        <v/>
      </c>
      <c r="AI296" s="2" t="str">
        <f t="shared" si="88"/>
        <v/>
      </c>
      <c r="AJ296" s="2" t="str">
        <f t="shared" si="89"/>
        <v/>
      </c>
      <c r="AK296" s="2" t="e">
        <f t="shared" si="90"/>
        <v>#VALUE!</v>
      </c>
      <c r="AL296" s="2" t="str">
        <f t="shared" si="91"/>
        <v/>
      </c>
      <c r="AM296" s="2" t="str">
        <f t="shared" si="92"/>
        <v/>
      </c>
      <c r="AN296" s="2" t="str">
        <f t="shared" si="93"/>
        <v/>
      </c>
      <c r="AO296" s="2" t="str">
        <f t="shared" si="95"/>
        <v/>
      </c>
      <c r="AP296" s="2" t="str">
        <f t="shared" si="83"/>
        <v/>
      </c>
      <c r="AQ296" s="2" t="str">
        <f t="shared" si="94"/>
        <v/>
      </c>
      <c r="AT296" s="2" t="str">
        <f t="shared" si="96"/>
        <v/>
      </c>
      <c r="AU296" s="2" t="str">
        <f t="shared" si="84"/>
        <v/>
      </c>
      <c r="AV296" s="2" t="str">
        <f t="shared" si="85"/>
        <v/>
      </c>
      <c r="AW296" s="2" t="str">
        <f t="shared" si="86"/>
        <v/>
      </c>
      <c r="AX296" s="2" t="str">
        <f t="shared" si="97"/>
        <v/>
      </c>
    </row>
    <row r="297" spans="1:50" x14ac:dyDescent="0.25">
      <c r="A297" s="751">
        <v>289</v>
      </c>
      <c r="B297" s="753"/>
      <c r="C297" s="754"/>
      <c r="D297" s="754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AF297" s="2">
        <f t="shared" si="87"/>
        <v>0</v>
      </c>
      <c r="AG297" s="2" t="str">
        <f t="shared" si="81"/>
        <v/>
      </c>
      <c r="AH297" s="2" t="str">
        <f t="shared" si="82"/>
        <v/>
      </c>
      <c r="AI297" s="2" t="str">
        <f t="shared" si="88"/>
        <v/>
      </c>
      <c r="AJ297" s="2" t="str">
        <f t="shared" si="89"/>
        <v/>
      </c>
      <c r="AK297" s="2" t="e">
        <f t="shared" si="90"/>
        <v>#VALUE!</v>
      </c>
      <c r="AL297" s="2" t="str">
        <f t="shared" si="91"/>
        <v/>
      </c>
      <c r="AM297" s="2" t="str">
        <f t="shared" si="92"/>
        <v/>
      </c>
      <c r="AN297" s="2" t="str">
        <f t="shared" si="93"/>
        <v/>
      </c>
      <c r="AO297" s="2" t="str">
        <f t="shared" si="95"/>
        <v/>
      </c>
      <c r="AP297" s="2" t="str">
        <f t="shared" si="83"/>
        <v/>
      </c>
      <c r="AQ297" s="2" t="str">
        <f t="shared" si="94"/>
        <v/>
      </c>
      <c r="AT297" s="2" t="str">
        <f t="shared" si="96"/>
        <v/>
      </c>
      <c r="AU297" s="2" t="str">
        <f t="shared" si="84"/>
        <v/>
      </c>
      <c r="AV297" s="2" t="str">
        <f t="shared" si="85"/>
        <v/>
      </c>
      <c r="AW297" s="2" t="str">
        <f t="shared" si="86"/>
        <v/>
      </c>
      <c r="AX297" s="2" t="str">
        <f t="shared" si="97"/>
        <v/>
      </c>
    </row>
    <row r="298" spans="1:50" x14ac:dyDescent="0.25">
      <c r="A298" s="751">
        <v>290</v>
      </c>
      <c r="B298" s="753"/>
      <c r="C298" s="754"/>
      <c r="D298" s="754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AF298" s="2">
        <f t="shared" si="87"/>
        <v>0</v>
      </c>
      <c r="AG298" s="2" t="str">
        <f t="shared" si="81"/>
        <v/>
      </c>
      <c r="AH298" s="2" t="str">
        <f t="shared" si="82"/>
        <v/>
      </c>
      <c r="AI298" s="2" t="str">
        <f t="shared" si="88"/>
        <v/>
      </c>
      <c r="AJ298" s="2" t="str">
        <f t="shared" si="89"/>
        <v/>
      </c>
      <c r="AK298" s="2" t="e">
        <f t="shared" si="90"/>
        <v>#VALUE!</v>
      </c>
      <c r="AL298" s="2" t="str">
        <f t="shared" si="91"/>
        <v/>
      </c>
      <c r="AM298" s="2" t="str">
        <f t="shared" si="92"/>
        <v/>
      </c>
      <c r="AN298" s="2" t="str">
        <f t="shared" si="93"/>
        <v/>
      </c>
      <c r="AO298" s="2" t="str">
        <f t="shared" si="95"/>
        <v/>
      </c>
      <c r="AP298" s="2" t="str">
        <f t="shared" si="83"/>
        <v/>
      </c>
      <c r="AQ298" s="2" t="str">
        <f t="shared" si="94"/>
        <v/>
      </c>
      <c r="AT298" s="2" t="str">
        <f t="shared" si="96"/>
        <v/>
      </c>
      <c r="AU298" s="2" t="str">
        <f t="shared" si="84"/>
        <v/>
      </c>
      <c r="AV298" s="2" t="str">
        <f t="shared" si="85"/>
        <v/>
      </c>
      <c r="AW298" s="2" t="str">
        <f t="shared" si="86"/>
        <v/>
      </c>
      <c r="AX298" s="2" t="str">
        <f t="shared" si="97"/>
        <v/>
      </c>
    </row>
    <row r="299" spans="1:50" x14ac:dyDescent="0.25">
      <c r="A299" s="751">
        <v>291</v>
      </c>
      <c r="B299" s="753"/>
      <c r="C299" s="754"/>
      <c r="D299" s="754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AF299" s="2">
        <f t="shared" si="87"/>
        <v>0</v>
      </c>
      <c r="AG299" s="2" t="str">
        <f t="shared" si="81"/>
        <v/>
      </c>
      <c r="AH299" s="2" t="str">
        <f t="shared" si="82"/>
        <v/>
      </c>
      <c r="AI299" s="2" t="str">
        <f t="shared" si="88"/>
        <v/>
      </c>
      <c r="AJ299" s="2" t="str">
        <f t="shared" si="89"/>
        <v/>
      </c>
      <c r="AK299" s="2" t="e">
        <f t="shared" si="90"/>
        <v>#VALUE!</v>
      </c>
      <c r="AL299" s="2" t="str">
        <f t="shared" si="91"/>
        <v/>
      </c>
      <c r="AM299" s="2" t="str">
        <f t="shared" si="92"/>
        <v/>
      </c>
      <c r="AN299" s="2" t="str">
        <f t="shared" si="93"/>
        <v/>
      </c>
      <c r="AO299" s="2" t="str">
        <f t="shared" si="95"/>
        <v/>
      </c>
      <c r="AP299" s="2" t="str">
        <f t="shared" si="83"/>
        <v/>
      </c>
      <c r="AQ299" s="2" t="str">
        <f t="shared" si="94"/>
        <v/>
      </c>
      <c r="AT299" s="2" t="str">
        <f t="shared" si="96"/>
        <v/>
      </c>
      <c r="AU299" s="2" t="str">
        <f t="shared" si="84"/>
        <v/>
      </c>
      <c r="AV299" s="2" t="str">
        <f t="shared" si="85"/>
        <v/>
      </c>
      <c r="AW299" s="2" t="str">
        <f t="shared" si="86"/>
        <v/>
      </c>
      <c r="AX299" s="2" t="str">
        <f t="shared" si="97"/>
        <v/>
      </c>
    </row>
    <row r="300" spans="1:50" x14ac:dyDescent="0.25">
      <c r="A300" s="751">
        <v>292</v>
      </c>
      <c r="B300" s="753"/>
      <c r="C300" s="754"/>
      <c r="D300" s="754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AF300" s="2">
        <f t="shared" si="87"/>
        <v>0</v>
      </c>
      <c r="AG300" s="2" t="str">
        <f t="shared" si="81"/>
        <v/>
      </c>
      <c r="AH300" s="2" t="str">
        <f t="shared" si="82"/>
        <v/>
      </c>
      <c r="AI300" s="2" t="str">
        <f t="shared" si="88"/>
        <v/>
      </c>
      <c r="AJ300" s="2" t="str">
        <f t="shared" si="89"/>
        <v/>
      </c>
      <c r="AK300" s="2" t="e">
        <f t="shared" si="90"/>
        <v>#VALUE!</v>
      </c>
      <c r="AL300" s="2" t="str">
        <f t="shared" si="91"/>
        <v/>
      </c>
      <c r="AM300" s="2" t="str">
        <f t="shared" si="92"/>
        <v/>
      </c>
      <c r="AN300" s="2" t="str">
        <f t="shared" si="93"/>
        <v/>
      </c>
      <c r="AO300" s="2" t="str">
        <f t="shared" si="95"/>
        <v/>
      </c>
      <c r="AP300" s="2" t="str">
        <f t="shared" si="83"/>
        <v/>
      </c>
      <c r="AQ300" s="2" t="str">
        <f t="shared" si="94"/>
        <v/>
      </c>
      <c r="AT300" s="2" t="str">
        <f t="shared" si="96"/>
        <v/>
      </c>
      <c r="AU300" s="2" t="str">
        <f t="shared" si="84"/>
        <v/>
      </c>
      <c r="AV300" s="2" t="str">
        <f t="shared" si="85"/>
        <v/>
      </c>
      <c r="AW300" s="2" t="str">
        <f t="shared" si="86"/>
        <v/>
      </c>
      <c r="AX300" s="2" t="str">
        <f t="shared" si="97"/>
        <v/>
      </c>
    </row>
    <row r="301" spans="1:50" x14ac:dyDescent="0.25">
      <c r="A301" s="751">
        <v>293</v>
      </c>
      <c r="B301" s="753"/>
      <c r="C301" s="754"/>
      <c r="D301" s="754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AF301" s="2">
        <f t="shared" si="87"/>
        <v>0</v>
      </c>
      <c r="AG301" s="2" t="str">
        <f t="shared" si="81"/>
        <v/>
      </c>
      <c r="AH301" s="2" t="str">
        <f t="shared" si="82"/>
        <v/>
      </c>
      <c r="AI301" s="2" t="str">
        <f t="shared" si="88"/>
        <v/>
      </c>
      <c r="AJ301" s="2" t="str">
        <f t="shared" si="89"/>
        <v/>
      </c>
      <c r="AK301" s="2" t="e">
        <f t="shared" si="90"/>
        <v>#VALUE!</v>
      </c>
      <c r="AL301" s="2" t="str">
        <f t="shared" si="91"/>
        <v/>
      </c>
      <c r="AM301" s="2" t="str">
        <f t="shared" si="92"/>
        <v/>
      </c>
      <c r="AN301" s="2" t="str">
        <f t="shared" si="93"/>
        <v/>
      </c>
      <c r="AO301" s="2" t="str">
        <f t="shared" si="95"/>
        <v/>
      </c>
      <c r="AP301" s="2" t="str">
        <f t="shared" si="83"/>
        <v/>
      </c>
      <c r="AQ301" s="2" t="str">
        <f t="shared" si="94"/>
        <v/>
      </c>
      <c r="AT301" s="2" t="str">
        <f t="shared" si="96"/>
        <v/>
      </c>
      <c r="AU301" s="2" t="str">
        <f t="shared" si="84"/>
        <v/>
      </c>
      <c r="AV301" s="2" t="str">
        <f t="shared" si="85"/>
        <v/>
      </c>
      <c r="AW301" s="2" t="str">
        <f t="shared" si="86"/>
        <v/>
      </c>
      <c r="AX301" s="2" t="str">
        <f t="shared" si="97"/>
        <v/>
      </c>
    </row>
    <row r="302" spans="1:50" x14ac:dyDescent="0.25">
      <c r="A302" s="751">
        <v>294</v>
      </c>
      <c r="B302" s="753"/>
      <c r="C302" s="754"/>
      <c r="D302" s="754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AF302" s="2">
        <f t="shared" si="87"/>
        <v>0</v>
      </c>
      <c r="AG302" s="2" t="str">
        <f t="shared" si="81"/>
        <v/>
      </c>
      <c r="AH302" s="2" t="str">
        <f t="shared" si="82"/>
        <v/>
      </c>
      <c r="AI302" s="2" t="str">
        <f t="shared" si="88"/>
        <v/>
      </c>
      <c r="AJ302" s="2" t="str">
        <f t="shared" si="89"/>
        <v/>
      </c>
      <c r="AK302" s="2" t="e">
        <f t="shared" si="90"/>
        <v>#VALUE!</v>
      </c>
      <c r="AL302" s="2" t="str">
        <f t="shared" si="91"/>
        <v/>
      </c>
      <c r="AM302" s="2" t="str">
        <f t="shared" si="92"/>
        <v/>
      </c>
      <c r="AN302" s="2" t="str">
        <f t="shared" si="93"/>
        <v/>
      </c>
      <c r="AO302" s="2" t="str">
        <f t="shared" si="95"/>
        <v/>
      </c>
      <c r="AP302" s="2" t="str">
        <f t="shared" si="83"/>
        <v/>
      </c>
      <c r="AQ302" s="2" t="str">
        <f t="shared" si="94"/>
        <v/>
      </c>
      <c r="AT302" s="2" t="str">
        <f t="shared" si="96"/>
        <v/>
      </c>
      <c r="AU302" s="2" t="str">
        <f t="shared" si="84"/>
        <v/>
      </c>
      <c r="AV302" s="2" t="str">
        <f t="shared" si="85"/>
        <v/>
      </c>
      <c r="AW302" s="2" t="str">
        <f t="shared" si="86"/>
        <v/>
      </c>
      <c r="AX302" s="2" t="str">
        <f t="shared" si="97"/>
        <v/>
      </c>
    </row>
    <row r="303" spans="1:50" x14ac:dyDescent="0.25">
      <c r="A303" s="751">
        <v>295</v>
      </c>
      <c r="B303" s="753"/>
      <c r="C303" s="754"/>
      <c r="D303" s="754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AF303" s="2">
        <f t="shared" si="87"/>
        <v>0</v>
      </c>
      <c r="AG303" s="2" t="str">
        <f t="shared" si="81"/>
        <v/>
      </c>
      <c r="AH303" s="2" t="str">
        <f t="shared" si="82"/>
        <v/>
      </c>
      <c r="AI303" s="2" t="str">
        <f t="shared" si="88"/>
        <v/>
      </c>
      <c r="AJ303" s="2" t="str">
        <f t="shared" si="89"/>
        <v/>
      </c>
      <c r="AK303" s="2" t="e">
        <f t="shared" si="90"/>
        <v>#VALUE!</v>
      </c>
      <c r="AL303" s="2" t="str">
        <f t="shared" si="91"/>
        <v/>
      </c>
      <c r="AM303" s="2" t="str">
        <f t="shared" si="92"/>
        <v/>
      </c>
      <c r="AN303" s="2" t="str">
        <f t="shared" si="93"/>
        <v/>
      </c>
      <c r="AO303" s="2" t="str">
        <f t="shared" si="95"/>
        <v/>
      </c>
      <c r="AP303" s="2" t="str">
        <f t="shared" si="83"/>
        <v/>
      </c>
      <c r="AQ303" s="2" t="str">
        <f t="shared" si="94"/>
        <v/>
      </c>
      <c r="AT303" s="2" t="str">
        <f t="shared" si="96"/>
        <v/>
      </c>
      <c r="AU303" s="2" t="str">
        <f t="shared" si="84"/>
        <v/>
      </c>
      <c r="AV303" s="2" t="str">
        <f t="shared" si="85"/>
        <v/>
      </c>
      <c r="AW303" s="2" t="str">
        <f t="shared" si="86"/>
        <v/>
      </c>
      <c r="AX303" s="2" t="str">
        <f t="shared" si="97"/>
        <v/>
      </c>
    </row>
    <row r="304" spans="1:50" x14ac:dyDescent="0.25">
      <c r="A304" s="751">
        <v>296</v>
      </c>
      <c r="B304" s="753"/>
      <c r="C304" s="754"/>
      <c r="D304" s="754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AF304" s="2">
        <f t="shared" si="87"/>
        <v>0</v>
      </c>
      <c r="AG304" s="2" t="str">
        <f t="shared" si="81"/>
        <v/>
      </c>
      <c r="AH304" s="2" t="str">
        <f t="shared" si="82"/>
        <v/>
      </c>
      <c r="AI304" s="2" t="str">
        <f t="shared" si="88"/>
        <v/>
      </c>
      <c r="AJ304" s="2" t="str">
        <f t="shared" si="89"/>
        <v/>
      </c>
      <c r="AK304" s="2" t="e">
        <f t="shared" si="90"/>
        <v>#VALUE!</v>
      </c>
      <c r="AL304" s="2" t="str">
        <f t="shared" si="91"/>
        <v/>
      </c>
      <c r="AM304" s="2" t="str">
        <f t="shared" si="92"/>
        <v/>
      </c>
      <c r="AN304" s="2" t="str">
        <f t="shared" si="93"/>
        <v/>
      </c>
      <c r="AO304" s="2" t="str">
        <f t="shared" si="95"/>
        <v/>
      </c>
      <c r="AP304" s="2" t="str">
        <f t="shared" si="83"/>
        <v/>
      </c>
      <c r="AQ304" s="2" t="str">
        <f t="shared" si="94"/>
        <v/>
      </c>
      <c r="AT304" s="2" t="str">
        <f t="shared" si="96"/>
        <v/>
      </c>
      <c r="AU304" s="2" t="str">
        <f t="shared" si="84"/>
        <v/>
      </c>
      <c r="AV304" s="2" t="str">
        <f t="shared" si="85"/>
        <v/>
      </c>
      <c r="AW304" s="2" t="str">
        <f t="shared" si="86"/>
        <v/>
      </c>
      <c r="AX304" s="2" t="str">
        <f t="shared" si="97"/>
        <v/>
      </c>
    </row>
    <row r="305" spans="1:50" x14ac:dyDescent="0.25">
      <c r="A305" s="751">
        <v>297</v>
      </c>
      <c r="B305" s="753"/>
      <c r="C305" s="754"/>
      <c r="D305" s="754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AF305" s="2">
        <f t="shared" si="87"/>
        <v>0</v>
      </c>
      <c r="AG305" s="2" t="str">
        <f t="shared" si="81"/>
        <v/>
      </c>
      <c r="AH305" s="2" t="str">
        <f t="shared" si="82"/>
        <v/>
      </c>
      <c r="AI305" s="2" t="str">
        <f t="shared" si="88"/>
        <v/>
      </c>
      <c r="AJ305" s="2" t="str">
        <f t="shared" si="89"/>
        <v/>
      </c>
      <c r="AK305" s="2" t="e">
        <f t="shared" si="90"/>
        <v>#VALUE!</v>
      </c>
      <c r="AL305" s="2" t="str">
        <f t="shared" si="91"/>
        <v/>
      </c>
      <c r="AM305" s="2" t="str">
        <f t="shared" si="92"/>
        <v/>
      </c>
      <c r="AN305" s="2" t="str">
        <f t="shared" si="93"/>
        <v/>
      </c>
      <c r="AO305" s="2" t="str">
        <f t="shared" si="95"/>
        <v/>
      </c>
      <c r="AP305" s="2" t="str">
        <f t="shared" si="83"/>
        <v/>
      </c>
      <c r="AQ305" s="2" t="str">
        <f t="shared" si="94"/>
        <v/>
      </c>
      <c r="AT305" s="2" t="str">
        <f t="shared" si="96"/>
        <v/>
      </c>
      <c r="AU305" s="2" t="str">
        <f t="shared" si="84"/>
        <v/>
      </c>
      <c r="AV305" s="2" t="str">
        <f t="shared" si="85"/>
        <v/>
      </c>
      <c r="AW305" s="2" t="str">
        <f t="shared" si="86"/>
        <v/>
      </c>
      <c r="AX305" s="2" t="str">
        <f t="shared" si="97"/>
        <v/>
      </c>
    </row>
    <row r="306" spans="1:50" x14ac:dyDescent="0.25">
      <c r="A306" s="751">
        <v>298</v>
      </c>
      <c r="B306" s="753"/>
      <c r="C306" s="754"/>
      <c r="D306" s="754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AF306" s="2">
        <f t="shared" si="87"/>
        <v>0</v>
      </c>
      <c r="AG306" s="2" t="str">
        <f t="shared" si="81"/>
        <v/>
      </c>
      <c r="AH306" s="2" t="str">
        <f t="shared" si="82"/>
        <v/>
      </c>
      <c r="AI306" s="2" t="str">
        <f t="shared" si="88"/>
        <v/>
      </c>
      <c r="AJ306" s="2" t="str">
        <f t="shared" si="89"/>
        <v/>
      </c>
      <c r="AK306" s="2" t="e">
        <f t="shared" si="90"/>
        <v>#VALUE!</v>
      </c>
      <c r="AL306" s="2" t="str">
        <f t="shared" si="91"/>
        <v/>
      </c>
      <c r="AM306" s="2" t="str">
        <f t="shared" si="92"/>
        <v/>
      </c>
      <c r="AN306" s="2" t="str">
        <f t="shared" si="93"/>
        <v/>
      </c>
      <c r="AO306" s="2" t="str">
        <f t="shared" si="95"/>
        <v/>
      </c>
      <c r="AP306" s="2" t="str">
        <f t="shared" si="83"/>
        <v/>
      </c>
      <c r="AQ306" s="2" t="str">
        <f t="shared" si="94"/>
        <v/>
      </c>
      <c r="AT306" s="2" t="str">
        <f t="shared" si="96"/>
        <v/>
      </c>
      <c r="AU306" s="2" t="str">
        <f t="shared" si="84"/>
        <v/>
      </c>
      <c r="AV306" s="2" t="str">
        <f t="shared" si="85"/>
        <v/>
      </c>
      <c r="AW306" s="2" t="str">
        <f t="shared" si="86"/>
        <v/>
      </c>
      <c r="AX306" s="2" t="str">
        <f t="shared" si="97"/>
        <v/>
      </c>
    </row>
    <row r="307" spans="1:50" x14ac:dyDescent="0.25">
      <c r="A307" s="751">
        <v>299</v>
      </c>
      <c r="B307" s="753"/>
      <c r="C307" s="754"/>
      <c r="D307" s="754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AF307" s="2">
        <f t="shared" si="87"/>
        <v>0</v>
      </c>
      <c r="AG307" s="2" t="str">
        <f t="shared" si="81"/>
        <v/>
      </c>
      <c r="AH307" s="2" t="str">
        <f t="shared" si="82"/>
        <v/>
      </c>
      <c r="AI307" s="2" t="str">
        <f t="shared" si="88"/>
        <v/>
      </c>
      <c r="AJ307" s="2" t="str">
        <f t="shared" si="89"/>
        <v/>
      </c>
      <c r="AK307" s="2" t="e">
        <f t="shared" si="90"/>
        <v>#VALUE!</v>
      </c>
      <c r="AL307" s="2" t="str">
        <f t="shared" si="91"/>
        <v/>
      </c>
      <c r="AM307" s="2" t="str">
        <f t="shared" si="92"/>
        <v/>
      </c>
      <c r="AN307" s="2" t="str">
        <f t="shared" si="93"/>
        <v/>
      </c>
      <c r="AO307" s="2" t="str">
        <f t="shared" si="95"/>
        <v/>
      </c>
      <c r="AP307" s="2" t="str">
        <f t="shared" si="83"/>
        <v/>
      </c>
      <c r="AQ307" s="2" t="str">
        <f t="shared" si="94"/>
        <v/>
      </c>
      <c r="AT307" s="2" t="str">
        <f t="shared" si="96"/>
        <v/>
      </c>
      <c r="AU307" s="2" t="str">
        <f t="shared" si="84"/>
        <v/>
      </c>
      <c r="AV307" s="2" t="str">
        <f t="shared" si="85"/>
        <v/>
      </c>
      <c r="AW307" s="2" t="str">
        <f t="shared" si="86"/>
        <v/>
      </c>
      <c r="AX307" s="2" t="str">
        <f t="shared" si="97"/>
        <v/>
      </c>
    </row>
    <row r="308" spans="1:50" x14ac:dyDescent="0.25">
      <c r="A308" s="751">
        <v>300</v>
      </c>
      <c r="B308" s="753"/>
      <c r="C308" s="754"/>
      <c r="D308" s="754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AF308" s="2">
        <f t="shared" si="87"/>
        <v>0</v>
      </c>
      <c r="AG308" s="2" t="str">
        <f t="shared" si="81"/>
        <v/>
      </c>
      <c r="AH308" s="2" t="str">
        <f t="shared" si="82"/>
        <v/>
      </c>
      <c r="AI308" s="2" t="str">
        <f t="shared" si="88"/>
        <v/>
      </c>
      <c r="AJ308" s="2" t="str">
        <f t="shared" si="89"/>
        <v/>
      </c>
      <c r="AK308" s="2" t="e">
        <f t="shared" si="90"/>
        <v>#VALUE!</v>
      </c>
      <c r="AL308" s="2" t="str">
        <f t="shared" si="91"/>
        <v/>
      </c>
      <c r="AM308" s="2" t="str">
        <f t="shared" si="92"/>
        <v/>
      </c>
      <c r="AN308" s="2" t="str">
        <f t="shared" si="93"/>
        <v/>
      </c>
      <c r="AO308" s="2" t="str">
        <f t="shared" si="95"/>
        <v/>
      </c>
      <c r="AP308" s="2" t="str">
        <f t="shared" si="83"/>
        <v/>
      </c>
      <c r="AQ308" s="2" t="str">
        <f t="shared" si="94"/>
        <v/>
      </c>
      <c r="AT308" s="2" t="str">
        <f t="shared" si="96"/>
        <v/>
      </c>
      <c r="AU308" s="2" t="str">
        <f t="shared" si="84"/>
        <v/>
      </c>
      <c r="AV308" s="2" t="str">
        <f t="shared" si="85"/>
        <v/>
      </c>
      <c r="AW308" s="2" t="str">
        <f t="shared" si="86"/>
        <v/>
      </c>
      <c r="AX308" s="2" t="str">
        <f t="shared" si="97"/>
        <v/>
      </c>
    </row>
    <row r="309" spans="1:50" x14ac:dyDescent="0.25">
      <c r="A309" s="751">
        <v>301</v>
      </c>
      <c r="B309" s="753"/>
      <c r="C309" s="754"/>
      <c r="D309" s="754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AF309" s="2">
        <f t="shared" si="87"/>
        <v>0</v>
      </c>
      <c r="AG309" s="2" t="str">
        <f t="shared" si="81"/>
        <v/>
      </c>
      <c r="AH309" s="2" t="str">
        <f t="shared" si="82"/>
        <v/>
      </c>
      <c r="AI309" s="2" t="str">
        <f t="shared" si="88"/>
        <v/>
      </c>
      <c r="AJ309" s="2" t="str">
        <f t="shared" si="89"/>
        <v/>
      </c>
      <c r="AK309" s="2" t="e">
        <f t="shared" si="90"/>
        <v>#VALUE!</v>
      </c>
      <c r="AL309" s="2" t="str">
        <f t="shared" si="91"/>
        <v/>
      </c>
      <c r="AM309" s="2" t="str">
        <f t="shared" si="92"/>
        <v/>
      </c>
      <c r="AN309" s="2" t="str">
        <f t="shared" si="93"/>
        <v/>
      </c>
      <c r="AO309" s="2" t="str">
        <f t="shared" si="95"/>
        <v/>
      </c>
      <c r="AP309" s="2" t="str">
        <f t="shared" si="83"/>
        <v/>
      </c>
      <c r="AQ309" s="2" t="str">
        <f t="shared" si="94"/>
        <v/>
      </c>
      <c r="AT309" s="2" t="str">
        <f t="shared" si="96"/>
        <v/>
      </c>
      <c r="AU309" s="2" t="str">
        <f t="shared" si="84"/>
        <v/>
      </c>
      <c r="AV309" s="2" t="str">
        <f t="shared" si="85"/>
        <v/>
      </c>
      <c r="AW309" s="2" t="str">
        <f t="shared" si="86"/>
        <v/>
      </c>
      <c r="AX309" s="2" t="str">
        <f t="shared" si="97"/>
        <v/>
      </c>
    </row>
    <row r="310" spans="1:50" x14ac:dyDescent="0.25">
      <c r="A310" s="751">
        <v>302</v>
      </c>
      <c r="B310" s="753"/>
      <c r="C310" s="754"/>
      <c r="D310" s="754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AF310" s="2">
        <f t="shared" si="87"/>
        <v>0</v>
      </c>
      <c r="AG310" s="2" t="str">
        <f t="shared" si="81"/>
        <v/>
      </c>
      <c r="AH310" s="2" t="str">
        <f t="shared" si="82"/>
        <v/>
      </c>
      <c r="AI310" s="2" t="str">
        <f t="shared" si="88"/>
        <v/>
      </c>
      <c r="AJ310" s="2" t="str">
        <f t="shared" si="89"/>
        <v/>
      </c>
      <c r="AK310" s="2" t="e">
        <f t="shared" si="90"/>
        <v>#VALUE!</v>
      </c>
      <c r="AL310" s="2" t="str">
        <f t="shared" si="91"/>
        <v/>
      </c>
      <c r="AM310" s="2" t="str">
        <f t="shared" si="92"/>
        <v/>
      </c>
      <c r="AN310" s="2" t="str">
        <f t="shared" si="93"/>
        <v/>
      </c>
      <c r="AO310" s="2" t="str">
        <f t="shared" si="95"/>
        <v/>
      </c>
      <c r="AP310" s="2" t="str">
        <f t="shared" si="83"/>
        <v/>
      </c>
      <c r="AQ310" s="2" t="str">
        <f t="shared" si="94"/>
        <v/>
      </c>
      <c r="AT310" s="2" t="str">
        <f t="shared" si="96"/>
        <v/>
      </c>
      <c r="AU310" s="2" t="str">
        <f t="shared" si="84"/>
        <v/>
      </c>
      <c r="AV310" s="2" t="str">
        <f t="shared" si="85"/>
        <v/>
      </c>
      <c r="AW310" s="2" t="str">
        <f t="shared" si="86"/>
        <v/>
      </c>
      <c r="AX310" s="2" t="str">
        <f t="shared" si="97"/>
        <v/>
      </c>
    </row>
    <row r="311" spans="1:50" x14ac:dyDescent="0.25">
      <c r="A311" s="751">
        <v>303</v>
      </c>
      <c r="B311" s="753"/>
      <c r="C311" s="754"/>
      <c r="D311" s="754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AF311" s="2">
        <f t="shared" si="87"/>
        <v>0</v>
      </c>
      <c r="AG311" s="2" t="str">
        <f t="shared" si="81"/>
        <v/>
      </c>
      <c r="AH311" s="2" t="str">
        <f t="shared" si="82"/>
        <v/>
      </c>
      <c r="AI311" s="2" t="str">
        <f t="shared" si="88"/>
        <v/>
      </c>
      <c r="AJ311" s="2" t="str">
        <f t="shared" si="89"/>
        <v/>
      </c>
      <c r="AK311" s="2" t="e">
        <f t="shared" si="90"/>
        <v>#VALUE!</v>
      </c>
      <c r="AL311" s="2" t="str">
        <f t="shared" si="91"/>
        <v/>
      </c>
      <c r="AM311" s="2" t="str">
        <f t="shared" si="92"/>
        <v/>
      </c>
      <c r="AN311" s="2" t="str">
        <f t="shared" si="93"/>
        <v/>
      </c>
      <c r="AO311" s="2" t="str">
        <f t="shared" si="95"/>
        <v/>
      </c>
      <c r="AP311" s="2" t="str">
        <f t="shared" si="83"/>
        <v/>
      </c>
      <c r="AQ311" s="2" t="str">
        <f t="shared" si="94"/>
        <v/>
      </c>
      <c r="AT311" s="2" t="str">
        <f t="shared" si="96"/>
        <v/>
      </c>
      <c r="AU311" s="2" t="str">
        <f t="shared" si="84"/>
        <v/>
      </c>
      <c r="AV311" s="2" t="str">
        <f t="shared" si="85"/>
        <v/>
      </c>
      <c r="AW311" s="2" t="str">
        <f t="shared" si="86"/>
        <v/>
      </c>
      <c r="AX311" s="2" t="str">
        <f t="shared" si="97"/>
        <v/>
      </c>
    </row>
    <row r="312" spans="1:50" x14ac:dyDescent="0.25">
      <c r="A312" s="751">
        <v>304</v>
      </c>
      <c r="B312" s="753"/>
      <c r="C312" s="754"/>
      <c r="D312" s="754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AF312" s="2">
        <f t="shared" si="87"/>
        <v>0</v>
      </c>
      <c r="AG312" s="2" t="str">
        <f t="shared" si="81"/>
        <v/>
      </c>
      <c r="AH312" s="2" t="str">
        <f t="shared" si="82"/>
        <v/>
      </c>
      <c r="AI312" s="2" t="str">
        <f t="shared" si="88"/>
        <v/>
      </c>
      <c r="AJ312" s="2" t="str">
        <f t="shared" si="89"/>
        <v/>
      </c>
      <c r="AK312" s="2" t="e">
        <f t="shared" si="90"/>
        <v>#VALUE!</v>
      </c>
      <c r="AL312" s="2" t="str">
        <f t="shared" si="91"/>
        <v/>
      </c>
      <c r="AM312" s="2" t="str">
        <f t="shared" si="92"/>
        <v/>
      </c>
      <c r="AN312" s="2" t="str">
        <f t="shared" si="93"/>
        <v/>
      </c>
      <c r="AO312" s="2" t="str">
        <f t="shared" si="95"/>
        <v/>
      </c>
      <c r="AP312" s="2" t="str">
        <f t="shared" si="83"/>
        <v/>
      </c>
      <c r="AQ312" s="2" t="str">
        <f t="shared" si="94"/>
        <v/>
      </c>
      <c r="AT312" s="2" t="str">
        <f t="shared" si="96"/>
        <v/>
      </c>
      <c r="AU312" s="2" t="str">
        <f t="shared" si="84"/>
        <v/>
      </c>
      <c r="AV312" s="2" t="str">
        <f t="shared" si="85"/>
        <v/>
      </c>
      <c r="AW312" s="2" t="str">
        <f t="shared" si="86"/>
        <v/>
      </c>
      <c r="AX312" s="2" t="str">
        <f t="shared" si="97"/>
        <v/>
      </c>
    </row>
    <row r="313" spans="1:50" x14ac:dyDescent="0.25">
      <c r="A313" s="751">
        <v>305</v>
      </c>
      <c r="B313" s="753"/>
      <c r="C313" s="754"/>
      <c r="D313" s="754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AF313" s="2">
        <f t="shared" si="87"/>
        <v>0</v>
      </c>
      <c r="AG313" s="2" t="str">
        <f t="shared" si="81"/>
        <v/>
      </c>
      <c r="AH313" s="2" t="str">
        <f t="shared" si="82"/>
        <v/>
      </c>
      <c r="AI313" s="2" t="str">
        <f t="shared" si="88"/>
        <v/>
      </c>
      <c r="AJ313" s="2" t="str">
        <f t="shared" si="89"/>
        <v/>
      </c>
      <c r="AK313" s="2" t="e">
        <f t="shared" si="90"/>
        <v>#VALUE!</v>
      </c>
      <c r="AL313" s="2" t="str">
        <f t="shared" si="91"/>
        <v/>
      </c>
      <c r="AM313" s="2" t="str">
        <f t="shared" si="92"/>
        <v/>
      </c>
      <c r="AN313" s="2" t="str">
        <f t="shared" si="93"/>
        <v/>
      </c>
      <c r="AO313" s="2" t="str">
        <f t="shared" si="95"/>
        <v/>
      </c>
      <c r="AP313" s="2" t="str">
        <f t="shared" si="83"/>
        <v/>
      </c>
      <c r="AQ313" s="2" t="str">
        <f t="shared" si="94"/>
        <v/>
      </c>
      <c r="AT313" s="2" t="str">
        <f t="shared" si="96"/>
        <v/>
      </c>
      <c r="AU313" s="2" t="str">
        <f t="shared" si="84"/>
        <v/>
      </c>
      <c r="AV313" s="2" t="str">
        <f t="shared" si="85"/>
        <v/>
      </c>
      <c r="AW313" s="2" t="str">
        <f t="shared" si="86"/>
        <v/>
      </c>
      <c r="AX313" s="2" t="str">
        <f t="shared" si="97"/>
        <v/>
      </c>
    </row>
    <row r="314" spans="1:50" x14ac:dyDescent="0.25">
      <c r="A314" s="751">
        <v>306</v>
      </c>
      <c r="B314" s="753"/>
      <c r="C314" s="754"/>
      <c r="D314" s="754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AF314" s="2">
        <f t="shared" si="87"/>
        <v>0</v>
      </c>
      <c r="AG314" s="2" t="str">
        <f t="shared" si="81"/>
        <v/>
      </c>
      <c r="AH314" s="2" t="str">
        <f t="shared" si="82"/>
        <v/>
      </c>
      <c r="AI314" s="2" t="str">
        <f t="shared" si="88"/>
        <v/>
      </c>
      <c r="AJ314" s="2" t="str">
        <f t="shared" si="89"/>
        <v/>
      </c>
      <c r="AK314" s="2" t="e">
        <f t="shared" si="90"/>
        <v>#VALUE!</v>
      </c>
      <c r="AL314" s="2" t="str">
        <f t="shared" si="91"/>
        <v/>
      </c>
      <c r="AM314" s="2" t="str">
        <f t="shared" si="92"/>
        <v/>
      </c>
      <c r="AN314" s="2" t="str">
        <f t="shared" si="93"/>
        <v/>
      </c>
      <c r="AO314" s="2" t="str">
        <f t="shared" si="95"/>
        <v/>
      </c>
      <c r="AP314" s="2" t="str">
        <f t="shared" si="83"/>
        <v/>
      </c>
      <c r="AQ314" s="2" t="str">
        <f t="shared" si="94"/>
        <v/>
      </c>
      <c r="AT314" s="2" t="str">
        <f t="shared" si="96"/>
        <v/>
      </c>
      <c r="AU314" s="2" t="str">
        <f t="shared" si="84"/>
        <v/>
      </c>
      <c r="AV314" s="2" t="str">
        <f t="shared" si="85"/>
        <v/>
      </c>
      <c r="AW314" s="2" t="str">
        <f t="shared" si="86"/>
        <v/>
      </c>
      <c r="AX314" s="2" t="str">
        <f t="shared" si="97"/>
        <v/>
      </c>
    </row>
    <row r="315" spans="1:50" x14ac:dyDescent="0.25">
      <c r="A315" s="751">
        <v>307</v>
      </c>
      <c r="B315" s="753"/>
      <c r="C315" s="754"/>
      <c r="D315" s="754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AF315" s="2">
        <f t="shared" si="87"/>
        <v>0</v>
      </c>
      <c r="AG315" s="2" t="str">
        <f t="shared" si="81"/>
        <v/>
      </c>
      <c r="AH315" s="2" t="str">
        <f t="shared" si="82"/>
        <v/>
      </c>
      <c r="AI315" s="2" t="str">
        <f t="shared" si="88"/>
        <v/>
      </c>
      <c r="AJ315" s="2" t="str">
        <f t="shared" si="89"/>
        <v/>
      </c>
      <c r="AK315" s="2" t="e">
        <f t="shared" si="90"/>
        <v>#VALUE!</v>
      </c>
      <c r="AL315" s="2" t="str">
        <f t="shared" si="91"/>
        <v/>
      </c>
      <c r="AM315" s="2" t="str">
        <f t="shared" si="92"/>
        <v/>
      </c>
      <c r="AN315" s="2" t="str">
        <f t="shared" si="93"/>
        <v/>
      </c>
      <c r="AO315" s="2" t="str">
        <f t="shared" si="95"/>
        <v/>
      </c>
      <c r="AP315" s="2" t="str">
        <f t="shared" si="83"/>
        <v/>
      </c>
      <c r="AQ315" s="2" t="str">
        <f t="shared" si="94"/>
        <v/>
      </c>
      <c r="AT315" s="2" t="str">
        <f t="shared" si="96"/>
        <v/>
      </c>
      <c r="AU315" s="2" t="str">
        <f t="shared" si="84"/>
        <v/>
      </c>
      <c r="AV315" s="2" t="str">
        <f t="shared" si="85"/>
        <v/>
      </c>
      <c r="AW315" s="2" t="str">
        <f t="shared" si="86"/>
        <v/>
      </c>
      <c r="AX315" s="2" t="str">
        <f t="shared" si="97"/>
        <v/>
      </c>
    </row>
    <row r="316" spans="1:50" x14ac:dyDescent="0.25">
      <c r="A316" s="751">
        <v>308</v>
      </c>
      <c r="B316" s="753"/>
      <c r="C316" s="754"/>
      <c r="D316" s="754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AF316" s="2">
        <f t="shared" si="87"/>
        <v>0</v>
      </c>
      <c r="AG316" s="2" t="str">
        <f t="shared" si="81"/>
        <v/>
      </c>
      <c r="AH316" s="2" t="str">
        <f t="shared" si="82"/>
        <v/>
      </c>
      <c r="AI316" s="2" t="str">
        <f t="shared" si="88"/>
        <v/>
      </c>
      <c r="AJ316" s="2" t="str">
        <f t="shared" si="89"/>
        <v/>
      </c>
      <c r="AK316" s="2" t="e">
        <f t="shared" si="90"/>
        <v>#VALUE!</v>
      </c>
      <c r="AL316" s="2" t="str">
        <f t="shared" si="91"/>
        <v/>
      </c>
      <c r="AM316" s="2" t="str">
        <f t="shared" si="92"/>
        <v/>
      </c>
      <c r="AN316" s="2" t="str">
        <f t="shared" si="93"/>
        <v/>
      </c>
      <c r="AO316" s="2" t="str">
        <f t="shared" si="95"/>
        <v/>
      </c>
      <c r="AP316" s="2" t="str">
        <f t="shared" si="83"/>
        <v/>
      </c>
      <c r="AQ316" s="2" t="str">
        <f t="shared" si="94"/>
        <v/>
      </c>
      <c r="AT316" s="2" t="str">
        <f t="shared" si="96"/>
        <v/>
      </c>
      <c r="AU316" s="2" t="str">
        <f t="shared" si="84"/>
        <v/>
      </c>
      <c r="AV316" s="2" t="str">
        <f t="shared" si="85"/>
        <v/>
      </c>
      <c r="AW316" s="2" t="str">
        <f t="shared" si="86"/>
        <v/>
      </c>
      <c r="AX316" s="2" t="str">
        <f t="shared" si="97"/>
        <v/>
      </c>
    </row>
    <row r="317" spans="1:50" x14ac:dyDescent="0.25">
      <c r="A317" s="751">
        <v>309</v>
      </c>
      <c r="B317" s="753"/>
      <c r="C317" s="754"/>
      <c r="D317" s="754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AF317" s="2">
        <f t="shared" si="87"/>
        <v>0</v>
      </c>
      <c r="AG317" s="2" t="str">
        <f t="shared" si="81"/>
        <v/>
      </c>
      <c r="AH317" s="2" t="str">
        <f t="shared" si="82"/>
        <v/>
      </c>
      <c r="AI317" s="2" t="str">
        <f t="shared" si="88"/>
        <v/>
      </c>
      <c r="AJ317" s="2" t="str">
        <f t="shared" si="89"/>
        <v/>
      </c>
      <c r="AK317" s="2" t="e">
        <f t="shared" si="90"/>
        <v>#VALUE!</v>
      </c>
      <c r="AL317" s="2" t="str">
        <f t="shared" si="91"/>
        <v/>
      </c>
      <c r="AM317" s="2" t="str">
        <f t="shared" si="92"/>
        <v/>
      </c>
      <c r="AN317" s="2" t="str">
        <f t="shared" si="93"/>
        <v/>
      </c>
      <c r="AO317" s="2" t="str">
        <f t="shared" si="95"/>
        <v/>
      </c>
      <c r="AP317" s="2" t="str">
        <f t="shared" si="83"/>
        <v/>
      </c>
      <c r="AQ317" s="2" t="str">
        <f t="shared" si="94"/>
        <v/>
      </c>
      <c r="AT317" s="2" t="str">
        <f t="shared" si="96"/>
        <v/>
      </c>
      <c r="AU317" s="2" t="str">
        <f t="shared" si="84"/>
        <v/>
      </c>
      <c r="AV317" s="2" t="str">
        <f t="shared" si="85"/>
        <v/>
      </c>
      <c r="AW317" s="2" t="str">
        <f t="shared" si="86"/>
        <v/>
      </c>
      <c r="AX317" s="2" t="str">
        <f t="shared" si="97"/>
        <v/>
      </c>
    </row>
    <row r="318" spans="1:50" x14ac:dyDescent="0.25">
      <c r="A318" s="751">
        <v>310</v>
      </c>
      <c r="B318" s="753"/>
      <c r="C318" s="754"/>
      <c r="D318" s="754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AF318" s="2">
        <f t="shared" si="87"/>
        <v>0</v>
      </c>
      <c r="AG318" s="2" t="str">
        <f t="shared" si="81"/>
        <v/>
      </c>
      <c r="AH318" s="2" t="str">
        <f t="shared" si="82"/>
        <v/>
      </c>
      <c r="AI318" s="2" t="str">
        <f t="shared" si="88"/>
        <v/>
      </c>
      <c r="AJ318" s="2" t="str">
        <f t="shared" si="89"/>
        <v/>
      </c>
      <c r="AK318" s="2" t="e">
        <f t="shared" si="90"/>
        <v>#VALUE!</v>
      </c>
      <c r="AL318" s="2" t="str">
        <f t="shared" si="91"/>
        <v/>
      </c>
      <c r="AM318" s="2" t="str">
        <f t="shared" si="92"/>
        <v/>
      </c>
      <c r="AN318" s="2" t="str">
        <f t="shared" si="93"/>
        <v/>
      </c>
      <c r="AO318" s="2" t="str">
        <f t="shared" si="95"/>
        <v/>
      </c>
      <c r="AP318" s="2" t="str">
        <f t="shared" si="83"/>
        <v/>
      </c>
      <c r="AQ318" s="2" t="str">
        <f t="shared" si="94"/>
        <v/>
      </c>
      <c r="AT318" s="2" t="str">
        <f t="shared" si="96"/>
        <v/>
      </c>
      <c r="AU318" s="2" t="str">
        <f t="shared" si="84"/>
        <v/>
      </c>
      <c r="AV318" s="2" t="str">
        <f t="shared" si="85"/>
        <v/>
      </c>
      <c r="AW318" s="2" t="str">
        <f t="shared" si="86"/>
        <v/>
      </c>
      <c r="AX318" s="2" t="str">
        <f t="shared" si="97"/>
        <v/>
      </c>
    </row>
    <row r="319" spans="1:50" x14ac:dyDescent="0.25">
      <c r="A319" s="751">
        <v>311</v>
      </c>
      <c r="B319" s="753"/>
      <c r="C319" s="754"/>
      <c r="D319" s="754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AF319" s="2">
        <f t="shared" si="87"/>
        <v>0</v>
      </c>
      <c r="AG319" s="2" t="str">
        <f t="shared" si="81"/>
        <v/>
      </c>
      <c r="AH319" s="2" t="str">
        <f t="shared" si="82"/>
        <v/>
      </c>
      <c r="AI319" s="2" t="str">
        <f t="shared" si="88"/>
        <v/>
      </c>
      <c r="AJ319" s="2" t="str">
        <f t="shared" si="89"/>
        <v/>
      </c>
      <c r="AK319" s="2" t="e">
        <f t="shared" si="90"/>
        <v>#VALUE!</v>
      </c>
      <c r="AL319" s="2" t="str">
        <f t="shared" si="91"/>
        <v/>
      </c>
      <c r="AM319" s="2" t="str">
        <f t="shared" si="92"/>
        <v/>
      </c>
      <c r="AN319" s="2" t="str">
        <f t="shared" si="93"/>
        <v/>
      </c>
      <c r="AO319" s="2" t="str">
        <f t="shared" si="95"/>
        <v/>
      </c>
      <c r="AP319" s="2" t="str">
        <f t="shared" si="83"/>
        <v/>
      </c>
      <c r="AQ319" s="2" t="str">
        <f t="shared" si="94"/>
        <v/>
      </c>
      <c r="AT319" s="2" t="str">
        <f t="shared" si="96"/>
        <v/>
      </c>
      <c r="AU319" s="2" t="str">
        <f t="shared" si="84"/>
        <v/>
      </c>
      <c r="AV319" s="2" t="str">
        <f t="shared" si="85"/>
        <v/>
      </c>
      <c r="AW319" s="2" t="str">
        <f t="shared" si="86"/>
        <v/>
      </c>
      <c r="AX319" s="2" t="str">
        <f t="shared" si="97"/>
        <v/>
      </c>
    </row>
    <row r="320" spans="1:50" x14ac:dyDescent="0.25">
      <c r="A320" s="751">
        <v>312</v>
      </c>
      <c r="B320" s="753"/>
      <c r="C320" s="754"/>
      <c r="D320" s="754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AF320" s="2">
        <f t="shared" si="87"/>
        <v>0</v>
      </c>
      <c r="AG320" s="2" t="str">
        <f t="shared" si="81"/>
        <v/>
      </c>
      <c r="AH320" s="2" t="str">
        <f t="shared" si="82"/>
        <v/>
      </c>
      <c r="AI320" s="2" t="str">
        <f t="shared" si="88"/>
        <v/>
      </c>
      <c r="AJ320" s="2" t="str">
        <f t="shared" si="89"/>
        <v/>
      </c>
      <c r="AK320" s="2" t="e">
        <f t="shared" si="90"/>
        <v>#VALUE!</v>
      </c>
      <c r="AL320" s="2" t="str">
        <f t="shared" si="91"/>
        <v/>
      </c>
      <c r="AM320" s="2" t="str">
        <f t="shared" si="92"/>
        <v/>
      </c>
      <c r="AN320" s="2" t="str">
        <f t="shared" si="93"/>
        <v/>
      </c>
      <c r="AO320" s="2" t="str">
        <f t="shared" si="95"/>
        <v/>
      </c>
      <c r="AP320" s="2" t="str">
        <f t="shared" si="83"/>
        <v/>
      </c>
      <c r="AQ320" s="2" t="str">
        <f t="shared" si="94"/>
        <v/>
      </c>
      <c r="AT320" s="2" t="str">
        <f t="shared" si="96"/>
        <v/>
      </c>
      <c r="AU320" s="2" t="str">
        <f t="shared" si="84"/>
        <v/>
      </c>
      <c r="AV320" s="2" t="str">
        <f t="shared" si="85"/>
        <v/>
      </c>
      <c r="AW320" s="2" t="str">
        <f t="shared" si="86"/>
        <v/>
      </c>
      <c r="AX320" s="2" t="str">
        <f t="shared" si="97"/>
        <v/>
      </c>
    </row>
    <row r="321" spans="1:50" x14ac:dyDescent="0.25">
      <c r="A321" s="751">
        <v>313</v>
      </c>
      <c r="B321" s="753"/>
      <c r="C321" s="754"/>
      <c r="D321" s="754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AF321" s="2">
        <f t="shared" si="87"/>
        <v>0</v>
      </c>
      <c r="AG321" s="2" t="str">
        <f t="shared" si="81"/>
        <v/>
      </c>
      <c r="AH321" s="2" t="str">
        <f t="shared" si="82"/>
        <v/>
      </c>
      <c r="AI321" s="2" t="str">
        <f t="shared" si="88"/>
        <v/>
      </c>
      <c r="AJ321" s="2" t="str">
        <f t="shared" si="89"/>
        <v/>
      </c>
      <c r="AK321" s="2" t="e">
        <f t="shared" si="90"/>
        <v>#VALUE!</v>
      </c>
      <c r="AL321" s="2" t="str">
        <f t="shared" si="91"/>
        <v/>
      </c>
      <c r="AM321" s="2" t="str">
        <f t="shared" si="92"/>
        <v/>
      </c>
      <c r="AN321" s="2" t="str">
        <f t="shared" si="93"/>
        <v/>
      </c>
      <c r="AO321" s="2" t="str">
        <f t="shared" si="95"/>
        <v/>
      </c>
      <c r="AP321" s="2" t="str">
        <f t="shared" si="83"/>
        <v/>
      </c>
      <c r="AQ321" s="2" t="str">
        <f t="shared" si="94"/>
        <v/>
      </c>
      <c r="AT321" s="2" t="str">
        <f t="shared" si="96"/>
        <v/>
      </c>
      <c r="AU321" s="2" t="str">
        <f t="shared" si="84"/>
        <v/>
      </c>
      <c r="AV321" s="2" t="str">
        <f t="shared" si="85"/>
        <v/>
      </c>
      <c r="AW321" s="2" t="str">
        <f t="shared" si="86"/>
        <v/>
      </c>
      <c r="AX321" s="2" t="str">
        <f t="shared" si="97"/>
        <v/>
      </c>
    </row>
    <row r="322" spans="1:50" x14ac:dyDescent="0.25">
      <c r="A322" s="751">
        <v>314</v>
      </c>
      <c r="B322" s="753"/>
      <c r="C322" s="754"/>
      <c r="D322" s="754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AF322" s="2">
        <f t="shared" si="87"/>
        <v>0</v>
      </c>
      <c r="AG322" s="2" t="str">
        <f t="shared" si="81"/>
        <v/>
      </c>
      <c r="AH322" s="2" t="str">
        <f t="shared" si="82"/>
        <v/>
      </c>
      <c r="AI322" s="2" t="str">
        <f t="shared" si="88"/>
        <v/>
      </c>
      <c r="AJ322" s="2" t="str">
        <f t="shared" si="89"/>
        <v/>
      </c>
      <c r="AK322" s="2" t="e">
        <f t="shared" si="90"/>
        <v>#VALUE!</v>
      </c>
      <c r="AL322" s="2" t="str">
        <f t="shared" si="91"/>
        <v/>
      </c>
      <c r="AM322" s="2" t="str">
        <f t="shared" si="92"/>
        <v/>
      </c>
      <c r="AN322" s="2" t="str">
        <f t="shared" si="93"/>
        <v/>
      </c>
      <c r="AO322" s="2" t="str">
        <f t="shared" si="95"/>
        <v/>
      </c>
      <c r="AP322" s="2" t="str">
        <f t="shared" si="83"/>
        <v/>
      </c>
      <c r="AQ322" s="2" t="str">
        <f t="shared" si="94"/>
        <v/>
      </c>
      <c r="AT322" s="2" t="str">
        <f t="shared" si="96"/>
        <v/>
      </c>
      <c r="AU322" s="2" t="str">
        <f t="shared" si="84"/>
        <v/>
      </c>
      <c r="AV322" s="2" t="str">
        <f t="shared" si="85"/>
        <v/>
      </c>
      <c r="AW322" s="2" t="str">
        <f t="shared" si="86"/>
        <v/>
      </c>
      <c r="AX322" s="2" t="str">
        <f t="shared" si="97"/>
        <v/>
      </c>
    </row>
    <row r="323" spans="1:50" x14ac:dyDescent="0.25">
      <c r="A323" s="751">
        <v>315</v>
      </c>
      <c r="B323" s="753"/>
      <c r="C323" s="754"/>
      <c r="D323" s="754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AF323" s="2">
        <f t="shared" si="87"/>
        <v>0</v>
      </c>
      <c r="AG323" s="2" t="str">
        <f t="shared" si="81"/>
        <v/>
      </c>
      <c r="AH323" s="2" t="str">
        <f t="shared" si="82"/>
        <v/>
      </c>
      <c r="AI323" s="2" t="str">
        <f t="shared" si="88"/>
        <v/>
      </c>
      <c r="AJ323" s="2" t="str">
        <f t="shared" si="89"/>
        <v/>
      </c>
      <c r="AK323" s="2" t="e">
        <f t="shared" si="90"/>
        <v>#VALUE!</v>
      </c>
      <c r="AL323" s="2" t="str">
        <f t="shared" si="91"/>
        <v/>
      </c>
      <c r="AM323" s="2" t="str">
        <f t="shared" si="92"/>
        <v/>
      </c>
      <c r="AN323" s="2" t="str">
        <f t="shared" si="93"/>
        <v/>
      </c>
      <c r="AO323" s="2" t="str">
        <f t="shared" si="95"/>
        <v/>
      </c>
      <c r="AP323" s="2" t="str">
        <f t="shared" si="83"/>
        <v/>
      </c>
      <c r="AQ323" s="2" t="str">
        <f t="shared" si="94"/>
        <v/>
      </c>
      <c r="AT323" s="2" t="str">
        <f t="shared" si="96"/>
        <v/>
      </c>
      <c r="AU323" s="2" t="str">
        <f t="shared" si="84"/>
        <v/>
      </c>
      <c r="AV323" s="2" t="str">
        <f t="shared" si="85"/>
        <v/>
      </c>
      <c r="AW323" s="2" t="str">
        <f t="shared" si="86"/>
        <v/>
      </c>
      <c r="AX323" s="2" t="str">
        <f t="shared" si="97"/>
        <v/>
      </c>
    </row>
    <row r="324" spans="1:50" x14ac:dyDescent="0.25">
      <c r="A324" s="751">
        <v>316</v>
      </c>
      <c r="B324" s="753"/>
      <c r="C324" s="754"/>
      <c r="D324" s="754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AF324" s="2">
        <f t="shared" si="87"/>
        <v>0</v>
      </c>
      <c r="AG324" s="2" t="str">
        <f t="shared" si="81"/>
        <v/>
      </c>
      <c r="AH324" s="2" t="str">
        <f t="shared" si="82"/>
        <v/>
      </c>
      <c r="AI324" s="2" t="str">
        <f t="shared" si="88"/>
        <v/>
      </c>
      <c r="AJ324" s="2" t="str">
        <f t="shared" si="89"/>
        <v/>
      </c>
      <c r="AK324" s="2" t="e">
        <f t="shared" si="90"/>
        <v>#VALUE!</v>
      </c>
      <c r="AL324" s="2" t="str">
        <f t="shared" si="91"/>
        <v/>
      </c>
      <c r="AM324" s="2" t="str">
        <f t="shared" si="92"/>
        <v/>
      </c>
      <c r="AN324" s="2" t="str">
        <f t="shared" si="93"/>
        <v/>
      </c>
      <c r="AO324" s="2" t="str">
        <f t="shared" si="95"/>
        <v/>
      </c>
      <c r="AP324" s="2" t="str">
        <f t="shared" si="83"/>
        <v/>
      </c>
      <c r="AQ324" s="2" t="str">
        <f t="shared" si="94"/>
        <v/>
      </c>
      <c r="AT324" s="2" t="str">
        <f t="shared" si="96"/>
        <v/>
      </c>
      <c r="AU324" s="2" t="str">
        <f t="shared" si="84"/>
        <v/>
      </c>
      <c r="AV324" s="2" t="str">
        <f t="shared" si="85"/>
        <v/>
      </c>
      <c r="AW324" s="2" t="str">
        <f t="shared" si="86"/>
        <v/>
      </c>
      <c r="AX324" s="2" t="str">
        <f t="shared" si="97"/>
        <v/>
      </c>
    </row>
    <row r="325" spans="1:50" x14ac:dyDescent="0.25">
      <c r="A325" s="751">
        <v>317</v>
      </c>
      <c r="B325" s="753"/>
      <c r="C325" s="754"/>
      <c r="D325" s="754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AF325" s="2">
        <f t="shared" si="87"/>
        <v>0</v>
      </c>
      <c r="AG325" s="2" t="str">
        <f t="shared" si="81"/>
        <v/>
      </c>
      <c r="AH325" s="2" t="str">
        <f t="shared" si="82"/>
        <v/>
      </c>
      <c r="AI325" s="2" t="str">
        <f t="shared" si="88"/>
        <v/>
      </c>
      <c r="AJ325" s="2" t="str">
        <f t="shared" si="89"/>
        <v/>
      </c>
      <c r="AK325" s="2" t="e">
        <f t="shared" si="90"/>
        <v>#VALUE!</v>
      </c>
      <c r="AL325" s="2" t="str">
        <f t="shared" si="91"/>
        <v/>
      </c>
      <c r="AM325" s="2" t="str">
        <f t="shared" si="92"/>
        <v/>
      </c>
      <c r="AN325" s="2" t="str">
        <f t="shared" si="93"/>
        <v/>
      </c>
      <c r="AO325" s="2" t="str">
        <f t="shared" si="95"/>
        <v/>
      </c>
      <c r="AP325" s="2" t="str">
        <f t="shared" si="83"/>
        <v/>
      </c>
      <c r="AQ325" s="2" t="str">
        <f t="shared" si="94"/>
        <v/>
      </c>
      <c r="AT325" s="2" t="str">
        <f t="shared" si="96"/>
        <v/>
      </c>
      <c r="AU325" s="2" t="str">
        <f t="shared" si="84"/>
        <v/>
      </c>
      <c r="AV325" s="2" t="str">
        <f t="shared" si="85"/>
        <v/>
      </c>
      <c r="AW325" s="2" t="str">
        <f t="shared" si="86"/>
        <v/>
      </c>
      <c r="AX325" s="2" t="str">
        <f t="shared" si="97"/>
        <v/>
      </c>
    </row>
    <row r="326" spans="1:50" x14ac:dyDescent="0.25">
      <c r="A326" s="751">
        <v>318</v>
      </c>
      <c r="B326" s="753"/>
      <c r="C326" s="754"/>
      <c r="D326" s="754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AF326" s="2">
        <f t="shared" si="87"/>
        <v>0</v>
      </c>
      <c r="AG326" s="2" t="str">
        <f t="shared" si="81"/>
        <v/>
      </c>
      <c r="AH326" s="2" t="str">
        <f t="shared" si="82"/>
        <v/>
      </c>
      <c r="AI326" s="2" t="str">
        <f t="shared" si="88"/>
        <v/>
      </c>
      <c r="AJ326" s="2" t="str">
        <f t="shared" si="89"/>
        <v/>
      </c>
      <c r="AK326" s="2" t="e">
        <f t="shared" si="90"/>
        <v>#VALUE!</v>
      </c>
      <c r="AL326" s="2" t="str">
        <f t="shared" si="91"/>
        <v/>
      </c>
      <c r="AM326" s="2" t="str">
        <f t="shared" si="92"/>
        <v/>
      </c>
      <c r="AN326" s="2" t="str">
        <f t="shared" si="93"/>
        <v/>
      </c>
      <c r="AO326" s="2" t="str">
        <f t="shared" si="95"/>
        <v/>
      </c>
      <c r="AP326" s="2" t="str">
        <f t="shared" si="83"/>
        <v/>
      </c>
      <c r="AQ326" s="2" t="str">
        <f t="shared" si="94"/>
        <v/>
      </c>
      <c r="AT326" s="2" t="str">
        <f t="shared" si="96"/>
        <v/>
      </c>
      <c r="AU326" s="2" t="str">
        <f t="shared" si="84"/>
        <v/>
      </c>
      <c r="AV326" s="2" t="str">
        <f t="shared" si="85"/>
        <v/>
      </c>
      <c r="AW326" s="2" t="str">
        <f t="shared" si="86"/>
        <v/>
      </c>
      <c r="AX326" s="2" t="str">
        <f t="shared" si="97"/>
        <v/>
      </c>
    </row>
    <row r="327" spans="1:50" x14ac:dyDescent="0.25">
      <c r="A327" s="751">
        <v>319</v>
      </c>
      <c r="B327" s="753"/>
      <c r="C327" s="754"/>
      <c r="D327" s="754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AF327" s="2">
        <f t="shared" si="87"/>
        <v>0</v>
      </c>
      <c r="AG327" s="2" t="str">
        <f t="shared" si="81"/>
        <v/>
      </c>
      <c r="AH327" s="2" t="str">
        <f t="shared" si="82"/>
        <v/>
      </c>
      <c r="AI327" s="2" t="str">
        <f t="shared" si="88"/>
        <v/>
      </c>
      <c r="AJ327" s="2" t="str">
        <f t="shared" si="89"/>
        <v/>
      </c>
      <c r="AK327" s="2" t="e">
        <f t="shared" si="90"/>
        <v>#VALUE!</v>
      </c>
      <c r="AL327" s="2" t="str">
        <f t="shared" si="91"/>
        <v/>
      </c>
      <c r="AM327" s="2" t="str">
        <f t="shared" si="92"/>
        <v/>
      </c>
      <c r="AN327" s="2" t="str">
        <f t="shared" si="93"/>
        <v/>
      </c>
      <c r="AO327" s="2" t="str">
        <f t="shared" si="95"/>
        <v/>
      </c>
      <c r="AP327" s="2" t="str">
        <f t="shared" si="83"/>
        <v/>
      </c>
      <c r="AQ327" s="2" t="str">
        <f t="shared" si="94"/>
        <v/>
      </c>
      <c r="AT327" s="2" t="str">
        <f t="shared" si="96"/>
        <v/>
      </c>
      <c r="AU327" s="2" t="str">
        <f t="shared" si="84"/>
        <v/>
      </c>
      <c r="AV327" s="2" t="str">
        <f t="shared" si="85"/>
        <v/>
      </c>
      <c r="AW327" s="2" t="str">
        <f t="shared" si="86"/>
        <v/>
      </c>
      <c r="AX327" s="2" t="str">
        <f t="shared" si="97"/>
        <v/>
      </c>
    </row>
    <row r="328" spans="1:50" x14ac:dyDescent="0.25">
      <c r="A328" s="751">
        <v>320</v>
      </c>
      <c r="B328" s="753"/>
      <c r="C328" s="754"/>
      <c r="D328" s="754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AF328" s="2">
        <f t="shared" si="87"/>
        <v>0</v>
      </c>
      <c r="AG328" s="2" t="str">
        <f t="shared" si="81"/>
        <v/>
      </c>
      <c r="AH328" s="2" t="str">
        <f t="shared" si="82"/>
        <v/>
      </c>
      <c r="AI328" s="2" t="str">
        <f t="shared" si="88"/>
        <v/>
      </c>
      <c r="AJ328" s="2" t="str">
        <f t="shared" si="89"/>
        <v/>
      </c>
      <c r="AK328" s="2" t="e">
        <f t="shared" si="90"/>
        <v>#VALUE!</v>
      </c>
      <c r="AL328" s="2" t="str">
        <f t="shared" si="91"/>
        <v/>
      </c>
      <c r="AM328" s="2" t="str">
        <f t="shared" si="92"/>
        <v/>
      </c>
      <c r="AN328" s="2" t="str">
        <f t="shared" si="93"/>
        <v/>
      </c>
      <c r="AO328" s="2" t="str">
        <f t="shared" si="95"/>
        <v/>
      </c>
      <c r="AP328" s="2" t="str">
        <f t="shared" si="83"/>
        <v/>
      </c>
      <c r="AQ328" s="2" t="str">
        <f t="shared" si="94"/>
        <v/>
      </c>
      <c r="AT328" s="2" t="str">
        <f t="shared" si="96"/>
        <v/>
      </c>
      <c r="AU328" s="2" t="str">
        <f t="shared" si="84"/>
        <v/>
      </c>
      <c r="AV328" s="2" t="str">
        <f t="shared" si="85"/>
        <v/>
      </c>
      <c r="AW328" s="2" t="str">
        <f t="shared" si="86"/>
        <v/>
      </c>
      <c r="AX328" s="2" t="str">
        <f t="shared" si="97"/>
        <v/>
      </c>
    </row>
    <row r="329" spans="1:50" x14ac:dyDescent="0.25">
      <c r="A329" s="751">
        <v>321</v>
      </c>
      <c r="B329" s="753"/>
      <c r="C329" s="754"/>
      <c r="D329" s="754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AF329" s="2">
        <f t="shared" si="87"/>
        <v>0</v>
      </c>
      <c r="AG329" s="2" t="str">
        <f t="shared" ref="AG329:AG392" si="98">IF(AND(B329&lt;&gt;"",C329&lt;&gt;"",D329&lt;&gt;""),_xlfn.RANK.AVG(C329,C:C,1),"")</f>
        <v/>
      </c>
      <c r="AH329" s="2" t="str">
        <f t="shared" ref="AH329:AH392" si="99">IF(AND(B329&lt;&gt;"",C329&lt;&gt;"",D329&lt;&gt;""),_xlfn.RANK.AVG(D329,D:D,1),"")</f>
        <v/>
      </c>
      <c r="AI329" s="2" t="str">
        <f t="shared" si="88"/>
        <v/>
      </c>
      <c r="AJ329" s="2" t="str">
        <f t="shared" si="89"/>
        <v/>
      </c>
      <c r="AK329" s="2" t="e">
        <f t="shared" si="90"/>
        <v>#VALUE!</v>
      </c>
      <c r="AL329" s="2" t="str">
        <f t="shared" si="91"/>
        <v/>
      </c>
      <c r="AM329" s="2" t="str">
        <f t="shared" si="92"/>
        <v/>
      </c>
      <c r="AN329" s="2" t="str">
        <f t="shared" si="93"/>
        <v/>
      </c>
      <c r="AO329" s="2" t="str">
        <f t="shared" si="95"/>
        <v/>
      </c>
      <c r="AP329" s="2" t="str">
        <f t="shared" ref="AP329:AP392" si="100">IF(AO329="","",_xlfn.RANK.AVG(AO329,AO:AO,1))</f>
        <v/>
      </c>
      <c r="AQ329" s="2" t="str">
        <f t="shared" si="94"/>
        <v/>
      </c>
      <c r="AT329" s="2" t="str">
        <f t="shared" si="96"/>
        <v/>
      </c>
      <c r="AU329" s="2" t="str">
        <f t="shared" ref="AU329:AU392" si="101">IF(B329=2,D329,"")</f>
        <v/>
      </c>
      <c r="AV329" s="2" t="str">
        <f t="shared" ref="AV329:AV392" si="102">IF(AND(B329&lt;&gt;"",AT329&lt;&gt;"",AU329&lt;&gt;""),AU329-AT329,"")</f>
        <v/>
      </c>
      <c r="AW329" s="2" t="str">
        <f t="shared" ref="AW329:AW392" si="103">IF(AV329="","",IF(AV329=0,"",ABS(AV329)))</f>
        <v/>
      </c>
      <c r="AX329" s="2" t="str">
        <f t="shared" si="97"/>
        <v/>
      </c>
    </row>
    <row r="330" spans="1:50" x14ac:dyDescent="0.25">
      <c r="A330" s="751">
        <v>322</v>
      </c>
      <c r="B330" s="753"/>
      <c r="C330" s="754"/>
      <c r="D330" s="754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AF330" s="2">
        <f t="shared" ref="AF330:AF393" si="104">C330-D330</f>
        <v>0</v>
      </c>
      <c r="AG330" s="2" t="str">
        <f t="shared" si="98"/>
        <v/>
      </c>
      <c r="AH330" s="2" t="str">
        <f t="shared" si="99"/>
        <v/>
      </c>
      <c r="AI330" s="2" t="str">
        <f t="shared" ref="AI330:AI393" si="105">IF(AND(AG330&lt;&gt;"",AH330&lt;&gt;""),D330-C330,"")</f>
        <v/>
      </c>
      <c r="AJ330" s="2" t="str">
        <f t="shared" ref="AJ330:AJ393" si="106">IF(OR(B330&lt;&gt;"",C330&lt;&gt;"",D330&lt;&gt;""),D330-C330,"")</f>
        <v/>
      </c>
      <c r="AK330" s="2" t="e">
        <f t="shared" ref="AK330:AK393" si="107">_xlfn.RANK.AVG(AJ330,AJ:AJ,1)</f>
        <v>#VALUE!</v>
      </c>
      <c r="AL330" s="2" t="str">
        <f t="shared" ref="AL330:AL393" si="108">IF(B330=1,C330,"")</f>
        <v/>
      </c>
      <c r="AM330" s="2" t="str">
        <f t="shared" ref="AM330:AM393" si="109">IF(B330=1,D330,"")</f>
        <v/>
      </c>
      <c r="AN330" s="2" t="str">
        <f t="shared" ref="AN330:AN393" si="110">IF(AND(B330&lt;&gt;"",AL330&lt;&gt;"",AM330&lt;&gt;""),AM330-AL330,"")</f>
        <v/>
      </c>
      <c r="AO330" s="2" t="str">
        <f t="shared" si="95"/>
        <v/>
      </c>
      <c r="AP330" s="2" t="str">
        <f t="shared" si="100"/>
        <v/>
      </c>
      <c r="AQ330" s="2" t="str">
        <f t="shared" ref="AQ330:AQ393" si="111">IF(AN330=0,0,IF(AN330&lt;0,-AP330,IF(AN330&gt;0,AP330,"")))</f>
        <v/>
      </c>
      <c r="AT330" s="2" t="str">
        <f t="shared" si="96"/>
        <v/>
      </c>
      <c r="AU330" s="2" t="str">
        <f t="shared" si="101"/>
        <v/>
      </c>
      <c r="AV330" s="2" t="str">
        <f t="shared" si="102"/>
        <v/>
      </c>
      <c r="AW330" s="2" t="str">
        <f t="shared" si="103"/>
        <v/>
      </c>
      <c r="AX330" s="2" t="str">
        <f t="shared" si="97"/>
        <v/>
      </c>
    </row>
    <row r="331" spans="1:50" x14ac:dyDescent="0.25">
      <c r="A331" s="751">
        <v>323</v>
      </c>
      <c r="B331" s="753"/>
      <c r="C331" s="754"/>
      <c r="D331" s="754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AF331" s="2">
        <f t="shared" si="104"/>
        <v>0</v>
      </c>
      <c r="AG331" s="2" t="str">
        <f t="shared" si="98"/>
        <v/>
      </c>
      <c r="AH331" s="2" t="str">
        <f t="shared" si="99"/>
        <v/>
      </c>
      <c r="AI331" s="2" t="str">
        <f t="shared" si="105"/>
        <v/>
      </c>
      <c r="AJ331" s="2" t="str">
        <f t="shared" si="106"/>
        <v/>
      </c>
      <c r="AK331" s="2" t="e">
        <f t="shared" si="107"/>
        <v>#VALUE!</v>
      </c>
      <c r="AL331" s="2" t="str">
        <f t="shared" si="108"/>
        <v/>
      </c>
      <c r="AM331" s="2" t="str">
        <f t="shared" si="109"/>
        <v/>
      </c>
      <c r="AN331" s="2" t="str">
        <f t="shared" si="110"/>
        <v/>
      </c>
      <c r="AO331" s="2" t="str">
        <f t="shared" ref="AO331:AO394" si="112">IF(AN331="","",IF(AN331=0,"",ABS(AN331)))</f>
        <v/>
      </c>
      <c r="AP331" s="2" t="str">
        <f t="shared" si="100"/>
        <v/>
      </c>
      <c r="AQ331" s="2" t="str">
        <f t="shared" si="111"/>
        <v/>
      </c>
      <c r="AT331" s="2" t="str">
        <f t="shared" si="96"/>
        <v/>
      </c>
      <c r="AU331" s="2" t="str">
        <f t="shared" si="101"/>
        <v/>
      </c>
      <c r="AV331" s="2" t="str">
        <f t="shared" si="102"/>
        <v/>
      </c>
      <c r="AW331" s="2" t="str">
        <f t="shared" si="103"/>
        <v/>
      </c>
      <c r="AX331" s="2" t="str">
        <f t="shared" si="97"/>
        <v/>
      </c>
    </row>
    <row r="332" spans="1:50" x14ac:dyDescent="0.25">
      <c r="A332" s="751">
        <v>324</v>
      </c>
      <c r="B332" s="753"/>
      <c r="C332" s="754"/>
      <c r="D332" s="754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AF332" s="2">
        <f t="shared" si="104"/>
        <v>0</v>
      </c>
      <c r="AG332" s="2" t="str">
        <f t="shared" si="98"/>
        <v/>
      </c>
      <c r="AH332" s="2" t="str">
        <f t="shared" si="99"/>
        <v/>
      </c>
      <c r="AI332" s="2" t="str">
        <f t="shared" si="105"/>
        <v/>
      </c>
      <c r="AJ332" s="2" t="str">
        <f t="shared" si="106"/>
        <v/>
      </c>
      <c r="AK332" s="2" t="e">
        <f t="shared" si="107"/>
        <v>#VALUE!</v>
      </c>
      <c r="AL332" s="2" t="str">
        <f t="shared" si="108"/>
        <v/>
      </c>
      <c r="AM332" s="2" t="str">
        <f t="shared" si="109"/>
        <v/>
      </c>
      <c r="AN332" s="2" t="str">
        <f t="shared" si="110"/>
        <v/>
      </c>
      <c r="AO332" s="2" t="str">
        <f t="shared" si="112"/>
        <v/>
      </c>
      <c r="AP332" s="2" t="str">
        <f t="shared" si="100"/>
        <v/>
      </c>
      <c r="AQ332" s="2" t="str">
        <f t="shared" si="111"/>
        <v/>
      </c>
      <c r="AT332" s="2" t="str">
        <f t="shared" si="96"/>
        <v/>
      </c>
      <c r="AU332" s="2" t="str">
        <f t="shared" si="101"/>
        <v/>
      </c>
      <c r="AV332" s="2" t="str">
        <f t="shared" si="102"/>
        <v/>
      </c>
      <c r="AW332" s="2" t="str">
        <f t="shared" si="103"/>
        <v/>
      </c>
      <c r="AX332" s="2" t="str">
        <f t="shared" si="97"/>
        <v/>
      </c>
    </row>
    <row r="333" spans="1:50" x14ac:dyDescent="0.25">
      <c r="A333" s="751">
        <v>325</v>
      </c>
      <c r="B333" s="753"/>
      <c r="C333" s="754"/>
      <c r="D333" s="754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AF333" s="2">
        <f t="shared" si="104"/>
        <v>0</v>
      </c>
      <c r="AG333" s="2" t="str">
        <f t="shared" si="98"/>
        <v/>
      </c>
      <c r="AH333" s="2" t="str">
        <f t="shared" si="99"/>
        <v/>
      </c>
      <c r="AI333" s="2" t="str">
        <f t="shared" si="105"/>
        <v/>
      </c>
      <c r="AJ333" s="2" t="str">
        <f t="shared" si="106"/>
        <v/>
      </c>
      <c r="AK333" s="2" t="e">
        <f t="shared" si="107"/>
        <v>#VALUE!</v>
      </c>
      <c r="AL333" s="2" t="str">
        <f t="shared" si="108"/>
        <v/>
      </c>
      <c r="AM333" s="2" t="str">
        <f t="shared" si="109"/>
        <v/>
      </c>
      <c r="AN333" s="2" t="str">
        <f t="shared" si="110"/>
        <v/>
      </c>
      <c r="AO333" s="2" t="str">
        <f t="shared" si="112"/>
        <v/>
      </c>
      <c r="AP333" s="2" t="str">
        <f t="shared" si="100"/>
        <v/>
      </c>
      <c r="AQ333" s="2" t="str">
        <f t="shared" si="111"/>
        <v/>
      </c>
      <c r="AT333" s="2" t="str">
        <f t="shared" si="96"/>
        <v/>
      </c>
      <c r="AU333" s="2" t="str">
        <f t="shared" si="101"/>
        <v/>
      </c>
      <c r="AV333" s="2" t="str">
        <f t="shared" si="102"/>
        <v/>
      </c>
      <c r="AW333" s="2" t="str">
        <f t="shared" si="103"/>
        <v/>
      </c>
      <c r="AX333" s="2" t="str">
        <f t="shared" si="97"/>
        <v/>
      </c>
    </row>
    <row r="334" spans="1:50" x14ac:dyDescent="0.25">
      <c r="A334" s="751">
        <v>326</v>
      </c>
      <c r="B334" s="753"/>
      <c r="C334" s="754"/>
      <c r="D334" s="754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AF334" s="2">
        <f t="shared" si="104"/>
        <v>0</v>
      </c>
      <c r="AG334" s="2" t="str">
        <f t="shared" si="98"/>
        <v/>
      </c>
      <c r="AH334" s="2" t="str">
        <f t="shared" si="99"/>
        <v/>
      </c>
      <c r="AI334" s="2" t="str">
        <f t="shared" si="105"/>
        <v/>
      </c>
      <c r="AJ334" s="2" t="str">
        <f t="shared" si="106"/>
        <v/>
      </c>
      <c r="AK334" s="2" t="e">
        <f t="shared" si="107"/>
        <v>#VALUE!</v>
      </c>
      <c r="AL334" s="2" t="str">
        <f t="shared" si="108"/>
        <v/>
      </c>
      <c r="AM334" s="2" t="str">
        <f t="shared" si="109"/>
        <v/>
      </c>
      <c r="AN334" s="2" t="str">
        <f t="shared" si="110"/>
        <v/>
      </c>
      <c r="AO334" s="2" t="str">
        <f t="shared" si="112"/>
        <v/>
      </c>
      <c r="AP334" s="2" t="str">
        <f t="shared" si="100"/>
        <v/>
      </c>
      <c r="AQ334" s="2" t="str">
        <f t="shared" si="111"/>
        <v/>
      </c>
      <c r="AT334" s="2" t="str">
        <f t="shared" si="96"/>
        <v/>
      </c>
      <c r="AU334" s="2" t="str">
        <f t="shared" si="101"/>
        <v/>
      </c>
      <c r="AV334" s="2" t="str">
        <f t="shared" si="102"/>
        <v/>
      </c>
      <c r="AW334" s="2" t="str">
        <f t="shared" si="103"/>
        <v/>
      </c>
      <c r="AX334" s="2" t="str">
        <f t="shared" si="97"/>
        <v/>
      </c>
    </row>
    <row r="335" spans="1:50" x14ac:dyDescent="0.25">
      <c r="A335" s="751">
        <v>327</v>
      </c>
      <c r="B335" s="753"/>
      <c r="C335" s="754"/>
      <c r="D335" s="754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AF335" s="2">
        <f t="shared" si="104"/>
        <v>0</v>
      </c>
      <c r="AG335" s="2" t="str">
        <f t="shared" si="98"/>
        <v/>
      </c>
      <c r="AH335" s="2" t="str">
        <f t="shared" si="99"/>
        <v/>
      </c>
      <c r="AI335" s="2" t="str">
        <f t="shared" si="105"/>
        <v/>
      </c>
      <c r="AJ335" s="2" t="str">
        <f t="shared" si="106"/>
        <v/>
      </c>
      <c r="AK335" s="2" t="e">
        <f t="shared" si="107"/>
        <v>#VALUE!</v>
      </c>
      <c r="AL335" s="2" t="str">
        <f t="shared" si="108"/>
        <v/>
      </c>
      <c r="AM335" s="2" t="str">
        <f t="shared" si="109"/>
        <v/>
      </c>
      <c r="AN335" s="2" t="str">
        <f t="shared" si="110"/>
        <v/>
      </c>
      <c r="AO335" s="2" t="str">
        <f t="shared" si="112"/>
        <v/>
      </c>
      <c r="AP335" s="2" t="str">
        <f t="shared" si="100"/>
        <v/>
      </c>
      <c r="AQ335" s="2" t="str">
        <f t="shared" si="111"/>
        <v/>
      </c>
      <c r="AT335" s="2" t="str">
        <f t="shared" si="96"/>
        <v/>
      </c>
      <c r="AU335" s="2" t="str">
        <f t="shared" si="101"/>
        <v/>
      </c>
      <c r="AV335" s="2" t="str">
        <f t="shared" si="102"/>
        <v/>
      </c>
      <c r="AW335" s="2" t="str">
        <f t="shared" si="103"/>
        <v/>
      </c>
      <c r="AX335" s="2" t="str">
        <f t="shared" si="97"/>
        <v/>
      </c>
    </row>
    <row r="336" spans="1:50" x14ac:dyDescent="0.25">
      <c r="A336" s="751">
        <v>328</v>
      </c>
      <c r="B336" s="753"/>
      <c r="C336" s="754"/>
      <c r="D336" s="754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AF336" s="2">
        <f t="shared" si="104"/>
        <v>0</v>
      </c>
      <c r="AG336" s="2" t="str">
        <f t="shared" si="98"/>
        <v/>
      </c>
      <c r="AH336" s="2" t="str">
        <f t="shared" si="99"/>
        <v/>
      </c>
      <c r="AI336" s="2" t="str">
        <f t="shared" si="105"/>
        <v/>
      </c>
      <c r="AJ336" s="2" t="str">
        <f t="shared" si="106"/>
        <v/>
      </c>
      <c r="AK336" s="2" t="e">
        <f t="shared" si="107"/>
        <v>#VALUE!</v>
      </c>
      <c r="AL336" s="2" t="str">
        <f t="shared" si="108"/>
        <v/>
      </c>
      <c r="AM336" s="2" t="str">
        <f t="shared" si="109"/>
        <v/>
      </c>
      <c r="AN336" s="2" t="str">
        <f t="shared" si="110"/>
        <v/>
      </c>
      <c r="AO336" s="2" t="str">
        <f t="shared" si="112"/>
        <v/>
      </c>
      <c r="AP336" s="2" t="str">
        <f t="shared" si="100"/>
        <v/>
      </c>
      <c r="AQ336" s="2" t="str">
        <f t="shared" si="111"/>
        <v/>
      </c>
      <c r="AT336" s="2" t="str">
        <f t="shared" si="96"/>
        <v/>
      </c>
      <c r="AU336" s="2" t="str">
        <f t="shared" si="101"/>
        <v/>
      </c>
      <c r="AV336" s="2" t="str">
        <f t="shared" si="102"/>
        <v/>
      </c>
      <c r="AW336" s="2" t="str">
        <f t="shared" si="103"/>
        <v/>
      </c>
      <c r="AX336" s="2" t="str">
        <f t="shared" si="97"/>
        <v/>
      </c>
    </row>
    <row r="337" spans="1:50" x14ac:dyDescent="0.25">
      <c r="A337" s="751">
        <v>329</v>
      </c>
      <c r="B337" s="753"/>
      <c r="C337" s="754"/>
      <c r="D337" s="754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AF337" s="2">
        <f t="shared" si="104"/>
        <v>0</v>
      </c>
      <c r="AG337" s="2" t="str">
        <f t="shared" si="98"/>
        <v/>
      </c>
      <c r="AH337" s="2" t="str">
        <f t="shared" si="99"/>
        <v/>
      </c>
      <c r="AI337" s="2" t="str">
        <f t="shared" si="105"/>
        <v/>
      </c>
      <c r="AJ337" s="2" t="str">
        <f t="shared" si="106"/>
        <v/>
      </c>
      <c r="AK337" s="2" t="e">
        <f t="shared" si="107"/>
        <v>#VALUE!</v>
      </c>
      <c r="AL337" s="2" t="str">
        <f t="shared" si="108"/>
        <v/>
      </c>
      <c r="AM337" s="2" t="str">
        <f t="shared" si="109"/>
        <v/>
      </c>
      <c r="AN337" s="2" t="str">
        <f t="shared" si="110"/>
        <v/>
      </c>
      <c r="AO337" s="2" t="str">
        <f t="shared" si="112"/>
        <v/>
      </c>
      <c r="AP337" s="2" t="str">
        <f t="shared" si="100"/>
        <v/>
      </c>
      <c r="AQ337" s="2" t="str">
        <f t="shared" si="111"/>
        <v/>
      </c>
      <c r="AT337" s="2" t="str">
        <f t="shared" si="96"/>
        <v/>
      </c>
      <c r="AU337" s="2" t="str">
        <f t="shared" si="101"/>
        <v/>
      </c>
      <c r="AV337" s="2" t="str">
        <f t="shared" si="102"/>
        <v/>
      </c>
      <c r="AW337" s="2" t="str">
        <f t="shared" si="103"/>
        <v/>
      </c>
      <c r="AX337" s="2" t="str">
        <f t="shared" si="97"/>
        <v/>
      </c>
    </row>
    <row r="338" spans="1:50" x14ac:dyDescent="0.25">
      <c r="A338" s="751">
        <v>330</v>
      </c>
      <c r="B338" s="753"/>
      <c r="C338" s="754"/>
      <c r="D338" s="754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AF338" s="2">
        <f t="shared" si="104"/>
        <v>0</v>
      </c>
      <c r="AG338" s="2" t="str">
        <f t="shared" si="98"/>
        <v/>
      </c>
      <c r="AH338" s="2" t="str">
        <f t="shared" si="99"/>
        <v/>
      </c>
      <c r="AI338" s="2" t="str">
        <f t="shared" si="105"/>
        <v/>
      </c>
      <c r="AJ338" s="2" t="str">
        <f t="shared" si="106"/>
        <v/>
      </c>
      <c r="AK338" s="2" t="e">
        <f t="shared" si="107"/>
        <v>#VALUE!</v>
      </c>
      <c r="AL338" s="2" t="str">
        <f t="shared" si="108"/>
        <v/>
      </c>
      <c r="AM338" s="2" t="str">
        <f t="shared" si="109"/>
        <v/>
      </c>
      <c r="AN338" s="2" t="str">
        <f t="shared" si="110"/>
        <v/>
      </c>
      <c r="AO338" s="2" t="str">
        <f t="shared" si="112"/>
        <v/>
      </c>
      <c r="AP338" s="2" t="str">
        <f t="shared" si="100"/>
        <v/>
      </c>
      <c r="AQ338" s="2" t="str">
        <f t="shared" si="111"/>
        <v/>
      </c>
      <c r="AT338" s="2" t="str">
        <f t="shared" si="96"/>
        <v/>
      </c>
      <c r="AU338" s="2" t="str">
        <f t="shared" si="101"/>
        <v/>
      </c>
      <c r="AV338" s="2" t="str">
        <f t="shared" si="102"/>
        <v/>
      </c>
      <c r="AW338" s="2" t="str">
        <f t="shared" si="103"/>
        <v/>
      </c>
      <c r="AX338" s="2" t="str">
        <f t="shared" si="97"/>
        <v/>
      </c>
    </row>
    <row r="339" spans="1:50" x14ac:dyDescent="0.25">
      <c r="A339" s="751">
        <v>331</v>
      </c>
      <c r="B339" s="753"/>
      <c r="C339" s="754"/>
      <c r="D339" s="754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AF339" s="2">
        <f t="shared" si="104"/>
        <v>0</v>
      </c>
      <c r="AG339" s="2" t="str">
        <f t="shared" si="98"/>
        <v/>
      </c>
      <c r="AH339" s="2" t="str">
        <f t="shared" si="99"/>
        <v/>
      </c>
      <c r="AI339" s="2" t="str">
        <f t="shared" si="105"/>
        <v/>
      </c>
      <c r="AJ339" s="2" t="str">
        <f t="shared" si="106"/>
        <v/>
      </c>
      <c r="AK339" s="2" t="e">
        <f t="shared" si="107"/>
        <v>#VALUE!</v>
      </c>
      <c r="AL339" s="2" t="str">
        <f t="shared" si="108"/>
        <v/>
      </c>
      <c r="AM339" s="2" t="str">
        <f t="shared" si="109"/>
        <v/>
      </c>
      <c r="AN339" s="2" t="str">
        <f t="shared" si="110"/>
        <v/>
      </c>
      <c r="AO339" s="2" t="str">
        <f t="shared" si="112"/>
        <v/>
      </c>
      <c r="AP339" s="2" t="str">
        <f t="shared" si="100"/>
        <v/>
      </c>
      <c r="AQ339" s="2" t="str">
        <f t="shared" si="111"/>
        <v/>
      </c>
      <c r="AT339" s="2" t="str">
        <f t="shared" si="96"/>
        <v/>
      </c>
      <c r="AU339" s="2" t="str">
        <f t="shared" si="101"/>
        <v/>
      </c>
      <c r="AV339" s="2" t="str">
        <f t="shared" si="102"/>
        <v/>
      </c>
      <c r="AW339" s="2" t="str">
        <f t="shared" si="103"/>
        <v/>
      </c>
      <c r="AX339" s="2" t="str">
        <f t="shared" si="97"/>
        <v/>
      </c>
    </row>
    <row r="340" spans="1:50" x14ac:dyDescent="0.25">
      <c r="A340" s="751">
        <v>332</v>
      </c>
      <c r="B340" s="753"/>
      <c r="C340" s="754"/>
      <c r="D340" s="754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AF340" s="2">
        <f t="shared" si="104"/>
        <v>0</v>
      </c>
      <c r="AG340" s="2" t="str">
        <f t="shared" si="98"/>
        <v/>
      </c>
      <c r="AH340" s="2" t="str">
        <f t="shared" si="99"/>
        <v/>
      </c>
      <c r="AI340" s="2" t="str">
        <f t="shared" si="105"/>
        <v/>
      </c>
      <c r="AJ340" s="2" t="str">
        <f t="shared" si="106"/>
        <v/>
      </c>
      <c r="AK340" s="2" t="e">
        <f t="shared" si="107"/>
        <v>#VALUE!</v>
      </c>
      <c r="AL340" s="2" t="str">
        <f t="shared" si="108"/>
        <v/>
      </c>
      <c r="AM340" s="2" t="str">
        <f t="shared" si="109"/>
        <v/>
      </c>
      <c r="AN340" s="2" t="str">
        <f t="shared" si="110"/>
        <v/>
      </c>
      <c r="AO340" s="2" t="str">
        <f t="shared" si="112"/>
        <v/>
      </c>
      <c r="AP340" s="2" t="str">
        <f t="shared" si="100"/>
        <v/>
      </c>
      <c r="AQ340" s="2" t="str">
        <f t="shared" si="111"/>
        <v/>
      </c>
      <c r="AT340" s="2" t="str">
        <f t="shared" ref="AT340:AT403" si="113">IF(B340=2,C340,"")</f>
        <v/>
      </c>
      <c r="AU340" s="2" t="str">
        <f t="shared" si="101"/>
        <v/>
      </c>
      <c r="AV340" s="2" t="str">
        <f t="shared" si="102"/>
        <v/>
      </c>
      <c r="AW340" s="2" t="str">
        <f t="shared" si="103"/>
        <v/>
      </c>
      <c r="AX340" s="2" t="str">
        <f t="shared" si="97"/>
        <v/>
      </c>
    </row>
    <row r="341" spans="1:50" x14ac:dyDescent="0.25">
      <c r="A341" s="751">
        <v>333</v>
      </c>
      <c r="B341" s="753"/>
      <c r="C341" s="754"/>
      <c r="D341" s="754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AF341" s="2">
        <f t="shared" si="104"/>
        <v>0</v>
      </c>
      <c r="AG341" s="2" t="str">
        <f t="shared" si="98"/>
        <v/>
      </c>
      <c r="AH341" s="2" t="str">
        <f t="shared" si="99"/>
        <v/>
      </c>
      <c r="AI341" s="2" t="str">
        <f t="shared" si="105"/>
        <v/>
      </c>
      <c r="AJ341" s="2" t="str">
        <f t="shared" si="106"/>
        <v/>
      </c>
      <c r="AK341" s="2" t="e">
        <f t="shared" si="107"/>
        <v>#VALUE!</v>
      </c>
      <c r="AL341" s="2" t="str">
        <f t="shared" si="108"/>
        <v/>
      </c>
      <c r="AM341" s="2" t="str">
        <f t="shared" si="109"/>
        <v/>
      </c>
      <c r="AN341" s="2" t="str">
        <f t="shared" si="110"/>
        <v/>
      </c>
      <c r="AO341" s="2" t="str">
        <f t="shared" si="112"/>
        <v/>
      </c>
      <c r="AP341" s="2" t="str">
        <f t="shared" si="100"/>
        <v/>
      </c>
      <c r="AQ341" s="2" t="str">
        <f t="shared" si="111"/>
        <v/>
      </c>
      <c r="AT341" s="2" t="str">
        <f t="shared" si="113"/>
        <v/>
      </c>
      <c r="AU341" s="2" t="str">
        <f t="shared" si="101"/>
        <v/>
      </c>
      <c r="AV341" s="2" t="str">
        <f t="shared" si="102"/>
        <v/>
      </c>
      <c r="AW341" s="2" t="str">
        <f t="shared" si="103"/>
        <v/>
      </c>
      <c r="AX341" s="2" t="str">
        <f t="shared" si="97"/>
        <v/>
      </c>
    </row>
    <row r="342" spans="1:50" x14ac:dyDescent="0.25">
      <c r="A342" s="751">
        <v>334</v>
      </c>
      <c r="B342" s="753"/>
      <c r="C342" s="754"/>
      <c r="D342" s="754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AF342" s="2">
        <f t="shared" si="104"/>
        <v>0</v>
      </c>
      <c r="AG342" s="2" t="str">
        <f t="shared" si="98"/>
        <v/>
      </c>
      <c r="AH342" s="2" t="str">
        <f t="shared" si="99"/>
        <v/>
      </c>
      <c r="AI342" s="2" t="str">
        <f t="shared" si="105"/>
        <v/>
      </c>
      <c r="AJ342" s="2" t="str">
        <f t="shared" si="106"/>
        <v/>
      </c>
      <c r="AK342" s="2" t="e">
        <f t="shared" si="107"/>
        <v>#VALUE!</v>
      </c>
      <c r="AL342" s="2" t="str">
        <f t="shared" si="108"/>
        <v/>
      </c>
      <c r="AM342" s="2" t="str">
        <f t="shared" si="109"/>
        <v/>
      </c>
      <c r="AN342" s="2" t="str">
        <f t="shared" si="110"/>
        <v/>
      </c>
      <c r="AO342" s="2" t="str">
        <f t="shared" si="112"/>
        <v/>
      </c>
      <c r="AP342" s="2" t="str">
        <f t="shared" si="100"/>
        <v/>
      </c>
      <c r="AQ342" s="2" t="str">
        <f t="shared" si="111"/>
        <v/>
      </c>
      <c r="AT342" s="2" t="str">
        <f t="shared" si="113"/>
        <v/>
      </c>
      <c r="AU342" s="2" t="str">
        <f t="shared" si="101"/>
        <v/>
      </c>
      <c r="AV342" s="2" t="str">
        <f t="shared" si="102"/>
        <v/>
      </c>
      <c r="AW342" s="2" t="str">
        <f t="shared" si="103"/>
        <v/>
      </c>
      <c r="AX342" s="2" t="str">
        <f t="shared" si="97"/>
        <v/>
      </c>
    </row>
    <row r="343" spans="1:50" x14ac:dyDescent="0.25">
      <c r="A343" s="751">
        <v>335</v>
      </c>
      <c r="B343" s="753"/>
      <c r="C343" s="754"/>
      <c r="D343" s="754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AF343" s="2">
        <f t="shared" si="104"/>
        <v>0</v>
      </c>
      <c r="AG343" s="2" t="str">
        <f t="shared" si="98"/>
        <v/>
      </c>
      <c r="AH343" s="2" t="str">
        <f t="shared" si="99"/>
        <v/>
      </c>
      <c r="AI343" s="2" t="str">
        <f t="shared" si="105"/>
        <v/>
      </c>
      <c r="AJ343" s="2" t="str">
        <f t="shared" si="106"/>
        <v/>
      </c>
      <c r="AK343" s="2" t="e">
        <f t="shared" si="107"/>
        <v>#VALUE!</v>
      </c>
      <c r="AL343" s="2" t="str">
        <f t="shared" si="108"/>
        <v/>
      </c>
      <c r="AM343" s="2" t="str">
        <f t="shared" si="109"/>
        <v/>
      </c>
      <c r="AN343" s="2" t="str">
        <f t="shared" si="110"/>
        <v/>
      </c>
      <c r="AO343" s="2" t="str">
        <f t="shared" si="112"/>
        <v/>
      </c>
      <c r="AP343" s="2" t="str">
        <f t="shared" si="100"/>
        <v/>
      </c>
      <c r="AQ343" s="2" t="str">
        <f t="shared" si="111"/>
        <v/>
      </c>
      <c r="AT343" s="2" t="str">
        <f t="shared" si="113"/>
        <v/>
      </c>
      <c r="AU343" s="2" t="str">
        <f t="shared" si="101"/>
        <v/>
      </c>
      <c r="AV343" s="2" t="str">
        <f t="shared" si="102"/>
        <v/>
      </c>
      <c r="AW343" s="2" t="str">
        <f t="shared" si="103"/>
        <v/>
      </c>
      <c r="AX343" s="2" t="str">
        <f t="shared" si="97"/>
        <v/>
      </c>
    </row>
    <row r="344" spans="1:50" x14ac:dyDescent="0.25">
      <c r="A344" s="751">
        <v>336</v>
      </c>
      <c r="B344" s="753"/>
      <c r="C344" s="754"/>
      <c r="D344" s="754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AF344" s="2">
        <f t="shared" si="104"/>
        <v>0</v>
      </c>
      <c r="AG344" s="2" t="str">
        <f t="shared" si="98"/>
        <v/>
      </c>
      <c r="AH344" s="2" t="str">
        <f t="shared" si="99"/>
        <v/>
      </c>
      <c r="AI344" s="2" t="str">
        <f t="shared" si="105"/>
        <v/>
      </c>
      <c r="AJ344" s="2" t="str">
        <f t="shared" si="106"/>
        <v/>
      </c>
      <c r="AK344" s="2" t="e">
        <f t="shared" si="107"/>
        <v>#VALUE!</v>
      </c>
      <c r="AL344" s="2" t="str">
        <f t="shared" si="108"/>
        <v/>
      </c>
      <c r="AM344" s="2" t="str">
        <f t="shared" si="109"/>
        <v/>
      </c>
      <c r="AN344" s="2" t="str">
        <f t="shared" si="110"/>
        <v/>
      </c>
      <c r="AO344" s="2" t="str">
        <f t="shared" si="112"/>
        <v/>
      </c>
      <c r="AP344" s="2" t="str">
        <f t="shared" si="100"/>
        <v/>
      </c>
      <c r="AQ344" s="2" t="str">
        <f t="shared" si="111"/>
        <v/>
      </c>
      <c r="AT344" s="2" t="str">
        <f t="shared" si="113"/>
        <v/>
      </c>
      <c r="AU344" s="2" t="str">
        <f t="shared" si="101"/>
        <v/>
      </c>
      <c r="AV344" s="2" t="str">
        <f t="shared" si="102"/>
        <v/>
      </c>
      <c r="AW344" s="2" t="str">
        <f t="shared" si="103"/>
        <v/>
      </c>
      <c r="AX344" s="2" t="str">
        <f t="shared" si="97"/>
        <v/>
      </c>
    </row>
    <row r="345" spans="1:50" x14ac:dyDescent="0.25">
      <c r="A345" s="751">
        <v>337</v>
      </c>
      <c r="B345" s="753"/>
      <c r="C345" s="754"/>
      <c r="D345" s="754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AF345" s="2">
        <f t="shared" si="104"/>
        <v>0</v>
      </c>
      <c r="AG345" s="2" t="str">
        <f t="shared" si="98"/>
        <v/>
      </c>
      <c r="AH345" s="2" t="str">
        <f t="shared" si="99"/>
        <v/>
      </c>
      <c r="AI345" s="2" t="str">
        <f t="shared" si="105"/>
        <v/>
      </c>
      <c r="AJ345" s="2" t="str">
        <f t="shared" si="106"/>
        <v/>
      </c>
      <c r="AK345" s="2" t="e">
        <f t="shared" si="107"/>
        <v>#VALUE!</v>
      </c>
      <c r="AL345" s="2" t="str">
        <f t="shared" si="108"/>
        <v/>
      </c>
      <c r="AM345" s="2" t="str">
        <f t="shared" si="109"/>
        <v/>
      </c>
      <c r="AN345" s="2" t="str">
        <f t="shared" si="110"/>
        <v/>
      </c>
      <c r="AO345" s="2" t="str">
        <f t="shared" si="112"/>
        <v/>
      </c>
      <c r="AP345" s="2" t="str">
        <f t="shared" si="100"/>
        <v/>
      </c>
      <c r="AQ345" s="2" t="str">
        <f t="shared" si="111"/>
        <v/>
      </c>
      <c r="AT345" s="2" t="str">
        <f t="shared" si="113"/>
        <v/>
      </c>
      <c r="AU345" s="2" t="str">
        <f t="shared" si="101"/>
        <v/>
      </c>
      <c r="AV345" s="2" t="str">
        <f t="shared" si="102"/>
        <v/>
      </c>
      <c r="AW345" s="2" t="str">
        <f t="shared" si="103"/>
        <v/>
      </c>
      <c r="AX345" s="2" t="str">
        <f t="shared" si="97"/>
        <v/>
      </c>
    </row>
    <row r="346" spans="1:50" x14ac:dyDescent="0.25">
      <c r="A346" s="751">
        <v>338</v>
      </c>
      <c r="B346" s="753"/>
      <c r="C346" s="754"/>
      <c r="D346" s="754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AF346" s="2">
        <f t="shared" si="104"/>
        <v>0</v>
      </c>
      <c r="AG346" s="2" t="str">
        <f t="shared" si="98"/>
        <v/>
      </c>
      <c r="AH346" s="2" t="str">
        <f t="shared" si="99"/>
        <v/>
      </c>
      <c r="AI346" s="2" t="str">
        <f t="shared" si="105"/>
        <v/>
      </c>
      <c r="AJ346" s="2" t="str">
        <f t="shared" si="106"/>
        <v/>
      </c>
      <c r="AK346" s="2" t="e">
        <f t="shared" si="107"/>
        <v>#VALUE!</v>
      </c>
      <c r="AL346" s="2" t="str">
        <f t="shared" si="108"/>
        <v/>
      </c>
      <c r="AM346" s="2" t="str">
        <f t="shared" si="109"/>
        <v/>
      </c>
      <c r="AN346" s="2" t="str">
        <f t="shared" si="110"/>
        <v/>
      </c>
      <c r="AO346" s="2" t="str">
        <f t="shared" si="112"/>
        <v/>
      </c>
      <c r="AP346" s="2" t="str">
        <f t="shared" si="100"/>
        <v/>
      </c>
      <c r="AQ346" s="2" t="str">
        <f t="shared" si="111"/>
        <v/>
      </c>
      <c r="AT346" s="2" t="str">
        <f t="shared" si="113"/>
        <v/>
      </c>
      <c r="AU346" s="2" t="str">
        <f t="shared" si="101"/>
        <v/>
      </c>
      <c r="AV346" s="2" t="str">
        <f t="shared" si="102"/>
        <v/>
      </c>
      <c r="AW346" s="2" t="str">
        <f t="shared" si="103"/>
        <v/>
      </c>
      <c r="AX346" s="2" t="str">
        <f t="shared" ref="AX346:AX409" si="114">IF(AW346="","",_xlfn.RANK.AVG(AW346,AW:AW,1))</f>
        <v/>
      </c>
    </row>
    <row r="347" spans="1:50" x14ac:dyDescent="0.25">
      <c r="A347" s="751">
        <v>339</v>
      </c>
      <c r="B347" s="753"/>
      <c r="C347" s="754"/>
      <c r="D347" s="754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AF347" s="2">
        <f t="shared" si="104"/>
        <v>0</v>
      </c>
      <c r="AG347" s="2" t="str">
        <f t="shared" si="98"/>
        <v/>
      </c>
      <c r="AH347" s="2" t="str">
        <f t="shared" si="99"/>
        <v/>
      </c>
      <c r="AI347" s="2" t="str">
        <f t="shared" si="105"/>
        <v/>
      </c>
      <c r="AJ347" s="2" t="str">
        <f t="shared" si="106"/>
        <v/>
      </c>
      <c r="AK347" s="2" t="e">
        <f t="shared" si="107"/>
        <v>#VALUE!</v>
      </c>
      <c r="AL347" s="2" t="str">
        <f t="shared" si="108"/>
        <v/>
      </c>
      <c r="AM347" s="2" t="str">
        <f t="shared" si="109"/>
        <v/>
      </c>
      <c r="AN347" s="2" t="str">
        <f t="shared" si="110"/>
        <v/>
      </c>
      <c r="AO347" s="2" t="str">
        <f t="shared" si="112"/>
        <v/>
      </c>
      <c r="AP347" s="2" t="str">
        <f t="shared" si="100"/>
        <v/>
      </c>
      <c r="AQ347" s="2" t="str">
        <f t="shared" si="111"/>
        <v/>
      </c>
      <c r="AT347" s="2" t="str">
        <f t="shared" si="113"/>
        <v/>
      </c>
      <c r="AU347" s="2" t="str">
        <f t="shared" si="101"/>
        <v/>
      </c>
      <c r="AV347" s="2" t="str">
        <f t="shared" si="102"/>
        <v/>
      </c>
      <c r="AW347" s="2" t="str">
        <f t="shared" si="103"/>
        <v/>
      </c>
      <c r="AX347" s="2" t="str">
        <f t="shared" si="114"/>
        <v/>
      </c>
    </row>
    <row r="348" spans="1:50" x14ac:dyDescent="0.25">
      <c r="A348" s="751">
        <v>340</v>
      </c>
      <c r="B348" s="753"/>
      <c r="C348" s="754"/>
      <c r="D348" s="754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AF348" s="2">
        <f t="shared" si="104"/>
        <v>0</v>
      </c>
      <c r="AG348" s="2" t="str">
        <f t="shared" si="98"/>
        <v/>
      </c>
      <c r="AH348" s="2" t="str">
        <f t="shared" si="99"/>
        <v/>
      </c>
      <c r="AI348" s="2" t="str">
        <f t="shared" si="105"/>
        <v/>
      </c>
      <c r="AJ348" s="2" t="str">
        <f t="shared" si="106"/>
        <v/>
      </c>
      <c r="AK348" s="2" t="e">
        <f t="shared" si="107"/>
        <v>#VALUE!</v>
      </c>
      <c r="AL348" s="2" t="str">
        <f t="shared" si="108"/>
        <v/>
      </c>
      <c r="AM348" s="2" t="str">
        <f t="shared" si="109"/>
        <v/>
      </c>
      <c r="AN348" s="2" t="str">
        <f t="shared" si="110"/>
        <v/>
      </c>
      <c r="AO348" s="2" t="str">
        <f t="shared" si="112"/>
        <v/>
      </c>
      <c r="AP348" s="2" t="str">
        <f t="shared" si="100"/>
        <v/>
      </c>
      <c r="AQ348" s="2" t="str">
        <f t="shared" si="111"/>
        <v/>
      </c>
      <c r="AT348" s="2" t="str">
        <f t="shared" si="113"/>
        <v/>
      </c>
      <c r="AU348" s="2" t="str">
        <f t="shared" si="101"/>
        <v/>
      </c>
      <c r="AV348" s="2" t="str">
        <f t="shared" si="102"/>
        <v/>
      </c>
      <c r="AW348" s="2" t="str">
        <f t="shared" si="103"/>
        <v/>
      </c>
      <c r="AX348" s="2" t="str">
        <f t="shared" si="114"/>
        <v/>
      </c>
    </row>
    <row r="349" spans="1:50" x14ac:dyDescent="0.25">
      <c r="A349" s="751">
        <v>341</v>
      </c>
      <c r="B349" s="753"/>
      <c r="C349" s="754"/>
      <c r="D349" s="754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AF349" s="2">
        <f t="shared" si="104"/>
        <v>0</v>
      </c>
      <c r="AG349" s="2" t="str">
        <f t="shared" si="98"/>
        <v/>
      </c>
      <c r="AH349" s="2" t="str">
        <f t="shared" si="99"/>
        <v/>
      </c>
      <c r="AI349" s="2" t="str">
        <f t="shared" si="105"/>
        <v/>
      </c>
      <c r="AJ349" s="2" t="str">
        <f t="shared" si="106"/>
        <v/>
      </c>
      <c r="AK349" s="2" t="e">
        <f t="shared" si="107"/>
        <v>#VALUE!</v>
      </c>
      <c r="AL349" s="2" t="str">
        <f t="shared" si="108"/>
        <v/>
      </c>
      <c r="AM349" s="2" t="str">
        <f t="shared" si="109"/>
        <v/>
      </c>
      <c r="AN349" s="2" t="str">
        <f t="shared" si="110"/>
        <v/>
      </c>
      <c r="AO349" s="2" t="str">
        <f t="shared" si="112"/>
        <v/>
      </c>
      <c r="AP349" s="2" t="str">
        <f t="shared" si="100"/>
        <v/>
      </c>
      <c r="AQ349" s="2" t="str">
        <f t="shared" si="111"/>
        <v/>
      </c>
      <c r="AT349" s="2" t="str">
        <f t="shared" si="113"/>
        <v/>
      </c>
      <c r="AU349" s="2" t="str">
        <f t="shared" si="101"/>
        <v/>
      </c>
      <c r="AV349" s="2" t="str">
        <f t="shared" si="102"/>
        <v/>
      </c>
      <c r="AW349" s="2" t="str">
        <f t="shared" si="103"/>
        <v/>
      </c>
      <c r="AX349" s="2" t="str">
        <f t="shared" si="114"/>
        <v/>
      </c>
    </row>
    <row r="350" spans="1:50" x14ac:dyDescent="0.25">
      <c r="A350" s="751">
        <v>342</v>
      </c>
      <c r="B350" s="753"/>
      <c r="C350" s="754"/>
      <c r="D350" s="754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AF350" s="2">
        <f t="shared" si="104"/>
        <v>0</v>
      </c>
      <c r="AG350" s="2" t="str">
        <f t="shared" si="98"/>
        <v/>
      </c>
      <c r="AH350" s="2" t="str">
        <f t="shared" si="99"/>
        <v/>
      </c>
      <c r="AI350" s="2" t="str">
        <f t="shared" si="105"/>
        <v/>
      </c>
      <c r="AJ350" s="2" t="str">
        <f t="shared" si="106"/>
        <v/>
      </c>
      <c r="AK350" s="2" t="e">
        <f t="shared" si="107"/>
        <v>#VALUE!</v>
      </c>
      <c r="AL350" s="2" t="str">
        <f t="shared" si="108"/>
        <v/>
      </c>
      <c r="AM350" s="2" t="str">
        <f t="shared" si="109"/>
        <v/>
      </c>
      <c r="AN350" s="2" t="str">
        <f t="shared" si="110"/>
        <v/>
      </c>
      <c r="AO350" s="2" t="str">
        <f t="shared" si="112"/>
        <v/>
      </c>
      <c r="AP350" s="2" t="str">
        <f t="shared" si="100"/>
        <v/>
      </c>
      <c r="AQ350" s="2" t="str">
        <f t="shared" si="111"/>
        <v/>
      </c>
      <c r="AT350" s="2" t="str">
        <f t="shared" si="113"/>
        <v/>
      </c>
      <c r="AU350" s="2" t="str">
        <f t="shared" si="101"/>
        <v/>
      </c>
      <c r="AV350" s="2" t="str">
        <f t="shared" si="102"/>
        <v/>
      </c>
      <c r="AW350" s="2" t="str">
        <f t="shared" si="103"/>
        <v/>
      </c>
      <c r="AX350" s="2" t="str">
        <f t="shared" si="114"/>
        <v/>
      </c>
    </row>
    <row r="351" spans="1:50" x14ac:dyDescent="0.25">
      <c r="A351" s="751">
        <v>343</v>
      </c>
      <c r="B351" s="753"/>
      <c r="C351" s="754"/>
      <c r="D351" s="754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AF351" s="2">
        <f t="shared" si="104"/>
        <v>0</v>
      </c>
      <c r="AG351" s="2" t="str">
        <f t="shared" si="98"/>
        <v/>
      </c>
      <c r="AH351" s="2" t="str">
        <f t="shared" si="99"/>
        <v/>
      </c>
      <c r="AI351" s="2" t="str">
        <f t="shared" si="105"/>
        <v/>
      </c>
      <c r="AJ351" s="2" t="str">
        <f t="shared" si="106"/>
        <v/>
      </c>
      <c r="AK351" s="2" t="e">
        <f t="shared" si="107"/>
        <v>#VALUE!</v>
      </c>
      <c r="AL351" s="2" t="str">
        <f t="shared" si="108"/>
        <v/>
      </c>
      <c r="AM351" s="2" t="str">
        <f t="shared" si="109"/>
        <v/>
      </c>
      <c r="AN351" s="2" t="str">
        <f t="shared" si="110"/>
        <v/>
      </c>
      <c r="AO351" s="2" t="str">
        <f t="shared" si="112"/>
        <v/>
      </c>
      <c r="AP351" s="2" t="str">
        <f t="shared" si="100"/>
        <v/>
      </c>
      <c r="AQ351" s="2" t="str">
        <f t="shared" si="111"/>
        <v/>
      </c>
      <c r="AT351" s="2" t="str">
        <f t="shared" si="113"/>
        <v/>
      </c>
      <c r="AU351" s="2" t="str">
        <f t="shared" si="101"/>
        <v/>
      </c>
      <c r="AV351" s="2" t="str">
        <f t="shared" si="102"/>
        <v/>
      </c>
      <c r="AW351" s="2" t="str">
        <f t="shared" si="103"/>
        <v/>
      </c>
      <c r="AX351" s="2" t="str">
        <f t="shared" si="114"/>
        <v/>
      </c>
    </row>
    <row r="352" spans="1:50" x14ac:dyDescent="0.25">
      <c r="A352" s="751">
        <v>344</v>
      </c>
      <c r="B352" s="753"/>
      <c r="C352" s="754"/>
      <c r="D352" s="754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AF352" s="2">
        <f t="shared" si="104"/>
        <v>0</v>
      </c>
      <c r="AG352" s="2" t="str">
        <f t="shared" si="98"/>
        <v/>
      </c>
      <c r="AH352" s="2" t="str">
        <f t="shared" si="99"/>
        <v/>
      </c>
      <c r="AI352" s="2" t="str">
        <f t="shared" si="105"/>
        <v/>
      </c>
      <c r="AJ352" s="2" t="str">
        <f t="shared" si="106"/>
        <v/>
      </c>
      <c r="AK352" s="2" t="e">
        <f t="shared" si="107"/>
        <v>#VALUE!</v>
      </c>
      <c r="AL352" s="2" t="str">
        <f t="shared" si="108"/>
        <v/>
      </c>
      <c r="AM352" s="2" t="str">
        <f t="shared" si="109"/>
        <v/>
      </c>
      <c r="AN352" s="2" t="str">
        <f t="shared" si="110"/>
        <v/>
      </c>
      <c r="AO352" s="2" t="str">
        <f t="shared" si="112"/>
        <v/>
      </c>
      <c r="AP352" s="2" t="str">
        <f t="shared" si="100"/>
        <v/>
      </c>
      <c r="AQ352" s="2" t="str">
        <f t="shared" si="111"/>
        <v/>
      </c>
      <c r="AT352" s="2" t="str">
        <f t="shared" si="113"/>
        <v/>
      </c>
      <c r="AU352" s="2" t="str">
        <f t="shared" si="101"/>
        <v/>
      </c>
      <c r="AV352" s="2" t="str">
        <f t="shared" si="102"/>
        <v/>
      </c>
      <c r="AW352" s="2" t="str">
        <f t="shared" si="103"/>
        <v/>
      </c>
      <c r="AX352" s="2" t="str">
        <f t="shared" si="114"/>
        <v/>
      </c>
    </row>
    <row r="353" spans="1:50" x14ac:dyDescent="0.25">
      <c r="A353" s="751">
        <v>345</v>
      </c>
      <c r="B353" s="753"/>
      <c r="C353" s="754"/>
      <c r="D353" s="754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AF353" s="2">
        <f t="shared" si="104"/>
        <v>0</v>
      </c>
      <c r="AG353" s="2" t="str">
        <f t="shared" si="98"/>
        <v/>
      </c>
      <c r="AH353" s="2" t="str">
        <f t="shared" si="99"/>
        <v/>
      </c>
      <c r="AI353" s="2" t="str">
        <f t="shared" si="105"/>
        <v/>
      </c>
      <c r="AJ353" s="2" t="str">
        <f t="shared" si="106"/>
        <v/>
      </c>
      <c r="AK353" s="2" t="e">
        <f t="shared" si="107"/>
        <v>#VALUE!</v>
      </c>
      <c r="AL353" s="2" t="str">
        <f t="shared" si="108"/>
        <v/>
      </c>
      <c r="AM353" s="2" t="str">
        <f t="shared" si="109"/>
        <v/>
      </c>
      <c r="AN353" s="2" t="str">
        <f t="shared" si="110"/>
        <v/>
      </c>
      <c r="AO353" s="2" t="str">
        <f t="shared" si="112"/>
        <v/>
      </c>
      <c r="AP353" s="2" t="str">
        <f t="shared" si="100"/>
        <v/>
      </c>
      <c r="AQ353" s="2" t="str">
        <f t="shared" si="111"/>
        <v/>
      </c>
      <c r="AT353" s="2" t="str">
        <f t="shared" si="113"/>
        <v/>
      </c>
      <c r="AU353" s="2" t="str">
        <f t="shared" si="101"/>
        <v/>
      </c>
      <c r="AV353" s="2" t="str">
        <f t="shared" si="102"/>
        <v/>
      </c>
      <c r="AW353" s="2" t="str">
        <f t="shared" si="103"/>
        <v/>
      </c>
      <c r="AX353" s="2" t="str">
        <f t="shared" si="114"/>
        <v/>
      </c>
    </row>
    <row r="354" spans="1:50" x14ac:dyDescent="0.25">
      <c r="A354" s="751">
        <v>346</v>
      </c>
      <c r="B354" s="753"/>
      <c r="C354" s="754"/>
      <c r="D354" s="754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AF354" s="2">
        <f t="shared" si="104"/>
        <v>0</v>
      </c>
      <c r="AG354" s="2" t="str">
        <f t="shared" si="98"/>
        <v/>
      </c>
      <c r="AH354" s="2" t="str">
        <f t="shared" si="99"/>
        <v/>
      </c>
      <c r="AI354" s="2" t="str">
        <f t="shared" si="105"/>
        <v/>
      </c>
      <c r="AJ354" s="2" t="str">
        <f t="shared" si="106"/>
        <v/>
      </c>
      <c r="AK354" s="2" t="e">
        <f t="shared" si="107"/>
        <v>#VALUE!</v>
      </c>
      <c r="AL354" s="2" t="str">
        <f t="shared" si="108"/>
        <v/>
      </c>
      <c r="AM354" s="2" t="str">
        <f t="shared" si="109"/>
        <v/>
      </c>
      <c r="AN354" s="2" t="str">
        <f t="shared" si="110"/>
        <v/>
      </c>
      <c r="AO354" s="2" t="str">
        <f t="shared" si="112"/>
        <v/>
      </c>
      <c r="AP354" s="2" t="str">
        <f t="shared" si="100"/>
        <v/>
      </c>
      <c r="AQ354" s="2" t="str">
        <f t="shared" si="111"/>
        <v/>
      </c>
      <c r="AT354" s="2" t="str">
        <f t="shared" si="113"/>
        <v/>
      </c>
      <c r="AU354" s="2" t="str">
        <f t="shared" si="101"/>
        <v/>
      </c>
      <c r="AV354" s="2" t="str">
        <f t="shared" si="102"/>
        <v/>
      </c>
      <c r="AW354" s="2" t="str">
        <f t="shared" si="103"/>
        <v/>
      </c>
      <c r="AX354" s="2" t="str">
        <f t="shared" si="114"/>
        <v/>
      </c>
    </row>
    <row r="355" spans="1:50" x14ac:dyDescent="0.25">
      <c r="A355" s="751">
        <v>347</v>
      </c>
      <c r="B355" s="753"/>
      <c r="C355" s="754"/>
      <c r="D355" s="754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AF355" s="2">
        <f t="shared" si="104"/>
        <v>0</v>
      </c>
      <c r="AG355" s="2" t="str">
        <f t="shared" si="98"/>
        <v/>
      </c>
      <c r="AH355" s="2" t="str">
        <f t="shared" si="99"/>
        <v/>
      </c>
      <c r="AI355" s="2" t="str">
        <f t="shared" si="105"/>
        <v/>
      </c>
      <c r="AJ355" s="2" t="str">
        <f t="shared" si="106"/>
        <v/>
      </c>
      <c r="AK355" s="2" t="e">
        <f t="shared" si="107"/>
        <v>#VALUE!</v>
      </c>
      <c r="AL355" s="2" t="str">
        <f t="shared" si="108"/>
        <v/>
      </c>
      <c r="AM355" s="2" t="str">
        <f t="shared" si="109"/>
        <v/>
      </c>
      <c r="AN355" s="2" t="str">
        <f t="shared" si="110"/>
        <v/>
      </c>
      <c r="AO355" s="2" t="str">
        <f t="shared" si="112"/>
        <v/>
      </c>
      <c r="AP355" s="2" t="str">
        <f t="shared" si="100"/>
        <v/>
      </c>
      <c r="AQ355" s="2" t="str">
        <f t="shared" si="111"/>
        <v/>
      </c>
      <c r="AT355" s="2" t="str">
        <f t="shared" si="113"/>
        <v/>
      </c>
      <c r="AU355" s="2" t="str">
        <f t="shared" si="101"/>
        <v/>
      </c>
      <c r="AV355" s="2" t="str">
        <f t="shared" si="102"/>
        <v/>
      </c>
      <c r="AW355" s="2" t="str">
        <f t="shared" si="103"/>
        <v/>
      </c>
      <c r="AX355" s="2" t="str">
        <f t="shared" si="114"/>
        <v/>
      </c>
    </row>
    <row r="356" spans="1:50" x14ac:dyDescent="0.25">
      <c r="A356" s="751">
        <v>348</v>
      </c>
      <c r="B356" s="753"/>
      <c r="C356" s="754"/>
      <c r="D356" s="754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AF356" s="2">
        <f t="shared" si="104"/>
        <v>0</v>
      </c>
      <c r="AG356" s="2" t="str">
        <f t="shared" si="98"/>
        <v/>
      </c>
      <c r="AH356" s="2" t="str">
        <f t="shared" si="99"/>
        <v/>
      </c>
      <c r="AI356" s="2" t="str">
        <f t="shared" si="105"/>
        <v/>
      </c>
      <c r="AJ356" s="2" t="str">
        <f t="shared" si="106"/>
        <v/>
      </c>
      <c r="AK356" s="2" t="e">
        <f t="shared" si="107"/>
        <v>#VALUE!</v>
      </c>
      <c r="AL356" s="2" t="str">
        <f t="shared" si="108"/>
        <v/>
      </c>
      <c r="AM356" s="2" t="str">
        <f t="shared" si="109"/>
        <v/>
      </c>
      <c r="AN356" s="2" t="str">
        <f t="shared" si="110"/>
        <v/>
      </c>
      <c r="AO356" s="2" t="str">
        <f t="shared" si="112"/>
        <v/>
      </c>
      <c r="AP356" s="2" t="str">
        <f t="shared" si="100"/>
        <v/>
      </c>
      <c r="AQ356" s="2" t="str">
        <f t="shared" si="111"/>
        <v/>
      </c>
      <c r="AT356" s="2" t="str">
        <f t="shared" si="113"/>
        <v/>
      </c>
      <c r="AU356" s="2" t="str">
        <f t="shared" si="101"/>
        <v/>
      </c>
      <c r="AV356" s="2" t="str">
        <f t="shared" si="102"/>
        <v/>
      </c>
      <c r="AW356" s="2" t="str">
        <f t="shared" si="103"/>
        <v/>
      </c>
      <c r="AX356" s="2" t="str">
        <f t="shared" si="114"/>
        <v/>
      </c>
    </row>
    <row r="357" spans="1:50" x14ac:dyDescent="0.25">
      <c r="A357" s="751">
        <v>349</v>
      </c>
      <c r="B357" s="753"/>
      <c r="C357" s="754"/>
      <c r="D357" s="754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AF357" s="2">
        <f t="shared" si="104"/>
        <v>0</v>
      </c>
      <c r="AG357" s="2" t="str">
        <f t="shared" si="98"/>
        <v/>
      </c>
      <c r="AH357" s="2" t="str">
        <f t="shared" si="99"/>
        <v/>
      </c>
      <c r="AI357" s="2" t="str">
        <f t="shared" si="105"/>
        <v/>
      </c>
      <c r="AJ357" s="2" t="str">
        <f t="shared" si="106"/>
        <v/>
      </c>
      <c r="AK357" s="2" t="e">
        <f t="shared" si="107"/>
        <v>#VALUE!</v>
      </c>
      <c r="AL357" s="2" t="str">
        <f t="shared" si="108"/>
        <v/>
      </c>
      <c r="AM357" s="2" t="str">
        <f t="shared" si="109"/>
        <v/>
      </c>
      <c r="AN357" s="2" t="str">
        <f t="shared" si="110"/>
        <v/>
      </c>
      <c r="AO357" s="2" t="str">
        <f t="shared" si="112"/>
        <v/>
      </c>
      <c r="AP357" s="2" t="str">
        <f t="shared" si="100"/>
        <v/>
      </c>
      <c r="AQ357" s="2" t="str">
        <f t="shared" si="111"/>
        <v/>
      </c>
      <c r="AT357" s="2" t="str">
        <f t="shared" si="113"/>
        <v/>
      </c>
      <c r="AU357" s="2" t="str">
        <f t="shared" si="101"/>
        <v/>
      </c>
      <c r="AV357" s="2" t="str">
        <f t="shared" si="102"/>
        <v/>
      </c>
      <c r="AW357" s="2" t="str">
        <f t="shared" si="103"/>
        <v/>
      </c>
      <c r="AX357" s="2" t="str">
        <f t="shared" si="114"/>
        <v/>
      </c>
    </row>
    <row r="358" spans="1:50" x14ac:dyDescent="0.25">
      <c r="A358" s="751">
        <v>350</v>
      </c>
      <c r="B358" s="753"/>
      <c r="C358" s="754"/>
      <c r="D358" s="75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AF358" s="2">
        <f t="shared" si="104"/>
        <v>0</v>
      </c>
      <c r="AG358" s="2" t="str">
        <f t="shared" si="98"/>
        <v/>
      </c>
      <c r="AH358" s="2" t="str">
        <f t="shared" si="99"/>
        <v/>
      </c>
      <c r="AI358" s="2" t="str">
        <f t="shared" si="105"/>
        <v/>
      </c>
      <c r="AJ358" s="2" t="str">
        <f t="shared" si="106"/>
        <v/>
      </c>
      <c r="AK358" s="2" t="e">
        <f t="shared" si="107"/>
        <v>#VALUE!</v>
      </c>
      <c r="AL358" s="2" t="str">
        <f t="shared" si="108"/>
        <v/>
      </c>
      <c r="AM358" s="2" t="str">
        <f t="shared" si="109"/>
        <v/>
      </c>
      <c r="AN358" s="2" t="str">
        <f t="shared" si="110"/>
        <v/>
      </c>
      <c r="AO358" s="2" t="str">
        <f t="shared" si="112"/>
        <v/>
      </c>
      <c r="AP358" s="2" t="str">
        <f t="shared" si="100"/>
        <v/>
      </c>
      <c r="AQ358" s="2" t="str">
        <f t="shared" si="111"/>
        <v/>
      </c>
      <c r="AT358" s="2" t="str">
        <f t="shared" si="113"/>
        <v/>
      </c>
      <c r="AU358" s="2" t="str">
        <f t="shared" si="101"/>
        <v/>
      </c>
      <c r="AV358" s="2" t="str">
        <f t="shared" si="102"/>
        <v/>
      </c>
      <c r="AW358" s="2" t="str">
        <f t="shared" si="103"/>
        <v/>
      </c>
      <c r="AX358" s="2" t="str">
        <f t="shared" si="114"/>
        <v/>
      </c>
    </row>
    <row r="359" spans="1:50" x14ac:dyDescent="0.25">
      <c r="A359" s="751">
        <v>351</v>
      </c>
      <c r="B359" s="753"/>
      <c r="C359" s="754"/>
      <c r="D359" s="754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AF359" s="2">
        <f t="shared" si="104"/>
        <v>0</v>
      </c>
      <c r="AG359" s="2" t="str">
        <f t="shared" si="98"/>
        <v/>
      </c>
      <c r="AH359" s="2" t="str">
        <f t="shared" si="99"/>
        <v/>
      </c>
      <c r="AI359" s="2" t="str">
        <f t="shared" si="105"/>
        <v/>
      </c>
      <c r="AJ359" s="2" t="str">
        <f t="shared" si="106"/>
        <v/>
      </c>
      <c r="AK359" s="2" t="e">
        <f t="shared" si="107"/>
        <v>#VALUE!</v>
      </c>
      <c r="AL359" s="2" t="str">
        <f t="shared" si="108"/>
        <v/>
      </c>
      <c r="AM359" s="2" t="str">
        <f t="shared" si="109"/>
        <v/>
      </c>
      <c r="AN359" s="2" t="str">
        <f t="shared" si="110"/>
        <v/>
      </c>
      <c r="AO359" s="2" t="str">
        <f t="shared" si="112"/>
        <v/>
      </c>
      <c r="AP359" s="2" t="str">
        <f t="shared" si="100"/>
        <v/>
      </c>
      <c r="AQ359" s="2" t="str">
        <f t="shared" si="111"/>
        <v/>
      </c>
      <c r="AT359" s="2" t="str">
        <f t="shared" si="113"/>
        <v/>
      </c>
      <c r="AU359" s="2" t="str">
        <f t="shared" si="101"/>
        <v/>
      </c>
      <c r="AV359" s="2" t="str">
        <f t="shared" si="102"/>
        <v/>
      </c>
      <c r="AW359" s="2" t="str">
        <f t="shared" si="103"/>
        <v/>
      </c>
      <c r="AX359" s="2" t="str">
        <f t="shared" si="114"/>
        <v/>
      </c>
    </row>
    <row r="360" spans="1:50" x14ac:dyDescent="0.25">
      <c r="A360" s="751">
        <v>352</v>
      </c>
      <c r="B360" s="753"/>
      <c r="C360" s="754"/>
      <c r="D360" s="754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AF360" s="2">
        <f t="shared" si="104"/>
        <v>0</v>
      </c>
      <c r="AG360" s="2" t="str">
        <f t="shared" si="98"/>
        <v/>
      </c>
      <c r="AH360" s="2" t="str">
        <f t="shared" si="99"/>
        <v/>
      </c>
      <c r="AI360" s="2" t="str">
        <f t="shared" si="105"/>
        <v/>
      </c>
      <c r="AJ360" s="2" t="str">
        <f t="shared" si="106"/>
        <v/>
      </c>
      <c r="AK360" s="2" t="e">
        <f t="shared" si="107"/>
        <v>#VALUE!</v>
      </c>
      <c r="AL360" s="2" t="str">
        <f t="shared" si="108"/>
        <v/>
      </c>
      <c r="AM360" s="2" t="str">
        <f t="shared" si="109"/>
        <v/>
      </c>
      <c r="AN360" s="2" t="str">
        <f t="shared" si="110"/>
        <v/>
      </c>
      <c r="AO360" s="2" t="str">
        <f t="shared" si="112"/>
        <v/>
      </c>
      <c r="AP360" s="2" t="str">
        <f t="shared" si="100"/>
        <v/>
      </c>
      <c r="AQ360" s="2" t="str">
        <f t="shared" si="111"/>
        <v/>
      </c>
      <c r="AT360" s="2" t="str">
        <f t="shared" si="113"/>
        <v/>
      </c>
      <c r="AU360" s="2" t="str">
        <f t="shared" si="101"/>
        <v/>
      </c>
      <c r="AV360" s="2" t="str">
        <f t="shared" si="102"/>
        <v/>
      </c>
      <c r="AW360" s="2" t="str">
        <f t="shared" si="103"/>
        <v/>
      </c>
      <c r="AX360" s="2" t="str">
        <f t="shared" si="114"/>
        <v/>
      </c>
    </row>
    <row r="361" spans="1:50" x14ac:dyDescent="0.25">
      <c r="A361" s="751">
        <v>353</v>
      </c>
      <c r="B361" s="753"/>
      <c r="C361" s="754"/>
      <c r="D361" s="75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AF361" s="2">
        <f t="shared" si="104"/>
        <v>0</v>
      </c>
      <c r="AG361" s="2" t="str">
        <f t="shared" si="98"/>
        <v/>
      </c>
      <c r="AH361" s="2" t="str">
        <f t="shared" si="99"/>
        <v/>
      </c>
      <c r="AI361" s="2" t="str">
        <f t="shared" si="105"/>
        <v/>
      </c>
      <c r="AJ361" s="2" t="str">
        <f t="shared" si="106"/>
        <v/>
      </c>
      <c r="AK361" s="2" t="e">
        <f t="shared" si="107"/>
        <v>#VALUE!</v>
      </c>
      <c r="AL361" s="2" t="str">
        <f t="shared" si="108"/>
        <v/>
      </c>
      <c r="AM361" s="2" t="str">
        <f t="shared" si="109"/>
        <v/>
      </c>
      <c r="AN361" s="2" t="str">
        <f t="shared" si="110"/>
        <v/>
      </c>
      <c r="AO361" s="2" t="str">
        <f t="shared" si="112"/>
        <v/>
      </c>
      <c r="AP361" s="2" t="str">
        <f t="shared" si="100"/>
        <v/>
      </c>
      <c r="AQ361" s="2" t="str">
        <f t="shared" si="111"/>
        <v/>
      </c>
      <c r="AT361" s="2" t="str">
        <f t="shared" si="113"/>
        <v/>
      </c>
      <c r="AU361" s="2" t="str">
        <f t="shared" si="101"/>
        <v/>
      </c>
      <c r="AV361" s="2" t="str">
        <f t="shared" si="102"/>
        <v/>
      </c>
      <c r="AW361" s="2" t="str">
        <f t="shared" si="103"/>
        <v/>
      </c>
      <c r="AX361" s="2" t="str">
        <f t="shared" si="114"/>
        <v/>
      </c>
    </row>
    <row r="362" spans="1:50" x14ac:dyDescent="0.25">
      <c r="A362" s="751">
        <v>354</v>
      </c>
      <c r="B362" s="753"/>
      <c r="C362" s="754"/>
      <c r="D362" s="754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AF362" s="2">
        <f t="shared" si="104"/>
        <v>0</v>
      </c>
      <c r="AG362" s="2" t="str">
        <f t="shared" si="98"/>
        <v/>
      </c>
      <c r="AH362" s="2" t="str">
        <f t="shared" si="99"/>
        <v/>
      </c>
      <c r="AI362" s="2" t="str">
        <f t="shared" si="105"/>
        <v/>
      </c>
      <c r="AJ362" s="2" t="str">
        <f t="shared" si="106"/>
        <v/>
      </c>
      <c r="AK362" s="2" t="e">
        <f t="shared" si="107"/>
        <v>#VALUE!</v>
      </c>
      <c r="AL362" s="2" t="str">
        <f t="shared" si="108"/>
        <v/>
      </c>
      <c r="AM362" s="2" t="str">
        <f t="shared" si="109"/>
        <v/>
      </c>
      <c r="AN362" s="2" t="str">
        <f t="shared" si="110"/>
        <v/>
      </c>
      <c r="AO362" s="2" t="str">
        <f t="shared" si="112"/>
        <v/>
      </c>
      <c r="AP362" s="2" t="str">
        <f t="shared" si="100"/>
        <v/>
      </c>
      <c r="AQ362" s="2" t="str">
        <f t="shared" si="111"/>
        <v/>
      </c>
      <c r="AT362" s="2" t="str">
        <f t="shared" si="113"/>
        <v/>
      </c>
      <c r="AU362" s="2" t="str">
        <f t="shared" si="101"/>
        <v/>
      </c>
      <c r="AV362" s="2" t="str">
        <f t="shared" si="102"/>
        <v/>
      </c>
      <c r="AW362" s="2" t="str">
        <f t="shared" si="103"/>
        <v/>
      </c>
      <c r="AX362" s="2" t="str">
        <f t="shared" si="114"/>
        <v/>
      </c>
    </row>
    <row r="363" spans="1:50" x14ac:dyDescent="0.25">
      <c r="A363" s="751">
        <v>355</v>
      </c>
      <c r="B363" s="753"/>
      <c r="C363" s="754"/>
      <c r="D363" s="75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AF363" s="2">
        <f t="shared" si="104"/>
        <v>0</v>
      </c>
      <c r="AG363" s="2" t="str">
        <f t="shared" si="98"/>
        <v/>
      </c>
      <c r="AH363" s="2" t="str">
        <f t="shared" si="99"/>
        <v/>
      </c>
      <c r="AI363" s="2" t="str">
        <f t="shared" si="105"/>
        <v/>
      </c>
      <c r="AJ363" s="2" t="str">
        <f t="shared" si="106"/>
        <v/>
      </c>
      <c r="AK363" s="2" t="e">
        <f t="shared" si="107"/>
        <v>#VALUE!</v>
      </c>
      <c r="AL363" s="2" t="str">
        <f t="shared" si="108"/>
        <v/>
      </c>
      <c r="AM363" s="2" t="str">
        <f t="shared" si="109"/>
        <v/>
      </c>
      <c r="AN363" s="2" t="str">
        <f t="shared" si="110"/>
        <v/>
      </c>
      <c r="AO363" s="2" t="str">
        <f t="shared" si="112"/>
        <v/>
      </c>
      <c r="AP363" s="2" t="str">
        <f t="shared" si="100"/>
        <v/>
      </c>
      <c r="AQ363" s="2" t="str">
        <f t="shared" si="111"/>
        <v/>
      </c>
      <c r="AT363" s="2" t="str">
        <f t="shared" si="113"/>
        <v/>
      </c>
      <c r="AU363" s="2" t="str">
        <f t="shared" si="101"/>
        <v/>
      </c>
      <c r="AV363" s="2" t="str">
        <f t="shared" si="102"/>
        <v/>
      </c>
      <c r="AW363" s="2" t="str">
        <f t="shared" si="103"/>
        <v/>
      </c>
      <c r="AX363" s="2" t="str">
        <f t="shared" si="114"/>
        <v/>
      </c>
    </row>
    <row r="364" spans="1:50" x14ac:dyDescent="0.25">
      <c r="A364" s="751">
        <v>356</v>
      </c>
      <c r="B364" s="753"/>
      <c r="C364" s="754"/>
      <c r="D364" s="754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AF364" s="2">
        <f t="shared" si="104"/>
        <v>0</v>
      </c>
      <c r="AG364" s="2" t="str">
        <f t="shared" si="98"/>
        <v/>
      </c>
      <c r="AH364" s="2" t="str">
        <f t="shared" si="99"/>
        <v/>
      </c>
      <c r="AI364" s="2" t="str">
        <f t="shared" si="105"/>
        <v/>
      </c>
      <c r="AJ364" s="2" t="str">
        <f t="shared" si="106"/>
        <v/>
      </c>
      <c r="AK364" s="2" t="e">
        <f t="shared" si="107"/>
        <v>#VALUE!</v>
      </c>
      <c r="AL364" s="2" t="str">
        <f t="shared" si="108"/>
        <v/>
      </c>
      <c r="AM364" s="2" t="str">
        <f t="shared" si="109"/>
        <v/>
      </c>
      <c r="AN364" s="2" t="str">
        <f t="shared" si="110"/>
        <v/>
      </c>
      <c r="AO364" s="2" t="str">
        <f t="shared" si="112"/>
        <v/>
      </c>
      <c r="AP364" s="2" t="str">
        <f t="shared" si="100"/>
        <v/>
      </c>
      <c r="AQ364" s="2" t="str">
        <f t="shared" si="111"/>
        <v/>
      </c>
      <c r="AT364" s="2" t="str">
        <f t="shared" si="113"/>
        <v/>
      </c>
      <c r="AU364" s="2" t="str">
        <f t="shared" si="101"/>
        <v/>
      </c>
      <c r="AV364" s="2" t="str">
        <f t="shared" si="102"/>
        <v/>
      </c>
      <c r="AW364" s="2" t="str">
        <f t="shared" si="103"/>
        <v/>
      </c>
      <c r="AX364" s="2" t="str">
        <f t="shared" si="114"/>
        <v/>
      </c>
    </row>
    <row r="365" spans="1:50" x14ac:dyDescent="0.25">
      <c r="A365" s="751">
        <v>357</v>
      </c>
      <c r="B365" s="753"/>
      <c r="C365" s="754"/>
      <c r="D365" s="754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AF365" s="2">
        <f t="shared" si="104"/>
        <v>0</v>
      </c>
      <c r="AG365" s="2" t="str">
        <f t="shared" si="98"/>
        <v/>
      </c>
      <c r="AH365" s="2" t="str">
        <f t="shared" si="99"/>
        <v/>
      </c>
      <c r="AI365" s="2" t="str">
        <f t="shared" si="105"/>
        <v/>
      </c>
      <c r="AJ365" s="2" t="str">
        <f t="shared" si="106"/>
        <v/>
      </c>
      <c r="AK365" s="2" t="e">
        <f t="shared" si="107"/>
        <v>#VALUE!</v>
      </c>
      <c r="AL365" s="2" t="str">
        <f t="shared" si="108"/>
        <v/>
      </c>
      <c r="AM365" s="2" t="str">
        <f t="shared" si="109"/>
        <v/>
      </c>
      <c r="AN365" s="2" t="str">
        <f t="shared" si="110"/>
        <v/>
      </c>
      <c r="AO365" s="2" t="str">
        <f t="shared" si="112"/>
        <v/>
      </c>
      <c r="AP365" s="2" t="str">
        <f t="shared" si="100"/>
        <v/>
      </c>
      <c r="AQ365" s="2" t="str">
        <f t="shared" si="111"/>
        <v/>
      </c>
      <c r="AT365" s="2" t="str">
        <f t="shared" si="113"/>
        <v/>
      </c>
      <c r="AU365" s="2" t="str">
        <f t="shared" si="101"/>
        <v/>
      </c>
      <c r="AV365" s="2" t="str">
        <f t="shared" si="102"/>
        <v/>
      </c>
      <c r="AW365" s="2" t="str">
        <f t="shared" si="103"/>
        <v/>
      </c>
      <c r="AX365" s="2" t="str">
        <f t="shared" si="114"/>
        <v/>
      </c>
    </row>
    <row r="366" spans="1:50" x14ac:dyDescent="0.25">
      <c r="A366" s="751">
        <v>358</v>
      </c>
      <c r="B366" s="753"/>
      <c r="C366" s="754"/>
      <c r="D366" s="754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AF366" s="2">
        <f t="shared" si="104"/>
        <v>0</v>
      </c>
      <c r="AG366" s="2" t="str">
        <f t="shared" si="98"/>
        <v/>
      </c>
      <c r="AH366" s="2" t="str">
        <f t="shared" si="99"/>
        <v/>
      </c>
      <c r="AI366" s="2" t="str">
        <f t="shared" si="105"/>
        <v/>
      </c>
      <c r="AJ366" s="2" t="str">
        <f t="shared" si="106"/>
        <v/>
      </c>
      <c r="AK366" s="2" t="e">
        <f t="shared" si="107"/>
        <v>#VALUE!</v>
      </c>
      <c r="AL366" s="2" t="str">
        <f t="shared" si="108"/>
        <v/>
      </c>
      <c r="AM366" s="2" t="str">
        <f t="shared" si="109"/>
        <v/>
      </c>
      <c r="AN366" s="2" t="str">
        <f t="shared" si="110"/>
        <v/>
      </c>
      <c r="AO366" s="2" t="str">
        <f t="shared" si="112"/>
        <v/>
      </c>
      <c r="AP366" s="2" t="str">
        <f t="shared" si="100"/>
        <v/>
      </c>
      <c r="AQ366" s="2" t="str">
        <f t="shared" si="111"/>
        <v/>
      </c>
      <c r="AT366" s="2" t="str">
        <f t="shared" si="113"/>
        <v/>
      </c>
      <c r="AU366" s="2" t="str">
        <f t="shared" si="101"/>
        <v/>
      </c>
      <c r="AV366" s="2" t="str">
        <f t="shared" si="102"/>
        <v/>
      </c>
      <c r="AW366" s="2" t="str">
        <f t="shared" si="103"/>
        <v/>
      </c>
      <c r="AX366" s="2" t="str">
        <f t="shared" si="114"/>
        <v/>
      </c>
    </row>
    <row r="367" spans="1:50" x14ac:dyDescent="0.25">
      <c r="A367" s="751">
        <v>359</v>
      </c>
      <c r="B367" s="753"/>
      <c r="C367" s="754"/>
      <c r="D367" s="754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AF367" s="2">
        <f t="shared" si="104"/>
        <v>0</v>
      </c>
      <c r="AG367" s="2" t="str">
        <f t="shared" si="98"/>
        <v/>
      </c>
      <c r="AH367" s="2" t="str">
        <f t="shared" si="99"/>
        <v/>
      </c>
      <c r="AI367" s="2" t="str">
        <f t="shared" si="105"/>
        <v/>
      </c>
      <c r="AJ367" s="2" t="str">
        <f t="shared" si="106"/>
        <v/>
      </c>
      <c r="AK367" s="2" t="e">
        <f t="shared" si="107"/>
        <v>#VALUE!</v>
      </c>
      <c r="AL367" s="2" t="str">
        <f t="shared" si="108"/>
        <v/>
      </c>
      <c r="AM367" s="2" t="str">
        <f t="shared" si="109"/>
        <v/>
      </c>
      <c r="AN367" s="2" t="str">
        <f t="shared" si="110"/>
        <v/>
      </c>
      <c r="AO367" s="2" t="str">
        <f t="shared" si="112"/>
        <v/>
      </c>
      <c r="AP367" s="2" t="str">
        <f t="shared" si="100"/>
        <v/>
      </c>
      <c r="AQ367" s="2" t="str">
        <f t="shared" si="111"/>
        <v/>
      </c>
      <c r="AT367" s="2" t="str">
        <f t="shared" si="113"/>
        <v/>
      </c>
      <c r="AU367" s="2" t="str">
        <f t="shared" si="101"/>
        <v/>
      </c>
      <c r="AV367" s="2" t="str">
        <f t="shared" si="102"/>
        <v/>
      </c>
      <c r="AW367" s="2" t="str">
        <f t="shared" si="103"/>
        <v/>
      </c>
      <c r="AX367" s="2" t="str">
        <f t="shared" si="114"/>
        <v/>
      </c>
    </row>
    <row r="368" spans="1:50" x14ac:dyDescent="0.25">
      <c r="A368" s="751">
        <v>360</v>
      </c>
      <c r="B368" s="753"/>
      <c r="C368" s="754"/>
      <c r="D368" s="754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AF368" s="2">
        <f t="shared" si="104"/>
        <v>0</v>
      </c>
      <c r="AG368" s="2" t="str">
        <f t="shared" si="98"/>
        <v/>
      </c>
      <c r="AH368" s="2" t="str">
        <f t="shared" si="99"/>
        <v/>
      </c>
      <c r="AI368" s="2" t="str">
        <f t="shared" si="105"/>
        <v/>
      </c>
      <c r="AJ368" s="2" t="str">
        <f t="shared" si="106"/>
        <v/>
      </c>
      <c r="AK368" s="2" t="e">
        <f t="shared" si="107"/>
        <v>#VALUE!</v>
      </c>
      <c r="AL368" s="2" t="str">
        <f t="shared" si="108"/>
        <v/>
      </c>
      <c r="AM368" s="2" t="str">
        <f t="shared" si="109"/>
        <v/>
      </c>
      <c r="AN368" s="2" t="str">
        <f t="shared" si="110"/>
        <v/>
      </c>
      <c r="AO368" s="2" t="str">
        <f t="shared" si="112"/>
        <v/>
      </c>
      <c r="AP368" s="2" t="str">
        <f t="shared" si="100"/>
        <v/>
      </c>
      <c r="AQ368" s="2" t="str">
        <f t="shared" si="111"/>
        <v/>
      </c>
      <c r="AT368" s="2" t="str">
        <f t="shared" si="113"/>
        <v/>
      </c>
      <c r="AU368" s="2" t="str">
        <f t="shared" si="101"/>
        <v/>
      </c>
      <c r="AV368" s="2" t="str">
        <f t="shared" si="102"/>
        <v/>
      </c>
      <c r="AW368" s="2" t="str">
        <f t="shared" si="103"/>
        <v/>
      </c>
      <c r="AX368" s="2" t="str">
        <f t="shared" si="114"/>
        <v/>
      </c>
    </row>
    <row r="369" spans="1:50" x14ac:dyDescent="0.25">
      <c r="A369" s="751">
        <v>361</v>
      </c>
      <c r="B369" s="753"/>
      <c r="C369" s="754"/>
      <c r="D369" s="754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AF369" s="2">
        <f t="shared" si="104"/>
        <v>0</v>
      </c>
      <c r="AG369" s="2" t="str">
        <f t="shared" si="98"/>
        <v/>
      </c>
      <c r="AH369" s="2" t="str">
        <f t="shared" si="99"/>
        <v/>
      </c>
      <c r="AI369" s="2" t="str">
        <f t="shared" si="105"/>
        <v/>
      </c>
      <c r="AJ369" s="2" t="str">
        <f t="shared" si="106"/>
        <v/>
      </c>
      <c r="AK369" s="2" t="e">
        <f t="shared" si="107"/>
        <v>#VALUE!</v>
      </c>
      <c r="AL369" s="2" t="str">
        <f t="shared" si="108"/>
        <v/>
      </c>
      <c r="AM369" s="2" t="str">
        <f t="shared" si="109"/>
        <v/>
      </c>
      <c r="AN369" s="2" t="str">
        <f t="shared" si="110"/>
        <v/>
      </c>
      <c r="AO369" s="2" t="str">
        <f t="shared" si="112"/>
        <v/>
      </c>
      <c r="AP369" s="2" t="str">
        <f t="shared" si="100"/>
        <v/>
      </c>
      <c r="AQ369" s="2" t="str">
        <f t="shared" si="111"/>
        <v/>
      </c>
      <c r="AT369" s="2" t="str">
        <f t="shared" si="113"/>
        <v/>
      </c>
      <c r="AU369" s="2" t="str">
        <f t="shared" si="101"/>
        <v/>
      </c>
      <c r="AV369" s="2" t="str">
        <f t="shared" si="102"/>
        <v/>
      </c>
      <c r="AW369" s="2" t="str">
        <f t="shared" si="103"/>
        <v/>
      </c>
      <c r="AX369" s="2" t="str">
        <f t="shared" si="114"/>
        <v/>
      </c>
    </row>
    <row r="370" spans="1:50" x14ac:dyDescent="0.25">
      <c r="A370" s="751">
        <v>362</v>
      </c>
      <c r="B370" s="753"/>
      <c r="C370" s="754"/>
      <c r="D370" s="754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AF370" s="2">
        <f t="shared" si="104"/>
        <v>0</v>
      </c>
      <c r="AG370" s="2" t="str">
        <f t="shared" si="98"/>
        <v/>
      </c>
      <c r="AH370" s="2" t="str">
        <f t="shared" si="99"/>
        <v/>
      </c>
      <c r="AI370" s="2" t="str">
        <f t="shared" si="105"/>
        <v/>
      </c>
      <c r="AJ370" s="2" t="str">
        <f t="shared" si="106"/>
        <v/>
      </c>
      <c r="AK370" s="2" t="e">
        <f t="shared" si="107"/>
        <v>#VALUE!</v>
      </c>
      <c r="AL370" s="2" t="str">
        <f t="shared" si="108"/>
        <v/>
      </c>
      <c r="AM370" s="2" t="str">
        <f t="shared" si="109"/>
        <v/>
      </c>
      <c r="AN370" s="2" t="str">
        <f t="shared" si="110"/>
        <v/>
      </c>
      <c r="AO370" s="2" t="str">
        <f t="shared" si="112"/>
        <v/>
      </c>
      <c r="AP370" s="2" t="str">
        <f t="shared" si="100"/>
        <v/>
      </c>
      <c r="AQ370" s="2" t="str">
        <f t="shared" si="111"/>
        <v/>
      </c>
      <c r="AT370" s="2" t="str">
        <f t="shared" si="113"/>
        <v/>
      </c>
      <c r="AU370" s="2" t="str">
        <f t="shared" si="101"/>
        <v/>
      </c>
      <c r="AV370" s="2" t="str">
        <f t="shared" si="102"/>
        <v/>
      </c>
      <c r="AW370" s="2" t="str">
        <f t="shared" si="103"/>
        <v/>
      </c>
      <c r="AX370" s="2" t="str">
        <f t="shared" si="114"/>
        <v/>
      </c>
    </row>
    <row r="371" spans="1:50" x14ac:dyDescent="0.25">
      <c r="A371" s="751">
        <v>363</v>
      </c>
      <c r="B371" s="753"/>
      <c r="C371" s="754"/>
      <c r="D371" s="754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AF371" s="2">
        <f t="shared" si="104"/>
        <v>0</v>
      </c>
      <c r="AG371" s="2" t="str">
        <f t="shared" si="98"/>
        <v/>
      </c>
      <c r="AH371" s="2" t="str">
        <f t="shared" si="99"/>
        <v/>
      </c>
      <c r="AI371" s="2" t="str">
        <f t="shared" si="105"/>
        <v/>
      </c>
      <c r="AJ371" s="2" t="str">
        <f t="shared" si="106"/>
        <v/>
      </c>
      <c r="AK371" s="2" t="e">
        <f t="shared" si="107"/>
        <v>#VALUE!</v>
      </c>
      <c r="AL371" s="2" t="str">
        <f t="shared" si="108"/>
        <v/>
      </c>
      <c r="AM371" s="2" t="str">
        <f t="shared" si="109"/>
        <v/>
      </c>
      <c r="AN371" s="2" t="str">
        <f t="shared" si="110"/>
        <v/>
      </c>
      <c r="AO371" s="2" t="str">
        <f t="shared" si="112"/>
        <v/>
      </c>
      <c r="AP371" s="2" t="str">
        <f t="shared" si="100"/>
        <v/>
      </c>
      <c r="AQ371" s="2" t="str">
        <f t="shared" si="111"/>
        <v/>
      </c>
      <c r="AT371" s="2" t="str">
        <f t="shared" si="113"/>
        <v/>
      </c>
      <c r="AU371" s="2" t="str">
        <f t="shared" si="101"/>
        <v/>
      </c>
      <c r="AV371" s="2" t="str">
        <f t="shared" si="102"/>
        <v/>
      </c>
      <c r="AW371" s="2" t="str">
        <f t="shared" si="103"/>
        <v/>
      </c>
      <c r="AX371" s="2" t="str">
        <f t="shared" si="114"/>
        <v/>
      </c>
    </row>
    <row r="372" spans="1:50" x14ac:dyDescent="0.25">
      <c r="A372" s="751">
        <v>364</v>
      </c>
      <c r="B372" s="753"/>
      <c r="C372" s="754"/>
      <c r="D372" s="754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AF372" s="2">
        <f t="shared" si="104"/>
        <v>0</v>
      </c>
      <c r="AG372" s="2" t="str">
        <f t="shared" si="98"/>
        <v/>
      </c>
      <c r="AH372" s="2" t="str">
        <f t="shared" si="99"/>
        <v/>
      </c>
      <c r="AI372" s="2" t="str">
        <f t="shared" si="105"/>
        <v/>
      </c>
      <c r="AJ372" s="2" t="str">
        <f t="shared" si="106"/>
        <v/>
      </c>
      <c r="AK372" s="2" t="e">
        <f t="shared" si="107"/>
        <v>#VALUE!</v>
      </c>
      <c r="AL372" s="2" t="str">
        <f t="shared" si="108"/>
        <v/>
      </c>
      <c r="AM372" s="2" t="str">
        <f t="shared" si="109"/>
        <v/>
      </c>
      <c r="AN372" s="2" t="str">
        <f t="shared" si="110"/>
        <v/>
      </c>
      <c r="AO372" s="2" t="str">
        <f t="shared" si="112"/>
        <v/>
      </c>
      <c r="AP372" s="2" t="str">
        <f t="shared" si="100"/>
        <v/>
      </c>
      <c r="AQ372" s="2" t="str">
        <f t="shared" si="111"/>
        <v/>
      </c>
      <c r="AT372" s="2" t="str">
        <f t="shared" si="113"/>
        <v/>
      </c>
      <c r="AU372" s="2" t="str">
        <f t="shared" si="101"/>
        <v/>
      </c>
      <c r="AV372" s="2" t="str">
        <f t="shared" si="102"/>
        <v/>
      </c>
      <c r="AW372" s="2" t="str">
        <f t="shared" si="103"/>
        <v/>
      </c>
      <c r="AX372" s="2" t="str">
        <f t="shared" si="114"/>
        <v/>
      </c>
    </row>
    <row r="373" spans="1:50" x14ac:dyDescent="0.25">
      <c r="A373" s="751">
        <v>365</v>
      </c>
      <c r="B373" s="753"/>
      <c r="C373" s="754"/>
      <c r="D373" s="754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AF373" s="2">
        <f t="shared" si="104"/>
        <v>0</v>
      </c>
      <c r="AG373" s="2" t="str">
        <f t="shared" si="98"/>
        <v/>
      </c>
      <c r="AH373" s="2" t="str">
        <f t="shared" si="99"/>
        <v/>
      </c>
      <c r="AI373" s="2" t="str">
        <f t="shared" si="105"/>
        <v/>
      </c>
      <c r="AJ373" s="2" t="str">
        <f t="shared" si="106"/>
        <v/>
      </c>
      <c r="AK373" s="2" t="e">
        <f t="shared" si="107"/>
        <v>#VALUE!</v>
      </c>
      <c r="AL373" s="2" t="str">
        <f t="shared" si="108"/>
        <v/>
      </c>
      <c r="AM373" s="2" t="str">
        <f t="shared" si="109"/>
        <v/>
      </c>
      <c r="AN373" s="2" t="str">
        <f t="shared" si="110"/>
        <v/>
      </c>
      <c r="AO373" s="2" t="str">
        <f t="shared" si="112"/>
        <v/>
      </c>
      <c r="AP373" s="2" t="str">
        <f t="shared" si="100"/>
        <v/>
      </c>
      <c r="AQ373" s="2" t="str">
        <f t="shared" si="111"/>
        <v/>
      </c>
      <c r="AT373" s="2" t="str">
        <f t="shared" si="113"/>
        <v/>
      </c>
      <c r="AU373" s="2" t="str">
        <f t="shared" si="101"/>
        <v/>
      </c>
      <c r="AV373" s="2" t="str">
        <f t="shared" si="102"/>
        <v/>
      </c>
      <c r="AW373" s="2" t="str">
        <f t="shared" si="103"/>
        <v/>
      </c>
      <c r="AX373" s="2" t="str">
        <f t="shared" si="114"/>
        <v/>
      </c>
    </row>
    <row r="374" spans="1:50" x14ac:dyDescent="0.25">
      <c r="A374" s="751">
        <v>366</v>
      </c>
      <c r="B374" s="753"/>
      <c r="C374" s="754"/>
      <c r="D374" s="754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AF374" s="2">
        <f t="shared" si="104"/>
        <v>0</v>
      </c>
      <c r="AG374" s="2" t="str">
        <f t="shared" si="98"/>
        <v/>
      </c>
      <c r="AH374" s="2" t="str">
        <f t="shared" si="99"/>
        <v/>
      </c>
      <c r="AI374" s="2" t="str">
        <f t="shared" si="105"/>
        <v/>
      </c>
      <c r="AJ374" s="2" t="str">
        <f t="shared" si="106"/>
        <v/>
      </c>
      <c r="AK374" s="2" t="e">
        <f t="shared" si="107"/>
        <v>#VALUE!</v>
      </c>
      <c r="AL374" s="2" t="str">
        <f t="shared" si="108"/>
        <v/>
      </c>
      <c r="AM374" s="2" t="str">
        <f t="shared" si="109"/>
        <v/>
      </c>
      <c r="AN374" s="2" t="str">
        <f t="shared" si="110"/>
        <v/>
      </c>
      <c r="AO374" s="2" t="str">
        <f t="shared" si="112"/>
        <v/>
      </c>
      <c r="AP374" s="2" t="str">
        <f t="shared" si="100"/>
        <v/>
      </c>
      <c r="AQ374" s="2" t="str">
        <f t="shared" si="111"/>
        <v/>
      </c>
      <c r="AT374" s="2" t="str">
        <f t="shared" si="113"/>
        <v/>
      </c>
      <c r="AU374" s="2" t="str">
        <f t="shared" si="101"/>
        <v/>
      </c>
      <c r="AV374" s="2" t="str">
        <f t="shared" si="102"/>
        <v/>
      </c>
      <c r="AW374" s="2" t="str">
        <f t="shared" si="103"/>
        <v/>
      </c>
      <c r="AX374" s="2" t="str">
        <f t="shared" si="114"/>
        <v/>
      </c>
    </row>
    <row r="375" spans="1:50" x14ac:dyDescent="0.25">
      <c r="A375" s="751">
        <v>367</v>
      </c>
      <c r="B375" s="753"/>
      <c r="C375" s="754"/>
      <c r="D375" s="754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AF375" s="2">
        <f t="shared" si="104"/>
        <v>0</v>
      </c>
      <c r="AG375" s="2" t="str">
        <f t="shared" si="98"/>
        <v/>
      </c>
      <c r="AH375" s="2" t="str">
        <f t="shared" si="99"/>
        <v/>
      </c>
      <c r="AI375" s="2" t="str">
        <f t="shared" si="105"/>
        <v/>
      </c>
      <c r="AJ375" s="2" t="str">
        <f t="shared" si="106"/>
        <v/>
      </c>
      <c r="AK375" s="2" t="e">
        <f t="shared" si="107"/>
        <v>#VALUE!</v>
      </c>
      <c r="AL375" s="2" t="str">
        <f t="shared" si="108"/>
        <v/>
      </c>
      <c r="AM375" s="2" t="str">
        <f t="shared" si="109"/>
        <v/>
      </c>
      <c r="AN375" s="2" t="str">
        <f t="shared" si="110"/>
        <v/>
      </c>
      <c r="AO375" s="2" t="str">
        <f t="shared" si="112"/>
        <v/>
      </c>
      <c r="AP375" s="2" t="str">
        <f t="shared" si="100"/>
        <v/>
      </c>
      <c r="AQ375" s="2" t="str">
        <f t="shared" si="111"/>
        <v/>
      </c>
      <c r="AT375" s="2" t="str">
        <f t="shared" si="113"/>
        <v/>
      </c>
      <c r="AU375" s="2" t="str">
        <f t="shared" si="101"/>
        <v/>
      </c>
      <c r="AV375" s="2" t="str">
        <f t="shared" si="102"/>
        <v/>
      </c>
      <c r="AW375" s="2" t="str">
        <f t="shared" si="103"/>
        <v/>
      </c>
      <c r="AX375" s="2" t="str">
        <f t="shared" si="114"/>
        <v/>
      </c>
    </row>
    <row r="376" spans="1:50" x14ac:dyDescent="0.25">
      <c r="A376" s="751">
        <v>368</v>
      </c>
      <c r="B376" s="753"/>
      <c r="C376" s="754"/>
      <c r="D376" s="754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AF376" s="2">
        <f t="shared" si="104"/>
        <v>0</v>
      </c>
      <c r="AG376" s="2" t="str">
        <f t="shared" si="98"/>
        <v/>
      </c>
      <c r="AH376" s="2" t="str">
        <f t="shared" si="99"/>
        <v/>
      </c>
      <c r="AI376" s="2" t="str">
        <f t="shared" si="105"/>
        <v/>
      </c>
      <c r="AJ376" s="2" t="str">
        <f t="shared" si="106"/>
        <v/>
      </c>
      <c r="AK376" s="2" t="e">
        <f t="shared" si="107"/>
        <v>#VALUE!</v>
      </c>
      <c r="AL376" s="2" t="str">
        <f t="shared" si="108"/>
        <v/>
      </c>
      <c r="AM376" s="2" t="str">
        <f t="shared" si="109"/>
        <v/>
      </c>
      <c r="AN376" s="2" t="str">
        <f t="shared" si="110"/>
        <v/>
      </c>
      <c r="AO376" s="2" t="str">
        <f t="shared" si="112"/>
        <v/>
      </c>
      <c r="AP376" s="2" t="str">
        <f t="shared" si="100"/>
        <v/>
      </c>
      <c r="AQ376" s="2" t="str">
        <f t="shared" si="111"/>
        <v/>
      </c>
      <c r="AT376" s="2" t="str">
        <f t="shared" si="113"/>
        <v/>
      </c>
      <c r="AU376" s="2" t="str">
        <f t="shared" si="101"/>
        <v/>
      </c>
      <c r="AV376" s="2" t="str">
        <f t="shared" si="102"/>
        <v/>
      </c>
      <c r="AW376" s="2" t="str">
        <f t="shared" si="103"/>
        <v/>
      </c>
      <c r="AX376" s="2" t="str">
        <f t="shared" si="114"/>
        <v/>
      </c>
    </row>
    <row r="377" spans="1:50" x14ac:dyDescent="0.25">
      <c r="A377" s="751">
        <v>369</v>
      </c>
      <c r="B377" s="753"/>
      <c r="C377" s="754"/>
      <c r="D377" s="754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AF377" s="2">
        <f t="shared" si="104"/>
        <v>0</v>
      </c>
      <c r="AG377" s="2" t="str">
        <f t="shared" si="98"/>
        <v/>
      </c>
      <c r="AH377" s="2" t="str">
        <f t="shared" si="99"/>
        <v/>
      </c>
      <c r="AI377" s="2" t="str">
        <f t="shared" si="105"/>
        <v/>
      </c>
      <c r="AJ377" s="2" t="str">
        <f t="shared" si="106"/>
        <v/>
      </c>
      <c r="AK377" s="2" t="e">
        <f t="shared" si="107"/>
        <v>#VALUE!</v>
      </c>
      <c r="AL377" s="2" t="str">
        <f t="shared" si="108"/>
        <v/>
      </c>
      <c r="AM377" s="2" t="str">
        <f t="shared" si="109"/>
        <v/>
      </c>
      <c r="AN377" s="2" t="str">
        <f t="shared" si="110"/>
        <v/>
      </c>
      <c r="AO377" s="2" t="str">
        <f t="shared" si="112"/>
        <v/>
      </c>
      <c r="AP377" s="2" t="str">
        <f t="shared" si="100"/>
        <v/>
      </c>
      <c r="AQ377" s="2" t="str">
        <f t="shared" si="111"/>
        <v/>
      </c>
      <c r="AT377" s="2" t="str">
        <f t="shared" si="113"/>
        <v/>
      </c>
      <c r="AU377" s="2" t="str">
        <f t="shared" si="101"/>
        <v/>
      </c>
      <c r="AV377" s="2" t="str">
        <f t="shared" si="102"/>
        <v/>
      </c>
      <c r="AW377" s="2" t="str">
        <f t="shared" si="103"/>
        <v/>
      </c>
      <c r="AX377" s="2" t="str">
        <f t="shared" si="114"/>
        <v/>
      </c>
    </row>
    <row r="378" spans="1:50" x14ac:dyDescent="0.25">
      <c r="A378" s="751">
        <v>370</v>
      </c>
      <c r="B378" s="753"/>
      <c r="C378" s="754"/>
      <c r="D378" s="754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AF378" s="2">
        <f t="shared" si="104"/>
        <v>0</v>
      </c>
      <c r="AG378" s="2" t="str">
        <f t="shared" si="98"/>
        <v/>
      </c>
      <c r="AH378" s="2" t="str">
        <f t="shared" si="99"/>
        <v/>
      </c>
      <c r="AI378" s="2" t="str">
        <f t="shared" si="105"/>
        <v/>
      </c>
      <c r="AJ378" s="2" t="str">
        <f t="shared" si="106"/>
        <v/>
      </c>
      <c r="AK378" s="2" t="e">
        <f t="shared" si="107"/>
        <v>#VALUE!</v>
      </c>
      <c r="AL378" s="2" t="str">
        <f t="shared" si="108"/>
        <v/>
      </c>
      <c r="AM378" s="2" t="str">
        <f t="shared" si="109"/>
        <v/>
      </c>
      <c r="AN378" s="2" t="str">
        <f t="shared" si="110"/>
        <v/>
      </c>
      <c r="AO378" s="2" t="str">
        <f t="shared" si="112"/>
        <v/>
      </c>
      <c r="AP378" s="2" t="str">
        <f t="shared" si="100"/>
        <v/>
      </c>
      <c r="AQ378" s="2" t="str">
        <f t="shared" si="111"/>
        <v/>
      </c>
      <c r="AT378" s="2" t="str">
        <f t="shared" si="113"/>
        <v/>
      </c>
      <c r="AU378" s="2" t="str">
        <f t="shared" si="101"/>
        <v/>
      </c>
      <c r="AV378" s="2" t="str">
        <f t="shared" si="102"/>
        <v/>
      </c>
      <c r="AW378" s="2" t="str">
        <f t="shared" si="103"/>
        <v/>
      </c>
      <c r="AX378" s="2" t="str">
        <f t="shared" si="114"/>
        <v/>
      </c>
    </row>
    <row r="379" spans="1:50" x14ac:dyDescent="0.25">
      <c r="A379" s="751">
        <v>371</v>
      </c>
      <c r="B379" s="753"/>
      <c r="C379" s="754"/>
      <c r="D379" s="754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AF379" s="2">
        <f t="shared" si="104"/>
        <v>0</v>
      </c>
      <c r="AG379" s="2" t="str">
        <f t="shared" si="98"/>
        <v/>
      </c>
      <c r="AH379" s="2" t="str">
        <f t="shared" si="99"/>
        <v/>
      </c>
      <c r="AI379" s="2" t="str">
        <f t="shared" si="105"/>
        <v/>
      </c>
      <c r="AJ379" s="2" t="str">
        <f t="shared" si="106"/>
        <v/>
      </c>
      <c r="AK379" s="2" t="e">
        <f t="shared" si="107"/>
        <v>#VALUE!</v>
      </c>
      <c r="AL379" s="2" t="str">
        <f t="shared" si="108"/>
        <v/>
      </c>
      <c r="AM379" s="2" t="str">
        <f t="shared" si="109"/>
        <v/>
      </c>
      <c r="AN379" s="2" t="str">
        <f t="shared" si="110"/>
        <v/>
      </c>
      <c r="AO379" s="2" t="str">
        <f t="shared" si="112"/>
        <v/>
      </c>
      <c r="AP379" s="2" t="str">
        <f t="shared" si="100"/>
        <v/>
      </c>
      <c r="AQ379" s="2" t="str">
        <f t="shared" si="111"/>
        <v/>
      </c>
      <c r="AT379" s="2" t="str">
        <f t="shared" si="113"/>
        <v/>
      </c>
      <c r="AU379" s="2" t="str">
        <f t="shared" si="101"/>
        <v/>
      </c>
      <c r="AV379" s="2" t="str">
        <f t="shared" si="102"/>
        <v/>
      </c>
      <c r="AW379" s="2" t="str">
        <f t="shared" si="103"/>
        <v/>
      </c>
      <c r="AX379" s="2" t="str">
        <f t="shared" si="114"/>
        <v/>
      </c>
    </row>
    <row r="380" spans="1:50" x14ac:dyDescent="0.25">
      <c r="A380" s="751">
        <v>372</v>
      </c>
      <c r="B380" s="753"/>
      <c r="C380" s="754"/>
      <c r="D380" s="754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AF380" s="2">
        <f t="shared" si="104"/>
        <v>0</v>
      </c>
      <c r="AG380" s="2" t="str">
        <f t="shared" si="98"/>
        <v/>
      </c>
      <c r="AH380" s="2" t="str">
        <f t="shared" si="99"/>
        <v/>
      </c>
      <c r="AI380" s="2" t="str">
        <f t="shared" si="105"/>
        <v/>
      </c>
      <c r="AJ380" s="2" t="str">
        <f t="shared" si="106"/>
        <v/>
      </c>
      <c r="AK380" s="2" t="e">
        <f t="shared" si="107"/>
        <v>#VALUE!</v>
      </c>
      <c r="AL380" s="2" t="str">
        <f t="shared" si="108"/>
        <v/>
      </c>
      <c r="AM380" s="2" t="str">
        <f t="shared" si="109"/>
        <v/>
      </c>
      <c r="AN380" s="2" t="str">
        <f t="shared" si="110"/>
        <v/>
      </c>
      <c r="AO380" s="2" t="str">
        <f t="shared" si="112"/>
        <v/>
      </c>
      <c r="AP380" s="2" t="str">
        <f t="shared" si="100"/>
        <v/>
      </c>
      <c r="AQ380" s="2" t="str">
        <f t="shared" si="111"/>
        <v/>
      </c>
      <c r="AT380" s="2" t="str">
        <f t="shared" si="113"/>
        <v/>
      </c>
      <c r="AU380" s="2" t="str">
        <f t="shared" si="101"/>
        <v/>
      </c>
      <c r="AV380" s="2" t="str">
        <f t="shared" si="102"/>
        <v/>
      </c>
      <c r="AW380" s="2" t="str">
        <f t="shared" si="103"/>
        <v/>
      </c>
      <c r="AX380" s="2" t="str">
        <f t="shared" si="114"/>
        <v/>
      </c>
    </row>
    <row r="381" spans="1:50" x14ac:dyDescent="0.25">
      <c r="A381" s="751">
        <v>373</v>
      </c>
      <c r="B381" s="753"/>
      <c r="C381" s="754"/>
      <c r="D381" s="754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AF381" s="2">
        <f t="shared" si="104"/>
        <v>0</v>
      </c>
      <c r="AG381" s="2" t="str">
        <f t="shared" si="98"/>
        <v/>
      </c>
      <c r="AH381" s="2" t="str">
        <f t="shared" si="99"/>
        <v/>
      </c>
      <c r="AI381" s="2" t="str">
        <f t="shared" si="105"/>
        <v/>
      </c>
      <c r="AJ381" s="2" t="str">
        <f t="shared" si="106"/>
        <v/>
      </c>
      <c r="AK381" s="2" t="e">
        <f t="shared" si="107"/>
        <v>#VALUE!</v>
      </c>
      <c r="AL381" s="2" t="str">
        <f t="shared" si="108"/>
        <v/>
      </c>
      <c r="AM381" s="2" t="str">
        <f t="shared" si="109"/>
        <v/>
      </c>
      <c r="AN381" s="2" t="str">
        <f t="shared" si="110"/>
        <v/>
      </c>
      <c r="AO381" s="2" t="str">
        <f t="shared" si="112"/>
        <v/>
      </c>
      <c r="AP381" s="2" t="str">
        <f t="shared" si="100"/>
        <v/>
      </c>
      <c r="AQ381" s="2" t="str">
        <f t="shared" si="111"/>
        <v/>
      </c>
      <c r="AT381" s="2" t="str">
        <f t="shared" si="113"/>
        <v/>
      </c>
      <c r="AU381" s="2" t="str">
        <f t="shared" si="101"/>
        <v/>
      </c>
      <c r="AV381" s="2" t="str">
        <f t="shared" si="102"/>
        <v/>
      </c>
      <c r="AW381" s="2" t="str">
        <f t="shared" si="103"/>
        <v/>
      </c>
      <c r="AX381" s="2" t="str">
        <f t="shared" si="114"/>
        <v/>
      </c>
    </row>
    <row r="382" spans="1:50" x14ac:dyDescent="0.25">
      <c r="A382" s="751">
        <v>374</v>
      </c>
      <c r="B382" s="753"/>
      <c r="C382" s="754"/>
      <c r="D382" s="754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AF382" s="2">
        <f t="shared" si="104"/>
        <v>0</v>
      </c>
      <c r="AG382" s="2" t="str">
        <f t="shared" si="98"/>
        <v/>
      </c>
      <c r="AH382" s="2" t="str">
        <f t="shared" si="99"/>
        <v/>
      </c>
      <c r="AI382" s="2" t="str">
        <f t="shared" si="105"/>
        <v/>
      </c>
      <c r="AJ382" s="2" t="str">
        <f t="shared" si="106"/>
        <v/>
      </c>
      <c r="AK382" s="2" t="e">
        <f t="shared" si="107"/>
        <v>#VALUE!</v>
      </c>
      <c r="AL382" s="2" t="str">
        <f t="shared" si="108"/>
        <v/>
      </c>
      <c r="AM382" s="2" t="str">
        <f t="shared" si="109"/>
        <v/>
      </c>
      <c r="AN382" s="2" t="str">
        <f t="shared" si="110"/>
        <v/>
      </c>
      <c r="AO382" s="2" t="str">
        <f t="shared" si="112"/>
        <v/>
      </c>
      <c r="AP382" s="2" t="str">
        <f t="shared" si="100"/>
        <v/>
      </c>
      <c r="AQ382" s="2" t="str">
        <f t="shared" si="111"/>
        <v/>
      </c>
      <c r="AT382" s="2" t="str">
        <f t="shared" si="113"/>
        <v/>
      </c>
      <c r="AU382" s="2" t="str">
        <f t="shared" si="101"/>
        <v/>
      </c>
      <c r="AV382" s="2" t="str">
        <f t="shared" si="102"/>
        <v/>
      </c>
      <c r="AW382" s="2" t="str">
        <f t="shared" si="103"/>
        <v/>
      </c>
      <c r="AX382" s="2" t="str">
        <f t="shared" si="114"/>
        <v/>
      </c>
    </row>
    <row r="383" spans="1:50" x14ac:dyDescent="0.25">
      <c r="A383" s="751">
        <v>375</v>
      </c>
      <c r="B383" s="753"/>
      <c r="C383" s="754"/>
      <c r="D383" s="754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AF383" s="2">
        <f t="shared" si="104"/>
        <v>0</v>
      </c>
      <c r="AG383" s="2" t="str">
        <f t="shared" si="98"/>
        <v/>
      </c>
      <c r="AH383" s="2" t="str">
        <f t="shared" si="99"/>
        <v/>
      </c>
      <c r="AI383" s="2" t="str">
        <f t="shared" si="105"/>
        <v/>
      </c>
      <c r="AJ383" s="2" t="str">
        <f t="shared" si="106"/>
        <v/>
      </c>
      <c r="AK383" s="2" t="e">
        <f t="shared" si="107"/>
        <v>#VALUE!</v>
      </c>
      <c r="AL383" s="2" t="str">
        <f t="shared" si="108"/>
        <v/>
      </c>
      <c r="AM383" s="2" t="str">
        <f t="shared" si="109"/>
        <v/>
      </c>
      <c r="AN383" s="2" t="str">
        <f t="shared" si="110"/>
        <v/>
      </c>
      <c r="AO383" s="2" t="str">
        <f t="shared" si="112"/>
        <v/>
      </c>
      <c r="AP383" s="2" t="str">
        <f t="shared" si="100"/>
        <v/>
      </c>
      <c r="AQ383" s="2" t="str">
        <f t="shared" si="111"/>
        <v/>
      </c>
      <c r="AT383" s="2" t="str">
        <f t="shared" si="113"/>
        <v/>
      </c>
      <c r="AU383" s="2" t="str">
        <f t="shared" si="101"/>
        <v/>
      </c>
      <c r="AV383" s="2" t="str">
        <f t="shared" si="102"/>
        <v/>
      </c>
      <c r="AW383" s="2" t="str">
        <f t="shared" si="103"/>
        <v/>
      </c>
      <c r="AX383" s="2" t="str">
        <f t="shared" si="114"/>
        <v/>
      </c>
    </row>
    <row r="384" spans="1:50" x14ac:dyDescent="0.25">
      <c r="A384" s="751">
        <v>376</v>
      </c>
      <c r="B384" s="753"/>
      <c r="C384" s="754"/>
      <c r="D384" s="754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AF384" s="2">
        <f t="shared" si="104"/>
        <v>0</v>
      </c>
      <c r="AG384" s="2" t="str">
        <f t="shared" si="98"/>
        <v/>
      </c>
      <c r="AH384" s="2" t="str">
        <f t="shared" si="99"/>
        <v/>
      </c>
      <c r="AI384" s="2" t="str">
        <f t="shared" si="105"/>
        <v/>
      </c>
      <c r="AJ384" s="2" t="str">
        <f t="shared" si="106"/>
        <v/>
      </c>
      <c r="AK384" s="2" t="e">
        <f t="shared" si="107"/>
        <v>#VALUE!</v>
      </c>
      <c r="AL384" s="2" t="str">
        <f t="shared" si="108"/>
        <v/>
      </c>
      <c r="AM384" s="2" t="str">
        <f t="shared" si="109"/>
        <v/>
      </c>
      <c r="AN384" s="2" t="str">
        <f t="shared" si="110"/>
        <v/>
      </c>
      <c r="AO384" s="2" t="str">
        <f t="shared" si="112"/>
        <v/>
      </c>
      <c r="AP384" s="2" t="str">
        <f t="shared" si="100"/>
        <v/>
      </c>
      <c r="AQ384" s="2" t="str">
        <f t="shared" si="111"/>
        <v/>
      </c>
      <c r="AT384" s="2" t="str">
        <f t="shared" si="113"/>
        <v/>
      </c>
      <c r="AU384" s="2" t="str">
        <f t="shared" si="101"/>
        <v/>
      </c>
      <c r="AV384" s="2" t="str">
        <f t="shared" si="102"/>
        <v/>
      </c>
      <c r="AW384" s="2" t="str">
        <f t="shared" si="103"/>
        <v/>
      </c>
      <c r="AX384" s="2" t="str">
        <f t="shared" si="114"/>
        <v/>
      </c>
    </row>
    <row r="385" spans="1:50" x14ac:dyDescent="0.25">
      <c r="A385" s="751">
        <v>377</v>
      </c>
      <c r="B385" s="753"/>
      <c r="C385" s="754"/>
      <c r="D385" s="754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AF385" s="2">
        <f t="shared" si="104"/>
        <v>0</v>
      </c>
      <c r="AG385" s="2" t="str">
        <f t="shared" si="98"/>
        <v/>
      </c>
      <c r="AH385" s="2" t="str">
        <f t="shared" si="99"/>
        <v/>
      </c>
      <c r="AI385" s="2" t="str">
        <f t="shared" si="105"/>
        <v/>
      </c>
      <c r="AJ385" s="2" t="str">
        <f t="shared" si="106"/>
        <v/>
      </c>
      <c r="AK385" s="2" t="e">
        <f t="shared" si="107"/>
        <v>#VALUE!</v>
      </c>
      <c r="AL385" s="2" t="str">
        <f t="shared" si="108"/>
        <v/>
      </c>
      <c r="AM385" s="2" t="str">
        <f t="shared" si="109"/>
        <v/>
      </c>
      <c r="AN385" s="2" t="str">
        <f t="shared" si="110"/>
        <v/>
      </c>
      <c r="AO385" s="2" t="str">
        <f t="shared" si="112"/>
        <v/>
      </c>
      <c r="AP385" s="2" t="str">
        <f t="shared" si="100"/>
        <v/>
      </c>
      <c r="AQ385" s="2" t="str">
        <f t="shared" si="111"/>
        <v/>
      </c>
      <c r="AT385" s="2" t="str">
        <f t="shared" si="113"/>
        <v/>
      </c>
      <c r="AU385" s="2" t="str">
        <f t="shared" si="101"/>
        <v/>
      </c>
      <c r="AV385" s="2" t="str">
        <f t="shared" si="102"/>
        <v/>
      </c>
      <c r="AW385" s="2" t="str">
        <f t="shared" si="103"/>
        <v/>
      </c>
      <c r="AX385" s="2" t="str">
        <f t="shared" si="114"/>
        <v/>
      </c>
    </row>
    <row r="386" spans="1:50" x14ac:dyDescent="0.25">
      <c r="A386" s="751">
        <v>378</v>
      </c>
      <c r="B386" s="753"/>
      <c r="C386" s="754"/>
      <c r="D386" s="754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AF386" s="2">
        <f t="shared" si="104"/>
        <v>0</v>
      </c>
      <c r="AG386" s="2" t="str">
        <f t="shared" si="98"/>
        <v/>
      </c>
      <c r="AH386" s="2" t="str">
        <f t="shared" si="99"/>
        <v/>
      </c>
      <c r="AI386" s="2" t="str">
        <f t="shared" si="105"/>
        <v/>
      </c>
      <c r="AJ386" s="2" t="str">
        <f t="shared" si="106"/>
        <v/>
      </c>
      <c r="AK386" s="2" t="e">
        <f t="shared" si="107"/>
        <v>#VALUE!</v>
      </c>
      <c r="AL386" s="2" t="str">
        <f t="shared" si="108"/>
        <v/>
      </c>
      <c r="AM386" s="2" t="str">
        <f t="shared" si="109"/>
        <v/>
      </c>
      <c r="AN386" s="2" t="str">
        <f t="shared" si="110"/>
        <v/>
      </c>
      <c r="AO386" s="2" t="str">
        <f t="shared" si="112"/>
        <v/>
      </c>
      <c r="AP386" s="2" t="str">
        <f t="shared" si="100"/>
        <v/>
      </c>
      <c r="AQ386" s="2" t="str">
        <f t="shared" si="111"/>
        <v/>
      </c>
      <c r="AT386" s="2" t="str">
        <f t="shared" si="113"/>
        <v/>
      </c>
      <c r="AU386" s="2" t="str">
        <f t="shared" si="101"/>
        <v/>
      </c>
      <c r="AV386" s="2" t="str">
        <f t="shared" si="102"/>
        <v/>
      </c>
      <c r="AW386" s="2" t="str">
        <f t="shared" si="103"/>
        <v/>
      </c>
      <c r="AX386" s="2" t="str">
        <f t="shared" si="114"/>
        <v/>
      </c>
    </row>
    <row r="387" spans="1:50" x14ac:dyDescent="0.25">
      <c r="A387" s="751">
        <v>379</v>
      </c>
      <c r="B387" s="753"/>
      <c r="C387" s="754"/>
      <c r="D387" s="754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AF387" s="2">
        <f t="shared" si="104"/>
        <v>0</v>
      </c>
      <c r="AG387" s="2" t="str">
        <f t="shared" si="98"/>
        <v/>
      </c>
      <c r="AH387" s="2" t="str">
        <f t="shared" si="99"/>
        <v/>
      </c>
      <c r="AI387" s="2" t="str">
        <f t="shared" si="105"/>
        <v/>
      </c>
      <c r="AJ387" s="2" t="str">
        <f t="shared" si="106"/>
        <v/>
      </c>
      <c r="AK387" s="2" t="e">
        <f t="shared" si="107"/>
        <v>#VALUE!</v>
      </c>
      <c r="AL387" s="2" t="str">
        <f t="shared" si="108"/>
        <v/>
      </c>
      <c r="AM387" s="2" t="str">
        <f t="shared" si="109"/>
        <v/>
      </c>
      <c r="AN387" s="2" t="str">
        <f t="shared" si="110"/>
        <v/>
      </c>
      <c r="AO387" s="2" t="str">
        <f t="shared" si="112"/>
        <v/>
      </c>
      <c r="AP387" s="2" t="str">
        <f t="shared" si="100"/>
        <v/>
      </c>
      <c r="AQ387" s="2" t="str">
        <f t="shared" si="111"/>
        <v/>
      </c>
      <c r="AT387" s="2" t="str">
        <f t="shared" si="113"/>
        <v/>
      </c>
      <c r="AU387" s="2" t="str">
        <f t="shared" si="101"/>
        <v/>
      </c>
      <c r="AV387" s="2" t="str">
        <f t="shared" si="102"/>
        <v/>
      </c>
      <c r="AW387" s="2" t="str">
        <f t="shared" si="103"/>
        <v/>
      </c>
      <c r="AX387" s="2" t="str">
        <f t="shared" si="114"/>
        <v/>
      </c>
    </row>
    <row r="388" spans="1:50" x14ac:dyDescent="0.25">
      <c r="A388" s="751">
        <v>380</v>
      </c>
      <c r="B388" s="753"/>
      <c r="C388" s="754"/>
      <c r="D388" s="754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AF388" s="2">
        <f t="shared" si="104"/>
        <v>0</v>
      </c>
      <c r="AG388" s="2" t="str">
        <f t="shared" si="98"/>
        <v/>
      </c>
      <c r="AH388" s="2" t="str">
        <f t="shared" si="99"/>
        <v/>
      </c>
      <c r="AI388" s="2" t="str">
        <f t="shared" si="105"/>
        <v/>
      </c>
      <c r="AJ388" s="2" t="str">
        <f t="shared" si="106"/>
        <v/>
      </c>
      <c r="AK388" s="2" t="e">
        <f t="shared" si="107"/>
        <v>#VALUE!</v>
      </c>
      <c r="AL388" s="2" t="str">
        <f t="shared" si="108"/>
        <v/>
      </c>
      <c r="AM388" s="2" t="str">
        <f t="shared" si="109"/>
        <v/>
      </c>
      <c r="AN388" s="2" t="str">
        <f t="shared" si="110"/>
        <v/>
      </c>
      <c r="AO388" s="2" t="str">
        <f t="shared" si="112"/>
        <v/>
      </c>
      <c r="AP388" s="2" t="str">
        <f t="shared" si="100"/>
        <v/>
      </c>
      <c r="AQ388" s="2" t="str">
        <f t="shared" si="111"/>
        <v/>
      </c>
      <c r="AT388" s="2" t="str">
        <f t="shared" si="113"/>
        <v/>
      </c>
      <c r="AU388" s="2" t="str">
        <f t="shared" si="101"/>
        <v/>
      </c>
      <c r="AV388" s="2" t="str">
        <f t="shared" si="102"/>
        <v/>
      </c>
      <c r="AW388" s="2" t="str">
        <f t="shared" si="103"/>
        <v/>
      </c>
      <c r="AX388" s="2" t="str">
        <f t="shared" si="114"/>
        <v/>
      </c>
    </row>
    <row r="389" spans="1:50" x14ac:dyDescent="0.25">
      <c r="A389" s="751">
        <v>381</v>
      </c>
      <c r="B389" s="753"/>
      <c r="C389" s="754"/>
      <c r="D389" s="754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AF389" s="2">
        <f t="shared" si="104"/>
        <v>0</v>
      </c>
      <c r="AG389" s="2" t="str">
        <f t="shared" si="98"/>
        <v/>
      </c>
      <c r="AH389" s="2" t="str">
        <f t="shared" si="99"/>
        <v/>
      </c>
      <c r="AI389" s="2" t="str">
        <f t="shared" si="105"/>
        <v/>
      </c>
      <c r="AJ389" s="2" t="str">
        <f t="shared" si="106"/>
        <v/>
      </c>
      <c r="AK389" s="2" t="e">
        <f t="shared" si="107"/>
        <v>#VALUE!</v>
      </c>
      <c r="AL389" s="2" t="str">
        <f t="shared" si="108"/>
        <v/>
      </c>
      <c r="AM389" s="2" t="str">
        <f t="shared" si="109"/>
        <v/>
      </c>
      <c r="AN389" s="2" t="str">
        <f t="shared" si="110"/>
        <v/>
      </c>
      <c r="AO389" s="2" t="str">
        <f t="shared" si="112"/>
        <v/>
      </c>
      <c r="AP389" s="2" t="str">
        <f t="shared" si="100"/>
        <v/>
      </c>
      <c r="AQ389" s="2" t="str">
        <f t="shared" si="111"/>
        <v/>
      </c>
      <c r="AT389" s="2" t="str">
        <f t="shared" si="113"/>
        <v/>
      </c>
      <c r="AU389" s="2" t="str">
        <f t="shared" si="101"/>
        <v/>
      </c>
      <c r="AV389" s="2" t="str">
        <f t="shared" si="102"/>
        <v/>
      </c>
      <c r="AW389" s="2" t="str">
        <f t="shared" si="103"/>
        <v/>
      </c>
      <c r="AX389" s="2" t="str">
        <f t="shared" si="114"/>
        <v/>
      </c>
    </row>
    <row r="390" spans="1:50" x14ac:dyDescent="0.25">
      <c r="A390" s="751">
        <v>382</v>
      </c>
      <c r="B390" s="753"/>
      <c r="C390" s="754"/>
      <c r="D390" s="754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AF390" s="2">
        <f t="shared" si="104"/>
        <v>0</v>
      </c>
      <c r="AG390" s="2" t="str">
        <f t="shared" si="98"/>
        <v/>
      </c>
      <c r="AH390" s="2" t="str">
        <f t="shared" si="99"/>
        <v/>
      </c>
      <c r="AI390" s="2" t="str">
        <f t="shared" si="105"/>
        <v/>
      </c>
      <c r="AJ390" s="2" t="str">
        <f t="shared" si="106"/>
        <v/>
      </c>
      <c r="AK390" s="2" t="e">
        <f t="shared" si="107"/>
        <v>#VALUE!</v>
      </c>
      <c r="AL390" s="2" t="str">
        <f t="shared" si="108"/>
        <v/>
      </c>
      <c r="AM390" s="2" t="str">
        <f t="shared" si="109"/>
        <v/>
      </c>
      <c r="AN390" s="2" t="str">
        <f t="shared" si="110"/>
        <v/>
      </c>
      <c r="AO390" s="2" t="str">
        <f t="shared" si="112"/>
        <v/>
      </c>
      <c r="AP390" s="2" t="str">
        <f t="shared" si="100"/>
        <v/>
      </c>
      <c r="AQ390" s="2" t="str">
        <f t="shared" si="111"/>
        <v/>
      </c>
      <c r="AT390" s="2" t="str">
        <f t="shared" si="113"/>
        <v/>
      </c>
      <c r="AU390" s="2" t="str">
        <f t="shared" si="101"/>
        <v/>
      </c>
      <c r="AV390" s="2" t="str">
        <f t="shared" si="102"/>
        <v/>
      </c>
      <c r="AW390" s="2" t="str">
        <f t="shared" si="103"/>
        <v/>
      </c>
      <c r="AX390" s="2" t="str">
        <f t="shared" si="114"/>
        <v/>
      </c>
    </row>
    <row r="391" spans="1:50" x14ac:dyDescent="0.25">
      <c r="A391" s="751">
        <v>383</v>
      </c>
      <c r="B391" s="753"/>
      <c r="C391" s="754"/>
      <c r="D391" s="754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AF391" s="2">
        <f t="shared" si="104"/>
        <v>0</v>
      </c>
      <c r="AG391" s="2" t="str">
        <f t="shared" si="98"/>
        <v/>
      </c>
      <c r="AH391" s="2" t="str">
        <f t="shared" si="99"/>
        <v/>
      </c>
      <c r="AI391" s="2" t="str">
        <f t="shared" si="105"/>
        <v/>
      </c>
      <c r="AJ391" s="2" t="str">
        <f t="shared" si="106"/>
        <v/>
      </c>
      <c r="AK391" s="2" t="e">
        <f t="shared" si="107"/>
        <v>#VALUE!</v>
      </c>
      <c r="AL391" s="2" t="str">
        <f t="shared" si="108"/>
        <v/>
      </c>
      <c r="AM391" s="2" t="str">
        <f t="shared" si="109"/>
        <v/>
      </c>
      <c r="AN391" s="2" t="str">
        <f t="shared" si="110"/>
        <v/>
      </c>
      <c r="AO391" s="2" t="str">
        <f t="shared" si="112"/>
        <v/>
      </c>
      <c r="AP391" s="2" t="str">
        <f t="shared" si="100"/>
        <v/>
      </c>
      <c r="AQ391" s="2" t="str">
        <f t="shared" si="111"/>
        <v/>
      </c>
      <c r="AT391" s="2" t="str">
        <f t="shared" si="113"/>
        <v/>
      </c>
      <c r="AU391" s="2" t="str">
        <f t="shared" si="101"/>
        <v/>
      </c>
      <c r="AV391" s="2" t="str">
        <f t="shared" si="102"/>
        <v/>
      </c>
      <c r="AW391" s="2" t="str">
        <f t="shared" si="103"/>
        <v/>
      </c>
      <c r="AX391" s="2" t="str">
        <f t="shared" si="114"/>
        <v/>
      </c>
    </row>
    <row r="392" spans="1:50" x14ac:dyDescent="0.25">
      <c r="A392" s="751">
        <v>384</v>
      </c>
      <c r="B392" s="753"/>
      <c r="C392" s="754"/>
      <c r="D392" s="754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AF392" s="2">
        <f t="shared" si="104"/>
        <v>0</v>
      </c>
      <c r="AG392" s="2" t="str">
        <f t="shared" si="98"/>
        <v/>
      </c>
      <c r="AH392" s="2" t="str">
        <f t="shared" si="99"/>
        <v/>
      </c>
      <c r="AI392" s="2" t="str">
        <f t="shared" si="105"/>
        <v/>
      </c>
      <c r="AJ392" s="2" t="str">
        <f t="shared" si="106"/>
        <v/>
      </c>
      <c r="AK392" s="2" t="e">
        <f t="shared" si="107"/>
        <v>#VALUE!</v>
      </c>
      <c r="AL392" s="2" t="str">
        <f t="shared" si="108"/>
        <v/>
      </c>
      <c r="AM392" s="2" t="str">
        <f t="shared" si="109"/>
        <v/>
      </c>
      <c r="AN392" s="2" t="str">
        <f t="shared" si="110"/>
        <v/>
      </c>
      <c r="AO392" s="2" t="str">
        <f t="shared" si="112"/>
        <v/>
      </c>
      <c r="AP392" s="2" t="str">
        <f t="shared" si="100"/>
        <v/>
      </c>
      <c r="AQ392" s="2" t="str">
        <f t="shared" si="111"/>
        <v/>
      </c>
      <c r="AT392" s="2" t="str">
        <f t="shared" si="113"/>
        <v/>
      </c>
      <c r="AU392" s="2" t="str">
        <f t="shared" si="101"/>
        <v/>
      </c>
      <c r="AV392" s="2" t="str">
        <f t="shared" si="102"/>
        <v/>
      </c>
      <c r="AW392" s="2" t="str">
        <f t="shared" si="103"/>
        <v/>
      </c>
      <c r="AX392" s="2" t="str">
        <f t="shared" si="114"/>
        <v/>
      </c>
    </row>
    <row r="393" spans="1:50" x14ac:dyDescent="0.25">
      <c r="A393" s="751">
        <v>385</v>
      </c>
      <c r="B393" s="753"/>
      <c r="C393" s="754"/>
      <c r="D393" s="754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AF393" s="2">
        <f t="shared" si="104"/>
        <v>0</v>
      </c>
      <c r="AG393" s="2" t="str">
        <f t="shared" ref="AG393:AG456" si="115">IF(AND(B393&lt;&gt;"",C393&lt;&gt;"",D393&lt;&gt;""),_xlfn.RANK.AVG(C393,C:C,1),"")</f>
        <v/>
      </c>
      <c r="AH393" s="2" t="str">
        <f t="shared" ref="AH393:AH456" si="116">IF(AND(B393&lt;&gt;"",C393&lt;&gt;"",D393&lt;&gt;""),_xlfn.RANK.AVG(D393,D:D,1),"")</f>
        <v/>
      </c>
      <c r="AI393" s="2" t="str">
        <f t="shared" si="105"/>
        <v/>
      </c>
      <c r="AJ393" s="2" t="str">
        <f t="shared" si="106"/>
        <v/>
      </c>
      <c r="AK393" s="2" t="e">
        <f t="shared" si="107"/>
        <v>#VALUE!</v>
      </c>
      <c r="AL393" s="2" t="str">
        <f t="shared" si="108"/>
        <v/>
      </c>
      <c r="AM393" s="2" t="str">
        <f t="shared" si="109"/>
        <v/>
      </c>
      <c r="AN393" s="2" t="str">
        <f t="shared" si="110"/>
        <v/>
      </c>
      <c r="AO393" s="2" t="str">
        <f t="shared" si="112"/>
        <v/>
      </c>
      <c r="AP393" s="2" t="str">
        <f t="shared" ref="AP393:AP456" si="117">IF(AO393="","",_xlfn.RANK.AVG(AO393,AO:AO,1))</f>
        <v/>
      </c>
      <c r="AQ393" s="2" t="str">
        <f t="shared" si="111"/>
        <v/>
      </c>
      <c r="AT393" s="2" t="str">
        <f t="shared" si="113"/>
        <v/>
      </c>
      <c r="AU393" s="2" t="str">
        <f t="shared" ref="AU393:AU456" si="118">IF(B393=2,D393,"")</f>
        <v/>
      </c>
      <c r="AV393" s="2" t="str">
        <f t="shared" ref="AV393:AV456" si="119">IF(AND(B393&lt;&gt;"",AT393&lt;&gt;"",AU393&lt;&gt;""),AU393-AT393,"")</f>
        <v/>
      </c>
      <c r="AW393" s="2" t="str">
        <f t="shared" ref="AW393:AW456" si="120">IF(AV393="","",IF(AV393=0,"",ABS(AV393)))</f>
        <v/>
      </c>
      <c r="AX393" s="2" t="str">
        <f t="shared" si="114"/>
        <v/>
      </c>
    </row>
    <row r="394" spans="1:50" x14ac:dyDescent="0.25">
      <c r="A394" s="751">
        <v>386</v>
      </c>
      <c r="B394" s="753"/>
      <c r="C394" s="754"/>
      <c r="D394" s="754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AF394" s="2">
        <f t="shared" ref="AF394:AF457" si="121">C394-D394</f>
        <v>0</v>
      </c>
      <c r="AG394" s="2" t="str">
        <f t="shared" si="115"/>
        <v/>
      </c>
      <c r="AH394" s="2" t="str">
        <f t="shared" si="116"/>
        <v/>
      </c>
      <c r="AI394" s="2" t="str">
        <f t="shared" ref="AI394:AI457" si="122">IF(AND(AG394&lt;&gt;"",AH394&lt;&gt;""),D394-C394,"")</f>
        <v/>
      </c>
      <c r="AJ394" s="2" t="str">
        <f t="shared" ref="AJ394:AJ457" si="123">IF(OR(B394&lt;&gt;"",C394&lt;&gt;"",D394&lt;&gt;""),D394-C394,"")</f>
        <v/>
      </c>
      <c r="AK394" s="2" t="e">
        <f t="shared" ref="AK394:AK457" si="124">_xlfn.RANK.AVG(AJ394,AJ:AJ,1)</f>
        <v>#VALUE!</v>
      </c>
      <c r="AL394" s="2" t="str">
        <f t="shared" ref="AL394:AL457" si="125">IF(B394=1,C394,"")</f>
        <v/>
      </c>
      <c r="AM394" s="2" t="str">
        <f t="shared" ref="AM394:AM457" si="126">IF(B394=1,D394,"")</f>
        <v/>
      </c>
      <c r="AN394" s="2" t="str">
        <f t="shared" ref="AN394:AN457" si="127">IF(AND(B394&lt;&gt;"",AL394&lt;&gt;"",AM394&lt;&gt;""),AM394-AL394,"")</f>
        <v/>
      </c>
      <c r="AO394" s="2" t="str">
        <f t="shared" si="112"/>
        <v/>
      </c>
      <c r="AP394" s="2" t="str">
        <f t="shared" si="117"/>
        <v/>
      </c>
      <c r="AQ394" s="2" t="str">
        <f t="shared" ref="AQ394:AQ457" si="128">IF(AN394=0,0,IF(AN394&lt;0,-AP394,IF(AN394&gt;0,AP394,"")))</f>
        <v/>
      </c>
      <c r="AT394" s="2" t="str">
        <f t="shared" si="113"/>
        <v/>
      </c>
      <c r="AU394" s="2" t="str">
        <f t="shared" si="118"/>
        <v/>
      </c>
      <c r="AV394" s="2" t="str">
        <f t="shared" si="119"/>
        <v/>
      </c>
      <c r="AW394" s="2" t="str">
        <f t="shared" si="120"/>
        <v/>
      </c>
      <c r="AX394" s="2" t="str">
        <f t="shared" si="114"/>
        <v/>
      </c>
    </row>
    <row r="395" spans="1:50" x14ac:dyDescent="0.25">
      <c r="A395" s="751">
        <v>387</v>
      </c>
      <c r="B395" s="753"/>
      <c r="C395" s="754"/>
      <c r="D395" s="754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AF395" s="2">
        <f t="shared" si="121"/>
        <v>0</v>
      </c>
      <c r="AG395" s="2" t="str">
        <f t="shared" si="115"/>
        <v/>
      </c>
      <c r="AH395" s="2" t="str">
        <f t="shared" si="116"/>
        <v/>
      </c>
      <c r="AI395" s="2" t="str">
        <f t="shared" si="122"/>
        <v/>
      </c>
      <c r="AJ395" s="2" t="str">
        <f t="shared" si="123"/>
        <v/>
      </c>
      <c r="AK395" s="2" t="e">
        <f t="shared" si="124"/>
        <v>#VALUE!</v>
      </c>
      <c r="AL395" s="2" t="str">
        <f t="shared" si="125"/>
        <v/>
      </c>
      <c r="AM395" s="2" t="str">
        <f t="shared" si="126"/>
        <v/>
      </c>
      <c r="AN395" s="2" t="str">
        <f t="shared" si="127"/>
        <v/>
      </c>
      <c r="AO395" s="2" t="str">
        <f t="shared" ref="AO395:AO458" si="129">IF(AN395="","",IF(AN395=0,"",ABS(AN395)))</f>
        <v/>
      </c>
      <c r="AP395" s="2" t="str">
        <f t="shared" si="117"/>
        <v/>
      </c>
      <c r="AQ395" s="2" t="str">
        <f t="shared" si="128"/>
        <v/>
      </c>
      <c r="AT395" s="2" t="str">
        <f t="shared" si="113"/>
        <v/>
      </c>
      <c r="AU395" s="2" t="str">
        <f t="shared" si="118"/>
        <v/>
      </c>
      <c r="AV395" s="2" t="str">
        <f t="shared" si="119"/>
        <v/>
      </c>
      <c r="AW395" s="2" t="str">
        <f t="shared" si="120"/>
        <v/>
      </c>
      <c r="AX395" s="2" t="str">
        <f t="shared" si="114"/>
        <v/>
      </c>
    </row>
    <row r="396" spans="1:50" x14ac:dyDescent="0.25">
      <c r="A396" s="751">
        <v>388</v>
      </c>
      <c r="B396" s="753"/>
      <c r="C396" s="754"/>
      <c r="D396" s="754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AF396" s="2">
        <f t="shared" si="121"/>
        <v>0</v>
      </c>
      <c r="AG396" s="2" t="str">
        <f t="shared" si="115"/>
        <v/>
      </c>
      <c r="AH396" s="2" t="str">
        <f t="shared" si="116"/>
        <v/>
      </c>
      <c r="AI396" s="2" t="str">
        <f t="shared" si="122"/>
        <v/>
      </c>
      <c r="AJ396" s="2" t="str">
        <f t="shared" si="123"/>
        <v/>
      </c>
      <c r="AK396" s="2" t="e">
        <f t="shared" si="124"/>
        <v>#VALUE!</v>
      </c>
      <c r="AL396" s="2" t="str">
        <f t="shared" si="125"/>
        <v/>
      </c>
      <c r="AM396" s="2" t="str">
        <f t="shared" si="126"/>
        <v/>
      </c>
      <c r="AN396" s="2" t="str">
        <f t="shared" si="127"/>
        <v/>
      </c>
      <c r="AO396" s="2" t="str">
        <f t="shared" si="129"/>
        <v/>
      </c>
      <c r="AP396" s="2" t="str">
        <f t="shared" si="117"/>
        <v/>
      </c>
      <c r="AQ396" s="2" t="str">
        <f t="shared" si="128"/>
        <v/>
      </c>
      <c r="AT396" s="2" t="str">
        <f t="shared" si="113"/>
        <v/>
      </c>
      <c r="AU396" s="2" t="str">
        <f t="shared" si="118"/>
        <v/>
      </c>
      <c r="AV396" s="2" t="str">
        <f t="shared" si="119"/>
        <v/>
      </c>
      <c r="AW396" s="2" t="str">
        <f t="shared" si="120"/>
        <v/>
      </c>
      <c r="AX396" s="2" t="str">
        <f t="shared" si="114"/>
        <v/>
      </c>
    </row>
    <row r="397" spans="1:50" x14ac:dyDescent="0.25">
      <c r="A397" s="751">
        <v>389</v>
      </c>
      <c r="B397" s="753"/>
      <c r="C397" s="754"/>
      <c r="D397" s="754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AF397" s="2">
        <f t="shared" si="121"/>
        <v>0</v>
      </c>
      <c r="AG397" s="2" t="str">
        <f t="shared" si="115"/>
        <v/>
      </c>
      <c r="AH397" s="2" t="str">
        <f t="shared" si="116"/>
        <v/>
      </c>
      <c r="AI397" s="2" t="str">
        <f t="shared" si="122"/>
        <v/>
      </c>
      <c r="AJ397" s="2" t="str">
        <f t="shared" si="123"/>
        <v/>
      </c>
      <c r="AK397" s="2" t="e">
        <f t="shared" si="124"/>
        <v>#VALUE!</v>
      </c>
      <c r="AL397" s="2" t="str">
        <f t="shared" si="125"/>
        <v/>
      </c>
      <c r="AM397" s="2" t="str">
        <f t="shared" si="126"/>
        <v/>
      </c>
      <c r="AN397" s="2" t="str">
        <f t="shared" si="127"/>
        <v/>
      </c>
      <c r="AO397" s="2" t="str">
        <f t="shared" si="129"/>
        <v/>
      </c>
      <c r="AP397" s="2" t="str">
        <f t="shared" si="117"/>
        <v/>
      </c>
      <c r="AQ397" s="2" t="str">
        <f t="shared" si="128"/>
        <v/>
      </c>
      <c r="AT397" s="2" t="str">
        <f t="shared" si="113"/>
        <v/>
      </c>
      <c r="AU397" s="2" t="str">
        <f t="shared" si="118"/>
        <v/>
      </c>
      <c r="AV397" s="2" t="str">
        <f t="shared" si="119"/>
        <v/>
      </c>
      <c r="AW397" s="2" t="str">
        <f t="shared" si="120"/>
        <v/>
      </c>
      <c r="AX397" s="2" t="str">
        <f t="shared" si="114"/>
        <v/>
      </c>
    </row>
    <row r="398" spans="1:50" x14ac:dyDescent="0.25">
      <c r="A398" s="751">
        <v>390</v>
      </c>
      <c r="B398" s="753"/>
      <c r="C398" s="754"/>
      <c r="D398" s="754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AF398" s="2">
        <f t="shared" si="121"/>
        <v>0</v>
      </c>
      <c r="AG398" s="2" t="str">
        <f t="shared" si="115"/>
        <v/>
      </c>
      <c r="AH398" s="2" t="str">
        <f t="shared" si="116"/>
        <v/>
      </c>
      <c r="AI398" s="2" t="str">
        <f t="shared" si="122"/>
        <v/>
      </c>
      <c r="AJ398" s="2" t="str">
        <f t="shared" si="123"/>
        <v/>
      </c>
      <c r="AK398" s="2" t="e">
        <f t="shared" si="124"/>
        <v>#VALUE!</v>
      </c>
      <c r="AL398" s="2" t="str">
        <f t="shared" si="125"/>
        <v/>
      </c>
      <c r="AM398" s="2" t="str">
        <f t="shared" si="126"/>
        <v/>
      </c>
      <c r="AN398" s="2" t="str">
        <f t="shared" si="127"/>
        <v/>
      </c>
      <c r="AO398" s="2" t="str">
        <f t="shared" si="129"/>
        <v/>
      </c>
      <c r="AP398" s="2" t="str">
        <f t="shared" si="117"/>
        <v/>
      </c>
      <c r="AQ398" s="2" t="str">
        <f t="shared" si="128"/>
        <v/>
      </c>
      <c r="AT398" s="2" t="str">
        <f t="shared" si="113"/>
        <v/>
      </c>
      <c r="AU398" s="2" t="str">
        <f t="shared" si="118"/>
        <v/>
      </c>
      <c r="AV398" s="2" t="str">
        <f t="shared" si="119"/>
        <v/>
      </c>
      <c r="AW398" s="2" t="str">
        <f t="shared" si="120"/>
        <v/>
      </c>
      <c r="AX398" s="2" t="str">
        <f t="shared" si="114"/>
        <v/>
      </c>
    </row>
    <row r="399" spans="1:50" x14ac:dyDescent="0.25">
      <c r="A399" s="751">
        <v>391</v>
      </c>
      <c r="B399" s="753"/>
      <c r="C399" s="754"/>
      <c r="D399" s="754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AF399" s="2">
        <f t="shared" si="121"/>
        <v>0</v>
      </c>
      <c r="AG399" s="2" t="str">
        <f t="shared" si="115"/>
        <v/>
      </c>
      <c r="AH399" s="2" t="str">
        <f t="shared" si="116"/>
        <v/>
      </c>
      <c r="AI399" s="2" t="str">
        <f t="shared" si="122"/>
        <v/>
      </c>
      <c r="AJ399" s="2" t="str">
        <f t="shared" si="123"/>
        <v/>
      </c>
      <c r="AK399" s="2" t="e">
        <f t="shared" si="124"/>
        <v>#VALUE!</v>
      </c>
      <c r="AL399" s="2" t="str">
        <f t="shared" si="125"/>
        <v/>
      </c>
      <c r="AM399" s="2" t="str">
        <f t="shared" si="126"/>
        <v/>
      </c>
      <c r="AN399" s="2" t="str">
        <f t="shared" si="127"/>
        <v/>
      </c>
      <c r="AO399" s="2" t="str">
        <f t="shared" si="129"/>
        <v/>
      </c>
      <c r="AP399" s="2" t="str">
        <f t="shared" si="117"/>
        <v/>
      </c>
      <c r="AQ399" s="2" t="str">
        <f t="shared" si="128"/>
        <v/>
      </c>
      <c r="AT399" s="2" t="str">
        <f t="shared" si="113"/>
        <v/>
      </c>
      <c r="AU399" s="2" t="str">
        <f t="shared" si="118"/>
        <v/>
      </c>
      <c r="AV399" s="2" t="str">
        <f t="shared" si="119"/>
        <v/>
      </c>
      <c r="AW399" s="2" t="str">
        <f t="shared" si="120"/>
        <v/>
      </c>
      <c r="AX399" s="2" t="str">
        <f t="shared" si="114"/>
        <v/>
      </c>
    </row>
    <row r="400" spans="1:50" x14ac:dyDescent="0.25">
      <c r="A400" s="751">
        <v>392</v>
      </c>
      <c r="B400" s="753"/>
      <c r="C400" s="754"/>
      <c r="D400" s="754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AF400" s="2">
        <f t="shared" si="121"/>
        <v>0</v>
      </c>
      <c r="AG400" s="2" t="str">
        <f t="shared" si="115"/>
        <v/>
      </c>
      <c r="AH400" s="2" t="str">
        <f t="shared" si="116"/>
        <v/>
      </c>
      <c r="AI400" s="2" t="str">
        <f t="shared" si="122"/>
        <v/>
      </c>
      <c r="AJ400" s="2" t="str">
        <f t="shared" si="123"/>
        <v/>
      </c>
      <c r="AK400" s="2" t="e">
        <f t="shared" si="124"/>
        <v>#VALUE!</v>
      </c>
      <c r="AL400" s="2" t="str">
        <f t="shared" si="125"/>
        <v/>
      </c>
      <c r="AM400" s="2" t="str">
        <f t="shared" si="126"/>
        <v/>
      </c>
      <c r="AN400" s="2" t="str">
        <f t="shared" si="127"/>
        <v/>
      </c>
      <c r="AO400" s="2" t="str">
        <f t="shared" si="129"/>
        <v/>
      </c>
      <c r="AP400" s="2" t="str">
        <f t="shared" si="117"/>
        <v/>
      </c>
      <c r="AQ400" s="2" t="str">
        <f t="shared" si="128"/>
        <v/>
      </c>
      <c r="AT400" s="2" t="str">
        <f t="shared" si="113"/>
        <v/>
      </c>
      <c r="AU400" s="2" t="str">
        <f t="shared" si="118"/>
        <v/>
      </c>
      <c r="AV400" s="2" t="str">
        <f t="shared" si="119"/>
        <v/>
      </c>
      <c r="AW400" s="2" t="str">
        <f t="shared" si="120"/>
        <v/>
      </c>
      <c r="AX400" s="2" t="str">
        <f t="shared" si="114"/>
        <v/>
      </c>
    </row>
    <row r="401" spans="1:50" x14ac:dyDescent="0.25">
      <c r="A401" s="751">
        <v>393</v>
      </c>
      <c r="B401" s="753"/>
      <c r="C401" s="754"/>
      <c r="D401" s="754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AF401" s="2">
        <f t="shared" si="121"/>
        <v>0</v>
      </c>
      <c r="AG401" s="2" t="str">
        <f t="shared" si="115"/>
        <v/>
      </c>
      <c r="AH401" s="2" t="str">
        <f t="shared" si="116"/>
        <v/>
      </c>
      <c r="AI401" s="2" t="str">
        <f t="shared" si="122"/>
        <v/>
      </c>
      <c r="AJ401" s="2" t="str">
        <f t="shared" si="123"/>
        <v/>
      </c>
      <c r="AK401" s="2" t="e">
        <f t="shared" si="124"/>
        <v>#VALUE!</v>
      </c>
      <c r="AL401" s="2" t="str">
        <f t="shared" si="125"/>
        <v/>
      </c>
      <c r="AM401" s="2" t="str">
        <f t="shared" si="126"/>
        <v/>
      </c>
      <c r="AN401" s="2" t="str">
        <f t="shared" si="127"/>
        <v/>
      </c>
      <c r="AO401" s="2" t="str">
        <f t="shared" si="129"/>
        <v/>
      </c>
      <c r="AP401" s="2" t="str">
        <f t="shared" si="117"/>
        <v/>
      </c>
      <c r="AQ401" s="2" t="str">
        <f t="shared" si="128"/>
        <v/>
      </c>
      <c r="AT401" s="2" t="str">
        <f t="shared" si="113"/>
        <v/>
      </c>
      <c r="AU401" s="2" t="str">
        <f t="shared" si="118"/>
        <v/>
      </c>
      <c r="AV401" s="2" t="str">
        <f t="shared" si="119"/>
        <v/>
      </c>
      <c r="AW401" s="2" t="str">
        <f t="shared" si="120"/>
        <v/>
      </c>
      <c r="AX401" s="2" t="str">
        <f t="shared" si="114"/>
        <v/>
      </c>
    </row>
    <row r="402" spans="1:50" x14ac:dyDescent="0.25">
      <c r="A402" s="751">
        <v>394</v>
      </c>
      <c r="B402" s="753"/>
      <c r="C402" s="754"/>
      <c r="D402" s="754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AF402" s="2">
        <f t="shared" si="121"/>
        <v>0</v>
      </c>
      <c r="AG402" s="2" t="str">
        <f t="shared" si="115"/>
        <v/>
      </c>
      <c r="AH402" s="2" t="str">
        <f t="shared" si="116"/>
        <v/>
      </c>
      <c r="AI402" s="2" t="str">
        <f t="shared" si="122"/>
        <v/>
      </c>
      <c r="AJ402" s="2" t="str">
        <f t="shared" si="123"/>
        <v/>
      </c>
      <c r="AK402" s="2" t="e">
        <f t="shared" si="124"/>
        <v>#VALUE!</v>
      </c>
      <c r="AL402" s="2" t="str">
        <f t="shared" si="125"/>
        <v/>
      </c>
      <c r="AM402" s="2" t="str">
        <f t="shared" si="126"/>
        <v/>
      </c>
      <c r="AN402" s="2" t="str">
        <f t="shared" si="127"/>
        <v/>
      </c>
      <c r="AO402" s="2" t="str">
        <f t="shared" si="129"/>
        <v/>
      </c>
      <c r="AP402" s="2" t="str">
        <f t="shared" si="117"/>
        <v/>
      </c>
      <c r="AQ402" s="2" t="str">
        <f t="shared" si="128"/>
        <v/>
      </c>
      <c r="AT402" s="2" t="str">
        <f t="shared" si="113"/>
        <v/>
      </c>
      <c r="AU402" s="2" t="str">
        <f t="shared" si="118"/>
        <v/>
      </c>
      <c r="AV402" s="2" t="str">
        <f t="shared" si="119"/>
        <v/>
      </c>
      <c r="AW402" s="2" t="str">
        <f t="shared" si="120"/>
        <v/>
      </c>
      <c r="AX402" s="2" t="str">
        <f t="shared" si="114"/>
        <v/>
      </c>
    </row>
    <row r="403" spans="1:50" x14ac:dyDescent="0.25">
      <c r="A403" s="751">
        <v>395</v>
      </c>
      <c r="B403" s="753"/>
      <c r="C403" s="754"/>
      <c r="D403" s="754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AF403" s="2">
        <f t="shared" si="121"/>
        <v>0</v>
      </c>
      <c r="AG403" s="2" t="str">
        <f t="shared" si="115"/>
        <v/>
      </c>
      <c r="AH403" s="2" t="str">
        <f t="shared" si="116"/>
        <v/>
      </c>
      <c r="AI403" s="2" t="str">
        <f t="shared" si="122"/>
        <v/>
      </c>
      <c r="AJ403" s="2" t="str">
        <f t="shared" si="123"/>
        <v/>
      </c>
      <c r="AK403" s="2" t="e">
        <f t="shared" si="124"/>
        <v>#VALUE!</v>
      </c>
      <c r="AL403" s="2" t="str">
        <f t="shared" si="125"/>
        <v/>
      </c>
      <c r="AM403" s="2" t="str">
        <f t="shared" si="126"/>
        <v/>
      </c>
      <c r="AN403" s="2" t="str">
        <f t="shared" si="127"/>
        <v/>
      </c>
      <c r="AO403" s="2" t="str">
        <f t="shared" si="129"/>
        <v/>
      </c>
      <c r="AP403" s="2" t="str">
        <f t="shared" si="117"/>
        <v/>
      </c>
      <c r="AQ403" s="2" t="str">
        <f t="shared" si="128"/>
        <v/>
      </c>
      <c r="AT403" s="2" t="str">
        <f t="shared" si="113"/>
        <v/>
      </c>
      <c r="AU403" s="2" t="str">
        <f t="shared" si="118"/>
        <v/>
      </c>
      <c r="AV403" s="2" t="str">
        <f t="shared" si="119"/>
        <v/>
      </c>
      <c r="AW403" s="2" t="str">
        <f t="shared" si="120"/>
        <v/>
      </c>
      <c r="AX403" s="2" t="str">
        <f t="shared" si="114"/>
        <v/>
      </c>
    </row>
    <row r="404" spans="1:50" x14ac:dyDescent="0.25">
      <c r="A404" s="751">
        <v>396</v>
      </c>
      <c r="B404" s="753"/>
      <c r="C404" s="754"/>
      <c r="D404" s="754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AF404" s="2">
        <f t="shared" si="121"/>
        <v>0</v>
      </c>
      <c r="AG404" s="2" t="str">
        <f t="shared" si="115"/>
        <v/>
      </c>
      <c r="AH404" s="2" t="str">
        <f t="shared" si="116"/>
        <v/>
      </c>
      <c r="AI404" s="2" t="str">
        <f t="shared" si="122"/>
        <v/>
      </c>
      <c r="AJ404" s="2" t="str">
        <f t="shared" si="123"/>
        <v/>
      </c>
      <c r="AK404" s="2" t="e">
        <f t="shared" si="124"/>
        <v>#VALUE!</v>
      </c>
      <c r="AL404" s="2" t="str">
        <f t="shared" si="125"/>
        <v/>
      </c>
      <c r="AM404" s="2" t="str">
        <f t="shared" si="126"/>
        <v/>
      </c>
      <c r="AN404" s="2" t="str">
        <f t="shared" si="127"/>
        <v/>
      </c>
      <c r="AO404" s="2" t="str">
        <f t="shared" si="129"/>
        <v/>
      </c>
      <c r="AP404" s="2" t="str">
        <f t="shared" si="117"/>
        <v/>
      </c>
      <c r="AQ404" s="2" t="str">
        <f t="shared" si="128"/>
        <v/>
      </c>
      <c r="AT404" s="2" t="str">
        <f t="shared" ref="AT404:AT467" si="130">IF(B404=2,C404,"")</f>
        <v/>
      </c>
      <c r="AU404" s="2" t="str">
        <f t="shared" si="118"/>
        <v/>
      </c>
      <c r="AV404" s="2" t="str">
        <f t="shared" si="119"/>
        <v/>
      </c>
      <c r="AW404" s="2" t="str">
        <f t="shared" si="120"/>
        <v/>
      </c>
      <c r="AX404" s="2" t="str">
        <f t="shared" si="114"/>
        <v/>
      </c>
    </row>
    <row r="405" spans="1:50" x14ac:dyDescent="0.25">
      <c r="A405" s="751">
        <v>397</v>
      </c>
      <c r="B405" s="753"/>
      <c r="C405" s="754"/>
      <c r="D405" s="754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AF405" s="2">
        <f t="shared" si="121"/>
        <v>0</v>
      </c>
      <c r="AG405" s="2" t="str">
        <f t="shared" si="115"/>
        <v/>
      </c>
      <c r="AH405" s="2" t="str">
        <f t="shared" si="116"/>
        <v/>
      </c>
      <c r="AI405" s="2" t="str">
        <f t="shared" si="122"/>
        <v/>
      </c>
      <c r="AJ405" s="2" t="str">
        <f t="shared" si="123"/>
        <v/>
      </c>
      <c r="AK405" s="2" t="e">
        <f t="shared" si="124"/>
        <v>#VALUE!</v>
      </c>
      <c r="AL405" s="2" t="str">
        <f t="shared" si="125"/>
        <v/>
      </c>
      <c r="AM405" s="2" t="str">
        <f t="shared" si="126"/>
        <v/>
      </c>
      <c r="AN405" s="2" t="str">
        <f t="shared" si="127"/>
        <v/>
      </c>
      <c r="AO405" s="2" t="str">
        <f t="shared" si="129"/>
        <v/>
      </c>
      <c r="AP405" s="2" t="str">
        <f t="shared" si="117"/>
        <v/>
      </c>
      <c r="AQ405" s="2" t="str">
        <f t="shared" si="128"/>
        <v/>
      </c>
      <c r="AT405" s="2" t="str">
        <f t="shared" si="130"/>
        <v/>
      </c>
      <c r="AU405" s="2" t="str">
        <f t="shared" si="118"/>
        <v/>
      </c>
      <c r="AV405" s="2" t="str">
        <f t="shared" si="119"/>
        <v/>
      </c>
      <c r="AW405" s="2" t="str">
        <f t="shared" si="120"/>
        <v/>
      </c>
      <c r="AX405" s="2" t="str">
        <f t="shared" si="114"/>
        <v/>
      </c>
    </row>
    <row r="406" spans="1:50" x14ac:dyDescent="0.25">
      <c r="A406" s="751">
        <v>398</v>
      </c>
      <c r="B406" s="753"/>
      <c r="C406" s="754"/>
      <c r="D406" s="754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AF406" s="2">
        <f t="shared" si="121"/>
        <v>0</v>
      </c>
      <c r="AG406" s="2" t="str">
        <f t="shared" si="115"/>
        <v/>
      </c>
      <c r="AH406" s="2" t="str">
        <f t="shared" si="116"/>
        <v/>
      </c>
      <c r="AI406" s="2" t="str">
        <f t="shared" si="122"/>
        <v/>
      </c>
      <c r="AJ406" s="2" t="str">
        <f t="shared" si="123"/>
        <v/>
      </c>
      <c r="AK406" s="2" t="e">
        <f t="shared" si="124"/>
        <v>#VALUE!</v>
      </c>
      <c r="AL406" s="2" t="str">
        <f t="shared" si="125"/>
        <v/>
      </c>
      <c r="AM406" s="2" t="str">
        <f t="shared" si="126"/>
        <v/>
      </c>
      <c r="AN406" s="2" t="str">
        <f t="shared" si="127"/>
        <v/>
      </c>
      <c r="AO406" s="2" t="str">
        <f t="shared" si="129"/>
        <v/>
      </c>
      <c r="AP406" s="2" t="str">
        <f t="shared" si="117"/>
        <v/>
      </c>
      <c r="AQ406" s="2" t="str">
        <f t="shared" si="128"/>
        <v/>
      </c>
      <c r="AT406" s="2" t="str">
        <f t="shared" si="130"/>
        <v/>
      </c>
      <c r="AU406" s="2" t="str">
        <f t="shared" si="118"/>
        <v/>
      </c>
      <c r="AV406" s="2" t="str">
        <f t="shared" si="119"/>
        <v/>
      </c>
      <c r="AW406" s="2" t="str">
        <f t="shared" si="120"/>
        <v/>
      </c>
      <c r="AX406" s="2" t="str">
        <f t="shared" si="114"/>
        <v/>
      </c>
    </row>
    <row r="407" spans="1:50" x14ac:dyDescent="0.25">
      <c r="A407" s="751">
        <v>399</v>
      </c>
      <c r="B407" s="753"/>
      <c r="C407" s="754"/>
      <c r="D407" s="754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AF407" s="2">
        <f t="shared" si="121"/>
        <v>0</v>
      </c>
      <c r="AG407" s="2" t="str">
        <f t="shared" si="115"/>
        <v/>
      </c>
      <c r="AH407" s="2" t="str">
        <f t="shared" si="116"/>
        <v/>
      </c>
      <c r="AI407" s="2" t="str">
        <f t="shared" si="122"/>
        <v/>
      </c>
      <c r="AJ407" s="2" t="str">
        <f t="shared" si="123"/>
        <v/>
      </c>
      <c r="AK407" s="2" t="e">
        <f t="shared" si="124"/>
        <v>#VALUE!</v>
      </c>
      <c r="AL407" s="2" t="str">
        <f t="shared" si="125"/>
        <v/>
      </c>
      <c r="AM407" s="2" t="str">
        <f t="shared" si="126"/>
        <v/>
      </c>
      <c r="AN407" s="2" t="str">
        <f t="shared" si="127"/>
        <v/>
      </c>
      <c r="AO407" s="2" t="str">
        <f t="shared" si="129"/>
        <v/>
      </c>
      <c r="AP407" s="2" t="str">
        <f t="shared" si="117"/>
        <v/>
      </c>
      <c r="AQ407" s="2" t="str">
        <f t="shared" si="128"/>
        <v/>
      </c>
      <c r="AT407" s="2" t="str">
        <f t="shared" si="130"/>
        <v/>
      </c>
      <c r="AU407" s="2" t="str">
        <f t="shared" si="118"/>
        <v/>
      </c>
      <c r="AV407" s="2" t="str">
        <f t="shared" si="119"/>
        <v/>
      </c>
      <c r="AW407" s="2" t="str">
        <f t="shared" si="120"/>
        <v/>
      </c>
      <c r="AX407" s="2" t="str">
        <f t="shared" si="114"/>
        <v/>
      </c>
    </row>
    <row r="408" spans="1:50" x14ac:dyDescent="0.25">
      <c r="A408" s="751">
        <v>400</v>
      </c>
      <c r="B408" s="753"/>
      <c r="C408" s="754"/>
      <c r="D408" s="754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AF408" s="2">
        <f t="shared" si="121"/>
        <v>0</v>
      </c>
      <c r="AG408" s="2" t="str">
        <f t="shared" si="115"/>
        <v/>
      </c>
      <c r="AH408" s="2" t="str">
        <f t="shared" si="116"/>
        <v/>
      </c>
      <c r="AI408" s="2" t="str">
        <f t="shared" si="122"/>
        <v/>
      </c>
      <c r="AJ408" s="2" t="str">
        <f t="shared" si="123"/>
        <v/>
      </c>
      <c r="AK408" s="2" t="e">
        <f t="shared" si="124"/>
        <v>#VALUE!</v>
      </c>
      <c r="AL408" s="2" t="str">
        <f t="shared" si="125"/>
        <v/>
      </c>
      <c r="AM408" s="2" t="str">
        <f t="shared" si="126"/>
        <v/>
      </c>
      <c r="AN408" s="2" t="str">
        <f t="shared" si="127"/>
        <v/>
      </c>
      <c r="AO408" s="2" t="str">
        <f t="shared" si="129"/>
        <v/>
      </c>
      <c r="AP408" s="2" t="str">
        <f t="shared" si="117"/>
        <v/>
      </c>
      <c r="AQ408" s="2" t="str">
        <f t="shared" si="128"/>
        <v/>
      </c>
      <c r="AT408" s="2" t="str">
        <f t="shared" si="130"/>
        <v/>
      </c>
      <c r="AU408" s="2" t="str">
        <f t="shared" si="118"/>
        <v/>
      </c>
      <c r="AV408" s="2" t="str">
        <f t="shared" si="119"/>
        <v/>
      </c>
      <c r="AW408" s="2" t="str">
        <f t="shared" si="120"/>
        <v/>
      </c>
      <c r="AX408" s="2" t="str">
        <f t="shared" si="114"/>
        <v/>
      </c>
    </row>
    <row r="409" spans="1:50" x14ac:dyDescent="0.25">
      <c r="A409" s="751">
        <v>401</v>
      </c>
      <c r="B409" s="753"/>
      <c r="C409" s="754"/>
      <c r="D409" s="754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AF409" s="2">
        <f t="shared" si="121"/>
        <v>0</v>
      </c>
      <c r="AG409" s="2" t="str">
        <f t="shared" si="115"/>
        <v/>
      </c>
      <c r="AH409" s="2" t="str">
        <f t="shared" si="116"/>
        <v/>
      </c>
      <c r="AI409" s="2" t="str">
        <f t="shared" si="122"/>
        <v/>
      </c>
      <c r="AJ409" s="2" t="str">
        <f t="shared" si="123"/>
        <v/>
      </c>
      <c r="AK409" s="2" t="e">
        <f t="shared" si="124"/>
        <v>#VALUE!</v>
      </c>
      <c r="AL409" s="2" t="str">
        <f t="shared" si="125"/>
        <v/>
      </c>
      <c r="AM409" s="2" t="str">
        <f t="shared" si="126"/>
        <v/>
      </c>
      <c r="AN409" s="2" t="str">
        <f t="shared" si="127"/>
        <v/>
      </c>
      <c r="AO409" s="2" t="str">
        <f t="shared" si="129"/>
        <v/>
      </c>
      <c r="AP409" s="2" t="str">
        <f t="shared" si="117"/>
        <v/>
      </c>
      <c r="AQ409" s="2" t="str">
        <f t="shared" si="128"/>
        <v/>
      </c>
      <c r="AT409" s="2" t="str">
        <f t="shared" si="130"/>
        <v/>
      </c>
      <c r="AU409" s="2" t="str">
        <f t="shared" si="118"/>
        <v/>
      </c>
      <c r="AV409" s="2" t="str">
        <f t="shared" si="119"/>
        <v/>
      </c>
      <c r="AW409" s="2" t="str">
        <f t="shared" si="120"/>
        <v/>
      </c>
      <c r="AX409" s="2" t="str">
        <f t="shared" si="114"/>
        <v/>
      </c>
    </row>
    <row r="410" spans="1:50" x14ac:dyDescent="0.25">
      <c r="A410" s="751">
        <v>402</v>
      </c>
      <c r="B410" s="753"/>
      <c r="C410" s="754"/>
      <c r="D410" s="754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AF410" s="2">
        <f t="shared" si="121"/>
        <v>0</v>
      </c>
      <c r="AG410" s="2" t="str">
        <f t="shared" si="115"/>
        <v/>
      </c>
      <c r="AH410" s="2" t="str">
        <f t="shared" si="116"/>
        <v/>
      </c>
      <c r="AI410" s="2" t="str">
        <f t="shared" si="122"/>
        <v/>
      </c>
      <c r="AJ410" s="2" t="str">
        <f t="shared" si="123"/>
        <v/>
      </c>
      <c r="AK410" s="2" t="e">
        <f t="shared" si="124"/>
        <v>#VALUE!</v>
      </c>
      <c r="AL410" s="2" t="str">
        <f t="shared" si="125"/>
        <v/>
      </c>
      <c r="AM410" s="2" t="str">
        <f t="shared" si="126"/>
        <v/>
      </c>
      <c r="AN410" s="2" t="str">
        <f t="shared" si="127"/>
        <v/>
      </c>
      <c r="AO410" s="2" t="str">
        <f t="shared" si="129"/>
        <v/>
      </c>
      <c r="AP410" s="2" t="str">
        <f t="shared" si="117"/>
        <v/>
      </c>
      <c r="AQ410" s="2" t="str">
        <f t="shared" si="128"/>
        <v/>
      </c>
      <c r="AT410" s="2" t="str">
        <f t="shared" si="130"/>
        <v/>
      </c>
      <c r="AU410" s="2" t="str">
        <f t="shared" si="118"/>
        <v/>
      </c>
      <c r="AV410" s="2" t="str">
        <f t="shared" si="119"/>
        <v/>
      </c>
      <c r="AW410" s="2" t="str">
        <f t="shared" si="120"/>
        <v/>
      </c>
      <c r="AX410" s="2" t="str">
        <f t="shared" ref="AX410:AX473" si="131">IF(AW410="","",_xlfn.RANK.AVG(AW410,AW:AW,1))</f>
        <v/>
      </c>
    </row>
    <row r="411" spans="1:50" x14ac:dyDescent="0.25">
      <c r="A411" s="751">
        <v>403</v>
      </c>
      <c r="B411" s="753"/>
      <c r="C411" s="754"/>
      <c r="D411" s="754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AF411" s="2">
        <f t="shared" si="121"/>
        <v>0</v>
      </c>
      <c r="AG411" s="2" t="str">
        <f t="shared" si="115"/>
        <v/>
      </c>
      <c r="AH411" s="2" t="str">
        <f t="shared" si="116"/>
        <v/>
      </c>
      <c r="AI411" s="2" t="str">
        <f t="shared" si="122"/>
        <v/>
      </c>
      <c r="AJ411" s="2" t="str">
        <f t="shared" si="123"/>
        <v/>
      </c>
      <c r="AK411" s="2" t="e">
        <f t="shared" si="124"/>
        <v>#VALUE!</v>
      </c>
      <c r="AL411" s="2" t="str">
        <f t="shared" si="125"/>
        <v/>
      </c>
      <c r="AM411" s="2" t="str">
        <f t="shared" si="126"/>
        <v/>
      </c>
      <c r="AN411" s="2" t="str">
        <f t="shared" si="127"/>
        <v/>
      </c>
      <c r="AO411" s="2" t="str">
        <f t="shared" si="129"/>
        <v/>
      </c>
      <c r="AP411" s="2" t="str">
        <f t="shared" si="117"/>
        <v/>
      </c>
      <c r="AQ411" s="2" t="str">
        <f t="shared" si="128"/>
        <v/>
      </c>
      <c r="AT411" s="2" t="str">
        <f t="shared" si="130"/>
        <v/>
      </c>
      <c r="AU411" s="2" t="str">
        <f t="shared" si="118"/>
        <v/>
      </c>
      <c r="AV411" s="2" t="str">
        <f t="shared" si="119"/>
        <v/>
      </c>
      <c r="AW411" s="2" t="str">
        <f t="shared" si="120"/>
        <v/>
      </c>
      <c r="AX411" s="2" t="str">
        <f t="shared" si="131"/>
        <v/>
      </c>
    </row>
    <row r="412" spans="1:50" x14ac:dyDescent="0.25">
      <c r="A412" s="751">
        <v>404</v>
      </c>
      <c r="B412" s="753"/>
      <c r="C412" s="754"/>
      <c r="D412" s="754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AF412" s="2">
        <f t="shared" si="121"/>
        <v>0</v>
      </c>
      <c r="AG412" s="2" t="str">
        <f t="shared" si="115"/>
        <v/>
      </c>
      <c r="AH412" s="2" t="str">
        <f t="shared" si="116"/>
        <v/>
      </c>
      <c r="AI412" s="2" t="str">
        <f t="shared" si="122"/>
        <v/>
      </c>
      <c r="AJ412" s="2" t="str">
        <f t="shared" si="123"/>
        <v/>
      </c>
      <c r="AK412" s="2" t="e">
        <f t="shared" si="124"/>
        <v>#VALUE!</v>
      </c>
      <c r="AL412" s="2" t="str">
        <f t="shared" si="125"/>
        <v/>
      </c>
      <c r="AM412" s="2" t="str">
        <f t="shared" si="126"/>
        <v/>
      </c>
      <c r="AN412" s="2" t="str">
        <f t="shared" si="127"/>
        <v/>
      </c>
      <c r="AO412" s="2" t="str">
        <f t="shared" si="129"/>
        <v/>
      </c>
      <c r="AP412" s="2" t="str">
        <f t="shared" si="117"/>
        <v/>
      </c>
      <c r="AQ412" s="2" t="str">
        <f t="shared" si="128"/>
        <v/>
      </c>
      <c r="AT412" s="2" t="str">
        <f t="shared" si="130"/>
        <v/>
      </c>
      <c r="AU412" s="2" t="str">
        <f t="shared" si="118"/>
        <v/>
      </c>
      <c r="AV412" s="2" t="str">
        <f t="shared" si="119"/>
        <v/>
      </c>
      <c r="AW412" s="2" t="str">
        <f t="shared" si="120"/>
        <v/>
      </c>
      <c r="AX412" s="2" t="str">
        <f t="shared" si="131"/>
        <v/>
      </c>
    </row>
    <row r="413" spans="1:50" x14ac:dyDescent="0.25">
      <c r="A413" s="751">
        <v>405</v>
      </c>
      <c r="B413" s="753"/>
      <c r="C413" s="754"/>
      <c r="D413" s="754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AF413" s="2">
        <f t="shared" si="121"/>
        <v>0</v>
      </c>
      <c r="AG413" s="2" t="str">
        <f t="shared" si="115"/>
        <v/>
      </c>
      <c r="AH413" s="2" t="str">
        <f t="shared" si="116"/>
        <v/>
      </c>
      <c r="AI413" s="2" t="str">
        <f t="shared" si="122"/>
        <v/>
      </c>
      <c r="AJ413" s="2" t="str">
        <f t="shared" si="123"/>
        <v/>
      </c>
      <c r="AK413" s="2" t="e">
        <f t="shared" si="124"/>
        <v>#VALUE!</v>
      </c>
      <c r="AL413" s="2" t="str">
        <f t="shared" si="125"/>
        <v/>
      </c>
      <c r="AM413" s="2" t="str">
        <f t="shared" si="126"/>
        <v/>
      </c>
      <c r="AN413" s="2" t="str">
        <f t="shared" si="127"/>
        <v/>
      </c>
      <c r="AO413" s="2" t="str">
        <f t="shared" si="129"/>
        <v/>
      </c>
      <c r="AP413" s="2" t="str">
        <f t="shared" si="117"/>
        <v/>
      </c>
      <c r="AQ413" s="2" t="str">
        <f t="shared" si="128"/>
        <v/>
      </c>
      <c r="AT413" s="2" t="str">
        <f t="shared" si="130"/>
        <v/>
      </c>
      <c r="AU413" s="2" t="str">
        <f t="shared" si="118"/>
        <v/>
      </c>
      <c r="AV413" s="2" t="str">
        <f t="shared" si="119"/>
        <v/>
      </c>
      <c r="AW413" s="2" t="str">
        <f t="shared" si="120"/>
        <v/>
      </c>
      <c r="AX413" s="2" t="str">
        <f t="shared" si="131"/>
        <v/>
      </c>
    </row>
    <row r="414" spans="1:50" x14ac:dyDescent="0.25">
      <c r="A414" s="751">
        <v>406</v>
      </c>
      <c r="B414" s="753"/>
      <c r="C414" s="754"/>
      <c r="D414" s="754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AF414" s="2">
        <f t="shared" si="121"/>
        <v>0</v>
      </c>
      <c r="AG414" s="2" t="str">
        <f t="shared" si="115"/>
        <v/>
      </c>
      <c r="AH414" s="2" t="str">
        <f t="shared" si="116"/>
        <v/>
      </c>
      <c r="AI414" s="2" t="str">
        <f t="shared" si="122"/>
        <v/>
      </c>
      <c r="AJ414" s="2" t="str">
        <f t="shared" si="123"/>
        <v/>
      </c>
      <c r="AK414" s="2" t="e">
        <f t="shared" si="124"/>
        <v>#VALUE!</v>
      </c>
      <c r="AL414" s="2" t="str">
        <f t="shared" si="125"/>
        <v/>
      </c>
      <c r="AM414" s="2" t="str">
        <f t="shared" si="126"/>
        <v/>
      </c>
      <c r="AN414" s="2" t="str">
        <f t="shared" si="127"/>
        <v/>
      </c>
      <c r="AO414" s="2" t="str">
        <f t="shared" si="129"/>
        <v/>
      </c>
      <c r="AP414" s="2" t="str">
        <f t="shared" si="117"/>
        <v/>
      </c>
      <c r="AQ414" s="2" t="str">
        <f t="shared" si="128"/>
        <v/>
      </c>
      <c r="AT414" s="2" t="str">
        <f t="shared" si="130"/>
        <v/>
      </c>
      <c r="AU414" s="2" t="str">
        <f t="shared" si="118"/>
        <v/>
      </c>
      <c r="AV414" s="2" t="str">
        <f t="shared" si="119"/>
        <v/>
      </c>
      <c r="AW414" s="2" t="str">
        <f t="shared" si="120"/>
        <v/>
      </c>
      <c r="AX414" s="2" t="str">
        <f t="shared" si="131"/>
        <v/>
      </c>
    </row>
    <row r="415" spans="1:50" x14ac:dyDescent="0.25">
      <c r="A415" s="751">
        <v>407</v>
      </c>
      <c r="B415" s="753"/>
      <c r="C415" s="754"/>
      <c r="D415" s="754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AF415" s="2">
        <f t="shared" si="121"/>
        <v>0</v>
      </c>
      <c r="AG415" s="2" t="str">
        <f t="shared" si="115"/>
        <v/>
      </c>
      <c r="AH415" s="2" t="str">
        <f t="shared" si="116"/>
        <v/>
      </c>
      <c r="AI415" s="2" t="str">
        <f t="shared" si="122"/>
        <v/>
      </c>
      <c r="AJ415" s="2" t="str">
        <f t="shared" si="123"/>
        <v/>
      </c>
      <c r="AK415" s="2" t="e">
        <f t="shared" si="124"/>
        <v>#VALUE!</v>
      </c>
      <c r="AL415" s="2" t="str">
        <f t="shared" si="125"/>
        <v/>
      </c>
      <c r="AM415" s="2" t="str">
        <f t="shared" si="126"/>
        <v/>
      </c>
      <c r="AN415" s="2" t="str">
        <f t="shared" si="127"/>
        <v/>
      </c>
      <c r="AO415" s="2" t="str">
        <f t="shared" si="129"/>
        <v/>
      </c>
      <c r="AP415" s="2" t="str">
        <f t="shared" si="117"/>
        <v/>
      </c>
      <c r="AQ415" s="2" t="str">
        <f t="shared" si="128"/>
        <v/>
      </c>
      <c r="AT415" s="2" t="str">
        <f t="shared" si="130"/>
        <v/>
      </c>
      <c r="AU415" s="2" t="str">
        <f t="shared" si="118"/>
        <v/>
      </c>
      <c r="AV415" s="2" t="str">
        <f t="shared" si="119"/>
        <v/>
      </c>
      <c r="AW415" s="2" t="str">
        <f t="shared" si="120"/>
        <v/>
      </c>
      <c r="AX415" s="2" t="str">
        <f t="shared" si="131"/>
        <v/>
      </c>
    </row>
    <row r="416" spans="1:50" x14ac:dyDescent="0.25">
      <c r="A416" s="751">
        <v>408</v>
      </c>
      <c r="B416" s="753"/>
      <c r="C416" s="754"/>
      <c r="D416" s="754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AF416" s="2">
        <f t="shared" si="121"/>
        <v>0</v>
      </c>
      <c r="AG416" s="2" t="str">
        <f t="shared" si="115"/>
        <v/>
      </c>
      <c r="AH416" s="2" t="str">
        <f t="shared" si="116"/>
        <v/>
      </c>
      <c r="AI416" s="2" t="str">
        <f t="shared" si="122"/>
        <v/>
      </c>
      <c r="AJ416" s="2" t="str">
        <f t="shared" si="123"/>
        <v/>
      </c>
      <c r="AK416" s="2" t="e">
        <f t="shared" si="124"/>
        <v>#VALUE!</v>
      </c>
      <c r="AL416" s="2" t="str">
        <f t="shared" si="125"/>
        <v/>
      </c>
      <c r="AM416" s="2" t="str">
        <f t="shared" si="126"/>
        <v/>
      </c>
      <c r="AN416" s="2" t="str">
        <f t="shared" si="127"/>
        <v/>
      </c>
      <c r="AO416" s="2" t="str">
        <f t="shared" si="129"/>
        <v/>
      </c>
      <c r="AP416" s="2" t="str">
        <f t="shared" si="117"/>
        <v/>
      </c>
      <c r="AQ416" s="2" t="str">
        <f t="shared" si="128"/>
        <v/>
      </c>
      <c r="AT416" s="2" t="str">
        <f t="shared" si="130"/>
        <v/>
      </c>
      <c r="AU416" s="2" t="str">
        <f t="shared" si="118"/>
        <v/>
      </c>
      <c r="AV416" s="2" t="str">
        <f t="shared" si="119"/>
        <v/>
      </c>
      <c r="AW416" s="2" t="str">
        <f t="shared" si="120"/>
        <v/>
      </c>
      <c r="AX416" s="2" t="str">
        <f t="shared" si="131"/>
        <v/>
      </c>
    </row>
    <row r="417" spans="1:50" x14ac:dyDescent="0.25">
      <c r="A417" s="751">
        <v>409</v>
      </c>
      <c r="B417" s="753"/>
      <c r="C417" s="754"/>
      <c r="D417" s="754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AF417" s="2">
        <f t="shared" si="121"/>
        <v>0</v>
      </c>
      <c r="AG417" s="2" t="str">
        <f t="shared" si="115"/>
        <v/>
      </c>
      <c r="AH417" s="2" t="str">
        <f t="shared" si="116"/>
        <v/>
      </c>
      <c r="AI417" s="2" t="str">
        <f t="shared" si="122"/>
        <v/>
      </c>
      <c r="AJ417" s="2" t="str">
        <f t="shared" si="123"/>
        <v/>
      </c>
      <c r="AK417" s="2" t="e">
        <f t="shared" si="124"/>
        <v>#VALUE!</v>
      </c>
      <c r="AL417" s="2" t="str">
        <f t="shared" si="125"/>
        <v/>
      </c>
      <c r="AM417" s="2" t="str">
        <f t="shared" si="126"/>
        <v/>
      </c>
      <c r="AN417" s="2" t="str">
        <f t="shared" si="127"/>
        <v/>
      </c>
      <c r="AO417" s="2" t="str">
        <f t="shared" si="129"/>
        <v/>
      </c>
      <c r="AP417" s="2" t="str">
        <f t="shared" si="117"/>
        <v/>
      </c>
      <c r="AQ417" s="2" t="str">
        <f t="shared" si="128"/>
        <v/>
      </c>
      <c r="AT417" s="2" t="str">
        <f t="shared" si="130"/>
        <v/>
      </c>
      <c r="AU417" s="2" t="str">
        <f t="shared" si="118"/>
        <v/>
      </c>
      <c r="AV417" s="2" t="str">
        <f t="shared" si="119"/>
        <v/>
      </c>
      <c r="AW417" s="2" t="str">
        <f t="shared" si="120"/>
        <v/>
      </c>
      <c r="AX417" s="2" t="str">
        <f t="shared" si="131"/>
        <v/>
      </c>
    </row>
    <row r="418" spans="1:50" x14ac:dyDescent="0.25">
      <c r="A418" s="751">
        <v>410</v>
      </c>
      <c r="B418" s="753"/>
      <c r="C418" s="754"/>
      <c r="D418" s="754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AF418" s="2">
        <f t="shared" si="121"/>
        <v>0</v>
      </c>
      <c r="AG418" s="2" t="str">
        <f t="shared" si="115"/>
        <v/>
      </c>
      <c r="AH418" s="2" t="str">
        <f t="shared" si="116"/>
        <v/>
      </c>
      <c r="AI418" s="2" t="str">
        <f t="shared" si="122"/>
        <v/>
      </c>
      <c r="AJ418" s="2" t="str">
        <f t="shared" si="123"/>
        <v/>
      </c>
      <c r="AK418" s="2" t="e">
        <f t="shared" si="124"/>
        <v>#VALUE!</v>
      </c>
      <c r="AL418" s="2" t="str">
        <f t="shared" si="125"/>
        <v/>
      </c>
      <c r="AM418" s="2" t="str">
        <f t="shared" si="126"/>
        <v/>
      </c>
      <c r="AN418" s="2" t="str">
        <f t="shared" si="127"/>
        <v/>
      </c>
      <c r="AO418" s="2" t="str">
        <f t="shared" si="129"/>
        <v/>
      </c>
      <c r="AP418" s="2" t="str">
        <f t="shared" si="117"/>
        <v/>
      </c>
      <c r="AQ418" s="2" t="str">
        <f t="shared" si="128"/>
        <v/>
      </c>
      <c r="AT418" s="2" t="str">
        <f t="shared" si="130"/>
        <v/>
      </c>
      <c r="AU418" s="2" t="str">
        <f t="shared" si="118"/>
        <v/>
      </c>
      <c r="AV418" s="2" t="str">
        <f t="shared" si="119"/>
        <v/>
      </c>
      <c r="AW418" s="2" t="str">
        <f t="shared" si="120"/>
        <v/>
      </c>
      <c r="AX418" s="2" t="str">
        <f t="shared" si="131"/>
        <v/>
      </c>
    </row>
    <row r="419" spans="1:50" x14ac:dyDescent="0.25">
      <c r="A419" s="751">
        <v>411</v>
      </c>
      <c r="B419" s="753"/>
      <c r="C419" s="754"/>
      <c r="D419" s="754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AF419" s="2">
        <f t="shared" si="121"/>
        <v>0</v>
      </c>
      <c r="AG419" s="2" t="str">
        <f t="shared" si="115"/>
        <v/>
      </c>
      <c r="AH419" s="2" t="str">
        <f t="shared" si="116"/>
        <v/>
      </c>
      <c r="AI419" s="2" t="str">
        <f t="shared" si="122"/>
        <v/>
      </c>
      <c r="AJ419" s="2" t="str">
        <f t="shared" si="123"/>
        <v/>
      </c>
      <c r="AK419" s="2" t="e">
        <f t="shared" si="124"/>
        <v>#VALUE!</v>
      </c>
      <c r="AL419" s="2" t="str">
        <f t="shared" si="125"/>
        <v/>
      </c>
      <c r="AM419" s="2" t="str">
        <f t="shared" si="126"/>
        <v/>
      </c>
      <c r="AN419" s="2" t="str">
        <f t="shared" si="127"/>
        <v/>
      </c>
      <c r="AO419" s="2" t="str">
        <f t="shared" si="129"/>
        <v/>
      </c>
      <c r="AP419" s="2" t="str">
        <f t="shared" si="117"/>
        <v/>
      </c>
      <c r="AQ419" s="2" t="str">
        <f t="shared" si="128"/>
        <v/>
      </c>
      <c r="AT419" s="2" t="str">
        <f t="shared" si="130"/>
        <v/>
      </c>
      <c r="AU419" s="2" t="str">
        <f t="shared" si="118"/>
        <v/>
      </c>
      <c r="AV419" s="2" t="str">
        <f t="shared" si="119"/>
        <v/>
      </c>
      <c r="AW419" s="2" t="str">
        <f t="shared" si="120"/>
        <v/>
      </c>
      <c r="AX419" s="2" t="str">
        <f t="shared" si="131"/>
        <v/>
      </c>
    </row>
    <row r="420" spans="1:50" x14ac:dyDescent="0.25">
      <c r="A420" s="751">
        <v>412</v>
      </c>
      <c r="B420" s="753"/>
      <c r="C420" s="754"/>
      <c r="D420" s="754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AF420" s="2">
        <f t="shared" si="121"/>
        <v>0</v>
      </c>
      <c r="AG420" s="2" t="str">
        <f t="shared" si="115"/>
        <v/>
      </c>
      <c r="AH420" s="2" t="str">
        <f t="shared" si="116"/>
        <v/>
      </c>
      <c r="AI420" s="2" t="str">
        <f t="shared" si="122"/>
        <v/>
      </c>
      <c r="AJ420" s="2" t="str">
        <f t="shared" si="123"/>
        <v/>
      </c>
      <c r="AK420" s="2" t="e">
        <f t="shared" si="124"/>
        <v>#VALUE!</v>
      </c>
      <c r="AL420" s="2" t="str">
        <f t="shared" si="125"/>
        <v/>
      </c>
      <c r="AM420" s="2" t="str">
        <f t="shared" si="126"/>
        <v/>
      </c>
      <c r="AN420" s="2" t="str">
        <f t="shared" si="127"/>
        <v/>
      </c>
      <c r="AO420" s="2" t="str">
        <f t="shared" si="129"/>
        <v/>
      </c>
      <c r="AP420" s="2" t="str">
        <f t="shared" si="117"/>
        <v/>
      </c>
      <c r="AQ420" s="2" t="str">
        <f t="shared" si="128"/>
        <v/>
      </c>
      <c r="AT420" s="2" t="str">
        <f t="shared" si="130"/>
        <v/>
      </c>
      <c r="AU420" s="2" t="str">
        <f t="shared" si="118"/>
        <v/>
      </c>
      <c r="AV420" s="2" t="str">
        <f t="shared" si="119"/>
        <v/>
      </c>
      <c r="AW420" s="2" t="str">
        <f t="shared" si="120"/>
        <v/>
      </c>
      <c r="AX420" s="2" t="str">
        <f t="shared" si="131"/>
        <v/>
      </c>
    </row>
    <row r="421" spans="1:50" x14ac:dyDescent="0.25">
      <c r="A421" s="751">
        <v>413</v>
      </c>
      <c r="B421" s="753"/>
      <c r="C421" s="754"/>
      <c r="D421" s="754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AF421" s="2">
        <f t="shared" si="121"/>
        <v>0</v>
      </c>
      <c r="AG421" s="2" t="str">
        <f t="shared" si="115"/>
        <v/>
      </c>
      <c r="AH421" s="2" t="str">
        <f t="shared" si="116"/>
        <v/>
      </c>
      <c r="AI421" s="2" t="str">
        <f t="shared" si="122"/>
        <v/>
      </c>
      <c r="AJ421" s="2" t="str">
        <f t="shared" si="123"/>
        <v/>
      </c>
      <c r="AK421" s="2" t="e">
        <f t="shared" si="124"/>
        <v>#VALUE!</v>
      </c>
      <c r="AL421" s="2" t="str">
        <f t="shared" si="125"/>
        <v/>
      </c>
      <c r="AM421" s="2" t="str">
        <f t="shared" si="126"/>
        <v/>
      </c>
      <c r="AN421" s="2" t="str">
        <f t="shared" si="127"/>
        <v/>
      </c>
      <c r="AO421" s="2" t="str">
        <f t="shared" si="129"/>
        <v/>
      </c>
      <c r="AP421" s="2" t="str">
        <f t="shared" si="117"/>
        <v/>
      </c>
      <c r="AQ421" s="2" t="str">
        <f t="shared" si="128"/>
        <v/>
      </c>
      <c r="AT421" s="2" t="str">
        <f t="shared" si="130"/>
        <v/>
      </c>
      <c r="AU421" s="2" t="str">
        <f t="shared" si="118"/>
        <v/>
      </c>
      <c r="AV421" s="2" t="str">
        <f t="shared" si="119"/>
        <v/>
      </c>
      <c r="AW421" s="2" t="str">
        <f t="shared" si="120"/>
        <v/>
      </c>
      <c r="AX421" s="2" t="str">
        <f t="shared" si="131"/>
        <v/>
      </c>
    </row>
    <row r="422" spans="1:50" x14ac:dyDescent="0.25">
      <c r="A422" s="751">
        <v>414</v>
      </c>
      <c r="B422" s="753"/>
      <c r="C422" s="754"/>
      <c r="D422" s="754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AF422" s="2">
        <f t="shared" si="121"/>
        <v>0</v>
      </c>
      <c r="AG422" s="2" t="str">
        <f t="shared" si="115"/>
        <v/>
      </c>
      <c r="AH422" s="2" t="str">
        <f t="shared" si="116"/>
        <v/>
      </c>
      <c r="AI422" s="2" t="str">
        <f t="shared" si="122"/>
        <v/>
      </c>
      <c r="AJ422" s="2" t="str">
        <f t="shared" si="123"/>
        <v/>
      </c>
      <c r="AK422" s="2" t="e">
        <f t="shared" si="124"/>
        <v>#VALUE!</v>
      </c>
      <c r="AL422" s="2" t="str">
        <f t="shared" si="125"/>
        <v/>
      </c>
      <c r="AM422" s="2" t="str">
        <f t="shared" si="126"/>
        <v/>
      </c>
      <c r="AN422" s="2" t="str">
        <f t="shared" si="127"/>
        <v/>
      </c>
      <c r="AO422" s="2" t="str">
        <f t="shared" si="129"/>
        <v/>
      </c>
      <c r="AP422" s="2" t="str">
        <f t="shared" si="117"/>
        <v/>
      </c>
      <c r="AQ422" s="2" t="str">
        <f t="shared" si="128"/>
        <v/>
      </c>
      <c r="AT422" s="2" t="str">
        <f t="shared" si="130"/>
        <v/>
      </c>
      <c r="AU422" s="2" t="str">
        <f t="shared" si="118"/>
        <v/>
      </c>
      <c r="AV422" s="2" t="str">
        <f t="shared" si="119"/>
        <v/>
      </c>
      <c r="AW422" s="2" t="str">
        <f t="shared" si="120"/>
        <v/>
      </c>
      <c r="AX422" s="2" t="str">
        <f t="shared" si="131"/>
        <v/>
      </c>
    </row>
    <row r="423" spans="1:50" x14ac:dyDescent="0.25">
      <c r="A423" s="751">
        <v>415</v>
      </c>
      <c r="B423" s="753"/>
      <c r="C423" s="754"/>
      <c r="D423" s="754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AF423" s="2">
        <f t="shared" si="121"/>
        <v>0</v>
      </c>
      <c r="AG423" s="2" t="str">
        <f t="shared" si="115"/>
        <v/>
      </c>
      <c r="AH423" s="2" t="str">
        <f t="shared" si="116"/>
        <v/>
      </c>
      <c r="AI423" s="2" t="str">
        <f t="shared" si="122"/>
        <v/>
      </c>
      <c r="AJ423" s="2" t="str">
        <f t="shared" si="123"/>
        <v/>
      </c>
      <c r="AK423" s="2" t="e">
        <f t="shared" si="124"/>
        <v>#VALUE!</v>
      </c>
      <c r="AL423" s="2" t="str">
        <f t="shared" si="125"/>
        <v/>
      </c>
      <c r="AM423" s="2" t="str">
        <f t="shared" si="126"/>
        <v/>
      </c>
      <c r="AN423" s="2" t="str">
        <f t="shared" si="127"/>
        <v/>
      </c>
      <c r="AO423" s="2" t="str">
        <f t="shared" si="129"/>
        <v/>
      </c>
      <c r="AP423" s="2" t="str">
        <f t="shared" si="117"/>
        <v/>
      </c>
      <c r="AQ423" s="2" t="str">
        <f t="shared" si="128"/>
        <v/>
      </c>
      <c r="AT423" s="2" t="str">
        <f t="shared" si="130"/>
        <v/>
      </c>
      <c r="AU423" s="2" t="str">
        <f t="shared" si="118"/>
        <v/>
      </c>
      <c r="AV423" s="2" t="str">
        <f t="shared" si="119"/>
        <v/>
      </c>
      <c r="AW423" s="2" t="str">
        <f t="shared" si="120"/>
        <v/>
      </c>
      <c r="AX423" s="2" t="str">
        <f t="shared" si="131"/>
        <v/>
      </c>
    </row>
    <row r="424" spans="1:50" x14ac:dyDescent="0.25">
      <c r="A424" s="751">
        <v>416</v>
      </c>
      <c r="B424" s="753"/>
      <c r="C424" s="754"/>
      <c r="D424" s="754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AF424" s="2">
        <f t="shared" si="121"/>
        <v>0</v>
      </c>
      <c r="AG424" s="2" t="str">
        <f t="shared" si="115"/>
        <v/>
      </c>
      <c r="AH424" s="2" t="str">
        <f t="shared" si="116"/>
        <v/>
      </c>
      <c r="AI424" s="2" t="str">
        <f t="shared" si="122"/>
        <v/>
      </c>
      <c r="AJ424" s="2" t="str">
        <f t="shared" si="123"/>
        <v/>
      </c>
      <c r="AK424" s="2" t="e">
        <f t="shared" si="124"/>
        <v>#VALUE!</v>
      </c>
      <c r="AL424" s="2" t="str">
        <f t="shared" si="125"/>
        <v/>
      </c>
      <c r="AM424" s="2" t="str">
        <f t="shared" si="126"/>
        <v/>
      </c>
      <c r="AN424" s="2" t="str">
        <f t="shared" si="127"/>
        <v/>
      </c>
      <c r="AO424" s="2" t="str">
        <f t="shared" si="129"/>
        <v/>
      </c>
      <c r="AP424" s="2" t="str">
        <f t="shared" si="117"/>
        <v/>
      </c>
      <c r="AQ424" s="2" t="str">
        <f t="shared" si="128"/>
        <v/>
      </c>
      <c r="AT424" s="2" t="str">
        <f t="shared" si="130"/>
        <v/>
      </c>
      <c r="AU424" s="2" t="str">
        <f t="shared" si="118"/>
        <v/>
      </c>
      <c r="AV424" s="2" t="str">
        <f t="shared" si="119"/>
        <v/>
      </c>
      <c r="AW424" s="2" t="str">
        <f t="shared" si="120"/>
        <v/>
      </c>
      <c r="AX424" s="2" t="str">
        <f t="shared" si="131"/>
        <v/>
      </c>
    </row>
    <row r="425" spans="1:50" x14ac:dyDescent="0.25">
      <c r="A425" s="751">
        <v>417</v>
      </c>
      <c r="B425" s="753"/>
      <c r="C425" s="754"/>
      <c r="D425" s="754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AF425" s="2">
        <f t="shared" si="121"/>
        <v>0</v>
      </c>
      <c r="AG425" s="2" t="str">
        <f t="shared" si="115"/>
        <v/>
      </c>
      <c r="AH425" s="2" t="str">
        <f t="shared" si="116"/>
        <v/>
      </c>
      <c r="AI425" s="2" t="str">
        <f t="shared" si="122"/>
        <v/>
      </c>
      <c r="AJ425" s="2" t="str">
        <f t="shared" si="123"/>
        <v/>
      </c>
      <c r="AK425" s="2" t="e">
        <f t="shared" si="124"/>
        <v>#VALUE!</v>
      </c>
      <c r="AL425" s="2" t="str">
        <f t="shared" si="125"/>
        <v/>
      </c>
      <c r="AM425" s="2" t="str">
        <f t="shared" si="126"/>
        <v/>
      </c>
      <c r="AN425" s="2" t="str">
        <f t="shared" si="127"/>
        <v/>
      </c>
      <c r="AO425" s="2" t="str">
        <f t="shared" si="129"/>
        <v/>
      </c>
      <c r="AP425" s="2" t="str">
        <f t="shared" si="117"/>
        <v/>
      </c>
      <c r="AQ425" s="2" t="str">
        <f t="shared" si="128"/>
        <v/>
      </c>
      <c r="AT425" s="2" t="str">
        <f t="shared" si="130"/>
        <v/>
      </c>
      <c r="AU425" s="2" t="str">
        <f t="shared" si="118"/>
        <v/>
      </c>
      <c r="AV425" s="2" t="str">
        <f t="shared" si="119"/>
        <v/>
      </c>
      <c r="AW425" s="2" t="str">
        <f t="shared" si="120"/>
        <v/>
      </c>
      <c r="AX425" s="2" t="str">
        <f t="shared" si="131"/>
        <v/>
      </c>
    </row>
    <row r="426" spans="1:50" x14ac:dyDescent="0.25">
      <c r="A426" s="751">
        <v>418</v>
      </c>
      <c r="B426" s="753"/>
      <c r="C426" s="754"/>
      <c r="D426" s="754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AF426" s="2">
        <f t="shared" si="121"/>
        <v>0</v>
      </c>
      <c r="AG426" s="2" t="str">
        <f t="shared" si="115"/>
        <v/>
      </c>
      <c r="AH426" s="2" t="str">
        <f t="shared" si="116"/>
        <v/>
      </c>
      <c r="AI426" s="2" t="str">
        <f t="shared" si="122"/>
        <v/>
      </c>
      <c r="AJ426" s="2" t="str">
        <f t="shared" si="123"/>
        <v/>
      </c>
      <c r="AK426" s="2" t="e">
        <f t="shared" si="124"/>
        <v>#VALUE!</v>
      </c>
      <c r="AL426" s="2" t="str">
        <f t="shared" si="125"/>
        <v/>
      </c>
      <c r="AM426" s="2" t="str">
        <f t="shared" si="126"/>
        <v/>
      </c>
      <c r="AN426" s="2" t="str">
        <f t="shared" si="127"/>
        <v/>
      </c>
      <c r="AO426" s="2" t="str">
        <f t="shared" si="129"/>
        <v/>
      </c>
      <c r="AP426" s="2" t="str">
        <f t="shared" si="117"/>
        <v/>
      </c>
      <c r="AQ426" s="2" t="str">
        <f t="shared" si="128"/>
        <v/>
      </c>
      <c r="AT426" s="2" t="str">
        <f t="shared" si="130"/>
        <v/>
      </c>
      <c r="AU426" s="2" t="str">
        <f t="shared" si="118"/>
        <v/>
      </c>
      <c r="AV426" s="2" t="str">
        <f t="shared" si="119"/>
        <v/>
      </c>
      <c r="AW426" s="2" t="str">
        <f t="shared" si="120"/>
        <v/>
      </c>
      <c r="AX426" s="2" t="str">
        <f t="shared" si="131"/>
        <v/>
      </c>
    </row>
    <row r="427" spans="1:50" x14ac:dyDescent="0.25">
      <c r="A427" s="751">
        <v>419</v>
      </c>
      <c r="B427" s="753"/>
      <c r="C427" s="754"/>
      <c r="D427" s="754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AF427" s="2">
        <f t="shared" si="121"/>
        <v>0</v>
      </c>
      <c r="AG427" s="2" t="str">
        <f t="shared" si="115"/>
        <v/>
      </c>
      <c r="AH427" s="2" t="str">
        <f t="shared" si="116"/>
        <v/>
      </c>
      <c r="AI427" s="2" t="str">
        <f t="shared" si="122"/>
        <v/>
      </c>
      <c r="AJ427" s="2" t="str">
        <f t="shared" si="123"/>
        <v/>
      </c>
      <c r="AK427" s="2" t="e">
        <f t="shared" si="124"/>
        <v>#VALUE!</v>
      </c>
      <c r="AL427" s="2" t="str">
        <f t="shared" si="125"/>
        <v/>
      </c>
      <c r="AM427" s="2" t="str">
        <f t="shared" si="126"/>
        <v/>
      </c>
      <c r="AN427" s="2" t="str">
        <f t="shared" si="127"/>
        <v/>
      </c>
      <c r="AO427" s="2" t="str">
        <f t="shared" si="129"/>
        <v/>
      </c>
      <c r="AP427" s="2" t="str">
        <f t="shared" si="117"/>
        <v/>
      </c>
      <c r="AQ427" s="2" t="str">
        <f t="shared" si="128"/>
        <v/>
      </c>
      <c r="AT427" s="2" t="str">
        <f t="shared" si="130"/>
        <v/>
      </c>
      <c r="AU427" s="2" t="str">
        <f t="shared" si="118"/>
        <v/>
      </c>
      <c r="AV427" s="2" t="str">
        <f t="shared" si="119"/>
        <v/>
      </c>
      <c r="AW427" s="2" t="str">
        <f t="shared" si="120"/>
        <v/>
      </c>
      <c r="AX427" s="2" t="str">
        <f t="shared" si="131"/>
        <v/>
      </c>
    </row>
    <row r="428" spans="1:50" x14ac:dyDescent="0.25">
      <c r="A428" s="751">
        <v>420</v>
      </c>
      <c r="B428" s="753"/>
      <c r="C428" s="754"/>
      <c r="D428" s="754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AF428" s="2">
        <f t="shared" si="121"/>
        <v>0</v>
      </c>
      <c r="AG428" s="2" t="str">
        <f t="shared" si="115"/>
        <v/>
      </c>
      <c r="AH428" s="2" t="str">
        <f t="shared" si="116"/>
        <v/>
      </c>
      <c r="AI428" s="2" t="str">
        <f t="shared" si="122"/>
        <v/>
      </c>
      <c r="AJ428" s="2" t="str">
        <f t="shared" si="123"/>
        <v/>
      </c>
      <c r="AK428" s="2" t="e">
        <f t="shared" si="124"/>
        <v>#VALUE!</v>
      </c>
      <c r="AL428" s="2" t="str">
        <f t="shared" si="125"/>
        <v/>
      </c>
      <c r="AM428" s="2" t="str">
        <f t="shared" si="126"/>
        <v/>
      </c>
      <c r="AN428" s="2" t="str">
        <f t="shared" si="127"/>
        <v/>
      </c>
      <c r="AO428" s="2" t="str">
        <f t="shared" si="129"/>
        <v/>
      </c>
      <c r="AP428" s="2" t="str">
        <f t="shared" si="117"/>
        <v/>
      </c>
      <c r="AQ428" s="2" t="str">
        <f t="shared" si="128"/>
        <v/>
      </c>
      <c r="AT428" s="2" t="str">
        <f t="shared" si="130"/>
        <v/>
      </c>
      <c r="AU428" s="2" t="str">
        <f t="shared" si="118"/>
        <v/>
      </c>
      <c r="AV428" s="2" t="str">
        <f t="shared" si="119"/>
        <v/>
      </c>
      <c r="AW428" s="2" t="str">
        <f t="shared" si="120"/>
        <v/>
      </c>
      <c r="AX428" s="2" t="str">
        <f t="shared" si="131"/>
        <v/>
      </c>
    </row>
    <row r="429" spans="1:50" x14ac:dyDescent="0.25">
      <c r="A429" s="751">
        <v>421</v>
      </c>
      <c r="B429" s="753"/>
      <c r="C429" s="754"/>
      <c r="D429" s="754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AF429" s="2">
        <f t="shared" si="121"/>
        <v>0</v>
      </c>
      <c r="AG429" s="2" t="str">
        <f t="shared" si="115"/>
        <v/>
      </c>
      <c r="AH429" s="2" t="str">
        <f t="shared" si="116"/>
        <v/>
      </c>
      <c r="AI429" s="2" t="str">
        <f t="shared" si="122"/>
        <v/>
      </c>
      <c r="AJ429" s="2" t="str">
        <f t="shared" si="123"/>
        <v/>
      </c>
      <c r="AK429" s="2" t="e">
        <f t="shared" si="124"/>
        <v>#VALUE!</v>
      </c>
      <c r="AL429" s="2" t="str">
        <f t="shared" si="125"/>
        <v/>
      </c>
      <c r="AM429" s="2" t="str">
        <f t="shared" si="126"/>
        <v/>
      </c>
      <c r="AN429" s="2" t="str">
        <f t="shared" si="127"/>
        <v/>
      </c>
      <c r="AO429" s="2" t="str">
        <f t="shared" si="129"/>
        <v/>
      </c>
      <c r="AP429" s="2" t="str">
        <f t="shared" si="117"/>
        <v/>
      </c>
      <c r="AQ429" s="2" t="str">
        <f t="shared" si="128"/>
        <v/>
      </c>
      <c r="AT429" s="2" t="str">
        <f t="shared" si="130"/>
        <v/>
      </c>
      <c r="AU429" s="2" t="str">
        <f t="shared" si="118"/>
        <v/>
      </c>
      <c r="AV429" s="2" t="str">
        <f t="shared" si="119"/>
        <v/>
      </c>
      <c r="AW429" s="2" t="str">
        <f t="shared" si="120"/>
        <v/>
      </c>
      <c r="AX429" s="2" t="str">
        <f t="shared" si="131"/>
        <v/>
      </c>
    </row>
    <row r="430" spans="1:50" x14ac:dyDescent="0.25">
      <c r="A430" s="751">
        <v>422</v>
      </c>
      <c r="B430" s="753"/>
      <c r="C430" s="754"/>
      <c r="D430" s="754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AF430" s="2">
        <f t="shared" si="121"/>
        <v>0</v>
      </c>
      <c r="AG430" s="2" t="str">
        <f t="shared" si="115"/>
        <v/>
      </c>
      <c r="AH430" s="2" t="str">
        <f t="shared" si="116"/>
        <v/>
      </c>
      <c r="AI430" s="2" t="str">
        <f t="shared" si="122"/>
        <v/>
      </c>
      <c r="AJ430" s="2" t="str">
        <f t="shared" si="123"/>
        <v/>
      </c>
      <c r="AK430" s="2" t="e">
        <f t="shared" si="124"/>
        <v>#VALUE!</v>
      </c>
      <c r="AL430" s="2" t="str">
        <f t="shared" si="125"/>
        <v/>
      </c>
      <c r="AM430" s="2" t="str">
        <f t="shared" si="126"/>
        <v/>
      </c>
      <c r="AN430" s="2" t="str">
        <f t="shared" si="127"/>
        <v/>
      </c>
      <c r="AO430" s="2" t="str">
        <f t="shared" si="129"/>
        <v/>
      </c>
      <c r="AP430" s="2" t="str">
        <f t="shared" si="117"/>
        <v/>
      </c>
      <c r="AQ430" s="2" t="str">
        <f t="shared" si="128"/>
        <v/>
      </c>
      <c r="AT430" s="2" t="str">
        <f t="shared" si="130"/>
        <v/>
      </c>
      <c r="AU430" s="2" t="str">
        <f t="shared" si="118"/>
        <v/>
      </c>
      <c r="AV430" s="2" t="str">
        <f t="shared" si="119"/>
        <v/>
      </c>
      <c r="AW430" s="2" t="str">
        <f t="shared" si="120"/>
        <v/>
      </c>
      <c r="AX430" s="2" t="str">
        <f t="shared" si="131"/>
        <v/>
      </c>
    </row>
    <row r="431" spans="1:50" x14ac:dyDescent="0.25">
      <c r="A431" s="751">
        <v>423</v>
      </c>
      <c r="B431" s="753"/>
      <c r="C431" s="754"/>
      <c r="D431" s="754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AF431" s="2">
        <f t="shared" si="121"/>
        <v>0</v>
      </c>
      <c r="AG431" s="2" t="str">
        <f t="shared" si="115"/>
        <v/>
      </c>
      <c r="AH431" s="2" t="str">
        <f t="shared" si="116"/>
        <v/>
      </c>
      <c r="AI431" s="2" t="str">
        <f t="shared" si="122"/>
        <v/>
      </c>
      <c r="AJ431" s="2" t="str">
        <f t="shared" si="123"/>
        <v/>
      </c>
      <c r="AK431" s="2" t="e">
        <f t="shared" si="124"/>
        <v>#VALUE!</v>
      </c>
      <c r="AL431" s="2" t="str">
        <f t="shared" si="125"/>
        <v/>
      </c>
      <c r="AM431" s="2" t="str">
        <f t="shared" si="126"/>
        <v/>
      </c>
      <c r="AN431" s="2" t="str">
        <f t="shared" si="127"/>
        <v/>
      </c>
      <c r="AO431" s="2" t="str">
        <f t="shared" si="129"/>
        <v/>
      </c>
      <c r="AP431" s="2" t="str">
        <f t="shared" si="117"/>
        <v/>
      </c>
      <c r="AQ431" s="2" t="str">
        <f t="shared" si="128"/>
        <v/>
      </c>
      <c r="AT431" s="2" t="str">
        <f t="shared" si="130"/>
        <v/>
      </c>
      <c r="AU431" s="2" t="str">
        <f t="shared" si="118"/>
        <v/>
      </c>
      <c r="AV431" s="2" t="str">
        <f t="shared" si="119"/>
        <v/>
      </c>
      <c r="AW431" s="2" t="str">
        <f t="shared" si="120"/>
        <v/>
      </c>
      <c r="AX431" s="2" t="str">
        <f t="shared" si="131"/>
        <v/>
      </c>
    </row>
    <row r="432" spans="1:50" x14ac:dyDescent="0.25">
      <c r="A432" s="751">
        <v>424</v>
      </c>
      <c r="B432" s="753"/>
      <c r="C432" s="754"/>
      <c r="D432" s="754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AF432" s="2">
        <f t="shared" si="121"/>
        <v>0</v>
      </c>
      <c r="AG432" s="2" t="str">
        <f t="shared" si="115"/>
        <v/>
      </c>
      <c r="AH432" s="2" t="str">
        <f t="shared" si="116"/>
        <v/>
      </c>
      <c r="AI432" s="2" t="str">
        <f t="shared" si="122"/>
        <v/>
      </c>
      <c r="AJ432" s="2" t="str">
        <f t="shared" si="123"/>
        <v/>
      </c>
      <c r="AK432" s="2" t="e">
        <f t="shared" si="124"/>
        <v>#VALUE!</v>
      </c>
      <c r="AL432" s="2" t="str">
        <f t="shared" si="125"/>
        <v/>
      </c>
      <c r="AM432" s="2" t="str">
        <f t="shared" si="126"/>
        <v/>
      </c>
      <c r="AN432" s="2" t="str">
        <f t="shared" si="127"/>
        <v/>
      </c>
      <c r="AO432" s="2" t="str">
        <f t="shared" si="129"/>
        <v/>
      </c>
      <c r="AP432" s="2" t="str">
        <f t="shared" si="117"/>
        <v/>
      </c>
      <c r="AQ432" s="2" t="str">
        <f t="shared" si="128"/>
        <v/>
      </c>
      <c r="AT432" s="2" t="str">
        <f t="shared" si="130"/>
        <v/>
      </c>
      <c r="AU432" s="2" t="str">
        <f t="shared" si="118"/>
        <v/>
      </c>
      <c r="AV432" s="2" t="str">
        <f t="shared" si="119"/>
        <v/>
      </c>
      <c r="AW432" s="2" t="str">
        <f t="shared" si="120"/>
        <v/>
      </c>
      <c r="AX432" s="2" t="str">
        <f t="shared" si="131"/>
        <v/>
      </c>
    </row>
    <row r="433" spans="1:50" x14ac:dyDescent="0.25">
      <c r="A433" s="751">
        <v>425</v>
      </c>
      <c r="B433" s="753"/>
      <c r="C433" s="754"/>
      <c r="D433" s="754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AF433" s="2">
        <f t="shared" si="121"/>
        <v>0</v>
      </c>
      <c r="AG433" s="2" t="str">
        <f t="shared" si="115"/>
        <v/>
      </c>
      <c r="AH433" s="2" t="str">
        <f t="shared" si="116"/>
        <v/>
      </c>
      <c r="AI433" s="2" t="str">
        <f t="shared" si="122"/>
        <v/>
      </c>
      <c r="AJ433" s="2" t="str">
        <f t="shared" si="123"/>
        <v/>
      </c>
      <c r="AK433" s="2" t="e">
        <f t="shared" si="124"/>
        <v>#VALUE!</v>
      </c>
      <c r="AL433" s="2" t="str">
        <f t="shared" si="125"/>
        <v/>
      </c>
      <c r="AM433" s="2" t="str">
        <f t="shared" si="126"/>
        <v/>
      </c>
      <c r="AN433" s="2" t="str">
        <f t="shared" si="127"/>
        <v/>
      </c>
      <c r="AO433" s="2" t="str">
        <f t="shared" si="129"/>
        <v/>
      </c>
      <c r="AP433" s="2" t="str">
        <f t="shared" si="117"/>
        <v/>
      </c>
      <c r="AQ433" s="2" t="str">
        <f t="shared" si="128"/>
        <v/>
      </c>
      <c r="AT433" s="2" t="str">
        <f t="shared" si="130"/>
        <v/>
      </c>
      <c r="AU433" s="2" t="str">
        <f t="shared" si="118"/>
        <v/>
      </c>
      <c r="AV433" s="2" t="str">
        <f t="shared" si="119"/>
        <v/>
      </c>
      <c r="AW433" s="2" t="str">
        <f t="shared" si="120"/>
        <v/>
      </c>
      <c r="AX433" s="2" t="str">
        <f t="shared" si="131"/>
        <v/>
      </c>
    </row>
    <row r="434" spans="1:50" x14ac:dyDescent="0.25">
      <c r="A434" s="751">
        <v>426</v>
      </c>
      <c r="B434" s="753"/>
      <c r="C434" s="754"/>
      <c r="D434" s="754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AF434" s="2">
        <f t="shared" si="121"/>
        <v>0</v>
      </c>
      <c r="AG434" s="2" t="str">
        <f t="shared" si="115"/>
        <v/>
      </c>
      <c r="AH434" s="2" t="str">
        <f t="shared" si="116"/>
        <v/>
      </c>
      <c r="AI434" s="2" t="str">
        <f t="shared" si="122"/>
        <v/>
      </c>
      <c r="AJ434" s="2" t="str">
        <f t="shared" si="123"/>
        <v/>
      </c>
      <c r="AK434" s="2" t="e">
        <f t="shared" si="124"/>
        <v>#VALUE!</v>
      </c>
      <c r="AL434" s="2" t="str">
        <f t="shared" si="125"/>
        <v/>
      </c>
      <c r="AM434" s="2" t="str">
        <f t="shared" si="126"/>
        <v/>
      </c>
      <c r="AN434" s="2" t="str">
        <f t="shared" si="127"/>
        <v/>
      </c>
      <c r="AO434" s="2" t="str">
        <f t="shared" si="129"/>
        <v/>
      </c>
      <c r="AP434" s="2" t="str">
        <f t="shared" si="117"/>
        <v/>
      </c>
      <c r="AQ434" s="2" t="str">
        <f t="shared" si="128"/>
        <v/>
      </c>
      <c r="AT434" s="2" t="str">
        <f t="shared" si="130"/>
        <v/>
      </c>
      <c r="AU434" s="2" t="str">
        <f t="shared" si="118"/>
        <v/>
      </c>
      <c r="AV434" s="2" t="str">
        <f t="shared" si="119"/>
        <v/>
      </c>
      <c r="AW434" s="2" t="str">
        <f t="shared" si="120"/>
        <v/>
      </c>
      <c r="AX434" s="2" t="str">
        <f t="shared" si="131"/>
        <v/>
      </c>
    </row>
    <row r="435" spans="1:50" x14ac:dyDescent="0.25">
      <c r="A435" s="751">
        <v>427</v>
      </c>
      <c r="B435" s="753"/>
      <c r="C435" s="754"/>
      <c r="D435" s="754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AF435" s="2">
        <f t="shared" si="121"/>
        <v>0</v>
      </c>
      <c r="AG435" s="2" t="str">
        <f t="shared" si="115"/>
        <v/>
      </c>
      <c r="AH435" s="2" t="str">
        <f t="shared" si="116"/>
        <v/>
      </c>
      <c r="AI435" s="2" t="str">
        <f t="shared" si="122"/>
        <v/>
      </c>
      <c r="AJ435" s="2" t="str">
        <f t="shared" si="123"/>
        <v/>
      </c>
      <c r="AK435" s="2" t="e">
        <f t="shared" si="124"/>
        <v>#VALUE!</v>
      </c>
      <c r="AL435" s="2" t="str">
        <f t="shared" si="125"/>
        <v/>
      </c>
      <c r="AM435" s="2" t="str">
        <f t="shared" si="126"/>
        <v/>
      </c>
      <c r="AN435" s="2" t="str">
        <f t="shared" si="127"/>
        <v/>
      </c>
      <c r="AO435" s="2" t="str">
        <f t="shared" si="129"/>
        <v/>
      </c>
      <c r="AP435" s="2" t="str">
        <f t="shared" si="117"/>
        <v/>
      </c>
      <c r="AQ435" s="2" t="str">
        <f t="shared" si="128"/>
        <v/>
      </c>
      <c r="AT435" s="2" t="str">
        <f t="shared" si="130"/>
        <v/>
      </c>
      <c r="AU435" s="2" t="str">
        <f t="shared" si="118"/>
        <v/>
      </c>
      <c r="AV435" s="2" t="str">
        <f t="shared" si="119"/>
        <v/>
      </c>
      <c r="AW435" s="2" t="str">
        <f t="shared" si="120"/>
        <v/>
      </c>
      <c r="AX435" s="2" t="str">
        <f t="shared" si="131"/>
        <v/>
      </c>
    </row>
    <row r="436" spans="1:50" x14ac:dyDescent="0.25">
      <c r="A436" s="751">
        <v>428</v>
      </c>
      <c r="B436" s="753"/>
      <c r="C436" s="754"/>
      <c r="D436" s="754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AF436" s="2">
        <f t="shared" si="121"/>
        <v>0</v>
      </c>
      <c r="AG436" s="2" t="str">
        <f t="shared" si="115"/>
        <v/>
      </c>
      <c r="AH436" s="2" t="str">
        <f t="shared" si="116"/>
        <v/>
      </c>
      <c r="AI436" s="2" t="str">
        <f t="shared" si="122"/>
        <v/>
      </c>
      <c r="AJ436" s="2" t="str">
        <f t="shared" si="123"/>
        <v/>
      </c>
      <c r="AK436" s="2" t="e">
        <f t="shared" si="124"/>
        <v>#VALUE!</v>
      </c>
      <c r="AL436" s="2" t="str">
        <f t="shared" si="125"/>
        <v/>
      </c>
      <c r="AM436" s="2" t="str">
        <f t="shared" si="126"/>
        <v/>
      </c>
      <c r="AN436" s="2" t="str">
        <f t="shared" si="127"/>
        <v/>
      </c>
      <c r="AO436" s="2" t="str">
        <f t="shared" si="129"/>
        <v/>
      </c>
      <c r="AP436" s="2" t="str">
        <f t="shared" si="117"/>
        <v/>
      </c>
      <c r="AQ436" s="2" t="str">
        <f t="shared" si="128"/>
        <v/>
      </c>
      <c r="AT436" s="2" t="str">
        <f t="shared" si="130"/>
        <v/>
      </c>
      <c r="AU436" s="2" t="str">
        <f t="shared" si="118"/>
        <v/>
      </c>
      <c r="AV436" s="2" t="str">
        <f t="shared" si="119"/>
        <v/>
      </c>
      <c r="AW436" s="2" t="str">
        <f t="shared" si="120"/>
        <v/>
      </c>
      <c r="AX436" s="2" t="str">
        <f t="shared" si="131"/>
        <v/>
      </c>
    </row>
    <row r="437" spans="1:50" x14ac:dyDescent="0.25">
      <c r="A437" s="751">
        <v>429</v>
      </c>
      <c r="B437" s="753"/>
      <c r="C437" s="754"/>
      <c r="D437" s="754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AF437" s="2">
        <f t="shared" si="121"/>
        <v>0</v>
      </c>
      <c r="AG437" s="2" t="str">
        <f t="shared" si="115"/>
        <v/>
      </c>
      <c r="AH437" s="2" t="str">
        <f t="shared" si="116"/>
        <v/>
      </c>
      <c r="AI437" s="2" t="str">
        <f t="shared" si="122"/>
        <v/>
      </c>
      <c r="AJ437" s="2" t="str">
        <f t="shared" si="123"/>
        <v/>
      </c>
      <c r="AK437" s="2" t="e">
        <f t="shared" si="124"/>
        <v>#VALUE!</v>
      </c>
      <c r="AL437" s="2" t="str">
        <f t="shared" si="125"/>
        <v/>
      </c>
      <c r="AM437" s="2" t="str">
        <f t="shared" si="126"/>
        <v/>
      </c>
      <c r="AN437" s="2" t="str">
        <f t="shared" si="127"/>
        <v/>
      </c>
      <c r="AO437" s="2" t="str">
        <f t="shared" si="129"/>
        <v/>
      </c>
      <c r="AP437" s="2" t="str">
        <f t="shared" si="117"/>
        <v/>
      </c>
      <c r="AQ437" s="2" t="str">
        <f t="shared" si="128"/>
        <v/>
      </c>
      <c r="AT437" s="2" t="str">
        <f t="shared" si="130"/>
        <v/>
      </c>
      <c r="AU437" s="2" t="str">
        <f t="shared" si="118"/>
        <v/>
      </c>
      <c r="AV437" s="2" t="str">
        <f t="shared" si="119"/>
        <v/>
      </c>
      <c r="AW437" s="2" t="str">
        <f t="shared" si="120"/>
        <v/>
      </c>
      <c r="AX437" s="2" t="str">
        <f t="shared" si="131"/>
        <v/>
      </c>
    </row>
    <row r="438" spans="1:50" x14ac:dyDescent="0.25">
      <c r="A438" s="751">
        <v>430</v>
      </c>
      <c r="B438" s="753"/>
      <c r="C438" s="754"/>
      <c r="D438" s="754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AF438" s="2">
        <f t="shared" si="121"/>
        <v>0</v>
      </c>
      <c r="AG438" s="2" t="str">
        <f t="shared" si="115"/>
        <v/>
      </c>
      <c r="AH438" s="2" t="str">
        <f t="shared" si="116"/>
        <v/>
      </c>
      <c r="AI438" s="2" t="str">
        <f t="shared" si="122"/>
        <v/>
      </c>
      <c r="AJ438" s="2" t="str">
        <f t="shared" si="123"/>
        <v/>
      </c>
      <c r="AK438" s="2" t="e">
        <f t="shared" si="124"/>
        <v>#VALUE!</v>
      </c>
      <c r="AL438" s="2" t="str">
        <f t="shared" si="125"/>
        <v/>
      </c>
      <c r="AM438" s="2" t="str">
        <f t="shared" si="126"/>
        <v/>
      </c>
      <c r="AN438" s="2" t="str">
        <f t="shared" si="127"/>
        <v/>
      </c>
      <c r="AO438" s="2" t="str">
        <f t="shared" si="129"/>
        <v/>
      </c>
      <c r="AP438" s="2" t="str">
        <f t="shared" si="117"/>
        <v/>
      </c>
      <c r="AQ438" s="2" t="str">
        <f t="shared" si="128"/>
        <v/>
      </c>
      <c r="AT438" s="2" t="str">
        <f t="shared" si="130"/>
        <v/>
      </c>
      <c r="AU438" s="2" t="str">
        <f t="shared" si="118"/>
        <v/>
      </c>
      <c r="AV438" s="2" t="str">
        <f t="shared" si="119"/>
        <v/>
      </c>
      <c r="AW438" s="2" t="str">
        <f t="shared" si="120"/>
        <v/>
      </c>
      <c r="AX438" s="2" t="str">
        <f t="shared" si="131"/>
        <v/>
      </c>
    </row>
    <row r="439" spans="1:50" x14ac:dyDescent="0.25">
      <c r="A439" s="751">
        <v>431</v>
      </c>
      <c r="B439" s="753"/>
      <c r="C439" s="754"/>
      <c r="D439" s="754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AF439" s="2">
        <f t="shared" si="121"/>
        <v>0</v>
      </c>
      <c r="AG439" s="2" t="str">
        <f t="shared" si="115"/>
        <v/>
      </c>
      <c r="AH439" s="2" t="str">
        <f t="shared" si="116"/>
        <v/>
      </c>
      <c r="AI439" s="2" t="str">
        <f t="shared" si="122"/>
        <v/>
      </c>
      <c r="AJ439" s="2" t="str">
        <f t="shared" si="123"/>
        <v/>
      </c>
      <c r="AK439" s="2" t="e">
        <f t="shared" si="124"/>
        <v>#VALUE!</v>
      </c>
      <c r="AL439" s="2" t="str">
        <f t="shared" si="125"/>
        <v/>
      </c>
      <c r="AM439" s="2" t="str">
        <f t="shared" si="126"/>
        <v/>
      </c>
      <c r="AN439" s="2" t="str">
        <f t="shared" si="127"/>
        <v/>
      </c>
      <c r="AO439" s="2" t="str">
        <f t="shared" si="129"/>
        <v/>
      </c>
      <c r="AP439" s="2" t="str">
        <f t="shared" si="117"/>
        <v/>
      </c>
      <c r="AQ439" s="2" t="str">
        <f t="shared" si="128"/>
        <v/>
      </c>
      <c r="AT439" s="2" t="str">
        <f t="shared" si="130"/>
        <v/>
      </c>
      <c r="AU439" s="2" t="str">
        <f t="shared" si="118"/>
        <v/>
      </c>
      <c r="AV439" s="2" t="str">
        <f t="shared" si="119"/>
        <v/>
      </c>
      <c r="AW439" s="2" t="str">
        <f t="shared" si="120"/>
        <v/>
      </c>
      <c r="AX439" s="2" t="str">
        <f t="shared" si="131"/>
        <v/>
      </c>
    </row>
    <row r="440" spans="1:50" x14ac:dyDescent="0.25">
      <c r="A440" s="751">
        <v>432</v>
      </c>
      <c r="B440" s="753"/>
      <c r="C440" s="754"/>
      <c r="D440" s="754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AF440" s="2">
        <f t="shared" si="121"/>
        <v>0</v>
      </c>
      <c r="AG440" s="2" t="str">
        <f t="shared" si="115"/>
        <v/>
      </c>
      <c r="AH440" s="2" t="str">
        <f t="shared" si="116"/>
        <v/>
      </c>
      <c r="AI440" s="2" t="str">
        <f t="shared" si="122"/>
        <v/>
      </c>
      <c r="AJ440" s="2" t="str">
        <f t="shared" si="123"/>
        <v/>
      </c>
      <c r="AK440" s="2" t="e">
        <f t="shared" si="124"/>
        <v>#VALUE!</v>
      </c>
      <c r="AL440" s="2" t="str">
        <f t="shared" si="125"/>
        <v/>
      </c>
      <c r="AM440" s="2" t="str">
        <f t="shared" si="126"/>
        <v/>
      </c>
      <c r="AN440" s="2" t="str">
        <f t="shared" si="127"/>
        <v/>
      </c>
      <c r="AO440" s="2" t="str">
        <f t="shared" si="129"/>
        <v/>
      </c>
      <c r="AP440" s="2" t="str">
        <f t="shared" si="117"/>
        <v/>
      </c>
      <c r="AQ440" s="2" t="str">
        <f t="shared" si="128"/>
        <v/>
      </c>
      <c r="AT440" s="2" t="str">
        <f t="shared" si="130"/>
        <v/>
      </c>
      <c r="AU440" s="2" t="str">
        <f t="shared" si="118"/>
        <v/>
      </c>
      <c r="AV440" s="2" t="str">
        <f t="shared" si="119"/>
        <v/>
      </c>
      <c r="AW440" s="2" t="str">
        <f t="shared" si="120"/>
        <v/>
      </c>
      <c r="AX440" s="2" t="str">
        <f t="shared" si="131"/>
        <v/>
      </c>
    </row>
    <row r="441" spans="1:50" x14ac:dyDescent="0.25">
      <c r="A441" s="751">
        <v>433</v>
      </c>
      <c r="B441" s="753"/>
      <c r="C441" s="754"/>
      <c r="D441" s="754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AF441" s="2">
        <f t="shared" si="121"/>
        <v>0</v>
      </c>
      <c r="AG441" s="2" t="str">
        <f t="shared" si="115"/>
        <v/>
      </c>
      <c r="AH441" s="2" t="str">
        <f t="shared" si="116"/>
        <v/>
      </c>
      <c r="AI441" s="2" t="str">
        <f t="shared" si="122"/>
        <v/>
      </c>
      <c r="AJ441" s="2" t="str">
        <f t="shared" si="123"/>
        <v/>
      </c>
      <c r="AK441" s="2" t="e">
        <f t="shared" si="124"/>
        <v>#VALUE!</v>
      </c>
      <c r="AL441" s="2" t="str">
        <f t="shared" si="125"/>
        <v/>
      </c>
      <c r="AM441" s="2" t="str">
        <f t="shared" si="126"/>
        <v/>
      </c>
      <c r="AN441" s="2" t="str">
        <f t="shared" si="127"/>
        <v/>
      </c>
      <c r="AO441" s="2" t="str">
        <f t="shared" si="129"/>
        <v/>
      </c>
      <c r="AP441" s="2" t="str">
        <f t="shared" si="117"/>
        <v/>
      </c>
      <c r="AQ441" s="2" t="str">
        <f t="shared" si="128"/>
        <v/>
      </c>
      <c r="AT441" s="2" t="str">
        <f t="shared" si="130"/>
        <v/>
      </c>
      <c r="AU441" s="2" t="str">
        <f t="shared" si="118"/>
        <v/>
      </c>
      <c r="AV441" s="2" t="str">
        <f t="shared" si="119"/>
        <v/>
      </c>
      <c r="AW441" s="2" t="str">
        <f t="shared" si="120"/>
        <v/>
      </c>
      <c r="AX441" s="2" t="str">
        <f t="shared" si="131"/>
        <v/>
      </c>
    </row>
    <row r="442" spans="1:50" x14ac:dyDescent="0.25">
      <c r="A442" s="751">
        <v>434</v>
      </c>
      <c r="B442" s="753"/>
      <c r="C442" s="754"/>
      <c r="D442" s="754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AF442" s="2">
        <f t="shared" si="121"/>
        <v>0</v>
      </c>
      <c r="AG442" s="2" t="str">
        <f t="shared" si="115"/>
        <v/>
      </c>
      <c r="AH442" s="2" t="str">
        <f t="shared" si="116"/>
        <v/>
      </c>
      <c r="AI442" s="2" t="str">
        <f t="shared" si="122"/>
        <v/>
      </c>
      <c r="AJ442" s="2" t="str">
        <f t="shared" si="123"/>
        <v/>
      </c>
      <c r="AK442" s="2" t="e">
        <f t="shared" si="124"/>
        <v>#VALUE!</v>
      </c>
      <c r="AL442" s="2" t="str">
        <f t="shared" si="125"/>
        <v/>
      </c>
      <c r="AM442" s="2" t="str">
        <f t="shared" si="126"/>
        <v/>
      </c>
      <c r="AN442" s="2" t="str">
        <f t="shared" si="127"/>
        <v/>
      </c>
      <c r="AO442" s="2" t="str">
        <f t="shared" si="129"/>
        <v/>
      </c>
      <c r="AP442" s="2" t="str">
        <f t="shared" si="117"/>
        <v/>
      </c>
      <c r="AQ442" s="2" t="str">
        <f t="shared" si="128"/>
        <v/>
      </c>
      <c r="AT442" s="2" t="str">
        <f t="shared" si="130"/>
        <v/>
      </c>
      <c r="AU442" s="2" t="str">
        <f t="shared" si="118"/>
        <v/>
      </c>
      <c r="AV442" s="2" t="str">
        <f t="shared" si="119"/>
        <v/>
      </c>
      <c r="AW442" s="2" t="str">
        <f t="shared" si="120"/>
        <v/>
      </c>
      <c r="AX442" s="2" t="str">
        <f t="shared" si="131"/>
        <v/>
      </c>
    </row>
    <row r="443" spans="1:50" x14ac:dyDescent="0.25">
      <c r="A443" s="751">
        <v>435</v>
      </c>
      <c r="B443" s="753"/>
      <c r="C443" s="754"/>
      <c r="D443" s="754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AF443" s="2">
        <f t="shared" si="121"/>
        <v>0</v>
      </c>
      <c r="AG443" s="2" t="str">
        <f t="shared" si="115"/>
        <v/>
      </c>
      <c r="AH443" s="2" t="str">
        <f t="shared" si="116"/>
        <v/>
      </c>
      <c r="AI443" s="2" t="str">
        <f t="shared" si="122"/>
        <v/>
      </c>
      <c r="AJ443" s="2" t="str">
        <f t="shared" si="123"/>
        <v/>
      </c>
      <c r="AK443" s="2" t="e">
        <f t="shared" si="124"/>
        <v>#VALUE!</v>
      </c>
      <c r="AL443" s="2" t="str">
        <f t="shared" si="125"/>
        <v/>
      </c>
      <c r="AM443" s="2" t="str">
        <f t="shared" si="126"/>
        <v/>
      </c>
      <c r="AN443" s="2" t="str">
        <f t="shared" si="127"/>
        <v/>
      </c>
      <c r="AO443" s="2" t="str">
        <f t="shared" si="129"/>
        <v/>
      </c>
      <c r="AP443" s="2" t="str">
        <f t="shared" si="117"/>
        <v/>
      </c>
      <c r="AQ443" s="2" t="str">
        <f t="shared" si="128"/>
        <v/>
      </c>
      <c r="AT443" s="2" t="str">
        <f t="shared" si="130"/>
        <v/>
      </c>
      <c r="AU443" s="2" t="str">
        <f t="shared" si="118"/>
        <v/>
      </c>
      <c r="AV443" s="2" t="str">
        <f t="shared" si="119"/>
        <v/>
      </c>
      <c r="AW443" s="2" t="str">
        <f t="shared" si="120"/>
        <v/>
      </c>
      <c r="AX443" s="2" t="str">
        <f t="shared" si="131"/>
        <v/>
      </c>
    </row>
    <row r="444" spans="1:50" x14ac:dyDescent="0.25">
      <c r="A444" s="751">
        <v>436</v>
      </c>
      <c r="B444" s="753"/>
      <c r="C444" s="754"/>
      <c r="D444" s="754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AF444" s="2">
        <f t="shared" si="121"/>
        <v>0</v>
      </c>
      <c r="AG444" s="2" t="str">
        <f t="shared" si="115"/>
        <v/>
      </c>
      <c r="AH444" s="2" t="str">
        <f t="shared" si="116"/>
        <v/>
      </c>
      <c r="AI444" s="2" t="str">
        <f t="shared" si="122"/>
        <v/>
      </c>
      <c r="AJ444" s="2" t="str">
        <f t="shared" si="123"/>
        <v/>
      </c>
      <c r="AK444" s="2" t="e">
        <f t="shared" si="124"/>
        <v>#VALUE!</v>
      </c>
      <c r="AL444" s="2" t="str">
        <f t="shared" si="125"/>
        <v/>
      </c>
      <c r="AM444" s="2" t="str">
        <f t="shared" si="126"/>
        <v/>
      </c>
      <c r="AN444" s="2" t="str">
        <f t="shared" si="127"/>
        <v/>
      </c>
      <c r="AO444" s="2" t="str">
        <f t="shared" si="129"/>
        <v/>
      </c>
      <c r="AP444" s="2" t="str">
        <f t="shared" si="117"/>
        <v/>
      </c>
      <c r="AQ444" s="2" t="str">
        <f t="shared" si="128"/>
        <v/>
      </c>
      <c r="AT444" s="2" t="str">
        <f t="shared" si="130"/>
        <v/>
      </c>
      <c r="AU444" s="2" t="str">
        <f t="shared" si="118"/>
        <v/>
      </c>
      <c r="AV444" s="2" t="str">
        <f t="shared" si="119"/>
        <v/>
      </c>
      <c r="AW444" s="2" t="str">
        <f t="shared" si="120"/>
        <v/>
      </c>
      <c r="AX444" s="2" t="str">
        <f t="shared" si="131"/>
        <v/>
      </c>
    </row>
    <row r="445" spans="1:50" x14ac:dyDescent="0.25">
      <c r="A445" s="751">
        <v>437</v>
      </c>
      <c r="B445" s="753"/>
      <c r="C445" s="754"/>
      <c r="D445" s="754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AF445" s="2">
        <f t="shared" si="121"/>
        <v>0</v>
      </c>
      <c r="AG445" s="2" t="str">
        <f t="shared" si="115"/>
        <v/>
      </c>
      <c r="AH445" s="2" t="str">
        <f t="shared" si="116"/>
        <v/>
      </c>
      <c r="AI445" s="2" t="str">
        <f t="shared" si="122"/>
        <v/>
      </c>
      <c r="AJ445" s="2" t="str">
        <f t="shared" si="123"/>
        <v/>
      </c>
      <c r="AK445" s="2" t="e">
        <f t="shared" si="124"/>
        <v>#VALUE!</v>
      </c>
      <c r="AL445" s="2" t="str">
        <f t="shared" si="125"/>
        <v/>
      </c>
      <c r="AM445" s="2" t="str">
        <f t="shared" si="126"/>
        <v/>
      </c>
      <c r="AN445" s="2" t="str">
        <f t="shared" si="127"/>
        <v/>
      </c>
      <c r="AO445" s="2" t="str">
        <f t="shared" si="129"/>
        <v/>
      </c>
      <c r="AP445" s="2" t="str">
        <f t="shared" si="117"/>
        <v/>
      </c>
      <c r="AQ445" s="2" t="str">
        <f t="shared" si="128"/>
        <v/>
      </c>
      <c r="AT445" s="2" t="str">
        <f t="shared" si="130"/>
        <v/>
      </c>
      <c r="AU445" s="2" t="str">
        <f t="shared" si="118"/>
        <v/>
      </c>
      <c r="AV445" s="2" t="str">
        <f t="shared" si="119"/>
        <v/>
      </c>
      <c r="AW445" s="2" t="str">
        <f t="shared" si="120"/>
        <v/>
      </c>
      <c r="AX445" s="2" t="str">
        <f t="shared" si="131"/>
        <v/>
      </c>
    </row>
    <row r="446" spans="1:50" x14ac:dyDescent="0.25">
      <c r="A446" s="751">
        <v>438</v>
      </c>
      <c r="B446" s="753"/>
      <c r="C446" s="754"/>
      <c r="D446" s="754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AF446" s="2">
        <f t="shared" si="121"/>
        <v>0</v>
      </c>
      <c r="AG446" s="2" t="str">
        <f t="shared" si="115"/>
        <v/>
      </c>
      <c r="AH446" s="2" t="str">
        <f t="shared" si="116"/>
        <v/>
      </c>
      <c r="AI446" s="2" t="str">
        <f t="shared" si="122"/>
        <v/>
      </c>
      <c r="AJ446" s="2" t="str">
        <f t="shared" si="123"/>
        <v/>
      </c>
      <c r="AK446" s="2" t="e">
        <f t="shared" si="124"/>
        <v>#VALUE!</v>
      </c>
      <c r="AL446" s="2" t="str">
        <f t="shared" si="125"/>
        <v/>
      </c>
      <c r="AM446" s="2" t="str">
        <f t="shared" si="126"/>
        <v/>
      </c>
      <c r="AN446" s="2" t="str">
        <f t="shared" si="127"/>
        <v/>
      </c>
      <c r="AO446" s="2" t="str">
        <f t="shared" si="129"/>
        <v/>
      </c>
      <c r="AP446" s="2" t="str">
        <f t="shared" si="117"/>
        <v/>
      </c>
      <c r="AQ446" s="2" t="str">
        <f t="shared" si="128"/>
        <v/>
      </c>
      <c r="AT446" s="2" t="str">
        <f t="shared" si="130"/>
        <v/>
      </c>
      <c r="AU446" s="2" t="str">
        <f t="shared" si="118"/>
        <v/>
      </c>
      <c r="AV446" s="2" t="str">
        <f t="shared" si="119"/>
        <v/>
      </c>
      <c r="AW446" s="2" t="str">
        <f t="shared" si="120"/>
        <v/>
      </c>
      <c r="AX446" s="2" t="str">
        <f t="shared" si="131"/>
        <v/>
      </c>
    </row>
    <row r="447" spans="1:50" x14ac:dyDescent="0.25">
      <c r="A447" s="751">
        <v>439</v>
      </c>
      <c r="B447" s="753"/>
      <c r="C447" s="754"/>
      <c r="D447" s="754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AF447" s="2">
        <f t="shared" si="121"/>
        <v>0</v>
      </c>
      <c r="AG447" s="2" t="str">
        <f t="shared" si="115"/>
        <v/>
      </c>
      <c r="AH447" s="2" t="str">
        <f t="shared" si="116"/>
        <v/>
      </c>
      <c r="AI447" s="2" t="str">
        <f t="shared" si="122"/>
        <v/>
      </c>
      <c r="AJ447" s="2" t="str">
        <f t="shared" si="123"/>
        <v/>
      </c>
      <c r="AK447" s="2" t="e">
        <f t="shared" si="124"/>
        <v>#VALUE!</v>
      </c>
      <c r="AL447" s="2" t="str">
        <f t="shared" si="125"/>
        <v/>
      </c>
      <c r="AM447" s="2" t="str">
        <f t="shared" si="126"/>
        <v/>
      </c>
      <c r="AN447" s="2" t="str">
        <f t="shared" si="127"/>
        <v/>
      </c>
      <c r="AO447" s="2" t="str">
        <f t="shared" si="129"/>
        <v/>
      </c>
      <c r="AP447" s="2" t="str">
        <f t="shared" si="117"/>
        <v/>
      </c>
      <c r="AQ447" s="2" t="str">
        <f t="shared" si="128"/>
        <v/>
      </c>
      <c r="AT447" s="2" t="str">
        <f t="shared" si="130"/>
        <v/>
      </c>
      <c r="AU447" s="2" t="str">
        <f t="shared" si="118"/>
        <v/>
      </c>
      <c r="AV447" s="2" t="str">
        <f t="shared" si="119"/>
        <v/>
      </c>
      <c r="AW447" s="2" t="str">
        <f t="shared" si="120"/>
        <v/>
      </c>
      <c r="AX447" s="2" t="str">
        <f t="shared" si="131"/>
        <v/>
      </c>
    </row>
    <row r="448" spans="1:50" x14ac:dyDescent="0.25">
      <c r="A448" s="751">
        <v>440</v>
      </c>
      <c r="B448" s="753"/>
      <c r="C448" s="754"/>
      <c r="D448" s="754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AF448" s="2">
        <f t="shared" si="121"/>
        <v>0</v>
      </c>
      <c r="AG448" s="2" t="str">
        <f t="shared" si="115"/>
        <v/>
      </c>
      <c r="AH448" s="2" t="str">
        <f t="shared" si="116"/>
        <v/>
      </c>
      <c r="AI448" s="2" t="str">
        <f t="shared" si="122"/>
        <v/>
      </c>
      <c r="AJ448" s="2" t="str">
        <f t="shared" si="123"/>
        <v/>
      </c>
      <c r="AK448" s="2" t="e">
        <f t="shared" si="124"/>
        <v>#VALUE!</v>
      </c>
      <c r="AL448" s="2" t="str">
        <f t="shared" si="125"/>
        <v/>
      </c>
      <c r="AM448" s="2" t="str">
        <f t="shared" si="126"/>
        <v/>
      </c>
      <c r="AN448" s="2" t="str">
        <f t="shared" si="127"/>
        <v/>
      </c>
      <c r="AO448" s="2" t="str">
        <f t="shared" si="129"/>
        <v/>
      </c>
      <c r="AP448" s="2" t="str">
        <f t="shared" si="117"/>
        <v/>
      </c>
      <c r="AQ448" s="2" t="str">
        <f t="shared" si="128"/>
        <v/>
      </c>
      <c r="AT448" s="2" t="str">
        <f t="shared" si="130"/>
        <v/>
      </c>
      <c r="AU448" s="2" t="str">
        <f t="shared" si="118"/>
        <v/>
      </c>
      <c r="AV448" s="2" t="str">
        <f t="shared" si="119"/>
        <v/>
      </c>
      <c r="AW448" s="2" t="str">
        <f t="shared" si="120"/>
        <v/>
      </c>
      <c r="AX448" s="2" t="str">
        <f t="shared" si="131"/>
        <v/>
      </c>
    </row>
    <row r="449" spans="1:50" x14ac:dyDescent="0.25">
      <c r="A449" s="751">
        <v>441</v>
      </c>
      <c r="B449" s="753"/>
      <c r="C449" s="754"/>
      <c r="D449" s="754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AF449" s="2">
        <f t="shared" si="121"/>
        <v>0</v>
      </c>
      <c r="AG449" s="2" t="str">
        <f t="shared" si="115"/>
        <v/>
      </c>
      <c r="AH449" s="2" t="str">
        <f t="shared" si="116"/>
        <v/>
      </c>
      <c r="AI449" s="2" t="str">
        <f t="shared" si="122"/>
        <v/>
      </c>
      <c r="AJ449" s="2" t="str">
        <f t="shared" si="123"/>
        <v/>
      </c>
      <c r="AK449" s="2" t="e">
        <f t="shared" si="124"/>
        <v>#VALUE!</v>
      </c>
      <c r="AL449" s="2" t="str">
        <f t="shared" si="125"/>
        <v/>
      </c>
      <c r="AM449" s="2" t="str">
        <f t="shared" si="126"/>
        <v/>
      </c>
      <c r="AN449" s="2" t="str">
        <f t="shared" si="127"/>
        <v/>
      </c>
      <c r="AO449" s="2" t="str">
        <f t="shared" si="129"/>
        <v/>
      </c>
      <c r="AP449" s="2" t="str">
        <f t="shared" si="117"/>
        <v/>
      </c>
      <c r="AQ449" s="2" t="str">
        <f t="shared" si="128"/>
        <v/>
      </c>
      <c r="AT449" s="2" t="str">
        <f t="shared" si="130"/>
        <v/>
      </c>
      <c r="AU449" s="2" t="str">
        <f t="shared" si="118"/>
        <v/>
      </c>
      <c r="AV449" s="2" t="str">
        <f t="shared" si="119"/>
        <v/>
      </c>
      <c r="AW449" s="2" t="str">
        <f t="shared" si="120"/>
        <v/>
      </c>
      <c r="AX449" s="2" t="str">
        <f t="shared" si="131"/>
        <v/>
      </c>
    </row>
    <row r="450" spans="1:50" x14ac:dyDescent="0.25">
      <c r="A450" s="751">
        <v>442</v>
      </c>
      <c r="B450" s="753"/>
      <c r="C450" s="754"/>
      <c r="D450" s="754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AF450" s="2">
        <f t="shared" si="121"/>
        <v>0</v>
      </c>
      <c r="AG450" s="2" t="str">
        <f t="shared" si="115"/>
        <v/>
      </c>
      <c r="AH450" s="2" t="str">
        <f t="shared" si="116"/>
        <v/>
      </c>
      <c r="AI450" s="2" t="str">
        <f t="shared" si="122"/>
        <v/>
      </c>
      <c r="AJ450" s="2" t="str">
        <f t="shared" si="123"/>
        <v/>
      </c>
      <c r="AK450" s="2" t="e">
        <f t="shared" si="124"/>
        <v>#VALUE!</v>
      </c>
      <c r="AL450" s="2" t="str">
        <f t="shared" si="125"/>
        <v/>
      </c>
      <c r="AM450" s="2" t="str">
        <f t="shared" si="126"/>
        <v/>
      </c>
      <c r="AN450" s="2" t="str">
        <f t="shared" si="127"/>
        <v/>
      </c>
      <c r="AO450" s="2" t="str">
        <f t="shared" si="129"/>
        <v/>
      </c>
      <c r="AP450" s="2" t="str">
        <f t="shared" si="117"/>
        <v/>
      </c>
      <c r="AQ450" s="2" t="str">
        <f t="shared" si="128"/>
        <v/>
      </c>
      <c r="AT450" s="2" t="str">
        <f t="shared" si="130"/>
        <v/>
      </c>
      <c r="AU450" s="2" t="str">
        <f t="shared" si="118"/>
        <v/>
      </c>
      <c r="AV450" s="2" t="str">
        <f t="shared" si="119"/>
        <v/>
      </c>
      <c r="AW450" s="2" t="str">
        <f t="shared" si="120"/>
        <v/>
      </c>
      <c r="AX450" s="2" t="str">
        <f t="shared" si="131"/>
        <v/>
      </c>
    </row>
    <row r="451" spans="1:50" x14ac:dyDescent="0.25">
      <c r="A451" s="751">
        <v>443</v>
      </c>
      <c r="B451" s="753"/>
      <c r="C451" s="754"/>
      <c r="D451" s="754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AF451" s="2">
        <f t="shared" si="121"/>
        <v>0</v>
      </c>
      <c r="AG451" s="2" t="str">
        <f t="shared" si="115"/>
        <v/>
      </c>
      <c r="AH451" s="2" t="str">
        <f t="shared" si="116"/>
        <v/>
      </c>
      <c r="AI451" s="2" t="str">
        <f t="shared" si="122"/>
        <v/>
      </c>
      <c r="AJ451" s="2" t="str">
        <f t="shared" si="123"/>
        <v/>
      </c>
      <c r="AK451" s="2" t="e">
        <f t="shared" si="124"/>
        <v>#VALUE!</v>
      </c>
      <c r="AL451" s="2" t="str">
        <f t="shared" si="125"/>
        <v/>
      </c>
      <c r="AM451" s="2" t="str">
        <f t="shared" si="126"/>
        <v/>
      </c>
      <c r="AN451" s="2" t="str">
        <f t="shared" si="127"/>
        <v/>
      </c>
      <c r="AO451" s="2" t="str">
        <f t="shared" si="129"/>
        <v/>
      </c>
      <c r="AP451" s="2" t="str">
        <f t="shared" si="117"/>
        <v/>
      </c>
      <c r="AQ451" s="2" t="str">
        <f t="shared" si="128"/>
        <v/>
      </c>
      <c r="AT451" s="2" t="str">
        <f t="shared" si="130"/>
        <v/>
      </c>
      <c r="AU451" s="2" t="str">
        <f t="shared" si="118"/>
        <v/>
      </c>
      <c r="AV451" s="2" t="str">
        <f t="shared" si="119"/>
        <v/>
      </c>
      <c r="AW451" s="2" t="str">
        <f t="shared" si="120"/>
        <v/>
      </c>
      <c r="AX451" s="2" t="str">
        <f t="shared" si="131"/>
        <v/>
      </c>
    </row>
    <row r="452" spans="1:50" x14ac:dyDescent="0.25">
      <c r="A452" s="751">
        <v>444</v>
      </c>
      <c r="B452" s="753"/>
      <c r="C452" s="754"/>
      <c r="D452" s="754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AF452" s="2">
        <f t="shared" si="121"/>
        <v>0</v>
      </c>
      <c r="AG452" s="2" t="str">
        <f t="shared" si="115"/>
        <v/>
      </c>
      <c r="AH452" s="2" t="str">
        <f t="shared" si="116"/>
        <v/>
      </c>
      <c r="AI452" s="2" t="str">
        <f t="shared" si="122"/>
        <v/>
      </c>
      <c r="AJ452" s="2" t="str">
        <f t="shared" si="123"/>
        <v/>
      </c>
      <c r="AK452" s="2" t="e">
        <f t="shared" si="124"/>
        <v>#VALUE!</v>
      </c>
      <c r="AL452" s="2" t="str">
        <f t="shared" si="125"/>
        <v/>
      </c>
      <c r="AM452" s="2" t="str">
        <f t="shared" si="126"/>
        <v/>
      </c>
      <c r="AN452" s="2" t="str">
        <f t="shared" si="127"/>
        <v/>
      </c>
      <c r="AO452" s="2" t="str">
        <f t="shared" si="129"/>
        <v/>
      </c>
      <c r="AP452" s="2" t="str">
        <f t="shared" si="117"/>
        <v/>
      </c>
      <c r="AQ452" s="2" t="str">
        <f t="shared" si="128"/>
        <v/>
      </c>
      <c r="AT452" s="2" t="str">
        <f t="shared" si="130"/>
        <v/>
      </c>
      <c r="AU452" s="2" t="str">
        <f t="shared" si="118"/>
        <v/>
      </c>
      <c r="AV452" s="2" t="str">
        <f t="shared" si="119"/>
        <v/>
      </c>
      <c r="AW452" s="2" t="str">
        <f t="shared" si="120"/>
        <v/>
      </c>
      <c r="AX452" s="2" t="str">
        <f t="shared" si="131"/>
        <v/>
      </c>
    </row>
    <row r="453" spans="1:50" x14ac:dyDescent="0.25">
      <c r="A453" s="751">
        <v>445</v>
      </c>
      <c r="B453" s="753"/>
      <c r="C453" s="754"/>
      <c r="D453" s="754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AF453" s="2">
        <f t="shared" si="121"/>
        <v>0</v>
      </c>
      <c r="AG453" s="2" t="str">
        <f t="shared" si="115"/>
        <v/>
      </c>
      <c r="AH453" s="2" t="str">
        <f t="shared" si="116"/>
        <v/>
      </c>
      <c r="AI453" s="2" t="str">
        <f t="shared" si="122"/>
        <v/>
      </c>
      <c r="AJ453" s="2" t="str">
        <f t="shared" si="123"/>
        <v/>
      </c>
      <c r="AK453" s="2" t="e">
        <f t="shared" si="124"/>
        <v>#VALUE!</v>
      </c>
      <c r="AL453" s="2" t="str">
        <f t="shared" si="125"/>
        <v/>
      </c>
      <c r="AM453" s="2" t="str">
        <f t="shared" si="126"/>
        <v/>
      </c>
      <c r="AN453" s="2" t="str">
        <f t="shared" si="127"/>
        <v/>
      </c>
      <c r="AO453" s="2" t="str">
        <f t="shared" si="129"/>
        <v/>
      </c>
      <c r="AP453" s="2" t="str">
        <f t="shared" si="117"/>
        <v/>
      </c>
      <c r="AQ453" s="2" t="str">
        <f t="shared" si="128"/>
        <v/>
      </c>
      <c r="AT453" s="2" t="str">
        <f t="shared" si="130"/>
        <v/>
      </c>
      <c r="AU453" s="2" t="str">
        <f t="shared" si="118"/>
        <v/>
      </c>
      <c r="AV453" s="2" t="str">
        <f t="shared" si="119"/>
        <v/>
      </c>
      <c r="AW453" s="2" t="str">
        <f t="shared" si="120"/>
        <v/>
      </c>
      <c r="AX453" s="2" t="str">
        <f t="shared" si="131"/>
        <v/>
      </c>
    </row>
    <row r="454" spans="1:50" x14ac:dyDescent="0.25">
      <c r="A454" s="751">
        <v>446</v>
      </c>
      <c r="B454" s="753"/>
      <c r="C454" s="754"/>
      <c r="D454" s="754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AF454" s="2">
        <f t="shared" si="121"/>
        <v>0</v>
      </c>
      <c r="AG454" s="2" t="str">
        <f t="shared" si="115"/>
        <v/>
      </c>
      <c r="AH454" s="2" t="str">
        <f t="shared" si="116"/>
        <v/>
      </c>
      <c r="AI454" s="2" t="str">
        <f t="shared" si="122"/>
        <v/>
      </c>
      <c r="AJ454" s="2" t="str">
        <f t="shared" si="123"/>
        <v/>
      </c>
      <c r="AK454" s="2" t="e">
        <f t="shared" si="124"/>
        <v>#VALUE!</v>
      </c>
      <c r="AL454" s="2" t="str">
        <f t="shared" si="125"/>
        <v/>
      </c>
      <c r="AM454" s="2" t="str">
        <f t="shared" si="126"/>
        <v/>
      </c>
      <c r="AN454" s="2" t="str">
        <f t="shared" si="127"/>
        <v/>
      </c>
      <c r="AO454" s="2" t="str">
        <f t="shared" si="129"/>
        <v/>
      </c>
      <c r="AP454" s="2" t="str">
        <f t="shared" si="117"/>
        <v/>
      </c>
      <c r="AQ454" s="2" t="str">
        <f t="shared" si="128"/>
        <v/>
      </c>
      <c r="AT454" s="2" t="str">
        <f t="shared" si="130"/>
        <v/>
      </c>
      <c r="AU454" s="2" t="str">
        <f t="shared" si="118"/>
        <v/>
      </c>
      <c r="AV454" s="2" t="str">
        <f t="shared" si="119"/>
        <v/>
      </c>
      <c r="AW454" s="2" t="str">
        <f t="shared" si="120"/>
        <v/>
      </c>
      <c r="AX454" s="2" t="str">
        <f t="shared" si="131"/>
        <v/>
      </c>
    </row>
    <row r="455" spans="1:50" x14ac:dyDescent="0.25">
      <c r="A455" s="751">
        <v>447</v>
      </c>
      <c r="B455" s="753"/>
      <c r="C455" s="754"/>
      <c r="D455" s="754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AF455" s="2">
        <f t="shared" si="121"/>
        <v>0</v>
      </c>
      <c r="AG455" s="2" t="str">
        <f t="shared" si="115"/>
        <v/>
      </c>
      <c r="AH455" s="2" t="str">
        <f t="shared" si="116"/>
        <v/>
      </c>
      <c r="AI455" s="2" t="str">
        <f t="shared" si="122"/>
        <v/>
      </c>
      <c r="AJ455" s="2" t="str">
        <f t="shared" si="123"/>
        <v/>
      </c>
      <c r="AK455" s="2" t="e">
        <f t="shared" si="124"/>
        <v>#VALUE!</v>
      </c>
      <c r="AL455" s="2" t="str">
        <f t="shared" si="125"/>
        <v/>
      </c>
      <c r="AM455" s="2" t="str">
        <f t="shared" si="126"/>
        <v/>
      </c>
      <c r="AN455" s="2" t="str">
        <f t="shared" si="127"/>
        <v/>
      </c>
      <c r="AO455" s="2" t="str">
        <f t="shared" si="129"/>
        <v/>
      </c>
      <c r="AP455" s="2" t="str">
        <f t="shared" si="117"/>
        <v/>
      </c>
      <c r="AQ455" s="2" t="str">
        <f t="shared" si="128"/>
        <v/>
      </c>
      <c r="AT455" s="2" t="str">
        <f t="shared" si="130"/>
        <v/>
      </c>
      <c r="AU455" s="2" t="str">
        <f t="shared" si="118"/>
        <v/>
      </c>
      <c r="AV455" s="2" t="str">
        <f t="shared" si="119"/>
        <v/>
      </c>
      <c r="AW455" s="2" t="str">
        <f t="shared" si="120"/>
        <v/>
      </c>
      <c r="AX455" s="2" t="str">
        <f t="shared" si="131"/>
        <v/>
      </c>
    </row>
    <row r="456" spans="1:50" x14ac:dyDescent="0.25">
      <c r="A456" s="751">
        <v>448</v>
      </c>
      <c r="B456" s="753"/>
      <c r="C456" s="754"/>
      <c r="D456" s="754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AF456" s="2">
        <f t="shared" si="121"/>
        <v>0</v>
      </c>
      <c r="AG456" s="2" t="str">
        <f t="shared" si="115"/>
        <v/>
      </c>
      <c r="AH456" s="2" t="str">
        <f t="shared" si="116"/>
        <v/>
      </c>
      <c r="AI456" s="2" t="str">
        <f t="shared" si="122"/>
        <v/>
      </c>
      <c r="AJ456" s="2" t="str">
        <f t="shared" si="123"/>
        <v/>
      </c>
      <c r="AK456" s="2" t="e">
        <f t="shared" si="124"/>
        <v>#VALUE!</v>
      </c>
      <c r="AL456" s="2" t="str">
        <f t="shared" si="125"/>
        <v/>
      </c>
      <c r="AM456" s="2" t="str">
        <f t="shared" si="126"/>
        <v/>
      </c>
      <c r="AN456" s="2" t="str">
        <f t="shared" si="127"/>
        <v/>
      </c>
      <c r="AO456" s="2" t="str">
        <f t="shared" si="129"/>
        <v/>
      </c>
      <c r="AP456" s="2" t="str">
        <f t="shared" si="117"/>
        <v/>
      </c>
      <c r="AQ456" s="2" t="str">
        <f t="shared" si="128"/>
        <v/>
      </c>
      <c r="AT456" s="2" t="str">
        <f t="shared" si="130"/>
        <v/>
      </c>
      <c r="AU456" s="2" t="str">
        <f t="shared" si="118"/>
        <v/>
      </c>
      <c r="AV456" s="2" t="str">
        <f t="shared" si="119"/>
        <v/>
      </c>
      <c r="AW456" s="2" t="str">
        <f t="shared" si="120"/>
        <v/>
      </c>
      <c r="AX456" s="2" t="str">
        <f t="shared" si="131"/>
        <v/>
      </c>
    </row>
    <row r="457" spans="1:50" x14ac:dyDescent="0.25">
      <c r="A457" s="751">
        <v>449</v>
      </c>
      <c r="B457" s="753"/>
      <c r="C457" s="754"/>
      <c r="D457" s="754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AF457" s="2">
        <f t="shared" si="121"/>
        <v>0</v>
      </c>
      <c r="AG457" s="2" t="str">
        <f t="shared" ref="AG457:AG520" si="132">IF(AND(B457&lt;&gt;"",C457&lt;&gt;"",D457&lt;&gt;""),_xlfn.RANK.AVG(C457,C:C,1),"")</f>
        <v/>
      </c>
      <c r="AH457" s="2" t="str">
        <f t="shared" ref="AH457:AH520" si="133">IF(AND(B457&lt;&gt;"",C457&lt;&gt;"",D457&lt;&gt;""),_xlfn.RANK.AVG(D457,D:D,1),"")</f>
        <v/>
      </c>
      <c r="AI457" s="2" t="str">
        <f t="shared" si="122"/>
        <v/>
      </c>
      <c r="AJ457" s="2" t="str">
        <f t="shared" si="123"/>
        <v/>
      </c>
      <c r="AK457" s="2" t="e">
        <f t="shared" si="124"/>
        <v>#VALUE!</v>
      </c>
      <c r="AL457" s="2" t="str">
        <f t="shared" si="125"/>
        <v/>
      </c>
      <c r="AM457" s="2" t="str">
        <f t="shared" si="126"/>
        <v/>
      </c>
      <c r="AN457" s="2" t="str">
        <f t="shared" si="127"/>
        <v/>
      </c>
      <c r="AO457" s="2" t="str">
        <f t="shared" si="129"/>
        <v/>
      </c>
      <c r="AP457" s="2" t="str">
        <f t="shared" ref="AP457:AP520" si="134">IF(AO457="","",_xlfn.RANK.AVG(AO457,AO:AO,1))</f>
        <v/>
      </c>
      <c r="AQ457" s="2" t="str">
        <f t="shared" si="128"/>
        <v/>
      </c>
      <c r="AT457" s="2" t="str">
        <f t="shared" si="130"/>
        <v/>
      </c>
      <c r="AU457" s="2" t="str">
        <f t="shared" ref="AU457:AU520" si="135">IF(B457=2,D457,"")</f>
        <v/>
      </c>
      <c r="AV457" s="2" t="str">
        <f t="shared" ref="AV457:AV520" si="136">IF(AND(B457&lt;&gt;"",AT457&lt;&gt;"",AU457&lt;&gt;""),AU457-AT457,"")</f>
        <v/>
      </c>
      <c r="AW457" s="2" t="str">
        <f t="shared" ref="AW457:AW520" si="137">IF(AV457="","",IF(AV457=0,"",ABS(AV457)))</f>
        <v/>
      </c>
      <c r="AX457" s="2" t="str">
        <f t="shared" si="131"/>
        <v/>
      </c>
    </row>
    <row r="458" spans="1:50" x14ac:dyDescent="0.25">
      <c r="A458" s="751">
        <v>450</v>
      </c>
      <c r="B458" s="753"/>
      <c r="C458" s="754"/>
      <c r="D458" s="754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AF458" s="2">
        <f t="shared" ref="AF458:AF521" si="138">C458-D458</f>
        <v>0</v>
      </c>
      <c r="AG458" s="2" t="str">
        <f t="shared" si="132"/>
        <v/>
      </c>
      <c r="AH458" s="2" t="str">
        <f t="shared" si="133"/>
        <v/>
      </c>
      <c r="AI458" s="2" t="str">
        <f t="shared" ref="AI458:AI521" si="139">IF(AND(AG458&lt;&gt;"",AH458&lt;&gt;""),D458-C458,"")</f>
        <v/>
      </c>
      <c r="AJ458" s="2" t="str">
        <f t="shared" ref="AJ458:AJ521" si="140">IF(OR(B458&lt;&gt;"",C458&lt;&gt;"",D458&lt;&gt;""),D458-C458,"")</f>
        <v/>
      </c>
      <c r="AK458" s="2" t="e">
        <f t="shared" ref="AK458:AK521" si="141">_xlfn.RANK.AVG(AJ458,AJ:AJ,1)</f>
        <v>#VALUE!</v>
      </c>
      <c r="AL458" s="2" t="str">
        <f t="shared" ref="AL458:AL521" si="142">IF(B458=1,C458,"")</f>
        <v/>
      </c>
      <c r="AM458" s="2" t="str">
        <f t="shared" ref="AM458:AM521" si="143">IF(B458=1,D458,"")</f>
        <v/>
      </c>
      <c r="AN458" s="2" t="str">
        <f t="shared" ref="AN458:AN521" si="144">IF(AND(B458&lt;&gt;"",AL458&lt;&gt;"",AM458&lt;&gt;""),AM458-AL458,"")</f>
        <v/>
      </c>
      <c r="AO458" s="2" t="str">
        <f t="shared" si="129"/>
        <v/>
      </c>
      <c r="AP458" s="2" t="str">
        <f t="shared" si="134"/>
        <v/>
      </c>
      <c r="AQ458" s="2" t="str">
        <f t="shared" ref="AQ458:AQ521" si="145">IF(AN458=0,0,IF(AN458&lt;0,-AP458,IF(AN458&gt;0,AP458,"")))</f>
        <v/>
      </c>
      <c r="AT458" s="2" t="str">
        <f t="shared" si="130"/>
        <v/>
      </c>
      <c r="AU458" s="2" t="str">
        <f t="shared" si="135"/>
        <v/>
      </c>
      <c r="AV458" s="2" t="str">
        <f t="shared" si="136"/>
        <v/>
      </c>
      <c r="AW458" s="2" t="str">
        <f t="shared" si="137"/>
        <v/>
      </c>
      <c r="AX458" s="2" t="str">
        <f t="shared" si="131"/>
        <v/>
      </c>
    </row>
    <row r="459" spans="1:50" x14ac:dyDescent="0.25">
      <c r="A459" s="751">
        <v>451</v>
      </c>
      <c r="B459" s="753"/>
      <c r="C459" s="754"/>
      <c r="D459" s="754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AF459" s="2">
        <f t="shared" si="138"/>
        <v>0</v>
      </c>
      <c r="AG459" s="2" t="str">
        <f t="shared" si="132"/>
        <v/>
      </c>
      <c r="AH459" s="2" t="str">
        <f t="shared" si="133"/>
        <v/>
      </c>
      <c r="AI459" s="2" t="str">
        <f t="shared" si="139"/>
        <v/>
      </c>
      <c r="AJ459" s="2" t="str">
        <f t="shared" si="140"/>
        <v/>
      </c>
      <c r="AK459" s="2" t="e">
        <f t="shared" si="141"/>
        <v>#VALUE!</v>
      </c>
      <c r="AL459" s="2" t="str">
        <f t="shared" si="142"/>
        <v/>
      </c>
      <c r="AM459" s="2" t="str">
        <f t="shared" si="143"/>
        <v/>
      </c>
      <c r="AN459" s="2" t="str">
        <f t="shared" si="144"/>
        <v/>
      </c>
      <c r="AO459" s="2" t="str">
        <f t="shared" ref="AO459:AO522" si="146">IF(AN459="","",IF(AN459=0,"",ABS(AN459)))</f>
        <v/>
      </c>
      <c r="AP459" s="2" t="str">
        <f t="shared" si="134"/>
        <v/>
      </c>
      <c r="AQ459" s="2" t="str">
        <f t="shared" si="145"/>
        <v/>
      </c>
      <c r="AT459" s="2" t="str">
        <f t="shared" si="130"/>
        <v/>
      </c>
      <c r="AU459" s="2" t="str">
        <f t="shared" si="135"/>
        <v/>
      </c>
      <c r="AV459" s="2" t="str">
        <f t="shared" si="136"/>
        <v/>
      </c>
      <c r="AW459" s="2" t="str">
        <f t="shared" si="137"/>
        <v/>
      </c>
      <c r="AX459" s="2" t="str">
        <f t="shared" si="131"/>
        <v/>
      </c>
    </row>
    <row r="460" spans="1:50" x14ac:dyDescent="0.25">
      <c r="A460" s="751">
        <v>452</v>
      </c>
      <c r="B460" s="753"/>
      <c r="C460" s="754"/>
      <c r="D460" s="754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AF460" s="2">
        <f t="shared" si="138"/>
        <v>0</v>
      </c>
      <c r="AG460" s="2" t="str">
        <f t="shared" si="132"/>
        <v/>
      </c>
      <c r="AH460" s="2" t="str">
        <f t="shared" si="133"/>
        <v/>
      </c>
      <c r="AI460" s="2" t="str">
        <f t="shared" si="139"/>
        <v/>
      </c>
      <c r="AJ460" s="2" t="str">
        <f t="shared" si="140"/>
        <v/>
      </c>
      <c r="AK460" s="2" t="e">
        <f t="shared" si="141"/>
        <v>#VALUE!</v>
      </c>
      <c r="AL460" s="2" t="str">
        <f t="shared" si="142"/>
        <v/>
      </c>
      <c r="AM460" s="2" t="str">
        <f t="shared" si="143"/>
        <v/>
      </c>
      <c r="AN460" s="2" t="str">
        <f t="shared" si="144"/>
        <v/>
      </c>
      <c r="AO460" s="2" t="str">
        <f t="shared" si="146"/>
        <v/>
      </c>
      <c r="AP460" s="2" t="str">
        <f t="shared" si="134"/>
        <v/>
      </c>
      <c r="AQ460" s="2" t="str">
        <f t="shared" si="145"/>
        <v/>
      </c>
      <c r="AT460" s="2" t="str">
        <f t="shared" si="130"/>
        <v/>
      </c>
      <c r="AU460" s="2" t="str">
        <f t="shared" si="135"/>
        <v/>
      </c>
      <c r="AV460" s="2" t="str">
        <f t="shared" si="136"/>
        <v/>
      </c>
      <c r="AW460" s="2" t="str">
        <f t="shared" si="137"/>
        <v/>
      </c>
      <c r="AX460" s="2" t="str">
        <f t="shared" si="131"/>
        <v/>
      </c>
    </row>
    <row r="461" spans="1:50" x14ac:dyDescent="0.25">
      <c r="A461" s="751">
        <v>453</v>
      </c>
      <c r="B461" s="753"/>
      <c r="C461" s="754"/>
      <c r="D461" s="754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AF461" s="2">
        <f t="shared" si="138"/>
        <v>0</v>
      </c>
      <c r="AG461" s="2" t="str">
        <f t="shared" si="132"/>
        <v/>
      </c>
      <c r="AH461" s="2" t="str">
        <f t="shared" si="133"/>
        <v/>
      </c>
      <c r="AI461" s="2" t="str">
        <f t="shared" si="139"/>
        <v/>
      </c>
      <c r="AJ461" s="2" t="str">
        <f t="shared" si="140"/>
        <v/>
      </c>
      <c r="AK461" s="2" t="e">
        <f t="shared" si="141"/>
        <v>#VALUE!</v>
      </c>
      <c r="AL461" s="2" t="str">
        <f t="shared" si="142"/>
        <v/>
      </c>
      <c r="AM461" s="2" t="str">
        <f t="shared" si="143"/>
        <v/>
      </c>
      <c r="AN461" s="2" t="str">
        <f t="shared" si="144"/>
        <v/>
      </c>
      <c r="AO461" s="2" t="str">
        <f t="shared" si="146"/>
        <v/>
      </c>
      <c r="AP461" s="2" t="str">
        <f t="shared" si="134"/>
        <v/>
      </c>
      <c r="AQ461" s="2" t="str">
        <f t="shared" si="145"/>
        <v/>
      </c>
      <c r="AT461" s="2" t="str">
        <f t="shared" si="130"/>
        <v/>
      </c>
      <c r="AU461" s="2" t="str">
        <f t="shared" si="135"/>
        <v/>
      </c>
      <c r="AV461" s="2" t="str">
        <f t="shared" si="136"/>
        <v/>
      </c>
      <c r="AW461" s="2" t="str">
        <f t="shared" si="137"/>
        <v/>
      </c>
      <c r="AX461" s="2" t="str">
        <f t="shared" si="131"/>
        <v/>
      </c>
    </row>
    <row r="462" spans="1:50" x14ac:dyDescent="0.25">
      <c r="A462" s="751">
        <v>454</v>
      </c>
      <c r="B462" s="753"/>
      <c r="C462" s="754"/>
      <c r="D462" s="754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AF462" s="2">
        <f t="shared" si="138"/>
        <v>0</v>
      </c>
      <c r="AG462" s="2" t="str">
        <f t="shared" si="132"/>
        <v/>
      </c>
      <c r="AH462" s="2" t="str">
        <f t="shared" si="133"/>
        <v/>
      </c>
      <c r="AI462" s="2" t="str">
        <f t="shared" si="139"/>
        <v/>
      </c>
      <c r="AJ462" s="2" t="str">
        <f t="shared" si="140"/>
        <v/>
      </c>
      <c r="AK462" s="2" t="e">
        <f t="shared" si="141"/>
        <v>#VALUE!</v>
      </c>
      <c r="AL462" s="2" t="str">
        <f t="shared" si="142"/>
        <v/>
      </c>
      <c r="AM462" s="2" t="str">
        <f t="shared" si="143"/>
        <v/>
      </c>
      <c r="AN462" s="2" t="str">
        <f t="shared" si="144"/>
        <v/>
      </c>
      <c r="AO462" s="2" t="str">
        <f t="shared" si="146"/>
        <v/>
      </c>
      <c r="AP462" s="2" t="str">
        <f t="shared" si="134"/>
        <v/>
      </c>
      <c r="AQ462" s="2" t="str">
        <f t="shared" si="145"/>
        <v/>
      </c>
      <c r="AT462" s="2" t="str">
        <f t="shared" si="130"/>
        <v/>
      </c>
      <c r="AU462" s="2" t="str">
        <f t="shared" si="135"/>
        <v/>
      </c>
      <c r="AV462" s="2" t="str">
        <f t="shared" si="136"/>
        <v/>
      </c>
      <c r="AW462" s="2" t="str">
        <f t="shared" si="137"/>
        <v/>
      </c>
      <c r="AX462" s="2" t="str">
        <f t="shared" si="131"/>
        <v/>
      </c>
    </row>
    <row r="463" spans="1:50" x14ac:dyDescent="0.25">
      <c r="A463" s="751">
        <v>455</v>
      </c>
      <c r="B463" s="753"/>
      <c r="C463" s="754"/>
      <c r="D463" s="754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AF463" s="2">
        <f t="shared" si="138"/>
        <v>0</v>
      </c>
      <c r="AG463" s="2" t="str">
        <f t="shared" si="132"/>
        <v/>
      </c>
      <c r="AH463" s="2" t="str">
        <f t="shared" si="133"/>
        <v/>
      </c>
      <c r="AI463" s="2" t="str">
        <f t="shared" si="139"/>
        <v/>
      </c>
      <c r="AJ463" s="2" t="str">
        <f t="shared" si="140"/>
        <v/>
      </c>
      <c r="AK463" s="2" t="e">
        <f t="shared" si="141"/>
        <v>#VALUE!</v>
      </c>
      <c r="AL463" s="2" t="str">
        <f t="shared" si="142"/>
        <v/>
      </c>
      <c r="AM463" s="2" t="str">
        <f t="shared" si="143"/>
        <v/>
      </c>
      <c r="AN463" s="2" t="str">
        <f t="shared" si="144"/>
        <v/>
      </c>
      <c r="AO463" s="2" t="str">
        <f t="shared" si="146"/>
        <v/>
      </c>
      <c r="AP463" s="2" t="str">
        <f t="shared" si="134"/>
        <v/>
      </c>
      <c r="AQ463" s="2" t="str">
        <f t="shared" si="145"/>
        <v/>
      </c>
      <c r="AT463" s="2" t="str">
        <f t="shared" si="130"/>
        <v/>
      </c>
      <c r="AU463" s="2" t="str">
        <f t="shared" si="135"/>
        <v/>
      </c>
      <c r="AV463" s="2" t="str">
        <f t="shared" si="136"/>
        <v/>
      </c>
      <c r="AW463" s="2" t="str">
        <f t="shared" si="137"/>
        <v/>
      </c>
      <c r="AX463" s="2" t="str">
        <f t="shared" si="131"/>
        <v/>
      </c>
    </row>
    <row r="464" spans="1:50" x14ac:dyDescent="0.25">
      <c r="A464" s="751">
        <v>456</v>
      </c>
      <c r="B464" s="753"/>
      <c r="C464" s="754"/>
      <c r="D464" s="754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AF464" s="2">
        <f t="shared" si="138"/>
        <v>0</v>
      </c>
      <c r="AG464" s="2" t="str">
        <f t="shared" si="132"/>
        <v/>
      </c>
      <c r="AH464" s="2" t="str">
        <f t="shared" si="133"/>
        <v/>
      </c>
      <c r="AI464" s="2" t="str">
        <f t="shared" si="139"/>
        <v/>
      </c>
      <c r="AJ464" s="2" t="str">
        <f t="shared" si="140"/>
        <v/>
      </c>
      <c r="AK464" s="2" t="e">
        <f t="shared" si="141"/>
        <v>#VALUE!</v>
      </c>
      <c r="AL464" s="2" t="str">
        <f t="shared" si="142"/>
        <v/>
      </c>
      <c r="AM464" s="2" t="str">
        <f t="shared" si="143"/>
        <v/>
      </c>
      <c r="AN464" s="2" t="str">
        <f t="shared" si="144"/>
        <v/>
      </c>
      <c r="AO464" s="2" t="str">
        <f t="shared" si="146"/>
        <v/>
      </c>
      <c r="AP464" s="2" t="str">
        <f t="shared" si="134"/>
        <v/>
      </c>
      <c r="AQ464" s="2" t="str">
        <f t="shared" si="145"/>
        <v/>
      </c>
      <c r="AT464" s="2" t="str">
        <f t="shared" si="130"/>
        <v/>
      </c>
      <c r="AU464" s="2" t="str">
        <f t="shared" si="135"/>
        <v/>
      </c>
      <c r="AV464" s="2" t="str">
        <f t="shared" si="136"/>
        <v/>
      </c>
      <c r="AW464" s="2" t="str">
        <f t="shared" si="137"/>
        <v/>
      </c>
      <c r="AX464" s="2" t="str">
        <f t="shared" si="131"/>
        <v/>
      </c>
    </row>
    <row r="465" spans="1:50" x14ac:dyDescent="0.25">
      <c r="A465" s="751">
        <v>457</v>
      </c>
      <c r="B465" s="753"/>
      <c r="C465" s="754"/>
      <c r="D465" s="754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AF465" s="2">
        <f t="shared" si="138"/>
        <v>0</v>
      </c>
      <c r="AG465" s="2" t="str">
        <f t="shared" si="132"/>
        <v/>
      </c>
      <c r="AH465" s="2" t="str">
        <f t="shared" si="133"/>
        <v/>
      </c>
      <c r="AI465" s="2" t="str">
        <f t="shared" si="139"/>
        <v/>
      </c>
      <c r="AJ465" s="2" t="str">
        <f t="shared" si="140"/>
        <v/>
      </c>
      <c r="AK465" s="2" t="e">
        <f t="shared" si="141"/>
        <v>#VALUE!</v>
      </c>
      <c r="AL465" s="2" t="str">
        <f t="shared" si="142"/>
        <v/>
      </c>
      <c r="AM465" s="2" t="str">
        <f t="shared" si="143"/>
        <v/>
      </c>
      <c r="AN465" s="2" t="str">
        <f t="shared" si="144"/>
        <v/>
      </c>
      <c r="AO465" s="2" t="str">
        <f t="shared" si="146"/>
        <v/>
      </c>
      <c r="AP465" s="2" t="str">
        <f t="shared" si="134"/>
        <v/>
      </c>
      <c r="AQ465" s="2" t="str">
        <f t="shared" si="145"/>
        <v/>
      </c>
      <c r="AT465" s="2" t="str">
        <f t="shared" si="130"/>
        <v/>
      </c>
      <c r="AU465" s="2" t="str">
        <f t="shared" si="135"/>
        <v/>
      </c>
      <c r="AV465" s="2" t="str">
        <f t="shared" si="136"/>
        <v/>
      </c>
      <c r="AW465" s="2" t="str">
        <f t="shared" si="137"/>
        <v/>
      </c>
      <c r="AX465" s="2" t="str">
        <f t="shared" si="131"/>
        <v/>
      </c>
    </row>
    <row r="466" spans="1:50" x14ac:dyDescent="0.25">
      <c r="A466" s="751">
        <v>458</v>
      </c>
      <c r="B466" s="753"/>
      <c r="C466" s="754"/>
      <c r="D466" s="754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AF466" s="2">
        <f t="shared" si="138"/>
        <v>0</v>
      </c>
      <c r="AG466" s="2" t="str">
        <f t="shared" si="132"/>
        <v/>
      </c>
      <c r="AH466" s="2" t="str">
        <f t="shared" si="133"/>
        <v/>
      </c>
      <c r="AI466" s="2" t="str">
        <f t="shared" si="139"/>
        <v/>
      </c>
      <c r="AJ466" s="2" t="str">
        <f t="shared" si="140"/>
        <v/>
      </c>
      <c r="AK466" s="2" t="e">
        <f t="shared" si="141"/>
        <v>#VALUE!</v>
      </c>
      <c r="AL466" s="2" t="str">
        <f t="shared" si="142"/>
        <v/>
      </c>
      <c r="AM466" s="2" t="str">
        <f t="shared" si="143"/>
        <v/>
      </c>
      <c r="AN466" s="2" t="str">
        <f t="shared" si="144"/>
        <v/>
      </c>
      <c r="AO466" s="2" t="str">
        <f t="shared" si="146"/>
        <v/>
      </c>
      <c r="AP466" s="2" t="str">
        <f t="shared" si="134"/>
        <v/>
      </c>
      <c r="AQ466" s="2" t="str">
        <f t="shared" si="145"/>
        <v/>
      </c>
      <c r="AT466" s="2" t="str">
        <f t="shared" si="130"/>
        <v/>
      </c>
      <c r="AU466" s="2" t="str">
        <f t="shared" si="135"/>
        <v/>
      </c>
      <c r="AV466" s="2" t="str">
        <f t="shared" si="136"/>
        <v/>
      </c>
      <c r="AW466" s="2" t="str">
        <f t="shared" si="137"/>
        <v/>
      </c>
      <c r="AX466" s="2" t="str">
        <f t="shared" si="131"/>
        <v/>
      </c>
    </row>
    <row r="467" spans="1:50" x14ac:dyDescent="0.25">
      <c r="A467" s="751">
        <v>459</v>
      </c>
      <c r="B467" s="753"/>
      <c r="C467" s="754"/>
      <c r="D467" s="754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AF467" s="2">
        <f t="shared" si="138"/>
        <v>0</v>
      </c>
      <c r="AG467" s="2" t="str">
        <f t="shared" si="132"/>
        <v/>
      </c>
      <c r="AH467" s="2" t="str">
        <f t="shared" si="133"/>
        <v/>
      </c>
      <c r="AI467" s="2" t="str">
        <f t="shared" si="139"/>
        <v/>
      </c>
      <c r="AJ467" s="2" t="str">
        <f t="shared" si="140"/>
        <v/>
      </c>
      <c r="AK467" s="2" t="e">
        <f t="shared" si="141"/>
        <v>#VALUE!</v>
      </c>
      <c r="AL467" s="2" t="str">
        <f t="shared" si="142"/>
        <v/>
      </c>
      <c r="AM467" s="2" t="str">
        <f t="shared" si="143"/>
        <v/>
      </c>
      <c r="AN467" s="2" t="str">
        <f t="shared" si="144"/>
        <v/>
      </c>
      <c r="AO467" s="2" t="str">
        <f t="shared" si="146"/>
        <v/>
      </c>
      <c r="AP467" s="2" t="str">
        <f t="shared" si="134"/>
        <v/>
      </c>
      <c r="AQ467" s="2" t="str">
        <f t="shared" si="145"/>
        <v/>
      </c>
      <c r="AT467" s="2" t="str">
        <f t="shared" si="130"/>
        <v/>
      </c>
      <c r="AU467" s="2" t="str">
        <f t="shared" si="135"/>
        <v/>
      </c>
      <c r="AV467" s="2" t="str">
        <f t="shared" si="136"/>
        <v/>
      </c>
      <c r="AW467" s="2" t="str">
        <f t="shared" si="137"/>
        <v/>
      </c>
      <c r="AX467" s="2" t="str">
        <f t="shared" si="131"/>
        <v/>
      </c>
    </row>
    <row r="468" spans="1:50" x14ac:dyDescent="0.25">
      <c r="A468" s="751">
        <v>460</v>
      </c>
      <c r="B468" s="753"/>
      <c r="C468" s="754"/>
      <c r="D468" s="754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AF468" s="2">
        <f t="shared" si="138"/>
        <v>0</v>
      </c>
      <c r="AG468" s="2" t="str">
        <f t="shared" si="132"/>
        <v/>
      </c>
      <c r="AH468" s="2" t="str">
        <f t="shared" si="133"/>
        <v/>
      </c>
      <c r="AI468" s="2" t="str">
        <f t="shared" si="139"/>
        <v/>
      </c>
      <c r="AJ468" s="2" t="str">
        <f t="shared" si="140"/>
        <v/>
      </c>
      <c r="AK468" s="2" t="e">
        <f t="shared" si="141"/>
        <v>#VALUE!</v>
      </c>
      <c r="AL468" s="2" t="str">
        <f t="shared" si="142"/>
        <v/>
      </c>
      <c r="AM468" s="2" t="str">
        <f t="shared" si="143"/>
        <v/>
      </c>
      <c r="AN468" s="2" t="str">
        <f t="shared" si="144"/>
        <v/>
      </c>
      <c r="AO468" s="2" t="str">
        <f t="shared" si="146"/>
        <v/>
      </c>
      <c r="AP468" s="2" t="str">
        <f t="shared" si="134"/>
        <v/>
      </c>
      <c r="AQ468" s="2" t="str">
        <f t="shared" si="145"/>
        <v/>
      </c>
      <c r="AT468" s="2" t="str">
        <f t="shared" ref="AT468:AT531" si="147">IF(B468=2,C468,"")</f>
        <v/>
      </c>
      <c r="AU468" s="2" t="str">
        <f t="shared" si="135"/>
        <v/>
      </c>
      <c r="AV468" s="2" t="str">
        <f t="shared" si="136"/>
        <v/>
      </c>
      <c r="AW468" s="2" t="str">
        <f t="shared" si="137"/>
        <v/>
      </c>
      <c r="AX468" s="2" t="str">
        <f t="shared" si="131"/>
        <v/>
      </c>
    </row>
    <row r="469" spans="1:50" x14ac:dyDescent="0.25">
      <c r="A469" s="751">
        <v>461</v>
      </c>
      <c r="B469" s="753"/>
      <c r="C469" s="754"/>
      <c r="D469" s="754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AF469" s="2">
        <f t="shared" si="138"/>
        <v>0</v>
      </c>
      <c r="AG469" s="2" t="str">
        <f t="shared" si="132"/>
        <v/>
      </c>
      <c r="AH469" s="2" t="str">
        <f t="shared" si="133"/>
        <v/>
      </c>
      <c r="AI469" s="2" t="str">
        <f t="shared" si="139"/>
        <v/>
      </c>
      <c r="AJ469" s="2" t="str">
        <f t="shared" si="140"/>
        <v/>
      </c>
      <c r="AK469" s="2" t="e">
        <f t="shared" si="141"/>
        <v>#VALUE!</v>
      </c>
      <c r="AL469" s="2" t="str">
        <f t="shared" si="142"/>
        <v/>
      </c>
      <c r="AM469" s="2" t="str">
        <f t="shared" si="143"/>
        <v/>
      </c>
      <c r="AN469" s="2" t="str">
        <f t="shared" si="144"/>
        <v/>
      </c>
      <c r="AO469" s="2" t="str">
        <f t="shared" si="146"/>
        <v/>
      </c>
      <c r="AP469" s="2" t="str">
        <f t="shared" si="134"/>
        <v/>
      </c>
      <c r="AQ469" s="2" t="str">
        <f t="shared" si="145"/>
        <v/>
      </c>
      <c r="AT469" s="2" t="str">
        <f t="shared" si="147"/>
        <v/>
      </c>
      <c r="AU469" s="2" t="str">
        <f t="shared" si="135"/>
        <v/>
      </c>
      <c r="AV469" s="2" t="str">
        <f t="shared" si="136"/>
        <v/>
      </c>
      <c r="AW469" s="2" t="str">
        <f t="shared" si="137"/>
        <v/>
      </c>
      <c r="AX469" s="2" t="str">
        <f t="shared" si="131"/>
        <v/>
      </c>
    </row>
    <row r="470" spans="1:50" x14ac:dyDescent="0.25">
      <c r="A470" s="751">
        <v>462</v>
      </c>
      <c r="B470" s="753"/>
      <c r="C470" s="754"/>
      <c r="D470" s="754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AF470" s="2">
        <f t="shared" si="138"/>
        <v>0</v>
      </c>
      <c r="AG470" s="2" t="str">
        <f t="shared" si="132"/>
        <v/>
      </c>
      <c r="AH470" s="2" t="str">
        <f t="shared" si="133"/>
        <v/>
      </c>
      <c r="AI470" s="2" t="str">
        <f t="shared" si="139"/>
        <v/>
      </c>
      <c r="AJ470" s="2" t="str">
        <f t="shared" si="140"/>
        <v/>
      </c>
      <c r="AK470" s="2" t="e">
        <f t="shared" si="141"/>
        <v>#VALUE!</v>
      </c>
      <c r="AL470" s="2" t="str">
        <f t="shared" si="142"/>
        <v/>
      </c>
      <c r="AM470" s="2" t="str">
        <f t="shared" si="143"/>
        <v/>
      </c>
      <c r="AN470" s="2" t="str">
        <f t="shared" si="144"/>
        <v/>
      </c>
      <c r="AO470" s="2" t="str">
        <f t="shared" si="146"/>
        <v/>
      </c>
      <c r="AP470" s="2" t="str">
        <f t="shared" si="134"/>
        <v/>
      </c>
      <c r="AQ470" s="2" t="str">
        <f t="shared" si="145"/>
        <v/>
      </c>
      <c r="AT470" s="2" t="str">
        <f t="shared" si="147"/>
        <v/>
      </c>
      <c r="AU470" s="2" t="str">
        <f t="shared" si="135"/>
        <v/>
      </c>
      <c r="AV470" s="2" t="str">
        <f t="shared" si="136"/>
        <v/>
      </c>
      <c r="AW470" s="2" t="str">
        <f t="shared" si="137"/>
        <v/>
      </c>
      <c r="AX470" s="2" t="str">
        <f t="shared" si="131"/>
        <v/>
      </c>
    </row>
    <row r="471" spans="1:50" x14ac:dyDescent="0.25">
      <c r="A471" s="751">
        <v>463</v>
      </c>
      <c r="B471" s="753"/>
      <c r="C471" s="754"/>
      <c r="D471" s="754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AF471" s="2">
        <f t="shared" si="138"/>
        <v>0</v>
      </c>
      <c r="AG471" s="2" t="str">
        <f t="shared" si="132"/>
        <v/>
      </c>
      <c r="AH471" s="2" t="str">
        <f t="shared" si="133"/>
        <v/>
      </c>
      <c r="AI471" s="2" t="str">
        <f t="shared" si="139"/>
        <v/>
      </c>
      <c r="AJ471" s="2" t="str">
        <f t="shared" si="140"/>
        <v/>
      </c>
      <c r="AK471" s="2" t="e">
        <f t="shared" si="141"/>
        <v>#VALUE!</v>
      </c>
      <c r="AL471" s="2" t="str">
        <f t="shared" si="142"/>
        <v/>
      </c>
      <c r="AM471" s="2" t="str">
        <f t="shared" si="143"/>
        <v/>
      </c>
      <c r="AN471" s="2" t="str">
        <f t="shared" si="144"/>
        <v/>
      </c>
      <c r="AO471" s="2" t="str">
        <f t="shared" si="146"/>
        <v/>
      </c>
      <c r="AP471" s="2" t="str">
        <f t="shared" si="134"/>
        <v/>
      </c>
      <c r="AQ471" s="2" t="str">
        <f t="shared" si="145"/>
        <v/>
      </c>
      <c r="AT471" s="2" t="str">
        <f t="shared" si="147"/>
        <v/>
      </c>
      <c r="AU471" s="2" t="str">
        <f t="shared" si="135"/>
        <v/>
      </c>
      <c r="AV471" s="2" t="str">
        <f t="shared" si="136"/>
        <v/>
      </c>
      <c r="AW471" s="2" t="str">
        <f t="shared" si="137"/>
        <v/>
      </c>
      <c r="AX471" s="2" t="str">
        <f t="shared" si="131"/>
        <v/>
      </c>
    </row>
    <row r="472" spans="1:50" x14ac:dyDescent="0.25">
      <c r="A472" s="751">
        <v>464</v>
      </c>
      <c r="B472" s="753"/>
      <c r="C472" s="754"/>
      <c r="D472" s="754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AF472" s="2">
        <f t="shared" si="138"/>
        <v>0</v>
      </c>
      <c r="AG472" s="2" t="str">
        <f t="shared" si="132"/>
        <v/>
      </c>
      <c r="AH472" s="2" t="str">
        <f t="shared" si="133"/>
        <v/>
      </c>
      <c r="AI472" s="2" t="str">
        <f t="shared" si="139"/>
        <v/>
      </c>
      <c r="AJ472" s="2" t="str">
        <f t="shared" si="140"/>
        <v/>
      </c>
      <c r="AK472" s="2" t="e">
        <f t="shared" si="141"/>
        <v>#VALUE!</v>
      </c>
      <c r="AL472" s="2" t="str">
        <f t="shared" si="142"/>
        <v/>
      </c>
      <c r="AM472" s="2" t="str">
        <f t="shared" si="143"/>
        <v/>
      </c>
      <c r="AN472" s="2" t="str">
        <f t="shared" si="144"/>
        <v/>
      </c>
      <c r="AO472" s="2" t="str">
        <f t="shared" si="146"/>
        <v/>
      </c>
      <c r="AP472" s="2" t="str">
        <f t="shared" si="134"/>
        <v/>
      </c>
      <c r="AQ472" s="2" t="str">
        <f t="shared" si="145"/>
        <v/>
      </c>
      <c r="AT472" s="2" t="str">
        <f t="shared" si="147"/>
        <v/>
      </c>
      <c r="AU472" s="2" t="str">
        <f t="shared" si="135"/>
        <v/>
      </c>
      <c r="AV472" s="2" t="str">
        <f t="shared" si="136"/>
        <v/>
      </c>
      <c r="AW472" s="2" t="str">
        <f t="shared" si="137"/>
        <v/>
      </c>
      <c r="AX472" s="2" t="str">
        <f t="shared" si="131"/>
        <v/>
      </c>
    </row>
    <row r="473" spans="1:50" x14ac:dyDescent="0.25">
      <c r="A473" s="751">
        <v>465</v>
      </c>
      <c r="B473" s="753"/>
      <c r="C473" s="754"/>
      <c r="D473" s="754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AF473" s="2">
        <f t="shared" si="138"/>
        <v>0</v>
      </c>
      <c r="AG473" s="2" t="str">
        <f t="shared" si="132"/>
        <v/>
      </c>
      <c r="AH473" s="2" t="str">
        <f t="shared" si="133"/>
        <v/>
      </c>
      <c r="AI473" s="2" t="str">
        <f t="shared" si="139"/>
        <v/>
      </c>
      <c r="AJ473" s="2" t="str">
        <f t="shared" si="140"/>
        <v/>
      </c>
      <c r="AK473" s="2" t="e">
        <f t="shared" si="141"/>
        <v>#VALUE!</v>
      </c>
      <c r="AL473" s="2" t="str">
        <f t="shared" si="142"/>
        <v/>
      </c>
      <c r="AM473" s="2" t="str">
        <f t="shared" si="143"/>
        <v/>
      </c>
      <c r="AN473" s="2" t="str">
        <f t="shared" si="144"/>
        <v/>
      </c>
      <c r="AO473" s="2" t="str">
        <f t="shared" si="146"/>
        <v/>
      </c>
      <c r="AP473" s="2" t="str">
        <f t="shared" si="134"/>
        <v/>
      </c>
      <c r="AQ473" s="2" t="str">
        <f t="shared" si="145"/>
        <v/>
      </c>
      <c r="AT473" s="2" t="str">
        <f t="shared" si="147"/>
        <v/>
      </c>
      <c r="AU473" s="2" t="str">
        <f t="shared" si="135"/>
        <v/>
      </c>
      <c r="AV473" s="2" t="str">
        <f t="shared" si="136"/>
        <v/>
      </c>
      <c r="AW473" s="2" t="str">
        <f t="shared" si="137"/>
        <v/>
      </c>
      <c r="AX473" s="2" t="str">
        <f t="shared" si="131"/>
        <v/>
      </c>
    </row>
    <row r="474" spans="1:50" x14ac:dyDescent="0.25">
      <c r="A474" s="751">
        <v>466</v>
      </c>
      <c r="B474" s="753"/>
      <c r="C474" s="754"/>
      <c r="D474" s="754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AF474" s="2">
        <f t="shared" si="138"/>
        <v>0</v>
      </c>
      <c r="AG474" s="2" t="str">
        <f t="shared" si="132"/>
        <v/>
      </c>
      <c r="AH474" s="2" t="str">
        <f t="shared" si="133"/>
        <v/>
      </c>
      <c r="AI474" s="2" t="str">
        <f t="shared" si="139"/>
        <v/>
      </c>
      <c r="AJ474" s="2" t="str">
        <f t="shared" si="140"/>
        <v/>
      </c>
      <c r="AK474" s="2" t="e">
        <f t="shared" si="141"/>
        <v>#VALUE!</v>
      </c>
      <c r="AL474" s="2" t="str">
        <f t="shared" si="142"/>
        <v/>
      </c>
      <c r="AM474" s="2" t="str">
        <f t="shared" si="143"/>
        <v/>
      </c>
      <c r="AN474" s="2" t="str">
        <f t="shared" si="144"/>
        <v/>
      </c>
      <c r="AO474" s="2" t="str">
        <f t="shared" si="146"/>
        <v/>
      </c>
      <c r="AP474" s="2" t="str">
        <f t="shared" si="134"/>
        <v/>
      </c>
      <c r="AQ474" s="2" t="str">
        <f t="shared" si="145"/>
        <v/>
      </c>
      <c r="AT474" s="2" t="str">
        <f t="shared" si="147"/>
        <v/>
      </c>
      <c r="AU474" s="2" t="str">
        <f t="shared" si="135"/>
        <v/>
      </c>
      <c r="AV474" s="2" t="str">
        <f t="shared" si="136"/>
        <v/>
      </c>
      <c r="AW474" s="2" t="str">
        <f t="shared" si="137"/>
        <v/>
      </c>
      <c r="AX474" s="2" t="str">
        <f t="shared" ref="AX474:AX537" si="148">IF(AW474="","",_xlfn.RANK.AVG(AW474,AW:AW,1))</f>
        <v/>
      </c>
    </row>
    <row r="475" spans="1:50" x14ac:dyDescent="0.25">
      <c r="A475" s="751">
        <v>467</v>
      </c>
      <c r="B475" s="753"/>
      <c r="C475" s="754"/>
      <c r="D475" s="754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AF475" s="2">
        <f t="shared" si="138"/>
        <v>0</v>
      </c>
      <c r="AG475" s="2" t="str">
        <f t="shared" si="132"/>
        <v/>
      </c>
      <c r="AH475" s="2" t="str">
        <f t="shared" si="133"/>
        <v/>
      </c>
      <c r="AI475" s="2" t="str">
        <f t="shared" si="139"/>
        <v/>
      </c>
      <c r="AJ475" s="2" t="str">
        <f t="shared" si="140"/>
        <v/>
      </c>
      <c r="AK475" s="2" t="e">
        <f t="shared" si="141"/>
        <v>#VALUE!</v>
      </c>
      <c r="AL475" s="2" t="str">
        <f t="shared" si="142"/>
        <v/>
      </c>
      <c r="AM475" s="2" t="str">
        <f t="shared" si="143"/>
        <v/>
      </c>
      <c r="AN475" s="2" t="str">
        <f t="shared" si="144"/>
        <v/>
      </c>
      <c r="AO475" s="2" t="str">
        <f t="shared" si="146"/>
        <v/>
      </c>
      <c r="AP475" s="2" t="str">
        <f t="shared" si="134"/>
        <v/>
      </c>
      <c r="AQ475" s="2" t="str">
        <f t="shared" si="145"/>
        <v/>
      </c>
      <c r="AT475" s="2" t="str">
        <f t="shared" si="147"/>
        <v/>
      </c>
      <c r="AU475" s="2" t="str">
        <f t="shared" si="135"/>
        <v/>
      </c>
      <c r="AV475" s="2" t="str">
        <f t="shared" si="136"/>
        <v/>
      </c>
      <c r="AW475" s="2" t="str">
        <f t="shared" si="137"/>
        <v/>
      </c>
      <c r="AX475" s="2" t="str">
        <f t="shared" si="148"/>
        <v/>
      </c>
    </row>
    <row r="476" spans="1:50" x14ac:dyDescent="0.25">
      <c r="A476" s="751">
        <v>468</v>
      </c>
      <c r="B476" s="753"/>
      <c r="C476" s="754"/>
      <c r="D476" s="754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AF476" s="2">
        <f t="shared" si="138"/>
        <v>0</v>
      </c>
      <c r="AG476" s="2" t="str">
        <f t="shared" si="132"/>
        <v/>
      </c>
      <c r="AH476" s="2" t="str">
        <f t="shared" si="133"/>
        <v/>
      </c>
      <c r="AI476" s="2" t="str">
        <f t="shared" si="139"/>
        <v/>
      </c>
      <c r="AJ476" s="2" t="str">
        <f t="shared" si="140"/>
        <v/>
      </c>
      <c r="AK476" s="2" t="e">
        <f t="shared" si="141"/>
        <v>#VALUE!</v>
      </c>
      <c r="AL476" s="2" t="str">
        <f t="shared" si="142"/>
        <v/>
      </c>
      <c r="AM476" s="2" t="str">
        <f t="shared" si="143"/>
        <v/>
      </c>
      <c r="AN476" s="2" t="str">
        <f t="shared" si="144"/>
        <v/>
      </c>
      <c r="AO476" s="2" t="str">
        <f t="shared" si="146"/>
        <v/>
      </c>
      <c r="AP476" s="2" t="str">
        <f t="shared" si="134"/>
        <v/>
      </c>
      <c r="AQ476" s="2" t="str">
        <f t="shared" si="145"/>
        <v/>
      </c>
      <c r="AT476" s="2" t="str">
        <f t="shared" si="147"/>
        <v/>
      </c>
      <c r="AU476" s="2" t="str">
        <f t="shared" si="135"/>
        <v/>
      </c>
      <c r="AV476" s="2" t="str">
        <f t="shared" si="136"/>
        <v/>
      </c>
      <c r="AW476" s="2" t="str">
        <f t="shared" si="137"/>
        <v/>
      </c>
      <c r="AX476" s="2" t="str">
        <f t="shared" si="148"/>
        <v/>
      </c>
    </row>
    <row r="477" spans="1:50" x14ac:dyDescent="0.25">
      <c r="A477" s="751">
        <v>469</v>
      </c>
      <c r="B477" s="753"/>
      <c r="C477" s="754"/>
      <c r="D477" s="754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AF477" s="2">
        <f t="shared" si="138"/>
        <v>0</v>
      </c>
      <c r="AG477" s="2" t="str">
        <f t="shared" si="132"/>
        <v/>
      </c>
      <c r="AH477" s="2" t="str">
        <f t="shared" si="133"/>
        <v/>
      </c>
      <c r="AI477" s="2" t="str">
        <f t="shared" si="139"/>
        <v/>
      </c>
      <c r="AJ477" s="2" t="str">
        <f t="shared" si="140"/>
        <v/>
      </c>
      <c r="AK477" s="2" t="e">
        <f t="shared" si="141"/>
        <v>#VALUE!</v>
      </c>
      <c r="AL477" s="2" t="str">
        <f t="shared" si="142"/>
        <v/>
      </c>
      <c r="AM477" s="2" t="str">
        <f t="shared" si="143"/>
        <v/>
      </c>
      <c r="AN477" s="2" t="str">
        <f t="shared" si="144"/>
        <v/>
      </c>
      <c r="AO477" s="2" t="str">
        <f t="shared" si="146"/>
        <v/>
      </c>
      <c r="AP477" s="2" t="str">
        <f t="shared" si="134"/>
        <v/>
      </c>
      <c r="AQ477" s="2" t="str">
        <f t="shared" si="145"/>
        <v/>
      </c>
      <c r="AT477" s="2" t="str">
        <f t="shared" si="147"/>
        <v/>
      </c>
      <c r="AU477" s="2" t="str">
        <f t="shared" si="135"/>
        <v/>
      </c>
      <c r="AV477" s="2" t="str">
        <f t="shared" si="136"/>
        <v/>
      </c>
      <c r="AW477" s="2" t="str">
        <f t="shared" si="137"/>
        <v/>
      </c>
      <c r="AX477" s="2" t="str">
        <f t="shared" si="148"/>
        <v/>
      </c>
    </row>
    <row r="478" spans="1:50" x14ac:dyDescent="0.25">
      <c r="A478" s="751">
        <v>470</v>
      </c>
      <c r="B478" s="753"/>
      <c r="C478" s="754"/>
      <c r="D478" s="754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AF478" s="2">
        <f t="shared" si="138"/>
        <v>0</v>
      </c>
      <c r="AG478" s="2" t="str">
        <f t="shared" si="132"/>
        <v/>
      </c>
      <c r="AH478" s="2" t="str">
        <f t="shared" si="133"/>
        <v/>
      </c>
      <c r="AI478" s="2" t="str">
        <f t="shared" si="139"/>
        <v/>
      </c>
      <c r="AJ478" s="2" t="str">
        <f t="shared" si="140"/>
        <v/>
      </c>
      <c r="AK478" s="2" t="e">
        <f t="shared" si="141"/>
        <v>#VALUE!</v>
      </c>
      <c r="AL478" s="2" t="str">
        <f t="shared" si="142"/>
        <v/>
      </c>
      <c r="AM478" s="2" t="str">
        <f t="shared" si="143"/>
        <v/>
      </c>
      <c r="AN478" s="2" t="str">
        <f t="shared" si="144"/>
        <v/>
      </c>
      <c r="AO478" s="2" t="str">
        <f t="shared" si="146"/>
        <v/>
      </c>
      <c r="AP478" s="2" t="str">
        <f t="shared" si="134"/>
        <v/>
      </c>
      <c r="AQ478" s="2" t="str">
        <f t="shared" si="145"/>
        <v/>
      </c>
      <c r="AT478" s="2" t="str">
        <f t="shared" si="147"/>
        <v/>
      </c>
      <c r="AU478" s="2" t="str">
        <f t="shared" si="135"/>
        <v/>
      </c>
      <c r="AV478" s="2" t="str">
        <f t="shared" si="136"/>
        <v/>
      </c>
      <c r="AW478" s="2" t="str">
        <f t="shared" si="137"/>
        <v/>
      </c>
      <c r="AX478" s="2" t="str">
        <f t="shared" si="148"/>
        <v/>
      </c>
    </row>
    <row r="479" spans="1:50" x14ac:dyDescent="0.25">
      <c r="A479" s="751">
        <v>471</v>
      </c>
      <c r="B479" s="753"/>
      <c r="C479" s="754"/>
      <c r="D479" s="754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AF479" s="2">
        <f t="shared" si="138"/>
        <v>0</v>
      </c>
      <c r="AG479" s="2" t="str">
        <f t="shared" si="132"/>
        <v/>
      </c>
      <c r="AH479" s="2" t="str">
        <f t="shared" si="133"/>
        <v/>
      </c>
      <c r="AI479" s="2" t="str">
        <f t="shared" si="139"/>
        <v/>
      </c>
      <c r="AJ479" s="2" t="str">
        <f t="shared" si="140"/>
        <v/>
      </c>
      <c r="AK479" s="2" t="e">
        <f t="shared" si="141"/>
        <v>#VALUE!</v>
      </c>
      <c r="AL479" s="2" t="str">
        <f t="shared" si="142"/>
        <v/>
      </c>
      <c r="AM479" s="2" t="str">
        <f t="shared" si="143"/>
        <v/>
      </c>
      <c r="AN479" s="2" t="str">
        <f t="shared" si="144"/>
        <v/>
      </c>
      <c r="AO479" s="2" t="str">
        <f t="shared" si="146"/>
        <v/>
      </c>
      <c r="AP479" s="2" t="str">
        <f t="shared" si="134"/>
        <v/>
      </c>
      <c r="AQ479" s="2" t="str">
        <f t="shared" si="145"/>
        <v/>
      </c>
      <c r="AT479" s="2" t="str">
        <f t="shared" si="147"/>
        <v/>
      </c>
      <c r="AU479" s="2" t="str">
        <f t="shared" si="135"/>
        <v/>
      </c>
      <c r="AV479" s="2" t="str">
        <f t="shared" si="136"/>
        <v/>
      </c>
      <c r="AW479" s="2" t="str">
        <f t="shared" si="137"/>
        <v/>
      </c>
      <c r="AX479" s="2" t="str">
        <f t="shared" si="148"/>
        <v/>
      </c>
    </row>
    <row r="480" spans="1:50" x14ac:dyDescent="0.25">
      <c r="A480" s="751">
        <v>472</v>
      </c>
      <c r="B480" s="753"/>
      <c r="C480" s="754"/>
      <c r="D480" s="754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AF480" s="2">
        <f t="shared" si="138"/>
        <v>0</v>
      </c>
      <c r="AG480" s="2" t="str">
        <f t="shared" si="132"/>
        <v/>
      </c>
      <c r="AH480" s="2" t="str">
        <f t="shared" si="133"/>
        <v/>
      </c>
      <c r="AI480" s="2" t="str">
        <f t="shared" si="139"/>
        <v/>
      </c>
      <c r="AJ480" s="2" t="str">
        <f t="shared" si="140"/>
        <v/>
      </c>
      <c r="AK480" s="2" t="e">
        <f t="shared" si="141"/>
        <v>#VALUE!</v>
      </c>
      <c r="AL480" s="2" t="str">
        <f t="shared" si="142"/>
        <v/>
      </c>
      <c r="AM480" s="2" t="str">
        <f t="shared" si="143"/>
        <v/>
      </c>
      <c r="AN480" s="2" t="str">
        <f t="shared" si="144"/>
        <v/>
      </c>
      <c r="AO480" s="2" t="str">
        <f t="shared" si="146"/>
        <v/>
      </c>
      <c r="AP480" s="2" t="str">
        <f t="shared" si="134"/>
        <v/>
      </c>
      <c r="AQ480" s="2" t="str">
        <f t="shared" si="145"/>
        <v/>
      </c>
      <c r="AT480" s="2" t="str">
        <f t="shared" si="147"/>
        <v/>
      </c>
      <c r="AU480" s="2" t="str">
        <f t="shared" si="135"/>
        <v/>
      </c>
      <c r="AV480" s="2" t="str">
        <f t="shared" si="136"/>
        <v/>
      </c>
      <c r="AW480" s="2" t="str">
        <f t="shared" si="137"/>
        <v/>
      </c>
      <c r="AX480" s="2" t="str">
        <f t="shared" si="148"/>
        <v/>
      </c>
    </row>
    <row r="481" spans="1:50" x14ac:dyDescent="0.25">
      <c r="A481" s="751">
        <v>473</v>
      </c>
      <c r="B481" s="753"/>
      <c r="C481" s="754"/>
      <c r="D481" s="754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AF481" s="2">
        <f t="shared" si="138"/>
        <v>0</v>
      </c>
      <c r="AG481" s="2" t="str">
        <f t="shared" si="132"/>
        <v/>
      </c>
      <c r="AH481" s="2" t="str">
        <f t="shared" si="133"/>
        <v/>
      </c>
      <c r="AI481" s="2" t="str">
        <f t="shared" si="139"/>
        <v/>
      </c>
      <c r="AJ481" s="2" t="str">
        <f t="shared" si="140"/>
        <v/>
      </c>
      <c r="AK481" s="2" t="e">
        <f t="shared" si="141"/>
        <v>#VALUE!</v>
      </c>
      <c r="AL481" s="2" t="str">
        <f t="shared" si="142"/>
        <v/>
      </c>
      <c r="AM481" s="2" t="str">
        <f t="shared" si="143"/>
        <v/>
      </c>
      <c r="AN481" s="2" t="str">
        <f t="shared" si="144"/>
        <v/>
      </c>
      <c r="AO481" s="2" t="str">
        <f t="shared" si="146"/>
        <v/>
      </c>
      <c r="AP481" s="2" t="str">
        <f t="shared" si="134"/>
        <v/>
      </c>
      <c r="AQ481" s="2" t="str">
        <f t="shared" si="145"/>
        <v/>
      </c>
      <c r="AT481" s="2" t="str">
        <f t="shared" si="147"/>
        <v/>
      </c>
      <c r="AU481" s="2" t="str">
        <f t="shared" si="135"/>
        <v/>
      </c>
      <c r="AV481" s="2" t="str">
        <f t="shared" si="136"/>
        <v/>
      </c>
      <c r="AW481" s="2" t="str">
        <f t="shared" si="137"/>
        <v/>
      </c>
      <c r="AX481" s="2" t="str">
        <f t="shared" si="148"/>
        <v/>
      </c>
    </row>
    <row r="482" spans="1:50" x14ac:dyDescent="0.25">
      <c r="A482" s="751">
        <v>474</v>
      </c>
      <c r="B482" s="753"/>
      <c r="C482" s="754"/>
      <c r="D482" s="754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AF482" s="2">
        <f t="shared" si="138"/>
        <v>0</v>
      </c>
      <c r="AG482" s="2" t="str">
        <f t="shared" si="132"/>
        <v/>
      </c>
      <c r="AH482" s="2" t="str">
        <f t="shared" si="133"/>
        <v/>
      </c>
      <c r="AI482" s="2" t="str">
        <f t="shared" si="139"/>
        <v/>
      </c>
      <c r="AJ482" s="2" t="str">
        <f t="shared" si="140"/>
        <v/>
      </c>
      <c r="AK482" s="2" t="e">
        <f t="shared" si="141"/>
        <v>#VALUE!</v>
      </c>
      <c r="AL482" s="2" t="str">
        <f t="shared" si="142"/>
        <v/>
      </c>
      <c r="AM482" s="2" t="str">
        <f t="shared" si="143"/>
        <v/>
      </c>
      <c r="AN482" s="2" t="str">
        <f t="shared" si="144"/>
        <v/>
      </c>
      <c r="AO482" s="2" t="str">
        <f t="shared" si="146"/>
        <v/>
      </c>
      <c r="AP482" s="2" t="str">
        <f t="shared" si="134"/>
        <v/>
      </c>
      <c r="AQ482" s="2" t="str">
        <f t="shared" si="145"/>
        <v/>
      </c>
      <c r="AT482" s="2" t="str">
        <f t="shared" si="147"/>
        <v/>
      </c>
      <c r="AU482" s="2" t="str">
        <f t="shared" si="135"/>
        <v/>
      </c>
      <c r="AV482" s="2" t="str">
        <f t="shared" si="136"/>
        <v/>
      </c>
      <c r="AW482" s="2" t="str">
        <f t="shared" si="137"/>
        <v/>
      </c>
      <c r="AX482" s="2" t="str">
        <f t="shared" si="148"/>
        <v/>
      </c>
    </row>
    <row r="483" spans="1:50" x14ac:dyDescent="0.25">
      <c r="A483" s="751">
        <v>475</v>
      </c>
      <c r="B483" s="753"/>
      <c r="C483" s="754"/>
      <c r="D483" s="754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AF483" s="2">
        <f t="shared" si="138"/>
        <v>0</v>
      </c>
      <c r="AG483" s="2" t="str">
        <f t="shared" si="132"/>
        <v/>
      </c>
      <c r="AH483" s="2" t="str">
        <f t="shared" si="133"/>
        <v/>
      </c>
      <c r="AI483" s="2" t="str">
        <f t="shared" si="139"/>
        <v/>
      </c>
      <c r="AJ483" s="2" t="str">
        <f t="shared" si="140"/>
        <v/>
      </c>
      <c r="AK483" s="2" t="e">
        <f t="shared" si="141"/>
        <v>#VALUE!</v>
      </c>
      <c r="AL483" s="2" t="str">
        <f t="shared" si="142"/>
        <v/>
      </c>
      <c r="AM483" s="2" t="str">
        <f t="shared" si="143"/>
        <v/>
      </c>
      <c r="AN483" s="2" t="str">
        <f t="shared" si="144"/>
        <v/>
      </c>
      <c r="AO483" s="2" t="str">
        <f t="shared" si="146"/>
        <v/>
      </c>
      <c r="AP483" s="2" t="str">
        <f t="shared" si="134"/>
        <v/>
      </c>
      <c r="AQ483" s="2" t="str">
        <f t="shared" si="145"/>
        <v/>
      </c>
      <c r="AT483" s="2" t="str">
        <f t="shared" si="147"/>
        <v/>
      </c>
      <c r="AU483" s="2" t="str">
        <f t="shared" si="135"/>
        <v/>
      </c>
      <c r="AV483" s="2" t="str">
        <f t="shared" si="136"/>
        <v/>
      </c>
      <c r="AW483" s="2" t="str">
        <f t="shared" si="137"/>
        <v/>
      </c>
      <c r="AX483" s="2" t="str">
        <f t="shared" si="148"/>
        <v/>
      </c>
    </row>
    <row r="484" spans="1:50" x14ac:dyDescent="0.25">
      <c r="A484" s="751">
        <v>476</v>
      </c>
      <c r="B484" s="753"/>
      <c r="C484" s="754"/>
      <c r="D484" s="754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AF484" s="2">
        <f t="shared" si="138"/>
        <v>0</v>
      </c>
      <c r="AG484" s="2" t="str">
        <f t="shared" si="132"/>
        <v/>
      </c>
      <c r="AH484" s="2" t="str">
        <f t="shared" si="133"/>
        <v/>
      </c>
      <c r="AI484" s="2" t="str">
        <f t="shared" si="139"/>
        <v/>
      </c>
      <c r="AJ484" s="2" t="str">
        <f t="shared" si="140"/>
        <v/>
      </c>
      <c r="AK484" s="2" t="e">
        <f t="shared" si="141"/>
        <v>#VALUE!</v>
      </c>
      <c r="AL484" s="2" t="str">
        <f t="shared" si="142"/>
        <v/>
      </c>
      <c r="AM484" s="2" t="str">
        <f t="shared" si="143"/>
        <v/>
      </c>
      <c r="AN484" s="2" t="str">
        <f t="shared" si="144"/>
        <v/>
      </c>
      <c r="AO484" s="2" t="str">
        <f t="shared" si="146"/>
        <v/>
      </c>
      <c r="AP484" s="2" t="str">
        <f t="shared" si="134"/>
        <v/>
      </c>
      <c r="AQ484" s="2" t="str">
        <f t="shared" si="145"/>
        <v/>
      </c>
      <c r="AT484" s="2" t="str">
        <f t="shared" si="147"/>
        <v/>
      </c>
      <c r="AU484" s="2" t="str">
        <f t="shared" si="135"/>
        <v/>
      </c>
      <c r="AV484" s="2" t="str">
        <f t="shared" si="136"/>
        <v/>
      </c>
      <c r="AW484" s="2" t="str">
        <f t="shared" si="137"/>
        <v/>
      </c>
      <c r="AX484" s="2" t="str">
        <f t="shared" si="148"/>
        <v/>
      </c>
    </row>
    <row r="485" spans="1:50" x14ac:dyDescent="0.25">
      <c r="A485" s="751">
        <v>477</v>
      </c>
      <c r="B485" s="753"/>
      <c r="C485" s="754"/>
      <c r="D485" s="754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AF485" s="2">
        <f t="shared" si="138"/>
        <v>0</v>
      </c>
      <c r="AG485" s="2" t="str">
        <f t="shared" si="132"/>
        <v/>
      </c>
      <c r="AH485" s="2" t="str">
        <f t="shared" si="133"/>
        <v/>
      </c>
      <c r="AI485" s="2" t="str">
        <f t="shared" si="139"/>
        <v/>
      </c>
      <c r="AJ485" s="2" t="str">
        <f t="shared" si="140"/>
        <v/>
      </c>
      <c r="AK485" s="2" t="e">
        <f t="shared" si="141"/>
        <v>#VALUE!</v>
      </c>
      <c r="AL485" s="2" t="str">
        <f t="shared" si="142"/>
        <v/>
      </c>
      <c r="AM485" s="2" t="str">
        <f t="shared" si="143"/>
        <v/>
      </c>
      <c r="AN485" s="2" t="str">
        <f t="shared" si="144"/>
        <v/>
      </c>
      <c r="AO485" s="2" t="str">
        <f t="shared" si="146"/>
        <v/>
      </c>
      <c r="AP485" s="2" t="str">
        <f t="shared" si="134"/>
        <v/>
      </c>
      <c r="AQ485" s="2" t="str">
        <f t="shared" si="145"/>
        <v/>
      </c>
      <c r="AT485" s="2" t="str">
        <f t="shared" si="147"/>
        <v/>
      </c>
      <c r="AU485" s="2" t="str">
        <f t="shared" si="135"/>
        <v/>
      </c>
      <c r="AV485" s="2" t="str">
        <f t="shared" si="136"/>
        <v/>
      </c>
      <c r="AW485" s="2" t="str">
        <f t="shared" si="137"/>
        <v/>
      </c>
      <c r="AX485" s="2" t="str">
        <f t="shared" si="148"/>
        <v/>
      </c>
    </row>
    <row r="486" spans="1:50" x14ac:dyDescent="0.25">
      <c r="A486" s="751">
        <v>478</v>
      </c>
      <c r="B486" s="753"/>
      <c r="C486" s="754"/>
      <c r="D486" s="754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AF486" s="2">
        <f t="shared" si="138"/>
        <v>0</v>
      </c>
      <c r="AG486" s="2" t="str">
        <f t="shared" si="132"/>
        <v/>
      </c>
      <c r="AH486" s="2" t="str">
        <f t="shared" si="133"/>
        <v/>
      </c>
      <c r="AI486" s="2" t="str">
        <f t="shared" si="139"/>
        <v/>
      </c>
      <c r="AJ486" s="2" t="str">
        <f t="shared" si="140"/>
        <v/>
      </c>
      <c r="AK486" s="2" t="e">
        <f t="shared" si="141"/>
        <v>#VALUE!</v>
      </c>
      <c r="AL486" s="2" t="str">
        <f t="shared" si="142"/>
        <v/>
      </c>
      <c r="AM486" s="2" t="str">
        <f t="shared" si="143"/>
        <v/>
      </c>
      <c r="AN486" s="2" t="str">
        <f t="shared" si="144"/>
        <v/>
      </c>
      <c r="AO486" s="2" t="str">
        <f t="shared" si="146"/>
        <v/>
      </c>
      <c r="AP486" s="2" t="str">
        <f t="shared" si="134"/>
        <v/>
      </c>
      <c r="AQ486" s="2" t="str">
        <f t="shared" si="145"/>
        <v/>
      </c>
      <c r="AT486" s="2" t="str">
        <f t="shared" si="147"/>
        <v/>
      </c>
      <c r="AU486" s="2" t="str">
        <f t="shared" si="135"/>
        <v/>
      </c>
      <c r="AV486" s="2" t="str">
        <f t="shared" si="136"/>
        <v/>
      </c>
      <c r="AW486" s="2" t="str">
        <f t="shared" si="137"/>
        <v/>
      </c>
      <c r="AX486" s="2" t="str">
        <f t="shared" si="148"/>
        <v/>
      </c>
    </row>
    <row r="487" spans="1:50" x14ac:dyDescent="0.25">
      <c r="A487" s="751">
        <v>479</v>
      </c>
      <c r="B487" s="753"/>
      <c r="C487" s="754"/>
      <c r="D487" s="754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AF487" s="2">
        <f t="shared" si="138"/>
        <v>0</v>
      </c>
      <c r="AG487" s="2" t="str">
        <f t="shared" si="132"/>
        <v/>
      </c>
      <c r="AH487" s="2" t="str">
        <f t="shared" si="133"/>
        <v/>
      </c>
      <c r="AI487" s="2" t="str">
        <f t="shared" si="139"/>
        <v/>
      </c>
      <c r="AJ487" s="2" t="str">
        <f t="shared" si="140"/>
        <v/>
      </c>
      <c r="AK487" s="2" t="e">
        <f t="shared" si="141"/>
        <v>#VALUE!</v>
      </c>
      <c r="AL487" s="2" t="str">
        <f t="shared" si="142"/>
        <v/>
      </c>
      <c r="AM487" s="2" t="str">
        <f t="shared" si="143"/>
        <v/>
      </c>
      <c r="AN487" s="2" t="str">
        <f t="shared" si="144"/>
        <v/>
      </c>
      <c r="AO487" s="2" t="str">
        <f t="shared" si="146"/>
        <v/>
      </c>
      <c r="AP487" s="2" t="str">
        <f t="shared" si="134"/>
        <v/>
      </c>
      <c r="AQ487" s="2" t="str">
        <f t="shared" si="145"/>
        <v/>
      </c>
      <c r="AT487" s="2" t="str">
        <f t="shared" si="147"/>
        <v/>
      </c>
      <c r="AU487" s="2" t="str">
        <f t="shared" si="135"/>
        <v/>
      </c>
      <c r="AV487" s="2" t="str">
        <f t="shared" si="136"/>
        <v/>
      </c>
      <c r="AW487" s="2" t="str">
        <f t="shared" si="137"/>
        <v/>
      </c>
      <c r="AX487" s="2" t="str">
        <f t="shared" si="148"/>
        <v/>
      </c>
    </row>
    <row r="488" spans="1:50" x14ac:dyDescent="0.25">
      <c r="A488" s="751">
        <v>480</v>
      </c>
      <c r="B488" s="753"/>
      <c r="C488" s="754"/>
      <c r="D488" s="754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AF488" s="2">
        <f t="shared" si="138"/>
        <v>0</v>
      </c>
      <c r="AG488" s="2" t="str">
        <f t="shared" si="132"/>
        <v/>
      </c>
      <c r="AH488" s="2" t="str">
        <f t="shared" si="133"/>
        <v/>
      </c>
      <c r="AI488" s="2" t="str">
        <f t="shared" si="139"/>
        <v/>
      </c>
      <c r="AJ488" s="2" t="str">
        <f t="shared" si="140"/>
        <v/>
      </c>
      <c r="AK488" s="2" t="e">
        <f t="shared" si="141"/>
        <v>#VALUE!</v>
      </c>
      <c r="AL488" s="2" t="str">
        <f t="shared" si="142"/>
        <v/>
      </c>
      <c r="AM488" s="2" t="str">
        <f t="shared" si="143"/>
        <v/>
      </c>
      <c r="AN488" s="2" t="str">
        <f t="shared" si="144"/>
        <v/>
      </c>
      <c r="AO488" s="2" t="str">
        <f t="shared" si="146"/>
        <v/>
      </c>
      <c r="AP488" s="2" t="str">
        <f t="shared" si="134"/>
        <v/>
      </c>
      <c r="AQ488" s="2" t="str">
        <f t="shared" si="145"/>
        <v/>
      </c>
      <c r="AT488" s="2" t="str">
        <f t="shared" si="147"/>
        <v/>
      </c>
      <c r="AU488" s="2" t="str">
        <f t="shared" si="135"/>
        <v/>
      </c>
      <c r="AV488" s="2" t="str">
        <f t="shared" si="136"/>
        <v/>
      </c>
      <c r="AW488" s="2" t="str">
        <f t="shared" si="137"/>
        <v/>
      </c>
      <c r="AX488" s="2" t="str">
        <f t="shared" si="148"/>
        <v/>
      </c>
    </row>
    <row r="489" spans="1:50" x14ac:dyDescent="0.25">
      <c r="A489" s="751">
        <v>481</v>
      </c>
      <c r="B489" s="753"/>
      <c r="C489" s="754"/>
      <c r="D489" s="754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AF489" s="2">
        <f t="shared" si="138"/>
        <v>0</v>
      </c>
      <c r="AG489" s="2" t="str">
        <f t="shared" si="132"/>
        <v/>
      </c>
      <c r="AH489" s="2" t="str">
        <f t="shared" si="133"/>
        <v/>
      </c>
      <c r="AI489" s="2" t="str">
        <f t="shared" si="139"/>
        <v/>
      </c>
      <c r="AJ489" s="2" t="str">
        <f t="shared" si="140"/>
        <v/>
      </c>
      <c r="AK489" s="2" t="e">
        <f t="shared" si="141"/>
        <v>#VALUE!</v>
      </c>
      <c r="AL489" s="2" t="str">
        <f t="shared" si="142"/>
        <v/>
      </c>
      <c r="AM489" s="2" t="str">
        <f t="shared" si="143"/>
        <v/>
      </c>
      <c r="AN489" s="2" t="str">
        <f t="shared" si="144"/>
        <v/>
      </c>
      <c r="AO489" s="2" t="str">
        <f t="shared" si="146"/>
        <v/>
      </c>
      <c r="AP489" s="2" t="str">
        <f t="shared" si="134"/>
        <v/>
      </c>
      <c r="AQ489" s="2" t="str">
        <f t="shared" si="145"/>
        <v/>
      </c>
      <c r="AT489" s="2" t="str">
        <f t="shared" si="147"/>
        <v/>
      </c>
      <c r="AU489" s="2" t="str">
        <f t="shared" si="135"/>
        <v/>
      </c>
      <c r="AV489" s="2" t="str">
        <f t="shared" si="136"/>
        <v/>
      </c>
      <c r="AW489" s="2" t="str">
        <f t="shared" si="137"/>
        <v/>
      </c>
      <c r="AX489" s="2" t="str">
        <f t="shared" si="148"/>
        <v/>
      </c>
    </row>
    <row r="490" spans="1:50" x14ac:dyDescent="0.25">
      <c r="A490" s="751">
        <v>482</v>
      </c>
      <c r="B490" s="753"/>
      <c r="C490" s="754"/>
      <c r="D490" s="754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AF490" s="2">
        <f t="shared" si="138"/>
        <v>0</v>
      </c>
      <c r="AG490" s="2" t="str">
        <f t="shared" si="132"/>
        <v/>
      </c>
      <c r="AH490" s="2" t="str">
        <f t="shared" si="133"/>
        <v/>
      </c>
      <c r="AI490" s="2" t="str">
        <f t="shared" si="139"/>
        <v/>
      </c>
      <c r="AJ490" s="2" t="str">
        <f t="shared" si="140"/>
        <v/>
      </c>
      <c r="AK490" s="2" t="e">
        <f t="shared" si="141"/>
        <v>#VALUE!</v>
      </c>
      <c r="AL490" s="2" t="str">
        <f t="shared" si="142"/>
        <v/>
      </c>
      <c r="AM490" s="2" t="str">
        <f t="shared" si="143"/>
        <v/>
      </c>
      <c r="AN490" s="2" t="str">
        <f t="shared" si="144"/>
        <v/>
      </c>
      <c r="AO490" s="2" t="str">
        <f t="shared" si="146"/>
        <v/>
      </c>
      <c r="AP490" s="2" t="str">
        <f t="shared" si="134"/>
        <v/>
      </c>
      <c r="AQ490" s="2" t="str">
        <f t="shared" si="145"/>
        <v/>
      </c>
      <c r="AT490" s="2" t="str">
        <f t="shared" si="147"/>
        <v/>
      </c>
      <c r="AU490" s="2" t="str">
        <f t="shared" si="135"/>
        <v/>
      </c>
      <c r="AV490" s="2" t="str">
        <f t="shared" si="136"/>
        <v/>
      </c>
      <c r="AW490" s="2" t="str">
        <f t="shared" si="137"/>
        <v/>
      </c>
      <c r="AX490" s="2" t="str">
        <f t="shared" si="148"/>
        <v/>
      </c>
    </row>
    <row r="491" spans="1:50" x14ac:dyDescent="0.25">
      <c r="A491" s="751">
        <v>483</v>
      </c>
      <c r="B491" s="753"/>
      <c r="C491" s="754"/>
      <c r="D491" s="754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AF491" s="2">
        <f t="shared" si="138"/>
        <v>0</v>
      </c>
      <c r="AG491" s="2" t="str">
        <f t="shared" si="132"/>
        <v/>
      </c>
      <c r="AH491" s="2" t="str">
        <f t="shared" si="133"/>
        <v/>
      </c>
      <c r="AI491" s="2" t="str">
        <f t="shared" si="139"/>
        <v/>
      </c>
      <c r="AJ491" s="2" t="str">
        <f t="shared" si="140"/>
        <v/>
      </c>
      <c r="AK491" s="2" t="e">
        <f t="shared" si="141"/>
        <v>#VALUE!</v>
      </c>
      <c r="AL491" s="2" t="str">
        <f t="shared" si="142"/>
        <v/>
      </c>
      <c r="AM491" s="2" t="str">
        <f t="shared" si="143"/>
        <v/>
      </c>
      <c r="AN491" s="2" t="str">
        <f t="shared" si="144"/>
        <v/>
      </c>
      <c r="AO491" s="2" t="str">
        <f t="shared" si="146"/>
        <v/>
      </c>
      <c r="AP491" s="2" t="str">
        <f t="shared" si="134"/>
        <v/>
      </c>
      <c r="AQ491" s="2" t="str">
        <f t="shared" si="145"/>
        <v/>
      </c>
      <c r="AT491" s="2" t="str">
        <f t="shared" si="147"/>
        <v/>
      </c>
      <c r="AU491" s="2" t="str">
        <f t="shared" si="135"/>
        <v/>
      </c>
      <c r="AV491" s="2" t="str">
        <f t="shared" si="136"/>
        <v/>
      </c>
      <c r="AW491" s="2" t="str">
        <f t="shared" si="137"/>
        <v/>
      </c>
      <c r="AX491" s="2" t="str">
        <f t="shared" si="148"/>
        <v/>
      </c>
    </row>
    <row r="492" spans="1:50" x14ac:dyDescent="0.25">
      <c r="A492" s="751">
        <v>484</v>
      </c>
      <c r="B492" s="753"/>
      <c r="C492" s="754"/>
      <c r="D492" s="754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AF492" s="2">
        <f t="shared" si="138"/>
        <v>0</v>
      </c>
      <c r="AG492" s="2" t="str">
        <f t="shared" si="132"/>
        <v/>
      </c>
      <c r="AH492" s="2" t="str">
        <f t="shared" si="133"/>
        <v/>
      </c>
      <c r="AI492" s="2" t="str">
        <f t="shared" si="139"/>
        <v/>
      </c>
      <c r="AJ492" s="2" t="str">
        <f t="shared" si="140"/>
        <v/>
      </c>
      <c r="AK492" s="2" t="e">
        <f t="shared" si="141"/>
        <v>#VALUE!</v>
      </c>
      <c r="AL492" s="2" t="str">
        <f t="shared" si="142"/>
        <v/>
      </c>
      <c r="AM492" s="2" t="str">
        <f t="shared" si="143"/>
        <v/>
      </c>
      <c r="AN492" s="2" t="str">
        <f t="shared" si="144"/>
        <v/>
      </c>
      <c r="AO492" s="2" t="str">
        <f t="shared" si="146"/>
        <v/>
      </c>
      <c r="AP492" s="2" t="str">
        <f t="shared" si="134"/>
        <v/>
      </c>
      <c r="AQ492" s="2" t="str">
        <f t="shared" si="145"/>
        <v/>
      </c>
      <c r="AT492" s="2" t="str">
        <f t="shared" si="147"/>
        <v/>
      </c>
      <c r="AU492" s="2" t="str">
        <f t="shared" si="135"/>
        <v/>
      </c>
      <c r="AV492" s="2" t="str">
        <f t="shared" si="136"/>
        <v/>
      </c>
      <c r="AW492" s="2" t="str">
        <f t="shared" si="137"/>
        <v/>
      </c>
      <c r="AX492" s="2" t="str">
        <f t="shared" si="148"/>
        <v/>
      </c>
    </row>
    <row r="493" spans="1:50" x14ac:dyDescent="0.25">
      <c r="A493" s="751">
        <v>485</v>
      </c>
      <c r="B493" s="753"/>
      <c r="C493" s="754"/>
      <c r="D493" s="754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AF493" s="2">
        <f t="shared" si="138"/>
        <v>0</v>
      </c>
      <c r="AG493" s="2" t="str">
        <f t="shared" si="132"/>
        <v/>
      </c>
      <c r="AH493" s="2" t="str">
        <f t="shared" si="133"/>
        <v/>
      </c>
      <c r="AI493" s="2" t="str">
        <f t="shared" si="139"/>
        <v/>
      </c>
      <c r="AJ493" s="2" t="str">
        <f t="shared" si="140"/>
        <v/>
      </c>
      <c r="AK493" s="2" t="e">
        <f t="shared" si="141"/>
        <v>#VALUE!</v>
      </c>
      <c r="AL493" s="2" t="str">
        <f t="shared" si="142"/>
        <v/>
      </c>
      <c r="AM493" s="2" t="str">
        <f t="shared" si="143"/>
        <v/>
      </c>
      <c r="AN493" s="2" t="str">
        <f t="shared" si="144"/>
        <v/>
      </c>
      <c r="AO493" s="2" t="str">
        <f t="shared" si="146"/>
        <v/>
      </c>
      <c r="AP493" s="2" t="str">
        <f t="shared" si="134"/>
        <v/>
      </c>
      <c r="AQ493" s="2" t="str">
        <f t="shared" si="145"/>
        <v/>
      </c>
      <c r="AT493" s="2" t="str">
        <f t="shared" si="147"/>
        <v/>
      </c>
      <c r="AU493" s="2" t="str">
        <f t="shared" si="135"/>
        <v/>
      </c>
      <c r="AV493" s="2" t="str">
        <f t="shared" si="136"/>
        <v/>
      </c>
      <c r="AW493" s="2" t="str">
        <f t="shared" si="137"/>
        <v/>
      </c>
      <c r="AX493" s="2" t="str">
        <f t="shared" si="148"/>
        <v/>
      </c>
    </row>
    <row r="494" spans="1:50" x14ac:dyDescent="0.25">
      <c r="A494" s="751">
        <v>486</v>
      </c>
      <c r="B494" s="753"/>
      <c r="C494" s="754"/>
      <c r="D494" s="754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AF494" s="2">
        <f t="shared" si="138"/>
        <v>0</v>
      </c>
      <c r="AG494" s="2" t="str">
        <f t="shared" si="132"/>
        <v/>
      </c>
      <c r="AH494" s="2" t="str">
        <f t="shared" si="133"/>
        <v/>
      </c>
      <c r="AI494" s="2" t="str">
        <f t="shared" si="139"/>
        <v/>
      </c>
      <c r="AJ494" s="2" t="str">
        <f t="shared" si="140"/>
        <v/>
      </c>
      <c r="AK494" s="2" t="e">
        <f t="shared" si="141"/>
        <v>#VALUE!</v>
      </c>
      <c r="AL494" s="2" t="str">
        <f t="shared" si="142"/>
        <v/>
      </c>
      <c r="AM494" s="2" t="str">
        <f t="shared" si="143"/>
        <v/>
      </c>
      <c r="AN494" s="2" t="str">
        <f t="shared" si="144"/>
        <v/>
      </c>
      <c r="AO494" s="2" t="str">
        <f t="shared" si="146"/>
        <v/>
      </c>
      <c r="AP494" s="2" t="str">
        <f t="shared" si="134"/>
        <v/>
      </c>
      <c r="AQ494" s="2" t="str">
        <f t="shared" si="145"/>
        <v/>
      </c>
      <c r="AT494" s="2" t="str">
        <f t="shared" si="147"/>
        <v/>
      </c>
      <c r="AU494" s="2" t="str">
        <f t="shared" si="135"/>
        <v/>
      </c>
      <c r="AV494" s="2" t="str">
        <f t="shared" si="136"/>
        <v/>
      </c>
      <c r="AW494" s="2" t="str">
        <f t="shared" si="137"/>
        <v/>
      </c>
      <c r="AX494" s="2" t="str">
        <f t="shared" si="148"/>
        <v/>
      </c>
    </row>
    <row r="495" spans="1:50" x14ac:dyDescent="0.25">
      <c r="A495" s="751">
        <v>487</v>
      </c>
      <c r="B495" s="753"/>
      <c r="C495" s="754"/>
      <c r="D495" s="754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AF495" s="2">
        <f t="shared" si="138"/>
        <v>0</v>
      </c>
      <c r="AG495" s="2" t="str">
        <f t="shared" si="132"/>
        <v/>
      </c>
      <c r="AH495" s="2" t="str">
        <f t="shared" si="133"/>
        <v/>
      </c>
      <c r="AI495" s="2" t="str">
        <f t="shared" si="139"/>
        <v/>
      </c>
      <c r="AJ495" s="2" t="str">
        <f t="shared" si="140"/>
        <v/>
      </c>
      <c r="AK495" s="2" t="e">
        <f t="shared" si="141"/>
        <v>#VALUE!</v>
      </c>
      <c r="AL495" s="2" t="str">
        <f t="shared" si="142"/>
        <v/>
      </c>
      <c r="AM495" s="2" t="str">
        <f t="shared" si="143"/>
        <v/>
      </c>
      <c r="AN495" s="2" t="str">
        <f t="shared" si="144"/>
        <v/>
      </c>
      <c r="AO495" s="2" t="str">
        <f t="shared" si="146"/>
        <v/>
      </c>
      <c r="AP495" s="2" t="str">
        <f t="shared" si="134"/>
        <v/>
      </c>
      <c r="AQ495" s="2" t="str">
        <f t="shared" si="145"/>
        <v/>
      </c>
      <c r="AT495" s="2" t="str">
        <f t="shared" si="147"/>
        <v/>
      </c>
      <c r="AU495" s="2" t="str">
        <f t="shared" si="135"/>
        <v/>
      </c>
      <c r="AV495" s="2" t="str">
        <f t="shared" si="136"/>
        <v/>
      </c>
      <c r="AW495" s="2" t="str">
        <f t="shared" si="137"/>
        <v/>
      </c>
      <c r="AX495" s="2" t="str">
        <f t="shared" si="148"/>
        <v/>
      </c>
    </row>
    <row r="496" spans="1:50" x14ac:dyDescent="0.25">
      <c r="A496" s="751">
        <v>488</v>
      </c>
      <c r="B496" s="753"/>
      <c r="C496" s="754"/>
      <c r="D496" s="754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AF496" s="2">
        <f t="shared" si="138"/>
        <v>0</v>
      </c>
      <c r="AG496" s="2" t="str">
        <f t="shared" si="132"/>
        <v/>
      </c>
      <c r="AH496" s="2" t="str">
        <f t="shared" si="133"/>
        <v/>
      </c>
      <c r="AI496" s="2" t="str">
        <f t="shared" si="139"/>
        <v/>
      </c>
      <c r="AJ496" s="2" t="str">
        <f t="shared" si="140"/>
        <v/>
      </c>
      <c r="AK496" s="2" t="e">
        <f t="shared" si="141"/>
        <v>#VALUE!</v>
      </c>
      <c r="AL496" s="2" t="str">
        <f t="shared" si="142"/>
        <v/>
      </c>
      <c r="AM496" s="2" t="str">
        <f t="shared" si="143"/>
        <v/>
      </c>
      <c r="AN496" s="2" t="str">
        <f t="shared" si="144"/>
        <v/>
      </c>
      <c r="AO496" s="2" t="str">
        <f t="shared" si="146"/>
        <v/>
      </c>
      <c r="AP496" s="2" t="str">
        <f t="shared" si="134"/>
        <v/>
      </c>
      <c r="AQ496" s="2" t="str">
        <f t="shared" si="145"/>
        <v/>
      </c>
      <c r="AT496" s="2" t="str">
        <f t="shared" si="147"/>
        <v/>
      </c>
      <c r="AU496" s="2" t="str">
        <f t="shared" si="135"/>
        <v/>
      </c>
      <c r="AV496" s="2" t="str">
        <f t="shared" si="136"/>
        <v/>
      </c>
      <c r="AW496" s="2" t="str">
        <f t="shared" si="137"/>
        <v/>
      </c>
      <c r="AX496" s="2" t="str">
        <f t="shared" si="148"/>
        <v/>
      </c>
    </row>
    <row r="497" spans="1:50" x14ac:dyDescent="0.25">
      <c r="A497" s="751">
        <v>489</v>
      </c>
      <c r="B497" s="753"/>
      <c r="C497" s="754"/>
      <c r="D497" s="754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AF497" s="2">
        <f t="shared" si="138"/>
        <v>0</v>
      </c>
      <c r="AG497" s="2" t="str">
        <f t="shared" si="132"/>
        <v/>
      </c>
      <c r="AH497" s="2" t="str">
        <f t="shared" si="133"/>
        <v/>
      </c>
      <c r="AI497" s="2" t="str">
        <f t="shared" si="139"/>
        <v/>
      </c>
      <c r="AJ497" s="2" t="str">
        <f t="shared" si="140"/>
        <v/>
      </c>
      <c r="AK497" s="2" t="e">
        <f t="shared" si="141"/>
        <v>#VALUE!</v>
      </c>
      <c r="AL497" s="2" t="str">
        <f t="shared" si="142"/>
        <v/>
      </c>
      <c r="AM497" s="2" t="str">
        <f t="shared" si="143"/>
        <v/>
      </c>
      <c r="AN497" s="2" t="str">
        <f t="shared" si="144"/>
        <v/>
      </c>
      <c r="AO497" s="2" t="str">
        <f t="shared" si="146"/>
        <v/>
      </c>
      <c r="AP497" s="2" t="str">
        <f t="shared" si="134"/>
        <v/>
      </c>
      <c r="AQ497" s="2" t="str">
        <f t="shared" si="145"/>
        <v/>
      </c>
      <c r="AT497" s="2" t="str">
        <f t="shared" si="147"/>
        <v/>
      </c>
      <c r="AU497" s="2" t="str">
        <f t="shared" si="135"/>
        <v/>
      </c>
      <c r="AV497" s="2" t="str">
        <f t="shared" si="136"/>
        <v/>
      </c>
      <c r="AW497" s="2" t="str">
        <f t="shared" si="137"/>
        <v/>
      </c>
      <c r="AX497" s="2" t="str">
        <f t="shared" si="148"/>
        <v/>
      </c>
    </row>
    <row r="498" spans="1:50" x14ac:dyDescent="0.25">
      <c r="A498" s="751">
        <v>490</v>
      </c>
      <c r="B498" s="753"/>
      <c r="C498" s="754"/>
      <c r="D498" s="754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AF498" s="2">
        <f t="shared" si="138"/>
        <v>0</v>
      </c>
      <c r="AG498" s="2" t="str">
        <f t="shared" si="132"/>
        <v/>
      </c>
      <c r="AH498" s="2" t="str">
        <f t="shared" si="133"/>
        <v/>
      </c>
      <c r="AI498" s="2" t="str">
        <f t="shared" si="139"/>
        <v/>
      </c>
      <c r="AJ498" s="2" t="str">
        <f t="shared" si="140"/>
        <v/>
      </c>
      <c r="AK498" s="2" t="e">
        <f t="shared" si="141"/>
        <v>#VALUE!</v>
      </c>
      <c r="AL498" s="2" t="str">
        <f t="shared" si="142"/>
        <v/>
      </c>
      <c r="AM498" s="2" t="str">
        <f t="shared" si="143"/>
        <v/>
      </c>
      <c r="AN498" s="2" t="str">
        <f t="shared" si="144"/>
        <v/>
      </c>
      <c r="AO498" s="2" t="str">
        <f t="shared" si="146"/>
        <v/>
      </c>
      <c r="AP498" s="2" t="str">
        <f t="shared" si="134"/>
        <v/>
      </c>
      <c r="AQ498" s="2" t="str">
        <f t="shared" si="145"/>
        <v/>
      </c>
      <c r="AT498" s="2" t="str">
        <f t="shared" si="147"/>
        <v/>
      </c>
      <c r="AU498" s="2" t="str">
        <f t="shared" si="135"/>
        <v/>
      </c>
      <c r="AV498" s="2" t="str">
        <f t="shared" si="136"/>
        <v/>
      </c>
      <c r="AW498" s="2" t="str">
        <f t="shared" si="137"/>
        <v/>
      </c>
      <c r="AX498" s="2" t="str">
        <f t="shared" si="148"/>
        <v/>
      </c>
    </row>
    <row r="499" spans="1:50" x14ac:dyDescent="0.25">
      <c r="A499" s="751">
        <v>491</v>
      </c>
      <c r="B499" s="753"/>
      <c r="C499" s="754"/>
      <c r="D499" s="754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AF499" s="2">
        <f t="shared" si="138"/>
        <v>0</v>
      </c>
      <c r="AG499" s="2" t="str">
        <f t="shared" si="132"/>
        <v/>
      </c>
      <c r="AH499" s="2" t="str">
        <f t="shared" si="133"/>
        <v/>
      </c>
      <c r="AI499" s="2" t="str">
        <f t="shared" si="139"/>
        <v/>
      </c>
      <c r="AJ499" s="2" t="str">
        <f t="shared" si="140"/>
        <v/>
      </c>
      <c r="AK499" s="2" t="e">
        <f t="shared" si="141"/>
        <v>#VALUE!</v>
      </c>
      <c r="AL499" s="2" t="str">
        <f t="shared" si="142"/>
        <v/>
      </c>
      <c r="AM499" s="2" t="str">
        <f t="shared" si="143"/>
        <v/>
      </c>
      <c r="AN499" s="2" t="str">
        <f t="shared" si="144"/>
        <v/>
      </c>
      <c r="AO499" s="2" t="str">
        <f t="shared" si="146"/>
        <v/>
      </c>
      <c r="AP499" s="2" t="str">
        <f t="shared" si="134"/>
        <v/>
      </c>
      <c r="AQ499" s="2" t="str">
        <f t="shared" si="145"/>
        <v/>
      </c>
      <c r="AT499" s="2" t="str">
        <f t="shared" si="147"/>
        <v/>
      </c>
      <c r="AU499" s="2" t="str">
        <f t="shared" si="135"/>
        <v/>
      </c>
      <c r="AV499" s="2" t="str">
        <f t="shared" si="136"/>
        <v/>
      </c>
      <c r="AW499" s="2" t="str">
        <f t="shared" si="137"/>
        <v/>
      </c>
      <c r="AX499" s="2" t="str">
        <f t="shared" si="148"/>
        <v/>
      </c>
    </row>
    <row r="500" spans="1:50" x14ac:dyDescent="0.25">
      <c r="A500" s="751">
        <v>492</v>
      </c>
      <c r="B500" s="753"/>
      <c r="C500" s="754"/>
      <c r="D500" s="754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AF500" s="2">
        <f t="shared" si="138"/>
        <v>0</v>
      </c>
      <c r="AG500" s="2" t="str">
        <f t="shared" si="132"/>
        <v/>
      </c>
      <c r="AH500" s="2" t="str">
        <f t="shared" si="133"/>
        <v/>
      </c>
      <c r="AI500" s="2" t="str">
        <f t="shared" si="139"/>
        <v/>
      </c>
      <c r="AJ500" s="2" t="str">
        <f t="shared" si="140"/>
        <v/>
      </c>
      <c r="AK500" s="2" t="e">
        <f t="shared" si="141"/>
        <v>#VALUE!</v>
      </c>
      <c r="AL500" s="2" t="str">
        <f t="shared" si="142"/>
        <v/>
      </c>
      <c r="AM500" s="2" t="str">
        <f t="shared" si="143"/>
        <v/>
      </c>
      <c r="AN500" s="2" t="str">
        <f t="shared" si="144"/>
        <v/>
      </c>
      <c r="AO500" s="2" t="str">
        <f t="shared" si="146"/>
        <v/>
      </c>
      <c r="AP500" s="2" t="str">
        <f t="shared" si="134"/>
        <v/>
      </c>
      <c r="AQ500" s="2" t="str">
        <f t="shared" si="145"/>
        <v/>
      </c>
      <c r="AT500" s="2" t="str">
        <f t="shared" si="147"/>
        <v/>
      </c>
      <c r="AU500" s="2" t="str">
        <f t="shared" si="135"/>
        <v/>
      </c>
      <c r="AV500" s="2" t="str">
        <f t="shared" si="136"/>
        <v/>
      </c>
      <c r="AW500" s="2" t="str">
        <f t="shared" si="137"/>
        <v/>
      </c>
      <c r="AX500" s="2" t="str">
        <f t="shared" si="148"/>
        <v/>
      </c>
    </row>
    <row r="501" spans="1:50" x14ac:dyDescent="0.25">
      <c r="A501" s="751">
        <v>493</v>
      </c>
      <c r="B501" s="753"/>
      <c r="C501" s="754"/>
      <c r="D501" s="754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AF501" s="2">
        <f t="shared" si="138"/>
        <v>0</v>
      </c>
      <c r="AG501" s="2" t="str">
        <f t="shared" si="132"/>
        <v/>
      </c>
      <c r="AH501" s="2" t="str">
        <f t="shared" si="133"/>
        <v/>
      </c>
      <c r="AI501" s="2" t="str">
        <f t="shared" si="139"/>
        <v/>
      </c>
      <c r="AJ501" s="2" t="str">
        <f t="shared" si="140"/>
        <v/>
      </c>
      <c r="AK501" s="2" t="e">
        <f t="shared" si="141"/>
        <v>#VALUE!</v>
      </c>
      <c r="AL501" s="2" t="str">
        <f t="shared" si="142"/>
        <v/>
      </c>
      <c r="AM501" s="2" t="str">
        <f t="shared" si="143"/>
        <v/>
      </c>
      <c r="AN501" s="2" t="str">
        <f t="shared" si="144"/>
        <v/>
      </c>
      <c r="AO501" s="2" t="str">
        <f t="shared" si="146"/>
        <v/>
      </c>
      <c r="AP501" s="2" t="str">
        <f t="shared" si="134"/>
        <v/>
      </c>
      <c r="AQ501" s="2" t="str">
        <f t="shared" si="145"/>
        <v/>
      </c>
      <c r="AT501" s="2" t="str">
        <f t="shared" si="147"/>
        <v/>
      </c>
      <c r="AU501" s="2" t="str">
        <f t="shared" si="135"/>
        <v/>
      </c>
      <c r="AV501" s="2" t="str">
        <f t="shared" si="136"/>
        <v/>
      </c>
      <c r="AW501" s="2" t="str">
        <f t="shared" si="137"/>
        <v/>
      </c>
      <c r="AX501" s="2" t="str">
        <f t="shared" si="148"/>
        <v/>
      </c>
    </row>
    <row r="502" spans="1:50" x14ac:dyDescent="0.25">
      <c r="A502" s="751">
        <v>494</v>
      </c>
      <c r="B502" s="753"/>
      <c r="C502" s="754"/>
      <c r="D502" s="754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AF502" s="2">
        <f t="shared" si="138"/>
        <v>0</v>
      </c>
      <c r="AG502" s="2" t="str">
        <f t="shared" si="132"/>
        <v/>
      </c>
      <c r="AH502" s="2" t="str">
        <f t="shared" si="133"/>
        <v/>
      </c>
      <c r="AI502" s="2" t="str">
        <f t="shared" si="139"/>
        <v/>
      </c>
      <c r="AJ502" s="2" t="str">
        <f t="shared" si="140"/>
        <v/>
      </c>
      <c r="AK502" s="2" t="e">
        <f t="shared" si="141"/>
        <v>#VALUE!</v>
      </c>
      <c r="AL502" s="2" t="str">
        <f t="shared" si="142"/>
        <v/>
      </c>
      <c r="AM502" s="2" t="str">
        <f t="shared" si="143"/>
        <v/>
      </c>
      <c r="AN502" s="2" t="str">
        <f t="shared" si="144"/>
        <v/>
      </c>
      <c r="AO502" s="2" t="str">
        <f t="shared" si="146"/>
        <v/>
      </c>
      <c r="AP502" s="2" t="str">
        <f t="shared" si="134"/>
        <v/>
      </c>
      <c r="AQ502" s="2" t="str">
        <f t="shared" si="145"/>
        <v/>
      </c>
      <c r="AT502" s="2" t="str">
        <f t="shared" si="147"/>
        <v/>
      </c>
      <c r="AU502" s="2" t="str">
        <f t="shared" si="135"/>
        <v/>
      </c>
      <c r="AV502" s="2" t="str">
        <f t="shared" si="136"/>
        <v/>
      </c>
      <c r="AW502" s="2" t="str">
        <f t="shared" si="137"/>
        <v/>
      </c>
      <c r="AX502" s="2" t="str">
        <f t="shared" si="148"/>
        <v/>
      </c>
    </row>
    <row r="503" spans="1:50" x14ac:dyDescent="0.25">
      <c r="A503" s="751">
        <v>495</v>
      </c>
      <c r="B503" s="753"/>
      <c r="C503" s="754"/>
      <c r="D503" s="754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AF503" s="2">
        <f t="shared" si="138"/>
        <v>0</v>
      </c>
      <c r="AG503" s="2" t="str">
        <f t="shared" si="132"/>
        <v/>
      </c>
      <c r="AH503" s="2" t="str">
        <f t="shared" si="133"/>
        <v/>
      </c>
      <c r="AI503" s="2" t="str">
        <f t="shared" si="139"/>
        <v/>
      </c>
      <c r="AJ503" s="2" t="str">
        <f t="shared" si="140"/>
        <v/>
      </c>
      <c r="AK503" s="2" t="e">
        <f t="shared" si="141"/>
        <v>#VALUE!</v>
      </c>
      <c r="AL503" s="2" t="str">
        <f t="shared" si="142"/>
        <v/>
      </c>
      <c r="AM503" s="2" t="str">
        <f t="shared" si="143"/>
        <v/>
      </c>
      <c r="AN503" s="2" t="str">
        <f t="shared" si="144"/>
        <v/>
      </c>
      <c r="AO503" s="2" t="str">
        <f t="shared" si="146"/>
        <v/>
      </c>
      <c r="AP503" s="2" t="str">
        <f t="shared" si="134"/>
        <v/>
      </c>
      <c r="AQ503" s="2" t="str">
        <f t="shared" si="145"/>
        <v/>
      </c>
      <c r="AT503" s="2" t="str">
        <f t="shared" si="147"/>
        <v/>
      </c>
      <c r="AU503" s="2" t="str">
        <f t="shared" si="135"/>
        <v/>
      </c>
      <c r="AV503" s="2" t="str">
        <f t="shared" si="136"/>
        <v/>
      </c>
      <c r="AW503" s="2" t="str">
        <f t="shared" si="137"/>
        <v/>
      </c>
      <c r="AX503" s="2" t="str">
        <f t="shared" si="148"/>
        <v/>
      </c>
    </row>
    <row r="504" spans="1:50" x14ac:dyDescent="0.25">
      <c r="A504" s="751">
        <v>496</v>
      </c>
      <c r="B504" s="753"/>
      <c r="C504" s="754"/>
      <c r="D504" s="754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AF504" s="2">
        <f t="shared" si="138"/>
        <v>0</v>
      </c>
      <c r="AG504" s="2" t="str">
        <f t="shared" si="132"/>
        <v/>
      </c>
      <c r="AH504" s="2" t="str">
        <f t="shared" si="133"/>
        <v/>
      </c>
      <c r="AI504" s="2" t="str">
        <f t="shared" si="139"/>
        <v/>
      </c>
      <c r="AJ504" s="2" t="str">
        <f t="shared" si="140"/>
        <v/>
      </c>
      <c r="AK504" s="2" t="e">
        <f t="shared" si="141"/>
        <v>#VALUE!</v>
      </c>
      <c r="AL504" s="2" t="str">
        <f t="shared" si="142"/>
        <v/>
      </c>
      <c r="AM504" s="2" t="str">
        <f t="shared" si="143"/>
        <v/>
      </c>
      <c r="AN504" s="2" t="str">
        <f t="shared" si="144"/>
        <v/>
      </c>
      <c r="AO504" s="2" t="str">
        <f t="shared" si="146"/>
        <v/>
      </c>
      <c r="AP504" s="2" t="str">
        <f t="shared" si="134"/>
        <v/>
      </c>
      <c r="AQ504" s="2" t="str">
        <f t="shared" si="145"/>
        <v/>
      </c>
      <c r="AT504" s="2" t="str">
        <f t="shared" si="147"/>
        <v/>
      </c>
      <c r="AU504" s="2" t="str">
        <f t="shared" si="135"/>
        <v/>
      </c>
      <c r="AV504" s="2" t="str">
        <f t="shared" si="136"/>
        <v/>
      </c>
      <c r="AW504" s="2" t="str">
        <f t="shared" si="137"/>
        <v/>
      </c>
      <c r="AX504" s="2" t="str">
        <f t="shared" si="148"/>
        <v/>
      </c>
    </row>
    <row r="505" spans="1:50" x14ac:dyDescent="0.25">
      <c r="A505" s="751">
        <v>497</v>
      </c>
      <c r="B505" s="753"/>
      <c r="C505" s="754"/>
      <c r="D505" s="754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AF505" s="2">
        <f t="shared" si="138"/>
        <v>0</v>
      </c>
      <c r="AG505" s="2" t="str">
        <f t="shared" si="132"/>
        <v/>
      </c>
      <c r="AH505" s="2" t="str">
        <f t="shared" si="133"/>
        <v/>
      </c>
      <c r="AI505" s="2" t="str">
        <f t="shared" si="139"/>
        <v/>
      </c>
      <c r="AJ505" s="2" t="str">
        <f t="shared" si="140"/>
        <v/>
      </c>
      <c r="AK505" s="2" t="e">
        <f t="shared" si="141"/>
        <v>#VALUE!</v>
      </c>
      <c r="AL505" s="2" t="str">
        <f t="shared" si="142"/>
        <v/>
      </c>
      <c r="AM505" s="2" t="str">
        <f t="shared" si="143"/>
        <v/>
      </c>
      <c r="AN505" s="2" t="str">
        <f t="shared" si="144"/>
        <v/>
      </c>
      <c r="AO505" s="2" t="str">
        <f t="shared" si="146"/>
        <v/>
      </c>
      <c r="AP505" s="2" t="str">
        <f t="shared" si="134"/>
        <v/>
      </c>
      <c r="AQ505" s="2" t="str">
        <f t="shared" si="145"/>
        <v/>
      </c>
      <c r="AT505" s="2" t="str">
        <f t="shared" si="147"/>
        <v/>
      </c>
      <c r="AU505" s="2" t="str">
        <f t="shared" si="135"/>
        <v/>
      </c>
      <c r="AV505" s="2" t="str">
        <f t="shared" si="136"/>
        <v/>
      </c>
      <c r="AW505" s="2" t="str">
        <f t="shared" si="137"/>
        <v/>
      </c>
      <c r="AX505" s="2" t="str">
        <f t="shared" si="148"/>
        <v/>
      </c>
    </row>
    <row r="506" spans="1:50" x14ac:dyDescent="0.25">
      <c r="A506" s="751">
        <v>498</v>
      </c>
      <c r="B506" s="753"/>
      <c r="C506" s="754"/>
      <c r="D506" s="754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AF506" s="2">
        <f t="shared" si="138"/>
        <v>0</v>
      </c>
      <c r="AG506" s="2" t="str">
        <f t="shared" si="132"/>
        <v/>
      </c>
      <c r="AH506" s="2" t="str">
        <f t="shared" si="133"/>
        <v/>
      </c>
      <c r="AI506" s="2" t="str">
        <f t="shared" si="139"/>
        <v/>
      </c>
      <c r="AJ506" s="2" t="str">
        <f t="shared" si="140"/>
        <v/>
      </c>
      <c r="AK506" s="2" t="e">
        <f t="shared" si="141"/>
        <v>#VALUE!</v>
      </c>
      <c r="AL506" s="2" t="str">
        <f t="shared" si="142"/>
        <v/>
      </c>
      <c r="AM506" s="2" t="str">
        <f t="shared" si="143"/>
        <v/>
      </c>
      <c r="AN506" s="2" t="str">
        <f t="shared" si="144"/>
        <v/>
      </c>
      <c r="AO506" s="2" t="str">
        <f t="shared" si="146"/>
        <v/>
      </c>
      <c r="AP506" s="2" t="str">
        <f t="shared" si="134"/>
        <v/>
      </c>
      <c r="AQ506" s="2" t="str">
        <f t="shared" si="145"/>
        <v/>
      </c>
      <c r="AT506" s="2" t="str">
        <f t="shared" si="147"/>
        <v/>
      </c>
      <c r="AU506" s="2" t="str">
        <f t="shared" si="135"/>
        <v/>
      </c>
      <c r="AV506" s="2" t="str">
        <f t="shared" si="136"/>
        <v/>
      </c>
      <c r="AW506" s="2" t="str">
        <f t="shared" si="137"/>
        <v/>
      </c>
      <c r="AX506" s="2" t="str">
        <f t="shared" si="148"/>
        <v/>
      </c>
    </row>
    <row r="507" spans="1:50" x14ac:dyDescent="0.25">
      <c r="A507" s="751">
        <v>499</v>
      </c>
      <c r="B507" s="753"/>
      <c r="C507" s="754"/>
      <c r="D507" s="754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AF507" s="2">
        <f t="shared" si="138"/>
        <v>0</v>
      </c>
      <c r="AG507" s="2" t="str">
        <f t="shared" si="132"/>
        <v/>
      </c>
      <c r="AH507" s="2" t="str">
        <f t="shared" si="133"/>
        <v/>
      </c>
      <c r="AI507" s="2" t="str">
        <f t="shared" si="139"/>
        <v/>
      </c>
      <c r="AJ507" s="2" t="str">
        <f t="shared" si="140"/>
        <v/>
      </c>
      <c r="AK507" s="2" t="e">
        <f t="shared" si="141"/>
        <v>#VALUE!</v>
      </c>
      <c r="AL507" s="2" t="str">
        <f t="shared" si="142"/>
        <v/>
      </c>
      <c r="AM507" s="2" t="str">
        <f t="shared" si="143"/>
        <v/>
      </c>
      <c r="AN507" s="2" t="str">
        <f t="shared" si="144"/>
        <v/>
      </c>
      <c r="AO507" s="2" t="str">
        <f t="shared" si="146"/>
        <v/>
      </c>
      <c r="AP507" s="2" t="str">
        <f t="shared" si="134"/>
        <v/>
      </c>
      <c r="AQ507" s="2" t="str">
        <f t="shared" si="145"/>
        <v/>
      </c>
      <c r="AT507" s="2" t="str">
        <f t="shared" si="147"/>
        <v/>
      </c>
      <c r="AU507" s="2" t="str">
        <f t="shared" si="135"/>
        <v/>
      </c>
      <c r="AV507" s="2" t="str">
        <f t="shared" si="136"/>
        <v/>
      </c>
      <c r="AW507" s="2" t="str">
        <f t="shared" si="137"/>
        <v/>
      </c>
      <c r="AX507" s="2" t="str">
        <f t="shared" si="148"/>
        <v/>
      </c>
    </row>
    <row r="508" spans="1:50" x14ac:dyDescent="0.25">
      <c r="A508" s="751">
        <v>500</v>
      </c>
      <c r="B508" s="753"/>
      <c r="C508" s="754"/>
      <c r="D508" s="754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AF508" s="2">
        <f t="shared" si="138"/>
        <v>0</v>
      </c>
      <c r="AG508" s="2" t="str">
        <f t="shared" si="132"/>
        <v/>
      </c>
      <c r="AH508" s="2" t="str">
        <f t="shared" si="133"/>
        <v/>
      </c>
      <c r="AI508" s="2" t="str">
        <f t="shared" si="139"/>
        <v/>
      </c>
      <c r="AJ508" s="2" t="str">
        <f t="shared" si="140"/>
        <v/>
      </c>
      <c r="AK508" s="2" t="e">
        <f t="shared" si="141"/>
        <v>#VALUE!</v>
      </c>
      <c r="AL508" s="2" t="str">
        <f t="shared" si="142"/>
        <v/>
      </c>
      <c r="AM508" s="2" t="str">
        <f t="shared" si="143"/>
        <v/>
      </c>
      <c r="AN508" s="2" t="str">
        <f t="shared" si="144"/>
        <v/>
      </c>
      <c r="AO508" s="2" t="str">
        <f t="shared" si="146"/>
        <v/>
      </c>
      <c r="AP508" s="2" t="str">
        <f t="shared" si="134"/>
        <v/>
      </c>
      <c r="AQ508" s="2" t="str">
        <f t="shared" si="145"/>
        <v/>
      </c>
      <c r="AT508" s="2" t="str">
        <f t="shared" si="147"/>
        <v/>
      </c>
      <c r="AU508" s="2" t="str">
        <f t="shared" si="135"/>
        <v/>
      </c>
      <c r="AV508" s="2" t="str">
        <f t="shared" si="136"/>
        <v/>
      </c>
      <c r="AW508" s="2" t="str">
        <f t="shared" si="137"/>
        <v/>
      </c>
      <c r="AX508" s="2" t="str">
        <f t="shared" si="148"/>
        <v/>
      </c>
    </row>
    <row r="509" spans="1:50" x14ac:dyDescent="0.25">
      <c r="A509" s="751">
        <v>501</v>
      </c>
      <c r="B509" s="753"/>
      <c r="C509" s="754"/>
      <c r="D509" s="754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AF509" s="2">
        <f t="shared" si="138"/>
        <v>0</v>
      </c>
      <c r="AG509" s="2" t="str">
        <f t="shared" si="132"/>
        <v/>
      </c>
      <c r="AH509" s="2" t="str">
        <f t="shared" si="133"/>
        <v/>
      </c>
      <c r="AI509" s="2" t="str">
        <f t="shared" si="139"/>
        <v/>
      </c>
      <c r="AJ509" s="2" t="str">
        <f t="shared" si="140"/>
        <v/>
      </c>
      <c r="AK509" s="2" t="e">
        <f t="shared" si="141"/>
        <v>#VALUE!</v>
      </c>
      <c r="AL509" s="2" t="str">
        <f t="shared" si="142"/>
        <v/>
      </c>
      <c r="AM509" s="2" t="str">
        <f t="shared" si="143"/>
        <v/>
      </c>
      <c r="AN509" s="2" t="str">
        <f t="shared" si="144"/>
        <v/>
      </c>
      <c r="AO509" s="2" t="str">
        <f t="shared" si="146"/>
        <v/>
      </c>
      <c r="AP509" s="2" t="str">
        <f t="shared" si="134"/>
        <v/>
      </c>
      <c r="AQ509" s="2" t="str">
        <f t="shared" si="145"/>
        <v/>
      </c>
      <c r="AT509" s="2" t="str">
        <f t="shared" si="147"/>
        <v/>
      </c>
      <c r="AU509" s="2" t="str">
        <f t="shared" si="135"/>
        <v/>
      </c>
      <c r="AV509" s="2" t="str">
        <f t="shared" si="136"/>
        <v/>
      </c>
      <c r="AW509" s="2" t="str">
        <f t="shared" si="137"/>
        <v/>
      </c>
      <c r="AX509" s="2" t="str">
        <f t="shared" si="148"/>
        <v/>
      </c>
    </row>
    <row r="510" spans="1:50" x14ac:dyDescent="0.25">
      <c r="A510" s="751">
        <v>502</v>
      </c>
      <c r="B510" s="753"/>
      <c r="C510" s="754"/>
      <c r="D510" s="754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AF510" s="2">
        <f t="shared" si="138"/>
        <v>0</v>
      </c>
      <c r="AG510" s="2" t="str">
        <f t="shared" si="132"/>
        <v/>
      </c>
      <c r="AH510" s="2" t="str">
        <f t="shared" si="133"/>
        <v/>
      </c>
      <c r="AI510" s="2" t="str">
        <f t="shared" si="139"/>
        <v/>
      </c>
      <c r="AJ510" s="2" t="str">
        <f t="shared" si="140"/>
        <v/>
      </c>
      <c r="AK510" s="2" t="e">
        <f t="shared" si="141"/>
        <v>#VALUE!</v>
      </c>
      <c r="AL510" s="2" t="str">
        <f t="shared" si="142"/>
        <v/>
      </c>
      <c r="AM510" s="2" t="str">
        <f t="shared" si="143"/>
        <v/>
      </c>
      <c r="AN510" s="2" t="str">
        <f t="shared" si="144"/>
        <v/>
      </c>
      <c r="AO510" s="2" t="str">
        <f t="shared" si="146"/>
        <v/>
      </c>
      <c r="AP510" s="2" t="str">
        <f t="shared" si="134"/>
        <v/>
      </c>
      <c r="AQ510" s="2" t="str">
        <f t="shared" si="145"/>
        <v/>
      </c>
      <c r="AT510" s="2" t="str">
        <f t="shared" si="147"/>
        <v/>
      </c>
      <c r="AU510" s="2" t="str">
        <f t="shared" si="135"/>
        <v/>
      </c>
      <c r="AV510" s="2" t="str">
        <f t="shared" si="136"/>
        <v/>
      </c>
      <c r="AW510" s="2" t="str">
        <f t="shared" si="137"/>
        <v/>
      </c>
      <c r="AX510" s="2" t="str">
        <f t="shared" si="148"/>
        <v/>
      </c>
    </row>
    <row r="511" spans="1:50" x14ac:dyDescent="0.25">
      <c r="A511" s="751">
        <v>503</v>
      </c>
      <c r="B511" s="753"/>
      <c r="C511" s="754"/>
      <c r="D511" s="754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AF511" s="2">
        <f t="shared" si="138"/>
        <v>0</v>
      </c>
      <c r="AG511" s="2" t="str">
        <f t="shared" si="132"/>
        <v/>
      </c>
      <c r="AH511" s="2" t="str">
        <f t="shared" si="133"/>
        <v/>
      </c>
      <c r="AI511" s="2" t="str">
        <f t="shared" si="139"/>
        <v/>
      </c>
      <c r="AJ511" s="2" t="str">
        <f t="shared" si="140"/>
        <v/>
      </c>
      <c r="AK511" s="2" t="e">
        <f t="shared" si="141"/>
        <v>#VALUE!</v>
      </c>
      <c r="AL511" s="2" t="str">
        <f t="shared" si="142"/>
        <v/>
      </c>
      <c r="AM511" s="2" t="str">
        <f t="shared" si="143"/>
        <v/>
      </c>
      <c r="AN511" s="2" t="str">
        <f t="shared" si="144"/>
        <v/>
      </c>
      <c r="AO511" s="2" t="str">
        <f t="shared" si="146"/>
        <v/>
      </c>
      <c r="AP511" s="2" t="str">
        <f t="shared" si="134"/>
        <v/>
      </c>
      <c r="AQ511" s="2" t="str">
        <f t="shared" si="145"/>
        <v/>
      </c>
      <c r="AT511" s="2" t="str">
        <f t="shared" si="147"/>
        <v/>
      </c>
      <c r="AU511" s="2" t="str">
        <f t="shared" si="135"/>
        <v/>
      </c>
      <c r="AV511" s="2" t="str">
        <f t="shared" si="136"/>
        <v/>
      </c>
      <c r="AW511" s="2" t="str">
        <f t="shared" si="137"/>
        <v/>
      </c>
      <c r="AX511" s="2" t="str">
        <f t="shared" si="148"/>
        <v/>
      </c>
    </row>
    <row r="512" spans="1:50" x14ac:dyDescent="0.25">
      <c r="A512" s="751">
        <v>504</v>
      </c>
      <c r="B512" s="753"/>
      <c r="C512" s="754"/>
      <c r="D512" s="754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AF512" s="2">
        <f t="shared" si="138"/>
        <v>0</v>
      </c>
      <c r="AG512" s="2" t="str">
        <f t="shared" si="132"/>
        <v/>
      </c>
      <c r="AH512" s="2" t="str">
        <f t="shared" si="133"/>
        <v/>
      </c>
      <c r="AI512" s="2" t="str">
        <f t="shared" si="139"/>
        <v/>
      </c>
      <c r="AJ512" s="2" t="str">
        <f t="shared" si="140"/>
        <v/>
      </c>
      <c r="AK512" s="2" t="e">
        <f t="shared" si="141"/>
        <v>#VALUE!</v>
      </c>
      <c r="AL512" s="2" t="str">
        <f t="shared" si="142"/>
        <v/>
      </c>
      <c r="AM512" s="2" t="str">
        <f t="shared" si="143"/>
        <v/>
      </c>
      <c r="AN512" s="2" t="str">
        <f t="shared" si="144"/>
        <v/>
      </c>
      <c r="AO512" s="2" t="str">
        <f t="shared" si="146"/>
        <v/>
      </c>
      <c r="AP512" s="2" t="str">
        <f t="shared" si="134"/>
        <v/>
      </c>
      <c r="AQ512" s="2" t="str">
        <f t="shared" si="145"/>
        <v/>
      </c>
      <c r="AT512" s="2" t="str">
        <f t="shared" si="147"/>
        <v/>
      </c>
      <c r="AU512" s="2" t="str">
        <f t="shared" si="135"/>
        <v/>
      </c>
      <c r="AV512" s="2" t="str">
        <f t="shared" si="136"/>
        <v/>
      </c>
      <c r="AW512" s="2" t="str">
        <f t="shared" si="137"/>
        <v/>
      </c>
      <c r="AX512" s="2" t="str">
        <f t="shared" si="148"/>
        <v/>
      </c>
    </row>
    <row r="513" spans="1:50" x14ac:dyDescent="0.25">
      <c r="A513" s="751">
        <v>505</v>
      </c>
      <c r="B513" s="753"/>
      <c r="C513" s="754"/>
      <c r="D513" s="754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AF513" s="2">
        <f t="shared" si="138"/>
        <v>0</v>
      </c>
      <c r="AG513" s="2" t="str">
        <f t="shared" si="132"/>
        <v/>
      </c>
      <c r="AH513" s="2" t="str">
        <f t="shared" si="133"/>
        <v/>
      </c>
      <c r="AI513" s="2" t="str">
        <f t="shared" si="139"/>
        <v/>
      </c>
      <c r="AJ513" s="2" t="str">
        <f t="shared" si="140"/>
        <v/>
      </c>
      <c r="AK513" s="2" t="e">
        <f t="shared" si="141"/>
        <v>#VALUE!</v>
      </c>
      <c r="AL513" s="2" t="str">
        <f t="shared" si="142"/>
        <v/>
      </c>
      <c r="AM513" s="2" t="str">
        <f t="shared" si="143"/>
        <v/>
      </c>
      <c r="AN513" s="2" t="str">
        <f t="shared" si="144"/>
        <v/>
      </c>
      <c r="AO513" s="2" t="str">
        <f t="shared" si="146"/>
        <v/>
      </c>
      <c r="AP513" s="2" t="str">
        <f t="shared" si="134"/>
        <v/>
      </c>
      <c r="AQ513" s="2" t="str">
        <f t="shared" si="145"/>
        <v/>
      </c>
      <c r="AT513" s="2" t="str">
        <f t="shared" si="147"/>
        <v/>
      </c>
      <c r="AU513" s="2" t="str">
        <f t="shared" si="135"/>
        <v/>
      </c>
      <c r="AV513" s="2" t="str">
        <f t="shared" si="136"/>
        <v/>
      </c>
      <c r="AW513" s="2" t="str">
        <f t="shared" si="137"/>
        <v/>
      </c>
      <c r="AX513" s="2" t="str">
        <f t="shared" si="148"/>
        <v/>
      </c>
    </row>
    <row r="514" spans="1:50" x14ac:dyDescent="0.25">
      <c r="A514" s="751">
        <v>506</v>
      </c>
      <c r="B514" s="753"/>
      <c r="C514" s="754"/>
      <c r="D514" s="754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AF514" s="2">
        <f t="shared" si="138"/>
        <v>0</v>
      </c>
      <c r="AG514" s="2" t="str">
        <f t="shared" si="132"/>
        <v/>
      </c>
      <c r="AH514" s="2" t="str">
        <f t="shared" si="133"/>
        <v/>
      </c>
      <c r="AI514" s="2" t="str">
        <f t="shared" si="139"/>
        <v/>
      </c>
      <c r="AJ514" s="2" t="str">
        <f t="shared" si="140"/>
        <v/>
      </c>
      <c r="AK514" s="2" t="e">
        <f t="shared" si="141"/>
        <v>#VALUE!</v>
      </c>
      <c r="AL514" s="2" t="str">
        <f t="shared" si="142"/>
        <v/>
      </c>
      <c r="AM514" s="2" t="str">
        <f t="shared" si="143"/>
        <v/>
      </c>
      <c r="AN514" s="2" t="str">
        <f t="shared" si="144"/>
        <v/>
      </c>
      <c r="AO514" s="2" t="str">
        <f t="shared" si="146"/>
        <v/>
      </c>
      <c r="AP514" s="2" t="str">
        <f t="shared" si="134"/>
        <v/>
      </c>
      <c r="AQ514" s="2" t="str">
        <f t="shared" si="145"/>
        <v/>
      </c>
      <c r="AT514" s="2" t="str">
        <f t="shared" si="147"/>
        <v/>
      </c>
      <c r="AU514" s="2" t="str">
        <f t="shared" si="135"/>
        <v/>
      </c>
      <c r="AV514" s="2" t="str">
        <f t="shared" si="136"/>
        <v/>
      </c>
      <c r="AW514" s="2" t="str">
        <f t="shared" si="137"/>
        <v/>
      </c>
      <c r="AX514" s="2" t="str">
        <f t="shared" si="148"/>
        <v/>
      </c>
    </row>
    <row r="515" spans="1:50" x14ac:dyDescent="0.25">
      <c r="A515" s="751">
        <v>507</v>
      </c>
      <c r="B515" s="753"/>
      <c r="C515" s="754"/>
      <c r="D515" s="754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AF515" s="2">
        <f t="shared" si="138"/>
        <v>0</v>
      </c>
      <c r="AG515" s="2" t="str">
        <f t="shared" si="132"/>
        <v/>
      </c>
      <c r="AH515" s="2" t="str">
        <f t="shared" si="133"/>
        <v/>
      </c>
      <c r="AI515" s="2" t="str">
        <f t="shared" si="139"/>
        <v/>
      </c>
      <c r="AJ515" s="2" t="str">
        <f t="shared" si="140"/>
        <v/>
      </c>
      <c r="AK515" s="2" t="e">
        <f t="shared" si="141"/>
        <v>#VALUE!</v>
      </c>
      <c r="AL515" s="2" t="str">
        <f t="shared" si="142"/>
        <v/>
      </c>
      <c r="AM515" s="2" t="str">
        <f t="shared" si="143"/>
        <v/>
      </c>
      <c r="AN515" s="2" t="str">
        <f t="shared" si="144"/>
        <v/>
      </c>
      <c r="AO515" s="2" t="str">
        <f t="shared" si="146"/>
        <v/>
      </c>
      <c r="AP515" s="2" t="str">
        <f t="shared" si="134"/>
        <v/>
      </c>
      <c r="AQ515" s="2" t="str">
        <f t="shared" si="145"/>
        <v/>
      </c>
      <c r="AT515" s="2" t="str">
        <f t="shared" si="147"/>
        <v/>
      </c>
      <c r="AU515" s="2" t="str">
        <f t="shared" si="135"/>
        <v/>
      </c>
      <c r="AV515" s="2" t="str">
        <f t="shared" si="136"/>
        <v/>
      </c>
      <c r="AW515" s="2" t="str">
        <f t="shared" si="137"/>
        <v/>
      </c>
      <c r="AX515" s="2" t="str">
        <f t="shared" si="148"/>
        <v/>
      </c>
    </row>
    <row r="516" spans="1:50" x14ac:dyDescent="0.25">
      <c r="A516" s="751">
        <v>508</v>
      </c>
      <c r="B516" s="753"/>
      <c r="C516" s="754"/>
      <c r="D516" s="754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AF516" s="2">
        <f t="shared" si="138"/>
        <v>0</v>
      </c>
      <c r="AG516" s="2" t="str">
        <f t="shared" si="132"/>
        <v/>
      </c>
      <c r="AH516" s="2" t="str">
        <f t="shared" si="133"/>
        <v/>
      </c>
      <c r="AI516" s="2" t="str">
        <f t="shared" si="139"/>
        <v/>
      </c>
      <c r="AJ516" s="2" t="str">
        <f t="shared" si="140"/>
        <v/>
      </c>
      <c r="AK516" s="2" t="e">
        <f t="shared" si="141"/>
        <v>#VALUE!</v>
      </c>
      <c r="AL516" s="2" t="str">
        <f t="shared" si="142"/>
        <v/>
      </c>
      <c r="AM516" s="2" t="str">
        <f t="shared" si="143"/>
        <v/>
      </c>
      <c r="AN516" s="2" t="str">
        <f t="shared" si="144"/>
        <v/>
      </c>
      <c r="AO516" s="2" t="str">
        <f t="shared" si="146"/>
        <v/>
      </c>
      <c r="AP516" s="2" t="str">
        <f t="shared" si="134"/>
        <v/>
      </c>
      <c r="AQ516" s="2" t="str">
        <f t="shared" si="145"/>
        <v/>
      </c>
      <c r="AT516" s="2" t="str">
        <f t="shared" si="147"/>
        <v/>
      </c>
      <c r="AU516" s="2" t="str">
        <f t="shared" si="135"/>
        <v/>
      </c>
      <c r="AV516" s="2" t="str">
        <f t="shared" si="136"/>
        <v/>
      </c>
      <c r="AW516" s="2" t="str">
        <f t="shared" si="137"/>
        <v/>
      </c>
      <c r="AX516" s="2" t="str">
        <f t="shared" si="148"/>
        <v/>
      </c>
    </row>
    <row r="517" spans="1:50" x14ac:dyDescent="0.25">
      <c r="A517" s="751">
        <v>509</v>
      </c>
      <c r="B517" s="753"/>
      <c r="C517" s="754"/>
      <c r="D517" s="754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AF517" s="2">
        <f t="shared" si="138"/>
        <v>0</v>
      </c>
      <c r="AG517" s="2" t="str">
        <f t="shared" si="132"/>
        <v/>
      </c>
      <c r="AH517" s="2" t="str">
        <f t="shared" si="133"/>
        <v/>
      </c>
      <c r="AI517" s="2" t="str">
        <f t="shared" si="139"/>
        <v/>
      </c>
      <c r="AJ517" s="2" t="str">
        <f t="shared" si="140"/>
        <v/>
      </c>
      <c r="AK517" s="2" t="e">
        <f t="shared" si="141"/>
        <v>#VALUE!</v>
      </c>
      <c r="AL517" s="2" t="str">
        <f t="shared" si="142"/>
        <v/>
      </c>
      <c r="AM517" s="2" t="str">
        <f t="shared" si="143"/>
        <v/>
      </c>
      <c r="AN517" s="2" t="str">
        <f t="shared" si="144"/>
        <v/>
      </c>
      <c r="AO517" s="2" t="str">
        <f t="shared" si="146"/>
        <v/>
      </c>
      <c r="AP517" s="2" t="str">
        <f t="shared" si="134"/>
        <v/>
      </c>
      <c r="AQ517" s="2" t="str">
        <f t="shared" si="145"/>
        <v/>
      </c>
      <c r="AT517" s="2" t="str">
        <f t="shared" si="147"/>
        <v/>
      </c>
      <c r="AU517" s="2" t="str">
        <f t="shared" si="135"/>
        <v/>
      </c>
      <c r="AV517" s="2" t="str">
        <f t="shared" si="136"/>
        <v/>
      </c>
      <c r="AW517" s="2" t="str">
        <f t="shared" si="137"/>
        <v/>
      </c>
      <c r="AX517" s="2" t="str">
        <f t="shared" si="148"/>
        <v/>
      </c>
    </row>
    <row r="518" spans="1:50" x14ac:dyDescent="0.25">
      <c r="A518" s="751">
        <v>510</v>
      </c>
      <c r="B518" s="753"/>
      <c r="C518" s="754"/>
      <c r="D518" s="754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AF518" s="2">
        <f t="shared" si="138"/>
        <v>0</v>
      </c>
      <c r="AG518" s="2" t="str">
        <f t="shared" si="132"/>
        <v/>
      </c>
      <c r="AH518" s="2" t="str">
        <f t="shared" si="133"/>
        <v/>
      </c>
      <c r="AI518" s="2" t="str">
        <f t="shared" si="139"/>
        <v/>
      </c>
      <c r="AJ518" s="2" t="str">
        <f t="shared" si="140"/>
        <v/>
      </c>
      <c r="AK518" s="2" t="e">
        <f t="shared" si="141"/>
        <v>#VALUE!</v>
      </c>
      <c r="AL518" s="2" t="str">
        <f t="shared" si="142"/>
        <v/>
      </c>
      <c r="AM518" s="2" t="str">
        <f t="shared" si="143"/>
        <v/>
      </c>
      <c r="AN518" s="2" t="str">
        <f t="shared" si="144"/>
        <v/>
      </c>
      <c r="AO518" s="2" t="str">
        <f t="shared" si="146"/>
        <v/>
      </c>
      <c r="AP518" s="2" t="str">
        <f t="shared" si="134"/>
        <v/>
      </c>
      <c r="AQ518" s="2" t="str">
        <f t="shared" si="145"/>
        <v/>
      </c>
      <c r="AT518" s="2" t="str">
        <f t="shared" si="147"/>
        <v/>
      </c>
      <c r="AU518" s="2" t="str">
        <f t="shared" si="135"/>
        <v/>
      </c>
      <c r="AV518" s="2" t="str">
        <f t="shared" si="136"/>
        <v/>
      </c>
      <c r="AW518" s="2" t="str">
        <f t="shared" si="137"/>
        <v/>
      </c>
      <c r="AX518" s="2" t="str">
        <f t="shared" si="148"/>
        <v/>
      </c>
    </row>
    <row r="519" spans="1:50" x14ac:dyDescent="0.25">
      <c r="A519" s="751">
        <v>511</v>
      </c>
      <c r="B519" s="753"/>
      <c r="C519" s="754"/>
      <c r="D519" s="754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AF519" s="2">
        <f t="shared" si="138"/>
        <v>0</v>
      </c>
      <c r="AG519" s="2" t="str">
        <f t="shared" si="132"/>
        <v/>
      </c>
      <c r="AH519" s="2" t="str">
        <f t="shared" si="133"/>
        <v/>
      </c>
      <c r="AI519" s="2" t="str">
        <f t="shared" si="139"/>
        <v/>
      </c>
      <c r="AJ519" s="2" t="str">
        <f t="shared" si="140"/>
        <v/>
      </c>
      <c r="AK519" s="2" t="e">
        <f t="shared" si="141"/>
        <v>#VALUE!</v>
      </c>
      <c r="AL519" s="2" t="str">
        <f t="shared" si="142"/>
        <v/>
      </c>
      <c r="AM519" s="2" t="str">
        <f t="shared" si="143"/>
        <v/>
      </c>
      <c r="AN519" s="2" t="str">
        <f t="shared" si="144"/>
        <v/>
      </c>
      <c r="AO519" s="2" t="str">
        <f t="shared" si="146"/>
        <v/>
      </c>
      <c r="AP519" s="2" t="str">
        <f t="shared" si="134"/>
        <v/>
      </c>
      <c r="AQ519" s="2" t="str">
        <f t="shared" si="145"/>
        <v/>
      </c>
      <c r="AT519" s="2" t="str">
        <f t="shared" si="147"/>
        <v/>
      </c>
      <c r="AU519" s="2" t="str">
        <f t="shared" si="135"/>
        <v/>
      </c>
      <c r="AV519" s="2" t="str">
        <f t="shared" si="136"/>
        <v/>
      </c>
      <c r="AW519" s="2" t="str">
        <f t="shared" si="137"/>
        <v/>
      </c>
      <c r="AX519" s="2" t="str">
        <f t="shared" si="148"/>
        <v/>
      </c>
    </row>
    <row r="520" spans="1:50" x14ac:dyDescent="0.25">
      <c r="A520" s="751">
        <v>512</v>
      </c>
      <c r="B520" s="753"/>
      <c r="C520" s="754"/>
      <c r="D520" s="754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AF520" s="2">
        <f t="shared" si="138"/>
        <v>0</v>
      </c>
      <c r="AG520" s="2" t="str">
        <f t="shared" si="132"/>
        <v/>
      </c>
      <c r="AH520" s="2" t="str">
        <f t="shared" si="133"/>
        <v/>
      </c>
      <c r="AI520" s="2" t="str">
        <f t="shared" si="139"/>
        <v/>
      </c>
      <c r="AJ520" s="2" t="str">
        <f t="shared" si="140"/>
        <v/>
      </c>
      <c r="AK520" s="2" t="e">
        <f t="shared" si="141"/>
        <v>#VALUE!</v>
      </c>
      <c r="AL520" s="2" t="str">
        <f t="shared" si="142"/>
        <v/>
      </c>
      <c r="AM520" s="2" t="str">
        <f t="shared" si="143"/>
        <v/>
      </c>
      <c r="AN520" s="2" t="str">
        <f t="shared" si="144"/>
        <v/>
      </c>
      <c r="AO520" s="2" t="str">
        <f t="shared" si="146"/>
        <v/>
      </c>
      <c r="AP520" s="2" t="str">
        <f t="shared" si="134"/>
        <v/>
      </c>
      <c r="AQ520" s="2" t="str">
        <f t="shared" si="145"/>
        <v/>
      </c>
      <c r="AT520" s="2" t="str">
        <f t="shared" si="147"/>
        <v/>
      </c>
      <c r="AU520" s="2" t="str">
        <f t="shared" si="135"/>
        <v/>
      </c>
      <c r="AV520" s="2" t="str">
        <f t="shared" si="136"/>
        <v/>
      </c>
      <c r="AW520" s="2" t="str">
        <f t="shared" si="137"/>
        <v/>
      </c>
      <c r="AX520" s="2" t="str">
        <f t="shared" si="148"/>
        <v/>
      </c>
    </row>
    <row r="521" spans="1:50" x14ac:dyDescent="0.25">
      <c r="A521" s="751">
        <v>513</v>
      </c>
      <c r="B521" s="753"/>
      <c r="C521" s="754"/>
      <c r="D521" s="754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AF521" s="2">
        <f t="shared" si="138"/>
        <v>0</v>
      </c>
      <c r="AG521" s="2" t="str">
        <f t="shared" ref="AG521:AG584" si="149">IF(AND(B521&lt;&gt;"",C521&lt;&gt;"",D521&lt;&gt;""),_xlfn.RANK.AVG(C521,C:C,1),"")</f>
        <v/>
      </c>
      <c r="AH521" s="2" t="str">
        <f t="shared" ref="AH521:AH584" si="150">IF(AND(B521&lt;&gt;"",C521&lt;&gt;"",D521&lt;&gt;""),_xlfn.RANK.AVG(D521,D:D,1),"")</f>
        <v/>
      </c>
      <c r="AI521" s="2" t="str">
        <f t="shared" si="139"/>
        <v/>
      </c>
      <c r="AJ521" s="2" t="str">
        <f t="shared" si="140"/>
        <v/>
      </c>
      <c r="AK521" s="2" t="e">
        <f t="shared" si="141"/>
        <v>#VALUE!</v>
      </c>
      <c r="AL521" s="2" t="str">
        <f t="shared" si="142"/>
        <v/>
      </c>
      <c r="AM521" s="2" t="str">
        <f t="shared" si="143"/>
        <v/>
      </c>
      <c r="AN521" s="2" t="str">
        <f t="shared" si="144"/>
        <v/>
      </c>
      <c r="AO521" s="2" t="str">
        <f t="shared" si="146"/>
        <v/>
      </c>
      <c r="AP521" s="2" t="str">
        <f t="shared" ref="AP521:AP584" si="151">IF(AO521="","",_xlfn.RANK.AVG(AO521,AO:AO,1))</f>
        <v/>
      </c>
      <c r="AQ521" s="2" t="str">
        <f t="shared" si="145"/>
        <v/>
      </c>
      <c r="AT521" s="2" t="str">
        <f t="shared" si="147"/>
        <v/>
      </c>
      <c r="AU521" s="2" t="str">
        <f t="shared" ref="AU521:AU584" si="152">IF(B521=2,D521,"")</f>
        <v/>
      </c>
      <c r="AV521" s="2" t="str">
        <f t="shared" ref="AV521:AV584" si="153">IF(AND(B521&lt;&gt;"",AT521&lt;&gt;"",AU521&lt;&gt;""),AU521-AT521,"")</f>
        <v/>
      </c>
      <c r="AW521" s="2" t="str">
        <f t="shared" ref="AW521:AW584" si="154">IF(AV521="","",IF(AV521=0,"",ABS(AV521)))</f>
        <v/>
      </c>
      <c r="AX521" s="2" t="str">
        <f t="shared" si="148"/>
        <v/>
      </c>
    </row>
    <row r="522" spans="1:50" x14ac:dyDescent="0.25">
      <c r="A522" s="751">
        <v>514</v>
      </c>
      <c r="B522" s="753"/>
      <c r="C522" s="754"/>
      <c r="D522" s="754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AF522" s="2">
        <f t="shared" ref="AF522:AF585" si="155">C522-D522</f>
        <v>0</v>
      </c>
      <c r="AG522" s="2" t="str">
        <f t="shared" si="149"/>
        <v/>
      </c>
      <c r="AH522" s="2" t="str">
        <f t="shared" si="150"/>
        <v/>
      </c>
      <c r="AI522" s="2" t="str">
        <f t="shared" ref="AI522:AI585" si="156">IF(AND(AG522&lt;&gt;"",AH522&lt;&gt;""),D522-C522,"")</f>
        <v/>
      </c>
      <c r="AJ522" s="2" t="str">
        <f t="shared" ref="AJ522:AJ585" si="157">IF(OR(B522&lt;&gt;"",C522&lt;&gt;"",D522&lt;&gt;""),D522-C522,"")</f>
        <v/>
      </c>
      <c r="AK522" s="2" t="e">
        <f t="shared" ref="AK522:AK585" si="158">_xlfn.RANK.AVG(AJ522,AJ:AJ,1)</f>
        <v>#VALUE!</v>
      </c>
      <c r="AL522" s="2" t="str">
        <f t="shared" ref="AL522:AL585" si="159">IF(B522=1,C522,"")</f>
        <v/>
      </c>
      <c r="AM522" s="2" t="str">
        <f t="shared" ref="AM522:AM585" si="160">IF(B522=1,D522,"")</f>
        <v/>
      </c>
      <c r="AN522" s="2" t="str">
        <f t="shared" ref="AN522:AN585" si="161">IF(AND(B522&lt;&gt;"",AL522&lt;&gt;"",AM522&lt;&gt;""),AM522-AL522,"")</f>
        <v/>
      </c>
      <c r="AO522" s="2" t="str">
        <f t="shared" si="146"/>
        <v/>
      </c>
      <c r="AP522" s="2" t="str">
        <f t="shared" si="151"/>
        <v/>
      </c>
      <c r="AQ522" s="2" t="str">
        <f t="shared" ref="AQ522:AQ585" si="162">IF(AN522=0,0,IF(AN522&lt;0,-AP522,IF(AN522&gt;0,AP522,"")))</f>
        <v/>
      </c>
      <c r="AT522" s="2" t="str">
        <f t="shared" si="147"/>
        <v/>
      </c>
      <c r="AU522" s="2" t="str">
        <f t="shared" si="152"/>
        <v/>
      </c>
      <c r="AV522" s="2" t="str">
        <f t="shared" si="153"/>
        <v/>
      </c>
      <c r="AW522" s="2" t="str">
        <f t="shared" si="154"/>
        <v/>
      </c>
      <c r="AX522" s="2" t="str">
        <f t="shared" si="148"/>
        <v/>
      </c>
    </row>
    <row r="523" spans="1:50" x14ac:dyDescent="0.25">
      <c r="A523" s="751">
        <v>515</v>
      </c>
      <c r="B523" s="753"/>
      <c r="C523" s="754"/>
      <c r="D523" s="754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AF523" s="2">
        <f t="shared" si="155"/>
        <v>0</v>
      </c>
      <c r="AG523" s="2" t="str">
        <f t="shared" si="149"/>
        <v/>
      </c>
      <c r="AH523" s="2" t="str">
        <f t="shared" si="150"/>
        <v/>
      </c>
      <c r="AI523" s="2" t="str">
        <f t="shared" si="156"/>
        <v/>
      </c>
      <c r="AJ523" s="2" t="str">
        <f t="shared" si="157"/>
        <v/>
      </c>
      <c r="AK523" s="2" t="e">
        <f t="shared" si="158"/>
        <v>#VALUE!</v>
      </c>
      <c r="AL523" s="2" t="str">
        <f t="shared" si="159"/>
        <v/>
      </c>
      <c r="AM523" s="2" t="str">
        <f t="shared" si="160"/>
        <v/>
      </c>
      <c r="AN523" s="2" t="str">
        <f t="shared" si="161"/>
        <v/>
      </c>
      <c r="AO523" s="2" t="str">
        <f t="shared" ref="AO523:AO586" si="163">IF(AN523="","",IF(AN523=0,"",ABS(AN523)))</f>
        <v/>
      </c>
      <c r="AP523" s="2" t="str">
        <f t="shared" si="151"/>
        <v/>
      </c>
      <c r="AQ523" s="2" t="str">
        <f t="shared" si="162"/>
        <v/>
      </c>
      <c r="AT523" s="2" t="str">
        <f t="shared" si="147"/>
        <v/>
      </c>
      <c r="AU523" s="2" t="str">
        <f t="shared" si="152"/>
        <v/>
      </c>
      <c r="AV523" s="2" t="str">
        <f t="shared" si="153"/>
        <v/>
      </c>
      <c r="AW523" s="2" t="str">
        <f t="shared" si="154"/>
        <v/>
      </c>
      <c r="AX523" s="2" t="str">
        <f t="shared" si="148"/>
        <v/>
      </c>
    </row>
    <row r="524" spans="1:50" x14ac:dyDescent="0.25">
      <c r="A524" s="751">
        <v>516</v>
      </c>
      <c r="B524" s="753"/>
      <c r="C524" s="754"/>
      <c r="D524" s="754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AF524" s="2">
        <f t="shared" si="155"/>
        <v>0</v>
      </c>
      <c r="AG524" s="2" t="str">
        <f t="shared" si="149"/>
        <v/>
      </c>
      <c r="AH524" s="2" t="str">
        <f t="shared" si="150"/>
        <v/>
      </c>
      <c r="AI524" s="2" t="str">
        <f t="shared" si="156"/>
        <v/>
      </c>
      <c r="AJ524" s="2" t="str">
        <f t="shared" si="157"/>
        <v/>
      </c>
      <c r="AK524" s="2" t="e">
        <f t="shared" si="158"/>
        <v>#VALUE!</v>
      </c>
      <c r="AL524" s="2" t="str">
        <f t="shared" si="159"/>
        <v/>
      </c>
      <c r="AM524" s="2" t="str">
        <f t="shared" si="160"/>
        <v/>
      </c>
      <c r="AN524" s="2" t="str">
        <f t="shared" si="161"/>
        <v/>
      </c>
      <c r="AO524" s="2" t="str">
        <f t="shared" si="163"/>
        <v/>
      </c>
      <c r="AP524" s="2" t="str">
        <f t="shared" si="151"/>
        <v/>
      </c>
      <c r="AQ524" s="2" t="str">
        <f t="shared" si="162"/>
        <v/>
      </c>
      <c r="AT524" s="2" t="str">
        <f t="shared" si="147"/>
        <v/>
      </c>
      <c r="AU524" s="2" t="str">
        <f t="shared" si="152"/>
        <v/>
      </c>
      <c r="AV524" s="2" t="str">
        <f t="shared" si="153"/>
        <v/>
      </c>
      <c r="AW524" s="2" t="str">
        <f t="shared" si="154"/>
        <v/>
      </c>
      <c r="AX524" s="2" t="str">
        <f t="shared" si="148"/>
        <v/>
      </c>
    </row>
    <row r="525" spans="1:50" x14ac:dyDescent="0.25">
      <c r="A525" s="751">
        <v>517</v>
      </c>
      <c r="B525" s="753"/>
      <c r="C525" s="754"/>
      <c r="D525" s="754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AF525" s="2">
        <f t="shared" si="155"/>
        <v>0</v>
      </c>
      <c r="AG525" s="2" t="str">
        <f t="shared" si="149"/>
        <v/>
      </c>
      <c r="AH525" s="2" t="str">
        <f t="shared" si="150"/>
        <v/>
      </c>
      <c r="AI525" s="2" t="str">
        <f t="shared" si="156"/>
        <v/>
      </c>
      <c r="AJ525" s="2" t="str">
        <f t="shared" si="157"/>
        <v/>
      </c>
      <c r="AK525" s="2" t="e">
        <f t="shared" si="158"/>
        <v>#VALUE!</v>
      </c>
      <c r="AL525" s="2" t="str">
        <f t="shared" si="159"/>
        <v/>
      </c>
      <c r="AM525" s="2" t="str">
        <f t="shared" si="160"/>
        <v/>
      </c>
      <c r="AN525" s="2" t="str">
        <f t="shared" si="161"/>
        <v/>
      </c>
      <c r="AO525" s="2" t="str">
        <f t="shared" si="163"/>
        <v/>
      </c>
      <c r="AP525" s="2" t="str">
        <f t="shared" si="151"/>
        <v/>
      </c>
      <c r="AQ525" s="2" t="str">
        <f t="shared" si="162"/>
        <v/>
      </c>
      <c r="AT525" s="2" t="str">
        <f t="shared" si="147"/>
        <v/>
      </c>
      <c r="AU525" s="2" t="str">
        <f t="shared" si="152"/>
        <v/>
      </c>
      <c r="AV525" s="2" t="str">
        <f t="shared" si="153"/>
        <v/>
      </c>
      <c r="AW525" s="2" t="str">
        <f t="shared" si="154"/>
        <v/>
      </c>
      <c r="AX525" s="2" t="str">
        <f t="shared" si="148"/>
        <v/>
      </c>
    </row>
    <row r="526" spans="1:50" x14ac:dyDescent="0.25">
      <c r="A526" s="751">
        <v>518</v>
      </c>
      <c r="B526" s="753"/>
      <c r="C526" s="754"/>
      <c r="D526" s="754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AF526" s="2">
        <f t="shared" si="155"/>
        <v>0</v>
      </c>
      <c r="AG526" s="2" t="str">
        <f t="shared" si="149"/>
        <v/>
      </c>
      <c r="AH526" s="2" t="str">
        <f t="shared" si="150"/>
        <v/>
      </c>
      <c r="AI526" s="2" t="str">
        <f t="shared" si="156"/>
        <v/>
      </c>
      <c r="AJ526" s="2" t="str">
        <f t="shared" si="157"/>
        <v/>
      </c>
      <c r="AK526" s="2" t="e">
        <f t="shared" si="158"/>
        <v>#VALUE!</v>
      </c>
      <c r="AL526" s="2" t="str">
        <f t="shared" si="159"/>
        <v/>
      </c>
      <c r="AM526" s="2" t="str">
        <f t="shared" si="160"/>
        <v/>
      </c>
      <c r="AN526" s="2" t="str">
        <f t="shared" si="161"/>
        <v/>
      </c>
      <c r="AO526" s="2" t="str">
        <f t="shared" si="163"/>
        <v/>
      </c>
      <c r="AP526" s="2" t="str">
        <f t="shared" si="151"/>
        <v/>
      </c>
      <c r="AQ526" s="2" t="str">
        <f t="shared" si="162"/>
        <v/>
      </c>
      <c r="AT526" s="2" t="str">
        <f t="shared" si="147"/>
        <v/>
      </c>
      <c r="AU526" s="2" t="str">
        <f t="shared" si="152"/>
        <v/>
      </c>
      <c r="AV526" s="2" t="str">
        <f t="shared" si="153"/>
        <v/>
      </c>
      <c r="AW526" s="2" t="str">
        <f t="shared" si="154"/>
        <v/>
      </c>
      <c r="AX526" s="2" t="str">
        <f t="shared" si="148"/>
        <v/>
      </c>
    </row>
    <row r="527" spans="1:50" x14ac:dyDescent="0.25">
      <c r="A527" s="751">
        <v>519</v>
      </c>
      <c r="B527" s="753"/>
      <c r="C527" s="754"/>
      <c r="D527" s="754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AF527" s="2">
        <f t="shared" si="155"/>
        <v>0</v>
      </c>
      <c r="AG527" s="2" t="str">
        <f t="shared" si="149"/>
        <v/>
      </c>
      <c r="AH527" s="2" t="str">
        <f t="shared" si="150"/>
        <v/>
      </c>
      <c r="AI527" s="2" t="str">
        <f t="shared" si="156"/>
        <v/>
      </c>
      <c r="AJ527" s="2" t="str">
        <f t="shared" si="157"/>
        <v/>
      </c>
      <c r="AK527" s="2" t="e">
        <f t="shared" si="158"/>
        <v>#VALUE!</v>
      </c>
      <c r="AL527" s="2" t="str">
        <f t="shared" si="159"/>
        <v/>
      </c>
      <c r="AM527" s="2" t="str">
        <f t="shared" si="160"/>
        <v/>
      </c>
      <c r="AN527" s="2" t="str">
        <f t="shared" si="161"/>
        <v/>
      </c>
      <c r="AO527" s="2" t="str">
        <f t="shared" si="163"/>
        <v/>
      </c>
      <c r="AP527" s="2" t="str">
        <f t="shared" si="151"/>
        <v/>
      </c>
      <c r="AQ527" s="2" t="str">
        <f t="shared" si="162"/>
        <v/>
      </c>
      <c r="AT527" s="2" t="str">
        <f t="shared" si="147"/>
        <v/>
      </c>
      <c r="AU527" s="2" t="str">
        <f t="shared" si="152"/>
        <v/>
      </c>
      <c r="AV527" s="2" t="str">
        <f t="shared" si="153"/>
        <v/>
      </c>
      <c r="AW527" s="2" t="str">
        <f t="shared" si="154"/>
        <v/>
      </c>
      <c r="AX527" s="2" t="str">
        <f t="shared" si="148"/>
        <v/>
      </c>
    </row>
    <row r="528" spans="1:50" x14ac:dyDescent="0.25">
      <c r="A528" s="751">
        <v>520</v>
      </c>
      <c r="B528" s="753"/>
      <c r="C528" s="754"/>
      <c r="D528" s="754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AF528" s="2">
        <f t="shared" si="155"/>
        <v>0</v>
      </c>
      <c r="AG528" s="2" t="str">
        <f t="shared" si="149"/>
        <v/>
      </c>
      <c r="AH528" s="2" t="str">
        <f t="shared" si="150"/>
        <v/>
      </c>
      <c r="AI528" s="2" t="str">
        <f t="shared" si="156"/>
        <v/>
      </c>
      <c r="AJ528" s="2" t="str">
        <f t="shared" si="157"/>
        <v/>
      </c>
      <c r="AK528" s="2" t="e">
        <f t="shared" si="158"/>
        <v>#VALUE!</v>
      </c>
      <c r="AL528" s="2" t="str">
        <f t="shared" si="159"/>
        <v/>
      </c>
      <c r="AM528" s="2" t="str">
        <f t="shared" si="160"/>
        <v/>
      </c>
      <c r="AN528" s="2" t="str">
        <f t="shared" si="161"/>
        <v/>
      </c>
      <c r="AO528" s="2" t="str">
        <f t="shared" si="163"/>
        <v/>
      </c>
      <c r="AP528" s="2" t="str">
        <f t="shared" si="151"/>
        <v/>
      </c>
      <c r="AQ528" s="2" t="str">
        <f t="shared" si="162"/>
        <v/>
      </c>
      <c r="AT528" s="2" t="str">
        <f t="shared" si="147"/>
        <v/>
      </c>
      <c r="AU528" s="2" t="str">
        <f t="shared" si="152"/>
        <v/>
      </c>
      <c r="AV528" s="2" t="str">
        <f t="shared" si="153"/>
        <v/>
      </c>
      <c r="AW528" s="2" t="str">
        <f t="shared" si="154"/>
        <v/>
      </c>
      <c r="AX528" s="2" t="str">
        <f t="shared" si="148"/>
        <v/>
      </c>
    </row>
    <row r="529" spans="1:50" x14ac:dyDescent="0.25">
      <c r="A529" s="751">
        <v>521</v>
      </c>
      <c r="B529" s="753"/>
      <c r="C529" s="754"/>
      <c r="D529" s="754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AF529" s="2">
        <f t="shared" si="155"/>
        <v>0</v>
      </c>
      <c r="AG529" s="2" t="str">
        <f t="shared" si="149"/>
        <v/>
      </c>
      <c r="AH529" s="2" t="str">
        <f t="shared" si="150"/>
        <v/>
      </c>
      <c r="AI529" s="2" t="str">
        <f t="shared" si="156"/>
        <v/>
      </c>
      <c r="AJ529" s="2" t="str">
        <f t="shared" si="157"/>
        <v/>
      </c>
      <c r="AK529" s="2" t="e">
        <f t="shared" si="158"/>
        <v>#VALUE!</v>
      </c>
      <c r="AL529" s="2" t="str">
        <f t="shared" si="159"/>
        <v/>
      </c>
      <c r="AM529" s="2" t="str">
        <f t="shared" si="160"/>
        <v/>
      </c>
      <c r="AN529" s="2" t="str">
        <f t="shared" si="161"/>
        <v/>
      </c>
      <c r="AO529" s="2" t="str">
        <f t="shared" si="163"/>
        <v/>
      </c>
      <c r="AP529" s="2" t="str">
        <f t="shared" si="151"/>
        <v/>
      </c>
      <c r="AQ529" s="2" t="str">
        <f t="shared" si="162"/>
        <v/>
      </c>
      <c r="AT529" s="2" t="str">
        <f t="shared" si="147"/>
        <v/>
      </c>
      <c r="AU529" s="2" t="str">
        <f t="shared" si="152"/>
        <v/>
      </c>
      <c r="AV529" s="2" t="str">
        <f t="shared" si="153"/>
        <v/>
      </c>
      <c r="AW529" s="2" t="str">
        <f t="shared" si="154"/>
        <v/>
      </c>
      <c r="AX529" s="2" t="str">
        <f t="shared" si="148"/>
        <v/>
      </c>
    </row>
    <row r="530" spans="1:50" x14ac:dyDescent="0.25">
      <c r="A530" s="751">
        <v>522</v>
      </c>
      <c r="B530" s="753"/>
      <c r="C530" s="754"/>
      <c r="D530" s="754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AF530" s="2">
        <f t="shared" si="155"/>
        <v>0</v>
      </c>
      <c r="AG530" s="2" t="str">
        <f t="shared" si="149"/>
        <v/>
      </c>
      <c r="AH530" s="2" t="str">
        <f t="shared" si="150"/>
        <v/>
      </c>
      <c r="AI530" s="2" t="str">
        <f t="shared" si="156"/>
        <v/>
      </c>
      <c r="AJ530" s="2" t="str">
        <f t="shared" si="157"/>
        <v/>
      </c>
      <c r="AK530" s="2" t="e">
        <f t="shared" si="158"/>
        <v>#VALUE!</v>
      </c>
      <c r="AL530" s="2" t="str">
        <f t="shared" si="159"/>
        <v/>
      </c>
      <c r="AM530" s="2" t="str">
        <f t="shared" si="160"/>
        <v/>
      </c>
      <c r="AN530" s="2" t="str">
        <f t="shared" si="161"/>
        <v/>
      </c>
      <c r="AO530" s="2" t="str">
        <f t="shared" si="163"/>
        <v/>
      </c>
      <c r="AP530" s="2" t="str">
        <f t="shared" si="151"/>
        <v/>
      </c>
      <c r="AQ530" s="2" t="str">
        <f t="shared" si="162"/>
        <v/>
      </c>
      <c r="AT530" s="2" t="str">
        <f t="shared" si="147"/>
        <v/>
      </c>
      <c r="AU530" s="2" t="str">
        <f t="shared" si="152"/>
        <v/>
      </c>
      <c r="AV530" s="2" t="str">
        <f t="shared" si="153"/>
        <v/>
      </c>
      <c r="AW530" s="2" t="str">
        <f t="shared" si="154"/>
        <v/>
      </c>
      <c r="AX530" s="2" t="str">
        <f t="shared" si="148"/>
        <v/>
      </c>
    </row>
    <row r="531" spans="1:50" x14ac:dyDescent="0.25">
      <c r="A531" s="751">
        <v>523</v>
      </c>
      <c r="B531" s="753"/>
      <c r="C531" s="754"/>
      <c r="D531" s="754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AF531" s="2">
        <f t="shared" si="155"/>
        <v>0</v>
      </c>
      <c r="AG531" s="2" t="str">
        <f t="shared" si="149"/>
        <v/>
      </c>
      <c r="AH531" s="2" t="str">
        <f t="shared" si="150"/>
        <v/>
      </c>
      <c r="AI531" s="2" t="str">
        <f t="shared" si="156"/>
        <v/>
      </c>
      <c r="AJ531" s="2" t="str">
        <f t="shared" si="157"/>
        <v/>
      </c>
      <c r="AK531" s="2" t="e">
        <f t="shared" si="158"/>
        <v>#VALUE!</v>
      </c>
      <c r="AL531" s="2" t="str">
        <f t="shared" si="159"/>
        <v/>
      </c>
      <c r="AM531" s="2" t="str">
        <f t="shared" si="160"/>
        <v/>
      </c>
      <c r="AN531" s="2" t="str">
        <f t="shared" si="161"/>
        <v/>
      </c>
      <c r="AO531" s="2" t="str">
        <f t="shared" si="163"/>
        <v/>
      </c>
      <c r="AP531" s="2" t="str">
        <f t="shared" si="151"/>
        <v/>
      </c>
      <c r="AQ531" s="2" t="str">
        <f t="shared" si="162"/>
        <v/>
      </c>
      <c r="AT531" s="2" t="str">
        <f t="shared" si="147"/>
        <v/>
      </c>
      <c r="AU531" s="2" t="str">
        <f t="shared" si="152"/>
        <v/>
      </c>
      <c r="AV531" s="2" t="str">
        <f t="shared" si="153"/>
        <v/>
      </c>
      <c r="AW531" s="2" t="str">
        <f t="shared" si="154"/>
        <v/>
      </c>
      <c r="AX531" s="2" t="str">
        <f t="shared" si="148"/>
        <v/>
      </c>
    </row>
    <row r="532" spans="1:50" x14ac:dyDescent="0.25">
      <c r="A532" s="751">
        <v>524</v>
      </c>
      <c r="B532" s="753"/>
      <c r="C532" s="754"/>
      <c r="D532" s="754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AF532" s="2">
        <f t="shared" si="155"/>
        <v>0</v>
      </c>
      <c r="AG532" s="2" t="str">
        <f t="shared" si="149"/>
        <v/>
      </c>
      <c r="AH532" s="2" t="str">
        <f t="shared" si="150"/>
        <v/>
      </c>
      <c r="AI532" s="2" t="str">
        <f t="shared" si="156"/>
        <v/>
      </c>
      <c r="AJ532" s="2" t="str">
        <f t="shared" si="157"/>
        <v/>
      </c>
      <c r="AK532" s="2" t="e">
        <f t="shared" si="158"/>
        <v>#VALUE!</v>
      </c>
      <c r="AL532" s="2" t="str">
        <f t="shared" si="159"/>
        <v/>
      </c>
      <c r="AM532" s="2" t="str">
        <f t="shared" si="160"/>
        <v/>
      </c>
      <c r="AN532" s="2" t="str">
        <f t="shared" si="161"/>
        <v/>
      </c>
      <c r="AO532" s="2" t="str">
        <f t="shared" si="163"/>
        <v/>
      </c>
      <c r="AP532" s="2" t="str">
        <f t="shared" si="151"/>
        <v/>
      </c>
      <c r="AQ532" s="2" t="str">
        <f t="shared" si="162"/>
        <v/>
      </c>
      <c r="AT532" s="2" t="str">
        <f t="shared" ref="AT532:AT595" si="164">IF(B532=2,C532,"")</f>
        <v/>
      </c>
      <c r="AU532" s="2" t="str">
        <f t="shared" si="152"/>
        <v/>
      </c>
      <c r="AV532" s="2" t="str">
        <f t="shared" si="153"/>
        <v/>
      </c>
      <c r="AW532" s="2" t="str">
        <f t="shared" si="154"/>
        <v/>
      </c>
      <c r="AX532" s="2" t="str">
        <f t="shared" si="148"/>
        <v/>
      </c>
    </row>
    <row r="533" spans="1:50" x14ac:dyDescent="0.25">
      <c r="A533" s="751">
        <v>525</v>
      </c>
      <c r="B533" s="753"/>
      <c r="C533" s="754"/>
      <c r="D533" s="754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AF533" s="2">
        <f t="shared" si="155"/>
        <v>0</v>
      </c>
      <c r="AG533" s="2" t="str">
        <f t="shared" si="149"/>
        <v/>
      </c>
      <c r="AH533" s="2" t="str">
        <f t="shared" si="150"/>
        <v/>
      </c>
      <c r="AI533" s="2" t="str">
        <f t="shared" si="156"/>
        <v/>
      </c>
      <c r="AJ533" s="2" t="str">
        <f t="shared" si="157"/>
        <v/>
      </c>
      <c r="AK533" s="2" t="e">
        <f t="shared" si="158"/>
        <v>#VALUE!</v>
      </c>
      <c r="AL533" s="2" t="str">
        <f t="shared" si="159"/>
        <v/>
      </c>
      <c r="AM533" s="2" t="str">
        <f t="shared" si="160"/>
        <v/>
      </c>
      <c r="AN533" s="2" t="str">
        <f t="shared" si="161"/>
        <v/>
      </c>
      <c r="AO533" s="2" t="str">
        <f t="shared" si="163"/>
        <v/>
      </c>
      <c r="AP533" s="2" t="str">
        <f t="shared" si="151"/>
        <v/>
      </c>
      <c r="AQ533" s="2" t="str">
        <f t="shared" si="162"/>
        <v/>
      </c>
      <c r="AT533" s="2" t="str">
        <f t="shared" si="164"/>
        <v/>
      </c>
      <c r="AU533" s="2" t="str">
        <f t="shared" si="152"/>
        <v/>
      </c>
      <c r="AV533" s="2" t="str">
        <f t="shared" si="153"/>
        <v/>
      </c>
      <c r="AW533" s="2" t="str">
        <f t="shared" si="154"/>
        <v/>
      </c>
      <c r="AX533" s="2" t="str">
        <f t="shared" si="148"/>
        <v/>
      </c>
    </row>
    <row r="534" spans="1:50" x14ac:dyDescent="0.25">
      <c r="A534" s="751">
        <v>526</v>
      </c>
      <c r="B534" s="753"/>
      <c r="C534" s="754"/>
      <c r="D534" s="754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AF534" s="2">
        <f t="shared" si="155"/>
        <v>0</v>
      </c>
      <c r="AG534" s="2" t="str">
        <f t="shared" si="149"/>
        <v/>
      </c>
      <c r="AH534" s="2" t="str">
        <f t="shared" si="150"/>
        <v/>
      </c>
      <c r="AI534" s="2" t="str">
        <f t="shared" si="156"/>
        <v/>
      </c>
      <c r="AJ534" s="2" t="str">
        <f t="shared" si="157"/>
        <v/>
      </c>
      <c r="AK534" s="2" t="e">
        <f t="shared" si="158"/>
        <v>#VALUE!</v>
      </c>
      <c r="AL534" s="2" t="str">
        <f t="shared" si="159"/>
        <v/>
      </c>
      <c r="AM534" s="2" t="str">
        <f t="shared" si="160"/>
        <v/>
      </c>
      <c r="AN534" s="2" t="str">
        <f t="shared" si="161"/>
        <v/>
      </c>
      <c r="AO534" s="2" t="str">
        <f t="shared" si="163"/>
        <v/>
      </c>
      <c r="AP534" s="2" t="str">
        <f t="shared" si="151"/>
        <v/>
      </c>
      <c r="AQ534" s="2" t="str">
        <f t="shared" si="162"/>
        <v/>
      </c>
      <c r="AT534" s="2" t="str">
        <f t="shared" si="164"/>
        <v/>
      </c>
      <c r="AU534" s="2" t="str">
        <f t="shared" si="152"/>
        <v/>
      </c>
      <c r="AV534" s="2" t="str">
        <f t="shared" si="153"/>
        <v/>
      </c>
      <c r="AW534" s="2" t="str">
        <f t="shared" si="154"/>
        <v/>
      </c>
      <c r="AX534" s="2" t="str">
        <f t="shared" si="148"/>
        <v/>
      </c>
    </row>
    <row r="535" spans="1:50" x14ac:dyDescent="0.25">
      <c r="A535" s="751">
        <v>527</v>
      </c>
      <c r="B535" s="753"/>
      <c r="C535" s="754"/>
      <c r="D535" s="754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AF535" s="2">
        <f t="shared" si="155"/>
        <v>0</v>
      </c>
      <c r="AG535" s="2" t="str">
        <f t="shared" si="149"/>
        <v/>
      </c>
      <c r="AH535" s="2" t="str">
        <f t="shared" si="150"/>
        <v/>
      </c>
      <c r="AI535" s="2" t="str">
        <f t="shared" si="156"/>
        <v/>
      </c>
      <c r="AJ535" s="2" t="str">
        <f t="shared" si="157"/>
        <v/>
      </c>
      <c r="AK535" s="2" t="e">
        <f t="shared" si="158"/>
        <v>#VALUE!</v>
      </c>
      <c r="AL535" s="2" t="str">
        <f t="shared" si="159"/>
        <v/>
      </c>
      <c r="AM535" s="2" t="str">
        <f t="shared" si="160"/>
        <v/>
      </c>
      <c r="AN535" s="2" t="str">
        <f t="shared" si="161"/>
        <v/>
      </c>
      <c r="AO535" s="2" t="str">
        <f t="shared" si="163"/>
        <v/>
      </c>
      <c r="AP535" s="2" t="str">
        <f t="shared" si="151"/>
        <v/>
      </c>
      <c r="AQ535" s="2" t="str">
        <f t="shared" si="162"/>
        <v/>
      </c>
      <c r="AT535" s="2" t="str">
        <f t="shared" si="164"/>
        <v/>
      </c>
      <c r="AU535" s="2" t="str">
        <f t="shared" si="152"/>
        <v/>
      </c>
      <c r="AV535" s="2" t="str">
        <f t="shared" si="153"/>
        <v/>
      </c>
      <c r="AW535" s="2" t="str">
        <f t="shared" si="154"/>
        <v/>
      </c>
      <c r="AX535" s="2" t="str">
        <f t="shared" si="148"/>
        <v/>
      </c>
    </row>
    <row r="536" spans="1:50" x14ac:dyDescent="0.25">
      <c r="A536" s="751">
        <v>528</v>
      </c>
      <c r="B536" s="753"/>
      <c r="C536" s="754"/>
      <c r="D536" s="754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AF536" s="2">
        <f t="shared" si="155"/>
        <v>0</v>
      </c>
      <c r="AG536" s="2" t="str">
        <f t="shared" si="149"/>
        <v/>
      </c>
      <c r="AH536" s="2" t="str">
        <f t="shared" si="150"/>
        <v/>
      </c>
      <c r="AI536" s="2" t="str">
        <f t="shared" si="156"/>
        <v/>
      </c>
      <c r="AJ536" s="2" t="str">
        <f t="shared" si="157"/>
        <v/>
      </c>
      <c r="AK536" s="2" t="e">
        <f t="shared" si="158"/>
        <v>#VALUE!</v>
      </c>
      <c r="AL536" s="2" t="str">
        <f t="shared" si="159"/>
        <v/>
      </c>
      <c r="AM536" s="2" t="str">
        <f t="shared" si="160"/>
        <v/>
      </c>
      <c r="AN536" s="2" t="str">
        <f t="shared" si="161"/>
        <v/>
      </c>
      <c r="AO536" s="2" t="str">
        <f t="shared" si="163"/>
        <v/>
      </c>
      <c r="AP536" s="2" t="str">
        <f t="shared" si="151"/>
        <v/>
      </c>
      <c r="AQ536" s="2" t="str">
        <f t="shared" si="162"/>
        <v/>
      </c>
      <c r="AT536" s="2" t="str">
        <f t="shared" si="164"/>
        <v/>
      </c>
      <c r="AU536" s="2" t="str">
        <f t="shared" si="152"/>
        <v/>
      </c>
      <c r="AV536" s="2" t="str">
        <f t="shared" si="153"/>
        <v/>
      </c>
      <c r="AW536" s="2" t="str">
        <f t="shared" si="154"/>
        <v/>
      </c>
      <c r="AX536" s="2" t="str">
        <f t="shared" si="148"/>
        <v/>
      </c>
    </row>
    <row r="537" spans="1:50" x14ac:dyDescent="0.25">
      <c r="A537" s="751">
        <v>529</v>
      </c>
      <c r="B537" s="753"/>
      <c r="C537" s="754"/>
      <c r="D537" s="754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AF537" s="2">
        <f t="shared" si="155"/>
        <v>0</v>
      </c>
      <c r="AG537" s="2" t="str">
        <f t="shared" si="149"/>
        <v/>
      </c>
      <c r="AH537" s="2" t="str">
        <f t="shared" si="150"/>
        <v/>
      </c>
      <c r="AI537" s="2" t="str">
        <f t="shared" si="156"/>
        <v/>
      </c>
      <c r="AJ537" s="2" t="str">
        <f t="shared" si="157"/>
        <v/>
      </c>
      <c r="AK537" s="2" t="e">
        <f t="shared" si="158"/>
        <v>#VALUE!</v>
      </c>
      <c r="AL537" s="2" t="str">
        <f t="shared" si="159"/>
        <v/>
      </c>
      <c r="AM537" s="2" t="str">
        <f t="shared" si="160"/>
        <v/>
      </c>
      <c r="AN537" s="2" t="str">
        <f t="shared" si="161"/>
        <v/>
      </c>
      <c r="AO537" s="2" t="str">
        <f t="shared" si="163"/>
        <v/>
      </c>
      <c r="AP537" s="2" t="str">
        <f t="shared" si="151"/>
        <v/>
      </c>
      <c r="AQ537" s="2" t="str">
        <f t="shared" si="162"/>
        <v/>
      </c>
      <c r="AT537" s="2" t="str">
        <f t="shared" si="164"/>
        <v/>
      </c>
      <c r="AU537" s="2" t="str">
        <f t="shared" si="152"/>
        <v/>
      </c>
      <c r="AV537" s="2" t="str">
        <f t="shared" si="153"/>
        <v/>
      </c>
      <c r="AW537" s="2" t="str">
        <f t="shared" si="154"/>
        <v/>
      </c>
      <c r="AX537" s="2" t="str">
        <f t="shared" si="148"/>
        <v/>
      </c>
    </row>
    <row r="538" spans="1:50" x14ac:dyDescent="0.25">
      <c r="A538" s="751">
        <v>530</v>
      </c>
      <c r="B538" s="753"/>
      <c r="C538" s="754"/>
      <c r="D538" s="754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AF538" s="2">
        <f t="shared" si="155"/>
        <v>0</v>
      </c>
      <c r="AG538" s="2" t="str">
        <f t="shared" si="149"/>
        <v/>
      </c>
      <c r="AH538" s="2" t="str">
        <f t="shared" si="150"/>
        <v/>
      </c>
      <c r="AI538" s="2" t="str">
        <f t="shared" si="156"/>
        <v/>
      </c>
      <c r="AJ538" s="2" t="str">
        <f t="shared" si="157"/>
        <v/>
      </c>
      <c r="AK538" s="2" t="e">
        <f t="shared" si="158"/>
        <v>#VALUE!</v>
      </c>
      <c r="AL538" s="2" t="str">
        <f t="shared" si="159"/>
        <v/>
      </c>
      <c r="AM538" s="2" t="str">
        <f t="shared" si="160"/>
        <v/>
      </c>
      <c r="AN538" s="2" t="str">
        <f t="shared" si="161"/>
        <v/>
      </c>
      <c r="AO538" s="2" t="str">
        <f t="shared" si="163"/>
        <v/>
      </c>
      <c r="AP538" s="2" t="str">
        <f t="shared" si="151"/>
        <v/>
      </c>
      <c r="AQ538" s="2" t="str">
        <f t="shared" si="162"/>
        <v/>
      </c>
      <c r="AT538" s="2" t="str">
        <f t="shared" si="164"/>
        <v/>
      </c>
      <c r="AU538" s="2" t="str">
        <f t="shared" si="152"/>
        <v/>
      </c>
      <c r="AV538" s="2" t="str">
        <f t="shared" si="153"/>
        <v/>
      </c>
      <c r="AW538" s="2" t="str">
        <f t="shared" si="154"/>
        <v/>
      </c>
      <c r="AX538" s="2" t="str">
        <f t="shared" ref="AX538:AX601" si="165">IF(AW538="","",_xlfn.RANK.AVG(AW538,AW:AW,1))</f>
        <v/>
      </c>
    </row>
    <row r="539" spans="1:50" x14ac:dyDescent="0.25">
      <c r="A539" s="751">
        <v>531</v>
      </c>
      <c r="B539" s="753"/>
      <c r="C539" s="754"/>
      <c r="D539" s="754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AF539" s="2">
        <f t="shared" si="155"/>
        <v>0</v>
      </c>
      <c r="AG539" s="2" t="str">
        <f t="shared" si="149"/>
        <v/>
      </c>
      <c r="AH539" s="2" t="str">
        <f t="shared" si="150"/>
        <v/>
      </c>
      <c r="AI539" s="2" t="str">
        <f t="shared" si="156"/>
        <v/>
      </c>
      <c r="AJ539" s="2" t="str">
        <f t="shared" si="157"/>
        <v/>
      </c>
      <c r="AK539" s="2" t="e">
        <f t="shared" si="158"/>
        <v>#VALUE!</v>
      </c>
      <c r="AL539" s="2" t="str">
        <f t="shared" si="159"/>
        <v/>
      </c>
      <c r="AM539" s="2" t="str">
        <f t="shared" si="160"/>
        <v/>
      </c>
      <c r="AN539" s="2" t="str">
        <f t="shared" si="161"/>
        <v/>
      </c>
      <c r="AO539" s="2" t="str">
        <f t="shared" si="163"/>
        <v/>
      </c>
      <c r="AP539" s="2" t="str">
        <f t="shared" si="151"/>
        <v/>
      </c>
      <c r="AQ539" s="2" t="str">
        <f t="shared" si="162"/>
        <v/>
      </c>
      <c r="AT539" s="2" t="str">
        <f t="shared" si="164"/>
        <v/>
      </c>
      <c r="AU539" s="2" t="str">
        <f t="shared" si="152"/>
        <v/>
      </c>
      <c r="AV539" s="2" t="str">
        <f t="shared" si="153"/>
        <v/>
      </c>
      <c r="AW539" s="2" t="str">
        <f t="shared" si="154"/>
        <v/>
      </c>
      <c r="AX539" s="2" t="str">
        <f t="shared" si="165"/>
        <v/>
      </c>
    </row>
    <row r="540" spans="1:50" x14ac:dyDescent="0.25">
      <c r="A540" s="751">
        <v>532</v>
      </c>
      <c r="B540" s="753"/>
      <c r="C540" s="754"/>
      <c r="D540" s="754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AF540" s="2">
        <f t="shared" si="155"/>
        <v>0</v>
      </c>
      <c r="AG540" s="2" t="str">
        <f t="shared" si="149"/>
        <v/>
      </c>
      <c r="AH540" s="2" t="str">
        <f t="shared" si="150"/>
        <v/>
      </c>
      <c r="AI540" s="2" t="str">
        <f t="shared" si="156"/>
        <v/>
      </c>
      <c r="AJ540" s="2" t="str">
        <f t="shared" si="157"/>
        <v/>
      </c>
      <c r="AK540" s="2" t="e">
        <f t="shared" si="158"/>
        <v>#VALUE!</v>
      </c>
      <c r="AL540" s="2" t="str">
        <f t="shared" si="159"/>
        <v/>
      </c>
      <c r="AM540" s="2" t="str">
        <f t="shared" si="160"/>
        <v/>
      </c>
      <c r="AN540" s="2" t="str">
        <f t="shared" si="161"/>
        <v/>
      </c>
      <c r="AO540" s="2" t="str">
        <f t="shared" si="163"/>
        <v/>
      </c>
      <c r="AP540" s="2" t="str">
        <f t="shared" si="151"/>
        <v/>
      </c>
      <c r="AQ540" s="2" t="str">
        <f t="shared" si="162"/>
        <v/>
      </c>
      <c r="AT540" s="2" t="str">
        <f t="shared" si="164"/>
        <v/>
      </c>
      <c r="AU540" s="2" t="str">
        <f t="shared" si="152"/>
        <v/>
      </c>
      <c r="AV540" s="2" t="str">
        <f t="shared" si="153"/>
        <v/>
      </c>
      <c r="AW540" s="2" t="str">
        <f t="shared" si="154"/>
        <v/>
      </c>
      <c r="AX540" s="2" t="str">
        <f t="shared" si="165"/>
        <v/>
      </c>
    </row>
    <row r="541" spans="1:50" x14ac:dyDescent="0.25">
      <c r="A541" s="751">
        <v>533</v>
      </c>
      <c r="B541" s="753"/>
      <c r="C541" s="754"/>
      <c r="D541" s="754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AF541" s="2">
        <f t="shared" si="155"/>
        <v>0</v>
      </c>
      <c r="AG541" s="2" t="str">
        <f t="shared" si="149"/>
        <v/>
      </c>
      <c r="AH541" s="2" t="str">
        <f t="shared" si="150"/>
        <v/>
      </c>
      <c r="AI541" s="2" t="str">
        <f t="shared" si="156"/>
        <v/>
      </c>
      <c r="AJ541" s="2" t="str">
        <f t="shared" si="157"/>
        <v/>
      </c>
      <c r="AK541" s="2" t="e">
        <f t="shared" si="158"/>
        <v>#VALUE!</v>
      </c>
      <c r="AL541" s="2" t="str">
        <f t="shared" si="159"/>
        <v/>
      </c>
      <c r="AM541" s="2" t="str">
        <f t="shared" si="160"/>
        <v/>
      </c>
      <c r="AN541" s="2" t="str">
        <f t="shared" si="161"/>
        <v/>
      </c>
      <c r="AO541" s="2" t="str">
        <f t="shared" si="163"/>
        <v/>
      </c>
      <c r="AP541" s="2" t="str">
        <f t="shared" si="151"/>
        <v/>
      </c>
      <c r="AQ541" s="2" t="str">
        <f t="shared" si="162"/>
        <v/>
      </c>
      <c r="AT541" s="2" t="str">
        <f t="shared" si="164"/>
        <v/>
      </c>
      <c r="AU541" s="2" t="str">
        <f t="shared" si="152"/>
        <v/>
      </c>
      <c r="AV541" s="2" t="str">
        <f t="shared" si="153"/>
        <v/>
      </c>
      <c r="AW541" s="2" t="str">
        <f t="shared" si="154"/>
        <v/>
      </c>
      <c r="AX541" s="2" t="str">
        <f t="shared" si="165"/>
        <v/>
      </c>
    </row>
    <row r="542" spans="1:50" x14ac:dyDescent="0.25">
      <c r="A542" s="751">
        <v>534</v>
      </c>
      <c r="B542" s="753"/>
      <c r="C542" s="754"/>
      <c r="D542" s="754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AF542" s="2">
        <f t="shared" si="155"/>
        <v>0</v>
      </c>
      <c r="AG542" s="2" t="str">
        <f t="shared" si="149"/>
        <v/>
      </c>
      <c r="AH542" s="2" t="str">
        <f t="shared" si="150"/>
        <v/>
      </c>
      <c r="AI542" s="2" t="str">
        <f t="shared" si="156"/>
        <v/>
      </c>
      <c r="AJ542" s="2" t="str">
        <f t="shared" si="157"/>
        <v/>
      </c>
      <c r="AK542" s="2" t="e">
        <f t="shared" si="158"/>
        <v>#VALUE!</v>
      </c>
      <c r="AL542" s="2" t="str">
        <f t="shared" si="159"/>
        <v/>
      </c>
      <c r="AM542" s="2" t="str">
        <f t="shared" si="160"/>
        <v/>
      </c>
      <c r="AN542" s="2" t="str">
        <f t="shared" si="161"/>
        <v/>
      </c>
      <c r="AO542" s="2" t="str">
        <f t="shared" si="163"/>
        <v/>
      </c>
      <c r="AP542" s="2" t="str">
        <f t="shared" si="151"/>
        <v/>
      </c>
      <c r="AQ542" s="2" t="str">
        <f t="shared" si="162"/>
        <v/>
      </c>
      <c r="AT542" s="2" t="str">
        <f t="shared" si="164"/>
        <v/>
      </c>
      <c r="AU542" s="2" t="str">
        <f t="shared" si="152"/>
        <v/>
      </c>
      <c r="AV542" s="2" t="str">
        <f t="shared" si="153"/>
        <v/>
      </c>
      <c r="AW542" s="2" t="str">
        <f t="shared" si="154"/>
        <v/>
      </c>
      <c r="AX542" s="2" t="str">
        <f t="shared" si="165"/>
        <v/>
      </c>
    </row>
    <row r="543" spans="1:50" x14ac:dyDescent="0.25">
      <c r="A543" s="751">
        <v>535</v>
      </c>
      <c r="B543" s="753"/>
      <c r="C543" s="754"/>
      <c r="D543" s="754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AF543" s="2">
        <f t="shared" si="155"/>
        <v>0</v>
      </c>
      <c r="AG543" s="2" t="str">
        <f t="shared" si="149"/>
        <v/>
      </c>
      <c r="AH543" s="2" t="str">
        <f t="shared" si="150"/>
        <v/>
      </c>
      <c r="AI543" s="2" t="str">
        <f t="shared" si="156"/>
        <v/>
      </c>
      <c r="AJ543" s="2" t="str">
        <f t="shared" si="157"/>
        <v/>
      </c>
      <c r="AK543" s="2" t="e">
        <f t="shared" si="158"/>
        <v>#VALUE!</v>
      </c>
      <c r="AL543" s="2" t="str">
        <f t="shared" si="159"/>
        <v/>
      </c>
      <c r="AM543" s="2" t="str">
        <f t="shared" si="160"/>
        <v/>
      </c>
      <c r="AN543" s="2" t="str">
        <f t="shared" si="161"/>
        <v/>
      </c>
      <c r="AO543" s="2" t="str">
        <f t="shared" si="163"/>
        <v/>
      </c>
      <c r="AP543" s="2" t="str">
        <f t="shared" si="151"/>
        <v/>
      </c>
      <c r="AQ543" s="2" t="str">
        <f t="shared" si="162"/>
        <v/>
      </c>
      <c r="AT543" s="2" t="str">
        <f t="shared" si="164"/>
        <v/>
      </c>
      <c r="AU543" s="2" t="str">
        <f t="shared" si="152"/>
        <v/>
      </c>
      <c r="AV543" s="2" t="str">
        <f t="shared" si="153"/>
        <v/>
      </c>
      <c r="AW543" s="2" t="str">
        <f t="shared" si="154"/>
        <v/>
      </c>
      <c r="AX543" s="2" t="str">
        <f t="shared" si="165"/>
        <v/>
      </c>
    </row>
    <row r="544" spans="1:50" x14ac:dyDescent="0.25">
      <c r="A544" s="751">
        <v>536</v>
      </c>
      <c r="B544" s="753"/>
      <c r="C544" s="754"/>
      <c r="D544" s="754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AF544" s="2">
        <f t="shared" si="155"/>
        <v>0</v>
      </c>
      <c r="AG544" s="2" t="str">
        <f t="shared" si="149"/>
        <v/>
      </c>
      <c r="AH544" s="2" t="str">
        <f t="shared" si="150"/>
        <v/>
      </c>
      <c r="AI544" s="2" t="str">
        <f t="shared" si="156"/>
        <v/>
      </c>
      <c r="AJ544" s="2" t="str">
        <f t="shared" si="157"/>
        <v/>
      </c>
      <c r="AK544" s="2" t="e">
        <f t="shared" si="158"/>
        <v>#VALUE!</v>
      </c>
      <c r="AL544" s="2" t="str">
        <f t="shared" si="159"/>
        <v/>
      </c>
      <c r="AM544" s="2" t="str">
        <f t="shared" si="160"/>
        <v/>
      </c>
      <c r="AN544" s="2" t="str">
        <f t="shared" si="161"/>
        <v/>
      </c>
      <c r="AO544" s="2" t="str">
        <f t="shared" si="163"/>
        <v/>
      </c>
      <c r="AP544" s="2" t="str">
        <f t="shared" si="151"/>
        <v/>
      </c>
      <c r="AQ544" s="2" t="str">
        <f t="shared" si="162"/>
        <v/>
      </c>
      <c r="AT544" s="2" t="str">
        <f t="shared" si="164"/>
        <v/>
      </c>
      <c r="AU544" s="2" t="str">
        <f t="shared" si="152"/>
        <v/>
      </c>
      <c r="AV544" s="2" t="str">
        <f t="shared" si="153"/>
        <v/>
      </c>
      <c r="AW544" s="2" t="str">
        <f t="shared" si="154"/>
        <v/>
      </c>
      <c r="AX544" s="2" t="str">
        <f t="shared" si="165"/>
        <v/>
      </c>
    </row>
    <row r="545" spans="1:50" x14ac:dyDescent="0.25">
      <c r="A545" s="751">
        <v>537</v>
      </c>
      <c r="B545" s="753"/>
      <c r="C545" s="754"/>
      <c r="D545" s="754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AF545" s="2">
        <f t="shared" si="155"/>
        <v>0</v>
      </c>
      <c r="AG545" s="2" t="str">
        <f t="shared" si="149"/>
        <v/>
      </c>
      <c r="AH545" s="2" t="str">
        <f t="shared" si="150"/>
        <v/>
      </c>
      <c r="AI545" s="2" t="str">
        <f t="shared" si="156"/>
        <v/>
      </c>
      <c r="AJ545" s="2" t="str">
        <f t="shared" si="157"/>
        <v/>
      </c>
      <c r="AK545" s="2" t="e">
        <f t="shared" si="158"/>
        <v>#VALUE!</v>
      </c>
      <c r="AL545" s="2" t="str">
        <f t="shared" si="159"/>
        <v/>
      </c>
      <c r="AM545" s="2" t="str">
        <f t="shared" si="160"/>
        <v/>
      </c>
      <c r="AN545" s="2" t="str">
        <f t="shared" si="161"/>
        <v/>
      </c>
      <c r="AO545" s="2" t="str">
        <f t="shared" si="163"/>
        <v/>
      </c>
      <c r="AP545" s="2" t="str">
        <f t="shared" si="151"/>
        <v/>
      </c>
      <c r="AQ545" s="2" t="str">
        <f t="shared" si="162"/>
        <v/>
      </c>
      <c r="AT545" s="2" t="str">
        <f t="shared" si="164"/>
        <v/>
      </c>
      <c r="AU545" s="2" t="str">
        <f t="shared" si="152"/>
        <v/>
      </c>
      <c r="AV545" s="2" t="str">
        <f t="shared" si="153"/>
        <v/>
      </c>
      <c r="AW545" s="2" t="str">
        <f t="shared" si="154"/>
        <v/>
      </c>
      <c r="AX545" s="2" t="str">
        <f t="shared" si="165"/>
        <v/>
      </c>
    </row>
    <row r="546" spans="1:50" x14ac:dyDescent="0.25">
      <c r="A546" s="751">
        <v>538</v>
      </c>
      <c r="B546" s="753"/>
      <c r="C546" s="754"/>
      <c r="D546" s="754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AF546" s="2">
        <f t="shared" si="155"/>
        <v>0</v>
      </c>
      <c r="AG546" s="2" t="str">
        <f t="shared" si="149"/>
        <v/>
      </c>
      <c r="AH546" s="2" t="str">
        <f t="shared" si="150"/>
        <v/>
      </c>
      <c r="AI546" s="2" t="str">
        <f t="shared" si="156"/>
        <v/>
      </c>
      <c r="AJ546" s="2" t="str">
        <f t="shared" si="157"/>
        <v/>
      </c>
      <c r="AK546" s="2" t="e">
        <f t="shared" si="158"/>
        <v>#VALUE!</v>
      </c>
      <c r="AL546" s="2" t="str">
        <f t="shared" si="159"/>
        <v/>
      </c>
      <c r="AM546" s="2" t="str">
        <f t="shared" si="160"/>
        <v/>
      </c>
      <c r="AN546" s="2" t="str">
        <f t="shared" si="161"/>
        <v/>
      </c>
      <c r="AO546" s="2" t="str">
        <f t="shared" si="163"/>
        <v/>
      </c>
      <c r="AP546" s="2" t="str">
        <f t="shared" si="151"/>
        <v/>
      </c>
      <c r="AQ546" s="2" t="str">
        <f t="shared" si="162"/>
        <v/>
      </c>
      <c r="AT546" s="2" t="str">
        <f t="shared" si="164"/>
        <v/>
      </c>
      <c r="AU546" s="2" t="str">
        <f t="shared" si="152"/>
        <v/>
      </c>
      <c r="AV546" s="2" t="str">
        <f t="shared" si="153"/>
        <v/>
      </c>
      <c r="AW546" s="2" t="str">
        <f t="shared" si="154"/>
        <v/>
      </c>
      <c r="AX546" s="2" t="str">
        <f t="shared" si="165"/>
        <v/>
      </c>
    </row>
    <row r="547" spans="1:50" x14ac:dyDescent="0.25">
      <c r="A547" s="751">
        <v>539</v>
      </c>
      <c r="B547" s="753"/>
      <c r="C547" s="754"/>
      <c r="D547" s="754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AF547" s="2">
        <f t="shared" si="155"/>
        <v>0</v>
      </c>
      <c r="AG547" s="2" t="str">
        <f t="shared" si="149"/>
        <v/>
      </c>
      <c r="AH547" s="2" t="str">
        <f t="shared" si="150"/>
        <v/>
      </c>
      <c r="AI547" s="2" t="str">
        <f t="shared" si="156"/>
        <v/>
      </c>
      <c r="AJ547" s="2" t="str">
        <f t="shared" si="157"/>
        <v/>
      </c>
      <c r="AK547" s="2" t="e">
        <f t="shared" si="158"/>
        <v>#VALUE!</v>
      </c>
      <c r="AL547" s="2" t="str">
        <f t="shared" si="159"/>
        <v/>
      </c>
      <c r="AM547" s="2" t="str">
        <f t="shared" si="160"/>
        <v/>
      </c>
      <c r="AN547" s="2" t="str">
        <f t="shared" si="161"/>
        <v/>
      </c>
      <c r="AO547" s="2" t="str">
        <f t="shared" si="163"/>
        <v/>
      </c>
      <c r="AP547" s="2" t="str">
        <f t="shared" si="151"/>
        <v/>
      </c>
      <c r="AQ547" s="2" t="str">
        <f t="shared" si="162"/>
        <v/>
      </c>
      <c r="AT547" s="2" t="str">
        <f t="shared" si="164"/>
        <v/>
      </c>
      <c r="AU547" s="2" t="str">
        <f t="shared" si="152"/>
        <v/>
      </c>
      <c r="AV547" s="2" t="str">
        <f t="shared" si="153"/>
        <v/>
      </c>
      <c r="AW547" s="2" t="str">
        <f t="shared" si="154"/>
        <v/>
      </c>
      <c r="AX547" s="2" t="str">
        <f t="shared" si="165"/>
        <v/>
      </c>
    </row>
    <row r="548" spans="1:50" x14ac:dyDescent="0.25">
      <c r="A548" s="751">
        <v>540</v>
      </c>
      <c r="B548" s="753"/>
      <c r="C548" s="754"/>
      <c r="D548" s="754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AF548" s="2">
        <f t="shared" si="155"/>
        <v>0</v>
      </c>
      <c r="AG548" s="2" t="str">
        <f t="shared" si="149"/>
        <v/>
      </c>
      <c r="AH548" s="2" t="str">
        <f t="shared" si="150"/>
        <v/>
      </c>
      <c r="AI548" s="2" t="str">
        <f t="shared" si="156"/>
        <v/>
      </c>
      <c r="AJ548" s="2" t="str">
        <f t="shared" si="157"/>
        <v/>
      </c>
      <c r="AK548" s="2" t="e">
        <f t="shared" si="158"/>
        <v>#VALUE!</v>
      </c>
      <c r="AL548" s="2" t="str">
        <f t="shared" si="159"/>
        <v/>
      </c>
      <c r="AM548" s="2" t="str">
        <f t="shared" si="160"/>
        <v/>
      </c>
      <c r="AN548" s="2" t="str">
        <f t="shared" si="161"/>
        <v/>
      </c>
      <c r="AO548" s="2" t="str">
        <f t="shared" si="163"/>
        <v/>
      </c>
      <c r="AP548" s="2" t="str">
        <f t="shared" si="151"/>
        <v/>
      </c>
      <c r="AQ548" s="2" t="str">
        <f t="shared" si="162"/>
        <v/>
      </c>
      <c r="AT548" s="2" t="str">
        <f t="shared" si="164"/>
        <v/>
      </c>
      <c r="AU548" s="2" t="str">
        <f t="shared" si="152"/>
        <v/>
      </c>
      <c r="AV548" s="2" t="str">
        <f t="shared" si="153"/>
        <v/>
      </c>
      <c r="AW548" s="2" t="str">
        <f t="shared" si="154"/>
        <v/>
      </c>
      <c r="AX548" s="2" t="str">
        <f t="shared" si="165"/>
        <v/>
      </c>
    </row>
    <row r="549" spans="1:50" x14ac:dyDescent="0.25">
      <c r="A549" s="751">
        <v>541</v>
      </c>
      <c r="B549" s="753"/>
      <c r="C549" s="754"/>
      <c r="D549" s="754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AF549" s="2">
        <f t="shared" si="155"/>
        <v>0</v>
      </c>
      <c r="AG549" s="2" t="str">
        <f t="shared" si="149"/>
        <v/>
      </c>
      <c r="AH549" s="2" t="str">
        <f t="shared" si="150"/>
        <v/>
      </c>
      <c r="AI549" s="2" t="str">
        <f t="shared" si="156"/>
        <v/>
      </c>
      <c r="AJ549" s="2" t="str">
        <f t="shared" si="157"/>
        <v/>
      </c>
      <c r="AK549" s="2" t="e">
        <f t="shared" si="158"/>
        <v>#VALUE!</v>
      </c>
      <c r="AL549" s="2" t="str">
        <f t="shared" si="159"/>
        <v/>
      </c>
      <c r="AM549" s="2" t="str">
        <f t="shared" si="160"/>
        <v/>
      </c>
      <c r="AN549" s="2" t="str">
        <f t="shared" si="161"/>
        <v/>
      </c>
      <c r="AO549" s="2" t="str">
        <f t="shared" si="163"/>
        <v/>
      </c>
      <c r="AP549" s="2" t="str">
        <f t="shared" si="151"/>
        <v/>
      </c>
      <c r="AQ549" s="2" t="str">
        <f t="shared" si="162"/>
        <v/>
      </c>
      <c r="AT549" s="2" t="str">
        <f t="shared" si="164"/>
        <v/>
      </c>
      <c r="AU549" s="2" t="str">
        <f t="shared" si="152"/>
        <v/>
      </c>
      <c r="AV549" s="2" t="str">
        <f t="shared" si="153"/>
        <v/>
      </c>
      <c r="AW549" s="2" t="str">
        <f t="shared" si="154"/>
        <v/>
      </c>
      <c r="AX549" s="2" t="str">
        <f t="shared" si="165"/>
        <v/>
      </c>
    </row>
    <row r="550" spans="1:50" x14ac:dyDescent="0.25">
      <c r="A550" s="751">
        <v>542</v>
      </c>
      <c r="B550" s="753"/>
      <c r="C550" s="754"/>
      <c r="D550" s="754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AF550" s="2">
        <f t="shared" si="155"/>
        <v>0</v>
      </c>
      <c r="AG550" s="2" t="str">
        <f t="shared" si="149"/>
        <v/>
      </c>
      <c r="AH550" s="2" t="str">
        <f t="shared" si="150"/>
        <v/>
      </c>
      <c r="AI550" s="2" t="str">
        <f t="shared" si="156"/>
        <v/>
      </c>
      <c r="AJ550" s="2" t="str">
        <f t="shared" si="157"/>
        <v/>
      </c>
      <c r="AK550" s="2" t="e">
        <f t="shared" si="158"/>
        <v>#VALUE!</v>
      </c>
      <c r="AL550" s="2" t="str">
        <f t="shared" si="159"/>
        <v/>
      </c>
      <c r="AM550" s="2" t="str">
        <f t="shared" si="160"/>
        <v/>
      </c>
      <c r="AN550" s="2" t="str">
        <f t="shared" si="161"/>
        <v/>
      </c>
      <c r="AO550" s="2" t="str">
        <f t="shared" si="163"/>
        <v/>
      </c>
      <c r="AP550" s="2" t="str">
        <f t="shared" si="151"/>
        <v/>
      </c>
      <c r="AQ550" s="2" t="str">
        <f t="shared" si="162"/>
        <v/>
      </c>
      <c r="AT550" s="2" t="str">
        <f t="shared" si="164"/>
        <v/>
      </c>
      <c r="AU550" s="2" t="str">
        <f t="shared" si="152"/>
        <v/>
      </c>
      <c r="AV550" s="2" t="str">
        <f t="shared" si="153"/>
        <v/>
      </c>
      <c r="AW550" s="2" t="str">
        <f t="shared" si="154"/>
        <v/>
      </c>
      <c r="AX550" s="2" t="str">
        <f t="shared" si="165"/>
        <v/>
      </c>
    </row>
    <row r="551" spans="1:50" x14ac:dyDescent="0.25">
      <c r="A551" s="751">
        <v>543</v>
      </c>
      <c r="B551" s="753"/>
      <c r="C551" s="754"/>
      <c r="D551" s="754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AF551" s="2">
        <f t="shared" si="155"/>
        <v>0</v>
      </c>
      <c r="AG551" s="2" t="str">
        <f t="shared" si="149"/>
        <v/>
      </c>
      <c r="AH551" s="2" t="str">
        <f t="shared" si="150"/>
        <v/>
      </c>
      <c r="AI551" s="2" t="str">
        <f t="shared" si="156"/>
        <v/>
      </c>
      <c r="AJ551" s="2" t="str">
        <f t="shared" si="157"/>
        <v/>
      </c>
      <c r="AK551" s="2" t="e">
        <f t="shared" si="158"/>
        <v>#VALUE!</v>
      </c>
      <c r="AL551" s="2" t="str">
        <f t="shared" si="159"/>
        <v/>
      </c>
      <c r="AM551" s="2" t="str">
        <f t="shared" si="160"/>
        <v/>
      </c>
      <c r="AN551" s="2" t="str">
        <f t="shared" si="161"/>
        <v/>
      </c>
      <c r="AO551" s="2" t="str">
        <f t="shared" si="163"/>
        <v/>
      </c>
      <c r="AP551" s="2" t="str">
        <f t="shared" si="151"/>
        <v/>
      </c>
      <c r="AQ551" s="2" t="str">
        <f t="shared" si="162"/>
        <v/>
      </c>
      <c r="AT551" s="2" t="str">
        <f t="shared" si="164"/>
        <v/>
      </c>
      <c r="AU551" s="2" t="str">
        <f t="shared" si="152"/>
        <v/>
      </c>
      <c r="AV551" s="2" t="str">
        <f t="shared" si="153"/>
        <v/>
      </c>
      <c r="AW551" s="2" t="str">
        <f t="shared" si="154"/>
        <v/>
      </c>
      <c r="AX551" s="2" t="str">
        <f t="shared" si="165"/>
        <v/>
      </c>
    </row>
    <row r="552" spans="1:50" x14ac:dyDescent="0.25">
      <c r="A552" s="751">
        <v>544</v>
      </c>
      <c r="B552" s="753"/>
      <c r="C552" s="754"/>
      <c r="D552" s="754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AF552" s="2">
        <f t="shared" si="155"/>
        <v>0</v>
      </c>
      <c r="AG552" s="2" t="str">
        <f t="shared" si="149"/>
        <v/>
      </c>
      <c r="AH552" s="2" t="str">
        <f t="shared" si="150"/>
        <v/>
      </c>
      <c r="AI552" s="2" t="str">
        <f t="shared" si="156"/>
        <v/>
      </c>
      <c r="AJ552" s="2" t="str">
        <f t="shared" si="157"/>
        <v/>
      </c>
      <c r="AK552" s="2" t="e">
        <f t="shared" si="158"/>
        <v>#VALUE!</v>
      </c>
      <c r="AL552" s="2" t="str">
        <f t="shared" si="159"/>
        <v/>
      </c>
      <c r="AM552" s="2" t="str">
        <f t="shared" si="160"/>
        <v/>
      </c>
      <c r="AN552" s="2" t="str">
        <f t="shared" si="161"/>
        <v/>
      </c>
      <c r="AO552" s="2" t="str">
        <f t="shared" si="163"/>
        <v/>
      </c>
      <c r="AP552" s="2" t="str">
        <f t="shared" si="151"/>
        <v/>
      </c>
      <c r="AQ552" s="2" t="str">
        <f t="shared" si="162"/>
        <v/>
      </c>
      <c r="AT552" s="2" t="str">
        <f t="shared" si="164"/>
        <v/>
      </c>
      <c r="AU552" s="2" t="str">
        <f t="shared" si="152"/>
        <v/>
      </c>
      <c r="AV552" s="2" t="str">
        <f t="shared" si="153"/>
        <v/>
      </c>
      <c r="AW552" s="2" t="str">
        <f t="shared" si="154"/>
        <v/>
      </c>
      <c r="AX552" s="2" t="str">
        <f t="shared" si="165"/>
        <v/>
      </c>
    </row>
    <row r="553" spans="1:50" x14ac:dyDescent="0.25">
      <c r="A553" s="751">
        <v>545</v>
      </c>
      <c r="B553" s="753"/>
      <c r="C553" s="754"/>
      <c r="D553" s="754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AF553" s="2">
        <f t="shared" si="155"/>
        <v>0</v>
      </c>
      <c r="AG553" s="2" t="str">
        <f t="shared" si="149"/>
        <v/>
      </c>
      <c r="AH553" s="2" t="str">
        <f t="shared" si="150"/>
        <v/>
      </c>
      <c r="AI553" s="2" t="str">
        <f t="shared" si="156"/>
        <v/>
      </c>
      <c r="AJ553" s="2" t="str">
        <f t="shared" si="157"/>
        <v/>
      </c>
      <c r="AK553" s="2" t="e">
        <f t="shared" si="158"/>
        <v>#VALUE!</v>
      </c>
      <c r="AL553" s="2" t="str">
        <f t="shared" si="159"/>
        <v/>
      </c>
      <c r="AM553" s="2" t="str">
        <f t="shared" si="160"/>
        <v/>
      </c>
      <c r="AN553" s="2" t="str">
        <f t="shared" si="161"/>
        <v/>
      </c>
      <c r="AO553" s="2" t="str">
        <f t="shared" si="163"/>
        <v/>
      </c>
      <c r="AP553" s="2" t="str">
        <f t="shared" si="151"/>
        <v/>
      </c>
      <c r="AQ553" s="2" t="str">
        <f t="shared" si="162"/>
        <v/>
      </c>
      <c r="AT553" s="2" t="str">
        <f t="shared" si="164"/>
        <v/>
      </c>
      <c r="AU553" s="2" t="str">
        <f t="shared" si="152"/>
        <v/>
      </c>
      <c r="AV553" s="2" t="str">
        <f t="shared" si="153"/>
        <v/>
      </c>
      <c r="AW553" s="2" t="str">
        <f t="shared" si="154"/>
        <v/>
      </c>
      <c r="AX553" s="2" t="str">
        <f t="shared" si="165"/>
        <v/>
      </c>
    </row>
    <row r="554" spans="1:50" x14ac:dyDescent="0.25">
      <c r="A554" s="751">
        <v>546</v>
      </c>
      <c r="B554" s="753"/>
      <c r="C554" s="754"/>
      <c r="D554" s="754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AF554" s="2">
        <f t="shared" si="155"/>
        <v>0</v>
      </c>
      <c r="AG554" s="2" t="str">
        <f t="shared" si="149"/>
        <v/>
      </c>
      <c r="AH554" s="2" t="str">
        <f t="shared" si="150"/>
        <v/>
      </c>
      <c r="AI554" s="2" t="str">
        <f t="shared" si="156"/>
        <v/>
      </c>
      <c r="AJ554" s="2" t="str">
        <f t="shared" si="157"/>
        <v/>
      </c>
      <c r="AK554" s="2" t="e">
        <f t="shared" si="158"/>
        <v>#VALUE!</v>
      </c>
      <c r="AL554" s="2" t="str">
        <f t="shared" si="159"/>
        <v/>
      </c>
      <c r="AM554" s="2" t="str">
        <f t="shared" si="160"/>
        <v/>
      </c>
      <c r="AN554" s="2" t="str">
        <f t="shared" si="161"/>
        <v/>
      </c>
      <c r="AO554" s="2" t="str">
        <f t="shared" si="163"/>
        <v/>
      </c>
      <c r="AP554" s="2" t="str">
        <f t="shared" si="151"/>
        <v/>
      </c>
      <c r="AQ554" s="2" t="str">
        <f t="shared" si="162"/>
        <v/>
      </c>
      <c r="AT554" s="2" t="str">
        <f t="shared" si="164"/>
        <v/>
      </c>
      <c r="AU554" s="2" t="str">
        <f t="shared" si="152"/>
        <v/>
      </c>
      <c r="AV554" s="2" t="str">
        <f t="shared" si="153"/>
        <v/>
      </c>
      <c r="AW554" s="2" t="str">
        <f t="shared" si="154"/>
        <v/>
      </c>
      <c r="AX554" s="2" t="str">
        <f t="shared" si="165"/>
        <v/>
      </c>
    </row>
    <row r="555" spans="1:50" x14ac:dyDescent="0.25">
      <c r="A555" s="751">
        <v>547</v>
      </c>
      <c r="B555" s="753"/>
      <c r="C555" s="754"/>
      <c r="D555" s="754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AF555" s="2">
        <f t="shared" si="155"/>
        <v>0</v>
      </c>
      <c r="AG555" s="2" t="str">
        <f t="shared" si="149"/>
        <v/>
      </c>
      <c r="AH555" s="2" t="str">
        <f t="shared" si="150"/>
        <v/>
      </c>
      <c r="AI555" s="2" t="str">
        <f t="shared" si="156"/>
        <v/>
      </c>
      <c r="AJ555" s="2" t="str">
        <f t="shared" si="157"/>
        <v/>
      </c>
      <c r="AK555" s="2" t="e">
        <f t="shared" si="158"/>
        <v>#VALUE!</v>
      </c>
      <c r="AL555" s="2" t="str">
        <f t="shared" si="159"/>
        <v/>
      </c>
      <c r="AM555" s="2" t="str">
        <f t="shared" si="160"/>
        <v/>
      </c>
      <c r="AN555" s="2" t="str">
        <f t="shared" si="161"/>
        <v/>
      </c>
      <c r="AO555" s="2" t="str">
        <f t="shared" si="163"/>
        <v/>
      </c>
      <c r="AP555" s="2" t="str">
        <f t="shared" si="151"/>
        <v/>
      </c>
      <c r="AQ555" s="2" t="str">
        <f t="shared" si="162"/>
        <v/>
      </c>
      <c r="AT555" s="2" t="str">
        <f t="shared" si="164"/>
        <v/>
      </c>
      <c r="AU555" s="2" t="str">
        <f t="shared" si="152"/>
        <v/>
      </c>
      <c r="AV555" s="2" t="str">
        <f t="shared" si="153"/>
        <v/>
      </c>
      <c r="AW555" s="2" t="str">
        <f t="shared" si="154"/>
        <v/>
      </c>
      <c r="AX555" s="2" t="str">
        <f t="shared" si="165"/>
        <v/>
      </c>
    </row>
    <row r="556" spans="1:50" x14ac:dyDescent="0.25">
      <c r="A556" s="751">
        <v>548</v>
      </c>
      <c r="B556" s="753"/>
      <c r="C556" s="754"/>
      <c r="D556" s="754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AF556" s="2">
        <f t="shared" si="155"/>
        <v>0</v>
      </c>
      <c r="AG556" s="2" t="str">
        <f t="shared" si="149"/>
        <v/>
      </c>
      <c r="AH556" s="2" t="str">
        <f t="shared" si="150"/>
        <v/>
      </c>
      <c r="AI556" s="2" t="str">
        <f t="shared" si="156"/>
        <v/>
      </c>
      <c r="AJ556" s="2" t="str">
        <f t="shared" si="157"/>
        <v/>
      </c>
      <c r="AK556" s="2" t="e">
        <f t="shared" si="158"/>
        <v>#VALUE!</v>
      </c>
      <c r="AL556" s="2" t="str">
        <f t="shared" si="159"/>
        <v/>
      </c>
      <c r="AM556" s="2" t="str">
        <f t="shared" si="160"/>
        <v/>
      </c>
      <c r="AN556" s="2" t="str">
        <f t="shared" si="161"/>
        <v/>
      </c>
      <c r="AO556" s="2" t="str">
        <f t="shared" si="163"/>
        <v/>
      </c>
      <c r="AP556" s="2" t="str">
        <f t="shared" si="151"/>
        <v/>
      </c>
      <c r="AQ556" s="2" t="str">
        <f t="shared" si="162"/>
        <v/>
      </c>
      <c r="AT556" s="2" t="str">
        <f t="shared" si="164"/>
        <v/>
      </c>
      <c r="AU556" s="2" t="str">
        <f t="shared" si="152"/>
        <v/>
      </c>
      <c r="AV556" s="2" t="str">
        <f t="shared" si="153"/>
        <v/>
      </c>
      <c r="AW556" s="2" t="str">
        <f t="shared" si="154"/>
        <v/>
      </c>
      <c r="AX556" s="2" t="str">
        <f t="shared" si="165"/>
        <v/>
      </c>
    </row>
    <row r="557" spans="1:50" x14ac:dyDescent="0.25">
      <c r="A557" s="751">
        <v>549</v>
      </c>
      <c r="B557" s="753"/>
      <c r="C557" s="754"/>
      <c r="D557" s="754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AF557" s="2">
        <f t="shared" si="155"/>
        <v>0</v>
      </c>
      <c r="AG557" s="2" t="str">
        <f t="shared" si="149"/>
        <v/>
      </c>
      <c r="AH557" s="2" t="str">
        <f t="shared" si="150"/>
        <v/>
      </c>
      <c r="AI557" s="2" t="str">
        <f t="shared" si="156"/>
        <v/>
      </c>
      <c r="AJ557" s="2" t="str">
        <f t="shared" si="157"/>
        <v/>
      </c>
      <c r="AK557" s="2" t="e">
        <f t="shared" si="158"/>
        <v>#VALUE!</v>
      </c>
      <c r="AL557" s="2" t="str">
        <f t="shared" si="159"/>
        <v/>
      </c>
      <c r="AM557" s="2" t="str">
        <f t="shared" si="160"/>
        <v/>
      </c>
      <c r="AN557" s="2" t="str">
        <f t="shared" si="161"/>
        <v/>
      </c>
      <c r="AO557" s="2" t="str">
        <f t="shared" si="163"/>
        <v/>
      </c>
      <c r="AP557" s="2" t="str">
        <f t="shared" si="151"/>
        <v/>
      </c>
      <c r="AQ557" s="2" t="str">
        <f t="shared" si="162"/>
        <v/>
      </c>
      <c r="AT557" s="2" t="str">
        <f t="shared" si="164"/>
        <v/>
      </c>
      <c r="AU557" s="2" t="str">
        <f t="shared" si="152"/>
        <v/>
      </c>
      <c r="AV557" s="2" t="str">
        <f t="shared" si="153"/>
        <v/>
      </c>
      <c r="AW557" s="2" t="str">
        <f t="shared" si="154"/>
        <v/>
      </c>
      <c r="AX557" s="2" t="str">
        <f t="shared" si="165"/>
        <v/>
      </c>
    </row>
    <row r="558" spans="1:50" x14ac:dyDescent="0.25">
      <c r="A558" s="751">
        <v>550</v>
      </c>
      <c r="B558" s="753"/>
      <c r="C558" s="754"/>
      <c r="D558" s="754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AF558" s="2">
        <f t="shared" si="155"/>
        <v>0</v>
      </c>
      <c r="AG558" s="2" t="str">
        <f t="shared" si="149"/>
        <v/>
      </c>
      <c r="AH558" s="2" t="str">
        <f t="shared" si="150"/>
        <v/>
      </c>
      <c r="AI558" s="2" t="str">
        <f t="shared" si="156"/>
        <v/>
      </c>
      <c r="AJ558" s="2" t="str">
        <f t="shared" si="157"/>
        <v/>
      </c>
      <c r="AK558" s="2" t="e">
        <f t="shared" si="158"/>
        <v>#VALUE!</v>
      </c>
      <c r="AL558" s="2" t="str">
        <f t="shared" si="159"/>
        <v/>
      </c>
      <c r="AM558" s="2" t="str">
        <f t="shared" si="160"/>
        <v/>
      </c>
      <c r="AN558" s="2" t="str">
        <f t="shared" si="161"/>
        <v/>
      </c>
      <c r="AO558" s="2" t="str">
        <f t="shared" si="163"/>
        <v/>
      </c>
      <c r="AP558" s="2" t="str">
        <f t="shared" si="151"/>
        <v/>
      </c>
      <c r="AQ558" s="2" t="str">
        <f t="shared" si="162"/>
        <v/>
      </c>
      <c r="AT558" s="2" t="str">
        <f t="shared" si="164"/>
        <v/>
      </c>
      <c r="AU558" s="2" t="str">
        <f t="shared" si="152"/>
        <v/>
      </c>
      <c r="AV558" s="2" t="str">
        <f t="shared" si="153"/>
        <v/>
      </c>
      <c r="AW558" s="2" t="str">
        <f t="shared" si="154"/>
        <v/>
      </c>
      <c r="AX558" s="2" t="str">
        <f t="shared" si="165"/>
        <v/>
      </c>
    </row>
    <row r="559" spans="1:50" x14ac:dyDescent="0.25">
      <c r="A559" s="751">
        <v>551</v>
      </c>
      <c r="B559" s="753"/>
      <c r="C559" s="754"/>
      <c r="D559" s="754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AF559" s="2">
        <f t="shared" si="155"/>
        <v>0</v>
      </c>
      <c r="AG559" s="2" t="str">
        <f t="shared" si="149"/>
        <v/>
      </c>
      <c r="AH559" s="2" t="str">
        <f t="shared" si="150"/>
        <v/>
      </c>
      <c r="AI559" s="2" t="str">
        <f t="shared" si="156"/>
        <v/>
      </c>
      <c r="AJ559" s="2" t="str">
        <f t="shared" si="157"/>
        <v/>
      </c>
      <c r="AK559" s="2" t="e">
        <f t="shared" si="158"/>
        <v>#VALUE!</v>
      </c>
      <c r="AL559" s="2" t="str">
        <f t="shared" si="159"/>
        <v/>
      </c>
      <c r="AM559" s="2" t="str">
        <f t="shared" si="160"/>
        <v/>
      </c>
      <c r="AN559" s="2" t="str">
        <f t="shared" si="161"/>
        <v/>
      </c>
      <c r="AO559" s="2" t="str">
        <f t="shared" si="163"/>
        <v/>
      </c>
      <c r="AP559" s="2" t="str">
        <f t="shared" si="151"/>
        <v/>
      </c>
      <c r="AQ559" s="2" t="str">
        <f t="shared" si="162"/>
        <v/>
      </c>
      <c r="AT559" s="2" t="str">
        <f t="shared" si="164"/>
        <v/>
      </c>
      <c r="AU559" s="2" t="str">
        <f t="shared" si="152"/>
        <v/>
      </c>
      <c r="AV559" s="2" t="str">
        <f t="shared" si="153"/>
        <v/>
      </c>
      <c r="AW559" s="2" t="str">
        <f t="shared" si="154"/>
        <v/>
      </c>
      <c r="AX559" s="2" t="str">
        <f t="shared" si="165"/>
        <v/>
      </c>
    </row>
    <row r="560" spans="1:50" x14ac:dyDescent="0.25">
      <c r="A560" s="751">
        <v>552</v>
      </c>
      <c r="B560" s="753"/>
      <c r="C560" s="754"/>
      <c r="D560" s="754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AF560" s="2">
        <f t="shared" si="155"/>
        <v>0</v>
      </c>
      <c r="AG560" s="2" t="str">
        <f t="shared" si="149"/>
        <v/>
      </c>
      <c r="AH560" s="2" t="str">
        <f t="shared" si="150"/>
        <v/>
      </c>
      <c r="AI560" s="2" t="str">
        <f t="shared" si="156"/>
        <v/>
      </c>
      <c r="AJ560" s="2" t="str">
        <f t="shared" si="157"/>
        <v/>
      </c>
      <c r="AK560" s="2" t="e">
        <f t="shared" si="158"/>
        <v>#VALUE!</v>
      </c>
      <c r="AL560" s="2" t="str">
        <f t="shared" si="159"/>
        <v/>
      </c>
      <c r="AM560" s="2" t="str">
        <f t="shared" si="160"/>
        <v/>
      </c>
      <c r="AN560" s="2" t="str">
        <f t="shared" si="161"/>
        <v/>
      </c>
      <c r="AO560" s="2" t="str">
        <f t="shared" si="163"/>
        <v/>
      </c>
      <c r="AP560" s="2" t="str">
        <f t="shared" si="151"/>
        <v/>
      </c>
      <c r="AQ560" s="2" t="str">
        <f t="shared" si="162"/>
        <v/>
      </c>
      <c r="AT560" s="2" t="str">
        <f t="shared" si="164"/>
        <v/>
      </c>
      <c r="AU560" s="2" t="str">
        <f t="shared" si="152"/>
        <v/>
      </c>
      <c r="AV560" s="2" t="str">
        <f t="shared" si="153"/>
        <v/>
      </c>
      <c r="AW560" s="2" t="str">
        <f t="shared" si="154"/>
        <v/>
      </c>
      <c r="AX560" s="2" t="str">
        <f t="shared" si="165"/>
        <v/>
      </c>
    </row>
    <row r="561" spans="1:50" x14ac:dyDescent="0.25">
      <c r="A561" s="751">
        <v>553</v>
      </c>
      <c r="B561" s="753"/>
      <c r="C561" s="754"/>
      <c r="D561" s="754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AF561" s="2">
        <f t="shared" si="155"/>
        <v>0</v>
      </c>
      <c r="AG561" s="2" t="str">
        <f t="shared" si="149"/>
        <v/>
      </c>
      <c r="AH561" s="2" t="str">
        <f t="shared" si="150"/>
        <v/>
      </c>
      <c r="AI561" s="2" t="str">
        <f t="shared" si="156"/>
        <v/>
      </c>
      <c r="AJ561" s="2" t="str">
        <f t="shared" si="157"/>
        <v/>
      </c>
      <c r="AK561" s="2" t="e">
        <f t="shared" si="158"/>
        <v>#VALUE!</v>
      </c>
      <c r="AL561" s="2" t="str">
        <f t="shared" si="159"/>
        <v/>
      </c>
      <c r="AM561" s="2" t="str">
        <f t="shared" si="160"/>
        <v/>
      </c>
      <c r="AN561" s="2" t="str">
        <f t="shared" si="161"/>
        <v/>
      </c>
      <c r="AO561" s="2" t="str">
        <f t="shared" si="163"/>
        <v/>
      </c>
      <c r="AP561" s="2" t="str">
        <f t="shared" si="151"/>
        <v/>
      </c>
      <c r="AQ561" s="2" t="str">
        <f t="shared" si="162"/>
        <v/>
      </c>
      <c r="AT561" s="2" t="str">
        <f t="shared" si="164"/>
        <v/>
      </c>
      <c r="AU561" s="2" t="str">
        <f t="shared" si="152"/>
        <v/>
      </c>
      <c r="AV561" s="2" t="str">
        <f t="shared" si="153"/>
        <v/>
      </c>
      <c r="AW561" s="2" t="str">
        <f t="shared" si="154"/>
        <v/>
      </c>
      <c r="AX561" s="2" t="str">
        <f t="shared" si="165"/>
        <v/>
      </c>
    </row>
    <row r="562" spans="1:50" x14ac:dyDescent="0.25">
      <c r="A562" s="751">
        <v>554</v>
      </c>
      <c r="B562" s="753"/>
      <c r="C562" s="754"/>
      <c r="D562" s="754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AF562" s="2">
        <f t="shared" si="155"/>
        <v>0</v>
      </c>
      <c r="AG562" s="2" t="str">
        <f t="shared" si="149"/>
        <v/>
      </c>
      <c r="AH562" s="2" t="str">
        <f t="shared" si="150"/>
        <v/>
      </c>
      <c r="AI562" s="2" t="str">
        <f t="shared" si="156"/>
        <v/>
      </c>
      <c r="AJ562" s="2" t="str">
        <f t="shared" si="157"/>
        <v/>
      </c>
      <c r="AK562" s="2" t="e">
        <f t="shared" si="158"/>
        <v>#VALUE!</v>
      </c>
      <c r="AL562" s="2" t="str">
        <f t="shared" si="159"/>
        <v/>
      </c>
      <c r="AM562" s="2" t="str">
        <f t="shared" si="160"/>
        <v/>
      </c>
      <c r="AN562" s="2" t="str">
        <f t="shared" si="161"/>
        <v/>
      </c>
      <c r="AO562" s="2" t="str">
        <f t="shared" si="163"/>
        <v/>
      </c>
      <c r="AP562" s="2" t="str">
        <f t="shared" si="151"/>
        <v/>
      </c>
      <c r="AQ562" s="2" t="str">
        <f t="shared" si="162"/>
        <v/>
      </c>
      <c r="AT562" s="2" t="str">
        <f t="shared" si="164"/>
        <v/>
      </c>
      <c r="AU562" s="2" t="str">
        <f t="shared" si="152"/>
        <v/>
      </c>
      <c r="AV562" s="2" t="str">
        <f t="shared" si="153"/>
        <v/>
      </c>
      <c r="AW562" s="2" t="str">
        <f t="shared" si="154"/>
        <v/>
      </c>
      <c r="AX562" s="2" t="str">
        <f t="shared" si="165"/>
        <v/>
      </c>
    </row>
    <row r="563" spans="1:50" x14ac:dyDescent="0.25">
      <c r="A563" s="751">
        <v>555</v>
      </c>
      <c r="B563" s="753"/>
      <c r="C563" s="754"/>
      <c r="D563" s="754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AF563" s="2">
        <f t="shared" si="155"/>
        <v>0</v>
      </c>
      <c r="AG563" s="2" t="str">
        <f t="shared" si="149"/>
        <v/>
      </c>
      <c r="AH563" s="2" t="str">
        <f t="shared" si="150"/>
        <v/>
      </c>
      <c r="AI563" s="2" t="str">
        <f t="shared" si="156"/>
        <v/>
      </c>
      <c r="AJ563" s="2" t="str">
        <f t="shared" si="157"/>
        <v/>
      </c>
      <c r="AK563" s="2" t="e">
        <f t="shared" si="158"/>
        <v>#VALUE!</v>
      </c>
      <c r="AL563" s="2" t="str">
        <f t="shared" si="159"/>
        <v/>
      </c>
      <c r="AM563" s="2" t="str">
        <f t="shared" si="160"/>
        <v/>
      </c>
      <c r="AN563" s="2" t="str">
        <f t="shared" si="161"/>
        <v/>
      </c>
      <c r="AO563" s="2" t="str">
        <f t="shared" si="163"/>
        <v/>
      </c>
      <c r="AP563" s="2" t="str">
        <f t="shared" si="151"/>
        <v/>
      </c>
      <c r="AQ563" s="2" t="str">
        <f t="shared" si="162"/>
        <v/>
      </c>
      <c r="AT563" s="2" t="str">
        <f t="shared" si="164"/>
        <v/>
      </c>
      <c r="AU563" s="2" t="str">
        <f t="shared" si="152"/>
        <v/>
      </c>
      <c r="AV563" s="2" t="str">
        <f t="shared" si="153"/>
        <v/>
      </c>
      <c r="AW563" s="2" t="str">
        <f t="shared" si="154"/>
        <v/>
      </c>
      <c r="AX563" s="2" t="str">
        <f t="shared" si="165"/>
        <v/>
      </c>
    </row>
    <row r="564" spans="1:50" x14ac:dyDescent="0.25">
      <c r="A564" s="751">
        <v>556</v>
      </c>
      <c r="B564" s="753"/>
      <c r="C564" s="754"/>
      <c r="D564" s="754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AF564" s="2">
        <f t="shared" si="155"/>
        <v>0</v>
      </c>
      <c r="AG564" s="2" t="str">
        <f t="shared" si="149"/>
        <v/>
      </c>
      <c r="AH564" s="2" t="str">
        <f t="shared" si="150"/>
        <v/>
      </c>
      <c r="AI564" s="2" t="str">
        <f t="shared" si="156"/>
        <v/>
      </c>
      <c r="AJ564" s="2" t="str">
        <f t="shared" si="157"/>
        <v/>
      </c>
      <c r="AK564" s="2" t="e">
        <f t="shared" si="158"/>
        <v>#VALUE!</v>
      </c>
      <c r="AL564" s="2" t="str">
        <f t="shared" si="159"/>
        <v/>
      </c>
      <c r="AM564" s="2" t="str">
        <f t="shared" si="160"/>
        <v/>
      </c>
      <c r="AN564" s="2" t="str">
        <f t="shared" si="161"/>
        <v/>
      </c>
      <c r="AO564" s="2" t="str">
        <f t="shared" si="163"/>
        <v/>
      </c>
      <c r="AP564" s="2" t="str">
        <f t="shared" si="151"/>
        <v/>
      </c>
      <c r="AQ564" s="2" t="str">
        <f t="shared" si="162"/>
        <v/>
      </c>
      <c r="AT564" s="2" t="str">
        <f t="shared" si="164"/>
        <v/>
      </c>
      <c r="AU564" s="2" t="str">
        <f t="shared" si="152"/>
        <v/>
      </c>
      <c r="AV564" s="2" t="str">
        <f t="shared" si="153"/>
        <v/>
      </c>
      <c r="AW564" s="2" t="str">
        <f t="shared" si="154"/>
        <v/>
      </c>
      <c r="AX564" s="2" t="str">
        <f t="shared" si="165"/>
        <v/>
      </c>
    </row>
    <row r="565" spans="1:50" x14ac:dyDescent="0.25">
      <c r="A565" s="751">
        <v>557</v>
      </c>
      <c r="B565" s="753"/>
      <c r="C565" s="754"/>
      <c r="D565" s="754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AF565" s="2">
        <f t="shared" si="155"/>
        <v>0</v>
      </c>
      <c r="AG565" s="2" t="str">
        <f t="shared" si="149"/>
        <v/>
      </c>
      <c r="AH565" s="2" t="str">
        <f t="shared" si="150"/>
        <v/>
      </c>
      <c r="AI565" s="2" t="str">
        <f t="shared" si="156"/>
        <v/>
      </c>
      <c r="AJ565" s="2" t="str">
        <f t="shared" si="157"/>
        <v/>
      </c>
      <c r="AK565" s="2" t="e">
        <f t="shared" si="158"/>
        <v>#VALUE!</v>
      </c>
      <c r="AL565" s="2" t="str">
        <f t="shared" si="159"/>
        <v/>
      </c>
      <c r="AM565" s="2" t="str">
        <f t="shared" si="160"/>
        <v/>
      </c>
      <c r="AN565" s="2" t="str">
        <f t="shared" si="161"/>
        <v/>
      </c>
      <c r="AO565" s="2" t="str">
        <f t="shared" si="163"/>
        <v/>
      </c>
      <c r="AP565" s="2" t="str">
        <f t="shared" si="151"/>
        <v/>
      </c>
      <c r="AQ565" s="2" t="str">
        <f t="shared" si="162"/>
        <v/>
      </c>
      <c r="AT565" s="2" t="str">
        <f t="shared" si="164"/>
        <v/>
      </c>
      <c r="AU565" s="2" t="str">
        <f t="shared" si="152"/>
        <v/>
      </c>
      <c r="AV565" s="2" t="str">
        <f t="shared" si="153"/>
        <v/>
      </c>
      <c r="AW565" s="2" t="str">
        <f t="shared" si="154"/>
        <v/>
      </c>
      <c r="AX565" s="2" t="str">
        <f t="shared" si="165"/>
        <v/>
      </c>
    </row>
    <row r="566" spans="1:50" x14ac:dyDescent="0.25">
      <c r="A566" s="751">
        <v>558</v>
      </c>
      <c r="B566" s="753"/>
      <c r="C566" s="754"/>
      <c r="D566" s="754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AF566" s="2">
        <f t="shared" si="155"/>
        <v>0</v>
      </c>
      <c r="AG566" s="2" t="str">
        <f t="shared" si="149"/>
        <v/>
      </c>
      <c r="AH566" s="2" t="str">
        <f t="shared" si="150"/>
        <v/>
      </c>
      <c r="AI566" s="2" t="str">
        <f t="shared" si="156"/>
        <v/>
      </c>
      <c r="AJ566" s="2" t="str">
        <f t="shared" si="157"/>
        <v/>
      </c>
      <c r="AK566" s="2" t="e">
        <f t="shared" si="158"/>
        <v>#VALUE!</v>
      </c>
      <c r="AL566" s="2" t="str">
        <f t="shared" si="159"/>
        <v/>
      </c>
      <c r="AM566" s="2" t="str">
        <f t="shared" si="160"/>
        <v/>
      </c>
      <c r="AN566" s="2" t="str">
        <f t="shared" si="161"/>
        <v/>
      </c>
      <c r="AO566" s="2" t="str">
        <f t="shared" si="163"/>
        <v/>
      </c>
      <c r="AP566" s="2" t="str">
        <f t="shared" si="151"/>
        <v/>
      </c>
      <c r="AQ566" s="2" t="str">
        <f t="shared" si="162"/>
        <v/>
      </c>
      <c r="AT566" s="2" t="str">
        <f t="shared" si="164"/>
        <v/>
      </c>
      <c r="AU566" s="2" t="str">
        <f t="shared" si="152"/>
        <v/>
      </c>
      <c r="AV566" s="2" t="str">
        <f t="shared" si="153"/>
        <v/>
      </c>
      <c r="AW566" s="2" t="str">
        <f t="shared" si="154"/>
        <v/>
      </c>
      <c r="AX566" s="2" t="str">
        <f t="shared" si="165"/>
        <v/>
      </c>
    </row>
    <row r="567" spans="1:50" x14ac:dyDescent="0.25">
      <c r="A567" s="751">
        <v>559</v>
      </c>
      <c r="B567" s="753"/>
      <c r="C567" s="754"/>
      <c r="D567" s="754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AF567" s="2">
        <f t="shared" si="155"/>
        <v>0</v>
      </c>
      <c r="AG567" s="2" t="str">
        <f t="shared" si="149"/>
        <v/>
      </c>
      <c r="AH567" s="2" t="str">
        <f t="shared" si="150"/>
        <v/>
      </c>
      <c r="AI567" s="2" t="str">
        <f t="shared" si="156"/>
        <v/>
      </c>
      <c r="AJ567" s="2" t="str">
        <f t="shared" si="157"/>
        <v/>
      </c>
      <c r="AK567" s="2" t="e">
        <f t="shared" si="158"/>
        <v>#VALUE!</v>
      </c>
      <c r="AL567" s="2" t="str">
        <f t="shared" si="159"/>
        <v/>
      </c>
      <c r="AM567" s="2" t="str">
        <f t="shared" si="160"/>
        <v/>
      </c>
      <c r="AN567" s="2" t="str">
        <f t="shared" si="161"/>
        <v/>
      </c>
      <c r="AO567" s="2" t="str">
        <f t="shared" si="163"/>
        <v/>
      </c>
      <c r="AP567" s="2" t="str">
        <f t="shared" si="151"/>
        <v/>
      </c>
      <c r="AQ567" s="2" t="str">
        <f t="shared" si="162"/>
        <v/>
      </c>
      <c r="AT567" s="2" t="str">
        <f t="shared" si="164"/>
        <v/>
      </c>
      <c r="AU567" s="2" t="str">
        <f t="shared" si="152"/>
        <v/>
      </c>
      <c r="AV567" s="2" t="str">
        <f t="shared" si="153"/>
        <v/>
      </c>
      <c r="AW567" s="2" t="str">
        <f t="shared" si="154"/>
        <v/>
      </c>
      <c r="AX567" s="2" t="str">
        <f t="shared" si="165"/>
        <v/>
      </c>
    </row>
    <row r="568" spans="1:50" x14ac:dyDescent="0.25">
      <c r="A568" s="751">
        <v>560</v>
      </c>
      <c r="B568" s="753"/>
      <c r="C568" s="754"/>
      <c r="D568" s="754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AF568" s="2">
        <f t="shared" si="155"/>
        <v>0</v>
      </c>
      <c r="AG568" s="2" t="str">
        <f t="shared" si="149"/>
        <v/>
      </c>
      <c r="AH568" s="2" t="str">
        <f t="shared" si="150"/>
        <v/>
      </c>
      <c r="AI568" s="2" t="str">
        <f t="shared" si="156"/>
        <v/>
      </c>
      <c r="AJ568" s="2" t="str">
        <f t="shared" si="157"/>
        <v/>
      </c>
      <c r="AK568" s="2" t="e">
        <f t="shared" si="158"/>
        <v>#VALUE!</v>
      </c>
      <c r="AL568" s="2" t="str">
        <f t="shared" si="159"/>
        <v/>
      </c>
      <c r="AM568" s="2" t="str">
        <f t="shared" si="160"/>
        <v/>
      </c>
      <c r="AN568" s="2" t="str">
        <f t="shared" si="161"/>
        <v/>
      </c>
      <c r="AO568" s="2" t="str">
        <f t="shared" si="163"/>
        <v/>
      </c>
      <c r="AP568" s="2" t="str">
        <f t="shared" si="151"/>
        <v/>
      </c>
      <c r="AQ568" s="2" t="str">
        <f t="shared" si="162"/>
        <v/>
      </c>
      <c r="AT568" s="2" t="str">
        <f t="shared" si="164"/>
        <v/>
      </c>
      <c r="AU568" s="2" t="str">
        <f t="shared" si="152"/>
        <v/>
      </c>
      <c r="AV568" s="2" t="str">
        <f t="shared" si="153"/>
        <v/>
      </c>
      <c r="AW568" s="2" t="str">
        <f t="shared" si="154"/>
        <v/>
      </c>
      <c r="AX568" s="2" t="str">
        <f t="shared" si="165"/>
        <v/>
      </c>
    </row>
    <row r="569" spans="1:50" x14ac:dyDescent="0.25">
      <c r="A569" s="751">
        <v>561</v>
      </c>
      <c r="B569" s="753"/>
      <c r="C569" s="754"/>
      <c r="D569" s="754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AF569" s="2">
        <f t="shared" si="155"/>
        <v>0</v>
      </c>
      <c r="AG569" s="2" t="str">
        <f t="shared" si="149"/>
        <v/>
      </c>
      <c r="AH569" s="2" t="str">
        <f t="shared" si="150"/>
        <v/>
      </c>
      <c r="AI569" s="2" t="str">
        <f t="shared" si="156"/>
        <v/>
      </c>
      <c r="AJ569" s="2" t="str">
        <f t="shared" si="157"/>
        <v/>
      </c>
      <c r="AK569" s="2" t="e">
        <f t="shared" si="158"/>
        <v>#VALUE!</v>
      </c>
      <c r="AL569" s="2" t="str">
        <f t="shared" si="159"/>
        <v/>
      </c>
      <c r="AM569" s="2" t="str">
        <f t="shared" si="160"/>
        <v/>
      </c>
      <c r="AN569" s="2" t="str">
        <f t="shared" si="161"/>
        <v/>
      </c>
      <c r="AO569" s="2" t="str">
        <f t="shared" si="163"/>
        <v/>
      </c>
      <c r="AP569" s="2" t="str">
        <f t="shared" si="151"/>
        <v/>
      </c>
      <c r="AQ569" s="2" t="str">
        <f t="shared" si="162"/>
        <v/>
      </c>
      <c r="AT569" s="2" t="str">
        <f t="shared" si="164"/>
        <v/>
      </c>
      <c r="AU569" s="2" t="str">
        <f t="shared" si="152"/>
        <v/>
      </c>
      <c r="AV569" s="2" t="str">
        <f t="shared" si="153"/>
        <v/>
      </c>
      <c r="AW569" s="2" t="str">
        <f t="shared" si="154"/>
        <v/>
      </c>
      <c r="AX569" s="2" t="str">
        <f t="shared" si="165"/>
        <v/>
      </c>
    </row>
    <row r="570" spans="1:50" x14ac:dyDescent="0.25">
      <c r="A570" s="751">
        <v>562</v>
      </c>
      <c r="B570" s="753"/>
      <c r="C570" s="754"/>
      <c r="D570" s="754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AF570" s="2">
        <f t="shared" si="155"/>
        <v>0</v>
      </c>
      <c r="AG570" s="2" t="str">
        <f t="shared" si="149"/>
        <v/>
      </c>
      <c r="AH570" s="2" t="str">
        <f t="shared" si="150"/>
        <v/>
      </c>
      <c r="AI570" s="2" t="str">
        <f t="shared" si="156"/>
        <v/>
      </c>
      <c r="AJ570" s="2" t="str">
        <f t="shared" si="157"/>
        <v/>
      </c>
      <c r="AK570" s="2" t="e">
        <f t="shared" si="158"/>
        <v>#VALUE!</v>
      </c>
      <c r="AL570" s="2" t="str">
        <f t="shared" si="159"/>
        <v/>
      </c>
      <c r="AM570" s="2" t="str">
        <f t="shared" si="160"/>
        <v/>
      </c>
      <c r="AN570" s="2" t="str">
        <f t="shared" si="161"/>
        <v/>
      </c>
      <c r="AO570" s="2" t="str">
        <f t="shared" si="163"/>
        <v/>
      </c>
      <c r="AP570" s="2" t="str">
        <f t="shared" si="151"/>
        <v/>
      </c>
      <c r="AQ570" s="2" t="str">
        <f t="shared" si="162"/>
        <v/>
      </c>
      <c r="AT570" s="2" t="str">
        <f t="shared" si="164"/>
        <v/>
      </c>
      <c r="AU570" s="2" t="str">
        <f t="shared" si="152"/>
        <v/>
      </c>
      <c r="AV570" s="2" t="str">
        <f t="shared" si="153"/>
        <v/>
      </c>
      <c r="AW570" s="2" t="str">
        <f t="shared" si="154"/>
        <v/>
      </c>
      <c r="AX570" s="2" t="str">
        <f t="shared" si="165"/>
        <v/>
      </c>
    </row>
    <row r="571" spans="1:50" x14ac:dyDescent="0.25">
      <c r="A571" s="751">
        <v>563</v>
      </c>
      <c r="B571" s="753"/>
      <c r="C571" s="754"/>
      <c r="D571" s="754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AF571" s="2">
        <f t="shared" si="155"/>
        <v>0</v>
      </c>
      <c r="AG571" s="2" t="str">
        <f t="shared" si="149"/>
        <v/>
      </c>
      <c r="AH571" s="2" t="str">
        <f t="shared" si="150"/>
        <v/>
      </c>
      <c r="AI571" s="2" t="str">
        <f t="shared" si="156"/>
        <v/>
      </c>
      <c r="AJ571" s="2" t="str">
        <f t="shared" si="157"/>
        <v/>
      </c>
      <c r="AK571" s="2" t="e">
        <f t="shared" si="158"/>
        <v>#VALUE!</v>
      </c>
      <c r="AL571" s="2" t="str">
        <f t="shared" si="159"/>
        <v/>
      </c>
      <c r="AM571" s="2" t="str">
        <f t="shared" si="160"/>
        <v/>
      </c>
      <c r="AN571" s="2" t="str">
        <f t="shared" si="161"/>
        <v/>
      </c>
      <c r="AO571" s="2" t="str">
        <f t="shared" si="163"/>
        <v/>
      </c>
      <c r="AP571" s="2" t="str">
        <f t="shared" si="151"/>
        <v/>
      </c>
      <c r="AQ571" s="2" t="str">
        <f t="shared" si="162"/>
        <v/>
      </c>
      <c r="AT571" s="2" t="str">
        <f t="shared" si="164"/>
        <v/>
      </c>
      <c r="AU571" s="2" t="str">
        <f t="shared" si="152"/>
        <v/>
      </c>
      <c r="AV571" s="2" t="str">
        <f t="shared" si="153"/>
        <v/>
      </c>
      <c r="AW571" s="2" t="str">
        <f t="shared" si="154"/>
        <v/>
      </c>
      <c r="AX571" s="2" t="str">
        <f t="shared" si="165"/>
        <v/>
      </c>
    </row>
    <row r="572" spans="1:50" x14ac:dyDescent="0.25">
      <c r="A572" s="751">
        <v>564</v>
      </c>
      <c r="B572" s="753"/>
      <c r="C572" s="754"/>
      <c r="D572" s="754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AF572" s="2">
        <f t="shared" si="155"/>
        <v>0</v>
      </c>
      <c r="AG572" s="2" t="str">
        <f t="shared" si="149"/>
        <v/>
      </c>
      <c r="AH572" s="2" t="str">
        <f t="shared" si="150"/>
        <v/>
      </c>
      <c r="AI572" s="2" t="str">
        <f t="shared" si="156"/>
        <v/>
      </c>
      <c r="AJ572" s="2" t="str">
        <f t="shared" si="157"/>
        <v/>
      </c>
      <c r="AK572" s="2" t="e">
        <f t="shared" si="158"/>
        <v>#VALUE!</v>
      </c>
      <c r="AL572" s="2" t="str">
        <f t="shared" si="159"/>
        <v/>
      </c>
      <c r="AM572" s="2" t="str">
        <f t="shared" si="160"/>
        <v/>
      </c>
      <c r="AN572" s="2" t="str">
        <f t="shared" si="161"/>
        <v/>
      </c>
      <c r="AO572" s="2" t="str">
        <f t="shared" si="163"/>
        <v/>
      </c>
      <c r="AP572" s="2" t="str">
        <f t="shared" si="151"/>
        <v/>
      </c>
      <c r="AQ572" s="2" t="str">
        <f t="shared" si="162"/>
        <v/>
      </c>
      <c r="AT572" s="2" t="str">
        <f t="shared" si="164"/>
        <v/>
      </c>
      <c r="AU572" s="2" t="str">
        <f t="shared" si="152"/>
        <v/>
      </c>
      <c r="AV572" s="2" t="str">
        <f t="shared" si="153"/>
        <v/>
      </c>
      <c r="AW572" s="2" t="str">
        <f t="shared" si="154"/>
        <v/>
      </c>
      <c r="AX572" s="2" t="str">
        <f t="shared" si="165"/>
        <v/>
      </c>
    </row>
    <row r="573" spans="1:50" x14ac:dyDescent="0.25">
      <c r="A573" s="751">
        <v>565</v>
      </c>
      <c r="B573" s="753"/>
      <c r="C573" s="754"/>
      <c r="D573" s="754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AF573" s="2">
        <f t="shared" si="155"/>
        <v>0</v>
      </c>
      <c r="AG573" s="2" t="str">
        <f t="shared" si="149"/>
        <v/>
      </c>
      <c r="AH573" s="2" t="str">
        <f t="shared" si="150"/>
        <v/>
      </c>
      <c r="AI573" s="2" t="str">
        <f t="shared" si="156"/>
        <v/>
      </c>
      <c r="AJ573" s="2" t="str">
        <f t="shared" si="157"/>
        <v/>
      </c>
      <c r="AK573" s="2" t="e">
        <f t="shared" si="158"/>
        <v>#VALUE!</v>
      </c>
      <c r="AL573" s="2" t="str">
        <f t="shared" si="159"/>
        <v/>
      </c>
      <c r="AM573" s="2" t="str">
        <f t="shared" si="160"/>
        <v/>
      </c>
      <c r="AN573" s="2" t="str">
        <f t="shared" si="161"/>
        <v/>
      </c>
      <c r="AO573" s="2" t="str">
        <f t="shared" si="163"/>
        <v/>
      </c>
      <c r="AP573" s="2" t="str">
        <f t="shared" si="151"/>
        <v/>
      </c>
      <c r="AQ573" s="2" t="str">
        <f t="shared" si="162"/>
        <v/>
      </c>
      <c r="AT573" s="2" t="str">
        <f t="shared" si="164"/>
        <v/>
      </c>
      <c r="AU573" s="2" t="str">
        <f t="shared" si="152"/>
        <v/>
      </c>
      <c r="AV573" s="2" t="str">
        <f t="shared" si="153"/>
        <v/>
      </c>
      <c r="AW573" s="2" t="str">
        <f t="shared" si="154"/>
        <v/>
      </c>
      <c r="AX573" s="2" t="str">
        <f t="shared" si="165"/>
        <v/>
      </c>
    </row>
    <row r="574" spans="1:50" x14ac:dyDescent="0.25">
      <c r="A574" s="751">
        <v>566</v>
      </c>
      <c r="B574" s="753"/>
      <c r="C574" s="754"/>
      <c r="D574" s="754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AF574" s="2">
        <f t="shared" si="155"/>
        <v>0</v>
      </c>
      <c r="AG574" s="2" t="str">
        <f t="shared" si="149"/>
        <v/>
      </c>
      <c r="AH574" s="2" t="str">
        <f t="shared" si="150"/>
        <v/>
      </c>
      <c r="AI574" s="2" t="str">
        <f t="shared" si="156"/>
        <v/>
      </c>
      <c r="AJ574" s="2" t="str">
        <f t="shared" si="157"/>
        <v/>
      </c>
      <c r="AK574" s="2" t="e">
        <f t="shared" si="158"/>
        <v>#VALUE!</v>
      </c>
      <c r="AL574" s="2" t="str">
        <f t="shared" si="159"/>
        <v/>
      </c>
      <c r="AM574" s="2" t="str">
        <f t="shared" si="160"/>
        <v/>
      </c>
      <c r="AN574" s="2" t="str">
        <f t="shared" si="161"/>
        <v/>
      </c>
      <c r="AO574" s="2" t="str">
        <f t="shared" si="163"/>
        <v/>
      </c>
      <c r="AP574" s="2" t="str">
        <f t="shared" si="151"/>
        <v/>
      </c>
      <c r="AQ574" s="2" t="str">
        <f t="shared" si="162"/>
        <v/>
      </c>
      <c r="AT574" s="2" t="str">
        <f t="shared" si="164"/>
        <v/>
      </c>
      <c r="AU574" s="2" t="str">
        <f t="shared" si="152"/>
        <v/>
      </c>
      <c r="AV574" s="2" t="str">
        <f t="shared" si="153"/>
        <v/>
      </c>
      <c r="AW574" s="2" t="str">
        <f t="shared" si="154"/>
        <v/>
      </c>
      <c r="AX574" s="2" t="str">
        <f t="shared" si="165"/>
        <v/>
      </c>
    </row>
    <row r="575" spans="1:50" x14ac:dyDescent="0.25">
      <c r="A575" s="751">
        <v>567</v>
      </c>
      <c r="B575" s="753"/>
      <c r="C575" s="754"/>
      <c r="D575" s="754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AF575" s="2">
        <f t="shared" si="155"/>
        <v>0</v>
      </c>
      <c r="AG575" s="2" t="str">
        <f t="shared" si="149"/>
        <v/>
      </c>
      <c r="AH575" s="2" t="str">
        <f t="shared" si="150"/>
        <v/>
      </c>
      <c r="AI575" s="2" t="str">
        <f t="shared" si="156"/>
        <v/>
      </c>
      <c r="AJ575" s="2" t="str">
        <f t="shared" si="157"/>
        <v/>
      </c>
      <c r="AK575" s="2" t="e">
        <f t="shared" si="158"/>
        <v>#VALUE!</v>
      </c>
      <c r="AL575" s="2" t="str">
        <f t="shared" si="159"/>
        <v/>
      </c>
      <c r="AM575" s="2" t="str">
        <f t="shared" si="160"/>
        <v/>
      </c>
      <c r="AN575" s="2" t="str">
        <f t="shared" si="161"/>
        <v/>
      </c>
      <c r="AO575" s="2" t="str">
        <f t="shared" si="163"/>
        <v/>
      </c>
      <c r="AP575" s="2" t="str">
        <f t="shared" si="151"/>
        <v/>
      </c>
      <c r="AQ575" s="2" t="str">
        <f t="shared" si="162"/>
        <v/>
      </c>
      <c r="AT575" s="2" t="str">
        <f t="shared" si="164"/>
        <v/>
      </c>
      <c r="AU575" s="2" t="str">
        <f t="shared" si="152"/>
        <v/>
      </c>
      <c r="AV575" s="2" t="str">
        <f t="shared" si="153"/>
        <v/>
      </c>
      <c r="AW575" s="2" t="str">
        <f t="shared" si="154"/>
        <v/>
      </c>
      <c r="AX575" s="2" t="str">
        <f t="shared" si="165"/>
        <v/>
      </c>
    </row>
    <row r="576" spans="1:50" x14ac:dyDescent="0.25">
      <c r="A576" s="751">
        <v>568</v>
      </c>
      <c r="B576" s="753"/>
      <c r="C576" s="754"/>
      <c r="D576" s="754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AF576" s="2">
        <f t="shared" si="155"/>
        <v>0</v>
      </c>
      <c r="AG576" s="2" t="str">
        <f t="shared" si="149"/>
        <v/>
      </c>
      <c r="AH576" s="2" t="str">
        <f t="shared" si="150"/>
        <v/>
      </c>
      <c r="AI576" s="2" t="str">
        <f t="shared" si="156"/>
        <v/>
      </c>
      <c r="AJ576" s="2" t="str">
        <f t="shared" si="157"/>
        <v/>
      </c>
      <c r="AK576" s="2" t="e">
        <f t="shared" si="158"/>
        <v>#VALUE!</v>
      </c>
      <c r="AL576" s="2" t="str">
        <f t="shared" si="159"/>
        <v/>
      </c>
      <c r="AM576" s="2" t="str">
        <f t="shared" si="160"/>
        <v/>
      </c>
      <c r="AN576" s="2" t="str">
        <f t="shared" si="161"/>
        <v/>
      </c>
      <c r="AO576" s="2" t="str">
        <f t="shared" si="163"/>
        <v/>
      </c>
      <c r="AP576" s="2" t="str">
        <f t="shared" si="151"/>
        <v/>
      </c>
      <c r="AQ576" s="2" t="str">
        <f t="shared" si="162"/>
        <v/>
      </c>
      <c r="AT576" s="2" t="str">
        <f t="shared" si="164"/>
        <v/>
      </c>
      <c r="AU576" s="2" t="str">
        <f t="shared" si="152"/>
        <v/>
      </c>
      <c r="AV576" s="2" t="str">
        <f t="shared" si="153"/>
        <v/>
      </c>
      <c r="AW576" s="2" t="str">
        <f t="shared" si="154"/>
        <v/>
      </c>
      <c r="AX576" s="2" t="str">
        <f t="shared" si="165"/>
        <v/>
      </c>
    </row>
    <row r="577" spans="1:50" x14ac:dyDescent="0.25">
      <c r="A577" s="751">
        <v>569</v>
      </c>
      <c r="B577" s="753"/>
      <c r="C577" s="754"/>
      <c r="D577" s="754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AF577" s="2">
        <f t="shared" si="155"/>
        <v>0</v>
      </c>
      <c r="AG577" s="2" t="str">
        <f t="shared" si="149"/>
        <v/>
      </c>
      <c r="AH577" s="2" t="str">
        <f t="shared" si="150"/>
        <v/>
      </c>
      <c r="AI577" s="2" t="str">
        <f t="shared" si="156"/>
        <v/>
      </c>
      <c r="AJ577" s="2" t="str">
        <f t="shared" si="157"/>
        <v/>
      </c>
      <c r="AK577" s="2" t="e">
        <f t="shared" si="158"/>
        <v>#VALUE!</v>
      </c>
      <c r="AL577" s="2" t="str">
        <f t="shared" si="159"/>
        <v/>
      </c>
      <c r="AM577" s="2" t="str">
        <f t="shared" si="160"/>
        <v/>
      </c>
      <c r="AN577" s="2" t="str">
        <f t="shared" si="161"/>
        <v/>
      </c>
      <c r="AO577" s="2" t="str">
        <f t="shared" si="163"/>
        <v/>
      </c>
      <c r="AP577" s="2" t="str">
        <f t="shared" si="151"/>
        <v/>
      </c>
      <c r="AQ577" s="2" t="str">
        <f t="shared" si="162"/>
        <v/>
      </c>
      <c r="AT577" s="2" t="str">
        <f t="shared" si="164"/>
        <v/>
      </c>
      <c r="AU577" s="2" t="str">
        <f t="shared" si="152"/>
        <v/>
      </c>
      <c r="AV577" s="2" t="str">
        <f t="shared" si="153"/>
        <v/>
      </c>
      <c r="AW577" s="2" t="str">
        <f t="shared" si="154"/>
        <v/>
      </c>
      <c r="AX577" s="2" t="str">
        <f t="shared" si="165"/>
        <v/>
      </c>
    </row>
    <row r="578" spans="1:50" x14ac:dyDescent="0.25">
      <c r="A578" s="751">
        <v>570</v>
      </c>
      <c r="B578" s="753"/>
      <c r="C578" s="754"/>
      <c r="D578" s="754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AF578" s="2">
        <f t="shared" si="155"/>
        <v>0</v>
      </c>
      <c r="AG578" s="2" t="str">
        <f t="shared" si="149"/>
        <v/>
      </c>
      <c r="AH578" s="2" t="str">
        <f t="shared" si="150"/>
        <v/>
      </c>
      <c r="AI578" s="2" t="str">
        <f t="shared" si="156"/>
        <v/>
      </c>
      <c r="AJ578" s="2" t="str">
        <f t="shared" si="157"/>
        <v/>
      </c>
      <c r="AK578" s="2" t="e">
        <f t="shared" si="158"/>
        <v>#VALUE!</v>
      </c>
      <c r="AL578" s="2" t="str">
        <f t="shared" si="159"/>
        <v/>
      </c>
      <c r="AM578" s="2" t="str">
        <f t="shared" si="160"/>
        <v/>
      </c>
      <c r="AN578" s="2" t="str">
        <f t="shared" si="161"/>
        <v/>
      </c>
      <c r="AO578" s="2" t="str">
        <f t="shared" si="163"/>
        <v/>
      </c>
      <c r="AP578" s="2" t="str">
        <f t="shared" si="151"/>
        <v/>
      </c>
      <c r="AQ578" s="2" t="str">
        <f t="shared" si="162"/>
        <v/>
      </c>
      <c r="AT578" s="2" t="str">
        <f t="shared" si="164"/>
        <v/>
      </c>
      <c r="AU578" s="2" t="str">
        <f t="shared" si="152"/>
        <v/>
      </c>
      <c r="AV578" s="2" t="str">
        <f t="shared" si="153"/>
        <v/>
      </c>
      <c r="AW578" s="2" t="str">
        <f t="shared" si="154"/>
        <v/>
      </c>
      <c r="AX578" s="2" t="str">
        <f t="shared" si="165"/>
        <v/>
      </c>
    </row>
    <row r="579" spans="1:50" x14ac:dyDescent="0.25">
      <c r="A579" s="751">
        <v>571</v>
      </c>
      <c r="B579" s="753"/>
      <c r="C579" s="754"/>
      <c r="D579" s="754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AF579" s="2">
        <f t="shared" si="155"/>
        <v>0</v>
      </c>
      <c r="AG579" s="2" t="str">
        <f t="shared" si="149"/>
        <v/>
      </c>
      <c r="AH579" s="2" t="str">
        <f t="shared" si="150"/>
        <v/>
      </c>
      <c r="AI579" s="2" t="str">
        <f t="shared" si="156"/>
        <v/>
      </c>
      <c r="AJ579" s="2" t="str">
        <f t="shared" si="157"/>
        <v/>
      </c>
      <c r="AK579" s="2" t="e">
        <f t="shared" si="158"/>
        <v>#VALUE!</v>
      </c>
      <c r="AL579" s="2" t="str">
        <f t="shared" si="159"/>
        <v/>
      </c>
      <c r="AM579" s="2" t="str">
        <f t="shared" si="160"/>
        <v/>
      </c>
      <c r="AN579" s="2" t="str">
        <f t="shared" si="161"/>
        <v/>
      </c>
      <c r="AO579" s="2" t="str">
        <f t="shared" si="163"/>
        <v/>
      </c>
      <c r="AP579" s="2" t="str">
        <f t="shared" si="151"/>
        <v/>
      </c>
      <c r="AQ579" s="2" t="str">
        <f t="shared" si="162"/>
        <v/>
      </c>
      <c r="AT579" s="2" t="str">
        <f t="shared" si="164"/>
        <v/>
      </c>
      <c r="AU579" s="2" t="str">
        <f t="shared" si="152"/>
        <v/>
      </c>
      <c r="AV579" s="2" t="str">
        <f t="shared" si="153"/>
        <v/>
      </c>
      <c r="AW579" s="2" t="str">
        <f t="shared" si="154"/>
        <v/>
      </c>
      <c r="AX579" s="2" t="str">
        <f t="shared" si="165"/>
        <v/>
      </c>
    </row>
    <row r="580" spans="1:50" x14ac:dyDescent="0.25">
      <c r="A580" s="751">
        <v>572</v>
      </c>
      <c r="B580" s="753"/>
      <c r="C580" s="754"/>
      <c r="D580" s="754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AF580" s="2">
        <f t="shared" si="155"/>
        <v>0</v>
      </c>
      <c r="AG580" s="2" t="str">
        <f t="shared" si="149"/>
        <v/>
      </c>
      <c r="AH580" s="2" t="str">
        <f t="shared" si="150"/>
        <v/>
      </c>
      <c r="AI580" s="2" t="str">
        <f t="shared" si="156"/>
        <v/>
      </c>
      <c r="AJ580" s="2" t="str">
        <f t="shared" si="157"/>
        <v/>
      </c>
      <c r="AK580" s="2" t="e">
        <f t="shared" si="158"/>
        <v>#VALUE!</v>
      </c>
      <c r="AL580" s="2" t="str">
        <f t="shared" si="159"/>
        <v/>
      </c>
      <c r="AM580" s="2" t="str">
        <f t="shared" si="160"/>
        <v/>
      </c>
      <c r="AN580" s="2" t="str">
        <f t="shared" si="161"/>
        <v/>
      </c>
      <c r="AO580" s="2" t="str">
        <f t="shared" si="163"/>
        <v/>
      </c>
      <c r="AP580" s="2" t="str">
        <f t="shared" si="151"/>
        <v/>
      </c>
      <c r="AQ580" s="2" t="str">
        <f t="shared" si="162"/>
        <v/>
      </c>
      <c r="AT580" s="2" t="str">
        <f t="shared" si="164"/>
        <v/>
      </c>
      <c r="AU580" s="2" t="str">
        <f t="shared" si="152"/>
        <v/>
      </c>
      <c r="AV580" s="2" t="str">
        <f t="shared" si="153"/>
        <v/>
      </c>
      <c r="AW580" s="2" t="str">
        <f t="shared" si="154"/>
        <v/>
      </c>
      <c r="AX580" s="2" t="str">
        <f t="shared" si="165"/>
        <v/>
      </c>
    </row>
    <row r="581" spans="1:50" x14ac:dyDescent="0.25">
      <c r="A581" s="751">
        <v>573</v>
      </c>
      <c r="B581" s="753"/>
      <c r="C581" s="754"/>
      <c r="D581" s="754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AF581" s="2">
        <f t="shared" si="155"/>
        <v>0</v>
      </c>
      <c r="AG581" s="2" t="str">
        <f t="shared" si="149"/>
        <v/>
      </c>
      <c r="AH581" s="2" t="str">
        <f t="shared" si="150"/>
        <v/>
      </c>
      <c r="AI581" s="2" t="str">
        <f t="shared" si="156"/>
        <v/>
      </c>
      <c r="AJ581" s="2" t="str">
        <f t="shared" si="157"/>
        <v/>
      </c>
      <c r="AK581" s="2" t="e">
        <f t="shared" si="158"/>
        <v>#VALUE!</v>
      </c>
      <c r="AL581" s="2" t="str">
        <f t="shared" si="159"/>
        <v/>
      </c>
      <c r="AM581" s="2" t="str">
        <f t="shared" si="160"/>
        <v/>
      </c>
      <c r="AN581" s="2" t="str">
        <f t="shared" si="161"/>
        <v/>
      </c>
      <c r="AO581" s="2" t="str">
        <f t="shared" si="163"/>
        <v/>
      </c>
      <c r="AP581" s="2" t="str">
        <f t="shared" si="151"/>
        <v/>
      </c>
      <c r="AQ581" s="2" t="str">
        <f t="shared" si="162"/>
        <v/>
      </c>
      <c r="AT581" s="2" t="str">
        <f t="shared" si="164"/>
        <v/>
      </c>
      <c r="AU581" s="2" t="str">
        <f t="shared" si="152"/>
        <v/>
      </c>
      <c r="AV581" s="2" t="str">
        <f t="shared" si="153"/>
        <v/>
      </c>
      <c r="AW581" s="2" t="str">
        <f t="shared" si="154"/>
        <v/>
      </c>
      <c r="AX581" s="2" t="str">
        <f t="shared" si="165"/>
        <v/>
      </c>
    </row>
    <row r="582" spans="1:50" x14ac:dyDescent="0.25">
      <c r="A582" s="751">
        <v>574</v>
      </c>
      <c r="B582" s="753"/>
      <c r="C582" s="754"/>
      <c r="D582" s="754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AF582" s="2">
        <f t="shared" si="155"/>
        <v>0</v>
      </c>
      <c r="AG582" s="2" t="str">
        <f t="shared" si="149"/>
        <v/>
      </c>
      <c r="AH582" s="2" t="str">
        <f t="shared" si="150"/>
        <v/>
      </c>
      <c r="AI582" s="2" t="str">
        <f t="shared" si="156"/>
        <v/>
      </c>
      <c r="AJ582" s="2" t="str">
        <f t="shared" si="157"/>
        <v/>
      </c>
      <c r="AK582" s="2" t="e">
        <f t="shared" si="158"/>
        <v>#VALUE!</v>
      </c>
      <c r="AL582" s="2" t="str">
        <f t="shared" si="159"/>
        <v/>
      </c>
      <c r="AM582" s="2" t="str">
        <f t="shared" si="160"/>
        <v/>
      </c>
      <c r="AN582" s="2" t="str">
        <f t="shared" si="161"/>
        <v/>
      </c>
      <c r="AO582" s="2" t="str">
        <f t="shared" si="163"/>
        <v/>
      </c>
      <c r="AP582" s="2" t="str">
        <f t="shared" si="151"/>
        <v/>
      </c>
      <c r="AQ582" s="2" t="str">
        <f t="shared" si="162"/>
        <v/>
      </c>
      <c r="AT582" s="2" t="str">
        <f t="shared" si="164"/>
        <v/>
      </c>
      <c r="AU582" s="2" t="str">
        <f t="shared" si="152"/>
        <v/>
      </c>
      <c r="AV582" s="2" t="str">
        <f t="shared" si="153"/>
        <v/>
      </c>
      <c r="AW582" s="2" t="str">
        <f t="shared" si="154"/>
        <v/>
      </c>
      <c r="AX582" s="2" t="str">
        <f t="shared" si="165"/>
        <v/>
      </c>
    </row>
    <row r="583" spans="1:50" x14ac:dyDescent="0.25">
      <c r="A583" s="751">
        <v>575</v>
      </c>
      <c r="B583" s="753"/>
      <c r="C583" s="754"/>
      <c r="D583" s="754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AF583" s="2">
        <f t="shared" si="155"/>
        <v>0</v>
      </c>
      <c r="AG583" s="2" t="str">
        <f t="shared" si="149"/>
        <v/>
      </c>
      <c r="AH583" s="2" t="str">
        <f t="shared" si="150"/>
        <v/>
      </c>
      <c r="AI583" s="2" t="str">
        <f t="shared" si="156"/>
        <v/>
      </c>
      <c r="AJ583" s="2" t="str">
        <f t="shared" si="157"/>
        <v/>
      </c>
      <c r="AK583" s="2" t="e">
        <f t="shared" si="158"/>
        <v>#VALUE!</v>
      </c>
      <c r="AL583" s="2" t="str">
        <f t="shared" si="159"/>
        <v/>
      </c>
      <c r="AM583" s="2" t="str">
        <f t="shared" si="160"/>
        <v/>
      </c>
      <c r="AN583" s="2" t="str">
        <f t="shared" si="161"/>
        <v/>
      </c>
      <c r="AO583" s="2" t="str">
        <f t="shared" si="163"/>
        <v/>
      </c>
      <c r="AP583" s="2" t="str">
        <f t="shared" si="151"/>
        <v/>
      </c>
      <c r="AQ583" s="2" t="str">
        <f t="shared" si="162"/>
        <v/>
      </c>
      <c r="AT583" s="2" t="str">
        <f t="shared" si="164"/>
        <v/>
      </c>
      <c r="AU583" s="2" t="str">
        <f t="shared" si="152"/>
        <v/>
      </c>
      <c r="AV583" s="2" t="str">
        <f t="shared" si="153"/>
        <v/>
      </c>
      <c r="AW583" s="2" t="str">
        <f t="shared" si="154"/>
        <v/>
      </c>
      <c r="AX583" s="2" t="str">
        <f t="shared" si="165"/>
        <v/>
      </c>
    </row>
    <row r="584" spans="1:50" x14ac:dyDescent="0.25">
      <c r="A584" s="751">
        <v>576</v>
      </c>
      <c r="B584" s="753"/>
      <c r="C584" s="754"/>
      <c r="D584" s="754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AF584" s="2">
        <f t="shared" si="155"/>
        <v>0</v>
      </c>
      <c r="AG584" s="2" t="str">
        <f t="shared" si="149"/>
        <v/>
      </c>
      <c r="AH584" s="2" t="str">
        <f t="shared" si="150"/>
        <v/>
      </c>
      <c r="AI584" s="2" t="str">
        <f t="shared" si="156"/>
        <v/>
      </c>
      <c r="AJ584" s="2" t="str">
        <f t="shared" si="157"/>
        <v/>
      </c>
      <c r="AK584" s="2" t="e">
        <f t="shared" si="158"/>
        <v>#VALUE!</v>
      </c>
      <c r="AL584" s="2" t="str">
        <f t="shared" si="159"/>
        <v/>
      </c>
      <c r="AM584" s="2" t="str">
        <f t="shared" si="160"/>
        <v/>
      </c>
      <c r="AN584" s="2" t="str">
        <f t="shared" si="161"/>
        <v/>
      </c>
      <c r="AO584" s="2" t="str">
        <f t="shared" si="163"/>
        <v/>
      </c>
      <c r="AP584" s="2" t="str">
        <f t="shared" si="151"/>
        <v/>
      </c>
      <c r="AQ584" s="2" t="str">
        <f t="shared" si="162"/>
        <v/>
      </c>
      <c r="AT584" s="2" t="str">
        <f t="shared" si="164"/>
        <v/>
      </c>
      <c r="AU584" s="2" t="str">
        <f t="shared" si="152"/>
        <v/>
      </c>
      <c r="AV584" s="2" t="str">
        <f t="shared" si="153"/>
        <v/>
      </c>
      <c r="AW584" s="2" t="str">
        <f t="shared" si="154"/>
        <v/>
      </c>
      <c r="AX584" s="2" t="str">
        <f t="shared" si="165"/>
        <v/>
      </c>
    </row>
    <row r="585" spans="1:50" x14ac:dyDescent="0.25">
      <c r="A585" s="751">
        <v>577</v>
      </c>
      <c r="B585" s="753"/>
      <c r="C585" s="754"/>
      <c r="D585" s="754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AF585" s="2">
        <f t="shared" si="155"/>
        <v>0</v>
      </c>
      <c r="AG585" s="2" t="str">
        <f t="shared" ref="AG585:AG648" si="166">IF(AND(B585&lt;&gt;"",C585&lt;&gt;"",D585&lt;&gt;""),_xlfn.RANK.AVG(C585,C:C,1),"")</f>
        <v/>
      </c>
      <c r="AH585" s="2" t="str">
        <f t="shared" ref="AH585:AH648" si="167">IF(AND(B585&lt;&gt;"",C585&lt;&gt;"",D585&lt;&gt;""),_xlfn.RANK.AVG(D585,D:D,1),"")</f>
        <v/>
      </c>
      <c r="AI585" s="2" t="str">
        <f t="shared" si="156"/>
        <v/>
      </c>
      <c r="AJ585" s="2" t="str">
        <f t="shared" si="157"/>
        <v/>
      </c>
      <c r="AK585" s="2" t="e">
        <f t="shared" si="158"/>
        <v>#VALUE!</v>
      </c>
      <c r="AL585" s="2" t="str">
        <f t="shared" si="159"/>
        <v/>
      </c>
      <c r="AM585" s="2" t="str">
        <f t="shared" si="160"/>
        <v/>
      </c>
      <c r="AN585" s="2" t="str">
        <f t="shared" si="161"/>
        <v/>
      </c>
      <c r="AO585" s="2" t="str">
        <f t="shared" si="163"/>
        <v/>
      </c>
      <c r="AP585" s="2" t="str">
        <f t="shared" ref="AP585:AP648" si="168">IF(AO585="","",_xlfn.RANK.AVG(AO585,AO:AO,1))</f>
        <v/>
      </c>
      <c r="AQ585" s="2" t="str">
        <f t="shared" si="162"/>
        <v/>
      </c>
      <c r="AT585" s="2" t="str">
        <f t="shared" si="164"/>
        <v/>
      </c>
      <c r="AU585" s="2" t="str">
        <f t="shared" ref="AU585:AU648" si="169">IF(B585=2,D585,"")</f>
        <v/>
      </c>
      <c r="AV585" s="2" t="str">
        <f t="shared" ref="AV585:AV648" si="170">IF(AND(B585&lt;&gt;"",AT585&lt;&gt;"",AU585&lt;&gt;""),AU585-AT585,"")</f>
        <v/>
      </c>
      <c r="AW585" s="2" t="str">
        <f t="shared" ref="AW585:AW648" si="171">IF(AV585="","",IF(AV585=0,"",ABS(AV585)))</f>
        <v/>
      </c>
      <c r="AX585" s="2" t="str">
        <f t="shared" si="165"/>
        <v/>
      </c>
    </row>
    <row r="586" spans="1:50" x14ac:dyDescent="0.25">
      <c r="A586" s="751">
        <v>578</v>
      </c>
      <c r="B586" s="753"/>
      <c r="C586" s="754"/>
      <c r="D586" s="754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AF586" s="2">
        <f t="shared" ref="AF586:AF649" si="172">C586-D586</f>
        <v>0</v>
      </c>
      <c r="AG586" s="2" t="str">
        <f t="shared" si="166"/>
        <v/>
      </c>
      <c r="AH586" s="2" t="str">
        <f t="shared" si="167"/>
        <v/>
      </c>
      <c r="AI586" s="2" t="str">
        <f t="shared" ref="AI586:AI649" si="173">IF(AND(AG586&lt;&gt;"",AH586&lt;&gt;""),D586-C586,"")</f>
        <v/>
      </c>
      <c r="AJ586" s="2" t="str">
        <f t="shared" ref="AJ586:AJ649" si="174">IF(OR(B586&lt;&gt;"",C586&lt;&gt;"",D586&lt;&gt;""),D586-C586,"")</f>
        <v/>
      </c>
      <c r="AK586" s="2" t="e">
        <f t="shared" ref="AK586:AK649" si="175">_xlfn.RANK.AVG(AJ586,AJ:AJ,1)</f>
        <v>#VALUE!</v>
      </c>
      <c r="AL586" s="2" t="str">
        <f t="shared" ref="AL586:AL649" si="176">IF(B586=1,C586,"")</f>
        <v/>
      </c>
      <c r="AM586" s="2" t="str">
        <f t="shared" ref="AM586:AM649" si="177">IF(B586=1,D586,"")</f>
        <v/>
      </c>
      <c r="AN586" s="2" t="str">
        <f t="shared" ref="AN586:AN649" si="178">IF(AND(B586&lt;&gt;"",AL586&lt;&gt;"",AM586&lt;&gt;""),AM586-AL586,"")</f>
        <v/>
      </c>
      <c r="AO586" s="2" t="str">
        <f t="shared" si="163"/>
        <v/>
      </c>
      <c r="AP586" s="2" t="str">
        <f t="shared" si="168"/>
        <v/>
      </c>
      <c r="AQ586" s="2" t="str">
        <f t="shared" ref="AQ586:AQ649" si="179">IF(AN586=0,0,IF(AN586&lt;0,-AP586,IF(AN586&gt;0,AP586,"")))</f>
        <v/>
      </c>
      <c r="AT586" s="2" t="str">
        <f t="shared" si="164"/>
        <v/>
      </c>
      <c r="AU586" s="2" t="str">
        <f t="shared" si="169"/>
        <v/>
      </c>
      <c r="AV586" s="2" t="str">
        <f t="shared" si="170"/>
        <v/>
      </c>
      <c r="AW586" s="2" t="str">
        <f t="shared" si="171"/>
        <v/>
      </c>
      <c r="AX586" s="2" t="str">
        <f t="shared" si="165"/>
        <v/>
      </c>
    </row>
    <row r="587" spans="1:50" x14ac:dyDescent="0.25">
      <c r="A587" s="751">
        <v>579</v>
      </c>
      <c r="B587" s="753"/>
      <c r="C587" s="754"/>
      <c r="D587" s="754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AF587" s="2">
        <f t="shared" si="172"/>
        <v>0</v>
      </c>
      <c r="AG587" s="2" t="str">
        <f t="shared" si="166"/>
        <v/>
      </c>
      <c r="AH587" s="2" t="str">
        <f t="shared" si="167"/>
        <v/>
      </c>
      <c r="AI587" s="2" t="str">
        <f t="shared" si="173"/>
        <v/>
      </c>
      <c r="AJ587" s="2" t="str">
        <f t="shared" si="174"/>
        <v/>
      </c>
      <c r="AK587" s="2" t="e">
        <f t="shared" si="175"/>
        <v>#VALUE!</v>
      </c>
      <c r="AL587" s="2" t="str">
        <f t="shared" si="176"/>
        <v/>
      </c>
      <c r="AM587" s="2" t="str">
        <f t="shared" si="177"/>
        <v/>
      </c>
      <c r="AN587" s="2" t="str">
        <f t="shared" si="178"/>
        <v/>
      </c>
      <c r="AO587" s="2" t="str">
        <f t="shared" ref="AO587:AO650" si="180">IF(AN587="","",IF(AN587=0,"",ABS(AN587)))</f>
        <v/>
      </c>
      <c r="AP587" s="2" t="str">
        <f t="shared" si="168"/>
        <v/>
      </c>
      <c r="AQ587" s="2" t="str">
        <f t="shared" si="179"/>
        <v/>
      </c>
      <c r="AT587" s="2" t="str">
        <f t="shared" si="164"/>
        <v/>
      </c>
      <c r="AU587" s="2" t="str">
        <f t="shared" si="169"/>
        <v/>
      </c>
      <c r="AV587" s="2" t="str">
        <f t="shared" si="170"/>
        <v/>
      </c>
      <c r="AW587" s="2" t="str">
        <f t="shared" si="171"/>
        <v/>
      </c>
      <c r="AX587" s="2" t="str">
        <f t="shared" si="165"/>
        <v/>
      </c>
    </row>
    <row r="588" spans="1:50" x14ac:dyDescent="0.25">
      <c r="A588" s="751">
        <v>580</v>
      </c>
      <c r="B588" s="753"/>
      <c r="C588" s="754"/>
      <c r="D588" s="754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AF588" s="2">
        <f t="shared" si="172"/>
        <v>0</v>
      </c>
      <c r="AG588" s="2" t="str">
        <f t="shared" si="166"/>
        <v/>
      </c>
      <c r="AH588" s="2" t="str">
        <f t="shared" si="167"/>
        <v/>
      </c>
      <c r="AI588" s="2" t="str">
        <f t="shared" si="173"/>
        <v/>
      </c>
      <c r="AJ588" s="2" t="str">
        <f t="shared" si="174"/>
        <v/>
      </c>
      <c r="AK588" s="2" t="e">
        <f t="shared" si="175"/>
        <v>#VALUE!</v>
      </c>
      <c r="AL588" s="2" t="str">
        <f t="shared" si="176"/>
        <v/>
      </c>
      <c r="AM588" s="2" t="str">
        <f t="shared" si="177"/>
        <v/>
      </c>
      <c r="AN588" s="2" t="str">
        <f t="shared" si="178"/>
        <v/>
      </c>
      <c r="AO588" s="2" t="str">
        <f t="shared" si="180"/>
        <v/>
      </c>
      <c r="AP588" s="2" t="str">
        <f t="shared" si="168"/>
        <v/>
      </c>
      <c r="AQ588" s="2" t="str">
        <f t="shared" si="179"/>
        <v/>
      </c>
      <c r="AT588" s="2" t="str">
        <f t="shared" si="164"/>
        <v/>
      </c>
      <c r="AU588" s="2" t="str">
        <f t="shared" si="169"/>
        <v/>
      </c>
      <c r="AV588" s="2" t="str">
        <f t="shared" si="170"/>
        <v/>
      </c>
      <c r="AW588" s="2" t="str">
        <f t="shared" si="171"/>
        <v/>
      </c>
      <c r="AX588" s="2" t="str">
        <f t="shared" si="165"/>
        <v/>
      </c>
    </row>
    <row r="589" spans="1:50" x14ac:dyDescent="0.25">
      <c r="A589" s="751">
        <v>581</v>
      </c>
      <c r="B589" s="753"/>
      <c r="C589" s="754"/>
      <c r="D589" s="754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AF589" s="2">
        <f t="shared" si="172"/>
        <v>0</v>
      </c>
      <c r="AG589" s="2" t="str">
        <f t="shared" si="166"/>
        <v/>
      </c>
      <c r="AH589" s="2" t="str">
        <f t="shared" si="167"/>
        <v/>
      </c>
      <c r="AI589" s="2" t="str">
        <f t="shared" si="173"/>
        <v/>
      </c>
      <c r="AJ589" s="2" t="str">
        <f t="shared" si="174"/>
        <v/>
      </c>
      <c r="AK589" s="2" t="e">
        <f t="shared" si="175"/>
        <v>#VALUE!</v>
      </c>
      <c r="AL589" s="2" t="str">
        <f t="shared" si="176"/>
        <v/>
      </c>
      <c r="AM589" s="2" t="str">
        <f t="shared" si="177"/>
        <v/>
      </c>
      <c r="AN589" s="2" t="str">
        <f t="shared" si="178"/>
        <v/>
      </c>
      <c r="AO589" s="2" t="str">
        <f t="shared" si="180"/>
        <v/>
      </c>
      <c r="AP589" s="2" t="str">
        <f t="shared" si="168"/>
        <v/>
      </c>
      <c r="AQ589" s="2" t="str">
        <f t="shared" si="179"/>
        <v/>
      </c>
      <c r="AT589" s="2" t="str">
        <f t="shared" si="164"/>
        <v/>
      </c>
      <c r="AU589" s="2" t="str">
        <f t="shared" si="169"/>
        <v/>
      </c>
      <c r="AV589" s="2" t="str">
        <f t="shared" si="170"/>
        <v/>
      </c>
      <c r="AW589" s="2" t="str">
        <f t="shared" si="171"/>
        <v/>
      </c>
      <c r="AX589" s="2" t="str">
        <f t="shared" si="165"/>
        <v/>
      </c>
    </row>
    <row r="590" spans="1:50" x14ac:dyDescent="0.25">
      <c r="A590" s="751">
        <v>582</v>
      </c>
      <c r="B590" s="753"/>
      <c r="C590" s="754"/>
      <c r="D590" s="754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AF590" s="2">
        <f t="shared" si="172"/>
        <v>0</v>
      </c>
      <c r="AG590" s="2" t="str">
        <f t="shared" si="166"/>
        <v/>
      </c>
      <c r="AH590" s="2" t="str">
        <f t="shared" si="167"/>
        <v/>
      </c>
      <c r="AI590" s="2" t="str">
        <f t="shared" si="173"/>
        <v/>
      </c>
      <c r="AJ590" s="2" t="str">
        <f t="shared" si="174"/>
        <v/>
      </c>
      <c r="AK590" s="2" t="e">
        <f t="shared" si="175"/>
        <v>#VALUE!</v>
      </c>
      <c r="AL590" s="2" t="str">
        <f t="shared" si="176"/>
        <v/>
      </c>
      <c r="AM590" s="2" t="str">
        <f t="shared" si="177"/>
        <v/>
      </c>
      <c r="AN590" s="2" t="str">
        <f t="shared" si="178"/>
        <v/>
      </c>
      <c r="AO590" s="2" t="str">
        <f t="shared" si="180"/>
        <v/>
      </c>
      <c r="AP590" s="2" t="str">
        <f t="shared" si="168"/>
        <v/>
      </c>
      <c r="AQ590" s="2" t="str">
        <f t="shared" si="179"/>
        <v/>
      </c>
      <c r="AT590" s="2" t="str">
        <f t="shared" si="164"/>
        <v/>
      </c>
      <c r="AU590" s="2" t="str">
        <f t="shared" si="169"/>
        <v/>
      </c>
      <c r="AV590" s="2" t="str">
        <f t="shared" si="170"/>
        <v/>
      </c>
      <c r="AW590" s="2" t="str">
        <f t="shared" si="171"/>
        <v/>
      </c>
      <c r="AX590" s="2" t="str">
        <f t="shared" si="165"/>
        <v/>
      </c>
    </row>
    <row r="591" spans="1:50" x14ac:dyDescent="0.25">
      <c r="A591" s="751">
        <v>583</v>
      </c>
      <c r="B591" s="753"/>
      <c r="C591" s="754"/>
      <c r="D591" s="754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AF591" s="2">
        <f t="shared" si="172"/>
        <v>0</v>
      </c>
      <c r="AG591" s="2" t="str">
        <f t="shared" si="166"/>
        <v/>
      </c>
      <c r="AH591" s="2" t="str">
        <f t="shared" si="167"/>
        <v/>
      </c>
      <c r="AI591" s="2" t="str">
        <f t="shared" si="173"/>
        <v/>
      </c>
      <c r="AJ591" s="2" t="str">
        <f t="shared" si="174"/>
        <v/>
      </c>
      <c r="AK591" s="2" t="e">
        <f t="shared" si="175"/>
        <v>#VALUE!</v>
      </c>
      <c r="AL591" s="2" t="str">
        <f t="shared" si="176"/>
        <v/>
      </c>
      <c r="AM591" s="2" t="str">
        <f t="shared" si="177"/>
        <v/>
      </c>
      <c r="AN591" s="2" t="str">
        <f t="shared" si="178"/>
        <v/>
      </c>
      <c r="AO591" s="2" t="str">
        <f t="shared" si="180"/>
        <v/>
      </c>
      <c r="AP591" s="2" t="str">
        <f t="shared" si="168"/>
        <v/>
      </c>
      <c r="AQ591" s="2" t="str">
        <f t="shared" si="179"/>
        <v/>
      </c>
      <c r="AT591" s="2" t="str">
        <f t="shared" si="164"/>
        <v/>
      </c>
      <c r="AU591" s="2" t="str">
        <f t="shared" si="169"/>
        <v/>
      </c>
      <c r="AV591" s="2" t="str">
        <f t="shared" si="170"/>
        <v/>
      </c>
      <c r="AW591" s="2" t="str">
        <f t="shared" si="171"/>
        <v/>
      </c>
      <c r="AX591" s="2" t="str">
        <f t="shared" si="165"/>
        <v/>
      </c>
    </row>
    <row r="592" spans="1:50" x14ac:dyDescent="0.25">
      <c r="A592" s="751">
        <v>584</v>
      </c>
      <c r="B592" s="753"/>
      <c r="C592" s="754"/>
      <c r="D592" s="754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AF592" s="2">
        <f t="shared" si="172"/>
        <v>0</v>
      </c>
      <c r="AG592" s="2" t="str">
        <f t="shared" si="166"/>
        <v/>
      </c>
      <c r="AH592" s="2" t="str">
        <f t="shared" si="167"/>
        <v/>
      </c>
      <c r="AI592" s="2" t="str">
        <f t="shared" si="173"/>
        <v/>
      </c>
      <c r="AJ592" s="2" t="str">
        <f t="shared" si="174"/>
        <v/>
      </c>
      <c r="AK592" s="2" t="e">
        <f t="shared" si="175"/>
        <v>#VALUE!</v>
      </c>
      <c r="AL592" s="2" t="str">
        <f t="shared" si="176"/>
        <v/>
      </c>
      <c r="AM592" s="2" t="str">
        <f t="shared" si="177"/>
        <v/>
      </c>
      <c r="AN592" s="2" t="str">
        <f t="shared" si="178"/>
        <v/>
      </c>
      <c r="AO592" s="2" t="str">
        <f t="shared" si="180"/>
        <v/>
      </c>
      <c r="AP592" s="2" t="str">
        <f t="shared" si="168"/>
        <v/>
      </c>
      <c r="AQ592" s="2" t="str">
        <f t="shared" si="179"/>
        <v/>
      </c>
      <c r="AT592" s="2" t="str">
        <f t="shared" si="164"/>
        <v/>
      </c>
      <c r="AU592" s="2" t="str">
        <f t="shared" si="169"/>
        <v/>
      </c>
      <c r="AV592" s="2" t="str">
        <f t="shared" si="170"/>
        <v/>
      </c>
      <c r="AW592" s="2" t="str">
        <f t="shared" si="171"/>
        <v/>
      </c>
      <c r="AX592" s="2" t="str">
        <f t="shared" si="165"/>
        <v/>
      </c>
    </row>
    <row r="593" spans="1:50" x14ac:dyDescent="0.25">
      <c r="A593" s="751">
        <v>585</v>
      </c>
      <c r="B593" s="753"/>
      <c r="C593" s="754"/>
      <c r="D593" s="754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AF593" s="2">
        <f t="shared" si="172"/>
        <v>0</v>
      </c>
      <c r="AG593" s="2" t="str">
        <f t="shared" si="166"/>
        <v/>
      </c>
      <c r="AH593" s="2" t="str">
        <f t="shared" si="167"/>
        <v/>
      </c>
      <c r="AI593" s="2" t="str">
        <f t="shared" si="173"/>
        <v/>
      </c>
      <c r="AJ593" s="2" t="str">
        <f t="shared" si="174"/>
        <v/>
      </c>
      <c r="AK593" s="2" t="e">
        <f t="shared" si="175"/>
        <v>#VALUE!</v>
      </c>
      <c r="AL593" s="2" t="str">
        <f t="shared" si="176"/>
        <v/>
      </c>
      <c r="AM593" s="2" t="str">
        <f t="shared" si="177"/>
        <v/>
      </c>
      <c r="AN593" s="2" t="str">
        <f t="shared" si="178"/>
        <v/>
      </c>
      <c r="AO593" s="2" t="str">
        <f t="shared" si="180"/>
        <v/>
      </c>
      <c r="AP593" s="2" t="str">
        <f t="shared" si="168"/>
        <v/>
      </c>
      <c r="AQ593" s="2" t="str">
        <f t="shared" si="179"/>
        <v/>
      </c>
      <c r="AT593" s="2" t="str">
        <f t="shared" si="164"/>
        <v/>
      </c>
      <c r="AU593" s="2" t="str">
        <f t="shared" si="169"/>
        <v/>
      </c>
      <c r="AV593" s="2" t="str">
        <f t="shared" si="170"/>
        <v/>
      </c>
      <c r="AW593" s="2" t="str">
        <f t="shared" si="171"/>
        <v/>
      </c>
      <c r="AX593" s="2" t="str">
        <f t="shared" si="165"/>
        <v/>
      </c>
    </row>
    <row r="594" spans="1:50" x14ac:dyDescent="0.25">
      <c r="A594" s="751">
        <v>586</v>
      </c>
      <c r="B594" s="753"/>
      <c r="C594" s="754"/>
      <c r="D594" s="754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AF594" s="2">
        <f t="shared" si="172"/>
        <v>0</v>
      </c>
      <c r="AG594" s="2" t="str">
        <f t="shared" si="166"/>
        <v/>
      </c>
      <c r="AH594" s="2" t="str">
        <f t="shared" si="167"/>
        <v/>
      </c>
      <c r="AI594" s="2" t="str">
        <f t="shared" si="173"/>
        <v/>
      </c>
      <c r="AJ594" s="2" t="str">
        <f t="shared" si="174"/>
        <v/>
      </c>
      <c r="AK594" s="2" t="e">
        <f t="shared" si="175"/>
        <v>#VALUE!</v>
      </c>
      <c r="AL594" s="2" t="str">
        <f t="shared" si="176"/>
        <v/>
      </c>
      <c r="AM594" s="2" t="str">
        <f t="shared" si="177"/>
        <v/>
      </c>
      <c r="AN594" s="2" t="str">
        <f t="shared" si="178"/>
        <v/>
      </c>
      <c r="AO594" s="2" t="str">
        <f t="shared" si="180"/>
        <v/>
      </c>
      <c r="AP594" s="2" t="str">
        <f t="shared" si="168"/>
        <v/>
      </c>
      <c r="AQ594" s="2" t="str">
        <f t="shared" si="179"/>
        <v/>
      </c>
      <c r="AT594" s="2" t="str">
        <f t="shared" si="164"/>
        <v/>
      </c>
      <c r="AU594" s="2" t="str">
        <f t="shared" si="169"/>
        <v/>
      </c>
      <c r="AV594" s="2" t="str">
        <f t="shared" si="170"/>
        <v/>
      </c>
      <c r="AW594" s="2" t="str">
        <f t="shared" si="171"/>
        <v/>
      </c>
      <c r="AX594" s="2" t="str">
        <f t="shared" si="165"/>
        <v/>
      </c>
    </row>
    <row r="595" spans="1:50" x14ac:dyDescent="0.25">
      <c r="A595" s="751">
        <v>587</v>
      </c>
      <c r="B595" s="753"/>
      <c r="C595" s="754"/>
      <c r="D595" s="754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AF595" s="2">
        <f t="shared" si="172"/>
        <v>0</v>
      </c>
      <c r="AG595" s="2" t="str">
        <f t="shared" si="166"/>
        <v/>
      </c>
      <c r="AH595" s="2" t="str">
        <f t="shared" si="167"/>
        <v/>
      </c>
      <c r="AI595" s="2" t="str">
        <f t="shared" si="173"/>
        <v/>
      </c>
      <c r="AJ595" s="2" t="str">
        <f t="shared" si="174"/>
        <v/>
      </c>
      <c r="AK595" s="2" t="e">
        <f t="shared" si="175"/>
        <v>#VALUE!</v>
      </c>
      <c r="AL595" s="2" t="str">
        <f t="shared" si="176"/>
        <v/>
      </c>
      <c r="AM595" s="2" t="str">
        <f t="shared" si="177"/>
        <v/>
      </c>
      <c r="AN595" s="2" t="str">
        <f t="shared" si="178"/>
        <v/>
      </c>
      <c r="AO595" s="2" t="str">
        <f t="shared" si="180"/>
        <v/>
      </c>
      <c r="AP595" s="2" t="str">
        <f t="shared" si="168"/>
        <v/>
      </c>
      <c r="AQ595" s="2" t="str">
        <f t="shared" si="179"/>
        <v/>
      </c>
      <c r="AT595" s="2" t="str">
        <f t="shared" si="164"/>
        <v/>
      </c>
      <c r="AU595" s="2" t="str">
        <f t="shared" si="169"/>
        <v/>
      </c>
      <c r="AV595" s="2" t="str">
        <f t="shared" si="170"/>
        <v/>
      </c>
      <c r="AW595" s="2" t="str">
        <f t="shared" si="171"/>
        <v/>
      </c>
      <c r="AX595" s="2" t="str">
        <f t="shared" si="165"/>
        <v/>
      </c>
    </row>
    <row r="596" spans="1:50" x14ac:dyDescent="0.25">
      <c r="A596" s="751">
        <v>588</v>
      </c>
      <c r="B596" s="753"/>
      <c r="C596" s="754"/>
      <c r="D596" s="754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AF596" s="2">
        <f t="shared" si="172"/>
        <v>0</v>
      </c>
      <c r="AG596" s="2" t="str">
        <f t="shared" si="166"/>
        <v/>
      </c>
      <c r="AH596" s="2" t="str">
        <f t="shared" si="167"/>
        <v/>
      </c>
      <c r="AI596" s="2" t="str">
        <f t="shared" si="173"/>
        <v/>
      </c>
      <c r="AJ596" s="2" t="str">
        <f t="shared" si="174"/>
        <v/>
      </c>
      <c r="AK596" s="2" t="e">
        <f t="shared" si="175"/>
        <v>#VALUE!</v>
      </c>
      <c r="AL596" s="2" t="str">
        <f t="shared" si="176"/>
        <v/>
      </c>
      <c r="AM596" s="2" t="str">
        <f t="shared" si="177"/>
        <v/>
      </c>
      <c r="AN596" s="2" t="str">
        <f t="shared" si="178"/>
        <v/>
      </c>
      <c r="AO596" s="2" t="str">
        <f t="shared" si="180"/>
        <v/>
      </c>
      <c r="AP596" s="2" t="str">
        <f t="shared" si="168"/>
        <v/>
      </c>
      <c r="AQ596" s="2" t="str">
        <f t="shared" si="179"/>
        <v/>
      </c>
      <c r="AT596" s="2" t="str">
        <f t="shared" ref="AT596:AT659" si="181">IF(B596=2,C596,"")</f>
        <v/>
      </c>
      <c r="AU596" s="2" t="str">
        <f t="shared" si="169"/>
        <v/>
      </c>
      <c r="AV596" s="2" t="str">
        <f t="shared" si="170"/>
        <v/>
      </c>
      <c r="AW596" s="2" t="str">
        <f t="shared" si="171"/>
        <v/>
      </c>
      <c r="AX596" s="2" t="str">
        <f t="shared" si="165"/>
        <v/>
      </c>
    </row>
    <row r="597" spans="1:50" x14ac:dyDescent="0.25">
      <c r="A597" s="751">
        <v>589</v>
      </c>
      <c r="B597" s="753"/>
      <c r="C597" s="754"/>
      <c r="D597" s="754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AF597" s="2">
        <f t="shared" si="172"/>
        <v>0</v>
      </c>
      <c r="AG597" s="2" t="str">
        <f t="shared" si="166"/>
        <v/>
      </c>
      <c r="AH597" s="2" t="str">
        <f t="shared" si="167"/>
        <v/>
      </c>
      <c r="AI597" s="2" t="str">
        <f t="shared" si="173"/>
        <v/>
      </c>
      <c r="AJ597" s="2" t="str">
        <f t="shared" si="174"/>
        <v/>
      </c>
      <c r="AK597" s="2" t="e">
        <f t="shared" si="175"/>
        <v>#VALUE!</v>
      </c>
      <c r="AL597" s="2" t="str">
        <f t="shared" si="176"/>
        <v/>
      </c>
      <c r="AM597" s="2" t="str">
        <f t="shared" si="177"/>
        <v/>
      </c>
      <c r="AN597" s="2" t="str">
        <f t="shared" si="178"/>
        <v/>
      </c>
      <c r="AO597" s="2" t="str">
        <f t="shared" si="180"/>
        <v/>
      </c>
      <c r="AP597" s="2" t="str">
        <f t="shared" si="168"/>
        <v/>
      </c>
      <c r="AQ597" s="2" t="str">
        <f t="shared" si="179"/>
        <v/>
      </c>
      <c r="AT597" s="2" t="str">
        <f t="shared" si="181"/>
        <v/>
      </c>
      <c r="AU597" s="2" t="str">
        <f t="shared" si="169"/>
        <v/>
      </c>
      <c r="AV597" s="2" t="str">
        <f t="shared" si="170"/>
        <v/>
      </c>
      <c r="AW597" s="2" t="str">
        <f t="shared" si="171"/>
        <v/>
      </c>
      <c r="AX597" s="2" t="str">
        <f t="shared" si="165"/>
        <v/>
      </c>
    </row>
    <row r="598" spans="1:50" x14ac:dyDescent="0.25">
      <c r="A598" s="751">
        <v>590</v>
      </c>
      <c r="B598" s="753"/>
      <c r="C598" s="754"/>
      <c r="D598" s="754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AF598" s="2">
        <f t="shared" si="172"/>
        <v>0</v>
      </c>
      <c r="AG598" s="2" t="str">
        <f t="shared" si="166"/>
        <v/>
      </c>
      <c r="AH598" s="2" t="str">
        <f t="shared" si="167"/>
        <v/>
      </c>
      <c r="AI598" s="2" t="str">
        <f t="shared" si="173"/>
        <v/>
      </c>
      <c r="AJ598" s="2" t="str">
        <f t="shared" si="174"/>
        <v/>
      </c>
      <c r="AK598" s="2" t="e">
        <f t="shared" si="175"/>
        <v>#VALUE!</v>
      </c>
      <c r="AL598" s="2" t="str">
        <f t="shared" si="176"/>
        <v/>
      </c>
      <c r="AM598" s="2" t="str">
        <f t="shared" si="177"/>
        <v/>
      </c>
      <c r="AN598" s="2" t="str">
        <f t="shared" si="178"/>
        <v/>
      </c>
      <c r="AO598" s="2" t="str">
        <f t="shared" si="180"/>
        <v/>
      </c>
      <c r="AP598" s="2" t="str">
        <f t="shared" si="168"/>
        <v/>
      </c>
      <c r="AQ598" s="2" t="str">
        <f t="shared" si="179"/>
        <v/>
      </c>
      <c r="AT598" s="2" t="str">
        <f t="shared" si="181"/>
        <v/>
      </c>
      <c r="AU598" s="2" t="str">
        <f t="shared" si="169"/>
        <v/>
      </c>
      <c r="AV598" s="2" t="str">
        <f t="shared" si="170"/>
        <v/>
      </c>
      <c r="AW598" s="2" t="str">
        <f t="shared" si="171"/>
        <v/>
      </c>
      <c r="AX598" s="2" t="str">
        <f t="shared" si="165"/>
        <v/>
      </c>
    </row>
    <row r="599" spans="1:50" x14ac:dyDescent="0.25">
      <c r="A599" s="751">
        <v>591</v>
      </c>
      <c r="B599" s="753"/>
      <c r="C599" s="754"/>
      <c r="D599" s="754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AF599" s="2">
        <f t="shared" si="172"/>
        <v>0</v>
      </c>
      <c r="AG599" s="2" t="str">
        <f t="shared" si="166"/>
        <v/>
      </c>
      <c r="AH599" s="2" t="str">
        <f t="shared" si="167"/>
        <v/>
      </c>
      <c r="AI599" s="2" t="str">
        <f t="shared" si="173"/>
        <v/>
      </c>
      <c r="AJ599" s="2" t="str">
        <f t="shared" si="174"/>
        <v/>
      </c>
      <c r="AK599" s="2" t="e">
        <f t="shared" si="175"/>
        <v>#VALUE!</v>
      </c>
      <c r="AL599" s="2" t="str">
        <f t="shared" si="176"/>
        <v/>
      </c>
      <c r="AM599" s="2" t="str">
        <f t="shared" si="177"/>
        <v/>
      </c>
      <c r="AN599" s="2" t="str">
        <f t="shared" si="178"/>
        <v/>
      </c>
      <c r="AO599" s="2" t="str">
        <f t="shared" si="180"/>
        <v/>
      </c>
      <c r="AP599" s="2" t="str">
        <f t="shared" si="168"/>
        <v/>
      </c>
      <c r="AQ599" s="2" t="str">
        <f t="shared" si="179"/>
        <v/>
      </c>
      <c r="AT599" s="2" t="str">
        <f t="shared" si="181"/>
        <v/>
      </c>
      <c r="AU599" s="2" t="str">
        <f t="shared" si="169"/>
        <v/>
      </c>
      <c r="AV599" s="2" t="str">
        <f t="shared" si="170"/>
        <v/>
      </c>
      <c r="AW599" s="2" t="str">
        <f t="shared" si="171"/>
        <v/>
      </c>
      <c r="AX599" s="2" t="str">
        <f t="shared" si="165"/>
        <v/>
      </c>
    </row>
    <row r="600" spans="1:50" x14ac:dyDescent="0.25">
      <c r="A600" s="751">
        <v>592</v>
      </c>
      <c r="B600" s="753"/>
      <c r="C600" s="754"/>
      <c r="D600" s="754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AF600" s="2">
        <f t="shared" si="172"/>
        <v>0</v>
      </c>
      <c r="AG600" s="2" t="str">
        <f t="shared" si="166"/>
        <v/>
      </c>
      <c r="AH600" s="2" t="str">
        <f t="shared" si="167"/>
        <v/>
      </c>
      <c r="AI600" s="2" t="str">
        <f t="shared" si="173"/>
        <v/>
      </c>
      <c r="AJ600" s="2" t="str">
        <f t="shared" si="174"/>
        <v/>
      </c>
      <c r="AK600" s="2" t="e">
        <f t="shared" si="175"/>
        <v>#VALUE!</v>
      </c>
      <c r="AL600" s="2" t="str">
        <f t="shared" si="176"/>
        <v/>
      </c>
      <c r="AM600" s="2" t="str">
        <f t="shared" si="177"/>
        <v/>
      </c>
      <c r="AN600" s="2" t="str">
        <f t="shared" si="178"/>
        <v/>
      </c>
      <c r="AO600" s="2" t="str">
        <f t="shared" si="180"/>
        <v/>
      </c>
      <c r="AP600" s="2" t="str">
        <f t="shared" si="168"/>
        <v/>
      </c>
      <c r="AQ600" s="2" t="str">
        <f t="shared" si="179"/>
        <v/>
      </c>
      <c r="AT600" s="2" t="str">
        <f t="shared" si="181"/>
        <v/>
      </c>
      <c r="AU600" s="2" t="str">
        <f t="shared" si="169"/>
        <v/>
      </c>
      <c r="AV600" s="2" t="str">
        <f t="shared" si="170"/>
        <v/>
      </c>
      <c r="AW600" s="2" t="str">
        <f t="shared" si="171"/>
        <v/>
      </c>
      <c r="AX600" s="2" t="str">
        <f t="shared" si="165"/>
        <v/>
      </c>
    </row>
    <row r="601" spans="1:50" x14ac:dyDescent="0.25">
      <c r="A601" s="751">
        <v>593</v>
      </c>
      <c r="B601" s="753"/>
      <c r="C601" s="754"/>
      <c r="D601" s="754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AF601" s="2">
        <f t="shared" si="172"/>
        <v>0</v>
      </c>
      <c r="AG601" s="2" t="str">
        <f t="shared" si="166"/>
        <v/>
      </c>
      <c r="AH601" s="2" t="str">
        <f t="shared" si="167"/>
        <v/>
      </c>
      <c r="AI601" s="2" t="str">
        <f t="shared" si="173"/>
        <v/>
      </c>
      <c r="AJ601" s="2" t="str">
        <f t="shared" si="174"/>
        <v/>
      </c>
      <c r="AK601" s="2" t="e">
        <f t="shared" si="175"/>
        <v>#VALUE!</v>
      </c>
      <c r="AL601" s="2" t="str">
        <f t="shared" si="176"/>
        <v/>
      </c>
      <c r="AM601" s="2" t="str">
        <f t="shared" si="177"/>
        <v/>
      </c>
      <c r="AN601" s="2" t="str">
        <f t="shared" si="178"/>
        <v/>
      </c>
      <c r="AO601" s="2" t="str">
        <f t="shared" si="180"/>
        <v/>
      </c>
      <c r="AP601" s="2" t="str">
        <f t="shared" si="168"/>
        <v/>
      </c>
      <c r="AQ601" s="2" t="str">
        <f t="shared" si="179"/>
        <v/>
      </c>
      <c r="AT601" s="2" t="str">
        <f t="shared" si="181"/>
        <v/>
      </c>
      <c r="AU601" s="2" t="str">
        <f t="shared" si="169"/>
        <v/>
      </c>
      <c r="AV601" s="2" t="str">
        <f t="shared" si="170"/>
        <v/>
      </c>
      <c r="AW601" s="2" t="str">
        <f t="shared" si="171"/>
        <v/>
      </c>
      <c r="AX601" s="2" t="str">
        <f t="shared" si="165"/>
        <v/>
      </c>
    </row>
    <row r="602" spans="1:50" x14ac:dyDescent="0.25">
      <c r="A602" s="751">
        <v>594</v>
      </c>
      <c r="B602" s="753"/>
      <c r="C602" s="754"/>
      <c r="D602" s="754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AF602" s="2">
        <f t="shared" si="172"/>
        <v>0</v>
      </c>
      <c r="AG602" s="2" t="str">
        <f t="shared" si="166"/>
        <v/>
      </c>
      <c r="AH602" s="2" t="str">
        <f t="shared" si="167"/>
        <v/>
      </c>
      <c r="AI602" s="2" t="str">
        <f t="shared" si="173"/>
        <v/>
      </c>
      <c r="AJ602" s="2" t="str">
        <f t="shared" si="174"/>
        <v/>
      </c>
      <c r="AK602" s="2" t="e">
        <f t="shared" si="175"/>
        <v>#VALUE!</v>
      </c>
      <c r="AL602" s="2" t="str">
        <f t="shared" si="176"/>
        <v/>
      </c>
      <c r="AM602" s="2" t="str">
        <f t="shared" si="177"/>
        <v/>
      </c>
      <c r="AN602" s="2" t="str">
        <f t="shared" si="178"/>
        <v/>
      </c>
      <c r="AO602" s="2" t="str">
        <f t="shared" si="180"/>
        <v/>
      </c>
      <c r="AP602" s="2" t="str">
        <f t="shared" si="168"/>
        <v/>
      </c>
      <c r="AQ602" s="2" t="str">
        <f t="shared" si="179"/>
        <v/>
      </c>
      <c r="AT602" s="2" t="str">
        <f t="shared" si="181"/>
        <v/>
      </c>
      <c r="AU602" s="2" t="str">
        <f t="shared" si="169"/>
        <v/>
      </c>
      <c r="AV602" s="2" t="str">
        <f t="shared" si="170"/>
        <v/>
      </c>
      <c r="AW602" s="2" t="str">
        <f t="shared" si="171"/>
        <v/>
      </c>
      <c r="AX602" s="2" t="str">
        <f t="shared" ref="AX602:AX665" si="182">IF(AW602="","",_xlfn.RANK.AVG(AW602,AW:AW,1))</f>
        <v/>
      </c>
    </row>
    <row r="603" spans="1:50" x14ac:dyDescent="0.25">
      <c r="A603" s="751">
        <v>595</v>
      </c>
      <c r="B603" s="753"/>
      <c r="C603" s="754"/>
      <c r="D603" s="754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AF603" s="2">
        <f t="shared" si="172"/>
        <v>0</v>
      </c>
      <c r="AG603" s="2" t="str">
        <f t="shared" si="166"/>
        <v/>
      </c>
      <c r="AH603" s="2" t="str">
        <f t="shared" si="167"/>
        <v/>
      </c>
      <c r="AI603" s="2" t="str">
        <f t="shared" si="173"/>
        <v/>
      </c>
      <c r="AJ603" s="2" t="str">
        <f t="shared" si="174"/>
        <v/>
      </c>
      <c r="AK603" s="2" t="e">
        <f t="shared" si="175"/>
        <v>#VALUE!</v>
      </c>
      <c r="AL603" s="2" t="str">
        <f t="shared" si="176"/>
        <v/>
      </c>
      <c r="AM603" s="2" t="str">
        <f t="shared" si="177"/>
        <v/>
      </c>
      <c r="AN603" s="2" t="str">
        <f t="shared" si="178"/>
        <v/>
      </c>
      <c r="AO603" s="2" t="str">
        <f t="shared" si="180"/>
        <v/>
      </c>
      <c r="AP603" s="2" t="str">
        <f t="shared" si="168"/>
        <v/>
      </c>
      <c r="AQ603" s="2" t="str">
        <f t="shared" si="179"/>
        <v/>
      </c>
      <c r="AT603" s="2" t="str">
        <f t="shared" si="181"/>
        <v/>
      </c>
      <c r="AU603" s="2" t="str">
        <f t="shared" si="169"/>
        <v/>
      </c>
      <c r="AV603" s="2" t="str">
        <f t="shared" si="170"/>
        <v/>
      </c>
      <c r="AW603" s="2" t="str">
        <f t="shared" si="171"/>
        <v/>
      </c>
      <c r="AX603" s="2" t="str">
        <f t="shared" si="182"/>
        <v/>
      </c>
    </row>
    <row r="604" spans="1:50" x14ac:dyDescent="0.25">
      <c r="A604" s="751">
        <v>596</v>
      </c>
      <c r="B604" s="753"/>
      <c r="C604" s="754"/>
      <c r="D604" s="754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AF604" s="2">
        <f t="shared" si="172"/>
        <v>0</v>
      </c>
      <c r="AG604" s="2" t="str">
        <f t="shared" si="166"/>
        <v/>
      </c>
      <c r="AH604" s="2" t="str">
        <f t="shared" si="167"/>
        <v/>
      </c>
      <c r="AI604" s="2" t="str">
        <f t="shared" si="173"/>
        <v/>
      </c>
      <c r="AJ604" s="2" t="str">
        <f t="shared" si="174"/>
        <v/>
      </c>
      <c r="AK604" s="2" t="e">
        <f t="shared" si="175"/>
        <v>#VALUE!</v>
      </c>
      <c r="AL604" s="2" t="str">
        <f t="shared" si="176"/>
        <v/>
      </c>
      <c r="AM604" s="2" t="str">
        <f t="shared" si="177"/>
        <v/>
      </c>
      <c r="AN604" s="2" t="str">
        <f t="shared" si="178"/>
        <v/>
      </c>
      <c r="AO604" s="2" t="str">
        <f t="shared" si="180"/>
        <v/>
      </c>
      <c r="AP604" s="2" t="str">
        <f t="shared" si="168"/>
        <v/>
      </c>
      <c r="AQ604" s="2" t="str">
        <f t="shared" si="179"/>
        <v/>
      </c>
      <c r="AT604" s="2" t="str">
        <f t="shared" si="181"/>
        <v/>
      </c>
      <c r="AU604" s="2" t="str">
        <f t="shared" si="169"/>
        <v/>
      </c>
      <c r="AV604" s="2" t="str">
        <f t="shared" si="170"/>
        <v/>
      </c>
      <c r="AW604" s="2" t="str">
        <f t="shared" si="171"/>
        <v/>
      </c>
      <c r="AX604" s="2" t="str">
        <f t="shared" si="182"/>
        <v/>
      </c>
    </row>
    <row r="605" spans="1:50" x14ac:dyDescent="0.25">
      <c r="A605" s="751">
        <v>597</v>
      </c>
      <c r="B605" s="753"/>
      <c r="C605" s="754"/>
      <c r="D605" s="754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AF605" s="2">
        <f t="shared" si="172"/>
        <v>0</v>
      </c>
      <c r="AG605" s="2" t="str">
        <f t="shared" si="166"/>
        <v/>
      </c>
      <c r="AH605" s="2" t="str">
        <f t="shared" si="167"/>
        <v/>
      </c>
      <c r="AI605" s="2" t="str">
        <f t="shared" si="173"/>
        <v/>
      </c>
      <c r="AJ605" s="2" t="str">
        <f t="shared" si="174"/>
        <v/>
      </c>
      <c r="AK605" s="2" t="e">
        <f t="shared" si="175"/>
        <v>#VALUE!</v>
      </c>
      <c r="AL605" s="2" t="str">
        <f t="shared" si="176"/>
        <v/>
      </c>
      <c r="AM605" s="2" t="str">
        <f t="shared" si="177"/>
        <v/>
      </c>
      <c r="AN605" s="2" t="str">
        <f t="shared" si="178"/>
        <v/>
      </c>
      <c r="AO605" s="2" t="str">
        <f t="shared" si="180"/>
        <v/>
      </c>
      <c r="AP605" s="2" t="str">
        <f t="shared" si="168"/>
        <v/>
      </c>
      <c r="AQ605" s="2" t="str">
        <f t="shared" si="179"/>
        <v/>
      </c>
      <c r="AT605" s="2" t="str">
        <f t="shared" si="181"/>
        <v/>
      </c>
      <c r="AU605" s="2" t="str">
        <f t="shared" si="169"/>
        <v/>
      </c>
      <c r="AV605" s="2" t="str">
        <f t="shared" si="170"/>
        <v/>
      </c>
      <c r="AW605" s="2" t="str">
        <f t="shared" si="171"/>
        <v/>
      </c>
      <c r="AX605" s="2" t="str">
        <f t="shared" si="182"/>
        <v/>
      </c>
    </row>
    <row r="606" spans="1:50" x14ac:dyDescent="0.25">
      <c r="A606" s="751">
        <v>598</v>
      </c>
      <c r="B606" s="753"/>
      <c r="C606" s="754"/>
      <c r="D606" s="754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AF606" s="2">
        <f t="shared" si="172"/>
        <v>0</v>
      </c>
      <c r="AG606" s="2" t="str">
        <f t="shared" si="166"/>
        <v/>
      </c>
      <c r="AH606" s="2" t="str">
        <f t="shared" si="167"/>
        <v/>
      </c>
      <c r="AI606" s="2" t="str">
        <f t="shared" si="173"/>
        <v/>
      </c>
      <c r="AJ606" s="2" t="str">
        <f t="shared" si="174"/>
        <v/>
      </c>
      <c r="AK606" s="2" t="e">
        <f t="shared" si="175"/>
        <v>#VALUE!</v>
      </c>
      <c r="AL606" s="2" t="str">
        <f t="shared" si="176"/>
        <v/>
      </c>
      <c r="AM606" s="2" t="str">
        <f t="shared" si="177"/>
        <v/>
      </c>
      <c r="AN606" s="2" t="str">
        <f t="shared" si="178"/>
        <v/>
      </c>
      <c r="AO606" s="2" t="str">
        <f t="shared" si="180"/>
        <v/>
      </c>
      <c r="AP606" s="2" t="str">
        <f t="shared" si="168"/>
        <v/>
      </c>
      <c r="AQ606" s="2" t="str">
        <f t="shared" si="179"/>
        <v/>
      </c>
      <c r="AT606" s="2" t="str">
        <f t="shared" si="181"/>
        <v/>
      </c>
      <c r="AU606" s="2" t="str">
        <f t="shared" si="169"/>
        <v/>
      </c>
      <c r="AV606" s="2" t="str">
        <f t="shared" si="170"/>
        <v/>
      </c>
      <c r="AW606" s="2" t="str">
        <f t="shared" si="171"/>
        <v/>
      </c>
      <c r="AX606" s="2" t="str">
        <f t="shared" si="182"/>
        <v/>
      </c>
    </row>
    <row r="607" spans="1:50" x14ac:dyDescent="0.25">
      <c r="A607" s="751">
        <v>599</v>
      </c>
      <c r="B607" s="753"/>
      <c r="C607" s="754"/>
      <c r="D607" s="754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AF607" s="2">
        <f t="shared" si="172"/>
        <v>0</v>
      </c>
      <c r="AG607" s="2" t="str">
        <f t="shared" si="166"/>
        <v/>
      </c>
      <c r="AH607" s="2" t="str">
        <f t="shared" si="167"/>
        <v/>
      </c>
      <c r="AI607" s="2" t="str">
        <f t="shared" si="173"/>
        <v/>
      </c>
      <c r="AJ607" s="2" t="str">
        <f t="shared" si="174"/>
        <v/>
      </c>
      <c r="AK607" s="2" t="e">
        <f t="shared" si="175"/>
        <v>#VALUE!</v>
      </c>
      <c r="AL607" s="2" t="str">
        <f t="shared" si="176"/>
        <v/>
      </c>
      <c r="AM607" s="2" t="str">
        <f t="shared" si="177"/>
        <v/>
      </c>
      <c r="AN607" s="2" t="str">
        <f t="shared" si="178"/>
        <v/>
      </c>
      <c r="AO607" s="2" t="str">
        <f t="shared" si="180"/>
        <v/>
      </c>
      <c r="AP607" s="2" t="str">
        <f t="shared" si="168"/>
        <v/>
      </c>
      <c r="AQ607" s="2" t="str">
        <f t="shared" si="179"/>
        <v/>
      </c>
      <c r="AT607" s="2" t="str">
        <f t="shared" si="181"/>
        <v/>
      </c>
      <c r="AU607" s="2" t="str">
        <f t="shared" si="169"/>
        <v/>
      </c>
      <c r="AV607" s="2" t="str">
        <f t="shared" si="170"/>
        <v/>
      </c>
      <c r="AW607" s="2" t="str">
        <f t="shared" si="171"/>
        <v/>
      </c>
      <c r="AX607" s="2" t="str">
        <f t="shared" si="182"/>
        <v/>
      </c>
    </row>
    <row r="608" spans="1:50" x14ac:dyDescent="0.25">
      <c r="A608" s="751">
        <v>600</v>
      </c>
      <c r="B608" s="753"/>
      <c r="C608" s="754"/>
      <c r="D608" s="754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AF608" s="2">
        <f t="shared" si="172"/>
        <v>0</v>
      </c>
      <c r="AG608" s="2" t="str">
        <f t="shared" si="166"/>
        <v/>
      </c>
      <c r="AH608" s="2" t="str">
        <f t="shared" si="167"/>
        <v/>
      </c>
      <c r="AI608" s="2" t="str">
        <f t="shared" si="173"/>
        <v/>
      </c>
      <c r="AJ608" s="2" t="str">
        <f t="shared" si="174"/>
        <v/>
      </c>
      <c r="AK608" s="2" t="e">
        <f t="shared" si="175"/>
        <v>#VALUE!</v>
      </c>
      <c r="AL608" s="2" t="str">
        <f t="shared" si="176"/>
        <v/>
      </c>
      <c r="AM608" s="2" t="str">
        <f t="shared" si="177"/>
        <v/>
      </c>
      <c r="AN608" s="2" t="str">
        <f t="shared" si="178"/>
        <v/>
      </c>
      <c r="AO608" s="2" t="str">
        <f t="shared" si="180"/>
        <v/>
      </c>
      <c r="AP608" s="2" t="str">
        <f t="shared" si="168"/>
        <v/>
      </c>
      <c r="AQ608" s="2" t="str">
        <f t="shared" si="179"/>
        <v/>
      </c>
      <c r="AT608" s="2" t="str">
        <f t="shared" si="181"/>
        <v/>
      </c>
      <c r="AU608" s="2" t="str">
        <f t="shared" si="169"/>
        <v/>
      </c>
      <c r="AV608" s="2" t="str">
        <f t="shared" si="170"/>
        <v/>
      </c>
      <c r="AW608" s="2" t="str">
        <f t="shared" si="171"/>
        <v/>
      </c>
      <c r="AX608" s="2" t="str">
        <f t="shared" si="182"/>
        <v/>
      </c>
    </row>
    <row r="609" spans="1:50" x14ac:dyDescent="0.25">
      <c r="A609" s="751">
        <v>601</v>
      </c>
      <c r="B609" s="753"/>
      <c r="C609" s="754"/>
      <c r="D609" s="754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AF609" s="2">
        <f t="shared" si="172"/>
        <v>0</v>
      </c>
      <c r="AG609" s="2" t="str">
        <f t="shared" si="166"/>
        <v/>
      </c>
      <c r="AH609" s="2" t="str">
        <f t="shared" si="167"/>
        <v/>
      </c>
      <c r="AI609" s="2" t="str">
        <f t="shared" si="173"/>
        <v/>
      </c>
      <c r="AJ609" s="2" t="str">
        <f t="shared" si="174"/>
        <v/>
      </c>
      <c r="AK609" s="2" t="e">
        <f t="shared" si="175"/>
        <v>#VALUE!</v>
      </c>
      <c r="AL609" s="2" t="str">
        <f t="shared" si="176"/>
        <v/>
      </c>
      <c r="AM609" s="2" t="str">
        <f t="shared" si="177"/>
        <v/>
      </c>
      <c r="AN609" s="2" t="str">
        <f t="shared" si="178"/>
        <v/>
      </c>
      <c r="AO609" s="2" t="str">
        <f t="shared" si="180"/>
        <v/>
      </c>
      <c r="AP609" s="2" t="str">
        <f t="shared" si="168"/>
        <v/>
      </c>
      <c r="AQ609" s="2" t="str">
        <f t="shared" si="179"/>
        <v/>
      </c>
      <c r="AT609" s="2" t="str">
        <f t="shared" si="181"/>
        <v/>
      </c>
      <c r="AU609" s="2" t="str">
        <f t="shared" si="169"/>
        <v/>
      </c>
      <c r="AV609" s="2" t="str">
        <f t="shared" si="170"/>
        <v/>
      </c>
      <c r="AW609" s="2" t="str">
        <f t="shared" si="171"/>
        <v/>
      </c>
      <c r="AX609" s="2" t="str">
        <f t="shared" si="182"/>
        <v/>
      </c>
    </row>
    <row r="610" spans="1:50" x14ac:dyDescent="0.25">
      <c r="A610" s="751">
        <v>602</v>
      </c>
      <c r="B610" s="753"/>
      <c r="C610" s="754"/>
      <c r="D610" s="754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AF610" s="2">
        <f t="shared" si="172"/>
        <v>0</v>
      </c>
      <c r="AG610" s="2" t="str">
        <f t="shared" si="166"/>
        <v/>
      </c>
      <c r="AH610" s="2" t="str">
        <f t="shared" si="167"/>
        <v/>
      </c>
      <c r="AI610" s="2" t="str">
        <f t="shared" si="173"/>
        <v/>
      </c>
      <c r="AJ610" s="2" t="str">
        <f t="shared" si="174"/>
        <v/>
      </c>
      <c r="AK610" s="2" t="e">
        <f t="shared" si="175"/>
        <v>#VALUE!</v>
      </c>
      <c r="AL610" s="2" t="str">
        <f t="shared" si="176"/>
        <v/>
      </c>
      <c r="AM610" s="2" t="str">
        <f t="shared" si="177"/>
        <v/>
      </c>
      <c r="AN610" s="2" t="str">
        <f t="shared" si="178"/>
        <v/>
      </c>
      <c r="AO610" s="2" t="str">
        <f t="shared" si="180"/>
        <v/>
      </c>
      <c r="AP610" s="2" t="str">
        <f t="shared" si="168"/>
        <v/>
      </c>
      <c r="AQ610" s="2" t="str">
        <f t="shared" si="179"/>
        <v/>
      </c>
      <c r="AT610" s="2" t="str">
        <f t="shared" si="181"/>
        <v/>
      </c>
      <c r="AU610" s="2" t="str">
        <f t="shared" si="169"/>
        <v/>
      </c>
      <c r="AV610" s="2" t="str">
        <f t="shared" si="170"/>
        <v/>
      </c>
      <c r="AW610" s="2" t="str">
        <f t="shared" si="171"/>
        <v/>
      </c>
      <c r="AX610" s="2" t="str">
        <f t="shared" si="182"/>
        <v/>
      </c>
    </row>
    <row r="611" spans="1:50" x14ac:dyDescent="0.25">
      <c r="A611" s="751">
        <v>603</v>
      </c>
      <c r="B611" s="753"/>
      <c r="C611" s="754"/>
      <c r="D611" s="754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AF611" s="2">
        <f t="shared" si="172"/>
        <v>0</v>
      </c>
      <c r="AG611" s="2" t="str">
        <f t="shared" si="166"/>
        <v/>
      </c>
      <c r="AH611" s="2" t="str">
        <f t="shared" si="167"/>
        <v/>
      </c>
      <c r="AI611" s="2" t="str">
        <f t="shared" si="173"/>
        <v/>
      </c>
      <c r="AJ611" s="2" t="str">
        <f t="shared" si="174"/>
        <v/>
      </c>
      <c r="AK611" s="2" t="e">
        <f t="shared" si="175"/>
        <v>#VALUE!</v>
      </c>
      <c r="AL611" s="2" t="str">
        <f t="shared" si="176"/>
        <v/>
      </c>
      <c r="AM611" s="2" t="str">
        <f t="shared" si="177"/>
        <v/>
      </c>
      <c r="AN611" s="2" t="str">
        <f t="shared" si="178"/>
        <v/>
      </c>
      <c r="AO611" s="2" t="str">
        <f t="shared" si="180"/>
        <v/>
      </c>
      <c r="AP611" s="2" t="str">
        <f t="shared" si="168"/>
        <v/>
      </c>
      <c r="AQ611" s="2" t="str">
        <f t="shared" si="179"/>
        <v/>
      </c>
      <c r="AT611" s="2" t="str">
        <f t="shared" si="181"/>
        <v/>
      </c>
      <c r="AU611" s="2" t="str">
        <f t="shared" si="169"/>
        <v/>
      </c>
      <c r="AV611" s="2" t="str">
        <f t="shared" si="170"/>
        <v/>
      </c>
      <c r="AW611" s="2" t="str">
        <f t="shared" si="171"/>
        <v/>
      </c>
      <c r="AX611" s="2" t="str">
        <f t="shared" si="182"/>
        <v/>
      </c>
    </row>
    <row r="612" spans="1:50" x14ac:dyDescent="0.25">
      <c r="A612" s="751">
        <v>604</v>
      </c>
      <c r="B612" s="753"/>
      <c r="C612" s="754"/>
      <c r="D612" s="754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AF612" s="2">
        <f t="shared" si="172"/>
        <v>0</v>
      </c>
      <c r="AG612" s="2" t="str">
        <f t="shared" si="166"/>
        <v/>
      </c>
      <c r="AH612" s="2" t="str">
        <f t="shared" si="167"/>
        <v/>
      </c>
      <c r="AI612" s="2" t="str">
        <f t="shared" si="173"/>
        <v/>
      </c>
      <c r="AJ612" s="2" t="str">
        <f t="shared" si="174"/>
        <v/>
      </c>
      <c r="AK612" s="2" t="e">
        <f t="shared" si="175"/>
        <v>#VALUE!</v>
      </c>
      <c r="AL612" s="2" t="str">
        <f t="shared" si="176"/>
        <v/>
      </c>
      <c r="AM612" s="2" t="str">
        <f t="shared" si="177"/>
        <v/>
      </c>
      <c r="AN612" s="2" t="str">
        <f t="shared" si="178"/>
        <v/>
      </c>
      <c r="AO612" s="2" t="str">
        <f t="shared" si="180"/>
        <v/>
      </c>
      <c r="AP612" s="2" t="str">
        <f t="shared" si="168"/>
        <v/>
      </c>
      <c r="AQ612" s="2" t="str">
        <f t="shared" si="179"/>
        <v/>
      </c>
      <c r="AT612" s="2" t="str">
        <f t="shared" si="181"/>
        <v/>
      </c>
      <c r="AU612" s="2" t="str">
        <f t="shared" si="169"/>
        <v/>
      </c>
      <c r="AV612" s="2" t="str">
        <f t="shared" si="170"/>
        <v/>
      </c>
      <c r="AW612" s="2" t="str">
        <f t="shared" si="171"/>
        <v/>
      </c>
      <c r="AX612" s="2" t="str">
        <f t="shared" si="182"/>
        <v/>
      </c>
    </row>
    <row r="613" spans="1:50" x14ac:dyDescent="0.25">
      <c r="A613" s="751">
        <v>605</v>
      </c>
      <c r="B613" s="753"/>
      <c r="C613" s="754"/>
      <c r="D613" s="754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AF613" s="2">
        <f t="shared" si="172"/>
        <v>0</v>
      </c>
      <c r="AG613" s="2" t="str">
        <f t="shared" si="166"/>
        <v/>
      </c>
      <c r="AH613" s="2" t="str">
        <f t="shared" si="167"/>
        <v/>
      </c>
      <c r="AI613" s="2" t="str">
        <f t="shared" si="173"/>
        <v/>
      </c>
      <c r="AJ613" s="2" t="str">
        <f t="shared" si="174"/>
        <v/>
      </c>
      <c r="AK613" s="2" t="e">
        <f t="shared" si="175"/>
        <v>#VALUE!</v>
      </c>
      <c r="AL613" s="2" t="str">
        <f t="shared" si="176"/>
        <v/>
      </c>
      <c r="AM613" s="2" t="str">
        <f t="shared" si="177"/>
        <v/>
      </c>
      <c r="AN613" s="2" t="str">
        <f t="shared" si="178"/>
        <v/>
      </c>
      <c r="AO613" s="2" t="str">
        <f t="shared" si="180"/>
        <v/>
      </c>
      <c r="AP613" s="2" t="str">
        <f t="shared" si="168"/>
        <v/>
      </c>
      <c r="AQ613" s="2" t="str">
        <f t="shared" si="179"/>
        <v/>
      </c>
      <c r="AT613" s="2" t="str">
        <f t="shared" si="181"/>
        <v/>
      </c>
      <c r="AU613" s="2" t="str">
        <f t="shared" si="169"/>
        <v/>
      </c>
      <c r="AV613" s="2" t="str">
        <f t="shared" si="170"/>
        <v/>
      </c>
      <c r="AW613" s="2" t="str">
        <f t="shared" si="171"/>
        <v/>
      </c>
      <c r="AX613" s="2" t="str">
        <f t="shared" si="182"/>
        <v/>
      </c>
    </row>
    <row r="614" spans="1:50" x14ac:dyDescent="0.25">
      <c r="A614" s="751">
        <v>606</v>
      </c>
      <c r="B614" s="753"/>
      <c r="C614" s="754"/>
      <c r="D614" s="754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AF614" s="2">
        <f t="shared" si="172"/>
        <v>0</v>
      </c>
      <c r="AG614" s="2" t="str">
        <f t="shared" si="166"/>
        <v/>
      </c>
      <c r="AH614" s="2" t="str">
        <f t="shared" si="167"/>
        <v/>
      </c>
      <c r="AI614" s="2" t="str">
        <f t="shared" si="173"/>
        <v/>
      </c>
      <c r="AJ614" s="2" t="str">
        <f t="shared" si="174"/>
        <v/>
      </c>
      <c r="AK614" s="2" t="e">
        <f t="shared" si="175"/>
        <v>#VALUE!</v>
      </c>
      <c r="AL614" s="2" t="str">
        <f t="shared" si="176"/>
        <v/>
      </c>
      <c r="AM614" s="2" t="str">
        <f t="shared" si="177"/>
        <v/>
      </c>
      <c r="AN614" s="2" t="str">
        <f t="shared" si="178"/>
        <v/>
      </c>
      <c r="AO614" s="2" t="str">
        <f t="shared" si="180"/>
        <v/>
      </c>
      <c r="AP614" s="2" t="str">
        <f t="shared" si="168"/>
        <v/>
      </c>
      <c r="AQ614" s="2" t="str">
        <f t="shared" si="179"/>
        <v/>
      </c>
      <c r="AT614" s="2" t="str">
        <f t="shared" si="181"/>
        <v/>
      </c>
      <c r="AU614" s="2" t="str">
        <f t="shared" si="169"/>
        <v/>
      </c>
      <c r="AV614" s="2" t="str">
        <f t="shared" si="170"/>
        <v/>
      </c>
      <c r="AW614" s="2" t="str">
        <f t="shared" si="171"/>
        <v/>
      </c>
      <c r="AX614" s="2" t="str">
        <f t="shared" si="182"/>
        <v/>
      </c>
    </row>
    <row r="615" spans="1:50" x14ac:dyDescent="0.25">
      <c r="A615" s="751">
        <v>607</v>
      </c>
      <c r="B615" s="753"/>
      <c r="C615" s="754"/>
      <c r="D615" s="754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AF615" s="2">
        <f t="shared" si="172"/>
        <v>0</v>
      </c>
      <c r="AG615" s="2" t="str">
        <f t="shared" si="166"/>
        <v/>
      </c>
      <c r="AH615" s="2" t="str">
        <f t="shared" si="167"/>
        <v/>
      </c>
      <c r="AI615" s="2" t="str">
        <f t="shared" si="173"/>
        <v/>
      </c>
      <c r="AJ615" s="2" t="str">
        <f t="shared" si="174"/>
        <v/>
      </c>
      <c r="AK615" s="2" t="e">
        <f t="shared" si="175"/>
        <v>#VALUE!</v>
      </c>
      <c r="AL615" s="2" t="str">
        <f t="shared" si="176"/>
        <v/>
      </c>
      <c r="AM615" s="2" t="str">
        <f t="shared" si="177"/>
        <v/>
      </c>
      <c r="AN615" s="2" t="str">
        <f t="shared" si="178"/>
        <v/>
      </c>
      <c r="AO615" s="2" t="str">
        <f t="shared" si="180"/>
        <v/>
      </c>
      <c r="AP615" s="2" t="str">
        <f t="shared" si="168"/>
        <v/>
      </c>
      <c r="AQ615" s="2" t="str">
        <f t="shared" si="179"/>
        <v/>
      </c>
      <c r="AT615" s="2" t="str">
        <f t="shared" si="181"/>
        <v/>
      </c>
      <c r="AU615" s="2" t="str">
        <f t="shared" si="169"/>
        <v/>
      </c>
      <c r="AV615" s="2" t="str">
        <f t="shared" si="170"/>
        <v/>
      </c>
      <c r="AW615" s="2" t="str">
        <f t="shared" si="171"/>
        <v/>
      </c>
      <c r="AX615" s="2" t="str">
        <f t="shared" si="182"/>
        <v/>
      </c>
    </row>
    <row r="616" spans="1:50" x14ac:dyDescent="0.25">
      <c r="A616" s="751">
        <v>608</v>
      </c>
      <c r="B616" s="753"/>
      <c r="C616" s="754"/>
      <c r="D616" s="754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AF616" s="2">
        <f t="shared" si="172"/>
        <v>0</v>
      </c>
      <c r="AG616" s="2" t="str">
        <f t="shared" si="166"/>
        <v/>
      </c>
      <c r="AH616" s="2" t="str">
        <f t="shared" si="167"/>
        <v/>
      </c>
      <c r="AI616" s="2" t="str">
        <f t="shared" si="173"/>
        <v/>
      </c>
      <c r="AJ616" s="2" t="str">
        <f t="shared" si="174"/>
        <v/>
      </c>
      <c r="AK616" s="2" t="e">
        <f t="shared" si="175"/>
        <v>#VALUE!</v>
      </c>
      <c r="AL616" s="2" t="str">
        <f t="shared" si="176"/>
        <v/>
      </c>
      <c r="AM616" s="2" t="str">
        <f t="shared" si="177"/>
        <v/>
      </c>
      <c r="AN616" s="2" t="str">
        <f t="shared" si="178"/>
        <v/>
      </c>
      <c r="AO616" s="2" t="str">
        <f t="shared" si="180"/>
        <v/>
      </c>
      <c r="AP616" s="2" t="str">
        <f t="shared" si="168"/>
        <v/>
      </c>
      <c r="AQ616" s="2" t="str">
        <f t="shared" si="179"/>
        <v/>
      </c>
      <c r="AT616" s="2" t="str">
        <f t="shared" si="181"/>
        <v/>
      </c>
      <c r="AU616" s="2" t="str">
        <f t="shared" si="169"/>
        <v/>
      </c>
      <c r="AV616" s="2" t="str">
        <f t="shared" si="170"/>
        <v/>
      </c>
      <c r="AW616" s="2" t="str">
        <f t="shared" si="171"/>
        <v/>
      </c>
      <c r="AX616" s="2" t="str">
        <f t="shared" si="182"/>
        <v/>
      </c>
    </row>
    <row r="617" spans="1:50" x14ac:dyDescent="0.25">
      <c r="A617" s="751">
        <v>609</v>
      </c>
      <c r="B617" s="753"/>
      <c r="C617" s="754"/>
      <c r="D617" s="754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AF617" s="2">
        <f t="shared" si="172"/>
        <v>0</v>
      </c>
      <c r="AG617" s="2" t="str">
        <f t="shared" si="166"/>
        <v/>
      </c>
      <c r="AH617" s="2" t="str">
        <f t="shared" si="167"/>
        <v/>
      </c>
      <c r="AI617" s="2" t="str">
        <f t="shared" si="173"/>
        <v/>
      </c>
      <c r="AJ617" s="2" t="str">
        <f t="shared" si="174"/>
        <v/>
      </c>
      <c r="AK617" s="2" t="e">
        <f t="shared" si="175"/>
        <v>#VALUE!</v>
      </c>
      <c r="AL617" s="2" t="str">
        <f t="shared" si="176"/>
        <v/>
      </c>
      <c r="AM617" s="2" t="str">
        <f t="shared" si="177"/>
        <v/>
      </c>
      <c r="AN617" s="2" t="str">
        <f t="shared" si="178"/>
        <v/>
      </c>
      <c r="AO617" s="2" t="str">
        <f t="shared" si="180"/>
        <v/>
      </c>
      <c r="AP617" s="2" t="str">
        <f t="shared" si="168"/>
        <v/>
      </c>
      <c r="AQ617" s="2" t="str">
        <f t="shared" si="179"/>
        <v/>
      </c>
      <c r="AT617" s="2" t="str">
        <f t="shared" si="181"/>
        <v/>
      </c>
      <c r="AU617" s="2" t="str">
        <f t="shared" si="169"/>
        <v/>
      </c>
      <c r="AV617" s="2" t="str">
        <f t="shared" si="170"/>
        <v/>
      </c>
      <c r="AW617" s="2" t="str">
        <f t="shared" si="171"/>
        <v/>
      </c>
      <c r="AX617" s="2" t="str">
        <f t="shared" si="182"/>
        <v/>
      </c>
    </row>
    <row r="618" spans="1:50" x14ac:dyDescent="0.25">
      <c r="A618" s="751">
        <v>610</v>
      </c>
      <c r="B618" s="753"/>
      <c r="C618" s="754"/>
      <c r="D618" s="754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AF618" s="2">
        <f t="shared" si="172"/>
        <v>0</v>
      </c>
      <c r="AG618" s="2" t="str">
        <f t="shared" si="166"/>
        <v/>
      </c>
      <c r="AH618" s="2" t="str">
        <f t="shared" si="167"/>
        <v/>
      </c>
      <c r="AI618" s="2" t="str">
        <f t="shared" si="173"/>
        <v/>
      </c>
      <c r="AJ618" s="2" t="str">
        <f t="shared" si="174"/>
        <v/>
      </c>
      <c r="AK618" s="2" t="e">
        <f t="shared" si="175"/>
        <v>#VALUE!</v>
      </c>
      <c r="AL618" s="2" t="str">
        <f t="shared" si="176"/>
        <v/>
      </c>
      <c r="AM618" s="2" t="str">
        <f t="shared" si="177"/>
        <v/>
      </c>
      <c r="AN618" s="2" t="str">
        <f t="shared" si="178"/>
        <v/>
      </c>
      <c r="AO618" s="2" t="str">
        <f t="shared" si="180"/>
        <v/>
      </c>
      <c r="AP618" s="2" t="str">
        <f t="shared" si="168"/>
        <v/>
      </c>
      <c r="AQ618" s="2" t="str">
        <f t="shared" si="179"/>
        <v/>
      </c>
      <c r="AT618" s="2" t="str">
        <f t="shared" si="181"/>
        <v/>
      </c>
      <c r="AU618" s="2" t="str">
        <f t="shared" si="169"/>
        <v/>
      </c>
      <c r="AV618" s="2" t="str">
        <f t="shared" si="170"/>
        <v/>
      </c>
      <c r="AW618" s="2" t="str">
        <f t="shared" si="171"/>
        <v/>
      </c>
      <c r="AX618" s="2" t="str">
        <f t="shared" si="182"/>
        <v/>
      </c>
    </row>
    <row r="619" spans="1:50" x14ac:dyDescent="0.25">
      <c r="A619" s="751">
        <v>611</v>
      </c>
      <c r="B619" s="753"/>
      <c r="C619" s="754"/>
      <c r="D619" s="754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AF619" s="2">
        <f t="shared" si="172"/>
        <v>0</v>
      </c>
      <c r="AG619" s="2" t="str">
        <f t="shared" si="166"/>
        <v/>
      </c>
      <c r="AH619" s="2" t="str">
        <f t="shared" si="167"/>
        <v/>
      </c>
      <c r="AI619" s="2" t="str">
        <f t="shared" si="173"/>
        <v/>
      </c>
      <c r="AJ619" s="2" t="str">
        <f t="shared" si="174"/>
        <v/>
      </c>
      <c r="AK619" s="2" t="e">
        <f t="shared" si="175"/>
        <v>#VALUE!</v>
      </c>
      <c r="AL619" s="2" t="str">
        <f t="shared" si="176"/>
        <v/>
      </c>
      <c r="AM619" s="2" t="str">
        <f t="shared" si="177"/>
        <v/>
      </c>
      <c r="AN619" s="2" t="str">
        <f t="shared" si="178"/>
        <v/>
      </c>
      <c r="AO619" s="2" t="str">
        <f t="shared" si="180"/>
        <v/>
      </c>
      <c r="AP619" s="2" t="str">
        <f t="shared" si="168"/>
        <v/>
      </c>
      <c r="AQ619" s="2" t="str">
        <f t="shared" si="179"/>
        <v/>
      </c>
      <c r="AT619" s="2" t="str">
        <f t="shared" si="181"/>
        <v/>
      </c>
      <c r="AU619" s="2" t="str">
        <f t="shared" si="169"/>
        <v/>
      </c>
      <c r="AV619" s="2" t="str">
        <f t="shared" si="170"/>
        <v/>
      </c>
      <c r="AW619" s="2" t="str">
        <f t="shared" si="171"/>
        <v/>
      </c>
      <c r="AX619" s="2" t="str">
        <f t="shared" si="182"/>
        <v/>
      </c>
    </row>
    <row r="620" spans="1:50" x14ac:dyDescent="0.25">
      <c r="A620" s="751">
        <v>612</v>
      </c>
      <c r="B620" s="753"/>
      <c r="C620" s="754"/>
      <c r="D620" s="754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AF620" s="2">
        <f t="shared" si="172"/>
        <v>0</v>
      </c>
      <c r="AG620" s="2" t="str">
        <f t="shared" si="166"/>
        <v/>
      </c>
      <c r="AH620" s="2" t="str">
        <f t="shared" si="167"/>
        <v/>
      </c>
      <c r="AI620" s="2" t="str">
        <f t="shared" si="173"/>
        <v/>
      </c>
      <c r="AJ620" s="2" t="str">
        <f t="shared" si="174"/>
        <v/>
      </c>
      <c r="AK620" s="2" t="e">
        <f t="shared" si="175"/>
        <v>#VALUE!</v>
      </c>
      <c r="AL620" s="2" t="str">
        <f t="shared" si="176"/>
        <v/>
      </c>
      <c r="AM620" s="2" t="str">
        <f t="shared" si="177"/>
        <v/>
      </c>
      <c r="AN620" s="2" t="str">
        <f t="shared" si="178"/>
        <v/>
      </c>
      <c r="AO620" s="2" t="str">
        <f t="shared" si="180"/>
        <v/>
      </c>
      <c r="AP620" s="2" t="str">
        <f t="shared" si="168"/>
        <v/>
      </c>
      <c r="AQ620" s="2" t="str">
        <f t="shared" si="179"/>
        <v/>
      </c>
      <c r="AT620" s="2" t="str">
        <f t="shared" si="181"/>
        <v/>
      </c>
      <c r="AU620" s="2" t="str">
        <f t="shared" si="169"/>
        <v/>
      </c>
      <c r="AV620" s="2" t="str">
        <f t="shared" si="170"/>
        <v/>
      </c>
      <c r="AW620" s="2" t="str">
        <f t="shared" si="171"/>
        <v/>
      </c>
      <c r="AX620" s="2" t="str">
        <f t="shared" si="182"/>
        <v/>
      </c>
    </row>
    <row r="621" spans="1:50" x14ac:dyDescent="0.25">
      <c r="A621" s="751">
        <v>613</v>
      </c>
      <c r="B621" s="753"/>
      <c r="C621" s="754"/>
      <c r="D621" s="754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AF621" s="2">
        <f t="shared" si="172"/>
        <v>0</v>
      </c>
      <c r="AG621" s="2" t="str">
        <f t="shared" si="166"/>
        <v/>
      </c>
      <c r="AH621" s="2" t="str">
        <f t="shared" si="167"/>
        <v/>
      </c>
      <c r="AI621" s="2" t="str">
        <f t="shared" si="173"/>
        <v/>
      </c>
      <c r="AJ621" s="2" t="str">
        <f t="shared" si="174"/>
        <v/>
      </c>
      <c r="AK621" s="2" t="e">
        <f t="shared" si="175"/>
        <v>#VALUE!</v>
      </c>
      <c r="AL621" s="2" t="str">
        <f t="shared" si="176"/>
        <v/>
      </c>
      <c r="AM621" s="2" t="str">
        <f t="shared" si="177"/>
        <v/>
      </c>
      <c r="AN621" s="2" t="str">
        <f t="shared" si="178"/>
        <v/>
      </c>
      <c r="AO621" s="2" t="str">
        <f t="shared" si="180"/>
        <v/>
      </c>
      <c r="AP621" s="2" t="str">
        <f t="shared" si="168"/>
        <v/>
      </c>
      <c r="AQ621" s="2" t="str">
        <f t="shared" si="179"/>
        <v/>
      </c>
      <c r="AT621" s="2" t="str">
        <f t="shared" si="181"/>
        <v/>
      </c>
      <c r="AU621" s="2" t="str">
        <f t="shared" si="169"/>
        <v/>
      </c>
      <c r="AV621" s="2" t="str">
        <f t="shared" si="170"/>
        <v/>
      </c>
      <c r="AW621" s="2" t="str">
        <f t="shared" si="171"/>
        <v/>
      </c>
      <c r="AX621" s="2" t="str">
        <f t="shared" si="182"/>
        <v/>
      </c>
    </row>
    <row r="622" spans="1:50" x14ac:dyDescent="0.25">
      <c r="A622" s="751">
        <v>614</v>
      </c>
      <c r="B622" s="753"/>
      <c r="C622" s="754"/>
      <c r="D622" s="754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AF622" s="2">
        <f t="shared" si="172"/>
        <v>0</v>
      </c>
      <c r="AG622" s="2" t="str">
        <f t="shared" si="166"/>
        <v/>
      </c>
      <c r="AH622" s="2" t="str">
        <f t="shared" si="167"/>
        <v/>
      </c>
      <c r="AI622" s="2" t="str">
        <f t="shared" si="173"/>
        <v/>
      </c>
      <c r="AJ622" s="2" t="str">
        <f t="shared" si="174"/>
        <v/>
      </c>
      <c r="AK622" s="2" t="e">
        <f t="shared" si="175"/>
        <v>#VALUE!</v>
      </c>
      <c r="AL622" s="2" t="str">
        <f t="shared" si="176"/>
        <v/>
      </c>
      <c r="AM622" s="2" t="str">
        <f t="shared" si="177"/>
        <v/>
      </c>
      <c r="AN622" s="2" t="str">
        <f t="shared" si="178"/>
        <v/>
      </c>
      <c r="AO622" s="2" t="str">
        <f t="shared" si="180"/>
        <v/>
      </c>
      <c r="AP622" s="2" t="str">
        <f t="shared" si="168"/>
        <v/>
      </c>
      <c r="AQ622" s="2" t="str">
        <f t="shared" si="179"/>
        <v/>
      </c>
      <c r="AT622" s="2" t="str">
        <f t="shared" si="181"/>
        <v/>
      </c>
      <c r="AU622" s="2" t="str">
        <f t="shared" si="169"/>
        <v/>
      </c>
      <c r="AV622" s="2" t="str">
        <f t="shared" si="170"/>
        <v/>
      </c>
      <c r="AW622" s="2" t="str">
        <f t="shared" si="171"/>
        <v/>
      </c>
      <c r="AX622" s="2" t="str">
        <f t="shared" si="182"/>
        <v/>
      </c>
    </row>
    <row r="623" spans="1:50" x14ac:dyDescent="0.25">
      <c r="A623" s="751">
        <v>615</v>
      </c>
      <c r="B623" s="753"/>
      <c r="C623" s="754"/>
      <c r="D623" s="754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AF623" s="2">
        <f t="shared" si="172"/>
        <v>0</v>
      </c>
      <c r="AG623" s="2" t="str">
        <f t="shared" si="166"/>
        <v/>
      </c>
      <c r="AH623" s="2" t="str">
        <f t="shared" si="167"/>
        <v/>
      </c>
      <c r="AI623" s="2" t="str">
        <f t="shared" si="173"/>
        <v/>
      </c>
      <c r="AJ623" s="2" t="str">
        <f t="shared" si="174"/>
        <v/>
      </c>
      <c r="AK623" s="2" t="e">
        <f t="shared" si="175"/>
        <v>#VALUE!</v>
      </c>
      <c r="AL623" s="2" t="str">
        <f t="shared" si="176"/>
        <v/>
      </c>
      <c r="AM623" s="2" t="str">
        <f t="shared" si="177"/>
        <v/>
      </c>
      <c r="AN623" s="2" t="str">
        <f t="shared" si="178"/>
        <v/>
      </c>
      <c r="AO623" s="2" t="str">
        <f t="shared" si="180"/>
        <v/>
      </c>
      <c r="AP623" s="2" t="str">
        <f t="shared" si="168"/>
        <v/>
      </c>
      <c r="AQ623" s="2" t="str">
        <f t="shared" si="179"/>
        <v/>
      </c>
      <c r="AT623" s="2" t="str">
        <f t="shared" si="181"/>
        <v/>
      </c>
      <c r="AU623" s="2" t="str">
        <f t="shared" si="169"/>
        <v/>
      </c>
      <c r="AV623" s="2" t="str">
        <f t="shared" si="170"/>
        <v/>
      </c>
      <c r="AW623" s="2" t="str">
        <f t="shared" si="171"/>
        <v/>
      </c>
      <c r="AX623" s="2" t="str">
        <f t="shared" si="182"/>
        <v/>
      </c>
    </row>
    <row r="624" spans="1:50" x14ac:dyDescent="0.25">
      <c r="A624" s="751">
        <v>616</v>
      </c>
      <c r="B624" s="753"/>
      <c r="C624" s="754"/>
      <c r="D624" s="754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AF624" s="2">
        <f t="shared" si="172"/>
        <v>0</v>
      </c>
      <c r="AG624" s="2" t="str">
        <f t="shared" si="166"/>
        <v/>
      </c>
      <c r="AH624" s="2" t="str">
        <f t="shared" si="167"/>
        <v/>
      </c>
      <c r="AI624" s="2" t="str">
        <f t="shared" si="173"/>
        <v/>
      </c>
      <c r="AJ624" s="2" t="str">
        <f t="shared" si="174"/>
        <v/>
      </c>
      <c r="AK624" s="2" t="e">
        <f t="shared" si="175"/>
        <v>#VALUE!</v>
      </c>
      <c r="AL624" s="2" t="str">
        <f t="shared" si="176"/>
        <v/>
      </c>
      <c r="AM624" s="2" t="str">
        <f t="shared" si="177"/>
        <v/>
      </c>
      <c r="AN624" s="2" t="str">
        <f t="shared" si="178"/>
        <v/>
      </c>
      <c r="AO624" s="2" t="str">
        <f t="shared" si="180"/>
        <v/>
      </c>
      <c r="AP624" s="2" t="str">
        <f t="shared" si="168"/>
        <v/>
      </c>
      <c r="AQ624" s="2" t="str">
        <f t="shared" si="179"/>
        <v/>
      </c>
      <c r="AT624" s="2" t="str">
        <f t="shared" si="181"/>
        <v/>
      </c>
      <c r="AU624" s="2" t="str">
        <f t="shared" si="169"/>
        <v/>
      </c>
      <c r="AV624" s="2" t="str">
        <f t="shared" si="170"/>
        <v/>
      </c>
      <c r="AW624" s="2" t="str">
        <f t="shared" si="171"/>
        <v/>
      </c>
      <c r="AX624" s="2" t="str">
        <f t="shared" si="182"/>
        <v/>
      </c>
    </row>
    <row r="625" spans="1:50" x14ac:dyDescent="0.25">
      <c r="A625" s="751">
        <v>617</v>
      </c>
      <c r="B625" s="753"/>
      <c r="C625" s="754"/>
      <c r="D625" s="754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AF625" s="2">
        <f t="shared" si="172"/>
        <v>0</v>
      </c>
      <c r="AG625" s="2" t="str">
        <f t="shared" si="166"/>
        <v/>
      </c>
      <c r="AH625" s="2" t="str">
        <f t="shared" si="167"/>
        <v/>
      </c>
      <c r="AI625" s="2" t="str">
        <f t="shared" si="173"/>
        <v/>
      </c>
      <c r="AJ625" s="2" t="str">
        <f t="shared" si="174"/>
        <v/>
      </c>
      <c r="AK625" s="2" t="e">
        <f t="shared" si="175"/>
        <v>#VALUE!</v>
      </c>
      <c r="AL625" s="2" t="str">
        <f t="shared" si="176"/>
        <v/>
      </c>
      <c r="AM625" s="2" t="str">
        <f t="shared" si="177"/>
        <v/>
      </c>
      <c r="AN625" s="2" t="str">
        <f t="shared" si="178"/>
        <v/>
      </c>
      <c r="AO625" s="2" t="str">
        <f t="shared" si="180"/>
        <v/>
      </c>
      <c r="AP625" s="2" t="str">
        <f t="shared" si="168"/>
        <v/>
      </c>
      <c r="AQ625" s="2" t="str">
        <f t="shared" si="179"/>
        <v/>
      </c>
      <c r="AT625" s="2" t="str">
        <f t="shared" si="181"/>
        <v/>
      </c>
      <c r="AU625" s="2" t="str">
        <f t="shared" si="169"/>
        <v/>
      </c>
      <c r="AV625" s="2" t="str">
        <f t="shared" si="170"/>
        <v/>
      </c>
      <c r="AW625" s="2" t="str">
        <f t="shared" si="171"/>
        <v/>
      </c>
      <c r="AX625" s="2" t="str">
        <f t="shared" si="182"/>
        <v/>
      </c>
    </row>
    <row r="626" spans="1:50" x14ac:dyDescent="0.25">
      <c r="A626" s="751">
        <v>618</v>
      </c>
      <c r="B626" s="753"/>
      <c r="C626" s="754"/>
      <c r="D626" s="754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AF626" s="2">
        <f t="shared" si="172"/>
        <v>0</v>
      </c>
      <c r="AG626" s="2" t="str">
        <f t="shared" si="166"/>
        <v/>
      </c>
      <c r="AH626" s="2" t="str">
        <f t="shared" si="167"/>
        <v/>
      </c>
      <c r="AI626" s="2" t="str">
        <f t="shared" si="173"/>
        <v/>
      </c>
      <c r="AJ626" s="2" t="str">
        <f t="shared" si="174"/>
        <v/>
      </c>
      <c r="AK626" s="2" t="e">
        <f t="shared" si="175"/>
        <v>#VALUE!</v>
      </c>
      <c r="AL626" s="2" t="str">
        <f t="shared" si="176"/>
        <v/>
      </c>
      <c r="AM626" s="2" t="str">
        <f t="shared" si="177"/>
        <v/>
      </c>
      <c r="AN626" s="2" t="str">
        <f t="shared" si="178"/>
        <v/>
      </c>
      <c r="AO626" s="2" t="str">
        <f t="shared" si="180"/>
        <v/>
      </c>
      <c r="AP626" s="2" t="str">
        <f t="shared" si="168"/>
        <v/>
      </c>
      <c r="AQ626" s="2" t="str">
        <f t="shared" si="179"/>
        <v/>
      </c>
      <c r="AT626" s="2" t="str">
        <f t="shared" si="181"/>
        <v/>
      </c>
      <c r="AU626" s="2" t="str">
        <f t="shared" si="169"/>
        <v/>
      </c>
      <c r="AV626" s="2" t="str">
        <f t="shared" si="170"/>
        <v/>
      </c>
      <c r="AW626" s="2" t="str">
        <f t="shared" si="171"/>
        <v/>
      </c>
      <c r="AX626" s="2" t="str">
        <f t="shared" si="182"/>
        <v/>
      </c>
    </row>
    <row r="627" spans="1:50" x14ac:dyDescent="0.25">
      <c r="A627" s="751">
        <v>619</v>
      </c>
      <c r="B627" s="753"/>
      <c r="C627" s="754"/>
      <c r="D627" s="754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AF627" s="2">
        <f t="shared" si="172"/>
        <v>0</v>
      </c>
      <c r="AG627" s="2" t="str">
        <f t="shared" si="166"/>
        <v/>
      </c>
      <c r="AH627" s="2" t="str">
        <f t="shared" si="167"/>
        <v/>
      </c>
      <c r="AI627" s="2" t="str">
        <f t="shared" si="173"/>
        <v/>
      </c>
      <c r="AJ627" s="2" t="str">
        <f t="shared" si="174"/>
        <v/>
      </c>
      <c r="AK627" s="2" t="e">
        <f t="shared" si="175"/>
        <v>#VALUE!</v>
      </c>
      <c r="AL627" s="2" t="str">
        <f t="shared" si="176"/>
        <v/>
      </c>
      <c r="AM627" s="2" t="str">
        <f t="shared" si="177"/>
        <v/>
      </c>
      <c r="AN627" s="2" t="str">
        <f t="shared" si="178"/>
        <v/>
      </c>
      <c r="AO627" s="2" t="str">
        <f t="shared" si="180"/>
        <v/>
      </c>
      <c r="AP627" s="2" t="str">
        <f t="shared" si="168"/>
        <v/>
      </c>
      <c r="AQ627" s="2" t="str">
        <f t="shared" si="179"/>
        <v/>
      </c>
      <c r="AT627" s="2" t="str">
        <f t="shared" si="181"/>
        <v/>
      </c>
      <c r="AU627" s="2" t="str">
        <f t="shared" si="169"/>
        <v/>
      </c>
      <c r="AV627" s="2" t="str">
        <f t="shared" si="170"/>
        <v/>
      </c>
      <c r="AW627" s="2" t="str">
        <f t="shared" si="171"/>
        <v/>
      </c>
      <c r="AX627" s="2" t="str">
        <f t="shared" si="182"/>
        <v/>
      </c>
    </row>
    <row r="628" spans="1:50" x14ac:dyDescent="0.25">
      <c r="A628" s="751">
        <v>620</v>
      </c>
      <c r="B628" s="753"/>
      <c r="C628" s="754"/>
      <c r="D628" s="754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AF628" s="2">
        <f t="shared" si="172"/>
        <v>0</v>
      </c>
      <c r="AG628" s="2" t="str">
        <f t="shared" si="166"/>
        <v/>
      </c>
      <c r="AH628" s="2" t="str">
        <f t="shared" si="167"/>
        <v/>
      </c>
      <c r="AI628" s="2" t="str">
        <f t="shared" si="173"/>
        <v/>
      </c>
      <c r="AJ628" s="2" t="str">
        <f t="shared" si="174"/>
        <v/>
      </c>
      <c r="AK628" s="2" t="e">
        <f t="shared" si="175"/>
        <v>#VALUE!</v>
      </c>
      <c r="AL628" s="2" t="str">
        <f t="shared" si="176"/>
        <v/>
      </c>
      <c r="AM628" s="2" t="str">
        <f t="shared" si="177"/>
        <v/>
      </c>
      <c r="AN628" s="2" t="str">
        <f t="shared" si="178"/>
        <v/>
      </c>
      <c r="AO628" s="2" t="str">
        <f t="shared" si="180"/>
        <v/>
      </c>
      <c r="AP628" s="2" t="str">
        <f t="shared" si="168"/>
        <v/>
      </c>
      <c r="AQ628" s="2" t="str">
        <f t="shared" si="179"/>
        <v/>
      </c>
      <c r="AT628" s="2" t="str">
        <f t="shared" si="181"/>
        <v/>
      </c>
      <c r="AU628" s="2" t="str">
        <f t="shared" si="169"/>
        <v/>
      </c>
      <c r="AV628" s="2" t="str">
        <f t="shared" si="170"/>
        <v/>
      </c>
      <c r="AW628" s="2" t="str">
        <f t="shared" si="171"/>
        <v/>
      </c>
      <c r="AX628" s="2" t="str">
        <f t="shared" si="182"/>
        <v/>
      </c>
    </row>
    <row r="629" spans="1:50" x14ac:dyDescent="0.25">
      <c r="A629" s="751">
        <v>621</v>
      </c>
      <c r="B629" s="753"/>
      <c r="C629" s="754"/>
      <c r="D629" s="754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AF629" s="2">
        <f t="shared" si="172"/>
        <v>0</v>
      </c>
      <c r="AG629" s="2" t="str">
        <f t="shared" si="166"/>
        <v/>
      </c>
      <c r="AH629" s="2" t="str">
        <f t="shared" si="167"/>
        <v/>
      </c>
      <c r="AI629" s="2" t="str">
        <f t="shared" si="173"/>
        <v/>
      </c>
      <c r="AJ629" s="2" t="str">
        <f t="shared" si="174"/>
        <v/>
      </c>
      <c r="AK629" s="2" t="e">
        <f t="shared" si="175"/>
        <v>#VALUE!</v>
      </c>
      <c r="AL629" s="2" t="str">
        <f t="shared" si="176"/>
        <v/>
      </c>
      <c r="AM629" s="2" t="str">
        <f t="shared" si="177"/>
        <v/>
      </c>
      <c r="AN629" s="2" t="str">
        <f t="shared" si="178"/>
        <v/>
      </c>
      <c r="AO629" s="2" t="str">
        <f t="shared" si="180"/>
        <v/>
      </c>
      <c r="AP629" s="2" t="str">
        <f t="shared" si="168"/>
        <v/>
      </c>
      <c r="AQ629" s="2" t="str">
        <f t="shared" si="179"/>
        <v/>
      </c>
      <c r="AT629" s="2" t="str">
        <f t="shared" si="181"/>
        <v/>
      </c>
      <c r="AU629" s="2" t="str">
        <f t="shared" si="169"/>
        <v/>
      </c>
      <c r="AV629" s="2" t="str">
        <f t="shared" si="170"/>
        <v/>
      </c>
      <c r="AW629" s="2" t="str">
        <f t="shared" si="171"/>
        <v/>
      </c>
      <c r="AX629" s="2" t="str">
        <f t="shared" si="182"/>
        <v/>
      </c>
    </row>
    <row r="630" spans="1:50" x14ac:dyDescent="0.25">
      <c r="A630" s="751">
        <v>622</v>
      </c>
      <c r="B630" s="753"/>
      <c r="C630" s="754"/>
      <c r="D630" s="754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AF630" s="2">
        <f t="shared" si="172"/>
        <v>0</v>
      </c>
      <c r="AG630" s="2" t="str">
        <f t="shared" si="166"/>
        <v/>
      </c>
      <c r="AH630" s="2" t="str">
        <f t="shared" si="167"/>
        <v/>
      </c>
      <c r="AI630" s="2" t="str">
        <f t="shared" si="173"/>
        <v/>
      </c>
      <c r="AJ630" s="2" t="str">
        <f t="shared" si="174"/>
        <v/>
      </c>
      <c r="AK630" s="2" t="e">
        <f t="shared" si="175"/>
        <v>#VALUE!</v>
      </c>
      <c r="AL630" s="2" t="str">
        <f t="shared" si="176"/>
        <v/>
      </c>
      <c r="AM630" s="2" t="str">
        <f t="shared" si="177"/>
        <v/>
      </c>
      <c r="AN630" s="2" t="str">
        <f t="shared" si="178"/>
        <v/>
      </c>
      <c r="AO630" s="2" t="str">
        <f t="shared" si="180"/>
        <v/>
      </c>
      <c r="AP630" s="2" t="str">
        <f t="shared" si="168"/>
        <v/>
      </c>
      <c r="AQ630" s="2" t="str">
        <f t="shared" si="179"/>
        <v/>
      </c>
      <c r="AT630" s="2" t="str">
        <f t="shared" si="181"/>
        <v/>
      </c>
      <c r="AU630" s="2" t="str">
        <f t="shared" si="169"/>
        <v/>
      </c>
      <c r="AV630" s="2" t="str">
        <f t="shared" si="170"/>
        <v/>
      </c>
      <c r="AW630" s="2" t="str">
        <f t="shared" si="171"/>
        <v/>
      </c>
      <c r="AX630" s="2" t="str">
        <f t="shared" si="182"/>
        <v/>
      </c>
    </row>
    <row r="631" spans="1:50" x14ac:dyDescent="0.25">
      <c r="A631" s="751">
        <v>623</v>
      </c>
      <c r="B631" s="753"/>
      <c r="C631" s="754"/>
      <c r="D631" s="754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AF631" s="2">
        <f t="shared" si="172"/>
        <v>0</v>
      </c>
      <c r="AG631" s="2" t="str">
        <f t="shared" si="166"/>
        <v/>
      </c>
      <c r="AH631" s="2" t="str">
        <f t="shared" si="167"/>
        <v/>
      </c>
      <c r="AI631" s="2" t="str">
        <f t="shared" si="173"/>
        <v/>
      </c>
      <c r="AJ631" s="2" t="str">
        <f t="shared" si="174"/>
        <v/>
      </c>
      <c r="AK631" s="2" t="e">
        <f t="shared" si="175"/>
        <v>#VALUE!</v>
      </c>
      <c r="AL631" s="2" t="str">
        <f t="shared" si="176"/>
        <v/>
      </c>
      <c r="AM631" s="2" t="str">
        <f t="shared" si="177"/>
        <v/>
      </c>
      <c r="AN631" s="2" t="str">
        <f t="shared" si="178"/>
        <v/>
      </c>
      <c r="AO631" s="2" t="str">
        <f t="shared" si="180"/>
        <v/>
      </c>
      <c r="AP631" s="2" t="str">
        <f t="shared" si="168"/>
        <v/>
      </c>
      <c r="AQ631" s="2" t="str">
        <f t="shared" si="179"/>
        <v/>
      </c>
      <c r="AT631" s="2" t="str">
        <f t="shared" si="181"/>
        <v/>
      </c>
      <c r="AU631" s="2" t="str">
        <f t="shared" si="169"/>
        <v/>
      </c>
      <c r="AV631" s="2" t="str">
        <f t="shared" si="170"/>
        <v/>
      </c>
      <c r="AW631" s="2" t="str">
        <f t="shared" si="171"/>
        <v/>
      </c>
      <c r="AX631" s="2" t="str">
        <f t="shared" si="182"/>
        <v/>
      </c>
    </row>
    <row r="632" spans="1:50" x14ac:dyDescent="0.25">
      <c r="A632" s="751">
        <v>624</v>
      </c>
      <c r="B632" s="753"/>
      <c r="C632" s="754"/>
      <c r="D632" s="754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AF632" s="2">
        <f t="shared" si="172"/>
        <v>0</v>
      </c>
      <c r="AG632" s="2" t="str">
        <f t="shared" si="166"/>
        <v/>
      </c>
      <c r="AH632" s="2" t="str">
        <f t="shared" si="167"/>
        <v/>
      </c>
      <c r="AI632" s="2" t="str">
        <f t="shared" si="173"/>
        <v/>
      </c>
      <c r="AJ632" s="2" t="str">
        <f t="shared" si="174"/>
        <v/>
      </c>
      <c r="AK632" s="2" t="e">
        <f t="shared" si="175"/>
        <v>#VALUE!</v>
      </c>
      <c r="AL632" s="2" t="str">
        <f t="shared" si="176"/>
        <v/>
      </c>
      <c r="AM632" s="2" t="str">
        <f t="shared" si="177"/>
        <v/>
      </c>
      <c r="AN632" s="2" t="str">
        <f t="shared" si="178"/>
        <v/>
      </c>
      <c r="AO632" s="2" t="str">
        <f t="shared" si="180"/>
        <v/>
      </c>
      <c r="AP632" s="2" t="str">
        <f t="shared" si="168"/>
        <v/>
      </c>
      <c r="AQ632" s="2" t="str">
        <f t="shared" si="179"/>
        <v/>
      </c>
      <c r="AT632" s="2" t="str">
        <f t="shared" si="181"/>
        <v/>
      </c>
      <c r="AU632" s="2" t="str">
        <f t="shared" si="169"/>
        <v/>
      </c>
      <c r="AV632" s="2" t="str">
        <f t="shared" si="170"/>
        <v/>
      </c>
      <c r="AW632" s="2" t="str">
        <f t="shared" si="171"/>
        <v/>
      </c>
      <c r="AX632" s="2" t="str">
        <f t="shared" si="182"/>
        <v/>
      </c>
    </row>
    <row r="633" spans="1:50" x14ac:dyDescent="0.25">
      <c r="A633" s="751">
        <v>625</v>
      </c>
      <c r="B633" s="753"/>
      <c r="C633" s="754"/>
      <c r="D633" s="754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AF633" s="2">
        <f t="shared" si="172"/>
        <v>0</v>
      </c>
      <c r="AG633" s="2" t="str">
        <f t="shared" si="166"/>
        <v/>
      </c>
      <c r="AH633" s="2" t="str">
        <f t="shared" si="167"/>
        <v/>
      </c>
      <c r="AI633" s="2" t="str">
        <f t="shared" si="173"/>
        <v/>
      </c>
      <c r="AJ633" s="2" t="str">
        <f t="shared" si="174"/>
        <v/>
      </c>
      <c r="AK633" s="2" t="e">
        <f t="shared" si="175"/>
        <v>#VALUE!</v>
      </c>
      <c r="AL633" s="2" t="str">
        <f t="shared" si="176"/>
        <v/>
      </c>
      <c r="AM633" s="2" t="str">
        <f t="shared" si="177"/>
        <v/>
      </c>
      <c r="AN633" s="2" t="str">
        <f t="shared" si="178"/>
        <v/>
      </c>
      <c r="AO633" s="2" t="str">
        <f t="shared" si="180"/>
        <v/>
      </c>
      <c r="AP633" s="2" t="str">
        <f t="shared" si="168"/>
        <v/>
      </c>
      <c r="AQ633" s="2" t="str">
        <f t="shared" si="179"/>
        <v/>
      </c>
      <c r="AT633" s="2" t="str">
        <f t="shared" si="181"/>
        <v/>
      </c>
      <c r="AU633" s="2" t="str">
        <f t="shared" si="169"/>
        <v/>
      </c>
      <c r="AV633" s="2" t="str">
        <f t="shared" si="170"/>
        <v/>
      </c>
      <c r="AW633" s="2" t="str">
        <f t="shared" si="171"/>
        <v/>
      </c>
      <c r="AX633" s="2" t="str">
        <f t="shared" si="182"/>
        <v/>
      </c>
    </row>
    <row r="634" spans="1:50" x14ac:dyDescent="0.25">
      <c r="A634" s="751">
        <v>626</v>
      </c>
      <c r="B634" s="753"/>
      <c r="C634" s="754"/>
      <c r="D634" s="754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AF634" s="2">
        <f t="shared" si="172"/>
        <v>0</v>
      </c>
      <c r="AG634" s="2" t="str">
        <f t="shared" si="166"/>
        <v/>
      </c>
      <c r="AH634" s="2" t="str">
        <f t="shared" si="167"/>
        <v/>
      </c>
      <c r="AI634" s="2" t="str">
        <f t="shared" si="173"/>
        <v/>
      </c>
      <c r="AJ634" s="2" t="str">
        <f t="shared" si="174"/>
        <v/>
      </c>
      <c r="AK634" s="2" t="e">
        <f t="shared" si="175"/>
        <v>#VALUE!</v>
      </c>
      <c r="AL634" s="2" t="str">
        <f t="shared" si="176"/>
        <v/>
      </c>
      <c r="AM634" s="2" t="str">
        <f t="shared" si="177"/>
        <v/>
      </c>
      <c r="AN634" s="2" t="str">
        <f t="shared" si="178"/>
        <v/>
      </c>
      <c r="AO634" s="2" t="str">
        <f t="shared" si="180"/>
        <v/>
      </c>
      <c r="AP634" s="2" t="str">
        <f t="shared" si="168"/>
        <v/>
      </c>
      <c r="AQ634" s="2" t="str">
        <f t="shared" si="179"/>
        <v/>
      </c>
      <c r="AT634" s="2" t="str">
        <f t="shared" si="181"/>
        <v/>
      </c>
      <c r="AU634" s="2" t="str">
        <f t="shared" si="169"/>
        <v/>
      </c>
      <c r="AV634" s="2" t="str">
        <f t="shared" si="170"/>
        <v/>
      </c>
      <c r="AW634" s="2" t="str">
        <f t="shared" si="171"/>
        <v/>
      </c>
      <c r="AX634" s="2" t="str">
        <f t="shared" si="182"/>
        <v/>
      </c>
    </row>
    <row r="635" spans="1:50" x14ac:dyDescent="0.25">
      <c r="A635" s="751">
        <v>627</v>
      </c>
      <c r="B635" s="753"/>
      <c r="C635" s="754"/>
      <c r="D635" s="754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AF635" s="2">
        <f t="shared" si="172"/>
        <v>0</v>
      </c>
      <c r="AG635" s="2" t="str">
        <f t="shared" si="166"/>
        <v/>
      </c>
      <c r="AH635" s="2" t="str">
        <f t="shared" si="167"/>
        <v/>
      </c>
      <c r="AI635" s="2" t="str">
        <f t="shared" si="173"/>
        <v/>
      </c>
      <c r="AJ635" s="2" t="str">
        <f t="shared" si="174"/>
        <v/>
      </c>
      <c r="AK635" s="2" t="e">
        <f t="shared" si="175"/>
        <v>#VALUE!</v>
      </c>
      <c r="AL635" s="2" t="str">
        <f t="shared" si="176"/>
        <v/>
      </c>
      <c r="AM635" s="2" t="str">
        <f t="shared" si="177"/>
        <v/>
      </c>
      <c r="AN635" s="2" t="str">
        <f t="shared" si="178"/>
        <v/>
      </c>
      <c r="AO635" s="2" t="str">
        <f t="shared" si="180"/>
        <v/>
      </c>
      <c r="AP635" s="2" t="str">
        <f t="shared" si="168"/>
        <v/>
      </c>
      <c r="AQ635" s="2" t="str">
        <f t="shared" si="179"/>
        <v/>
      </c>
      <c r="AT635" s="2" t="str">
        <f t="shared" si="181"/>
        <v/>
      </c>
      <c r="AU635" s="2" t="str">
        <f t="shared" si="169"/>
        <v/>
      </c>
      <c r="AV635" s="2" t="str">
        <f t="shared" si="170"/>
        <v/>
      </c>
      <c r="AW635" s="2" t="str">
        <f t="shared" si="171"/>
        <v/>
      </c>
      <c r="AX635" s="2" t="str">
        <f t="shared" si="182"/>
        <v/>
      </c>
    </row>
    <row r="636" spans="1:50" x14ac:dyDescent="0.25">
      <c r="A636" s="751">
        <v>628</v>
      </c>
      <c r="B636" s="753"/>
      <c r="C636" s="754"/>
      <c r="D636" s="754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AF636" s="2">
        <f t="shared" si="172"/>
        <v>0</v>
      </c>
      <c r="AG636" s="2" t="str">
        <f t="shared" si="166"/>
        <v/>
      </c>
      <c r="AH636" s="2" t="str">
        <f t="shared" si="167"/>
        <v/>
      </c>
      <c r="AI636" s="2" t="str">
        <f t="shared" si="173"/>
        <v/>
      </c>
      <c r="AJ636" s="2" t="str">
        <f t="shared" si="174"/>
        <v/>
      </c>
      <c r="AK636" s="2" t="e">
        <f t="shared" si="175"/>
        <v>#VALUE!</v>
      </c>
      <c r="AL636" s="2" t="str">
        <f t="shared" si="176"/>
        <v/>
      </c>
      <c r="AM636" s="2" t="str">
        <f t="shared" si="177"/>
        <v/>
      </c>
      <c r="AN636" s="2" t="str">
        <f t="shared" si="178"/>
        <v/>
      </c>
      <c r="AO636" s="2" t="str">
        <f t="shared" si="180"/>
        <v/>
      </c>
      <c r="AP636" s="2" t="str">
        <f t="shared" si="168"/>
        <v/>
      </c>
      <c r="AQ636" s="2" t="str">
        <f t="shared" si="179"/>
        <v/>
      </c>
      <c r="AT636" s="2" t="str">
        <f t="shared" si="181"/>
        <v/>
      </c>
      <c r="AU636" s="2" t="str">
        <f t="shared" si="169"/>
        <v/>
      </c>
      <c r="AV636" s="2" t="str">
        <f t="shared" si="170"/>
        <v/>
      </c>
      <c r="AW636" s="2" t="str">
        <f t="shared" si="171"/>
        <v/>
      </c>
      <c r="AX636" s="2" t="str">
        <f t="shared" si="182"/>
        <v/>
      </c>
    </row>
    <row r="637" spans="1:50" x14ac:dyDescent="0.25">
      <c r="A637" s="751">
        <v>629</v>
      </c>
      <c r="B637" s="753"/>
      <c r="C637" s="754"/>
      <c r="D637" s="754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AF637" s="2">
        <f t="shared" si="172"/>
        <v>0</v>
      </c>
      <c r="AG637" s="2" t="str">
        <f t="shared" si="166"/>
        <v/>
      </c>
      <c r="AH637" s="2" t="str">
        <f t="shared" si="167"/>
        <v/>
      </c>
      <c r="AI637" s="2" t="str">
        <f t="shared" si="173"/>
        <v/>
      </c>
      <c r="AJ637" s="2" t="str">
        <f t="shared" si="174"/>
        <v/>
      </c>
      <c r="AK637" s="2" t="e">
        <f t="shared" si="175"/>
        <v>#VALUE!</v>
      </c>
      <c r="AL637" s="2" t="str">
        <f t="shared" si="176"/>
        <v/>
      </c>
      <c r="AM637" s="2" t="str">
        <f t="shared" si="177"/>
        <v/>
      </c>
      <c r="AN637" s="2" t="str">
        <f t="shared" si="178"/>
        <v/>
      </c>
      <c r="AO637" s="2" t="str">
        <f t="shared" si="180"/>
        <v/>
      </c>
      <c r="AP637" s="2" t="str">
        <f t="shared" si="168"/>
        <v/>
      </c>
      <c r="AQ637" s="2" t="str">
        <f t="shared" si="179"/>
        <v/>
      </c>
      <c r="AT637" s="2" t="str">
        <f t="shared" si="181"/>
        <v/>
      </c>
      <c r="AU637" s="2" t="str">
        <f t="shared" si="169"/>
        <v/>
      </c>
      <c r="AV637" s="2" t="str">
        <f t="shared" si="170"/>
        <v/>
      </c>
      <c r="AW637" s="2" t="str">
        <f t="shared" si="171"/>
        <v/>
      </c>
      <c r="AX637" s="2" t="str">
        <f t="shared" si="182"/>
        <v/>
      </c>
    </row>
    <row r="638" spans="1:50" x14ac:dyDescent="0.25">
      <c r="A638" s="751">
        <v>630</v>
      </c>
      <c r="B638" s="753"/>
      <c r="C638" s="754"/>
      <c r="D638" s="754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AF638" s="2">
        <f t="shared" si="172"/>
        <v>0</v>
      </c>
      <c r="AG638" s="2" t="str">
        <f t="shared" si="166"/>
        <v/>
      </c>
      <c r="AH638" s="2" t="str">
        <f t="shared" si="167"/>
        <v/>
      </c>
      <c r="AI638" s="2" t="str">
        <f t="shared" si="173"/>
        <v/>
      </c>
      <c r="AJ638" s="2" t="str">
        <f t="shared" si="174"/>
        <v/>
      </c>
      <c r="AK638" s="2" t="e">
        <f t="shared" si="175"/>
        <v>#VALUE!</v>
      </c>
      <c r="AL638" s="2" t="str">
        <f t="shared" si="176"/>
        <v/>
      </c>
      <c r="AM638" s="2" t="str">
        <f t="shared" si="177"/>
        <v/>
      </c>
      <c r="AN638" s="2" t="str">
        <f t="shared" si="178"/>
        <v/>
      </c>
      <c r="AO638" s="2" t="str">
        <f t="shared" si="180"/>
        <v/>
      </c>
      <c r="AP638" s="2" t="str">
        <f t="shared" si="168"/>
        <v/>
      </c>
      <c r="AQ638" s="2" t="str">
        <f t="shared" si="179"/>
        <v/>
      </c>
      <c r="AT638" s="2" t="str">
        <f t="shared" si="181"/>
        <v/>
      </c>
      <c r="AU638" s="2" t="str">
        <f t="shared" si="169"/>
        <v/>
      </c>
      <c r="AV638" s="2" t="str">
        <f t="shared" si="170"/>
        <v/>
      </c>
      <c r="AW638" s="2" t="str">
        <f t="shared" si="171"/>
        <v/>
      </c>
      <c r="AX638" s="2" t="str">
        <f t="shared" si="182"/>
        <v/>
      </c>
    </row>
    <row r="639" spans="1:50" x14ac:dyDescent="0.25">
      <c r="A639" s="751">
        <v>631</v>
      </c>
      <c r="B639" s="753"/>
      <c r="C639" s="754"/>
      <c r="D639" s="754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AF639" s="2">
        <f t="shared" si="172"/>
        <v>0</v>
      </c>
      <c r="AG639" s="2" t="str">
        <f t="shared" si="166"/>
        <v/>
      </c>
      <c r="AH639" s="2" t="str">
        <f t="shared" si="167"/>
        <v/>
      </c>
      <c r="AI639" s="2" t="str">
        <f t="shared" si="173"/>
        <v/>
      </c>
      <c r="AJ639" s="2" t="str">
        <f t="shared" si="174"/>
        <v/>
      </c>
      <c r="AK639" s="2" t="e">
        <f t="shared" si="175"/>
        <v>#VALUE!</v>
      </c>
      <c r="AL639" s="2" t="str">
        <f t="shared" si="176"/>
        <v/>
      </c>
      <c r="AM639" s="2" t="str">
        <f t="shared" si="177"/>
        <v/>
      </c>
      <c r="AN639" s="2" t="str">
        <f t="shared" si="178"/>
        <v/>
      </c>
      <c r="AO639" s="2" t="str">
        <f t="shared" si="180"/>
        <v/>
      </c>
      <c r="AP639" s="2" t="str">
        <f t="shared" si="168"/>
        <v/>
      </c>
      <c r="AQ639" s="2" t="str">
        <f t="shared" si="179"/>
        <v/>
      </c>
      <c r="AT639" s="2" t="str">
        <f t="shared" si="181"/>
        <v/>
      </c>
      <c r="AU639" s="2" t="str">
        <f t="shared" si="169"/>
        <v/>
      </c>
      <c r="AV639" s="2" t="str">
        <f t="shared" si="170"/>
        <v/>
      </c>
      <c r="AW639" s="2" t="str">
        <f t="shared" si="171"/>
        <v/>
      </c>
      <c r="AX639" s="2" t="str">
        <f t="shared" si="182"/>
        <v/>
      </c>
    </row>
    <row r="640" spans="1:50" x14ac:dyDescent="0.25">
      <c r="A640" s="751">
        <v>632</v>
      </c>
      <c r="B640" s="753"/>
      <c r="C640" s="754"/>
      <c r="D640" s="754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AF640" s="2">
        <f t="shared" si="172"/>
        <v>0</v>
      </c>
      <c r="AG640" s="2" t="str">
        <f t="shared" si="166"/>
        <v/>
      </c>
      <c r="AH640" s="2" t="str">
        <f t="shared" si="167"/>
        <v/>
      </c>
      <c r="AI640" s="2" t="str">
        <f t="shared" si="173"/>
        <v/>
      </c>
      <c r="AJ640" s="2" t="str">
        <f t="shared" si="174"/>
        <v/>
      </c>
      <c r="AK640" s="2" t="e">
        <f t="shared" si="175"/>
        <v>#VALUE!</v>
      </c>
      <c r="AL640" s="2" t="str">
        <f t="shared" si="176"/>
        <v/>
      </c>
      <c r="AM640" s="2" t="str">
        <f t="shared" si="177"/>
        <v/>
      </c>
      <c r="AN640" s="2" t="str">
        <f t="shared" si="178"/>
        <v/>
      </c>
      <c r="AO640" s="2" t="str">
        <f t="shared" si="180"/>
        <v/>
      </c>
      <c r="AP640" s="2" t="str">
        <f t="shared" si="168"/>
        <v/>
      </c>
      <c r="AQ640" s="2" t="str">
        <f t="shared" si="179"/>
        <v/>
      </c>
      <c r="AT640" s="2" t="str">
        <f t="shared" si="181"/>
        <v/>
      </c>
      <c r="AU640" s="2" t="str">
        <f t="shared" si="169"/>
        <v/>
      </c>
      <c r="AV640" s="2" t="str">
        <f t="shared" si="170"/>
        <v/>
      </c>
      <c r="AW640" s="2" t="str">
        <f t="shared" si="171"/>
        <v/>
      </c>
      <c r="AX640" s="2" t="str">
        <f t="shared" si="182"/>
        <v/>
      </c>
    </row>
    <row r="641" spans="1:50" x14ac:dyDescent="0.25">
      <c r="A641" s="751">
        <v>633</v>
      </c>
      <c r="B641" s="753"/>
      <c r="C641" s="754"/>
      <c r="D641" s="754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AF641" s="2">
        <f t="shared" si="172"/>
        <v>0</v>
      </c>
      <c r="AG641" s="2" t="str">
        <f t="shared" si="166"/>
        <v/>
      </c>
      <c r="AH641" s="2" t="str">
        <f t="shared" si="167"/>
        <v/>
      </c>
      <c r="AI641" s="2" t="str">
        <f t="shared" si="173"/>
        <v/>
      </c>
      <c r="AJ641" s="2" t="str">
        <f t="shared" si="174"/>
        <v/>
      </c>
      <c r="AK641" s="2" t="e">
        <f t="shared" si="175"/>
        <v>#VALUE!</v>
      </c>
      <c r="AL641" s="2" t="str">
        <f t="shared" si="176"/>
        <v/>
      </c>
      <c r="AM641" s="2" t="str">
        <f t="shared" si="177"/>
        <v/>
      </c>
      <c r="AN641" s="2" t="str">
        <f t="shared" si="178"/>
        <v/>
      </c>
      <c r="AO641" s="2" t="str">
        <f t="shared" si="180"/>
        <v/>
      </c>
      <c r="AP641" s="2" t="str">
        <f t="shared" si="168"/>
        <v/>
      </c>
      <c r="AQ641" s="2" t="str">
        <f t="shared" si="179"/>
        <v/>
      </c>
      <c r="AT641" s="2" t="str">
        <f t="shared" si="181"/>
        <v/>
      </c>
      <c r="AU641" s="2" t="str">
        <f t="shared" si="169"/>
        <v/>
      </c>
      <c r="AV641" s="2" t="str">
        <f t="shared" si="170"/>
        <v/>
      </c>
      <c r="AW641" s="2" t="str">
        <f t="shared" si="171"/>
        <v/>
      </c>
      <c r="AX641" s="2" t="str">
        <f t="shared" si="182"/>
        <v/>
      </c>
    </row>
    <row r="642" spans="1:50" x14ac:dyDescent="0.25">
      <c r="A642" s="751">
        <v>634</v>
      </c>
      <c r="B642" s="753"/>
      <c r="C642" s="754"/>
      <c r="D642" s="754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AF642" s="2">
        <f t="shared" si="172"/>
        <v>0</v>
      </c>
      <c r="AG642" s="2" t="str">
        <f t="shared" si="166"/>
        <v/>
      </c>
      <c r="AH642" s="2" t="str">
        <f t="shared" si="167"/>
        <v/>
      </c>
      <c r="AI642" s="2" t="str">
        <f t="shared" si="173"/>
        <v/>
      </c>
      <c r="AJ642" s="2" t="str">
        <f t="shared" si="174"/>
        <v/>
      </c>
      <c r="AK642" s="2" t="e">
        <f t="shared" si="175"/>
        <v>#VALUE!</v>
      </c>
      <c r="AL642" s="2" t="str">
        <f t="shared" si="176"/>
        <v/>
      </c>
      <c r="AM642" s="2" t="str">
        <f t="shared" si="177"/>
        <v/>
      </c>
      <c r="AN642" s="2" t="str">
        <f t="shared" si="178"/>
        <v/>
      </c>
      <c r="AO642" s="2" t="str">
        <f t="shared" si="180"/>
        <v/>
      </c>
      <c r="AP642" s="2" t="str">
        <f t="shared" si="168"/>
        <v/>
      </c>
      <c r="AQ642" s="2" t="str">
        <f t="shared" si="179"/>
        <v/>
      </c>
      <c r="AT642" s="2" t="str">
        <f t="shared" si="181"/>
        <v/>
      </c>
      <c r="AU642" s="2" t="str">
        <f t="shared" si="169"/>
        <v/>
      </c>
      <c r="AV642" s="2" t="str">
        <f t="shared" si="170"/>
        <v/>
      </c>
      <c r="AW642" s="2" t="str">
        <f t="shared" si="171"/>
        <v/>
      </c>
      <c r="AX642" s="2" t="str">
        <f t="shared" si="182"/>
        <v/>
      </c>
    </row>
    <row r="643" spans="1:50" x14ac:dyDescent="0.25">
      <c r="A643" s="751">
        <v>635</v>
      </c>
      <c r="B643" s="753"/>
      <c r="C643" s="754"/>
      <c r="D643" s="754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AF643" s="2">
        <f t="shared" si="172"/>
        <v>0</v>
      </c>
      <c r="AG643" s="2" t="str">
        <f t="shared" si="166"/>
        <v/>
      </c>
      <c r="AH643" s="2" t="str">
        <f t="shared" si="167"/>
        <v/>
      </c>
      <c r="AI643" s="2" t="str">
        <f t="shared" si="173"/>
        <v/>
      </c>
      <c r="AJ643" s="2" t="str">
        <f t="shared" si="174"/>
        <v/>
      </c>
      <c r="AK643" s="2" t="e">
        <f t="shared" si="175"/>
        <v>#VALUE!</v>
      </c>
      <c r="AL643" s="2" t="str">
        <f t="shared" si="176"/>
        <v/>
      </c>
      <c r="AM643" s="2" t="str">
        <f t="shared" si="177"/>
        <v/>
      </c>
      <c r="AN643" s="2" t="str">
        <f t="shared" si="178"/>
        <v/>
      </c>
      <c r="AO643" s="2" t="str">
        <f t="shared" si="180"/>
        <v/>
      </c>
      <c r="AP643" s="2" t="str">
        <f t="shared" si="168"/>
        <v/>
      </c>
      <c r="AQ643" s="2" t="str">
        <f t="shared" si="179"/>
        <v/>
      </c>
      <c r="AT643" s="2" t="str">
        <f t="shared" si="181"/>
        <v/>
      </c>
      <c r="AU643" s="2" t="str">
        <f t="shared" si="169"/>
        <v/>
      </c>
      <c r="AV643" s="2" t="str">
        <f t="shared" si="170"/>
        <v/>
      </c>
      <c r="AW643" s="2" t="str">
        <f t="shared" si="171"/>
        <v/>
      </c>
      <c r="AX643" s="2" t="str">
        <f t="shared" si="182"/>
        <v/>
      </c>
    </row>
    <row r="644" spans="1:50" x14ac:dyDescent="0.25">
      <c r="A644" s="751">
        <v>636</v>
      </c>
      <c r="B644" s="753"/>
      <c r="C644" s="754"/>
      <c r="D644" s="754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AF644" s="2">
        <f t="shared" si="172"/>
        <v>0</v>
      </c>
      <c r="AG644" s="2" t="str">
        <f t="shared" si="166"/>
        <v/>
      </c>
      <c r="AH644" s="2" t="str">
        <f t="shared" si="167"/>
        <v/>
      </c>
      <c r="AI644" s="2" t="str">
        <f t="shared" si="173"/>
        <v/>
      </c>
      <c r="AJ644" s="2" t="str">
        <f t="shared" si="174"/>
        <v/>
      </c>
      <c r="AK644" s="2" t="e">
        <f t="shared" si="175"/>
        <v>#VALUE!</v>
      </c>
      <c r="AL644" s="2" t="str">
        <f t="shared" si="176"/>
        <v/>
      </c>
      <c r="AM644" s="2" t="str">
        <f t="shared" si="177"/>
        <v/>
      </c>
      <c r="AN644" s="2" t="str">
        <f t="shared" si="178"/>
        <v/>
      </c>
      <c r="AO644" s="2" t="str">
        <f t="shared" si="180"/>
        <v/>
      </c>
      <c r="AP644" s="2" t="str">
        <f t="shared" si="168"/>
        <v/>
      </c>
      <c r="AQ644" s="2" t="str">
        <f t="shared" si="179"/>
        <v/>
      </c>
      <c r="AT644" s="2" t="str">
        <f t="shared" si="181"/>
        <v/>
      </c>
      <c r="AU644" s="2" t="str">
        <f t="shared" si="169"/>
        <v/>
      </c>
      <c r="AV644" s="2" t="str">
        <f t="shared" si="170"/>
        <v/>
      </c>
      <c r="AW644" s="2" t="str">
        <f t="shared" si="171"/>
        <v/>
      </c>
      <c r="AX644" s="2" t="str">
        <f t="shared" si="182"/>
        <v/>
      </c>
    </row>
    <row r="645" spans="1:50" x14ac:dyDescent="0.25">
      <c r="A645" s="751">
        <v>637</v>
      </c>
      <c r="B645" s="753"/>
      <c r="C645" s="754"/>
      <c r="D645" s="754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AF645" s="2">
        <f t="shared" si="172"/>
        <v>0</v>
      </c>
      <c r="AG645" s="2" t="str">
        <f t="shared" si="166"/>
        <v/>
      </c>
      <c r="AH645" s="2" t="str">
        <f t="shared" si="167"/>
        <v/>
      </c>
      <c r="AI645" s="2" t="str">
        <f t="shared" si="173"/>
        <v/>
      </c>
      <c r="AJ645" s="2" t="str">
        <f t="shared" si="174"/>
        <v/>
      </c>
      <c r="AK645" s="2" t="e">
        <f t="shared" si="175"/>
        <v>#VALUE!</v>
      </c>
      <c r="AL645" s="2" t="str">
        <f t="shared" si="176"/>
        <v/>
      </c>
      <c r="AM645" s="2" t="str">
        <f t="shared" si="177"/>
        <v/>
      </c>
      <c r="AN645" s="2" t="str">
        <f t="shared" si="178"/>
        <v/>
      </c>
      <c r="AO645" s="2" t="str">
        <f t="shared" si="180"/>
        <v/>
      </c>
      <c r="AP645" s="2" t="str">
        <f t="shared" si="168"/>
        <v/>
      </c>
      <c r="AQ645" s="2" t="str">
        <f t="shared" si="179"/>
        <v/>
      </c>
      <c r="AT645" s="2" t="str">
        <f t="shared" si="181"/>
        <v/>
      </c>
      <c r="AU645" s="2" t="str">
        <f t="shared" si="169"/>
        <v/>
      </c>
      <c r="AV645" s="2" t="str">
        <f t="shared" si="170"/>
        <v/>
      </c>
      <c r="AW645" s="2" t="str">
        <f t="shared" si="171"/>
        <v/>
      </c>
      <c r="AX645" s="2" t="str">
        <f t="shared" si="182"/>
        <v/>
      </c>
    </row>
    <row r="646" spans="1:50" x14ac:dyDescent="0.25">
      <c r="A646" s="751">
        <v>638</v>
      </c>
      <c r="B646" s="753"/>
      <c r="C646" s="754"/>
      <c r="D646" s="754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AF646" s="2">
        <f t="shared" si="172"/>
        <v>0</v>
      </c>
      <c r="AG646" s="2" t="str">
        <f t="shared" si="166"/>
        <v/>
      </c>
      <c r="AH646" s="2" t="str">
        <f t="shared" si="167"/>
        <v/>
      </c>
      <c r="AI646" s="2" t="str">
        <f t="shared" si="173"/>
        <v/>
      </c>
      <c r="AJ646" s="2" t="str">
        <f t="shared" si="174"/>
        <v/>
      </c>
      <c r="AK646" s="2" t="e">
        <f t="shared" si="175"/>
        <v>#VALUE!</v>
      </c>
      <c r="AL646" s="2" t="str">
        <f t="shared" si="176"/>
        <v/>
      </c>
      <c r="AM646" s="2" t="str">
        <f t="shared" si="177"/>
        <v/>
      </c>
      <c r="AN646" s="2" t="str">
        <f t="shared" si="178"/>
        <v/>
      </c>
      <c r="AO646" s="2" t="str">
        <f t="shared" si="180"/>
        <v/>
      </c>
      <c r="AP646" s="2" t="str">
        <f t="shared" si="168"/>
        <v/>
      </c>
      <c r="AQ646" s="2" t="str">
        <f t="shared" si="179"/>
        <v/>
      </c>
      <c r="AT646" s="2" t="str">
        <f t="shared" si="181"/>
        <v/>
      </c>
      <c r="AU646" s="2" t="str">
        <f t="shared" si="169"/>
        <v/>
      </c>
      <c r="AV646" s="2" t="str">
        <f t="shared" si="170"/>
        <v/>
      </c>
      <c r="AW646" s="2" t="str">
        <f t="shared" si="171"/>
        <v/>
      </c>
      <c r="AX646" s="2" t="str">
        <f t="shared" si="182"/>
        <v/>
      </c>
    </row>
    <row r="647" spans="1:50" x14ac:dyDescent="0.25">
      <c r="A647" s="751">
        <v>639</v>
      </c>
      <c r="B647" s="753"/>
      <c r="C647" s="754"/>
      <c r="D647" s="754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AF647" s="2">
        <f t="shared" si="172"/>
        <v>0</v>
      </c>
      <c r="AG647" s="2" t="str">
        <f t="shared" si="166"/>
        <v/>
      </c>
      <c r="AH647" s="2" t="str">
        <f t="shared" si="167"/>
        <v/>
      </c>
      <c r="AI647" s="2" t="str">
        <f t="shared" si="173"/>
        <v/>
      </c>
      <c r="AJ647" s="2" t="str">
        <f t="shared" si="174"/>
        <v/>
      </c>
      <c r="AK647" s="2" t="e">
        <f t="shared" si="175"/>
        <v>#VALUE!</v>
      </c>
      <c r="AL647" s="2" t="str">
        <f t="shared" si="176"/>
        <v/>
      </c>
      <c r="AM647" s="2" t="str">
        <f t="shared" si="177"/>
        <v/>
      </c>
      <c r="AN647" s="2" t="str">
        <f t="shared" si="178"/>
        <v/>
      </c>
      <c r="AO647" s="2" t="str">
        <f t="shared" si="180"/>
        <v/>
      </c>
      <c r="AP647" s="2" t="str">
        <f t="shared" si="168"/>
        <v/>
      </c>
      <c r="AQ647" s="2" t="str">
        <f t="shared" si="179"/>
        <v/>
      </c>
      <c r="AT647" s="2" t="str">
        <f t="shared" si="181"/>
        <v/>
      </c>
      <c r="AU647" s="2" t="str">
        <f t="shared" si="169"/>
        <v/>
      </c>
      <c r="AV647" s="2" t="str">
        <f t="shared" si="170"/>
        <v/>
      </c>
      <c r="AW647" s="2" t="str">
        <f t="shared" si="171"/>
        <v/>
      </c>
      <c r="AX647" s="2" t="str">
        <f t="shared" si="182"/>
        <v/>
      </c>
    </row>
    <row r="648" spans="1:50" x14ac:dyDescent="0.25">
      <c r="A648" s="751">
        <v>640</v>
      </c>
      <c r="B648" s="753"/>
      <c r="C648" s="754"/>
      <c r="D648" s="754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AF648" s="2">
        <f t="shared" si="172"/>
        <v>0</v>
      </c>
      <c r="AG648" s="2" t="str">
        <f t="shared" si="166"/>
        <v/>
      </c>
      <c r="AH648" s="2" t="str">
        <f t="shared" si="167"/>
        <v/>
      </c>
      <c r="AI648" s="2" t="str">
        <f t="shared" si="173"/>
        <v/>
      </c>
      <c r="AJ648" s="2" t="str">
        <f t="shared" si="174"/>
        <v/>
      </c>
      <c r="AK648" s="2" t="e">
        <f t="shared" si="175"/>
        <v>#VALUE!</v>
      </c>
      <c r="AL648" s="2" t="str">
        <f t="shared" si="176"/>
        <v/>
      </c>
      <c r="AM648" s="2" t="str">
        <f t="shared" si="177"/>
        <v/>
      </c>
      <c r="AN648" s="2" t="str">
        <f t="shared" si="178"/>
        <v/>
      </c>
      <c r="AO648" s="2" t="str">
        <f t="shared" si="180"/>
        <v/>
      </c>
      <c r="AP648" s="2" t="str">
        <f t="shared" si="168"/>
        <v/>
      </c>
      <c r="AQ648" s="2" t="str">
        <f t="shared" si="179"/>
        <v/>
      </c>
      <c r="AT648" s="2" t="str">
        <f t="shared" si="181"/>
        <v/>
      </c>
      <c r="AU648" s="2" t="str">
        <f t="shared" si="169"/>
        <v/>
      </c>
      <c r="AV648" s="2" t="str">
        <f t="shared" si="170"/>
        <v/>
      </c>
      <c r="AW648" s="2" t="str">
        <f t="shared" si="171"/>
        <v/>
      </c>
      <c r="AX648" s="2" t="str">
        <f t="shared" si="182"/>
        <v/>
      </c>
    </row>
    <row r="649" spans="1:50" x14ac:dyDescent="0.25">
      <c r="A649" s="751">
        <v>641</v>
      </c>
      <c r="B649" s="753"/>
      <c r="C649" s="754"/>
      <c r="D649" s="754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AF649" s="2">
        <f t="shared" si="172"/>
        <v>0</v>
      </c>
      <c r="AG649" s="2" t="str">
        <f t="shared" ref="AG649:AG712" si="183">IF(AND(B649&lt;&gt;"",C649&lt;&gt;"",D649&lt;&gt;""),_xlfn.RANK.AVG(C649,C:C,1),"")</f>
        <v/>
      </c>
      <c r="AH649" s="2" t="str">
        <f t="shared" ref="AH649:AH712" si="184">IF(AND(B649&lt;&gt;"",C649&lt;&gt;"",D649&lt;&gt;""),_xlfn.RANK.AVG(D649,D:D,1),"")</f>
        <v/>
      </c>
      <c r="AI649" s="2" t="str">
        <f t="shared" si="173"/>
        <v/>
      </c>
      <c r="AJ649" s="2" t="str">
        <f t="shared" si="174"/>
        <v/>
      </c>
      <c r="AK649" s="2" t="e">
        <f t="shared" si="175"/>
        <v>#VALUE!</v>
      </c>
      <c r="AL649" s="2" t="str">
        <f t="shared" si="176"/>
        <v/>
      </c>
      <c r="AM649" s="2" t="str">
        <f t="shared" si="177"/>
        <v/>
      </c>
      <c r="AN649" s="2" t="str">
        <f t="shared" si="178"/>
        <v/>
      </c>
      <c r="AO649" s="2" t="str">
        <f t="shared" si="180"/>
        <v/>
      </c>
      <c r="AP649" s="2" t="str">
        <f t="shared" ref="AP649:AP712" si="185">IF(AO649="","",_xlfn.RANK.AVG(AO649,AO:AO,1))</f>
        <v/>
      </c>
      <c r="AQ649" s="2" t="str">
        <f t="shared" si="179"/>
        <v/>
      </c>
      <c r="AT649" s="2" t="str">
        <f t="shared" si="181"/>
        <v/>
      </c>
      <c r="AU649" s="2" t="str">
        <f t="shared" ref="AU649:AU712" si="186">IF(B649=2,D649,"")</f>
        <v/>
      </c>
      <c r="AV649" s="2" t="str">
        <f t="shared" ref="AV649:AV712" si="187">IF(AND(B649&lt;&gt;"",AT649&lt;&gt;"",AU649&lt;&gt;""),AU649-AT649,"")</f>
        <v/>
      </c>
      <c r="AW649" s="2" t="str">
        <f t="shared" ref="AW649:AW712" si="188">IF(AV649="","",IF(AV649=0,"",ABS(AV649)))</f>
        <v/>
      </c>
      <c r="AX649" s="2" t="str">
        <f t="shared" si="182"/>
        <v/>
      </c>
    </row>
    <row r="650" spans="1:50" x14ac:dyDescent="0.25">
      <c r="A650" s="751">
        <v>642</v>
      </c>
      <c r="B650" s="753"/>
      <c r="C650" s="754"/>
      <c r="D650" s="754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AF650" s="2">
        <f t="shared" ref="AF650:AF713" si="189">C650-D650</f>
        <v>0</v>
      </c>
      <c r="AG650" s="2" t="str">
        <f t="shared" si="183"/>
        <v/>
      </c>
      <c r="AH650" s="2" t="str">
        <f t="shared" si="184"/>
        <v/>
      </c>
      <c r="AI650" s="2" t="str">
        <f t="shared" ref="AI650:AI713" si="190">IF(AND(AG650&lt;&gt;"",AH650&lt;&gt;""),D650-C650,"")</f>
        <v/>
      </c>
      <c r="AJ650" s="2" t="str">
        <f t="shared" ref="AJ650:AJ713" si="191">IF(OR(B650&lt;&gt;"",C650&lt;&gt;"",D650&lt;&gt;""),D650-C650,"")</f>
        <v/>
      </c>
      <c r="AK650" s="2" t="e">
        <f t="shared" ref="AK650:AK713" si="192">_xlfn.RANK.AVG(AJ650,AJ:AJ,1)</f>
        <v>#VALUE!</v>
      </c>
      <c r="AL650" s="2" t="str">
        <f t="shared" ref="AL650:AL713" si="193">IF(B650=1,C650,"")</f>
        <v/>
      </c>
      <c r="AM650" s="2" t="str">
        <f t="shared" ref="AM650:AM713" si="194">IF(B650=1,D650,"")</f>
        <v/>
      </c>
      <c r="AN650" s="2" t="str">
        <f t="shared" ref="AN650:AN713" si="195">IF(AND(B650&lt;&gt;"",AL650&lt;&gt;"",AM650&lt;&gt;""),AM650-AL650,"")</f>
        <v/>
      </c>
      <c r="AO650" s="2" t="str">
        <f t="shared" si="180"/>
        <v/>
      </c>
      <c r="AP650" s="2" t="str">
        <f t="shared" si="185"/>
        <v/>
      </c>
      <c r="AQ650" s="2" t="str">
        <f t="shared" ref="AQ650:AQ713" si="196">IF(AN650=0,0,IF(AN650&lt;0,-AP650,IF(AN650&gt;0,AP650,"")))</f>
        <v/>
      </c>
      <c r="AT650" s="2" t="str">
        <f t="shared" si="181"/>
        <v/>
      </c>
      <c r="AU650" s="2" t="str">
        <f t="shared" si="186"/>
        <v/>
      </c>
      <c r="AV650" s="2" t="str">
        <f t="shared" si="187"/>
        <v/>
      </c>
      <c r="AW650" s="2" t="str">
        <f t="shared" si="188"/>
        <v/>
      </c>
      <c r="AX650" s="2" t="str">
        <f t="shared" si="182"/>
        <v/>
      </c>
    </row>
    <row r="651" spans="1:50" x14ac:dyDescent="0.25">
      <c r="A651" s="751">
        <v>643</v>
      </c>
      <c r="B651" s="753"/>
      <c r="C651" s="754"/>
      <c r="D651" s="754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AF651" s="2">
        <f t="shared" si="189"/>
        <v>0</v>
      </c>
      <c r="AG651" s="2" t="str">
        <f t="shared" si="183"/>
        <v/>
      </c>
      <c r="AH651" s="2" t="str">
        <f t="shared" si="184"/>
        <v/>
      </c>
      <c r="AI651" s="2" t="str">
        <f t="shared" si="190"/>
        <v/>
      </c>
      <c r="AJ651" s="2" t="str">
        <f t="shared" si="191"/>
        <v/>
      </c>
      <c r="AK651" s="2" t="e">
        <f t="shared" si="192"/>
        <v>#VALUE!</v>
      </c>
      <c r="AL651" s="2" t="str">
        <f t="shared" si="193"/>
        <v/>
      </c>
      <c r="AM651" s="2" t="str">
        <f t="shared" si="194"/>
        <v/>
      </c>
      <c r="AN651" s="2" t="str">
        <f t="shared" si="195"/>
        <v/>
      </c>
      <c r="AO651" s="2" t="str">
        <f t="shared" ref="AO651:AO714" si="197">IF(AN651="","",IF(AN651=0,"",ABS(AN651)))</f>
        <v/>
      </c>
      <c r="AP651" s="2" t="str">
        <f t="shared" si="185"/>
        <v/>
      </c>
      <c r="AQ651" s="2" t="str">
        <f t="shared" si="196"/>
        <v/>
      </c>
      <c r="AT651" s="2" t="str">
        <f t="shared" si="181"/>
        <v/>
      </c>
      <c r="AU651" s="2" t="str">
        <f t="shared" si="186"/>
        <v/>
      </c>
      <c r="AV651" s="2" t="str">
        <f t="shared" si="187"/>
        <v/>
      </c>
      <c r="AW651" s="2" t="str">
        <f t="shared" si="188"/>
        <v/>
      </c>
      <c r="AX651" s="2" t="str">
        <f t="shared" si="182"/>
        <v/>
      </c>
    </row>
    <row r="652" spans="1:50" x14ac:dyDescent="0.25">
      <c r="A652" s="751">
        <v>644</v>
      </c>
      <c r="B652" s="753"/>
      <c r="C652" s="754"/>
      <c r="D652" s="754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AF652" s="2">
        <f t="shared" si="189"/>
        <v>0</v>
      </c>
      <c r="AG652" s="2" t="str">
        <f t="shared" si="183"/>
        <v/>
      </c>
      <c r="AH652" s="2" t="str">
        <f t="shared" si="184"/>
        <v/>
      </c>
      <c r="AI652" s="2" t="str">
        <f t="shared" si="190"/>
        <v/>
      </c>
      <c r="AJ652" s="2" t="str">
        <f t="shared" si="191"/>
        <v/>
      </c>
      <c r="AK652" s="2" t="e">
        <f t="shared" si="192"/>
        <v>#VALUE!</v>
      </c>
      <c r="AL652" s="2" t="str">
        <f t="shared" si="193"/>
        <v/>
      </c>
      <c r="AM652" s="2" t="str">
        <f t="shared" si="194"/>
        <v/>
      </c>
      <c r="AN652" s="2" t="str">
        <f t="shared" si="195"/>
        <v/>
      </c>
      <c r="AO652" s="2" t="str">
        <f t="shared" si="197"/>
        <v/>
      </c>
      <c r="AP652" s="2" t="str">
        <f t="shared" si="185"/>
        <v/>
      </c>
      <c r="AQ652" s="2" t="str">
        <f t="shared" si="196"/>
        <v/>
      </c>
      <c r="AT652" s="2" t="str">
        <f t="shared" si="181"/>
        <v/>
      </c>
      <c r="AU652" s="2" t="str">
        <f t="shared" si="186"/>
        <v/>
      </c>
      <c r="AV652" s="2" t="str">
        <f t="shared" si="187"/>
        <v/>
      </c>
      <c r="AW652" s="2" t="str">
        <f t="shared" si="188"/>
        <v/>
      </c>
      <c r="AX652" s="2" t="str">
        <f t="shared" si="182"/>
        <v/>
      </c>
    </row>
    <row r="653" spans="1:50" x14ac:dyDescent="0.25">
      <c r="A653" s="751">
        <v>645</v>
      </c>
      <c r="B653" s="753"/>
      <c r="C653" s="754"/>
      <c r="D653" s="754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AF653" s="2">
        <f t="shared" si="189"/>
        <v>0</v>
      </c>
      <c r="AG653" s="2" t="str">
        <f t="shared" si="183"/>
        <v/>
      </c>
      <c r="AH653" s="2" t="str">
        <f t="shared" si="184"/>
        <v/>
      </c>
      <c r="AI653" s="2" t="str">
        <f t="shared" si="190"/>
        <v/>
      </c>
      <c r="AJ653" s="2" t="str">
        <f t="shared" si="191"/>
        <v/>
      </c>
      <c r="AK653" s="2" t="e">
        <f t="shared" si="192"/>
        <v>#VALUE!</v>
      </c>
      <c r="AL653" s="2" t="str">
        <f t="shared" si="193"/>
        <v/>
      </c>
      <c r="AM653" s="2" t="str">
        <f t="shared" si="194"/>
        <v/>
      </c>
      <c r="AN653" s="2" t="str">
        <f t="shared" si="195"/>
        <v/>
      </c>
      <c r="AO653" s="2" t="str">
        <f t="shared" si="197"/>
        <v/>
      </c>
      <c r="AP653" s="2" t="str">
        <f t="shared" si="185"/>
        <v/>
      </c>
      <c r="AQ653" s="2" t="str">
        <f t="shared" si="196"/>
        <v/>
      </c>
      <c r="AT653" s="2" t="str">
        <f t="shared" si="181"/>
        <v/>
      </c>
      <c r="AU653" s="2" t="str">
        <f t="shared" si="186"/>
        <v/>
      </c>
      <c r="AV653" s="2" t="str">
        <f t="shared" si="187"/>
        <v/>
      </c>
      <c r="AW653" s="2" t="str">
        <f t="shared" si="188"/>
        <v/>
      </c>
      <c r="AX653" s="2" t="str">
        <f t="shared" si="182"/>
        <v/>
      </c>
    </row>
    <row r="654" spans="1:50" x14ac:dyDescent="0.25">
      <c r="A654" s="751">
        <v>646</v>
      </c>
      <c r="B654" s="753"/>
      <c r="C654" s="754"/>
      <c r="D654" s="754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AF654" s="2">
        <f t="shared" si="189"/>
        <v>0</v>
      </c>
      <c r="AG654" s="2" t="str">
        <f t="shared" si="183"/>
        <v/>
      </c>
      <c r="AH654" s="2" t="str">
        <f t="shared" si="184"/>
        <v/>
      </c>
      <c r="AI654" s="2" t="str">
        <f t="shared" si="190"/>
        <v/>
      </c>
      <c r="AJ654" s="2" t="str">
        <f t="shared" si="191"/>
        <v/>
      </c>
      <c r="AK654" s="2" t="e">
        <f t="shared" si="192"/>
        <v>#VALUE!</v>
      </c>
      <c r="AL654" s="2" t="str">
        <f t="shared" si="193"/>
        <v/>
      </c>
      <c r="AM654" s="2" t="str">
        <f t="shared" si="194"/>
        <v/>
      </c>
      <c r="AN654" s="2" t="str">
        <f t="shared" si="195"/>
        <v/>
      </c>
      <c r="AO654" s="2" t="str">
        <f t="shared" si="197"/>
        <v/>
      </c>
      <c r="AP654" s="2" t="str">
        <f t="shared" si="185"/>
        <v/>
      </c>
      <c r="AQ654" s="2" t="str">
        <f t="shared" si="196"/>
        <v/>
      </c>
      <c r="AT654" s="2" t="str">
        <f t="shared" si="181"/>
        <v/>
      </c>
      <c r="AU654" s="2" t="str">
        <f t="shared" si="186"/>
        <v/>
      </c>
      <c r="AV654" s="2" t="str">
        <f t="shared" si="187"/>
        <v/>
      </c>
      <c r="AW654" s="2" t="str">
        <f t="shared" si="188"/>
        <v/>
      </c>
      <c r="AX654" s="2" t="str">
        <f t="shared" si="182"/>
        <v/>
      </c>
    </row>
    <row r="655" spans="1:50" x14ac:dyDescent="0.25">
      <c r="A655" s="751">
        <v>647</v>
      </c>
      <c r="B655" s="753"/>
      <c r="C655" s="754"/>
      <c r="D655" s="754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AF655" s="2">
        <f t="shared" si="189"/>
        <v>0</v>
      </c>
      <c r="AG655" s="2" t="str">
        <f t="shared" si="183"/>
        <v/>
      </c>
      <c r="AH655" s="2" t="str">
        <f t="shared" si="184"/>
        <v/>
      </c>
      <c r="AI655" s="2" t="str">
        <f t="shared" si="190"/>
        <v/>
      </c>
      <c r="AJ655" s="2" t="str">
        <f t="shared" si="191"/>
        <v/>
      </c>
      <c r="AK655" s="2" t="e">
        <f t="shared" si="192"/>
        <v>#VALUE!</v>
      </c>
      <c r="AL655" s="2" t="str">
        <f t="shared" si="193"/>
        <v/>
      </c>
      <c r="AM655" s="2" t="str">
        <f t="shared" si="194"/>
        <v/>
      </c>
      <c r="AN655" s="2" t="str">
        <f t="shared" si="195"/>
        <v/>
      </c>
      <c r="AO655" s="2" t="str">
        <f t="shared" si="197"/>
        <v/>
      </c>
      <c r="AP655" s="2" t="str">
        <f t="shared" si="185"/>
        <v/>
      </c>
      <c r="AQ655" s="2" t="str">
        <f t="shared" si="196"/>
        <v/>
      </c>
      <c r="AT655" s="2" t="str">
        <f t="shared" si="181"/>
        <v/>
      </c>
      <c r="AU655" s="2" t="str">
        <f t="shared" si="186"/>
        <v/>
      </c>
      <c r="AV655" s="2" t="str">
        <f t="shared" si="187"/>
        <v/>
      </c>
      <c r="AW655" s="2" t="str">
        <f t="shared" si="188"/>
        <v/>
      </c>
      <c r="AX655" s="2" t="str">
        <f t="shared" si="182"/>
        <v/>
      </c>
    </row>
    <row r="656" spans="1:50" x14ac:dyDescent="0.25">
      <c r="A656" s="751">
        <v>648</v>
      </c>
      <c r="B656" s="753"/>
      <c r="C656" s="754"/>
      <c r="D656" s="754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AF656" s="2">
        <f t="shared" si="189"/>
        <v>0</v>
      </c>
      <c r="AG656" s="2" t="str">
        <f t="shared" si="183"/>
        <v/>
      </c>
      <c r="AH656" s="2" t="str">
        <f t="shared" si="184"/>
        <v/>
      </c>
      <c r="AI656" s="2" t="str">
        <f t="shared" si="190"/>
        <v/>
      </c>
      <c r="AJ656" s="2" t="str">
        <f t="shared" si="191"/>
        <v/>
      </c>
      <c r="AK656" s="2" t="e">
        <f t="shared" si="192"/>
        <v>#VALUE!</v>
      </c>
      <c r="AL656" s="2" t="str">
        <f t="shared" si="193"/>
        <v/>
      </c>
      <c r="AM656" s="2" t="str">
        <f t="shared" si="194"/>
        <v/>
      </c>
      <c r="AN656" s="2" t="str">
        <f t="shared" si="195"/>
        <v/>
      </c>
      <c r="AO656" s="2" t="str">
        <f t="shared" si="197"/>
        <v/>
      </c>
      <c r="AP656" s="2" t="str">
        <f t="shared" si="185"/>
        <v/>
      </c>
      <c r="AQ656" s="2" t="str">
        <f t="shared" si="196"/>
        <v/>
      </c>
      <c r="AT656" s="2" t="str">
        <f t="shared" si="181"/>
        <v/>
      </c>
      <c r="AU656" s="2" t="str">
        <f t="shared" si="186"/>
        <v/>
      </c>
      <c r="AV656" s="2" t="str">
        <f t="shared" si="187"/>
        <v/>
      </c>
      <c r="AW656" s="2" t="str">
        <f t="shared" si="188"/>
        <v/>
      </c>
      <c r="AX656" s="2" t="str">
        <f t="shared" si="182"/>
        <v/>
      </c>
    </row>
    <row r="657" spans="1:50" x14ac:dyDescent="0.25">
      <c r="A657" s="751">
        <v>649</v>
      </c>
      <c r="B657" s="753"/>
      <c r="C657" s="754"/>
      <c r="D657" s="754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AF657" s="2">
        <f t="shared" si="189"/>
        <v>0</v>
      </c>
      <c r="AG657" s="2" t="str">
        <f t="shared" si="183"/>
        <v/>
      </c>
      <c r="AH657" s="2" t="str">
        <f t="shared" si="184"/>
        <v/>
      </c>
      <c r="AI657" s="2" t="str">
        <f t="shared" si="190"/>
        <v/>
      </c>
      <c r="AJ657" s="2" t="str">
        <f t="shared" si="191"/>
        <v/>
      </c>
      <c r="AK657" s="2" t="e">
        <f t="shared" si="192"/>
        <v>#VALUE!</v>
      </c>
      <c r="AL657" s="2" t="str">
        <f t="shared" si="193"/>
        <v/>
      </c>
      <c r="AM657" s="2" t="str">
        <f t="shared" si="194"/>
        <v/>
      </c>
      <c r="AN657" s="2" t="str">
        <f t="shared" si="195"/>
        <v/>
      </c>
      <c r="AO657" s="2" t="str">
        <f t="shared" si="197"/>
        <v/>
      </c>
      <c r="AP657" s="2" t="str">
        <f t="shared" si="185"/>
        <v/>
      </c>
      <c r="AQ657" s="2" t="str">
        <f t="shared" si="196"/>
        <v/>
      </c>
      <c r="AT657" s="2" t="str">
        <f t="shared" si="181"/>
        <v/>
      </c>
      <c r="AU657" s="2" t="str">
        <f t="shared" si="186"/>
        <v/>
      </c>
      <c r="AV657" s="2" t="str">
        <f t="shared" si="187"/>
        <v/>
      </c>
      <c r="AW657" s="2" t="str">
        <f t="shared" si="188"/>
        <v/>
      </c>
      <c r="AX657" s="2" t="str">
        <f t="shared" si="182"/>
        <v/>
      </c>
    </row>
    <row r="658" spans="1:50" x14ac:dyDescent="0.25">
      <c r="A658" s="751">
        <v>650</v>
      </c>
      <c r="B658" s="753"/>
      <c r="C658" s="754"/>
      <c r="D658" s="754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AF658" s="2">
        <f t="shared" si="189"/>
        <v>0</v>
      </c>
      <c r="AG658" s="2" t="str">
        <f t="shared" si="183"/>
        <v/>
      </c>
      <c r="AH658" s="2" t="str">
        <f t="shared" si="184"/>
        <v/>
      </c>
      <c r="AI658" s="2" t="str">
        <f t="shared" si="190"/>
        <v/>
      </c>
      <c r="AJ658" s="2" t="str">
        <f t="shared" si="191"/>
        <v/>
      </c>
      <c r="AK658" s="2" t="e">
        <f t="shared" si="192"/>
        <v>#VALUE!</v>
      </c>
      <c r="AL658" s="2" t="str">
        <f t="shared" si="193"/>
        <v/>
      </c>
      <c r="AM658" s="2" t="str">
        <f t="shared" si="194"/>
        <v/>
      </c>
      <c r="AN658" s="2" t="str">
        <f t="shared" si="195"/>
        <v/>
      </c>
      <c r="AO658" s="2" t="str">
        <f t="shared" si="197"/>
        <v/>
      </c>
      <c r="AP658" s="2" t="str">
        <f t="shared" si="185"/>
        <v/>
      </c>
      <c r="AQ658" s="2" t="str">
        <f t="shared" si="196"/>
        <v/>
      </c>
      <c r="AT658" s="2" t="str">
        <f t="shared" si="181"/>
        <v/>
      </c>
      <c r="AU658" s="2" t="str">
        <f t="shared" si="186"/>
        <v/>
      </c>
      <c r="AV658" s="2" t="str">
        <f t="shared" si="187"/>
        <v/>
      </c>
      <c r="AW658" s="2" t="str">
        <f t="shared" si="188"/>
        <v/>
      </c>
      <c r="AX658" s="2" t="str">
        <f t="shared" si="182"/>
        <v/>
      </c>
    </row>
    <row r="659" spans="1:50" x14ac:dyDescent="0.25">
      <c r="A659" s="751">
        <v>651</v>
      </c>
      <c r="B659" s="753"/>
      <c r="C659" s="754"/>
      <c r="D659" s="754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AF659" s="2">
        <f t="shared" si="189"/>
        <v>0</v>
      </c>
      <c r="AG659" s="2" t="str">
        <f t="shared" si="183"/>
        <v/>
      </c>
      <c r="AH659" s="2" t="str">
        <f t="shared" si="184"/>
        <v/>
      </c>
      <c r="AI659" s="2" t="str">
        <f t="shared" si="190"/>
        <v/>
      </c>
      <c r="AJ659" s="2" t="str">
        <f t="shared" si="191"/>
        <v/>
      </c>
      <c r="AK659" s="2" t="e">
        <f t="shared" si="192"/>
        <v>#VALUE!</v>
      </c>
      <c r="AL659" s="2" t="str">
        <f t="shared" si="193"/>
        <v/>
      </c>
      <c r="AM659" s="2" t="str">
        <f t="shared" si="194"/>
        <v/>
      </c>
      <c r="AN659" s="2" t="str">
        <f t="shared" si="195"/>
        <v/>
      </c>
      <c r="AO659" s="2" t="str">
        <f t="shared" si="197"/>
        <v/>
      </c>
      <c r="AP659" s="2" t="str">
        <f t="shared" si="185"/>
        <v/>
      </c>
      <c r="AQ659" s="2" t="str">
        <f t="shared" si="196"/>
        <v/>
      </c>
      <c r="AT659" s="2" t="str">
        <f t="shared" si="181"/>
        <v/>
      </c>
      <c r="AU659" s="2" t="str">
        <f t="shared" si="186"/>
        <v/>
      </c>
      <c r="AV659" s="2" t="str">
        <f t="shared" si="187"/>
        <v/>
      </c>
      <c r="AW659" s="2" t="str">
        <f t="shared" si="188"/>
        <v/>
      </c>
      <c r="AX659" s="2" t="str">
        <f t="shared" si="182"/>
        <v/>
      </c>
    </row>
    <row r="660" spans="1:50" x14ac:dyDescent="0.25">
      <c r="A660" s="751">
        <v>652</v>
      </c>
      <c r="B660" s="753"/>
      <c r="C660" s="754"/>
      <c r="D660" s="754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AF660" s="2">
        <f t="shared" si="189"/>
        <v>0</v>
      </c>
      <c r="AG660" s="2" t="str">
        <f t="shared" si="183"/>
        <v/>
      </c>
      <c r="AH660" s="2" t="str">
        <f t="shared" si="184"/>
        <v/>
      </c>
      <c r="AI660" s="2" t="str">
        <f t="shared" si="190"/>
        <v/>
      </c>
      <c r="AJ660" s="2" t="str">
        <f t="shared" si="191"/>
        <v/>
      </c>
      <c r="AK660" s="2" t="e">
        <f t="shared" si="192"/>
        <v>#VALUE!</v>
      </c>
      <c r="AL660" s="2" t="str">
        <f t="shared" si="193"/>
        <v/>
      </c>
      <c r="AM660" s="2" t="str">
        <f t="shared" si="194"/>
        <v/>
      </c>
      <c r="AN660" s="2" t="str">
        <f t="shared" si="195"/>
        <v/>
      </c>
      <c r="AO660" s="2" t="str">
        <f t="shared" si="197"/>
        <v/>
      </c>
      <c r="AP660" s="2" t="str">
        <f t="shared" si="185"/>
        <v/>
      </c>
      <c r="AQ660" s="2" t="str">
        <f t="shared" si="196"/>
        <v/>
      </c>
      <c r="AT660" s="2" t="str">
        <f t="shared" ref="AT660:AT723" si="198">IF(B660=2,C660,"")</f>
        <v/>
      </c>
      <c r="AU660" s="2" t="str">
        <f t="shared" si="186"/>
        <v/>
      </c>
      <c r="AV660" s="2" t="str">
        <f t="shared" si="187"/>
        <v/>
      </c>
      <c r="AW660" s="2" t="str">
        <f t="shared" si="188"/>
        <v/>
      </c>
      <c r="AX660" s="2" t="str">
        <f t="shared" si="182"/>
        <v/>
      </c>
    </row>
    <row r="661" spans="1:50" x14ac:dyDescent="0.25">
      <c r="A661" s="751">
        <v>653</v>
      </c>
      <c r="B661" s="753"/>
      <c r="C661" s="754"/>
      <c r="D661" s="754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AF661" s="2">
        <f t="shared" si="189"/>
        <v>0</v>
      </c>
      <c r="AG661" s="2" t="str">
        <f t="shared" si="183"/>
        <v/>
      </c>
      <c r="AH661" s="2" t="str">
        <f t="shared" si="184"/>
        <v/>
      </c>
      <c r="AI661" s="2" t="str">
        <f t="shared" si="190"/>
        <v/>
      </c>
      <c r="AJ661" s="2" t="str">
        <f t="shared" si="191"/>
        <v/>
      </c>
      <c r="AK661" s="2" t="e">
        <f t="shared" si="192"/>
        <v>#VALUE!</v>
      </c>
      <c r="AL661" s="2" t="str">
        <f t="shared" si="193"/>
        <v/>
      </c>
      <c r="AM661" s="2" t="str">
        <f t="shared" si="194"/>
        <v/>
      </c>
      <c r="AN661" s="2" t="str">
        <f t="shared" si="195"/>
        <v/>
      </c>
      <c r="AO661" s="2" t="str">
        <f t="shared" si="197"/>
        <v/>
      </c>
      <c r="AP661" s="2" t="str">
        <f t="shared" si="185"/>
        <v/>
      </c>
      <c r="AQ661" s="2" t="str">
        <f t="shared" si="196"/>
        <v/>
      </c>
      <c r="AT661" s="2" t="str">
        <f t="shared" si="198"/>
        <v/>
      </c>
      <c r="AU661" s="2" t="str">
        <f t="shared" si="186"/>
        <v/>
      </c>
      <c r="AV661" s="2" t="str">
        <f t="shared" si="187"/>
        <v/>
      </c>
      <c r="AW661" s="2" t="str">
        <f t="shared" si="188"/>
        <v/>
      </c>
      <c r="AX661" s="2" t="str">
        <f t="shared" si="182"/>
        <v/>
      </c>
    </row>
    <row r="662" spans="1:50" x14ac:dyDescent="0.25">
      <c r="A662" s="751">
        <v>654</v>
      </c>
      <c r="B662" s="753"/>
      <c r="C662" s="754"/>
      <c r="D662" s="754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AF662" s="2">
        <f t="shared" si="189"/>
        <v>0</v>
      </c>
      <c r="AG662" s="2" t="str">
        <f t="shared" si="183"/>
        <v/>
      </c>
      <c r="AH662" s="2" t="str">
        <f t="shared" si="184"/>
        <v/>
      </c>
      <c r="AI662" s="2" t="str">
        <f t="shared" si="190"/>
        <v/>
      </c>
      <c r="AJ662" s="2" t="str">
        <f t="shared" si="191"/>
        <v/>
      </c>
      <c r="AK662" s="2" t="e">
        <f t="shared" si="192"/>
        <v>#VALUE!</v>
      </c>
      <c r="AL662" s="2" t="str">
        <f t="shared" si="193"/>
        <v/>
      </c>
      <c r="AM662" s="2" t="str">
        <f t="shared" si="194"/>
        <v/>
      </c>
      <c r="AN662" s="2" t="str">
        <f t="shared" si="195"/>
        <v/>
      </c>
      <c r="AO662" s="2" t="str">
        <f t="shared" si="197"/>
        <v/>
      </c>
      <c r="AP662" s="2" t="str">
        <f t="shared" si="185"/>
        <v/>
      </c>
      <c r="AQ662" s="2" t="str">
        <f t="shared" si="196"/>
        <v/>
      </c>
      <c r="AT662" s="2" t="str">
        <f t="shared" si="198"/>
        <v/>
      </c>
      <c r="AU662" s="2" t="str">
        <f t="shared" si="186"/>
        <v/>
      </c>
      <c r="AV662" s="2" t="str">
        <f t="shared" si="187"/>
        <v/>
      </c>
      <c r="AW662" s="2" t="str">
        <f t="shared" si="188"/>
        <v/>
      </c>
      <c r="AX662" s="2" t="str">
        <f t="shared" si="182"/>
        <v/>
      </c>
    </row>
    <row r="663" spans="1:50" x14ac:dyDescent="0.25">
      <c r="A663" s="751">
        <v>655</v>
      </c>
      <c r="B663" s="753"/>
      <c r="C663" s="754"/>
      <c r="D663" s="754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AF663" s="2">
        <f t="shared" si="189"/>
        <v>0</v>
      </c>
      <c r="AG663" s="2" t="str">
        <f t="shared" si="183"/>
        <v/>
      </c>
      <c r="AH663" s="2" t="str">
        <f t="shared" si="184"/>
        <v/>
      </c>
      <c r="AI663" s="2" t="str">
        <f t="shared" si="190"/>
        <v/>
      </c>
      <c r="AJ663" s="2" t="str">
        <f t="shared" si="191"/>
        <v/>
      </c>
      <c r="AK663" s="2" t="e">
        <f t="shared" si="192"/>
        <v>#VALUE!</v>
      </c>
      <c r="AL663" s="2" t="str">
        <f t="shared" si="193"/>
        <v/>
      </c>
      <c r="AM663" s="2" t="str">
        <f t="shared" si="194"/>
        <v/>
      </c>
      <c r="AN663" s="2" t="str">
        <f t="shared" si="195"/>
        <v/>
      </c>
      <c r="AO663" s="2" t="str">
        <f t="shared" si="197"/>
        <v/>
      </c>
      <c r="AP663" s="2" t="str">
        <f t="shared" si="185"/>
        <v/>
      </c>
      <c r="AQ663" s="2" t="str">
        <f t="shared" si="196"/>
        <v/>
      </c>
      <c r="AT663" s="2" t="str">
        <f t="shared" si="198"/>
        <v/>
      </c>
      <c r="AU663" s="2" t="str">
        <f t="shared" si="186"/>
        <v/>
      </c>
      <c r="AV663" s="2" t="str">
        <f t="shared" si="187"/>
        <v/>
      </c>
      <c r="AW663" s="2" t="str">
        <f t="shared" si="188"/>
        <v/>
      </c>
      <c r="AX663" s="2" t="str">
        <f t="shared" si="182"/>
        <v/>
      </c>
    </row>
    <row r="664" spans="1:50" x14ac:dyDescent="0.25">
      <c r="A664" s="751">
        <v>656</v>
      </c>
      <c r="B664" s="753"/>
      <c r="C664" s="754"/>
      <c r="D664" s="754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AF664" s="2">
        <f t="shared" si="189"/>
        <v>0</v>
      </c>
      <c r="AG664" s="2" t="str">
        <f t="shared" si="183"/>
        <v/>
      </c>
      <c r="AH664" s="2" t="str">
        <f t="shared" si="184"/>
        <v/>
      </c>
      <c r="AI664" s="2" t="str">
        <f t="shared" si="190"/>
        <v/>
      </c>
      <c r="AJ664" s="2" t="str">
        <f t="shared" si="191"/>
        <v/>
      </c>
      <c r="AK664" s="2" t="e">
        <f t="shared" si="192"/>
        <v>#VALUE!</v>
      </c>
      <c r="AL664" s="2" t="str">
        <f t="shared" si="193"/>
        <v/>
      </c>
      <c r="AM664" s="2" t="str">
        <f t="shared" si="194"/>
        <v/>
      </c>
      <c r="AN664" s="2" t="str">
        <f t="shared" si="195"/>
        <v/>
      </c>
      <c r="AO664" s="2" t="str">
        <f t="shared" si="197"/>
        <v/>
      </c>
      <c r="AP664" s="2" t="str">
        <f t="shared" si="185"/>
        <v/>
      </c>
      <c r="AQ664" s="2" t="str">
        <f t="shared" si="196"/>
        <v/>
      </c>
      <c r="AT664" s="2" t="str">
        <f t="shared" si="198"/>
        <v/>
      </c>
      <c r="AU664" s="2" t="str">
        <f t="shared" si="186"/>
        <v/>
      </c>
      <c r="AV664" s="2" t="str">
        <f t="shared" si="187"/>
        <v/>
      </c>
      <c r="AW664" s="2" t="str">
        <f t="shared" si="188"/>
        <v/>
      </c>
      <c r="AX664" s="2" t="str">
        <f t="shared" si="182"/>
        <v/>
      </c>
    </row>
    <row r="665" spans="1:50" x14ac:dyDescent="0.25">
      <c r="A665" s="751">
        <v>657</v>
      </c>
      <c r="B665" s="753"/>
      <c r="C665" s="754"/>
      <c r="D665" s="754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AF665" s="2">
        <f t="shared" si="189"/>
        <v>0</v>
      </c>
      <c r="AG665" s="2" t="str">
        <f t="shared" si="183"/>
        <v/>
      </c>
      <c r="AH665" s="2" t="str">
        <f t="shared" si="184"/>
        <v/>
      </c>
      <c r="AI665" s="2" t="str">
        <f t="shared" si="190"/>
        <v/>
      </c>
      <c r="AJ665" s="2" t="str">
        <f t="shared" si="191"/>
        <v/>
      </c>
      <c r="AK665" s="2" t="e">
        <f t="shared" si="192"/>
        <v>#VALUE!</v>
      </c>
      <c r="AL665" s="2" t="str">
        <f t="shared" si="193"/>
        <v/>
      </c>
      <c r="AM665" s="2" t="str">
        <f t="shared" si="194"/>
        <v/>
      </c>
      <c r="AN665" s="2" t="str">
        <f t="shared" si="195"/>
        <v/>
      </c>
      <c r="AO665" s="2" t="str">
        <f t="shared" si="197"/>
        <v/>
      </c>
      <c r="AP665" s="2" t="str">
        <f t="shared" si="185"/>
        <v/>
      </c>
      <c r="AQ665" s="2" t="str">
        <f t="shared" si="196"/>
        <v/>
      </c>
      <c r="AT665" s="2" t="str">
        <f t="shared" si="198"/>
        <v/>
      </c>
      <c r="AU665" s="2" t="str">
        <f t="shared" si="186"/>
        <v/>
      </c>
      <c r="AV665" s="2" t="str">
        <f t="shared" si="187"/>
        <v/>
      </c>
      <c r="AW665" s="2" t="str">
        <f t="shared" si="188"/>
        <v/>
      </c>
      <c r="AX665" s="2" t="str">
        <f t="shared" si="182"/>
        <v/>
      </c>
    </row>
    <row r="666" spans="1:50" x14ac:dyDescent="0.25">
      <c r="A666" s="751">
        <v>658</v>
      </c>
      <c r="B666" s="753"/>
      <c r="C666" s="754"/>
      <c r="D666" s="754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AF666" s="2">
        <f t="shared" si="189"/>
        <v>0</v>
      </c>
      <c r="AG666" s="2" t="str">
        <f t="shared" si="183"/>
        <v/>
      </c>
      <c r="AH666" s="2" t="str">
        <f t="shared" si="184"/>
        <v/>
      </c>
      <c r="AI666" s="2" t="str">
        <f t="shared" si="190"/>
        <v/>
      </c>
      <c r="AJ666" s="2" t="str">
        <f t="shared" si="191"/>
        <v/>
      </c>
      <c r="AK666" s="2" t="e">
        <f t="shared" si="192"/>
        <v>#VALUE!</v>
      </c>
      <c r="AL666" s="2" t="str">
        <f t="shared" si="193"/>
        <v/>
      </c>
      <c r="AM666" s="2" t="str">
        <f t="shared" si="194"/>
        <v/>
      </c>
      <c r="AN666" s="2" t="str">
        <f t="shared" si="195"/>
        <v/>
      </c>
      <c r="AO666" s="2" t="str">
        <f t="shared" si="197"/>
        <v/>
      </c>
      <c r="AP666" s="2" t="str">
        <f t="shared" si="185"/>
        <v/>
      </c>
      <c r="AQ666" s="2" t="str">
        <f t="shared" si="196"/>
        <v/>
      </c>
      <c r="AT666" s="2" t="str">
        <f t="shared" si="198"/>
        <v/>
      </c>
      <c r="AU666" s="2" t="str">
        <f t="shared" si="186"/>
        <v/>
      </c>
      <c r="AV666" s="2" t="str">
        <f t="shared" si="187"/>
        <v/>
      </c>
      <c r="AW666" s="2" t="str">
        <f t="shared" si="188"/>
        <v/>
      </c>
      <c r="AX666" s="2" t="str">
        <f t="shared" ref="AX666:AX729" si="199">IF(AW666="","",_xlfn.RANK.AVG(AW666,AW:AW,1))</f>
        <v/>
      </c>
    </row>
    <row r="667" spans="1:50" x14ac:dyDescent="0.25">
      <c r="A667" s="751">
        <v>659</v>
      </c>
      <c r="B667" s="753"/>
      <c r="C667" s="754"/>
      <c r="D667" s="754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AF667" s="2">
        <f t="shared" si="189"/>
        <v>0</v>
      </c>
      <c r="AG667" s="2" t="str">
        <f t="shared" si="183"/>
        <v/>
      </c>
      <c r="AH667" s="2" t="str">
        <f t="shared" si="184"/>
        <v/>
      </c>
      <c r="AI667" s="2" t="str">
        <f t="shared" si="190"/>
        <v/>
      </c>
      <c r="AJ667" s="2" t="str">
        <f t="shared" si="191"/>
        <v/>
      </c>
      <c r="AK667" s="2" t="e">
        <f t="shared" si="192"/>
        <v>#VALUE!</v>
      </c>
      <c r="AL667" s="2" t="str">
        <f t="shared" si="193"/>
        <v/>
      </c>
      <c r="AM667" s="2" t="str">
        <f t="shared" si="194"/>
        <v/>
      </c>
      <c r="AN667" s="2" t="str">
        <f t="shared" si="195"/>
        <v/>
      </c>
      <c r="AO667" s="2" t="str">
        <f t="shared" si="197"/>
        <v/>
      </c>
      <c r="AP667" s="2" t="str">
        <f t="shared" si="185"/>
        <v/>
      </c>
      <c r="AQ667" s="2" t="str">
        <f t="shared" si="196"/>
        <v/>
      </c>
      <c r="AT667" s="2" t="str">
        <f t="shared" si="198"/>
        <v/>
      </c>
      <c r="AU667" s="2" t="str">
        <f t="shared" si="186"/>
        <v/>
      </c>
      <c r="AV667" s="2" t="str">
        <f t="shared" si="187"/>
        <v/>
      </c>
      <c r="AW667" s="2" t="str">
        <f t="shared" si="188"/>
        <v/>
      </c>
      <c r="AX667" s="2" t="str">
        <f t="shared" si="199"/>
        <v/>
      </c>
    </row>
    <row r="668" spans="1:50" x14ac:dyDescent="0.25">
      <c r="A668" s="751">
        <v>660</v>
      </c>
      <c r="B668" s="753"/>
      <c r="C668" s="754"/>
      <c r="D668" s="754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AF668" s="2">
        <f t="shared" si="189"/>
        <v>0</v>
      </c>
      <c r="AG668" s="2" t="str">
        <f t="shared" si="183"/>
        <v/>
      </c>
      <c r="AH668" s="2" t="str">
        <f t="shared" si="184"/>
        <v/>
      </c>
      <c r="AI668" s="2" t="str">
        <f t="shared" si="190"/>
        <v/>
      </c>
      <c r="AJ668" s="2" t="str">
        <f t="shared" si="191"/>
        <v/>
      </c>
      <c r="AK668" s="2" t="e">
        <f t="shared" si="192"/>
        <v>#VALUE!</v>
      </c>
      <c r="AL668" s="2" t="str">
        <f t="shared" si="193"/>
        <v/>
      </c>
      <c r="AM668" s="2" t="str">
        <f t="shared" si="194"/>
        <v/>
      </c>
      <c r="AN668" s="2" t="str">
        <f t="shared" si="195"/>
        <v/>
      </c>
      <c r="AO668" s="2" t="str">
        <f t="shared" si="197"/>
        <v/>
      </c>
      <c r="AP668" s="2" t="str">
        <f t="shared" si="185"/>
        <v/>
      </c>
      <c r="AQ668" s="2" t="str">
        <f t="shared" si="196"/>
        <v/>
      </c>
      <c r="AT668" s="2" t="str">
        <f t="shared" si="198"/>
        <v/>
      </c>
      <c r="AU668" s="2" t="str">
        <f t="shared" si="186"/>
        <v/>
      </c>
      <c r="AV668" s="2" t="str">
        <f t="shared" si="187"/>
        <v/>
      </c>
      <c r="AW668" s="2" t="str">
        <f t="shared" si="188"/>
        <v/>
      </c>
      <c r="AX668" s="2" t="str">
        <f t="shared" si="199"/>
        <v/>
      </c>
    </row>
    <row r="669" spans="1:50" x14ac:dyDescent="0.25">
      <c r="A669" s="751">
        <v>661</v>
      </c>
      <c r="B669" s="753"/>
      <c r="C669" s="754"/>
      <c r="D669" s="754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AF669" s="2">
        <f t="shared" si="189"/>
        <v>0</v>
      </c>
      <c r="AG669" s="2" t="str">
        <f t="shared" si="183"/>
        <v/>
      </c>
      <c r="AH669" s="2" t="str">
        <f t="shared" si="184"/>
        <v/>
      </c>
      <c r="AI669" s="2" t="str">
        <f t="shared" si="190"/>
        <v/>
      </c>
      <c r="AJ669" s="2" t="str">
        <f t="shared" si="191"/>
        <v/>
      </c>
      <c r="AK669" s="2" t="e">
        <f t="shared" si="192"/>
        <v>#VALUE!</v>
      </c>
      <c r="AL669" s="2" t="str">
        <f t="shared" si="193"/>
        <v/>
      </c>
      <c r="AM669" s="2" t="str">
        <f t="shared" si="194"/>
        <v/>
      </c>
      <c r="AN669" s="2" t="str">
        <f t="shared" si="195"/>
        <v/>
      </c>
      <c r="AO669" s="2" t="str">
        <f t="shared" si="197"/>
        <v/>
      </c>
      <c r="AP669" s="2" t="str">
        <f t="shared" si="185"/>
        <v/>
      </c>
      <c r="AQ669" s="2" t="str">
        <f t="shared" si="196"/>
        <v/>
      </c>
      <c r="AT669" s="2" t="str">
        <f t="shared" si="198"/>
        <v/>
      </c>
      <c r="AU669" s="2" t="str">
        <f t="shared" si="186"/>
        <v/>
      </c>
      <c r="AV669" s="2" t="str">
        <f t="shared" si="187"/>
        <v/>
      </c>
      <c r="AW669" s="2" t="str">
        <f t="shared" si="188"/>
        <v/>
      </c>
      <c r="AX669" s="2" t="str">
        <f t="shared" si="199"/>
        <v/>
      </c>
    </row>
    <row r="670" spans="1:50" x14ac:dyDescent="0.25">
      <c r="A670" s="751">
        <v>662</v>
      </c>
      <c r="B670" s="753"/>
      <c r="C670" s="754"/>
      <c r="D670" s="754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AF670" s="2">
        <f t="shared" si="189"/>
        <v>0</v>
      </c>
      <c r="AG670" s="2" t="str">
        <f t="shared" si="183"/>
        <v/>
      </c>
      <c r="AH670" s="2" t="str">
        <f t="shared" si="184"/>
        <v/>
      </c>
      <c r="AI670" s="2" t="str">
        <f t="shared" si="190"/>
        <v/>
      </c>
      <c r="AJ670" s="2" t="str">
        <f t="shared" si="191"/>
        <v/>
      </c>
      <c r="AK670" s="2" t="e">
        <f t="shared" si="192"/>
        <v>#VALUE!</v>
      </c>
      <c r="AL670" s="2" t="str">
        <f t="shared" si="193"/>
        <v/>
      </c>
      <c r="AM670" s="2" t="str">
        <f t="shared" si="194"/>
        <v/>
      </c>
      <c r="AN670" s="2" t="str">
        <f t="shared" si="195"/>
        <v/>
      </c>
      <c r="AO670" s="2" t="str">
        <f t="shared" si="197"/>
        <v/>
      </c>
      <c r="AP670" s="2" t="str">
        <f t="shared" si="185"/>
        <v/>
      </c>
      <c r="AQ670" s="2" t="str">
        <f t="shared" si="196"/>
        <v/>
      </c>
      <c r="AT670" s="2" t="str">
        <f t="shared" si="198"/>
        <v/>
      </c>
      <c r="AU670" s="2" t="str">
        <f t="shared" si="186"/>
        <v/>
      </c>
      <c r="AV670" s="2" t="str">
        <f t="shared" si="187"/>
        <v/>
      </c>
      <c r="AW670" s="2" t="str">
        <f t="shared" si="188"/>
        <v/>
      </c>
      <c r="AX670" s="2" t="str">
        <f t="shared" si="199"/>
        <v/>
      </c>
    </row>
    <row r="671" spans="1:50" x14ac:dyDescent="0.25">
      <c r="A671" s="751">
        <v>663</v>
      </c>
      <c r="B671" s="753"/>
      <c r="C671" s="754"/>
      <c r="D671" s="754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AF671" s="2">
        <f t="shared" si="189"/>
        <v>0</v>
      </c>
      <c r="AG671" s="2" t="str">
        <f t="shared" si="183"/>
        <v/>
      </c>
      <c r="AH671" s="2" t="str">
        <f t="shared" si="184"/>
        <v/>
      </c>
      <c r="AI671" s="2" t="str">
        <f t="shared" si="190"/>
        <v/>
      </c>
      <c r="AJ671" s="2" t="str">
        <f t="shared" si="191"/>
        <v/>
      </c>
      <c r="AK671" s="2" t="e">
        <f t="shared" si="192"/>
        <v>#VALUE!</v>
      </c>
      <c r="AL671" s="2" t="str">
        <f t="shared" si="193"/>
        <v/>
      </c>
      <c r="AM671" s="2" t="str">
        <f t="shared" si="194"/>
        <v/>
      </c>
      <c r="AN671" s="2" t="str">
        <f t="shared" si="195"/>
        <v/>
      </c>
      <c r="AO671" s="2" t="str">
        <f t="shared" si="197"/>
        <v/>
      </c>
      <c r="AP671" s="2" t="str">
        <f t="shared" si="185"/>
        <v/>
      </c>
      <c r="AQ671" s="2" t="str">
        <f t="shared" si="196"/>
        <v/>
      </c>
      <c r="AT671" s="2" t="str">
        <f t="shared" si="198"/>
        <v/>
      </c>
      <c r="AU671" s="2" t="str">
        <f t="shared" si="186"/>
        <v/>
      </c>
      <c r="AV671" s="2" t="str">
        <f t="shared" si="187"/>
        <v/>
      </c>
      <c r="AW671" s="2" t="str">
        <f t="shared" si="188"/>
        <v/>
      </c>
      <c r="AX671" s="2" t="str">
        <f t="shared" si="199"/>
        <v/>
      </c>
    </row>
    <row r="672" spans="1:50" x14ac:dyDescent="0.25">
      <c r="A672" s="751">
        <v>664</v>
      </c>
      <c r="B672" s="753"/>
      <c r="C672" s="754"/>
      <c r="D672" s="754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AF672" s="2">
        <f t="shared" si="189"/>
        <v>0</v>
      </c>
      <c r="AG672" s="2" t="str">
        <f t="shared" si="183"/>
        <v/>
      </c>
      <c r="AH672" s="2" t="str">
        <f t="shared" si="184"/>
        <v/>
      </c>
      <c r="AI672" s="2" t="str">
        <f t="shared" si="190"/>
        <v/>
      </c>
      <c r="AJ672" s="2" t="str">
        <f t="shared" si="191"/>
        <v/>
      </c>
      <c r="AK672" s="2" t="e">
        <f t="shared" si="192"/>
        <v>#VALUE!</v>
      </c>
      <c r="AL672" s="2" t="str">
        <f t="shared" si="193"/>
        <v/>
      </c>
      <c r="AM672" s="2" t="str">
        <f t="shared" si="194"/>
        <v/>
      </c>
      <c r="AN672" s="2" t="str">
        <f t="shared" si="195"/>
        <v/>
      </c>
      <c r="AO672" s="2" t="str">
        <f t="shared" si="197"/>
        <v/>
      </c>
      <c r="AP672" s="2" t="str">
        <f t="shared" si="185"/>
        <v/>
      </c>
      <c r="AQ672" s="2" t="str">
        <f t="shared" si="196"/>
        <v/>
      </c>
      <c r="AT672" s="2" t="str">
        <f t="shared" si="198"/>
        <v/>
      </c>
      <c r="AU672" s="2" t="str">
        <f t="shared" si="186"/>
        <v/>
      </c>
      <c r="AV672" s="2" t="str">
        <f t="shared" si="187"/>
        <v/>
      </c>
      <c r="AW672" s="2" t="str">
        <f t="shared" si="188"/>
        <v/>
      </c>
      <c r="AX672" s="2" t="str">
        <f t="shared" si="199"/>
        <v/>
      </c>
    </row>
    <row r="673" spans="1:50" x14ac:dyDescent="0.25">
      <c r="A673" s="751">
        <v>665</v>
      </c>
      <c r="B673" s="753"/>
      <c r="C673" s="754"/>
      <c r="D673" s="754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AF673" s="2">
        <f t="shared" si="189"/>
        <v>0</v>
      </c>
      <c r="AG673" s="2" t="str">
        <f t="shared" si="183"/>
        <v/>
      </c>
      <c r="AH673" s="2" t="str">
        <f t="shared" si="184"/>
        <v/>
      </c>
      <c r="AI673" s="2" t="str">
        <f t="shared" si="190"/>
        <v/>
      </c>
      <c r="AJ673" s="2" t="str">
        <f t="shared" si="191"/>
        <v/>
      </c>
      <c r="AK673" s="2" t="e">
        <f t="shared" si="192"/>
        <v>#VALUE!</v>
      </c>
      <c r="AL673" s="2" t="str">
        <f t="shared" si="193"/>
        <v/>
      </c>
      <c r="AM673" s="2" t="str">
        <f t="shared" si="194"/>
        <v/>
      </c>
      <c r="AN673" s="2" t="str">
        <f t="shared" si="195"/>
        <v/>
      </c>
      <c r="AO673" s="2" t="str">
        <f t="shared" si="197"/>
        <v/>
      </c>
      <c r="AP673" s="2" t="str">
        <f t="shared" si="185"/>
        <v/>
      </c>
      <c r="AQ673" s="2" t="str">
        <f t="shared" si="196"/>
        <v/>
      </c>
      <c r="AT673" s="2" t="str">
        <f t="shared" si="198"/>
        <v/>
      </c>
      <c r="AU673" s="2" t="str">
        <f t="shared" si="186"/>
        <v/>
      </c>
      <c r="AV673" s="2" t="str">
        <f t="shared" si="187"/>
        <v/>
      </c>
      <c r="AW673" s="2" t="str">
        <f t="shared" si="188"/>
        <v/>
      </c>
      <c r="AX673" s="2" t="str">
        <f t="shared" si="199"/>
        <v/>
      </c>
    </row>
    <row r="674" spans="1:50" x14ac:dyDescent="0.25">
      <c r="A674" s="751">
        <v>666</v>
      </c>
      <c r="B674" s="753"/>
      <c r="C674" s="754"/>
      <c r="D674" s="754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AF674" s="2">
        <f t="shared" si="189"/>
        <v>0</v>
      </c>
      <c r="AG674" s="2" t="str">
        <f t="shared" si="183"/>
        <v/>
      </c>
      <c r="AH674" s="2" t="str">
        <f t="shared" si="184"/>
        <v/>
      </c>
      <c r="AI674" s="2" t="str">
        <f t="shared" si="190"/>
        <v/>
      </c>
      <c r="AJ674" s="2" t="str">
        <f t="shared" si="191"/>
        <v/>
      </c>
      <c r="AK674" s="2" t="e">
        <f t="shared" si="192"/>
        <v>#VALUE!</v>
      </c>
      <c r="AL674" s="2" t="str">
        <f t="shared" si="193"/>
        <v/>
      </c>
      <c r="AM674" s="2" t="str">
        <f t="shared" si="194"/>
        <v/>
      </c>
      <c r="AN674" s="2" t="str">
        <f t="shared" si="195"/>
        <v/>
      </c>
      <c r="AO674" s="2" t="str">
        <f t="shared" si="197"/>
        <v/>
      </c>
      <c r="AP674" s="2" t="str">
        <f t="shared" si="185"/>
        <v/>
      </c>
      <c r="AQ674" s="2" t="str">
        <f t="shared" si="196"/>
        <v/>
      </c>
      <c r="AT674" s="2" t="str">
        <f t="shared" si="198"/>
        <v/>
      </c>
      <c r="AU674" s="2" t="str">
        <f t="shared" si="186"/>
        <v/>
      </c>
      <c r="AV674" s="2" t="str">
        <f t="shared" si="187"/>
        <v/>
      </c>
      <c r="AW674" s="2" t="str">
        <f t="shared" si="188"/>
        <v/>
      </c>
      <c r="AX674" s="2" t="str">
        <f t="shared" si="199"/>
        <v/>
      </c>
    </row>
    <row r="675" spans="1:50" x14ac:dyDescent="0.25">
      <c r="A675" s="751">
        <v>667</v>
      </c>
      <c r="B675" s="753"/>
      <c r="C675" s="754"/>
      <c r="D675" s="754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AF675" s="2">
        <f t="shared" si="189"/>
        <v>0</v>
      </c>
      <c r="AG675" s="2" t="str">
        <f t="shared" si="183"/>
        <v/>
      </c>
      <c r="AH675" s="2" t="str">
        <f t="shared" si="184"/>
        <v/>
      </c>
      <c r="AI675" s="2" t="str">
        <f t="shared" si="190"/>
        <v/>
      </c>
      <c r="AJ675" s="2" t="str">
        <f t="shared" si="191"/>
        <v/>
      </c>
      <c r="AK675" s="2" t="e">
        <f t="shared" si="192"/>
        <v>#VALUE!</v>
      </c>
      <c r="AL675" s="2" t="str">
        <f t="shared" si="193"/>
        <v/>
      </c>
      <c r="AM675" s="2" t="str">
        <f t="shared" si="194"/>
        <v/>
      </c>
      <c r="AN675" s="2" t="str">
        <f t="shared" si="195"/>
        <v/>
      </c>
      <c r="AO675" s="2" t="str">
        <f t="shared" si="197"/>
        <v/>
      </c>
      <c r="AP675" s="2" t="str">
        <f t="shared" si="185"/>
        <v/>
      </c>
      <c r="AQ675" s="2" t="str">
        <f t="shared" si="196"/>
        <v/>
      </c>
      <c r="AT675" s="2" t="str">
        <f t="shared" si="198"/>
        <v/>
      </c>
      <c r="AU675" s="2" t="str">
        <f t="shared" si="186"/>
        <v/>
      </c>
      <c r="AV675" s="2" t="str">
        <f t="shared" si="187"/>
        <v/>
      </c>
      <c r="AW675" s="2" t="str">
        <f t="shared" si="188"/>
        <v/>
      </c>
      <c r="AX675" s="2" t="str">
        <f t="shared" si="199"/>
        <v/>
      </c>
    </row>
    <row r="676" spans="1:50" x14ac:dyDescent="0.25">
      <c r="A676" s="751">
        <v>668</v>
      </c>
      <c r="B676" s="753"/>
      <c r="C676" s="754"/>
      <c r="D676" s="754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AF676" s="2">
        <f t="shared" si="189"/>
        <v>0</v>
      </c>
      <c r="AG676" s="2" t="str">
        <f t="shared" si="183"/>
        <v/>
      </c>
      <c r="AH676" s="2" t="str">
        <f t="shared" si="184"/>
        <v/>
      </c>
      <c r="AI676" s="2" t="str">
        <f t="shared" si="190"/>
        <v/>
      </c>
      <c r="AJ676" s="2" t="str">
        <f t="shared" si="191"/>
        <v/>
      </c>
      <c r="AK676" s="2" t="e">
        <f t="shared" si="192"/>
        <v>#VALUE!</v>
      </c>
      <c r="AL676" s="2" t="str">
        <f t="shared" si="193"/>
        <v/>
      </c>
      <c r="AM676" s="2" t="str">
        <f t="shared" si="194"/>
        <v/>
      </c>
      <c r="AN676" s="2" t="str">
        <f t="shared" si="195"/>
        <v/>
      </c>
      <c r="AO676" s="2" t="str">
        <f t="shared" si="197"/>
        <v/>
      </c>
      <c r="AP676" s="2" t="str">
        <f t="shared" si="185"/>
        <v/>
      </c>
      <c r="AQ676" s="2" t="str">
        <f t="shared" si="196"/>
        <v/>
      </c>
      <c r="AT676" s="2" t="str">
        <f t="shared" si="198"/>
        <v/>
      </c>
      <c r="AU676" s="2" t="str">
        <f t="shared" si="186"/>
        <v/>
      </c>
      <c r="AV676" s="2" t="str">
        <f t="shared" si="187"/>
        <v/>
      </c>
      <c r="AW676" s="2" t="str">
        <f t="shared" si="188"/>
        <v/>
      </c>
      <c r="AX676" s="2" t="str">
        <f t="shared" si="199"/>
        <v/>
      </c>
    </row>
    <row r="677" spans="1:50" x14ac:dyDescent="0.25">
      <c r="A677" s="751">
        <v>669</v>
      </c>
      <c r="B677" s="753"/>
      <c r="C677" s="754"/>
      <c r="D677" s="754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AF677" s="2">
        <f t="shared" si="189"/>
        <v>0</v>
      </c>
      <c r="AG677" s="2" t="str">
        <f t="shared" si="183"/>
        <v/>
      </c>
      <c r="AH677" s="2" t="str">
        <f t="shared" si="184"/>
        <v/>
      </c>
      <c r="AI677" s="2" t="str">
        <f t="shared" si="190"/>
        <v/>
      </c>
      <c r="AJ677" s="2" t="str">
        <f t="shared" si="191"/>
        <v/>
      </c>
      <c r="AK677" s="2" t="e">
        <f t="shared" si="192"/>
        <v>#VALUE!</v>
      </c>
      <c r="AL677" s="2" t="str">
        <f t="shared" si="193"/>
        <v/>
      </c>
      <c r="AM677" s="2" t="str">
        <f t="shared" si="194"/>
        <v/>
      </c>
      <c r="AN677" s="2" t="str">
        <f t="shared" si="195"/>
        <v/>
      </c>
      <c r="AO677" s="2" t="str">
        <f t="shared" si="197"/>
        <v/>
      </c>
      <c r="AP677" s="2" t="str">
        <f t="shared" si="185"/>
        <v/>
      </c>
      <c r="AQ677" s="2" t="str">
        <f t="shared" si="196"/>
        <v/>
      </c>
      <c r="AT677" s="2" t="str">
        <f t="shared" si="198"/>
        <v/>
      </c>
      <c r="AU677" s="2" t="str">
        <f t="shared" si="186"/>
        <v/>
      </c>
      <c r="AV677" s="2" t="str">
        <f t="shared" si="187"/>
        <v/>
      </c>
      <c r="AW677" s="2" t="str">
        <f t="shared" si="188"/>
        <v/>
      </c>
      <c r="AX677" s="2" t="str">
        <f t="shared" si="199"/>
        <v/>
      </c>
    </row>
    <row r="678" spans="1:50" x14ac:dyDescent="0.25">
      <c r="A678" s="751">
        <v>670</v>
      </c>
      <c r="B678" s="753"/>
      <c r="C678" s="754"/>
      <c r="D678" s="754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AF678" s="2">
        <f t="shared" si="189"/>
        <v>0</v>
      </c>
      <c r="AG678" s="2" t="str">
        <f t="shared" si="183"/>
        <v/>
      </c>
      <c r="AH678" s="2" t="str">
        <f t="shared" si="184"/>
        <v/>
      </c>
      <c r="AI678" s="2" t="str">
        <f t="shared" si="190"/>
        <v/>
      </c>
      <c r="AJ678" s="2" t="str">
        <f t="shared" si="191"/>
        <v/>
      </c>
      <c r="AK678" s="2" t="e">
        <f t="shared" si="192"/>
        <v>#VALUE!</v>
      </c>
      <c r="AL678" s="2" t="str">
        <f t="shared" si="193"/>
        <v/>
      </c>
      <c r="AM678" s="2" t="str">
        <f t="shared" si="194"/>
        <v/>
      </c>
      <c r="AN678" s="2" t="str">
        <f t="shared" si="195"/>
        <v/>
      </c>
      <c r="AO678" s="2" t="str">
        <f t="shared" si="197"/>
        <v/>
      </c>
      <c r="AP678" s="2" t="str">
        <f t="shared" si="185"/>
        <v/>
      </c>
      <c r="AQ678" s="2" t="str">
        <f t="shared" si="196"/>
        <v/>
      </c>
      <c r="AT678" s="2" t="str">
        <f t="shared" si="198"/>
        <v/>
      </c>
      <c r="AU678" s="2" t="str">
        <f t="shared" si="186"/>
        <v/>
      </c>
      <c r="AV678" s="2" t="str">
        <f t="shared" si="187"/>
        <v/>
      </c>
      <c r="AW678" s="2" t="str">
        <f t="shared" si="188"/>
        <v/>
      </c>
      <c r="AX678" s="2" t="str">
        <f t="shared" si="199"/>
        <v/>
      </c>
    </row>
    <row r="679" spans="1:50" x14ac:dyDescent="0.25">
      <c r="A679" s="751">
        <v>671</v>
      </c>
      <c r="B679" s="753"/>
      <c r="C679" s="754"/>
      <c r="D679" s="754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AF679" s="2">
        <f t="shared" si="189"/>
        <v>0</v>
      </c>
      <c r="AG679" s="2" t="str">
        <f t="shared" si="183"/>
        <v/>
      </c>
      <c r="AH679" s="2" t="str">
        <f t="shared" si="184"/>
        <v/>
      </c>
      <c r="AI679" s="2" t="str">
        <f t="shared" si="190"/>
        <v/>
      </c>
      <c r="AJ679" s="2" t="str">
        <f t="shared" si="191"/>
        <v/>
      </c>
      <c r="AK679" s="2" t="e">
        <f t="shared" si="192"/>
        <v>#VALUE!</v>
      </c>
      <c r="AL679" s="2" t="str">
        <f t="shared" si="193"/>
        <v/>
      </c>
      <c r="AM679" s="2" t="str">
        <f t="shared" si="194"/>
        <v/>
      </c>
      <c r="AN679" s="2" t="str">
        <f t="shared" si="195"/>
        <v/>
      </c>
      <c r="AO679" s="2" t="str">
        <f t="shared" si="197"/>
        <v/>
      </c>
      <c r="AP679" s="2" t="str">
        <f t="shared" si="185"/>
        <v/>
      </c>
      <c r="AQ679" s="2" t="str">
        <f t="shared" si="196"/>
        <v/>
      </c>
      <c r="AT679" s="2" t="str">
        <f t="shared" si="198"/>
        <v/>
      </c>
      <c r="AU679" s="2" t="str">
        <f t="shared" si="186"/>
        <v/>
      </c>
      <c r="AV679" s="2" t="str">
        <f t="shared" si="187"/>
        <v/>
      </c>
      <c r="AW679" s="2" t="str">
        <f t="shared" si="188"/>
        <v/>
      </c>
      <c r="AX679" s="2" t="str">
        <f t="shared" si="199"/>
        <v/>
      </c>
    </row>
    <row r="680" spans="1:50" x14ac:dyDescent="0.25">
      <c r="A680" s="751">
        <v>672</v>
      </c>
      <c r="B680" s="753"/>
      <c r="C680" s="754"/>
      <c r="D680" s="754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AF680" s="2">
        <f t="shared" si="189"/>
        <v>0</v>
      </c>
      <c r="AG680" s="2" t="str">
        <f t="shared" si="183"/>
        <v/>
      </c>
      <c r="AH680" s="2" t="str">
        <f t="shared" si="184"/>
        <v/>
      </c>
      <c r="AI680" s="2" t="str">
        <f t="shared" si="190"/>
        <v/>
      </c>
      <c r="AJ680" s="2" t="str">
        <f t="shared" si="191"/>
        <v/>
      </c>
      <c r="AK680" s="2" t="e">
        <f t="shared" si="192"/>
        <v>#VALUE!</v>
      </c>
      <c r="AL680" s="2" t="str">
        <f t="shared" si="193"/>
        <v/>
      </c>
      <c r="AM680" s="2" t="str">
        <f t="shared" si="194"/>
        <v/>
      </c>
      <c r="AN680" s="2" t="str">
        <f t="shared" si="195"/>
        <v/>
      </c>
      <c r="AO680" s="2" t="str">
        <f t="shared" si="197"/>
        <v/>
      </c>
      <c r="AP680" s="2" t="str">
        <f t="shared" si="185"/>
        <v/>
      </c>
      <c r="AQ680" s="2" t="str">
        <f t="shared" si="196"/>
        <v/>
      </c>
      <c r="AT680" s="2" t="str">
        <f t="shared" si="198"/>
        <v/>
      </c>
      <c r="AU680" s="2" t="str">
        <f t="shared" si="186"/>
        <v/>
      </c>
      <c r="AV680" s="2" t="str">
        <f t="shared" si="187"/>
        <v/>
      </c>
      <c r="AW680" s="2" t="str">
        <f t="shared" si="188"/>
        <v/>
      </c>
      <c r="AX680" s="2" t="str">
        <f t="shared" si="199"/>
        <v/>
      </c>
    </row>
    <row r="681" spans="1:50" x14ac:dyDescent="0.25">
      <c r="A681" s="751">
        <v>673</v>
      </c>
      <c r="B681" s="753"/>
      <c r="C681" s="754"/>
      <c r="D681" s="754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AF681" s="2">
        <f t="shared" si="189"/>
        <v>0</v>
      </c>
      <c r="AG681" s="2" t="str">
        <f t="shared" si="183"/>
        <v/>
      </c>
      <c r="AH681" s="2" t="str">
        <f t="shared" si="184"/>
        <v/>
      </c>
      <c r="AI681" s="2" t="str">
        <f t="shared" si="190"/>
        <v/>
      </c>
      <c r="AJ681" s="2" t="str">
        <f t="shared" si="191"/>
        <v/>
      </c>
      <c r="AK681" s="2" t="e">
        <f t="shared" si="192"/>
        <v>#VALUE!</v>
      </c>
      <c r="AL681" s="2" t="str">
        <f t="shared" si="193"/>
        <v/>
      </c>
      <c r="AM681" s="2" t="str">
        <f t="shared" si="194"/>
        <v/>
      </c>
      <c r="AN681" s="2" t="str">
        <f t="shared" si="195"/>
        <v/>
      </c>
      <c r="AO681" s="2" t="str">
        <f t="shared" si="197"/>
        <v/>
      </c>
      <c r="AP681" s="2" t="str">
        <f t="shared" si="185"/>
        <v/>
      </c>
      <c r="AQ681" s="2" t="str">
        <f t="shared" si="196"/>
        <v/>
      </c>
      <c r="AT681" s="2" t="str">
        <f t="shared" si="198"/>
        <v/>
      </c>
      <c r="AU681" s="2" t="str">
        <f t="shared" si="186"/>
        <v/>
      </c>
      <c r="AV681" s="2" t="str">
        <f t="shared" si="187"/>
        <v/>
      </c>
      <c r="AW681" s="2" t="str">
        <f t="shared" si="188"/>
        <v/>
      </c>
      <c r="AX681" s="2" t="str">
        <f t="shared" si="199"/>
        <v/>
      </c>
    </row>
    <row r="682" spans="1:50" x14ac:dyDescent="0.25">
      <c r="A682" s="751">
        <v>674</v>
      </c>
      <c r="B682" s="753"/>
      <c r="C682" s="754"/>
      <c r="D682" s="754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AF682" s="2">
        <f t="shared" si="189"/>
        <v>0</v>
      </c>
      <c r="AG682" s="2" t="str">
        <f t="shared" si="183"/>
        <v/>
      </c>
      <c r="AH682" s="2" t="str">
        <f t="shared" si="184"/>
        <v/>
      </c>
      <c r="AI682" s="2" t="str">
        <f t="shared" si="190"/>
        <v/>
      </c>
      <c r="AJ682" s="2" t="str">
        <f t="shared" si="191"/>
        <v/>
      </c>
      <c r="AK682" s="2" t="e">
        <f t="shared" si="192"/>
        <v>#VALUE!</v>
      </c>
      <c r="AL682" s="2" t="str">
        <f t="shared" si="193"/>
        <v/>
      </c>
      <c r="AM682" s="2" t="str">
        <f t="shared" si="194"/>
        <v/>
      </c>
      <c r="AN682" s="2" t="str">
        <f t="shared" si="195"/>
        <v/>
      </c>
      <c r="AO682" s="2" t="str">
        <f t="shared" si="197"/>
        <v/>
      </c>
      <c r="AP682" s="2" t="str">
        <f t="shared" si="185"/>
        <v/>
      </c>
      <c r="AQ682" s="2" t="str">
        <f t="shared" si="196"/>
        <v/>
      </c>
      <c r="AT682" s="2" t="str">
        <f t="shared" si="198"/>
        <v/>
      </c>
      <c r="AU682" s="2" t="str">
        <f t="shared" si="186"/>
        <v/>
      </c>
      <c r="AV682" s="2" t="str">
        <f t="shared" si="187"/>
        <v/>
      </c>
      <c r="AW682" s="2" t="str">
        <f t="shared" si="188"/>
        <v/>
      </c>
      <c r="AX682" s="2" t="str">
        <f t="shared" si="199"/>
        <v/>
      </c>
    </row>
    <row r="683" spans="1:50" x14ac:dyDescent="0.25">
      <c r="A683" s="751">
        <v>675</v>
      </c>
      <c r="B683" s="753"/>
      <c r="C683" s="754"/>
      <c r="D683" s="754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AF683" s="2">
        <f t="shared" si="189"/>
        <v>0</v>
      </c>
      <c r="AG683" s="2" t="str">
        <f t="shared" si="183"/>
        <v/>
      </c>
      <c r="AH683" s="2" t="str">
        <f t="shared" si="184"/>
        <v/>
      </c>
      <c r="AI683" s="2" t="str">
        <f t="shared" si="190"/>
        <v/>
      </c>
      <c r="AJ683" s="2" t="str">
        <f t="shared" si="191"/>
        <v/>
      </c>
      <c r="AK683" s="2" t="e">
        <f t="shared" si="192"/>
        <v>#VALUE!</v>
      </c>
      <c r="AL683" s="2" t="str">
        <f t="shared" si="193"/>
        <v/>
      </c>
      <c r="AM683" s="2" t="str">
        <f t="shared" si="194"/>
        <v/>
      </c>
      <c r="AN683" s="2" t="str">
        <f t="shared" si="195"/>
        <v/>
      </c>
      <c r="AO683" s="2" t="str">
        <f t="shared" si="197"/>
        <v/>
      </c>
      <c r="AP683" s="2" t="str">
        <f t="shared" si="185"/>
        <v/>
      </c>
      <c r="AQ683" s="2" t="str">
        <f t="shared" si="196"/>
        <v/>
      </c>
      <c r="AT683" s="2" t="str">
        <f t="shared" si="198"/>
        <v/>
      </c>
      <c r="AU683" s="2" t="str">
        <f t="shared" si="186"/>
        <v/>
      </c>
      <c r="AV683" s="2" t="str">
        <f t="shared" si="187"/>
        <v/>
      </c>
      <c r="AW683" s="2" t="str">
        <f t="shared" si="188"/>
        <v/>
      </c>
      <c r="AX683" s="2" t="str">
        <f t="shared" si="199"/>
        <v/>
      </c>
    </row>
    <row r="684" spans="1:50" x14ac:dyDescent="0.25">
      <c r="A684" s="751">
        <v>676</v>
      </c>
      <c r="B684" s="753"/>
      <c r="C684" s="754"/>
      <c r="D684" s="754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AF684" s="2">
        <f t="shared" si="189"/>
        <v>0</v>
      </c>
      <c r="AG684" s="2" t="str">
        <f t="shared" si="183"/>
        <v/>
      </c>
      <c r="AH684" s="2" t="str">
        <f t="shared" si="184"/>
        <v/>
      </c>
      <c r="AI684" s="2" t="str">
        <f t="shared" si="190"/>
        <v/>
      </c>
      <c r="AJ684" s="2" t="str">
        <f t="shared" si="191"/>
        <v/>
      </c>
      <c r="AK684" s="2" t="e">
        <f t="shared" si="192"/>
        <v>#VALUE!</v>
      </c>
      <c r="AL684" s="2" t="str">
        <f t="shared" si="193"/>
        <v/>
      </c>
      <c r="AM684" s="2" t="str">
        <f t="shared" si="194"/>
        <v/>
      </c>
      <c r="AN684" s="2" t="str">
        <f t="shared" si="195"/>
        <v/>
      </c>
      <c r="AO684" s="2" t="str">
        <f t="shared" si="197"/>
        <v/>
      </c>
      <c r="AP684" s="2" t="str">
        <f t="shared" si="185"/>
        <v/>
      </c>
      <c r="AQ684" s="2" t="str">
        <f t="shared" si="196"/>
        <v/>
      </c>
      <c r="AT684" s="2" t="str">
        <f t="shared" si="198"/>
        <v/>
      </c>
      <c r="AU684" s="2" t="str">
        <f t="shared" si="186"/>
        <v/>
      </c>
      <c r="AV684" s="2" t="str">
        <f t="shared" si="187"/>
        <v/>
      </c>
      <c r="AW684" s="2" t="str">
        <f t="shared" si="188"/>
        <v/>
      </c>
      <c r="AX684" s="2" t="str">
        <f t="shared" si="199"/>
        <v/>
      </c>
    </row>
    <row r="685" spans="1:50" x14ac:dyDescent="0.25">
      <c r="A685" s="751">
        <v>677</v>
      </c>
      <c r="B685" s="753"/>
      <c r="C685" s="754"/>
      <c r="D685" s="754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AF685" s="2">
        <f t="shared" si="189"/>
        <v>0</v>
      </c>
      <c r="AG685" s="2" t="str">
        <f t="shared" si="183"/>
        <v/>
      </c>
      <c r="AH685" s="2" t="str">
        <f t="shared" si="184"/>
        <v/>
      </c>
      <c r="AI685" s="2" t="str">
        <f t="shared" si="190"/>
        <v/>
      </c>
      <c r="AJ685" s="2" t="str">
        <f t="shared" si="191"/>
        <v/>
      </c>
      <c r="AK685" s="2" t="e">
        <f t="shared" si="192"/>
        <v>#VALUE!</v>
      </c>
      <c r="AL685" s="2" t="str">
        <f t="shared" si="193"/>
        <v/>
      </c>
      <c r="AM685" s="2" t="str">
        <f t="shared" si="194"/>
        <v/>
      </c>
      <c r="AN685" s="2" t="str">
        <f t="shared" si="195"/>
        <v/>
      </c>
      <c r="AO685" s="2" t="str">
        <f t="shared" si="197"/>
        <v/>
      </c>
      <c r="AP685" s="2" t="str">
        <f t="shared" si="185"/>
        <v/>
      </c>
      <c r="AQ685" s="2" t="str">
        <f t="shared" si="196"/>
        <v/>
      </c>
      <c r="AT685" s="2" t="str">
        <f t="shared" si="198"/>
        <v/>
      </c>
      <c r="AU685" s="2" t="str">
        <f t="shared" si="186"/>
        <v/>
      </c>
      <c r="AV685" s="2" t="str">
        <f t="shared" si="187"/>
        <v/>
      </c>
      <c r="AW685" s="2" t="str">
        <f t="shared" si="188"/>
        <v/>
      </c>
      <c r="AX685" s="2" t="str">
        <f t="shared" si="199"/>
        <v/>
      </c>
    </row>
    <row r="686" spans="1:50" x14ac:dyDescent="0.25">
      <c r="A686" s="751">
        <v>678</v>
      </c>
      <c r="B686" s="753"/>
      <c r="C686" s="754"/>
      <c r="D686" s="754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AF686" s="2">
        <f t="shared" si="189"/>
        <v>0</v>
      </c>
      <c r="AG686" s="2" t="str">
        <f t="shared" si="183"/>
        <v/>
      </c>
      <c r="AH686" s="2" t="str">
        <f t="shared" si="184"/>
        <v/>
      </c>
      <c r="AI686" s="2" t="str">
        <f t="shared" si="190"/>
        <v/>
      </c>
      <c r="AJ686" s="2" t="str">
        <f t="shared" si="191"/>
        <v/>
      </c>
      <c r="AK686" s="2" t="e">
        <f t="shared" si="192"/>
        <v>#VALUE!</v>
      </c>
      <c r="AL686" s="2" t="str">
        <f t="shared" si="193"/>
        <v/>
      </c>
      <c r="AM686" s="2" t="str">
        <f t="shared" si="194"/>
        <v/>
      </c>
      <c r="AN686" s="2" t="str">
        <f t="shared" si="195"/>
        <v/>
      </c>
      <c r="AO686" s="2" t="str">
        <f t="shared" si="197"/>
        <v/>
      </c>
      <c r="AP686" s="2" t="str">
        <f t="shared" si="185"/>
        <v/>
      </c>
      <c r="AQ686" s="2" t="str">
        <f t="shared" si="196"/>
        <v/>
      </c>
      <c r="AT686" s="2" t="str">
        <f t="shared" si="198"/>
        <v/>
      </c>
      <c r="AU686" s="2" t="str">
        <f t="shared" si="186"/>
        <v/>
      </c>
      <c r="AV686" s="2" t="str">
        <f t="shared" si="187"/>
        <v/>
      </c>
      <c r="AW686" s="2" t="str">
        <f t="shared" si="188"/>
        <v/>
      </c>
      <c r="AX686" s="2" t="str">
        <f t="shared" si="199"/>
        <v/>
      </c>
    </row>
    <row r="687" spans="1:50" x14ac:dyDescent="0.25">
      <c r="A687" s="751">
        <v>679</v>
      </c>
      <c r="B687" s="753"/>
      <c r="C687" s="754"/>
      <c r="D687" s="754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AF687" s="2">
        <f t="shared" si="189"/>
        <v>0</v>
      </c>
      <c r="AG687" s="2" t="str">
        <f t="shared" si="183"/>
        <v/>
      </c>
      <c r="AH687" s="2" t="str">
        <f t="shared" si="184"/>
        <v/>
      </c>
      <c r="AI687" s="2" t="str">
        <f t="shared" si="190"/>
        <v/>
      </c>
      <c r="AJ687" s="2" t="str">
        <f t="shared" si="191"/>
        <v/>
      </c>
      <c r="AK687" s="2" t="e">
        <f t="shared" si="192"/>
        <v>#VALUE!</v>
      </c>
      <c r="AL687" s="2" t="str">
        <f t="shared" si="193"/>
        <v/>
      </c>
      <c r="AM687" s="2" t="str">
        <f t="shared" si="194"/>
        <v/>
      </c>
      <c r="AN687" s="2" t="str">
        <f t="shared" si="195"/>
        <v/>
      </c>
      <c r="AO687" s="2" t="str">
        <f t="shared" si="197"/>
        <v/>
      </c>
      <c r="AP687" s="2" t="str">
        <f t="shared" si="185"/>
        <v/>
      </c>
      <c r="AQ687" s="2" t="str">
        <f t="shared" si="196"/>
        <v/>
      </c>
      <c r="AT687" s="2" t="str">
        <f t="shared" si="198"/>
        <v/>
      </c>
      <c r="AU687" s="2" t="str">
        <f t="shared" si="186"/>
        <v/>
      </c>
      <c r="AV687" s="2" t="str">
        <f t="shared" si="187"/>
        <v/>
      </c>
      <c r="AW687" s="2" t="str">
        <f t="shared" si="188"/>
        <v/>
      </c>
      <c r="AX687" s="2" t="str">
        <f t="shared" si="199"/>
        <v/>
      </c>
    </row>
    <row r="688" spans="1:50" x14ac:dyDescent="0.25">
      <c r="A688" s="751">
        <v>680</v>
      </c>
      <c r="B688" s="753"/>
      <c r="C688" s="754"/>
      <c r="D688" s="754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AF688" s="2">
        <f t="shared" si="189"/>
        <v>0</v>
      </c>
      <c r="AG688" s="2" t="str">
        <f t="shared" si="183"/>
        <v/>
      </c>
      <c r="AH688" s="2" t="str">
        <f t="shared" si="184"/>
        <v/>
      </c>
      <c r="AI688" s="2" t="str">
        <f t="shared" si="190"/>
        <v/>
      </c>
      <c r="AJ688" s="2" t="str">
        <f t="shared" si="191"/>
        <v/>
      </c>
      <c r="AK688" s="2" t="e">
        <f t="shared" si="192"/>
        <v>#VALUE!</v>
      </c>
      <c r="AL688" s="2" t="str">
        <f t="shared" si="193"/>
        <v/>
      </c>
      <c r="AM688" s="2" t="str">
        <f t="shared" si="194"/>
        <v/>
      </c>
      <c r="AN688" s="2" t="str">
        <f t="shared" si="195"/>
        <v/>
      </c>
      <c r="AO688" s="2" t="str">
        <f t="shared" si="197"/>
        <v/>
      </c>
      <c r="AP688" s="2" t="str">
        <f t="shared" si="185"/>
        <v/>
      </c>
      <c r="AQ688" s="2" t="str">
        <f t="shared" si="196"/>
        <v/>
      </c>
      <c r="AT688" s="2" t="str">
        <f t="shared" si="198"/>
        <v/>
      </c>
      <c r="AU688" s="2" t="str">
        <f t="shared" si="186"/>
        <v/>
      </c>
      <c r="AV688" s="2" t="str">
        <f t="shared" si="187"/>
        <v/>
      </c>
      <c r="AW688" s="2" t="str">
        <f t="shared" si="188"/>
        <v/>
      </c>
      <c r="AX688" s="2" t="str">
        <f t="shared" si="199"/>
        <v/>
      </c>
    </row>
    <row r="689" spans="1:50" x14ac:dyDescent="0.25">
      <c r="A689" s="751">
        <v>681</v>
      </c>
      <c r="B689" s="753"/>
      <c r="C689" s="754"/>
      <c r="D689" s="754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AF689" s="2">
        <f t="shared" si="189"/>
        <v>0</v>
      </c>
      <c r="AG689" s="2" t="str">
        <f t="shared" si="183"/>
        <v/>
      </c>
      <c r="AH689" s="2" t="str">
        <f t="shared" si="184"/>
        <v/>
      </c>
      <c r="AI689" s="2" t="str">
        <f t="shared" si="190"/>
        <v/>
      </c>
      <c r="AJ689" s="2" t="str">
        <f t="shared" si="191"/>
        <v/>
      </c>
      <c r="AK689" s="2" t="e">
        <f t="shared" si="192"/>
        <v>#VALUE!</v>
      </c>
      <c r="AL689" s="2" t="str">
        <f t="shared" si="193"/>
        <v/>
      </c>
      <c r="AM689" s="2" t="str">
        <f t="shared" si="194"/>
        <v/>
      </c>
      <c r="AN689" s="2" t="str">
        <f t="shared" si="195"/>
        <v/>
      </c>
      <c r="AO689" s="2" t="str">
        <f t="shared" si="197"/>
        <v/>
      </c>
      <c r="AP689" s="2" t="str">
        <f t="shared" si="185"/>
        <v/>
      </c>
      <c r="AQ689" s="2" t="str">
        <f t="shared" si="196"/>
        <v/>
      </c>
      <c r="AT689" s="2" t="str">
        <f t="shared" si="198"/>
        <v/>
      </c>
      <c r="AU689" s="2" t="str">
        <f t="shared" si="186"/>
        <v/>
      </c>
      <c r="AV689" s="2" t="str">
        <f t="shared" si="187"/>
        <v/>
      </c>
      <c r="AW689" s="2" t="str">
        <f t="shared" si="188"/>
        <v/>
      </c>
      <c r="AX689" s="2" t="str">
        <f t="shared" si="199"/>
        <v/>
      </c>
    </row>
    <row r="690" spans="1:50" x14ac:dyDescent="0.25">
      <c r="A690" s="751">
        <v>682</v>
      </c>
      <c r="B690" s="753"/>
      <c r="C690" s="754"/>
      <c r="D690" s="754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AF690" s="2">
        <f t="shared" si="189"/>
        <v>0</v>
      </c>
      <c r="AG690" s="2" t="str">
        <f t="shared" si="183"/>
        <v/>
      </c>
      <c r="AH690" s="2" t="str">
        <f t="shared" si="184"/>
        <v/>
      </c>
      <c r="AI690" s="2" t="str">
        <f t="shared" si="190"/>
        <v/>
      </c>
      <c r="AJ690" s="2" t="str">
        <f t="shared" si="191"/>
        <v/>
      </c>
      <c r="AK690" s="2" t="e">
        <f t="shared" si="192"/>
        <v>#VALUE!</v>
      </c>
      <c r="AL690" s="2" t="str">
        <f t="shared" si="193"/>
        <v/>
      </c>
      <c r="AM690" s="2" t="str">
        <f t="shared" si="194"/>
        <v/>
      </c>
      <c r="AN690" s="2" t="str">
        <f t="shared" si="195"/>
        <v/>
      </c>
      <c r="AO690" s="2" t="str">
        <f t="shared" si="197"/>
        <v/>
      </c>
      <c r="AP690" s="2" t="str">
        <f t="shared" si="185"/>
        <v/>
      </c>
      <c r="AQ690" s="2" t="str">
        <f t="shared" si="196"/>
        <v/>
      </c>
      <c r="AT690" s="2" t="str">
        <f t="shared" si="198"/>
        <v/>
      </c>
      <c r="AU690" s="2" t="str">
        <f t="shared" si="186"/>
        <v/>
      </c>
      <c r="AV690" s="2" t="str">
        <f t="shared" si="187"/>
        <v/>
      </c>
      <c r="AW690" s="2" t="str">
        <f t="shared" si="188"/>
        <v/>
      </c>
      <c r="AX690" s="2" t="str">
        <f t="shared" si="199"/>
        <v/>
      </c>
    </row>
    <row r="691" spans="1:50" x14ac:dyDescent="0.25">
      <c r="A691" s="751">
        <v>683</v>
      </c>
      <c r="B691" s="753"/>
      <c r="C691" s="754"/>
      <c r="D691" s="754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AF691" s="2">
        <f t="shared" si="189"/>
        <v>0</v>
      </c>
      <c r="AG691" s="2" t="str">
        <f t="shared" si="183"/>
        <v/>
      </c>
      <c r="AH691" s="2" t="str">
        <f t="shared" si="184"/>
        <v/>
      </c>
      <c r="AI691" s="2" t="str">
        <f t="shared" si="190"/>
        <v/>
      </c>
      <c r="AJ691" s="2" t="str">
        <f t="shared" si="191"/>
        <v/>
      </c>
      <c r="AK691" s="2" t="e">
        <f t="shared" si="192"/>
        <v>#VALUE!</v>
      </c>
      <c r="AL691" s="2" t="str">
        <f t="shared" si="193"/>
        <v/>
      </c>
      <c r="AM691" s="2" t="str">
        <f t="shared" si="194"/>
        <v/>
      </c>
      <c r="AN691" s="2" t="str">
        <f t="shared" si="195"/>
        <v/>
      </c>
      <c r="AO691" s="2" t="str">
        <f t="shared" si="197"/>
        <v/>
      </c>
      <c r="AP691" s="2" t="str">
        <f t="shared" si="185"/>
        <v/>
      </c>
      <c r="AQ691" s="2" t="str">
        <f t="shared" si="196"/>
        <v/>
      </c>
      <c r="AT691" s="2" t="str">
        <f t="shared" si="198"/>
        <v/>
      </c>
      <c r="AU691" s="2" t="str">
        <f t="shared" si="186"/>
        <v/>
      </c>
      <c r="AV691" s="2" t="str">
        <f t="shared" si="187"/>
        <v/>
      </c>
      <c r="AW691" s="2" t="str">
        <f t="shared" si="188"/>
        <v/>
      </c>
      <c r="AX691" s="2" t="str">
        <f t="shared" si="199"/>
        <v/>
      </c>
    </row>
    <row r="692" spans="1:50" x14ac:dyDescent="0.25">
      <c r="A692" s="751">
        <v>684</v>
      </c>
      <c r="B692" s="753"/>
      <c r="C692" s="754"/>
      <c r="D692" s="754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AF692" s="2">
        <f t="shared" si="189"/>
        <v>0</v>
      </c>
      <c r="AG692" s="2" t="str">
        <f t="shared" si="183"/>
        <v/>
      </c>
      <c r="AH692" s="2" t="str">
        <f t="shared" si="184"/>
        <v/>
      </c>
      <c r="AI692" s="2" t="str">
        <f t="shared" si="190"/>
        <v/>
      </c>
      <c r="AJ692" s="2" t="str">
        <f t="shared" si="191"/>
        <v/>
      </c>
      <c r="AK692" s="2" t="e">
        <f t="shared" si="192"/>
        <v>#VALUE!</v>
      </c>
      <c r="AL692" s="2" t="str">
        <f t="shared" si="193"/>
        <v/>
      </c>
      <c r="AM692" s="2" t="str">
        <f t="shared" si="194"/>
        <v/>
      </c>
      <c r="AN692" s="2" t="str">
        <f t="shared" si="195"/>
        <v/>
      </c>
      <c r="AO692" s="2" t="str">
        <f t="shared" si="197"/>
        <v/>
      </c>
      <c r="AP692" s="2" t="str">
        <f t="shared" si="185"/>
        <v/>
      </c>
      <c r="AQ692" s="2" t="str">
        <f t="shared" si="196"/>
        <v/>
      </c>
      <c r="AT692" s="2" t="str">
        <f t="shared" si="198"/>
        <v/>
      </c>
      <c r="AU692" s="2" t="str">
        <f t="shared" si="186"/>
        <v/>
      </c>
      <c r="AV692" s="2" t="str">
        <f t="shared" si="187"/>
        <v/>
      </c>
      <c r="AW692" s="2" t="str">
        <f t="shared" si="188"/>
        <v/>
      </c>
      <c r="AX692" s="2" t="str">
        <f t="shared" si="199"/>
        <v/>
      </c>
    </row>
    <row r="693" spans="1:50" x14ac:dyDescent="0.25">
      <c r="A693" s="751">
        <v>685</v>
      </c>
      <c r="B693" s="753"/>
      <c r="C693" s="754"/>
      <c r="D693" s="754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AF693" s="2">
        <f t="shared" si="189"/>
        <v>0</v>
      </c>
      <c r="AG693" s="2" t="str">
        <f t="shared" si="183"/>
        <v/>
      </c>
      <c r="AH693" s="2" t="str">
        <f t="shared" si="184"/>
        <v/>
      </c>
      <c r="AI693" s="2" t="str">
        <f t="shared" si="190"/>
        <v/>
      </c>
      <c r="AJ693" s="2" t="str">
        <f t="shared" si="191"/>
        <v/>
      </c>
      <c r="AK693" s="2" t="e">
        <f t="shared" si="192"/>
        <v>#VALUE!</v>
      </c>
      <c r="AL693" s="2" t="str">
        <f t="shared" si="193"/>
        <v/>
      </c>
      <c r="AM693" s="2" t="str">
        <f t="shared" si="194"/>
        <v/>
      </c>
      <c r="AN693" s="2" t="str">
        <f t="shared" si="195"/>
        <v/>
      </c>
      <c r="AO693" s="2" t="str">
        <f t="shared" si="197"/>
        <v/>
      </c>
      <c r="AP693" s="2" t="str">
        <f t="shared" si="185"/>
        <v/>
      </c>
      <c r="AQ693" s="2" t="str">
        <f t="shared" si="196"/>
        <v/>
      </c>
      <c r="AT693" s="2" t="str">
        <f t="shared" si="198"/>
        <v/>
      </c>
      <c r="AU693" s="2" t="str">
        <f t="shared" si="186"/>
        <v/>
      </c>
      <c r="AV693" s="2" t="str">
        <f t="shared" si="187"/>
        <v/>
      </c>
      <c r="AW693" s="2" t="str">
        <f t="shared" si="188"/>
        <v/>
      </c>
      <c r="AX693" s="2" t="str">
        <f t="shared" si="199"/>
        <v/>
      </c>
    </row>
    <row r="694" spans="1:50" x14ac:dyDescent="0.25">
      <c r="A694" s="751">
        <v>686</v>
      </c>
      <c r="B694" s="753"/>
      <c r="C694" s="754"/>
      <c r="D694" s="754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AF694" s="2">
        <f t="shared" si="189"/>
        <v>0</v>
      </c>
      <c r="AG694" s="2" t="str">
        <f t="shared" si="183"/>
        <v/>
      </c>
      <c r="AH694" s="2" t="str">
        <f t="shared" si="184"/>
        <v/>
      </c>
      <c r="AI694" s="2" t="str">
        <f t="shared" si="190"/>
        <v/>
      </c>
      <c r="AJ694" s="2" t="str">
        <f t="shared" si="191"/>
        <v/>
      </c>
      <c r="AK694" s="2" t="e">
        <f t="shared" si="192"/>
        <v>#VALUE!</v>
      </c>
      <c r="AL694" s="2" t="str">
        <f t="shared" si="193"/>
        <v/>
      </c>
      <c r="AM694" s="2" t="str">
        <f t="shared" si="194"/>
        <v/>
      </c>
      <c r="AN694" s="2" t="str">
        <f t="shared" si="195"/>
        <v/>
      </c>
      <c r="AO694" s="2" t="str">
        <f t="shared" si="197"/>
        <v/>
      </c>
      <c r="AP694" s="2" t="str">
        <f t="shared" si="185"/>
        <v/>
      </c>
      <c r="AQ694" s="2" t="str">
        <f t="shared" si="196"/>
        <v/>
      </c>
      <c r="AT694" s="2" t="str">
        <f t="shared" si="198"/>
        <v/>
      </c>
      <c r="AU694" s="2" t="str">
        <f t="shared" si="186"/>
        <v/>
      </c>
      <c r="AV694" s="2" t="str">
        <f t="shared" si="187"/>
        <v/>
      </c>
      <c r="AW694" s="2" t="str">
        <f t="shared" si="188"/>
        <v/>
      </c>
      <c r="AX694" s="2" t="str">
        <f t="shared" si="199"/>
        <v/>
      </c>
    </row>
    <row r="695" spans="1:50" x14ac:dyDescent="0.25">
      <c r="A695" s="751">
        <v>687</v>
      </c>
      <c r="B695" s="753"/>
      <c r="C695" s="754"/>
      <c r="D695" s="754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AF695" s="2">
        <f t="shared" si="189"/>
        <v>0</v>
      </c>
      <c r="AG695" s="2" t="str">
        <f t="shared" si="183"/>
        <v/>
      </c>
      <c r="AH695" s="2" t="str">
        <f t="shared" si="184"/>
        <v/>
      </c>
      <c r="AI695" s="2" t="str">
        <f t="shared" si="190"/>
        <v/>
      </c>
      <c r="AJ695" s="2" t="str">
        <f t="shared" si="191"/>
        <v/>
      </c>
      <c r="AK695" s="2" t="e">
        <f t="shared" si="192"/>
        <v>#VALUE!</v>
      </c>
      <c r="AL695" s="2" t="str">
        <f t="shared" si="193"/>
        <v/>
      </c>
      <c r="AM695" s="2" t="str">
        <f t="shared" si="194"/>
        <v/>
      </c>
      <c r="AN695" s="2" t="str">
        <f t="shared" si="195"/>
        <v/>
      </c>
      <c r="AO695" s="2" t="str">
        <f t="shared" si="197"/>
        <v/>
      </c>
      <c r="AP695" s="2" t="str">
        <f t="shared" si="185"/>
        <v/>
      </c>
      <c r="AQ695" s="2" t="str">
        <f t="shared" si="196"/>
        <v/>
      </c>
      <c r="AT695" s="2" t="str">
        <f t="shared" si="198"/>
        <v/>
      </c>
      <c r="AU695" s="2" t="str">
        <f t="shared" si="186"/>
        <v/>
      </c>
      <c r="AV695" s="2" t="str">
        <f t="shared" si="187"/>
        <v/>
      </c>
      <c r="AW695" s="2" t="str">
        <f t="shared" si="188"/>
        <v/>
      </c>
      <c r="AX695" s="2" t="str">
        <f t="shared" si="199"/>
        <v/>
      </c>
    </row>
    <row r="696" spans="1:50" x14ac:dyDescent="0.25">
      <c r="A696" s="751">
        <v>688</v>
      </c>
      <c r="B696" s="753"/>
      <c r="C696" s="754"/>
      <c r="D696" s="754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AF696" s="2">
        <f t="shared" si="189"/>
        <v>0</v>
      </c>
      <c r="AG696" s="2" t="str">
        <f t="shared" si="183"/>
        <v/>
      </c>
      <c r="AH696" s="2" t="str">
        <f t="shared" si="184"/>
        <v/>
      </c>
      <c r="AI696" s="2" t="str">
        <f t="shared" si="190"/>
        <v/>
      </c>
      <c r="AJ696" s="2" t="str">
        <f t="shared" si="191"/>
        <v/>
      </c>
      <c r="AK696" s="2" t="e">
        <f t="shared" si="192"/>
        <v>#VALUE!</v>
      </c>
      <c r="AL696" s="2" t="str">
        <f t="shared" si="193"/>
        <v/>
      </c>
      <c r="AM696" s="2" t="str">
        <f t="shared" si="194"/>
        <v/>
      </c>
      <c r="AN696" s="2" t="str">
        <f t="shared" si="195"/>
        <v/>
      </c>
      <c r="AO696" s="2" t="str">
        <f t="shared" si="197"/>
        <v/>
      </c>
      <c r="AP696" s="2" t="str">
        <f t="shared" si="185"/>
        <v/>
      </c>
      <c r="AQ696" s="2" t="str">
        <f t="shared" si="196"/>
        <v/>
      </c>
      <c r="AT696" s="2" t="str">
        <f t="shared" si="198"/>
        <v/>
      </c>
      <c r="AU696" s="2" t="str">
        <f t="shared" si="186"/>
        <v/>
      </c>
      <c r="AV696" s="2" t="str">
        <f t="shared" si="187"/>
        <v/>
      </c>
      <c r="AW696" s="2" t="str">
        <f t="shared" si="188"/>
        <v/>
      </c>
      <c r="AX696" s="2" t="str">
        <f t="shared" si="199"/>
        <v/>
      </c>
    </row>
    <row r="697" spans="1:50" x14ac:dyDescent="0.25">
      <c r="A697" s="751">
        <v>689</v>
      </c>
      <c r="B697" s="753"/>
      <c r="C697" s="754"/>
      <c r="D697" s="754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AF697" s="2">
        <f t="shared" si="189"/>
        <v>0</v>
      </c>
      <c r="AG697" s="2" t="str">
        <f t="shared" si="183"/>
        <v/>
      </c>
      <c r="AH697" s="2" t="str">
        <f t="shared" si="184"/>
        <v/>
      </c>
      <c r="AI697" s="2" t="str">
        <f t="shared" si="190"/>
        <v/>
      </c>
      <c r="AJ697" s="2" t="str">
        <f t="shared" si="191"/>
        <v/>
      </c>
      <c r="AK697" s="2" t="e">
        <f t="shared" si="192"/>
        <v>#VALUE!</v>
      </c>
      <c r="AL697" s="2" t="str">
        <f t="shared" si="193"/>
        <v/>
      </c>
      <c r="AM697" s="2" t="str">
        <f t="shared" si="194"/>
        <v/>
      </c>
      <c r="AN697" s="2" t="str">
        <f t="shared" si="195"/>
        <v/>
      </c>
      <c r="AO697" s="2" t="str">
        <f t="shared" si="197"/>
        <v/>
      </c>
      <c r="AP697" s="2" t="str">
        <f t="shared" si="185"/>
        <v/>
      </c>
      <c r="AQ697" s="2" t="str">
        <f t="shared" si="196"/>
        <v/>
      </c>
      <c r="AT697" s="2" t="str">
        <f t="shared" si="198"/>
        <v/>
      </c>
      <c r="AU697" s="2" t="str">
        <f t="shared" si="186"/>
        <v/>
      </c>
      <c r="AV697" s="2" t="str">
        <f t="shared" si="187"/>
        <v/>
      </c>
      <c r="AW697" s="2" t="str">
        <f t="shared" si="188"/>
        <v/>
      </c>
      <c r="AX697" s="2" t="str">
        <f t="shared" si="199"/>
        <v/>
      </c>
    </row>
    <row r="698" spans="1:50" x14ac:dyDescent="0.25">
      <c r="A698" s="751">
        <v>690</v>
      </c>
      <c r="B698" s="753"/>
      <c r="C698" s="754"/>
      <c r="D698" s="754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AF698" s="2">
        <f t="shared" si="189"/>
        <v>0</v>
      </c>
      <c r="AG698" s="2" t="str">
        <f t="shared" si="183"/>
        <v/>
      </c>
      <c r="AH698" s="2" t="str">
        <f t="shared" si="184"/>
        <v/>
      </c>
      <c r="AI698" s="2" t="str">
        <f t="shared" si="190"/>
        <v/>
      </c>
      <c r="AJ698" s="2" t="str">
        <f t="shared" si="191"/>
        <v/>
      </c>
      <c r="AK698" s="2" t="e">
        <f t="shared" si="192"/>
        <v>#VALUE!</v>
      </c>
      <c r="AL698" s="2" t="str">
        <f t="shared" si="193"/>
        <v/>
      </c>
      <c r="AM698" s="2" t="str">
        <f t="shared" si="194"/>
        <v/>
      </c>
      <c r="AN698" s="2" t="str">
        <f t="shared" si="195"/>
        <v/>
      </c>
      <c r="AO698" s="2" t="str">
        <f t="shared" si="197"/>
        <v/>
      </c>
      <c r="AP698" s="2" t="str">
        <f t="shared" si="185"/>
        <v/>
      </c>
      <c r="AQ698" s="2" t="str">
        <f t="shared" si="196"/>
        <v/>
      </c>
      <c r="AT698" s="2" t="str">
        <f t="shared" si="198"/>
        <v/>
      </c>
      <c r="AU698" s="2" t="str">
        <f t="shared" si="186"/>
        <v/>
      </c>
      <c r="AV698" s="2" t="str">
        <f t="shared" si="187"/>
        <v/>
      </c>
      <c r="AW698" s="2" t="str">
        <f t="shared" si="188"/>
        <v/>
      </c>
      <c r="AX698" s="2" t="str">
        <f t="shared" si="199"/>
        <v/>
      </c>
    </row>
    <row r="699" spans="1:50" x14ac:dyDescent="0.25">
      <c r="A699" s="751">
        <v>691</v>
      </c>
      <c r="B699" s="753"/>
      <c r="C699" s="754"/>
      <c r="D699" s="754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AF699" s="2">
        <f t="shared" si="189"/>
        <v>0</v>
      </c>
      <c r="AG699" s="2" t="str">
        <f t="shared" si="183"/>
        <v/>
      </c>
      <c r="AH699" s="2" t="str">
        <f t="shared" si="184"/>
        <v/>
      </c>
      <c r="AI699" s="2" t="str">
        <f t="shared" si="190"/>
        <v/>
      </c>
      <c r="AJ699" s="2" t="str">
        <f t="shared" si="191"/>
        <v/>
      </c>
      <c r="AK699" s="2" t="e">
        <f t="shared" si="192"/>
        <v>#VALUE!</v>
      </c>
      <c r="AL699" s="2" t="str">
        <f t="shared" si="193"/>
        <v/>
      </c>
      <c r="AM699" s="2" t="str">
        <f t="shared" si="194"/>
        <v/>
      </c>
      <c r="AN699" s="2" t="str">
        <f t="shared" si="195"/>
        <v/>
      </c>
      <c r="AO699" s="2" t="str">
        <f t="shared" si="197"/>
        <v/>
      </c>
      <c r="AP699" s="2" t="str">
        <f t="shared" si="185"/>
        <v/>
      </c>
      <c r="AQ699" s="2" t="str">
        <f t="shared" si="196"/>
        <v/>
      </c>
      <c r="AT699" s="2" t="str">
        <f t="shared" si="198"/>
        <v/>
      </c>
      <c r="AU699" s="2" t="str">
        <f t="shared" si="186"/>
        <v/>
      </c>
      <c r="AV699" s="2" t="str">
        <f t="shared" si="187"/>
        <v/>
      </c>
      <c r="AW699" s="2" t="str">
        <f t="shared" si="188"/>
        <v/>
      </c>
      <c r="AX699" s="2" t="str">
        <f t="shared" si="199"/>
        <v/>
      </c>
    </row>
    <row r="700" spans="1:50" x14ac:dyDescent="0.25">
      <c r="A700" s="751">
        <v>692</v>
      </c>
      <c r="B700" s="753"/>
      <c r="C700" s="754"/>
      <c r="D700" s="754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AF700" s="2">
        <f t="shared" si="189"/>
        <v>0</v>
      </c>
      <c r="AG700" s="2" t="str">
        <f t="shared" si="183"/>
        <v/>
      </c>
      <c r="AH700" s="2" t="str">
        <f t="shared" si="184"/>
        <v/>
      </c>
      <c r="AI700" s="2" t="str">
        <f t="shared" si="190"/>
        <v/>
      </c>
      <c r="AJ700" s="2" t="str">
        <f t="shared" si="191"/>
        <v/>
      </c>
      <c r="AK700" s="2" t="e">
        <f t="shared" si="192"/>
        <v>#VALUE!</v>
      </c>
      <c r="AL700" s="2" t="str">
        <f t="shared" si="193"/>
        <v/>
      </c>
      <c r="AM700" s="2" t="str">
        <f t="shared" si="194"/>
        <v/>
      </c>
      <c r="AN700" s="2" t="str">
        <f t="shared" si="195"/>
        <v/>
      </c>
      <c r="AO700" s="2" t="str">
        <f t="shared" si="197"/>
        <v/>
      </c>
      <c r="AP700" s="2" t="str">
        <f t="shared" si="185"/>
        <v/>
      </c>
      <c r="AQ700" s="2" t="str">
        <f t="shared" si="196"/>
        <v/>
      </c>
      <c r="AT700" s="2" t="str">
        <f t="shared" si="198"/>
        <v/>
      </c>
      <c r="AU700" s="2" t="str">
        <f t="shared" si="186"/>
        <v/>
      </c>
      <c r="AV700" s="2" t="str">
        <f t="shared" si="187"/>
        <v/>
      </c>
      <c r="AW700" s="2" t="str">
        <f t="shared" si="188"/>
        <v/>
      </c>
      <c r="AX700" s="2" t="str">
        <f t="shared" si="199"/>
        <v/>
      </c>
    </row>
    <row r="701" spans="1:50" x14ac:dyDescent="0.25">
      <c r="A701" s="751">
        <v>693</v>
      </c>
      <c r="B701" s="753"/>
      <c r="C701" s="754"/>
      <c r="D701" s="754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AF701" s="2">
        <f t="shared" si="189"/>
        <v>0</v>
      </c>
      <c r="AG701" s="2" t="str">
        <f t="shared" si="183"/>
        <v/>
      </c>
      <c r="AH701" s="2" t="str">
        <f t="shared" si="184"/>
        <v/>
      </c>
      <c r="AI701" s="2" t="str">
        <f t="shared" si="190"/>
        <v/>
      </c>
      <c r="AJ701" s="2" t="str">
        <f t="shared" si="191"/>
        <v/>
      </c>
      <c r="AK701" s="2" t="e">
        <f t="shared" si="192"/>
        <v>#VALUE!</v>
      </c>
      <c r="AL701" s="2" t="str">
        <f t="shared" si="193"/>
        <v/>
      </c>
      <c r="AM701" s="2" t="str">
        <f t="shared" si="194"/>
        <v/>
      </c>
      <c r="AN701" s="2" t="str">
        <f t="shared" si="195"/>
        <v/>
      </c>
      <c r="AO701" s="2" t="str">
        <f t="shared" si="197"/>
        <v/>
      </c>
      <c r="AP701" s="2" t="str">
        <f t="shared" si="185"/>
        <v/>
      </c>
      <c r="AQ701" s="2" t="str">
        <f t="shared" si="196"/>
        <v/>
      </c>
      <c r="AT701" s="2" t="str">
        <f t="shared" si="198"/>
        <v/>
      </c>
      <c r="AU701" s="2" t="str">
        <f t="shared" si="186"/>
        <v/>
      </c>
      <c r="AV701" s="2" t="str">
        <f t="shared" si="187"/>
        <v/>
      </c>
      <c r="AW701" s="2" t="str">
        <f t="shared" si="188"/>
        <v/>
      </c>
      <c r="AX701" s="2" t="str">
        <f t="shared" si="199"/>
        <v/>
      </c>
    </row>
    <row r="702" spans="1:50" x14ac:dyDescent="0.25">
      <c r="A702" s="751">
        <v>694</v>
      </c>
      <c r="B702" s="753"/>
      <c r="C702" s="754"/>
      <c r="D702" s="754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AF702" s="2">
        <f t="shared" si="189"/>
        <v>0</v>
      </c>
      <c r="AG702" s="2" t="str">
        <f t="shared" si="183"/>
        <v/>
      </c>
      <c r="AH702" s="2" t="str">
        <f t="shared" si="184"/>
        <v/>
      </c>
      <c r="AI702" s="2" t="str">
        <f t="shared" si="190"/>
        <v/>
      </c>
      <c r="AJ702" s="2" t="str">
        <f t="shared" si="191"/>
        <v/>
      </c>
      <c r="AK702" s="2" t="e">
        <f t="shared" si="192"/>
        <v>#VALUE!</v>
      </c>
      <c r="AL702" s="2" t="str">
        <f t="shared" si="193"/>
        <v/>
      </c>
      <c r="AM702" s="2" t="str">
        <f t="shared" si="194"/>
        <v/>
      </c>
      <c r="AN702" s="2" t="str">
        <f t="shared" si="195"/>
        <v/>
      </c>
      <c r="AO702" s="2" t="str">
        <f t="shared" si="197"/>
        <v/>
      </c>
      <c r="AP702" s="2" t="str">
        <f t="shared" si="185"/>
        <v/>
      </c>
      <c r="AQ702" s="2" t="str">
        <f t="shared" si="196"/>
        <v/>
      </c>
      <c r="AT702" s="2" t="str">
        <f t="shared" si="198"/>
        <v/>
      </c>
      <c r="AU702" s="2" t="str">
        <f t="shared" si="186"/>
        <v/>
      </c>
      <c r="AV702" s="2" t="str">
        <f t="shared" si="187"/>
        <v/>
      </c>
      <c r="AW702" s="2" t="str">
        <f t="shared" si="188"/>
        <v/>
      </c>
      <c r="AX702" s="2" t="str">
        <f t="shared" si="199"/>
        <v/>
      </c>
    </row>
    <row r="703" spans="1:50" x14ac:dyDescent="0.25">
      <c r="A703" s="751">
        <v>695</v>
      </c>
      <c r="B703" s="753"/>
      <c r="C703" s="754"/>
      <c r="D703" s="754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AF703" s="2">
        <f t="shared" si="189"/>
        <v>0</v>
      </c>
      <c r="AG703" s="2" t="str">
        <f t="shared" si="183"/>
        <v/>
      </c>
      <c r="AH703" s="2" t="str">
        <f t="shared" si="184"/>
        <v/>
      </c>
      <c r="AI703" s="2" t="str">
        <f t="shared" si="190"/>
        <v/>
      </c>
      <c r="AJ703" s="2" t="str">
        <f t="shared" si="191"/>
        <v/>
      </c>
      <c r="AK703" s="2" t="e">
        <f t="shared" si="192"/>
        <v>#VALUE!</v>
      </c>
      <c r="AL703" s="2" t="str">
        <f t="shared" si="193"/>
        <v/>
      </c>
      <c r="AM703" s="2" t="str">
        <f t="shared" si="194"/>
        <v/>
      </c>
      <c r="AN703" s="2" t="str">
        <f t="shared" si="195"/>
        <v/>
      </c>
      <c r="AO703" s="2" t="str">
        <f t="shared" si="197"/>
        <v/>
      </c>
      <c r="AP703" s="2" t="str">
        <f t="shared" si="185"/>
        <v/>
      </c>
      <c r="AQ703" s="2" t="str">
        <f t="shared" si="196"/>
        <v/>
      </c>
      <c r="AT703" s="2" t="str">
        <f t="shared" si="198"/>
        <v/>
      </c>
      <c r="AU703" s="2" t="str">
        <f t="shared" si="186"/>
        <v/>
      </c>
      <c r="AV703" s="2" t="str">
        <f t="shared" si="187"/>
        <v/>
      </c>
      <c r="AW703" s="2" t="str">
        <f t="shared" si="188"/>
        <v/>
      </c>
      <c r="AX703" s="2" t="str">
        <f t="shared" si="199"/>
        <v/>
      </c>
    </row>
    <row r="704" spans="1:50" x14ac:dyDescent="0.25">
      <c r="A704" s="751">
        <v>696</v>
      </c>
      <c r="B704" s="753"/>
      <c r="C704" s="754"/>
      <c r="D704" s="754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AF704" s="2">
        <f t="shared" si="189"/>
        <v>0</v>
      </c>
      <c r="AG704" s="2" t="str">
        <f t="shared" si="183"/>
        <v/>
      </c>
      <c r="AH704" s="2" t="str">
        <f t="shared" si="184"/>
        <v/>
      </c>
      <c r="AI704" s="2" t="str">
        <f t="shared" si="190"/>
        <v/>
      </c>
      <c r="AJ704" s="2" t="str">
        <f t="shared" si="191"/>
        <v/>
      </c>
      <c r="AK704" s="2" t="e">
        <f t="shared" si="192"/>
        <v>#VALUE!</v>
      </c>
      <c r="AL704" s="2" t="str">
        <f t="shared" si="193"/>
        <v/>
      </c>
      <c r="AM704" s="2" t="str">
        <f t="shared" si="194"/>
        <v/>
      </c>
      <c r="AN704" s="2" t="str">
        <f t="shared" si="195"/>
        <v/>
      </c>
      <c r="AO704" s="2" t="str">
        <f t="shared" si="197"/>
        <v/>
      </c>
      <c r="AP704" s="2" t="str">
        <f t="shared" si="185"/>
        <v/>
      </c>
      <c r="AQ704" s="2" t="str">
        <f t="shared" si="196"/>
        <v/>
      </c>
      <c r="AT704" s="2" t="str">
        <f t="shared" si="198"/>
        <v/>
      </c>
      <c r="AU704" s="2" t="str">
        <f t="shared" si="186"/>
        <v/>
      </c>
      <c r="AV704" s="2" t="str">
        <f t="shared" si="187"/>
        <v/>
      </c>
      <c r="AW704" s="2" t="str">
        <f t="shared" si="188"/>
        <v/>
      </c>
      <c r="AX704" s="2" t="str">
        <f t="shared" si="199"/>
        <v/>
      </c>
    </row>
    <row r="705" spans="1:50" x14ac:dyDescent="0.25">
      <c r="A705" s="751">
        <v>697</v>
      </c>
      <c r="B705" s="753"/>
      <c r="C705" s="754"/>
      <c r="D705" s="754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AF705" s="2">
        <f t="shared" si="189"/>
        <v>0</v>
      </c>
      <c r="AG705" s="2" t="str">
        <f t="shared" si="183"/>
        <v/>
      </c>
      <c r="AH705" s="2" t="str">
        <f t="shared" si="184"/>
        <v/>
      </c>
      <c r="AI705" s="2" t="str">
        <f t="shared" si="190"/>
        <v/>
      </c>
      <c r="AJ705" s="2" t="str">
        <f t="shared" si="191"/>
        <v/>
      </c>
      <c r="AK705" s="2" t="e">
        <f t="shared" si="192"/>
        <v>#VALUE!</v>
      </c>
      <c r="AL705" s="2" t="str">
        <f t="shared" si="193"/>
        <v/>
      </c>
      <c r="AM705" s="2" t="str">
        <f t="shared" si="194"/>
        <v/>
      </c>
      <c r="AN705" s="2" t="str">
        <f t="shared" si="195"/>
        <v/>
      </c>
      <c r="AO705" s="2" t="str">
        <f t="shared" si="197"/>
        <v/>
      </c>
      <c r="AP705" s="2" t="str">
        <f t="shared" si="185"/>
        <v/>
      </c>
      <c r="AQ705" s="2" t="str">
        <f t="shared" si="196"/>
        <v/>
      </c>
      <c r="AT705" s="2" t="str">
        <f t="shared" si="198"/>
        <v/>
      </c>
      <c r="AU705" s="2" t="str">
        <f t="shared" si="186"/>
        <v/>
      </c>
      <c r="AV705" s="2" t="str">
        <f t="shared" si="187"/>
        <v/>
      </c>
      <c r="AW705" s="2" t="str">
        <f t="shared" si="188"/>
        <v/>
      </c>
      <c r="AX705" s="2" t="str">
        <f t="shared" si="199"/>
        <v/>
      </c>
    </row>
    <row r="706" spans="1:50" x14ac:dyDescent="0.25">
      <c r="A706" s="751">
        <v>698</v>
      </c>
      <c r="B706" s="753"/>
      <c r="C706" s="754"/>
      <c r="D706" s="754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AF706" s="2">
        <f t="shared" si="189"/>
        <v>0</v>
      </c>
      <c r="AG706" s="2" t="str">
        <f t="shared" si="183"/>
        <v/>
      </c>
      <c r="AH706" s="2" t="str">
        <f t="shared" si="184"/>
        <v/>
      </c>
      <c r="AI706" s="2" t="str">
        <f t="shared" si="190"/>
        <v/>
      </c>
      <c r="AJ706" s="2" t="str">
        <f t="shared" si="191"/>
        <v/>
      </c>
      <c r="AK706" s="2" t="e">
        <f t="shared" si="192"/>
        <v>#VALUE!</v>
      </c>
      <c r="AL706" s="2" t="str">
        <f t="shared" si="193"/>
        <v/>
      </c>
      <c r="AM706" s="2" t="str">
        <f t="shared" si="194"/>
        <v/>
      </c>
      <c r="AN706" s="2" t="str">
        <f t="shared" si="195"/>
        <v/>
      </c>
      <c r="AO706" s="2" t="str">
        <f t="shared" si="197"/>
        <v/>
      </c>
      <c r="AP706" s="2" t="str">
        <f t="shared" si="185"/>
        <v/>
      </c>
      <c r="AQ706" s="2" t="str">
        <f t="shared" si="196"/>
        <v/>
      </c>
      <c r="AT706" s="2" t="str">
        <f t="shared" si="198"/>
        <v/>
      </c>
      <c r="AU706" s="2" t="str">
        <f t="shared" si="186"/>
        <v/>
      </c>
      <c r="AV706" s="2" t="str">
        <f t="shared" si="187"/>
        <v/>
      </c>
      <c r="AW706" s="2" t="str">
        <f t="shared" si="188"/>
        <v/>
      </c>
      <c r="AX706" s="2" t="str">
        <f t="shared" si="199"/>
        <v/>
      </c>
    </row>
    <row r="707" spans="1:50" x14ac:dyDescent="0.25">
      <c r="A707" s="751">
        <v>699</v>
      </c>
      <c r="B707" s="753"/>
      <c r="C707" s="754"/>
      <c r="D707" s="754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AF707" s="2">
        <f t="shared" si="189"/>
        <v>0</v>
      </c>
      <c r="AG707" s="2" t="str">
        <f t="shared" si="183"/>
        <v/>
      </c>
      <c r="AH707" s="2" t="str">
        <f t="shared" si="184"/>
        <v/>
      </c>
      <c r="AI707" s="2" t="str">
        <f t="shared" si="190"/>
        <v/>
      </c>
      <c r="AJ707" s="2" t="str">
        <f t="shared" si="191"/>
        <v/>
      </c>
      <c r="AK707" s="2" t="e">
        <f t="shared" si="192"/>
        <v>#VALUE!</v>
      </c>
      <c r="AL707" s="2" t="str">
        <f t="shared" si="193"/>
        <v/>
      </c>
      <c r="AM707" s="2" t="str">
        <f t="shared" si="194"/>
        <v/>
      </c>
      <c r="AN707" s="2" t="str">
        <f t="shared" si="195"/>
        <v/>
      </c>
      <c r="AO707" s="2" t="str">
        <f t="shared" si="197"/>
        <v/>
      </c>
      <c r="AP707" s="2" t="str">
        <f t="shared" si="185"/>
        <v/>
      </c>
      <c r="AQ707" s="2" t="str">
        <f t="shared" si="196"/>
        <v/>
      </c>
      <c r="AT707" s="2" t="str">
        <f t="shared" si="198"/>
        <v/>
      </c>
      <c r="AU707" s="2" t="str">
        <f t="shared" si="186"/>
        <v/>
      </c>
      <c r="AV707" s="2" t="str">
        <f t="shared" si="187"/>
        <v/>
      </c>
      <c r="AW707" s="2" t="str">
        <f t="shared" si="188"/>
        <v/>
      </c>
      <c r="AX707" s="2" t="str">
        <f t="shared" si="199"/>
        <v/>
      </c>
    </row>
    <row r="708" spans="1:50" x14ac:dyDescent="0.25">
      <c r="A708" s="751">
        <v>700</v>
      </c>
      <c r="B708" s="753"/>
      <c r="C708" s="754"/>
      <c r="D708" s="754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AF708" s="2">
        <f t="shared" si="189"/>
        <v>0</v>
      </c>
      <c r="AG708" s="2" t="str">
        <f t="shared" si="183"/>
        <v/>
      </c>
      <c r="AH708" s="2" t="str">
        <f t="shared" si="184"/>
        <v/>
      </c>
      <c r="AI708" s="2" t="str">
        <f t="shared" si="190"/>
        <v/>
      </c>
      <c r="AJ708" s="2" t="str">
        <f t="shared" si="191"/>
        <v/>
      </c>
      <c r="AK708" s="2" t="e">
        <f t="shared" si="192"/>
        <v>#VALUE!</v>
      </c>
      <c r="AL708" s="2" t="str">
        <f t="shared" si="193"/>
        <v/>
      </c>
      <c r="AM708" s="2" t="str">
        <f t="shared" si="194"/>
        <v/>
      </c>
      <c r="AN708" s="2" t="str">
        <f t="shared" si="195"/>
        <v/>
      </c>
      <c r="AO708" s="2" t="str">
        <f t="shared" si="197"/>
        <v/>
      </c>
      <c r="AP708" s="2" t="str">
        <f t="shared" si="185"/>
        <v/>
      </c>
      <c r="AQ708" s="2" t="str">
        <f t="shared" si="196"/>
        <v/>
      </c>
      <c r="AT708" s="2" t="str">
        <f t="shared" si="198"/>
        <v/>
      </c>
      <c r="AU708" s="2" t="str">
        <f t="shared" si="186"/>
        <v/>
      </c>
      <c r="AV708" s="2" t="str">
        <f t="shared" si="187"/>
        <v/>
      </c>
      <c r="AW708" s="2" t="str">
        <f t="shared" si="188"/>
        <v/>
      </c>
      <c r="AX708" s="2" t="str">
        <f t="shared" si="199"/>
        <v/>
      </c>
    </row>
    <row r="709" spans="1:50" x14ac:dyDescent="0.25">
      <c r="A709" s="751">
        <v>701</v>
      </c>
      <c r="B709" s="753"/>
      <c r="C709" s="754"/>
      <c r="D709" s="754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AF709" s="2">
        <f t="shared" si="189"/>
        <v>0</v>
      </c>
      <c r="AG709" s="2" t="str">
        <f t="shared" si="183"/>
        <v/>
      </c>
      <c r="AH709" s="2" t="str">
        <f t="shared" si="184"/>
        <v/>
      </c>
      <c r="AI709" s="2" t="str">
        <f t="shared" si="190"/>
        <v/>
      </c>
      <c r="AJ709" s="2" t="str">
        <f t="shared" si="191"/>
        <v/>
      </c>
      <c r="AK709" s="2" t="e">
        <f t="shared" si="192"/>
        <v>#VALUE!</v>
      </c>
      <c r="AL709" s="2" t="str">
        <f t="shared" si="193"/>
        <v/>
      </c>
      <c r="AM709" s="2" t="str">
        <f t="shared" si="194"/>
        <v/>
      </c>
      <c r="AN709" s="2" t="str">
        <f t="shared" si="195"/>
        <v/>
      </c>
      <c r="AO709" s="2" t="str">
        <f t="shared" si="197"/>
        <v/>
      </c>
      <c r="AP709" s="2" t="str">
        <f t="shared" si="185"/>
        <v/>
      </c>
      <c r="AQ709" s="2" t="str">
        <f t="shared" si="196"/>
        <v/>
      </c>
      <c r="AT709" s="2" t="str">
        <f t="shared" si="198"/>
        <v/>
      </c>
      <c r="AU709" s="2" t="str">
        <f t="shared" si="186"/>
        <v/>
      </c>
      <c r="AV709" s="2" t="str">
        <f t="shared" si="187"/>
        <v/>
      </c>
      <c r="AW709" s="2" t="str">
        <f t="shared" si="188"/>
        <v/>
      </c>
      <c r="AX709" s="2" t="str">
        <f t="shared" si="199"/>
        <v/>
      </c>
    </row>
    <row r="710" spans="1:50" x14ac:dyDescent="0.25">
      <c r="A710" s="751">
        <v>702</v>
      </c>
      <c r="B710" s="753"/>
      <c r="C710" s="754"/>
      <c r="D710" s="754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AF710" s="2">
        <f t="shared" si="189"/>
        <v>0</v>
      </c>
      <c r="AG710" s="2" t="str">
        <f t="shared" si="183"/>
        <v/>
      </c>
      <c r="AH710" s="2" t="str">
        <f t="shared" si="184"/>
        <v/>
      </c>
      <c r="AI710" s="2" t="str">
        <f t="shared" si="190"/>
        <v/>
      </c>
      <c r="AJ710" s="2" t="str">
        <f t="shared" si="191"/>
        <v/>
      </c>
      <c r="AK710" s="2" t="e">
        <f t="shared" si="192"/>
        <v>#VALUE!</v>
      </c>
      <c r="AL710" s="2" t="str">
        <f t="shared" si="193"/>
        <v/>
      </c>
      <c r="AM710" s="2" t="str">
        <f t="shared" si="194"/>
        <v/>
      </c>
      <c r="AN710" s="2" t="str">
        <f t="shared" si="195"/>
        <v/>
      </c>
      <c r="AO710" s="2" t="str">
        <f t="shared" si="197"/>
        <v/>
      </c>
      <c r="AP710" s="2" t="str">
        <f t="shared" si="185"/>
        <v/>
      </c>
      <c r="AQ710" s="2" t="str">
        <f t="shared" si="196"/>
        <v/>
      </c>
      <c r="AT710" s="2" t="str">
        <f t="shared" si="198"/>
        <v/>
      </c>
      <c r="AU710" s="2" t="str">
        <f t="shared" si="186"/>
        <v/>
      </c>
      <c r="AV710" s="2" t="str">
        <f t="shared" si="187"/>
        <v/>
      </c>
      <c r="AW710" s="2" t="str">
        <f t="shared" si="188"/>
        <v/>
      </c>
      <c r="AX710" s="2" t="str">
        <f t="shared" si="199"/>
        <v/>
      </c>
    </row>
    <row r="711" spans="1:50" x14ac:dyDescent="0.25">
      <c r="A711" s="751">
        <v>703</v>
      </c>
      <c r="B711" s="753"/>
      <c r="C711" s="754"/>
      <c r="D711" s="754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AF711" s="2">
        <f t="shared" si="189"/>
        <v>0</v>
      </c>
      <c r="AG711" s="2" t="str">
        <f t="shared" si="183"/>
        <v/>
      </c>
      <c r="AH711" s="2" t="str">
        <f t="shared" si="184"/>
        <v/>
      </c>
      <c r="AI711" s="2" t="str">
        <f t="shared" si="190"/>
        <v/>
      </c>
      <c r="AJ711" s="2" t="str">
        <f t="shared" si="191"/>
        <v/>
      </c>
      <c r="AK711" s="2" t="e">
        <f t="shared" si="192"/>
        <v>#VALUE!</v>
      </c>
      <c r="AL711" s="2" t="str">
        <f t="shared" si="193"/>
        <v/>
      </c>
      <c r="AM711" s="2" t="str">
        <f t="shared" si="194"/>
        <v/>
      </c>
      <c r="AN711" s="2" t="str">
        <f t="shared" si="195"/>
        <v/>
      </c>
      <c r="AO711" s="2" t="str">
        <f t="shared" si="197"/>
        <v/>
      </c>
      <c r="AP711" s="2" t="str">
        <f t="shared" si="185"/>
        <v/>
      </c>
      <c r="AQ711" s="2" t="str">
        <f t="shared" si="196"/>
        <v/>
      </c>
      <c r="AT711" s="2" t="str">
        <f t="shared" si="198"/>
        <v/>
      </c>
      <c r="AU711" s="2" t="str">
        <f t="shared" si="186"/>
        <v/>
      </c>
      <c r="AV711" s="2" t="str">
        <f t="shared" si="187"/>
        <v/>
      </c>
      <c r="AW711" s="2" t="str">
        <f t="shared" si="188"/>
        <v/>
      </c>
      <c r="AX711" s="2" t="str">
        <f t="shared" si="199"/>
        <v/>
      </c>
    </row>
    <row r="712" spans="1:50" x14ac:dyDescent="0.25">
      <c r="A712" s="751">
        <v>704</v>
      </c>
      <c r="B712" s="753"/>
      <c r="C712" s="754"/>
      <c r="D712" s="754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AF712" s="2">
        <f t="shared" si="189"/>
        <v>0</v>
      </c>
      <c r="AG712" s="2" t="str">
        <f t="shared" si="183"/>
        <v/>
      </c>
      <c r="AH712" s="2" t="str">
        <f t="shared" si="184"/>
        <v/>
      </c>
      <c r="AI712" s="2" t="str">
        <f t="shared" si="190"/>
        <v/>
      </c>
      <c r="AJ712" s="2" t="str">
        <f t="shared" si="191"/>
        <v/>
      </c>
      <c r="AK712" s="2" t="e">
        <f t="shared" si="192"/>
        <v>#VALUE!</v>
      </c>
      <c r="AL712" s="2" t="str">
        <f t="shared" si="193"/>
        <v/>
      </c>
      <c r="AM712" s="2" t="str">
        <f t="shared" si="194"/>
        <v/>
      </c>
      <c r="AN712" s="2" t="str">
        <f t="shared" si="195"/>
        <v/>
      </c>
      <c r="AO712" s="2" t="str">
        <f t="shared" si="197"/>
        <v/>
      </c>
      <c r="AP712" s="2" t="str">
        <f t="shared" si="185"/>
        <v/>
      </c>
      <c r="AQ712" s="2" t="str">
        <f t="shared" si="196"/>
        <v/>
      </c>
      <c r="AT712" s="2" t="str">
        <f t="shared" si="198"/>
        <v/>
      </c>
      <c r="AU712" s="2" t="str">
        <f t="shared" si="186"/>
        <v/>
      </c>
      <c r="AV712" s="2" t="str">
        <f t="shared" si="187"/>
        <v/>
      </c>
      <c r="AW712" s="2" t="str">
        <f t="shared" si="188"/>
        <v/>
      </c>
      <c r="AX712" s="2" t="str">
        <f t="shared" si="199"/>
        <v/>
      </c>
    </row>
    <row r="713" spans="1:50" x14ac:dyDescent="0.25">
      <c r="A713" s="751">
        <v>705</v>
      </c>
      <c r="B713" s="753"/>
      <c r="C713" s="754"/>
      <c r="D713" s="754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AF713" s="2">
        <f t="shared" si="189"/>
        <v>0</v>
      </c>
      <c r="AG713" s="2" t="str">
        <f t="shared" ref="AG713:AG776" si="200">IF(AND(B713&lt;&gt;"",C713&lt;&gt;"",D713&lt;&gt;""),_xlfn.RANK.AVG(C713,C:C,1),"")</f>
        <v/>
      </c>
      <c r="AH713" s="2" t="str">
        <f t="shared" ref="AH713:AH776" si="201">IF(AND(B713&lt;&gt;"",C713&lt;&gt;"",D713&lt;&gt;""),_xlfn.RANK.AVG(D713,D:D,1),"")</f>
        <v/>
      </c>
      <c r="AI713" s="2" t="str">
        <f t="shared" si="190"/>
        <v/>
      </c>
      <c r="AJ713" s="2" t="str">
        <f t="shared" si="191"/>
        <v/>
      </c>
      <c r="AK713" s="2" t="e">
        <f t="shared" si="192"/>
        <v>#VALUE!</v>
      </c>
      <c r="AL713" s="2" t="str">
        <f t="shared" si="193"/>
        <v/>
      </c>
      <c r="AM713" s="2" t="str">
        <f t="shared" si="194"/>
        <v/>
      </c>
      <c r="AN713" s="2" t="str">
        <f t="shared" si="195"/>
        <v/>
      </c>
      <c r="AO713" s="2" t="str">
        <f t="shared" si="197"/>
        <v/>
      </c>
      <c r="AP713" s="2" t="str">
        <f t="shared" ref="AP713:AP776" si="202">IF(AO713="","",_xlfn.RANK.AVG(AO713,AO:AO,1))</f>
        <v/>
      </c>
      <c r="AQ713" s="2" t="str">
        <f t="shared" si="196"/>
        <v/>
      </c>
      <c r="AT713" s="2" t="str">
        <f t="shared" si="198"/>
        <v/>
      </c>
      <c r="AU713" s="2" t="str">
        <f t="shared" ref="AU713:AU776" si="203">IF(B713=2,D713,"")</f>
        <v/>
      </c>
      <c r="AV713" s="2" t="str">
        <f t="shared" ref="AV713:AV776" si="204">IF(AND(B713&lt;&gt;"",AT713&lt;&gt;"",AU713&lt;&gt;""),AU713-AT713,"")</f>
        <v/>
      </c>
      <c r="AW713" s="2" t="str">
        <f t="shared" ref="AW713:AW776" si="205">IF(AV713="","",IF(AV713=0,"",ABS(AV713)))</f>
        <v/>
      </c>
      <c r="AX713" s="2" t="str">
        <f t="shared" si="199"/>
        <v/>
      </c>
    </row>
    <row r="714" spans="1:50" x14ac:dyDescent="0.25">
      <c r="A714" s="751">
        <v>706</v>
      </c>
      <c r="B714" s="753"/>
      <c r="C714" s="754"/>
      <c r="D714" s="754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AF714" s="2">
        <f t="shared" ref="AF714:AF777" si="206">C714-D714</f>
        <v>0</v>
      </c>
      <c r="AG714" s="2" t="str">
        <f t="shared" si="200"/>
        <v/>
      </c>
      <c r="AH714" s="2" t="str">
        <f t="shared" si="201"/>
        <v/>
      </c>
      <c r="AI714" s="2" t="str">
        <f t="shared" ref="AI714:AI777" si="207">IF(AND(AG714&lt;&gt;"",AH714&lt;&gt;""),D714-C714,"")</f>
        <v/>
      </c>
      <c r="AJ714" s="2" t="str">
        <f t="shared" ref="AJ714:AJ777" si="208">IF(OR(B714&lt;&gt;"",C714&lt;&gt;"",D714&lt;&gt;""),D714-C714,"")</f>
        <v/>
      </c>
      <c r="AK714" s="2" t="e">
        <f t="shared" ref="AK714:AK777" si="209">_xlfn.RANK.AVG(AJ714,AJ:AJ,1)</f>
        <v>#VALUE!</v>
      </c>
      <c r="AL714" s="2" t="str">
        <f t="shared" ref="AL714:AL777" si="210">IF(B714=1,C714,"")</f>
        <v/>
      </c>
      <c r="AM714" s="2" t="str">
        <f t="shared" ref="AM714:AM777" si="211">IF(B714=1,D714,"")</f>
        <v/>
      </c>
      <c r="AN714" s="2" t="str">
        <f t="shared" ref="AN714:AN777" si="212">IF(AND(B714&lt;&gt;"",AL714&lt;&gt;"",AM714&lt;&gt;""),AM714-AL714,"")</f>
        <v/>
      </c>
      <c r="AO714" s="2" t="str">
        <f t="shared" si="197"/>
        <v/>
      </c>
      <c r="AP714" s="2" t="str">
        <f t="shared" si="202"/>
        <v/>
      </c>
      <c r="AQ714" s="2" t="str">
        <f t="shared" ref="AQ714:AQ777" si="213">IF(AN714=0,0,IF(AN714&lt;0,-AP714,IF(AN714&gt;0,AP714,"")))</f>
        <v/>
      </c>
      <c r="AT714" s="2" t="str">
        <f t="shared" si="198"/>
        <v/>
      </c>
      <c r="AU714" s="2" t="str">
        <f t="shared" si="203"/>
        <v/>
      </c>
      <c r="AV714" s="2" t="str">
        <f t="shared" si="204"/>
        <v/>
      </c>
      <c r="AW714" s="2" t="str">
        <f t="shared" si="205"/>
        <v/>
      </c>
      <c r="AX714" s="2" t="str">
        <f t="shared" si="199"/>
        <v/>
      </c>
    </row>
    <row r="715" spans="1:50" x14ac:dyDescent="0.25">
      <c r="A715" s="751">
        <v>707</v>
      </c>
      <c r="B715" s="753"/>
      <c r="C715" s="754"/>
      <c r="D715" s="754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AF715" s="2">
        <f t="shared" si="206"/>
        <v>0</v>
      </c>
      <c r="AG715" s="2" t="str">
        <f t="shared" si="200"/>
        <v/>
      </c>
      <c r="AH715" s="2" t="str">
        <f t="shared" si="201"/>
        <v/>
      </c>
      <c r="AI715" s="2" t="str">
        <f t="shared" si="207"/>
        <v/>
      </c>
      <c r="AJ715" s="2" t="str">
        <f t="shared" si="208"/>
        <v/>
      </c>
      <c r="AK715" s="2" t="e">
        <f t="shared" si="209"/>
        <v>#VALUE!</v>
      </c>
      <c r="AL715" s="2" t="str">
        <f t="shared" si="210"/>
        <v/>
      </c>
      <c r="AM715" s="2" t="str">
        <f t="shared" si="211"/>
        <v/>
      </c>
      <c r="AN715" s="2" t="str">
        <f t="shared" si="212"/>
        <v/>
      </c>
      <c r="AO715" s="2" t="str">
        <f t="shared" ref="AO715:AO778" si="214">IF(AN715="","",IF(AN715=0,"",ABS(AN715)))</f>
        <v/>
      </c>
      <c r="AP715" s="2" t="str">
        <f t="shared" si="202"/>
        <v/>
      </c>
      <c r="AQ715" s="2" t="str">
        <f t="shared" si="213"/>
        <v/>
      </c>
      <c r="AT715" s="2" t="str">
        <f t="shared" si="198"/>
        <v/>
      </c>
      <c r="AU715" s="2" t="str">
        <f t="shared" si="203"/>
        <v/>
      </c>
      <c r="AV715" s="2" t="str">
        <f t="shared" si="204"/>
        <v/>
      </c>
      <c r="AW715" s="2" t="str">
        <f t="shared" si="205"/>
        <v/>
      </c>
      <c r="AX715" s="2" t="str">
        <f t="shared" si="199"/>
        <v/>
      </c>
    </row>
    <row r="716" spans="1:50" x14ac:dyDescent="0.25">
      <c r="A716" s="751">
        <v>708</v>
      </c>
      <c r="B716" s="753"/>
      <c r="C716" s="754"/>
      <c r="D716" s="754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AF716" s="2">
        <f t="shared" si="206"/>
        <v>0</v>
      </c>
      <c r="AG716" s="2" t="str">
        <f t="shared" si="200"/>
        <v/>
      </c>
      <c r="AH716" s="2" t="str">
        <f t="shared" si="201"/>
        <v/>
      </c>
      <c r="AI716" s="2" t="str">
        <f t="shared" si="207"/>
        <v/>
      </c>
      <c r="AJ716" s="2" t="str">
        <f t="shared" si="208"/>
        <v/>
      </c>
      <c r="AK716" s="2" t="e">
        <f t="shared" si="209"/>
        <v>#VALUE!</v>
      </c>
      <c r="AL716" s="2" t="str">
        <f t="shared" si="210"/>
        <v/>
      </c>
      <c r="AM716" s="2" t="str">
        <f t="shared" si="211"/>
        <v/>
      </c>
      <c r="AN716" s="2" t="str">
        <f t="shared" si="212"/>
        <v/>
      </c>
      <c r="AO716" s="2" t="str">
        <f t="shared" si="214"/>
        <v/>
      </c>
      <c r="AP716" s="2" t="str">
        <f t="shared" si="202"/>
        <v/>
      </c>
      <c r="AQ716" s="2" t="str">
        <f t="shared" si="213"/>
        <v/>
      </c>
      <c r="AT716" s="2" t="str">
        <f t="shared" si="198"/>
        <v/>
      </c>
      <c r="AU716" s="2" t="str">
        <f t="shared" si="203"/>
        <v/>
      </c>
      <c r="AV716" s="2" t="str">
        <f t="shared" si="204"/>
        <v/>
      </c>
      <c r="AW716" s="2" t="str">
        <f t="shared" si="205"/>
        <v/>
      </c>
      <c r="AX716" s="2" t="str">
        <f t="shared" si="199"/>
        <v/>
      </c>
    </row>
    <row r="717" spans="1:50" x14ac:dyDescent="0.25">
      <c r="A717" s="751">
        <v>709</v>
      </c>
      <c r="B717" s="753"/>
      <c r="C717" s="754"/>
      <c r="D717" s="754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AF717" s="2">
        <f t="shared" si="206"/>
        <v>0</v>
      </c>
      <c r="AG717" s="2" t="str">
        <f t="shared" si="200"/>
        <v/>
      </c>
      <c r="AH717" s="2" t="str">
        <f t="shared" si="201"/>
        <v/>
      </c>
      <c r="AI717" s="2" t="str">
        <f t="shared" si="207"/>
        <v/>
      </c>
      <c r="AJ717" s="2" t="str">
        <f t="shared" si="208"/>
        <v/>
      </c>
      <c r="AK717" s="2" t="e">
        <f t="shared" si="209"/>
        <v>#VALUE!</v>
      </c>
      <c r="AL717" s="2" t="str">
        <f t="shared" si="210"/>
        <v/>
      </c>
      <c r="AM717" s="2" t="str">
        <f t="shared" si="211"/>
        <v/>
      </c>
      <c r="AN717" s="2" t="str">
        <f t="shared" si="212"/>
        <v/>
      </c>
      <c r="AO717" s="2" t="str">
        <f t="shared" si="214"/>
        <v/>
      </c>
      <c r="AP717" s="2" t="str">
        <f t="shared" si="202"/>
        <v/>
      </c>
      <c r="AQ717" s="2" t="str">
        <f t="shared" si="213"/>
        <v/>
      </c>
      <c r="AT717" s="2" t="str">
        <f t="shared" si="198"/>
        <v/>
      </c>
      <c r="AU717" s="2" t="str">
        <f t="shared" si="203"/>
        <v/>
      </c>
      <c r="AV717" s="2" t="str">
        <f t="shared" si="204"/>
        <v/>
      </c>
      <c r="AW717" s="2" t="str">
        <f t="shared" si="205"/>
        <v/>
      </c>
      <c r="AX717" s="2" t="str">
        <f t="shared" si="199"/>
        <v/>
      </c>
    </row>
    <row r="718" spans="1:50" x14ac:dyDescent="0.25">
      <c r="A718" s="751">
        <v>710</v>
      </c>
      <c r="B718" s="753"/>
      <c r="C718" s="754"/>
      <c r="D718" s="754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AF718" s="2">
        <f t="shared" si="206"/>
        <v>0</v>
      </c>
      <c r="AG718" s="2" t="str">
        <f t="shared" si="200"/>
        <v/>
      </c>
      <c r="AH718" s="2" t="str">
        <f t="shared" si="201"/>
        <v/>
      </c>
      <c r="AI718" s="2" t="str">
        <f t="shared" si="207"/>
        <v/>
      </c>
      <c r="AJ718" s="2" t="str">
        <f t="shared" si="208"/>
        <v/>
      </c>
      <c r="AK718" s="2" t="e">
        <f t="shared" si="209"/>
        <v>#VALUE!</v>
      </c>
      <c r="AL718" s="2" t="str">
        <f t="shared" si="210"/>
        <v/>
      </c>
      <c r="AM718" s="2" t="str">
        <f t="shared" si="211"/>
        <v/>
      </c>
      <c r="AN718" s="2" t="str">
        <f t="shared" si="212"/>
        <v/>
      </c>
      <c r="AO718" s="2" t="str">
        <f t="shared" si="214"/>
        <v/>
      </c>
      <c r="AP718" s="2" t="str">
        <f t="shared" si="202"/>
        <v/>
      </c>
      <c r="AQ718" s="2" t="str">
        <f t="shared" si="213"/>
        <v/>
      </c>
      <c r="AT718" s="2" t="str">
        <f t="shared" si="198"/>
        <v/>
      </c>
      <c r="AU718" s="2" t="str">
        <f t="shared" si="203"/>
        <v/>
      </c>
      <c r="AV718" s="2" t="str">
        <f t="shared" si="204"/>
        <v/>
      </c>
      <c r="AW718" s="2" t="str">
        <f t="shared" si="205"/>
        <v/>
      </c>
      <c r="AX718" s="2" t="str">
        <f t="shared" si="199"/>
        <v/>
      </c>
    </row>
    <row r="719" spans="1:50" x14ac:dyDescent="0.25">
      <c r="A719" s="751">
        <v>711</v>
      </c>
      <c r="B719" s="753"/>
      <c r="C719" s="754"/>
      <c r="D719" s="754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AF719" s="2">
        <f t="shared" si="206"/>
        <v>0</v>
      </c>
      <c r="AG719" s="2" t="str">
        <f t="shared" si="200"/>
        <v/>
      </c>
      <c r="AH719" s="2" t="str">
        <f t="shared" si="201"/>
        <v/>
      </c>
      <c r="AI719" s="2" t="str">
        <f t="shared" si="207"/>
        <v/>
      </c>
      <c r="AJ719" s="2" t="str">
        <f t="shared" si="208"/>
        <v/>
      </c>
      <c r="AK719" s="2" t="e">
        <f t="shared" si="209"/>
        <v>#VALUE!</v>
      </c>
      <c r="AL719" s="2" t="str">
        <f t="shared" si="210"/>
        <v/>
      </c>
      <c r="AM719" s="2" t="str">
        <f t="shared" si="211"/>
        <v/>
      </c>
      <c r="AN719" s="2" t="str">
        <f t="shared" si="212"/>
        <v/>
      </c>
      <c r="AO719" s="2" t="str">
        <f t="shared" si="214"/>
        <v/>
      </c>
      <c r="AP719" s="2" t="str">
        <f t="shared" si="202"/>
        <v/>
      </c>
      <c r="AQ719" s="2" t="str">
        <f t="shared" si="213"/>
        <v/>
      </c>
      <c r="AT719" s="2" t="str">
        <f t="shared" si="198"/>
        <v/>
      </c>
      <c r="AU719" s="2" t="str">
        <f t="shared" si="203"/>
        <v/>
      </c>
      <c r="AV719" s="2" t="str">
        <f t="shared" si="204"/>
        <v/>
      </c>
      <c r="AW719" s="2" t="str">
        <f t="shared" si="205"/>
        <v/>
      </c>
      <c r="AX719" s="2" t="str">
        <f t="shared" si="199"/>
        <v/>
      </c>
    </row>
    <row r="720" spans="1:50" x14ac:dyDescent="0.25">
      <c r="A720" s="751">
        <v>712</v>
      </c>
      <c r="B720" s="753"/>
      <c r="C720" s="754"/>
      <c r="D720" s="754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AF720" s="2">
        <f t="shared" si="206"/>
        <v>0</v>
      </c>
      <c r="AG720" s="2" t="str">
        <f t="shared" si="200"/>
        <v/>
      </c>
      <c r="AH720" s="2" t="str">
        <f t="shared" si="201"/>
        <v/>
      </c>
      <c r="AI720" s="2" t="str">
        <f t="shared" si="207"/>
        <v/>
      </c>
      <c r="AJ720" s="2" t="str">
        <f t="shared" si="208"/>
        <v/>
      </c>
      <c r="AK720" s="2" t="e">
        <f t="shared" si="209"/>
        <v>#VALUE!</v>
      </c>
      <c r="AL720" s="2" t="str">
        <f t="shared" si="210"/>
        <v/>
      </c>
      <c r="AM720" s="2" t="str">
        <f t="shared" si="211"/>
        <v/>
      </c>
      <c r="AN720" s="2" t="str">
        <f t="shared" si="212"/>
        <v/>
      </c>
      <c r="AO720" s="2" t="str">
        <f t="shared" si="214"/>
        <v/>
      </c>
      <c r="AP720" s="2" t="str">
        <f t="shared" si="202"/>
        <v/>
      </c>
      <c r="AQ720" s="2" t="str">
        <f t="shared" si="213"/>
        <v/>
      </c>
      <c r="AT720" s="2" t="str">
        <f t="shared" si="198"/>
        <v/>
      </c>
      <c r="AU720" s="2" t="str">
        <f t="shared" si="203"/>
        <v/>
      </c>
      <c r="AV720" s="2" t="str">
        <f t="shared" si="204"/>
        <v/>
      </c>
      <c r="AW720" s="2" t="str">
        <f t="shared" si="205"/>
        <v/>
      </c>
      <c r="AX720" s="2" t="str">
        <f t="shared" si="199"/>
        <v/>
      </c>
    </row>
    <row r="721" spans="1:50" x14ac:dyDescent="0.25">
      <c r="A721" s="751">
        <v>713</v>
      </c>
      <c r="B721" s="753"/>
      <c r="C721" s="754"/>
      <c r="D721" s="754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AF721" s="2">
        <f t="shared" si="206"/>
        <v>0</v>
      </c>
      <c r="AG721" s="2" t="str">
        <f t="shared" si="200"/>
        <v/>
      </c>
      <c r="AH721" s="2" t="str">
        <f t="shared" si="201"/>
        <v/>
      </c>
      <c r="AI721" s="2" t="str">
        <f t="shared" si="207"/>
        <v/>
      </c>
      <c r="AJ721" s="2" t="str">
        <f t="shared" si="208"/>
        <v/>
      </c>
      <c r="AK721" s="2" t="e">
        <f t="shared" si="209"/>
        <v>#VALUE!</v>
      </c>
      <c r="AL721" s="2" t="str">
        <f t="shared" si="210"/>
        <v/>
      </c>
      <c r="AM721" s="2" t="str">
        <f t="shared" si="211"/>
        <v/>
      </c>
      <c r="AN721" s="2" t="str">
        <f t="shared" si="212"/>
        <v/>
      </c>
      <c r="AO721" s="2" t="str">
        <f t="shared" si="214"/>
        <v/>
      </c>
      <c r="AP721" s="2" t="str">
        <f t="shared" si="202"/>
        <v/>
      </c>
      <c r="AQ721" s="2" t="str">
        <f t="shared" si="213"/>
        <v/>
      </c>
      <c r="AT721" s="2" t="str">
        <f t="shared" si="198"/>
        <v/>
      </c>
      <c r="AU721" s="2" t="str">
        <f t="shared" si="203"/>
        <v/>
      </c>
      <c r="AV721" s="2" t="str">
        <f t="shared" si="204"/>
        <v/>
      </c>
      <c r="AW721" s="2" t="str">
        <f t="shared" si="205"/>
        <v/>
      </c>
      <c r="AX721" s="2" t="str">
        <f t="shared" si="199"/>
        <v/>
      </c>
    </row>
    <row r="722" spans="1:50" x14ac:dyDescent="0.25">
      <c r="A722" s="751">
        <v>714</v>
      </c>
      <c r="B722" s="753"/>
      <c r="C722" s="754"/>
      <c r="D722" s="754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AF722" s="2">
        <f t="shared" si="206"/>
        <v>0</v>
      </c>
      <c r="AG722" s="2" t="str">
        <f t="shared" si="200"/>
        <v/>
      </c>
      <c r="AH722" s="2" t="str">
        <f t="shared" si="201"/>
        <v/>
      </c>
      <c r="AI722" s="2" t="str">
        <f t="shared" si="207"/>
        <v/>
      </c>
      <c r="AJ722" s="2" t="str">
        <f t="shared" si="208"/>
        <v/>
      </c>
      <c r="AK722" s="2" t="e">
        <f t="shared" si="209"/>
        <v>#VALUE!</v>
      </c>
      <c r="AL722" s="2" t="str">
        <f t="shared" si="210"/>
        <v/>
      </c>
      <c r="AM722" s="2" t="str">
        <f t="shared" si="211"/>
        <v/>
      </c>
      <c r="AN722" s="2" t="str">
        <f t="shared" si="212"/>
        <v/>
      </c>
      <c r="AO722" s="2" t="str">
        <f t="shared" si="214"/>
        <v/>
      </c>
      <c r="AP722" s="2" t="str">
        <f t="shared" si="202"/>
        <v/>
      </c>
      <c r="AQ722" s="2" t="str">
        <f t="shared" si="213"/>
        <v/>
      </c>
      <c r="AT722" s="2" t="str">
        <f t="shared" si="198"/>
        <v/>
      </c>
      <c r="AU722" s="2" t="str">
        <f t="shared" si="203"/>
        <v/>
      </c>
      <c r="AV722" s="2" t="str">
        <f t="shared" si="204"/>
        <v/>
      </c>
      <c r="AW722" s="2" t="str">
        <f t="shared" si="205"/>
        <v/>
      </c>
      <c r="AX722" s="2" t="str">
        <f t="shared" si="199"/>
        <v/>
      </c>
    </row>
    <row r="723" spans="1:50" x14ac:dyDescent="0.25">
      <c r="A723" s="751">
        <v>715</v>
      </c>
      <c r="B723" s="753"/>
      <c r="C723" s="754"/>
      <c r="D723" s="754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AF723" s="2">
        <f t="shared" si="206"/>
        <v>0</v>
      </c>
      <c r="AG723" s="2" t="str">
        <f t="shared" si="200"/>
        <v/>
      </c>
      <c r="AH723" s="2" t="str">
        <f t="shared" si="201"/>
        <v/>
      </c>
      <c r="AI723" s="2" t="str">
        <f t="shared" si="207"/>
        <v/>
      </c>
      <c r="AJ723" s="2" t="str">
        <f t="shared" si="208"/>
        <v/>
      </c>
      <c r="AK723" s="2" t="e">
        <f t="shared" si="209"/>
        <v>#VALUE!</v>
      </c>
      <c r="AL723" s="2" t="str">
        <f t="shared" si="210"/>
        <v/>
      </c>
      <c r="AM723" s="2" t="str">
        <f t="shared" si="211"/>
        <v/>
      </c>
      <c r="AN723" s="2" t="str">
        <f t="shared" si="212"/>
        <v/>
      </c>
      <c r="AO723" s="2" t="str">
        <f t="shared" si="214"/>
        <v/>
      </c>
      <c r="AP723" s="2" t="str">
        <f t="shared" si="202"/>
        <v/>
      </c>
      <c r="AQ723" s="2" t="str">
        <f t="shared" si="213"/>
        <v/>
      </c>
      <c r="AT723" s="2" t="str">
        <f t="shared" si="198"/>
        <v/>
      </c>
      <c r="AU723" s="2" t="str">
        <f t="shared" si="203"/>
        <v/>
      </c>
      <c r="AV723" s="2" t="str">
        <f t="shared" si="204"/>
        <v/>
      </c>
      <c r="AW723" s="2" t="str">
        <f t="shared" si="205"/>
        <v/>
      </c>
      <c r="AX723" s="2" t="str">
        <f t="shared" si="199"/>
        <v/>
      </c>
    </row>
    <row r="724" spans="1:50" x14ac:dyDescent="0.25">
      <c r="A724" s="751">
        <v>716</v>
      </c>
      <c r="B724" s="753"/>
      <c r="C724" s="754"/>
      <c r="D724" s="754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AF724" s="2">
        <f t="shared" si="206"/>
        <v>0</v>
      </c>
      <c r="AG724" s="2" t="str">
        <f t="shared" si="200"/>
        <v/>
      </c>
      <c r="AH724" s="2" t="str">
        <f t="shared" si="201"/>
        <v/>
      </c>
      <c r="AI724" s="2" t="str">
        <f t="shared" si="207"/>
        <v/>
      </c>
      <c r="AJ724" s="2" t="str">
        <f t="shared" si="208"/>
        <v/>
      </c>
      <c r="AK724" s="2" t="e">
        <f t="shared" si="209"/>
        <v>#VALUE!</v>
      </c>
      <c r="AL724" s="2" t="str">
        <f t="shared" si="210"/>
        <v/>
      </c>
      <c r="AM724" s="2" t="str">
        <f t="shared" si="211"/>
        <v/>
      </c>
      <c r="AN724" s="2" t="str">
        <f t="shared" si="212"/>
        <v/>
      </c>
      <c r="AO724" s="2" t="str">
        <f t="shared" si="214"/>
        <v/>
      </c>
      <c r="AP724" s="2" t="str">
        <f t="shared" si="202"/>
        <v/>
      </c>
      <c r="AQ724" s="2" t="str">
        <f t="shared" si="213"/>
        <v/>
      </c>
      <c r="AT724" s="2" t="str">
        <f t="shared" ref="AT724:AT787" si="215">IF(B724=2,C724,"")</f>
        <v/>
      </c>
      <c r="AU724" s="2" t="str">
        <f t="shared" si="203"/>
        <v/>
      </c>
      <c r="AV724" s="2" t="str">
        <f t="shared" si="204"/>
        <v/>
      </c>
      <c r="AW724" s="2" t="str">
        <f t="shared" si="205"/>
        <v/>
      </c>
      <c r="AX724" s="2" t="str">
        <f t="shared" si="199"/>
        <v/>
      </c>
    </row>
    <row r="725" spans="1:50" x14ac:dyDescent="0.25">
      <c r="A725" s="751">
        <v>717</v>
      </c>
      <c r="B725" s="753"/>
      <c r="C725" s="754"/>
      <c r="D725" s="754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AF725" s="2">
        <f t="shared" si="206"/>
        <v>0</v>
      </c>
      <c r="AG725" s="2" t="str">
        <f t="shared" si="200"/>
        <v/>
      </c>
      <c r="AH725" s="2" t="str">
        <f t="shared" si="201"/>
        <v/>
      </c>
      <c r="AI725" s="2" t="str">
        <f t="shared" si="207"/>
        <v/>
      </c>
      <c r="AJ725" s="2" t="str">
        <f t="shared" si="208"/>
        <v/>
      </c>
      <c r="AK725" s="2" t="e">
        <f t="shared" si="209"/>
        <v>#VALUE!</v>
      </c>
      <c r="AL725" s="2" t="str">
        <f t="shared" si="210"/>
        <v/>
      </c>
      <c r="AM725" s="2" t="str">
        <f t="shared" si="211"/>
        <v/>
      </c>
      <c r="AN725" s="2" t="str">
        <f t="shared" si="212"/>
        <v/>
      </c>
      <c r="AO725" s="2" t="str">
        <f t="shared" si="214"/>
        <v/>
      </c>
      <c r="AP725" s="2" t="str">
        <f t="shared" si="202"/>
        <v/>
      </c>
      <c r="AQ725" s="2" t="str">
        <f t="shared" si="213"/>
        <v/>
      </c>
      <c r="AT725" s="2" t="str">
        <f t="shared" si="215"/>
        <v/>
      </c>
      <c r="AU725" s="2" t="str">
        <f t="shared" si="203"/>
        <v/>
      </c>
      <c r="AV725" s="2" t="str">
        <f t="shared" si="204"/>
        <v/>
      </c>
      <c r="AW725" s="2" t="str">
        <f t="shared" si="205"/>
        <v/>
      </c>
      <c r="AX725" s="2" t="str">
        <f t="shared" si="199"/>
        <v/>
      </c>
    </row>
    <row r="726" spans="1:50" x14ac:dyDescent="0.25">
      <c r="A726" s="751">
        <v>718</v>
      </c>
      <c r="B726" s="753"/>
      <c r="C726" s="754"/>
      <c r="D726" s="754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AF726" s="2">
        <f t="shared" si="206"/>
        <v>0</v>
      </c>
      <c r="AG726" s="2" t="str">
        <f t="shared" si="200"/>
        <v/>
      </c>
      <c r="AH726" s="2" t="str">
        <f t="shared" si="201"/>
        <v/>
      </c>
      <c r="AI726" s="2" t="str">
        <f t="shared" si="207"/>
        <v/>
      </c>
      <c r="AJ726" s="2" t="str">
        <f t="shared" si="208"/>
        <v/>
      </c>
      <c r="AK726" s="2" t="e">
        <f t="shared" si="209"/>
        <v>#VALUE!</v>
      </c>
      <c r="AL726" s="2" t="str">
        <f t="shared" si="210"/>
        <v/>
      </c>
      <c r="AM726" s="2" t="str">
        <f t="shared" si="211"/>
        <v/>
      </c>
      <c r="AN726" s="2" t="str">
        <f t="shared" si="212"/>
        <v/>
      </c>
      <c r="AO726" s="2" t="str">
        <f t="shared" si="214"/>
        <v/>
      </c>
      <c r="AP726" s="2" t="str">
        <f t="shared" si="202"/>
        <v/>
      </c>
      <c r="AQ726" s="2" t="str">
        <f t="shared" si="213"/>
        <v/>
      </c>
      <c r="AT726" s="2" t="str">
        <f t="shared" si="215"/>
        <v/>
      </c>
      <c r="AU726" s="2" t="str">
        <f t="shared" si="203"/>
        <v/>
      </c>
      <c r="AV726" s="2" t="str">
        <f t="shared" si="204"/>
        <v/>
      </c>
      <c r="AW726" s="2" t="str">
        <f t="shared" si="205"/>
        <v/>
      </c>
      <c r="AX726" s="2" t="str">
        <f t="shared" si="199"/>
        <v/>
      </c>
    </row>
    <row r="727" spans="1:50" x14ac:dyDescent="0.25">
      <c r="A727" s="751">
        <v>719</v>
      </c>
      <c r="B727" s="753"/>
      <c r="C727" s="754"/>
      <c r="D727" s="754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AF727" s="2">
        <f t="shared" si="206"/>
        <v>0</v>
      </c>
      <c r="AG727" s="2" t="str">
        <f t="shared" si="200"/>
        <v/>
      </c>
      <c r="AH727" s="2" t="str">
        <f t="shared" si="201"/>
        <v/>
      </c>
      <c r="AI727" s="2" t="str">
        <f t="shared" si="207"/>
        <v/>
      </c>
      <c r="AJ727" s="2" t="str">
        <f t="shared" si="208"/>
        <v/>
      </c>
      <c r="AK727" s="2" t="e">
        <f t="shared" si="209"/>
        <v>#VALUE!</v>
      </c>
      <c r="AL727" s="2" t="str">
        <f t="shared" si="210"/>
        <v/>
      </c>
      <c r="AM727" s="2" t="str">
        <f t="shared" si="211"/>
        <v/>
      </c>
      <c r="AN727" s="2" t="str">
        <f t="shared" si="212"/>
        <v/>
      </c>
      <c r="AO727" s="2" t="str">
        <f t="shared" si="214"/>
        <v/>
      </c>
      <c r="AP727" s="2" t="str">
        <f t="shared" si="202"/>
        <v/>
      </c>
      <c r="AQ727" s="2" t="str">
        <f t="shared" si="213"/>
        <v/>
      </c>
      <c r="AT727" s="2" t="str">
        <f t="shared" si="215"/>
        <v/>
      </c>
      <c r="AU727" s="2" t="str">
        <f t="shared" si="203"/>
        <v/>
      </c>
      <c r="AV727" s="2" t="str">
        <f t="shared" si="204"/>
        <v/>
      </c>
      <c r="AW727" s="2" t="str">
        <f t="shared" si="205"/>
        <v/>
      </c>
      <c r="AX727" s="2" t="str">
        <f t="shared" si="199"/>
        <v/>
      </c>
    </row>
    <row r="728" spans="1:50" x14ac:dyDescent="0.25">
      <c r="A728" s="751">
        <v>720</v>
      </c>
      <c r="B728" s="753"/>
      <c r="C728" s="754"/>
      <c r="D728" s="754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AF728" s="2">
        <f t="shared" si="206"/>
        <v>0</v>
      </c>
      <c r="AG728" s="2" t="str">
        <f t="shared" si="200"/>
        <v/>
      </c>
      <c r="AH728" s="2" t="str">
        <f t="shared" si="201"/>
        <v/>
      </c>
      <c r="AI728" s="2" t="str">
        <f t="shared" si="207"/>
        <v/>
      </c>
      <c r="AJ728" s="2" t="str">
        <f t="shared" si="208"/>
        <v/>
      </c>
      <c r="AK728" s="2" t="e">
        <f t="shared" si="209"/>
        <v>#VALUE!</v>
      </c>
      <c r="AL728" s="2" t="str">
        <f t="shared" si="210"/>
        <v/>
      </c>
      <c r="AM728" s="2" t="str">
        <f t="shared" si="211"/>
        <v/>
      </c>
      <c r="AN728" s="2" t="str">
        <f t="shared" si="212"/>
        <v/>
      </c>
      <c r="AO728" s="2" t="str">
        <f t="shared" si="214"/>
        <v/>
      </c>
      <c r="AP728" s="2" t="str">
        <f t="shared" si="202"/>
        <v/>
      </c>
      <c r="AQ728" s="2" t="str">
        <f t="shared" si="213"/>
        <v/>
      </c>
      <c r="AT728" s="2" t="str">
        <f t="shared" si="215"/>
        <v/>
      </c>
      <c r="AU728" s="2" t="str">
        <f t="shared" si="203"/>
        <v/>
      </c>
      <c r="AV728" s="2" t="str">
        <f t="shared" si="204"/>
        <v/>
      </c>
      <c r="AW728" s="2" t="str">
        <f t="shared" si="205"/>
        <v/>
      </c>
      <c r="AX728" s="2" t="str">
        <f t="shared" si="199"/>
        <v/>
      </c>
    </row>
    <row r="729" spans="1:50" x14ac:dyDescent="0.25">
      <c r="A729" s="751">
        <v>721</v>
      </c>
      <c r="B729" s="753"/>
      <c r="C729" s="754"/>
      <c r="D729" s="754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AF729" s="2">
        <f t="shared" si="206"/>
        <v>0</v>
      </c>
      <c r="AG729" s="2" t="str">
        <f t="shared" si="200"/>
        <v/>
      </c>
      <c r="AH729" s="2" t="str">
        <f t="shared" si="201"/>
        <v/>
      </c>
      <c r="AI729" s="2" t="str">
        <f t="shared" si="207"/>
        <v/>
      </c>
      <c r="AJ729" s="2" t="str">
        <f t="shared" si="208"/>
        <v/>
      </c>
      <c r="AK729" s="2" t="e">
        <f t="shared" si="209"/>
        <v>#VALUE!</v>
      </c>
      <c r="AL729" s="2" t="str">
        <f t="shared" si="210"/>
        <v/>
      </c>
      <c r="AM729" s="2" t="str">
        <f t="shared" si="211"/>
        <v/>
      </c>
      <c r="AN729" s="2" t="str">
        <f t="shared" si="212"/>
        <v/>
      </c>
      <c r="AO729" s="2" t="str">
        <f t="shared" si="214"/>
        <v/>
      </c>
      <c r="AP729" s="2" t="str">
        <f t="shared" si="202"/>
        <v/>
      </c>
      <c r="AQ729" s="2" t="str">
        <f t="shared" si="213"/>
        <v/>
      </c>
      <c r="AT729" s="2" t="str">
        <f t="shared" si="215"/>
        <v/>
      </c>
      <c r="AU729" s="2" t="str">
        <f t="shared" si="203"/>
        <v/>
      </c>
      <c r="AV729" s="2" t="str">
        <f t="shared" si="204"/>
        <v/>
      </c>
      <c r="AW729" s="2" t="str">
        <f t="shared" si="205"/>
        <v/>
      </c>
      <c r="AX729" s="2" t="str">
        <f t="shared" si="199"/>
        <v/>
      </c>
    </row>
    <row r="730" spans="1:50" x14ac:dyDescent="0.25">
      <c r="A730" s="751">
        <v>722</v>
      </c>
      <c r="B730" s="753"/>
      <c r="C730" s="754"/>
      <c r="D730" s="754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AF730" s="2">
        <f t="shared" si="206"/>
        <v>0</v>
      </c>
      <c r="AG730" s="2" t="str">
        <f t="shared" si="200"/>
        <v/>
      </c>
      <c r="AH730" s="2" t="str">
        <f t="shared" si="201"/>
        <v/>
      </c>
      <c r="AI730" s="2" t="str">
        <f t="shared" si="207"/>
        <v/>
      </c>
      <c r="AJ730" s="2" t="str">
        <f t="shared" si="208"/>
        <v/>
      </c>
      <c r="AK730" s="2" t="e">
        <f t="shared" si="209"/>
        <v>#VALUE!</v>
      </c>
      <c r="AL730" s="2" t="str">
        <f t="shared" si="210"/>
        <v/>
      </c>
      <c r="AM730" s="2" t="str">
        <f t="shared" si="211"/>
        <v/>
      </c>
      <c r="AN730" s="2" t="str">
        <f t="shared" si="212"/>
        <v/>
      </c>
      <c r="AO730" s="2" t="str">
        <f t="shared" si="214"/>
        <v/>
      </c>
      <c r="AP730" s="2" t="str">
        <f t="shared" si="202"/>
        <v/>
      </c>
      <c r="AQ730" s="2" t="str">
        <f t="shared" si="213"/>
        <v/>
      </c>
      <c r="AT730" s="2" t="str">
        <f t="shared" si="215"/>
        <v/>
      </c>
      <c r="AU730" s="2" t="str">
        <f t="shared" si="203"/>
        <v/>
      </c>
      <c r="AV730" s="2" t="str">
        <f t="shared" si="204"/>
        <v/>
      </c>
      <c r="AW730" s="2" t="str">
        <f t="shared" si="205"/>
        <v/>
      </c>
      <c r="AX730" s="2" t="str">
        <f t="shared" ref="AX730:AX793" si="216">IF(AW730="","",_xlfn.RANK.AVG(AW730,AW:AW,1))</f>
        <v/>
      </c>
    </row>
    <row r="731" spans="1:50" x14ac:dyDescent="0.25">
      <c r="A731" s="751">
        <v>723</v>
      </c>
      <c r="B731" s="753"/>
      <c r="C731" s="754"/>
      <c r="D731" s="754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AF731" s="2">
        <f t="shared" si="206"/>
        <v>0</v>
      </c>
      <c r="AG731" s="2" t="str">
        <f t="shared" si="200"/>
        <v/>
      </c>
      <c r="AH731" s="2" t="str">
        <f t="shared" si="201"/>
        <v/>
      </c>
      <c r="AI731" s="2" t="str">
        <f t="shared" si="207"/>
        <v/>
      </c>
      <c r="AJ731" s="2" t="str">
        <f t="shared" si="208"/>
        <v/>
      </c>
      <c r="AK731" s="2" t="e">
        <f t="shared" si="209"/>
        <v>#VALUE!</v>
      </c>
      <c r="AL731" s="2" t="str">
        <f t="shared" si="210"/>
        <v/>
      </c>
      <c r="AM731" s="2" t="str">
        <f t="shared" si="211"/>
        <v/>
      </c>
      <c r="AN731" s="2" t="str">
        <f t="shared" si="212"/>
        <v/>
      </c>
      <c r="AO731" s="2" t="str">
        <f t="shared" si="214"/>
        <v/>
      </c>
      <c r="AP731" s="2" t="str">
        <f t="shared" si="202"/>
        <v/>
      </c>
      <c r="AQ731" s="2" t="str">
        <f t="shared" si="213"/>
        <v/>
      </c>
      <c r="AT731" s="2" t="str">
        <f t="shared" si="215"/>
        <v/>
      </c>
      <c r="AU731" s="2" t="str">
        <f t="shared" si="203"/>
        <v/>
      </c>
      <c r="AV731" s="2" t="str">
        <f t="shared" si="204"/>
        <v/>
      </c>
      <c r="AW731" s="2" t="str">
        <f t="shared" si="205"/>
        <v/>
      </c>
      <c r="AX731" s="2" t="str">
        <f t="shared" si="216"/>
        <v/>
      </c>
    </row>
    <row r="732" spans="1:50" x14ac:dyDescent="0.25">
      <c r="A732" s="751">
        <v>724</v>
      </c>
      <c r="B732" s="753"/>
      <c r="C732" s="754"/>
      <c r="D732" s="754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AF732" s="2">
        <f t="shared" si="206"/>
        <v>0</v>
      </c>
      <c r="AG732" s="2" t="str">
        <f t="shared" si="200"/>
        <v/>
      </c>
      <c r="AH732" s="2" t="str">
        <f t="shared" si="201"/>
        <v/>
      </c>
      <c r="AI732" s="2" t="str">
        <f t="shared" si="207"/>
        <v/>
      </c>
      <c r="AJ732" s="2" t="str">
        <f t="shared" si="208"/>
        <v/>
      </c>
      <c r="AK732" s="2" t="e">
        <f t="shared" si="209"/>
        <v>#VALUE!</v>
      </c>
      <c r="AL732" s="2" t="str">
        <f t="shared" si="210"/>
        <v/>
      </c>
      <c r="AM732" s="2" t="str">
        <f t="shared" si="211"/>
        <v/>
      </c>
      <c r="AN732" s="2" t="str">
        <f t="shared" si="212"/>
        <v/>
      </c>
      <c r="AO732" s="2" t="str">
        <f t="shared" si="214"/>
        <v/>
      </c>
      <c r="AP732" s="2" t="str">
        <f t="shared" si="202"/>
        <v/>
      </c>
      <c r="AQ732" s="2" t="str">
        <f t="shared" si="213"/>
        <v/>
      </c>
      <c r="AT732" s="2" t="str">
        <f t="shared" si="215"/>
        <v/>
      </c>
      <c r="AU732" s="2" t="str">
        <f t="shared" si="203"/>
        <v/>
      </c>
      <c r="AV732" s="2" t="str">
        <f t="shared" si="204"/>
        <v/>
      </c>
      <c r="AW732" s="2" t="str">
        <f t="shared" si="205"/>
        <v/>
      </c>
      <c r="AX732" s="2" t="str">
        <f t="shared" si="216"/>
        <v/>
      </c>
    </row>
    <row r="733" spans="1:50" x14ac:dyDescent="0.25">
      <c r="A733" s="751">
        <v>725</v>
      </c>
      <c r="B733" s="753"/>
      <c r="C733" s="754"/>
      <c r="D733" s="754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AF733" s="2">
        <f t="shared" si="206"/>
        <v>0</v>
      </c>
      <c r="AG733" s="2" t="str">
        <f t="shared" si="200"/>
        <v/>
      </c>
      <c r="AH733" s="2" t="str">
        <f t="shared" si="201"/>
        <v/>
      </c>
      <c r="AI733" s="2" t="str">
        <f t="shared" si="207"/>
        <v/>
      </c>
      <c r="AJ733" s="2" t="str">
        <f t="shared" si="208"/>
        <v/>
      </c>
      <c r="AK733" s="2" t="e">
        <f t="shared" si="209"/>
        <v>#VALUE!</v>
      </c>
      <c r="AL733" s="2" t="str">
        <f t="shared" si="210"/>
        <v/>
      </c>
      <c r="AM733" s="2" t="str">
        <f t="shared" si="211"/>
        <v/>
      </c>
      <c r="AN733" s="2" t="str">
        <f t="shared" si="212"/>
        <v/>
      </c>
      <c r="AO733" s="2" t="str">
        <f t="shared" si="214"/>
        <v/>
      </c>
      <c r="AP733" s="2" t="str">
        <f t="shared" si="202"/>
        <v/>
      </c>
      <c r="AQ733" s="2" t="str">
        <f t="shared" si="213"/>
        <v/>
      </c>
      <c r="AT733" s="2" t="str">
        <f t="shared" si="215"/>
        <v/>
      </c>
      <c r="AU733" s="2" t="str">
        <f t="shared" si="203"/>
        <v/>
      </c>
      <c r="AV733" s="2" t="str">
        <f t="shared" si="204"/>
        <v/>
      </c>
      <c r="AW733" s="2" t="str">
        <f t="shared" si="205"/>
        <v/>
      </c>
      <c r="AX733" s="2" t="str">
        <f t="shared" si="216"/>
        <v/>
      </c>
    </row>
    <row r="734" spans="1:50" x14ac:dyDescent="0.25">
      <c r="A734" s="751">
        <v>726</v>
      </c>
      <c r="B734" s="753"/>
      <c r="C734" s="754"/>
      <c r="D734" s="754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AF734" s="2">
        <f t="shared" si="206"/>
        <v>0</v>
      </c>
      <c r="AG734" s="2" t="str">
        <f t="shared" si="200"/>
        <v/>
      </c>
      <c r="AH734" s="2" t="str">
        <f t="shared" si="201"/>
        <v/>
      </c>
      <c r="AI734" s="2" t="str">
        <f t="shared" si="207"/>
        <v/>
      </c>
      <c r="AJ734" s="2" t="str">
        <f t="shared" si="208"/>
        <v/>
      </c>
      <c r="AK734" s="2" t="e">
        <f t="shared" si="209"/>
        <v>#VALUE!</v>
      </c>
      <c r="AL734" s="2" t="str">
        <f t="shared" si="210"/>
        <v/>
      </c>
      <c r="AM734" s="2" t="str">
        <f t="shared" si="211"/>
        <v/>
      </c>
      <c r="AN734" s="2" t="str">
        <f t="shared" si="212"/>
        <v/>
      </c>
      <c r="AO734" s="2" t="str">
        <f t="shared" si="214"/>
        <v/>
      </c>
      <c r="AP734" s="2" t="str">
        <f t="shared" si="202"/>
        <v/>
      </c>
      <c r="AQ734" s="2" t="str">
        <f t="shared" si="213"/>
        <v/>
      </c>
      <c r="AT734" s="2" t="str">
        <f t="shared" si="215"/>
        <v/>
      </c>
      <c r="AU734" s="2" t="str">
        <f t="shared" si="203"/>
        <v/>
      </c>
      <c r="AV734" s="2" t="str">
        <f t="shared" si="204"/>
        <v/>
      </c>
      <c r="AW734" s="2" t="str">
        <f t="shared" si="205"/>
        <v/>
      </c>
      <c r="AX734" s="2" t="str">
        <f t="shared" si="216"/>
        <v/>
      </c>
    </row>
    <row r="735" spans="1:50" x14ac:dyDescent="0.25">
      <c r="A735" s="751">
        <v>727</v>
      </c>
      <c r="B735" s="753"/>
      <c r="C735" s="754"/>
      <c r="D735" s="754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AF735" s="2">
        <f t="shared" si="206"/>
        <v>0</v>
      </c>
      <c r="AG735" s="2" t="str">
        <f t="shared" si="200"/>
        <v/>
      </c>
      <c r="AH735" s="2" t="str">
        <f t="shared" si="201"/>
        <v/>
      </c>
      <c r="AI735" s="2" t="str">
        <f t="shared" si="207"/>
        <v/>
      </c>
      <c r="AJ735" s="2" t="str">
        <f t="shared" si="208"/>
        <v/>
      </c>
      <c r="AK735" s="2" t="e">
        <f t="shared" si="209"/>
        <v>#VALUE!</v>
      </c>
      <c r="AL735" s="2" t="str">
        <f t="shared" si="210"/>
        <v/>
      </c>
      <c r="AM735" s="2" t="str">
        <f t="shared" si="211"/>
        <v/>
      </c>
      <c r="AN735" s="2" t="str">
        <f t="shared" si="212"/>
        <v/>
      </c>
      <c r="AO735" s="2" t="str">
        <f t="shared" si="214"/>
        <v/>
      </c>
      <c r="AP735" s="2" t="str">
        <f t="shared" si="202"/>
        <v/>
      </c>
      <c r="AQ735" s="2" t="str">
        <f t="shared" si="213"/>
        <v/>
      </c>
      <c r="AT735" s="2" t="str">
        <f t="shared" si="215"/>
        <v/>
      </c>
      <c r="AU735" s="2" t="str">
        <f t="shared" si="203"/>
        <v/>
      </c>
      <c r="AV735" s="2" t="str">
        <f t="shared" si="204"/>
        <v/>
      </c>
      <c r="AW735" s="2" t="str">
        <f t="shared" si="205"/>
        <v/>
      </c>
      <c r="AX735" s="2" t="str">
        <f t="shared" si="216"/>
        <v/>
      </c>
    </row>
    <row r="736" spans="1:50" x14ac:dyDescent="0.25">
      <c r="A736" s="751">
        <v>728</v>
      </c>
      <c r="B736" s="753"/>
      <c r="C736" s="754"/>
      <c r="D736" s="754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AF736" s="2">
        <f t="shared" si="206"/>
        <v>0</v>
      </c>
      <c r="AG736" s="2" t="str">
        <f t="shared" si="200"/>
        <v/>
      </c>
      <c r="AH736" s="2" t="str">
        <f t="shared" si="201"/>
        <v/>
      </c>
      <c r="AI736" s="2" t="str">
        <f t="shared" si="207"/>
        <v/>
      </c>
      <c r="AJ736" s="2" t="str">
        <f t="shared" si="208"/>
        <v/>
      </c>
      <c r="AK736" s="2" t="e">
        <f t="shared" si="209"/>
        <v>#VALUE!</v>
      </c>
      <c r="AL736" s="2" t="str">
        <f t="shared" si="210"/>
        <v/>
      </c>
      <c r="AM736" s="2" t="str">
        <f t="shared" si="211"/>
        <v/>
      </c>
      <c r="AN736" s="2" t="str">
        <f t="shared" si="212"/>
        <v/>
      </c>
      <c r="AO736" s="2" t="str">
        <f t="shared" si="214"/>
        <v/>
      </c>
      <c r="AP736" s="2" t="str">
        <f t="shared" si="202"/>
        <v/>
      </c>
      <c r="AQ736" s="2" t="str">
        <f t="shared" si="213"/>
        <v/>
      </c>
      <c r="AT736" s="2" t="str">
        <f t="shared" si="215"/>
        <v/>
      </c>
      <c r="AU736" s="2" t="str">
        <f t="shared" si="203"/>
        <v/>
      </c>
      <c r="AV736" s="2" t="str">
        <f t="shared" si="204"/>
        <v/>
      </c>
      <c r="AW736" s="2" t="str">
        <f t="shared" si="205"/>
        <v/>
      </c>
      <c r="AX736" s="2" t="str">
        <f t="shared" si="216"/>
        <v/>
      </c>
    </row>
    <row r="737" spans="1:50" x14ac:dyDescent="0.25">
      <c r="A737" s="751">
        <v>729</v>
      </c>
      <c r="B737" s="753"/>
      <c r="C737" s="754"/>
      <c r="D737" s="754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AF737" s="2">
        <f t="shared" si="206"/>
        <v>0</v>
      </c>
      <c r="AG737" s="2" t="str">
        <f t="shared" si="200"/>
        <v/>
      </c>
      <c r="AH737" s="2" t="str">
        <f t="shared" si="201"/>
        <v/>
      </c>
      <c r="AI737" s="2" t="str">
        <f t="shared" si="207"/>
        <v/>
      </c>
      <c r="AJ737" s="2" t="str">
        <f t="shared" si="208"/>
        <v/>
      </c>
      <c r="AK737" s="2" t="e">
        <f t="shared" si="209"/>
        <v>#VALUE!</v>
      </c>
      <c r="AL737" s="2" t="str">
        <f t="shared" si="210"/>
        <v/>
      </c>
      <c r="AM737" s="2" t="str">
        <f t="shared" si="211"/>
        <v/>
      </c>
      <c r="AN737" s="2" t="str">
        <f t="shared" si="212"/>
        <v/>
      </c>
      <c r="AO737" s="2" t="str">
        <f t="shared" si="214"/>
        <v/>
      </c>
      <c r="AP737" s="2" t="str">
        <f t="shared" si="202"/>
        <v/>
      </c>
      <c r="AQ737" s="2" t="str">
        <f t="shared" si="213"/>
        <v/>
      </c>
      <c r="AT737" s="2" t="str">
        <f t="shared" si="215"/>
        <v/>
      </c>
      <c r="AU737" s="2" t="str">
        <f t="shared" si="203"/>
        <v/>
      </c>
      <c r="AV737" s="2" t="str">
        <f t="shared" si="204"/>
        <v/>
      </c>
      <c r="AW737" s="2" t="str">
        <f t="shared" si="205"/>
        <v/>
      </c>
      <c r="AX737" s="2" t="str">
        <f t="shared" si="216"/>
        <v/>
      </c>
    </row>
    <row r="738" spans="1:50" x14ac:dyDescent="0.25">
      <c r="A738" s="751">
        <v>730</v>
      </c>
      <c r="B738" s="753"/>
      <c r="C738" s="754"/>
      <c r="D738" s="754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AF738" s="2">
        <f t="shared" si="206"/>
        <v>0</v>
      </c>
      <c r="AG738" s="2" t="str">
        <f t="shared" si="200"/>
        <v/>
      </c>
      <c r="AH738" s="2" t="str">
        <f t="shared" si="201"/>
        <v/>
      </c>
      <c r="AI738" s="2" t="str">
        <f t="shared" si="207"/>
        <v/>
      </c>
      <c r="AJ738" s="2" t="str">
        <f t="shared" si="208"/>
        <v/>
      </c>
      <c r="AK738" s="2" t="e">
        <f t="shared" si="209"/>
        <v>#VALUE!</v>
      </c>
      <c r="AL738" s="2" t="str">
        <f t="shared" si="210"/>
        <v/>
      </c>
      <c r="AM738" s="2" t="str">
        <f t="shared" si="211"/>
        <v/>
      </c>
      <c r="AN738" s="2" t="str">
        <f t="shared" si="212"/>
        <v/>
      </c>
      <c r="AO738" s="2" t="str">
        <f t="shared" si="214"/>
        <v/>
      </c>
      <c r="AP738" s="2" t="str">
        <f t="shared" si="202"/>
        <v/>
      </c>
      <c r="AQ738" s="2" t="str">
        <f t="shared" si="213"/>
        <v/>
      </c>
      <c r="AT738" s="2" t="str">
        <f t="shared" si="215"/>
        <v/>
      </c>
      <c r="AU738" s="2" t="str">
        <f t="shared" si="203"/>
        <v/>
      </c>
      <c r="AV738" s="2" t="str">
        <f t="shared" si="204"/>
        <v/>
      </c>
      <c r="AW738" s="2" t="str">
        <f t="shared" si="205"/>
        <v/>
      </c>
      <c r="AX738" s="2" t="str">
        <f t="shared" si="216"/>
        <v/>
      </c>
    </row>
    <row r="739" spans="1:50" x14ac:dyDescent="0.25">
      <c r="A739" s="751">
        <v>731</v>
      </c>
      <c r="B739" s="753"/>
      <c r="C739" s="754"/>
      <c r="D739" s="754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AF739" s="2">
        <f t="shared" si="206"/>
        <v>0</v>
      </c>
      <c r="AG739" s="2" t="str">
        <f t="shared" si="200"/>
        <v/>
      </c>
      <c r="AH739" s="2" t="str">
        <f t="shared" si="201"/>
        <v/>
      </c>
      <c r="AI739" s="2" t="str">
        <f t="shared" si="207"/>
        <v/>
      </c>
      <c r="AJ739" s="2" t="str">
        <f t="shared" si="208"/>
        <v/>
      </c>
      <c r="AK739" s="2" t="e">
        <f t="shared" si="209"/>
        <v>#VALUE!</v>
      </c>
      <c r="AL739" s="2" t="str">
        <f t="shared" si="210"/>
        <v/>
      </c>
      <c r="AM739" s="2" t="str">
        <f t="shared" si="211"/>
        <v/>
      </c>
      <c r="AN739" s="2" t="str">
        <f t="shared" si="212"/>
        <v/>
      </c>
      <c r="AO739" s="2" t="str">
        <f t="shared" si="214"/>
        <v/>
      </c>
      <c r="AP739" s="2" t="str">
        <f t="shared" si="202"/>
        <v/>
      </c>
      <c r="AQ739" s="2" t="str">
        <f t="shared" si="213"/>
        <v/>
      </c>
      <c r="AT739" s="2" t="str">
        <f t="shared" si="215"/>
        <v/>
      </c>
      <c r="AU739" s="2" t="str">
        <f t="shared" si="203"/>
        <v/>
      </c>
      <c r="AV739" s="2" t="str">
        <f t="shared" si="204"/>
        <v/>
      </c>
      <c r="AW739" s="2" t="str">
        <f t="shared" si="205"/>
        <v/>
      </c>
      <c r="AX739" s="2" t="str">
        <f t="shared" si="216"/>
        <v/>
      </c>
    </row>
    <row r="740" spans="1:50" x14ac:dyDescent="0.25">
      <c r="A740" s="751">
        <v>732</v>
      </c>
      <c r="B740" s="753"/>
      <c r="C740" s="754"/>
      <c r="D740" s="754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AF740" s="2">
        <f t="shared" si="206"/>
        <v>0</v>
      </c>
      <c r="AG740" s="2" t="str">
        <f t="shared" si="200"/>
        <v/>
      </c>
      <c r="AH740" s="2" t="str">
        <f t="shared" si="201"/>
        <v/>
      </c>
      <c r="AI740" s="2" t="str">
        <f t="shared" si="207"/>
        <v/>
      </c>
      <c r="AJ740" s="2" t="str">
        <f t="shared" si="208"/>
        <v/>
      </c>
      <c r="AK740" s="2" t="e">
        <f t="shared" si="209"/>
        <v>#VALUE!</v>
      </c>
      <c r="AL740" s="2" t="str">
        <f t="shared" si="210"/>
        <v/>
      </c>
      <c r="AM740" s="2" t="str">
        <f t="shared" si="211"/>
        <v/>
      </c>
      <c r="AN740" s="2" t="str">
        <f t="shared" si="212"/>
        <v/>
      </c>
      <c r="AO740" s="2" t="str">
        <f t="shared" si="214"/>
        <v/>
      </c>
      <c r="AP740" s="2" t="str">
        <f t="shared" si="202"/>
        <v/>
      </c>
      <c r="AQ740" s="2" t="str">
        <f t="shared" si="213"/>
        <v/>
      </c>
      <c r="AT740" s="2" t="str">
        <f t="shared" si="215"/>
        <v/>
      </c>
      <c r="AU740" s="2" t="str">
        <f t="shared" si="203"/>
        <v/>
      </c>
      <c r="AV740" s="2" t="str">
        <f t="shared" si="204"/>
        <v/>
      </c>
      <c r="AW740" s="2" t="str">
        <f t="shared" si="205"/>
        <v/>
      </c>
      <c r="AX740" s="2" t="str">
        <f t="shared" si="216"/>
        <v/>
      </c>
    </row>
    <row r="741" spans="1:50" x14ac:dyDescent="0.25">
      <c r="A741" s="751">
        <v>733</v>
      </c>
      <c r="B741" s="753"/>
      <c r="C741" s="754"/>
      <c r="D741" s="754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AF741" s="2">
        <f t="shared" si="206"/>
        <v>0</v>
      </c>
      <c r="AG741" s="2" t="str">
        <f t="shared" si="200"/>
        <v/>
      </c>
      <c r="AH741" s="2" t="str">
        <f t="shared" si="201"/>
        <v/>
      </c>
      <c r="AI741" s="2" t="str">
        <f t="shared" si="207"/>
        <v/>
      </c>
      <c r="AJ741" s="2" t="str">
        <f t="shared" si="208"/>
        <v/>
      </c>
      <c r="AK741" s="2" t="e">
        <f t="shared" si="209"/>
        <v>#VALUE!</v>
      </c>
      <c r="AL741" s="2" t="str">
        <f t="shared" si="210"/>
        <v/>
      </c>
      <c r="AM741" s="2" t="str">
        <f t="shared" si="211"/>
        <v/>
      </c>
      <c r="AN741" s="2" t="str">
        <f t="shared" si="212"/>
        <v/>
      </c>
      <c r="AO741" s="2" t="str">
        <f t="shared" si="214"/>
        <v/>
      </c>
      <c r="AP741" s="2" t="str">
        <f t="shared" si="202"/>
        <v/>
      </c>
      <c r="AQ741" s="2" t="str">
        <f t="shared" si="213"/>
        <v/>
      </c>
      <c r="AT741" s="2" t="str">
        <f t="shared" si="215"/>
        <v/>
      </c>
      <c r="AU741" s="2" t="str">
        <f t="shared" si="203"/>
        <v/>
      </c>
      <c r="AV741" s="2" t="str">
        <f t="shared" si="204"/>
        <v/>
      </c>
      <c r="AW741" s="2" t="str">
        <f t="shared" si="205"/>
        <v/>
      </c>
      <c r="AX741" s="2" t="str">
        <f t="shared" si="216"/>
        <v/>
      </c>
    </row>
    <row r="742" spans="1:50" x14ac:dyDescent="0.25">
      <c r="A742" s="751">
        <v>734</v>
      </c>
      <c r="B742" s="753"/>
      <c r="C742" s="754"/>
      <c r="D742" s="754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AF742" s="2">
        <f t="shared" si="206"/>
        <v>0</v>
      </c>
      <c r="AG742" s="2" t="str">
        <f t="shared" si="200"/>
        <v/>
      </c>
      <c r="AH742" s="2" t="str">
        <f t="shared" si="201"/>
        <v/>
      </c>
      <c r="AI742" s="2" t="str">
        <f t="shared" si="207"/>
        <v/>
      </c>
      <c r="AJ742" s="2" t="str">
        <f t="shared" si="208"/>
        <v/>
      </c>
      <c r="AK742" s="2" t="e">
        <f t="shared" si="209"/>
        <v>#VALUE!</v>
      </c>
      <c r="AL742" s="2" t="str">
        <f t="shared" si="210"/>
        <v/>
      </c>
      <c r="AM742" s="2" t="str">
        <f t="shared" si="211"/>
        <v/>
      </c>
      <c r="AN742" s="2" t="str">
        <f t="shared" si="212"/>
        <v/>
      </c>
      <c r="AO742" s="2" t="str">
        <f t="shared" si="214"/>
        <v/>
      </c>
      <c r="AP742" s="2" t="str">
        <f t="shared" si="202"/>
        <v/>
      </c>
      <c r="AQ742" s="2" t="str">
        <f t="shared" si="213"/>
        <v/>
      </c>
      <c r="AT742" s="2" t="str">
        <f t="shared" si="215"/>
        <v/>
      </c>
      <c r="AU742" s="2" t="str">
        <f t="shared" si="203"/>
        <v/>
      </c>
      <c r="AV742" s="2" t="str">
        <f t="shared" si="204"/>
        <v/>
      </c>
      <c r="AW742" s="2" t="str">
        <f t="shared" si="205"/>
        <v/>
      </c>
      <c r="AX742" s="2" t="str">
        <f t="shared" si="216"/>
        <v/>
      </c>
    </row>
    <row r="743" spans="1:50" x14ac:dyDescent="0.25">
      <c r="A743" s="751">
        <v>735</v>
      </c>
      <c r="B743" s="753"/>
      <c r="C743" s="754"/>
      <c r="D743" s="754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AF743" s="2">
        <f t="shared" si="206"/>
        <v>0</v>
      </c>
      <c r="AG743" s="2" t="str">
        <f t="shared" si="200"/>
        <v/>
      </c>
      <c r="AH743" s="2" t="str">
        <f t="shared" si="201"/>
        <v/>
      </c>
      <c r="AI743" s="2" t="str">
        <f t="shared" si="207"/>
        <v/>
      </c>
      <c r="AJ743" s="2" t="str">
        <f t="shared" si="208"/>
        <v/>
      </c>
      <c r="AK743" s="2" t="e">
        <f t="shared" si="209"/>
        <v>#VALUE!</v>
      </c>
      <c r="AL743" s="2" t="str">
        <f t="shared" si="210"/>
        <v/>
      </c>
      <c r="AM743" s="2" t="str">
        <f t="shared" si="211"/>
        <v/>
      </c>
      <c r="AN743" s="2" t="str">
        <f t="shared" si="212"/>
        <v/>
      </c>
      <c r="AO743" s="2" t="str">
        <f t="shared" si="214"/>
        <v/>
      </c>
      <c r="AP743" s="2" t="str">
        <f t="shared" si="202"/>
        <v/>
      </c>
      <c r="AQ743" s="2" t="str">
        <f t="shared" si="213"/>
        <v/>
      </c>
      <c r="AT743" s="2" t="str">
        <f t="shared" si="215"/>
        <v/>
      </c>
      <c r="AU743" s="2" t="str">
        <f t="shared" si="203"/>
        <v/>
      </c>
      <c r="AV743" s="2" t="str">
        <f t="shared" si="204"/>
        <v/>
      </c>
      <c r="AW743" s="2" t="str">
        <f t="shared" si="205"/>
        <v/>
      </c>
      <c r="AX743" s="2" t="str">
        <f t="shared" si="216"/>
        <v/>
      </c>
    </row>
    <row r="744" spans="1:50" x14ac:dyDescent="0.25">
      <c r="A744" s="751">
        <v>736</v>
      </c>
      <c r="B744" s="753"/>
      <c r="C744" s="754"/>
      <c r="D744" s="754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AF744" s="2">
        <f t="shared" si="206"/>
        <v>0</v>
      </c>
      <c r="AG744" s="2" t="str">
        <f t="shared" si="200"/>
        <v/>
      </c>
      <c r="AH744" s="2" t="str">
        <f t="shared" si="201"/>
        <v/>
      </c>
      <c r="AI744" s="2" t="str">
        <f t="shared" si="207"/>
        <v/>
      </c>
      <c r="AJ744" s="2" t="str">
        <f t="shared" si="208"/>
        <v/>
      </c>
      <c r="AK744" s="2" t="e">
        <f t="shared" si="209"/>
        <v>#VALUE!</v>
      </c>
      <c r="AL744" s="2" t="str">
        <f t="shared" si="210"/>
        <v/>
      </c>
      <c r="AM744" s="2" t="str">
        <f t="shared" si="211"/>
        <v/>
      </c>
      <c r="AN744" s="2" t="str">
        <f t="shared" si="212"/>
        <v/>
      </c>
      <c r="AO744" s="2" t="str">
        <f t="shared" si="214"/>
        <v/>
      </c>
      <c r="AP744" s="2" t="str">
        <f t="shared" si="202"/>
        <v/>
      </c>
      <c r="AQ744" s="2" t="str">
        <f t="shared" si="213"/>
        <v/>
      </c>
      <c r="AT744" s="2" t="str">
        <f t="shared" si="215"/>
        <v/>
      </c>
      <c r="AU744" s="2" t="str">
        <f t="shared" si="203"/>
        <v/>
      </c>
      <c r="AV744" s="2" t="str">
        <f t="shared" si="204"/>
        <v/>
      </c>
      <c r="AW744" s="2" t="str">
        <f t="shared" si="205"/>
        <v/>
      </c>
      <c r="AX744" s="2" t="str">
        <f t="shared" si="216"/>
        <v/>
      </c>
    </row>
    <row r="745" spans="1:50" x14ac:dyDescent="0.25">
      <c r="A745" s="751">
        <v>737</v>
      </c>
      <c r="B745" s="753"/>
      <c r="C745" s="754"/>
      <c r="D745" s="754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AF745" s="2">
        <f t="shared" si="206"/>
        <v>0</v>
      </c>
      <c r="AG745" s="2" t="str">
        <f t="shared" si="200"/>
        <v/>
      </c>
      <c r="AH745" s="2" t="str">
        <f t="shared" si="201"/>
        <v/>
      </c>
      <c r="AI745" s="2" t="str">
        <f t="shared" si="207"/>
        <v/>
      </c>
      <c r="AJ745" s="2" t="str">
        <f t="shared" si="208"/>
        <v/>
      </c>
      <c r="AK745" s="2" t="e">
        <f t="shared" si="209"/>
        <v>#VALUE!</v>
      </c>
      <c r="AL745" s="2" t="str">
        <f t="shared" si="210"/>
        <v/>
      </c>
      <c r="AM745" s="2" t="str">
        <f t="shared" si="211"/>
        <v/>
      </c>
      <c r="AN745" s="2" t="str">
        <f t="shared" si="212"/>
        <v/>
      </c>
      <c r="AO745" s="2" t="str">
        <f t="shared" si="214"/>
        <v/>
      </c>
      <c r="AP745" s="2" t="str">
        <f t="shared" si="202"/>
        <v/>
      </c>
      <c r="AQ745" s="2" t="str">
        <f t="shared" si="213"/>
        <v/>
      </c>
      <c r="AT745" s="2" t="str">
        <f t="shared" si="215"/>
        <v/>
      </c>
      <c r="AU745" s="2" t="str">
        <f t="shared" si="203"/>
        <v/>
      </c>
      <c r="AV745" s="2" t="str">
        <f t="shared" si="204"/>
        <v/>
      </c>
      <c r="AW745" s="2" t="str">
        <f t="shared" si="205"/>
        <v/>
      </c>
      <c r="AX745" s="2" t="str">
        <f t="shared" si="216"/>
        <v/>
      </c>
    </row>
    <row r="746" spans="1:50" x14ac:dyDescent="0.25">
      <c r="A746" s="751">
        <v>738</v>
      </c>
      <c r="B746" s="753"/>
      <c r="C746" s="754"/>
      <c r="D746" s="754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AF746" s="2">
        <f t="shared" si="206"/>
        <v>0</v>
      </c>
      <c r="AG746" s="2" t="str">
        <f t="shared" si="200"/>
        <v/>
      </c>
      <c r="AH746" s="2" t="str">
        <f t="shared" si="201"/>
        <v/>
      </c>
      <c r="AI746" s="2" t="str">
        <f t="shared" si="207"/>
        <v/>
      </c>
      <c r="AJ746" s="2" t="str">
        <f t="shared" si="208"/>
        <v/>
      </c>
      <c r="AK746" s="2" t="e">
        <f t="shared" si="209"/>
        <v>#VALUE!</v>
      </c>
      <c r="AL746" s="2" t="str">
        <f t="shared" si="210"/>
        <v/>
      </c>
      <c r="AM746" s="2" t="str">
        <f t="shared" si="211"/>
        <v/>
      </c>
      <c r="AN746" s="2" t="str">
        <f t="shared" si="212"/>
        <v/>
      </c>
      <c r="AO746" s="2" t="str">
        <f t="shared" si="214"/>
        <v/>
      </c>
      <c r="AP746" s="2" t="str">
        <f t="shared" si="202"/>
        <v/>
      </c>
      <c r="AQ746" s="2" t="str">
        <f t="shared" si="213"/>
        <v/>
      </c>
      <c r="AT746" s="2" t="str">
        <f t="shared" si="215"/>
        <v/>
      </c>
      <c r="AU746" s="2" t="str">
        <f t="shared" si="203"/>
        <v/>
      </c>
      <c r="AV746" s="2" t="str">
        <f t="shared" si="204"/>
        <v/>
      </c>
      <c r="AW746" s="2" t="str">
        <f t="shared" si="205"/>
        <v/>
      </c>
      <c r="AX746" s="2" t="str">
        <f t="shared" si="216"/>
        <v/>
      </c>
    </row>
    <row r="747" spans="1:50" x14ac:dyDescent="0.25">
      <c r="A747" s="751">
        <v>739</v>
      </c>
      <c r="B747" s="753"/>
      <c r="C747" s="754"/>
      <c r="D747" s="754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AF747" s="2">
        <f t="shared" si="206"/>
        <v>0</v>
      </c>
      <c r="AG747" s="2" t="str">
        <f t="shared" si="200"/>
        <v/>
      </c>
      <c r="AH747" s="2" t="str">
        <f t="shared" si="201"/>
        <v/>
      </c>
      <c r="AI747" s="2" t="str">
        <f t="shared" si="207"/>
        <v/>
      </c>
      <c r="AJ747" s="2" t="str">
        <f t="shared" si="208"/>
        <v/>
      </c>
      <c r="AK747" s="2" t="e">
        <f t="shared" si="209"/>
        <v>#VALUE!</v>
      </c>
      <c r="AL747" s="2" t="str">
        <f t="shared" si="210"/>
        <v/>
      </c>
      <c r="AM747" s="2" t="str">
        <f t="shared" si="211"/>
        <v/>
      </c>
      <c r="AN747" s="2" t="str">
        <f t="shared" si="212"/>
        <v/>
      </c>
      <c r="AO747" s="2" t="str">
        <f t="shared" si="214"/>
        <v/>
      </c>
      <c r="AP747" s="2" t="str">
        <f t="shared" si="202"/>
        <v/>
      </c>
      <c r="AQ747" s="2" t="str">
        <f t="shared" si="213"/>
        <v/>
      </c>
      <c r="AT747" s="2" t="str">
        <f t="shared" si="215"/>
        <v/>
      </c>
      <c r="AU747" s="2" t="str">
        <f t="shared" si="203"/>
        <v/>
      </c>
      <c r="AV747" s="2" t="str">
        <f t="shared" si="204"/>
        <v/>
      </c>
      <c r="AW747" s="2" t="str">
        <f t="shared" si="205"/>
        <v/>
      </c>
      <c r="AX747" s="2" t="str">
        <f t="shared" si="216"/>
        <v/>
      </c>
    </row>
    <row r="748" spans="1:50" x14ac:dyDescent="0.25">
      <c r="A748" s="751">
        <v>740</v>
      </c>
      <c r="B748" s="753"/>
      <c r="C748" s="754"/>
      <c r="D748" s="754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AF748" s="2">
        <f t="shared" si="206"/>
        <v>0</v>
      </c>
      <c r="AG748" s="2" t="str">
        <f t="shared" si="200"/>
        <v/>
      </c>
      <c r="AH748" s="2" t="str">
        <f t="shared" si="201"/>
        <v/>
      </c>
      <c r="AI748" s="2" t="str">
        <f t="shared" si="207"/>
        <v/>
      </c>
      <c r="AJ748" s="2" t="str">
        <f t="shared" si="208"/>
        <v/>
      </c>
      <c r="AK748" s="2" t="e">
        <f t="shared" si="209"/>
        <v>#VALUE!</v>
      </c>
      <c r="AL748" s="2" t="str">
        <f t="shared" si="210"/>
        <v/>
      </c>
      <c r="AM748" s="2" t="str">
        <f t="shared" si="211"/>
        <v/>
      </c>
      <c r="AN748" s="2" t="str">
        <f t="shared" si="212"/>
        <v/>
      </c>
      <c r="AO748" s="2" t="str">
        <f t="shared" si="214"/>
        <v/>
      </c>
      <c r="AP748" s="2" t="str">
        <f t="shared" si="202"/>
        <v/>
      </c>
      <c r="AQ748" s="2" t="str">
        <f t="shared" si="213"/>
        <v/>
      </c>
      <c r="AT748" s="2" t="str">
        <f t="shared" si="215"/>
        <v/>
      </c>
      <c r="AU748" s="2" t="str">
        <f t="shared" si="203"/>
        <v/>
      </c>
      <c r="AV748" s="2" t="str">
        <f t="shared" si="204"/>
        <v/>
      </c>
      <c r="AW748" s="2" t="str">
        <f t="shared" si="205"/>
        <v/>
      </c>
      <c r="AX748" s="2" t="str">
        <f t="shared" si="216"/>
        <v/>
      </c>
    </row>
    <row r="749" spans="1:50" x14ac:dyDescent="0.25">
      <c r="A749" s="751">
        <v>741</v>
      </c>
      <c r="B749" s="753"/>
      <c r="C749" s="754"/>
      <c r="D749" s="754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AF749" s="2">
        <f t="shared" si="206"/>
        <v>0</v>
      </c>
      <c r="AG749" s="2" t="str">
        <f t="shared" si="200"/>
        <v/>
      </c>
      <c r="AH749" s="2" t="str">
        <f t="shared" si="201"/>
        <v/>
      </c>
      <c r="AI749" s="2" t="str">
        <f t="shared" si="207"/>
        <v/>
      </c>
      <c r="AJ749" s="2" t="str">
        <f t="shared" si="208"/>
        <v/>
      </c>
      <c r="AK749" s="2" t="e">
        <f t="shared" si="209"/>
        <v>#VALUE!</v>
      </c>
      <c r="AL749" s="2" t="str">
        <f t="shared" si="210"/>
        <v/>
      </c>
      <c r="AM749" s="2" t="str">
        <f t="shared" si="211"/>
        <v/>
      </c>
      <c r="AN749" s="2" t="str">
        <f t="shared" si="212"/>
        <v/>
      </c>
      <c r="AO749" s="2" t="str">
        <f t="shared" si="214"/>
        <v/>
      </c>
      <c r="AP749" s="2" t="str">
        <f t="shared" si="202"/>
        <v/>
      </c>
      <c r="AQ749" s="2" t="str">
        <f t="shared" si="213"/>
        <v/>
      </c>
      <c r="AT749" s="2" t="str">
        <f t="shared" si="215"/>
        <v/>
      </c>
      <c r="AU749" s="2" t="str">
        <f t="shared" si="203"/>
        <v/>
      </c>
      <c r="AV749" s="2" t="str">
        <f t="shared" si="204"/>
        <v/>
      </c>
      <c r="AW749" s="2" t="str">
        <f t="shared" si="205"/>
        <v/>
      </c>
      <c r="AX749" s="2" t="str">
        <f t="shared" si="216"/>
        <v/>
      </c>
    </row>
    <row r="750" spans="1:50" x14ac:dyDescent="0.25">
      <c r="A750" s="751">
        <v>742</v>
      </c>
      <c r="B750" s="753"/>
      <c r="C750" s="754"/>
      <c r="D750" s="754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AF750" s="2">
        <f t="shared" si="206"/>
        <v>0</v>
      </c>
      <c r="AG750" s="2" t="str">
        <f t="shared" si="200"/>
        <v/>
      </c>
      <c r="AH750" s="2" t="str">
        <f t="shared" si="201"/>
        <v/>
      </c>
      <c r="AI750" s="2" t="str">
        <f t="shared" si="207"/>
        <v/>
      </c>
      <c r="AJ750" s="2" t="str">
        <f t="shared" si="208"/>
        <v/>
      </c>
      <c r="AK750" s="2" t="e">
        <f t="shared" si="209"/>
        <v>#VALUE!</v>
      </c>
      <c r="AL750" s="2" t="str">
        <f t="shared" si="210"/>
        <v/>
      </c>
      <c r="AM750" s="2" t="str">
        <f t="shared" si="211"/>
        <v/>
      </c>
      <c r="AN750" s="2" t="str">
        <f t="shared" si="212"/>
        <v/>
      </c>
      <c r="AO750" s="2" t="str">
        <f t="shared" si="214"/>
        <v/>
      </c>
      <c r="AP750" s="2" t="str">
        <f t="shared" si="202"/>
        <v/>
      </c>
      <c r="AQ750" s="2" t="str">
        <f t="shared" si="213"/>
        <v/>
      </c>
      <c r="AT750" s="2" t="str">
        <f t="shared" si="215"/>
        <v/>
      </c>
      <c r="AU750" s="2" t="str">
        <f t="shared" si="203"/>
        <v/>
      </c>
      <c r="AV750" s="2" t="str">
        <f t="shared" si="204"/>
        <v/>
      </c>
      <c r="AW750" s="2" t="str">
        <f t="shared" si="205"/>
        <v/>
      </c>
      <c r="AX750" s="2" t="str">
        <f t="shared" si="216"/>
        <v/>
      </c>
    </row>
    <row r="751" spans="1:50" x14ac:dyDescent="0.25">
      <c r="A751" s="751">
        <v>743</v>
      </c>
      <c r="B751" s="753"/>
      <c r="C751" s="754"/>
      <c r="D751" s="754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AF751" s="2">
        <f t="shared" si="206"/>
        <v>0</v>
      </c>
      <c r="AG751" s="2" t="str">
        <f t="shared" si="200"/>
        <v/>
      </c>
      <c r="AH751" s="2" t="str">
        <f t="shared" si="201"/>
        <v/>
      </c>
      <c r="AI751" s="2" t="str">
        <f t="shared" si="207"/>
        <v/>
      </c>
      <c r="AJ751" s="2" t="str">
        <f t="shared" si="208"/>
        <v/>
      </c>
      <c r="AK751" s="2" t="e">
        <f t="shared" si="209"/>
        <v>#VALUE!</v>
      </c>
      <c r="AL751" s="2" t="str">
        <f t="shared" si="210"/>
        <v/>
      </c>
      <c r="AM751" s="2" t="str">
        <f t="shared" si="211"/>
        <v/>
      </c>
      <c r="AN751" s="2" t="str">
        <f t="shared" si="212"/>
        <v/>
      </c>
      <c r="AO751" s="2" t="str">
        <f t="shared" si="214"/>
        <v/>
      </c>
      <c r="AP751" s="2" t="str">
        <f t="shared" si="202"/>
        <v/>
      </c>
      <c r="AQ751" s="2" t="str">
        <f t="shared" si="213"/>
        <v/>
      </c>
      <c r="AT751" s="2" t="str">
        <f t="shared" si="215"/>
        <v/>
      </c>
      <c r="AU751" s="2" t="str">
        <f t="shared" si="203"/>
        <v/>
      </c>
      <c r="AV751" s="2" t="str">
        <f t="shared" si="204"/>
        <v/>
      </c>
      <c r="AW751" s="2" t="str">
        <f t="shared" si="205"/>
        <v/>
      </c>
      <c r="AX751" s="2" t="str">
        <f t="shared" si="216"/>
        <v/>
      </c>
    </row>
    <row r="752" spans="1:50" x14ac:dyDescent="0.25">
      <c r="A752" s="751">
        <v>744</v>
      </c>
      <c r="B752" s="753"/>
      <c r="C752" s="754"/>
      <c r="D752" s="754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AF752" s="2">
        <f t="shared" si="206"/>
        <v>0</v>
      </c>
      <c r="AG752" s="2" t="str">
        <f t="shared" si="200"/>
        <v/>
      </c>
      <c r="AH752" s="2" t="str">
        <f t="shared" si="201"/>
        <v/>
      </c>
      <c r="AI752" s="2" t="str">
        <f t="shared" si="207"/>
        <v/>
      </c>
      <c r="AJ752" s="2" t="str">
        <f t="shared" si="208"/>
        <v/>
      </c>
      <c r="AK752" s="2" t="e">
        <f t="shared" si="209"/>
        <v>#VALUE!</v>
      </c>
      <c r="AL752" s="2" t="str">
        <f t="shared" si="210"/>
        <v/>
      </c>
      <c r="AM752" s="2" t="str">
        <f t="shared" si="211"/>
        <v/>
      </c>
      <c r="AN752" s="2" t="str">
        <f t="shared" si="212"/>
        <v/>
      </c>
      <c r="AO752" s="2" t="str">
        <f t="shared" si="214"/>
        <v/>
      </c>
      <c r="AP752" s="2" t="str">
        <f t="shared" si="202"/>
        <v/>
      </c>
      <c r="AQ752" s="2" t="str">
        <f t="shared" si="213"/>
        <v/>
      </c>
      <c r="AT752" s="2" t="str">
        <f t="shared" si="215"/>
        <v/>
      </c>
      <c r="AU752" s="2" t="str">
        <f t="shared" si="203"/>
        <v/>
      </c>
      <c r="AV752" s="2" t="str">
        <f t="shared" si="204"/>
        <v/>
      </c>
      <c r="AW752" s="2" t="str">
        <f t="shared" si="205"/>
        <v/>
      </c>
      <c r="AX752" s="2" t="str">
        <f t="shared" si="216"/>
        <v/>
      </c>
    </row>
    <row r="753" spans="1:50" x14ac:dyDescent="0.25">
      <c r="A753" s="751">
        <v>745</v>
      </c>
      <c r="B753" s="753"/>
      <c r="C753" s="754"/>
      <c r="D753" s="754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AF753" s="2">
        <f t="shared" si="206"/>
        <v>0</v>
      </c>
      <c r="AG753" s="2" t="str">
        <f t="shared" si="200"/>
        <v/>
      </c>
      <c r="AH753" s="2" t="str">
        <f t="shared" si="201"/>
        <v/>
      </c>
      <c r="AI753" s="2" t="str">
        <f t="shared" si="207"/>
        <v/>
      </c>
      <c r="AJ753" s="2" t="str">
        <f t="shared" si="208"/>
        <v/>
      </c>
      <c r="AK753" s="2" t="e">
        <f t="shared" si="209"/>
        <v>#VALUE!</v>
      </c>
      <c r="AL753" s="2" t="str">
        <f t="shared" si="210"/>
        <v/>
      </c>
      <c r="AM753" s="2" t="str">
        <f t="shared" si="211"/>
        <v/>
      </c>
      <c r="AN753" s="2" t="str">
        <f t="shared" si="212"/>
        <v/>
      </c>
      <c r="AO753" s="2" t="str">
        <f t="shared" si="214"/>
        <v/>
      </c>
      <c r="AP753" s="2" t="str">
        <f t="shared" si="202"/>
        <v/>
      </c>
      <c r="AQ753" s="2" t="str">
        <f t="shared" si="213"/>
        <v/>
      </c>
      <c r="AT753" s="2" t="str">
        <f t="shared" si="215"/>
        <v/>
      </c>
      <c r="AU753" s="2" t="str">
        <f t="shared" si="203"/>
        <v/>
      </c>
      <c r="AV753" s="2" t="str">
        <f t="shared" si="204"/>
        <v/>
      </c>
      <c r="AW753" s="2" t="str">
        <f t="shared" si="205"/>
        <v/>
      </c>
      <c r="AX753" s="2" t="str">
        <f t="shared" si="216"/>
        <v/>
      </c>
    </row>
    <row r="754" spans="1:50" x14ac:dyDescent="0.25">
      <c r="A754" s="751">
        <v>746</v>
      </c>
      <c r="B754" s="753"/>
      <c r="C754" s="754"/>
      <c r="D754" s="754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AF754" s="2">
        <f t="shared" si="206"/>
        <v>0</v>
      </c>
      <c r="AG754" s="2" t="str">
        <f t="shared" si="200"/>
        <v/>
      </c>
      <c r="AH754" s="2" t="str">
        <f t="shared" si="201"/>
        <v/>
      </c>
      <c r="AI754" s="2" t="str">
        <f t="shared" si="207"/>
        <v/>
      </c>
      <c r="AJ754" s="2" t="str">
        <f t="shared" si="208"/>
        <v/>
      </c>
      <c r="AK754" s="2" t="e">
        <f t="shared" si="209"/>
        <v>#VALUE!</v>
      </c>
      <c r="AL754" s="2" t="str">
        <f t="shared" si="210"/>
        <v/>
      </c>
      <c r="AM754" s="2" t="str">
        <f t="shared" si="211"/>
        <v/>
      </c>
      <c r="AN754" s="2" t="str">
        <f t="shared" si="212"/>
        <v/>
      </c>
      <c r="AO754" s="2" t="str">
        <f t="shared" si="214"/>
        <v/>
      </c>
      <c r="AP754" s="2" t="str">
        <f t="shared" si="202"/>
        <v/>
      </c>
      <c r="AQ754" s="2" t="str">
        <f t="shared" si="213"/>
        <v/>
      </c>
      <c r="AT754" s="2" t="str">
        <f t="shared" si="215"/>
        <v/>
      </c>
      <c r="AU754" s="2" t="str">
        <f t="shared" si="203"/>
        <v/>
      </c>
      <c r="AV754" s="2" t="str">
        <f t="shared" si="204"/>
        <v/>
      </c>
      <c r="AW754" s="2" t="str">
        <f t="shared" si="205"/>
        <v/>
      </c>
      <c r="AX754" s="2" t="str">
        <f t="shared" si="216"/>
        <v/>
      </c>
    </row>
    <row r="755" spans="1:50" x14ac:dyDescent="0.25">
      <c r="A755" s="751">
        <v>747</v>
      </c>
      <c r="B755" s="753"/>
      <c r="C755" s="754"/>
      <c r="D755" s="754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AF755" s="2">
        <f t="shared" si="206"/>
        <v>0</v>
      </c>
      <c r="AG755" s="2" t="str">
        <f t="shared" si="200"/>
        <v/>
      </c>
      <c r="AH755" s="2" t="str">
        <f t="shared" si="201"/>
        <v/>
      </c>
      <c r="AI755" s="2" t="str">
        <f t="shared" si="207"/>
        <v/>
      </c>
      <c r="AJ755" s="2" t="str">
        <f t="shared" si="208"/>
        <v/>
      </c>
      <c r="AK755" s="2" t="e">
        <f t="shared" si="209"/>
        <v>#VALUE!</v>
      </c>
      <c r="AL755" s="2" t="str">
        <f t="shared" si="210"/>
        <v/>
      </c>
      <c r="AM755" s="2" t="str">
        <f t="shared" si="211"/>
        <v/>
      </c>
      <c r="AN755" s="2" t="str">
        <f t="shared" si="212"/>
        <v/>
      </c>
      <c r="AO755" s="2" t="str">
        <f t="shared" si="214"/>
        <v/>
      </c>
      <c r="AP755" s="2" t="str">
        <f t="shared" si="202"/>
        <v/>
      </c>
      <c r="AQ755" s="2" t="str">
        <f t="shared" si="213"/>
        <v/>
      </c>
      <c r="AT755" s="2" t="str">
        <f t="shared" si="215"/>
        <v/>
      </c>
      <c r="AU755" s="2" t="str">
        <f t="shared" si="203"/>
        <v/>
      </c>
      <c r="AV755" s="2" t="str">
        <f t="shared" si="204"/>
        <v/>
      </c>
      <c r="AW755" s="2" t="str">
        <f t="shared" si="205"/>
        <v/>
      </c>
      <c r="AX755" s="2" t="str">
        <f t="shared" si="216"/>
        <v/>
      </c>
    </row>
    <row r="756" spans="1:50" x14ac:dyDescent="0.25">
      <c r="A756" s="751">
        <v>748</v>
      </c>
      <c r="B756" s="753"/>
      <c r="C756" s="754"/>
      <c r="D756" s="754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AF756" s="2">
        <f t="shared" si="206"/>
        <v>0</v>
      </c>
      <c r="AG756" s="2" t="str">
        <f t="shared" si="200"/>
        <v/>
      </c>
      <c r="AH756" s="2" t="str">
        <f t="shared" si="201"/>
        <v/>
      </c>
      <c r="AI756" s="2" t="str">
        <f t="shared" si="207"/>
        <v/>
      </c>
      <c r="AJ756" s="2" t="str">
        <f t="shared" si="208"/>
        <v/>
      </c>
      <c r="AK756" s="2" t="e">
        <f t="shared" si="209"/>
        <v>#VALUE!</v>
      </c>
      <c r="AL756" s="2" t="str">
        <f t="shared" si="210"/>
        <v/>
      </c>
      <c r="AM756" s="2" t="str">
        <f t="shared" si="211"/>
        <v/>
      </c>
      <c r="AN756" s="2" t="str">
        <f t="shared" si="212"/>
        <v/>
      </c>
      <c r="AO756" s="2" t="str">
        <f t="shared" si="214"/>
        <v/>
      </c>
      <c r="AP756" s="2" t="str">
        <f t="shared" si="202"/>
        <v/>
      </c>
      <c r="AQ756" s="2" t="str">
        <f t="shared" si="213"/>
        <v/>
      </c>
      <c r="AT756" s="2" t="str">
        <f t="shared" si="215"/>
        <v/>
      </c>
      <c r="AU756" s="2" t="str">
        <f t="shared" si="203"/>
        <v/>
      </c>
      <c r="AV756" s="2" t="str">
        <f t="shared" si="204"/>
        <v/>
      </c>
      <c r="AW756" s="2" t="str">
        <f t="shared" si="205"/>
        <v/>
      </c>
      <c r="AX756" s="2" t="str">
        <f t="shared" si="216"/>
        <v/>
      </c>
    </row>
    <row r="757" spans="1:50" x14ac:dyDescent="0.25">
      <c r="A757" s="751">
        <v>749</v>
      </c>
      <c r="B757" s="753"/>
      <c r="C757" s="754"/>
      <c r="D757" s="754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AF757" s="2">
        <f t="shared" si="206"/>
        <v>0</v>
      </c>
      <c r="AG757" s="2" t="str">
        <f t="shared" si="200"/>
        <v/>
      </c>
      <c r="AH757" s="2" t="str">
        <f t="shared" si="201"/>
        <v/>
      </c>
      <c r="AI757" s="2" t="str">
        <f t="shared" si="207"/>
        <v/>
      </c>
      <c r="AJ757" s="2" t="str">
        <f t="shared" si="208"/>
        <v/>
      </c>
      <c r="AK757" s="2" t="e">
        <f t="shared" si="209"/>
        <v>#VALUE!</v>
      </c>
      <c r="AL757" s="2" t="str">
        <f t="shared" si="210"/>
        <v/>
      </c>
      <c r="AM757" s="2" t="str">
        <f t="shared" si="211"/>
        <v/>
      </c>
      <c r="AN757" s="2" t="str">
        <f t="shared" si="212"/>
        <v/>
      </c>
      <c r="AO757" s="2" t="str">
        <f t="shared" si="214"/>
        <v/>
      </c>
      <c r="AP757" s="2" t="str">
        <f t="shared" si="202"/>
        <v/>
      </c>
      <c r="AQ757" s="2" t="str">
        <f t="shared" si="213"/>
        <v/>
      </c>
      <c r="AT757" s="2" t="str">
        <f t="shared" si="215"/>
        <v/>
      </c>
      <c r="AU757" s="2" t="str">
        <f t="shared" si="203"/>
        <v/>
      </c>
      <c r="AV757" s="2" t="str">
        <f t="shared" si="204"/>
        <v/>
      </c>
      <c r="AW757" s="2" t="str">
        <f t="shared" si="205"/>
        <v/>
      </c>
      <c r="AX757" s="2" t="str">
        <f t="shared" si="216"/>
        <v/>
      </c>
    </row>
    <row r="758" spans="1:50" x14ac:dyDescent="0.25">
      <c r="A758" s="751">
        <v>750</v>
      </c>
      <c r="B758" s="753"/>
      <c r="C758" s="754"/>
      <c r="D758" s="754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AF758" s="2">
        <f t="shared" si="206"/>
        <v>0</v>
      </c>
      <c r="AG758" s="2" t="str">
        <f t="shared" si="200"/>
        <v/>
      </c>
      <c r="AH758" s="2" t="str">
        <f t="shared" si="201"/>
        <v/>
      </c>
      <c r="AI758" s="2" t="str">
        <f t="shared" si="207"/>
        <v/>
      </c>
      <c r="AJ758" s="2" t="str">
        <f t="shared" si="208"/>
        <v/>
      </c>
      <c r="AK758" s="2" t="e">
        <f t="shared" si="209"/>
        <v>#VALUE!</v>
      </c>
      <c r="AL758" s="2" t="str">
        <f t="shared" si="210"/>
        <v/>
      </c>
      <c r="AM758" s="2" t="str">
        <f t="shared" si="211"/>
        <v/>
      </c>
      <c r="AN758" s="2" t="str">
        <f t="shared" si="212"/>
        <v/>
      </c>
      <c r="AO758" s="2" t="str">
        <f t="shared" si="214"/>
        <v/>
      </c>
      <c r="AP758" s="2" t="str">
        <f t="shared" si="202"/>
        <v/>
      </c>
      <c r="AQ758" s="2" t="str">
        <f t="shared" si="213"/>
        <v/>
      </c>
      <c r="AT758" s="2" t="str">
        <f t="shared" si="215"/>
        <v/>
      </c>
      <c r="AU758" s="2" t="str">
        <f t="shared" si="203"/>
        <v/>
      </c>
      <c r="AV758" s="2" t="str">
        <f t="shared" si="204"/>
        <v/>
      </c>
      <c r="AW758" s="2" t="str">
        <f t="shared" si="205"/>
        <v/>
      </c>
      <c r="AX758" s="2" t="str">
        <f t="shared" si="216"/>
        <v/>
      </c>
    </row>
    <row r="759" spans="1:50" x14ac:dyDescent="0.25">
      <c r="A759" s="751">
        <v>751</v>
      </c>
      <c r="B759" s="753"/>
      <c r="C759" s="754"/>
      <c r="D759" s="754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AF759" s="2">
        <f t="shared" si="206"/>
        <v>0</v>
      </c>
      <c r="AG759" s="2" t="str">
        <f t="shared" si="200"/>
        <v/>
      </c>
      <c r="AH759" s="2" t="str">
        <f t="shared" si="201"/>
        <v/>
      </c>
      <c r="AI759" s="2" t="str">
        <f t="shared" si="207"/>
        <v/>
      </c>
      <c r="AJ759" s="2" t="str">
        <f t="shared" si="208"/>
        <v/>
      </c>
      <c r="AK759" s="2" t="e">
        <f t="shared" si="209"/>
        <v>#VALUE!</v>
      </c>
      <c r="AL759" s="2" t="str">
        <f t="shared" si="210"/>
        <v/>
      </c>
      <c r="AM759" s="2" t="str">
        <f t="shared" si="211"/>
        <v/>
      </c>
      <c r="AN759" s="2" t="str">
        <f t="shared" si="212"/>
        <v/>
      </c>
      <c r="AO759" s="2" t="str">
        <f t="shared" si="214"/>
        <v/>
      </c>
      <c r="AP759" s="2" t="str">
        <f t="shared" si="202"/>
        <v/>
      </c>
      <c r="AQ759" s="2" t="str">
        <f t="shared" si="213"/>
        <v/>
      </c>
      <c r="AT759" s="2" t="str">
        <f t="shared" si="215"/>
        <v/>
      </c>
      <c r="AU759" s="2" t="str">
        <f t="shared" si="203"/>
        <v/>
      </c>
      <c r="AV759" s="2" t="str">
        <f t="shared" si="204"/>
        <v/>
      </c>
      <c r="AW759" s="2" t="str">
        <f t="shared" si="205"/>
        <v/>
      </c>
      <c r="AX759" s="2" t="str">
        <f t="shared" si="216"/>
        <v/>
      </c>
    </row>
    <row r="760" spans="1:50" x14ac:dyDescent="0.25">
      <c r="A760" s="751">
        <v>752</v>
      </c>
      <c r="B760" s="753"/>
      <c r="C760" s="754"/>
      <c r="D760" s="754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AF760" s="2">
        <f t="shared" si="206"/>
        <v>0</v>
      </c>
      <c r="AG760" s="2" t="str">
        <f t="shared" si="200"/>
        <v/>
      </c>
      <c r="AH760" s="2" t="str">
        <f t="shared" si="201"/>
        <v/>
      </c>
      <c r="AI760" s="2" t="str">
        <f t="shared" si="207"/>
        <v/>
      </c>
      <c r="AJ760" s="2" t="str">
        <f t="shared" si="208"/>
        <v/>
      </c>
      <c r="AK760" s="2" t="e">
        <f t="shared" si="209"/>
        <v>#VALUE!</v>
      </c>
      <c r="AL760" s="2" t="str">
        <f t="shared" si="210"/>
        <v/>
      </c>
      <c r="AM760" s="2" t="str">
        <f t="shared" si="211"/>
        <v/>
      </c>
      <c r="AN760" s="2" t="str">
        <f t="shared" si="212"/>
        <v/>
      </c>
      <c r="AO760" s="2" t="str">
        <f t="shared" si="214"/>
        <v/>
      </c>
      <c r="AP760" s="2" t="str">
        <f t="shared" si="202"/>
        <v/>
      </c>
      <c r="AQ760" s="2" t="str">
        <f t="shared" si="213"/>
        <v/>
      </c>
      <c r="AT760" s="2" t="str">
        <f t="shared" si="215"/>
        <v/>
      </c>
      <c r="AU760" s="2" t="str">
        <f t="shared" si="203"/>
        <v/>
      </c>
      <c r="AV760" s="2" t="str">
        <f t="shared" si="204"/>
        <v/>
      </c>
      <c r="AW760" s="2" t="str">
        <f t="shared" si="205"/>
        <v/>
      </c>
      <c r="AX760" s="2" t="str">
        <f t="shared" si="216"/>
        <v/>
      </c>
    </row>
    <row r="761" spans="1:50" x14ac:dyDescent="0.25">
      <c r="A761" s="751">
        <v>753</v>
      </c>
      <c r="B761" s="753"/>
      <c r="C761" s="754"/>
      <c r="D761" s="754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AF761" s="2">
        <f t="shared" si="206"/>
        <v>0</v>
      </c>
      <c r="AG761" s="2" t="str">
        <f t="shared" si="200"/>
        <v/>
      </c>
      <c r="AH761" s="2" t="str">
        <f t="shared" si="201"/>
        <v/>
      </c>
      <c r="AI761" s="2" t="str">
        <f t="shared" si="207"/>
        <v/>
      </c>
      <c r="AJ761" s="2" t="str">
        <f t="shared" si="208"/>
        <v/>
      </c>
      <c r="AK761" s="2" t="e">
        <f t="shared" si="209"/>
        <v>#VALUE!</v>
      </c>
      <c r="AL761" s="2" t="str">
        <f t="shared" si="210"/>
        <v/>
      </c>
      <c r="AM761" s="2" t="str">
        <f t="shared" si="211"/>
        <v/>
      </c>
      <c r="AN761" s="2" t="str">
        <f t="shared" si="212"/>
        <v/>
      </c>
      <c r="AO761" s="2" t="str">
        <f t="shared" si="214"/>
        <v/>
      </c>
      <c r="AP761" s="2" t="str">
        <f t="shared" si="202"/>
        <v/>
      </c>
      <c r="AQ761" s="2" t="str">
        <f t="shared" si="213"/>
        <v/>
      </c>
      <c r="AT761" s="2" t="str">
        <f t="shared" si="215"/>
        <v/>
      </c>
      <c r="AU761" s="2" t="str">
        <f t="shared" si="203"/>
        <v/>
      </c>
      <c r="AV761" s="2" t="str">
        <f t="shared" si="204"/>
        <v/>
      </c>
      <c r="AW761" s="2" t="str">
        <f t="shared" si="205"/>
        <v/>
      </c>
      <c r="AX761" s="2" t="str">
        <f t="shared" si="216"/>
        <v/>
      </c>
    </row>
    <row r="762" spans="1:50" x14ac:dyDescent="0.25">
      <c r="A762" s="751">
        <v>754</v>
      </c>
      <c r="B762" s="753"/>
      <c r="C762" s="754"/>
      <c r="D762" s="754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AF762" s="2">
        <f t="shared" si="206"/>
        <v>0</v>
      </c>
      <c r="AG762" s="2" t="str">
        <f t="shared" si="200"/>
        <v/>
      </c>
      <c r="AH762" s="2" t="str">
        <f t="shared" si="201"/>
        <v/>
      </c>
      <c r="AI762" s="2" t="str">
        <f t="shared" si="207"/>
        <v/>
      </c>
      <c r="AJ762" s="2" t="str">
        <f t="shared" si="208"/>
        <v/>
      </c>
      <c r="AK762" s="2" t="e">
        <f t="shared" si="209"/>
        <v>#VALUE!</v>
      </c>
      <c r="AL762" s="2" t="str">
        <f t="shared" si="210"/>
        <v/>
      </c>
      <c r="AM762" s="2" t="str">
        <f t="shared" si="211"/>
        <v/>
      </c>
      <c r="AN762" s="2" t="str">
        <f t="shared" si="212"/>
        <v/>
      </c>
      <c r="AO762" s="2" t="str">
        <f t="shared" si="214"/>
        <v/>
      </c>
      <c r="AP762" s="2" t="str">
        <f t="shared" si="202"/>
        <v/>
      </c>
      <c r="AQ762" s="2" t="str">
        <f t="shared" si="213"/>
        <v/>
      </c>
      <c r="AT762" s="2" t="str">
        <f t="shared" si="215"/>
        <v/>
      </c>
      <c r="AU762" s="2" t="str">
        <f t="shared" si="203"/>
        <v/>
      </c>
      <c r="AV762" s="2" t="str">
        <f t="shared" si="204"/>
        <v/>
      </c>
      <c r="AW762" s="2" t="str">
        <f t="shared" si="205"/>
        <v/>
      </c>
      <c r="AX762" s="2" t="str">
        <f t="shared" si="216"/>
        <v/>
      </c>
    </row>
    <row r="763" spans="1:50" x14ac:dyDescent="0.25">
      <c r="A763" s="751">
        <v>755</v>
      </c>
      <c r="B763" s="753"/>
      <c r="C763" s="754"/>
      <c r="D763" s="754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AF763" s="2">
        <f t="shared" si="206"/>
        <v>0</v>
      </c>
      <c r="AG763" s="2" t="str">
        <f t="shared" si="200"/>
        <v/>
      </c>
      <c r="AH763" s="2" t="str">
        <f t="shared" si="201"/>
        <v/>
      </c>
      <c r="AI763" s="2" t="str">
        <f t="shared" si="207"/>
        <v/>
      </c>
      <c r="AJ763" s="2" t="str">
        <f t="shared" si="208"/>
        <v/>
      </c>
      <c r="AK763" s="2" t="e">
        <f t="shared" si="209"/>
        <v>#VALUE!</v>
      </c>
      <c r="AL763" s="2" t="str">
        <f t="shared" si="210"/>
        <v/>
      </c>
      <c r="AM763" s="2" t="str">
        <f t="shared" si="211"/>
        <v/>
      </c>
      <c r="AN763" s="2" t="str">
        <f t="shared" si="212"/>
        <v/>
      </c>
      <c r="AO763" s="2" t="str">
        <f t="shared" si="214"/>
        <v/>
      </c>
      <c r="AP763" s="2" t="str">
        <f t="shared" si="202"/>
        <v/>
      </c>
      <c r="AQ763" s="2" t="str">
        <f t="shared" si="213"/>
        <v/>
      </c>
      <c r="AT763" s="2" t="str">
        <f t="shared" si="215"/>
        <v/>
      </c>
      <c r="AU763" s="2" t="str">
        <f t="shared" si="203"/>
        <v/>
      </c>
      <c r="AV763" s="2" t="str">
        <f t="shared" si="204"/>
        <v/>
      </c>
      <c r="AW763" s="2" t="str">
        <f t="shared" si="205"/>
        <v/>
      </c>
      <c r="AX763" s="2" t="str">
        <f t="shared" si="216"/>
        <v/>
      </c>
    </row>
    <row r="764" spans="1:50" x14ac:dyDescent="0.25">
      <c r="A764" s="751">
        <v>756</v>
      </c>
      <c r="B764" s="753"/>
      <c r="C764" s="754"/>
      <c r="D764" s="754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AF764" s="2">
        <f t="shared" si="206"/>
        <v>0</v>
      </c>
      <c r="AG764" s="2" t="str">
        <f t="shared" si="200"/>
        <v/>
      </c>
      <c r="AH764" s="2" t="str">
        <f t="shared" si="201"/>
        <v/>
      </c>
      <c r="AI764" s="2" t="str">
        <f t="shared" si="207"/>
        <v/>
      </c>
      <c r="AJ764" s="2" t="str">
        <f t="shared" si="208"/>
        <v/>
      </c>
      <c r="AK764" s="2" t="e">
        <f t="shared" si="209"/>
        <v>#VALUE!</v>
      </c>
      <c r="AL764" s="2" t="str">
        <f t="shared" si="210"/>
        <v/>
      </c>
      <c r="AM764" s="2" t="str">
        <f t="shared" si="211"/>
        <v/>
      </c>
      <c r="AN764" s="2" t="str">
        <f t="shared" si="212"/>
        <v/>
      </c>
      <c r="AO764" s="2" t="str">
        <f t="shared" si="214"/>
        <v/>
      </c>
      <c r="AP764" s="2" t="str">
        <f t="shared" si="202"/>
        <v/>
      </c>
      <c r="AQ764" s="2" t="str">
        <f t="shared" si="213"/>
        <v/>
      </c>
      <c r="AT764" s="2" t="str">
        <f t="shared" si="215"/>
        <v/>
      </c>
      <c r="AU764" s="2" t="str">
        <f t="shared" si="203"/>
        <v/>
      </c>
      <c r="AV764" s="2" t="str">
        <f t="shared" si="204"/>
        <v/>
      </c>
      <c r="AW764" s="2" t="str">
        <f t="shared" si="205"/>
        <v/>
      </c>
      <c r="AX764" s="2" t="str">
        <f t="shared" si="216"/>
        <v/>
      </c>
    </row>
    <row r="765" spans="1:50" x14ac:dyDescent="0.25">
      <c r="A765" s="751">
        <v>757</v>
      </c>
      <c r="B765" s="753"/>
      <c r="C765" s="754"/>
      <c r="D765" s="754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AF765" s="2">
        <f t="shared" si="206"/>
        <v>0</v>
      </c>
      <c r="AG765" s="2" t="str">
        <f t="shared" si="200"/>
        <v/>
      </c>
      <c r="AH765" s="2" t="str">
        <f t="shared" si="201"/>
        <v/>
      </c>
      <c r="AI765" s="2" t="str">
        <f t="shared" si="207"/>
        <v/>
      </c>
      <c r="AJ765" s="2" t="str">
        <f t="shared" si="208"/>
        <v/>
      </c>
      <c r="AK765" s="2" t="e">
        <f t="shared" si="209"/>
        <v>#VALUE!</v>
      </c>
      <c r="AL765" s="2" t="str">
        <f t="shared" si="210"/>
        <v/>
      </c>
      <c r="AM765" s="2" t="str">
        <f t="shared" si="211"/>
        <v/>
      </c>
      <c r="AN765" s="2" t="str">
        <f t="shared" si="212"/>
        <v/>
      </c>
      <c r="AO765" s="2" t="str">
        <f t="shared" si="214"/>
        <v/>
      </c>
      <c r="AP765" s="2" t="str">
        <f t="shared" si="202"/>
        <v/>
      </c>
      <c r="AQ765" s="2" t="str">
        <f t="shared" si="213"/>
        <v/>
      </c>
      <c r="AT765" s="2" t="str">
        <f t="shared" si="215"/>
        <v/>
      </c>
      <c r="AU765" s="2" t="str">
        <f t="shared" si="203"/>
        <v/>
      </c>
      <c r="AV765" s="2" t="str">
        <f t="shared" si="204"/>
        <v/>
      </c>
      <c r="AW765" s="2" t="str">
        <f t="shared" si="205"/>
        <v/>
      </c>
      <c r="AX765" s="2" t="str">
        <f t="shared" si="216"/>
        <v/>
      </c>
    </row>
    <row r="766" spans="1:50" x14ac:dyDescent="0.25">
      <c r="A766" s="751">
        <v>758</v>
      </c>
      <c r="B766" s="753"/>
      <c r="C766" s="754"/>
      <c r="D766" s="754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AF766" s="2">
        <f t="shared" si="206"/>
        <v>0</v>
      </c>
      <c r="AG766" s="2" t="str">
        <f t="shared" si="200"/>
        <v/>
      </c>
      <c r="AH766" s="2" t="str">
        <f t="shared" si="201"/>
        <v/>
      </c>
      <c r="AI766" s="2" t="str">
        <f t="shared" si="207"/>
        <v/>
      </c>
      <c r="AJ766" s="2" t="str">
        <f t="shared" si="208"/>
        <v/>
      </c>
      <c r="AK766" s="2" t="e">
        <f t="shared" si="209"/>
        <v>#VALUE!</v>
      </c>
      <c r="AL766" s="2" t="str">
        <f t="shared" si="210"/>
        <v/>
      </c>
      <c r="AM766" s="2" t="str">
        <f t="shared" si="211"/>
        <v/>
      </c>
      <c r="AN766" s="2" t="str">
        <f t="shared" si="212"/>
        <v/>
      </c>
      <c r="AO766" s="2" t="str">
        <f t="shared" si="214"/>
        <v/>
      </c>
      <c r="AP766" s="2" t="str">
        <f t="shared" si="202"/>
        <v/>
      </c>
      <c r="AQ766" s="2" t="str">
        <f t="shared" si="213"/>
        <v/>
      </c>
      <c r="AT766" s="2" t="str">
        <f t="shared" si="215"/>
        <v/>
      </c>
      <c r="AU766" s="2" t="str">
        <f t="shared" si="203"/>
        <v/>
      </c>
      <c r="AV766" s="2" t="str">
        <f t="shared" si="204"/>
        <v/>
      </c>
      <c r="AW766" s="2" t="str">
        <f t="shared" si="205"/>
        <v/>
      </c>
      <c r="AX766" s="2" t="str">
        <f t="shared" si="216"/>
        <v/>
      </c>
    </row>
    <row r="767" spans="1:50" x14ac:dyDescent="0.25">
      <c r="A767" s="751">
        <v>759</v>
      </c>
      <c r="B767" s="753"/>
      <c r="C767" s="754"/>
      <c r="D767" s="754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AF767" s="2">
        <f t="shared" si="206"/>
        <v>0</v>
      </c>
      <c r="AG767" s="2" t="str">
        <f t="shared" si="200"/>
        <v/>
      </c>
      <c r="AH767" s="2" t="str">
        <f t="shared" si="201"/>
        <v/>
      </c>
      <c r="AI767" s="2" t="str">
        <f t="shared" si="207"/>
        <v/>
      </c>
      <c r="AJ767" s="2" t="str">
        <f t="shared" si="208"/>
        <v/>
      </c>
      <c r="AK767" s="2" t="e">
        <f t="shared" si="209"/>
        <v>#VALUE!</v>
      </c>
      <c r="AL767" s="2" t="str">
        <f t="shared" si="210"/>
        <v/>
      </c>
      <c r="AM767" s="2" t="str">
        <f t="shared" si="211"/>
        <v/>
      </c>
      <c r="AN767" s="2" t="str">
        <f t="shared" si="212"/>
        <v/>
      </c>
      <c r="AO767" s="2" t="str">
        <f t="shared" si="214"/>
        <v/>
      </c>
      <c r="AP767" s="2" t="str">
        <f t="shared" si="202"/>
        <v/>
      </c>
      <c r="AQ767" s="2" t="str">
        <f t="shared" si="213"/>
        <v/>
      </c>
      <c r="AT767" s="2" t="str">
        <f t="shared" si="215"/>
        <v/>
      </c>
      <c r="AU767" s="2" t="str">
        <f t="shared" si="203"/>
        <v/>
      </c>
      <c r="AV767" s="2" t="str">
        <f t="shared" si="204"/>
        <v/>
      </c>
      <c r="AW767" s="2" t="str">
        <f t="shared" si="205"/>
        <v/>
      </c>
      <c r="AX767" s="2" t="str">
        <f t="shared" si="216"/>
        <v/>
      </c>
    </row>
    <row r="768" spans="1:50" x14ac:dyDescent="0.25">
      <c r="A768" s="751">
        <v>760</v>
      </c>
      <c r="B768" s="753"/>
      <c r="C768" s="754"/>
      <c r="D768" s="754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AF768" s="2">
        <f t="shared" si="206"/>
        <v>0</v>
      </c>
      <c r="AG768" s="2" t="str">
        <f t="shared" si="200"/>
        <v/>
      </c>
      <c r="AH768" s="2" t="str">
        <f t="shared" si="201"/>
        <v/>
      </c>
      <c r="AI768" s="2" t="str">
        <f t="shared" si="207"/>
        <v/>
      </c>
      <c r="AJ768" s="2" t="str">
        <f t="shared" si="208"/>
        <v/>
      </c>
      <c r="AK768" s="2" t="e">
        <f t="shared" si="209"/>
        <v>#VALUE!</v>
      </c>
      <c r="AL768" s="2" t="str">
        <f t="shared" si="210"/>
        <v/>
      </c>
      <c r="AM768" s="2" t="str">
        <f t="shared" si="211"/>
        <v/>
      </c>
      <c r="AN768" s="2" t="str">
        <f t="shared" si="212"/>
        <v/>
      </c>
      <c r="AO768" s="2" t="str">
        <f t="shared" si="214"/>
        <v/>
      </c>
      <c r="AP768" s="2" t="str">
        <f t="shared" si="202"/>
        <v/>
      </c>
      <c r="AQ768" s="2" t="str">
        <f t="shared" si="213"/>
        <v/>
      </c>
      <c r="AT768" s="2" t="str">
        <f t="shared" si="215"/>
        <v/>
      </c>
      <c r="AU768" s="2" t="str">
        <f t="shared" si="203"/>
        <v/>
      </c>
      <c r="AV768" s="2" t="str">
        <f t="shared" si="204"/>
        <v/>
      </c>
      <c r="AW768" s="2" t="str">
        <f t="shared" si="205"/>
        <v/>
      </c>
      <c r="AX768" s="2" t="str">
        <f t="shared" si="216"/>
        <v/>
      </c>
    </row>
    <row r="769" spans="1:50" x14ac:dyDescent="0.25">
      <c r="A769" s="751">
        <v>761</v>
      </c>
      <c r="B769" s="753"/>
      <c r="C769" s="754"/>
      <c r="D769" s="754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AF769" s="2">
        <f t="shared" si="206"/>
        <v>0</v>
      </c>
      <c r="AG769" s="2" t="str">
        <f t="shared" si="200"/>
        <v/>
      </c>
      <c r="AH769" s="2" t="str">
        <f t="shared" si="201"/>
        <v/>
      </c>
      <c r="AI769" s="2" t="str">
        <f t="shared" si="207"/>
        <v/>
      </c>
      <c r="AJ769" s="2" t="str">
        <f t="shared" si="208"/>
        <v/>
      </c>
      <c r="AK769" s="2" t="e">
        <f t="shared" si="209"/>
        <v>#VALUE!</v>
      </c>
      <c r="AL769" s="2" t="str">
        <f t="shared" si="210"/>
        <v/>
      </c>
      <c r="AM769" s="2" t="str">
        <f t="shared" si="211"/>
        <v/>
      </c>
      <c r="AN769" s="2" t="str">
        <f t="shared" si="212"/>
        <v/>
      </c>
      <c r="AO769" s="2" t="str">
        <f t="shared" si="214"/>
        <v/>
      </c>
      <c r="AP769" s="2" t="str">
        <f t="shared" si="202"/>
        <v/>
      </c>
      <c r="AQ769" s="2" t="str">
        <f t="shared" si="213"/>
        <v/>
      </c>
      <c r="AT769" s="2" t="str">
        <f t="shared" si="215"/>
        <v/>
      </c>
      <c r="AU769" s="2" t="str">
        <f t="shared" si="203"/>
        <v/>
      </c>
      <c r="AV769" s="2" t="str">
        <f t="shared" si="204"/>
        <v/>
      </c>
      <c r="AW769" s="2" t="str">
        <f t="shared" si="205"/>
        <v/>
      </c>
      <c r="AX769" s="2" t="str">
        <f t="shared" si="216"/>
        <v/>
      </c>
    </row>
    <row r="770" spans="1:50" x14ac:dyDescent="0.25">
      <c r="A770" s="751">
        <v>762</v>
      </c>
      <c r="B770" s="753"/>
      <c r="C770" s="754"/>
      <c r="D770" s="754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AF770" s="2">
        <f t="shared" si="206"/>
        <v>0</v>
      </c>
      <c r="AG770" s="2" t="str">
        <f t="shared" si="200"/>
        <v/>
      </c>
      <c r="AH770" s="2" t="str">
        <f t="shared" si="201"/>
        <v/>
      </c>
      <c r="AI770" s="2" t="str">
        <f t="shared" si="207"/>
        <v/>
      </c>
      <c r="AJ770" s="2" t="str">
        <f t="shared" si="208"/>
        <v/>
      </c>
      <c r="AK770" s="2" t="e">
        <f t="shared" si="209"/>
        <v>#VALUE!</v>
      </c>
      <c r="AL770" s="2" t="str">
        <f t="shared" si="210"/>
        <v/>
      </c>
      <c r="AM770" s="2" t="str">
        <f t="shared" si="211"/>
        <v/>
      </c>
      <c r="AN770" s="2" t="str">
        <f t="shared" si="212"/>
        <v/>
      </c>
      <c r="AO770" s="2" t="str">
        <f t="shared" si="214"/>
        <v/>
      </c>
      <c r="AP770" s="2" t="str">
        <f t="shared" si="202"/>
        <v/>
      </c>
      <c r="AQ770" s="2" t="str">
        <f t="shared" si="213"/>
        <v/>
      </c>
      <c r="AT770" s="2" t="str">
        <f t="shared" si="215"/>
        <v/>
      </c>
      <c r="AU770" s="2" t="str">
        <f t="shared" si="203"/>
        <v/>
      </c>
      <c r="AV770" s="2" t="str">
        <f t="shared" si="204"/>
        <v/>
      </c>
      <c r="AW770" s="2" t="str">
        <f t="shared" si="205"/>
        <v/>
      </c>
      <c r="AX770" s="2" t="str">
        <f t="shared" si="216"/>
        <v/>
      </c>
    </row>
    <row r="771" spans="1:50" x14ac:dyDescent="0.25">
      <c r="A771" s="751">
        <v>763</v>
      </c>
      <c r="B771" s="753"/>
      <c r="C771" s="754"/>
      <c r="D771" s="754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AF771" s="2">
        <f t="shared" si="206"/>
        <v>0</v>
      </c>
      <c r="AG771" s="2" t="str">
        <f t="shared" si="200"/>
        <v/>
      </c>
      <c r="AH771" s="2" t="str">
        <f t="shared" si="201"/>
        <v/>
      </c>
      <c r="AI771" s="2" t="str">
        <f t="shared" si="207"/>
        <v/>
      </c>
      <c r="AJ771" s="2" t="str">
        <f t="shared" si="208"/>
        <v/>
      </c>
      <c r="AK771" s="2" t="e">
        <f t="shared" si="209"/>
        <v>#VALUE!</v>
      </c>
      <c r="AL771" s="2" t="str">
        <f t="shared" si="210"/>
        <v/>
      </c>
      <c r="AM771" s="2" t="str">
        <f t="shared" si="211"/>
        <v/>
      </c>
      <c r="AN771" s="2" t="str">
        <f t="shared" si="212"/>
        <v/>
      </c>
      <c r="AO771" s="2" t="str">
        <f t="shared" si="214"/>
        <v/>
      </c>
      <c r="AP771" s="2" t="str">
        <f t="shared" si="202"/>
        <v/>
      </c>
      <c r="AQ771" s="2" t="str">
        <f t="shared" si="213"/>
        <v/>
      </c>
      <c r="AT771" s="2" t="str">
        <f t="shared" si="215"/>
        <v/>
      </c>
      <c r="AU771" s="2" t="str">
        <f t="shared" si="203"/>
        <v/>
      </c>
      <c r="AV771" s="2" t="str">
        <f t="shared" si="204"/>
        <v/>
      </c>
      <c r="AW771" s="2" t="str">
        <f t="shared" si="205"/>
        <v/>
      </c>
      <c r="AX771" s="2" t="str">
        <f t="shared" si="216"/>
        <v/>
      </c>
    </row>
    <row r="772" spans="1:50" x14ac:dyDescent="0.25">
      <c r="A772" s="751">
        <v>764</v>
      </c>
      <c r="B772" s="753"/>
      <c r="C772" s="754"/>
      <c r="D772" s="754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AF772" s="2">
        <f t="shared" si="206"/>
        <v>0</v>
      </c>
      <c r="AG772" s="2" t="str">
        <f t="shared" si="200"/>
        <v/>
      </c>
      <c r="AH772" s="2" t="str">
        <f t="shared" si="201"/>
        <v/>
      </c>
      <c r="AI772" s="2" t="str">
        <f t="shared" si="207"/>
        <v/>
      </c>
      <c r="AJ772" s="2" t="str">
        <f t="shared" si="208"/>
        <v/>
      </c>
      <c r="AK772" s="2" t="e">
        <f t="shared" si="209"/>
        <v>#VALUE!</v>
      </c>
      <c r="AL772" s="2" t="str">
        <f t="shared" si="210"/>
        <v/>
      </c>
      <c r="AM772" s="2" t="str">
        <f t="shared" si="211"/>
        <v/>
      </c>
      <c r="AN772" s="2" t="str">
        <f t="shared" si="212"/>
        <v/>
      </c>
      <c r="AO772" s="2" t="str">
        <f t="shared" si="214"/>
        <v/>
      </c>
      <c r="AP772" s="2" t="str">
        <f t="shared" si="202"/>
        <v/>
      </c>
      <c r="AQ772" s="2" t="str">
        <f t="shared" si="213"/>
        <v/>
      </c>
      <c r="AT772" s="2" t="str">
        <f t="shared" si="215"/>
        <v/>
      </c>
      <c r="AU772" s="2" t="str">
        <f t="shared" si="203"/>
        <v/>
      </c>
      <c r="AV772" s="2" t="str">
        <f t="shared" si="204"/>
        <v/>
      </c>
      <c r="AW772" s="2" t="str">
        <f t="shared" si="205"/>
        <v/>
      </c>
      <c r="AX772" s="2" t="str">
        <f t="shared" si="216"/>
        <v/>
      </c>
    </row>
    <row r="773" spans="1:50" x14ac:dyDescent="0.25">
      <c r="A773" s="751">
        <v>765</v>
      </c>
      <c r="B773" s="753"/>
      <c r="C773" s="754"/>
      <c r="D773" s="754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AF773" s="2">
        <f t="shared" si="206"/>
        <v>0</v>
      </c>
      <c r="AG773" s="2" t="str">
        <f t="shared" si="200"/>
        <v/>
      </c>
      <c r="AH773" s="2" t="str">
        <f t="shared" si="201"/>
        <v/>
      </c>
      <c r="AI773" s="2" t="str">
        <f t="shared" si="207"/>
        <v/>
      </c>
      <c r="AJ773" s="2" t="str">
        <f t="shared" si="208"/>
        <v/>
      </c>
      <c r="AK773" s="2" t="e">
        <f t="shared" si="209"/>
        <v>#VALUE!</v>
      </c>
      <c r="AL773" s="2" t="str">
        <f t="shared" si="210"/>
        <v/>
      </c>
      <c r="AM773" s="2" t="str">
        <f t="shared" si="211"/>
        <v/>
      </c>
      <c r="AN773" s="2" t="str">
        <f t="shared" si="212"/>
        <v/>
      </c>
      <c r="AO773" s="2" t="str">
        <f t="shared" si="214"/>
        <v/>
      </c>
      <c r="AP773" s="2" t="str">
        <f t="shared" si="202"/>
        <v/>
      </c>
      <c r="AQ773" s="2" t="str">
        <f t="shared" si="213"/>
        <v/>
      </c>
      <c r="AT773" s="2" t="str">
        <f t="shared" si="215"/>
        <v/>
      </c>
      <c r="AU773" s="2" t="str">
        <f t="shared" si="203"/>
        <v/>
      </c>
      <c r="AV773" s="2" t="str">
        <f t="shared" si="204"/>
        <v/>
      </c>
      <c r="AW773" s="2" t="str">
        <f t="shared" si="205"/>
        <v/>
      </c>
      <c r="AX773" s="2" t="str">
        <f t="shared" si="216"/>
        <v/>
      </c>
    </row>
    <row r="774" spans="1:50" x14ac:dyDescent="0.25">
      <c r="A774" s="751">
        <v>766</v>
      </c>
      <c r="B774" s="753"/>
      <c r="C774" s="754"/>
      <c r="D774" s="754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AF774" s="2">
        <f t="shared" si="206"/>
        <v>0</v>
      </c>
      <c r="AG774" s="2" t="str">
        <f t="shared" si="200"/>
        <v/>
      </c>
      <c r="AH774" s="2" t="str">
        <f t="shared" si="201"/>
        <v/>
      </c>
      <c r="AI774" s="2" t="str">
        <f t="shared" si="207"/>
        <v/>
      </c>
      <c r="AJ774" s="2" t="str">
        <f t="shared" si="208"/>
        <v/>
      </c>
      <c r="AK774" s="2" t="e">
        <f t="shared" si="209"/>
        <v>#VALUE!</v>
      </c>
      <c r="AL774" s="2" t="str">
        <f t="shared" si="210"/>
        <v/>
      </c>
      <c r="AM774" s="2" t="str">
        <f t="shared" si="211"/>
        <v/>
      </c>
      <c r="AN774" s="2" t="str">
        <f t="shared" si="212"/>
        <v/>
      </c>
      <c r="AO774" s="2" t="str">
        <f t="shared" si="214"/>
        <v/>
      </c>
      <c r="AP774" s="2" t="str">
        <f t="shared" si="202"/>
        <v/>
      </c>
      <c r="AQ774" s="2" t="str">
        <f t="shared" si="213"/>
        <v/>
      </c>
      <c r="AT774" s="2" t="str">
        <f t="shared" si="215"/>
        <v/>
      </c>
      <c r="AU774" s="2" t="str">
        <f t="shared" si="203"/>
        <v/>
      </c>
      <c r="AV774" s="2" t="str">
        <f t="shared" si="204"/>
        <v/>
      </c>
      <c r="AW774" s="2" t="str">
        <f t="shared" si="205"/>
        <v/>
      </c>
      <c r="AX774" s="2" t="str">
        <f t="shared" si="216"/>
        <v/>
      </c>
    </row>
    <row r="775" spans="1:50" x14ac:dyDescent="0.25">
      <c r="A775" s="751">
        <v>767</v>
      </c>
      <c r="B775" s="753"/>
      <c r="C775" s="754"/>
      <c r="D775" s="754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AF775" s="2">
        <f t="shared" si="206"/>
        <v>0</v>
      </c>
      <c r="AG775" s="2" t="str">
        <f t="shared" si="200"/>
        <v/>
      </c>
      <c r="AH775" s="2" t="str">
        <f t="shared" si="201"/>
        <v/>
      </c>
      <c r="AI775" s="2" t="str">
        <f t="shared" si="207"/>
        <v/>
      </c>
      <c r="AJ775" s="2" t="str">
        <f t="shared" si="208"/>
        <v/>
      </c>
      <c r="AK775" s="2" t="e">
        <f t="shared" si="209"/>
        <v>#VALUE!</v>
      </c>
      <c r="AL775" s="2" t="str">
        <f t="shared" si="210"/>
        <v/>
      </c>
      <c r="AM775" s="2" t="str">
        <f t="shared" si="211"/>
        <v/>
      </c>
      <c r="AN775" s="2" t="str">
        <f t="shared" si="212"/>
        <v/>
      </c>
      <c r="AO775" s="2" t="str">
        <f t="shared" si="214"/>
        <v/>
      </c>
      <c r="AP775" s="2" t="str">
        <f t="shared" si="202"/>
        <v/>
      </c>
      <c r="AQ775" s="2" t="str">
        <f t="shared" si="213"/>
        <v/>
      </c>
      <c r="AT775" s="2" t="str">
        <f t="shared" si="215"/>
        <v/>
      </c>
      <c r="AU775" s="2" t="str">
        <f t="shared" si="203"/>
        <v/>
      </c>
      <c r="AV775" s="2" t="str">
        <f t="shared" si="204"/>
        <v/>
      </c>
      <c r="AW775" s="2" t="str">
        <f t="shared" si="205"/>
        <v/>
      </c>
      <c r="AX775" s="2" t="str">
        <f t="shared" si="216"/>
        <v/>
      </c>
    </row>
    <row r="776" spans="1:50" x14ac:dyDescent="0.25">
      <c r="A776" s="751">
        <v>768</v>
      </c>
      <c r="B776" s="753"/>
      <c r="C776" s="754"/>
      <c r="D776" s="754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AF776" s="2">
        <f t="shared" si="206"/>
        <v>0</v>
      </c>
      <c r="AG776" s="2" t="str">
        <f t="shared" si="200"/>
        <v/>
      </c>
      <c r="AH776" s="2" t="str">
        <f t="shared" si="201"/>
        <v/>
      </c>
      <c r="AI776" s="2" t="str">
        <f t="shared" si="207"/>
        <v/>
      </c>
      <c r="AJ776" s="2" t="str">
        <f t="shared" si="208"/>
        <v/>
      </c>
      <c r="AK776" s="2" t="e">
        <f t="shared" si="209"/>
        <v>#VALUE!</v>
      </c>
      <c r="AL776" s="2" t="str">
        <f t="shared" si="210"/>
        <v/>
      </c>
      <c r="AM776" s="2" t="str">
        <f t="shared" si="211"/>
        <v/>
      </c>
      <c r="AN776" s="2" t="str">
        <f t="shared" si="212"/>
        <v/>
      </c>
      <c r="AO776" s="2" t="str">
        <f t="shared" si="214"/>
        <v/>
      </c>
      <c r="AP776" s="2" t="str">
        <f t="shared" si="202"/>
        <v/>
      </c>
      <c r="AQ776" s="2" t="str">
        <f t="shared" si="213"/>
        <v/>
      </c>
      <c r="AT776" s="2" t="str">
        <f t="shared" si="215"/>
        <v/>
      </c>
      <c r="AU776" s="2" t="str">
        <f t="shared" si="203"/>
        <v/>
      </c>
      <c r="AV776" s="2" t="str">
        <f t="shared" si="204"/>
        <v/>
      </c>
      <c r="AW776" s="2" t="str">
        <f t="shared" si="205"/>
        <v/>
      </c>
      <c r="AX776" s="2" t="str">
        <f t="shared" si="216"/>
        <v/>
      </c>
    </row>
    <row r="777" spans="1:50" x14ac:dyDescent="0.25">
      <c r="A777" s="751">
        <v>769</v>
      </c>
      <c r="B777" s="753"/>
      <c r="C777" s="754"/>
      <c r="D777" s="754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AF777" s="2">
        <f t="shared" si="206"/>
        <v>0</v>
      </c>
      <c r="AG777" s="2" t="str">
        <f t="shared" ref="AG777:AG840" si="217">IF(AND(B777&lt;&gt;"",C777&lt;&gt;"",D777&lt;&gt;""),_xlfn.RANK.AVG(C777,C:C,1),"")</f>
        <v/>
      </c>
      <c r="AH777" s="2" t="str">
        <f t="shared" ref="AH777:AH840" si="218">IF(AND(B777&lt;&gt;"",C777&lt;&gt;"",D777&lt;&gt;""),_xlfn.RANK.AVG(D777,D:D,1),"")</f>
        <v/>
      </c>
      <c r="AI777" s="2" t="str">
        <f t="shared" si="207"/>
        <v/>
      </c>
      <c r="AJ777" s="2" t="str">
        <f t="shared" si="208"/>
        <v/>
      </c>
      <c r="AK777" s="2" t="e">
        <f t="shared" si="209"/>
        <v>#VALUE!</v>
      </c>
      <c r="AL777" s="2" t="str">
        <f t="shared" si="210"/>
        <v/>
      </c>
      <c r="AM777" s="2" t="str">
        <f t="shared" si="211"/>
        <v/>
      </c>
      <c r="AN777" s="2" t="str">
        <f t="shared" si="212"/>
        <v/>
      </c>
      <c r="AO777" s="2" t="str">
        <f t="shared" si="214"/>
        <v/>
      </c>
      <c r="AP777" s="2" t="str">
        <f t="shared" ref="AP777:AP840" si="219">IF(AO777="","",_xlfn.RANK.AVG(AO777,AO:AO,1))</f>
        <v/>
      </c>
      <c r="AQ777" s="2" t="str">
        <f t="shared" si="213"/>
        <v/>
      </c>
      <c r="AT777" s="2" t="str">
        <f t="shared" si="215"/>
        <v/>
      </c>
      <c r="AU777" s="2" t="str">
        <f t="shared" ref="AU777:AU840" si="220">IF(B777=2,D777,"")</f>
        <v/>
      </c>
      <c r="AV777" s="2" t="str">
        <f t="shared" ref="AV777:AV840" si="221">IF(AND(B777&lt;&gt;"",AT777&lt;&gt;"",AU777&lt;&gt;""),AU777-AT777,"")</f>
        <v/>
      </c>
      <c r="AW777" s="2" t="str">
        <f t="shared" ref="AW777:AW840" si="222">IF(AV777="","",IF(AV777=0,"",ABS(AV777)))</f>
        <v/>
      </c>
      <c r="AX777" s="2" t="str">
        <f t="shared" si="216"/>
        <v/>
      </c>
    </row>
    <row r="778" spans="1:50" x14ac:dyDescent="0.25">
      <c r="A778" s="751">
        <v>770</v>
      </c>
      <c r="B778" s="753"/>
      <c r="C778" s="754"/>
      <c r="D778" s="754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AF778" s="2">
        <f t="shared" ref="AF778:AF841" si="223">C778-D778</f>
        <v>0</v>
      </c>
      <c r="AG778" s="2" t="str">
        <f t="shared" si="217"/>
        <v/>
      </c>
      <c r="AH778" s="2" t="str">
        <f t="shared" si="218"/>
        <v/>
      </c>
      <c r="AI778" s="2" t="str">
        <f t="shared" ref="AI778:AI841" si="224">IF(AND(AG778&lt;&gt;"",AH778&lt;&gt;""),D778-C778,"")</f>
        <v/>
      </c>
      <c r="AJ778" s="2" t="str">
        <f t="shared" ref="AJ778:AJ841" si="225">IF(OR(B778&lt;&gt;"",C778&lt;&gt;"",D778&lt;&gt;""),D778-C778,"")</f>
        <v/>
      </c>
      <c r="AK778" s="2" t="e">
        <f t="shared" ref="AK778:AK841" si="226">_xlfn.RANK.AVG(AJ778,AJ:AJ,1)</f>
        <v>#VALUE!</v>
      </c>
      <c r="AL778" s="2" t="str">
        <f t="shared" ref="AL778:AL841" si="227">IF(B778=1,C778,"")</f>
        <v/>
      </c>
      <c r="AM778" s="2" t="str">
        <f t="shared" ref="AM778:AM841" si="228">IF(B778=1,D778,"")</f>
        <v/>
      </c>
      <c r="AN778" s="2" t="str">
        <f t="shared" ref="AN778:AN841" si="229">IF(AND(B778&lt;&gt;"",AL778&lt;&gt;"",AM778&lt;&gt;""),AM778-AL778,"")</f>
        <v/>
      </c>
      <c r="AO778" s="2" t="str">
        <f t="shared" si="214"/>
        <v/>
      </c>
      <c r="AP778" s="2" t="str">
        <f t="shared" si="219"/>
        <v/>
      </c>
      <c r="AQ778" s="2" t="str">
        <f t="shared" ref="AQ778:AQ841" si="230">IF(AN778=0,0,IF(AN778&lt;0,-AP778,IF(AN778&gt;0,AP778,"")))</f>
        <v/>
      </c>
      <c r="AT778" s="2" t="str">
        <f t="shared" si="215"/>
        <v/>
      </c>
      <c r="AU778" s="2" t="str">
        <f t="shared" si="220"/>
        <v/>
      </c>
      <c r="AV778" s="2" t="str">
        <f t="shared" si="221"/>
        <v/>
      </c>
      <c r="AW778" s="2" t="str">
        <f t="shared" si="222"/>
        <v/>
      </c>
      <c r="AX778" s="2" t="str">
        <f t="shared" si="216"/>
        <v/>
      </c>
    </row>
    <row r="779" spans="1:50" x14ac:dyDescent="0.25">
      <c r="A779" s="751">
        <v>771</v>
      </c>
      <c r="B779" s="753"/>
      <c r="C779" s="754"/>
      <c r="D779" s="754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AF779" s="2">
        <f t="shared" si="223"/>
        <v>0</v>
      </c>
      <c r="AG779" s="2" t="str">
        <f t="shared" si="217"/>
        <v/>
      </c>
      <c r="AH779" s="2" t="str">
        <f t="shared" si="218"/>
        <v/>
      </c>
      <c r="AI779" s="2" t="str">
        <f t="shared" si="224"/>
        <v/>
      </c>
      <c r="AJ779" s="2" t="str">
        <f t="shared" si="225"/>
        <v/>
      </c>
      <c r="AK779" s="2" t="e">
        <f t="shared" si="226"/>
        <v>#VALUE!</v>
      </c>
      <c r="AL779" s="2" t="str">
        <f t="shared" si="227"/>
        <v/>
      </c>
      <c r="AM779" s="2" t="str">
        <f t="shared" si="228"/>
        <v/>
      </c>
      <c r="AN779" s="2" t="str">
        <f t="shared" si="229"/>
        <v/>
      </c>
      <c r="AO779" s="2" t="str">
        <f t="shared" ref="AO779:AO842" si="231">IF(AN779="","",IF(AN779=0,"",ABS(AN779)))</f>
        <v/>
      </c>
      <c r="AP779" s="2" t="str">
        <f t="shared" si="219"/>
        <v/>
      </c>
      <c r="AQ779" s="2" t="str">
        <f t="shared" si="230"/>
        <v/>
      </c>
      <c r="AT779" s="2" t="str">
        <f t="shared" si="215"/>
        <v/>
      </c>
      <c r="AU779" s="2" t="str">
        <f t="shared" si="220"/>
        <v/>
      </c>
      <c r="AV779" s="2" t="str">
        <f t="shared" si="221"/>
        <v/>
      </c>
      <c r="AW779" s="2" t="str">
        <f t="shared" si="222"/>
        <v/>
      </c>
      <c r="AX779" s="2" t="str">
        <f t="shared" si="216"/>
        <v/>
      </c>
    </row>
    <row r="780" spans="1:50" x14ac:dyDescent="0.25">
      <c r="A780" s="751">
        <v>772</v>
      </c>
      <c r="B780" s="753"/>
      <c r="C780" s="754"/>
      <c r="D780" s="754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AF780" s="2">
        <f t="shared" si="223"/>
        <v>0</v>
      </c>
      <c r="AG780" s="2" t="str">
        <f t="shared" si="217"/>
        <v/>
      </c>
      <c r="AH780" s="2" t="str">
        <f t="shared" si="218"/>
        <v/>
      </c>
      <c r="AI780" s="2" t="str">
        <f t="shared" si="224"/>
        <v/>
      </c>
      <c r="AJ780" s="2" t="str">
        <f t="shared" si="225"/>
        <v/>
      </c>
      <c r="AK780" s="2" t="e">
        <f t="shared" si="226"/>
        <v>#VALUE!</v>
      </c>
      <c r="AL780" s="2" t="str">
        <f t="shared" si="227"/>
        <v/>
      </c>
      <c r="AM780" s="2" t="str">
        <f t="shared" si="228"/>
        <v/>
      </c>
      <c r="AN780" s="2" t="str">
        <f t="shared" si="229"/>
        <v/>
      </c>
      <c r="AO780" s="2" t="str">
        <f t="shared" si="231"/>
        <v/>
      </c>
      <c r="AP780" s="2" t="str">
        <f t="shared" si="219"/>
        <v/>
      </c>
      <c r="AQ780" s="2" t="str">
        <f t="shared" si="230"/>
        <v/>
      </c>
      <c r="AT780" s="2" t="str">
        <f t="shared" si="215"/>
        <v/>
      </c>
      <c r="AU780" s="2" t="str">
        <f t="shared" si="220"/>
        <v/>
      </c>
      <c r="AV780" s="2" t="str">
        <f t="shared" si="221"/>
        <v/>
      </c>
      <c r="AW780" s="2" t="str">
        <f t="shared" si="222"/>
        <v/>
      </c>
      <c r="AX780" s="2" t="str">
        <f t="shared" si="216"/>
        <v/>
      </c>
    </row>
    <row r="781" spans="1:50" x14ac:dyDescent="0.25">
      <c r="A781" s="751">
        <v>773</v>
      </c>
      <c r="B781" s="753"/>
      <c r="C781" s="754"/>
      <c r="D781" s="754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AF781" s="2">
        <f t="shared" si="223"/>
        <v>0</v>
      </c>
      <c r="AG781" s="2" t="str">
        <f t="shared" si="217"/>
        <v/>
      </c>
      <c r="AH781" s="2" t="str">
        <f t="shared" si="218"/>
        <v/>
      </c>
      <c r="AI781" s="2" t="str">
        <f t="shared" si="224"/>
        <v/>
      </c>
      <c r="AJ781" s="2" t="str">
        <f t="shared" si="225"/>
        <v/>
      </c>
      <c r="AK781" s="2" t="e">
        <f t="shared" si="226"/>
        <v>#VALUE!</v>
      </c>
      <c r="AL781" s="2" t="str">
        <f t="shared" si="227"/>
        <v/>
      </c>
      <c r="AM781" s="2" t="str">
        <f t="shared" si="228"/>
        <v/>
      </c>
      <c r="AN781" s="2" t="str">
        <f t="shared" si="229"/>
        <v/>
      </c>
      <c r="AO781" s="2" t="str">
        <f t="shared" si="231"/>
        <v/>
      </c>
      <c r="AP781" s="2" t="str">
        <f t="shared" si="219"/>
        <v/>
      </c>
      <c r="AQ781" s="2" t="str">
        <f t="shared" si="230"/>
        <v/>
      </c>
      <c r="AT781" s="2" t="str">
        <f t="shared" si="215"/>
        <v/>
      </c>
      <c r="AU781" s="2" t="str">
        <f t="shared" si="220"/>
        <v/>
      </c>
      <c r="AV781" s="2" t="str">
        <f t="shared" si="221"/>
        <v/>
      </c>
      <c r="AW781" s="2" t="str">
        <f t="shared" si="222"/>
        <v/>
      </c>
      <c r="AX781" s="2" t="str">
        <f t="shared" si="216"/>
        <v/>
      </c>
    </row>
    <row r="782" spans="1:50" x14ac:dyDescent="0.25">
      <c r="A782" s="751">
        <v>774</v>
      </c>
      <c r="B782" s="753"/>
      <c r="C782" s="754"/>
      <c r="D782" s="754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AF782" s="2">
        <f t="shared" si="223"/>
        <v>0</v>
      </c>
      <c r="AG782" s="2" t="str">
        <f t="shared" si="217"/>
        <v/>
      </c>
      <c r="AH782" s="2" t="str">
        <f t="shared" si="218"/>
        <v/>
      </c>
      <c r="AI782" s="2" t="str">
        <f t="shared" si="224"/>
        <v/>
      </c>
      <c r="AJ782" s="2" t="str">
        <f t="shared" si="225"/>
        <v/>
      </c>
      <c r="AK782" s="2" t="e">
        <f t="shared" si="226"/>
        <v>#VALUE!</v>
      </c>
      <c r="AL782" s="2" t="str">
        <f t="shared" si="227"/>
        <v/>
      </c>
      <c r="AM782" s="2" t="str">
        <f t="shared" si="228"/>
        <v/>
      </c>
      <c r="AN782" s="2" t="str">
        <f t="shared" si="229"/>
        <v/>
      </c>
      <c r="AO782" s="2" t="str">
        <f t="shared" si="231"/>
        <v/>
      </c>
      <c r="AP782" s="2" t="str">
        <f t="shared" si="219"/>
        <v/>
      </c>
      <c r="AQ782" s="2" t="str">
        <f t="shared" si="230"/>
        <v/>
      </c>
      <c r="AT782" s="2" t="str">
        <f t="shared" si="215"/>
        <v/>
      </c>
      <c r="AU782" s="2" t="str">
        <f t="shared" si="220"/>
        <v/>
      </c>
      <c r="AV782" s="2" t="str">
        <f t="shared" si="221"/>
        <v/>
      </c>
      <c r="AW782" s="2" t="str">
        <f t="shared" si="222"/>
        <v/>
      </c>
      <c r="AX782" s="2" t="str">
        <f t="shared" si="216"/>
        <v/>
      </c>
    </row>
    <row r="783" spans="1:50" x14ac:dyDescent="0.25">
      <c r="A783" s="751">
        <v>775</v>
      </c>
      <c r="B783" s="753"/>
      <c r="C783" s="754"/>
      <c r="D783" s="754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AF783" s="2">
        <f t="shared" si="223"/>
        <v>0</v>
      </c>
      <c r="AG783" s="2" t="str">
        <f t="shared" si="217"/>
        <v/>
      </c>
      <c r="AH783" s="2" t="str">
        <f t="shared" si="218"/>
        <v/>
      </c>
      <c r="AI783" s="2" t="str">
        <f t="shared" si="224"/>
        <v/>
      </c>
      <c r="AJ783" s="2" t="str">
        <f t="shared" si="225"/>
        <v/>
      </c>
      <c r="AK783" s="2" t="e">
        <f t="shared" si="226"/>
        <v>#VALUE!</v>
      </c>
      <c r="AL783" s="2" t="str">
        <f t="shared" si="227"/>
        <v/>
      </c>
      <c r="AM783" s="2" t="str">
        <f t="shared" si="228"/>
        <v/>
      </c>
      <c r="AN783" s="2" t="str">
        <f t="shared" si="229"/>
        <v/>
      </c>
      <c r="AO783" s="2" t="str">
        <f t="shared" si="231"/>
        <v/>
      </c>
      <c r="AP783" s="2" t="str">
        <f t="shared" si="219"/>
        <v/>
      </c>
      <c r="AQ783" s="2" t="str">
        <f t="shared" si="230"/>
        <v/>
      </c>
      <c r="AT783" s="2" t="str">
        <f t="shared" si="215"/>
        <v/>
      </c>
      <c r="AU783" s="2" t="str">
        <f t="shared" si="220"/>
        <v/>
      </c>
      <c r="AV783" s="2" t="str">
        <f t="shared" si="221"/>
        <v/>
      </c>
      <c r="AW783" s="2" t="str">
        <f t="shared" si="222"/>
        <v/>
      </c>
      <c r="AX783" s="2" t="str">
        <f t="shared" si="216"/>
        <v/>
      </c>
    </row>
    <row r="784" spans="1:50" x14ac:dyDescent="0.25">
      <c r="A784" s="751">
        <v>776</v>
      </c>
      <c r="B784" s="753"/>
      <c r="C784" s="754"/>
      <c r="D784" s="754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AF784" s="2">
        <f t="shared" si="223"/>
        <v>0</v>
      </c>
      <c r="AG784" s="2" t="str">
        <f t="shared" si="217"/>
        <v/>
      </c>
      <c r="AH784" s="2" t="str">
        <f t="shared" si="218"/>
        <v/>
      </c>
      <c r="AI784" s="2" t="str">
        <f t="shared" si="224"/>
        <v/>
      </c>
      <c r="AJ784" s="2" t="str">
        <f t="shared" si="225"/>
        <v/>
      </c>
      <c r="AK784" s="2" t="e">
        <f t="shared" si="226"/>
        <v>#VALUE!</v>
      </c>
      <c r="AL784" s="2" t="str">
        <f t="shared" si="227"/>
        <v/>
      </c>
      <c r="AM784" s="2" t="str">
        <f t="shared" si="228"/>
        <v/>
      </c>
      <c r="AN784" s="2" t="str">
        <f t="shared" si="229"/>
        <v/>
      </c>
      <c r="AO784" s="2" t="str">
        <f t="shared" si="231"/>
        <v/>
      </c>
      <c r="AP784" s="2" t="str">
        <f t="shared" si="219"/>
        <v/>
      </c>
      <c r="AQ784" s="2" t="str">
        <f t="shared" si="230"/>
        <v/>
      </c>
      <c r="AT784" s="2" t="str">
        <f t="shared" si="215"/>
        <v/>
      </c>
      <c r="AU784" s="2" t="str">
        <f t="shared" si="220"/>
        <v/>
      </c>
      <c r="AV784" s="2" t="str">
        <f t="shared" si="221"/>
        <v/>
      </c>
      <c r="AW784" s="2" t="str">
        <f t="shared" si="222"/>
        <v/>
      </c>
      <c r="AX784" s="2" t="str">
        <f t="shared" si="216"/>
        <v/>
      </c>
    </row>
    <row r="785" spans="1:50" x14ac:dyDescent="0.25">
      <c r="A785" s="751">
        <v>777</v>
      </c>
      <c r="B785" s="753"/>
      <c r="C785" s="754"/>
      <c r="D785" s="754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AF785" s="2">
        <f t="shared" si="223"/>
        <v>0</v>
      </c>
      <c r="AG785" s="2" t="str">
        <f t="shared" si="217"/>
        <v/>
      </c>
      <c r="AH785" s="2" t="str">
        <f t="shared" si="218"/>
        <v/>
      </c>
      <c r="AI785" s="2" t="str">
        <f t="shared" si="224"/>
        <v/>
      </c>
      <c r="AJ785" s="2" t="str">
        <f t="shared" si="225"/>
        <v/>
      </c>
      <c r="AK785" s="2" t="e">
        <f t="shared" si="226"/>
        <v>#VALUE!</v>
      </c>
      <c r="AL785" s="2" t="str">
        <f t="shared" si="227"/>
        <v/>
      </c>
      <c r="AM785" s="2" t="str">
        <f t="shared" si="228"/>
        <v/>
      </c>
      <c r="AN785" s="2" t="str">
        <f t="shared" si="229"/>
        <v/>
      </c>
      <c r="AO785" s="2" t="str">
        <f t="shared" si="231"/>
        <v/>
      </c>
      <c r="AP785" s="2" t="str">
        <f t="shared" si="219"/>
        <v/>
      </c>
      <c r="AQ785" s="2" t="str">
        <f t="shared" si="230"/>
        <v/>
      </c>
      <c r="AT785" s="2" t="str">
        <f t="shared" si="215"/>
        <v/>
      </c>
      <c r="AU785" s="2" t="str">
        <f t="shared" si="220"/>
        <v/>
      </c>
      <c r="AV785" s="2" t="str">
        <f t="shared" si="221"/>
        <v/>
      </c>
      <c r="AW785" s="2" t="str">
        <f t="shared" si="222"/>
        <v/>
      </c>
      <c r="AX785" s="2" t="str">
        <f t="shared" si="216"/>
        <v/>
      </c>
    </row>
    <row r="786" spans="1:50" x14ac:dyDescent="0.25">
      <c r="A786" s="751">
        <v>778</v>
      </c>
      <c r="B786" s="753"/>
      <c r="C786" s="754"/>
      <c r="D786" s="754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AF786" s="2">
        <f t="shared" si="223"/>
        <v>0</v>
      </c>
      <c r="AG786" s="2" t="str">
        <f t="shared" si="217"/>
        <v/>
      </c>
      <c r="AH786" s="2" t="str">
        <f t="shared" si="218"/>
        <v/>
      </c>
      <c r="AI786" s="2" t="str">
        <f t="shared" si="224"/>
        <v/>
      </c>
      <c r="AJ786" s="2" t="str">
        <f t="shared" si="225"/>
        <v/>
      </c>
      <c r="AK786" s="2" t="e">
        <f t="shared" si="226"/>
        <v>#VALUE!</v>
      </c>
      <c r="AL786" s="2" t="str">
        <f t="shared" si="227"/>
        <v/>
      </c>
      <c r="AM786" s="2" t="str">
        <f t="shared" si="228"/>
        <v/>
      </c>
      <c r="AN786" s="2" t="str">
        <f t="shared" si="229"/>
        <v/>
      </c>
      <c r="AO786" s="2" t="str">
        <f t="shared" si="231"/>
        <v/>
      </c>
      <c r="AP786" s="2" t="str">
        <f t="shared" si="219"/>
        <v/>
      </c>
      <c r="AQ786" s="2" t="str">
        <f t="shared" si="230"/>
        <v/>
      </c>
      <c r="AT786" s="2" t="str">
        <f t="shared" si="215"/>
        <v/>
      </c>
      <c r="AU786" s="2" t="str">
        <f t="shared" si="220"/>
        <v/>
      </c>
      <c r="AV786" s="2" t="str">
        <f t="shared" si="221"/>
        <v/>
      </c>
      <c r="AW786" s="2" t="str">
        <f t="shared" si="222"/>
        <v/>
      </c>
      <c r="AX786" s="2" t="str">
        <f t="shared" si="216"/>
        <v/>
      </c>
    </row>
    <row r="787" spans="1:50" x14ac:dyDescent="0.25">
      <c r="A787" s="751">
        <v>779</v>
      </c>
      <c r="B787" s="753"/>
      <c r="C787" s="754"/>
      <c r="D787" s="754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AF787" s="2">
        <f t="shared" si="223"/>
        <v>0</v>
      </c>
      <c r="AG787" s="2" t="str">
        <f t="shared" si="217"/>
        <v/>
      </c>
      <c r="AH787" s="2" t="str">
        <f t="shared" si="218"/>
        <v/>
      </c>
      <c r="AI787" s="2" t="str">
        <f t="shared" si="224"/>
        <v/>
      </c>
      <c r="AJ787" s="2" t="str">
        <f t="shared" si="225"/>
        <v/>
      </c>
      <c r="AK787" s="2" t="e">
        <f t="shared" si="226"/>
        <v>#VALUE!</v>
      </c>
      <c r="AL787" s="2" t="str">
        <f t="shared" si="227"/>
        <v/>
      </c>
      <c r="AM787" s="2" t="str">
        <f t="shared" si="228"/>
        <v/>
      </c>
      <c r="AN787" s="2" t="str">
        <f t="shared" si="229"/>
        <v/>
      </c>
      <c r="AO787" s="2" t="str">
        <f t="shared" si="231"/>
        <v/>
      </c>
      <c r="AP787" s="2" t="str">
        <f t="shared" si="219"/>
        <v/>
      </c>
      <c r="AQ787" s="2" t="str">
        <f t="shared" si="230"/>
        <v/>
      </c>
      <c r="AT787" s="2" t="str">
        <f t="shared" si="215"/>
        <v/>
      </c>
      <c r="AU787" s="2" t="str">
        <f t="shared" si="220"/>
        <v/>
      </c>
      <c r="AV787" s="2" t="str">
        <f t="shared" si="221"/>
        <v/>
      </c>
      <c r="AW787" s="2" t="str">
        <f t="shared" si="222"/>
        <v/>
      </c>
      <c r="AX787" s="2" t="str">
        <f t="shared" si="216"/>
        <v/>
      </c>
    </row>
    <row r="788" spans="1:50" x14ac:dyDescent="0.25">
      <c r="A788" s="751">
        <v>780</v>
      </c>
      <c r="B788" s="753"/>
      <c r="C788" s="754"/>
      <c r="D788" s="754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AF788" s="2">
        <f t="shared" si="223"/>
        <v>0</v>
      </c>
      <c r="AG788" s="2" t="str">
        <f t="shared" si="217"/>
        <v/>
      </c>
      <c r="AH788" s="2" t="str">
        <f t="shared" si="218"/>
        <v/>
      </c>
      <c r="AI788" s="2" t="str">
        <f t="shared" si="224"/>
        <v/>
      </c>
      <c r="AJ788" s="2" t="str">
        <f t="shared" si="225"/>
        <v/>
      </c>
      <c r="AK788" s="2" t="e">
        <f t="shared" si="226"/>
        <v>#VALUE!</v>
      </c>
      <c r="AL788" s="2" t="str">
        <f t="shared" si="227"/>
        <v/>
      </c>
      <c r="AM788" s="2" t="str">
        <f t="shared" si="228"/>
        <v/>
      </c>
      <c r="AN788" s="2" t="str">
        <f t="shared" si="229"/>
        <v/>
      </c>
      <c r="AO788" s="2" t="str">
        <f t="shared" si="231"/>
        <v/>
      </c>
      <c r="AP788" s="2" t="str">
        <f t="shared" si="219"/>
        <v/>
      </c>
      <c r="AQ788" s="2" t="str">
        <f t="shared" si="230"/>
        <v/>
      </c>
      <c r="AT788" s="2" t="str">
        <f t="shared" ref="AT788:AT851" si="232">IF(B788=2,C788,"")</f>
        <v/>
      </c>
      <c r="AU788" s="2" t="str">
        <f t="shared" si="220"/>
        <v/>
      </c>
      <c r="AV788" s="2" t="str">
        <f t="shared" si="221"/>
        <v/>
      </c>
      <c r="AW788" s="2" t="str">
        <f t="shared" si="222"/>
        <v/>
      </c>
      <c r="AX788" s="2" t="str">
        <f t="shared" si="216"/>
        <v/>
      </c>
    </row>
    <row r="789" spans="1:50" x14ac:dyDescent="0.25">
      <c r="A789" s="751">
        <v>781</v>
      </c>
      <c r="B789" s="753"/>
      <c r="C789" s="754"/>
      <c r="D789" s="754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AF789" s="2">
        <f t="shared" si="223"/>
        <v>0</v>
      </c>
      <c r="AG789" s="2" t="str">
        <f t="shared" si="217"/>
        <v/>
      </c>
      <c r="AH789" s="2" t="str">
        <f t="shared" si="218"/>
        <v/>
      </c>
      <c r="AI789" s="2" t="str">
        <f t="shared" si="224"/>
        <v/>
      </c>
      <c r="AJ789" s="2" t="str">
        <f t="shared" si="225"/>
        <v/>
      </c>
      <c r="AK789" s="2" t="e">
        <f t="shared" si="226"/>
        <v>#VALUE!</v>
      </c>
      <c r="AL789" s="2" t="str">
        <f t="shared" si="227"/>
        <v/>
      </c>
      <c r="AM789" s="2" t="str">
        <f t="shared" si="228"/>
        <v/>
      </c>
      <c r="AN789" s="2" t="str">
        <f t="shared" si="229"/>
        <v/>
      </c>
      <c r="AO789" s="2" t="str">
        <f t="shared" si="231"/>
        <v/>
      </c>
      <c r="AP789" s="2" t="str">
        <f t="shared" si="219"/>
        <v/>
      </c>
      <c r="AQ789" s="2" t="str">
        <f t="shared" si="230"/>
        <v/>
      </c>
      <c r="AT789" s="2" t="str">
        <f t="shared" si="232"/>
        <v/>
      </c>
      <c r="AU789" s="2" t="str">
        <f t="shared" si="220"/>
        <v/>
      </c>
      <c r="AV789" s="2" t="str">
        <f t="shared" si="221"/>
        <v/>
      </c>
      <c r="AW789" s="2" t="str">
        <f t="shared" si="222"/>
        <v/>
      </c>
      <c r="AX789" s="2" t="str">
        <f t="shared" si="216"/>
        <v/>
      </c>
    </row>
    <row r="790" spans="1:50" x14ac:dyDescent="0.25">
      <c r="A790" s="751">
        <v>782</v>
      </c>
      <c r="B790" s="753"/>
      <c r="C790" s="754"/>
      <c r="D790" s="754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AF790" s="2">
        <f t="shared" si="223"/>
        <v>0</v>
      </c>
      <c r="AG790" s="2" t="str">
        <f t="shared" si="217"/>
        <v/>
      </c>
      <c r="AH790" s="2" t="str">
        <f t="shared" si="218"/>
        <v/>
      </c>
      <c r="AI790" s="2" t="str">
        <f t="shared" si="224"/>
        <v/>
      </c>
      <c r="AJ790" s="2" t="str">
        <f t="shared" si="225"/>
        <v/>
      </c>
      <c r="AK790" s="2" t="e">
        <f t="shared" si="226"/>
        <v>#VALUE!</v>
      </c>
      <c r="AL790" s="2" t="str">
        <f t="shared" si="227"/>
        <v/>
      </c>
      <c r="AM790" s="2" t="str">
        <f t="shared" si="228"/>
        <v/>
      </c>
      <c r="AN790" s="2" t="str">
        <f t="shared" si="229"/>
        <v/>
      </c>
      <c r="AO790" s="2" t="str">
        <f t="shared" si="231"/>
        <v/>
      </c>
      <c r="AP790" s="2" t="str">
        <f t="shared" si="219"/>
        <v/>
      </c>
      <c r="AQ790" s="2" t="str">
        <f t="shared" si="230"/>
        <v/>
      </c>
      <c r="AT790" s="2" t="str">
        <f t="shared" si="232"/>
        <v/>
      </c>
      <c r="AU790" s="2" t="str">
        <f t="shared" si="220"/>
        <v/>
      </c>
      <c r="AV790" s="2" t="str">
        <f t="shared" si="221"/>
        <v/>
      </c>
      <c r="AW790" s="2" t="str">
        <f t="shared" si="222"/>
        <v/>
      </c>
      <c r="AX790" s="2" t="str">
        <f t="shared" si="216"/>
        <v/>
      </c>
    </row>
    <row r="791" spans="1:50" x14ac:dyDescent="0.25">
      <c r="A791" s="751">
        <v>783</v>
      </c>
      <c r="B791" s="753"/>
      <c r="C791" s="754"/>
      <c r="D791" s="754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AF791" s="2">
        <f t="shared" si="223"/>
        <v>0</v>
      </c>
      <c r="AG791" s="2" t="str">
        <f t="shared" si="217"/>
        <v/>
      </c>
      <c r="AH791" s="2" t="str">
        <f t="shared" si="218"/>
        <v/>
      </c>
      <c r="AI791" s="2" t="str">
        <f t="shared" si="224"/>
        <v/>
      </c>
      <c r="AJ791" s="2" t="str">
        <f t="shared" si="225"/>
        <v/>
      </c>
      <c r="AK791" s="2" t="e">
        <f t="shared" si="226"/>
        <v>#VALUE!</v>
      </c>
      <c r="AL791" s="2" t="str">
        <f t="shared" si="227"/>
        <v/>
      </c>
      <c r="AM791" s="2" t="str">
        <f t="shared" si="228"/>
        <v/>
      </c>
      <c r="AN791" s="2" t="str">
        <f t="shared" si="229"/>
        <v/>
      </c>
      <c r="AO791" s="2" t="str">
        <f t="shared" si="231"/>
        <v/>
      </c>
      <c r="AP791" s="2" t="str">
        <f t="shared" si="219"/>
        <v/>
      </c>
      <c r="AQ791" s="2" t="str">
        <f t="shared" si="230"/>
        <v/>
      </c>
      <c r="AT791" s="2" t="str">
        <f t="shared" si="232"/>
        <v/>
      </c>
      <c r="AU791" s="2" t="str">
        <f t="shared" si="220"/>
        <v/>
      </c>
      <c r="AV791" s="2" t="str">
        <f t="shared" si="221"/>
        <v/>
      </c>
      <c r="AW791" s="2" t="str">
        <f t="shared" si="222"/>
        <v/>
      </c>
      <c r="AX791" s="2" t="str">
        <f t="shared" si="216"/>
        <v/>
      </c>
    </row>
    <row r="792" spans="1:50" x14ac:dyDescent="0.25">
      <c r="A792" s="751">
        <v>784</v>
      </c>
      <c r="B792" s="753"/>
      <c r="C792" s="754"/>
      <c r="D792" s="754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AF792" s="2">
        <f t="shared" si="223"/>
        <v>0</v>
      </c>
      <c r="AG792" s="2" t="str">
        <f t="shared" si="217"/>
        <v/>
      </c>
      <c r="AH792" s="2" t="str">
        <f t="shared" si="218"/>
        <v/>
      </c>
      <c r="AI792" s="2" t="str">
        <f t="shared" si="224"/>
        <v/>
      </c>
      <c r="AJ792" s="2" t="str">
        <f t="shared" si="225"/>
        <v/>
      </c>
      <c r="AK792" s="2" t="e">
        <f t="shared" si="226"/>
        <v>#VALUE!</v>
      </c>
      <c r="AL792" s="2" t="str">
        <f t="shared" si="227"/>
        <v/>
      </c>
      <c r="AM792" s="2" t="str">
        <f t="shared" si="228"/>
        <v/>
      </c>
      <c r="AN792" s="2" t="str">
        <f t="shared" si="229"/>
        <v/>
      </c>
      <c r="AO792" s="2" t="str">
        <f t="shared" si="231"/>
        <v/>
      </c>
      <c r="AP792" s="2" t="str">
        <f t="shared" si="219"/>
        <v/>
      </c>
      <c r="AQ792" s="2" t="str">
        <f t="shared" si="230"/>
        <v/>
      </c>
      <c r="AT792" s="2" t="str">
        <f t="shared" si="232"/>
        <v/>
      </c>
      <c r="AU792" s="2" t="str">
        <f t="shared" si="220"/>
        <v/>
      </c>
      <c r="AV792" s="2" t="str">
        <f t="shared" si="221"/>
        <v/>
      </c>
      <c r="AW792" s="2" t="str">
        <f t="shared" si="222"/>
        <v/>
      </c>
      <c r="AX792" s="2" t="str">
        <f t="shared" si="216"/>
        <v/>
      </c>
    </row>
    <row r="793" spans="1:50" x14ac:dyDescent="0.25">
      <c r="A793" s="751">
        <v>785</v>
      </c>
      <c r="B793" s="753"/>
      <c r="C793" s="754"/>
      <c r="D793" s="754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AF793" s="2">
        <f t="shared" si="223"/>
        <v>0</v>
      </c>
      <c r="AG793" s="2" t="str">
        <f t="shared" si="217"/>
        <v/>
      </c>
      <c r="AH793" s="2" t="str">
        <f t="shared" si="218"/>
        <v/>
      </c>
      <c r="AI793" s="2" t="str">
        <f t="shared" si="224"/>
        <v/>
      </c>
      <c r="AJ793" s="2" t="str">
        <f t="shared" si="225"/>
        <v/>
      </c>
      <c r="AK793" s="2" t="e">
        <f t="shared" si="226"/>
        <v>#VALUE!</v>
      </c>
      <c r="AL793" s="2" t="str">
        <f t="shared" si="227"/>
        <v/>
      </c>
      <c r="AM793" s="2" t="str">
        <f t="shared" si="228"/>
        <v/>
      </c>
      <c r="AN793" s="2" t="str">
        <f t="shared" si="229"/>
        <v/>
      </c>
      <c r="AO793" s="2" t="str">
        <f t="shared" si="231"/>
        <v/>
      </c>
      <c r="AP793" s="2" t="str">
        <f t="shared" si="219"/>
        <v/>
      </c>
      <c r="AQ793" s="2" t="str">
        <f t="shared" si="230"/>
        <v/>
      </c>
      <c r="AT793" s="2" t="str">
        <f t="shared" si="232"/>
        <v/>
      </c>
      <c r="AU793" s="2" t="str">
        <f t="shared" si="220"/>
        <v/>
      </c>
      <c r="AV793" s="2" t="str">
        <f t="shared" si="221"/>
        <v/>
      </c>
      <c r="AW793" s="2" t="str">
        <f t="shared" si="222"/>
        <v/>
      </c>
      <c r="AX793" s="2" t="str">
        <f t="shared" si="216"/>
        <v/>
      </c>
    </row>
    <row r="794" spans="1:50" x14ac:dyDescent="0.25">
      <c r="A794" s="751">
        <v>786</v>
      </c>
      <c r="B794" s="753"/>
      <c r="C794" s="754"/>
      <c r="D794" s="754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AF794" s="2">
        <f t="shared" si="223"/>
        <v>0</v>
      </c>
      <c r="AG794" s="2" t="str">
        <f t="shared" si="217"/>
        <v/>
      </c>
      <c r="AH794" s="2" t="str">
        <f t="shared" si="218"/>
        <v/>
      </c>
      <c r="AI794" s="2" t="str">
        <f t="shared" si="224"/>
        <v/>
      </c>
      <c r="AJ794" s="2" t="str">
        <f t="shared" si="225"/>
        <v/>
      </c>
      <c r="AK794" s="2" t="e">
        <f t="shared" si="226"/>
        <v>#VALUE!</v>
      </c>
      <c r="AL794" s="2" t="str">
        <f t="shared" si="227"/>
        <v/>
      </c>
      <c r="AM794" s="2" t="str">
        <f t="shared" si="228"/>
        <v/>
      </c>
      <c r="AN794" s="2" t="str">
        <f t="shared" si="229"/>
        <v/>
      </c>
      <c r="AO794" s="2" t="str">
        <f t="shared" si="231"/>
        <v/>
      </c>
      <c r="AP794" s="2" t="str">
        <f t="shared" si="219"/>
        <v/>
      </c>
      <c r="AQ794" s="2" t="str">
        <f t="shared" si="230"/>
        <v/>
      </c>
      <c r="AT794" s="2" t="str">
        <f t="shared" si="232"/>
        <v/>
      </c>
      <c r="AU794" s="2" t="str">
        <f t="shared" si="220"/>
        <v/>
      </c>
      <c r="AV794" s="2" t="str">
        <f t="shared" si="221"/>
        <v/>
      </c>
      <c r="AW794" s="2" t="str">
        <f t="shared" si="222"/>
        <v/>
      </c>
      <c r="AX794" s="2" t="str">
        <f t="shared" ref="AX794:AX857" si="233">IF(AW794="","",_xlfn.RANK.AVG(AW794,AW:AW,1))</f>
        <v/>
      </c>
    </row>
    <row r="795" spans="1:50" x14ac:dyDescent="0.25">
      <c r="A795" s="751">
        <v>787</v>
      </c>
      <c r="B795" s="753"/>
      <c r="C795" s="754"/>
      <c r="D795" s="754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AF795" s="2">
        <f t="shared" si="223"/>
        <v>0</v>
      </c>
      <c r="AG795" s="2" t="str">
        <f t="shared" si="217"/>
        <v/>
      </c>
      <c r="AH795" s="2" t="str">
        <f t="shared" si="218"/>
        <v/>
      </c>
      <c r="AI795" s="2" t="str">
        <f t="shared" si="224"/>
        <v/>
      </c>
      <c r="AJ795" s="2" t="str">
        <f t="shared" si="225"/>
        <v/>
      </c>
      <c r="AK795" s="2" t="e">
        <f t="shared" si="226"/>
        <v>#VALUE!</v>
      </c>
      <c r="AL795" s="2" t="str">
        <f t="shared" si="227"/>
        <v/>
      </c>
      <c r="AM795" s="2" t="str">
        <f t="shared" si="228"/>
        <v/>
      </c>
      <c r="AN795" s="2" t="str">
        <f t="shared" si="229"/>
        <v/>
      </c>
      <c r="AO795" s="2" t="str">
        <f t="shared" si="231"/>
        <v/>
      </c>
      <c r="AP795" s="2" t="str">
        <f t="shared" si="219"/>
        <v/>
      </c>
      <c r="AQ795" s="2" t="str">
        <f t="shared" si="230"/>
        <v/>
      </c>
      <c r="AT795" s="2" t="str">
        <f t="shared" si="232"/>
        <v/>
      </c>
      <c r="AU795" s="2" t="str">
        <f t="shared" si="220"/>
        <v/>
      </c>
      <c r="AV795" s="2" t="str">
        <f t="shared" si="221"/>
        <v/>
      </c>
      <c r="AW795" s="2" t="str">
        <f t="shared" si="222"/>
        <v/>
      </c>
      <c r="AX795" s="2" t="str">
        <f t="shared" si="233"/>
        <v/>
      </c>
    </row>
    <row r="796" spans="1:50" x14ac:dyDescent="0.25">
      <c r="A796" s="751">
        <v>788</v>
      </c>
      <c r="B796" s="753"/>
      <c r="C796" s="754"/>
      <c r="D796" s="754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AF796" s="2">
        <f t="shared" si="223"/>
        <v>0</v>
      </c>
      <c r="AG796" s="2" t="str">
        <f t="shared" si="217"/>
        <v/>
      </c>
      <c r="AH796" s="2" t="str">
        <f t="shared" si="218"/>
        <v/>
      </c>
      <c r="AI796" s="2" t="str">
        <f t="shared" si="224"/>
        <v/>
      </c>
      <c r="AJ796" s="2" t="str">
        <f t="shared" si="225"/>
        <v/>
      </c>
      <c r="AK796" s="2" t="e">
        <f t="shared" si="226"/>
        <v>#VALUE!</v>
      </c>
      <c r="AL796" s="2" t="str">
        <f t="shared" si="227"/>
        <v/>
      </c>
      <c r="AM796" s="2" t="str">
        <f t="shared" si="228"/>
        <v/>
      </c>
      <c r="AN796" s="2" t="str">
        <f t="shared" si="229"/>
        <v/>
      </c>
      <c r="AO796" s="2" t="str">
        <f t="shared" si="231"/>
        <v/>
      </c>
      <c r="AP796" s="2" t="str">
        <f t="shared" si="219"/>
        <v/>
      </c>
      <c r="AQ796" s="2" t="str">
        <f t="shared" si="230"/>
        <v/>
      </c>
      <c r="AT796" s="2" t="str">
        <f t="shared" si="232"/>
        <v/>
      </c>
      <c r="AU796" s="2" t="str">
        <f t="shared" si="220"/>
        <v/>
      </c>
      <c r="AV796" s="2" t="str">
        <f t="shared" si="221"/>
        <v/>
      </c>
      <c r="AW796" s="2" t="str">
        <f t="shared" si="222"/>
        <v/>
      </c>
      <c r="AX796" s="2" t="str">
        <f t="shared" si="233"/>
        <v/>
      </c>
    </row>
    <row r="797" spans="1:50" x14ac:dyDescent="0.25">
      <c r="A797" s="751">
        <v>789</v>
      </c>
      <c r="B797" s="753"/>
      <c r="C797" s="754"/>
      <c r="D797" s="754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AF797" s="2">
        <f t="shared" si="223"/>
        <v>0</v>
      </c>
      <c r="AG797" s="2" t="str">
        <f t="shared" si="217"/>
        <v/>
      </c>
      <c r="AH797" s="2" t="str">
        <f t="shared" si="218"/>
        <v/>
      </c>
      <c r="AI797" s="2" t="str">
        <f t="shared" si="224"/>
        <v/>
      </c>
      <c r="AJ797" s="2" t="str">
        <f t="shared" si="225"/>
        <v/>
      </c>
      <c r="AK797" s="2" t="e">
        <f t="shared" si="226"/>
        <v>#VALUE!</v>
      </c>
      <c r="AL797" s="2" t="str">
        <f t="shared" si="227"/>
        <v/>
      </c>
      <c r="AM797" s="2" t="str">
        <f t="shared" si="228"/>
        <v/>
      </c>
      <c r="AN797" s="2" t="str">
        <f t="shared" si="229"/>
        <v/>
      </c>
      <c r="AO797" s="2" t="str">
        <f t="shared" si="231"/>
        <v/>
      </c>
      <c r="AP797" s="2" t="str">
        <f t="shared" si="219"/>
        <v/>
      </c>
      <c r="AQ797" s="2" t="str">
        <f t="shared" si="230"/>
        <v/>
      </c>
      <c r="AT797" s="2" t="str">
        <f t="shared" si="232"/>
        <v/>
      </c>
      <c r="AU797" s="2" t="str">
        <f t="shared" si="220"/>
        <v/>
      </c>
      <c r="AV797" s="2" t="str">
        <f t="shared" si="221"/>
        <v/>
      </c>
      <c r="AW797" s="2" t="str">
        <f t="shared" si="222"/>
        <v/>
      </c>
      <c r="AX797" s="2" t="str">
        <f t="shared" si="233"/>
        <v/>
      </c>
    </row>
    <row r="798" spans="1:50" x14ac:dyDescent="0.25">
      <c r="A798" s="751">
        <v>790</v>
      </c>
      <c r="B798" s="753"/>
      <c r="C798" s="754"/>
      <c r="D798" s="754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AF798" s="2">
        <f t="shared" si="223"/>
        <v>0</v>
      </c>
      <c r="AG798" s="2" t="str">
        <f t="shared" si="217"/>
        <v/>
      </c>
      <c r="AH798" s="2" t="str">
        <f t="shared" si="218"/>
        <v/>
      </c>
      <c r="AI798" s="2" t="str">
        <f t="shared" si="224"/>
        <v/>
      </c>
      <c r="AJ798" s="2" t="str">
        <f t="shared" si="225"/>
        <v/>
      </c>
      <c r="AK798" s="2" t="e">
        <f t="shared" si="226"/>
        <v>#VALUE!</v>
      </c>
      <c r="AL798" s="2" t="str">
        <f t="shared" si="227"/>
        <v/>
      </c>
      <c r="AM798" s="2" t="str">
        <f t="shared" si="228"/>
        <v/>
      </c>
      <c r="AN798" s="2" t="str">
        <f t="shared" si="229"/>
        <v/>
      </c>
      <c r="AO798" s="2" t="str">
        <f t="shared" si="231"/>
        <v/>
      </c>
      <c r="AP798" s="2" t="str">
        <f t="shared" si="219"/>
        <v/>
      </c>
      <c r="AQ798" s="2" t="str">
        <f t="shared" si="230"/>
        <v/>
      </c>
      <c r="AT798" s="2" t="str">
        <f t="shared" si="232"/>
        <v/>
      </c>
      <c r="AU798" s="2" t="str">
        <f t="shared" si="220"/>
        <v/>
      </c>
      <c r="AV798" s="2" t="str">
        <f t="shared" si="221"/>
        <v/>
      </c>
      <c r="AW798" s="2" t="str">
        <f t="shared" si="222"/>
        <v/>
      </c>
      <c r="AX798" s="2" t="str">
        <f t="shared" si="233"/>
        <v/>
      </c>
    </row>
    <row r="799" spans="1:50" x14ac:dyDescent="0.25">
      <c r="A799" s="751">
        <v>791</v>
      </c>
      <c r="B799" s="753"/>
      <c r="C799" s="754"/>
      <c r="D799" s="754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AF799" s="2">
        <f t="shared" si="223"/>
        <v>0</v>
      </c>
      <c r="AG799" s="2" t="str">
        <f t="shared" si="217"/>
        <v/>
      </c>
      <c r="AH799" s="2" t="str">
        <f t="shared" si="218"/>
        <v/>
      </c>
      <c r="AI799" s="2" t="str">
        <f t="shared" si="224"/>
        <v/>
      </c>
      <c r="AJ799" s="2" t="str">
        <f t="shared" si="225"/>
        <v/>
      </c>
      <c r="AK799" s="2" t="e">
        <f t="shared" si="226"/>
        <v>#VALUE!</v>
      </c>
      <c r="AL799" s="2" t="str">
        <f t="shared" si="227"/>
        <v/>
      </c>
      <c r="AM799" s="2" t="str">
        <f t="shared" si="228"/>
        <v/>
      </c>
      <c r="AN799" s="2" t="str">
        <f t="shared" si="229"/>
        <v/>
      </c>
      <c r="AO799" s="2" t="str">
        <f t="shared" si="231"/>
        <v/>
      </c>
      <c r="AP799" s="2" t="str">
        <f t="shared" si="219"/>
        <v/>
      </c>
      <c r="AQ799" s="2" t="str">
        <f t="shared" si="230"/>
        <v/>
      </c>
      <c r="AT799" s="2" t="str">
        <f t="shared" si="232"/>
        <v/>
      </c>
      <c r="AU799" s="2" t="str">
        <f t="shared" si="220"/>
        <v/>
      </c>
      <c r="AV799" s="2" t="str">
        <f t="shared" si="221"/>
        <v/>
      </c>
      <c r="AW799" s="2" t="str">
        <f t="shared" si="222"/>
        <v/>
      </c>
      <c r="AX799" s="2" t="str">
        <f t="shared" si="233"/>
        <v/>
      </c>
    </row>
    <row r="800" spans="1:50" x14ac:dyDescent="0.25">
      <c r="A800" s="751">
        <v>792</v>
      </c>
      <c r="B800" s="753"/>
      <c r="C800" s="754"/>
      <c r="D800" s="754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AF800" s="2">
        <f t="shared" si="223"/>
        <v>0</v>
      </c>
      <c r="AG800" s="2" t="str">
        <f t="shared" si="217"/>
        <v/>
      </c>
      <c r="AH800" s="2" t="str">
        <f t="shared" si="218"/>
        <v/>
      </c>
      <c r="AI800" s="2" t="str">
        <f t="shared" si="224"/>
        <v/>
      </c>
      <c r="AJ800" s="2" t="str">
        <f t="shared" si="225"/>
        <v/>
      </c>
      <c r="AK800" s="2" t="e">
        <f t="shared" si="226"/>
        <v>#VALUE!</v>
      </c>
      <c r="AL800" s="2" t="str">
        <f t="shared" si="227"/>
        <v/>
      </c>
      <c r="AM800" s="2" t="str">
        <f t="shared" si="228"/>
        <v/>
      </c>
      <c r="AN800" s="2" t="str">
        <f t="shared" si="229"/>
        <v/>
      </c>
      <c r="AO800" s="2" t="str">
        <f t="shared" si="231"/>
        <v/>
      </c>
      <c r="AP800" s="2" t="str">
        <f t="shared" si="219"/>
        <v/>
      </c>
      <c r="AQ800" s="2" t="str">
        <f t="shared" si="230"/>
        <v/>
      </c>
      <c r="AT800" s="2" t="str">
        <f t="shared" si="232"/>
        <v/>
      </c>
      <c r="AU800" s="2" t="str">
        <f t="shared" si="220"/>
        <v/>
      </c>
      <c r="AV800" s="2" t="str">
        <f t="shared" si="221"/>
        <v/>
      </c>
      <c r="AW800" s="2" t="str">
        <f t="shared" si="222"/>
        <v/>
      </c>
      <c r="AX800" s="2" t="str">
        <f t="shared" si="233"/>
        <v/>
      </c>
    </row>
    <row r="801" spans="1:50" x14ac:dyDescent="0.25">
      <c r="A801" s="751">
        <v>793</v>
      </c>
      <c r="B801" s="753"/>
      <c r="C801" s="754"/>
      <c r="D801" s="754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AF801" s="2">
        <f t="shared" si="223"/>
        <v>0</v>
      </c>
      <c r="AG801" s="2" t="str">
        <f t="shared" si="217"/>
        <v/>
      </c>
      <c r="AH801" s="2" t="str">
        <f t="shared" si="218"/>
        <v/>
      </c>
      <c r="AI801" s="2" t="str">
        <f t="shared" si="224"/>
        <v/>
      </c>
      <c r="AJ801" s="2" t="str">
        <f t="shared" si="225"/>
        <v/>
      </c>
      <c r="AK801" s="2" t="e">
        <f t="shared" si="226"/>
        <v>#VALUE!</v>
      </c>
      <c r="AL801" s="2" t="str">
        <f t="shared" si="227"/>
        <v/>
      </c>
      <c r="AM801" s="2" t="str">
        <f t="shared" si="228"/>
        <v/>
      </c>
      <c r="AN801" s="2" t="str">
        <f t="shared" si="229"/>
        <v/>
      </c>
      <c r="AO801" s="2" t="str">
        <f t="shared" si="231"/>
        <v/>
      </c>
      <c r="AP801" s="2" t="str">
        <f t="shared" si="219"/>
        <v/>
      </c>
      <c r="AQ801" s="2" t="str">
        <f t="shared" si="230"/>
        <v/>
      </c>
      <c r="AT801" s="2" t="str">
        <f t="shared" si="232"/>
        <v/>
      </c>
      <c r="AU801" s="2" t="str">
        <f t="shared" si="220"/>
        <v/>
      </c>
      <c r="AV801" s="2" t="str">
        <f t="shared" si="221"/>
        <v/>
      </c>
      <c r="AW801" s="2" t="str">
        <f t="shared" si="222"/>
        <v/>
      </c>
      <c r="AX801" s="2" t="str">
        <f t="shared" si="233"/>
        <v/>
      </c>
    </row>
    <row r="802" spans="1:50" x14ac:dyDescent="0.25">
      <c r="A802" s="751">
        <v>794</v>
      </c>
      <c r="B802" s="753"/>
      <c r="C802" s="754"/>
      <c r="D802" s="754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AF802" s="2">
        <f t="shared" si="223"/>
        <v>0</v>
      </c>
      <c r="AG802" s="2" t="str">
        <f t="shared" si="217"/>
        <v/>
      </c>
      <c r="AH802" s="2" t="str">
        <f t="shared" si="218"/>
        <v/>
      </c>
      <c r="AI802" s="2" t="str">
        <f t="shared" si="224"/>
        <v/>
      </c>
      <c r="AJ802" s="2" t="str">
        <f t="shared" si="225"/>
        <v/>
      </c>
      <c r="AK802" s="2" t="e">
        <f t="shared" si="226"/>
        <v>#VALUE!</v>
      </c>
      <c r="AL802" s="2" t="str">
        <f t="shared" si="227"/>
        <v/>
      </c>
      <c r="AM802" s="2" t="str">
        <f t="shared" si="228"/>
        <v/>
      </c>
      <c r="AN802" s="2" t="str">
        <f t="shared" si="229"/>
        <v/>
      </c>
      <c r="AO802" s="2" t="str">
        <f t="shared" si="231"/>
        <v/>
      </c>
      <c r="AP802" s="2" t="str">
        <f t="shared" si="219"/>
        <v/>
      </c>
      <c r="AQ802" s="2" t="str">
        <f t="shared" si="230"/>
        <v/>
      </c>
      <c r="AT802" s="2" t="str">
        <f t="shared" si="232"/>
        <v/>
      </c>
      <c r="AU802" s="2" t="str">
        <f t="shared" si="220"/>
        <v/>
      </c>
      <c r="AV802" s="2" t="str">
        <f t="shared" si="221"/>
        <v/>
      </c>
      <c r="AW802" s="2" t="str">
        <f t="shared" si="222"/>
        <v/>
      </c>
      <c r="AX802" s="2" t="str">
        <f t="shared" si="233"/>
        <v/>
      </c>
    </row>
    <row r="803" spans="1:50" x14ac:dyDescent="0.25">
      <c r="A803" s="751">
        <v>795</v>
      </c>
      <c r="B803" s="753"/>
      <c r="C803" s="754"/>
      <c r="D803" s="754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AF803" s="2">
        <f t="shared" si="223"/>
        <v>0</v>
      </c>
      <c r="AG803" s="2" t="str">
        <f t="shared" si="217"/>
        <v/>
      </c>
      <c r="AH803" s="2" t="str">
        <f t="shared" si="218"/>
        <v/>
      </c>
      <c r="AI803" s="2" t="str">
        <f t="shared" si="224"/>
        <v/>
      </c>
      <c r="AJ803" s="2" t="str">
        <f t="shared" si="225"/>
        <v/>
      </c>
      <c r="AK803" s="2" t="e">
        <f t="shared" si="226"/>
        <v>#VALUE!</v>
      </c>
      <c r="AL803" s="2" t="str">
        <f t="shared" si="227"/>
        <v/>
      </c>
      <c r="AM803" s="2" t="str">
        <f t="shared" si="228"/>
        <v/>
      </c>
      <c r="AN803" s="2" t="str">
        <f t="shared" si="229"/>
        <v/>
      </c>
      <c r="AO803" s="2" t="str">
        <f t="shared" si="231"/>
        <v/>
      </c>
      <c r="AP803" s="2" t="str">
        <f t="shared" si="219"/>
        <v/>
      </c>
      <c r="AQ803" s="2" t="str">
        <f t="shared" si="230"/>
        <v/>
      </c>
      <c r="AT803" s="2" t="str">
        <f t="shared" si="232"/>
        <v/>
      </c>
      <c r="AU803" s="2" t="str">
        <f t="shared" si="220"/>
        <v/>
      </c>
      <c r="AV803" s="2" t="str">
        <f t="shared" si="221"/>
        <v/>
      </c>
      <c r="AW803" s="2" t="str">
        <f t="shared" si="222"/>
        <v/>
      </c>
      <c r="AX803" s="2" t="str">
        <f t="shared" si="233"/>
        <v/>
      </c>
    </row>
    <row r="804" spans="1:50" x14ac:dyDescent="0.25">
      <c r="A804" s="751">
        <v>796</v>
      </c>
      <c r="B804" s="753"/>
      <c r="C804" s="754"/>
      <c r="D804" s="754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AF804" s="2">
        <f t="shared" si="223"/>
        <v>0</v>
      </c>
      <c r="AG804" s="2" t="str">
        <f t="shared" si="217"/>
        <v/>
      </c>
      <c r="AH804" s="2" t="str">
        <f t="shared" si="218"/>
        <v/>
      </c>
      <c r="AI804" s="2" t="str">
        <f t="shared" si="224"/>
        <v/>
      </c>
      <c r="AJ804" s="2" t="str">
        <f t="shared" si="225"/>
        <v/>
      </c>
      <c r="AK804" s="2" t="e">
        <f t="shared" si="226"/>
        <v>#VALUE!</v>
      </c>
      <c r="AL804" s="2" t="str">
        <f t="shared" si="227"/>
        <v/>
      </c>
      <c r="AM804" s="2" t="str">
        <f t="shared" si="228"/>
        <v/>
      </c>
      <c r="AN804" s="2" t="str">
        <f t="shared" si="229"/>
        <v/>
      </c>
      <c r="AO804" s="2" t="str">
        <f t="shared" si="231"/>
        <v/>
      </c>
      <c r="AP804" s="2" t="str">
        <f t="shared" si="219"/>
        <v/>
      </c>
      <c r="AQ804" s="2" t="str">
        <f t="shared" si="230"/>
        <v/>
      </c>
      <c r="AT804" s="2" t="str">
        <f t="shared" si="232"/>
        <v/>
      </c>
      <c r="AU804" s="2" t="str">
        <f t="shared" si="220"/>
        <v/>
      </c>
      <c r="AV804" s="2" t="str">
        <f t="shared" si="221"/>
        <v/>
      </c>
      <c r="AW804" s="2" t="str">
        <f t="shared" si="222"/>
        <v/>
      </c>
      <c r="AX804" s="2" t="str">
        <f t="shared" si="233"/>
        <v/>
      </c>
    </row>
    <row r="805" spans="1:50" x14ac:dyDescent="0.25">
      <c r="A805" s="751">
        <v>797</v>
      </c>
      <c r="B805" s="753"/>
      <c r="C805" s="754"/>
      <c r="D805" s="754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AF805" s="2">
        <f t="shared" si="223"/>
        <v>0</v>
      </c>
      <c r="AG805" s="2" t="str">
        <f t="shared" si="217"/>
        <v/>
      </c>
      <c r="AH805" s="2" t="str">
        <f t="shared" si="218"/>
        <v/>
      </c>
      <c r="AI805" s="2" t="str">
        <f t="shared" si="224"/>
        <v/>
      </c>
      <c r="AJ805" s="2" t="str">
        <f t="shared" si="225"/>
        <v/>
      </c>
      <c r="AK805" s="2" t="e">
        <f t="shared" si="226"/>
        <v>#VALUE!</v>
      </c>
      <c r="AL805" s="2" t="str">
        <f t="shared" si="227"/>
        <v/>
      </c>
      <c r="AM805" s="2" t="str">
        <f t="shared" si="228"/>
        <v/>
      </c>
      <c r="AN805" s="2" t="str">
        <f t="shared" si="229"/>
        <v/>
      </c>
      <c r="AO805" s="2" t="str">
        <f t="shared" si="231"/>
        <v/>
      </c>
      <c r="AP805" s="2" t="str">
        <f t="shared" si="219"/>
        <v/>
      </c>
      <c r="AQ805" s="2" t="str">
        <f t="shared" si="230"/>
        <v/>
      </c>
      <c r="AT805" s="2" t="str">
        <f t="shared" si="232"/>
        <v/>
      </c>
      <c r="AU805" s="2" t="str">
        <f t="shared" si="220"/>
        <v/>
      </c>
      <c r="AV805" s="2" t="str">
        <f t="shared" si="221"/>
        <v/>
      </c>
      <c r="AW805" s="2" t="str">
        <f t="shared" si="222"/>
        <v/>
      </c>
      <c r="AX805" s="2" t="str">
        <f t="shared" si="233"/>
        <v/>
      </c>
    </row>
    <row r="806" spans="1:50" x14ac:dyDescent="0.25">
      <c r="A806" s="751">
        <v>798</v>
      </c>
      <c r="B806" s="753"/>
      <c r="C806" s="754"/>
      <c r="D806" s="754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AF806" s="2">
        <f t="shared" si="223"/>
        <v>0</v>
      </c>
      <c r="AG806" s="2" t="str">
        <f t="shared" si="217"/>
        <v/>
      </c>
      <c r="AH806" s="2" t="str">
        <f t="shared" si="218"/>
        <v/>
      </c>
      <c r="AI806" s="2" t="str">
        <f t="shared" si="224"/>
        <v/>
      </c>
      <c r="AJ806" s="2" t="str">
        <f t="shared" si="225"/>
        <v/>
      </c>
      <c r="AK806" s="2" t="e">
        <f t="shared" si="226"/>
        <v>#VALUE!</v>
      </c>
      <c r="AL806" s="2" t="str">
        <f t="shared" si="227"/>
        <v/>
      </c>
      <c r="AM806" s="2" t="str">
        <f t="shared" si="228"/>
        <v/>
      </c>
      <c r="AN806" s="2" t="str">
        <f t="shared" si="229"/>
        <v/>
      </c>
      <c r="AO806" s="2" t="str">
        <f t="shared" si="231"/>
        <v/>
      </c>
      <c r="AP806" s="2" t="str">
        <f t="shared" si="219"/>
        <v/>
      </c>
      <c r="AQ806" s="2" t="str">
        <f t="shared" si="230"/>
        <v/>
      </c>
      <c r="AT806" s="2" t="str">
        <f t="shared" si="232"/>
        <v/>
      </c>
      <c r="AU806" s="2" t="str">
        <f t="shared" si="220"/>
        <v/>
      </c>
      <c r="AV806" s="2" t="str">
        <f t="shared" si="221"/>
        <v/>
      </c>
      <c r="AW806" s="2" t="str">
        <f t="shared" si="222"/>
        <v/>
      </c>
      <c r="AX806" s="2" t="str">
        <f t="shared" si="233"/>
        <v/>
      </c>
    </row>
    <row r="807" spans="1:50" x14ac:dyDescent="0.25">
      <c r="A807" s="751">
        <v>799</v>
      </c>
      <c r="B807" s="753"/>
      <c r="C807" s="754"/>
      <c r="D807" s="754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AF807" s="2">
        <f t="shared" si="223"/>
        <v>0</v>
      </c>
      <c r="AG807" s="2" t="str">
        <f t="shared" si="217"/>
        <v/>
      </c>
      <c r="AH807" s="2" t="str">
        <f t="shared" si="218"/>
        <v/>
      </c>
      <c r="AI807" s="2" t="str">
        <f t="shared" si="224"/>
        <v/>
      </c>
      <c r="AJ807" s="2" t="str">
        <f t="shared" si="225"/>
        <v/>
      </c>
      <c r="AK807" s="2" t="e">
        <f t="shared" si="226"/>
        <v>#VALUE!</v>
      </c>
      <c r="AL807" s="2" t="str">
        <f t="shared" si="227"/>
        <v/>
      </c>
      <c r="AM807" s="2" t="str">
        <f t="shared" si="228"/>
        <v/>
      </c>
      <c r="AN807" s="2" t="str">
        <f t="shared" si="229"/>
        <v/>
      </c>
      <c r="AO807" s="2" t="str">
        <f t="shared" si="231"/>
        <v/>
      </c>
      <c r="AP807" s="2" t="str">
        <f t="shared" si="219"/>
        <v/>
      </c>
      <c r="AQ807" s="2" t="str">
        <f t="shared" si="230"/>
        <v/>
      </c>
      <c r="AT807" s="2" t="str">
        <f t="shared" si="232"/>
        <v/>
      </c>
      <c r="AU807" s="2" t="str">
        <f t="shared" si="220"/>
        <v/>
      </c>
      <c r="AV807" s="2" t="str">
        <f t="shared" si="221"/>
        <v/>
      </c>
      <c r="AW807" s="2" t="str">
        <f t="shared" si="222"/>
        <v/>
      </c>
      <c r="AX807" s="2" t="str">
        <f t="shared" si="233"/>
        <v/>
      </c>
    </row>
    <row r="808" spans="1:50" x14ac:dyDescent="0.25">
      <c r="A808" s="751">
        <v>800</v>
      </c>
      <c r="B808" s="753"/>
      <c r="C808" s="754"/>
      <c r="D808" s="754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AF808" s="2">
        <f t="shared" si="223"/>
        <v>0</v>
      </c>
      <c r="AG808" s="2" t="str">
        <f t="shared" si="217"/>
        <v/>
      </c>
      <c r="AH808" s="2" t="str">
        <f t="shared" si="218"/>
        <v/>
      </c>
      <c r="AI808" s="2" t="str">
        <f t="shared" si="224"/>
        <v/>
      </c>
      <c r="AJ808" s="2" t="str">
        <f t="shared" si="225"/>
        <v/>
      </c>
      <c r="AK808" s="2" t="e">
        <f t="shared" si="226"/>
        <v>#VALUE!</v>
      </c>
      <c r="AL808" s="2" t="str">
        <f t="shared" si="227"/>
        <v/>
      </c>
      <c r="AM808" s="2" t="str">
        <f t="shared" si="228"/>
        <v/>
      </c>
      <c r="AN808" s="2" t="str">
        <f t="shared" si="229"/>
        <v/>
      </c>
      <c r="AO808" s="2" t="str">
        <f t="shared" si="231"/>
        <v/>
      </c>
      <c r="AP808" s="2" t="str">
        <f t="shared" si="219"/>
        <v/>
      </c>
      <c r="AQ808" s="2" t="str">
        <f t="shared" si="230"/>
        <v/>
      </c>
      <c r="AT808" s="2" t="str">
        <f t="shared" si="232"/>
        <v/>
      </c>
      <c r="AU808" s="2" t="str">
        <f t="shared" si="220"/>
        <v/>
      </c>
      <c r="AV808" s="2" t="str">
        <f t="shared" si="221"/>
        <v/>
      </c>
      <c r="AW808" s="2" t="str">
        <f t="shared" si="222"/>
        <v/>
      </c>
      <c r="AX808" s="2" t="str">
        <f t="shared" si="233"/>
        <v/>
      </c>
    </row>
    <row r="809" spans="1:50" x14ac:dyDescent="0.25">
      <c r="A809" s="751">
        <v>801</v>
      </c>
      <c r="B809" s="753"/>
      <c r="C809" s="754"/>
      <c r="D809" s="754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AF809" s="2">
        <f t="shared" si="223"/>
        <v>0</v>
      </c>
      <c r="AG809" s="2" t="str">
        <f t="shared" si="217"/>
        <v/>
      </c>
      <c r="AH809" s="2" t="str">
        <f t="shared" si="218"/>
        <v/>
      </c>
      <c r="AI809" s="2" t="str">
        <f t="shared" si="224"/>
        <v/>
      </c>
      <c r="AJ809" s="2" t="str">
        <f t="shared" si="225"/>
        <v/>
      </c>
      <c r="AK809" s="2" t="e">
        <f t="shared" si="226"/>
        <v>#VALUE!</v>
      </c>
      <c r="AL809" s="2" t="str">
        <f t="shared" si="227"/>
        <v/>
      </c>
      <c r="AM809" s="2" t="str">
        <f t="shared" si="228"/>
        <v/>
      </c>
      <c r="AN809" s="2" t="str">
        <f t="shared" si="229"/>
        <v/>
      </c>
      <c r="AO809" s="2" t="str">
        <f t="shared" si="231"/>
        <v/>
      </c>
      <c r="AP809" s="2" t="str">
        <f t="shared" si="219"/>
        <v/>
      </c>
      <c r="AQ809" s="2" t="str">
        <f t="shared" si="230"/>
        <v/>
      </c>
      <c r="AT809" s="2" t="str">
        <f t="shared" si="232"/>
        <v/>
      </c>
      <c r="AU809" s="2" t="str">
        <f t="shared" si="220"/>
        <v/>
      </c>
      <c r="AV809" s="2" t="str">
        <f t="shared" si="221"/>
        <v/>
      </c>
      <c r="AW809" s="2" t="str">
        <f t="shared" si="222"/>
        <v/>
      </c>
      <c r="AX809" s="2" t="str">
        <f t="shared" si="233"/>
        <v/>
      </c>
    </row>
    <row r="810" spans="1:50" x14ac:dyDescent="0.25">
      <c r="A810" s="751">
        <v>802</v>
      </c>
      <c r="B810" s="753"/>
      <c r="C810" s="754"/>
      <c r="D810" s="754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AF810" s="2">
        <f t="shared" si="223"/>
        <v>0</v>
      </c>
      <c r="AG810" s="2" t="str">
        <f t="shared" si="217"/>
        <v/>
      </c>
      <c r="AH810" s="2" t="str">
        <f t="shared" si="218"/>
        <v/>
      </c>
      <c r="AI810" s="2" t="str">
        <f t="shared" si="224"/>
        <v/>
      </c>
      <c r="AJ810" s="2" t="str">
        <f t="shared" si="225"/>
        <v/>
      </c>
      <c r="AK810" s="2" t="e">
        <f t="shared" si="226"/>
        <v>#VALUE!</v>
      </c>
      <c r="AL810" s="2" t="str">
        <f t="shared" si="227"/>
        <v/>
      </c>
      <c r="AM810" s="2" t="str">
        <f t="shared" si="228"/>
        <v/>
      </c>
      <c r="AN810" s="2" t="str">
        <f t="shared" si="229"/>
        <v/>
      </c>
      <c r="AO810" s="2" t="str">
        <f t="shared" si="231"/>
        <v/>
      </c>
      <c r="AP810" s="2" t="str">
        <f t="shared" si="219"/>
        <v/>
      </c>
      <c r="AQ810" s="2" t="str">
        <f t="shared" si="230"/>
        <v/>
      </c>
      <c r="AT810" s="2" t="str">
        <f t="shared" si="232"/>
        <v/>
      </c>
      <c r="AU810" s="2" t="str">
        <f t="shared" si="220"/>
        <v/>
      </c>
      <c r="AV810" s="2" t="str">
        <f t="shared" si="221"/>
        <v/>
      </c>
      <c r="AW810" s="2" t="str">
        <f t="shared" si="222"/>
        <v/>
      </c>
      <c r="AX810" s="2" t="str">
        <f t="shared" si="233"/>
        <v/>
      </c>
    </row>
    <row r="811" spans="1:50" x14ac:dyDescent="0.25">
      <c r="A811" s="751">
        <v>803</v>
      </c>
      <c r="B811" s="753"/>
      <c r="C811" s="754"/>
      <c r="D811" s="754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AF811" s="2">
        <f t="shared" si="223"/>
        <v>0</v>
      </c>
      <c r="AG811" s="2" t="str">
        <f t="shared" si="217"/>
        <v/>
      </c>
      <c r="AH811" s="2" t="str">
        <f t="shared" si="218"/>
        <v/>
      </c>
      <c r="AI811" s="2" t="str">
        <f t="shared" si="224"/>
        <v/>
      </c>
      <c r="AJ811" s="2" t="str">
        <f t="shared" si="225"/>
        <v/>
      </c>
      <c r="AK811" s="2" t="e">
        <f t="shared" si="226"/>
        <v>#VALUE!</v>
      </c>
      <c r="AL811" s="2" t="str">
        <f t="shared" si="227"/>
        <v/>
      </c>
      <c r="AM811" s="2" t="str">
        <f t="shared" si="228"/>
        <v/>
      </c>
      <c r="AN811" s="2" t="str">
        <f t="shared" si="229"/>
        <v/>
      </c>
      <c r="AO811" s="2" t="str">
        <f t="shared" si="231"/>
        <v/>
      </c>
      <c r="AP811" s="2" t="str">
        <f t="shared" si="219"/>
        <v/>
      </c>
      <c r="AQ811" s="2" t="str">
        <f t="shared" si="230"/>
        <v/>
      </c>
      <c r="AT811" s="2" t="str">
        <f t="shared" si="232"/>
        <v/>
      </c>
      <c r="AU811" s="2" t="str">
        <f t="shared" si="220"/>
        <v/>
      </c>
      <c r="AV811" s="2" t="str">
        <f t="shared" si="221"/>
        <v/>
      </c>
      <c r="AW811" s="2" t="str">
        <f t="shared" si="222"/>
        <v/>
      </c>
      <c r="AX811" s="2" t="str">
        <f t="shared" si="233"/>
        <v/>
      </c>
    </row>
    <row r="812" spans="1:50" x14ac:dyDescent="0.25">
      <c r="A812" s="751">
        <v>804</v>
      </c>
      <c r="B812" s="753"/>
      <c r="C812" s="754"/>
      <c r="D812" s="754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AF812" s="2">
        <f t="shared" si="223"/>
        <v>0</v>
      </c>
      <c r="AG812" s="2" t="str">
        <f t="shared" si="217"/>
        <v/>
      </c>
      <c r="AH812" s="2" t="str">
        <f t="shared" si="218"/>
        <v/>
      </c>
      <c r="AI812" s="2" t="str">
        <f t="shared" si="224"/>
        <v/>
      </c>
      <c r="AJ812" s="2" t="str">
        <f t="shared" si="225"/>
        <v/>
      </c>
      <c r="AK812" s="2" t="e">
        <f t="shared" si="226"/>
        <v>#VALUE!</v>
      </c>
      <c r="AL812" s="2" t="str">
        <f t="shared" si="227"/>
        <v/>
      </c>
      <c r="AM812" s="2" t="str">
        <f t="shared" si="228"/>
        <v/>
      </c>
      <c r="AN812" s="2" t="str">
        <f t="shared" si="229"/>
        <v/>
      </c>
      <c r="AO812" s="2" t="str">
        <f t="shared" si="231"/>
        <v/>
      </c>
      <c r="AP812" s="2" t="str">
        <f t="shared" si="219"/>
        <v/>
      </c>
      <c r="AQ812" s="2" t="str">
        <f t="shared" si="230"/>
        <v/>
      </c>
      <c r="AT812" s="2" t="str">
        <f t="shared" si="232"/>
        <v/>
      </c>
      <c r="AU812" s="2" t="str">
        <f t="shared" si="220"/>
        <v/>
      </c>
      <c r="AV812" s="2" t="str">
        <f t="shared" si="221"/>
        <v/>
      </c>
      <c r="AW812" s="2" t="str">
        <f t="shared" si="222"/>
        <v/>
      </c>
      <c r="AX812" s="2" t="str">
        <f t="shared" si="233"/>
        <v/>
      </c>
    </row>
    <row r="813" spans="1:50" x14ac:dyDescent="0.25">
      <c r="A813" s="751">
        <v>805</v>
      </c>
      <c r="B813" s="753"/>
      <c r="C813" s="754"/>
      <c r="D813" s="754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AF813" s="2">
        <f t="shared" si="223"/>
        <v>0</v>
      </c>
      <c r="AG813" s="2" t="str">
        <f t="shared" si="217"/>
        <v/>
      </c>
      <c r="AH813" s="2" t="str">
        <f t="shared" si="218"/>
        <v/>
      </c>
      <c r="AI813" s="2" t="str">
        <f t="shared" si="224"/>
        <v/>
      </c>
      <c r="AJ813" s="2" t="str">
        <f t="shared" si="225"/>
        <v/>
      </c>
      <c r="AK813" s="2" t="e">
        <f t="shared" si="226"/>
        <v>#VALUE!</v>
      </c>
      <c r="AL813" s="2" t="str">
        <f t="shared" si="227"/>
        <v/>
      </c>
      <c r="AM813" s="2" t="str">
        <f t="shared" si="228"/>
        <v/>
      </c>
      <c r="AN813" s="2" t="str">
        <f t="shared" si="229"/>
        <v/>
      </c>
      <c r="AO813" s="2" t="str">
        <f t="shared" si="231"/>
        <v/>
      </c>
      <c r="AP813" s="2" t="str">
        <f t="shared" si="219"/>
        <v/>
      </c>
      <c r="AQ813" s="2" t="str">
        <f t="shared" si="230"/>
        <v/>
      </c>
      <c r="AT813" s="2" t="str">
        <f t="shared" si="232"/>
        <v/>
      </c>
      <c r="AU813" s="2" t="str">
        <f t="shared" si="220"/>
        <v/>
      </c>
      <c r="AV813" s="2" t="str">
        <f t="shared" si="221"/>
        <v/>
      </c>
      <c r="AW813" s="2" t="str">
        <f t="shared" si="222"/>
        <v/>
      </c>
      <c r="AX813" s="2" t="str">
        <f t="shared" si="233"/>
        <v/>
      </c>
    </row>
    <row r="814" spans="1:50" x14ac:dyDescent="0.25">
      <c r="A814" s="751">
        <v>806</v>
      </c>
      <c r="B814" s="753"/>
      <c r="C814" s="754"/>
      <c r="D814" s="754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AF814" s="2">
        <f t="shared" si="223"/>
        <v>0</v>
      </c>
      <c r="AG814" s="2" t="str">
        <f t="shared" si="217"/>
        <v/>
      </c>
      <c r="AH814" s="2" t="str">
        <f t="shared" si="218"/>
        <v/>
      </c>
      <c r="AI814" s="2" t="str">
        <f t="shared" si="224"/>
        <v/>
      </c>
      <c r="AJ814" s="2" t="str">
        <f t="shared" si="225"/>
        <v/>
      </c>
      <c r="AK814" s="2" t="e">
        <f t="shared" si="226"/>
        <v>#VALUE!</v>
      </c>
      <c r="AL814" s="2" t="str">
        <f t="shared" si="227"/>
        <v/>
      </c>
      <c r="AM814" s="2" t="str">
        <f t="shared" si="228"/>
        <v/>
      </c>
      <c r="AN814" s="2" t="str">
        <f t="shared" si="229"/>
        <v/>
      </c>
      <c r="AO814" s="2" t="str">
        <f t="shared" si="231"/>
        <v/>
      </c>
      <c r="AP814" s="2" t="str">
        <f t="shared" si="219"/>
        <v/>
      </c>
      <c r="AQ814" s="2" t="str">
        <f t="shared" si="230"/>
        <v/>
      </c>
      <c r="AT814" s="2" t="str">
        <f t="shared" si="232"/>
        <v/>
      </c>
      <c r="AU814" s="2" t="str">
        <f t="shared" si="220"/>
        <v/>
      </c>
      <c r="AV814" s="2" t="str">
        <f t="shared" si="221"/>
        <v/>
      </c>
      <c r="AW814" s="2" t="str">
        <f t="shared" si="222"/>
        <v/>
      </c>
      <c r="AX814" s="2" t="str">
        <f t="shared" si="233"/>
        <v/>
      </c>
    </row>
    <row r="815" spans="1:50" x14ac:dyDescent="0.25">
      <c r="A815" s="751">
        <v>807</v>
      </c>
      <c r="B815" s="753"/>
      <c r="C815" s="754"/>
      <c r="D815" s="754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AF815" s="2">
        <f t="shared" si="223"/>
        <v>0</v>
      </c>
      <c r="AG815" s="2" t="str">
        <f t="shared" si="217"/>
        <v/>
      </c>
      <c r="AH815" s="2" t="str">
        <f t="shared" si="218"/>
        <v/>
      </c>
      <c r="AI815" s="2" t="str">
        <f t="shared" si="224"/>
        <v/>
      </c>
      <c r="AJ815" s="2" t="str">
        <f t="shared" si="225"/>
        <v/>
      </c>
      <c r="AK815" s="2" t="e">
        <f t="shared" si="226"/>
        <v>#VALUE!</v>
      </c>
      <c r="AL815" s="2" t="str">
        <f t="shared" si="227"/>
        <v/>
      </c>
      <c r="AM815" s="2" t="str">
        <f t="shared" si="228"/>
        <v/>
      </c>
      <c r="AN815" s="2" t="str">
        <f t="shared" si="229"/>
        <v/>
      </c>
      <c r="AO815" s="2" t="str">
        <f t="shared" si="231"/>
        <v/>
      </c>
      <c r="AP815" s="2" t="str">
        <f t="shared" si="219"/>
        <v/>
      </c>
      <c r="AQ815" s="2" t="str">
        <f t="shared" si="230"/>
        <v/>
      </c>
      <c r="AT815" s="2" t="str">
        <f t="shared" si="232"/>
        <v/>
      </c>
      <c r="AU815" s="2" t="str">
        <f t="shared" si="220"/>
        <v/>
      </c>
      <c r="AV815" s="2" t="str">
        <f t="shared" si="221"/>
        <v/>
      </c>
      <c r="AW815" s="2" t="str">
        <f t="shared" si="222"/>
        <v/>
      </c>
      <c r="AX815" s="2" t="str">
        <f t="shared" si="233"/>
        <v/>
      </c>
    </row>
    <row r="816" spans="1:50" x14ac:dyDescent="0.25">
      <c r="A816" s="751">
        <v>808</v>
      </c>
      <c r="B816" s="753"/>
      <c r="C816" s="754"/>
      <c r="D816" s="754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AF816" s="2">
        <f t="shared" si="223"/>
        <v>0</v>
      </c>
      <c r="AG816" s="2" t="str">
        <f t="shared" si="217"/>
        <v/>
      </c>
      <c r="AH816" s="2" t="str">
        <f t="shared" si="218"/>
        <v/>
      </c>
      <c r="AI816" s="2" t="str">
        <f t="shared" si="224"/>
        <v/>
      </c>
      <c r="AJ816" s="2" t="str">
        <f t="shared" si="225"/>
        <v/>
      </c>
      <c r="AK816" s="2" t="e">
        <f t="shared" si="226"/>
        <v>#VALUE!</v>
      </c>
      <c r="AL816" s="2" t="str">
        <f t="shared" si="227"/>
        <v/>
      </c>
      <c r="AM816" s="2" t="str">
        <f t="shared" si="228"/>
        <v/>
      </c>
      <c r="AN816" s="2" t="str">
        <f t="shared" si="229"/>
        <v/>
      </c>
      <c r="AO816" s="2" t="str">
        <f t="shared" si="231"/>
        <v/>
      </c>
      <c r="AP816" s="2" t="str">
        <f t="shared" si="219"/>
        <v/>
      </c>
      <c r="AQ816" s="2" t="str">
        <f t="shared" si="230"/>
        <v/>
      </c>
      <c r="AT816" s="2" t="str">
        <f t="shared" si="232"/>
        <v/>
      </c>
      <c r="AU816" s="2" t="str">
        <f t="shared" si="220"/>
        <v/>
      </c>
      <c r="AV816" s="2" t="str">
        <f t="shared" si="221"/>
        <v/>
      </c>
      <c r="AW816" s="2" t="str">
        <f t="shared" si="222"/>
        <v/>
      </c>
      <c r="AX816" s="2" t="str">
        <f t="shared" si="233"/>
        <v/>
      </c>
    </row>
    <row r="817" spans="1:50" x14ac:dyDescent="0.25">
      <c r="A817" s="751">
        <v>809</v>
      </c>
      <c r="B817" s="753"/>
      <c r="C817" s="754"/>
      <c r="D817" s="754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AF817" s="2">
        <f t="shared" si="223"/>
        <v>0</v>
      </c>
      <c r="AG817" s="2" t="str">
        <f t="shared" si="217"/>
        <v/>
      </c>
      <c r="AH817" s="2" t="str">
        <f t="shared" si="218"/>
        <v/>
      </c>
      <c r="AI817" s="2" t="str">
        <f t="shared" si="224"/>
        <v/>
      </c>
      <c r="AJ817" s="2" t="str">
        <f t="shared" si="225"/>
        <v/>
      </c>
      <c r="AK817" s="2" t="e">
        <f t="shared" si="226"/>
        <v>#VALUE!</v>
      </c>
      <c r="AL817" s="2" t="str">
        <f t="shared" si="227"/>
        <v/>
      </c>
      <c r="AM817" s="2" t="str">
        <f t="shared" si="228"/>
        <v/>
      </c>
      <c r="AN817" s="2" t="str">
        <f t="shared" si="229"/>
        <v/>
      </c>
      <c r="AO817" s="2" t="str">
        <f t="shared" si="231"/>
        <v/>
      </c>
      <c r="AP817" s="2" t="str">
        <f t="shared" si="219"/>
        <v/>
      </c>
      <c r="AQ817" s="2" t="str">
        <f t="shared" si="230"/>
        <v/>
      </c>
      <c r="AT817" s="2" t="str">
        <f t="shared" si="232"/>
        <v/>
      </c>
      <c r="AU817" s="2" t="str">
        <f t="shared" si="220"/>
        <v/>
      </c>
      <c r="AV817" s="2" t="str">
        <f t="shared" si="221"/>
        <v/>
      </c>
      <c r="AW817" s="2" t="str">
        <f t="shared" si="222"/>
        <v/>
      </c>
      <c r="AX817" s="2" t="str">
        <f t="shared" si="233"/>
        <v/>
      </c>
    </row>
    <row r="818" spans="1:50" x14ac:dyDescent="0.25">
      <c r="A818" s="751">
        <v>810</v>
      </c>
      <c r="B818" s="753"/>
      <c r="C818" s="754"/>
      <c r="D818" s="754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AF818" s="2">
        <f t="shared" si="223"/>
        <v>0</v>
      </c>
      <c r="AG818" s="2" t="str">
        <f t="shared" si="217"/>
        <v/>
      </c>
      <c r="AH818" s="2" t="str">
        <f t="shared" si="218"/>
        <v/>
      </c>
      <c r="AI818" s="2" t="str">
        <f t="shared" si="224"/>
        <v/>
      </c>
      <c r="AJ818" s="2" t="str">
        <f t="shared" si="225"/>
        <v/>
      </c>
      <c r="AK818" s="2" t="e">
        <f t="shared" si="226"/>
        <v>#VALUE!</v>
      </c>
      <c r="AL818" s="2" t="str">
        <f t="shared" si="227"/>
        <v/>
      </c>
      <c r="AM818" s="2" t="str">
        <f t="shared" si="228"/>
        <v/>
      </c>
      <c r="AN818" s="2" t="str">
        <f t="shared" si="229"/>
        <v/>
      </c>
      <c r="AO818" s="2" t="str">
        <f t="shared" si="231"/>
        <v/>
      </c>
      <c r="AP818" s="2" t="str">
        <f t="shared" si="219"/>
        <v/>
      </c>
      <c r="AQ818" s="2" t="str">
        <f t="shared" si="230"/>
        <v/>
      </c>
      <c r="AT818" s="2" t="str">
        <f t="shared" si="232"/>
        <v/>
      </c>
      <c r="AU818" s="2" t="str">
        <f t="shared" si="220"/>
        <v/>
      </c>
      <c r="AV818" s="2" t="str">
        <f t="shared" si="221"/>
        <v/>
      </c>
      <c r="AW818" s="2" t="str">
        <f t="shared" si="222"/>
        <v/>
      </c>
      <c r="AX818" s="2" t="str">
        <f t="shared" si="233"/>
        <v/>
      </c>
    </row>
    <row r="819" spans="1:50" x14ac:dyDescent="0.25">
      <c r="A819" s="751">
        <v>811</v>
      </c>
      <c r="B819" s="753"/>
      <c r="C819" s="754"/>
      <c r="D819" s="754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AF819" s="2">
        <f t="shared" si="223"/>
        <v>0</v>
      </c>
      <c r="AG819" s="2" t="str">
        <f t="shared" si="217"/>
        <v/>
      </c>
      <c r="AH819" s="2" t="str">
        <f t="shared" si="218"/>
        <v/>
      </c>
      <c r="AI819" s="2" t="str">
        <f t="shared" si="224"/>
        <v/>
      </c>
      <c r="AJ819" s="2" t="str">
        <f t="shared" si="225"/>
        <v/>
      </c>
      <c r="AK819" s="2" t="e">
        <f t="shared" si="226"/>
        <v>#VALUE!</v>
      </c>
      <c r="AL819" s="2" t="str">
        <f t="shared" si="227"/>
        <v/>
      </c>
      <c r="AM819" s="2" t="str">
        <f t="shared" si="228"/>
        <v/>
      </c>
      <c r="AN819" s="2" t="str">
        <f t="shared" si="229"/>
        <v/>
      </c>
      <c r="AO819" s="2" t="str">
        <f t="shared" si="231"/>
        <v/>
      </c>
      <c r="AP819" s="2" t="str">
        <f t="shared" si="219"/>
        <v/>
      </c>
      <c r="AQ819" s="2" t="str">
        <f t="shared" si="230"/>
        <v/>
      </c>
      <c r="AT819" s="2" t="str">
        <f t="shared" si="232"/>
        <v/>
      </c>
      <c r="AU819" s="2" t="str">
        <f t="shared" si="220"/>
        <v/>
      </c>
      <c r="AV819" s="2" t="str">
        <f t="shared" si="221"/>
        <v/>
      </c>
      <c r="AW819" s="2" t="str">
        <f t="shared" si="222"/>
        <v/>
      </c>
      <c r="AX819" s="2" t="str">
        <f t="shared" si="233"/>
        <v/>
      </c>
    </row>
    <row r="820" spans="1:50" x14ac:dyDescent="0.25">
      <c r="A820" s="751">
        <v>812</v>
      </c>
      <c r="B820" s="753"/>
      <c r="C820" s="754"/>
      <c r="D820" s="754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AF820" s="2">
        <f t="shared" si="223"/>
        <v>0</v>
      </c>
      <c r="AG820" s="2" t="str">
        <f t="shared" si="217"/>
        <v/>
      </c>
      <c r="AH820" s="2" t="str">
        <f t="shared" si="218"/>
        <v/>
      </c>
      <c r="AI820" s="2" t="str">
        <f t="shared" si="224"/>
        <v/>
      </c>
      <c r="AJ820" s="2" t="str">
        <f t="shared" si="225"/>
        <v/>
      </c>
      <c r="AK820" s="2" t="e">
        <f t="shared" si="226"/>
        <v>#VALUE!</v>
      </c>
      <c r="AL820" s="2" t="str">
        <f t="shared" si="227"/>
        <v/>
      </c>
      <c r="AM820" s="2" t="str">
        <f t="shared" si="228"/>
        <v/>
      </c>
      <c r="AN820" s="2" t="str">
        <f t="shared" si="229"/>
        <v/>
      </c>
      <c r="AO820" s="2" t="str">
        <f t="shared" si="231"/>
        <v/>
      </c>
      <c r="AP820" s="2" t="str">
        <f t="shared" si="219"/>
        <v/>
      </c>
      <c r="AQ820" s="2" t="str">
        <f t="shared" si="230"/>
        <v/>
      </c>
      <c r="AT820" s="2" t="str">
        <f t="shared" si="232"/>
        <v/>
      </c>
      <c r="AU820" s="2" t="str">
        <f t="shared" si="220"/>
        <v/>
      </c>
      <c r="AV820" s="2" t="str">
        <f t="shared" si="221"/>
        <v/>
      </c>
      <c r="AW820" s="2" t="str">
        <f t="shared" si="222"/>
        <v/>
      </c>
      <c r="AX820" s="2" t="str">
        <f t="shared" si="233"/>
        <v/>
      </c>
    </row>
    <row r="821" spans="1:50" x14ac:dyDescent="0.25">
      <c r="A821" s="751">
        <v>813</v>
      </c>
      <c r="B821" s="753"/>
      <c r="C821" s="754"/>
      <c r="D821" s="754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AF821" s="2">
        <f t="shared" si="223"/>
        <v>0</v>
      </c>
      <c r="AG821" s="2" t="str">
        <f t="shared" si="217"/>
        <v/>
      </c>
      <c r="AH821" s="2" t="str">
        <f t="shared" si="218"/>
        <v/>
      </c>
      <c r="AI821" s="2" t="str">
        <f t="shared" si="224"/>
        <v/>
      </c>
      <c r="AJ821" s="2" t="str">
        <f t="shared" si="225"/>
        <v/>
      </c>
      <c r="AK821" s="2" t="e">
        <f t="shared" si="226"/>
        <v>#VALUE!</v>
      </c>
      <c r="AL821" s="2" t="str">
        <f t="shared" si="227"/>
        <v/>
      </c>
      <c r="AM821" s="2" t="str">
        <f t="shared" si="228"/>
        <v/>
      </c>
      <c r="AN821" s="2" t="str">
        <f t="shared" si="229"/>
        <v/>
      </c>
      <c r="AO821" s="2" t="str">
        <f t="shared" si="231"/>
        <v/>
      </c>
      <c r="AP821" s="2" t="str">
        <f t="shared" si="219"/>
        <v/>
      </c>
      <c r="AQ821" s="2" t="str">
        <f t="shared" si="230"/>
        <v/>
      </c>
      <c r="AT821" s="2" t="str">
        <f t="shared" si="232"/>
        <v/>
      </c>
      <c r="AU821" s="2" t="str">
        <f t="shared" si="220"/>
        <v/>
      </c>
      <c r="AV821" s="2" t="str">
        <f t="shared" si="221"/>
        <v/>
      </c>
      <c r="AW821" s="2" t="str">
        <f t="shared" si="222"/>
        <v/>
      </c>
      <c r="AX821" s="2" t="str">
        <f t="shared" si="233"/>
        <v/>
      </c>
    </row>
    <row r="822" spans="1:50" x14ac:dyDescent="0.25">
      <c r="A822" s="751">
        <v>814</v>
      </c>
      <c r="B822" s="753"/>
      <c r="C822" s="754"/>
      <c r="D822" s="754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AF822" s="2">
        <f t="shared" si="223"/>
        <v>0</v>
      </c>
      <c r="AG822" s="2" t="str">
        <f t="shared" si="217"/>
        <v/>
      </c>
      <c r="AH822" s="2" t="str">
        <f t="shared" si="218"/>
        <v/>
      </c>
      <c r="AI822" s="2" t="str">
        <f t="shared" si="224"/>
        <v/>
      </c>
      <c r="AJ822" s="2" t="str">
        <f t="shared" si="225"/>
        <v/>
      </c>
      <c r="AK822" s="2" t="e">
        <f t="shared" si="226"/>
        <v>#VALUE!</v>
      </c>
      <c r="AL822" s="2" t="str">
        <f t="shared" si="227"/>
        <v/>
      </c>
      <c r="AM822" s="2" t="str">
        <f t="shared" si="228"/>
        <v/>
      </c>
      <c r="AN822" s="2" t="str">
        <f t="shared" si="229"/>
        <v/>
      </c>
      <c r="AO822" s="2" t="str">
        <f t="shared" si="231"/>
        <v/>
      </c>
      <c r="AP822" s="2" t="str">
        <f t="shared" si="219"/>
        <v/>
      </c>
      <c r="AQ822" s="2" t="str">
        <f t="shared" si="230"/>
        <v/>
      </c>
      <c r="AT822" s="2" t="str">
        <f t="shared" si="232"/>
        <v/>
      </c>
      <c r="AU822" s="2" t="str">
        <f t="shared" si="220"/>
        <v/>
      </c>
      <c r="AV822" s="2" t="str">
        <f t="shared" si="221"/>
        <v/>
      </c>
      <c r="AW822" s="2" t="str">
        <f t="shared" si="222"/>
        <v/>
      </c>
      <c r="AX822" s="2" t="str">
        <f t="shared" si="233"/>
        <v/>
      </c>
    </row>
    <row r="823" spans="1:50" x14ac:dyDescent="0.25">
      <c r="A823" s="751">
        <v>815</v>
      </c>
      <c r="B823" s="753"/>
      <c r="C823" s="754"/>
      <c r="D823" s="754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AF823" s="2">
        <f t="shared" si="223"/>
        <v>0</v>
      </c>
      <c r="AG823" s="2" t="str">
        <f t="shared" si="217"/>
        <v/>
      </c>
      <c r="AH823" s="2" t="str">
        <f t="shared" si="218"/>
        <v/>
      </c>
      <c r="AI823" s="2" t="str">
        <f t="shared" si="224"/>
        <v/>
      </c>
      <c r="AJ823" s="2" t="str">
        <f t="shared" si="225"/>
        <v/>
      </c>
      <c r="AK823" s="2" t="e">
        <f t="shared" si="226"/>
        <v>#VALUE!</v>
      </c>
      <c r="AL823" s="2" t="str">
        <f t="shared" si="227"/>
        <v/>
      </c>
      <c r="AM823" s="2" t="str">
        <f t="shared" si="228"/>
        <v/>
      </c>
      <c r="AN823" s="2" t="str">
        <f t="shared" si="229"/>
        <v/>
      </c>
      <c r="AO823" s="2" t="str">
        <f t="shared" si="231"/>
        <v/>
      </c>
      <c r="AP823" s="2" t="str">
        <f t="shared" si="219"/>
        <v/>
      </c>
      <c r="AQ823" s="2" t="str">
        <f t="shared" si="230"/>
        <v/>
      </c>
      <c r="AT823" s="2" t="str">
        <f t="shared" si="232"/>
        <v/>
      </c>
      <c r="AU823" s="2" t="str">
        <f t="shared" si="220"/>
        <v/>
      </c>
      <c r="AV823" s="2" t="str">
        <f t="shared" si="221"/>
        <v/>
      </c>
      <c r="AW823" s="2" t="str">
        <f t="shared" si="222"/>
        <v/>
      </c>
      <c r="AX823" s="2" t="str">
        <f t="shared" si="233"/>
        <v/>
      </c>
    </row>
    <row r="824" spans="1:50" x14ac:dyDescent="0.25">
      <c r="A824" s="751">
        <v>816</v>
      </c>
      <c r="B824" s="753"/>
      <c r="C824" s="754"/>
      <c r="D824" s="754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AF824" s="2">
        <f t="shared" si="223"/>
        <v>0</v>
      </c>
      <c r="AG824" s="2" t="str">
        <f t="shared" si="217"/>
        <v/>
      </c>
      <c r="AH824" s="2" t="str">
        <f t="shared" si="218"/>
        <v/>
      </c>
      <c r="AI824" s="2" t="str">
        <f t="shared" si="224"/>
        <v/>
      </c>
      <c r="AJ824" s="2" t="str">
        <f t="shared" si="225"/>
        <v/>
      </c>
      <c r="AK824" s="2" t="e">
        <f t="shared" si="226"/>
        <v>#VALUE!</v>
      </c>
      <c r="AL824" s="2" t="str">
        <f t="shared" si="227"/>
        <v/>
      </c>
      <c r="AM824" s="2" t="str">
        <f t="shared" si="228"/>
        <v/>
      </c>
      <c r="AN824" s="2" t="str">
        <f t="shared" si="229"/>
        <v/>
      </c>
      <c r="AO824" s="2" t="str">
        <f t="shared" si="231"/>
        <v/>
      </c>
      <c r="AP824" s="2" t="str">
        <f t="shared" si="219"/>
        <v/>
      </c>
      <c r="AQ824" s="2" t="str">
        <f t="shared" si="230"/>
        <v/>
      </c>
      <c r="AT824" s="2" t="str">
        <f t="shared" si="232"/>
        <v/>
      </c>
      <c r="AU824" s="2" t="str">
        <f t="shared" si="220"/>
        <v/>
      </c>
      <c r="AV824" s="2" t="str">
        <f t="shared" si="221"/>
        <v/>
      </c>
      <c r="AW824" s="2" t="str">
        <f t="shared" si="222"/>
        <v/>
      </c>
      <c r="AX824" s="2" t="str">
        <f t="shared" si="233"/>
        <v/>
      </c>
    </row>
    <row r="825" spans="1:50" x14ac:dyDescent="0.25">
      <c r="A825" s="751">
        <v>817</v>
      </c>
      <c r="B825" s="753"/>
      <c r="C825" s="754"/>
      <c r="D825" s="754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AF825" s="2">
        <f t="shared" si="223"/>
        <v>0</v>
      </c>
      <c r="AG825" s="2" t="str">
        <f t="shared" si="217"/>
        <v/>
      </c>
      <c r="AH825" s="2" t="str">
        <f t="shared" si="218"/>
        <v/>
      </c>
      <c r="AI825" s="2" t="str">
        <f t="shared" si="224"/>
        <v/>
      </c>
      <c r="AJ825" s="2" t="str">
        <f t="shared" si="225"/>
        <v/>
      </c>
      <c r="AK825" s="2" t="e">
        <f t="shared" si="226"/>
        <v>#VALUE!</v>
      </c>
      <c r="AL825" s="2" t="str">
        <f t="shared" si="227"/>
        <v/>
      </c>
      <c r="AM825" s="2" t="str">
        <f t="shared" si="228"/>
        <v/>
      </c>
      <c r="AN825" s="2" t="str">
        <f t="shared" si="229"/>
        <v/>
      </c>
      <c r="AO825" s="2" t="str">
        <f t="shared" si="231"/>
        <v/>
      </c>
      <c r="AP825" s="2" t="str">
        <f t="shared" si="219"/>
        <v/>
      </c>
      <c r="AQ825" s="2" t="str">
        <f t="shared" si="230"/>
        <v/>
      </c>
      <c r="AT825" s="2" t="str">
        <f t="shared" si="232"/>
        <v/>
      </c>
      <c r="AU825" s="2" t="str">
        <f t="shared" si="220"/>
        <v/>
      </c>
      <c r="AV825" s="2" t="str">
        <f t="shared" si="221"/>
        <v/>
      </c>
      <c r="AW825" s="2" t="str">
        <f t="shared" si="222"/>
        <v/>
      </c>
      <c r="AX825" s="2" t="str">
        <f t="shared" si="233"/>
        <v/>
      </c>
    </row>
    <row r="826" spans="1:50" x14ac:dyDescent="0.25">
      <c r="A826" s="751">
        <v>818</v>
      </c>
      <c r="B826" s="753"/>
      <c r="C826" s="754"/>
      <c r="D826" s="754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AF826" s="2">
        <f t="shared" si="223"/>
        <v>0</v>
      </c>
      <c r="AG826" s="2" t="str">
        <f t="shared" si="217"/>
        <v/>
      </c>
      <c r="AH826" s="2" t="str">
        <f t="shared" si="218"/>
        <v/>
      </c>
      <c r="AI826" s="2" t="str">
        <f t="shared" si="224"/>
        <v/>
      </c>
      <c r="AJ826" s="2" t="str">
        <f t="shared" si="225"/>
        <v/>
      </c>
      <c r="AK826" s="2" t="e">
        <f t="shared" si="226"/>
        <v>#VALUE!</v>
      </c>
      <c r="AL826" s="2" t="str">
        <f t="shared" si="227"/>
        <v/>
      </c>
      <c r="AM826" s="2" t="str">
        <f t="shared" si="228"/>
        <v/>
      </c>
      <c r="AN826" s="2" t="str">
        <f t="shared" si="229"/>
        <v/>
      </c>
      <c r="AO826" s="2" t="str">
        <f t="shared" si="231"/>
        <v/>
      </c>
      <c r="AP826" s="2" t="str">
        <f t="shared" si="219"/>
        <v/>
      </c>
      <c r="AQ826" s="2" t="str">
        <f t="shared" si="230"/>
        <v/>
      </c>
      <c r="AT826" s="2" t="str">
        <f t="shared" si="232"/>
        <v/>
      </c>
      <c r="AU826" s="2" t="str">
        <f t="shared" si="220"/>
        <v/>
      </c>
      <c r="AV826" s="2" t="str">
        <f t="shared" si="221"/>
        <v/>
      </c>
      <c r="AW826" s="2" t="str">
        <f t="shared" si="222"/>
        <v/>
      </c>
      <c r="AX826" s="2" t="str">
        <f t="shared" si="233"/>
        <v/>
      </c>
    </row>
    <row r="827" spans="1:50" x14ac:dyDescent="0.25">
      <c r="A827" s="751">
        <v>819</v>
      </c>
      <c r="B827" s="753"/>
      <c r="C827" s="754"/>
      <c r="D827" s="754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AF827" s="2">
        <f t="shared" si="223"/>
        <v>0</v>
      </c>
      <c r="AG827" s="2" t="str">
        <f t="shared" si="217"/>
        <v/>
      </c>
      <c r="AH827" s="2" t="str">
        <f t="shared" si="218"/>
        <v/>
      </c>
      <c r="AI827" s="2" t="str">
        <f t="shared" si="224"/>
        <v/>
      </c>
      <c r="AJ827" s="2" t="str">
        <f t="shared" si="225"/>
        <v/>
      </c>
      <c r="AK827" s="2" t="e">
        <f t="shared" si="226"/>
        <v>#VALUE!</v>
      </c>
      <c r="AL827" s="2" t="str">
        <f t="shared" si="227"/>
        <v/>
      </c>
      <c r="AM827" s="2" t="str">
        <f t="shared" si="228"/>
        <v/>
      </c>
      <c r="AN827" s="2" t="str">
        <f t="shared" si="229"/>
        <v/>
      </c>
      <c r="AO827" s="2" t="str">
        <f t="shared" si="231"/>
        <v/>
      </c>
      <c r="AP827" s="2" t="str">
        <f t="shared" si="219"/>
        <v/>
      </c>
      <c r="AQ827" s="2" t="str">
        <f t="shared" si="230"/>
        <v/>
      </c>
      <c r="AT827" s="2" t="str">
        <f t="shared" si="232"/>
        <v/>
      </c>
      <c r="AU827" s="2" t="str">
        <f t="shared" si="220"/>
        <v/>
      </c>
      <c r="AV827" s="2" t="str">
        <f t="shared" si="221"/>
        <v/>
      </c>
      <c r="AW827" s="2" t="str">
        <f t="shared" si="222"/>
        <v/>
      </c>
      <c r="AX827" s="2" t="str">
        <f t="shared" si="233"/>
        <v/>
      </c>
    </row>
    <row r="828" spans="1:50" x14ac:dyDescent="0.25">
      <c r="A828" s="751">
        <v>820</v>
      </c>
      <c r="B828" s="753"/>
      <c r="C828" s="754"/>
      <c r="D828" s="754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AF828" s="2">
        <f t="shared" si="223"/>
        <v>0</v>
      </c>
      <c r="AG828" s="2" t="str">
        <f t="shared" si="217"/>
        <v/>
      </c>
      <c r="AH828" s="2" t="str">
        <f t="shared" si="218"/>
        <v/>
      </c>
      <c r="AI828" s="2" t="str">
        <f t="shared" si="224"/>
        <v/>
      </c>
      <c r="AJ828" s="2" t="str">
        <f t="shared" si="225"/>
        <v/>
      </c>
      <c r="AK828" s="2" t="e">
        <f t="shared" si="226"/>
        <v>#VALUE!</v>
      </c>
      <c r="AL828" s="2" t="str">
        <f t="shared" si="227"/>
        <v/>
      </c>
      <c r="AM828" s="2" t="str">
        <f t="shared" si="228"/>
        <v/>
      </c>
      <c r="AN828" s="2" t="str">
        <f t="shared" si="229"/>
        <v/>
      </c>
      <c r="AO828" s="2" t="str">
        <f t="shared" si="231"/>
        <v/>
      </c>
      <c r="AP828" s="2" t="str">
        <f t="shared" si="219"/>
        <v/>
      </c>
      <c r="AQ828" s="2" t="str">
        <f t="shared" si="230"/>
        <v/>
      </c>
      <c r="AT828" s="2" t="str">
        <f t="shared" si="232"/>
        <v/>
      </c>
      <c r="AU828" s="2" t="str">
        <f t="shared" si="220"/>
        <v/>
      </c>
      <c r="AV828" s="2" t="str">
        <f t="shared" si="221"/>
        <v/>
      </c>
      <c r="AW828" s="2" t="str">
        <f t="shared" si="222"/>
        <v/>
      </c>
      <c r="AX828" s="2" t="str">
        <f t="shared" si="233"/>
        <v/>
      </c>
    </row>
    <row r="829" spans="1:50" x14ac:dyDescent="0.25">
      <c r="A829" s="751">
        <v>821</v>
      </c>
      <c r="B829" s="753"/>
      <c r="C829" s="754"/>
      <c r="D829" s="754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AF829" s="2">
        <f t="shared" si="223"/>
        <v>0</v>
      </c>
      <c r="AG829" s="2" t="str">
        <f t="shared" si="217"/>
        <v/>
      </c>
      <c r="AH829" s="2" t="str">
        <f t="shared" si="218"/>
        <v/>
      </c>
      <c r="AI829" s="2" t="str">
        <f t="shared" si="224"/>
        <v/>
      </c>
      <c r="AJ829" s="2" t="str">
        <f t="shared" si="225"/>
        <v/>
      </c>
      <c r="AK829" s="2" t="e">
        <f t="shared" si="226"/>
        <v>#VALUE!</v>
      </c>
      <c r="AL829" s="2" t="str">
        <f t="shared" si="227"/>
        <v/>
      </c>
      <c r="AM829" s="2" t="str">
        <f t="shared" si="228"/>
        <v/>
      </c>
      <c r="AN829" s="2" t="str">
        <f t="shared" si="229"/>
        <v/>
      </c>
      <c r="AO829" s="2" t="str">
        <f t="shared" si="231"/>
        <v/>
      </c>
      <c r="AP829" s="2" t="str">
        <f t="shared" si="219"/>
        <v/>
      </c>
      <c r="AQ829" s="2" t="str">
        <f t="shared" si="230"/>
        <v/>
      </c>
      <c r="AT829" s="2" t="str">
        <f t="shared" si="232"/>
        <v/>
      </c>
      <c r="AU829" s="2" t="str">
        <f t="shared" si="220"/>
        <v/>
      </c>
      <c r="AV829" s="2" t="str">
        <f t="shared" si="221"/>
        <v/>
      </c>
      <c r="AW829" s="2" t="str">
        <f t="shared" si="222"/>
        <v/>
      </c>
      <c r="AX829" s="2" t="str">
        <f t="shared" si="233"/>
        <v/>
      </c>
    </row>
    <row r="830" spans="1:50" x14ac:dyDescent="0.25">
      <c r="A830" s="751">
        <v>822</v>
      </c>
      <c r="B830" s="753"/>
      <c r="C830" s="754"/>
      <c r="D830" s="754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AF830" s="2">
        <f t="shared" si="223"/>
        <v>0</v>
      </c>
      <c r="AG830" s="2" t="str">
        <f t="shared" si="217"/>
        <v/>
      </c>
      <c r="AH830" s="2" t="str">
        <f t="shared" si="218"/>
        <v/>
      </c>
      <c r="AI830" s="2" t="str">
        <f t="shared" si="224"/>
        <v/>
      </c>
      <c r="AJ830" s="2" t="str">
        <f t="shared" si="225"/>
        <v/>
      </c>
      <c r="AK830" s="2" t="e">
        <f t="shared" si="226"/>
        <v>#VALUE!</v>
      </c>
      <c r="AL830" s="2" t="str">
        <f t="shared" si="227"/>
        <v/>
      </c>
      <c r="AM830" s="2" t="str">
        <f t="shared" si="228"/>
        <v/>
      </c>
      <c r="AN830" s="2" t="str">
        <f t="shared" si="229"/>
        <v/>
      </c>
      <c r="AO830" s="2" t="str">
        <f t="shared" si="231"/>
        <v/>
      </c>
      <c r="AP830" s="2" t="str">
        <f t="shared" si="219"/>
        <v/>
      </c>
      <c r="AQ830" s="2" t="str">
        <f t="shared" si="230"/>
        <v/>
      </c>
      <c r="AT830" s="2" t="str">
        <f t="shared" si="232"/>
        <v/>
      </c>
      <c r="AU830" s="2" t="str">
        <f t="shared" si="220"/>
        <v/>
      </c>
      <c r="AV830" s="2" t="str">
        <f t="shared" si="221"/>
        <v/>
      </c>
      <c r="AW830" s="2" t="str">
        <f t="shared" si="222"/>
        <v/>
      </c>
      <c r="AX830" s="2" t="str">
        <f t="shared" si="233"/>
        <v/>
      </c>
    </row>
    <row r="831" spans="1:50" x14ac:dyDescent="0.25">
      <c r="A831" s="751">
        <v>823</v>
      </c>
      <c r="B831" s="753"/>
      <c r="C831" s="754"/>
      <c r="D831" s="754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AF831" s="2">
        <f t="shared" si="223"/>
        <v>0</v>
      </c>
      <c r="AG831" s="2" t="str">
        <f t="shared" si="217"/>
        <v/>
      </c>
      <c r="AH831" s="2" t="str">
        <f t="shared" si="218"/>
        <v/>
      </c>
      <c r="AI831" s="2" t="str">
        <f t="shared" si="224"/>
        <v/>
      </c>
      <c r="AJ831" s="2" t="str">
        <f t="shared" si="225"/>
        <v/>
      </c>
      <c r="AK831" s="2" t="e">
        <f t="shared" si="226"/>
        <v>#VALUE!</v>
      </c>
      <c r="AL831" s="2" t="str">
        <f t="shared" si="227"/>
        <v/>
      </c>
      <c r="AM831" s="2" t="str">
        <f t="shared" si="228"/>
        <v/>
      </c>
      <c r="AN831" s="2" t="str">
        <f t="shared" si="229"/>
        <v/>
      </c>
      <c r="AO831" s="2" t="str">
        <f t="shared" si="231"/>
        <v/>
      </c>
      <c r="AP831" s="2" t="str">
        <f t="shared" si="219"/>
        <v/>
      </c>
      <c r="AQ831" s="2" t="str">
        <f t="shared" si="230"/>
        <v/>
      </c>
      <c r="AT831" s="2" t="str">
        <f t="shared" si="232"/>
        <v/>
      </c>
      <c r="AU831" s="2" t="str">
        <f t="shared" si="220"/>
        <v/>
      </c>
      <c r="AV831" s="2" t="str">
        <f t="shared" si="221"/>
        <v/>
      </c>
      <c r="AW831" s="2" t="str">
        <f t="shared" si="222"/>
        <v/>
      </c>
      <c r="AX831" s="2" t="str">
        <f t="shared" si="233"/>
        <v/>
      </c>
    </row>
    <row r="832" spans="1:50" x14ac:dyDescent="0.25">
      <c r="A832" s="751">
        <v>824</v>
      </c>
      <c r="B832" s="753"/>
      <c r="C832" s="754"/>
      <c r="D832" s="754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AF832" s="2">
        <f t="shared" si="223"/>
        <v>0</v>
      </c>
      <c r="AG832" s="2" t="str">
        <f t="shared" si="217"/>
        <v/>
      </c>
      <c r="AH832" s="2" t="str">
        <f t="shared" si="218"/>
        <v/>
      </c>
      <c r="AI832" s="2" t="str">
        <f t="shared" si="224"/>
        <v/>
      </c>
      <c r="AJ832" s="2" t="str">
        <f t="shared" si="225"/>
        <v/>
      </c>
      <c r="AK832" s="2" t="e">
        <f t="shared" si="226"/>
        <v>#VALUE!</v>
      </c>
      <c r="AL832" s="2" t="str">
        <f t="shared" si="227"/>
        <v/>
      </c>
      <c r="AM832" s="2" t="str">
        <f t="shared" si="228"/>
        <v/>
      </c>
      <c r="AN832" s="2" t="str">
        <f t="shared" si="229"/>
        <v/>
      </c>
      <c r="AO832" s="2" t="str">
        <f t="shared" si="231"/>
        <v/>
      </c>
      <c r="AP832" s="2" t="str">
        <f t="shared" si="219"/>
        <v/>
      </c>
      <c r="AQ832" s="2" t="str">
        <f t="shared" si="230"/>
        <v/>
      </c>
      <c r="AT832" s="2" t="str">
        <f t="shared" si="232"/>
        <v/>
      </c>
      <c r="AU832" s="2" t="str">
        <f t="shared" si="220"/>
        <v/>
      </c>
      <c r="AV832" s="2" t="str">
        <f t="shared" si="221"/>
        <v/>
      </c>
      <c r="AW832" s="2" t="str">
        <f t="shared" si="222"/>
        <v/>
      </c>
      <c r="AX832" s="2" t="str">
        <f t="shared" si="233"/>
        <v/>
      </c>
    </row>
    <row r="833" spans="1:50" x14ac:dyDescent="0.25">
      <c r="A833" s="751">
        <v>825</v>
      </c>
      <c r="B833" s="753"/>
      <c r="C833" s="754"/>
      <c r="D833" s="754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AF833" s="2">
        <f t="shared" si="223"/>
        <v>0</v>
      </c>
      <c r="AG833" s="2" t="str">
        <f t="shared" si="217"/>
        <v/>
      </c>
      <c r="AH833" s="2" t="str">
        <f t="shared" si="218"/>
        <v/>
      </c>
      <c r="AI833" s="2" t="str">
        <f t="shared" si="224"/>
        <v/>
      </c>
      <c r="AJ833" s="2" t="str">
        <f t="shared" si="225"/>
        <v/>
      </c>
      <c r="AK833" s="2" t="e">
        <f t="shared" si="226"/>
        <v>#VALUE!</v>
      </c>
      <c r="AL833" s="2" t="str">
        <f t="shared" si="227"/>
        <v/>
      </c>
      <c r="AM833" s="2" t="str">
        <f t="shared" si="228"/>
        <v/>
      </c>
      <c r="AN833" s="2" t="str">
        <f t="shared" si="229"/>
        <v/>
      </c>
      <c r="AO833" s="2" t="str">
        <f t="shared" si="231"/>
        <v/>
      </c>
      <c r="AP833" s="2" t="str">
        <f t="shared" si="219"/>
        <v/>
      </c>
      <c r="AQ833" s="2" t="str">
        <f t="shared" si="230"/>
        <v/>
      </c>
      <c r="AT833" s="2" t="str">
        <f t="shared" si="232"/>
        <v/>
      </c>
      <c r="AU833" s="2" t="str">
        <f t="shared" si="220"/>
        <v/>
      </c>
      <c r="AV833" s="2" t="str">
        <f t="shared" si="221"/>
        <v/>
      </c>
      <c r="AW833" s="2" t="str">
        <f t="shared" si="222"/>
        <v/>
      </c>
      <c r="AX833" s="2" t="str">
        <f t="shared" si="233"/>
        <v/>
      </c>
    </row>
    <row r="834" spans="1:50" x14ac:dyDescent="0.25">
      <c r="A834" s="751">
        <v>826</v>
      </c>
      <c r="B834" s="753"/>
      <c r="C834" s="754"/>
      <c r="D834" s="754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AF834" s="2">
        <f t="shared" si="223"/>
        <v>0</v>
      </c>
      <c r="AG834" s="2" t="str">
        <f t="shared" si="217"/>
        <v/>
      </c>
      <c r="AH834" s="2" t="str">
        <f t="shared" si="218"/>
        <v/>
      </c>
      <c r="AI834" s="2" t="str">
        <f t="shared" si="224"/>
        <v/>
      </c>
      <c r="AJ834" s="2" t="str">
        <f t="shared" si="225"/>
        <v/>
      </c>
      <c r="AK834" s="2" t="e">
        <f t="shared" si="226"/>
        <v>#VALUE!</v>
      </c>
      <c r="AL834" s="2" t="str">
        <f t="shared" si="227"/>
        <v/>
      </c>
      <c r="AM834" s="2" t="str">
        <f t="shared" si="228"/>
        <v/>
      </c>
      <c r="AN834" s="2" t="str">
        <f t="shared" si="229"/>
        <v/>
      </c>
      <c r="AO834" s="2" t="str">
        <f t="shared" si="231"/>
        <v/>
      </c>
      <c r="AP834" s="2" t="str">
        <f t="shared" si="219"/>
        <v/>
      </c>
      <c r="AQ834" s="2" t="str">
        <f t="shared" si="230"/>
        <v/>
      </c>
      <c r="AT834" s="2" t="str">
        <f t="shared" si="232"/>
        <v/>
      </c>
      <c r="AU834" s="2" t="str">
        <f t="shared" si="220"/>
        <v/>
      </c>
      <c r="AV834" s="2" t="str">
        <f t="shared" si="221"/>
        <v/>
      </c>
      <c r="AW834" s="2" t="str">
        <f t="shared" si="222"/>
        <v/>
      </c>
      <c r="AX834" s="2" t="str">
        <f t="shared" si="233"/>
        <v/>
      </c>
    </row>
    <row r="835" spans="1:50" x14ac:dyDescent="0.25">
      <c r="A835" s="751">
        <v>827</v>
      </c>
      <c r="B835" s="753"/>
      <c r="C835" s="754"/>
      <c r="D835" s="754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AF835" s="2">
        <f t="shared" si="223"/>
        <v>0</v>
      </c>
      <c r="AG835" s="2" t="str">
        <f t="shared" si="217"/>
        <v/>
      </c>
      <c r="AH835" s="2" t="str">
        <f t="shared" si="218"/>
        <v/>
      </c>
      <c r="AI835" s="2" t="str">
        <f t="shared" si="224"/>
        <v/>
      </c>
      <c r="AJ835" s="2" t="str">
        <f t="shared" si="225"/>
        <v/>
      </c>
      <c r="AK835" s="2" t="e">
        <f t="shared" si="226"/>
        <v>#VALUE!</v>
      </c>
      <c r="AL835" s="2" t="str">
        <f t="shared" si="227"/>
        <v/>
      </c>
      <c r="AM835" s="2" t="str">
        <f t="shared" si="228"/>
        <v/>
      </c>
      <c r="AN835" s="2" t="str">
        <f t="shared" si="229"/>
        <v/>
      </c>
      <c r="AO835" s="2" t="str">
        <f t="shared" si="231"/>
        <v/>
      </c>
      <c r="AP835" s="2" t="str">
        <f t="shared" si="219"/>
        <v/>
      </c>
      <c r="AQ835" s="2" t="str">
        <f t="shared" si="230"/>
        <v/>
      </c>
      <c r="AT835" s="2" t="str">
        <f t="shared" si="232"/>
        <v/>
      </c>
      <c r="AU835" s="2" t="str">
        <f t="shared" si="220"/>
        <v/>
      </c>
      <c r="AV835" s="2" t="str">
        <f t="shared" si="221"/>
        <v/>
      </c>
      <c r="AW835" s="2" t="str">
        <f t="shared" si="222"/>
        <v/>
      </c>
      <c r="AX835" s="2" t="str">
        <f t="shared" si="233"/>
        <v/>
      </c>
    </row>
    <row r="836" spans="1:50" x14ac:dyDescent="0.25">
      <c r="A836" s="751">
        <v>828</v>
      </c>
      <c r="B836" s="753"/>
      <c r="C836" s="754"/>
      <c r="D836" s="754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AF836" s="2">
        <f t="shared" si="223"/>
        <v>0</v>
      </c>
      <c r="AG836" s="2" t="str">
        <f t="shared" si="217"/>
        <v/>
      </c>
      <c r="AH836" s="2" t="str">
        <f t="shared" si="218"/>
        <v/>
      </c>
      <c r="AI836" s="2" t="str">
        <f t="shared" si="224"/>
        <v/>
      </c>
      <c r="AJ836" s="2" t="str">
        <f t="shared" si="225"/>
        <v/>
      </c>
      <c r="AK836" s="2" t="e">
        <f t="shared" si="226"/>
        <v>#VALUE!</v>
      </c>
      <c r="AL836" s="2" t="str">
        <f t="shared" si="227"/>
        <v/>
      </c>
      <c r="AM836" s="2" t="str">
        <f t="shared" si="228"/>
        <v/>
      </c>
      <c r="AN836" s="2" t="str">
        <f t="shared" si="229"/>
        <v/>
      </c>
      <c r="AO836" s="2" t="str">
        <f t="shared" si="231"/>
        <v/>
      </c>
      <c r="AP836" s="2" t="str">
        <f t="shared" si="219"/>
        <v/>
      </c>
      <c r="AQ836" s="2" t="str">
        <f t="shared" si="230"/>
        <v/>
      </c>
      <c r="AT836" s="2" t="str">
        <f t="shared" si="232"/>
        <v/>
      </c>
      <c r="AU836" s="2" t="str">
        <f t="shared" si="220"/>
        <v/>
      </c>
      <c r="AV836" s="2" t="str">
        <f t="shared" si="221"/>
        <v/>
      </c>
      <c r="AW836" s="2" t="str">
        <f t="shared" si="222"/>
        <v/>
      </c>
      <c r="AX836" s="2" t="str">
        <f t="shared" si="233"/>
        <v/>
      </c>
    </row>
    <row r="837" spans="1:50" x14ac:dyDescent="0.25">
      <c r="A837" s="751">
        <v>829</v>
      </c>
      <c r="B837" s="753"/>
      <c r="C837" s="754"/>
      <c r="D837" s="754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AF837" s="2">
        <f t="shared" si="223"/>
        <v>0</v>
      </c>
      <c r="AG837" s="2" t="str">
        <f t="shared" si="217"/>
        <v/>
      </c>
      <c r="AH837" s="2" t="str">
        <f t="shared" si="218"/>
        <v/>
      </c>
      <c r="AI837" s="2" t="str">
        <f t="shared" si="224"/>
        <v/>
      </c>
      <c r="AJ837" s="2" t="str">
        <f t="shared" si="225"/>
        <v/>
      </c>
      <c r="AK837" s="2" t="e">
        <f t="shared" si="226"/>
        <v>#VALUE!</v>
      </c>
      <c r="AL837" s="2" t="str">
        <f t="shared" si="227"/>
        <v/>
      </c>
      <c r="AM837" s="2" t="str">
        <f t="shared" si="228"/>
        <v/>
      </c>
      <c r="AN837" s="2" t="str">
        <f t="shared" si="229"/>
        <v/>
      </c>
      <c r="AO837" s="2" t="str">
        <f t="shared" si="231"/>
        <v/>
      </c>
      <c r="AP837" s="2" t="str">
        <f t="shared" si="219"/>
        <v/>
      </c>
      <c r="AQ837" s="2" t="str">
        <f t="shared" si="230"/>
        <v/>
      </c>
      <c r="AT837" s="2" t="str">
        <f t="shared" si="232"/>
        <v/>
      </c>
      <c r="AU837" s="2" t="str">
        <f t="shared" si="220"/>
        <v/>
      </c>
      <c r="AV837" s="2" t="str">
        <f t="shared" si="221"/>
        <v/>
      </c>
      <c r="AW837" s="2" t="str">
        <f t="shared" si="222"/>
        <v/>
      </c>
      <c r="AX837" s="2" t="str">
        <f t="shared" si="233"/>
        <v/>
      </c>
    </row>
    <row r="838" spans="1:50" x14ac:dyDescent="0.25">
      <c r="A838" s="751">
        <v>830</v>
      </c>
      <c r="B838" s="753"/>
      <c r="C838" s="754"/>
      <c r="D838" s="754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AF838" s="2">
        <f t="shared" si="223"/>
        <v>0</v>
      </c>
      <c r="AG838" s="2" t="str">
        <f t="shared" si="217"/>
        <v/>
      </c>
      <c r="AH838" s="2" t="str">
        <f t="shared" si="218"/>
        <v/>
      </c>
      <c r="AI838" s="2" t="str">
        <f t="shared" si="224"/>
        <v/>
      </c>
      <c r="AJ838" s="2" t="str">
        <f t="shared" si="225"/>
        <v/>
      </c>
      <c r="AK838" s="2" t="e">
        <f t="shared" si="226"/>
        <v>#VALUE!</v>
      </c>
      <c r="AL838" s="2" t="str">
        <f t="shared" si="227"/>
        <v/>
      </c>
      <c r="AM838" s="2" t="str">
        <f t="shared" si="228"/>
        <v/>
      </c>
      <c r="AN838" s="2" t="str">
        <f t="shared" si="229"/>
        <v/>
      </c>
      <c r="AO838" s="2" t="str">
        <f t="shared" si="231"/>
        <v/>
      </c>
      <c r="AP838" s="2" t="str">
        <f t="shared" si="219"/>
        <v/>
      </c>
      <c r="AQ838" s="2" t="str">
        <f t="shared" si="230"/>
        <v/>
      </c>
      <c r="AT838" s="2" t="str">
        <f t="shared" si="232"/>
        <v/>
      </c>
      <c r="AU838" s="2" t="str">
        <f t="shared" si="220"/>
        <v/>
      </c>
      <c r="AV838" s="2" t="str">
        <f t="shared" si="221"/>
        <v/>
      </c>
      <c r="AW838" s="2" t="str">
        <f t="shared" si="222"/>
        <v/>
      </c>
      <c r="AX838" s="2" t="str">
        <f t="shared" si="233"/>
        <v/>
      </c>
    </row>
    <row r="839" spans="1:50" x14ac:dyDescent="0.25">
      <c r="A839" s="751">
        <v>831</v>
      </c>
      <c r="B839" s="753"/>
      <c r="C839" s="754"/>
      <c r="D839" s="754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AF839" s="2">
        <f t="shared" si="223"/>
        <v>0</v>
      </c>
      <c r="AG839" s="2" t="str">
        <f t="shared" si="217"/>
        <v/>
      </c>
      <c r="AH839" s="2" t="str">
        <f t="shared" si="218"/>
        <v/>
      </c>
      <c r="AI839" s="2" t="str">
        <f t="shared" si="224"/>
        <v/>
      </c>
      <c r="AJ839" s="2" t="str">
        <f t="shared" si="225"/>
        <v/>
      </c>
      <c r="AK839" s="2" t="e">
        <f t="shared" si="226"/>
        <v>#VALUE!</v>
      </c>
      <c r="AL839" s="2" t="str">
        <f t="shared" si="227"/>
        <v/>
      </c>
      <c r="AM839" s="2" t="str">
        <f t="shared" si="228"/>
        <v/>
      </c>
      <c r="AN839" s="2" t="str">
        <f t="shared" si="229"/>
        <v/>
      </c>
      <c r="AO839" s="2" t="str">
        <f t="shared" si="231"/>
        <v/>
      </c>
      <c r="AP839" s="2" t="str">
        <f t="shared" si="219"/>
        <v/>
      </c>
      <c r="AQ839" s="2" t="str">
        <f t="shared" si="230"/>
        <v/>
      </c>
      <c r="AT839" s="2" t="str">
        <f t="shared" si="232"/>
        <v/>
      </c>
      <c r="AU839" s="2" t="str">
        <f t="shared" si="220"/>
        <v/>
      </c>
      <c r="AV839" s="2" t="str">
        <f t="shared" si="221"/>
        <v/>
      </c>
      <c r="AW839" s="2" t="str">
        <f t="shared" si="222"/>
        <v/>
      </c>
      <c r="AX839" s="2" t="str">
        <f t="shared" si="233"/>
        <v/>
      </c>
    </row>
    <row r="840" spans="1:50" x14ac:dyDescent="0.25">
      <c r="A840" s="751">
        <v>832</v>
      </c>
      <c r="B840" s="753"/>
      <c r="C840" s="754"/>
      <c r="D840" s="754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AF840" s="2">
        <f t="shared" si="223"/>
        <v>0</v>
      </c>
      <c r="AG840" s="2" t="str">
        <f t="shared" si="217"/>
        <v/>
      </c>
      <c r="AH840" s="2" t="str">
        <f t="shared" si="218"/>
        <v/>
      </c>
      <c r="AI840" s="2" t="str">
        <f t="shared" si="224"/>
        <v/>
      </c>
      <c r="AJ840" s="2" t="str">
        <f t="shared" si="225"/>
        <v/>
      </c>
      <c r="AK840" s="2" t="e">
        <f t="shared" si="226"/>
        <v>#VALUE!</v>
      </c>
      <c r="AL840" s="2" t="str">
        <f t="shared" si="227"/>
        <v/>
      </c>
      <c r="AM840" s="2" t="str">
        <f t="shared" si="228"/>
        <v/>
      </c>
      <c r="AN840" s="2" t="str">
        <f t="shared" si="229"/>
        <v/>
      </c>
      <c r="AO840" s="2" t="str">
        <f t="shared" si="231"/>
        <v/>
      </c>
      <c r="AP840" s="2" t="str">
        <f t="shared" si="219"/>
        <v/>
      </c>
      <c r="AQ840" s="2" t="str">
        <f t="shared" si="230"/>
        <v/>
      </c>
      <c r="AT840" s="2" t="str">
        <f t="shared" si="232"/>
        <v/>
      </c>
      <c r="AU840" s="2" t="str">
        <f t="shared" si="220"/>
        <v/>
      </c>
      <c r="AV840" s="2" t="str">
        <f t="shared" si="221"/>
        <v/>
      </c>
      <c r="AW840" s="2" t="str">
        <f t="shared" si="222"/>
        <v/>
      </c>
      <c r="AX840" s="2" t="str">
        <f t="shared" si="233"/>
        <v/>
      </c>
    </row>
    <row r="841" spans="1:50" x14ac:dyDescent="0.25">
      <c r="A841" s="751">
        <v>833</v>
      </c>
      <c r="B841" s="753"/>
      <c r="C841" s="754"/>
      <c r="D841" s="754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AF841" s="2">
        <f t="shared" si="223"/>
        <v>0</v>
      </c>
      <c r="AG841" s="2" t="str">
        <f t="shared" ref="AG841:AG904" si="234">IF(AND(B841&lt;&gt;"",C841&lt;&gt;"",D841&lt;&gt;""),_xlfn.RANK.AVG(C841,C:C,1),"")</f>
        <v/>
      </c>
      <c r="AH841" s="2" t="str">
        <f t="shared" ref="AH841:AH904" si="235">IF(AND(B841&lt;&gt;"",C841&lt;&gt;"",D841&lt;&gt;""),_xlfn.RANK.AVG(D841,D:D,1),"")</f>
        <v/>
      </c>
      <c r="AI841" s="2" t="str">
        <f t="shared" si="224"/>
        <v/>
      </c>
      <c r="AJ841" s="2" t="str">
        <f t="shared" si="225"/>
        <v/>
      </c>
      <c r="AK841" s="2" t="e">
        <f t="shared" si="226"/>
        <v>#VALUE!</v>
      </c>
      <c r="AL841" s="2" t="str">
        <f t="shared" si="227"/>
        <v/>
      </c>
      <c r="AM841" s="2" t="str">
        <f t="shared" si="228"/>
        <v/>
      </c>
      <c r="AN841" s="2" t="str">
        <f t="shared" si="229"/>
        <v/>
      </c>
      <c r="AO841" s="2" t="str">
        <f t="shared" si="231"/>
        <v/>
      </c>
      <c r="AP841" s="2" t="str">
        <f t="shared" ref="AP841:AP904" si="236">IF(AO841="","",_xlfn.RANK.AVG(AO841,AO:AO,1))</f>
        <v/>
      </c>
      <c r="AQ841" s="2" t="str">
        <f t="shared" si="230"/>
        <v/>
      </c>
      <c r="AT841" s="2" t="str">
        <f t="shared" si="232"/>
        <v/>
      </c>
      <c r="AU841" s="2" t="str">
        <f t="shared" ref="AU841:AU904" si="237">IF(B841=2,D841,"")</f>
        <v/>
      </c>
      <c r="AV841" s="2" t="str">
        <f t="shared" ref="AV841:AV904" si="238">IF(AND(B841&lt;&gt;"",AT841&lt;&gt;"",AU841&lt;&gt;""),AU841-AT841,"")</f>
        <v/>
      </c>
      <c r="AW841" s="2" t="str">
        <f t="shared" ref="AW841:AW904" si="239">IF(AV841="","",IF(AV841=0,"",ABS(AV841)))</f>
        <v/>
      </c>
      <c r="AX841" s="2" t="str">
        <f t="shared" si="233"/>
        <v/>
      </c>
    </row>
    <row r="842" spans="1:50" x14ac:dyDescent="0.25">
      <c r="A842" s="751">
        <v>834</v>
      </c>
      <c r="B842" s="753"/>
      <c r="C842" s="754"/>
      <c r="D842" s="754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AF842" s="2">
        <f t="shared" ref="AF842:AF905" si="240">C842-D842</f>
        <v>0</v>
      </c>
      <c r="AG842" s="2" t="str">
        <f t="shared" si="234"/>
        <v/>
      </c>
      <c r="AH842" s="2" t="str">
        <f t="shared" si="235"/>
        <v/>
      </c>
      <c r="AI842" s="2" t="str">
        <f t="shared" ref="AI842:AI905" si="241">IF(AND(AG842&lt;&gt;"",AH842&lt;&gt;""),D842-C842,"")</f>
        <v/>
      </c>
      <c r="AJ842" s="2" t="str">
        <f t="shared" ref="AJ842:AJ905" si="242">IF(OR(B842&lt;&gt;"",C842&lt;&gt;"",D842&lt;&gt;""),D842-C842,"")</f>
        <v/>
      </c>
      <c r="AK842" s="2" t="e">
        <f t="shared" ref="AK842:AK905" si="243">_xlfn.RANK.AVG(AJ842,AJ:AJ,1)</f>
        <v>#VALUE!</v>
      </c>
      <c r="AL842" s="2" t="str">
        <f t="shared" ref="AL842:AL905" si="244">IF(B842=1,C842,"")</f>
        <v/>
      </c>
      <c r="AM842" s="2" t="str">
        <f t="shared" ref="AM842:AM905" si="245">IF(B842=1,D842,"")</f>
        <v/>
      </c>
      <c r="AN842" s="2" t="str">
        <f t="shared" ref="AN842:AN905" si="246">IF(AND(B842&lt;&gt;"",AL842&lt;&gt;"",AM842&lt;&gt;""),AM842-AL842,"")</f>
        <v/>
      </c>
      <c r="AO842" s="2" t="str">
        <f t="shared" si="231"/>
        <v/>
      </c>
      <c r="AP842" s="2" t="str">
        <f t="shared" si="236"/>
        <v/>
      </c>
      <c r="AQ842" s="2" t="str">
        <f t="shared" ref="AQ842:AQ905" si="247">IF(AN842=0,0,IF(AN842&lt;0,-AP842,IF(AN842&gt;0,AP842,"")))</f>
        <v/>
      </c>
      <c r="AT842" s="2" t="str">
        <f t="shared" si="232"/>
        <v/>
      </c>
      <c r="AU842" s="2" t="str">
        <f t="shared" si="237"/>
        <v/>
      </c>
      <c r="AV842" s="2" t="str">
        <f t="shared" si="238"/>
        <v/>
      </c>
      <c r="AW842" s="2" t="str">
        <f t="shared" si="239"/>
        <v/>
      </c>
      <c r="AX842" s="2" t="str">
        <f t="shared" si="233"/>
        <v/>
      </c>
    </row>
    <row r="843" spans="1:50" x14ac:dyDescent="0.25">
      <c r="A843" s="751">
        <v>835</v>
      </c>
      <c r="B843" s="753"/>
      <c r="C843" s="754"/>
      <c r="D843" s="754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AF843" s="2">
        <f t="shared" si="240"/>
        <v>0</v>
      </c>
      <c r="AG843" s="2" t="str">
        <f t="shared" si="234"/>
        <v/>
      </c>
      <c r="AH843" s="2" t="str">
        <f t="shared" si="235"/>
        <v/>
      </c>
      <c r="AI843" s="2" t="str">
        <f t="shared" si="241"/>
        <v/>
      </c>
      <c r="AJ843" s="2" t="str">
        <f t="shared" si="242"/>
        <v/>
      </c>
      <c r="AK843" s="2" t="e">
        <f t="shared" si="243"/>
        <v>#VALUE!</v>
      </c>
      <c r="AL843" s="2" t="str">
        <f t="shared" si="244"/>
        <v/>
      </c>
      <c r="AM843" s="2" t="str">
        <f t="shared" si="245"/>
        <v/>
      </c>
      <c r="AN843" s="2" t="str">
        <f t="shared" si="246"/>
        <v/>
      </c>
      <c r="AO843" s="2" t="str">
        <f t="shared" ref="AO843:AO906" si="248">IF(AN843="","",IF(AN843=0,"",ABS(AN843)))</f>
        <v/>
      </c>
      <c r="AP843" s="2" t="str">
        <f t="shared" si="236"/>
        <v/>
      </c>
      <c r="AQ843" s="2" t="str">
        <f t="shared" si="247"/>
        <v/>
      </c>
      <c r="AT843" s="2" t="str">
        <f t="shared" si="232"/>
        <v/>
      </c>
      <c r="AU843" s="2" t="str">
        <f t="shared" si="237"/>
        <v/>
      </c>
      <c r="AV843" s="2" t="str">
        <f t="shared" si="238"/>
        <v/>
      </c>
      <c r="AW843" s="2" t="str">
        <f t="shared" si="239"/>
        <v/>
      </c>
      <c r="AX843" s="2" t="str">
        <f t="shared" si="233"/>
        <v/>
      </c>
    </row>
    <row r="844" spans="1:50" x14ac:dyDescent="0.25">
      <c r="A844" s="751">
        <v>836</v>
      </c>
      <c r="B844" s="753"/>
      <c r="C844" s="754"/>
      <c r="D844" s="754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AF844" s="2">
        <f t="shared" si="240"/>
        <v>0</v>
      </c>
      <c r="AG844" s="2" t="str">
        <f t="shared" si="234"/>
        <v/>
      </c>
      <c r="AH844" s="2" t="str">
        <f t="shared" si="235"/>
        <v/>
      </c>
      <c r="AI844" s="2" t="str">
        <f t="shared" si="241"/>
        <v/>
      </c>
      <c r="AJ844" s="2" t="str">
        <f t="shared" si="242"/>
        <v/>
      </c>
      <c r="AK844" s="2" t="e">
        <f t="shared" si="243"/>
        <v>#VALUE!</v>
      </c>
      <c r="AL844" s="2" t="str">
        <f t="shared" si="244"/>
        <v/>
      </c>
      <c r="AM844" s="2" t="str">
        <f t="shared" si="245"/>
        <v/>
      </c>
      <c r="AN844" s="2" t="str">
        <f t="shared" si="246"/>
        <v/>
      </c>
      <c r="AO844" s="2" t="str">
        <f t="shared" si="248"/>
        <v/>
      </c>
      <c r="AP844" s="2" t="str">
        <f t="shared" si="236"/>
        <v/>
      </c>
      <c r="AQ844" s="2" t="str">
        <f t="shared" si="247"/>
        <v/>
      </c>
      <c r="AT844" s="2" t="str">
        <f t="shared" si="232"/>
        <v/>
      </c>
      <c r="AU844" s="2" t="str">
        <f t="shared" si="237"/>
        <v/>
      </c>
      <c r="AV844" s="2" t="str">
        <f t="shared" si="238"/>
        <v/>
      </c>
      <c r="AW844" s="2" t="str">
        <f t="shared" si="239"/>
        <v/>
      </c>
      <c r="AX844" s="2" t="str">
        <f t="shared" si="233"/>
        <v/>
      </c>
    </row>
    <row r="845" spans="1:50" x14ac:dyDescent="0.25">
      <c r="A845" s="751">
        <v>837</v>
      </c>
      <c r="B845" s="753"/>
      <c r="C845" s="754"/>
      <c r="D845" s="754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AF845" s="2">
        <f t="shared" si="240"/>
        <v>0</v>
      </c>
      <c r="AG845" s="2" t="str">
        <f t="shared" si="234"/>
        <v/>
      </c>
      <c r="AH845" s="2" t="str">
        <f t="shared" si="235"/>
        <v/>
      </c>
      <c r="AI845" s="2" t="str">
        <f t="shared" si="241"/>
        <v/>
      </c>
      <c r="AJ845" s="2" t="str">
        <f t="shared" si="242"/>
        <v/>
      </c>
      <c r="AK845" s="2" t="e">
        <f t="shared" si="243"/>
        <v>#VALUE!</v>
      </c>
      <c r="AL845" s="2" t="str">
        <f t="shared" si="244"/>
        <v/>
      </c>
      <c r="AM845" s="2" t="str">
        <f t="shared" si="245"/>
        <v/>
      </c>
      <c r="AN845" s="2" t="str">
        <f t="shared" si="246"/>
        <v/>
      </c>
      <c r="AO845" s="2" t="str">
        <f t="shared" si="248"/>
        <v/>
      </c>
      <c r="AP845" s="2" t="str">
        <f t="shared" si="236"/>
        <v/>
      </c>
      <c r="AQ845" s="2" t="str">
        <f t="shared" si="247"/>
        <v/>
      </c>
      <c r="AT845" s="2" t="str">
        <f t="shared" si="232"/>
        <v/>
      </c>
      <c r="AU845" s="2" t="str">
        <f t="shared" si="237"/>
        <v/>
      </c>
      <c r="AV845" s="2" t="str">
        <f t="shared" si="238"/>
        <v/>
      </c>
      <c r="AW845" s="2" t="str">
        <f t="shared" si="239"/>
        <v/>
      </c>
      <c r="AX845" s="2" t="str">
        <f t="shared" si="233"/>
        <v/>
      </c>
    </row>
    <row r="846" spans="1:50" x14ac:dyDescent="0.25">
      <c r="A846" s="751">
        <v>838</v>
      </c>
      <c r="B846" s="753"/>
      <c r="C846" s="754"/>
      <c r="D846" s="754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AF846" s="2">
        <f t="shared" si="240"/>
        <v>0</v>
      </c>
      <c r="AG846" s="2" t="str">
        <f t="shared" si="234"/>
        <v/>
      </c>
      <c r="AH846" s="2" t="str">
        <f t="shared" si="235"/>
        <v/>
      </c>
      <c r="AI846" s="2" t="str">
        <f t="shared" si="241"/>
        <v/>
      </c>
      <c r="AJ846" s="2" t="str">
        <f t="shared" si="242"/>
        <v/>
      </c>
      <c r="AK846" s="2" t="e">
        <f t="shared" si="243"/>
        <v>#VALUE!</v>
      </c>
      <c r="AL846" s="2" t="str">
        <f t="shared" si="244"/>
        <v/>
      </c>
      <c r="AM846" s="2" t="str">
        <f t="shared" si="245"/>
        <v/>
      </c>
      <c r="AN846" s="2" t="str">
        <f t="shared" si="246"/>
        <v/>
      </c>
      <c r="AO846" s="2" t="str">
        <f t="shared" si="248"/>
        <v/>
      </c>
      <c r="AP846" s="2" t="str">
        <f t="shared" si="236"/>
        <v/>
      </c>
      <c r="AQ846" s="2" t="str">
        <f t="shared" si="247"/>
        <v/>
      </c>
      <c r="AT846" s="2" t="str">
        <f t="shared" si="232"/>
        <v/>
      </c>
      <c r="AU846" s="2" t="str">
        <f t="shared" si="237"/>
        <v/>
      </c>
      <c r="AV846" s="2" t="str">
        <f t="shared" si="238"/>
        <v/>
      </c>
      <c r="AW846" s="2" t="str">
        <f t="shared" si="239"/>
        <v/>
      </c>
      <c r="AX846" s="2" t="str">
        <f t="shared" si="233"/>
        <v/>
      </c>
    </row>
    <row r="847" spans="1:50" x14ac:dyDescent="0.25">
      <c r="A847" s="751">
        <v>839</v>
      </c>
      <c r="B847" s="753"/>
      <c r="C847" s="754"/>
      <c r="D847" s="754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AF847" s="2">
        <f t="shared" si="240"/>
        <v>0</v>
      </c>
      <c r="AG847" s="2" t="str">
        <f t="shared" si="234"/>
        <v/>
      </c>
      <c r="AH847" s="2" t="str">
        <f t="shared" si="235"/>
        <v/>
      </c>
      <c r="AI847" s="2" t="str">
        <f t="shared" si="241"/>
        <v/>
      </c>
      <c r="AJ847" s="2" t="str">
        <f t="shared" si="242"/>
        <v/>
      </c>
      <c r="AK847" s="2" t="e">
        <f t="shared" si="243"/>
        <v>#VALUE!</v>
      </c>
      <c r="AL847" s="2" t="str">
        <f t="shared" si="244"/>
        <v/>
      </c>
      <c r="AM847" s="2" t="str">
        <f t="shared" si="245"/>
        <v/>
      </c>
      <c r="AN847" s="2" t="str">
        <f t="shared" si="246"/>
        <v/>
      </c>
      <c r="AO847" s="2" t="str">
        <f t="shared" si="248"/>
        <v/>
      </c>
      <c r="AP847" s="2" t="str">
        <f t="shared" si="236"/>
        <v/>
      </c>
      <c r="AQ847" s="2" t="str">
        <f t="shared" si="247"/>
        <v/>
      </c>
      <c r="AT847" s="2" t="str">
        <f t="shared" si="232"/>
        <v/>
      </c>
      <c r="AU847" s="2" t="str">
        <f t="shared" si="237"/>
        <v/>
      </c>
      <c r="AV847" s="2" t="str">
        <f t="shared" si="238"/>
        <v/>
      </c>
      <c r="AW847" s="2" t="str">
        <f t="shared" si="239"/>
        <v/>
      </c>
      <c r="AX847" s="2" t="str">
        <f t="shared" si="233"/>
        <v/>
      </c>
    </row>
    <row r="848" spans="1:50" x14ac:dyDescent="0.25">
      <c r="A848" s="751">
        <v>840</v>
      </c>
      <c r="B848" s="753"/>
      <c r="C848" s="754"/>
      <c r="D848" s="754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AF848" s="2">
        <f t="shared" si="240"/>
        <v>0</v>
      </c>
      <c r="AG848" s="2" t="str">
        <f t="shared" si="234"/>
        <v/>
      </c>
      <c r="AH848" s="2" t="str">
        <f t="shared" si="235"/>
        <v/>
      </c>
      <c r="AI848" s="2" t="str">
        <f t="shared" si="241"/>
        <v/>
      </c>
      <c r="AJ848" s="2" t="str">
        <f t="shared" si="242"/>
        <v/>
      </c>
      <c r="AK848" s="2" t="e">
        <f t="shared" si="243"/>
        <v>#VALUE!</v>
      </c>
      <c r="AL848" s="2" t="str">
        <f t="shared" si="244"/>
        <v/>
      </c>
      <c r="AM848" s="2" t="str">
        <f t="shared" si="245"/>
        <v/>
      </c>
      <c r="AN848" s="2" t="str">
        <f t="shared" si="246"/>
        <v/>
      </c>
      <c r="AO848" s="2" t="str">
        <f t="shared" si="248"/>
        <v/>
      </c>
      <c r="AP848" s="2" t="str">
        <f t="shared" si="236"/>
        <v/>
      </c>
      <c r="AQ848" s="2" t="str">
        <f t="shared" si="247"/>
        <v/>
      </c>
      <c r="AT848" s="2" t="str">
        <f t="shared" si="232"/>
        <v/>
      </c>
      <c r="AU848" s="2" t="str">
        <f t="shared" si="237"/>
        <v/>
      </c>
      <c r="AV848" s="2" t="str">
        <f t="shared" si="238"/>
        <v/>
      </c>
      <c r="AW848" s="2" t="str">
        <f t="shared" si="239"/>
        <v/>
      </c>
      <c r="AX848" s="2" t="str">
        <f t="shared" si="233"/>
        <v/>
      </c>
    </row>
    <row r="849" spans="1:50" x14ac:dyDescent="0.25">
      <c r="A849" s="751">
        <v>841</v>
      </c>
      <c r="B849" s="753"/>
      <c r="C849" s="754"/>
      <c r="D849" s="754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AF849" s="2">
        <f t="shared" si="240"/>
        <v>0</v>
      </c>
      <c r="AG849" s="2" t="str">
        <f t="shared" si="234"/>
        <v/>
      </c>
      <c r="AH849" s="2" t="str">
        <f t="shared" si="235"/>
        <v/>
      </c>
      <c r="AI849" s="2" t="str">
        <f t="shared" si="241"/>
        <v/>
      </c>
      <c r="AJ849" s="2" t="str">
        <f t="shared" si="242"/>
        <v/>
      </c>
      <c r="AK849" s="2" t="e">
        <f t="shared" si="243"/>
        <v>#VALUE!</v>
      </c>
      <c r="AL849" s="2" t="str">
        <f t="shared" si="244"/>
        <v/>
      </c>
      <c r="AM849" s="2" t="str">
        <f t="shared" si="245"/>
        <v/>
      </c>
      <c r="AN849" s="2" t="str">
        <f t="shared" si="246"/>
        <v/>
      </c>
      <c r="AO849" s="2" t="str">
        <f t="shared" si="248"/>
        <v/>
      </c>
      <c r="AP849" s="2" t="str">
        <f t="shared" si="236"/>
        <v/>
      </c>
      <c r="AQ849" s="2" t="str">
        <f t="shared" si="247"/>
        <v/>
      </c>
      <c r="AT849" s="2" t="str">
        <f t="shared" si="232"/>
        <v/>
      </c>
      <c r="AU849" s="2" t="str">
        <f t="shared" si="237"/>
        <v/>
      </c>
      <c r="AV849" s="2" t="str">
        <f t="shared" si="238"/>
        <v/>
      </c>
      <c r="AW849" s="2" t="str">
        <f t="shared" si="239"/>
        <v/>
      </c>
      <c r="AX849" s="2" t="str">
        <f t="shared" si="233"/>
        <v/>
      </c>
    </row>
    <row r="850" spans="1:50" x14ac:dyDescent="0.25">
      <c r="A850" s="751">
        <v>842</v>
      </c>
      <c r="B850" s="753"/>
      <c r="C850" s="754"/>
      <c r="D850" s="754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AF850" s="2">
        <f t="shared" si="240"/>
        <v>0</v>
      </c>
      <c r="AG850" s="2" t="str">
        <f t="shared" si="234"/>
        <v/>
      </c>
      <c r="AH850" s="2" t="str">
        <f t="shared" si="235"/>
        <v/>
      </c>
      <c r="AI850" s="2" t="str">
        <f t="shared" si="241"/>
        <v/>
      </c>
      <c r="AJ850" s="2" t="str">
        <f t="shared" si="242"/>
        <v/>
      </c>
      <c r="AK850" s="2" t="e">
        <f t="shared" si="243"/>
        <v>#VALUE!</v>
      </c>
      <c r="AL850" s="2" t="str">
        <f t="shared" si="244"/>
        <v/>
      </c>
      <c r="AM850" s="2" t="str">
        <f t="shared" si="245"/>
        <v/>
      </c>
      <c r="AN850" s="2" t="str">
        <f t="shared" si="246"/>
        <v/>
      </c>
      <c r="AO850" s="2" t="str">
        <f t="shared" si="248"/>
        <v/>
      </c>
      <c r="AP850" s="2" t="str">
        <f t="shared" si="236"/>
        <v/>
      </c>
      <c r="AQ850" s="2" t="str">
        <f t="shared" si="247"/>
        <v/>
      </c>
      <c r="AT850" s="2" t="str">
        <f t="shared" si="232"/>
        <v/>
      </c>
      <c r="AU850" s="2" t="str">
        <f t="shared" si="237"/>
        <v/>
      </c>
      <c r="AV850" s="2" t="str">
        <f t="shared" si="238"/>
        <v/>
      </c>
      <c r="AW850" s="2" t="str">
        <f t="shared" si="239"/>
        <v/>
      </c>
      <c r="AX850" s="2" t="str">
        <f t="shared" si="233"/>
        <v/>
      </c>
    </row>
    <row r="851" spans="1:50" x14ac:dyDescent="0.25">
      <c r="A851" s="751">
        <v>843</v>
      </c>
      <c r="B851" s="753"/>
      <c r="C851" s="754"/>
      <c r="D851" s="754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AF851" s="2">
        <f t="shared" si="240"/>
        <v>0</v>
      </c>
      <c r="AG851" s="2" t="str">
        <f t="shared" si="234"/>
        <v/>
      </c>
      <c r="AH851" s="2" t="str">
        <f t="shared" si="235"/>
        <v/>
      </c>
      <c r="AI851" s="2" t="str">
        <f t="shared" si="241"/>
        <v/>
      </c>
      <c r="AJ851" s="2" t="str">
        <f t="shared" si="242"/>
        <v/>
      </c>
      <c r="AK851" s="2" t="e">
        <f t="shared" si="243"/>
        <v>#VALUE!</v>
      </c>
      <c r="AL851" s="2" t="str">
        <f t="shared" si="244"/>
        <v/>
      </c>
      <c r="AM851" s="2" t="str">
        <f t="shared" si="245"/>
        <v/>
      </c>
      <c r="AN851" s="2" t="str">
        <f t="shared" si="246"/>
        <v/>
      </c>
      <c r="AO851" s="2" t="str">
        <f t="shared" si="248"/>
        <v/>
      </c>
      <c r="AP851" s="2" t="str">
        <f t="shared" si="236"/>
        <v/>
      </c>
      <c r="AQ851" s="2" t="str">
        <f t="shared" si="247"/>
        <v/>
      </c>
      <c r="AT851" s="2" t="str">
        <f t="shared" si="232"/>
        <v/>
      </c>
      <c r="AU851" s="2" t="str">
        <f t="shared" si="237"/>
        <v/>
      </c>
      <c r="AV851" s="2" t="str">
        <f t="shared" si="238"/>
        <v/>
      </c>
      <c r="AW851" s="2" t="str">
        <f t="shared" si="239"/>
        <v/>
      </c>
      <c r="AX851" s="2" t="str">
        <f t="shared" si="233"/>
        <v/>
      </c>
    </row>
    <row r="852" spans="1:50" x14ac:dyDescent="0.25">
      <c r="A852" s="751">
        <v>844</v>
      </c>
      <c r="B852" s="753"/>
      <c r="C852" s="754"/>
      <c r="D852" s="754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AF852" s="2">
        <f t="shared" si="240"/>
        <v>0</v>
      </c>
      <c r="AG852" s="2" t="str">
        <f t="shared" si="234"/>
        <v/>
      </c>
      <c r="AH852" s="2" t="str">
        <f t="shared" si="235"/>
        <v/>
      </c>
      <c r="AI852" s="2" t="str">
        <f t="shared" si="241"/>
        <v/>
      </c>
      <c r="AJ852" s="2" t="str">
        <f t="shared" si="242"/>
        <v/>
      </c>
      <c r="AK852" s="2" t="e">
        <f t="shared" si="243"/>
        <v>#VALUE!</v>
      </c>
      <c r="AL852" s="2" t="str">
        <f t="shared" si="244"/>
        <v/>
      </c>
      <c r="AM852" s="2" t="str">
        <f t="shared" si="245"/>
        <v/>
      </c>
      <c r="AN852" s="2" t="str">
        <f t="shared" si="246"/>
        <v/>
      </c>
      <c r="AO852" s="2" t="str">
        <f t="shared" si="248"/>
        <v/>
      </c>
      <c r="AP852" s="2" t="str">
        <f t="shared" si="236"/>
        <v/>
      </c>
      <c r="AQ852" s="2" t="str">
        <f t="shared" si="247"/>
        <v/>
      </c>
      <c r="AT852" s="2" t="str">
        <f t="shared" ref="AT852:AT915" si="249">IF(B852=2,C852,"")</f>
        <v/>
      </c>
      <c r="AU852" s="2" t="str">
        <f t="shared" si="237"/>
        <v/>
      </c>
      <c r="AV852" s="2" t="str">
        <f t="shared" si="238"/>
        <v/>
      </c>
      <c r="AW852" s="2" t="str">
        <f t="shared" si="239"/>
        <v/>
      </c>
      <c r="AX852" s="2" t="str">
        <f t="shared" si="233"/>
        <v/>
      </c>
    </row>
    <row r="853" spans="1:50" x14ac:dyDescent="0.25">
      <c r="A853" s="751">
        <v>845</v>
      </c>
      <c r="B853" s="753"/>
      <c r="C853" s="754"/>
      <c r="D853" s="754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AF853" s="2">
        <f t="shared" si="240"/>
        <v>0</v>
      </c>
      <c r="AG853" s="2" t="str">
        <f t="shared" si="234"/>
        <v/>
      </c>
      <c r="AH853" s="2" t="str">
        <f t="shared" si="235"/>
        <v/>
      </c>
      <c r="AI853" s="2" t="str">
        <f t="shared" si="241"/>
        <v/>
      </c>
      <c r="AJ853" s="2" t="str">
        <f t="shared" si="242"/>
        <v/>
      </c>
      <c r="AK853" s="2" t="e">
        <f t="shared" si="243"/>
        <v>#VALUE!</v>
      </c>
      <c r="AL853" s="2" t="str">
        <f t="shared" si="244"/>
        <v/>
      </c>
      <c r="AM853" s="2" t="str">
        <f t="shared" si="245"/>
        <v/>
      </c>
      <c r="AN853" s="2" t="str">
        <f t="shared" si="246"/>
        <v/>
      </c>
      <c r="AO853" s="2" t="str">
        <f t="shared" si="248"/>
        <v/>
      </c>
      <c r="AP853" s="2" t="str">
        <f t="shared" si="236"/>
        <v/>
      </c>
      <c r="AQ853" s="2" t="str">
        <f t="shared" si="247"/>
        <v/>
      </c>
      <c r="AT853" s="2" t="str">
        <f t="shared" si="249"/>
        <v/>
      </c>
      <c r="AU853" s="2" t="str">
        <f t="shared" si="237"/>
        <v/>
      </c>
      <c r="AV853" s="2" t="str">
        <f t="shared" si="238"/>
        <v/>
      </c>
      <c r="AW853" s="2" t="str">
        <f t="shared" si="239"/>
        <v/>
      </c>
      <c r="AX853" s="2" t="str">
        <f t="shared" si="233"/>
        <v/>
      </c>
    </row>
    <row r="854" spans="1:50" x14ac:dyDescent="0.25">
      <c r="A854" s="751">
        <v>846</v>
      </c>
      <c r="B854" s="753"/>
      <c r="C854" s="754"/>
      <c r="D854" s="754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AF854" s="2">
        <f t="shared" si="240"/>
        <v>0</v>
      </c>
      <c r="AG854" s="2" t="str">
        <f t="shared" si="234"/>
        <v/>
      </c>
      <c r="AH854" s="2" t="str">
        <f t="shared" si="235"/>
        <v/>
      </c>
      <c r="AI854" s="2" t="str">
        <f t="shared" si="241"/>
        <v/>
      </c>
      <c r="AJ854" s="2" t="str">
        <f t="shared" si="242"/>
        <v/>
      </c>
      <c r="AK854" s="2" t="e">
        <f t="shared" si="243"/>
        <v>#VALUE!</v>
      </c>
      <c r="AL854" s="2" t="str">
        <f t="shared" si="244"/>
        <v/>
      </c>
      <c r="AM854" s="2" t="str">
        <f t="shared" si="245"/>
        <v/>
      </c>
      <c r="AN854" s="2" t="str">
        <f t="shared" si="246"/>
        <v/>
      </c>
      <c r="AO854" s="2" t="str">
        <f t="shared" si="248"/>
        <v/>
      </c>
      <c r="AP854" s="2" t="str">
        <f t="shared" si="236"/>
        <v/>
      </c>
      <c r="AQ854" s="2" t="str">
        <f t="shared" si="247"/>
        <v/>
      </c>
      <c r="AT854" s="2" t="str">
        <f t="shared" si="249"/>
        <v/>
      </c>
      <c r="AU854" s="2" t="str">
        <f t="shared" si="237"/>
        <v/>
      </c>
      <c r="AV854" s="2" t="str">
        <f t="shared" si="238"/>
        <v/>
      </c>
      <c r="AW854" s="2" t="str">
        <f t="shared" si="239"/>
        <v/>
      </c>
      <c r="AX854" s="2" t="str">
        <f t="shared" si="233"/>
        <v/>
      </c>
    </row>
    <row r="855" spans="1:50" x14ac:dyDescent="0.25">
      <c r="A855" s="751">
        <v>847</v>
      </c>
      <c r="B855" s="753"/>
      <c r="C855" s="754"/>
      <c r="D855" s="754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AF855" s="2">
        <f t="shared" si="240"/>
        <v>0</v>
      </c>
      <c r="AG855" s="2" t="str">
        <f t="shared" si="234"/>
        <v/>
      </c>
      <c r="AH855" s="2" t="str">
        <f t="shared" si="235"/>
        <v/>
      </c>
      <c r="AI855" s="2" t="str">
        <f t="shared" si="241"/>
        <v/>
      </c>
      <c r="AJ855" s="2" t="str">
        <f t="shared" si="242"/>
        <v/>
      </c>
      <c r="AK855" s="2" t="e">
        <f t="shared" si="243"/>
        <v>#VALUE!</v>
      </c>
      <c r="AL855" s="2" t="str">
        <f t="shared" si="244"/>
        <v/>
      </c>
      <c r="AM855" s="2" t="str">
        <f t="shared" si="245"/>
        <v/>
      </c>
      <c r="AN855" s="2" t="str">
        <f t="shared" si="246"/>
        <v/>
      </c>
      <c r="AO855" s="2" t="str">
        <f t="shared" si="248"/>
        <v/>
      </c>
      <c r="AP855" s="2" t="str">
        <f t="shared" si="236"/>
        <v/>
      </c>
      <c r="AQ855" s="2" t="str">
        <f t="shared" si="247"/>
        <v/>
      </c>
      <c r="AT855" s="2" t="str">
        <f t="shared" si="249"/>
        <v/>
      </c>
      <c r="AU855" s="2" t="str">
        <f t="shared" si="237"/>
        <v/>
      </c>
      <c r="AV855" s="2" t="str">
        <f t="shared" si="238"/>
        <v/>
      </c>
      <c r="AW855" s="2" t="str">
        <f t="shared" si="239"/>
        <v/>
      </c>
      <c r="AX855" s="2" t="str">
        <f t="shared" si="233"/>
        <v/>
      </c>
    </row>
    <row r="856" spans="1:50" x14ac:dyDescent="0.25">
      <c r="A856" s="751">
        <v>848</v>
      </c>
      <c r="B856" s="753"/>
      <c r="C856" s="754"/>
      <c r="D856" s="754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AF856" s="2">
        <f t="shared" si="240"/>
        <v>0</v>
      </c>
      <c r="AG856" s="2" t="str">
        <f t="shared" si="234"/>
        <v/>
      </c>
      <c r="AH856" s="2" t="str">
        <f t="shared" si="235"/>
        <v/>
      </c>
      <c r="AI856" s="2" t="str">
        <f t="shared" si="241"/>
        <v/>
      </c>
      <c r="AJ856" s="2" t="str">
        <f t="shared" si="242"/>
        <v/>
      </c>
      <c r="AK856" s="2" t="e">
        <f t="shared" si="243"/>
        <v>#VALUE!</v>
      </c>
      <c r="AL856" s="2" t="str">
        <f t="shared" si="244"/>
        <v/>
      </c>
      <c r="AM856" s="2" t="str">
        <f t="shared" si="245"/>
        <v/>
      </c>
      <c r="AN856" s="2" t="str">
        <f t="shared" si="246"/>
        <v/>
      </c>
      <c r="AO856" s="2" t="str">
        <f t="shared" si="248"/>
        <v/>
      </c>
      <c r="AP856" s="2" t="str">
        <f t="shared" si="236"/>
        <v/>
      </c>
      <c r="AQ856" s="2" t="str">
        <f t="shared" si="247"/>
        <v/>
      </c>
      <c r="AT856" s="2" t="str">
        <f t="shared" si="249"/>
        <v/>
      </c>
      <c r="AU856" s="2" t="str">
        <f t="shared" si="237"/>
        <v/>
      </c>
      <c r="AV856" s="2" t="str">
        <f t="shared" si="238"/>
        <v/>
      </c>
      <c r="AW856" s="2" t="str">
        <f t="shared" si="239"/>
        <v/>
      </c>
      <c r="AX856" s="2" t="str">
        <f t="shared" si="233"/>
        <v/>
      </c>
    </row>
    <row r="857" spans="1:50" x14ac:dyDescent="0.25">
      <c r="A857" s="751">
        <v>849</v>
      </c>
      <c r="B857" s="753"/>
      <c r="C857" s="754"/>
      <c r="D857" s="754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AF857" s="2">
        <f t="shared" si="240"/>
        <v>0</v>
      </c>
      <c r="AG857" s="2" t="str">
        <f t="shared" si="234"/>
        <v/>
      </c>
      <c r="AH857" s="2" t="str">
        <f t="shared" si="235"/>
        <v/>
      </c>
      <c r="AI857" s="2" t="str">
        <f t="shared" si="241"/>
        <v/>
      </c>
      <c r="AJ857" s="2" t="str">
        <f t="shared" si="242"/>
        <v/>
      </c>
      <c r="AK857" s="2" t="e">
        <f t="shared" si="243"/>
        <v>#VALUE!</v>
      </c>
      <c r="AL857" s="2" t="str">
        <f t="shared" si="244"/>
        <v/>
      </c>
      <c r="AM857" s="2" t="str">
        <f t="shared" si="245"/>
        <v/>
      </c>
      <c r="AN857" s="2" t="str">
        <f t="shared" si="246"/>
        <v/>
      </c>
      <c r="AO857" s="2" t="str">
        <f t="shared" si="248"/>
        <v/>
      </c>
      <c r="AP857" s="2" t="str">
        <f t="shared" si="236"/>
        <v/>
      </c>
      <c r="AQ857" s="2" t="str">
        <f t="shared" si="247"/>
        <v/>
      </c>
      <c r="AT857" s="2" t="str">
        <f t="shared" si="249"/>
        <v/>
      </c>
      <c r="AU857" s="2" t="str">
        <f t="shared" si="237"/>
        <v/>
      </c>
      <c r="AV857" s="2" t="str">
        <f t="shared" si="238"/>
        <v/>
      </c>
      <c r="AW857" s="2" t="str">
        <f t="shared" si="239"/>
        <v/>
      </c>
      <c r="AX857" s="2" t="str">
        <f t="shared" si="233"/>
        <v/>
      </c>
    </row>
    <row r="858" spans="1:50" x14ac:dyDescent="0.25">
      <c r="A858" s="751">
        <v>850</v>
      </c>
      <c r="B858" s="753"/>
      <c r="C858" s="754"/>
      <c r="D858" s="754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AF858" s="2">
        <f t="shared" si="240"/>
        <v>0</v>
      </c>
      <c r="AG858" s="2" t="str">
        <f t="shared" si="234"/>
        <v/>
      </c>
      <c r="AH858" s="2" t="str">
        <f t="shared" si="235"/>
        <v/>
      </c>
      <c r="AI858" s="2" t="str">
        <f t="shared" si="241"/>
        <v/>
      </c>
      <c r="AJ858" s="2" t="str">
        <f t="shared" si="242"/>
        <v/>
      </c>
      <c r="AK858" s="2" t="e">
        <f t="shared" si="243"/>
        <v>#VALUE!</v>
      </c>
      <c r="AL858" s="2" t="str">
        <f t="shared" si="244"/>
        <v/>
      </c>
      <c r="AM858" s="2" t="str">
        <f t="shared" si="245"/>
        <v/>
      </c>
      <c r="AN858" s="2" t="str">
        <f t="shared" si="246"/>
        <v/>
      </c>
      <c r="AO858" s="2" t="str">
        <f t="shared" si="248"/>
        <v/>
      </c>
      <c r="AP858" s="2" t="str">
        <f t="shared" si="236"/>
        <v/>
      </c>
      <c r="AQ858" s="2" t="str">
        <f t="shared" si="247"/>
        <v/>
      </c>
      <c r="AT858" s="2" t="str">
        <f t="shared" si="249"/>
        <v/>
      </c>
      <c r="AU858" s="2" t="str">
        <f t="shared" si="237"/>
        <v/>
      </c>
      <c r="AV858" s="2" t="str">
        <f t="shared" si="238"/>
        <v/>
      </c>
      <c r="AW858" s="2" t="str">
        <f t="shared" si="239"/>
        <v/>
      </c>
      <c r="AX858" s="2" t="str">
        <f t="shared" ref="AX858:AX921" si="250">IF(AW858="","",_xlfn.RANK.AVG(AW858,AW:AW,1))</f>
        <v/>
      </c>
    </row>
    <row r="859" spans="1:50" x14ac:dyDescent="0.25">
      <c r="A859" s="751">
        <v>851</v>
      </c>
      <c r="B859" s="753"/>
      <c r="C859" s="754"/>
      <c r="D859" s="754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AF859" s="2">
        <f t="shared" si="240"/>
        <v>0</v>
      </c>
      <c r="AG859" s="2" t="str">
        <f t="shared" si="234"/>
        <v/>
      </c>
      <c r="AH859" s="2" t="str">
        <f t="shared" si="235"/>
        <v/>
      </c>
      <c r="AI859" s="2" t="str">
        <f t="shared" si="241"/>
        <v/>
      </c>
      <c r="AJ859" s="2" t="str">
        <f t="shared" si="242"/>
        <v/>
      </c>
      <c r="AK859" s="2" t="e">
        <f t="shared" si="243"/>
        <v>#VALUE!</v>
      </c>
      <c r="AL859" s="2" t="str">
        <f t="shared" si="244"/>
        <v/>
      </c>
      <c r="AM859" s="2" t="str">
        <f t="shared" si="245"/>
        <v/>
      </c>
      <c r="AN859" s="2" t="str">
        <f t="shared" si="246"/>
        <v/>
      </c>
      <c r="AO859" s="2" t="str">
        <f t="shared" si="248"/>
        <v/>
      </c>
      <c r="AP859" s="2" t="str">
        <f t="shared" si="236"/>
        <v/>
      </c>
      <c r="AQ859" s="2" t="str">
        <f t="shared" si="247"/>
        <v/>
      </c>
      <c r="AT859" s="2" t="str">
        <f t="shared" si="249"/>
        <v/>
      </c>
      <c r="AU859" s="2" t="str">
        <f t="shared" si="237"/>
        <v/>
      </c>
      <c r="AV859" s="2" t="str">
        <f t="shared" si="238"/>
        <v/>
      </c>
      <c r="AW859" s="2" t="str">
        <f t="shared" si="239"/>
        <v/>
      </c>
      <c r="AX859" s="2" t="str">
        <f t="shared" si="250"/>
        <v/>
      </c>
    </row>
    <row r="860" spans="1:50" x14ac:dyDescent="0.25">
      <c r="A860" s="751">
        <v>852</v>
      </c>
      <c r="B860" s="753"/>
      <c r="C860" s="754"/>
      <c r="D860" s="754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AF860" s="2">
        <f t="shared" si="240"/>
        <v>0</v>
      </c>
      <c r="AG860" s="2" t="str">
        <f t="shared" si="234"/>
        <v/>
      </c>
      <c r="AH860" s="2" t="str">
        <f t="shared" si="235"/>
        <v/>
      </c>
      <c r="AI860" s="2" t="str">
        <f t="shared" si="241"/>
        <v/>
      </c>
      <c r="AJ860" s="2" t="str">
        <f t="shared" si="242"/>
        <v/>
      </c>
      <c r="AK860" s="2" t="e">
        <f t="shared" si="243"/>
        <v>#VALUE!</v>
      </c>
      <c r="AL860" s="2" t="str">
        <f t="shared" si="244"/>
        <v/>
      </c>
      <c r="AM860" s="2" t="str">
        <f t="shared" si="245"/>
        <v/>
      </c>
      <c r="AN860" s="2" t="str">
        <f t="shared" si="246"/>
        <v/>
      </c>
      <c r="AO860" s="2" t="str">
        <f t="shared" si="248"/>
        <v/>
      </c>
      <c r="AP860" s="2" t="str">
        <f t="shared" si="236"/>
        <v/>
      </c>
      <c r="AQ860" s="2" t="str">
        <f t="shared" si="247"/>
        <v/>
      </c>
      <c r="AT860" s="2" t="str">
        <f t="shared" si="249"/>
        <v/>
      </c>
      <c r="AU860" s="2" t="str">
        <f t="shared" si="237"/>
        <v/>
      </c>
      <c r="AV860" s="2" t="str">
        <f t="shared" si="238"/>
        <v/>
      </c>
      <c r="AW860" s="2" t="str">
        <f t="shared" si="239"/>
        <v/>
      </c>
      <c r="AX860" s="2" t="str">
        <f t="shared" si="250"/>
        <v/>
      </c>
    </row>
    <row r="861" spans="1:50" x14ac:dyDescent="0.25">
      <c r="A861" s="751">
        <v>853</v>
      </c>
      <c r="B861" s="753"/>
      <c r="C861" s="754"/>
      <c r="D861" s="754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AF861" s="2">
        <f t="shared" si="240"/>
        <v>0</v>
      </c>
      <c r="AG861" s="2" t="str">
        <f t="shared" si="234"/>
        <v/>
      </c>
      <c r="AH861" s="2" t="str">
        <f t="shared" si="235"/>
        <v/>
      </c>
      <c r="AI861" s="2" t="str">
        <f t="shared" si="241"/>
        <v/>
      </c>
      <c r="AJ861" s="2" t="str">
        <f t="shared" si="242"/>
        <v/>
      </c>
      <c r="AK861" s="2" t="e">
        <f t="shared" si="243"/>
        <v>#VALUE!</v>
      </c>
      <c r="AL861" s="2" t="str">
        <f t="shared" si="244"/>
        <v/>
      </c>
      <c r="AM861" s="2" t="str">
        <f t="shared" si="245"/>
        <v/>
      </c>
      <c r="AN861" s="2" t="str">
        <f t="shared" si="246"/>
        <v/>
      </c>
      <c r="AO861" s="2" t="str">
        <f t="shared" si="248"/>
        <v/>
      </c>
      <c r="AP861" s="2" t="str">
        <f t="shared" si="236"/>
        <v/>
      </c>
      <c r="AQ861" s="2" t="str">
        <f t="shared" si="247"/>
        <v/>
      </c>
      <c r="AT861" s="2" t="str">
        <f t="shared" si="249"/>
        <v/>
      </c>
      <c r="AU861" s="2" t="str">
        <f t="shared" si="237"/>
        <v/>
      </c>
      <c r="AV861" s="2" t="str">
        <f t="shared" si="238"/>
        <v/>
      </c>
      <c r="AW861" s="2" t="str">
        <f t="shared" si="239"/>
        <v/>
      </c>
      <c r="AX861" s="2" t="str">
        <f t="shared" si="250"/>
        <v/>
      </c>
    </row>
    <row r="862" spans="1:50" x14ac:dyDescent="0.25">
      <c r="A862" s="751">
        <v>854</v>
      </c>
      <c r="B862" s="753"/>
      <c r="C862" s="754"/>
      <c r="D862" s="754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AF862" s="2">
        <f t="shared" si="240"/>
        <v>0</v>
      </c>
      <c r="AG862" s="2" t="str">
        <f t="shared" si="234"/>
        <v/>
      </c>
      <c r="AH862" s="2" t="str">
        <f t="shared" si="235"/>
        <v/>
      </c>
      <c r="AI862" s="2" t="str">
        <f t="shared" si="241"/>
        <v/>
      </c>
      <c r="AJ862" s="2" t="str">
        <f t="shared" si="242"/>
        <v/>
      </c>
      <c r="AK862" s="2" t="e">
        <f t="shared" si="243"/>
        <v>#VALUE!</v>
      </c>
      <c r="AL862" s="2" t="str">
        <f t="shared" si="244"/>
        <v/>
      </c>
      <c r="AM862" s="2" t="str">
        <f t="shared" si="245"/>
        <v/>
      </c>
      <c r="AN862" s="2" t="str">
        <f t="shared" si="246"/>
        <v/>
      </c>
      <c r="AO862" s="2" t="str">
        <f t="shared" si="248"/>
        <v/>
      </c>
      <c r="AP862" s="2" t="str">
        <f t="shared" si="236"/>
        <v/>
      </c>
      <c r="AQ862" s="2" t="str">
        <f t="shared" si="247"/>
        <v/>
      </c>
      <c r="AT862" s="2" t="str">
        <f t="shared" si="249"/>
        <v/>
      </c>
      <c r="AU862" s="2" t="str">
        <f t="shared" si="237"/>
        <v/>
      </c>
      <c r="AV862" s="2" t="str">
        <f t="shared" si="238"/>
        <v/>
      </c>
      <c r="AW862" s="2" t="str">
        <f t="shared" si="239"/>
        <v/>
      </c>
      <c r="AX862" s="2" t="str">
        <f t="shared" si="250"/>
        <v/>
      </c>
    </row>
    <row r="863" spans="1:50" x14ac:dyDescent="0.25">
      <c r="A863" s="751">
        <v>855</v>
      </c>
      <c r="B863" s="753"/>
      <c r="C863" s="754"/>
      <c r="D863" s="754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AF863" s="2">
        <f t="shared" si="240"/>
        <v>0</v>
      </c>
      <c r="AG863" s="2" t="str">
        <f t="shared" si="234"/>
        <v/>
      </c>
      <c r="AH863" s="2" t="str">
        <f t="shared" si="235"/>
        <v/>
      </c>
      <c r="AI863" s="2" t="str">
        <f t="shared" si="241"/>
        <v/>
      </c>
      <c r="AJ863" s="2" t="str">
        <f t="shared" si="242"/>
        <v/>
      </c>
      <c r="AK863" s="2" t="e">
        <f t="shared" si="243"/>
        <v>#VALUE!</v>
      </c>
      <c r="AL863" s="2" t="str">
        <f t="shared" si="244"/>
        <v/>
      </c>
      <c r="AM863" s="2" t="str">
        <f t="shared" si="245"/>
        <v/>
      </c>
      <c r="AN863" s="2" t="str">
        <f t="shared" si="246"/>
        <v/>
      </c>
      <c r="AO863" s="2" t="str">
        <f t="shared" si="248"/>
        <v/>
      </c>
      <c r="AP863" s="2" t="str">
        <f t="shared" si="236"/>
        <v/>
      </c>
      <c r="AQ863" s="2" t="str">
        <f t="shared" si="247"/>
        <v/>
      </c>
      <c r="AT863" s="2" t="str">
        <f t="shared" si="249"/>
        <v/>
      </c>
      <c r="AU863" s="2" t="str">
        <f t="shared" si="237"/>
        <v/>
      </c>
      <c r="AV863" s="2" t="str">
        <f t="shared" si="238"/>
        <v/>
      </c>
      <c r="AW863" s="2" t="str">
        <f t="shared" si="239"/>
        <v/>
      </c>
      <c r="AX863" s="2" t="str">
        <f t="shared" si="250"/>
        <v/>
      </c>
    </row>
    <row r="864" spans="1:50" x14ac:dyDescent="0.25">
      <c r="A864" s="751">
        <v>856</v>
      </c>
      <c r="B864" s="753"/>
      <c r="C864" s="754"/>
      <c r="D864" s="754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AF864" s="2">
        <f t="shared" si="240"/>
        <v>0</v>
      </c>
      <c r="AG864" s="2" t="str">
        <f t="shared" si="234"/>
        <v/>
      </c>
      <c r="AH864" s="2" t="str">
        <f t="shared" si="235"/>
        <v/>
      </c>
      <c r="AI864" s="2" t="str">
        <f t="shared" si="241"/>
        <v/>
      </c>
      <c r="AJ864" s="2" t="str">
        <f t="shared" si="242"/>
        <v/>
      </c>
      <c r="AK864" s="2" t="e">
        <f t="shared" si="243"/>
        <v>#VALUE!</v>
      </c>
      <c r="AL864" s="2" t="str">
        <f t="shared" si="244"/>
        <v/>
      </c>
      <c r="AM864" s="2" t="str">
        <f t="shared" si="245"/>
        <v/>
      </c>
      <c r="AN864" s="2" t="str">
        <f t="shared" si="246"/>
        <v/>
      </c>
      <c r="AO864" s="2" t="str">
        <f t="shared" si="248"/>
        <v/>
      </c>
      <c r="AP864" s="2" t="str">
        <f t="shared" si="236"/>
        <v/>
      </c>
      <c r="AQ864" s="2" t="str">
        <f t="shared" si="247"/>
        <v/>
      </c>
      <c r="AT864" s="2" t="str">
        <f t="shared" si="249"/>
        <v/>
      </c>
      <c r="AU864" s="2" t="str">
        <f t="shared" si="237"/>
        <v/>
      </c>
      <c r="AV864" s="2" t="str">
        <f t="shared" si="238"/>
        <v/>
      </c>
      <c r="AW864" s="2" t="str">
        <f t="shared" si="239"/>
        <v/>
      </c>
      <c r="AX864" s="2" t="str">
        <f t="shared" si="250"/>
        <v/>
      </c>
    </row>
    <row r="865" spans="1:50" x14ac:dyDescent="0.25">
      <c r="A865" s="751">
        <v>857</v>
      </c>
      <c r="B865" s="753"/>
      <c r="C865" s="754"/>
      <c r="D865" s="754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AF865" s="2">
        <f t="shared" si="240"/>
        <v>0</v>
      </c>
      <c r="AG865" s="2" t="str">
        <f t="shared" si="234"/>
        <v/>
      </c>
      <c r="AH865" s="2" t="str">
        <f t="shared" si="235"/>
        <v/>
      </c>
      <c r="AI865" s="2" t="str">
        <f t="shared" si="241"/>
        <v/>
      </c>
      <c r="AJ865" s="2" t="str">
        <f t="shared" si="242"/>
        <v/>
      </c>
      <c r="AK865" s="2" t="e">
        <f t="shared" si="243"/>
        <v>#VALUE!</v>
      </c>
      <c r="AL865" s="2" t="str">
        <f t="shared" si="244"/>
        <v/>
      </c>
      <c r="AM865" s="2" t="str">
        <f t="shared" si="245"/>
        <v/>
      </c>
      <c r="AN865" s="2" t="str">
        <f t="shared" si="246"/>
        <v/>
      </c>
      <c r="AO865" s="2" t="str">
        <f t="shared" si="248"/>
        <v/>
      </c>
      <c r="AP865" s="2" t="str">
        <f t="shared" si="236"/>
        <v/>
      </c>
      <c r="AQ865" s="2" t="str">
        <f t="shared" si="247"/>
        <v/>
      </c>
      <c r="AT865" s="2" t="str">
        <f t="shared" si="249"/>
        <v/>
      </c>
      <c r="AU865" s="2" t="str">
        <f t="shared" si="237"/>
        <v/>
      </c>
      <c r="AV865" s="2" t="str">
        <f t="shared" si="238"/>
        <v/>
      </c>
      <c r="AW865" s="2" t="str">
        <f t="shared" si="239"/>
        <v/>
      </c>
      <c r="AX865" s="2" t="str">
        <f t="shared" si="250"/>
        <v/>
      </c>
    </row>
    <row r="866" spans="1:50" x14ac:dyDescent="0.25">
      <c r="A866" s="751">
        <v>858</v>
      </c>
      <c r="B866" s="753"/>
      <c r="C866" s="754"/>
      <c r="D866" s="754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AF866" s="2">
        <f t="shared" si="240"/>
        <v>0</v>
      </c>
      <c r="AG866" s="2" t="str">
        <f t="shared" si="234"/>
        <v/>
      </c>
      <c r="AH866" s="2" t="str">
        <f t="shared" si="235"/>
        <v/>
      </c>
      <c r="AI866" s="2" t="str">
        <f t="shared" si="241"/>
        <v/>
      </c>
      <c r="AJ866" s="2" t="str">
        <f t="shared" si="242"/>
        <v/>
      </c>
      <c r="AK866" s="2" t="e">
        <f t="shared" si="243"/>
        <v>#VALUE!</v>
      </c>
      <c r="AL866" s="2" t="str">
        <f t="shared" si="244"/>
        <v/>
      </c>
      <c r="AM866" s="2" t="str">
        <f t="shared" si="245"/>
        <v/>
      </c>
      <c r="AN866" s="2" t="str">
        <f t="shared" si="246"/>
        <v/>
      </c>
      <c r="AO866" s="2" t="str">
        <f t="shared" si="248"/>
        <v/>
      </c>
      <c r="AP866" s="2" t="str">
        <f t="shared" si="236"/>
        <v/>
      </c>
      <c r="AQ866" s="2" t="str">
        <f t="shared" si="247"/>
        <v/>
      </c>
      <c r="AT866" s="2" t="str">
        <f t="shared" si="249"/>
        <v/>
      </c>
      <c r="AU866" s="2" t="str">
        <f t="shared" si="237"/>
        <v/>
      </c>
      <c r="AV866" s="2" t="str">
        <f t="shared" si="238"/>
        <v/>
      </c>
      <c r="AW866" s="2" t="str">
        <f t="shared" si="239"/>
        <v/>
      </c>
      <c r="AX866" s="2" t="str">
        <f t="shared" si="250"/>
        <v/>
      </c>
    </row>
    <row r="867" spans="1:50" x14ac:dyDescent="0.25">
      <c r="A867" s="751">
        <v>859</v>
      </c>
      <c r="B867" s="753"/>
      <c r="C867" s="754"/>
      <c r="D867" s="754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AF867" s="2">
        <f t="shared" si="240"/>
        <v>0</v>
      </c>
      <c r="AG867" s="2" t="str">
        <f t="shared" si="234"/>
        <v/>
      </c>
      <c r="AH867" s="2" t="str">
        <f t="shared" si="235"/>
        <v/>
      </c>
      <c r="AI867" s="2" t="str">
        <f t="shared" si="241"/>
        <v/>
      </c>
      <c r="AJ867" s="2" t="str">
        <f t="shared" si="242"/>
        <v/>
      </c>
      <c r="AK867" s="2" t="e">
        <f t="shared" si="243"/>
        <v>#VALUE!</v>
      </c>
      <c r="AL867" s="2" t="str">
        <f t="shared" si="244"/>
        <v/>
      </c>
      <c r="AM867" s="2" t="str">
        <f t="shared" si="245"/>
        <v/>
      </c>
      <c r="AN867" s="2" t="str">
        <f t="shared" si="246"/>
        <v/>
      </c>
      <c r="AO867" s="2" t="str">
        <f t="shared" si="248"/>
        <v/>
      </c>
      <c r="AP867" s="2" t="str">
        <f t="shared" si="236"/>
        <v/>
      </c>
      <c r="AQ867" s="2" t="str">
        <f t="shared" si="247"/>
        <v/>
      </c>
      <c r="AT867" s="2" t="str">
        <f t="shared" si="249"/>
        <v/>
      </c>
      <c r="AU867" s="2" t="str">
        <f t="shared" si="237"/>
        <v/>
      </c>
      <c r="AV867" s="2" t="str">
        <f t="shared" si="238"/>
        <v/>
      </c>
      <c r="AW867" s="2" t="str">
        <f t="shared" si="239"/>
        <v/>
      </c>
      <c r="AX867" s="2" t="str">
        <f t="shared" si="250"/>
        <v/>
      </c>
    </row>
    <row r="868" spans="1:50" x14ac:dyDescent="0.25">
      <c r="A868" s="751">
        <v>860</v>
      </c>
      <c r="B868" s="753"/>
      <c r="C868" s="754"/>
      <c r="D868" s="754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AF868" s="2">
        <f t="shared" si="240"/>
        <v>0</v>
      </c>
      <c r="AG868" s="2" t="str">
        <f t="shared" si="234"/>
        <v/>
      </c>
      <c r="AH868" s="2" t="str">
        <f t="shared" si="235"/>
        <v/>
      </c>
      <c r="AI868" s="2" t="str">
        <f t="shared" si="241"/>
        <v/>
      </c>
      <c r="AJ868" s="2" t="str">
        <f t="shared" si="242"/>
        <v/>
      </c>
      <c r="AK868" s="2" t="e">
        <f t="shared" si="243"/>
        <v>#VALUE!</v>
      </c>
      <c r="AL868" s="2" t="str">
        <f t="shared" si="244"/>
        <v/>
      </c>
      <c r="AM868" s="2" t="str">
        <f t="shared" si="245"/>
        <v/>
      </c>
      <c r="AN868" s="2" t="str">
        <f t="shared" si="246"/>
        <v/>
      </c>
      <c r="AO868" s="2" t="str">
        <f t="shared" si="248"/>
        <v/>
      </c>
      <c r="AP868" s="2" t="str">
        <f t="shared" si="236"/>
        <v/>
      </c>
      <c r="AQ868" s="2" t="str">
        <f t="shared" si="247"/>
        <v/>
      </c>
      <c r="AT868" s="2" t="str">
        <f t="shared" si="249"/>
        <v/>
      </c>
      <c r="AU868" s="2" t="str">
        <f t="shared" si="237"/>
        <v/>
      </c>
      <c r="AV868" s="2" t="str">
        <f t="shared" si="238"/>
        <v/>
      </c>
      <c r="AW868" s="2" t="str">
        <f t="shared" si="239"/>
        <v/>
      </c>
      <c r="AX868" s="2" t="str">
        <f t="shared" si="250"/>
        <v/>
      </c>
    </row>
    <row r="869" spans="1:50" x14ac:dyDescent="0.25">
      <c r="A869" s="751">
        <v>861</v>
      </c>
      <c r="B869" s="753"/>
      <c r="C869" s="754"/>
      <c r="D869" s="754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AF869" s="2">
        <f t="shared" si="240"/>
        <v>0</v>
      </c>
      <c r="AG869" s="2" t="str">
        <f t="shared" si="234"/>
        <v/>
      </c>
      <c r="AH869" s="2" t="str">
        <f t="shared" si="235"/>
        <v/>
      </c>
      <c r="AI869" s="2" t="str">
        <f t="shared" si="241"/>
        <v/>
      </c>
      <c r="AJ869" s="2" t="str">
        <f t="shared" si="242"/>
        <v/>
      </c>
      <c r="AK869" s="2" t="e">
        <f t="shared" si="243"/>
        <v>#VALUE!</v>
      </c>
      <c r="AL869" s="2" t="str">
        <f t="shared" si="244"/>
        <v/>
      </c>
      <c r="AM869" s="2" t="str">
        <f t="shared" si="245"/>
        <v/>
      </c>
      <c r="AN869" s="2" t="str">
        <f t="shared" si="246"/>
        <v/>
      </c>
      <c r="AO869" s="2" t="str">
        <f t="shared" si="248"/>
        <v/>
      </c>
      <c r="AP869" s="2" t="str">
        <f t="shared" si="236"/>
        <v/>
      </c>
      <c r="AQ869" s="2" t="str">
        <f t="shared" si="247"/>
        <v/>
      </c>
      <c r="AT869" s="2" t="str">
        <f t="shared" si="249"/>
        <v/>
      </c>
      <c r="AU869" s="2" t="str">
        <f t="shared" si="237"/>
        <v/>
      </c>
      <c r="AV869" s="2" t="str">
        <f t="shared" si="238"/>
        <v/>
      </c>
      <c r="AW869" s="2" t="str">
        <f t="shared" si="239"/>
        <v/>
      </c>
      <c r="AX869" s="2" t="str">
        <f t="shared" si="250"/>
        <v/>
      </c>
    </row>
    <row r="870" spans="1:50" x14ac:dyDescent="0.25">
      <c r="A870" s="751">
        <v>862</v>
      </c>
      <c r="B870" s="753"/>
      <c r="C870" s="754"/>
      <c r="D870" s="754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AF870" s="2">
        <f t="shared" si="240"/>
        <v>0</v>
      </c>
      <c r="AG870" s="2" t="str">
        <f t="shared" si="234"/>
        <v/>
      </c>
      <c r="AH870" s="2" t="str">
        <f t="shared" si="235"/>
        <v/>
      </c>
      <c r="AI870" s="2" t="str">
        <f t="shared" si="241"/>
        <v/>
      </c>
      <c r="AJ870" s="2" t="str">
        <f t="shared" si="242"/>
        <v/>
      </c>
      <c r="AK870" s="2" t="e">
        <f t="shared" si="243"/>
        <v>#VALUE!</v>
      </c>
      <c r="AL870" s="2" t="str">
        <f t="shared" si="244"/>
        <v/>
      </c>
      <c r="AM870" s="2" t="str">
        <f t="shared" si="245"/>
        <v/>
      </c>
      <c r="AN870" s="2" t="str">
        <f t="shared" si="246"/>
        <v/>
      </c>
      <c r="AO870" s="2" t="str">
        <f t="shared" si="248"/>
        <v/>
      </c>
      <c r="AP870" s="2" t="str">
        <f t="shared" si="236"/>
        <v/>
      </c>
      <c r="AQ870" s="2" t="str">
        <f t="shared" si="247"/>
        <v/>
      </c>
      <c r="AT870" s="2" t="str">
        <f t="shared" si="249"/>
        <v/>
      </c>
      <c r="AU870" s="2" t="str">
        <f t="shared" si="237"/>
        <v/>
      </c>
      <c r="AV870" s="2" t="str">
        <f t="shared" si="238"/>
        <v/>
      </c>
      <c r="AW870" s="2" t="str">
        <f t="shared" si="239"/>
        <v/>
      </c>
      <c r="AX870" s="2" t="str">
        <f t="shared" si="250"/>
        <v/>
      </c>
    </row>
    <row r="871" spans="1:50" x14ac:dyDescent="0.25">
      <c r="A871" s="751">
        <v>863</v>
      </c>
      <c r="B871" s="753"/>
      <c r="C871" s="754"/>
      <c r="D871" s="754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AF871" s="2">
        <f t="shared" si="240"/>
        <v>0</v>
      </c>
      <c r="AG871" s="2" t="str">
        <f t="shared" si="234"/>
        <v/>
      </c>
      <c r="AH871" s="2" t="str">
        <f t="shared" si="235"/>
        <v/>
      </c>
      <c r="AI871" s="2" t="str">
        <f t="shared" si="241"/>
        <v/>
      </c>
      <c r="AJ871" s="2" t="str">
        <f t="shared" si="242"/>
        <v/>
      </c>
      <c r="AK871" s="2" t="e">
        <f t="shared" si="243"/>
        <v>#VALUE!</v>
      </c>
      <c r="AL871" s="2" t="str">
        <f t="shared" si="244"/>
        <v/>
      </c>
      <c r="AM871" s="2" t="str">
        <f t="shared" si="245"/>
        <v/>
      </c>
      <c r="AN871" s="2" t="str">
        <f t="shared" si="246"/>
        <v/>
      </c>
      <c r="AO871" s="2" t="str">
        <f t="shared" si="248"/>
        <v/>
      </c>
      <c r="AP871" s="2" t="str">
        <f t="shared" si="236"/>
        <v/>
      </c>
      <c r="AQ871" s="2" t="str">
        <f t="shared" si="247"/>
        <v/>
      </c>
      <c r="AT871" s="2" t="str">
        <f t="shared" si="249"/>
        <v/>
      </c>
      <c r="AU871" s="2" t="str">
        <f t="shared" si="237"/>
        <v/>
      </c>
      <c r="AV871" s="2" t="str">
        <f t="shared" si="238"/>
        <v/>
      </c>
      <c r="AW871" s="2" t="str">
        <f t="shared" si="239"/>
        <v/>
      </c>
      <c r="AX871" s="2" t="str">
        <f t="shared" si="250"/>
        <v/>
      </c>
    </row>
    <row r="872" spans="1:50" x14ac:dyDescent="0.25">
      <c r="A872" s="751">
        <v>864</v>
      </c>
      <c r="B872" s="753"/>
      <c r="C872" s="754"/>
      <c r="D872" s="754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AF872" s="2">
        <f t="shared" si="240"/>
        <v>0</v>
      </c>
      <c r="AG872" s="2" t="str">
        <f t="shared" si="234"/>
        <v/>
      </c>
      <c r="AH872" s="2" t="str">
        <f t="shared" si="235"/>
        <v/>
      </c>
      <c r="AI872" s="2" t="str">
        <f t="shared" si="241"/>
        <v/>
      </c>
      <c r="AJ872" s="2" t="str">
        <f t="shared" si="242"/>
        <v/>
      </c>
      <c r="AK872" s="2" t="e">
        <f t="shared" si="243"/>
        <v>#VALUE!</v>
      </c>
      <c r="AL872" s="2" t="str">
        <f t="shared" si="244"/>
        <v/>
      </c>
      <c r="AM872" s="2" t="str">
        <f t="shared" si="245"/>
        <v/>
      </c>
      <c r="AN872" s="2" t="str">
        <f t="shared" si="246"/>
        <v/>
      </c>
      <c r="AO872" s="2" t="str">
        <f t="shared" si="248"/>
        <v/>
      </c>
      <c r="AP872" s="2" t="str">
        <f t="shared" si="236"/>
        <v/>
      </c>
      <c r="AQ872" s="2" t="str">
        <f t="shared" si="247"/>
        <v/>
      </c>
      <c r="AT872" s="2" t="str">
        <f t="shared" si="249"/>
        <v/>
      </c>
      <c r="AU872" s="2" t="str">
        <f t="shared" si="237"/>
        <v/>
      </c>
      <c r="AV872" s="2" t="str">
        <f t="shared" si="238"/>
        <v/>
      </c>
      <c r="AW872" s="2" t="str">
        <f t="shared" si="239"/>
        <v/>
      </c>
      <c r="AX872" s="2" t="str">
        <f t="shared" si="250"/>
        <v/>
      </c>
    </row>
    <row r="873" spans="1:50" x14ac:dyDescent="0.25">
      <c r="A873" s="751">
        <v>865</v>
      </c>
      <c r="B873" s="753"/>
      <c r="C873" s="754"/>
      <c r="D873" s="754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AF873" s="2">
        <f t="shared" si="240"/>
        <v>0</v>
      </c>
      <c r="AG873" s="2" t="str">
        <f t="shared" si="234"/>
        <v/>
      </c>
      <c r="AH873" s="2" t="str">
        <f t="shared" si="235"/>
        <v/>
      </c>
      <c r="AI873" s="2" t="str">
        <f t="shared" si="241"/>
        <v/>
      </c>
      <c r="AJ873" s="2" t="str">
        <f t="shared" si="242"/>
        <v/>
      </c>
      <c r="AK873" s="2" t="e">
        <f t="shared" si="243"/>
        <v>#VALUE!</v>
      </c>
      <c r="AL873" s="2" t="str">
        <f t="shared" si="244"/>
        <v/>
      </c>
      <c r="AM873" s="2" t="str">
        <f t="shared" si="245"/>
        <v/>
      </c>
      <c r="AN873" s="2" t="str">
        <f t="shared" si="246"/>
        <v/>
      </c>
      <c r="AO873" s="2" t="str">
        <f t="shared" si="248"/>
        <v/>
      </c>
      <c r="AP873" s="2" t="str">
        <f t="shared" si="236"/>
        <v/>
      </c>
      <c r="AQ873" s="2" t="str">
        <f t="shared" si="247"/>
        <v/>
      </c>
      <c r="AT873" s="2" t="str">
        <f t="shared" si="249"/>
        <v/>
      </c>
      <c r="AU873" s="2" t="str">
        <f t="shared" si="237"/>
        <v/>
      </c>
      <c r="AV873" s="2" t="str">
        <f t="shared" si="238"/>
        <v/>
      </c>
      <c r="AW873" s="2" t="str">
        <f t="shared" si="239"/>
        <v/>
      </c>
      <c r="AX873" s="2" t="str">
        <f t="shared" si="250"/>
        <v/>
      </c>
    </row>
    <row r="874" spans="1:50" x14ac:dyDescent="0.25">
      <c r="A874" s="751">
        <v>866</v>
      </c>
      <c r="B874" s="753"/>
      <c r="C874" s="754"/>
      <c r="D874" s="754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AF874" s="2">
        <f t="shared" si="240"/>
        <v>0</v>
      </c>
      <c r="AG874" s="2" t="str">
        <f t="shared" si="234"/>
        <v/>
      </c>
      <c r="AH874" s="2" t="str">
        <f t="shared" si="235"/>
        <v/>
      </c>
      <c r="AI874" s="2" t="str">
        <f t="shared" si="241"/>
        <v/>
      </c>
      <c r="AJ874" s="2" t="str">
        <f t="shared" si="242"/>
        <v/>
      </c>
      <c r="AK874" s="2" t="e">
        <f t="shared" si="243"/>
        <v>#VALUE!</v>
      </c>
      <c r="AL874" s="2" t="str">
        <f t="shared" si="244"/>
        <v/>
      </c>
      <c r="AM874" s="2" t="str">
        <f t="shared" si="245"/>
        <v/>
      </c>
      <c r="AN874" s="2" t="str">
        <f t="shared" si="246"/>
        <v/>
      </c>
      <c r="AO874" s="2" t="str">
        <f t="shared" si="248"/>
        <v/>
      </c>
      <c r="AP874" s="2" t="str">
        <f t="shared" si="236"/>
        <v/>
      </c>
      <c r="AQ874" s="2" t="str">
        <f t="shared" si="247"/>
        <v/>
      </c>
      <c r="AT874" s="2" t="str">
        <f t="shared" si="249"/>
        <v/>
      </c>
      <c r="AU874" s="2" t="str">
        <f t="shared" si="237"/>
        <v/>
      </c>
      <c r="AV874" s="2" t="str">
        <f t="shared" si="238"/>
        <v/>
      </c>
      <c r="AW874" s="2" t="str">
        <f t="shared" si="239"/>
        <v/>
      </c>
      <c r="AX874" s="2" t="str">
        <f t="shared" si="250"/>
        <v/>
      </c>
    </row>
    <row r="875" spans="1:50" x14ac:dyDescent="0.25">
      <c r="A875" s="751">
        <v>867</v>
      </c>
      <c r="B875" s="753"/>
      <c r="C875" s="754"/>
      <c r="D875" s="754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AF875" s="2">
        <f t="shared" si="240"/>
        <v>0</v>
      </c>
      <c r="AG875" s="2" t="str">
        <f t="shared" si="234"/>
        <v/>
      </c>
      <c r="AH875" s="2" t="str">
        <f t="shared" si="235"/>
        <v/>
      </c>
      <c r="AI875" s="2" t="str">
        <f t="shared" si="241"/>
        <v/>
      </c>
      <c r="AJ875" s="2" t="str">
        <f t="shared" si="242"/>
        <v/>
      </c>
      <c r="AK875" s="2" t="e">
        <f t="shared" si="243"/>
        <v>#VALUE!</v>
      </c>
      <c r="AL875" s="2" t="str">
        <f t="shared" si="244"/>
        <v/>
      </c>
      <c r="AM875" s="2" t="str">
        <f t="shared" si="245"/>
        <v/>
      </c>
      <c r="AN875" s="2" t="str">
        <f t="shared" si="246"/>
        <v/>
      </c>
      <c r="AO875" s="2" t="str">
        <f t="shared" si="248"/>
        <v/>
      </c>
      <c r="AP875" s="2" t="str">
        <f t="shared" si="236"/>
        <v/>
      </c>
      <c r="AQ875" s="2" t="str">
        <f t="shared" si="247"/>
        <v/>
      </c>
      <c r="AT875" s="2" t="str">
        <f t="shared" si="249"/>
        <v/>
      </c>
      <c r="AU875" s="2" t="str">
        <f t="shared" si="237"/>
        <v/>
      </c>
      <c r="AV875" s="2" t="str">
        <f t="shared" si="238"/>
        <v/>
      </c>
      <c r="AW875" s="2" t="str">
        <f t="shared" si="239"/>
        <v/>
      </c>
      <c r="AX875" s="2" t="str">
        <f t="shared" si="250"/>
        <v/>
      </c>
    </row>
    <row r="876" spans="1:50" x14ac:dyDescent="0.25">
      <c r="A876" s="751">
        <v>868</v>
      </c>
      <c r="B876" s="753"/>
      <c r="C876" s="754"/>
      <c r="D876" s="754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AF876" s="2">
        <f t="shared" si="240"/>
        <v>0</v>
      </c>
      <c r="AG876" s="2" t="str">
        <f t="shared" si="234"/>
        <v/>
      </c>
      <c r="AH876" s="2" t="str">
        <f t="shared" si="235"/>
        <v/>
      </c>
      <c r="AI876" s="2" t="str">
        <f t="shared" si="241"/>
        <v/>
      </c>
      <c r="AJ876" s="2" t="str">
        <f t="shared" si="242"/>
        <v/>
      </c>
      <c r="AK876" s="2" t="e">
        <f t="shared" si="243"/>
        <v>#VALUE!</v>
      </c>
      <c r="AL876" s="2" t="str">
        <f t="shared" si="244"/>
        <v/>
      </c>
      <c r="AM876" s="2" t="str">
        <f t="shared" si="245"/>
        <v/>
      </c>
      <c r="AN876" s="2" t="str">
        <f t="shared" si="246"/>
        <v/>
      </c>
      <c r="AO876" s="2" t="str">
        <f t="shared" si="248"/>
        <v/>
      </c>
      <c r="AP876" s="2" t="str">
        <f t="shared" si="236"/>
        <v/>
      </c>
      <c r="AQ876" s="2" t="str">
        <f t="shared" si="247"/>
        <v/>
      </c>
      <c r="AT876" s="2" t="str">
        <f t="shared" si="249"/>
        <v/>
      </c>
      <c r="AU876" s="2" t="str">
        <f t="shared" si="237"/>
        <v/>
      </c>
      <c r="AV876" s="2" t="str">
        <f t="shared" si="238"/>
        <v/>
      </c>
      <c r="AW876" s="2" t="str">
        <f t="shared" si="239"/>
        <v/>
      </c>
      <c r="AX876" s="2" t="str">
        <f t="shared" si="250"/>
        <v/>
      </c>
    </row>
    <row r="877" spans="1:50" x14ac:dyDescent="0.25">
      <c r="A877" s="751">
        <v>869</v>
      </c>
      <c r="B877" s="753"/>
      <c r="C877" s="754"/>
      <c r="D877" s="754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AF877" s="2">
        <f t="shared" si="240"/>
        <v>0</v>
      </c>
      <c r="AG877" s="2" t="str">
        <f t="shared" si="234"/>
        <v/>
      </c>
      <c r="AH877" s="2" t="str">
        <f t="shared" si="235"/>
        <v/>
      </c>
      <c r="AI877" s="2" t="str">
        <f t="shared" si="241"/>
        <v/>
      </c>
      <c r="AJ877" s="2" t="str">
        <f t="shared" si="242"/>
        <v/>
      </c>
      <c r="AK877" s="2" t="e">
        <f t="shared" si="243"/>
        <v>#VALUE!</v>
      </c>
      <c r="AL877" s="2" t="str">
        <f t="shared" si="244"/>
        <v/>
      </c>
      <c r="AM877" s="2" t="str">
        <f t="shared" si="245"/>
        <v/>
      </c>
      <c r="AN877" s="2" t="str">
        <f t="shared" si="246"/>
        <v/>
      </c>
      <c r="AO877" s="2" t="str">
        <f t="shared" si="248"/>
        <v/>
      </c>
      <c r="AP877" s="2" t="str">
        <f t="shared" si="236"/>
        <v/>
      </c>
      <c r="AQ877" s="2" t="str">
        <f t="shared" si="247"/>
        <v/>
      </c>
      <c r="AT877" s="2" t="str">
        <f t="shared" si="249"/>
        <v/>
      </c>
      <c r="AU877" s="2" t="str">
        <f t="shared" si="237"/>
        <v/>
      </c>
      <c r="AV877" s="2" t="str">
        <f t="shared" si="238"/>
        <v/>
      </c>
      <c r="AW877" s="2" t="str">
        <f t="shared" si="239"/>
        <v/>
      </c>
      <c r="AX877" s="2" t="str">
        <f t="shared" si="250"/>
        <v/>
      </c>
    </row>
    <row r="878" spans="1:50" x14ac:dyDescent="0.25">
      <c r="A878" s="751">
        <v>870</v>
      </c>
      <c r="B878" s="753"/>
      <c r="C878" s="754"/>
      <c r="D878" s="754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AF878" s="2">
        <f t="shared" si="240"/>
        <v>0</v>
      </c>
      <c r="AG878" s="2" t="str">
        <f t="shared" si="234"/>
        <v/>
      </c>
      <c r="AH878" s="2" t="str">
        <f t="shared" si="235"/>
        <v/>
      </c>
      <c r="AI878" s="2" t="str">
        <f t="shared" si="241"/>
        <v/>
      </c>
      <c r="AJ878" s="2" t="str">
        <f t="shared" si="242"/>
        <v/>
      </c>
      <c r="AK878" s="2" t="e">
        <f t="shared" si="243"/>
        <v>#VALUE!</v>
      </c>
      <c r="AL878" s="2" t="str">
        <f t="shared" si="244"/>
        <v/>
      </c>
      <c r="AM878" s="2" t="str">
        <f t="shared" si="245"/>
        <v/>
      </c>
      <c r="AN878" s="2" t="str">
        <f t="shared" si="246"/>
        <v/>
      </c>
      <c r="AO878" s="2" t="str">
        <f t="shared" si="248"/>
        <v/>
      </c>
      <c r="AP878" s="2" t="str">
        <f t="shared" si="236"/>
        <v/>
      </c>
      <c r="AQ878" s="2" t="str">
        <f t="shared" si="247"/>
        <v/>
      </c>
      <c r="AT878" s="2" t="str">
        <f t="shared" si="249"/>
        <v/>
      </c>
      <c r="AU878" s="2" t="str">
        <f t="shared" si="237"/>
        <v/>
      </c>
      <c r="AV878" s="2" t="str">
        <f t="shared" si="238"/>
        <v/>
      </c>
      <c r="AW878" s="2" t="str">
        <f t="shared" si="239"/>
        <v/>
      </c>
      <c r="AX878" s="2" t="str">
        <f t="shared" si="250"/>
        <v/>
      </c>
    </row>
    <row r="879" spans="1:50" x14ac:dyDescent="0.25">
      <c r="A879" s="751">
        <v>871</v>
      </c>
      <c r="B879" s="753"/>
      <c r="C879" s="754"/>
      <c r="D879" s="754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AF879" s="2">
        <f t="shared" si="240"/>
        <v>0</v>
      </c>
      <c r="AG879" s="2" t="str">
        <f t="shared" si="234"/>
        <v/>
      </c>
      <c r="AH879" s="2" t="str">
        <f t="shared" si="235"/>
        <v/>
      </c>
      <c r="AI879" s="2" t="str">
        <f t="shared" si="241"/>
        <v/>
      </c>
      <c r="AJ879" s="2" t="str">
        <f t="shared" si="242"/>
        <v/>
      </c>
      <c r="AK879" s="2" t="e">
        <f t="shared" si="243"/>
        <v>#VALUE!</v>
      </c>
      <c r="AL879" s="2" t="str">
        <f t="shared" si="244"/>
        <v/>
      </c>
      <c r="AM879" s="2" t="str">
        <f t="shared" si="245"/>
        <v/>
      </c>
      <c r="AN879" s="2" t="str">
        <f t="shared" si="246"/>
        <v/>
      </c>
      <c r="AO879" s="2" t="str">
        <f t="shared" si="248"/>
        <v/>
      </c>
      <c r="AP879" s="2" t="str">
        <f t="shared" si="236"/>
        <v/>
      </c>
      <c r="AQ879" s="2" t="str">
        <f t="shared" si="247"/>
        <v/>
      </c>
      <c r="AT879" s="2" t="str">
        <f t="shared" si="249"/>
        <v/>
      </c>
      <c r="AU879" s="2" t="str">
        <f t="shared" si="237"/>
        <v/>
      </c>
      <c r="AV879" s="2" t="str">
        <f t="shared" si="238"/>
        <v/>
      </c>
      <c r="AW879" s="2" t="str">
        <f t="shared" si="239"/>
        <v/>
      </c>
      <c r="AX879" s="2" t="str">
        <f t="shared" si="250"/>
        <v/>
      </c>
    </row>
    <row r="880" spans="1:50" x14ac:dyDescent="0.25">
      <c r="A880" s="751">
        <v>872</v>
      </c>
      <c r="B880" s="753"/>
      <c r="C880" s="754"/>
      <c r="D880" s="754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AF880" s="2">
        <f t="shared" si="240"/>
        <v>0</v>
      </c>
      <c r="AG880" s="2" t="str">
        <f t="shared" si="234"/>
        <v/>
      </c>
      <c r="AH880" s="2" t="str">
        <f t="shared" si="235"/>
        <v/>
      </c>
      <c r="AI880" s="2" t="str">
        <f t="shared" si="241"/>
        <v/>
      </c>
      <c r="AJ880" s="2" t="str">
        <f t="shared" si="242"/>
        <v/>
      </c>
      <c r="AK880" s="2" t="e">
        <f t="shared" si="243"/>
        <v>#VALUE!</v>
      </c>
      <c r="AL880" s="2" t="str">
        <f t="shared" si="244"/>
        <v/>
      </c>
      <c r="AM880" s="2" t="str">
        <f t="shared" si="245"/>
        <v/>
      </c>
      <c r="AN880" s="2" t="str">
        <f t="shared" si="246"/>
        <v/>
      </c>
      <c r="AO880" s="2" t="str">
        <f t="shared" si="248"/>
        <v/>
      </c>
      <c r="AP880" s="2" t="str">
        <f t="shared" si="236"/>
        <v/>
      </c>
      <c r="AQ880" s="2" t="str">
        <f t="shared" si="247"/>
        <v/>
      </c>
      <c r="AT880" s="2" t="str">
        <f t="shared" si="249"/>
        <v/>
      </c>
      <c r="AU880" s="2" t="str">
        <f t="shared" si="237"/>
        <v/>
      </c>
      <c r="AV880" s="2" t="str">
        <f t="shared" si="238"/>
        <v/>
      </c>
      <c r="AW880" s="2" t="str">
        <f t="shared" si="239"/>
        <v/>
      </c>
      <c r="AX880" s="2" t="str">
        <f t="shared" si="250"/>
        <v/>
      </c>
    </row>
    <row r="881" spans="1:50" x14ac:dyDescent="0.25">
      <c r="A881" s="751">
        <v>873</v>
      </c>
      <c r="B881" s="753"/>
      <c r="C881" s="754"/>
      <c r="D881" s="754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AF881" s="2">
        <f t="shared" si="240"/>
        <v>0</v>
      </c>
      <c r="AG881" s="2" t="str">
        <f t="shared" si="234"/>
        <v/>
      </c>
      <c r="AH881" s="2" t="str">
        <f t="shared" si="235"/>
        <v/>
      </c>
      <c r="AI881" s="2" t="str">
        <f t="shared" si="241"/>
        <v/>
      </c>
      <c r="AJ881" s="2" t="str">
        <f t="shared" si="242"/>
        <v/>
      </c>
      <c r="AK881" s="2" t="e">
        <f t="shared" si="243"/>
        <v>#VALUE!</v>
      </c>
      <c r="AL881" s="2" t="str">
        <f t="shared" si="244"/>
        <v/>
      </c>
      <c r="AM881" s="2" t="str">
        <f t="shared" si="245"/>
        <v/>
      </c>
      <c r="AN881" s="2" t="str">
        <f t="shared" si="246"/>
        <v/>
      </c>
      <c r="AO881" s="2" t="str">
        <f t="shared" si="248"/>
        <v/>
      </c>
      <c r="AP881" s="2" t="str">
        <f t="shared" si="236"/>
        <v/>
      </c>
      <c r="AQ881" s="2" t="str">
        <f t="shared" si="247"/>
        <v/>
      </c>
      <c r="AT881" s="2" t="str">
        <f t="shared" si="249"/>
        <v/>
      </c>
      <c r="AU881" s="2" t="str">
        <f t="shared" si="237"/>
        <v/>
      </c>
      <c r="AV881" s="2" t="str">
        <f t="shared" si="238"/>
        <v/>
      </c>
      <c r="AW881" s="2" t="str">
        <f t="shared" si="239"/>
        <v/>
      </c>
      <c r="AX881" s="2" t="str">
        <f t="shared" si="250"/>
        <v/>
      </c>
    </row>
    <row r="882" spans="1:50" x14ac:dyDescent="0.25">
      <c r="A882" s="751">
        <v>874</v>
      </c>
      <c r="B882" s="753"/>
      <c r="C882" s="754"/>
      <c r="D882" s="754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AF882" s="2">
        <f t="shared" si="240"/>
        <v>0</v>
      </c>
      <c r="AG882" s="2" t="str">
        <f t="shared" si="234"/>
        <v/>
      </c>
      <c r="AH882" s="2" t="str">
        <f t="shared" si="235"/>
        <v/>
      </c>
      <c r="AI882" s="2" t="str">
        <f t="shared" si="241"/>
        <v/>
      </c>
      <c r="AJ882" s="2" t="str">
        <f t="shared" si="242"/>
        <v/>
      </c>
      <c r="AK882" s="2" t="e">
        <f t="shared" si="243"/>
        <v>#VALUE!</v>
      </c>
      <c r="AL882" s="2" t="str">
        <f t="shared" si="244"/>
        <v/>
      </c>
      <c r="AM882" s="2" t="str">
        <f t="shared" si="245"/>
        <v/>
      </c>
      <c r="AN882" s="2" t="str">
        <f t="shared" si="246"/>
        <v/>
      </c>
      <c r="AO882" s="2" t="str">
        <f t="shared" si="248"/>
        <v/>
      </c>
      <c r="AP882" s="2" t="str">
        <f t="shared" si="236"/>
        <v/>
      </c>
      <c r="AQ882" s="2" t="str">
        <f t="shared" si="247"/>
        <v/>
      </c>
      <c r="AT882" s="2" t="str">
        <f t="shared" si="249"/>
        <v/>
      </c>
      <c r="AU882" s="2" t="str">
        <f t="shared" si="237"/>
        <v/>
      </c>
      <c r="AV882" s="2" t="str">
        <f t="shared" si="238"/>
        <v/>
      </c>
      <c r="AW882" s="2" t="str">
        <f t="shared" si="239"/>
        <v/>
      </c>
      <c r="AX882" s="2" t="str">
        <f t="shared" si="250"/>
        <v/>
      </c>
    </row>
    <row r="883" spans="1:50" x14ac:dyDescent="0.25">
      <c r="A883" s="751">
        <v>875</v>
      </c>
      <c r="B883" s="753"/>
      <c r="C883" s="754"/>
      <c r="D883" s="754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AF883" s="2">
        <f t="shared" si="240"/>
        <v>0</v>
      </c>
      <c r="AG883" s="2" t="str">
        <f t="shared" si="234"/>
        <v/>
      </c>
      <c r="AH883" s="2" t="str">
        <f t="shared" si="235"/>
        <v/>
      </c>
      <c r="AI883" s="2" t="str">
        <f t="shared" si="241"/>
        <v/>
      </c>
      <c r="AJ883" s="2" t="str">
        <f t="shared" si="242"/>
        <v/>
      </c>
      <c r="AK883" s="2" t="e">
        <f t="shared" si="243"/>
        <v>#VALUE!</v>
      </c>
      <c r="AL883" s="2" t="str">
        <f t="shared" si="244"/>
        <v/>
      </c>
      <c r="AM883" s="2" t="str">
        <f t="shared" si="245"/>
        <v/>
      </c>
      <c r="AN883" s="2" t="str">
        <f t="shared" si="246"/>
        <v/>
      </c>
      <c r="AO883" s="2" t="str">
        <f t="shared" si="248"/>
        <v/>
      </c>
      <c r="AP883" s="2" t="str">
        <f t="shared" si="236"/>
        <v/>
      </c>
      <c r="AQ883" s="2" t="str">
        <f t="shared" si="247"/>
        <v/>
      </c>
      <c r="AT883" s="2" t="str">
        <f t="shared" si="249"/>
        <v/>
      </c>
      <c r="AU883" s="2" t="str">
        <f t="shared" si="237"/>
        <v/>
      </c>
      <c r="AV883" s="2" t="str">
        <f t="shared" si="238"/>
        <v/>
      </c>
      <c r="AW883" s="2" t="str">
        <f t="shared" si="239"/>
        <v/>
      </c>
      <c r="AX883" s="2" t="str">
        <f t="shared" si="250"/>
        <v/>
      </c>
    </row>
    <row r="884" spans="1:50" x14ac:dyDescent="0.25">
      <c r="A884" s="751">
        <v>876</v>
      </c>
      <c r="B884" s="753"/>
      <c r="C884" s="754"/>
      <c r="D884" s="754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AF884" s="2">
        <f t="shared" si="240"/>
        <v>0</v>
      </c>
      <c r="AG884" s="2" t="str">
        <f t="shared" si="234"/>
        <v/>
      </c>
      <c r="AH884" s="2" t="str">
        <f t="shared" si="235"/>
        <v/>
      </c>
      <c r="AI884" s="2" t="str">
        <f t="shared" si="241"/>
        <v/>
      </c>
      <c r="AJ884" s="2" t="str">
        <f t="shared" si="242"/>
        <v/>
      </c>
      <c r="AK884" s="2" t="e">
        <f t="shared" si="243"/>
        <v>#VALUE!</v>
      </c>
      <c r="AL884" s="2" t="str">
        <f t="shared" si="244"/>
        <v/>
      </c>
      <c r="AM884" s="2" t="str">
        <f t="shared" si="245"/>
        <v/>
      </c>
      <c r="AN884" s="2" t="str">
        <f t="shared" si="246"/>
        <v/>
      </c>
      <c r="AO884" s="2" t="str">
        <f t="shared" si="248"/>
        <v/>
      </c>
      <c r="AP884" s="2" t="str">
        <f t="shared" si="236"/>
        <v/>
      </c>
      <c r="AQ884" s="2" t="str">
        <f t="shared" si="247"/>
        <v/>
      </c>
      <c r="AT884" s="2" t="str">
        <f t="shared" si="249"/>
        <v/>
      </c>
      <c r="AU884" s="2" t="str">
        <f t="shared" si="237"/>
        <v/>
      </c>
      <c r="AV884" s="2" t="str">
        <f t="shared" si="238"/>
        <v/>
      </c>
      <c r="AW884" s="2" t="str">
        <f t="shared" si="239"/>
        <v/>
      </c>
      <c r="AX884" s="2" t="str">
        <f t="shared" si="250"/>
        <v/>
      </c>
    </row>
    <row r="885" spans="1:50" x14ac:dyDescent="0.25">
      <c r="A885" s="751">
        <v>877</v>
      </c>
      <c r="B885" s="753"/>
      <c r="C885" s="754"/>
      <c r="D885" s="754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AF885" s="2">
        <f t="shared" si="240"/>
        <v>0</v>
      </c>
      <c r="AG885" s="2" t="str">
        <f t="shared" si="234"/>
        <v/>
      </c>
      <c r="AH885" s="2" t="str">
        <f t="shared" si="235"/>
        <v/>
      </c>
      <c r="AI885" s="2" t="str">
        <f t="shared" si="241"/>
        <v/>
      </c>
      <c r="AJ885" s="2" t="str">
        <f t="shared" si="242"/>
        <v/>
      </c>
      <c r="AK885" s="2" t="e">
        <f t="shared" si="243"/>
        <v>#VALUE!</v>
      </c>
      <c r="AL885" s="2" t="str">
        <f t="shared" si="244"/>
        <v/>
      </c>
      <c r="AM885" s="2" t="str">
        <f t="shared" si="245"/>
        <v/>
      </c>
      <c r="AN885" s="2" t="str">
        <f t="shared" si="246"/>
        <v/>
      </c>
      <c r="AO885" s="2" t="str">
        <f t="shared" si="248"/>
        <v/>
      </c>
      <c r="AP885" s="2" t="str">
        <f t="shared" si="236"/>
        <v/>
      </c>
      <c r="AQ885" s="2" t="str">
        <f t="shared" si="247"/>
        <v/>
      </c>
      <c r="AT885" s="2" t="str">
        <f t="shared" si="249"/>
        <v/>
      </c>
      <c r="AU885" s="2" t="str">
        <f t="shared" si="237"/>
        <v/>
      </c>
      <c r="AV885" s="2" t="str">
        <f t="shared" si="238"/>
        <v/>
      </c>
      <c r="AW885" s="2" t="str">
        <f t="shared" si="239"/>
        <v/>
      </c>
      <c r="AX885" s="2" t="str">
        <f t="shared" si="250"/>
        <v/>
      </c>
    </row>
    <row r="886" spans="1:50" x14ac:dyDescent="0.25">
      <c r="A886" s="751">
        <v>878</v>
      </c>
      <c r="B886" s="753"/>
      <c r="C886" s="754"/>
      <c r="D886" s="754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AF886" s="2">
        <f t="shared" si="240"/>
        <v>0</v>
      </c>
      <c r="AG886" s="2" t="str">
        <f t="shared" si="234"/>
        <v/>
      </c>
      <c r="AH886" s="2" t="str">
        <f t="shared" si="235"/>
        <v/>
      </c>
      <c r="AI886" s="2" t="str">
        <f t="shared" si="241"/>
        <v/>
      </c>
      <c r="AJ886" s="2" t="str">
        <f t="shared" si="242"/>
        <v/>
      </c>
      <c r="AK886" s="2" t="e">
        <f t="shared" si="243"/>
        <v>#VALUE!</v>
      </c>
      <c r="AL886" s="2" t="str">
        <f t="shared" si="244"/>
        <v/>
      </c>
      <c r="AM886" s="2" t="str">
        <f t="shared" si="245"/>
        <v/>
      </c>
      <c r="AN886" s="2" t="str">
        <f t="shared" si="246"/>
        <v/>
      </c>
      <c r="AO886" s="2" t="str">
        <f t="shared" si="248"/>
        <v/>
      </c>
      <c r="AP886" s="2" t="str">
        <f t="shared" si="236"/>
        <v/>
      </c>
      <c r="AQ886" s="2" t="str">
        <f t="shared" si="247"/>
        <v/>
      </c>
      <c r="AT886" s="2" t="str">
        <f t="shared" si="249"/>
        <v/>
      </c>
      <c r="AU886" s="2" t="str">
        <f t="shared" si="237"/>
        <v/>
      </c>
      <c r="AV886" s="2" t="str">
        <f t="shared" si="238"/>
        <v/>
      </c>
      <c r="AW886" s="2" t="str">
        <f t="shared" si="239"/>
        <v/>
      </c>
      <c r="AX886" s="2" t="str">
        <f t="shared" si="250"/>
        <v/>
      </c>
    </row>
    <row r="887" spans="1:50" x14ac:dyDescent="0.25">
      <c r="A887" s="751">
        <v>879</v>
      </c>
      <c r="B887" s="753"/>
      <c r="C887" s="754"/>
      <c r="D887" s="754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AF887" s="2">
        <f t="shared" si="240"/>
        <v>0</v>
      </c>
      <c r="AG887" s="2" t="str">
        <f t="shared" si="234"/>
        <v/>
      </c>
      <c r="AH887" s="2" t="str">
        <f t="shared" si="235"/>
        <v/>
      </c>
      <c r="AI887" s="2" t="str">
        <f t="shared" si="241"/>
        <v/>
      </c>
      <c r="AJ887" s="2" t="str">
        <f t="shared" si="242"/>
        <v/>
      </c>
      <c r="AK887" s="2" t="e">
        <f t="shared" si="243"/>
        <v>#VALUE!</v>
      </c>
      <c r="AL887" s="2" t="str">
        <f t="shared" si="244"/>
        <v/>
      </c>
      <c r="AM887" s="2" t="str">
        <f t="shared" si="245"/>
        <v/>
      </c>
      <c r="AN887" s="2" t="str">
        <f t="shared" si="246"/>
        <v/>
      </c>
      <c r="AO887" s="2" t="str">
        <f t="shared" si="248"/>
        <v/>
      </c>
      <c r="AP887" s="2" t="str">
        <f t="shared" si="236"/>
        <v/>
      </c>
      <c r="AQ887" s="2" t="str">
        <f t="shared" si="247"/>
        <v/>
      </c>
      <c r="AT887" s="2" t="str">
        <f t="shared" si="249"/>
        <v/>
      </c>
      <c r="AU887" s="2" t="str">
        <f t="shared" si="237"/>
        <v/>
      </c>
      <c r="AV887" s="2" t="str">
        <f t="shared" si="238"/>
        <v/>
      </c>
      <c r="AW887" s="2" t="str">
        <f t="shared" si="239"/>
        <v/>
      </c>
      <c r="AX887" s="2" t="str">
        <f t="shared" si="250"/>
        <v/>
      </c>
    </row>
    <row r="888" spans="1:50" x14ac:dyDescent="0.25">
      <c r="A888" s="751">
        <v>880</v>
      </c>
      <c r="B888" s="753"/>
      <c r="C888" s="754"/>
      <c r="D888" s="754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AF888" s="2">
        <f t="shared" si="240"/>
        <v>0</v>
      </c>
      <c r="AG888" s="2" t="str">
        <f t="shared" si="234"/>
        <v/>
      </c>
      <c r="AH888" s="2" t="str">
        <f t="shared" si="235"/>
        <v/>
      </c>
      <c r="AI888" s="2" t="str">
        <f t="shared" si="241"/>
        <v/>
      </c>
      <c r="AJ888" s="2" t="str">
        <f t="shared" si="242"/>
        <v/>
      </c>
      <c r="AK888" s="2" t="e">
        <f t="shared" si="243"/>
        <v>#VALUE!</v>
      </c>
      <c r="AL888" s="2" t="str">
        <f t="shared" si="244"/>
        <v/>
      </c>
      <c r="AM888" s="2" t="str">
        <f t="shared" si="245"/>
        <v/>
      </c>
      <c r="AN888" s="2" t="str">
        <f t="shared" si="246"/>
        <v/>
      </c>
      <c r="AO888" s="2" t="str">
        <f t="shared" si="248"/>
        <v/>
      </c>
      <c r="AP888" s="2" t="str">
        <f t="shared" si="236"/>
        <v/>
      </c>
      <c r="AQ888" s="2" t="str">
        <f t="shared" si="247"/>
        <v/>
      </c>
      <c r="AT888" s="2" t="str">
        <f t="shared" si="249"/>
        <v/>
      </c>
      <c r="AU888" s="2" t="str">
        <f t="shared" si="237"/>
        <v/>
      </c>
      <c r="AV888" s="2" t="str">
        <f t="shared" si="238"/>
        <v/>
      </c>
      <c r="AW888" s="2" t="str">
        <f t="shared" si="239"/>
        <v/>
      </c>
      <c r="AX888" s="2" t="str">
        <f t="shared" si="250"/>
        <v/>
      </c>
    </row>
    <row r="889" spans="1:50" x14ac:dyDescent="0.25">
      <c r="A889" s="751">
        <v>881</v>
      </c>
      <c r="B889" s="753"/>
      <c r="C889" s="754"/>
      <c r="D889" s="754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AF889" s="2">
        <f t="shared" si="240"/>
        <v>0</v>
      </c>
      <c r="AG889" s="2" t="str">
        <f t="shared" si="234"/>
        <v/>
      </c>
      <c r="AH889" s="2" t="str">
        <f t="shared" si="235"/>
        <v/>
      </c>
      <c r="AI889" s="2" t="str">
        <f t="shared" si="241"/>
        <v/>
      </c>
      <c r="AJ889" s="2" t="str">
        <f t="shared" si="242"/>
        <v/>
      </c>
      <c r="AK889" s="2" t="e">
        <f t="shared" si="243"/>
        <v>#VALUE!</v>
      </c>
      <c r="AL889" s="2" t="str">
        <f t="shared" si="244"/>
        <v/>
      </c>
      <c r="AM889" s="2" t="str">
        <f t="shared" si="245"/>
        <v/>
      </c>
      <c r="AN889" s="2" t="str">
        <f t="shared" si="246"/>
        <v/>
      </c>
      <c r="AO889" s="2" t="str">
        <f t="shared" si="248"/>
        <v/>
      </c>
      <c r="AP889" s="2" t="str">
        <f t="shared" si="236"/>
        <v/>
      </c>
      <c r="AQ889" s="2" t="str">
        <f t="shared" si="247"/>
        <v/>
      </c>
      <c r="AT889" s="2" t="str">
        <f t="shared" si="249"/>
        <v/>
      </c>
      <c r="AU889" s="2" t="str">
        <f t="shared" si="237"/>
        <v/>
      </c>
      <c r="AV889" s="2" t="str">
        <f t="shared" si="238"/>
        <v/>
      </c>
      <c r="AW889" s="2" t="str">
        <f t="shared" si="239"/>
        <v/>
      </c>
      <c r="AX889" s="2" t="str">
        <f t="shared" si="250"/>
        <v/>
      </c>
    </row>
    <row r="890" spans="1:50" x14ac:dyDescent="0.25">
      <c r="A890" s="751">
        <v>882</v>
      </c>
      <c r="B890" s="753"/>
      <c r="C890" s="754"/>
      <c r="D890" s="754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AF890" s="2">
        <f t="shared" si="240"/>
        <v>0</v>
      </c>
      <c r="AG890" s="2" t="str">
        <f t="shared" si="234"/>
        <v/>
      </c>
      <c r="AH890" s="2" t="str">
        <f t="shared" si="235"/>
        <v/>
      </c>
      <c r="AI890" s="2" t="str">
        <f t="shared" si="241"/>
        <v/>
      </c>
      <c r="AJ890" s="2" t="str">
        <f t="shared" si="242"/>
        <v/>
      </c>
      <c r="AK890" s="2" t="e">
        <f t="shared" si="243"/>
        <v>#VALUE!</v>
      </c>
      <c r="AL890" s="2" t="str">
        <f t="shared" si="244"/>
        <v/>
      </c>
      <c r="AM890" s="2" t="str">
        <f t="shared" si="245"/>
        <v/>
      </c>
      <c r="AN890" s="2" t="str">
        <f t="shared" si="246"/>
        <v/>
      </c>
      <c r="AO890" s="2" t="str">
        <f t="shared" si="248"/>
        <v/>
      </c>
      <c r="AP890" s="2" t="str">
        <f t="shared" si="236"/>
        <v/>
      </c>
      <c r="AQ890" s="2" t="str">
        <f t="shared" si="247"/>
        <v/>
      </c>
      <c r="AT890" s="2" t="str">
        <f t="shared" si="249"/>
        <v/>
      </c>
      <c r="AU890" s="2" t="str">
        <f t="shared" si="237"/>
        <v/>
      </c>
      <c r="AV890" s="2" t="str">
        <f t="shared" si="238"/>
        <v/>
      </c>
      <c r="AW890" s="2" t="str">
        <f t="shared" si="239"/>
        <v/>
      </c>
      <c r="AX890" s="2" t="str">
        <f t="shared" si="250"/>
        <v/>
      </c>
    </row>
    <row r="891" spans="1:50" x14ac:dyDescent="0.25">
      <c r="A891" s="751">
        <v>883</v>
      </c>
      <c r="B891" s="753"/>
      <c r="C891" s="754"/>
      <c r="D891" s="754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AF891" s="2">
        <f t="shared" si="240"/>
        <v>0</v>
      </c>
      <c r="AG891" s="2" t="str">
        <f t="shared" si="234"/>
        <v/>
      </c>
      <c r="AH891" s="2" t="str">
        <f t="shared" si="235"/>
        <v/>
      </c>
      <c r="AI891" s="2" t="str">
        <f t="shared" si="241"/>
        <v/>
      </c>
      <c r="AJ891" s="2" t="str">
        <f t="shared" si="242"/>
        <v/>
      </c>
      <c r="AK891" s="2" t="e">
        <f t="shared" si="243"/>
        <v>#VALUE!</v>
      </c>
      <c r="AL891" s="2" t="str">
        <f t="shared" si="244"/>
        <v/>
      </c>
      <c r="AM891" s="2" t="str">
        <f t="shared" si="245"/>
        <v/>
      </c>
      <c r="AN891" s="2" t="str">
        <f t="shared" si="246"/>
        <v/>
      </c>
      <c r="AO891" s="2" t="str">
        <f t="shared" si="248"/>
        <v/>
      </c>
      <c r="AP891" s="2" t="str">
        <f t="shared" si="236"/>
        <v/>
      </c>
      <c r="AQ891" s="2" t="str">
        <f t="shared" si="247"/>
        <v/>
      </c>
      <c r="AT891" s="2" t="str">
        <f t="shared" si="249"/>
        <v/>
      </c>
      <c r="AU891" s="2" t="str">
        <f t="shared" si="237"/>
        <v/>
      </c>
      <c r="AV891" s="2" t="str">
        <f t="shared" si="238"/>
        <v/>
      </c>
      <c r="AW891" s="2" t="str">
        <f t="shared" si="239"/>
        <v/>
      </c>
      <c r="AX891" s="2" t="str">
        <f t="shared" si="250"/>
        <v/>
      </c>
    </row>
    <row r="892" spans="1:50" x14ac:dyDescent="0.25">
      <c r="A892" s="751">
        <v>884</v>
      </c>
      <c r="B892" s="753"/>
      <c r="C892" s="754"/>
      <c r="D892" s="754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AF892" s="2">
        <f t="shared" si="240"/>
        <v>0</v>
      </c>
      <c r="AG892" s="2" t="str">
        <f t="shared" si="234"/>
        <v/>
      </c>
      <c r="AH892" s="2" t="str">
        <f t="shared" si="235"/>
        <v/>
      </c>
      <c r="AI892" s="2" t="str">
        <f t="shared" si="241"/>
        <v/>
      </c>
      <c r="AJ892" s="2" t="str">
        <f t="shared" si="242"/>
        <v/>
      </c>
      <c r="AK892" s="2" t="e">
        <f t="shared" si="243"/>
        <v>#VALUE!</v>
      </c>
      <c r="AL892" s="2" t="str">
        <f t="shared" si="244"/>
        <v/>
      </c>
      <c r="AM892" s="2" t="str">
        <f t="shared" si="245"/>
        <v/>
      </c>
      <c r="AN892" s="2" t="str">
        <f t="shared" si="246"/>
        <v/>
      </c>
      <c r="AO892" s="2" t="str">
        <f t="shared" si="248"/>
        <v/>
      </c>
      <c r="AP892" s="2" t="str">
        <f t="shared" si="236"/>
        <v/>
      </c>
      <c r="AQ892" s="2" t="str">
        <f t="shared" si="247"/>
        <v/>
      </c>
      <c r="AT892" s="2" t="str">
        <f t="shared" si="249"/>
        <v/>
      </c>
      <c r="AU892" s="2" t="str">
        <f t="shared" si="237"/>
        <v/>
      </c>
      <c r="AV892" s="2" t="str">
        <f t="shared" si="238"/>
        <v/>
      </c>
      <c r="AW892" s="2" t="str">
        <f t="shared" si="239"/>
        <v/>
      </c>
      <c r="AX892" s="2" t="str">
        <f t="shared" si="250"/>
        <v/>
      </c>
    </row>
    <row r="893" spans="1:50" x14ac:dyDescent="0.25">
      <c r="A893" s="751">
        <v>885</v>
      </c>
      <c r="B893" s="753"/>
      <c r="C893" s="754"/>
      <c r="D893" s="754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AF893" s="2">
        <f t="shared" si="240"/>
        <v>0</v>
      </c>
      <c r="AG893" s="2" t="str">
        <f t="shared" si="234"/>
        <v/>
      </c>
      <c r="AH893" s="2" t="str">
        <f t="shared" si="235"/>
        <v/>
      </c>
      <c r="AI893" s="2" t="str">
        <f t="shared" si="241"/>
        <v/>
      </c>
      <c r="AJ893" s="2" t="str">
        <f t="shared" si="242"/>
        <v/>
      </c>
      <c r="AK893" s="2" t="e">
        <f t="shared" si="243"/>
        <v>#VALUE!</v>
      </c>
      <c r="AL893" s="2" t="str">
        <f t="shared" si="244"/>
        <v/>
      </c>
      <c r="AM893" s="2" t="str">
        <f t="shared" si="245"/>
        <v/>
      </c>
      <c r="AN893" s="2" t="str">
        <f t="shared" si="246"/>
        <v/>
      </c>
      <c r="AO893" s="2" t="str">
        <f t="shared" si="248"/>
        <v/>
      </c>
      <c r="AP893" s="2" t="str">
        <f t="shared" si="236"/>
        <v/>
      </c>
      <c r="AQ893" s="2" t="str">
        <f t="shared" si="247"/>
        <v/>
      </c>
      <c r="AT893" s="2" t="str">
        <f t="shared" si="249"/>
        <v/>
      </c>
      <c r="AU893" s="2" t="str">
        <f t="shared" si="237"/>
        <v/>
      </c>
      <c r="AV893" s="2" t="str">
        <f t="shared" si="238"/>
        <v/>
      </c>
      <c r="AW893" s="2" t="str">
        <f t="shared" si="239"/>
        <v/>
      </c>
      <c r="AX893" s="2" t="str">
        <f t="shared" si="250"/>
        <v/>
      </c>
    </row>
    <row r="894" spans="1:50" x14ac:dyDescent="0.25">
      <c r="A894" s="751">
        <v>886</v>
      </c>
      <c r="B894" s="753"/>
      <c r="C894" s="754"/>
      <c r="D894" s="754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AF894" s="2">
        <f t="shared" si="240"/>
        <v>0</v>
      </c>
      <c r="AG894" s="2" t="str">
        <f t="shared" si="234"/>
        <v/>
      </c>
      <c r="AH894" s="2" t="str">
        <f t="shared" si="235"/>
        <v/>
      </c>
      <c r="AI894" s="2" t="str">
        <f t="shared" si="241"/>
        <v/>
      </c>
      <c r="AJ894" s="2" t="str">
        <f t="shared" si="242"/>
        <v/>
      </c>
      <c r="AK894" s="2" t="e">
        <f t="shared" si="243"/>
        <v>#VALUE!</v>
      </c>
      <c r="AL894" s="2" t="str">
        <f t="shared" si="244"/>
        <v/>
      </c>
      <c r="AM894" s="2" t="str">
        <f t="shared" si="245"/>
        <v/>
      </c>
      <c r="AN894" s="2" t="str">
        <f t="shared" si="246"/>
        <v/>
      </c>
      <c r="AO894" s="2" t="str">
        <f t="shared" si="248"/>
        <v/>
      </c>
      <c r="AP894" s="2" t="str">
        <f t="shared" si="236"/>
        <v/>
      </c>
      <c r="AQ894" s="2" t="str">
        <f t="shared" si="247"/>
        <v/>
      </c>
      <c r="AT894" s="2" t="str">
        <f t="shared" si="249"/>
        <v/>
      </c>
      <c r="AU894" s="2" t="str">
        <f t="shared" si="237"/>
        <v/>
      </c>
      <c r="AV894" s="2" t="str">
        <f t="shared" si="238"/>
        <v/>
      </c>
      <c r="AW894" s="2" t="str">
        <f t="shared" si="239"/>
        <v/>
      </c>
      <c r="AX894" s="2" t="str">
        <f t="shared" si="250"/>
        <v/>
      </c>
    </row>
    <row r="895" spans="1:50" x14ac:dyDescent="0.25">
      <c r="A895" s="751">
        <v>887</v>
      </c>
      <c r="B895" s="753"/>
      <c r="C895" s="754"/>
      <c r="D895" s="754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AF895" s="2">
        <f t="shared" si="240"/>
        <v>0</v>
      </c>
      <c r="AG895" s="2" t="str">
        <f t="shared" si="234"/>
        <v/>
      </c>
      <c r="AH895" s="2" t="str">
        <f t="shared" si="235"/>
        <v/>
      </c>
      <c r="AI895" s="2" t="str">
        <f t="shared" si="241"/>
        <v/>
      </c>
      <c r="AJ895" s="2" t="str">
        <f t="shared" si="242"/>
        <v/>
      </c>
      <c r="AK895" s="2" t="e">
        <f t="shared" si="243"/>
        <v>#VALUE!</v>
      </c>
      <c r="AL895" s="2" t="str">
        <f t="shared" si="244"/>
        <v/>
      </c>
      <c r="AM895" s="2" t="str">
        <f t="shared" si="245"/>
        <v/>
      </c>
      <c r="AN895" s="2" t="str">
        <f t="shared" si="246"/>
        <v/>
      </c>
      <c r="AO895" s="2" t="str">
        <f t="shared" si="248"/>
        <v/>
      </c>
      <c r="AP895" s="2" t="str">
        <f t="shared" si="236"/>
        <v/>
      </c>
      <c r="AQ895" s="2" t="str">
        <f t="shared" si="247"/>
        <v/>
      </c>
      <c r="AT895" s="2" t="str">
        <f t="shared" si="249"/>
        <v/>
      </c>
      <c r="AU895" s="2" t="str">
        <f t="shared" si="237"/>
        <v/>
      </c>
      <c r="AV895" s="2" t="str">
        <f t="shared" si="238"/>
        <v/>
      </c>
      <c r="AW895" s="2" t="str">
        <f t="shared" si="239"/>
        <v/>
      </c>
      <c r="AX895" s="2" t="str">
        <f t="shared" si="250"/>
        <v/>
      </c>
    </row>
    <row r="896" spans="1:50" x14ac:dyDescent="0.25">
      <c r="A896" s="751">
        <v>888</v>
      </c>
      <c r="B896" s="753"/>
      <c r="C896" s="754"/>
      <c r="D896" s="754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AF896" s="2">
        <f t="shared" si="240"/>
        <v>0</v>
      </c>
      <c r="AG896" s="2" t="str">
        <f t="shared" si="234"/>
        <v/>
      </c>
      <c r="AH896" s="2" t="str">
        <f t="shared" si="235"/>
        <v/>
      </c>
      <c r="AI896" s="2" t="str">
        <f t="shared" si="241"/>
        <v/>
      </c>
      <c r="AJ896" s="2" t="str">
        <f t="shared" si="242"/>
        <v/>
      </c>
      <c r="AK896" s="2" t="e">
        <f t="shared" si="243"/>
        <v>#VALUE!</v>
      </c>
      <c r="AL896" s="2" t="str">
        <f t="shared" si="244"/>
        <v/>
      </c>
      <c r="AM896" s="2" t="str">
        <f t="shared" si="245"/>
        <v/>
      </c>
      <c r="AN896" s="2" t="str">
        <f t="shared" si="246"/>
        <v/>
      </c>
      <c r="AO896" s="2" t="str">
        <f t="shared" si="248"/>
        <v/>
      </c>
      <c r="AP896" s="2" t="str">
        <f t="shared" si="236"/>
        <v/>
      </c>
      <c r="AQ896" s="2" t="str">
        <f t="shared" si="247"/>
        <v/>
      </c>
      <c r="AT896" s="2" t="str">
        <f t="shared" si="249"/>
        <v/>
      </c>
      <c r="AU896" s="2" t="str">
        <f t="shared" si="237"/>
        <v/>
      </c>
      <c r="AV896" s="2" t="str">
        <f t="shared" si="238"/>
        <v/>
      </c>
      <c r="AW896" s="2" t="str">
        <f t="shared" si="239"/>
        <v/>
      </c>
      <c r="AX896" s="2" t="str">
        <f t="shared" si="250"/>
        <v/>
      </c>
    </row>
    <row r="897" spans="1:50" x14ac:dyDescent="0.25">
      <c r="A897" s="751">
        <v>889</v>
      </c>
      <c r="B897" s="753"/>
      <c r="C897" s="754"/>
      <c r="D897" s="754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AF897" s="2">
        <f t="shared" si="240"/>
        <v>0</v>
      </c>
      <c r="AG897" s="2" t="str">
        <f t="shared" si="234"/>
        <v/>
      </c>
      <c r="AH897" s="2" t="str">
        <f t="shared" si="235"/>
        <v/>
      </c>
      <c r="AI897" s="2" t="str">
        <f t="shared" si="241"/>
        <v/>
      </c>
      <c r="AJ897" s="2" t="str">
        <f t="shared" si="242"/>
        <v/>
      </c>
      <c r="AK897" s="2" t="e">
        <f t="shared" si="243"/>
        <v>#VALUE!</v>
      </c>
      <c r="AL897" s="2" t="str">
        <f t="shared" si="244"/>
        <v/>
      </c>
      <c r="AM897" s="2" t="str">
        <f t="shared" si="245"/>
        <v/>
      </c>
      <c r="AN897" s="2" t="str">
        <f t="shared" si="246"/>
        <v/>
      </c>
      <c r="AO897" s="2" t="str">
        <f t="shared" si="248"/>
        <v/>
      </c>
      <c r="AP897" s="2" t="str">
        <f t="shared" si="236"/>
        <v/>
      </c>
      <c r="AQ897" s="2" t="str">
        <f t="shared" si="247"/>
        <v/>
      </c>
      <c r="AT897" s="2" t="str">
        <f t="shared" si="249"/>
        <v/>
      </c>
      <c r="AU897" s="2" t="str">
        <f t="shared" si="237"/>
        <v/>
      </c>
      <c r="AV897" s="2" t="str">
        <f t="shared" si="238"/>
        <v/>
      </c>
      <c r="AW897" s="2" t="str">
        <f t="shared" si="239"/>
        <v/>
      </c>
      <c r="AX897" s="2" t="str">
        <f t="shared" si="250"/>
        <v/>
      </c>
    </row>
    <row r="898" spans="1:50" x14ac:dyDescent="0.25">
      <c r="A898" s="751">
        <v>890</v>
      </c>
      <c r="B898" s="753"/>
      <c r="C898" s="754"/>
      <c r="D898" s="754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AF898" s="2">
        <f t="shared" si="240"/>
        <v>0</v>
      </c>
      <c r="AG898" s="2" t="str">
        <f t="shared" si="234"/>
        <v/>
      </c>
      <c r="AH898" s="2" t="str">
        <f t="shared" si="235"/>
        <v/>
      </c>
      <c r="AI898" s="2" t="str">
        <f t="shared" si="241"/>
        <v/>
      </c>
      <c r="AJ898" s="2" t="str">
        <f t="shared" si="242"/>
        <v/>
      </c>
      <c r="AK898" s="2" t="e">
        <f t="shared" si="243"/>
        <v>#VALUE!</v>
      </c>
      <c r="AL898" s="2" t="str">
        <f t="shared" si="244"/>
        <v/>
      </c>
      <c r="AM898" s="2" t="str">
        <f t="shared" si="245"/>
        <v/>
      </c>
      <c r="AN898" s="2" t="str">
        <f t="shared" si="246"/>
        <v/>
      </c>
      <c r="AO898" s="2" t="str">
        <f t="shared" si="248"/>
        <v/>
      </c>
      <c r="AP898" s="2" t="str">
        <f t="shared" si="236"/>
        <v/>
      </c>
      <c r="AQ898" s="2" t="str">
        <f t="shared" si="247"/>
        <v/>
      </c>
      <c r="AT898" s="2" t="str">
        <f t="shared" si="249"/>
        <v/>
      </c>
      <c r="AU898" s="2" t="str">
        <f t="shared" si="237"/>
        <v/>
      </c>
      <c r="AV898" s="2" t="str">
        <f t="shared" si="238"/>
        <v/>
      </c>
      <c r="AW898" s="2" t="str">
        <f t="shared" si="239"/>
        <v/>
      </c>
      <c r="AX898" s="2" t="str">
        <f t="shared" si="250"/>
        <v/>
      </c>
    </row>
    <row r="899" spans="1:50" x14ac:dyDescent="0.25">
      <c r="A899" s="751">
        <v>891</v>
      </c>
      <c r="B899" s="753"/>
      <c r="C899" s="754"/>
      <c r="D899" s="754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AF899" s="2">
        <f t="shared" si="240"/>
        <v>0</v>
      </c>
      <c r="AG899" s="2" t="str">
        <f t="shared" si="234"/>
        <v/>
      </c>
      <c r="AH899" s="2" t="str">
        <f t="shared" si="235"/>
        <v/>
      </c>
      <c r="AI899" s="2" t="str">
        <f t="shared" si="241"/>
        <v/>
      </c>
      <c r="AJ899" s="2" t="str">
        <f t="shared" si="242"/>
        <v/>
      </c>
      <c r="AK899" s="2" t="e">
        <f t="shared" si="243"/>
        <v>#VALUE!</v>
      </c>
      <c r="AL899" s="2" t="str">
        <f t="shared" si="244"/>
        <v/>
      </c>
      <c r="AM899" s="2" t="str">
        <f t="shared" si="245"/>
        <v/>
      </c>
      <c r="AN899" s="2" t="str">
        <f t="shared" si="246"/>
        <v/>
      </c>
      <c r="AO899" s="2" t="str">
        <f t="shared" si="248"/>
        <v/>
      </c>
      <c r="AP899" s="2" t="str">
        <f t="shared" si="236"/>
        <v/>
      </c>
      <c r="AQ899" s="2" t="str">
        <f t="shared" si="247"/>
        <v/>
      </c>
      <c r="AT899" s="2" t="str">
        <f t="shared" si="249"/>
        <v/>
      </c>
      <c r="AU899" s="2" t="str">
        <f t="shared" si="237"/>
        <v/>
      </c>
      <c r="AV899" s="2" t="str">
        <f t="shared" si="238"/>
        <v/>
      </c>
      <c r="AW899" s="2" t="str">
        <f t="shared" si="239"/>
        <v/>
      </c>
      <c r="AX899" s="2" t="str">
        <f t="shared" si="250"/>
        <v/>
      </c>
    </row>
    <row r="900" spans="1:50" x14ac:dyDescent="0.25">
      <c r="A900" s="751">
        <v>892</v>
      </c>
      <c r="B900" s="753"/>
      <c r="C900" s="754"/>
      <c r="D900" s="754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AF900" s="2">
        <f t="shared" si="240"/>
        <v>0</v>
      </c>
      <c r="AG900" s="2" t="str">
        <f t="shared" si="234"/>
        <v/>
      </c>
      <c r="AH900" s="2" t="str">
        <f t="shared" si="235"/>
        <v/>
      </c>
      <c r="AI900" s="2" t="str">
        <f t="shared" si="241"/>
        <v/>
      </c>
      <c r="AJ900" s="2" t="str">
        <f t="shared" si="242"/>
        <v/>
      </c>
      <c r="AK900" s="2" t="e">
        <f t="shared" si="243"/>
        <v>#VALUE!</v>
      </c>
      <c r="AL900" s="2" t="str">
        <f t="shared" si="244"/>
        <v/>
      </c>
      <c r="AM900" s="2" t="str">
        <f t="shared" si="245"/>
        <v/>
      </c>
      <c r="AN900" s="2" t="str">
        <f t="shared" si="246"/>
        <v/>
      </c>
      <c r="AO900" s="2" t="str">
        <f t="shared" si="248"/>
        <v/>
      </c>
      <c r="AP900" s="2" t="str">
        <f t="shared" si="236"/>
        <v/>
      </c>
      <c r="AQ900" s="2" t="str">
        <f t="shared" si="247"/>
        <v/>
      </c>
      <c r="AT900" s="2" t="str">
        <f t="shared" si="249"/>
        <v/>
      </c>
      <c r="AU900" s="2" t="str">
        <f t="shared" si="237"/>
        <v/>
      </c>
      <c r="AV900" s="2" t="str">
        <f t="shared" si="238"/>
        <v/>
      </c>
      <c r="AW900" s="2" t="str">
        <f t="shared" si="239"/>
        <v/>
      </c>
      <c r="AX900" s="2" t="str">
        <f t="shared" si="250"/>
        <v/>
      </c>
    </row>
    <row r="901" spans="1:50" x14ac:dyDescent="0.25">
      <c r="A901" s="751">
        <v>893</v>
      </c>
      <c r="B901" s="753"/>
      <c r="C901" s="754"/>
      <c r="D901" s="754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AF901" s="2">
        <f t="shared" si="240"/>
        <v>0</v>
      </c>
      <c r="AG901" s="2" t="str">
        <f t="shared" si="234"/>
        <v/>
      </c>
      <c r="AH901" s="2" t="str">
        <f t="shared" si="235"/>
        <v/>
      </c>
      <c r="AI901" s="2" t="str">
        <f t="shared" si="241"/>
        <v/>
      </c>
      <c r="AJ901" s="2" t="str">
        <f t="shared" si="242"/>
        <v/>
      </c>
      <c r="AK901" s="2" t="e">
        <f t="shared" si="243"/>
        <v>#VALUE!</v>
      </c>
      <c r="AL901" s="2" t="str">
        <f t="shared" si="244"/>
        <v/>
      </c>
      <c r="AM901" s="2" t="str">
        <f t="shared" si="245"/>
        <v/>
      </c>
      <c r="AN901" s="2" t="str">
        <f t="shared" si="246"/>
        <v/>
      </c>
      <c r="AO901" s="2" t="str">
        <f t="shared" si="248"/>
        <v/>
      </c>
      <c r="AP901" s="2" t="str">
        <f t="shared" si="236"/>
        <v/>
      </c>
      <c r="AQ901" s="2" t="str">
        <f t="shared" si="247"/>
        <v/>
      </c>
      <c r="AT901" s="2" t="str">
        <f t="shared" si="249"/>
        <v/>
      </c>
      <c r="AU901" s="2" t="str">
        <f t="shared" si="237"/>
        <v/>
      </c>
      <c r="AV901" s="2" t="str">
        <f t="shared" si="238"/>
        <v/>
      </c>
      <c r="AW901" s="2" t="str">
        <f t="shared" si="239"/>
        <v/>
      </c>
      <c r="AX901" s="2" t="str">
        <f t="shared" si="250"/>
        <v/>
      </c>
    </row>
    <row r="902" spans="1:50" x14ac:dyDescent="0.25">
      <c r="A902" s="751">
        <v>894</v>
      </c>
      <c r="B902" s="753"/>
      <c r="C902" s="754"/>
      <c r="D902" s="754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AF902" s="2">
        <f t="shared" si="240"/>
        <v>0</v>
      </c>
      <c r="AG902" s="2" t="str">
        <f t="shared" si="234"/>
        <v/>
      </c>
      <c r="AH902" s="2" t="str">
        <f t="shared" si="235"/>
        <v/>
      </c>
      <c r="AI902" s="2" t="str">
        <f t="shared" si="241"/>
        <v/>
      </c>
      <c r="AJ902" s="2" t="str">
        <f t="shared" si="242"/>
        <v/>
      </c>
      <c r="AK902" s="2" t="e">
        <f t="shared" si="243"/>
        <v>#VALUE!</v>
      </c>
      <c r="AL902" s="2" t="str">
        <f t="shared" si="244"/>
        <v/>
      </c>
      <c r="AM902" s="2" t="str">
        <f t="shared" si="245"/>
        <v/>
      </c>
      <c r="AN902" s="2" t="str">
        <f t="shared" si="246"/>
        <v/>
      </c>
      <c r="AO902" s="2" t="str">
        <f t="shared" si="248"/>
        <v/>
      </c>
      <c r="AP902" s="2" t="str">
        <f t="shared" si="236"/>
        <v/>
      </c>
      <c r="AQ902" s="2" t="str">
        <f t="shared" si="247"/>
        <v/>
      </c>
      <c r="AT902" s="2" t="str">
        <f t="shared" si="249"/>
        <v/>
      </c>
      <c r="AU902" s="2" t="str">
        <f t="shared" si="237"/>
        <v/>
      </c>
      <c r="AV902" s="2" t="str">
        <f t="shared" si="238"/>
        <v/>
      </c>
      <c r="AW902" s="2" t="str">
        <f t="shared" si="239"/>
        <v/>
      </c>
      <c r="AX902" s="2" t="str">
        <f t="shared" si="250"/>
        <v/>
      </c>
    </row>
    <row r="903" spans="1:50" x14ac:dyDescent="0.25">
      <c r="A903" s="751">
        <v>895</v>
      </c>
      <c r="B903" s="753"/>
      <c r="C903" s="754"/>
      <c r="D903" s="754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AF903" s="2">
        <f t="shared" si="240"/>
        <v>0</v>
      </c>
      <c r="AG903" s="2" t="str">
        <f t="shared" si="234"/>
        <v/>
      </c>
      <c r="AH903" s="2" t="str">
        <f t="shared" si="235"/>
        <v/>
      </c>
      <c r="AI903" s="2" t="str">
        <f t="shared" si="241"/>
        <v/>
      </c>
      <c r="AJ903" s="2" t="str">
        <f t="shared" si="242"/>
        <v/>
      </c>
      <c r="AK903" s="2" t="e">
        <f t="shared" si="243"/>
        <v>#VALUE!</v>
      </c>
      <c r="AL903" s="2" t="str">
        <f t="shared" si="244"/>
        <v/>
      </c>
      <c r="AM903" s="2" t="str">
        <f t="shared" si="245"/>
        <v/>
      </c>
      <c r="AN903" s="2" t="str">
        <f t="shared" si="246"/>
        <v/>
      </c>
      <c r="AO903" s="2" t="str">
        <f t="shared" si="248"/>
        <v/>
      </c>
      <c r="AP903" s="2" t="str">
        <f t="shared" si="236"/>
        <v/>
      </c>
      <c r="AQ903" s="2" t="str">
        <f t="shared" si="247"/>
        <v/>
      </c>
      <c r="AT903" s="2" t="str">
        <f t="shared" si="249"/>
        <v/>
      </c>
      <c r="AU903" s="2" t="str">
        <f t="shared" si="237"/>
        <v/>
      </c>
      <c r="AV903" s="2" t="str">
        <f t="shared" si="238"/>
        <v/>
      </c>
      <c r="AW903" s="2" t="str">
        <f t="shared" si="239"/>
        <v/>
      </c>
      <c r="AX903" s="2" t="str">
        <f t="shared" si="250"/>
        <v/>
      </c>
    </row>
    <row r="904" spans="1:50" x14ac:dyDescent="0.25">
      <c r="A904" s="751">
        <v>896</v>
      </c>
      <c r="B904" s="753"/>
      <c r="C904" s="754"/>
      <c r="D904" s="754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AF904" s="2">
        <f t="shared" si="240"/>
        <v>0</v>
      </c>
      <c r="AG904" s="2" t="str">
        <f t="shared" si="234"/>
        <v/>
      </c>
      <c r="AH904" s="2" t="str">
        <f t="shared" si="235"/>
        <v/>
      </c>
      <c r="AI904" s="2" t="str">
        <f t="shared" si="241"/>
        <v/>
      </c>
      <c r="AJ904" s="2" t="str">
        <f t="shared" si="242"/>
        <v/>
      </c>
      <c r="AK904" s="2" t="e">
        <f t="shared" si="243"/>
        <v>#VALUE!</v>
      </c>
      <c r="AL904" s="2" t="str">
        <f t="shared" si="244"/>
        <v/>
      </c>
      <c r="AM904" s="2" t="str">
        <f t="shared" si="245"/>
        <v/>
      </c>
      <c r="AN904" s="2" t="str">
        <f t="shared" si="246"/>
        <v/>
      </c>
      <c r="AO904" s="2" t="str">
        <f t="shared" si="248"/>
        <v/>
      </c>
      <c r="AP904" s="2" t="str">
        <f t="shared" si="236"/>
        <v/>
      </c>
      <c r="AQ904" s="2" t="str">
        <f t="shared" si="247"/>
        <v/>
      </c>
      <c r="AT904" s="2" t="str">
        <f t="shared" si="249"/>
        <v/>
      </c>
      <c r="AU904" s="2" t="str">
        <f t="shared" si="237"/>
        <v/>
      </c>
      <c r="AV904" s="2" t="str">
        <f t="shared" si="238"/>
        <v/>
      </c>
      <c r="AW904" s="2" t="str">
        <f t="shared" si="239"/>
        <v/>
      </c>
      <c r="AX904" s="2" t="str">
        <f t="shared" si="250"/>
        <v/>
      </c>
    </row>
    <row r="905" spans="1:50" x14ac:dyDescent="0.25">
      <c r="A905" s="751">
        <v>897</v>
      </c>
      <c r="B905" s="753"/>
      <c r="C905" s="754"/>
      <c r="D905" s="754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AF905" s="2">
        <f t="shared" si="240"/>
        <v>0</v>
      </c>
      <c r="AG905" s="2" t="str">
        <f t="shared" ref="AG905:AG968" si="251">IF(AND(B905&lt;&gt;"",C905&lt;&gt;"",D905&lt;&gt;""),_xlfn.RANK.AVG(C905,C:C,1),"")</f>
        <v/>
      </c>
      <c r="AH905" s="2" t="str">
        <f t="shared" ref="AH905:AH968" si="252">IF(AND(B905&lt;&gt;"",C905&lt;&gt;"",D905&lt;&gt;""),_xlfn.RANK.AVG(D905,D:D,1),"")</f>
        <v/>
      </c>
      <c r="AI905" s="2" t="str">
        <f t="shared" si="241"/>
        <v/>
      </c>
      <c r="AJ905" s="2" t="str">
        <f t="shared" si="242"/>
        <v/>
      </c>
      <c r="AK905" s="2" t="e">
        <f t="shared" si="243"/>
        <v>#VALUE!</v>
      </c>
      <c r="AL905" s="2" t="str">
        <f t="shared" si="244"/>
        <v/>
      </c>
      <c r="AM905" s="2" t="str">
        <f t="shared" si="245"/>
        <v/>
      </c>
      <c r="AN905" s="2" t="str">
        <f t="shared" si="246"/>
        <v/>
      </c>
      <c r="AO905" s="2" t="str">
        <f t="shared" si="248"/>
        <v/>
      </c>
      <c r="AP905" s="2" t="str">
        <f t="shared" ref="AP905:AP968" si="253">IF(AO905="","",_xlfn.RANK.AVG(AO905,AO:AO,1))</f>
        <v/>
      </c>
      <c r="AQ905" s="2" t="str">
        <f t="shared" si="247"/>
        <v/>
      </c>
      <c r="AT905" s="2" t="str">
        <f t="shared" si="249"/>
        <v/>
      </c>
      <c r="AU905" s="2" t="str">
        <f t="shared" ref="AU905:AU968" si="254">IF(B905=2,D905,"")</f>
        <v/>
      </c>
      <c r="AV905" s="2" t="str">
        <f t="shared" ref="AV905:AV968" si="255">IF(AND(B905&lt;&gt;"",AT905&lt;&gt;"",AU905&lt;&gt;""),AU905-AT905,"")</f>
        <v/>
      </c>
      <c r="AW905" s="2" t="str">
        <f t="shared" ref="AW905:AW968" si="256">IF(AV905="","",IF(AV905=0,"",ABS(AV905)))</f>
        <v/>
      </c>
      <c r="AX905" s="2" t="str">
        <f t="shared" si="250"/>
        <v/>
      </c>
    </row>
    <row r="906" spans="1:50" x14ac:dyDescent="0.25">
      <c r="A906" s="751">
        <v>898</v>
      </c>
      <c r="B906" s="753"/>
      <c r="C906" s="754"/>
      <c r="D906" s="754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AF906" s="2">
        <f t="shared" ref="AF906:AF969" si="257">C906-D906</f>
        <v>0</v>
      </c>
      <c r="AG906" s="2" t="str">
        <f t="shared" si="251"/>
        <v/>
      </c>
      <c r="AH906" s="2" t="str">
        <f t="shared" si="252"/>
        <v/>
      </c>
      <c r="AI906" s="2" t="str">
        <f t="shared" ref="AI906:AI969" si="258">IF(AND(AG906&lt;&gt;"",AH906&lt;&gt;""),D906-C906,"")</f>
        <v/>
      </c>
      <c r="AJ906" s="2" t="str">
        <f t="shared" ref="AJ906:AJ969" si="259">IF(OR(B906&lt;&gt;"",C906&lt;&gt;"",D906&lt;&gt;""),D906-C906,"")</f>
        <v/>
      </c>
      <c r="AK906" s="2" t="e">
        <f t="shared" ref="AK906:AK969" si="260">_xlfn.RANK.AVG(AJ906,AJ:AJ,1)</f>
        <v>#VALUE!</v>
      </c>
      <c r="AL906" s="2" t="str">
        <f t="shared" ref="AL906:AL969" si="261">IF(B906=1,C906,"")</f>
        <v/>
      </c>
      <c r="AM906" s="2" t="str">
        <f t="shared" ref="AM906:AM969" si="262">IF(B906=1,D906,"")</f>
        <v/>
      </c>
      <c r="AN906" s="2" t="str">
        <f t="shared" ref="AN906:AN969" si="263">IF(AND(B906&lt;&gt;"",AL906&lt;&gt;"",AM906&lt;&gt;""),AM906-AL906,"")</f>
        <v/>
      </c>
      <c r="AO906" s="2" t="str">
        <f t="shared" si="248"/>
        <v/>
      </c>
      <c r="AP906" s="2" t="str">
        <f t="shared" si="253"/>
        <v/>
      </c>
      <c r="AQ906" s="2" t="str">
        <f t="shared" ref="AQ906:AQ969" si="264">IF(AN906=0,0,IF(AN906&lt;0,-AP906,IF(AN906&gt;0,AP906,"")))</f>
        <v/>
      </c>
      <c r="AT906" s="2" t="str">
        <f t="shared" si="249"/>
        <v/>
      </c>
      <c r="AU906" s="2" t="str">
        <f t="shared" si="254"/>
        <v/>
      </c>
      <c r="AV906" s="2" t="str">
        <f t="shared" si="255"/>
        <v/>
      </c>
      <c r="AW906" s="2" t="str">
        <f t="shared" si="256"/>
        <v/>
      </c>
      <c r="AX906" s="2" t="str">
        <f t="shared" si="250"/>
        <v/>
      </c>
    </row>
    <row r="907" spans="1:50" x14ac:dyDescent="0.25">
      <c r="A907" s="751">
        <v>899</v>
      </c>
      <c r="B907" s="753"/>
      <c r="C907" s="754"/>
      <c r="D907" s="754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AF907" s="2">
        <f t="shared" si="257"/>
        <v>0</v>
      </c>
      <c r="AG907" s="2" t="str">
        <f t="shared" si="251"/>
        <v/>
      </c>
      <c r="AH907" s="2" t="str">
        <f t="shared" si="252"/>
        <v/>
      </c>
      <c r="AI907" s="2" t="str">
        <f t="shared" si="258"/>
        <v/>
      </c>
      <c r="AJ907" s="2" t="str">
        <f t="shared" si="259"/>
        <v/>
      </c>
      <c r="AK907" s="2" t="e">
        <f t="shared" si="260"/>
        <v>#VALUE!</v>
      </c>
      <c r="AL907" s="2" t="str">
        <f t="shared" si="261"/>
        <v/>
      </c>
      <c r="AM907" s="2" t="str">
        <f t="shared" si="262"/>
        <v/>
      </c>
      <c r="AN907" s="2" t="str">
        <f t="shared" si="263"/>
        <v/>
      </c>
      <c r="AO907" s="2" t="str">
        <f t="shared" ref="AO907:AO970" si="265">IF(AN907="","",IF(AN907=0,"",ABS(AN907)))</f>
        <v/>
      </c>
      <c r="AP907" s="2" t="str">
        <f t="shared" si="253"/>
        <v/>
      </c>
      <c r="AQ907" s="2" t="str">
        <f t="shared" si="264"/>
        <v/>
      </c>
      <c r="AT907" s="2" t="str">
        <f t="shared" si="249"/>
        <v/>
      </c>
      <c r="AU907" s="2" t="str">
        <f t="shared" si="254"/>
        <v/>
      </c>
      <c r="AV907" s="2" t="str">
        <f t="shared" si="255"/>
        <v/>
      </c>
      <c r="AW907" s="2" t="str">
        <f t="shared" si="256"/>
        <v/>
      </c>
      <c r="AX907" s="2" t="str">
        <f t="shared" si="250"/>
        <v/>
      </c>
    </row>
    <row r="908" spans="1:50" x14ac:dyDescent="0.25">
      <c r="A908" s="751">
        <v>900</v>
      </c>
      <c r="B908" s="753"/>
      <c r="C908" s="754"/>
      <c r="D908" s="754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AF908" s="2">
        <f t="shared" si="257"/>
        <v>0</v>
      </c>
      <c r="AG908" s="2" t="str">
        <f t="shared" si="251"/>
        <v/>
      </c>
      <c r="AH908" s="2" t="str">
        <f t="shared" si="252"/>
        <v/>
      </c>
      <c r="AI908" s="2" t="str">
        <f t="shared" si="258"/>
        <v/>
      </c>
      <c r="AJ908" s="2" t="str">
        <f t="shared" si="259"/>
        <v/>
      </c>
      <c r="AK908" s="2" t="e">
        <f t="shared" si="260"/>
        <v>#VALUE!</v>
      </c>
      <c r="AL908" s="2" t="str">
        <f t="shared" si="261"/>
        <v/>
      </c>
      <c r="AM908" s="2" t="str">
        <f t="shared" si="262"/>
        <v/>
      </c>
      <c r="AN908" s="2" t="str">
        <f t="shared" si="263"/>
        <v/>
      </c>
      <c r="AO908" s="2" t="str">
        <f t="shared" si="265"/>
        <v/>
      </c>
      <c r="AP908" s="2" t="str">
        <f t="shared" si="253"/>
        <v/>
      </c>
      <c r="AQ908" s="2" t="str">
        <f t="shared" si="264"/>
        <v/>
      </c>
      <c r="AT908" s="2" t="str">
        <f t="shared" si="249"/>
        <v/>
      </c>
      <c r="AU908" s="2" t="str">
        <f t="shared" si="254"/>
        <v/>
      </c>
      <c r="AV908" s="2" t="str">
        <f t="shared" si="255"/>
        <v/>
      </c>
      <c r="AW908" s="2" t="str">
        <f t="shared" si="256"/>
        <v/>
      </c>
      <c r="AX908" s="2" t="str">
        <f t="shared" si="250"/>
        <v/>
      </c>
    </row>
    <row r="909" spans="1:50" x14ac:dyDescent="0.25">
      <c r="A909" s="751">
        <v>901</v>
      </c>
      <c r="B909" s="753"/>
      <c r="C909" s="754"/>
      <c r="D909" s="754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AF909" s="2">
        <f t="shared" si="257"/>
        <v>0</v>
      </c>
      <c r="AG909" s="2" t="str">
        <f t="shared" si="251"/>
        <v/>
      </c>
      <c r="AH909" s="2" t="str">
        <f t="shared" si="252"/>
        <v/>
      </c>
      <c r="AI909" s="2" t="str">
        <f t="shared" si="258"/>
        <v/>
      </c>
      <c r="AJ909" s="2" t="str">
        <f t="shared" si="259"/>
        <v/>
      </c>
      <c r="AK909" s="2" t="e">
        <f t="shared" si="260"/>
        <v>#VALUE!</v>
      </c>
      <c r="AL909" s="2" t="str">
        <f t="shared" si="261"/>
        <v/>
      </c>
      <c r="AM909" s="2" t="str">
        <f t="shared" si="262"/>
        <v/>
      </c>
      <c r="AN909" s="2" t="str">
        <f t="shared" si="263"/>
        <v/>
      </c>
      <c r="AO909" s="2" t="str">
        <f t="shared" si="265"/>
        <v/>
      </c>
      <c r="AP909" s="2" t="str">
        <f t="shared" si="253"/>
        <v/>
      </c>
      <c r="AQ909" s="2" t="str">
        <f t="shared" si="264"/>
        <v/>
      </c>
      <c r="AT909" s="2" t="str">
        <f t="shared" si="249"/>
        <v/>
      </c>
      <c r="AU909" s="2" t="str">
        <f t="shared" si="254"/>
        <v/>
      </c>
      <c r="AV909" s="2" t="str">
        <f t="shared" si="255"/>
        <v/>
      </c>
      <c r="AW909" s="2" t="str">
        <f t="shared" si="256"/>
        <v/>
      </c>
      <c r="AX909" s="2" t="str">
        <f t="shared" si="250"/>
        <v/>
      </c>
    </row>
    <row r="910" spans="1:50" x14ac:dyDescent="0.25">
      <c r="A910" s="751">
        <v>902</v>
      </c>
      <c r="B910" s="753"/>
      <c r="C910" s="754"/>
      <c r="D910" s="754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AF910" s="2">
        <f t="shared" si="257"/>
        <v>0</v>
      </c>
      <c r="AG910" s="2" t="str">
        <f t="shared" si="251"/>
        <v/>
      </c>
      <c r="AH910" s="2" t="str">
        <f t="shared" si="252"/>
        <v/>
      </c>
      <c r="AI910" s="2" t="str">
        <f t="shared" si="258"/>
        <v/>
      </c>
      <c r="AJ910" s="2" t="str">
        <f t="shared" si="259"/>
        <v/>
      </c>
      <c r="AK910" s="2" t="e">
        <f t="shared" si="260"/>
        <v>#VALUE!</v>
      </c>
      <c r="AL910" s="2" t="str">
        <f t="shared" si="261"/>
        <v/>
      </c>
      <c r="AM910" s="2" t="str">
        <f t="shared" si="262"/>
        <v/>
      </c>
      <c r="AN910" s="2" t="str">
        <f t="shared" si="263"/>
        <v/>
      </c>
      <c r="AO910" s="2" t="str">
        <f t="shared" si="265"/>
        <v/>
      </c>
      <c r="AP910" s="2" t="str">
        <f t="shared" si="253"/>
        <v/>
      </c>
      <c r="AQ910" s="2" t="str">
        <f t="shared" si="264"/>
        <v/>
      </c>
      <c r="AT910" s="2" t="str">
        <f t="shared" si="249"/>
        <v/>
      </c>
      <c r="AU910" s="2" t="str">
        <f t="shared" si="254"/>
        <v/>
      </c>
      <c r="AV910" s="2" t="str">
        <f t="shared" si="255"/>
        <v/>
      </c>
      <c r="AW910" s="2" t="str">
        <f t="shared" si="256"/>
        <v/>
      </c>
      <c r="AX910" s="2" t="str">
        <f t="shared" si="250"/>
        <v/>
      </c>
    </row>
    <row r="911" spans="1:50" x14ac:dyDescent="0.25">
      <c r="A911" s="751">
        <v>903</v>
      </c>
      <c r="B911" s="753"/>
      <c r="C911" s="754"/>
      <c r="D911" s="754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AF911" s="2">
        <f t="shared" si="257"/>
        <v>0</v>
      </c>
      <c r="AG911" s="2" t="str">
        <f t="shared" si="251"/>
        <v/>
      </c>
      <c r="AH911" s="2" t="str">
        <f t="shared" si="252"/>
        <v/>
      </c>
      <c r="AI911" s="2" t="str">
        <f t="shared" si="258"/>
        <v/>
      </c>
      <c r="AJ911" s="2" t="str">
        <f t="shared" si="259"/>
        <v/>
      </c>
      <c r="AK911" s="2" t="e">
        <f t="shared" si="260"/>
        <v>#VALUE!</v>
      </c>
      <c r="AL911" s="2" t="str">
        <f t="shared" si="261"/>
        <v/>
      </c>
      <c r="AM911" s="2" t="str">
        <f t="shared" si="262"/>
        <v/>
      </c>
      <c r="AN911" s="2" t="str">
        <f t="shared" si="263"/>
        <v/>
      </c>
      <c r="AO911" s="2" t="str">
        <f t="shared" si="265"/>
        <v/>
      </c>
      <c r="AP911" s="2" t="str">
        <f t="shared" si="253"/>
        <v/>
      </c>
      <c r="AQ911" s="2" t="str">
        <f t="shared" si="264"/>
        <v/>
      </c>
      <c r="AT911" s="2" t="str">
        <f t="shared" si="249"/>
        <v/>
      </c>
      <c r="AU911" s="2" t="str">
        <f t="shared" si="254"/>
        <v/>
      </c>
      <c r="AV911" s="2" t="str">
        <f t="shared" si="255"/>
        <v/>
      </c>
      <c r="AW911" s="2" t="str">
        <f t="shared" si="256"/>
        <v/>
      </c>
      <c r="AX911" s="2" t="str">
        <f t="shared" si="250"/>
        <v/>
      </c>
    </row>
    <row r="912" spans="1:50" x14ac:dyDescent="0.25">
      <c r="A912" s="751">
        <v>904</v>
      </c>
      <c r="B912" s="753"/>
      <c r="C912" s="754"/>
      <c r="D912" s="754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AF912" s="2">
        <f t="shared" si="257"/>
        <v>0</v>
      </c>
      <c r="AG912" s="2" t="str">
        <f t="shared" si="251"/>
        <v/>
      </c>
      <c r="AH912" s="2" t="str">
        <f t="shared" si="252"/>
        <v/>
      </c>
      <c r="AI912" s="2" t="str">
        <f t="shared" si="258"/>
        <v/>
      </c>
      <c r="AJ912" s="2" t="str">
        <f t="shared" si="259"/>
        <v/>
      </c>
      <c r="AK912" s="2" t="e">
        <f t="shared" si="260"/>
        <v>#VALUE!</v>
      </c>
      <c r="AL912" s="2" t="str">
        <f t="shared" si="261"/>
        <v/>
      </c>
      <c r="AM912" s="2" t="str">
        <f t="shared" si="262"/>
        <v/>
      </c>
      <c r="AN912" s="2" t="str">
        <f t="shared" si="263"/>
        <v/>
      </c>
      <c r="AO912" s="2" t="str">
        <f t="shared" si="265"/>
        <v/>
      </c>
      <c r="AP912" s="2" t="str">
        <f t="shared" si="253"/>
        <v/>
      </c>
      <c r="AQ912" s="2" t="str">
        <f t="shared" si="264"/>
        <v/>
      </c>
      <c r="AT912" s="2" t="str">
        <f t="shared" si="249"/>
        <v/>
      </c>
      <c r="AU912" s="2" t="str">
        <f t="shared" si="254"/>
        <v/>
      </c>
      <c r="AV912" s="2" t="str">
        <f t="shared" si="255"/>
        <v/>
      </c>
      <c r="AW912" s="2" t="str">
        <f t="shared" si="256"/>
        <v/>
      </c>
      <c r="AX912" s="2" t="str">
        <f t="shared" si="250"/>
        <v/>
      </c>
    </row>
    <row r="913" spans="1:50" x14ac:dyDescent="0.25">
      <c r="A913" s="751">
        <v>905</v>
      </c>
      <c r="B913" s="753"/>
      <c r="C913" s="754"/>
      <c r="D913" s="754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AF913" s="2">
        <f t="shared" si="257"/>
        <v>0</v>
      </c>
      <c r="AG913" s="2" t="str">
        <f t="shared" si="251"/>
        <v/>
      </c>
      <c r="AH913" s="2" t="str">
        <f t="shared" si="252"/>
        <v/>
      </c>
      <c r="AI913" s="2" t="str">
        <f t="shared" si="258"/>
        <v/>
      </c>
      <c r="AJ913" s="2" t="str">
        <f t="shared" si="259"/>
        <v/>
      </c>
      <c r="AK913" s="2" t="e">
        <f t="shared" si="260"/>
        <v>#VALUE!</v>
      </c>
      <c r="AL913" s="2" t="str">
        <f t="shared" si="261"/>
        <v/>
      </c>
      <c r="AM913" s="2" t="str">
        <f t="shared" si="262"/>
        <v/>
      </c>
      <c r="AN913" s="2" t="str">
        <f t="shared" si="263"/>
        <v/>
      </c>
      <c r="AO913" s="2" t="str">
        <f t="shared" si="265"/>
        <v/>
      </c>
      <c r="AP913" s="2" t="str">
        <f t="shared" si="253"/>
        <v/>
      </c>
      <c r="AQ913" s="2" t="str">
        <f t="shared" si="264"/>
        <v/>
      </c>
      <c r="AT913" s="2" t="str">
        <f t="shared" si="249"/>
        <v/>
      </c>
      <c r="AU913" s="2" t="str">
        <f t="shared" si="254"/>
        <v/>
      </c>
      <c r="AV913" s="2" t="str">
        <f t="shared" si="255"/>
        <v/>
      </c>
      <c r="AW913" s="2" t="str">
        <f t="shared" si="256"/>
        <v/>
      </c>
      <c r="AX913" s="2" t="str">
        <f t="shared" si="250"/>
        <v/>
      </c>
    </row>
    <row r="914" spans="1:50" x14ac:dyDescent="0.25">
      <c r="A914" s="751">
        <v>906</v>
      </c>
      <c r="B914" s="753"/>
      <c r="C914" s="754"/>
      <c r="D914" s="754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AF914" s="2">
        <f t="shared" si="257"/>
        <v>0</v>
      </c>
      <c r="AG914" s="2" t="str">
        <f t="shared" si="251"/>
        <v/>
      </c>
      <c r="AH914" s="2" t="str">
        <f t="shared" si="252"/>
        <v/>
      </c>
      <c r="AI914" s="2" t="str">
        <f t="shared" si="258"/>
        <v/>
      </c>
      <c r="AJ914" s="2" t="str">
        <f t="shared" si="259"/>
        <v/>
      </c>
      <c r="AK914" s="2" t="e">
        <f t="shared" si="260"/>
        <v>#VALUE!</v>
      </c>
      <c r="AL914" s="2" t="str">
        <f t="shared" si="261"/>
        <v/>
      </c>
      <c r="AM914" s="2" t="str">
        <f t="shared" si="262"/>
        <v/>
      </c>
      <c r="AN914" s="2" t="str">
        <f t="shared" si="263"/>
        <v/>
      </c>
      <c r="AO914" s="2" t="str">
        <f t="shared" si="265"/>
        <v/>
      </c>
      <c r="AP914" s="2" t="str">
        <f t="shared" si="253"/>
        <v/>
      </c>
      <c r="AQ914" s="2" t="str">
        <f t="shared" si="264"/>
        <v/>
      </c>
      <c r="AT914" s="2" t="str">
        <f t="shared" si="249"/>
        <v/>
      </c>
      <c r="AU914" s="2" t="str">
        <f t="shared" si="254"/>
        <v/>
      </c>
      <c r="AV914" s="2" t="str">
        <f t="shared" si="255"/>
        <v/>
      </c>
      <c r="AW914" s="2" t="str">
        <f t="shared" si="256"/>
        <v/>
      </c>
      <c r="AX914" s="2" t="str">
        <f t="shared" si="250"/>
        <v/>
      </c>
    </row>
    <row r="915" spans="1:50" x14ac:dyDescent="0.25">
      <c r="A915" s="751">
        <v>907</v>
      </c>
      <c r="B915" s="753"/>
      <c r="C915" s="754"/>
      <c r="D915" s="754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AF915" s="2">
        <f t="shared" si="257"/>
        <v>0</v>
      </c>
      <c r="AG915" s="2" t="str">
        <f t="shared" si="251"/>
        <v/>
      </c>
      <c r="AH915" s="2" t="str">
        <f t="shared" si="252"/>
        <v/>
      </c>
      <c r="AI915" s="2" t="str">
        <f t="shared" si="258"/>
        <v/>
      </c>
      <c r="AJ915" s="2" t="str">
        <f t="shared" si="259"/>
        <v/>
      </c>
      <c r="AK915" s="2" t="e">
        <f t="shared" si="260"/>
        <v>#VALUE!</v>
      </c>
      <c r="AL915" s="2" t="str">
        <f t="shared" si="261"/>
        <v/>
      </c>
      <c r="AM915" s="2" t="str">
        <f t="shared" si="262"/>
        <v/>
      </c>
      <c r="AN915" s="2" t="str">
        <f t="shared" si="263"/>
        <v/>
      </c>
      <c r="AO915" s="2" t="str">
        <f t="shared" si="265"/>
        <v/>
      </c>
      <c r="AP915" s="2" t="str">
        <f t="shared" si="253"/>
        <v/>
      </c>
      <c r="AQ915" s="2" t="str">
        <f t="shared" si="264"/>
        <v/>
      </c>
      <c r="AT915" s="2" t="str">
        <f t="shared" si="249"/>
        <v/>
      </c>
      <c r="AU915" s="2" t="str">
        <f t="shared" si="254"/>
        <v/>
      </c>
      <c r="AV915" s="2" t="str">
        <f t="shared" si="255"/>
        <v/>
      </c>
      <c r="AW915" s="2" t="str">
        <f t="shared" si="256"/>
        <v/>
      </c>
      <c r="AX915" s="2" t="str">
        <f t="shared" si="250"/>
        <v/>
      </c>
    </row>
    <row r="916" spans="1:50" x14ac:dyDescent="0.25">
      <c r="A916" s="751">
        <v>908</v>
      </c>
      <c r="B916" s="753"/>
      <c r="C916" s="754"/>
      <c r="D916" s="754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AF916" s="2">
        <f t="shared" si="257"/>
        <v>0</v>
      </c>
      <c r="AG916" s="2" t="str">
        <f t="shared" si="251"/>
        <v/>
      </c>
      <c r="AH916" s="2" t="str">
        <f t="shared" si="252"/>
        <v/>
      </c>
      <c r="AI916" s="2" t="str">
        <f t="shared" si="258"/>
        <v/>
      </c>
      <c r="AJ916" s="2" t="str">
        <f t="shared" si="259"/>
        <v/>
      </c>
      <c r="AK916" s="2" t="e">
        <f t="shared" si="260"/>
        <v>#VALUE!</v>
      </c>
      <c r="AL916" s="2" t="str">
        <f t="shared" si="261"/>
        <v/>
      </c>
      <c r="AM916" s="2" t="str">
        <f t="shared" si="262"/>
        <v/>
      </c>
      <c r="AN916" s="2" t="str">
        <f t="shared" si="263"/>
        <v/>
      </c>
      <c r="AO916" s="2" t="str">
        <f t="shared" si="265"/>
        <v/>
      </c>
      <c r="AP916" s="2" t="str">
        <f t="shared" si="253"/>
        <v/>
      </c>
      <c r="AQ916" s="2" t="str">
        <f t="shared" si="264"/>
        <v/>
      </c>
      <c r="AT916" s="2" t="str">
        <f t="shared" ref="AT916:AT979" si="266">IF(B916=2,C916,"")</f>
        <v/>
      </c>
      <c r="AU916" s="2" t="str">
        <f t="shared" si="254"/>
        <v/>
      </c>
      <c r="AV916" s="2" t="str">
        <f t="shared" si="255"/>
        <v/>
      </c>
      <c r="AW916" s="2" t="str">
        <f t="shared" si="256"/>
        <v/>
      </c>
      <c r="AX916" s="2" t="str">
        <f t="shared" si="250"/>
        <v/>
      </c>
    </row>
    <row r="917" spans="1:50" x14ac:dyDescent="0.25">
      <c r="A917" s="751">
        <v>909</v>
      </c>
      <c r="B917" s="753"/>
      <c r="C917" s="754"/>
      <c r="D917" s="754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AF917" s="2">
        <f t="shared" si="257"/>
        <v>0</v>
      </c>
      <c r="AG917" s="2" t="str">
        <f t="shared" si="251"/>
        <v/>
      </c>
      <c r="AH917" s="2" t="str">
        <f t="shared" si="252"/>
        <v/>
      </c>
      <c r="AI917" s="2" t="str">
        <f t="shared" si="258"/>
        <v/>
      </c>
      <c r="AJ917" s="2" t="str">
        <f t="shared" si="259"/>
        <v/>
      </c>
      <c r="AK917" s="2" t="e">
        <f t="shared" si="260"/>
        <v>#VALUE!</v>
      </c>
      <c r="AL917" s="2" t="str">
        <f t="shared" si="261"/>
        <v/>
      </c>
      <c r="AM917" s="2" t="str">
        <f t="shared" si="262"/>
        <v/>
      </c>
      <c r="AN917" s="2" t="str">
        <f t="shared" si="263"/>
        <v/>
      </c>
      <c r="AO917" s="2" t="str">
        <f t="shared" si="265"/>
        <v/>
      </c>
      <c r="AP917" s="2" t="str">
        <f t="shared" si="253"/>
        <v/>
      </c>
      <c r="AQ917" s="2" t="str">
        <f t="shared" si="264"/>
        <v/>
      </c>
      <c r="AT917" s="2" t="str">
        <f t="shared" si="266"/>
        <v/>
      </c>
      <c r="AU917" s="2" t="str">
        <f t="shared" si="254"/>
        <v/>
      </c>
      <c r="AV917" s="2" t="str">
        <f t="shared" si="255"/>
        <v/>
      </c>
      <c r="AW917" s="2" t="str">
        <f t="shared" si="256"/>
        <v/>
      </c>
      <c r="AX917" s="2" t="str">
        <f t="shared" si="250"/>
        <v/>
      </c>
    </row>
    <row r="918" spans="1:50" x14ac:dyDescent="0.25">
      <c r="A918" s="751">
        <v>910</v>
      </c>
      <c r="B918" s="753"/>
      <c r="C918" s="754"/>
      <c r="D918" s="754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AF918" s="2">
        <f t="shared" si="257"/>
        <v>0</v>
      </c>
      <c r="AG918" s="2" t="str">
        <f t="shared" si="251"/>
        <v/>
      </c>
      <c r="AH918" s="2" t="str">
        <f t="shared" si="252"/>
        <v/>
      </c>
      <c r="AI918" s="2" t="str">
        <f t="shared" si="258"/>
        <v/>
      </c>
      <c r="AJ918" s="2" t="str">
        <f t="shared" si="259"/>
        <v/>
      </c>
      <c r="AK918" s="2" t="e">
        <f t="shared" si="260"/>
        <v>#VALUE!</v>
      </c>
      <c r="AL918" s="2" t="str">
        <f t="shared" si="261"/>
        <v/>
      </c>
      <c r="AM918" s="2" t="str">
        <f t="shared" si="262"/>
        <v/>
      </c>
      <c r="AN918" s="2" t="str">
        <f t="shared" si="263"/>
        <v/>
      </c>
      <c r="AO918" s="2" t="str">
        <f t="shared" si="265"/>
        <v/>
      </c>
      <c r="AP918" s="2" t="str">
        <f t="shared" si="253"/>
        <v/>
      </c>
      <c r="AQ918" s="2" t="str">
        <f t="shared" si="264"/>
        <v/>
      </c>
      <c r="AT918" s="2" t="str">
        <f t="shared" si="266"/>
        <v/>
      </c>
      <c r="AU918" s="2" t="str">
        <f t="shared" si="254"/>
        <v/>
      </c>
      <c r="AV918" s="2" t="str">
        <f t="shared" si="255"/>
        <v/>
      </c>
      <c r="AW918" s="2" t="str">
        <f t="shared" si="256"/>
        <v/>
      </c>
      <c r="AX918" s="2" t="str">
        <f t="shared" si="250"/>
        <v/>
      </c>
    </row>
    <row r="919" spans="1:50" x14ac:dyDescent="0.25">
      <c r="A919" s="751">
        <v>911</v>
      </c>
      <c r="B919" s="753"/>
      <c r="C919" s="754"/>
      <c r="D919" s="754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AF919" s="2">
        <f t="shared" si="257"/>
        <v>0</v>
      </c>
      <c r="AG919" s="2" t="str">
        <f t="shared" si="251"/>
        <v/>
      </c>
      <c r="AH919" s="2" t="str">
        <f t="shared" si="252"/>
        <v/>
      </c>
      <c r="AI919" s="2" t="str">
        <f t="shared" si="258"/>
        <v/>
      </c>
      <c r="AJ919" s="2" t="str">
        <f t="shared" si="259"/>
        <v/>
      </c>
      <c r="AK919" s="2" t="e">
        <f t="shared" si="260"/>
        <v>#VALUE!</v>
      </c>
      <c r="AL919" s="2" t="str">
        <f t="shared" si="261"/>
        <v/>
      </c>
      <c r="AM919" s="2" t="str">
        <f t="shared" si="262"/>
        <v/>
      </c>
      <c r="AN919" s="2" t="str">
        <f t="shared" si="263"/>
        <v/>
      </c>
      <c r="AO919" s="2" t="str">
        <f t="shared" si="265"/>
        <v/>
      </c>
      <c r="AP919" s="2" t="str">
        <f t="shared" si="253"/>
        <v/>
      </c>
      <c r="AQ919" s="2" t="str">
        <f t="shared" si="264"/>
        <v/>
      </c>
      <c r="AT919" s="2" t="str">
        <f t="shared" si="266"/>
        <v/>
      </c>
      <c r="AU919" s="2" t="str">
        <f t="shared" si="254"/>
        <v/>
      </c>
      <c r="AV919" s="2" t="str">
        <f t="shared" si="255"/>
        <v/>
      </c>
      <c r="AW919" s="2" t="str">
        <f t="shared" si="256"/>
        <v/>
      </c>
      <c r="AX919" s="2" t="str">
        <f t="shared" si="250"/>
        <v/>
      </c>
    </row>
    <row r="920" spans="1:50" x14ac:dyDescent="0.25">
      <c r="A920" s="751">
        <v>912</v>
      </c>
      <c r="B920" s="753"/>
      <c r="C920" s="754"/>
      <c r="D920" s="754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AF920" s="2">
        <f t="shared" si="257"/>
        <v>0</v>
      </c>
      <c r="AG920" s="2" t="str">
        <f t="shared" si="251"/>
        <v/>
      </c>
      <c r="AH920" s="2" t="str">
        <f t="shared" si="252"/>
        <v/>
      </c>
      <c r="AI920" s="2" t="str">
        <f t="shared" si="258"/>
        <v/>
      </c>
      <c r="AJ920" s="2" t="str">
        <f t="shared" si="259"/>
        <v/>
      </c>
      <c r="AK920" s="2" t="e">
        <f t="shared" si="260"/>
        <v>#VALUE!</v>
      </c>
      <c r="AL920" s="2" t="str">
        <f t="shared" si="261"/>
        <v/>
      </c>
      <c r="AM920" s="2" t="str">
        <f t="shared" si="262"/>
        <v/>
      </c>
      <c r="AN920" s="2" t="str">
        <f t="shared" si="263"/>
        <v/>
      </c>
      <c r="AO920" s="2" t="str">
        <f t="shared" si="265"/>
        <v/>
      </c>
      <c r="AP920" s="2" t="str">
        <f t="shared" si="253"/>
        <v/>
      </c>
      <c r="AQ920" s="2" t="str">
        <f t="shared" si="264"/>
        <v/>
      </c>
      <c r="AT920" s="2" t="str">
        <f t="shared" si="266"/>
        <v/>
      </c>
      <c r="AU920" s="2" t="str">
        <f t="shared" si="254"/>
        <v/>
      </c>
      <c r="AV920" s="2" t="str">
        <f t="shared" si="255"/>
        <v/>
      </c>
      <c r="AW920" s="2" t="str">
        <f t="shared" si="256"/>
        <v/>
      </c>
      <c r="AX920" s="2" t="str">
        <f t="shared" si="250"/>
        <v/>
      </c>
    </row>
    <row r="921" spans="1:50" x14ac:dyDescent="0.25">
      <c r="A921" s="751">
        <v>913</v>
      </c>
      <c r="B921" s="753"/>
      <c r="C921" s="754"/>
      <c r="D921" s="754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AF921" s="2">
        <f t="shared" si="257"/>
        <v>0</v>
      </c>
      <c r="AG921" s="2" t="str">
        <f t="shared" si="251"/>
        <v/>
      </c>
      <c r="AH921" s="2" t="str">
        <f t="shared" si="252"/>
        <v/>
      </c>
      <c r="AI921" s="2" t="str">
        <f t="shared" si="258"/>
        <v/>
      </c>
      <c r="AJ921" s="2" t="str">
        <f t="shared" si="259"/>
        <v/>
      </c>
      <c r="AK921" s="2" t="e">
        <f t="shared" si="260"/>
        <v>#VALUE!</v>
      </c>
      <c r="AL921" s="2" t="str">
        <f t="shared" si="261"/>
        <v/>
      </c>
      <c r="AM921" s="2" t="str">
        <f t="shared" si="262"/>
        <v/>
      </c>
      <c r="AN921" s="2" t="str">
        <f t="shared" si="263"/>
        <v/>
      </c>
      <c r="AO921" s="2" t="str">
        <f t="shared" si="265"/>
        <v/>
      </c>
      <c r="AP921" s="2" t="str">
        <f t="shared" si="253"/>
        <v/>
      </c>
      <c r="AQ921" s="2" t="str">
        <f t="shared" si="264"/>
        <v/>
      </c>
      <c r="AT921" s="2" t="str">
        <f t="shared" si="266"/>
        <v/>
      </c>
      <c r="AU921" s="2" t="str">
        <f t="shared" si="254"/>
        <v/>
      </c>
      <c r="AV921" s="2" t="str">
        <f t="shared" si="255"/>
        <v/>
      </c>
      <c r="AW921" s="2" t="str">
        <f t="shared" si="256"/>
        <v/>
      </c>
      <c r="AX921" s="2" t="str">
        <f t="shared" si="250"/>
        <v/>
      </c>
    </row>
    <row r="922" spans="1:50" x14ac:dyDescent="0.25">
      <c r="A922" s="751">
        <v>914</v>
      </c>
      <c r="B922" s="753"/>
      <c r="C922" s="754"/>
      <c r="D922" s="754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AF922" s="2">
        <f t="shared" si="257"/>
        <v>0</v>
      </c>
      <c r="AG922" s="2" t="str">
        <f t="shared" si="251"/>
        <v/>
      </c>
      <c r="AH922" s="2" t="str">
        <f t="shared" si="252"/>
        <v/>
      </c>
      <c r="AI922" s="2" t="str">
        <f t="shared" si="258"/>
        <v/>
      </c>
      <c r="AJ922" s="2" t="str">
        <f t="shared" si="259"/>
        <v/>
      </c>
      <c r="AK922" s="2" t="e">
        <f t="shared" si="260"/>
        <v>#VALUE!</v>
      </c>
      <c r="AL922" s="2" t="str">
        <f t="shared" si="261"/>
        <v/>
      </c>
      <c r="AM922" s="2" t="str">
        <f t="shared" si="262"/>
        <v/>
      </c>
      <c r="AN922" s="2" t="str">
        <f t="shared" si="263"/>
        <v/>
      </c>
      <c r="AO922" s="2" t="str">
        <f t="shared" si="265"/>
        <v/>
      </c>
      <c r="AP922" s="2" t="str">
        <f t="shared" si="253"/>
        <v/>
      </c>
      <c r="AQ922" s="2" t="str">
        <f t="shared" si="264"/>
        <v/>
      </c>
      <c r="AT922" s="2" t="str">
        <f t="shared" si="266"/>
        <v/>
      </c>
      <c r="AU922" s="2" t="str">
        <f t="shared" si="254"/>
        <v/>
      </c>
      <c r="AV922" s="2" t="str">
        <f t="shared" si="255"/>
        <v/>
      </c>
      <c r="AW922" s="2" t="str">
        <f t="shared" si="256"/>
        <v/>
      </c>
      <c r="AX922" s="2" t="str">
        <f t="shared" ref="AX922:AX985" si="267">IF(AW922="","",_xlfn.RANK.AVG(AW922,AW:AW,1))</f>
        <v/>
      </c>
    </row>
    <row r="923" spans="1:50" x14ac:dyDescent="0.25">
      <c r="A923" s="751">
        <v>915</v>
      </c>
      <c r="B923" s="753"/>
      <c r="C923" s="754"/>
      <c r="D923" s="754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AF923" s="2">
        <f t="shared" si="257"/>
        <v>0</v>
      </c>
      <c r="AG923" s="2" t="str">
        <f t="shared" si="251"/>
        <v/>
      </c>
      <c r="AH923" s="2" t="str">
        <f t="shared" si="252"/>
        <v/>
      </c>
      <c r="AI923" s="2" t="str">
        <f t="shared" si="258"/>
        <v/>
      </c>
      <c r="AJ923" s="2" t="str">
        <f t="shared" si="259"/>
        <v/>
      </c>
      <c r="AK923" s="2" t="e">
        <f t="shared" si="260"/>
        <v>#VALUE!</v>
      </c>
      <c r="AL923" s="2" t="str">
        <f t="shared" si="261"/>
        <v/>
      </c>
      <c r="AM923" s="2" t="str">
        <f t="shared" si="262"/>
        <v/>
      </c>
      <c r="AN923" s="2" t="str">
        <f t="shared" si="263"/>
        <v/>
      </c>
      <c r="AO923" s="2" t="str">
        <f t="shared" si="265"/>
        <v/>
      </c>
      <c r="AP923" s="2" t="str">
        <f t="shared" si="253"/>
        <v/>
      </c>
      <c r="AQ923" s="2" t="str">
        <f t="shared" si="264"/>
        <v/>
      </c>
      <c r="AT923" s="2" t="str">
        <f t="shared" si="266"/>
        <v/>
      </c>
      <c r="AU923" s="2" t="str">
        <f t="shared" si="254"/>
        <v/>
      </c>
      <c r="AV923" s="2" t="str">
        <f t="shared" si="255"/>
        <v/>
      </c>
      <c r="AW923" s="2" t="str">
        <f t="shared" si="256"/>
        <v/>
      </c>
      <c r="AX923" s="2" t="str">
        <f t="shared" si="267"/>
        <v/>
      </c>
    </row>
    <row r="924" spans="1:50" x14ac:dyDescent="0.25">
      <c r="A924" s="751">
        <v>916</v>
      </c>
      <c r="B924" s="753"/>
      <c r="C924" s="754"/>
      <c r="D924" s="754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AF924" s="2">
        <f t="shared" si="257"/>
        <v>0</v>
      </c>
      <c r="AG924" s="2" t="str">
        <f t="shared" si="251"/>
        <v/>
      </c>
      <c r="AH924" s="2" t="str">
        <f t="shared" si="252"/>
        <v/>
      </c>
      <c r="AI924" s="2" t="str">
        <f t="shared" si="258"/>
        <v/>
      </c>
      <c r="AJ924" s="2" t="str">
        <f t="shared" si="259"/>
        <v/>
      </c>
      <c r="AK924" s="2" t="e">
        <f t="shared" si="260"/>
        <v>#VALUE!</v>
      </c>
      <c r="AL924" s="2" t="str">
        <f t="shared" si="261"/>
        <v/>
      </c>
      <c r="AM924" s="2" t="str">
        <f t="shared" si="262"/>
        <v/>
      </c>
      <c r="AN924" s="2" t="str">
        <f t="shared" si="263"/>
        <v/>
      </c>
      <c r="AO924" s="2" t="str">
        <f t="shared" si="265"/>
        <v/>
      </c>
      <c r="AP924" s="2" t="str">
        <f t="shared" si="253"/>
        <v/>
      </c>
      <c r="AQ924" s="2" t="str">
        <f t="shared" si="264"/>
        <v/>
      </c>
      <c r="AT924" s="2" t="str">
        <f t="shared" si="266"/>
        <v/>
      </c>
      <c r="AU924" s="2" t="str">
        <f t="shared" si="254"/>
        <v/>
      </c>
      <c r="AV924" s="2" t="str">
        <f t="shared" si="255"/>
        <v/>
      </c>
      <c r="AW924" s="2" t="str">
        <f t="shared" si="256"/>
        <v/>
      </c>
      <c r="AX924" s="2" t="str">
        <f t="shared" si="267"/>
        <v/>
      </c>
    </row>
    <row r="925" spans="1:50" x14ac:dyDescent="0.25">
      <c r="A925" s="751">
        <v>917</v>
      </c>
      <c r="B925" s="753"/>
      <c r="C925" s="754"/>
      <c r="D925" s="754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AF925" s="2">
        <f t="shared" si="257"/>
        <v>0</v>
      </c>
      <c r="AG925" s="2" t="str">
        <f t="shared" si="251"/>
        <v/>
      </c>
      <c r="AH925" s="2" t="str">
        <f t="shared" si="252"/>
        <v/>
      </c>
      <c r="AI925" s="2" t="str">
        <f t="shared" si="258"/>
        <v/>
      </c>
      <c r="AJ925" s="2" t="str">
        <f t="shared" si="259"/>
        <v/>
      </c>
      <c r="AK925" s="2" t="e">
        <f t="shared" si="260"/>
        <v>#VALUE!</v>
      </c>
      <c r="AL925" s="2" t="str">
        <f t="shared" si="261"/>
        <v/>
      </c>
      <c r="AM925" s="2" t="str">
        <f t="shared" si="262"/>
        <v/>
      </c>
      <c r="AN925" s="2" t="str">
        <f t="shared" si="263"/>
        <v/>
      </c>
      <c r="AO925" s="2" t="str">
        <f t="shared" si="265"/>
        <v/>
      </c>
      <c r="AP925" s="2" t="str">
        <f t="shared" si="253"/>
        <v/>
      </c>
      <c r="AQ925" s="2" t="str">
        <f t="shared" si="264"/>
        <v/>
      </c>
      <c r="AT925" s="2" t="str">
        <f t="shared" si="266"/>
        <v/>
      </c>
      <c r="AU925" s="2" t="str">
        <f t="shared" si="254"/>
        <v/>
      </c>
      <c r="AV925" s="2" t="str">
        <f t="shared" si="255"/>
        <v/>
      </c>
      <c r="AW925" s="2" t="str">
        <f t="shared" si="256"/>
        <v/>
      </c>
      <c r="AX925" s="2" t="str">
        <f t="shared" si="267"/>
        <v/>
      </c>
    </row>
    <row r="926" spans="1:50" x14ac:dyDescent="0.25">
      <c r="A926" s="751">
        <v>918</v>
      </c>
      <c r="B926" s="753"/>
      <c r="C926" s="754"/>
      <c r="D926" s="754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AF926" s="2">
        <f t="shared" si="257"/>
        <v>0</v>
      </c>
      <c r="AG926" s="2" t="str">
        <f t="shared" si="251"/>
        <v/>
      </c>
      <c r="AH926" s="2" t="str">
        <f t="shared" si="252"/>
        <v/>
      </c>
      <c r="AI926" s="2" t="str">
        <f t="shared" si="258"/>
        <v/>
      </c>
      <c r="AJ926" s="2" t="str">
        <f t="shared" si="259"/>
        <v/>
      </c>
      <c r="AK926" s="2" t="e">
        <f t="shared" si="260"/>
        <v>#VALUE!</v>
      </c>
      <c r="AL926" s="2" t="str">
        <f t="shared" si="261"/>
        <v/>
      </c>
      <c r="AM926" s="2" t="str">
        <f t="shared" si="262"/>
        <v/>
      </c>
      <c r="AN926" s="2" t="str">
        <f t="shared" si="263"/>
        <v/>
      </c>
      <c r="AO926" s="2" t="str">
        <f t="shared" si="265"/>
        <v/>
      </c>
      <c r="AP926" s="2" t="str">
        <f t="shared" si="253"/>
        <v/>
      </c>
      <c r="AQ926" s="2" t="str">
        <f t="shared" si="264"/>
        <v/>
      </c>
      <c r="AT926" s="2" t="str">
        <f t="shared" si="266"/>
        <v/>
      </c>
      <c r="AU926" s="2" t="str">
        <f t="shared" si="254"/>
        <v/>
      </c>
      <c r="AV926" s="2" t="str">
        <f t="shared" si="255"/>
        <v/>
      </c>
      <c r="AW926" s="2" t="str">
        <f t="shared" si="256"/>
        <v/>
      </c>
      <c r="AX926" s="2" t="str">
        <f t="shared" si="267"/>
        <v/>
      </c>
    </row>
    <row r="927" spans="1:50" x14ac:dyDescent="0.25">
      <c r="A927" s="751">
        <v>919</v>
      </c>
      <c r="B927" s="753"/>
      <c r="C927" s="754"/>
      <c r="D927" s="754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AF927" s="2">
        <f t="shared" si="257"/>
        <v>0</v>
      </c>
      <c r="AG927" s="2" t="str">
        <f t="shared" si="251"/>
        <v/>
      </c>
      <c r="AH927" s="2" t="str">
        <f t="shared" si="252"/>
        <v/>
      </c>
      <c r="AI927" s="2" t="str">
        <f t="shared" si="258"/>
        <v/>
      </c>
      <c r="AJ927" s="2" t="str">
        <f t="shared" si="259"/>
        <v/>
      </c>
      <c r="AK927" s="2" t="e">
        <f t="shared" si="260"/>
        <v>#VALUE!</v>
      </c>
      <c r="AL927" s="2" t="str">
        <f t="shared" si="261"/>
        <v/>
      </c>
      <c r="AM927" s="2" t="str">
        <f t="shared" si="262"/>
        <v/>
      </c>
      <c r="AN927" s="2" t="str">
        <f t="shared" si="263"/>
        <v/>
      </c>
      <c r="AO927" s="2" t="str">
        <f t="shared" si="265"/>
        <v/>
      </c>
      <c r="AP927" s="2" t="str">
        <f t="shared" si="253"/>
        <v/>
      </c>
      <c r="AQ927" s="2" t="str">
        <f t="shared" si="264"/>
        <v/>
      </c>
      <c r="AT927" s="2" t="str">
        <f t="shared" si="266"/>
        <v/>
      </c>
      <c r="AU927" s="2" t="str">
        <f t="shared" si="254"/>
        <v/>
      </c>
      <c r="AV927" s="2" t="str">
        <f t="shared" si="255"/>
        <v/>
      </c>
      <c r="AW927" s="2" t="str">
        <f t="shared" si="256"/>
        <v/>
      </c>
      <c r="AX927" s="2" t="str">
        <f t="shared" si="267"/>
        <v/>
      </c>
    </row>
    <row r="928" spans="1:50" x14ac:dyDescent="0.25">
      <c r="A928" s="751">
        <v>920</v>
      </c>
      <c r="B928" s="753"/>
      <c r="C928" s="754"/>
      <c r="D928" s="754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AF928" s="2">
        <f t="shared" si="257"/>
        <v>0</v>
      </c>
      <c r="AG928" s="2" t="str">
        <f t="shared" si="251"/>
        <v/>
      </c>
      <c r="AH928" s="2" t="str">
        <f t="shared" si="252"/>
        <v/>
      </c>
      <c r="AI928" s="2" t="str">
        <f t="shared" si="258"/>
        <v/>
      </c>
      <c r="AJ928" s="2" t="str">
        <f t="shared" si="259"/>
        <v/>
      </c>
      <c r="AK928" s="2" t="e">
        <f t="shared" si="260"/>
        <v>#VALUE!</v>
      </c>
      <c r="AL928" s="2" t="str">
        <f t="shared" si="261"/>
        <v/>
      </c>
      <c r="AM928" s="2" t="str">
        <f t="shared" si="262"/>
        <v/>
      </c>
      <c r="AN928" s="2" t="str">
        <f t="shared" si="263"/>
        <v/>
      </c>
      <c r="AO928" s="2" t="str">
        <f t="shared" si="265"/>
        <v/>
      </c>
      <c r="AP928" s="2" t="str">
        <f t="shared" si="253"/>
        <v/>
      </c>
      <c r="AQ928" s="2" t="str">
        <f t="shared" si="264"/>
        <v/>
      </c>
      <c r="AT928" s="2" t="str">
        <f t="shared" si="266"/>
        <v/>
      </c>
      <c r="AU928" s="2" t="str">
        <f t="shared" si="254"/>
        <v/>
      </c>
      <c r="AV928" s="2" t="str">
        <f t="shared" si="255"/>
        <v/>
      </c>
      <c r="AW928" s="2" t="str">
        <f t="shared" si="256"/>
        <v/>
      </c>
      <c r="AX928" s="2" t="str">
        <f t="shared" si="267"/>
        <v/>
      </c>
    </row>
    <row r="929" spans="1:50" x14ac:dyDescent="0.25">
      <c r="A929" s="751">
        <v>921</v>
      </c>
      <c r="B929" s="753"/>
      <c r="C929" s="754"/>
      <c r="D929" s="754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AF929" s="2">
        <f t="shared" si="257"/>
        <v>0</v>
      </c>
      <c r="AG929" s="2" t="str">
        <f t="shared" si="251"/>
        <v/>
      </c>
      <c r="AH929" s="2" t="str">
        <f t="shared" si="252"/>
        <v/>
      </c>
      <c r="AI929" s="2" t="str">
        <f t="shared" si="258"/>
        <v/>
      </c>
      <c r="AJ929" s="2" t="str">
        <f t="shared" si="259"/>
        <v/>
      </c>
      <c r="AK929" s="2" t="e">
        <f t="shared" si="260"/>
        <v>#VALUE!</v>
      </c>
      <c r="AL929" s="2" t="str">
        <f t="shared" si="261"/>
        <v/>
      </c>
      <c r="AM929" s="2" t="str">
        <f t="shared" si="262"/>
        <v/>
      </c>
      <c r="AN929" s="2" t="str">
        <f t="shared" si="263"/>
        <v/>
      </c>
      <c r="AO929" s="2" t="str">
        <f t="shared" si="265"/>
        <v/>
      </c>
      <c r="AP929" s="2" t="str">
        <f t="shared" si="253"/>
        <v/>
      </c>
      <c r="AQ929" s="2" t="str">
        <f t="shared" si="264"/>
        <v/>
      </c>
      <c r="AT929" s="2" t="str">
        <f t="shared" si="266"/>
        <v/>
      </c>
      <c r="AU929" s="2" t="str">
        <f t="shared" si="254"/>
        <v/>
      </c>
      <c r="AV929" s="2" t="str">
        <f t="shared" si="255"/>
        <v/>
      </c>
      <c r="AW929" s="2" t="str">
        <f t="shared" si="256"/>
        <v/>
      </c>
      <c r="AX929" s="2" t="str">
        <f t="shared" si="267"/>
        <v/>
      </c>
    </row>
    <row r="930" spans="1:50" x14ac:dyDescent="0.25">
      <c r="A930" s="751">
        <v>922</v>
      </c>
      <c r="B930" s="753"/>
      <c r="C930" s="754"/>
      <c r="D930" s="754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AF930" s="2">
        <f t="shared" si="257"/>
        <v>0</v>
      </c>
      <c r="AG930" s="2" t="str">
        <f t="shared" si="251"/>
        <v/>
      </c>
      <c r="AH930" s="2" t="str">
        <f t="shared" si="252"/>
        <v/>
      </c>
      <c r="AI930" s="2" t="str">
        <f t="shared" si="258"/>
        <v/>
      </c>
      <c r="AJ930" s="2" t="str">
        <f t="shared" si="259"/>
        <v/>
      </c>
      <c r="AK930" s="2" t="e">
        <f t="shared" si="260"/>
        <v>#VALUE!</v>
      </c>
      <c r="AL930" s="2" t="str">
        <f t="shared" si="261"/>
        <v/>
      </c>
      <c r="AM930" s="2" t="str">
        <f t="shared" si="262"/>
        <v/>
      </c>
      <c r="AN930" s="2" t="str">
        <f t="shared" si="263"/>
        <v/>
      </c>
      <c r="AO930" s="2" t="str">
        <f t="shared" si="265"/>
        <v/>
      </c>
      <c r="AP930" s="2" t="str">
        <f t="shared" si="253"/>
        <v/>
      </c>
      <c r="AQ930" s="2" t="str">
        <f t="shared" si="264"/>
        <v/>
      </c>
      <c r="AT930" s="2" t="str">
        <f t="shared" si="266"/>
        <v/>
      </c>
      <c r="AU930" s="2" t="str">
        <f t="shared" si="254"/>
        <v/>
      </c>
      <c r="AV930" s="2" t="str">
        <f t="shared" si="255"/>
        <v/>
      </c>
      <c r="AW930" s="2" t="str">
        <f t="shared" si="256"/>
        <v/>
      </c>
      <c r="AX930" s="2" t="str">
        <f t="shared" si="267"/>
        <v/>
      </c>
    </row>
    <row r="931" spans="1:50" x14ac:dyDescent="0.25">
      <c r="A931" s="751">
        <v>923</v>
      </c>
      <c r="B931" s="753"/>
      <c r="C931" s="754"/>
      <c r="D931" s="754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AF931" s="2">
        <f t="shared" si="257"/>
        <v>0</v>
      </c>
      <c r="AG931" s="2" t="str">
        <f t="shared" si="251"/>
        <v/>
      </c>
      <c r="AH931" s="2" t="str">
        <f t="shared" si="252"/>
        <v/>
      </c>
      <c r="AI931" s="2" t="str">
        <f t="shared" si="258"/>
        <v/>
      </c>
      <c r="AJ931" s="2" t="str">
        <f t="shared" si="259"/>
        <v/>
      </c>
      <c r="AK931" s="2" t="e">
        <f t="shared" si="260"/>
        <v>#VALUE!</v>
      </c>
      <c r="AL931" s="2" t="str">
        <f t="shared" si="261"/>
        <v/>
      </c>
      <c r="AM931" s="2" t="str">
        <f t="shared" si="262"/>
        <v/>
      </c>
      <c r="AN931" s="2" t="str">
        <f t="shared" si="263"/>
        <v/>
      </c>
      <c r="AO931" s="2" t="str">
        <f t="shared" si="265"/>
        <v/>
      </c>
      <c r="AP931" s="2" t="str">
        <f t="shared" si="253"/>
        <v/>
      </c>
      <c r="AQ931" s="2" t="str">
        <f t="shared" si="264"/>
        <v/>
      </c>
      <c r="AT931" s="2" t="str">
        <f t="shared" si="266"/>
        <v/>
      </c>
      <c r="AU931" s="2" t="str">
        <f t="shared" si="254"/>
        <v/>
      </c>
      <c r="AV931" s="2" t="str">
        <f t="shared" si="255"/>
        <v/>
      </c>
      <c r="AW931" s="2" t="str">
        <f t="shared" si="256"/>
        <v/>
      </c>
      <c r="AX931" s="2" t="str">
        <f t="shared" si="267"/>
        <v/>
      </c>
    </row>
    <row r="932" spans="1:50" x14ac:dyDescent="0.25">
      <c r="A932" s="751">
        <v>924</v>
      </c>
      <c r="B932" s="753"/>
      <c r="C932" s="754"/>
      <c r="D932" s="754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AF932" s="2">
        <f t="shared" si="257"/>
        <v>0</v>
      </c>
      <c r="AG932" s="2" t="str">
        <f t="shared" si="251"/>
        <v/>
      </c>
      <c r="AH932" s="2" t="str">
        <f t="shared" si="252"/>
        <v/>
      </c>
      <c r="AI932" s="2" t="str">
        <f t="shared" si="258"/>
        <v/>
      </c>
      <c r="AJ932" s="2" t="str">
        <f t="shared" si="259"/>
        <v/>
      </c>
      <c r="AK932" s="2" t="e">
        <f t="shared" si="260"/>
        <v>#VALUE!</v>
      </c>
      <c r="AL932" s="2" t="str">
        <f t="shared" si="261"/>
        <v/>
      </c>
      <c r="AM932" s="2" t="str">
        <f t="shared" si="262"/>
        <v/>
      </c>
      <c r="AN932" s="2" t="str">
        <f t="shared" si="263"/>
        <v/>
      </c>
      <c r="AO932" s="2" t="str">
        <f t="shared" si="265"/>
        <v/>
      </c>
      <c r="AP932" s="2" t="str">
        <f t="shared" si="253"/>
        <v/>
      </c>
      <c r="AQ932" s="2" t="str">
        <f t="shared" si="264"/>
        <v/>
      </c>
      <c r="AT932" s="2" t="str">
        <f t="shared" si="266"/>
        <v/>
      </c>
      <c r="AU932" s="2" t="str">
        <f t="shared" si="254"/>
        <v/>
      </c>
      <c r="AV932" s="2" t="str">
        <f t="shared" si="255"/>
        <v/>
      </c>
      <c r="AW932" s="2" t="str">
        <f t="shared" si="256"/>
        <v/>
      </c>
      <c r="AX932" s="2" t="str">
        <f t="shared" si="267"/>
        <v/>
      </c>
    </row>
    <row r="933" spans="1:50" x14ac:dyDescent="0.25">
      <c r="A933" s="751">
        <v>925</v>
      </c>
      <c r="B933" s="753"/>
      <c r="C933" s="754"/>
      <c r="D933" s="754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AF933" s="2">
        <f t="shared" si="257"/>
        <v>0</v>
      </c>
      <c r="AG933" s="2" t="str">
        <f t="shared" si="251"/>
        <v/>
      </c>
      <c r="AH933" s="2" t="str">
        <f t="shared" si="252"/>
        <v/>
      </c>
      <c r="AI933" s="2" t="str">
        <f t="shared" si="258"/>
        <v/>
      </c>
      <c r="AJ933" s="2" t="str">
        <f t="shared" si="259"/>
        <v/>
      </c>
      <c r="AK933" s="2" t="e">
        <f t="shared" si="260"/>
        <v>#VALUE!</v>
      </c>
      <c r="AL933" s="2" t="str">
        <f t="shared" si="261"/>
        <v/>
      </c>
      <c r="AM933" s="2" t="str">
        <f t="shared" si="262"/>
        <v/>
      </c>
      <c r="AN933" s="2" t="str">
        <f t="shared" si="263"/>
        <v/>
      </c>
      <c r="AO933" s="2" t="str">
        <f t="shared" si="265"/>
        <v/>
      </c>
      <c r="AP933" s="2" t="str">
        <f t="shared" si="253"/>
        <v/>
      </c>
      <c r="AQ933" s="2" t="str">
        <f t="shared" si="264"/>
        <v/>
      </c>
      <c r="AT933" s="2" t="str">
        <f t="shared" si="266"/>
        <v/>
      </c>
      <c r="AU933" s="2" t="str">
        <f t="shared" si="254"/>
        <v/>
      </c>
      <c r="AV933" s="2" t="str">
        <f t="shared" si="255"/>
        <v/>
      </c>
      <c r="AW933" s="2" t="str">
        <f t="shared" si="256"/>
        <v/>
      </c>
      <c r="AX933" s="2" t="str">
        <f t="shared" si="267"/>
        <v/>
      </c>
    </row>
    <row r="934" spans="1:50" x14ac:dyDescent="0.25">
      <c r="A934" s="751">
        <v>926</v>
      </c>
      <c r="B934" s="753"/>
      <c r="C934" s="754"/>
      <c r="D934" s="754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AF934" s="2">
        <f t="shared" si="257"/>
        <v>0</v>
      </c>
      <c r="AG934" s="2" t="str">
        <f t="shared" si="251"/>
        <v/>
      </c>
      <c r="AH934" s="2" t="str">
        <f t="shared" si="252"/>
        <v/>
      </c>
      <c r="AI934" s="2" t="str">
        <f t="shared" si="258"/>
        <v/>
      </c>
      <c r="AJ934" s="2" t="str">
        <f t="shared" si="259"/>
        <v/>
      </c>
      <c r="AK934" s="2" t="e">
        <f t="shared" si="260"/>
        <v>#VALUE!</v>
      </c>
      <c r="AL934" s="2" t="str">
        <f t="shared" si="261"/>
        <v/>
      </c>
      <c r="AM934" s="2" t="str">
        <f t="shared" si="262"/>
        <v/>
      </c>
      <c r="AN934" s="2" t="str">
        <f t="shared" si="263"/>
        <v/>
      </c>
      <c r="AO934" s="2" t="str">
        <f t="shared" si="265"/>
        <v/>
      </c>
      <c r="AP934" s="2" t="str">
        <f t="shared" si="253"/>
        <v/>
      </c>
      <c r="AQ934" s="2" t="str">
        <f t="shared" si="264"/>
        <v/>
      </c>
      <c r="AT934" s="2" t="str">
        <f t="shared" si="266"/>
        <v/>
      </c>
      <c r="AU934" s="2" t="str">
        <f t="shared" si="254"/>
        <v/>
      </c>
      <c r="AV934" s="2" t="str">
        <f t="shared" si="255"/>
        <v/>
      </c>
      <c r="AW934" s="2" t="str">
        <f t="shared" si="256"/>
        <v/>
      </c>
      <c r="AX934" s="2" t="str">
        <f t="shared" si="267"/>
        <v/>
      </c>
    </row>
    <row r="935" spans="1:50" x14ac:dyDescent="0.25">
      <c r="A935" s="751">
        <v>927</v>
      </c>
      <c r="B935" s="753"/>
      <c r="C935" s="754"/>
      <c r="D935" s="754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AF935" s="2">
        <f t="shared" si="257"/>
        <v>0</v>
      </c>
      <c r="AG935" s="2" t="str">
        <f t="shared" si="251"/>
        <v/>
      </c>
      <c r="AH935" s="2" t="str">
        <f t="shared" si="252"/>
        <v/>
      </c>
      <c r="AI935" s="2" t="str">
        <f t="shared" si="258"/>
        <v/>
      </c>
      <c r="AJ935" s="2" t="str">
        <f t="shared" si="259"/>
        <v/>
      </c>
      <c r="AK935" s="2" t="e">
        <f t="shared" si="260"/>
        <v>#VALUE!</v>
      </c>
      <c r="AL935" s="2" t="str">
        <f t="shared" si="261"/>
        <v/>
      </c>
      <c r="AM935" s="2" t="str">
        <f t="shared" si="262"/>
        <v/>
      </c>
      <c r="AN935" s="2" t="str">
        <f t="shared" si="263"/>
        <v/>
      </c>
      <c r="AO935" s="2" t="str">
        <f t="shared" si="265"/>
        <v/>
      </c>
      <c r="AP935" s="2" t="str">
        <f t="shared" si="253"/>
        <v/>
      </c>
      <c r="AQ935" s="2" t="str">
        <f t="shared" si="264"/>
        <v/>
      </c>
      <c r="AT935" s="2" t="str">
        <f t="shared" si="266"/>
        <v/>
      </c>
      <c r="AU935" s="2" t="str">
        <f t="shared" si="254"/>
        <v/>
      </c>
      <c r="AV935" s="2" t="str">
        <f t="shared" si="255"/>
        <v/>
      </c>
      <c r="AW935" s="2" t="str">
        <f t="shared" si="256"/>
        <v/>
      </c>
      <c r="AX935" s="2" t="str">
        <f t="shared" si="267"/>
        <v/>
      </c>
    </row>
    <row r="936" spans="1:50" x14ac:dyDescent="0.25">
      <c r="A936" s="751">
        <v>928</v>
      </c>
      <c r="B936" s="753"/>
      <c r="C936" s="754"/>
      <c r="D936" s="754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AF936" s="2">
        <f t="shared" si="257"/>
        <v>0</v>
      </c>
      <c r="AG936" s="2" t="str">
        <f t="shared" si="251"/>
        <v/>
      </c>
      <c r="AH936" s="2" t="str">
        <f t="shared" si="252"/>
        <v/>
      </c>
      <c r="AI936" s="2" t="str">
        <f t="shared" si="258"/>
        <v/>
      </c>
      <c r="AJ936" s="2" t="str">
        <f t="shared" si="259"/>
        <v/>
      </c>
      <c r="AK936" s="2" t="e">
        <f t="shared" si="260"/>
        <v>#VALUE!</v>
      </c>
      <c r="AL936" s="2" t="str">
        <f t="shared" si="261"/>
        <v/>
      </c>
      <c r="AM936" s="2" t="str">
        <f t="shared" si="262"/>
        <v/>
      </c>
      <c r="AN936" s="2" t="str">
        <f t="shared" si="263"/>
        <v/>
      </c>
      <c r="AO936" s="2" t="str">
        <f t="shared" si="265"/>
        <v/>
      </c>
      <c r="AP936" s="2" t="str">
        <f t="shared" si="253"/>
        <v/>
      </c>
      <c r="AQ936" s="2" t="str">
        <f t="shared" si="264"/>
        <v/>
      </c>
      <c r="AT936" s="2" t="str">
        <f t="shared" si="266"/>
        <v/>
      </c>
      <c r="AU936" s="2" t="str">
        <f t="shared" si="254"/>
        <v/>
      </c>
      <c r="AV936" s="2" t="str">
        <f t="shared" si="255"/>
        <v/>
      </c>
      <c r="AW936" s="2" t="str">
        <f t="shared" si="256"/>
        <v/>
      </c>
      <c r="AX936" s="2" t="str">
        <f t="shared" si="267"/>
        <v/>
      </c>
    </row>
    <row r="937" spans="1:50" x14ac:dyDescent="0.25">
      <c r="A937" s="751">
        <v>929</v>
      </c>
      <c r="B937" s="753"/>
      <c r="C937" s="754"/>
      <c r="D937" s="754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AF937" s="2">
        <f t="shared" si="257"/>
        <v>0</v>
      </c>
      <c r="AG937" s="2" t="str">
        <f t="shared" si="251"/>
        <v/>
      </c>
      <c r="AH937" s="2" t="str">
        <f t="shared" si="252"/>
        <v/>
      </c>
      <c r="AI937" s="2" t="str">
        <f t="shared" si="258"/>
        <v/>
      </c>
      <c r="AJ937" s="2" t="str">
        <f t="shared" si="259"/>
        <v/>
      </c>
      <c r="AK937" s="2" t="e">
        <f t="shared" si="260"/>
        <v>#VALUE!</v>
      </c>
      <c r="AL937" s="2" t="str">
        <f t="shared" si="261"/>
        <v/>
      </c>
      <c r="AM937" s="2" t="str">
        <f t="shared" si="262"/>
        <v/>
      </c>
      <c r="AN937" s="2" t="str">
        <f t="shared" si="263"/>
        <v/>
      </c>
      <c r="AO937" s="2" t="str">
        <f t="shared" si="265"/>
        <v/>
      </c>
      <c r="AP937" s="2" t="str">
        <f t="shared" si="253"/>
        <v/>
      </c>
      <c r="AQ937" s="2" t="str">
        <f t="shared" si="264"/>
        <v/>
      </c>
      <c r="AT937" s="2" t="str">
        <f t="shared" si="266"/>
        <v/>
      </c>
      <c r="AU937" s="2" t="str">
        <f t="shared" si="254"/>
        <v/>
      </c>
      <c r="AV937" s="2" t="str">
        <f t="shared" si="255"/>
        <v/>
      </c>
      <c r="AW937" s="2" t="str">
        <f t="shared" si="256"/>
        <v/>
      </c>
      <c r="AX937" s="2" t="str">
        <f t="shared" si="267"/>
        <v/>
      </c>
    </row>
    <row r="938" spans="1:50" x14ac:dyDescent="0.25">
      <c r="A938" s="751">
        <v>930</v>
      </c>
      <c r="B938" s="753"/>
      <c r="C938" s="754"/>
      <c r="D938" s="754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AF938" s="2">
        <f t="shared" si="257"/>
        <v>0</v>
      </c>
      <c r="AG938" s="2" t="str">
        <f t="shared" si="251"/>
        <v/>
      </c>
      <c r="AH938" s="2" t="str">
        <f t="shared" si="252"/>
        <v/>
      </c>
      <c r="AI938" s="2" t="str">
        <f t="shared" si="258"/>
        <v/>
      </c>
      <c r="AJ938" s="2" t="str">
        <f t="shared" si="259"/>
        <v/>
      </c>
      <c r="AK938" s="2" t="e">
        <f t="shared" si="260"/>
        <v>#VALUE!</v>
      </c>
      <c r="AL938" s="2" t="str">
        <f t="shared" si="261"/>
        <v/>
      </c>
      <c r="AM938" s="2" t="str">
        <f t="shared" si="262"/>
        <v/>
      </c>
      <c r="AN938" s="2" t="str">
        <f t="shared" si="263"/>
        <v/>
      </c>
      <c r="AO938" s="2" t="str">
        <f t="shared" si="265"/>
        <v/>
      </c>
      <c r="AP938" s="2" t="str">
        <f t="shared" si="253"/>
        <v/>
      </c>
      <c r="AQ938" s="2" t="str">
        <f t="shared" si="264"/>
        <v/>
      </c>
      <c r="AT938" s="2" t="str">
        <f t="shared" si="266"/>
        <v/>
      </c>
      <c r="AU938" s="2" t="str">
        <f t="shared" si="254"/>
        <v/>
      </c>
      <c r="AV938" s="2" t="str">
        <f t="shared" si="255"/>
        <v/>
      </c>
      <c r="AW938" s="2" t="str">
        <f t="shared" si="256"/>
        <v/>
      </c>
      <c r="AX938" s="2" t="str">
        <f t="shared" si="267"/>
        <v/>
      </c>
    </row>
    <row r="939" spans="1:50" x14ac:dyDescent="0.25">
      <c r="A939" s="751">
        <v>931</v>
      </c>
      <c r="B939" s="753"/>
      <c r="C939" s="754"/>
      <c r="D939" s="754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AF939" s="2">
        <f t="shared" si="257"/>
        <v>0</v>
      </c>
      <c r="AG939" s="2" t="str">
        <f t="shared" si="251"/>
        <v/>
      </c>
      <c r="AH939" s="2" t="str">
        <f t="shared" si="252"/>
        <v/>
      </c>
      <c r="AI939" s="2" t="str">
        <f t="shared" si="258"/>
        <v/>
      </c>
      <c r="AJ939" s="2" t="str">
        <f t="shared" si="259"/>
        <v/>
      </c>
      <c r="AK939" s="2" t="e">
        <f t="shared" si="260"/>
        <v>#VALUE!</v>
      </c>
      <c r="AL939" s="2" t="str">
        <f t="shared" si="261"/>
        <v/>
      </c>
      <c r="AM939" s="2" t="str">
        <f t="shared" si="262"/>
        <v/>
      </c>
      <c r="AN939" s="2" t="str">
        <f t="shared" si="263"/>
        <v/>
      </c>
      <c r="AO939" s="2" t="str">
        <f t="shared" si="265"/>
        <v/>
      </c>
      <c r="AP939" s="2" t="str">
        <f t="shared" si="253"/>
        <v/>
      </c>
      <c r="AQ939" s="2" t="str">
        <f t="shared" si="264"/>
        <v/>
      </c>
      <c r="AT939" s="2" t="str">
        <f t="shared" si="266"/>
        <v/>
      </c>
      <c r="AU939" s="2" t="str">
        <f t="shared" si="254"/>
        <v/>
      </c>
      <c r="AV939" s="2" t="str">
        <f t="shared" si="255"/>
        <v/>
      </c>
      <c r="AW939" s="2" t="str">
        <f t="shared" si="256"/>
        <v/>
      </c>
      <c r="AX939" s="2" t="str">
        <f t="shared" si="267"/>
        <v/>
      </c>
    </row>
    <row r="940" spans="1:50" x14ac:dyDescent="0.25">
      <c r="A940" s="751">
        <v>932</v>
      </c>
      <c r="B940" s="753"/>
      <c r="C940" s="754"/>
      <c r="D940" s="754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AF940" s="2">
        <f t="shared" si="257"/>
        <v>0</v>
      </c>
      <c r="AG940" s="2" t="str">
        <f t="shared" si="251"/>
        <v/>
      </c>
      <c r="AH940" s="2" t="str">
        <f t="shared" si="252"/>
        <v/>
      </c>
      <c r="AI940" s="2" t="str">
        <f t="shared" si="258"/>
        <v/>
      </c>
      <c r="AJ940" s="2" t="str">
        <f t="shared" si="259"/>
        <v/>
      </c>
      <c r="AK940" s="2" t="e">
        <f t="shared" si="260"/>
        <v>#VALUE!</v>
      </c>
      <c r="AL940" s="2" t="str">
        <f t="shared" si="261"/>
        <v/>
      </c>
      <c r="AM940" s="2" t="str">
        <f t="shared" si="262"/>
        <v/>
      </c>
      <c r="AN940" s="2" t="str">
        <f t="shared" si="263"/>
        <v/>
      </c>
      <c r="AO940" s="2" t="str">
        <f t="shared" si="265"/>
        <v/>
      </c>
      <c r="AP940" s="2" t="str">
        <f t="shared" si="253"/>
        <v/>
      </c>
      <c r="AQ940" s="2" t="str">
        <f t="shared" si="264"/>
        <v/>
      </c>
      <c r="AT940" s="2" t="str">
        <f t="shared" si="266"/>
        <v/>
      </c>
      <c r="AU940" s="2" t="str">
        <f t="shared" si="254"/>
        <v/>
      </c>
      <c r="AV940" s="2" t="str">
        <f t="shared" si="255"/>
        <v/>
      </c>
      <c r="AW940" s="2" t="str">
        <f t="shared" si="256"/>
        <v/>
      </c>
      <c r="AX940" s="2" t="str">
        <f t="shared" si="267"/>
        <v/>
      </c>
    </row>
    <row r="941" spans="1:50" x14ac:dyDescent="0.25">
      <c r="A941" s="751">
        <v>933</v>
      </c>
      <c r="B941" s="753"/>
      <c r="C941" s="754"/>
      <c r="D941" s="754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AF941" s="2">
        <f t="shared" si="257"/>
        <v>0</v>
      </c>
      <c r="AG941" s="2" t="str">
        <f t="shared" si="251"/>
        <v/>
      </c>
      <c r="AH941" s="2" t="str">
        <f t="shared" si="252"/>
        <v/>
      </c>
      <c r="AI941" s="2" t="str">
        <f t="shared" si="258"/>
        <v/>
      </c>
      <c r="AJ941" s="2" t="str">
        <f t="shared" si="259"/>
        <v/>
      </c>
      <c r="AK941" s="2" t="e">
        <f t="shared" si="260"/>
        <v>#VALUE!</v>
      </c>
      <c r="AL941" s="2" t="str">
        <f t="shared" si="261"/>
        <v/>
      </c>
      <c r="AM941" s="2" t="str">
        <f t="shared" si="262"/>
        <v/>
      </c>
      <c r="AN941" s="2" t="str">
        <f t="shared" si="263"/>
        <v/>
      </c>
      <c r="AO941" s="2" t="str">
        <f t="shared" si="265"/>
        <v/>
      </c>
      <c r="AP941" s="2" t="str">
        <f t="shared" si="253"/>
        <v/>
      </c>
      <c r="AQ941" s="2" t="str">
        <f t="shared" si="264"/>
        <v/>
      </c>
      <c r="AT941" s="2" t="str">
        <f t="shared" si="266"/>
        <v/>
      </c>
      <c r="AU941" s="2" t="str">
        <f t="shared" si="254"/>
        <v/>
      </c>
      <c r="AV941" s="2" t="str">
        <f t="shared" si="255"/>
        <v/>
      </c>
      <c r="AW941" s="2" t="str">
        <f t="shared" si="256"/>
        <v/>
      </c>
      <c r="AX941" s="2" t="str">
        <f t="shared" si="267"/>
        <v/>
      </c>
    </row>
    <row r="942" spans="1:50" x14ac:dyDescent="0.25">
      <c r="A942" s="751">
        <v>934</v>
      </c>
      <c r="B942" s="753"/>
      <c r="C942" s="754"/>
      <c r="D942" s="754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AF942" s="2">
        <f t="shared" si="257"/>
        <v>0</v>
      </c>
      <c r="AG942" s="2" t="str">
        <f t="shared" si="251"/>
        <v/>
      </c>
      <c r="AH942" s="2" t="str">
        <f t="shared" si="252"/>
        <v/>
      </c>
      <c r="AI942" s="2" t="str">
        <f t="shared" si="258"/>
        <v/>
      </c>
      <c r="AJ942" s="2" t="str">
        <f t="shared" si="259"/>
        <v/>
      </c>
      <c r="AK942" s="2" t="e">
        <f t="shared" si="260"/>
        <v>#VALUE!</v>
      </c>
      <c r="AL942" s="2" t="str">
        <f t="shared" si="261"/>
        <v/>
      </c>
      <c r="AM942" s="2" t="str">
        <f t="shared" si="262"/>
        <v/>
      </c>
      <c r="AN942" s="2" t="str">
        <f t="shared" si="263"/>
        <v/>
      </c>
      <c r="AO942" s="2" t="str">
        <f t="shared" si="265"/>
        <v/>
      </c>
      <c r="AP942" s="2" t="str">
        <f t="shared" si="253"/>
        <v/>
      </c>
      <c r="AQ942" s="2" t="str">
        <f t="shared" si="264"/>
        <v/>
      </c>
      <c r="AT942" s="2" t="str">
        <f t="shared" si="266"/>
        <v/>
      </c>
      <c r="AU942" s="2" t="str">
        <f t="shared" si="254"/>
        <v/>
      </c>
      <c r="AV942" s="2" t="str">
        <f t="shared" si="255"/>
        <v/>
      </c>
      <c r="AW942" s="2" t="str">
        <f t="shared" si="256"/>
        <v/>
      </c>
      <c r="AX942" s="2" t="str">
        <f t="shared" si="267"/>
        <v/>
      </c>
    </row>
    <row r="943" spans="1:50" x14ac:dyDescent="0.25">
      <c r="A943" s="751">
        <v>935</v>
      </c>
      <c r="B943" s="753"/>
      <c r="C943" s="754"/>
      <c r="D943" s="754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AF943" s="2">
        <f t="shared" si="257"/>
        <v>0</v>
      </c>
      <c r="AG943" s="2" t="str">
        <f t="shared" si="251"/>
        <v/>
      </c>
      <c r="AH943" s="2" t="str">
        <f t="shared" si="252"/>
        <v/>
      </c>
      <c r="AI943" s="2" t="str">
        <f t="shared" si="258"/>
        <v/>
      </c>
      <c r="AJ943" s="2" t="str">
        <f t="shared" si="259"/>
        <v/>
      </c>
      <c r="AK943" s="2" t="e">
        <f t="shared" si="260"/>
        <v>#VALUE!</v>
      </c>
      <c r="AL943" s="2" t="str">
        <f t="shared" si="261"/>
        <v/>
      </c>
      <c r="AM943" s="2" t="str">
        <f t="shared" si="262"/>
        <v/>
      </c>
      <c r="AN943" s="2" t="str">
        <f t="shared" si="263"/>
        <v/>
      </c>
      <c r="AO943" s="2" t="str">
        <f t="shared" si="265"/>
        <v/>
      </c>
      <c r="AP943" s="2" t="str">
        <f t="shared" si="253"/>
        <v/>
      </c>
      <c r="AQ943" s="2" t="str">
        <f t="shared" si="264"/>
        <v/>
      </c>
      <c r="AT943" s="2" t="str">
        <f t="shared" si="266"/>
        <v/>
      </c>
      <c r="AU943" s="2" t="str">
        <f t="shared" si="254"/>
        <v/>
      </c>
      <c r="AV943" s="2" t="str">
        <f t="shared" si="255"/>
        <v/>
      </c>
      <c r="AW943" s="2" t="str">
        <f t="shared" si="256"/>
        <v/>
      </c>
      <c r="AX943" s="2" t="str">
        <f t="shared" si="267"/>
        <v/>
      </c>
    </row>
    <row r="944" spans="1:50" x14ac:dyDescent="0.25">
      <c r="A944" s="751">
        <v>936</v>
      </c>
      <c r="B944" s="753"/>
      <c r="C944" s="754"/>
      <c r="D944" s="754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AF944" s="2">
        <f t="shared" si="257"/>
        <v>0</v>
      </c>
      <c r="AG944" s="2" t="str">
        <f t="shared" si="251"/>
        <v/>
      </c>
      <c r="AH944" s="2" t="str">
        <f t="shared" si="252"/>
        <v/>
      </c>
      <c r="AI944" s="2" t="str">
        <f t="shared" si="258"/>
        <v/>
      </c>
      <c r="AJ944" s="2" t="str">
        <f t="shared" si="259"/>
        <v/>
      </c>
      <c r="AK944" s="2" t="e">
        <f t="shared" si="260"/>
        <v>#VALUE!</v>
      </c>
      <c r="AL944" s="2" t="str">
        <f t="shared" si="261"/>
        <v/>
      </c>
      <c r="AM944" s="2" t="str">
        <f t="shared" si="262"/>
        <v/>
      </c>
      <c r="AN944" s="2" t="str">
        <f t="shared" si="263"/>
        <v/>
      </c>
      <c r="AO944" s="2" t="str">
        <f t="shared" si="265"/>
        <v/>
      </c>
      <c r="AP944" s="2" t="str">
        <f t="shared" si="253"/>
        <v/>
      </c>
      <c r="AQ944" s="2" t="str">
        <f t="shared" si="264"/>
        <v/>
      </c>
      <c r="AT944" s="2" t="str">
        <f t="shared" si="266"/>
        <v/>
      </c>
      <c r="AU944" s="2" t="str">
        <f t="shared" si="254"/>
        <v/>
      </c>
      <c r="AV944" s="2" t="str">
        <f t="shared" si="255"/>
        <v/>
      </c>
      <c r="AW944" s="2" t="str">
        <f t="shared" si="256"/>
        <v/>
      </c>
      <c r="AX944" s="2" t="str">
        <f t="shared" si="267"/>
        <v/>
      </c>
    </row>
    <row r="945" spans="1:50" x14ac:dyDescent="0.25">
      <c r="A945" s="751">
        <v>937</v>
      </c>
      <c r="B945" s="753"/>
      <c r="C945" s="754"/>
      <c r="D945" s="754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AF945" s="2">
        <f t="shared" si="257"/>
        <v>0</v>
      </c>
      <c r="AG945" s="2" t="str">
        <f t="shared" si="251"/>
        <v/>
      </c>
      <c r="AH945" s="2" t="str">
        <f t="shared" si="252"/>
        <v/>
      </c>
      <c r="AI945" s="2" t="str">
        <f t="shared" si="258"/>
        <v/>
      </c>
      <c r="AJ945" s="2" t="str">
        <f t="shared" si="259"/>
        <v/>
      </c>
      <c r="AK945" s="2" t="e">
        <f t="shared" si="260"/>
        <v>#VALUE!</v>
      </c>
      <c r="AL945" s="2" t="str">
        <f t="shared" si="261"/>
        <v/>
      </c>
      <c r="AM945" s="2" t="str">
        <f t="shared" si="262"/>
        <v/>
      </c>
      <c r="AN945" s="2" t="str">
        <f t="shared" si="263"/>
        <v/>
      </c>
      <c r="AO945" s="2" t="str">
        <f t="shared" si="265"/>
        <v/>
      </c>
      <c r="AP945" s="2" t="str">
        <f t="shared" si="253"/>
        <v/>
      </c>
      <c r="AQ945" s="2" t="str">
        <f t="shared" si="264"/>
        <v/>
      </c>
      <c r="AT945" s="2" t="str">
        <f t="shared" si="266"/>
        <v/>
      </c>
      <c r="AU945" s="2" t="str">
        <f t="shared" si="254"/>
        <v/>
      </c>
      <c r="AV945" s="2" t="str">
        <f t="shared" si="255"/>
        <v/>
      </c>
      <c r="AW945" s="2" t="str">
        <f t="shared" si="256"/>
        <v/>
      </c>
      <c r="AX945" s="2" t="str">
        <f t="shared" si="267"/>
        <v/>
      </c>
    </row>
    <row r="946" spans="1:50" x14ac:dyDescent="0.25">
      <c r="A946" s="751">
        <v>938</v>
      </c>
      <c r="B946" s="753"/>
      <c r="C946" s="754"/>
      <c r="D946" s="754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AF946" s="2">
        <f t="shared" si="257"/>
        <v>0</v>
      </c>
      <c r="AG946" s="2" t="str">
        <f t="shared" si="251"/>
        <v/>
      </c>
      <c r="AH946" s="2" t="str">
        <f t="shared" si="252"/>
        <v/>
      </c>
      <c r="AI946" s="2" t="str">
        <f t="shared" si="258"/>
        <v/>
      </c>
      <c r="AJ946" s="2" t="str">
        <f t="shared" si="259"/>
        <v/>
      </c>
      <c r="AK946" s="2" t="e">
        <f t="shared" si="260"/>
        <v>#VALUE!</v>
      </c>
      <c r="AL946" s="2" t="str">
        <f t="shared" si="261"/>
        <v/>
      </c>
      <c r="AM946" s="2" t="str">
        <f t="shared" si="262"/>
        <v/>
      </c>
      <c r="AN946" s="2" t="str">
        <f t="shared" si="263"/>
        <v/>
      </c>
      <c r="AO946" s="2" t="str">
        <f t="shared" si="265"/>
        <v/>
      </c>
      <c r="AP946" s="2" t="str">
        <f t="shared" si="253"/>
        <v/>
      </c>
      <c r="AQ946" s="2" t="str">
        <f t="shared" si="264"/>
        <v/>
      </c>
      <c r="AT946" s="2" t="str">
        <f t="shared" si="266"/>
        <v/>
      </c>
      <c r="AU946" s="2" t="str">
        <f t="shared" si="254"/>
        <v/>
      </c>
      <c r="AV946" s="2" t="str">
        <f t="shared" si="255"/>
        <v/>
      </c>
      <c r="AW946" s="2" t="str">
        <f t="shared" si="256"/>
        <v/>
      </c>
      <c r="AX946" s="2" t="str">
        <f t="shared" si="267"/>
        <v/>
      </c>
    </row>
    <row r="947" spans="1:50" x14ac:dyDescent="0.25">
      <c r="A947" s="751">
        <v>939</v>
      </c>
      <c r="B947" s="753"/>
      <c r="C947" s="754"/>
      <c r="D947" s="754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AF947" s="2">
        <f t="shared" si="257"/>
        <v>0</v>
      </c>
      <c r="AG947" s="2" t="str">
        <f t="shared" si="251"/>
        <v/>
      </c>
      <c r="AH947" s="2" t="str">
        <f t="shared" si="252"/>
        <v/>
      </c>
      <c r="AI947" s="2" t="str">
        <f t="shared" si="258"/>
        <v/>
      </c>
      <c r="AJ947" s="2" t="str">
        <f t="shared" si="259"/>
        <v/>
      </c>
      <c r="AK947" s="2" t="e">
        <f t="shared" si="260"/>
        <v>#VALUE!</v>
      </c>
      <c r="AL947" s="2" t="str">
        <f t="shared" si="261"/>
        <v/>
      </c>
      <c r="AM947" s="2" t="str">
        <f t="shared" si="262"/>
        <v/>
      </c>
      <c r="AN947" s="2" t="str">
        <f t="shared" si="263"/>
        <v/>
      </c>
      <c r="AO947" s="2" t="str">
        <f t="shared" si="265"/>
        <v/>
      </c>
      <c r="AP947" s="2" t="str">
        <f t="shared" si="253"/>
        <v/>
      </c>
      <c r="AQ947" s="2" t="str">
        <f t="shared" si="264"/>
        <v/>
      </c>
      <c r="AT947" s="2" t="str">
        <f t="shared" si="266"/>
        <v/>
      </c>
      <c r="AU947" s="2" t="str">
        <f t="shared" si="254"/>
        <v/>
      </c>
      <c r="AV947" s="2" t="str">
        <f t="shared" si="255"/>
        <v/>
      </c>
      <c r="AW947" s="2" t="str">
        <f t="shared" si="256"/>
        <v/>
      </c>
      <c r="AX947" s="2" t="str">
        <f t="shared" si="267"/>
        <v/>
      </c>
    </row>
    <row r="948" spans="1:50" x14ac:dyDescent="0.25">
      <c r="A948" s="751">
        <v>940</v>
      </c>
      <c r="B948" s="753"/>
      <c r="C948" s="754"/>
      <c r="D948" s="754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AF948" s="2">
        <f t="shared" si="257"/>
        <v>0</v>
      </c>
      <c r="AG948" s="2" t="str">
        <f t="shared" si="251"/>
        <v/>
      </c>
      <c r="AH948" s="2" t="str">
        <f t="shared" si="252"/>
        <v/>
      </c>
      <c r="AI948" s="2" t="str">
        <f t="shared" si="258"/>
        <v/>
      </c>
      <c r="AJ948" s="2" t="str">
        <f t="shared" si="259"/>
        <v/>
      </c>
      <c r="AK948" s="2" t="e">
        <f t="shared" si="260"/>
        <v>#VALUE!</v>
      </c>
      <c r="AL948" s="2" t="str">
        <f t="shared" si="261"/>
        <v/>
      </c>
      <c r="AM948" s="2" t="str">
        <f t="shared" si="262"/>
        <v/>
      </c>
      <c r="AN948" s="2" t="str">
        <f t="shared" si="263"/>
        <v/>
      </c>
      <c r="AO948" s="2" t="str">
        <f t="shared" si="265"/>
        <v/>
      </c>
      <c r="AP948" s="2" t="str">
        <f t="shared" si="253"/>
        <v/>
      </c>
      <c r="AQ948" s="2" t="str">
        <f t="shared" si="264"/>
        <v/>
      </c>
      <c r="AT948" s="2" t="str">
        <f t="shared" si="266"/>
        <v/>
      </c>
      <c r="AU948" s="2" t="str">
        <f t="shared" si="254"/>
        <v/>
      </c>
      <c r="AV948" s="2" t="str">
        <f t="shared" si="255"/>
        <v/>
      </c>
      <c r="AW948" s="2" t="str">
        <f t="shared" si="256"/>
        <v/>
      </c>
      <c r="AX948" s="2" t="str">
        <f t="shared" si="267"/>
        <v/>
      </c>
    </row>
    <row r="949" spans="1:50" x14ac:dyDescent="0.25">
      <c r="A949" s="751">
        <v>941</v>
      </c>
      <c r="B949" s="753"/>
      <c r="C949" s="754"/>
      <c r="D949" s="754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AF949" s="2">
        <f t="shared" si="257"/>
        <v>0</v>
      </c>
      <c r="AG949" s="2" t="str">
        <f t="shared" si="251"/>
        <v/>
      </c>
      <c r="AH949" s="2" t="str">
        <f t="shared" si="252"/>
        <v/>
      </c>
      <c r="AI949" s="2" t="str">
        <f t="shared" si="258"/>
        <v/>
      </c>
      <c r="AJ949" s="2" t="str">
        <f t="shared" si="259"/>
        <v/>
      </c>
      <c r="AK949" s="2" t="e">
        <f t="shared" si="260"/>
        <v>#VALUE!</v>
      </c>
      <c r="AL949" s="2" t="str">
        <f t="shared" si="261"/>
        <v/>
      </c>
      <c r="AM949" s="2" t="str">
        <f t="shared" si="262"/>
        <v/>
      </c>
      <c r="AN949" s="2" t="str">
        <f t="shared" si="263"/>
        <v/>
      </c>
      <c r="AO949" s="2" t="str">
        <f t="shared" si="265"/>
        <v/>
      </c>
      <c r="AP949" s="2" t="str">
        <f t="shared" si="253"/>
        <v/>
      </c>
      <c r="AQ949" s="2" t="str">
        <f t="shared" si="264"/>
        <v/>
      </c>
      <c r="AT949" s="2" t="str">
        <f t="shared" si="266"/>
        <v/>
      </c>
      <c r="AU949" s="2" t="str">
        <f t="shared" si="254"/>
        <v/>
      </c>
      <c r="AV949" s="2" t="str">
        <f t="shared" si="255"/>
        <v/>
      </c>
      <c r="AW949" s="2" t="str">
        <f t="shared" si="256"/>
        <v/>
      </c>
      <c r="AX949" s="2" t="str">
        <f t="shared" si="267"/>
        <v/>
      </c>
    </row>
    <row r="950" spans="1:50" x14ac:dyDescent="0.25">
      <c r="A950" s="751">
        <v>942</v>
      </c>
      <c r="B950" s="753"/>
      <c r="C950" s="754"/>
      <c r="D950" s="754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AF950" s="2">
        <f t="shared" si="257"/>
        <v>0</v>
      </c>
      <c r="AG950" s="2" t="str">
        <f t="shared" si="251"/>
        <v/>
      </c>
      <c r="AH950" s="2" t="str">
        <f t="shared" si="252"/>
        <v/>
      </c>
      <c r="AI950" s="2" t="str">
        <f t="shared" si="258"/>
        <v/>
      </c>
      <c r="AJ950" s="2" t="str">
        <f t="shared" si="259"/>
        <v/>
      </c>
      <c r="AK950" s="2" t="e">
        <f t="shared" si="260"/>
        <v>#VALUE!</v>
      </c>
      <c r="AL950" s="2" t="str">
        <f t="shared" si="261"/>
        <v/>
      </c>
      <c r="AM950" s="2" t="str">
        <f t="shared" si="262"/>
        <v/>
      </c>
      <c r="AN950" s="2" t="str">
        <f t="shared" si="263"/>
        <v/>
      </c>
      <c r="AO950" s="2" t="str">
        <f t="shared" si="265"/>
        <v/>
      </c>
      <c r="AP950" s="2" t="str">
        <f t="shared" si="253"/>
        <v/>
      </c>
      <c r="AQ950" s="2" t="str">
        <f t="shared" si="264"/>
        <v/>
      </c>
      <c r="AT950" s="2" t="str">
        <f t="shared" si="266"/>
        <v/>
      </c>
      <c r="AU950" s="2" t="str">
        <f t="shared" si="254"/>
        <v/>
      </c>
      <c r="AV950" s="2" t="str">
        <f t="shared" si="255"/>
        <v/>
      </c>
      <c r="AW950" s="2" t="str">
        <f t="shared" si="256"/>
        <v/>
      </c>
      <c r="AX950" s="2" t="str">
        <f t="shared" si="267"/>
        <v/>
      </c>
    </row>
    <row r="951" spans="1:50" x14ac:dyDescent="0.25">
      <c r="A951" s="751">
        <v>943</v>
      </c>
      <c r="B951" s="753"/>
      <c r="C951" s="754"/>
      <c r="D951" s="754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AF951" s="2">
        <f t="shared" si="257"/>
        <v>0</v>
      </c>
      <c r="AG951" s="2" t="str">
        <f t="shared" si="251"/>
        <v/>
      </c>
      <c r="AH951" s="2" t="str">
        <f t="shared" si="252"/>
        <v/>
      </c>
      <c r="AI951" s="2" t="str">
        <f t="shared" si="258"/>
        <v/>
      </c>
      <c r="AJ951" s="2" t="str">
        <f t="shared" si="259"/>
        <v/>
      </c>
      <c r="AK951" s="2" t="e">
        <f t="shared" si="260"/>
        <v>#VALUE!</v>
      </c>
      <c r="AL951" s="2" t="str">
        <f t="shared" si="261"/>
        <v/>
      </c>
      <c r="AM951" s="2" t="str">
        <f t="shared" si="262"/>
        <v/>
      </c>
      <c r="AN951" s="2" t="str">
        <f t="shared" si="263"/>
        <v/>
      </c>
      <c r="AO951" s="2" t="str">
        <f t="shared" si="265"/>
        <v/>
      </c>
      <c r="AP951" s="2" t="str">
        <f t="shared" si="253"/>
        <v/>
      </c>
      <c r="AQ951" s="2" t="str">
        <f t="shared" si="264"/>
        <v/>
      </c>
      <c r="AT951" s="2" t="str">
        <f t="shared" si="266"/>
        <v/>
      </c>
      <c r="AU951" s="2" t="str">
        <f t="shared" si="254"/>
        <v/>
      </c>
      <c r="AV951" s="2" t="str">
        <f t="shared" si="255"/>
        <v/>
      </c>
      <c r="AW951" s="2" t="str">
        <f t="shared" si="256"/>
        <v/>
      </c>
      <c r="AX951" s="2" t="str">
        <f t="shared" si="267"/>
        <v/>
      </c>
    </row>
    <row r="952" spans="1:50" x14ac:dyDescent="0.25">
      <c r="A952" s="751">
        <v>944</v>
      </c>
      <c r="B952" s="753"/>
      <c r="C952" s="754"/>
      <c r="D952" s="754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AF952" s="2">
        <f t="shared" si="257"/>
        <v>0</v>
      </c>
      <c r="AG952" s="2" t="str">
        <f t="shared" si="251"/>
        <v/>
      </c>
      <c r="AH952" s="2" t="str">
        <f t="shared" si="252"/>
        <v/>
      </c>
      <c r="AI952" s="2" t="str">
        <f t="shared" si="258"/>
        <v/>
      </c>
      <c r="AJ952" s="2" t="str">
        <f t="shared" si="259"/>
        <v/>
      </c>
      <c r="AK952" s="2" t="e">
        <f t="shared" si="260"/>
        <v>#VALUE!</v>
      </c>
      <c r="AL952" s="2" t="str">
        <f t="shared" si="261"/>
        <v/>
      </c>
      <c r="AM952" s="2" t="str">
        <f t="shared" si="262"/>
        <v/>
      </c>
      <c r="AN952" s="2" t="str">
        <f t="shared" si="263"/>
        <v/>
      </c>
      <c r="AO952" s="2" t="str">
        <f t="shared" si="265"/>
        <v/>
      </c>
      <c r="AP952" s="2" t="str">
        <f t="shared" si="253"/>
        <v/>
      </c>
      <c r="AQ952" s="2" t="str">
        <f t="shared" si="264"/>
        <v/>
      </c>
      <c r="AT952" s="2" t="str">
        <f t="shared" si="266"/>
        <v/>
      </c>
      <c r="AU952" s="2" t="str">
        <f t="shared" si="254"/>
        <v/>
      </c>
      <c r="AV952" s="2" t="str">
        <f t="shared" si="255"/>
        <v/>
      </c>
      <c r="AW952" s="2" t="str">
        <f t="shared" si="256"/>
        <v/>
      </c>
      <c r="AX952" s="2" t="str">
        <f t="shared" si="267"/>
        <v/>
      </c>
    </row>
    <row r="953" spans="1:50" x14ac:dyDescent="0.25">
      <c r="A953" s="751">
        <v>945</v>
      </c>
      <c r="B953" s="753"/>
      <c r="C953" s="754"/>
      <c r="D953" s="754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AF953" s="2">
        <f t="shared" si="257"/>
        <v>0</v>
      </c>
      <c r="AG953" s="2" t="str">
        <f t="shared" si="251"/>
        <v/>
      </c>
      <c r="AH953" s="2" t="str">
        <f t="shared" si="252"/>
        <v/>
      </c>
      <c r="AI953" s="2" t="str">
        <f t="shared" si="258"/>
        <v/>
      </c>
      <c r="AJ953" s="2" t="str">
        <f t="shared" si="259"/>
        <v/>
      </c>
      <c r="AK953" s="2" t="e">
        <f t="shared" si="260"/>
        <v>#VALUE!</v>
      </c>
      <c r="AL953" s="2" t="str">
        <f t="shared" si="261"/>
        <v/>
      </c>
      <c r="AM953" s="2" t="str">
        <f t="shared" si="262"/>
        <v/>
      </c>
      <c r="AN953" s="2" t="str">
        <f t="shared" si="263"/>
        <v/>
      </c>
      <c r="AO953" s="2" t="str">
        <f t="shared" si="265"/>
        <v/>
      </c>
      <c r="AP953" s="2" t="str">
        <f t="shared" si="253"/>
        <v/>
      </c>
      <c r="AQ953" s="2" t="str">
        <f t="shared" si="264"/>
        <v/>
      </c>
      <c r="AT953" s="2" t="str">
        <f t="shared" si="266"/>
        <v/>
      </c>
      <c r="AU953" s="2" t="str">
        <f t="shared" si="254"/>
        <v/>
      </c>
      <c r="AV953" s="2" t="str">
        <f t="shared" si="255"/>
        <v/>
      </c>
      <c r="AW953" s="2" t="str">
        <f t="shared" si="256"/>
        <v/>
      </c>
      <c r="AX953" s="2" t="str">
        <f t="shared" si="267"/>
        <v/>
      </c>
    </row>
    <row r="954" spans="1:50" x14ac:dyDescent="0.25">
      <c r="A954" s="751">
        <v>946</v>
      </c>
      <c r="B954" s="753"/>
      <c r="C954" s="754"/>
      <c r="D954" s="754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AF954" s="2">
        <f t="shared" si="257"/>
        <v>0</v>
      </c>
      <c r="AG954" s="2" t="str">
        <f t="shared" si="251"/>
        <v/>
      </c>
      <c r="AH954" s="2" t="str">
        <f t="shared" si="252"/>
        <v/>
      </c>
      <c r="AI954" s="2" t="str">
        <f t="shared" si="258"/>
        <v/>
      </c>
      <c r="AJ954" s="2" t="str">
        <f t="shared" si="259"/>
        <v/>
      </c>
      <c r="AK954" s="2" t="e">
        <f t="shared" si="260"/>
        <v>#VALUE!</v>
      </c>
      <c r="AL954" s="2" t="str">
        <f t="shared" si="261"/>
        <v/>
      </c>
      <c r="AM954" s="2" t="str">
        <f t="shared" si="262"/>
        <v/>
      </c>
      <c r="AN954" s="2" t="str">
        <f t="shared" si="263"/>
        <v/>
      </c>
      <c r="AO954" s="2" t="str">
        <f t="shared" si="265"/>
        <v/>
      </c>
      <c r="AP954" s="2" t="str">
        <f t="shared" si="253"/>
        <v/>
      </c>
      <c r="AQ954" s="2" t="str">
        <f t="shared" si="264"/>
        <v/>
      </c>
      <c r="AT954" s="2" t="str">
        <f t="shared" si="266"/>
        <v/>
      </c>
      <c r="AU954" s="2" t="str">
        <f t="shared" si="254"/>
        <v/>
      </c>
      <c r="AV954" s="2" t="str">
        <f t="shared" si="255"/>
        <v/>
      </c>
      <c r="AW954" s="2" t="str">
        <f t="shared" si="256"/>
        <v/>
      </c>
      <c r="AX954" s="2" t="str">
        <f t="shared" si="267"/>
        <v/>
      </c>
    </row>
    <row r="955" spans="1:50" x14ac:dyDescent="0.25">
      <c r="A955" s="751">
        <v>947</v>
      </c>
      <c r="B955" s="753"/>
      <c r="C955" s="754"/>
      <c r="D955" s="754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AF955" s="2">
        <f t="shared" si="257"/>
        <v>0</v>
      </c>
      <c r="AG955" s="2" t="str">
        <f t="shared" si="251"/>
        <v/>
      </c>
      <c r="AH955" s="2" t="str">
        <f t="shared" si="252"/>
        <v/>
      </c>
      <c r="AI955" s="2" t="str">
        <f t="shared" si="258"/>
        <v/>
      </c>
      <c r="AJ955" s="2" t="str">
        <f t="shared" si="259"/>
        <v/>
      </c>
      <c r="AK955" s="2" t="e">
        <f t="shared" si="260"/>
        <v>#VALUE!</v>
      </c>
      <c r="AL955" s="2" t="str">
        <f t="shared" si="261"/>
        <v/>
      </c>
      <c r="AM955" s="2" t="str">
        <f t="shared" si="262"/>
        <v/>
      </c>
      <c r="AN955" s="2" t="str">
        <f t="shared" si="263"/>
        <v/>
      </c>
      <c r="AO955" s="2" t="str">
        <f t="shared" si="265"/>
        <v/>
      </c>
      <c r="AP955" s="2" t="str">
        <f t="shared" si="253"/>
        <v/>
      </c>
      <c r="AQ955" s="2" t="str">
        <f t="shared" si="264"/>
        <v/>
      </c>
      <c r="AT955" s="2" t="str">
        <f t="shared" si="266"/>
        <v/>
      </c>
      <c r="AU955" s="2" t="str">
        <f t="shared" si="254"/>
        <v/>
      </c>
      <c r="AV955" s="2" t="str">
        <f t="shared" si="255"/>
        <v/>
      </c>
      <c r="AW955" s="2" t="str">
        <f t="shared" si="256"/>
        <v/>
      </c>
      <c r="AX955" s="2" t="str">
        <f t="shared" si="267"/>
        <v/>
      </c>
    </row>
    <row r="956" spans="1:50" x14ac:dyDescent="0.25">
      <c r="A956" s="751">
        <v>948</v>
      </c>
      <c r="B956" s="753"/>
      <c r="C956" s="754"/>
      <c r="D956" s="754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AF956" s="2">
        <f t="shared" si="257"/>
        <v>0</v>
      </c>
      <c r="AG956" s="2" t="str">
        <f t="shared" si="251"/>
        <v/>
      </c>
      <c r="AH956" s="2" t="str">
        <f t="shared" si="252"/>
        <v/>
      </c>
      <c r="AI956" s="2" t="str">
        <f t="shared" si="258"/>
        <v/>
      </c>
      <c r="AJ956" s="2" t="str">
        <f t="shared" si="259"/>
        <v/>
      </c>
      <c r="AK956" s="2" t="e">
        <f t="shared" si="260"/>
        <v>#VALUE!</v>
      </c>
      <c r="AL956" s="2" t="str">
        <f t="shared" si="261"/>
        <v/>
      </c>
      <c r="AM956" s="2" t="str">
        <f t="shared" si="262"/>
        <v/>
      </c>
      <c r="AN956" s="2" t="str">
        <f t="shared" si="263"/>
        <v/>
      </c>
      <c r="AO956" s="2" t="str">
        <f t="shared" si="265"/>
        <v/>
      </c>
      <c r="AP956" s="2" t="str">
        <f t="shared" si="253"/>
        <v/>
      </c>
      <c r="AQ956" s="2" t="str">
        <f t="shared" si="264"/>
        <v/>
      </c>
      <c r="AT956" s="2" t="str">
        <f t="shared" si="266"/>
        <v/>
      </c>
      <c r="AU956" s="2" t="str">
        <f t="shared" si="254"/>
        <v/>
      </c>
      <c r="AV956" s="2" t="str">
        <f t="shared" si="255"/>
        <v/>
      </c>
      <c r="AW956" s="2" t="str">
        <f t="shared" si="256"/>
        <v/>
      </c>
      <c r="AX956" s="2" t="str">
        <f t="shared" si="267"/>
        <v/>
      </c>
    </row>
    <row r="957" spans="1:50" x14ac:dyDescent="0.25">
      <c r="A957" s="751">
        <v>949</v>
      </c>
      <c r="B957" s="753"/>
      <c r="C957" s="754"/>
      <c r="D957" s="754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AF957" s="2">
        <f t="shared" si="257"/>
        <v>0</v>
      </c>
      <c r="AG957" s="2" t="str">
        <f t="shared" si="251"/>
        <v/>
      </c>
      <c r="AH957" s="2" t="str">
        <f t="shared" si="252"/>
        <v/>
      </c>
      <c r="AI957" s="2" t="str">
        <f t="shared" si="258"/>
        <v/>
      </c>
      <c r="AJ957" s="2" t="str">
        <f t="shared" si="259"/>
        <v/>
      </c>
      <c r="AK957" s="2" t="e">
        <f t="shared" si="260"/>
        <v>#VALUE!</v>
      </c>
      <c r="AL957" s="2" t="str">
        <f t="shared" si="261"/>
        <v/>
      </c>
      <c r="AM957" s="2" t="str">
        <f t="shared" si="262"/>
        <v/>
      </c>
      <c r="AN957" s="2" t="str">
        <f t="shared" si="263"/>
        <v/>
      </c>
      <c r="AO957" s="2" t="str">
        <f t="shared" si="265"/>
        <v/>
      </c>
      <c r="AP957" s="2" t="str">
        <f t="shared" si="253"/>
        <v/>
      </c>
      <c r="AQ957" s="2" t="str">
        <f t="shared" si="264"/>
        <v/>
      </c>
      <c r="AT957" s="2" t="str">
        <f t="shared" si="266"/>
        <v/>
      </c>
      <c r="AU957" s="2" t="str">
        <f t="shared" si="254"/>
        <v/>
      </c>
      <c r="AV957" s="2" t="str">
        <f t="shared" si="255"/>
        <v/>
      </c>
      <c r="AW957" s="2" t="str">
        <f t="shared" si="256"/>
        <v/>
      </c>
      <c r="AX957" s="2" t="str">
        <f t="shared" si="267"/>
        <v/>
      </c>
    </row>
    <row r="958" spans="1:50" x14ac:dyDescent="0.25">
      <c r="A958" s="751">
        <v>950</v>
      </c>
      <c r="B958" s="753"/>
      <c r="C958" s="754"/>
      <c r="D958" s="754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AF958" s="2">
        <f t="shared" si="257"/>
        <v>0</v>
      </c>
      <c r="AG958" s="2" t="str">
        <f t="shared" si="251"/>
        <v/>
      </c>
      <c r="AH958" s="2" t="str">
        <f t="shared" si="252"/>
        <v/>
      </c>
      <c r="AI958" s="2" t="str">
        <f t="shared" si="258"/>
        <v/>
      </c>
      <c r="AJ958" s="2" t="str">
        <f t="shared" si="259"/>
        <v/>
      </c>
      <c r="AK958" s="2" t="e">
        <f t="shared" si="260"/>
        <v>#VALUE!</v>
      </c>
      <c r="AL958" s="2" t="str">
        <f t="shared" si="261"/>
        <v/>
      </c>
      <c r="AM958" s="2" t="str">
        <f t="shared" si="262"/>
        <v/>
      </c>
      <c r="AN958" s="2" t="str">
        <f t="shared" si="263"/>
        <v/>
      </c>
      <c r="AO958" s="2" t="str">
        <f t="shared" si="265"/>
        <v/>
      </c>
      <c r="AP958" s="2" t="str">
        <f t="shared" si="253"/>
        <v/>
      </c>
      <c r="AQ958" s="2" t="str">
        <f t="shared" si="264"/>
        <v/>
      </c>
      <c r="AT958" s="2" t="str">
        <f t="shared" si="266"/>
        <v/>
      </c>
      <c r="AU958" s="2" t="str">
        <f t="shared" si="254"/>
        <v/>
      </c>
      <c r="AV958" s="2" t="str">
        <f t="shared" si="255"/>
        <v/>
      </c>
      <c r="AW958" s="2" t="str">
        <f t="shared" si="256"/>
        <v/>
      </c>
      <c r="AX958" s="2" t="str">
        <f t="shared" si="267"/>
        <v/>
      </c>
    </row>
    <row r="959" spans="1:50" x14ac:dyDescent="0.25">
      <c r="A959" s="751">
        <v>951</v>
      </c>
      <c r="B959" s="753"/>
      <c r="C959" s="754"/>
      <c r="D959" s="754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AF959" s="2">
        <f t="shared" si="257"/>
        <v>0</v>
      </c>
      <c r="AG959" s="2" t="str">
        <f t="shared" si="251"/>
        <v/>
      </c>
      <c r="AH959" s="2" t="str">
        <f t="shared" si="252"/>
        <v/>
      </c>
      <c r="AI959" s="2" t="str">
        <f t="shared" si="258"/>
        <v/>
      </c>
      <c r="AJ959" s="2" t="str">
        <f t="shared" si="259"/>
        <v/>
      </c>
      <c r="AK959" s="2" t="e">
        <f t="shared" si="260"/>
        <v>#VALUE!</v>
      </c>
      <c r="AL959" s="2" t="str">
        <f t="shared" si="261"/>
        <v/>
      </c>
      <c r="AM959" s="2" t="str">
        <f t="shared" si="262"/>
        <v/>
      </c>
      <c r="AN959" s="2" t="str">
        <f t="shared" si="263"/>
        <v/>
      </c>
      <c r="AO959" s="2" t="str">
        <f t="shared" si="265"/>
        <v/>
      </c>
      <c r="AP959" s="2" t="str">
        <f t="shared" si="253"/>
        <v/>
      </c>
      <c r="AQ959" s="2" t="str">
        <f t="shared" si="264"/>
        <v/>
      </c>
      <c r="AT959" s="2" t="str">
        <f t="shared" si="266"/>
        <v/>
      </c>
      <c r="AU959" s="2" t="str">
        <f t="shared" si="254"/>
        <v/>
      </c>
      <c r="AV959" s="2" t="str">
        <f t="shared" si="255"/>
        <v/>
      </c>
      <c r="AW959" s="2" t="str">
        <f t="shared" si="256"/>
        <v/>
      </c>
      <c r="AX959" s="2" t="str">
        <f t="shared" si="267"/>
        <v/>
      </c>
    </row>
    <row r="960" spans="1:50" x14ac:dyDescent="0.25">
      <c r="A960" s="751">
        <v>952</v>
      </c>
      <c r="B960" s="753"/>
      <c r="C960" s="754"/>
      <c r="D960" s="754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AF960" s="2">
        <f t="shared" si="257"/>
        <v>0</v>
      </c>
      <c r="AG960" s="2" t="str">
        <f t="shared" si="251"/>
        <v/>
      </c>
      <c r="AH960" s="2" t="str">
        <f t="shared" si="252"/>
        <v/>
      </c>
      <c r="AI960" s="2" t="str">
        <f t="shared" si="258"/>
        <v/>
      </c>
      <c r="AJ960" s="2" t="str">
        <f t="shared" si="259"/>
        <v/>
      </c>
      <c r="AK960" s="2" t="e">
        <f t="shared" si="260"/>
        <v>#VALUE!</v>
      </c>
      <c r="AL960" s="2" t="str">
        <f t="shared" si="261"/>
        <v/>
      </c>
      <c r="AM960" s="2" t="str">
        <f t="shared" si="262"/>
        <v/>
      </c>
      <c r="AN960" s="2" t="str">
        <f t="shared" si="263"/>
        <v/>
      </c>
      <c r="AO960" s="2" t="str">
        <f t="shared" si="265"/>
        <v/>
      </c>
      <c r="AP960" s="2" t="str">
        <f t="shared" si="253"/>
        <v/>
      </c>
      <c r="AQ960" s="2" t="str">
        <f t="shared" si="264"/>
        <v/>
      </c>
      <c r="AT960" s="2" t="str">
        <f t="shared" si="266"/>
        <v/>
      </c>
      <c r="AU960" s="2" t="str">
        <f t="shared" si="254"/>
        <v/>
      </c>
      <c r="AV960" s="2" t="str">
        <f t="shared" si="255"/>
        <v/>
      </c>
      <c r="AW960" s="2" t="str">
        <f t="shared" si="256"/>
        <v/>
      </c>
      <c r="AX960" s="2" t="str">
        <f t="shared" si="267"/>
        <v/>
      </c>
    </row>
    <row r="961" spans="1:50" x14ac:dyDescent="0.25">
      <c r="A961" s="751">
        <v>953</v>
      </c>
      <c r="B961" s="753"/>
      <c r="C961" s="754"/>
      <c r="D961" s="754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AF961" s="2">
        <f t="shared" si="257"/>
        <v>0</v>
      </c>
      <c r="AG961" s="2" t="str">
        <f t="shared" si="251"/>
        <v/>
      </c>
      <c r="AH961" s="2" t="str">
        <f t="shared" si="252"/>
        <v/>
      </c>
      <c r="AI961" s="2" t="str">
        <f t="shared" si="258"/>
        <v/>
      </c>
      <c r="AJ961" s="2" t="str">
        <f t="shared" si="259"/>
        <v/>
      </c>
      <c r="AK961" s="2" t="e">
        <f t="shared" si="260"/>
        <v>#VALUE!</v>
      </c>
      <c r="AL961" s="2" t="str">
        <f t="shared" si="261"/>
        <v/>
      </c>
      <c r="AM961" s="2" t="str">
        <f t="shared" si="262"/>
        <v/>
      </c>
      <c r="AN961" s="2" t="str">
        <f t="shared" si="263"/>
        <v/>
      </c>
      <c r="AO961" s="2" t="str">
        <f t="shared" si="265"/>
        <v/>
      </c>
      <c r="AP961" s="2" t="str">
        <f t="shared" si="253"/>
        <v/>
      </c>
      <c r="AQ961" s="2" t="str">
        <f t="shared" si="264"/>
        <v/>
      </c>
      <c r="AT961" s="2" t="str">
        <f t="shared" si="266"/>
        <v/>
      </c>
      <c r="AU961" s="2" t="str">
        <f t="shared" si="254"/>
        <v/>
      </c>
      <c r="AV961" s="2" t="str">
        <f t="shared" si="255"/>
        <v/>
      </c>
      <c r="AW961" s="2" t="str">
        <f t="shared" si="256"/>
        <v/>
      </c>
      <c r="AX961" s="2" t="str">
        <f t="shared" si="267"/>
        <v/>
      </c>
    </row>
    <row r="962" spans="1:50" x14ac:dyDescent="0.25">
      <c r="A962" s="751">
        <v>954</v>
      </c>
      <c r="B962" s="753"/>
      <c r="C962" s="754"/>
      <c r="D962" s="754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AF962" s="2">
        <f t="shared" si="257"/>
        <v>0</v>
      </c>
      <c r="AG962" s="2" t="str">
        <f t="shared" si="251"/>
        <v/>
      </c>
      <c r="AH962" s="2" t="str">
        <f t="shared" si="252"/>
        <v/>
      </c>
      <c r="AI962" s="2" t="str">
        <f t="shared" si="258"/>
        <v/>
      </c>
      <c r="AJ962" s="2" t="str">
        <f t="shared" si="259"/>
        <v/>
      </c>
      <c r="AK962" s="2" t="e">
        <f t="shared" si="260"/>
        <v>#VALUE!</v>
      </c>
      <c r="AL962" s="2" t="str">
        <f t="shared" si="261"/>
        <v/>
      </c>
      <c r="AM962" s="2" t="str">
        <f t="shared" si="262"/>
        <v/>
      </c>
      <c r="AN962" s="2" t="str">
        <f t="shared" si="263"/>
        <v/>
      </c>
      <c r="AO962" s="2" t="str">
        <f t="shared" si="265"/>
        <v/>
      </c>
      <c r="AP962" s="2" t="str">
        <f t="shared" si="253"/>
        <v/>
      </c>
      <c r="AQ962" s="2" t="str">
        <f t="shared" si="264"/>
        <v/>
      </c>
      <c r="AT962" s="2" t="str">
        <f t="shared" si="266"/>
        <v/>
      </c>
      <c r="AU962" s="2" t="str">
        <f t="shared" si="254"/>
        <v/>
      </c>
      <c r="AV962" s="2" t="str">
        <f t="shared" si="255"/>
        <v/>
      </c>
      <c r="AW962" s="2" t="str">
        <f t="shared" si="256"/>
        <v/>
      </c>
      <c r="AX962" s="2" t="str">
        <f t="shared" si="267"/>
        <v/>
      </c>
    </row>
    <row r="963" spans="1:50" x14ac:dyDescent="0.25">
      <c r="A963" s="751">
        <v>955</v>
      </c>
      <c r="B963" s="753"/>
      <c r="C963" s="754"/>
      <c r="D963" s="754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AF963" s="2">
        <f t="shared" si="257"/>
        <v>0</v>
      </c>
      <c r="AG963" s="2" t="str">
        <f t="shared" si="251"/>
        <v/>
      </c>
      <c r="AH963" s="2" t="str">
        <f t="shared" si="252"/>
        <v/>
      </c>
      <c r="AI963" s="2" t="str">
        <f t="shared" si="258"/>
        <v/>
      </c>
      <c r="AJ963" s="2" t="str">
        <f t="shared" si="259"/>
        <v/>
      </c>
      <c r="AK963" s="2" t="e">
        <f t="shared" si="260"/>
        <v>#VALUE!</v>
      </c>
      <c r="AL963" s="2" t="str">
        <f t="shared" si="261"/>
        <v/>
      </c>
      <c r="AM963" s="2" t="str">
        <f t="shared" si="262"/>
        <v/>
      </c>
      <c r="AN963" s="2" t="str">
        <f t="shared" si="263"/>
        <v/>
      </c>
      <c r="AO963" s="2" t="str">
        <f t="shared" si="265"/>
        <v/>
      </c>
      <c r="AP963" s="2" t="str">
        <f t="shared" si="253"/>
        <v/>
      </c>
      <c r="AQ963" s="2" t="str">
        <f t="shared" si="264"/>
        <v/>
      </c>
      <c r="AT963" s="2" t="str">
        <f t="shared" si="266"/>
        <v/>
      </c>
      <c r="AU963" s="2" t="str">
        <f t="shared" si="254"/>
        <v/>
      </c>
      <c r="AV963" s="2" t="str">
        <f t="shared" si="255"/>
        <v/>
      </c>
      <c r="AW963" s="2" t="str">
        <f t="shared" si="256"/>
        <v/>
      </c>
      <c r="AX963" s="2" t="str">
        <f t="shared" si="267"/>
        <v/>
      </c>
    </row>
    <row r="964" spans="1:50" x14ac:dyDescent="0.25">
      <c r="A964" s="751">
        <v>956</v>
      </c>
      <c r="B964" s="753"/>
      <c r="C964" s="754"/>
      <c r="D964" s="754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AF964" s="2">
        <f t="shared" si="257"/>
        <v>0</v>
      </c>
      <c r="AG964" s="2" t="str">
        <f t="shared" si="251"/>
        <v/>
      </c>
      <c r="AH964" s="2" t="str">
        <f t="shared" si="252"/>
        <v/>
      </c>
      <c r="AI964" s="2" t="str">
        <f t="shared" si="258"/>
        <v/>
      </c>
      <c r="AJ964" s="2" t="str">
        <f t="shared" si="259"/>
        <v/>
      </c>
      <c r="AK964" s="2" t="e">
        <f t="shared" si="260"/>
        <v>#VALUE!</v>
      </c>
      <c r="AL964" s="2" t="str">
        <f t="shared" si="261"/>
        <v/>
      </c>
      <c r="AM964" s="2" t="str">
        <f t="shared" si="262"/>
        <v/>
      </c>
      <c r="AN964" s="2" t="str">
        <f t="shared" si="263"/>
        <v/>
      </c>
      <c r="AO964" s="2" t="str">
        <f t="shared" si="265"/>
        <v/>
      </c>
      <c r="AP964" s="2" t="str">
        <f t="shared" si="253"/>
        <v/>
      </c>
      <c r="AQ964" s="2" t="str">
        <f t="shared" si="264"/>
        <v/>
      </c>
      <c r="AT964" s="2" t="str">
        <f t="shared" si="266"/>
        <v/>
      </c>
      <c r="AU964" s="2" t="str">
        <f t="shared" si="254"/>
        <v/>
      </c>
      <c r="AV964" s="2" t="str">
        <f t="shared" si="255"/>
        <v/>
      </c>
      <c r="AW964" s="2" t="str">
        <f t="shared" si="256"/>
        <v/>
      </c>
      <c r="AX964" s="2" t="str">
        <f t="shared" si="267"/>
        <v/>
      </c>
    </row>
    <row r="965" spans="1:50" x14ac:dyDescent="0.25">
      <c r="A965" s="751">
        <v>957</v>
      </c>
      <c r="B965" s="753"/>
      <c r="C965" s="754"/>
      <c r="D965" s="754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AF965" s="2">
        <f t="shared" si="257"/>
        <v>0</v>
      </c>
      <c r="AG965" s="2" t="str">
        <f t="shared" si="251"/>
        <v/>
      </c>
      <c r="AH965" s="2" t="str">
        <f t="shared" si="252"/>
        <v/>
      </c>
      <c r="AI965" s="2" t="str">
        <f t="shared" si="258"/>
        <v/>
      </c>
      <c r="AJ965" s="2" t="str">
        <f t="shared" si="259"/>
        <v/>
      </c>
      <c r="AK965" s="2" t="e">
        <f t="shared" si="260"/>
        <v>#VALUE!</v>
      </c>
      <c r="AL965" s="2" t="str">
        <f t="shared" si="261"/>
        <v/>
      </c>
      <c r="AM965" s="2" t="str">
        <f t="shared" si="262"/>
        <v/>
      </c>
      <c r="AN965" s="2" t="str">
        <f t="shared" si="263"/>
        <v/>
      </c>
      <c r="AO965" s="2" t="str">
        <f t="shared" si="265"/>
        <v/>
      </c>
      <c r="AP965" s="2" t="str">
        <f t="shared" si="253"/>
        <v/>
      </c>
      <c r="AQ965" s="2" t="str">
        <f t="shared" si="264"/>
        <v/>
      </c>
      <c r="AT965" s="2" t="str">
        <f t="shared" si="266"/>
        <v/>
      </c>
      <c r="AU965" s="2" t="str">
        <f t="shared" si="254"/>
        <v/>
      </c>
      <c r="AV965" s="2" t="str">
        <f t="shared" si="255"/>
        <v/>
      </c>
      <c r="AW965" s="2" t="str">
        <f t="shared" si="256"/>
        <v/>
      </c>
      <c r="AX965" s="2" t="str">
        <f t="shared" si="267"/>
        <v/>
      </c>
    </row>
    <row r="966" spans="1:50" x14ac:dyDescent="0.25">
      <c r="A966" s="751">
        <v>958</v>
      </c>
      <c r="B966" s="753"/>
      <c r="C966" s="754"/>
      <c r="D966" s="754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AF966" s="2">
        <f t="shared" si="257"/>
        <v>0</v>
      </c>
      <c r="AG966" s="2" t="str">
        <f t="shared" si="251"/>
        <v/>
      </c>
      <c r="AH966" s="2" t="str">
        <f t="shared" si="252"/>
        <v/>
      </c>
      <c r="AI966" s="2" t="str">
        <f t="shared" si="258"/>
        <v/>
      </c>
      <c r="AJ966" s="2" t="str">
        <f t="shared" si="259"/>
        <v/>
      </c>
      <c r="AK966" s="2" t="e">
        <f t="shared" si="260"/>
        <v>#VALUE!</v>
      </c>
      <c r="AL966" s="2" t="str">
        <f t="shared" si="261"/>
        <v/>
      </c>
      <c r="AM966" s="2" t="str">
        <f t="shared" si="262"/>
        <v/>
      </c>
      <c r="AN966" s="2" t="str">
        <f t="shared" si="263"/>
        <v/>
      </c>
      <c r="AO966" s="2" t="str">
        <f t="shared" si="265"/>
        <v/>
      </c>
      <c r="AP966" s="2" t="str">
        <f t="shared" si="253"/>
        <v/>
      </c>
      <c r="AQ966" s="2" t="str">
        <f t="shared" si="264"/>
        <v/>
      </c>
      <c r="AT966" s="2" t="str">
        <f t="shared" si="266"/>
        <v/>
      </c>
      <c r="AU966" s="2" t="str">
        <f t="shared" si="254"/>
        <v/>
      </c>
      <c r="AV966" s="2" t="str">
        <f t="shared" si="255"/>
        <v/>
      </c>
      <c r="AW966" s="2" t="str">
        <f t="shared" si="256"/>
        <v/>
      </c>
      <c r="AX966" s="2" t="str">
        <f t="shared" si="267"/>
        <v/>
      </c>
    </row>
    <row r="967" spans="1:50" x14ac:dyDescent="0.25">
      <c r="A967" s="751">
        <v>959</v>
      </c>
      <c r="B967" s="753"/>
      <c r="C967" s="754"/>
      <c r="D967" s="754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AF967" s="2">
        <f t="shared" si="257"/>
        <v>0</v>
      </c>
      <c r="AG967" s="2" t="str">
        <f t="shared" si="251"/>
        <v/>
      </c>
      <c r="AH967" s="2" t="str">
        <f t="shared" si="252"/>
        <v/>
      </c>
      <c r="AI967" s="2" t="str">
        <f t="shared" si="258"/>
        <v/>
      </c>
      <c r="AJ967" s="2" t="str">
        <f t="shared" si="259"/>
        <v/>
      </c>
      <c r="AK967" s="2" t="e">
        <f t="shared" si="260"/>
        <v>#VALUE!</v>
      </c>
      <c r="AL967" s="2" t="str">
        <f t="shared" si="261"/>
        <v/>
      </c>
      <c r="AM967" s="2" t="str">
        <f t="shared" si="262"/>
        <v/>
      </c>
      <c r="AN967" s="2" t="str">
        <f t="shared" si="263"/>
        <v/>
      </c>
      <c r="AO967" s="2" t="str">
        <f t="shared" si="265"/>
        <v/>
      </c>
      <c r="AP967" s="2" t="str">
        <f t="shared" si="253"/>
        <v/>
      </c>
      <c r="AQ967" s="2" t="str">
        <f t="shared" si="264"/>
        <v/>
      </c>
      <c r="AT967" s="2" t="str">
        <f t="shared" si="266"/>
        <v/>
      </c>
      <c r="AU967" s="2" t="str">
        <f t="shared" si="254"/>
        <v/>
      </c>
      <c r="AV967" s="2" t="str">
        <f t="shared" si="255"/>
        <v/>
      </c>
      <c r="AW967" s="2" t="str">
        <f t="shared" si="256"/>
        <v/>
      </c>
      <c r="AX967" s="2" t="str">
        <f t="shared" si="267"/>
        <v/>
      </c>
    </row>
    <row r="968" spans="1:50" x14ac:dyDescent="0.25">
      <c r="A968" s="751">
        <v>960</v>
      </c>
      <c r="B968" s="753"/>
      <c r="C968" s="754"/>
      <c r="D968" s="754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AF968" s="2">
        <f t="shared" si="257"/>
        <v>0</v>
      </c>
      <c r="AG968" s="2" t="str">
        <f t="shared" si="251"/>
        <v/>
      </c>
      <c r="AH968" s="2" t="str">
        <f t="shared" si="252"/>
        <v/>
      </c>
      <c r="AI968" s="2" t="str">
        <f t="shared" si="258"/>
        <v/>
      </c>
      <c r="AJ968" s="2" t="str">
        <f t="shared" si="259"/>
        <v/>
      </c>
      <c r="AK968" s="2" t="e">
        <f t="shared" si="260"/>
        <v>#VALUE!</v>
      </c>
      <c r="AL968" s="2" t="str">
        <f t="shared" si="261"/>
        <v/>
      </c>
      <c r="AM968" s="2" t="str">
        <f t="shared" si="262"/>
        <v/>
      </c>
      <c r="AN968" s="2" t="str">
        <f t="shared" si="263"/>
        <v/>
      </c>
      <c r="AO968" s="2" t="str">
        <f t="shared" si="265"/>
        <v/>
      </c>
      <c r="AP968" s="2" t="str">
        <f t="shared" si="253"/>
        <v/>
      </c>
      <c r="AQ968" s="2" t="str">
        <f t="shared" si="264"/>
        <v/>
      </c>
      <c r="AT968" s="2" t="str">
        <f t="shared" si="266"/>
        <v/>
      </c>
      <c r="AU968" s="2" t="str">
        <f t="shared" si="254"/>
        <v/>
      </c>
      <c r="AV968" s="2" t="str">
        <f t="shared" si="255"/>
        <v/>
      </c>
      <c r="AW968" s="2" t="str">
        <f t="shared" si="256"/>
        <v/>
      </c>
      <c r="AX968" s="2" t="str">
        <f t="shared" si="267"/>
        <v/>
      </c>
    </row>
    <row r="969" spans="1:50" x14ac:dyDescent="0.25">
      <c r="A969" s="751">
        <v>961</v>
      </c>
      <c r="B969" s="753"/>
      <c r="C969" s="754"/>
      <c r="D969" s="754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AF969" s="2">
        <f t="shared" si="257"/>
        <v>0</v>
      </c>
      <c r="AG969" s="2" t="str">
        <f t="shared" ref="AG969:AG1008" si="268">IF(AND(B969&lt;&gt;"",C969&lt;&gt;"",D969&lt;&gt;""),_xlfn.RANK.AVG(C969,C:C,1),"")</f>
        <v/>
      </c>
      <c r="AH969" s="2" t="str">
        <f t="shared" ref="AH969:AH1008" si="269">IF(AND(B969&lt;&gt;"",C969&lt;&gt;"",D969&lt;&gt;""),_xlfn.RANK.AVG(D969,D:D,1),"")</f>
        <v/>
      </c>
      <c r="AI969" s="2" t="str">
        <f t="shared" si="258"/>
        <v/>
      </c>
      <c r="AJ969" s="2" t="str">
        <f t="shared" si="259"/>
        <v/>
      </c>
      <c r="AK969" s="2" t="e">
        <f t="shared" si="260"/>
        <v>#VALUE!</v>
      </c>
      <c r="AL969" s="2" t="str">
        <f t="shared" si="261"/>
        <v/>
      </c>
      <c r="AM969" s="2" t="str">
        <f t="shared" si="262"/>
        <v/>
      </c>
      <c r="AN969" s="2" t="str">
        <f t="shared" si="263"/>
        <v/>
      </c>
      <c r="AO969" s="2" t="str">
        <f t="shared" si="265"/>
        <v/>
      </c>
      <c r="AP969" s="2" t="str">
        <f t="shared" ref="AP969:AP1032" si="270">IF(AO969="","",_xlfn.RANK.AVG(AO969,AO:AO,1))</f>
        <v/>
      </c>
      <c r="AQ969" s="2" t="str">
        <f t="shared" si="264"/>
        <v/>
      </c>
      <c r="AT969" s="2" t="str">
        <f t="shared" si="266"/>
        <v/>
      </c>
      <c r="AU969" s="2" t="str">
        <f t="shared" ref="AU969:AU1008" si="271">IF(B969=2,D969,"")</f>
        <v/>
      </c>
      <c r="AV969" s="2" t="str">
        <f t="shared" ref="AV969:AV1008" si="272">IF(AND(B969&lt;&gt;"",AT969&lt;&gt;"",AU969&lt;&gt;""),AU969-AT969,"")</f>
        <v/>
      </c>
      <c r="AW969" s="2" t="str">
        <f t="shared" ref="AW969:AW1008" si="273">IF(AV969="","",IF(AV969=0,"",ABS(AV969)))</f>
        <v/>
      </c>
      <c r="AX969" s="2" t="str">
        <f t="shared" si="267"/>
        <v/>
      </c>
    </row>
    <row r="970" spans="1:50" x14ac:dyDescent="0.25">
      <c r="A970" s="751">
        <v>962</v>
      </c>
      <c r="B970" s="753"/>
      <c r="C970" s="754"/>
      <c r="D970" s="754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AF970" s="2">
        <f t="shared" ref="AF970:AF1008" si="274">C970-D970</f>
        <v>0</v>
      </c>
      <c r="AG970" s="2" t="str">
        <f t="shared" si="268"/>
        <v/>
      </c>
      <c r="AH970" s="2" t="str">
        <f t="shared" si="269"/>
        <v/>
      </c>
      <c r="AI970" s="2" t="str">
        <f t="shared" ref="AI970:AI1008" si="275">IF(AND(AG970&lt;&gt;"",AH970&lt;&gt;""),D970-C970,"")</f>
        <v/>
      </c>
      <c r="AJ970" s="2" t="str">
        <f t="shared" ref="AJ970:AJ1008" si="276">IF(OR(B970&lt;&gt;"",C970&lt;&gt;"",D970&lt;&gt;""),D970-C970,"")</f>
        <v/>
      </c>
      <c r="AK970" s="2" t="e">
        <f t="shared" ref="AK970:AK1007" si="277">_xlfn.RANK.AVG(AJ970,AJ:AJ,1)</f>
        <v>#VALUE!</v>
      </c>
      <c r="AL970" s="2" t="str">
        <f t="shared" ref="AL970:AL1008" si="278">IF(B970=1,C970,"")</f>
        <v/>
      </c>
      <c r="AM970" s="2" t="str">
        <f t="shared" ref="AM970:AM1008" si="279">IF(B970=1,D970,"")</f>
        <v/>
      </c>
      <c r="AN970" s="2" t="str">
        <f t="shared" ref="AN970:AN1008" si="280">IF(AND(B970&lt;&gt;"",AL970&lt;&gt;"",AM970&lt;&gt;""),AM970-AL970,"")</f>
        <v/>
      </c>
      <c r="AO970" s="2" t="str">
        <f t="shared" si="265"/>
        <v/>
      </c>
      <c r="AP970" s="2" t="str">
        <f t="shared" si="270"/>
        <v/>
      </c>
      <c r="AQ970" s="2" t="str">
        <f t="shared" ref="AQ970:AQ1008" si="281">IF(AN970=0,0,IF(AN970&lt;0,-AP970,IF(AN970&gt;0,AP970,"")))</f>
        <v/>
      </c>
      <c r="AT970" s="2" t="str">
        <f t="shared" si="266"/>
        <v/>
      </c>
      <c r="AU970" s="2" t="str">
        <f t="shared" si="271"/>
        <v/>
      </c>
      <c r="AV970" s="2" t="str">
        <f t="shared" si="272"/>
        <v/>
      </c>
      <c r="AW970" s="2" t="str">
        <f t="shared" si="273"/>
        <v/>
      </c>
      <c r="AX970" s="2" t="str">
        <f t="shared" si="267"/>
        <v/>
      </c>
    </row>
    <row r="971" spans="1:50" x14ac:dyDescent="0.25">
      <c r="A971" s="751">
        <v>963</v>
      </c>
      <c r="B971" s="753"/>
      <c r="C971" s="754"/>
      <c r="D971" s="754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AF971" s="2">
        <f t="shared" si="274"/>
        <v>0</v>
      </c>
      <c r="AG971" s="2" t="str">
        <f t="shared" si="268"/>
        <v/>
      </c>
      <c r="AH971" s="2" t="str">
        <f t="shared" si="269"/>
        <v/>
      </c>
      <c r="AI971" s="2" t="str">
        <f t="shared" si="275"/>
        <v/>
      </c>
      <c r="AJ971" s="2" t="str">
        <f t="shared" si="276"/>
        <v/>
      </c>
      <c r="AK971" s="2" t="e">
        <f t="shared" si="277"/>
        <v>#VALUE!</v>
      </c>
      <c r="AL971" s="2" t="str">
        <f t="shared" si="278"/>
        <v/>
      </c>
      <c r="AM971" s="2" t="str">
        <f t="shared" si="279"/>
        <v/>
      </c>
      <c r="AN971" s="2" t="str">
        <f t="shared" si="280"/>
        <v/>
      </c>
      <c r="AO971" s="2" t="str">
        <f t="shared" ref="AO971:AO1008" si="282">IF(AN971="","",IF(AN971=0,"",ABS(AN971)))</f>
        <v/>
      </c>
      <c r="AP971" s="2" t="str">
        <f t="shared" si="270"/>
        <v/>
      </c>
      <c r="AQ971" s="2" t="str">
        <f t="shared" si="281"/>
        <v/>
      </c>
      <c r="AT971" s="2" t="str">
        <f t="shared" si="266"/>
        <v/>
      </c>
      <c r="AU971" s="2" t="str">
        <f t="shared" si="271"/>
        <v/>
      </c>
      <c r="AV971" s="2" t="str">
        <f t="shared" si="272"/>
        <v/>
      </c>
      <c r="AW971" s="2" t="str">
        <f t="shared" si="273"/>
        <v/>
      </c>
      <c r="AX971" s="2" t="str">
        <f t="shared" si="267"/>
        <v/>
      </c>
    </row>
    <row r="972" spans="1:50" x14ac:dyDescent="0.25">
      <c r="A972" s="751">
        <v>964</v>
      </c>
      <c r="B972" s="753"/>
      <c r="C972" s="754"/>
      <c r="D972" s="754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AF972" s="2">
        <f t="shared" si="274"/>
        <v>0</v>
      </c>
      <c r="AG972" s="2" t="str">
        <f t="shared" si="268"/>
        <v/>
      </c>
      <c r="AH972" s="2" t="str">
        <f t="shared" si="269"/>
        <v/>
      </c>
      <c r="AI972" s="2" t="str">
        <f t="shared" si="275"/>
        <v/>
      </c>
      <c r="AJ972" s="2" t="str">
        <f t="shared" si="276"/>
        <v/>
      </c>
      <c r="AK972" s="2" t="e">
        <f t="shared" si="277"/>
        <v>#VALUE!</v>
      </c>
      <c r="AL972" s="2" t="str">
        <f t="shared" si="278"/>
        <v/>
      </c>
      <c r="AM972" s="2" t="str">
        <f t="shared" si="279"/>
        <v/>
      </c>
      <c r="AN972" s="2" t="str">
        <f t="shared" si="280"/>
        <v/>
      </c>
      <c r="AO972" s="2" t="str">
        <f t="shared" si="282"/>
        <v/>
      </c>
      <c r="AP972" s="2" t="str">
        <f t="shared" si="270"/>
        <v/>
      </c>
      <c r="AQ972" s="2" t="str">
        <f t="shared" si="281"/>
        <v/>
      </c>
      <c r="AT972" s="2" t="str">
        <f t="shared" si="266"/>
        <v/>
      </c>
      <c r="AU972" s="2" t="str">
        <f t="shared" si="271"/>
        <v/>
      </c>
      <c r="AV972" s="2" t="str">
        <f t="shared" si="272"/>
        <v/>
      </c>
      <c r="AW972" s="2" t="str">
        <f t="shared" si="273"/>
        <v/>
      </c>
      <c r="AX972" s="2" t="str">
        <f t="shared" si="267"/>
        <v/>
      </c>
    </row>
    <row r="973" spans="1:50" x14ac:dyDescent="0.25">
      <c r="A973" s="751">
        <v>965</v>
      </c>
      <c r="B973" s="753"/>
      <c r="C973" s="754"/>
      <c r="D973" s="754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AF973" s="2">
        <f t="shared" si="274"/>
        <v>0</v>
      </c>
      <c r="AG973" s="2" t="str">
        <f t="shared" si="268"/>
        <v/>
      </c>
      <c r="AH973" s="2" t="str">
        <f t="shared" si="269"/>
        <v/>
      </c>
      <c r="AI973" s="2" t="str">
        <f t="shared" si="275"/>
        <v/>
      </c>
      <c r="AJ973" s="2" t="str">
        <f t="shared" si="276"/>
        <v/>
      </c>
      <c r="AK973" s="2" t="e">
        <f t="shared" si="277"/>
        <v>#VALUE!</v>
      </c>
      <c r="AL973" s="2" t="str">
        <f t="shared" si="278"/>
        <v/>
      </c>
      <c r="AM973" s="2" t="str">
        <f t="shared" si="279"/>
        <v/>
      </c>
      <c r="AN973" s="2" t="str">
        <f t="shared" si="280"/>
        <v/>
      </c>
      <c r="AO973" s="2" t="str">
        <f t="shared" si="282"/>
        <v/>
      </c>
      <c r="AP973" s="2" t="str">
        <f t="shared" si="270"/>
        <v/>
      </c>
      <c r="AQ973" s="2" t="str">
        <f t="shared" si="281"/>
        <v/>
      </c>
      <c r="AT973" s="2" t="str">
        <f t="shared" si="266"/>
        <v/>
      </c>
      <c r="AU973" s="2" t="str">
        <f t="shared" si="271"/>
        <v/>
      </c>
      <c r="AV973" s="2" t="str">
        <f t="shared" si="272"/>
        <v/>
      </c>
      <c r="AW973" s="2" t="str">
        <f t="shared" si="273"/>
        <v/>
      </c>
      <c r="AX973" s="2" t="str">
        <f t="shared" si="267"/>
        <v/>
      </c>
    </row>
    <row r="974" spans="1:50" x14ac:dyDescent="0.25">
      <c r="A974" s="751">
        <v>966</v>
      </c>
      <c r="B974" s="753"/>
      <c r="C974" s="754"/>
      <c r="D974" s="754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AF974" s="2">
        <f t="shared" si="274"/>
        <v>0</v>
      </c>
      <c r="AG974" s="2" t="str">
        <f t="shared" si="268"/>
        <v/>
      </c>
      <c r="AH974" s="2" t="str">
        <f t="shared" si="269"/>
        <v/>
      </c>
      <c r="AI974" s="2" t="str">
        <f t="shared" si="275"/>
        <v/>
      </c>
      <c r="AJ974" s="2" t="str">
        <f t="shared" si="276"/>
        <v/>
      </c>
      <c r="AK974" s="2" t="e">
        <f t="shared" si="277"/>
        <v>#VALUE!</v>
      </c>
      <c r="AL974" s="2" t="str">
        <f t="shared" si="278"/>
        <v/>
      </c>
      <c r="AM974" s="2" t="str">
        <f t="shared" si="279"/>
        <v/>
      </c>
      <c r="AN974" s="2" t="str">
        <f t="shared" si="280"/>
        <v/>
      </c>
      <c r="AO974" s="2" t="str">
        <f t="shared" si="282"/>
        <v/>
      </c>
      <c r="AP974" s="2" t="str">
        <f t="shared" si="270"/>
        <v/>
      </c>
      <c r="AQ974" s="2" t="str">
        <f t="shared" si="281"/>
        <v/>
      </c>
      <c r="AT974" s="2" t="str">
        <f t="shared" si="266"/>
        <v/>
      </c>
      <c r="AU974" s="2" t="str">
        <f t="shared" si="271"/>
        <v/>
      </c>
      <c r="AV974" s="2" t="str">
        <f t="shared" si="272"/>
        <v/>
      </c>
      <c r="AW974" s="2" t="str">
        <f t="shared" si="273"/>
        <v/>
      </c>
      <c r="AX974" s="2" t="str">
        <f t="shared" si="267"/>
        <v/>
      </c>
    </row>
    <row r="975" spans="1:50" x14ac:dyDescent="0.25">
      <c r="A975" s="751">
        <v>967</v>
      </c>
      <c r="B975" s="753"/>
      <c r="C975" s="754"/>
      <c r="D975" s="754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AF975" s="2">
        <f t="shared" si="274"/>
        <v>0</v>
      </c>
      <c r="AG975" s="2" t="str">
        <f t="shared" si="268"/>
        <v/>
      </c>
      <c r="AH975" s="2" t="str">
        <f t="shared" si="269"/>
        <v/>
      </c>
      <c r="AI975" s="2" t="str">
        <f t="shared" si="275"/>
        <v/>
      </c>
      <c r="AJ975" s="2" t="str">
        <f t="shared" si="276"/>
        <v/>
      </c>
      <c r="AK975" s="2" t="e">
        <f t="shared" si="277"/>
        <v>#VALUE!</v>
      </c>
      <c r="AL975" s="2" t="str">
        <f t="shared" si="278"/>
        <v/>
      </c>
      <c r="AM975" s="2" t="str">
        <f t="shared" si="279"/>
        <v/>
      </c>
      <c r="AN975" s="2" t="str">
        <f t="shared" si="280"/>
        <v/>
      </c>
      <c r="AO975" s="2" t="str">
        <f t="shared" si="282"/>
        <v/>
      </c>
      <c r="AP975" s="2" t="str">
        <f t="shared" si="270"/>
        <v/>
      </c>
      <c r="AQ975" s="2" t="str">
        <f t="shared" si="281"/>
        <v/>
      </c>
      <c r="AT975" s="2" t="str">
        <f t="shared" si="266"/>
        <v/>
      </c>
      <c r="AU975" s="2" t="str">
        <f t="shared" si="271"/>
        <v/>
      </c>
      <c r="AV975" s="2" t="str">
        <f t="shared" si="272"/>
        <v/>
      </c>
      <c r="AW975" s="2" t="str">
        <f t="shared" si="273"/>
        <v/>
      </c>
      <c r="AX975" s="2" t="str">
        <f t="shared" si="267"/>
        <v/>
      </c>
    </row>
    <row r="976" spans="1:50" x14ac:dyDescent="0.25">
      <c r="A976" s="751">
        <v>968</v>
      </c>
      <c r="B976" s="753"/>
      <c r="C976" s="754"/>
      <c r="D976" s="754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AF976" s="2">
        <f t="shared" si="274"/>
        <v>0</v>
      </c>
      <c r="AG976" s="2" t="str">
        <f t="shared" si="268"/>
        <v/>
      </c>
      <c r="AH976" s="2" t="str">
        <f t="shared" si="269"/>
        <v/>
      </c>
      <c r="AI976" s="2" t="str">
        <f t="shared" si="275"/>
        <v/>
      </c>
      <c r="AJ976" s="2" t="str">
        <f t="shared" si="276"/>
        <v/>
      </c>
      <c r="AK976" s="2" t="e">
        <f t="shared" si="277"/>
        <v>#VALUE!</v>
      </c>
      <c r="AL976" s="2" t="str">
        <f t="shared" si="278"/>
        <v/>
      </c>
      <c r="AM976" s="2" t="str">
        <f t="shared" si="279"/>
        <v/>
      </c>
      <c r="AN976" s="2" t="str">
        <f t="shared" si="280"/>
        <v/>
      </c>
      <c r="AO976" s="2" t="str">
        <f t="shared" si="282"/>
        <v/>
      </c>
      <c r="AP976" s="2" t="str">
        <f t="shared" si="270"/>
        <v/>
      </c>
      <c r="AQ976" s="2" t="str">
        <f t="shared" si="281"/>
        <v/>
      </c>
      <c r="AT976" s="2" t="str">
        <f t="shared" si="266"/>
        <v/>
      </c>
      <c r="AU976" s="2" t="str">
        <f t="shared" si="271"/>
        <v/>
      </c>
      <c r="AV976" s="2" t="str">
        <f t="shared" si="272"/>
        <v/>
      </c>
      <c r="AW976" s="2" t="str">
        <f t="shared" si="273"/>
        <v/>
      </c>
      <c r="AX976" s="2" t="str">
        <f t="shared" si="267"/>
        <v/>
      </c>
    </row>
    <row r="977" spans="1:50" x14ac:dyDescent="0.25">
      <c r="A977" s="751">
        <v>969</v>
      </c>
      <c r="B977" s="753"/>
      <c r="C977" s="754"/>
      <c r="D977" s="754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AF977" s="2">
        <f t="shared" si="274"/>
        <v>0</v>
      </c>
      <c r="AG977" s="2" t="str">
        <f t="shared" si="268"/>
        <v/>
      </c>
      <c r="AH977" s="2" t="str">
        <f t="shared" si="269"/>
        <v/>
      </c>
      <c r="AI977" s="2" t="str">
        <f t="shared" si="275"/>
        <v/>
      </c>
      <c r="AJ977" s="2" t="str">
        <f t="shared" si="276"/>
        <v/>
      </c>
      <c r="AK977" s="2" t="e">
        <f t="shared" si="277"/>
        <v>#VALUE!</v>
      </c>
      <c r="AL977" s="2" t="str">
        <f t="shared" si="278"/>
        <v/>
      </c>
      <c r="AM977" s="2" t="str">
        <f t="shared" si="279"/>
        <v/>
      </c>
      <c r="AN977" s="2" t="str">
        <f t="shared" si="280"/>
        <v/>
      </c>
      <c r="AO977" s="2" t="str">
        <f t="shared" si="282"/>
        <v/>
      </c>
      <c r="AP977" s="2" t="str">
        <f t="shared" si="270"/>
        <v/>
      </c>
      <c r="AQ977" s="2" t="str">
        <f t="shared" si="281"/>
        <v/>
      </c>
      <c r="AT977" s="2" t="str">
        <f t="shared" si="266"/>
        <v/>
      </c>
      <c r="AU977" s="2" t="str">
        <f t="shared" si="271"/>
        <v/>
      </c>
      <c r="AV977" s="2" t="str">
        <f t="shared" si="272"/>
        <v/>
      </c>
      <c r="AW977" s="2" t="str">
        <f t="shared" si="273"/>
        <v/>
      </c>
      <c r="AX977" s="2" t="str">
        <f t="shared" si="267"/>
        <v/>
      </c>
    </row>
    <row r="978" spans="1:50" x14ac:dyDescent="0.25">
      <c r="A978" s="751">
        <v>970</v>
      </c>
      <c r="B978" s="753"/>
      <c r="C978" s="754"/>
      <c r="D978" s="754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AF978" s="2">
        <f t="shared" si="274"/>
        <v>0</v>
      </c>
      <c r="AG978" s="2" t="str">
        <f t="shared" si="268"/>
        <v/>
      </c>
      <c r="AH978" s="2" t="str">
        <f t="shared" si="269"/>
        <v/>
      </c>
      <c r="AI978" s="2" t="str">
        <f t="shared" si="275"/>
        <v/>
      </c>
      <c r="AJ978" s="2" t="str">
        <f t="shared" si="276"/>
        <v/>
      </c>
      <c r="AK978" s="2" t="e">
        <f t="shared" si="277"/>
        <v>#VALUE!</v>
      </c>
      <c r="AL978" s="2" t="str">
        <f t="shared" si="278"/>
        <v/>
      </c>
      <c r="AM978" s="2" t="str">
        <f t="shared" si="279"/>
        <v/>
      </c>
      <c r="AN978" s="2" t="str">
        <f t="shared" si="280"/>
        <v/>
      </c>
      <c r="AO978" s="2" t="str">
        <f t="shared" si="282"/>
        <v/>
      </c>
      <c r="AP978" s="2" t="str">
        <f t="shared" si="270"/>
        <v/>
      </c>
      <c r="AQ978" s="2" t="str">
        <f t="shared" si="281"/>
        <v/>
      </c>
      <c r="AT978" s="2" t="str">
        <f t="shared" si="266"/>
        <v/>
      </c>
      <c r="AU978" s="2" t="str">
        <f t="shared" si="271"/>
        <v/>
      </c>
      <c r="AV978" s="2" t="str">
        <f t="shared" si="272"/>
        <v/>
      </c>
      <c r="AW978" s="2" t="str">
        <f t="shared" si="273"/>
        <v/>
      </c>
      <c r="AX978" s="2" t="str">
        <f t="shared" si="267"/>
        <v/>
      </c>
    </row>
    <row r="979" spans="1:50" x14ac:dyDescent="0.25">
      <c r="A979" s="751">
        <v>971</v>
      </c>
      <c r="B979" s="753"/>
      <c r="C979" s="754"/>
      <c r="D979" s="754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AF979" s="2">
        <f t="shared" si="274"/>
        <v>0</v>
      </c>
      <c r="AG979" s="2" t="str">
        <f t="shared" si="268"/>
        <v/>
      </c>
      <c r="AH979" s="2" t="str">
        <f t="shared" si="269"/>
        <v/>
      </c>
      <c r="AI979" s="2" t="str">
        <f t="shared" si="275"/>
        <v/>
      </c>
      <c r="AJ979" s="2" t="str">
        <f t="shared" si="276"/>
        <v/>
      </c>
      <c r="AK979" s="2" t="e">
        <f t="shared" si="277"/>
        <v>#VALUE!</v>
      </c>
      <c r="AL979" s="2" t="str">
        <f t="shared" si="278"/>
        <v/>
      </c>
      <c r="AM979" s="2" t="str">
        <f t="shared" si="279"/>
        <v/>
      </c>
      <c r="AN979" s="2" t="str">
        <f t="shared" si="280"/>
        <v/>
      </c>
      <c r="AO979" s="2" t="str">
        <f t="shared" si="282"/>
        <v/>
      </c>
      <c r="AP979" s="2" t="str">
        <f t="shared" si="270"/>
        <v/>
      </c>
      <c r="AQ979" s="2" t="str">
        <f t="shared" si="281"/>
        <v/>
      </c>
      <c r="AT979" s="2" t="str">
        <f t="shared" si="266"/>
        <v/>
      </c>
      <c r="AU979" s="2" t="str">
        <f t="shared" si="271"/>
        <v/>
      </c>
      <c r="AV979" s="2" t="str">
        <f t="shared" si="272"/>
        <v/>
      </c>
      <c r="AW979" s="2" t="str">
        <f t="shared" si="273"/>
        <v/>
      </c>
      <c r="AX979" s="2" t="str">
        <f t="shared" si="267"/>
        <v/>
      </c>
    </row>
    <row r="980" spans="1:50" x14ac:dyDescent="0.25">
      <c r="A980" s="751">
        <v>972</v>
      </c>
      <c r="B980" s="753"/>
      <c r="C980" s="754"/>
      <c r="D980" s="754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AF980" s="2">
        <f t="shared" si="274"/>
        <v>0</v>
      </c>
      <c r="AG980" s="2" t="str">
        <f t="shared" si="268"/>
        <v/>
      </c>
      <c r="AH980" s="2" t="str">
        <f t="shared" si="269"/>
        <v/>
      </c>
      <c r="AI980" s="2" t="str">
        <f t="shared" si="275"/>
        <v/>
      </c>
      <c r="AJ980" s="2" t="str">
        <f t="shared" si="276"/>
        <v/>
      </c>
      <c r="AK980" s="2" t="e">
        <f t="shared" si="277"/>
        <v>#VALUE!</v>
      </c>
      <c r="AL980" s="2" t="str">
        <f t="shared" si="278"/>
        <v/>
      </c>
      <c r="AM980" s="2" t="str">
        <f t="shared" si="279"/>
        <v/>
      </c>
      <c r="AN980" s="2" t="str">
        <f t="shared" si="280"/>
        <v/>
      </c>
      <c r="AO980" s="2" t="str">
        <f t="shared" si="282"/>
        <v/>
      </c>
      <c r="AP980" s="2" t="str">
        <f t="shared" si="270"/>
        <v/>
      </c>
      <c r="AQ980" s="2" t="str">
        <f t="shared" si="281"/>
        <v/>
      </c>
      <c r="AT980" s="2" t="str">
        <f t="shared" ref="AT980:AT1008" si="283">IF(B980=2,C980,"")</f>
        <v/>
      </c>
      <c r="AU980" s="2" t="str">
        <f t="shared" si="271"/>
        <v/>
      </c>
      <c r="AV980" s="2" t="str">
        <f t="shared" si="272"/>
        <v/>
      </c>
      <c r="AW980" s="2" t="str">
        <f t="shared" si="273"/>
        <v/>
      </c>
      <c r="AX980" s="2" t="str">
        <f t="shared" si="267"/>
        <v/>
      </c>
    </row>
    <row r="981" spans="1:50" x14ac:dyDescent="0.25">
      <c r="A981" s="751">
        <v>973</v>
      </c>
      <c r="B981" s="753"/>
      <c r="C981" s="754"/>
      <c r="D981" s="754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AF981" s="2">
        <f t="shared" si="274"/>
        <v>0</v>
      </c>
      <c r="AG981" s="2" t="str">
        <f t="shared" si="268"/>
        <v/>
      </c>
      <c r="AH981" s="2" t="str">
        <f t="shared" si="269"/>
        <v/>
      </c>
      <c r="AI981" s="2" t="str">
        <f t="shared" si="275"/>
        <v/>
      </c>
      <c r="AJ981" s="2" t="str">
        <f t="shared" si="276"/>
        <v/>
      </c>
      <c r="AK981" s="2" t="e">
        <f t="shared" si="277"/>
        <v>#VALUE!</v>
      </c>
      <c r="AL981" s="2" t="str">
        <f t="shared" si="278"/>
        <v/>
      </c>
      <c r="AM981" s="2" t="str">
        <f t="shared" si="279"/>
        <v/>
      </c>
      <c r="AN981" s="2" t="str">
        <f t="shared" si="280"/>
        <v/>
      </c>
      <c r="AO981" s="2" t="str">
        <f t="shared" si="282"/>
        <v/>
      </c>
      <c r="AP981" s="2" t="str">
        <f t="shared" si="270"/>
        <v/>
      </c>
      <c r="AQ981" s="2" t="str">
        <f t="shared" si="281"/>
        <v/>
      </c>
      <c r="AT981" s="2" t="str">
        <f t="shared" si="283"/>
        <v/>
      </c>
      <c r="AU981" s="2" t="str">
        <f t="shared" si="271"/>
        <v/>
      </c>
      <c r="AV981" s="2" t="str">
        <f t="shared" si="272"/>
        <v/>
      </c>
      <c r="AW981" s="2" t="str">
        <f t="shared" si="273"/>
        <v/>
      </c>
      <c r="AX981" s="2" t="str">
        <f t="shared" si="267"/>
        <v/>
      </c>
    </row>
    <row r="982" spans="1:50" x14ac:dyDescent="0.25">
      <c r="A982" s="751">
        <v>974</v>
      </c>
      <c r="B982" s="753"/>
      <c r="C982" s="754"/>
      <c r="D982" s="754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AF982" s="2">
        <f t="shared" si="274"/>
        <v>0</v>
      </c>
      <c r="AG982" s="2" t="str">
        <f t="shared" si="268"/>
        <v/>
      </c>
      <c r="AH982" s="2" t="str">
        <f t="shared" si="269"/>
        <v/>
      </c>
      <c r="AI982" s="2" t="str">
        <f t="shared" si="275"/>
        <v/>
      </c>
      <c r="AJ982" s="2" t="str">
        <f t="shared" si="276"/>
        <v/>
      </c>
      <c r="AK982" s="2" t="e">
        <f t="shared" si="277"/>
        <v>#VALUE!</v>
      </c>
      <c r="AL982" s="2" t="str">
        <f t="shared" si="278"/>
        <v/>
      </c>
      <c r="AM982" s="2" t="str">
        <f t="shared" si="279"/>
        <v/>
      </c>
      <c r="AN982" s="2" t="str">
        <f t="shared" si="280"/>
        <v/>
      </c>
      <c r="AO982" s="2" t="str">
        <f t="shared" si="282"/>
        <v/>
      </c>
      <c r="AP982" s="2" t="str">
        <f t="shared" si="270"/>
        <v/>
      </c>
      <c r="AQ982" s="2" t="str">
        <f t="shared" si="281"/>
        <v/>
      </c>
      <c r="AT982" s="2" t="str">
        <f t="shared" si="283"/>
        <v/>
      </c>
      <c r="AU982" s="2" t="str">
        <f t="shared" si="271"/>
        <v/>
      </c>
      <c r="AV982" s="2" t="str">
        <f t="shared" si="272"/>
        <v/>
      </c>
      <c r="AW982" s="2" t="str">
        <f t="shared" si="273"/>
        <v/>
      </c>
      <c r="AX982" s="2" t="str">
        <f t="shared" si="267"/>
        <v/>
      </c>
    </row>
    <row r="983" spans="1:50" x14ac:dyDescent="0.25">
      <c r="A983" s="751">
        <v>975</v>
      </c>
      <c r="B983" s="753"/>
      <c r="C983" s="754"/>
      <c r="D983" s="754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AF983" s="2">
        <f t="shared" si="274"/>
        <v>0</v>
      </c>
      <c r="AG983" s="2" t="str">
        <f t="shared" si="268"/>
        <v/>
      </c>
      <c r="AH983" s="2" t="str">
        <f t="shared" si="269"/>
        <v/>
      </c>
      <c r="AI983" s="2" t="str">
        <f t="shared" si="275"/>
        <v/>
      </c>
      <c r="AJ983" s="2" t="str">
        <f t="shared" si="276"/>
        <v/>
      </c>
      <c r="AK983" s="2" t="e">
        <f t="shared" si="277"/>
        <v>#VALUE!</v>
      </c>
      <c r="AL983" s="2" t="str">
        <f t="shared" si="278"/>
        <v/>
      </c>
      <c r="AM983" s="2" t="str">
        <f t="shared" si="279"/>
        <v/>
      </c>
      <c r="AN983" s="2" t="str">
        <f t="shared" si="280"/>
        <v/>
      </c>
      <c r="AO983" s="2" t="str">
        <f t="shared" si="282"/>
        <v/>
      </c>
      <c r="AP983" s="2" t="str">
        <f t="shared" si="270"/>
        <v/>
      </c>
      <c r="AQ983" s="2" t="str">
        <f t="shared" si="281"/>
        <v/>
      </c>
      <c r="AT983" s="2" t="str">
        <f t="shared" si="283"/>
        <v/>
      </c>
      <c r="AU983" s="2" t="str">
        <f t="shared" si="271"/>
        <v/>
      </c>
      <c r="AV983" s="2" t="str">
        <f t="shared" si="272"/>
        <v/>
      </c>
      <c r="AW983" s="2" t="str">
        <f t="shared" si="273"/>
        <v/>
      </c>
      <c r="AX983" s="2" t="str">
        <f t="shared" si="267"/>
        <v/>
      </c>
    </row>
    <row r="984" spans="1:50" x14ac:dyDescent="0.25">
      <c r="A984" s="751">
        <v>976</v>
      </c>
      <c r="B984" s="753"/>
      <c r="C984" s="754"/>
      <c r="D984" s="754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AF984" s="2">
        <f t="shared" si="274"/>
        <v>0</v>
      </c>
      <c r="AG984" s="2" t="str">
        <f t="shared" si="268"/>
        <v/>
      </c>
      <c r="AH984" s="2" t="str">
        <f t="shared" si="269"/>
        <v/>
      </c>
      <c r="AI984" s="2" t="str">
        <f t="shared" si="275"/>
        <v/>
      </c>
      <c r="AJ984" s="2" t="str">
        <f t="shared" si="276"/>
        <v/>
      </c>
      <c r="AK984" s="2" t="e">
        <f t="shared" si="277"/>
        <v>#VALUE!</v>
      </c>
      <c r="AL984" s="2" t="str">
        <f t="shared" si="278"/>
        <v/>
      </c>
      <c r="AM984" s="2" t="str">
        <f t="shared" si="279"/>
        <v/>
      </c>
      <c r="AN984" s="2" t="str">
        <f t="shared" si="280"/>
        <v/>
      </c>
      <c r="AO984" s="2" t="str">
        <f t="shared" si="282"/>
        <v/>
      </c>
      <c r="AP984" s="2" t="str">
        <f t="shared" si="270"/>
        <v/>
      </c>
      <c r="AQ984" s="2" t="str">
        <f t="shared" si="281"/>
        <v/>
      </c>
      <c r="AT984" s="2" t="str">
        <f t="shared" si="283"/>
        <v/>
      </c>
      <c r="AU984" s="2" t="str">
        <f t="shared" si="271"/>
        <v/>
      </c>
      <c r="AV984" s="2" t="str">
        <f t="shared" si="272"/>
        <v/>
      </c>
      <c r="AW984" s="2" t="str">
        <f t="shared" si="273"/>
        <v/>
      </c>
      <c r="AX984" s="2" t="str">
        <f t="shared" si="267"/>
        <v/>
      </c>
    </row>
    <row r="985" spans="1:50" x14ac:dyDescent="0.25">
      <c r="A985" s="751">
        <v>977</v>
      </c>
      <c r="B985" s="753"/>
      <c r="C985" s="754"/>
      <c r="D985" s="754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AF985" s="2">
        <f t="shared" si="274"/>
        <v>0</v>
      </c>
      <c r="AG985" s="2" t="str">
        <f t="shared" si="268"/>
        <v/>
      </c>
      <c r="AH985" s="2" t="str">
        <f t="shared" si="269"/>
        <v/>
      </c>
      <c r="AI985" s="2" t="str">
        <f t="shared" si="275"/>
        <v/>
      </c>
      <c r="AJ985" s="2" t="str">
        <f t="shared" si="276"/>
        <v/>
      </c>
      <c r="AK985" s="2" t="e">
        <f t="shared" si="277"/>
        <v>#VALUE!</v>
      </c>
      <c r="AL985" s="2" t="str">
        <f t="shared" si="278"/>
        <v/>
      </c>
      <c r="AM985" s="2" t="str">
        <f t="shared" si="279"/>
        <v/>
      </c>
      <c r="AN985" s="2" t="str">
        <f t="shared" si="280"/>
        <v/>
      </c>
      <c r="AO985" s="2" t="str">
        <f t="shared" si="282"/>
        <v/>
      </c>
      <c r="AP985" s="2" t="str">
        <f t="shared" si="270"/>
        <v/>
      </c>
      <c r="AQ985" s="2" t="str">
        <f t="shared" si="281"/>
        <v/>
      </c>
      <c r="AT985" s="2" t="str">
        <f t="shared" si="283"/>
        <v/>
      </c>
      <c r="AU985" s="2" t="str">
        <f t="shared" si="271"/>
        <v/>
      </c>
      <c r="AV985" s="2" t="str">
        <f t="shared" si="272"/>
        <v/>
      </c>
      <c r="AW985" s="2" t="str">
        <f t="shared" si="273"/>
        <v/>
      </c>
      <c r="AX985" s="2" t="str">
        <f t="shared" si="267"/>
        <v/>
      </c>
    </row>
    <row r="986" spans="1:50" x14ac:dyDescent="0.25">
      <c r="A986" s="751">
        <v>978</v>
      </c>
      <c r="B986" s="753"/>
      <c r="C986" s="754"/>
      <c r="D986" s="754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AF986" s="2">
        <f t="shared" si="274"/>
        <v>0</v>
      </c>
      <c r="AG986" s="2" t="str">
        <f t="shared" si="268"/>
        <v/>
      </c>
      <c r="AH986" s="2" t="str">
        <f t="shared" si="269"/>
        <v/>
      </c>
      <c r="AI986" s="2" t="str">
        <f t="shared" si="275"/>
        <v/>
      </c>
      <c r="AJ986" s="2" t="str">
        <f t="shared" si="276"/>
        <v/>
      </c>
      <c r="AK986" s="2" t="e">
        <f t="shared" si="277"/>
        <v>#VALUE!</v>
      </c>
      <c r="AL986" s="2" t="str">
        <f t="shared" si="278"/>
        <v/>
      </c>
      <c r="AM986" s="2" t="str">
        <f t="shared" si="279"/>
        <v/>
      </c>
      <c r="AN986" s="2" t="str">
        <f t="shared" si="280"/>
        <v/>
      </c>
      <c r="AO986" s="2" t="str">
        <f t="shared" si="282"/>
        <v/>
      </c>
      <c r="AP986" s="2" t="str">
        <f t="shared" si="270"/>
        <v/>
      </c>
      <c r="AQ986" s="2" t="str">
        <f t="shared" si="281"/>
        <v/>
      </c>
      <c r="AT986" s="2" t="str">
        <f t="shared" si="283"/>
        <v/>
      </c>
      <c r="AU986" s="2" t="str">
        <f t="shared" si="271"/>
        <v/>
      </c>
      <c r="AV986" s="2" t="str">
        <f t="shared" si="272"/>
        <v/>
      </c>
      <c r="AW986" s="2" t="str">
        <f t="shared" si="273"/>
        <v/>
      </c>
      <c r="AX986" s="2" t="str">
        <f t="shared" ref="AX986:AX1049" si="284">IF(AW986="","",_xlfn.RANK.AVG(AW986,AW:AW,1))</f>
        <v/>
      </c>
    </row>
    <row r="987" spans="1:50" x14ac:dyDescent="0.25">
      <c r="A987" s="751">
        <v>979</v>
      </c>
      <c r="B987" s="753"/>
      <c r="C987" s="754"/>
      <c r="D987" s="754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AF987" s="2">
        <f t="shared" si="274"/>
        <v>0</v>
      </c>
      <c r="AG987" s="2" t="str">
        <f t="shared" si="268"/>
        <v/>
      </c>
      <c r="AH987" s="2" t="str">
        <f t="shared" si="269"/>
        <v/>
      </c>
      <c r="AI987" s="2" t="str">
        <f t="shared" si="275"/>
        <v/>
      </c>
      <c r="AJ987" s="2" t="str">
        <f t="shared" si="276"/>
        <v/>
      </c>
      <c r="AK987" s="2" t="e">
        <f t="shared" si="277"/>
        <v>#VALUE!</v>
      </c>
      <c r="AL987" s="2" t="str">
        <f t="shared" si="278"/>
        <v/>
      </c>
      <c r="AM987" s="2" t="str">
        <f t="shared" si="279"/>
        <v/>
      </c>
      <c r="AN987" s="2" t="str">
        <f t="shared" si="280"/>
        <v/>
      </c>
      <c r="AO987" s="2" t="str">
        <f t="shared" si="282"/>
        <v/>
      </c>
      <c r="AP987" s="2" t="str">
        <f t="shared" si="270"/>
        <v/>
      </c>
      <c r="AQ987" s="2" t="str">
        <f t="shared" si="281"/>
        <v/>
      </c>
      <c r="AT987" s="2" t="str">
        <f t="shared" si="283"/>
        <v/>
      </c>
      <c r="AU987" s="2" t="str">
        <f t="shared" si="271"/>
        <v/>
      </c>
      <c r="AV987" s="2" t="str">
        <f t="shared" si="272"/>
        <v/>
      </c>
      <c r="AW987" s="2" t="str">
        <f t="shared" si="273"/>
        <v/>
      </c>
      <c r="AX987" s="2" t="str">
        <f t="shared" si="284"/>
        <v/>
      </c>
    </row>
    <row r="988" spans="1:50" x14ac:dyDescent="0.25">
      <c r="A988" s="751">
        <v>980</v>
      </c>
      <c r="B988" s="753"/>
      <c r="C988" s="754"/>
      <c r="D988" s="754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AF988" s="2">
        <f t="shared" si="274"/>
        <v>0</v>
      </c>
      <c r="AG988" s="2" t="str">
        <f t="shared" si="268"/>
        <v/>
      </c>
      <c r="AH988" s="2" t="str">
        <f t="shared" si="269"/>
        <v/>
      </c>
      <c r="AI988" s="2" t="str">
        <f t="shared" si="275"/>
        <v/>
      </c>
      <c r="AJ988" s="2" t="str">
        <f t="shared" si="276"/>
        <v/>
      </c>
      <c r="AK988" s="2" t="e">
        <f t="shared" si="277"/>
        <v>#VALUE!</v>
      </c>
      <c r="AL988" s="2" t="str">
        <f t="shared" si="278"/>
        <v/>
      </c>
      <c r="AM988" s="2" t="str">
        <f t="shared" si="279"/>
        <v/>
      </c>
      <c r="AN988" s="2" t="str">
        <f t="shared" si="280"/>
        <v/>
      </c>
      <c r="AO988" s="2" t="str">
        <f t="shared" si="282"/>
        <v/>
      </c>
      <c r="AP988" s="2" t="str">
        <f t="shared" si="270"/>
        <v/>
      </c>
      <c r="AQ988" s="2" t="str">
        <f t="shared" si="281"/>
        <v/>
      </c>
      <c r="AT988" s="2" t="str">
        <f t="shared" si="283"/>
        <v/>
      </c>
      <c r="AU988" s="2" t="str">
        <f t="shared" si="271"/>
        <v/>
      </c>
      <c r="AV988" s="2" t="str">
        <f t="shared" si="272"/>
        <v/>
      </c>
      <c r="AW988" s="2" t="str">
        <f t="shared" si="273"/>
        <v/>
      </c>
      <c r="AX988" s="2" t="str">
        <f t="shared" si="284"/>
        <v/>
      </c>
    </row>
    <row r="989" spans="1:50" x14ac:dyDescent="0.25">
      <c r="A989" s="751">
        <v>981</v>
      </c>
      <c r="B989" s="753"/>
      <c r="C989" s="754"/>
      <c r="D989" s="754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AF989" s="2">
        <f t="shared" si="274"/>
        <v>0</v>
      </c>
      <c r="AG989" s="2" t="str">
        <f t="shared" si="268"/>
        <v/>
      </c>
      <c r="AH989" s="2" t="str">
        <f t="shared" si="269"/>
        <v/>
      </c>
      <c r="AI989" s="2" t="str">
        <f t="shared" si="275"/>
        <v/>
      </c>
      <c r="AJ989" s="2" t="str">
        <f t="shared" si="276"/>
        <v/>
      </c>
      <c r="AK989" s="2" t="e">
        <f t="shared" si="277"/>
        <v>#VALUE!</v>
      </c>
      <c r="AL989" s="2" t="str">
        <f t="shared" si="278"/>
        <v/>
      </c>
      <c r="AM989" s="2" t="str">
        <f t="shared" si="279"/>
        <v/>
      </c>
      <c r="AN989" s="2" t="str">
        <f t="shared" si="280"/>
        <v/>
      </c>
      <c r="AO989" s="2" t="str">
        <f t="shared" si="282"/>
        <v/>
      </c>
      <c r="AP989" s="2" t="str">
        <f t="shared" si="270"/>
        <v/>
      </c>
      <c r="AQ989" s="2" t="str">
        <f t="shared" si="281"/>
        <v/>
      </c>
      <c r="AT989" s="2" t="str">
        <f t="shared" si="283"/>
        <v/>
      </c>
      <c r="AU989" s="2" t="str">
        <f t="shared" si="271"/>
        <v/>
      </c>
      <c r="AV989" s="2" t="str">
        <f t="shared" si="272"/>
        <v/>
      </c>
      <c r="AW989" s="2" t="str">
        <f t="shared" si="273"/>
        <v/>
      </c>
      <c r="AX989" s="2" t="str">
        <f t="shared" si="284"/>
        <v/>
      </c>
    </row>
    <row r="990" spans="1:50" x14ac:dyDescent="0.25">
      <c r="A990" s="751">
        <v>982</v>
      </c>
      <c r="B990" s="753"/>
      <c r="C990" s="754"/>
      <c r="D990" s="754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AF990" s="2">
        <f t="shared" si="274"/>
        <v>0</v>
      </c>
      <c r="AG990" s="2" t="str">
        <f t="shared" si="268"/>
        <v/>
      </c>
      <c r="AH990" s="2" t="str">
        <f t="shared" si="269"/>
        <v/>
      </c>
      <c r="AI990" s="2" t="str">
        <f t="shared" si="275"/>
        <v/>
      </c>
      <c r="AJ990" s="2" t="str">
        <f t="shared" si="276"/>
        <v/>
      </c>
      <c r="AK990" s="2" t="e">
        <f t="shared" si="277"/>
        <v>#VALUE!</v>
      </c>
      <c r="AL990" s="2" t="str">
        <f t="shared" si="278"/>
        <v/>
      </c>
      <c r="AM990" s="2" t="str">
        <f t="shared" si="279"/>
        <v/>
      </c>
      <c r="AN990" s="2" t="str">
        <f t="shared" si="280"/>
        <v/>
      </c>
      <c r="AO990" s="2" t="str">
        <f t="shared" si="282"/>
        <v/>
      </c>
      <c r="AP990" s="2" t="str">
        <f t="shared" si="270"/>
        <v/>
      </c>
      <c r="AQ990" s="2" t="str">
        <f t="shared" si="281"/>
        <v/>
      </c>
      <c r="AT990" s="2" t="str">
        <f t="shared" si="283"/>
        <v/>
      </c>
      <c r="AU990" s="2" t="str">
        <f t="shared" si="271"/>
        <v/>
      </c>
      <c r="AV990" s="2" t="str">
        <f t="shared" si="272"/>
        <v/>
      </c>
      <c r="AW990" s="2" t="str">
        <f t="shared" si="273"/>
        <v/>
      </c>
      <c r="AX990" s="2" t="str">
        <f t="shared" si="284"/>
        <v/>
      </c>
    </row>
    <row r="991" spans="1:50" x14ac:dyDescent="0.25">
      <c r="A991" s="751">
        <v>983</v>
      </c>
      <c r="B991" s="753"/>
      <c r="C991" s="754"/>
      <c r="D991" s="754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AF991" s="2">
        <f t="shared" si="274"/>
        <v>0</v>
      </c>
      <c r="AG991" s="2" t="str">
        <f t="shared" si="268"/>
        <v/>
      </c>
      <c r="AH991" s="2" t="str">
        <f t="shared" si="269"/>
        <v/>
      </c>
      <c r="AI991" s="2" t="str">
        <f t="shared" si="275"/>
        <v/>
      </c>
      <c r="AJ991" s="2" t="str">
        <f t="shared" si="276"/>
        <v/>
      </c>
      <c r="AK991" s="2" t="e">
        <f t="shared" si="277"/>
        <v>#VALUE!</v>
      </c>
      <c r="AL991" s="2" t="str">
        <f t="shared" si="278"/>
        <v/>
      </c>
      <c r="AM991" s="2" t="str">
        <f t="shared" si="279"/>
        <v/>
      </c>
      <c r="AN991" s="2" t="str">
        <f t="shared" si="280"/>
        <v/>
      </c>
      <c r="AO991" s="2" t="str">
        <f t="shared" si="282"/>
        <v/>
      </c>
      <c r="AP991" s="2" t="str">
        <f t="shared" si="270"/>
        <v/>
      </c>
      <c r="AQ991" s="2" t="str">
        <f t="shared" si="281"/>
        <v/>
      </c>
      <c r="AT991" s="2" t="str">
        <f t="shared" si="283"/>
        <v/>
      </c>
      <c r="AU991" s="2" t="str">
        <f t="shared" si="271"/>
        <v/>
      </c>
      <c r="AV991" s="2" t="str">
        <f t="shared" si="272"/>
        <v/>
      </c>
      <c r="AW991" s="2" t="str">
        <f t="shared" si="273"/>
        <v/>
      </c>
      <c r="AX991" s="2" t="str">
        <f t="shared" si="284"/>
        <v/>
      </c>
    </row>
    <row r="992" spans="1:50" x14ac:dyDescent="0.25">
      <c r="A992" s="751">
        <v>984</v>
      </c>
      <c r="B992" s="753"/>
      <c r="C992" s="754"/>
      <c r="D992" s="754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AF992" s="2">
        <f t="shared" si="274"/>
        <v>0</v>
      </c>
      <c r="AG992" s="2" t="str">
        <f t="shared" si="268"/>
        <v/>
      </c>
      <c r="AH992" s="2" t="str">
        <f t="shared" si="269"/>
        <v/>
      </c>
      <c r="AI992" s="2" t="str">
        <f t="shared" si="275"/>
        <v/>
      </c>
      <c r="AJ992" s="2" t="str">
        <f t="shared" si="276"/>
        <v/>
      </c>
      <c r="AK992" s="2" t="e">
        <f t="shared" si="277"/>
        <v>#VALUE!</v>
      </c>
      <c r="AL992" s="2" t="str">
        <f t="shared" si="278"/>
        <v/>
      </c>
      <c r="AM992" s="2" t="str">
        <f t="shared" si="279"/>
        <v/>
      </c>
      <c r="AN992" s="2" t="str">
        <f t="shared" si="280"/>
        <v/>
      </c>
      <c r="AO992" s="2" t="str">
        <f t="shared" si="282"/>
        <v/>
      </c>
      <c r="AP992" s="2" t="str">
        <f t="shared" si="270"/>
        <v/>
      </c>
      <c r="AQ992" s="2" t="str">
        <f t="shared" si="281"/>
        <v/>
      </c>
      <c r="AT992" s="2" t="str">
        <f t="shared" si="283"/>
        <v/>
      </c>
      <c r="AU992" s="2" t="str">
        <f t="shared" si="271"/>
        <v/>
      </c>
      <c r="AV992" s="2" t="str">
        <f t="shared" si="272"/>
        <v/>
      </c>
      <c r="AW992" s="2" t="str">
        <f t="shared" si="273"/>
        <v/>
      </c>
      <c r="AX992" s="2" t="str">
        <f t="shared" si="284"/>
        <v/>
      </c>
    </row>
    <row r="993" spans="1:50" x14ac:dyDescent="0.25">
      <c r="A993" s="751">
        <v>985</v>
      </c>
      <c r="B993" s="753"/>
      <c r="C993" s="754"/>
      <c r="D993" s="754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AF993" s="2">
        <f t="shared" si="274"/>
        <v>0</v>
      </c>
      <c r="AG993" s="2" t="str">
        <f t="shared" si="268"/>
        <v/>
      </c>
      <c r="AH993" s="2" t="str">
        <f t="shared" si="269"/>
        <v/>
      </c>
      <c r="AI993" s="2" t="str">
        <f t="shared" si="275"/>
        <v/>
      </c>
      <c r="AJ993" s="2" t="str">
        <f t="shared" si="276"/>
        <v/>
      </c>
      <c r="AK993" s="2" t="e">
        <f t="shared" si="277"/>
        <v>#VALUE!</v>
      </c>
      <c r="AL993" s="2" t="str">
        <f t="shared" si="278"/>
        <v/>
      </c>
      <c r="AM993" s="2" t="str">
        <f t="shared" si="279"/>
        <v/>
      </c>
      <c r="AN993" s="2" t="str">
        <f t="shared" si="280"/>
        <v/>
      </c>
      <c r="AO993" s="2" t="str">
        <f t="shared" si="282"/>
        <v/>
      </c>
      <c r="AP993" s="2" t="str">
        <f t="shared" si="270"/>
        <v/>
      </c>
      <c r="AQ993" s="2" t="str">
        <f t="shared" si="281"/>
        <v/>
      </c>
      <c r="AT993" s="2" t="str">
        <f t="shared" si="283"/>
        <v/>
      </c>
      <c r="AU993" s="2" t="str">
        <f t="shared" si="271"/>
        <v/>
      </c>
      <c r="AV993" s="2" t="str">
        <f t="shared" si="272"/>
        <v/>
      </c>
      <c r="AW993" s="2" t="str">
        <f t="shared" si="273"/>
        <v/>
      </c>
      <c r="AX993" s="2" t="str">
        <f t="shared" si="284"/>
        <v/>
      </c>
    </row>
    <row r="994" spans="1:50" x14ac:dyDescent="0.25">
      <c r="A994" s="751">
        <v>986</v>
      </c>
      <c r="B994" s="753"/>
      <c r="C994" s="754"/>
      <c r="D994" s="754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AF994" s="2">
        <f t="shared" si="274"/>
        <v>0</v>
      </c>
      <c r="AG994" s="2" t="str">
        <f t="shared" si="268"/>
        <v/>
      </c>
      <c r="AH994" s="2" t="str">
        <f t="shared" si="269"/>
        <v/>
      </c>
      <c r="AI994" s="2" t="str">
        <f t="shared" si="275"/>
        <v/>
      </c>
      <c r="AJ994" s="2" t="str">
        <f t="shared" si="276"/>
        <v/>
      </c>
      <c r="AK994" s="2" t="e">
        <f t="shared" si="277"/>
        <v>#VALUE!</v>
      </c>
      <c r="AL994" s="2" t="str">
        <f t="shared" si="278"/>
        <v/>
      </c>
      <c r="AM994" s="2" t="str">
        <f t="shared" si="279"/>
        <v/>
      </c>
      <c r="AN994" s="2" t="str">
        <f t="shared" si="280"/>
        <v/>
      </c>
      <c r="AO994" s="2" t="str">
        <f t="shared" si="282"/>
        <v/>
      </c>
      <c r="AP994" s="2" t="str">
        <f t="shared" si="270"/>
        <v/>
      </c>
      <c r="AQ994" s="2" t="str">
        <f t="shared" si="281"/>
        <v/>
      </c>
      <c r="AT994" s="2" t="str">
        <f t="shared" si="283"/>
        <v/>
      </c>
      <c r="AU994" s="2" t="str">
        <f t="shared" si="271"/>
        <v/>
      </c>
      <c r="AV994" s="2" t="str">
        <f t="shared" si="272"/>
        <v/>
      </c>
      <c r="AW994" s="2" t="str">
        <f t="shared" si="273"/>
        <v/>
      </c>
      <c r="AX994" s="2" t="str">
        <f t="shared" si="284"/>
        <v/>
      </c>
    </row>
    <row r="995" spans="1:50" x14ac:dyDescent="0.25">
      <c r="A995" s="751">
        <v>987</v>
      </c>
      <c r="B995" s="753"/>
      <c r="C995" s="754"/>
      <c r="D995" s="754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AF995" s="2">
        <f t="shared" si="274"/>
        <v>0</v>
      </c>
      <c r="AG995" s="2" t="str">
        <f t="shared" si="268"/>
        <v/>
      </c>
      <c r="AH995" s="2" t="str">
        <f t="shared" si="269"/>
        <v/>
      </c>
      <c r="AI995" s="2" t="str">
        <f t="shared" si="275"/>
        <v/>
      </c>
      <c r="AJ995" s="2" t="str">
        <f t="shared" si="276"/>
        <v/>
      </c>
      <c r="AK995" s="2" t="e">
        <f t="shared" si="277"/>
        <v>#VALUE!</v>
      </c>
      <c r="AL995" s="2" t="str">
        <f t="shared" si="278"/>
        <v/>
      </c>
      <c r="AM995" s="2" t="str">
        <f t="shared" si="279"/>
        <v/>
      </c>
      <c r="AN995" s="2" t="str">
        <f t="shared" si="280"/>
        <v/>
      </c>
      <c r="AO995" s="2" t="str">
        <f t="shared" si="282"/>
        <v/>
      </c>
      <c r="AP995" s="2" t="str">
        <f t="shared" si="270"/>
        <v/>
      </c>
      <c r="AQ995" s="2" t="str">
        <f t="shared" si="281"/>
        <v/>
      </c>
      <c r="AT995" s="2" t="str">
        <f t="shared" si="283"/>
        <v/>
      </c>
      <c r="AU995" s="2" t="str">
        <f t="shared" si="271"/>
        <v/>
      </c>
      <c r="AV995" s="2" t="str">
        <f t="shared" si="272"/>
        <v/>
      </c>
      <c r="AW995" s="2" t="str">
        <f t="shared" si="273"/>
        <v/>
      </c>
      <c r="AX995" s="2" t="str">
        <f t="shared" si="284"/>
        <v/>
      </c>
    </row>
    <row r="996" spans="1:50" x14ac:dyDescent="0.25">
      <c r="A996" s="751">
        <v>988</v>
      </c>
      <c r="B996" s="753"/>
      <c r="C996" s="754"/>
      <c r="D996" s="754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AF996" s="2">
        <f t="shared" si="274"/>
        <v>0</v>
      </c>
      <c r="AG996" s="2" t="str">
        <f t="shared" si="268"/>
        <v/>
      </c>
      <c r="AH996" s="2" t="str">
        <f t="shared" si="269"/>
        <v/>
      </c>
      <c r="AI996" s="2" t="str">
        <f t="shared" si="275"/>
        <v/>
      </c>
      <c r="AJ996" s="2" t="str">
        <f t="shared" si="276"/>
        <v/>
      </c>
      <c r="AK996" s="2" t="e">
        <f t="shared" si="277"/>
        <v>#VALUE!</v>
      </c>
      <c r="AL996" s="2" t="str">
        <f t="shared" si="278"/>
        <v/>
      </c>
      <c r="AM996" s="2" t="str">
        <f t="shared" si="279"/>
        <v/>
      </c>
      <c r="AN996" s="2" t="str">
        <f t="shared" si="280"/>
        <v/>
      </c>
      <c r="AO996" s="2" t="str">
        <f t="shared" si="282"/>
        <v/>
      </c>
      <c r="AP996" s="2" t="str">
        <f t="shared" si="270"/>
        <v/>
      </c>
      <c r="AQ996" s="2" t="str">
        <f t="shared" si="281"/>
        <v/>
      </c>
      <c r="AT996" s="2" t="str">
        <f t="shared" si="283"/>
        <v/>
      </c>
      <c r="AU996" s="2" t="str">
        <f t="shared" si="271"/>
        <v/>
      </c>
      <c r="AV996" s="2" t="str">
        <f t="shared" si="272"/>
        <v/>
      </c>
      <c r="AW996" s="2" t="str">
        <f t="shared" si="273"/>
        <v/>
      </c>
      <c r="AX996" s="2" t="str">
        <f t="shared" si="284"/>
        <v/>
      </c>
    </row>
    <row r="997" spans="1:50" x14ac:dyDescent="0.25">
      <c r="A997" s="751">
        <v>989</v>
      </c>
      <c r="B997" s="753"/>
      <c r="C997" s="754"/>
      <c r="D997" s="754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AF997" s="2">
        <f t="shared" si="274"/>
        <v>0</v>
      </c>
      <c r="AG997" s="2" t="str">
        <f t="shared" si="268"/>
        <v/>
      </c>
      <c r="AH997" s="2" t="str">
        <f t="shared" si="269"/>
        <v/>
      </c>
      <c r="AI997" s="2" t="str">
        <f t="shared" si="275"/>
        <v/>
      </c>
      <c r="AJ997" s="2" t="str">
        <f t="shared" si="276"/>
        <v/>
      </c>
      <c r="AK997" s="2" t="e">
        <f t="shared" si="277"/>
        <v>#VALUE!</v>
      </c>
      <c r="AL997" s="2" t="str">
        <f t="shared" si="278"/>
        <v/>
      </c>
      <c r="AM997" s="2" t="str">
        <f t="shared" si="279"/>
        <v/>
      </c>
      <c r="AN997" s="2" t="str">
        <f t="shared" si="280"/>
        <v/>
      </c>
      <c r="AO997" s="2" t="str">
        <f t="shared" si="282"/>
        <v/>
      </c>
      <c r="AP997" s="2" t="str">
        <f t="shared" si="270"/>
        <v/>
      </c>
      <c r="AQ997" s="2" t="str">
        <f t="shared" si="281"/>
        <v/>
      </c>
      <c r="AT997" s="2" t="str">
        <f t="shared" si="283"/>
        <v/>
      </c>
      <c r="AU997" s="2" t="str">
        <f t="shared" si="271"/>
        <v/>
      </c>
      <c r="AV997" s="2" t="str">
        <f t="shared" si="272"/>
        <v/>
      </c>
      <c r="AW997" s="2" t="str">
        <f t="shared" si="273"/>
        <v/>
      </c>
      <c r="AX997" s="2" t="str">
        <f t="shared" si="284"/>
        <v/>
      </c>
    </row>
    <row r="998" spans="1:50" x14ac:dyDescent="0.25">
      <c r="A998" s="751">
        <v>990</v>
      </c>
      <c r="B998" s="753"/>
      <c r="C998" s="754"/>
      <c r="D998" s="754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AF998" s="2">
        <f t="shared" si="274"/>
        <v>0</v>
      </c>
      <c r="AG998" s="2" t="str">
        <f t="shared" si="268"/>
        <v/>
      </c>
      <c r="AH998" s="2" t="str">
        <f t="shared" si="269"/>
        <v/>
      </c>
      <c r="AI998" s="2" t="str">
        <f t="shared" si="275"/>
        <v/>
      </c>
      <c r="AJ998" s="2" t="str">
        <f t="shared" si="276"/>
        <v/>
      </c>
      <c r="AK998" s="2" t="e">
        <f t="shared" si="277"/>
        <v>#VALUE!</v>
      </c>
      <c r="AL998" s="2" t="str">
        <f t="shared" si="278"/>
        <v/>
      </c>
      <c r="AM998" s="2" t="str">
        <f t="shared" si="279"/>
        <v/>
      </c>
      <c r="AN998" s="2" t="str">
        <f t="shared" si="280"/>
        <v/>
      </c>
      <c r="AO998" s="2" t="str">
        <f t="shared" si="282"/>
        <v/>
      </c>
      <c r="AP998" s="2" t="str">
        <f t="shared" si="270"/>
        <v/>
      </c>
      <c r="AQ998" s="2" t="str">
        <f t="shared" si="281"/>
        <v/>
      </c>
      <c r="AT998" s="2" t="str">
        <f t="shared" si="283"/>
        <v/>
      </c>
      <c r="AU998" s="2" t="str">
        <f t="shared" si="271"/>
        <v/>
      </c>
      <c r="AV998" s="2" t="str">
        <f t="shared" si="272"/>
        <v/>
      </c>
      <c r="AW998" s="2" t="str">
        <f t="shared" si="273"/>
        <v/>
      </c>
      <c r="AX998" s="2" t="str">
        <f t="shared" si="284"/>
        <v/>
      </c>
    </row>
    <row r="999" spans="1:50" x14ac:dyDescent="0.25">
      <c r="A999" s="751">
        <v>991</v>
      </c>
      <c r="B999" s="753"/>
      <c r="C999" s="754"/>
      <c r="D999" s="754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AF999" s="2">
        <f t="shared" si="274"/>
        <v>0</v>
      </c>
      <c r="AG999" s="2" t="str">
        <f t="shared" si="268"/>
        <v/>
      </c>
      <c r="AH999" s="2" t="str">
        <f t="shared" si="269"/>
        <v/>
      </c>
      <c r="AI999" s="2" t="str">
        <f t="shared" si="275"/>
        <v/>
      </c>
      <c r="AJ999" s="2" t="str">
        <f t="shared" si="276"/>
        <v/>
      </c>
      <c r="AK999" s="2" t="e">
        <f t="shared" si="277"/>
        <v>#VALUE!</v>
      </c>
      <c r="AL999" s="2" t="str">
        <f t="shared" si="278"/>
        <v/>
      </c>
      <c r="AM999" s="2" t="str">
        <f t="shared" si="279"/>
        <v/>
      </c>
      <c r="AN999" s="2" t="str">
        <f t="shared" si="280"/>
        <v/>
      </c>
      <c r="AO999" s="2" t="str">
        <f t="shared" si="282"/>
        <v/>
      </c>
      <c r="AP999" s="2" t="str">
        <f t="shared" si="270"/>
        <v/>
      </c>
      <c r="AQ999" s="2" t="str">
        <f t="shared" si="281"/>
        <v/>
      </c>
      <c r="AT999" s="2" t="str">
        <f t="shared" si="283"/>
        <v/>
      </c>
      <c r="AU999" s="2" t="str">
        <f t="shared" si="271"/>
        <v/>
      </c>
      <c r="AV999" s="2" t="str">
        <f t="shared" si="272"/>
        <v/>
      </c>
      <c r="AW999" s="2" t="str">
        <f t="shared" si="273"/>
        <v/>
      </c>
      <c r="AX999" s="2" t="str">
        <f t="shared" si="284"/>
        <v/>
      </c>
    </row>
    <row r="1000" spans="1:50" x14ac:dyDescent="0.25">
      <c r="A1000" s="751">
        <v>992</v>
      </c>
      <c r="B1000" s="753"/>
      <c r="C1000" s="754"/>
      <c r="D1000" s="754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AF1000" s="2">
        <f t="shared" si="274"/>
        <v>0</v>
      </c>
      <c r="AG1000" s="2" t="str">
        <f t="shared" si="268"/>
        <v/>
      </c>
      <c r="AH1000" s="2" t="str">
        <f t="shared" si="269"/>
        <v/>
      </c>
      <c r="AI1000" s="2" t="str">
        <f t="shared" si="275"/>
        <v/>
      </c>
      <c r="AJ1000" s="2" t="str">
        <f t="shared" si="276"/>
        <v/>
      </c>
      <c r="AK1000" s="2" t="e">
        <f t="shared" si="277"/>
        <v>#VALUE!</v>
      </c>
      <c r="AL1000" s="2" t="str">
        <f t="shared" si="278"/>
        <v/>
      </c>
      <c r="AM1000" s="2" t="str">
        <f t="shared" si="279"/>
        <v/>
      </c>
      <c r="AN1000" s="2" t="str">
        <f t="shared" si="280"/>
        <v/>
      </c>
      <c r="AO1000" s="2" t="str">
        <f t="shared" si="282"/>
        <v/>
      </c>
      <c r="AP1000" s="2" t="str">
        <f t="shared" si="270"/>
        <v/>
      </c>
      <c r="AQ1000" s="2" t="str">
        <f t="shared" si="281"/>
        <v/>
      </c>
      <c r="AT1000" s="2" t="str">
        <f t="shared" si="283"/>
        <v/>
      </c>
      <c r="AU1000" s="2" t="str">
        <f t="shared" si="271"/>
        <v/>
      </c>
      <c r="AV1000" s="2" t="str">
        <f t="shared" si="272"/>
        <v/>
      </c>
      <c r="AW1000" s="2" t="str">
        <f t="shared" si="273"/>
        <v/>
      </c>
      <c r="AX1000" s="2" t="str">
        <f t="shared" si="284"/>
        <v/>
      </c>
    </row>
    <row r="1001" spans="1:50" x14ac:dyDescent="0.25">
      <c r="A1001" s="751">
        <v>993</v>
      </c>
      <c r="B1001" s="753"/>
      <c r="C1001" s="754"/>
      <c r="D1001" s="754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AF1001" s="2">
        <f t="shared" si="274"/>
        <v>0</v>
      </c>
      <c r="AG1001" s="2" t="str">
        <f t="shared" si="268"/>
        <v/>
      </c>
      <c r="AH1001" s="2" t="str">
        <f t="shared" si="269"/>
        <v/>
      </c>
      <c r="AI1001" s="2" t="str">
        <f t="shared" si="275"/>
        <v/>
      </c>
      <c r="AJ1001" s="2" t="str">
        <f t="shared" si="276"/>
        <v/>
      </c>
      <c r="AK1001" s="2" t="e">
        <f t="shared" si="277"/>
        <v>#VALUE!</v>
      </c>
      <c r="AL1001" s="2" t="str">
        <f t="shared" si="278"/>
        <v/>
      </c>
      <c r="AM1001" s="2" t="str">
        <f t="shared" si="279"/>
        <v/>
      </c>
      <c r="AN1001" s="2" t="str">
        <f t="shared" si="280"/>
        <v/>
      </c>
      <c r="AO1001" s="2" t="str">
        <f t="shared" si="282"/>
        <v/>
      </c>
      <c r="AP1001" s="2" t="str">
        <f t="shared" si="270"/>
        <v/>
      </c>
      <c r="AQ1001" s="2" t="str">
        <f t="shared" si="281"/>
        <v/>
      </c>
      <c r="AT1001" s="2" t="str">
        <f t="shared" si="283"/>
        <v/>
      </c>
      <c r="AU1001" s="2" t="str">
        <f t="shared" si="271"/>
        <v/>
      </c>
      <c r="AV1001" s="2" t="str">
        <f t="shared" si="272"/>
        <v/>
      </c>
      <c r="AW1001" s="2" t="str">
        <f t="shared" si="273"/>
        <v/>
      </c>
      <c r="AX1001" s="2" t="str">
        <f t="shared" si="284"/>
        <v/>
      </c>
    </row>
    <row r="1002" spans="1:50" x14ac:dyDescent="0.25">
      <c r="A1002" s="751">
        <v>994</v>
      </c>
      <c r="B1002" s="753"/>
      <c r="C1002" s="754"/>
      <c r="D1002" s="754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AF1002" s="2">
        <f t="shared" si="274"/>
        <v>0</v>
      </c>
      <c r="AG1002" s="2" t="str">
        <f t="shared" si="268"/>
        <v/>
      </c>
      <c r="AH1002" s="2" t="str">
        <f t="shared" si="269"/>
        <v/>
      </c>
      <c r="AI1002" s="2" t="str">
        <f t="shared" si="275"/>
        <v/>
      </c>
      <c r="AJ1002" s="2" t="str">
        <f t="shared" si="276"/>
        <v/>
      </c>
      <c r="AK1002" s="2" t="e">
        <f t="shared" si="277"/>
        <v>#VALUE!</v>
      </c>
      <c r="AL1002" s="2" t="str">
        <f t="shared" si="278"/>
        <v/>
      </c>
      <c r="AM1002" s="2" t="str">
        <f t="shared" si="279"/>
        <v/>
      </c>
      <c r="AN1002" s="2" t="str">
        <f t="shared" si="280"/>
        <v/>
      </c>
      <c r="AO1002" s="2" t="str">
        <f t="shared" si="282"/>
        <v/>
      </c>
      <c r="AP1002" s="2" t="str">
        <f t="shared" si="270"/>
        <v/>
      </c>
      <c r="AQ1002" s="2" t="str">
        <f t="shared" si="281"/>
        <v/>
      </c>
      <c r="AT1002" s="2" t="str">
        <f t="shared" si="283"/>
        <v/>
      </c>
      <c r="AU1002" s="2" t="str">
        <f t="shared" si="271"/>
        <v/>
      </c>
      <c r="AV1002" s="2" t="str">
        <f t="shared" si="272"/>
        <v/>
      </c>
      <c r="AW1002" s="2" t="str">
        <f t="shared" si="273"/>
        <v/>
      </c>
      <c r="AX1002" s="2" t="str">
        <f t="shared" si="284"/>
        <v/>
      </c>
    </row>
    <row r="1003" spans="1:50" x14ac:dyDescent="0.25">
      <c r="A1003" s="751">
        <v>995</v>
      </c>
      <c r="B1003" s="753"/>
      <c r="C1003" s="754"/>
      <c r="D1003" s="754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AF1003" s="2">
        <f t="shared" si="274"/>
        <v>0</v>
      </c>
      <c r="AG1003" s="2" t="str">
        <f t="shared" si="268"/>
        <v/>
      </c>
      <c r="AH1003" s="2" t="str">
        <f t="shared" si="269"/>
        <v/>
      </c>
      <c r="AI1003" s="2" t="str">
        <f t="shared" si="275"/>
        <v/>
      </c>
      <c r="AJ1003" s="2" t="str">
        <f t="shared" si="276"/>
        <v/>
      </c>
      <c r="AK1003" s="2" t="e">
        <f t="shared" si="277"/>
        <v>#VALUE!</v>
      </c>
      <c r="AL1003" s="2" t="str">
        <f t="shared" si="278"/>
        <v/>
      </c>
      <c r="AM1003" s="2" t="str">
        <f t="shared" si="279"/>
        <v/>
      </c>
      <c r="AN1003" s="2" t="str">
        <f t="shared" si="280"/>
        <v/>
      </c>
      <c r="AO1003" s="2" t="str">
        <f t="shared" si="282"/>
        <v/>
      </c>
      <c r="AP1003" s="2" t="str">
        <f t="shared" si="270"/>
        <v/>
      </c>
      <c r="AQ1003" s="2" t="str">
        <f t="shared" si="281"/>
        <v/>
      </c>
      <c r="AT1003" s="2" t="str">
        <f t="shared" si="283"/>
        <v/>
      </c>
      <c r="AU1003" s="2" t="str">
        <f t="shared" si="271"/>
        <v/>
      </c>
      <c r="AV1003" s="2" t="str">
        <f t="shared" si="272"/>
        <v/>
      </c>
      <c r="AW1003" s="2" t="str">
        <f t="shared" si="273"/>
        <v/>
      </c>
      <c r="AX1003" s="2" t="str">
        <f t="shared" si="284"/>
        <v/>
      </c>
    </row>
    <row r="1004" spans="1:50" x14ac:dyDescent="0.25">
      <c r="A1004" s="751">
        <v>996</v>
      </c>
      <c r="B1004" s="753"/>
      <c r="C1004" s="754"/>
      <c r="D1004" s="754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AF1004" s="2">
        <f t="shared" si="274"/>
        <v>0</v>
      </c>
      <c r="AG1004" s="2" t="str">
        <f t="shared" si="268"/>
        <v/>
      </c>
      <c r="AH1004" s="2" t="str">
        <f t="shared" si="269"/>
        <v/>
      </c>
      <c r="AI1004" s="2" t="str">
        <f t="shared" si="275"/>
        <v/>
      </c>
      <c r="AJ1004" s="2" t="str">
        <f t="shared" si="276"/>
        <v/>
      </c>
      <c r="AK1004" s="2" t="e">
        <f t="shared" si="277"/>
        <v>#VALUE!</v>
      </c>
      <c r="AL1004" s="2" t="str">
        <f t="shared" si="278"/>
        <v/>
      </c>
      <c r="AM1004" s="2" t="str">
        <f t="shared" si="279"/>
        <v/>
      </c>
      <c r="AN1004" s="2" t="str">
        <f t="shared" si="280"/>
        <v/>
      </c>
      <c r="AO1004" s="2" t="str">
        <f t="shared" si="282"/>
        <v/>
      </c>
      <c r="AP1004" s="2" t="str">
        <f t="shared" si="270"/>
        <v/>
      </c>
      <c r="AQ1004" s="2" t="str">
        <f t="shared" si="281"/>
        <v/>
      </c>
      <c r="AT1004" s="2" t="str">
        <f t="shared" si="283"/>
        <v/>
      </c>
      <c r="AU1004" s="2" t="str">
        <f t="shared" si="271"/>
        <v/>
      </c>
      <c r="AV1004" s="2" t="str">
        <f t="shared" si="272"/>
        <v/>
      </c>
      <c r="AW1004" s="2" t="str">
        <f t="shared" si="273"/>
        <v/>
      </c>
      <c r="AX1004" s="2" t="str">
        <f t="shared" si="284"/>
        <v/>
      </c>
    </row>
    <row r="1005" spans="1:50" x14ac:dyDescent="0.25">
      <c r="A1005" s="751">
        <v>997</v>
      </c>
      <c r="B1005" s="753"/>
      <c r="C1005" s="754"/>
      <c r="D1005" s="754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AF1005" s="2">
        <f t="shared" si="274"/>
        <v>0</v>
      </c>
      <c r="AG1005" s="2" t="str">
        <f t="shared" si="268"/>
        <v/>
      </c>
      <c r="AH1005" s="2" t="str">
        <f t="shared" si="269"/>
        <v/>
      </c>
      <c r="AI1005" s="2" t="str">
        <f t="shared" si="275"/>
        <v/>
      </c>
      <c r="AJ1005" s="2" t="str">
        <f t="shared" si="276"/>
        <v/>
      </c>
      <c r="AK1005" s="2" t="e">
        <f t="shared" si="277"/>
        <v>#VALUE!</v>
      </c>
      <c r="AL1005" s="2" t="str">
        <f t="shared" si="278"/>
        <v/>
      </c>
      <c r="AM1005" s="2" t="str">
        <f t="shared" si="279"/>
        <v/>
      </c>
      <c r="AN1005" s="2" t="str">
        <f t="shared" si="280"/>
        <v/>
      </c>
      <c r="AO1005" s="2" t="str">
        <f t="shared" si="282"/>
        <v/>
      </c>
      <c r="AP1005" s="2" t="str">
        <f t="shared" si="270"/>
        <v/>
      </c>
      <c r="AQ1005" s="2" t="str">
        <f t="shared" si="281"/>
        <v/>
      </c>
      <c r="AT1005" s="2" t="str">
        <f t="shared" si="283"/>
        <v/>
      </c>
      <c r="AU1005" s="2" t="str">
        <f t="shared" si="271"/>
        <v/>
      </c>
      <c r="AV1005" s="2" t="str">
        <f t="shared" si="272"/>
        <v/>
      </c>
      <c r="AW1005" s="2" t="str">
        <f t="shared" si="273"/>
        <v/>
      </c>
      <c r="AX1005" s="2" t="str">
        <f t="shared" si="284"/>
        <v/>
      </c>
    </row>
    <row r="1006" spans="1:50" x14ac:dyDescent="0.25">
      <c r="A1006" s="751">
        <v>998</v>
      </c>
      <c r="B1006" s="753"/>
      <c r="C1006" s="754"/>
      <c r="D1006" s="754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AF1006" s="2">
        <f t="shared" si="274"/>
        <v>0</v>
      </c>
      <c r="AG1006" s="2" t="str">
        <f t="shared" si="268"/>
        <v/>
      </c>
      <c r="AH1006" s="2" t="str">
        <f t="shared" si="269"/>
        <v/>
      </c>
      <c r="AI1006" s="2" t="str">
        <f t="shared" si="275"/>
        <v/>
      </c>
      <c r="AJ1006" s="2" t="str">
        <f t="shared" si="276"/>
        <v/>
      </c>
      <c r="AK1006" s="2" t="e">
        <f t="shared" si="277"/>
        <v>#VALUE!</v>
      </c>
      <c r="AL1006" s="2" t="str">
        <f t="shared" si="278"/>
        <v/>
      </c>
      <c r="AM1006" s="2" t="str">
        <f t="shared" si="279"/>
        <v/>
      </c>
      <c r="AN1006" s="2" t="str">
        <f t="shared" si="280"/>
        <v/>
      </c>
      <c r="AO1006" s="2" t="str">
        <f t="shared" si="282"/>
        <v/>
      </c>
      <c r="AP1006" s="2" t="str">
        <f t="shared" si="270"/>
        <v/>
      </c>
      <c r="AQ1006" s="2" t="str">
        <f t="shared" si="281"/>
        <v/>
      </c>
      <c r="AT1006" s="2" t="str">
        <f t="shared" si="283"/>
        <v/>
      </c>
      <c r="AU1006" s="2" t="str">
        <f t="shared" si="271"/>
        <v/>
      </c>
      <c r="AV1006" s="2" t="str">
        <f t="shared" si="272"/>
        <v/>
      </c>
      <c r="AW1006" s="2" t="str">
        <f t="shared" si="273"/>
        <v/>
      </c>
      <c r="AX1006" s="2" t="str">
        <f t="shared" si="284"/>
        <v/>
      </c>
    </row>
    <row r="1007" spans="1:50" x14ac:dyDescent="0.25">
      <c r="A1007" s="751">
        <v>999</v>
      </c>
      <c r="B1007" s="753"/>
      <c r="C1007" s="754"/>
      <c r="D1007" s="754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AF1007" s="2">
        <f t="shared" si="274"/>
        <v>0</v>
      </c>
      <c r="AG1007" s="2" t="str">
        <f t="shared" si="268"/>
        <v/>
      </c>
      <c r="AH1007" s="2" t="str">
        <f t="shared" si="269"/>
        <v/>
      </c>
      <c r="AI1007" s="2" t="str">
        <f t="shared" si="275"/>
        <v/>
      </c>
      <c r="AJ1007" s="2" t="str">
        <f t="shared" si="276"/>
        <v/>
      </c>
      <c r="AK1007" s="2" t="e">
        <f t="shared" si="277"/>
        <v>#VALUE!</v>
      </c>
      <c r="AL1007" s="2" t="str">
        <f t="shared" si="278"/>
        <v/>
      </c>
      <c r="AM1007" s="2" t="str">
        <f t="shared" si="279"/>
        <v/>
      </c>
      <c r="AN1007" s="2" t="str">
        <f t="shared" si="280"/>
        <v/>
      </c>
      <c r="AO1007" s="2" t="str">
        <f t="shared" si="282"/>
        <v/>
      </c>
      <c r="AP1007" s="2" t="str">
        <f t="shared" si="270"/>
        <v/>
      </c>
      <c r="AQ1007" s="2" t="str">
        <f t="shared" si="281"/>
        <v/>
      </c>
      <c r="AT1007" s="2" t="str">
        <f t="shared" si="283"/>
        <v/>
      </c>
      <c r="AU1007" s="2" t="str">
        <f t="shared" si="271"/>
        <v/>
      </c>
      <c r="AV1007" s="2" t="str">
        <f t="shared" si="272"/>
        <v/>
      </c>
      <c r="AW1007" s="2" t="str">
        <f t="shared" si="273"/>
        <v/>
      </c>
      <c r="AX1007" s="2" t="str">
        <f t="shared" si="284"/>
        <v/>
      </c>
    </row>
    <row r="1008" spans="1:50" x14ac:dyDescent="0.25">
      <c r="A1008" s="751">
        <v>1000</v>
      </c>
      <c r="B1008" s="753"/>
      <c r="C1008" s="754"/>
      <c r="D1008" s="754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AF1008" s="2">
        <f t="shared" si="274"/>
        <v>0</v>
      </c>
      <c r="AG1008" s="2" t="str">
        <f t="shared" si="268"/>
        <v/>
      </c>
      <c r="AH1008" s="2" t="str">
        <f t="shared" si="269"/>
        <v/>
      </c>
      <c r="AI1008" s="2" t="str">
        <f t="shared" si="275"/>
        <v/>
      </c>
      <c r="AJ1008" s="2" t="str">
        <f t="shared" si="276"/>
        <v/>
      </c>
      <c r="AK1008" s="2" t="e">
        <f>_xlfn.RANK.AVG(AJ1008,AJ:AJ,1)</f>
        <v>#VALUE!</v>
      </c>
      <c r="AL1008" s="2" t="str">
        <f t="shared" si="278"/>
        <v/>
      </c>
      <c r="AM1008" s="2" t="str">
        <f t="shared" si="279"/>
        <v/>
      </c>
      <c r="AN1008" s="2" t="str">
        <f t="shared" si="280"/>
        <v/>
      </c>
      <c r="AO1008" s="2" t="str">
        <f t="shared" si="282"/>
        <v/>
      </c>
      <c r="AP1008" s="2" t="str">
        <f t="shared" si="270"/>
        <v/>
      </c>
      <c r="AQ1008" s="2" t="str">
        <f t="shared" si="281"/>
        <v/>
      </c>
      <c r="AT1008" s="2" t="str">
        <f t="shared" si="283"/>
        <v/>
      </c>
      <c r="AU1008" s="2" t="str">
        <f t="shared" si="271"/>
        <v/>
      </c>
      <c r="AV1008" s="2" t="str">
        <f t="shared" si="272"/>
        <v/>
      </c>
      <c r="AW1008" s="2" t="str">
        <f t="shared" si="273"/>
        <v/>
      </c>
      <c r="AX1008" s="2" t="str">
        <f t="shared" si="284"/>
        <v/>
      </c>
    </row>
    <row r="1009" spans="1:86" s="1" customFormat="1" x14ac:dyDescent="0.25">
      <c r="A1009" s="755"/>
      <c r="B1009" s="756"/>
      <c r="C1009" s="756"/>
      <c r="D1009" s="756"/>
      <c r="S1009" s="2"/>
      <c r="T1009" s="2"/>
      <c r="U1009" s="2"/>
      <c r="V1009" s="2"/>
      <c r="W1009" s="745"/>
      <c r="X1009" s="745"/>
      <c r="Y1009" s="745"/>
      <c r="Z1009" s="746"/>
      <c r="AA1009" s="746"/>
      <c r="AB1009" s="746"/>
      <c r="AC1009" s="746"/>
      <c r="AD1009" s="771"/>
      <c r="AE1009" s="745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</row>
    <row r="1010" spans="1:86" s="1" customFormat="1" x14ac:dyDescent="0.25">
      <c r="A1010" s="755"/>
      <c r="B1010" s="756"/>
      <c r="C1010" s="756"/>
      <c r="D1010" s="756"/>
      <c r="S1010" s="2"/>
      <c r="T1010" s="2"/>
      <c r="U1010" s="2"/>
      <c r="V1010" s="2"/>
      <c r="W1010" s="745"/>
      <c r="X1010" s="745"/>
      <c r="Y1010" s="745"/>
      <c r="Z1010" s="746"/>
      <c r="AA1010" s="746"/>
      <c r="AB1010" s="746"/>
      <c r="AC1010" s="746"/>
      <c r="AD1010" s="771"/>
      <c r="AE1010" s="745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</row>
    <row r="1011" spans="1:86" s="1" customFormat="1" x14ac:dyDescent="0.25">
      <c r="A1011" s="755"/>
      <c r="B1011" s="756"/>
      <c r="C1011" s="756"/>
      <c r="D1011" s="756"/>
      <c r="S1011" s="2"/>
      <c r="T1011" s="2"/>
      <c r="U1011" s="2"/>
      <c r="V1011" s="2"/>
      <c r="W1011" s="745"/>
      <c r="X1011" s="745"/>
      <c r="Y1011" s="745"/>
      <c r="Z1011" s="746"/>
      <c r="AA1011" s="746"/>
      <c r="AB1011" s="746"/>
      <c r="AC1011" s="746"/>
      <c r="AD1011" s="771"/>
      <c r="AE1011" s="745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</row>
    <row r="1012" spans="1:86" s="1" customFormat="1" x14ac:dyDescent="0.25">
      <c r="A1012" s="755"/>
      <c r="B1012" s="756"/>
      <c r="C1012" s="756"/>
      <c r="D1012" s="756"/>
      <c r="S1012" s="2"/>
      <c r="T1012" s="2"/>
      <c r="U1012" s="2"/>
      <c r="V1012" s="2"/>
      <c r="W1012" s="745"/>
      <c r="X1012" s="745"/>
      <c r="Y1012" s="745"/>
      <c r="Z1012" s="746"/>
      <c r="AA1012" s="746"/>
      <c r="AB1012" s="746"/>
      <c r="AC1012" s="746"/>
      <c r="AD1012" s="771"/>
      <c r="AE1012" s="745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</row>
    <row r="1013" spans="1:86" s="1" customFormat="1" x14ac:dyDescent="0.25">
      <c r="A1013" s="755"/>
      <c r="B1013" s="757"/>
      <c r="C1013" s="756"/>
      <c r="D1013" s="756"/>
      <c r="S1013" s="2"/>
      <c r="T1013" s="2"/>
      <c r="U1013" s="2"/>
      <c r="V1013" s="2"/>
      <c r="W1013" s="745"/>
      <c r="X1013" s="745"/>
      <c r="Y1013" s="745"/>
      <c r="Z1013" s="746"/>
      <c r="AA1013" s="746"/>
      <c r="AB1013" s="746"/>
      <c r="AC1013" s="746"/>
      <c r="AD1013" s="771"/>
      <c r="AE1013" s="745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</row>
    <row r="1014" spans="1:86" s="1" customFormat="1" x14ac:dyDescent="0.25">
      <c r="A1014" s="755"/>
      <c r="B1014" s="757"/>
      <c r="C1014" s="756"/>
      <c r="D1014" s="756"/>
      <c r="S1014" s="2"/>
      <c r="T1014" s="2"/>
      <c r="U1014" s="2"/>
      <c r="V1014" s="2"/>
      <c r="W1014" s="745"/>
      <c r="X1014" s="745"/>
      <c r="Y1014" s="745"/>
      <c r="Z1014" s="746"/>
      <c r="AA1014" s="746"/>
      <c r="AB1014" s="746"/>
      <c r="AC1014" s="746"/>
      <c r="AD1014" s="771"/>
      <c r="AE1014" s="745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</row>
    <row r="1015" spans="1:86" s="1" customFormat="1" x14ac:dyDescent="0.25">
      <c r="A1015" s="755"/>
      <c r="C1015" s="758"/>
      <c r="D1015" s="758"/>
      <c r="S1015" s="2"/>
      <c r="T1015" s="2"/>
      <c r="U1015" s="2"/>
      <c r="V1015" s="2"/>
      <c r="W1015" s="745"/>
      <c r="X1015" s="745"/>
      <c r="Y1015" s="745"/>
      <c r="Z1015" s="746"/>
      <c r="AA1015" s="746"/>
      <c r="AB1015" s="746"/>
      <c r="AC1015" s="746"/>
      <c r="AD1015" s="771"/>
      <c r="AE1015" s="745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</row>
    <row r="1016" spans="1:86" s="1" customFormat="1" x14ac:dyDescent="0.25">
      <c r="A1016" s="755"/>
      <c r="C1016" s="758"/>
      <c r="D1016" s="758"/>
      <c r="S1016" s="2"/>
      <c r="T1016" s="2"/>
      <c r="U1016" s="2"/>
      <c r="V1016" s="2"/>
      <c r="W1016" s="745"/>
      <c r="X1016" s="745"/>
      <c r="Y1016" s="745"/>
      <c r="Z1016" s="746"/>
      <c r="AA1016" s="746"/>
      <c r="AB1016" s="746"/>
      <c r="AC1016" s="746"/>
      <c r="AD1016" s="771"/>
      <c r="AE1016" s="745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</row>
    <row r="1017" spans="1:86" s="1" customFormat="1" x14ac:dyDescent="0.25">
      <c r="A1017" s="755"/>
      <c r="C1017" s="758"/>
      <c r="D1017" s="758"/>
      <c r="S1017" s="2"/>
      <c r="T1017" s="2"/>
      <c r="U1017" s="2"/>
      <c r="V1017" s="2"/>
      <c r="W1017" s="745"/>
      <c r="X1017" s="745"/>
      <c r="Y1017" s="745"/>
      <c r="Z1017" s="746"/>
      <c r="AA1017" s="746"/>
      <c r="AB1017" s="746"/>
      <c r="AC1017" s="746"/>
      <c r="AD1017" s="771"/>
      <c r="AE1017" s="745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</row>
    <row r="1018" spans="1:86" s="1" customFormat="1" x14ac:dyDescent="0.25">
      <c r="A1018" s="755"/>
      <c r="C1018" s="758"/>
      <c r="D1018" s="758"/>
      <c r="S1018" s="2"/>
      <c r="T1018" s="2"/>
      <c r="U1018" s="2"/>
      <c r="V1018" s="2"/>
      <c r="W1018" s="745"/>
      <c r="X1018" s="745"/>
      <c r="Y1018" s="745"/>
      <c r="Z1018" s="746"/>
      <c r="AA1018" s="746"/>
      <c r="AB1018" s="746"/>
      <c r="AC1018" s="746"/>
      <c r="AD1018" s="771"/>
      <c r="AE1018" s="745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</row>
    <row r="1019" spans="1:86" s="1" customFormat="1" x14ac:dyDescent="0.25">
      <c r="A1019" s="755"/>
      <c r="C1019" s="758"/>
      <c r="D1019" s="758"/>
      <c r="S1019" s="2"/>
      <c r="T1019" s="2"/>
      <c r="U1019" s="2"/>
      <c r="V1019" s="2"/>
      <c r="W1019" s="745"/>
      <c r="X1019" s="745"/>
      <c r="Y1019" s="745"/>
      <c r="Z1019" s="746"/>
      <c r="AA1019" s="746"/>
      <c r="AB1019" s="746"/>
      <c r="AC1019" s="746"/>
      <c r="AD1019" s="771"/>
      <c r="AE1019" s="745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</row>
    <row r="1020" spans="1:86" s="1" customFormat="1" x14ac:dyDescent="0.25">
      <c r="C1020" s="302"/>
      <c r="D1020" s="302"/>
      <c r="S1020" s="2"/>
      <c r="T1020" s="2"/>
      <c r="U1020" s="2"/>
      <c r="V1020" s="2"/>
      <c r="W1020" s="745"/>
      <c r="X1020" s="745"/>
      <c r="Y1020" s="745"/>
      <c r="Z1020" s="746"/>
      <c r="AA1020" s="746"/>
      <c r="AB1020" s="746"/>
      <c r="AC1020" s="746"/>
      <c r="AD1020" s="771"/>
      <c r="AE1020" s="745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</row>
    <row r="1021" spans="1:86" s="1" customFormat="1" x14ac:dyDescent="0.25">
      <c r="C1021" s="302"/>
      <c r="D1021" s="302"/>
      <c r="S1021" s="2"/>
      <c r="T1021" s="2"/>
      <c r="U1021" s="2"/>
      <c r="V1021" s="2"/>
      <c r="W1021" s="745"/>
      <c r="X1021" s="745"/>
      <c r="Y1021" s="745"/>
      <c r="Z1021" s="746"/>
      <c r="AA1021" s="746"/>
      <c r="AB1021" s="746"/>
      <c r="AC1021" s="746"/>
      <c r="AD1021" s="771"/>
      <c r="AE1021" s="745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</row>
    <row r="1022" spans="1:86" s="1" customFormat="1" x14ac:dyDescent="0.25">
      <c r="C1022" s="302"/>
      <c r="D1022" s="302"/>
      <c r="S1022" s="2"/>
      <c r="T1022" s="2"/>
      <c r="U1022" s="2"/>
      <c r="V1022" s="2"/>
      <c r="W1022" s="745"/>
      <c r="X1022" s="745"/>
      <c r="Y1022" s="745"/>
      <c r="Z1022" s="746"/>
      <c r="AA1022" s="746"/>
      <c r="AB1022" s="746"/>
      <c r="AC1022" s="746"/>
      <c r="AD1022" s="771"/>
      <c r="AE1022" s="745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</row>
    <row r="1023" spans="1:86" s="1" customFormat="1" x14ac:dyDescent="0.25">
      <c r="C1023" s="302"/>
      <c r="D1023" s="302"/>
      <c r="S1023" s="2"/>
      <c r="T1023" s="2"/>
      <c r="U1023" s="2"/>
      <c r="V1023" s="2"/>
      <c r="W1023" s="745"/>
      <c r="X1023" s="745"/>
      <c r="Y1023" s="745"/>
      <c r="Z1023" s="746"/>
      <c r="AA1023" s="746"/>
      <c r="AB1023" s="746"/>
      <c r="AC1023" s="746"/>
      <c r="AD1023" s="771"/>
      <c r="AE1023" s="745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</row>
    <row r="1024" spans="1:86" s="1" customFormat="1" x14ac:dyDescent="0.25">
      <c r="C1024" s="302"/>
      <c r="D1024" s="302"/>
      <c r="S1024" s="2"/>
      <c r="T1024" s="2"/>
      <c r="U1024" s="2"/>
      <c r="V1024" s="2"/>
      <c r="W1024" s="745"/>
      <c r="X1024" s="745"/>
      <c r="Y1024" s="745"/>
      <c r="Z1024" s="746"/>
      <c r="AA1024" s="746"/>
      <c r="AB1024" s="746"/>
      <c r="AC1024" s="746"/>
      <c r="AD1024" s="771"/>
      <c r="AE1024" s="745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</row>
    <row r="1025" spans="3:86" s="1" customFormat="1" x14ac:dyDescent="0.25">
      <c r="C1025" s="302"/>
      <c r="D1025" s="302"/>
      <c r="S1025" s="2"/>
      <c r="T1025" s="2"/>
      <c r="U1025" s="2"/>
      <c r="V1025" s="2"/>
      <c r="W1025" s="745"/>
      <c r="X1025" s="745"/>
      <c r="Y1025" s="745"/>
      <c r="Z1025" s="746"/>
      <c r="AA1025" s="746"/>
      <c r="AB1025" s="746"/>
      <c r="AC1025" s="746"/>
      <c r="AD1025" s="771"/>
      <c r="AE1025" s="745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</row>
    <row r="1026" spans="3:86" s="1" customFormat="1" x14ac:dyDescent="0.25">
      <c r="C1026" s="302"/>
      <c r="D1026" s="302"/>
      <c r="S1026" s="2"/>
      <c r="T1026" s="2"/>
      <c r="U1026" s="2"/>
      <c r="V1026" s="2"/>
      <c r="W1026" s="745"/>
      <c r="X1026" s="745"/>
      <c r="Y1026" s="745"/>
      <c r="Z1026" s="746"/>
      <c r="AA1026" s="746"/>
      <c r="AB1026" s="746"/>
      <c r="AC1026" s="746"/>
      <c r="AD1026" s="771"/>
      <c r="AE1026" s="745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</row>
    <row r="1027" spans="3:86" s="1" customFormat="1" x14ac:dyDescent="0.25">
      <c r="C1027" s="302"/>
      <c r="D1027" s="302"/>
      <c r="S1027" s="2"/>
      <c r="T1027" s="2"/>
      <c r="U1027" s="2"/>
      <c r="V1027" s="2"/>
      <c r="W1027" s="745"/>
      <c r="X1027" s="745"/>
      <c r="Y1027" s="745"/>
      <c r="Z1027" s="746"/>
      <c r="AA1027" s="746"/>
      <c r="AB1027" s="746"/>
      <c r="AC1027" s="746"/>
      <c r="AD1027" s="771"/>
      <c r="AE1027" s="745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</row>
    <row r="1028" spans="3:86" s="1" customFormat="1" x14ac:dyDescent="0.25">
      <c r="C1028" s="302"/>
      <c r="D1028" s="302"/>
      <c r="S1028" s="2"/>
      <c r="T1028" s="2"/>
      <c r="U1028" s="2"/>
      <c r="V1028" s="2"/>
      <c r="W1028" s="745"/>
      <c r="X1028" s="745"/>
      <c r="Y1028" s="745"/>
      <c r="Z1028" s="746"/>
      <c r="AA1028" s="746"/>
      <c r="AB1028" s="746"/>
      <c r="AC1028" s="746"/>
      <c r="AD1028" s="771"/>
      <c r="AE1028" s="745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</row>
    <row r="1029" spans="3:86" s="1" customFormat="1" x14ac:dyDescent="0.25">
      <c r="C1029" s="302"/>
      <c r="D1029" s="302"/>
      <c r="S1029" s="2"/>
      <c r="T1029" s="2"/>
      <c r="U1029" s="2"/>
      <c r="V1029" s="2"/>
      <c r="W1029" s="745"/>
      <c r="X1029" s="745"/>
      <c r="Y1029" s="745"/>
      <c r="Z1029" s="746"/>
      <c r="AA1029" s="746"/>
      <c r="AB1029" s="746"/>
      <c r="AC1029" s="746"/>
      <c r="AD1029" s="771"/>
      <c r="AE1029" s="745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</row>
    <row r="1030" spans="3:86" s="1" customFormat="1" x14ac:dyDescent="0.25">
      <c r="C1030" s="302"/>
      <c r="D1030" s="302"/>
      <c r="S1030" s="2"/>
      <c r="T1030" s="2"/>
      <c r="U1030" s="2"/>
      <c r="V1030" s="2"/>
      <c r="W1030" s="745"/>
      <c r="X1030" s="745"/>
      <c r="Y1030" s="745"/>
      <c r="Z1030" s="746"/>
      <c r="AA1030" s="746"/>
      <c r="AB1030" s="746"/>
      <c r="AC1030" s="746"/>
      <c r="AD1030" s="771"/>
      <c r="AE1030" s="745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</row>
    <row r="1031" spans="3:86" s="1" customFormat="1" x14ac:dyDescent="0.25">
      <c r="C1031" s="302"/>
      <c r="D1031" s="302"/>
      <c r="S1031" s="2"/>
      <c r="T1031" s="2"/>
      <c r="U1031" s="2"/>
      <c r="V1031" s="2"/>
      <c r="W1031" s="745"/>
      <c r="X1031" s="745"/>
      <c r="Y1031" s="745"/>
      <c r="Z1031" s="746"/>
      <c r="AA1031" s="746"/>
      <c r="AB1031" s="746"/>
      <c r="AC1031" s="746"/>
      <c r="AD1031" s="771"/>
      <c r="AE1031" s="745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</row>
    <row r="1032" spans="3:86" s="1" customFormat="1" x14ac:dyDescent="0.25">
      <c r="C1032" s="302"/>
      <c r="D1032" s="302"/>
      <c r="S1032" s="2"/>
      <c r="T1032" s="2"/>
      <c r="U1032" s="2"/>
      <c r="V1032" s="2"/>
      <c r="W1032" s="745"/>
      <c r="X1032" s="745"/>
      <c r="Y1032" s="745"/>
      <c r="Z1032" s="746"/>
      <c r="AA1032" s="746"/>
      <c r="AB1032" s="746"/>
      <c r="AC1032" s="746"/>
      <c r="AD1032" s="771"/>
      <c r="AE1032" s="745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</row>
    <row r="1033" spans="3:86" s="1" customFormat="1" x14ac:dyDescent="0.25">
      <c r="C1033" s="302"/>
      <c r="D1033" s="302"/>
      <c r="S1033" s="2"/>
      <c r="T1033" s="2"/>
      <c r="U1033" s="2"/>
      <c r="V1033" s="2"/>
      <c r="W1033" s="745"/>
      <c r="X1033" s="745"/>
      <c r="Y1033" s="745"/>
      <c r="Z1033" s="746"/>
      <c r="AA1033" s="746"/>
      <c r="AB1033" s="746"/>
      <c r="AC1033" s="746"/>
      <c r="AD1033" s="771"/>
      <c r="AE1033" s="745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</row>
    <row r="1034" spans="3:86" s="1" customFormat="1" x14ac:dyDescent="0.25">
      <c r="C1034" s="302"/>
      <c r="D1034" s="302"/>
      <c r="S1034" s="2"/>
      <c r="T1034" s="2"/>
      <c r="U1034" s="2"/>
      <c r="V1034" s="2"/>
      <c r="W1034" s="745"/>
      <c r="X1034" s="745"/>
      <c r="Y1034" s="745"/>
      <c r="Z1034" s="746"/>
      <c r="AA1034" s="746"/>
      <c r="AB1034" s="746"/>
      <c r="AC1034" s="746"/>
      <c r="AD1034" s="771"/>
      <c r="AE1034" s="745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</row>
    <row r="1035" spans="3:86" s="1" customFormat="1" x14ac:dyDescent="0.25">
      <c r="C1035" s="302"/>
      <c r="D1035" s="302"/>
      <c r="S1035" s="2"/>
      <c r="T1035" s="2"/>
      <c r="U1035" s="2"/>
      <c r="V1035" s="2"/>
      <c r="W1035" s="745"/>
      <c r="X1035" s="745"/>
      <c r="Y1035" s="745"/>
      <c r="Z1035" s="746"/>
      <c r="AA1035" s="746"/>
      <c r="AB1035" s="746"/>
      <c r="AC1035" s="746"/>
      <c r="AD1035" s="771"/>
      <c r="AE1035" s="745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</row>
    <row r="1036" spans="3:86" s="1" customFormat="1" x14ac:dyDescent="0.25">
      <c r="C1036" s="302"/>
      <c r="D1036" s="302"/>
      <c r="S1036" s="2"/>
      <c r="T1036" s="2"/>
      <c r="U1036" s="2"/>
      <c r="V1036" s="2"/>
      <c r="W1036" s="745"/>
      <c r="X1036" s="745"/>
      <c r="Y1036" s="745"/>
      <c r="Z1036" s="746"/>
      <c r="AA1036" s="746"/>
      <c r="AB1036" s="746"/>
      <c r="AC1036" s="746"/>
      <c r="AD1036" s="771"/>
      <c r="AE1036" s="745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</row>
    <row r="1037" spans="3:86" s="1" customFormat="1" x14ac:dyDescent="0.25">
      <c r="C1037" s="302"/>
      <c r="D1037" s="302"/>
      <c r="S1037" s="2"/>
      <c r="T1037" s="2"/>
      <c r="U1037" s="2"/>
      <c r="V1037" s="2"/>
      <c r="W1037" s="745"/>
      <c r="X1037" s="745"/>
      <c r="Y1037" s="745"/>
      <c r="Z1037" s="746"/>
      <c r="AA1037" s="746"/>
      <c r="AB1037" s="746"/>
      <c r="AC1037" s="746"/>
      <c r="AD1037" s="771"/>
      <c r="AE1037" s="745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</row>
    <row r="1038" spans="3:86" s="1" customFormat="1" x14ac:dyDescent="0.25">
      <c r="C1038" s="302"/>
      <c r="D1038" s="302"/>
      <c r="S1038" s="2"/>
      <c r="T1038" s="2"/>
      <c r="U1038" s="2"/>
      <c r="V1038" s="2"/>
      <c r="W1038" s="745"/>
      <c r="X1038" s="745"/>
      <c r="Y1038" s="745"/>
      <c r="Z1038" s="746"/>
      <c r="AA1038" s="746"/>
      <c r="AB1038" s="746"/>
      <c r="AC1038" s="746"/>
      <c r="AD1038" s="771"/>
      <c r="AE1038" s="745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</row>
    <row r="1039" spans="3:86" s="1" customFormat="1" x14ac:dyDescent="0.25">
      <c r="C1039" s="302"/>
      <c r="D1039" s="302"/>
      <c r="S1039" s="2"/>
      <c r="T1039" s="2"/>
      <c r="U1039" s="2"/>
      <c r="V1039" s="2"/>
      <c r="W1039" s="745"/>
      <c r="X1039" s="745"/>
      <c r="Y1039" s="745"/>
      <c r="Z1039" s="746"/>
      <c r="AA1039" s="746"/>
      <c r="AB1039" s="746"/>
      <c r="AC1039" s="746"/>
      <c r="AD1039" s="771"/>
      <c r="AE1039" s="745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</row>
    <row r="1040" spans="3:86" s="1" customFormat="1" x14ac:dyDescent="0.25">
      <c r="C1040" s="302"/>
      <c r="D1040" s="302"/>
      <c r="S1040" s="2"/>
      <c r="T1040" s="2"/>
      <c r="U1040" s="2"/>
      <c r="V1040" s="2"/>
      <c r="W1040" s="745"/>
      <c r="X1040" s="745"/>
      <c r="Y1040" s="745"/>
      <c r="Z1040" s="746"/>
      <c r="AA1040" s="746"/>
      <c r="AB1040" s="746"/>
      <c r="AC1040" s="746"/>
      <c r="AD1040" s="771"/>
      <c r="AE1040" s="745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</row>
    <row r="1041" spans="3:86" s="1" customFormat="1" x14ac:dyDescent="0.25">
      <c r="C1041" s="302"/>
      <c r="D1041" s="302"/>
      <c r="S1041" s="2"/>
      <c r="T1041" s="2"/>
      <c r="U1041" s="2"/>
      <c r="V1041" s="2"/>
      <c r="W1041" s="745"/>
      <c r="X1041" s="745"/>
      <c r="Y1041" s="745"/>
      <c r="Z1041" s="746"/>
      <c r="AA1041" s="746"/>
      <c r="AB1041" s="746"/>
      <c r="AC1041" s="746"/>
      <c r="AD1041" s="771"/>
      <c r="AE1041" s="745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</row>
    <row r="1042" spans="3:86" s="1" customFormat="1" x14ac:dyDescent="0.25">
      <c r="C1042" s="302"/>
      <c r="D1042" s="302"/>
      <c r="S1042" s="2"/>
      <c r="T1042" s="2"/>
      <c r="U1042" s="2"/>
      <c r="V1042" s="2"/>
      <c r="W1042" s="745"/>
      <c r="X1042" s="745"/>
      <c r="Y1042" s="745"/>
      <c r="Z1042" s="746"/>
      <c r="AA1042" s="746"/>
      <c r="AB1042" s="746"/>
      <c r="AC1042" s="746"/>
      <c r="AD1042" s="771"/>
      <c r="AE1042" s="745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</row>
    <row r="1043" spans="3:86" s="1" customFormat="1" x14ac:dyDescent="0.25">
      <c r="C1043" s="302"/>
      <c r="D1043" s="302"/>
      <c r="S1043" s="2"/>
      <c r="T1043" s="2"/>
      <c r="U1043" s="2"/>
      <c r="V1043" s="2"/>
      <c r="W1043" s="745"/>
      <c r="X1043" s="745"/>
      <c r="Y1043" s="745"/>
      <c r="Z1043" s="746"/>
      <c r="AA1043" s="746"/>
      <c r="AB1043" s="746"/>
      <c r="AC1043" s="746"/>
      <c r="AD1043" s="771"/>
      <c r="AE1043" s="745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</row>
    <row r="1044" spans="3:86" s="1" customFormat="1" x14ac:dyDescent="0.25">
      <c r="C1044" s="302"/>
      <c r="D1044" s="302"/>
      <c r="S1044" s="2"/>
      <c r="T1044" s="2"/>
      <c r="U1044" s="2"/>
      <c r="V1044" s="2"/>
      <c r="W1044" s="745"/>
      <c r="X1044" s="745"/>
      <c r="Y1044" s="745"/>
      <c r="Z1044" s="746"/>
      <c r="AA1044" s="746"/>
      <c r="AB1044" s="746"/>
      <c r="AC1044" s="746"/>
      <c r="AD1044" s="771"/>
      <c r="AE1044" s="745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</row>
    <row r="1045" spans="3:86" s="1" customFormat="1" x14ac:dyDescent="0.25">
      <c r="C1045" s="302"/>
      <c r="D1045" s="302"/>
      <c r="S1045" s="2"/>
      <c r="T1045" s="2"/>
      <c r="U1045" s="2"/>
      <c r="V1045" s="2"/>
      <c r="W1045" s="745"/>
      <c r="X1045" s="745"/>
      <c r="Y1045" s="745"/>
      <c r="Z1045" s="746"/>
      <c r="AA1045" s="746"/>
      <c r="AB1045" s="746"/>
      <c r="AC1045" s="746"/>
      <c r="AD1045" s="771"/>
      <c r="AE1045" s="745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</row>
    <row r="1046" spans="3:86" s="1" customFormat="1" x14ac:dyDescent="0.25">
      <c r="C1046" s="302"/>
      <c r="D1046" s="302"/>
      <c r="S1046" s="2"/>
      <c r="T1046" s="2"/>
      <c r="U1046" s="2"/>
      <c r="V1046" s="2"/>
      <c r="W1046" s="745"/>
      <c r="X1046" s="745"/>
      <c r="Y1046" s="745"/>
      <c r="Z1046" s="746"/>
      <c r="AA1046" s="746"/>
      <c r="AB1046" s="746"/>
      <c r="AC1046" s="746"/>
      <c r="AD1046" s="771"/>
      <c r="AE1046" s="745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</row>
    <row r="1047" spans="3:86" s="1" customFormat="1" x14ac:dyDescent="0.25">
      <c r="C1047" s="302"/>
      <c r="D1047" s="302"/>
      <c r="S1047" s="2"/>
      <c r="T1047" s="2"/>
      <c r="U1047" s="2"/>
      <c r="V1047" s="2"/>
      <c r="W1047" s="745"/>
      <c r="X1047" s="745"/>
      <c r="Y1047" s="745"/>
      <c r="Z1047" s="746"/>
      <c r="AA1047" s="746"/>
      <c r="AB1047" s="746"/>
      <c r="AC1047" s="746"/>
      <c r="AD1047" s="771"/>
      <c r="AE1047" s="745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</row>
    <row r="1048" spans="3:86" s="1" customFormat="1" x14ac:dyDescent="0.25">
      <c r="C1048" s="302"/>
      <c r="D1048" s="302"/>
      <c r="S1048" s="2"/>
      <c r="T1048" s="2"/>
      <c r="U1048" s="2"/>
      <c r="V1048" s="2"/>
      <c r="W1048" s="745"/>
      <c r="X1048" s="745"/>
      <c r="Y1048" s="745"/>
      <c r="Z1048" s="746"/>
      <c r="AA1048" s="746"/>
      <c r="AB1048" s="746"/>
      <c r="AC1048" s="746"/>
      <c r="AD1048" s="771"/>
      <c r="AE1048" s="745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</row>
    <row r="1049" spans="3:86" s="1" customFormat="1" x14ac:dyDescent="0.25">
      <c r="C1049" s="302"/>
      <c r="D1049" s="302"/>
      <c r="S1049" s="2"/>
      <c r="T1049" s="2"/>
      <c r="U1049" s="2"/>
      <c r="V1049" s="2"/>
      <c r="W1049" s="745"/>
      <c r="X1049" s="745"/>
      <c r="Y1049" s="745"/>
      <c r="Z1049" s="746"/>
      <c r="AA1049" s="746"/>
      <c r="AB1049" s="746"/>
      <c r="AC1049" s="746"/>
      <c r="AD1049" s="771"/>
      <c r="AE1049" s="745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</row>
    <row r="1050" spans="3:86" s="1" customFormat="1" x14ac:dyDescent="0.25">
      <c r="C1050" s="302"/>
      <c r="D1050" s="302"/>
      <c r="S1050" s="2"/>
      <c r="T1050" s="2"/>
      <c r="U1050" s="2"/>
      <c r="V1050" s="2"/>
      <c r="W1050" s="745"/>
      <c r="X1050" s="745"/>
      <c r="Y1050" s="745"/>
      <c r="Z1050" s="746"/>
      <c r="AA1050" s="746"/>
      <c r="AB1050" s="746"/>
      <c r="AC1050" s="746"/>
      <c r="AD1050" s="771"/>
      <c r="AE1050" s="745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</row>
    <row r="1051" spans="3:86" s="1" customFormat="1" x14ac:dyDescent="0.25">
      <c r="C1051" s="302"/>
      <c r="D1051" s="302"/>
      <c r="S1051" s="2"/>
      <c r="T1051" s="2"/>
      <c r="U1051" s="2"/>
      <c r="V1051" s="2"/>
      <c r="W1051" s="745"/>
      <c r="X1051" s="745"/>
      <c r="Y1051" s="745"/>
      <c r="Z1051" s="746"/>
      <c r="AA1051" s="746"/>
      <c r="AB1051" s="746"/>
      <c r="AC1051" s="746"/>
      <c r="AD1051" s="771"/>
      <c r="AE1051" s="745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</row>
    <row r="1052" spans="3:86" s="1" customFormat="1" x14ac:dyDescent="0.25">
      <c r="C1052" s="302"/>
      <c r="D1052" s="302"/>
      <c r="S1052" s="2"/>
      <c r="T1052" s="2"/>
      <c r="U1052" s="2"/>
      <c r="V1052" s="2"/>
      <c r="W1052" s="745"/>
      <c r="X1052" s="745"/>
      <c r="Y1052" s="745"/>
      <c r="Z1052" s="746"/>
      <c r="AA1052" s="746"/>
      <c r="AB1052" s="746"/>
      <c r="AC1052" s="746"/>
      <c r="AD1052" s="771"/>
      <c r="AE1052" s="745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</row>
    <row r="1053" spans="3:86" s="1" customFormat="1" x14ac:dyDescent="0.25">
      <c r="C1053" s="302"/>
      <c r="D1053" s="302"/>
      <c r="S1053" s="2"/>
      <c r="T1053" s="2"/>
      <c r="U1053" s="2"/>
      <c r="V1053" s="2"/>
      <c r="W1053" s="745"/>
      <c r="X1053" s="745"/>
      <c r="Y1053" s="745"/>
      <c r="Z1053" s="746"/>
      <c r="AA1053" s="746"/>
      <c r="AB1053" s="746"/>
      <c r="AC1053" s="746"/>
      <c r="AD1053" s="771"/>
      <c r="AE1053" s="745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</row>
    <row r="1054" spans="3:86" s="1" customFormat="1" x14ac:dyDescent="0.25">
      <c r="C1054" s="302"/>
      <c r="D1054" s="302"/>
      <c r="S1054" s="2"/>
      <c r="T1054" s="2"/>
      <c r="U1054" s="2"/>
      <c r="V1054" s="2"/>
      <c r="W1054" s="745"/>
      <c r="X1054" s="745"/>
      <c r="Y1054" s="745"/>
      <c r="Z1054" s="746"/>
      <c r="AA1054" s="746"/>
      <c r="AB1054" s="746"/>
      <c r="AC1054" s="746"/>
      <c r="AD1054" s="771"/>
      <c r="AE1054" s="745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</row>
    <row r="1055" spans="3:86" s="1" customFormat="1" x14ac:dyDescent="0.25">
      <c r="C1055" s="302"/>
      <c r="D1055" s="302"/>
      <c r="S1055" s="2"/>
      <c r="T1055" s="2"/>
      <c r="U1055" s="2"/>
      <c r="V1055" s="2"/>
      <c r="W1055" s="745"/>
      <c r="X1055" s="745"/>
      <c r="Y1055" s="745"/>
      <c r="Z1055" s="746"/>
      <c r="AA1055" s="746"/>
      <c r="AB1055" s="746"/>
      <c r="AC1055" s="746"/>
      <c r="AD1055" s="771"/>
      <c r="AE1055" s="745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</row>
    <row r="1056" spans="3:86" s="1" customFormat="1" x14ac:dyDescent="0.25">
      <c r="C1056" s="302"/>
      <c r="D1056" s="302"/>
      <c r="S1056" s="2"/>
      <c r="T1056" s="2"/>
      <c r="U1056" s="2"/>
      <c r="V1056" s="2"/>
      <c r="W1056" s="745"/>
      <c r="X1056" s="745"/>
      <c r="Y1056" s="745"/>
      <c r="Z1056" s="746"/>
      <c r="AA1056" s="746"/>
      <c r="AB1056" s="746"/>
      <c r="AC1056" s="746"/>
      <c r="AD1056" s="771"/>
      <c r="AE1056" s="745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</row>
    <row r="1057" spans="3:86" s="1" customFormat="1" x14ac:dyDescent="0.25">
      <c r="C1057" s="302"/>
      <c r="D1057" s="302"/>
      <c r="S1057" s="2"/>
      <c r="T1057" s="2"/>
      <c r="U1057" s="2"/>
      <c r="V1057" s="2"/>
      <c r="W1057" s="745"/>
      <c r="X1057" s="745"/>
      <c r="Y1057" s="745"/>
      <c r="Z1057" s="746"/>
      <c r="AA1057" s="746"/>
      <c r="AB1057" s="746"/>
      <c r="AC1057" s="746"/>
      <c r="AD1057" s="771"/>
      <c r="AE1057" s="745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</row>
    <row r="1058" spans="3:86" s="1" customFormat="1" x14ac:dyDescent="0.25">
      <c r="C1058" s="302"/>
      <c r="D1058" s="302"/>
      <c r="S1058" s="2"/>
      <c r="T1058" s="2"/>
      <c r="U1058" s="2"/>
      <c r="V1058" s="2"/>
      <c r="W1058" s="745"/>
      <c r="X1058" s="745"/>
      <c r="Y1058" s="745"/>
      <c r="Z1058" s="746"/>
      <c r="AA1058" s="746"/>
      <c r="AB1058" s="746"/>
      <c r="AC1058" s="746"/>
      <c r="AD1058" s="771"/>
      <c r="AE1058" s="745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</row>
    <row r="1059" spans="3:86" s="1" customFormat="1" x14ac:dyDescent="0.25">
      <c r="C1059" s="302"/>
      <c r="D1059" s="302"/>
      <c r="S1059" s="2"/>
      <c r="T1059" s="2"/>
      <c r="U1059" s="2"/>
      <c r="V1059" s="2"/>
      <c r="W1059" s="745"/>
      <c r="X1059" s="745"/>
      <c r="Y1059" s="745"/>
      <c r="Z1059" s="746"/>
      <c r="AA1059" s="746"/>
      <c r="AB1059" s="746"/>
      <c r="AC1059" s="746"/>
      <c r="AD1059" s="771"/>
      <c r="AE1059" s="745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</row>
    <row r="1060" spans="3:86" s="1" customFormat="1" x14ac:dyDescent="0.25">
      <c r="C1060" s="302"/>
      <c r="D1060" s="302"/>
      <c r="S1060" s="2"/>
      <c r="T1060" s="2"/>
      <c r="U1060" s="2"/>
      <c r="V1060" s="2"/>
      <c r="W1060" s="745"/>
      <c r="X1060" s="745"/>
      <c r="Y1060" s="745"/>
      <c r="Z1060" s="746"/>
      <c r="AA1060" s="746"/>
      <c r="AB1060" s="746"/>
      <c r="AC1060" s="746"/>
      <c r="AD1060" s="771"/>
      <c r="AE1060" s="745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</row>
    <row r="1061" spans="3:86" s="1" customFormat="1" x14ac:dyDescent="0.25">
      <c r="C1061" s="302"/>
      <c r="D1061" s="302"/>
      <c r="S1061" s="2"/>
      <c r="T1061" s="2"/>
      <c r="U1061" s="2"/>
      <c r="V1061" s="2"/>
      <c r="W1061" s="745"/>
      <c r="X1061" s="745"/>
      <c r="Y1061" s="745"/>
      <c r="Z1061" s="746"/>
      <c r="AA1061" s="746"/>
      <c r="AB1061" s="746"/>
      <c r="AC1061" s="746"/>
      <c r="AD1061" s="771"/>
      <c r="AE1061" s="745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</row>
    <row r="1062" spans="3:86" s="1" customFormat="1" x14ac:dyDescent="0.25">
      <c r="C1062" s="302"/>
      <c r="D1062" s="302"/>
      <c r="S1062" s="2"/>
      <c r="T1062" s="2"/>
      <c r="U1062" s="2"/>
      <c r="V1062" s="2"/>
      <c r="W1062" s="745"/>
      <c r="X1062" s="745"/>
      <c r="Y1062" s="745"/>
      <c r="Z1062" s="746"/>
      <c r="AA1062" s="746"/>
      <c r="AB1062" s="746"/>
      <c r="AC1062" s="746"/>
      <c r="AD1062" s="771"/>
      <c r="AE1062" s="745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</row>
    <row r="1063" spans="3:86" s="1" customFormat="1" x14ac:dyDescent="0.25">
      <c r="C1063" s="302"/>
      <c r="D1063" s="302"/>
      <c r="S1063" s="2"/>
      <c r="T1063" s="2"/>
      <c r="U1063" s="2"/>
      <c r="V1063" s="2"/>
      <c r="W1063" s="745"/>
      <c r="X1063" s="745"/>
      <c r="Y1063" s="745"/>
      <c r="Z1063" s="746"/>
      <c r="AA1063" s="746"/>
      <c r="AB1063" s="746"/>
      <c r="AC1063" s="746"/>
      <c r="AD1063" s="771"/>
      <c r="AE1063" s="745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</row>
    <row r="1064" spans="3:86" s="1" customFormat="1" x14ac:dyDescent="0.25">
      <c r="C1064" s="302"/>
      <c r="D1064" s="302"/>
      <c r="S1064" s="2"/>
      <c r="T1064" s="2"/>
      <c r="U1064" s="2"/>
      <c r="V1064" s="2"/>
      <c r="W1064" s="745"/>
      <c r="X1064" s="745"/>
      <c r="Y1064" s="745"/>
      <c r="Z1064" s="746"/>
      <c r="AA1064" s="746"/>
      <c r="AB1064" s="746"/>
      <c r="AC1064" s="746"/>
      <c r="AD1064" s="771"/>
      <c r="AE1064" s="745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</row>
    <row r="1065" spans="3:86" s="1" customFormat="1" x14ac:dyDescent="0.25">
      <c r="C1065" s="302"/>
      <c r="D1065" s="302"/>
      <c r="S1065" s="2"/>
      <c r="T1065" s="2"/>
      <c r="U1065" s="2"/>
      <c r="V1065" s="2"/>
      <c r="W1065" s="745"/>
      <c r="X1065" s="745"/>
      <c r="Y1065" s="745"/>
      <c r="Z1065" s="746"/>
      <c r="AA1065" s="746"/>
      <c r="AB1065" s="746"/>
      <c r="AC1065" s="746"/>
      <c r="AD1065" s="771"/>
      <c r="AE1065" s="745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</row>
    <row r="1066" spans="3:86" s="1" customFormat="1" x14ac:dyDescent="0.25">
      <c r="C1066" s="302"/>
      <c r="D1066" s="302"/>
      <c r="S1066" s="2"/>
      <c r="T1066" s="2"/>
      <c r="U1066" s="2"/>
      <c r="V1066" s="2"/>
      <c r="W1066" s="745"/>
      <c r="X1066" s="745"/>
      <c r="Y1066" s="745"/>
      <c r="Z1066" s="746"/>
      <c r="AA1066" s="746"/>
      <c r="AB1066" s="746"/>
      <c r="AC1066" s="746"/>
      <c r="AD1066" s="771"/>
      <c r="AE1066" s="745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</row>
    <row r="1067" spans="3:86" s="1" customFormat="1" x14ac:dyDescent="0.25">
      <c r="C1067" s="302"/>
      <c r="D1067" s="302"/>
      <c r="S1067" s="2"/>
      <c r="T1067" s="2"/>
      <c r="U1067" s="2"/>
      <c r="V1067" s="2"/>
      <c r="W1067" s="745"/>
      <c r="X1067" s="745"/>
      <c r="Y1067" s="745"/>
      <c r="Z1067" s="746"/>
      <c r="AA1067" s="746"/>
      <c r="AB1067" s="746"/>
      <c r="AC1067" s="746"/>
      <c r="AD1067" s="771"/>
      <c r="AE1067" s="745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</row>
    <row r="1068" spans="3:86" s="1" customFormat="1" x14ac:dyDescent="0.25">
      <c r="C1068" s="302"/>
      <c r="D1068" s="302"/>
      <c r="S1068" s="2"/>
      <c r="T1068" s="2"/>
      <c r="U1068" s="2"/>
      <c r="V1068" s="2"/>
      <c r="W1068" s="745"/>
      <c r="X1068" s="745"/>
      <c r="Y1068" s="745"/>
      <c r="Z1068" s="746"/>
      <c r="AA1068" s="746"/>
      <c r="AB1068" s="746"/>
      <c r="AC1068" s="746"/>
      <c r="AD1068" s="771"/>
      <c r="AE1068" s="745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</row>
    <row r="1069" spans="3:86" s="1" customFormat="1" x14ac:dyDescent="0.25">
      <c r="C1069" s="302"/>
      <c r="D1069" s="302"/>
      <c r="S1069" s="2"/>
      <c r="T1069" s="2"/>
      <c r="U1069" s="2"/>
      <c r="V1069" s="2"/>
      <c r="W1069" s="745"/>
      <c r="X1069" s="745"/>
      <c r="Y1069" s="745"/>
      <c r="Z1069" s="746"/>
      <c r="AA1069" s="746"/>
      <c r="AB1069" s="746"/>
      <c r="AC1069" s="746"/>
      <c r="AD1069" s="771"/>
      <c r="AE1069" s="745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</row>
    <row r="1070" spans="3:86" s="1" customFormat="1" x14ac:dyDescent="0.25">
      <c r="C1070" s="302"/>
      <c r="D1070" s="302"/>
      <c r="S1070" s="2"/>
      <c r="T1070" s="2"/>
      <c r="U1070" s="2"/>
      <c r="V1070" s="2"/>
      <c r="W1070" s="745"/>
      <c r="X1070" s="745"/>
      <c r="Y1070" s="745"/>
      <c r="Z1070" s="746"/>
      <c r="AA1070" s="746"/>
      <c r="AB1070" s="746"/>
      <c r="AC1070" s="746"/>
      <c r="AD1070" s="771"/>
      <c r="AE1070" s="745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</row>
    <row r="1071" spans="3:86" s="1" customFormat="1" x14ac:dyDescent="0.25">
      <c r="C1071" s="302"/>
      <c r="D1071" s="302"/>
      <c r="S1071" s="2"/>
      <c r="T1071" s="2"/>
      <c r="U1071" s="2"/>
      <c r="V1071" s="2"/>
      <c r="W1071" s="745"/>
      <c r="X1071" s="745"/>
      <c r="Y1071" s="745"/>
      <c r="Z1071" s="746"/>
      <c r="AA1071" s="746"/>
      <c r="AB1071" s="746"/>
      <c r="AC1071" s="746"/>
      <c r="AD1071" s="771"/>
      <c r="AE1071" s="745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</row>
    <row r="1072" spans="3:86" s="1" customFormat="1" x14ac:dyDescent="0.25">
      <c r="C1072" s="302"/>
      <c r="D1072" s="302"/>
      <c r="S1072" s="2"/>
      <c r="T1072" s="2"/>
      <c r="U1072" s="2"/>
      <c r="V1072" s="2"/>
      <c r="W1072" s="745"/>
      <c r="X1072" s="745"/>
      <c r="Y1072" s="745"/>
      <c r="Z1072" s="746"/>
      <c r="AA1072" s="746"/>
      <c r="AB1072" s="746"/>
      <c r="AC1072" s="746"/>
      <c r="AD1072" s="771"/>
      <c r="AE1072" s="745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</row>
    <row r="1073" spans="3:86" s="1" customFormat="1" x14ac:dyDescent="0.25">
      <c r="C1073" s="302"/>
      <c r="D1073" s="302"/>
      <c r="S1073" s="2"/>
      <c r="T1073" s="2"/>
      <c r="U1073" s="2"/>
      <c r="V1073" s="2"/>
      <c r="W1073" s="745"/>
      <c r="X1073" s="745"/>
      <c r="Y1073" s="745"/>
      <c r="Z1073" s="746"/>
      <c r="AA1073" s="746"/>
      <c r="AB1073" s="746"/>
      <c r="AC1073" s="746"/>
      <c r="AD1073" s="771"/>
      <c r="AE1073" s="745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</row>
    <row r="1074" spans="3:86" s="1" customFormat="1" x14ac:dyDescent="0.25">
      <c r="C1074" s="302"/>
      <c r="D1074" s="302"/>
      <c r="S1074" s="2"/>
      <c r="T1074" s="2"/>
      <c r="U1074" s="2"/>
      <c r="V1074" s="2"/>
      <c r="W1074" s="745"/>
      <c r="X1074" s="745"/>
      <c r="Y1074" s="745"/>
      <c r="Z1074" s="746"/>
      <c r="AA1074" s="746"/>
      <c r="AB1074" s="746"/>
      <c r="AC1074" s="746"/>
      <c r="AD1074" s="771"/>
      <c r="AE1074" s="745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</row>
    <row r="1075" spans="3:86" s="1" customFormat="1" x14ac:dyDescent="0.25">
      <c r="C1075" s="302"/>
      <c r="D1075" s="302"/>
      <c r="S1075" s="2"/>
      <c r="T1075" s="2"/>
      <c r="U1075" s="2"/>
      <c r="V1075" s="2"/>
      <c r="W1075" s="745"/>
      <c r="X1075" s="745"/>
      <c r="Y1075" s="745"/>
      <c r="Z1075" s="746"/>
      <c r="AA1075" s="746"/>
      <c r="AB1075" s="746"/>
      <c r="AC1075" s="746"/>
      <c r="AD1075" s="771"/>
      <c r="AE1075" s="745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</row>
    <row r="1076" spans="3:86" s="1" customFormat="1" x14ac:dyDescent="0.25">
      <c r="C1076" s="302"/>
      <c r="D1076" s="302"/>
      <c r="S1076" s="2"/>
      <c r="T1076" s="2"/>
      <c r="U1076" s="2"/>
      <c r="V1076" s="2"/>
      <c r="W1076" s="745"/>
      <c r="X1076" s="745"/>
      <c r="Y1076" s="745"/>
      <c r="Z1076" s="746"/>
      <c r="AA1076" s="746"/>
      <c r="AB1076" s="746"/>
      <c r="AC1076" s="746"/>
      <c r="AD1076" s="771"/>
      <c r="AE1076" s="745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</row>
    <row r="1077" spans="3:86" s="1" customFormat="1" x14ac:dyDescent="0.25">
      <c r="C1077" s="302"/>
      <c r="D1077" s="302"/>
      <c r="S1077" s="2"/>
      <c r="T1077" s="2"/>
      <c r="U1077" s="2"/>
      <c r="V1077" s="2"/>
      <c r="W1077" s="745"/>
      <c r="X1077" s="745"/>
      <c r="Y1077" s="745"/>
      <c r="Z1077" s="746"/>
      <c r="AA1077" s="746"/>
      <c r="AB1077" s="746"/>
      <c r="AC1077" s="746"/>
      <c r="AD1077" s="771"/>
      <c r="AE1077" s="745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</row>
    <row r="1078" spans="3:86" s="1" customFormat="1" x14ac:dyDescent="0.25">
      <c r="C1078" s="302"/>
      <c r="D1078" s="302"/>
      <c r="S1078" s="2"/>
      <c r="T1078" s="2"/>
      <c r="U1078" s="2"/>
      <c r="V1078" s="2"/>
      <c r="W1078" s="745"/>
      <c r="X1078" s="745"/>
      <c r="Y1078" s="745"/>
      <c r="Z1078" s="746"/>
      <c r="AA1078" s="746"/>
      <c r="AB1078" s="746"/>
      <c r="AC1078" s="746"/>
      <c r="AD1078" s="771"/>
      <c r="AE1078" s="745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</row>
    <row r="1079" spans="3:86" s="1" customFormat="1" x14ac:dyDescent="0.25">
      <c r="C1079" s="302"/>
      <c r="D1079" s="302"/>
      <c r="S1079" s="2"/>
      <c r="T1079" s="2"/>
      <c r="U1079" s="2"/>
      <c r="V1079" s="2"/>
      <c r="W1079" s="745"/>
      <c r="X1079" s="745"/>
      <c r="Y1079" s="745"/>
      <c r="Z1079" s="746"/>
      <c r="AA1079" s="746"/>
      <c r="AB1079" s="746"/>
      <c r="AC1079" s="746"/>
      <c r="AD1079" s="771"/>
      <c r="AE1079" s="745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</row>
    <row r="1080" spans="3:86" s="1" customFormat="1" x14ac:dyDescent="0.25">
      <c r="C1080" s="302"/>
      <c r="D1080" s="302"/>
      <c r="S1080" s="2"/>
      <c r="T1080" s="2"/>
      <c r="U1080" s="2"/>
      <c r="V1080" s="2"/>
      <c r="W1080" s="745"/>
      <c r="X1080" s="745"/>
      <c r="Y1080" s="745"/>
      <c r="Z1080" s="746"/>
      <c r="AA1080" s="746"/>
      <c r="AB1080" s="746"/>
      <c r="AC1080" s="746"/>
      <c r="AD1080" s="771"/>
      <c r="AE1080" s="745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</row>
    <row r="1081" spans="3:86" s="1" customFormat="1" x14ac:dyDescent="0.25">
      <c r="C1081" s="302"/>
      <c r="D1081" s="302"/>
      <c r="S1081" s="2"/>
      <c r="T1081" s="2"/>
      <c r="U1081" s="2"/>
      <c r="V1081" s="2"/>
      <c r="W1081" s="745"/>
      <c r="X1081" s="745"/>
      <c r="Y1081" s="745"/>
      <c r="Z1081" s="746"/>
      <c r="AA1081" s="746"/>
      <c r="AB1081" s="746"/>
      <c r="AC1081" s="746"/>
      <c r="AD1081" s="771"/>
      <c r="AE1081" s="745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</row>
    <row r="1082" spans="3:86" s="1" customFormat="1" x14ac:dyDescent="0.25">
      <c r="C1082" s="302"/>
      <c r="D1082" s="302"/>
      <c r="S1082" s="2"/>
      <c r="T1082" s="2"/>
      <c r="U1082" s="2"/>
      <c r="V1082" s="2"/>
      <c r="W1082" s="745"/>
      <c r="X1082" s="745"/>
      <c r="Y1082" s="745"/>
      <c r="Z1082" s="746"/>
      <c r="AA1082" s="746"/>
      <c r="AB1082" s="746"/>
      <c r="AC1082" s="746"/>
      <c r="AD1082" s="771"/>
      <c r="AE1082" s="745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</row>
    <row r="1083" spans="3:86" s="1" customFormat="1" x14ac:dyDescent="0.25">
      <c r="C1083" s="302"/>
      <c r="D1083" s="302"/>
      <c r="S1083" s="2"/>
      <c r="T1083" s="2"/>
      <c r="U1083" s="2"/>
      <c r="V1083" s="2"/>
      <c r="W1083" s="745"/>
      <c r="X1083" s="745"/>
      <c r="Y1083" s="745"/>
      <c r="Z1083" s="746"/>
      <c r="AA1083" s="746"/>
      <c r="AB1083" s="746"/>
      <c r="AC1083" s="746"/>
      <c r="AD1083" s="771"/>
      <c r="AE1083" s="745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</row>
    <row r="1084" spans="3:86" s="1" customFormat="1" x14ac:dyDescent="0.25">
      <c r="C1084" s="302"/>
      <c r="D1084" s="302"/>
      <c r="S1084" s="2"/>
      <c r="T1084" s="2"/>
      <c r="U1084" s="2"/>
      <c r="V1084" s="2"/>
      <c r="W1084" s="745"/>
      <c r="X1084" s="745"/>
      <c r="Y1084" s="745"/>
      <c r="Z1084" s="746"/>
      <c r="AA1084" s="746"/>
      <c r="AB1084" s="746"/>
      <c r="AC1084" s="746"/>
      <c r="AD1084" s="771"/>
      <c r="AE1084" s="745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</row>
    <row r="1085" spans="3:86" s="1" customFormat="1" x14ac:dyDescent="0.25">
      <c r="C1085" s="302"/>
      <c r="D1085" s="302"/>
      <c r="S1085" s="2"/>
      <c r="T1085" s="2"/>
      <c r="U1085" s="2"/>
      <c r="V1085" s="2"/>
      <c r="W1085" s="745"/>
      <c r="X1085" s="745"/>
      <c r="Y1085" s="745"/>
      <c r="Z1085" s="746"/>
      <c r="AA1085" s="746"/>
      <c r="AB1085" s="746"/>
      <c r="AC1085" s="746"/>
      <c r="AD1085" s="771"/>
      <c r="AE1085" s="745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</row>
    <row r="1086" spans="3:86" s="1" customFormat="1" x14ac:dyDescent="0.25">
      <c r="C1086" s="302"/>
      <c r="D1086" s="302"/>
      <c r="S1086" s="2"/>
      <c r="T1086" s="2"/>
      <c r="U1086" s="2"/>
      <c r="V1086" s="2"/>
      <c r="W1086" s="745"/>
      <c r="X1086" s="745"/>
      <c r="Y1086" s="745"/>
      <c r="Z1086" s="746"/>
      <c r="AA1086" s="746"/>
      <c r="AB1086" s="746"/>
      <c r="AC1086" s="746"/>
      <c r="AD1086" s="771"/>
      <c r="AE1086" s="745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</row>
    <row r="1087" spans="3:86" s="1" customFormat="1" x14ac:dyDescent="0.25">
      <c r="C1087" s="302"/>
      <c r="D1087" s="302"/>
      <c r="S1087" s="2"/>
      <c r="T1087" s="2"/>
      <c r="U1087" s="2"/>
      <c r="V1087" s="2"/>
      <c r="W1087" s="745"/>
      <c r="X1087" s="745"/>
      <c r="Y1087" s="745"/>
      <c r="Z1087" s="746"/>
      <c r="AA1087" s="746"/>
      <c r="AB1087" s="746"/>
      <c r="AC1087" s="746"/>
      <c r="AD1087" s="771"/>
      <c r="AE1087" s="745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</row>
    <row r="1088" spans="3:86" s="1" customFormat="1" x14ac:dyDescent="0.25">
      <c r="C1088" s="302"/>
      <c r="D1088" s="302"/>
      <c r="S1088" s="2"/>
      <c r="T1088" s="2"/>
      <c r="U1088" s="2"/>
      <c r="V1088" s="2"/>
      <c r="W1088" s="745"/>
      <c r="X1088" s="745"/>
      <c r="Y1088" s="745"/>
      <c r="Z1088" s="746"/>
      <c r="AA1088" s="746"/>
      <c r="AB1088" s="746"/>
      <c r="AC1088" s="746"/>
      <c r="AD1088" s="771"/>
      <c r="AE1088" s="745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</row>
    <row r="1089" spans="3:86" s="1" customFormat="1" x14ac:dyDescent="0.25">
      <c r="C1089" s="302"/>
      <c r="D1089" s="302"/>
      <c r="S1089" s="2"/>
      <c r="T1089" s="2"/>
      <c r="U1089" s="2"/>
      <c r="V1089" s="2"/>
      <c r="W1089" s="745"/>
      <c r="X1089" s="745"/>
      <c r="Y1089" s="745"/>
      <c r="Z1089" s="746"/>
      <c r="AA1089" s="746"/>
      <c r="AB1089" s="746"/>
      <c r="AC1089" s="746"/>
      <c r="AD1089" s="771"/>
      <c r="AE1089" s="745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</row>
    <row r="1090" spans="3:86" s="1" customFormat="1" x14ac:dyDescent="0.25">
      <c r="C1090" s="302"/>
      <c r="D1090" s="302"/>
      <c r="S1090" s="2"/>
      <c r="T1090" s="2"/>
      <c r="U1090" s="2"/>
      <c r="V1090" s="2"/>
      <c r="W1090" s="745"/>
      <c r="X1090" s="745"/>
      <c r="Y1090" s="745"/>
      <c r="Z1090" s="746"/>
      <c r="AA1090" s="746"/>
      <c r="AB1090" s="746"/>
      <c r="AC1090" s="746"/>
      <c r="AD1090" s="771"/>
      <c r="AE1090" s="745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</row>
    <row r="1091" spans="3:86" s="1" customFormat="1" x14ac:dyDescent="0.25">
      <c r="C1091" s="302"/>
      <c r="D1091" s="302"/>
      <c r="S1091" s="2"/>
      <c r="T1091" s="2"/>
      <c r="U1091" s="2"/>
      <c r="V1091" s="2"/>
      <c r="W1091" s="745"/>
      <c r="X1091" s="745"/>
      <c r="Y1091" s="745"/>
      <c r="Z1091" s="746"/>
      <c r="AA1091" s="746"/>
      <c r="AB1091" s="746"/>
      <c r="AC1091" s="746"/>
      <c r="AD1091" s="771"/>
      <c r="AE1091" s="745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</row>
    <row r="1092" spans="3:86" s="1" customFormat="1" x14ac:dyDescent="0.25">
      <c r="C1092" s="302"/>
      <c r="D1092" s="302"/>
      <c r="S1092" s="2"/>
      <c r="T1092" s="2"/>
      <c r="U1092" s="2"/>
      <c r="V1092" s="2"/>
      <c r="W1092" s="745"/>
      <c r="X1092" s="745"/>
      <c r="Y1092" s="745"/>
      <c r="Z1092" s="746"/>
      <c r="AA1092" s="746"/>
      <c r="AB1092" s="746"/>
      <c r="AC1092" s="746"/>
      <c r="AD1092" s="771"/>
      <c r="AE1092" s="745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</row>
    <row r="1093" spans="3:86" s="1" customFormat="1" x14ac:dyDescent="0.25">
      <c r="C1093" s="302"/>
      <c r="D1093" s="302"/>
      <c r="S1093" s="2"/>
      <c r="T1093" s="2"/>
      <c r="U1093" s="2"/>
      <c r="V1093" s="2"/>
      <c r="W1093" s="745"/>
      <c r="X1093" s="745"/>
      <c r="Y1093" s="745"/>
      <c r="Z1093" s="746"/>
      <c r="AA1093" s="746"/>
      <c r="AB1093" s="746"/>
      <c r="AC1093" s="746"/>
      <c r="AD1093" s="771"/>
      <c r="AE1093" s="745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</row>
    <row r="1094" spans="3:86" s="1" customFormat="1" x14ac:dyDescent="0.25">
      <c r="C1094" s="302"/>
      <c r="D1094" s="302"/>
      <c r="S1094" s="2"/>
      <c r="T1094" s="2"/>
      <c r="U1094" s="2"/>
      <c r="V1094" s="2"/>
      <c r="W1094" s="745"/>
      <c r="X1094" s="745"/>
      <c r="Y1094" s="745"/>
      <c r="Z1094" s="746"/>
      <c r="AA1094" s="746"/>
      <c r="AB1094" s="746"/>
      <c r="AC1094" s="746"/>
      <c r="AD1094" s="771"/>
      <c r="AE1094" s="745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</row>
    <row r="1095" spans="3:86" s="1" customFormat="1" x14ac:dyDescent="0.25">
      <c r="C1095" s="302"/>
      <c r="D1095" s="302"/>
      <c r="S1095" s="2"/>
      <c r="T1095" s="2"/>
      <c r="U1095" s="2"/>
      <c r="V1095" s="2"/>
      <c r="W1095" s="745"/>
      <c r="X1095" s="745"/>
      <c r="Y1095" s="745"/>
      <c r="Z1095" s="746"/>
      <c r="AA1095" s="746"/>
      <c r="AB1095" s="746"/>
      <c r="AC1095" s="746"/>
      <c r="AD1095" s="771"/>
      <c r="AE1095" s="745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</row>
    <row r="1096" spans="3:86" s="1" customFormat="1" x14ac:dyDescent="0.25">
      <c r="C1096" s="302"/>
      <c r="D1096" s="302"/>
      <c r="S1096" s="2"/>
      <c r="T1096" s="2"/>
      <c r="U1096" s="2"/>
      <c r="V1096" s="2"/>
      <c r="W1096" s="745"/>
      <c r="X1096" s="745"/>
      <c r="Y1096" s="745"/>
      <c r="Z1096" s="746"/>
      <c r="AA1096" s="746"/>
      <c r="AB1096" s="746"/>
      <c r="AC1096" s="746"/>
      <c r="AD1096" s="771"/>
      <c r="AE1096" s="745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</row>
    <row r="1097" spans="3:86" s="1" customFormat="1" x14ac:dyDescent="0.25">
      <c r="C1097" s="302"/>
      <c r="D1097" s="302"/>
      <c r="S1097" s="2"/>
      <c r="T1097" s="2"/>
      <c r="U1097" s="2"/>
      <c r="V1097" s="2"/>
      <c r="W1097" s="745"/>
      <c r="X1097" s="745"/>
      <c r="Y1097" s="745"/>
      <c r="Z1097" s="746"/>
      <c r="AA1097" s="746"/>
      <c r="AB1097" s="746"/>
      <c r="AC1097" s="746"/>
      <c r="AD1097" s="771"/>
      <c r="AE1097" s="745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</row>
    <row r="1098" spans="3:86" s="1" customFormat="1" x14ac:dyDescent="0.25">
      <c r="C1098" s="302"/>
      <c r="D1098" s="302"/>
      <c r="S1098" s="2"/>
      <c r="T1098" s="2"/>
      <c r="U1098" s="2"/>
      <c r="V1098" s="2"/>
      <c r="W1098" s="745"/>
      <c r="X1098" s="745"/>
      <c r="Y1098" s="745"/>
      <c r="Z1098" s="746"/>
      <c r="AA1098" s="746"/>
      <c r="AB1098" s="746"/>
      <c r="AC1098" s="746"/>
      <c r="AD1098" s="771"/>
      <c r="AE1098" s="745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</row>
    <row r="1099" spans="3:86" s="1" customFormat="1" x14ac:dyDescent="0.25">
      <c r="C1099" s="302"/>
      <c r="D1099" s="302"/>
      <c r="S1099" s="2"/>
      <c r="T1099" s="2"/>
      <c r="U1099" s="2"/>
      <c r="V1099" s="2"/>
      <c r="W1099" s="745"/>
      <c r="X1099" s="745"/>
      <c r="Y1099" s="745"/>
      <c r="Z1099" s="746"/>
      <c r="AA1099" s="746"/>
      <c r="AB1099" s="746"/>
      <c r="AC1099" s="746"/>
      <c r="AD1099" s="771"/>
      <c r="AE1099" s="745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</row>
    <row r="1100" spans="3:86" s="1" customFormat="1" x14ac:dyDescent="0.25">
      <c r="C1100" s="302"/>
      <c r="D1100" s="302"/>
      <c r="S1100" s="2"/>
      <c r="T1100" s="2"/>
      <c r="U1100" s="2"/>
      <c r="V1100" s="2"/>
      <c r="W1100" s="745"/>
      <c r="X1100" s="745"/>
      <c r="Y1100" s="745"/>
      <c r="Z1100" s="746"/>
      <c r="AA1100" s="746"/>
      <c r="AB1100" s="746"/>
      <c r="AC1100" s="746"/>
      <c r="AD1100" s="771"/>
      <c r="AE1100" s="745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</row>
    <row r="1101" spans="3:86" s="1" customFormat="1" x14ac:dyDescent="0.25">
      <c r="C1101" s="302"/>
      <c r="D1101" s="302"/>
      <c r="S1101" s="2"/>
      <c r="T1101" s="2"/>
      <c r="U1101" s="2"/>
      <c r="V1101" s="2"/>
      <c r="W1101" s="745"/>
      <c r="X1101" s="745"/>
      <c r="Y1101" s="745"/>
      <c r="Z1101" s="746"/>
      <c r="AA1101" s="746"/>
      <c r="AB1101" s="746"/>
      <c r="AC1101" s="746"/>
      <c r="AD1101" s="771"/>
      <c r="AE1101" s="745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</row>
    <row r="1102" spans="3:86" s="1" customFormat="1" x14ac:dyDescent="0.25">
      <c r="C1102" s="302"/>
      <c r="D1102" s="302"/>
      <c r="S1102" s="2"/>
      <c r="T1102" s="2"/>
      <c r="U1102" s="2"/>
      <c r="V1102" s="2"/>
      <c r="W1102" s="745"/>
      <c r="X1102" s="745"/>
      <c r="Y1102" s="745"/>
      <c r="Z1102" s="746"/>
      <c r="AA1102" s="746"/>
      <c r="AB1102" s="746"/>
      <c r="AC1102" s="746"/>
      <c r="AD1102" s="771"/>
      <c r="AE1102" s="745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</row>
    <row r="1103" spans="3:86" s="1" customFormat="1" x14ac:dyDescent="0.25">
      <c r="C1103" s="302"/>
      <c r="D1103" s="302"/>
      <c r="S1103" s="2"/>
      <c r="T1103" s="2"/>
      <c r="U1103" s="2"/>
      <c r="V1103" s="2"/>
      <c r="W1103" s="745"/>
      <c r="X1103" s="745"/>
      <c r="Y1103" s="745"/>
      <c r="Z1103" s="746"/>
      <c r="AA1103" s="746"/>
      <c r="AB1103" s="746"/>
      <c r="AC1103" s="746"/>
      <c r="AD1103" s="771"/>
      <c r="AE1103" s="745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</row>
    <row r="1104" spans="3:86" s="1" customFormat="1" x14ac:dyDescent="0.25">
      <c r="C1104" s="302"/>
      <c r="D1104" s="302"/>
      <c r="S1104" s="2"/>
      <c r="T1104" s="2"/>
      <c r="U1104" s="2"/>
      <c r="V1104" s="2"/>
      <c r="W1104" s="745"/>
      <c r="X1104" s="745"/>
      <c r="Y1104" s="745"/>
      <c r="Z1104" s="746"/>
      <c r="AA1104" s="746"/>
      <c r="AB1104" s="746"/>
      <c r="AC1104" s="746"/>
      <c r="AD1104" s="771"/>
      <c r="AE1104" s="745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</row>
    <row r="1105" spans="3:86" s="1" customFormat="1" x14ac:dyDescent="0.25">
      <c r="C1105" s="302"/>
      <c r="D1105" s="302"/>
      <c r="S1105" s="2"/>
      <c r="T1105" s="2"/>
      <c r="U1105" s="2"/>
      <c r="V1105" s="2"/>
      <c r="W1105" s="745"/>
      <c r="X1105" s="745"/>
      <c r="Y1105" s="745"/>
      <c r="Z1105" s="746"/>
      <c r="AA1105" s="746"/>
      <c r="AB1105" s="746"/>
      <c r="AC1105" s="746"/>
      <c r="AD1105" s="771"/>
      <c r="AE1105" s="745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</row>
    <row r="1106" spans="3:86" s="1" customFormat="1" x14ac:dyDescent="0.25">
      <c r="C1106" s="302"/>
      <c r="D1106" s="302"/>
      <c r="S1106" s="2"/>
      <c r="T1106" s="2"/>
      <c r="U1106" s="2"/>
      <c r="V1106" s="2"/>
      <c r="W1106" s="745"/>
      <c r="X1106" s="745"/>
      <c r="Y1106" s="745"/>
      <c r="Z1106" s="746"/>
      <c r="AA1106" s="746"/>
      <c r="AB1106" s="746"/>
      <c r="AC1106" s="746"/>
      <c r="AD1106" s="771"/>
      <c r="AE1106" s="745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</row>
    <row r="1107" spans="3:86" s="1" customFormat="1" x14ac:dyDescent="0.25">
      <c r="C1107" s="302"/>
      <c r="D1107" s="302"/>
      <c r="S1107" s="2"/>
      <c r="T1107" s="2"/>
      <c r="U1107" s="2"/>
      <c r="V1107" s="2"/>
      <c r="W1107" s="745"/>
      <c r="X1107" s="745"/>
      <c r="Y1107" s="745"/>
      <c r="Z1107" s="746"/>
      <c r="AA1107" s="746"/>
      <c r="AB1107" s="746"/>
      <c r="AC1107" s="746"/>
      <c r="AD1107" s="771"/>
      <c r="AE1107" s="745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</row>
    <row r="1108" spans="3:86" s="1" customFormat="1" x14ac:dyDescent="0.25">
      <c r="C1108" s="302"/>
      <c r="D1108" s="302"/>
      <c r="S1108" s="2"/>
      <c r="T1108" s="2"/>
      <c r="U1108" s="2"/>
      <c r="V1108" s="2"/>
      <c r="W1108" s="745"/>
      <c r="X1108" s="745"/>
      <c r="Y1108" s="745"/>
      <c r="Z1108" s="746"/>
      <c r="AA1108" s="746"/>
      <c r="AB1108" s="746"/>
      <c r="AC1108" s="746"/>
      <c r="AD1108" s="771"/>
      <c r="AE1108" s="745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</row>
    <row r="1109" spans="3:86" s="1" customFormat="1" x14ac:dyDescent="0.25">
      <c r="C1109" s="302"/>
      <c r="D1109" s="302"/>
      <c r="S1109" s="2"/>
      <c r="T1109" s="2"/>
      <c r="U1109" s="2"/>
      <c r="V1109" s="2"/>
      <c r="W1109" s="745"/>
      <c r="X1109" s="745"/>
      <c r="Y1109" s="745"/>
      <c r="Z1109" s="746"/>
      <c r="AA1109" s="746"/>
      <c r="AB1109" s="746"/>
      <c r="AC1109" s="746"/>
      <c r="AD1109" s="771"/>
      <c r="AE1109" s="745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</row>
    <row r="1110" spans="3:86" s="1" customFormat="1" x14ac:dyDescent="0.25">
      <c r="C1110" s="302"/>
      <c r="D1110" s="302"/>
      <c r="S1110" s="2"/>
      <c r="T1110" s="2"/>
      <c r="U1110" s="2"/>
      <c r="V1110" s="2"/>
      <c r="W1110" s="745"/>
      <c r="X1110" s="745"/>
      <c r="Y1110" s="745"/>
      <c r="Z1110" s="746"/>
      <c r="AA1110" s="746"/>
      <c r="AB1110" s="746"/>
      <c r="AC1110" s="746"/>
      <c r="AD1110" s="771"/>
      <c r="AE1110" s="745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</row>
    <row r="1111" spans="3:86" s="1" customFormat="1" x14ac:dyDescent="0.25">
      <c r="C1111" s="302"/>
      <c r="D1111" s="302"/>
      <c r="S1111" s="2"/>
      <c r="T1111" s="2"/>
      <c r="U1111" s="2"/>
      <c r="V1111" s="2"/>
      <c r="W1111" s="745"/>
      <c r="X1111" s="745"/>
      <c r="Y1111" s="745"/>
      <c r="Z1111" s="746"/>
      <c r="AA1111" s="746"/>
      <c r="AB1111" s="746"/>
      <c r="AC1111" s="746"/>
      <c r="AD1111" s="771"/>
      <c r="AE1111" s="745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</row>
    <row r="1112" spans="3:86" s="1" customFormat="1" x14ac:dyDescent="0.25">
      <c r="C1112" s="302"/>
      <c r="D1112" s="302"/>
      <c r="S1112" s="2"/>
      <c r="T1112" s="2"/>
      <c r="U1112" s="2"/>
      <c r="V1112" s="2"/>
      <c r="W1112" s="745"/>
      <c r="X1112" s="745"/>
      <c r="Y1112" s="745"/>
      <c r="Z1112" s="746"/>
      <c r="AA1112" s="746"/>
      <c r="AB1112" s="746"/>
      <c r="AC1112" s="746"/>
      <c r="AD1112" s="771"/>
      <c r="AE1112" s="745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</row>
    <row r="1113" spans="3:86" s="1" customFormat="1" x14ac:dyDescent="0.25">
      <c r="C1113" s="302"/>
      <c r="D1113" s="302"/>
      <c r="S1113" s="2"/>
      <c r="T1113" s="2"/>
      <c r="U1113" s="2"/>
      <c r="V1113" s="2"/>
      <c r="W1113" s="745"/>
      <c r="X1113" s="745"/>
      <c r="Y1113" s="745"/>
      <c r="Z1113" s="746"/>
      <c r="AA1113" s="746"/>
      <c r="AB1113" s="746"/>
      <c r="AC1113" s="746"/>
      <c r="AD1113" s="771"/>
      <c r="AE1113" s="745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</row>
    <row r="1114" spans="3:86" s="1" customFormat="1" x14ac:dyDescent="0.25">
      <c r="C1114" s="302"/>
      <c r="D1114" s="302"/>
      <c r="S1114" s="2"/>
      <c r="T1114" s="2"/>
      <c r="U1114" s="2"/>
      <c r="V1114" s="2"/>
      <c r="W1114" s="745"/>
      <c r="X1114" s="745"/>
      <c r="Y1114" s="745"/>
      <c r="Z1114" s="746"/>
      <c r="AA1114" s="746"/>
      <c r="AB1114" s="746"/>
      <c r="AC1114" s="746"/>
      <c r="AD1114" s="771"/>
      <c r="AE1114" s="745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</row>
    <row r="1115" spans="3:86" s="1" customFormat="1" x14ac:dyDescent="0.25">
      <c r="C1115" s="302"/>
      <c r="D1115" s="302"/>
      <c r="S1115" s="2"/>
      <c r="T1115" s="2"/>
      <c r="U1115" s="2"/>
      <c r="V1115" s="2"/>
      <c r="W1115" s="745"/>
      <c r="X1115" s="745"/>
      <c r="Y1115" s="745"/>
      <c r="Z1115" s="746"/>
      <c r="AA1115" s="746"/>
      <c r="AB1115" s="746"/>
      <c r="AC1115" s="746"/>
      <c r="AD1115" s="771"/>
      <c r="AE1115" s="745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</row>
    <row r="1116" spans="3:86" s="1" customFormat="1" x14ac:dyDescent="0.25">
      <c r="C1116" s="302"/>
      <c r="D1116" s="302"/>
      <c r="S1116" s="2"/>
      <c r="T1116" s="2"/>
      <c r="U1116" s="2"/>
      <c r="V1116" s="2"/>
      <c r="W1116" s="745"/>
      <c r="X1116" s="745"/>
      <c r="Y1116" s="745"/>
      <c r="Z1116" s="746"/>
      <c r="AA1116" s="746"/>
      <c r="AB1116" s="746"/>
      <c r="AC1116" s="746"/>
      <c r="AD1116" s="771"/>
      <c r="AE1116" s="745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</row>
    <row r="1117" spans="3:86" s="1" customFormat="1" x14ac:dyDescent="0.25">
      <c r="C1117" s="302"/>
      <c r="D1117" s="302"/>
      <c r="S1117" s="2"/>
      <c r="T1117" s="2"/>
      <c r="U1117" s="2"/>
      <c r="V1117" s="2"/>
      <c r="W1117" s="745"/>
      <c r="X1117" s="745"/>
      <c r="Y1117" s="745"/>
      <c r="Z1117" s="746"/>
      <c r="AA1117" s="746"/>
      <c r="AB1117" s="746"/>
      <c r="AC1117" s="746"/>
      <c r="AD1117" s="771"/>
      <c r="AE1117" s="745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</row>
    <row r="1118" spans="3:86" s="1" customFormat="1" x14ac:dyDescent="0.25">
      <c r="C1118" s="302"/>
      <c r="D1118" s="302"/>
      <c r="S1118" s="2"/>
      <c r="T1118" s="2"/>
      <c r="U1118" s="2"/>
      <c r="V1118" s="2"/>
      <c r="W1118" s="745"/>
      <c r="X1118" s="745"/>
      <c r="Y1118" s="745"/>
      <c r="Z1118" s="746"/>
      <c r="AA1118" s="746"/>
      <c r="AB1118" s="746"/>
      <c r="AC1118" s="746"/>
      <c r="AD1118" s="771"/>
      <c r="AE1118" s="745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</row>
    <row r="1119" spans="3:86" s="1" customFormat="1" x14ac:dyDescent="0.25">
      <c r="C1119" s="302"/>
      <c r="D1119" s="302"/>
      <c r="S1119" s="2"/>
      <c r="T1119" s="2"/>
      <c r="U1119" s="2"/>
      <c r="V1119" s="2"/>
      <c r="W1119" s="745"/>
      <c r="X1119" s="745"/>
      <c r="Y1119" s="745"/>
      <c r="Z1119" s="746"/>
      <c r="AA1119" s="746"/>
      <c r="AB1119" s="746"/>
      <c r="AC1119" s="746"/>
      <c r="AD1119" s="771"/>
      <c r="AE1119" s="745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</row>
    <row r="1120" spans="3:86" s="1" customFormat="1" x14ac:dyDescent="0.25">
      <c r="C1120" s="302"/>
      <c r="D1120" s="302"/>
      <c r="S1120" s="2"/>
      <c r="T1120" s="2"/>
      <c r="U1120" s="2"/>
      <c r="V1120" s="2"/>
      <c r="W1120" s="745"/>
      <c r="X1120" s="745"/>
      <c r="Y1120" s="745"/>
      <c r="Z1120" s="746"/>
      <c r="AA1120" s="746"/>
      <c r="AB1120" s="746"/>
      <c r="AC1120" s="746"/>
      <c r="AD1120" s="771"/>
      <c r="AE1120" s="745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</row>
    <row r="1121" spans="3:86" s="1" customFormat="1" x14ac:dyDescent="0.25">
      <c r="C1121" s="302"/>
      <c r="D1121" s="302"/>
      <c r="S1121" s="2"/>
      <c r="T1121" s="2"/>
      <c r="U1121" s="2"/>
      <c r="V1121" s="2"/>
      <c r="W1121" s="745"/>
      <c r="X1121" s="745"/>
      <c r="Y1121" s="745"/>
      <c r="Z1121" s="746"/>
      <c r="AA1121" s="746"/>
      <c r="AB1121" s="746"/>
      <c r="AC1121" s="746"/>
      <c r="AD1121" s="771"/>
      <c r="AE1121" s="745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</row>
    <row r="1122" spans="3:86" s="1" customFormat="1" x14ac:dyDescent="0.25">
      <c r="C1122" s="302"/>
      <c r="D1122" s="302"/>
      <c r="S1122" s="2"/>
      <c r="T1122" s="2"/>
      <c r="U1122" s="2"/>
      <c r="V1122" s="2"/>
      <c r="W1122" s="745"/>
      <c r="X1122" s="745"/>
      <c r="Y1122" s="745"/>
      <c r="Z1122" s="746"/>
      <c r="AA1122" s="746"/>
      <c r="AB1122" s="746"/>
      <c r="AC1122" s="746"/>
      <c r="AD1122" s="771"/>
      <c r="AE1122" s="745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</row>
    <row r="1123" spans="3:86" s="1" customFormat="1" x14ac:dyDescent="0.25">
      <c r="C1123" s="302"/>
      <c r="D1123" s="302"/>
      <c r="S1123" s="2"/>
      <c r="T1123" s="2"/>
      <c r="U1123" s="2"/>
      <c r="V1123" s="2"/>
      <c r="W1123" s="745"/>
      <c r="X1123" s="745"/>
      <c r="Y1123" s="745"/>
      <c r="Z1123" s="746"/>
      <c r="AA1123" s="746"/>
      <c r="AB1123" s="746"/>
      <c r="AC1123" s="746"/>
      <c r="AD1123" s="771"/>
      <c r="AE1123" s="745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</row>
    <row r="1124" spans="3:86" s="1" customFormat="1" x14ac:dyDescent="0.25">
      <c r="C1124" s="302"/>
      <c r="D1124" s="302"/>
      <c r="S1124" s="2"/>
      <c r="T1124" s="2"/>
      <c r="U1124" s="2"/>
      <c r="V1124" s="2"/>
      <c r="W1124" s="745"/>
      <c r="X1124" s="745"/>
      <c r="Y1124" s="745"/>
      <c r="Z1124" s="746"/>
      <c r="AA1124" s="746"/>
      <c r="AB1124" s="746"/>
      <c r="AC1124" s="746"/>
      <c r="AD1124" s="771"/>
      <c r="AE1124" s="745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</row>
    <row r="1125" spans="3:86" s="1" customFormat="1" x14ac:dyDescent="0.25">
      <c r="C1125" s="302"/>
      <c r="D1125" s="302"/>
      <c r="S1125" s="2"/>
      <c r="T1125" s="2"/>
      <c r="U1125" s="2"/>
      <c r="V1125" s="2"/>
      <c r="W1125" s="745"/>
      <c r="X1125" s="745"/>
      <c r="Y1125" s="745"/>
      <c r="Z1125" s="746"/>
      <c r="AA1125" s="746"/>
      <c r="AB1125" s="746"/>
      <c r="AC1125" s="746"/>
      <c r="AD1125" s="771"/>
      <c r="AE1125" s="745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</row>
    <row r="1126" spans="3:86" s="1" customFormat="1" x14ac:dyDescent="0.25">
      <c r="C1126" s="302"/>
      <c r="D1126" s="302"/>
      <c r="S1126" s="2"/>
      <c r="T1126" s="2"/>
      <c r="U1126" s="2"/>
      <c r="V1126" s="2"/>
      <c r="W1126" s="745"/>
      <c r="X1126" s="745"/>
      <c r="Y1126" s="745"/>
      <c r="Z1126" s="746"/>
      <c r="AA1126" s="746"/>
      <c r="AB1126" s="746"/>
      <c r="AC1126" s="746"/>
      <c r="AD1126" s="771"/>
      <c r="AE1126" s="745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</row>
    <row r="1127" spans="3:86" s="1" customFormat="1" x14ac:dyDescent="0.25">
      <c r="C1127" s="302"/>
      <c r="D1127" s="302"/>
      <c r="S1127" s="2"/>
      <c r="T1127" s="2"/>
      <c r="U1127" s="2"/>
      <c r="V1127" s="2"/>
      <c r="W1127" s="745"/>
      <c r="X1127" s="745"/>
      <c r="Y1127" s="745"/>
      <c r="Z1127" s="746"/>
      <c r="AA1127" s="746"/>
      <c r="AB1127" s="746"/>
      <c r="AC1127" s="746"/>
      <c r="AD1127" s="771"/>
      <c r="AE1127" s="745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</row>
    <row r="1128" spans="3:86" s="1" customFormat="1" x14ac:dyDescent="0.25">
      <c r="C1128" s="302"/>
      <c r="D1128" s="302"/>
      <c r="S1128" s="2"/>
      <c r="T1128" s="2"/>
      <c r="U1128" s="2"/>
      <c r="V1128" s="2"/>
      <c r="W1128" s="745"/>
      <c r="X1128" s="745"/>
      <c r="Y1128" s="745"/>
      <c r="Z1128" s="746"/>
      <c r="AA1128" s="746"/>
      <c r="AB1128" s="746"/>
      <c r="AC1128" s="746"/>
      <c r="AD1128" s="771"/>
      <c r="AE1128" s="745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</row>
    <row r="1129" spans="3:86" s="1" customFormat="1" x14ac:dyDescent="0.25">
      <c r="C1129" s="302"/>
      <c r="D1129" s="302"/>
      <c r="S1129" s="2"/>
      <c r="T1129" s="2"/>
      <c r="U1129" s="2"/>
      <c r="V1129" s="2"/>
      <c r="W1129" s="745"/>
      <c r="X1129" s="745"/>
      <c r="Y1129" s="745"/>
      <c r="Z1129" s="746"/>
      <c r="AA1129" s="746"/>
      <c r="AB1129" s="746"/>
      <c r="AC1129" s="746"/>
      <c r="AD1129" s="771"/>
      <c r="AE1129" s="745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</row>
    <row r="1130" spans="3:86" s="1" customFormat="1" x14ac:dyDescent="0.25">
      <c r="C1130" s="302"/>
      <c r="D1130" s="302"/>
      <c r="S1130" s="2"/>
      <c r="T1130" s="2"/>
      <c r="U1130" s="2"/>
      <c r="V1130" s="2"/>
      <c r="W1130" s="745"/>
      <c r="X1130" s="745"/>
      <c r="Y1130" s="745"/>
      <c r="Z1130" s="746"/>
      <c r="AA1130" s="746"/>
      <c r="AB1130" s="746"/>
      <c r="AC1130" s="746"/>
      <c r="AD1130" s="771"/>
      <c r="AE1130" s="745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</row>
    <row r="1131" spans="3:86" s="1" customFormat="1" x14ac:dyDescent="0.25">
      <c r="C1131" s="302"/>
      <c r="D1131" s="302"/>
      <c r="S1131" s="2"/>
      <c r="T1131" s="2"/>
      <c r="U1131" s="2"/>
      <c r="V1131" s="2"/>
      <c r="W1131" s="745"/>
      <c r="X1131" s="745"/>
      <c r="Y1131" s="745"/>
      <c r="Z1131" s="746"/>
      <c r="AA1131" s="746"/>
      <c r="AB1131" s="746"/>
      <c r="AC1131" s="746"/>
      <c r="AD1131" s="771"/>
      <c r="AE1131" s="745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</row>
    <row r="1132" spans="3:86" s="1" customFormat="1" x14ac:dyDescent="0.25">
      <c r="C1132" s="302"/>
      <c r="D1132" s="302"/>
      <c r="S1132" s="2"/>
      <c r="T1132" s="2"/>
      <c r="U1132" s="2"/>
      <c r="V1132" s="2"/>
      <c r="W1132" s="745"/>
      <c r="X1132" s="745"/>
      <c r="Y1132" s="745"/>
      <c r="Z1132" s="746"/>
      <c r="AA1132" s="746"/>
      <c r="AB1132" s="746"/>
      <c r="AC1132" s="746"/>
      <c r="AD1132" s="771"/>
      <c r="AE1132" s="745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</row>
    <row r="1133" spans="3:86" s="1" customFormat="1" x14ac:dyDescent="0.25">
      <c r="C1133" s="302"/>
      <c r="D1133" s="302"/>
      <c r="S1133" s="2"/>
      <c r="T1133" s="2"/>
      <c r="U1133" s="2"/>
      <c r="V1133" s="2"/>
      <c r="W1133" s="745"/>
      <c r="X1133" s="745"/>
      <c r="Y1133" s="745"/>
      <c r="Z1133" s="746"/>
      <c r="AA1133" s="746"/>
      <c r="AB1133" s="746"/>
      <c r="AC1133" s="746"/>
      <c r="AD1133" s="771"/>
      <c r="AE1133" s="745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</row>
    <row r="1134" spans="3:86" s="1" customFormat="1" x14ac:dyDescent="0.25">
      <c r="C1134" s="302"/>
      <c r="D1134" s="302"/>
      <c r="S1134" s="2"/>
      <c r="T1134" s="2"/>
      <c r="U1134" s="2"/>
      <c r="V1134" s="2"/>
      <c r="W1134" s="745"/>
      <c r="X1134" s="745"/>
      <c r="Y1134" s="745"/>
      <c r="Z1134" s="746"/>
      <c r="AA1134" s="746"/>
      <c r="AB1134" s="746"/>
      <c r="AC1134" s="746"/>
      <c r="AD1134" s="771"/>
      <c r="AE1134" s="745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</row>
    <row r="1135" spans="3:86" s="1" customFormat="1" x14ac:dyDescent="0.25">
      <c r="C1135" s="302"/>
      <c r="D1135" s="302"/>
      <c r="S1135" s="2"/>
      <c r="T1135" s="2"/>
      <c r="U1135" s="2"/>
      <c r="V1135" s="2"/>
      <c r="W1135" s="745"/>
      <c r="X1135" s="745"/>
      <c r="Y1135" s="745"/>
      <c r="Z1135" s="746"/>
      <c r="AA1135" s="746"/>
      <c r="AB1135" s="746"/>
      <c r="AC1135" s="746"/>
      <c r="AD1135" s="771"/>
      <c r="AE1135" s="745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</row>
    <row r="1136" spans="3:86" s="1" customFormat="1" x14ac:dyDescent="0.25">
      <c r="C1136" s="302"/>
      <c r="D1136" s="302"/>
      <c r="S1136" s="2"/>
      <c r="T1136" s="2"/>
      <c r="U1136" s="2"/>
      <c r="V1136" s="2"/>
      <c r="W1136" s="745"/>
      <c r="X1136" s="745"/>
      <c r="Y1136" s="745"/>
      <c r="Z1136" s="746"/>
      <c r="AA1136" s="746"/>
      <c r="AB1136" s="746"/>
      <c r="AC1136" s="746"/>
      <c r="AD1136" s="771"/>
      <c r="AE1136" s="745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</row>
    <row r="1137" spans="3:86" s="1" customFormat="1" x14ac:dyDescent="0.25">
      <c r="C1137" s="302"/>
      <c r="D1137" s="302"/>
      <c r="S1137" s="2"/>
      <c r="T1137" s="2"/>
      <c r="U1137" s="2"/>
      <c r="V1137" s="2"/>
      <c r="W1137" s="745"/>
      <c r="X1137" s="745"/>
      <c r="Y1137" s="745"/>
      <c r="Z1137" s="746"/>
      <c r="AA1137" s="746"/>
      <c r="AB1137" s="746"/>
      <c r="AC1137" s="746"/>
      <c r="AD1137" s="771"/>
      <c r="AE1137" s="745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</row>
    <row r="1138" spans="3:86" s="1" customFormat="1" x14ac:dyDescent="0.25">
      <c r="C1138" s="302"/>
      <c r="D1138" s="302"/>
      <c r="S1138" s="2"/>
      <c r="T1138" s="2"/>
      <c r="U1138" s="2"/>
      <c r="V1138" s="2"/>
      <c r="W1138" s="745"/>
      <c r="X1138" s="745"/>
      <c r="Y1138" s="745"/>
      <c r="Z1138" s="746"/>
      <c r="AA1138" s="746"/>
      <c r="AB1138" s="746"/>
      <c r="AC1138" s="746"/>
      <c r="AD1138" s="771"/>
      <c r="AE1138" s="745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</row>
    <row r="1139" spans="3:86" s="1" customFormat="1" x14ac:dyDescent="0.25">
      <c r="C1139" s="302"/>
      <c r="D1139" s="302"/>
      <c r="S1139" s="2"/>
      <c r="T1139" s="2"/>
      <c r="U1139" s="2"/>
      <c r="V1139" s="2"/>
      <c r="W1139" s="745"/>
      <c r="X1139" s="745"/>
      <c r="Y1139" s="745"/>
      <c r="Z1139" s="746"/>
      <c r="AA1139" s="746"/>
      <c r="AB1139" s="746"/>
      <c r="AC1139" s="746"/>
      <c r="AD1139" s="771"/>
      <c r="AE1139" s="745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</row>
    <row r="1140" spans="3:86" s="1" customFormat="1" x14ac:dyDescent="0.25">
      <c r="C1140" s="302"/>
      <c r="D1140" s="302"/>
      <c r="S1140" s="2"/>
      <c r="T1140" s="2"/>
      <c r="U1140" s="2"/>
      <c r="V1140" s="2"/>
      <c r="W1140" s="745"/>
      <c r="X1140" s="745"/>
      <c r="Y1140" s="745"/>
      <c r="Z1140" s="746"/>
      <c r="AA1140" s="746"/>
      <c r="AB1140" s="746"/>
      <c r="AC1140" s="746"/>
      <c r="AD1140" s="771"/>
      <c r="AE1140" s="745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</row>
    <row r="1141" spans="3:86" s="1" customFormat="1" x14ac:dyDescent="0.25">
      <c r="C1141" s="302"/>
      <c r="D1141" s="302"/>
      <c r="S1141" s="2"/>
      <c r="T1141" s="2"/>
      <c r="U1141" s="2"/>
      <c r="V1141" s="2"/>
      <c r="W1141" s="745"/>
      <c r="X1141" s="745"/>
      <c r="Y1141" s="745"/>
      <c r="Z1141" s="746"/>
      <c r="AA1141" s="746"/>
      <c r="AB1141" s="746"/>
      <c r="AC1141" s="746"/>
      <c r="AD1141" s="771"/>
      <c r="AE1141" s="745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</row>
    <row r="1142" spans="3:86" s="1" customFormat="1" x14ac:dyDescent="0.25">
      <c r="C1142" s="302"/>
      <c r="D1142" s="302"/>
      <c r="S1142" s="2"/>
      <c r="T1142" s="2"/>
      <c r="U1142" s="2"/>
      <c r="V1142" s="2"/>
      <c r="W1142" s="745"/>
      <c r="X1142" s="745"/>
      <c r="Y1142" s="745"/>
      <c r="Z1142" s="746"/>
      <c r="AA1142" s="746"/>
      <c r="AB1142" s="746"/>
      <c r="AC1142" s="746"/>
      <c r="AD1142" s="771"/>
      <c r="AE1142" s="745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</row>
    <row r="1143" spans="3:86" s="1" customFormat="1" x14ac:dyDescent="0.25">
      <c r="C1143" s="302"/>
      <c r="D1143" s="302"/>
      <c r="S1143" s="2"/>
      <c r="T1143" s="2"/>
      <c r="U1143" s="2"/>
      <c r="V1143" s="2"/>
      <c r="W1143" s="745"/>
      <c r="X1143" s="745"/>
      <c r="Y1143" s="745"/>
      <c r="Z1143" s="746"/>
      <c r="AA1143" s="746"/>
      <c r="AB1143" s="746"/>
      <c r="AC1143" s="746"/>
      <c r="AD1143" s="771"/>
      <c r="AE1143" s="745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</row>
    <row r="1144" spans="3:86" s="1" customFormat="1" x14ac:dyDescent="0.25">
      <c r="C1144" s="302"/>
      <c r="D1144" s="302"/>
      <c r="S1144" s="2"/>
      <c r="T1144" s="2"/>
      <c r="U1144" s="2"/>
      <c r="V1144" s="2"/>
      <c r="W1144" s="745"/>
      <c r="X1144" s="745"/>
      <c r="Y1144" s="745"/>
      <c r="Z1144" s="746"/>
      <c r="AA1144" s="746"/>
      <c r="AB1144" s="746"/>
      <c r="AC1144" s="746"/>
      <c r="AD1144" s="771"/>
      <c r="AE1144" s="745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</row>
    <row r="1145" spans="3:86" s="1" customFormat="1" x14ac:dyDescent="0.25">
      <c r="C1145" s="302"/>
      <c r="D1145" s="302"/>
      <c r="S1145" s="2"/>
      <c r="T1145" s="2"/>
      <c r="U1145" s="2"/>
      <c r="V1145" s="2"/>
      <c r="W1145" s="745"/>
      <c r="X1145" s="745"/>
      <c r="Y1145" s="745"/>
      <c r="Z1145" s="746"/>
      <c r="AA1145" s="746"/>
      <c r="AB1145" s="746"/>
      <c r="AC1145" s="746"/>
      <c r="AD1145" s="771"/>
      <c r="AE1145" s="745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</row>
    <row r="1146" spans="3:86" s="1" customFormat="1" x14ac:dyDescent="0.25">
      <c r="C1146" s="302"/>
      <c r="D1146" s="302"/>
      <c r="S1146" s="2"/>
      <c r="T1146" s="2"/>
      <c r="U1146" s="2"/>
      <c r="V1146" s="2"/>
      <c r="W1146" s="745"/>
      <c r="X1146" s="745"/>
      <c r="Y1146" s="745"/>
      <c r="Z1146" s="746"/>
      <c r="AA1146" s="746"/>
      <c r="AB1146" s="746"/>
      <c r="AC1146" s="746"/>
      <c r="AD1146" s="771"/>
      <c r="AE1146" s="745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</row>
    <row r="1147" spans="3:86" s="1" customFormat="1" x14ac:dyDescent="0.25">
      <c r="C1147" s="302"/>
      <c r="D1147" s="302"/>
      <c r="S1147" s="2"/>
      <c r="T1147" s="2"/>
      <c r="U1147" s="2"/>
      <c r="V1147" s="2"/>
      <c r="W1147" s="745"/>
      <c r="X1147" s="745"/>
      <c r="Y1147" s="745"/>
      <c r="Z1147" s="746"/>
      <c r="AA1147" s="746"/>
      <c r="AB1147" s="746"/>
      <c r="AC1147" s="746"/>
      <c r="AD1147" s="771"/>
      <c r="AE1147" s="745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</row>
    <row r="1148" spans="3:86" s="1" customFormat="1" x14ac:dyDescent="0.25">
      <c r="C1148" s="302"/>
      <c r="D1148" s="302"/>
      <c r="S1148" s="2"/>
      <c r="T1148" s="2"/>
      <c r="U1148" s="2"/>
      <c r="V1148" s="2"/>
      <c r="W1148" s="745"/>
      <c r="X1148" s="745"/>
      <c r="Y1148" s="745"/>
      <c r="Z1148" s="746"/>
      <c r="AA1148" s="746"/>
      <c r="AB1148" s="746"/>
      <c r="AC1148" s="746"/>
      <c r="AD1148" s="771"/>
      <c r="AE1148" s="745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</row>
    <row r="1149" spans="3:86" s="1" customFormat="1" x14ac:dyDescent="0.25">
      <c r="C1149" s="302"/>
      <c r="D1149" s="302"/>
      <c r="S1149" s="2"/>
      <c r="T1149" s="2"/>
      <c r="U1149" s="2"/>
      <c r="V1149" s="2"/>
      <c r="W1149" s="745"/>
      <c r="X1149" s="745"/>
      <c r="Y1149" s="745"/>
      <c r="Z1149" s="746"/>
      <c r="AA1149" s="746"/>
      <c r="AB1149" s="746"/>
      <c r="AC1149" s="746"/>
      <c r="AD1149" s="771"/>
      <c r="AE1149" s="745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</row>
    <row r="1150" spans="3:86" s="1" customFormat="1" x14ac:dyDescent="0.25">
      <c r="C1150" s="302"/>
      <c r="D1150" s="302"/>
      <c r="S1150" s="2"/>
      <c r="T1150" s="2"/>
      <c r="U1150" s="2"/>
      <c r="V1150" s="2"/>
      <c r="W1150" s="745"/>
      <c r="X1150" s="745"/>
      <c r="Y1150" s="745"/>
      <c r="Z1150" s="746"/>
      <c r="AA1150" s="746"/>
      <c r="AB1150" s="746"/>
      <c r="AC1150" s="746"/>
      <c r="AD1150" s="771"/>
      <c r="AE1150" s="745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</row>
    <row r="1151" spans="3:86" s="1" customFormat="1" x14ac:dyDescent="0.25">
      <c r="C1151" s="302"/>
      <c r="D1151" s="302"/>
      <c r="S1151" s="2"/>
      <c r="T1151" s="2"/>
      <c r="U1151" s="2"/>
      <c r="V1151" s="2"/>
      <c r="W1151" s="745"/>
      <c r="X1151" s="745"/>
      <c r="Y1151" s="745"/>
      <c r="Z1151" s="746"/>
      <c r="AA1151" s="746"/>
      <c r="AB1151" s="746"/>
      <c r="AC1151" s="746"/>
      <c r="AD1151" s="771"/>
      <c r="AE1151" s="745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</row>
    <row r="1152" spans="3:86" s="1" customFormat="1" x14ac:dyDescent="0.25">
      <c r="C1152" s="302"/>
      <c r="D1152" s="302"/>
      <c r="S1152" s="2"/>
      <c r="T1152" s="2"/>
      <c r="U1152" s="2"/>
      <c r="V1152" s="2"/>
      <c r="W1152" s="745"/>
      <c r="X1152" s="745"/>
      <c r="Y1152" s="745"/>
      <c r="Z1152" s="746"/>
      <c r="AA1152" s="746"/>
      <c r="AB1152" s="746"/>
      <c r="AC1152" s="746"/>
      <c r="AD1152" s="771"/>
      <c r="AE1152" s="745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</row>
    <row r="1153" spans="3:86" s="1" customFormat="1" x14ac:dyDescent="0.25">
      <c r="C1153" s="302"/>
      <c r="D1153" s="302"/>
      <c r="S1153" s="2"/>
      <c r="T1153" s="2"/>
      <c r="U1153" s="2"/>
      <c r="V1153" s="2"/>
      <c r="W1153" s="745"/>
      <c r="X1153" s="745"/>
      <c r="Y1153" s="745"/>
      <c r="Z1153" s="746"/>
      <c r="AA1153" s="746"/>
      <c r="AB1153" s="746"/>
      <c r="AC1153" s="746"/>
      <c r="AD1153" s="771"/>
      <c r="AE1153" s="745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</row>
    <row r="1154" spans="3:86" s="1" customFormat="1" x14ac:dyDescent="0.25">
      <c r="C1154" s="302"/>
      <c r="D1154" s="302"/>
      <c r="S1154" s="2"/>
      <c r="T1154" s="2"/>
      <c r="U1154" s="2"/>
      <c r="V1154" s="2"/>
      <c r="W1154" s="745"/>
      <c r="X1154" s="745"/>
      <c r="Y1154" s="745"/>
      <c r="Z1154" s="746"/>
      <c r="AA1154" s="746"/>
      <c r="AB1154" s="746"/>
      <c r="AC1154" s="746"/>
      <c r="AD1154" s="771"/>
      <c r="AE1154" s="745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</row>
    <row r="1155" spans="3:86" s="1" customFormat="1" x14ac:dyDescent="0.25">
      <c r="C1155" s="302"/>
      <c r="D1155" s="302"/>
      <c r="S1155" s="2"/>
      <c r="T1155" s="2"/>
      <c r="U1155" s="2"/>
      <c r="V1155" s="2"/>
      <c r="W1155" s="745"/>
      <c r="X1155" s="745"/>
      <c r="Y1155" s="745"/>
      <c r="Z1155" s="746"/>
      <c r="AA1155" s="746"/>
      <c r="AB1155" s="746"/>
      <c r="AC1155" s="746"/>
      <c r="AD1155" s="771"/>
      <c r="AE1155" s="745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</row>
    <row r="1156" spans="3:86" s="1" customFormat="1" x14ac:dyDescent="0.25">
      <c r="C1156" s="302"/>
      <c r="D1156" s="302"/>
      <c r="S1156" s="2"/>
      <c r="T1156" s="2"/>
      <c r="U1156" s="2"/>
      <c r="V1156" s="2"/>
      <c r="W1156" s="745"/>
      <c r="X1156" s="745"/>
      <c r="Y1156" s="745"/>
      <c r="Z1156" s="746"/>
      <c r="AA1156" s="746"/>
      <c r="AB1156" s="746"/>
      <c r="AC1156" s="746"/>
      <c r="AD1156" s="771"/>
      <c r="AE1156" s="745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</row>
    <row r="1157" spans="3:86" s="1" customFormat="1" x14ac:dyDescent="0.25">
      <c r="C1157" s="302"/>
      <c r="D1157" s="302"/>
      <c r="S1157" s="2"/>
      <c r="T1157" s="2"/>
      <c r="U1157" s="2"/>
      <c r="V1157" s="2"/>
      <c r="W1157" s="745"/>
      <c r="X1157" s="745"/>
      <c r="Y1157" s="745"/>
      <c r="Z1157" s="746"/>
      <c r="AA1157" s="746"/>
      <c r="AB1157" s="746"/>
      <c r="AC1157" s="746"/>
      <c r="AD1157" s="771"/>
      <c r="AE1157" s="745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</row>
    <row r="1158" spans="3:86" s="1" customFormat="1" x14ac:dyDescent="0.25">
      <c r="C1158" s="302"/>
      <c r="D1158" s="302"/>
      <c r="S1158" s="2"/>
      <c r="T1158" s="2"/>
      <c r="U1158" s="2"/>
      <c r="V1158" s="2"/>
      <c r="W1158" s="745"/>
      <c r="X1158" s="745"/>
      <c r="Y1158" s="745"/>
      <c r="Z1158" s="746"/>
      <c r="AA1158" s="746"/>
      <c r="AB1158" s="746"/>
      <c r="AC1158" s="746"/>
      <c r="AD1158" s="771"/>
      <c r="AE1158" s="745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</row>
    <row r="1159" spans="3:86" s="1" customFormat="1" x14ac:dyDescent="0.25">
      <c r="C1159" s="302"/>
      <c r="D1159" s="302"/>
      <c r="S1159" s="2"/>
      <c r="T1159" s="2"/>
      <c r="U1159" s="2"/>
      <c r="V1159" s="2"/>
      <c r="W1159" s="745"/>
      <c r="X1159" s="745"/>
      <c r="Y1159" s="745"/>
      <c r="Z1159" s="746"/>
      <c r="AA1159" s="746"/>
      <c r="AB1159" s="746"/>
      <c r="AC1159" s="746"/>
      <c r="AD1159" s="771"/>
      <c r="AE1159" s="745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</row>
    <row r="1160" spans="3:86" s="1" customFormat="1" x14ac:dyDescent="0.25">
      <c r="C1160" s="302"/>
      <c r="D1160" s="302"/>
      <c r="S1160" s="2"/>
      <c r="T1160" s="2"/>
      <c r="U1160" s="2"/>
      <c r="V1160" s="2"/>
      <c r="W1160" s="745"/>
      <c r="X1160" s="745"/>
      <c r="Y1160" s="745"/>
      <c r="Z1160" s="746"/>
      <c r="AA1160" s="746"/>
      <c r="AB1160" s="746"/>
      <c r="AC1160" s="746"/>
      <c r="AD1160" s="771"/>
      <c r="AE1160" s="745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</row>
    <row r="1161" spans="3:86" s="1" customFormat="1" x14ac:dyDescent="0.25">
      <c r="C1161" s="302"/>
      <c r="D1161" s="302"/>
      <c r="S1161" s="2"/>
      <c r="T1161" s="2"/>
      <c r="U1161" s="2"/>
      <c r="V1161" s="2"/>
      <c r="W1161" s="745"/>
      <c r="X1161" s="745"/>
      <c r="Y1161" s="745"/>
      <c r="Z1161" s="746"/>
      <c r="AA1161" s="746"/>
      <c r="AB1161" s="746"/>
      <c r="AC1161" s="746"/>
      <c r="AD1161" s="771"/>
      <c r="AE1161" s="745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</row>
    <row r="1162" spans="3:86" s="1" customFormat="1" x14ac:dyDescent="0.25">
      <c r="C1162" s="302"/>
      <c r="D1162" s="302"/>
      <c r="S1162" s="2"/>
      <c r="T1162" s="2"/>
      <c r="U1162" s="2"/>
      <c r="V1162" s="2"/>
      <c r="W1162" s="745"/>
      <c r="X1162" s="745"/>
      <c r="Y1162" s="745"/>
      <c r="Z1162" s="746"/>
      <c r="AA1162" s="746"/>
      <c r="AB1162" s="746"/>
      <c r="AC1162" s="746"/>
      <c r="AD1162" s="771"/>
      <c r="AE1162" s="745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</row>
    <row r="1163" spans="3:86" s="1" customFormat="1" x14ac:dyDescent="0.25">
      <c r="C1163" s="302"/>
      <c r="D1163" s="302"/>
      <c r="S1163" s="2"/>
      <c r="T1163" s="2"/>
      <c r="U1163" s="2"/>
      <c r="V1163" s="2"/>
      <c r="W1163" s="745"/>
      <c r="X1163" s="745"/>
      <c r="Y1163" s="745"/>
      <c r="Z1163" s="746"/>
      <c r="AA1163" s="746"/>
      <c r="AB1163" s="746"/>
      <c r="AC1163" s="746"/>
      <c r="AD1163" s="771"/>
      <c r="AE1163" s="745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</row>
    <row r="1164" spans="3:86" s="1" customFormat="1" x14ac:dyDescent="0.25">
      <c r="C1164" s="302"/>
      <c r="D1164" s="302"/>
      <c r="S1164" s="2"/>
      <c r="T1164" s="2"/>
      <c r="U1164" s="2"/>
      <c r="V1164" s="2"/>
      <c r="W1164" s="745"/>
      <c r="X1164" s="745"/>
      <c r="Y1164" s="745"/>
      <c r="Z1164" s="746"/>
      <c r="AA1164" s="746"/>
      <c r="AB1164" s="746"/>
      <c r="AC1164" s="746"/>
      <c r="AD1164" s="771"/>
      <c r="AE1164" s="745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</row>
    <row r="1165" spans="3:86" s="1" customFormat="1" x14ac:dyDescent="0.25">
      <c r="C1165" s="302"/>
      <c r="D1165" s="302"/>
      <c r="S1165" s="2"/>
      <c r="T1165" s="2"/>
      <c r="U1165" s="2"/>
      <c r="V1165" s="2"/>
      <c r="W1165" s="745"/>
      <c r="X1165" s="745"/>
      <c r="Y1165" s="745"/>
      <c r="Z1165" s="746"/>
      <c r="AA1165" s="746"/>
      <c r="AB1165" s="746"/>
      <c r="AC1165" s="746"/>
      <c r="AD1165" s="771"/>
      <c r="AE1165" s="745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</row>
    <row r="1166" spans="3:86" s="1" customFormat="1" x14ac:dyDescent="0.25">
      <c r="C1166" s="302"/>
      <c r="D1166" s="302"/>
      <c r="S1166" s="2"/>
      <c r="T1166" s="2"/>
      <c r="U1166" s="2"/>
      <c r="V1166" s="2"/>
      <c r="W1166" s="745"/>
      <c r="X1166" s="745"/>
      <c r="Y1166" s="745"/>
      <c r="Z1166" s="746"/>
      <c r="AA1166" s="746"/>
      <c r="AB1166" s="746"/>
      <c r="AC1166" s="746"/>
      <c r="AD1166" s="771"/>
      <c r="AE1166" s="745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</row>
    <row r="1167" spans="3:86" s="1" customFormat="1" x14ac:dyDescent="0.25">
      <c r="C1167" s="302"/>
      <c r="D1167" s="302"/>
      <c r="S1167" s="2"/>
      <c r="T1167" s="2"/>
      <c r="U1167" s="2"/>
      <c r="V1167" s="2"/>
      <c r="W1167" s="745"/>
      <c r="X1167" s="745"/>
      <c r="Y1167" s="745"/>
      <c r="Z1167" s="746"/>
      <c r="AA1167" s="746"/>
      <c r="AB1167" s="746"/>
      <c r="AC1167" s="746"/>
      <c r="AD1167" s="771"/>
      <c r="AE1167" s="745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</row>
    <row r="1168" spans="3:86" s="1" customFormat="1" x14ac:dyDescent="0.25">
      <c r="C1168" s="302"/>
      <c r="D1168" s="302"/>
      <c r="S1168" s="2"/>
      <c r="T1168" s="2"/>
      <c r="U1168" s="2"/>
      <c r="V1168" s="2"/>
      <c r="W1168" s="745"/>
      <c r="X1168" s="745"/>
      <c r="Y1168" s="745"/>
      <c r="Z1168" s="746"/>
      <c r="AA1168" s="746"/>
      <c r="AB1168" s="746"/>
      <c r="AC1168" s="746"/>
      <c r="AD1168" s="771"/>
      <c r="AE1168" s="745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</row>
    <row r="1169" spans="3:86" s="1" customFormat="1" x14ac:dyDescent="0.25">
      <c r="C1169" s="302"/>
      <c r="D1169" s="302"/>
      <c r="S1169" s="2"/>
      <c r="T1169" s="2"/>
      <c r="U1169" s="2"/>
      <c r="V1169" s="2"/>
      <c r="W1169" s="745"/>
      <c r="X1169" s="745"/>
      <c r="Y1169" s="745"/>
      <c r="Z1169" s="746"/>
      <c r="AA1169" s="746"/>
      <c r="AB1169" s="746"/>
      <c r="AC1169" s="746"/>
      <c r="AD1169" s="771"/>
      <c r="AE1169" s="745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</row>
    <row r="1170" spans="3:86" s="1" customFormat="1" x14ac:dyDescent="0.25">
      <c r="C1170" s="302"/>
      <c r="D1170" s="302"/>
      <c r="S1170" s="2"/>
      <c r="T1170" s="2"/>
      <c r="U1170" s="2"/>
      <c r="V1170" s="2"/>
      <c r="W1170" s="745"/>
      <c r="X1170" s="745"/>
      <c r="Y1170" s="745"/>
      <c r="Z1170" s="746"/>
      <c r="AA1170" s="746"/>
      <c r="AB1170" s="746"/>
      <c r="AC1170" s="746"/>
      <c r="AD1170" s="771"/>
      <c r="AE1170" s="745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</row>
    <row r="1171" spans="3:86" s="1" customFormat="1" x14ac:dyDescent="0.25">
      <c r="C1171" s="302"/>
      <c r="D1171" s="302"/>
      <c r="S1171" s="2"/>
      <c r="T1171" s="2"/>
      <c r="U1171" s="2"/>
      <c r="V1171" s="2"/>
      <c r="W1171" s="745"/>
      <c r="X1171" s="745"/>
      <c r="Y1171" s="745"/>
      <c r="Z1171" s="746"/>
      <c r="AA1171" s="746"/>
      <c r="AB1171" s="746"/>
      <c r="AC1171" s="746"/>
      <c r="AD1171" s="771"/>
      <c r="AE1171" s="745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</row>
    <row r="1172" spans="3:86" s="1" customFormat="1" x14ac:dyDescent="0.25">
      <c r="C1172" s="302"/>
      <c r="D1172" s="302"/>
      <c r="S1172" s="2"/>
      <c r="T1172" s="2"/>
      <c r="U1172" s="2"/>
      <c r="V1172" s="2"/>
      <c r="W1172" s="745"/>
      <c r="X1172" s="745"/>
      <c r="Y1172" s="745"/>
      <c r="Z1172" s="746"/>
      <c r="AA1172" s="746"/>
      <c r="AB1172" s="746"/>
      <c r="AC1172" s="746"/>
      <c r="AD1172" s="771"/>
      <c r="AE1172" s="745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</row>
    <row r="1173" spans="3:86" s="1" customFormat="1" x14ac:dyDescent="0.25">
      <c r="C1173" s="302"/>
      <c r="D1173" s="302"/>
      <c r="S1173" s="2"/>
      <c r="T1173" s="2"/>
      <c r="U1173" s="2"/>
      <c r="V1173" s="2"/>
      <c r="W1173" s="745"/>
      <c r="X1173" s="745"/>
      <c r="Y1173" s="745"/>
      <c r="Z1173" s="746"/>
      <c r="AA1173" s="746"/>
      <c r="AB1173" s="746"/>
      <c r="AC1173" s="746"/>
      <c r="AD1173" s="771"/>
      <c r="AE1173" s="745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</row>
    <row r="1174" spans="3:86" s="1" customFormat="1" x14ac:dyDescent="0.25">
      <c r="C1174" s="302"/>
      <c r="D1174" s="302"/>
      <c r="S1174" s="2"/>
      <c r="T1174" s="2"/>
      <c r="U1174" s="2"/>
      <c r="V1174" s="2"/>
      <c r="W1174" s="745"/>
      <c r="X1174" s="745"/>
      <c r="Y1174" s="745"/>
      <c r="Z1174" s="746"/>
      <c r="AA1174" s="746"/>
      <c r="AB1174" s="746"/>
      <c r="AC1174" s="746"/>
      <c r="AD1174" s="771"/>
      <c r="AE1174" s="745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</row>
    <row r="1175" spans="3:86" s="1" customFormat="1" x14ac:dyDescent="0.25">
      <c r="C1175" s="302"/>
      <c r="D1175" s="302"/>
      <c r="S1175" s="2"/>
      <c r="T1175" s="2"/>
      <c r="U1175" s="2"/>
      <c r="V1175" s="2"/>
      <c r="W1175" s="745"/>
      <c r="X1175" s="745"/>
      <c r="Y1175" s="745"/>
      <c r="Z1175" s="746"/>
      <c r="AA1175" s="746"/>
      <c r="AB1175" s="746"/>
      <c r="AC1175" s="746"/>
      <c r="AD1175" s="771"/>
      <c r="AE1175" s="745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</row>
    <row r="1176" spans="3:86" s="1" customFormat="1" x14ac:dyDescent="0.25">
      <c r="C1176" s="302"/>
      <c r="D1176" s="302"/>
      <c r="S1176" s="2"/>
      <c r="T1176" s="2"/>
      <c r="U1176" s="2"/>
      <c r="V1176" s="2"/>
      <c r="W1176" s="745"/>
      <c r="X1176" s="745"/>
      <c r="Y1176" s="745"/>
      <c r="Z1176" s="746"/>
      <c r="AA1176" s="746"/>
      <c r="AB1176" s="746"/>
      <c r="AC1176" s="746"/>
      <c r="AD1176" s="771"/>
      <c r="AE1176" s="745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</row>
    <row r="1177" spans="3:86" s="1" customFormat="1" x14ac:dyDescent="0.25">
      <c r="C1177" s="302"/>
      <c r="D1177" s="302"/>
      <c r="S1177" s="2"/>
      <c r="T1177" s="2"/>
      <c r="U1177" s="2"/>
      <c r="V1177" s="2"/>
      <c r="W1177" s="745"/>
      <c r="X1177" s="745"/>
      <c r="Y1177" s="745"/>
      <c r="Z1177" s="746"/>
      <c r="AA1177" s="746"/>
      <c r="AB1177" s="746"/>
      <c r="AC1177" s="746"/>
      <c r="AD1177" s="771"/>
      <c r="AE1177" s="745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</row>
    <row r="1178" spans="3:86" s="1" customFormat="1" x14ac:dyDescent="0.25">
      <c r="C1178" s="302"/>
      <c r="D1178" s="302"/>
      <c r="S1178" s="2"/>
      <c r="T1178" s="2"/>
      <c r="U1178" s="2"/>
      <c r="V1178" s="2"/>
      <c r="W1178" s="745"/>
      <c r="X1178" s="745"/>
      <c r="Y1178" s="745"/>
      <c r="Z1178" s="746"/>
      <c r="AA1178" s="746"/>
      <c r="AB1178" s="746"/>
      <c r="AC1178" s="746"/>
      <c r="AD1178" s="771"/>
      <c r="AE1178" s="745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</row>
    <row r="1179" spans="3:86" s="1" customFormat="1" x14ac:dyDescent="0.25">
      <c r="C1179" s="302"/>
      <c r="D1179" s="302"/>
      <c r="S1179" s="2"/>
      <c r="T1179" s="2"/>
      <c r="U1179" s="2"/>
      <c r="V1179" s="2"/>
      <c r="W1179" s="745"/>
      <c r="X1179" s="745"/>
      <c r="Y1179" s="745"/>
      <c r="Z1179" s="746"/>
      <c r="AA1179" s="746"/>
      <c r="AB1179" s="746"/>
      <c r="AC1179" s="746"/>
      <c r="AD1179" s="771"/>
      <c r="AE1179" s="745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</row>
    <row r="1180" spans="3:86" s="1" customFormat="1" x14ac:dyDescent="0.25">
      <c r="C1180" s="302"/>
      <c r="D1180" s="302"/>
      <c r="S1180" s="2"/>
      <c r="T1180" s="2"/>
      <c r="U1180" s="2"/>
      <c r="V1180" s="2"/>
      <c r="W1180" s="745"/>
      <c r="X1180" s="745"/>
      <c r="Y1180" s="745"/>
      <c r="Z1180" s="746"/>
      <c r="AA1180" s="746"/>
      <c r="AB1180" s="746"/>
      <c r="AC1180" s="746"/>
      <c r="AD1180" s="771"/>
      <c r="AE1180" s="745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</row>
    <row r="1181" spans="3:86" s="1" customFormat="1" x14ac:dyDescent="0.25">
      <c r="C1181" s="302"/>
      <c r="D1181" s="302"/>
      <c r="S1181" s="2"/>
      <c r="T1181" s="2"/>
      <c r="U1181" s="2"/>
      <c r="V1181" s="2"/>
      <c r="W1181" s="745"/>
      <c r="X1181" s="745"/>
      <c r="Y1181" s="745"/>
      <c r="Z1181" s="746"/>
      <c r="AA1181" s="746"/>
      <c r="AB1181" s="746"/>
      <c r="AC1181" s="746"/>
      <c r="AD1181" s="771"/>
      <c r="AE1181" s="745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</row>
    <row r="1182" spans="3:86" s="1" customFormat="1" x14ac:dyDescent="0.25">
      <c r="C1182" s="302"/>
      <c r="D1182" s="302"/>
      <c r="S1182" s="2"/>
      <c r="T1182" s="2"/>
      <c r="U1182" s="2"/>
      <c r="V1182" s="2"/>
      <c r="W1182" s="745"/>
      <c r="X1182" s="745"/>
      <c r="Y1182" s="745"/>
      <c r="Z1182" s="746"/>
      <c r="AA1182" s="746"/>
      <c r="AB1182" s="746"/>
      <c r="AC1182" s="746"/>
      <c r="AD1182" s="771"/>
      <c r="AE1182" s="745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</row>
    <row r="1183" spans="3:86" s="1" customFormat="1" x14ac:dyDescent="0.25">
      <c r="C1183" s="302"/>
      <c r="D1183" s="302"/>
      <c r="S1183" s="2"/>
      <c r="T1183" s="2"/>
      <c r="U1183" s="2"/>
      <c r="V1183" s="2"/>
      <c r="W1183" s="745"/>
      <c r="X1183" s="745"/>
      <c r="Y1183" s="745"/>
      <c r="Z1183" s="746"/>
      <c r="AA1183" s="746"/>
      <c r="AB1183" s="746"/>
      <c r="AC1183" s="746"/>
      <c r="AD1183" s="771"/>
      <c r="AE1183" s="745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</row>
    <row r="1184" spans="3:86" s="1" customFormat="1" x14ac:dyDescent="0.25">
      <c r="C1184" s="302"/>
      <c r="D1184" s="302"/>
      <c r="S1184" s="2"/>
      <c r="T1184" s="2"/>
      <c r="U1184" s="2"/>
      <c r="V1184" s="2"/>
      <c r="W1184" s="745"/>
      <c r="X1184" s="745"/>
      <c r="Y1184" s="745"/>
      <c r="Z1184" s="746"/>
      <c r="AA1184" s="746"/>
      <c r="AB1184" s="746"/>
      <c r="AC1184" s="746"/>
      <c r="AD1184" s="771"/>
      <c r="AE1184" s="745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</row>
    <row r="1185" spans="3:86" s="1" customFormat="1" x14ac:dyDescent="0.25">
      <c r="C1185" s="302"/>
      <c r="D1185" s="302"/>
      <c r="S1185" s="2"/>
      <c r="T1185" s="2"/>
      <c r="U1185" s="2"/>
      <c r="V1185" s="2"/>
      <c r="W1185" s="745"/>
      <c r="X1185" s="745"/>
      <c r="Y1185" s="745"/>
      <c r="Z1185" s="746"/>
      <c r="AA1185" s="746"/>
      <c r="AB1185" s="746"/>
      <c r="AC1185" s="746"/>
      <c r="AD1185" s="771"/>
      <c r="AE1185" s="745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</row>
    <row r="1186" spans="3:86" s="1" customFormat="1" x14ac:dyDescent="0.25">
      <c r="C1186" s="302"/>
      <c r="D1186" s="302"/>
      <c r="S1186" s="2"/>
      <c r="T1186" s="2"/>
      <c r="U1186" s="2"/>
      <c r="V1186" s="2"/>
      <c r="W1186" s="745"/>
      <c r="X1186" s="745"/>
      <c r="Y1186" s="745"/>
      <c r="Z1186" s="746"/>
      <c r="AA1186" s="746"/>
      <c r="AB1186" s="746"/>
      <c r="AC1186" s="746"/>
      <c r="AD1186" s="771"/>
      <c r="AE1186" s="745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</row>
    <row r="1187" spans="3:86" s="1" customFormat="1" x14ac:dyDescent="0.25">
      <c r="C1187" s="302"/>
      <c r="D1187" s="302"/>
      <c r="S1187" s="2"/>
      <c r="T1187" s="2"/>
      <c r="U1187" s="2"/>
      <c r="V1187" s="2"/>
      <c r="W1187" s="745"/>
      <c r="X1187" s="745"/>
      <c r="Y1187" s="745"/>
      <c r="Z1187" s="746"/>
      <c r="AA1187" s="746"/>
      <c r="AB1187" s="746"/>
      <c r="AC1187" s="746"/>
      <c r="AD1187" s="771"/>
      <c r="AE1187" s="745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</row>
    <row r="1188" spans="3:86" s="1" customFormat="1" x14ac:dyDescent="0.25">
      <c r="C1188" s="302"/>
      <c r="D1188" s="302"/>
      <c r="S1188" s="2"/>
      <c r="T1188" s="2"/>
      <c r="U1188" s="2"/>
      <c r="V1188" s="2"/>
      <c r="W1188" s="745"/>
      <c r="X1188" s="745"/>
      <c r="Y1188" s="745"/>
      <c r="Z1188" s="746"/>
      <c r="AA1188" s="746"/>
      <c r="AB1188" s="746"/>
      <c r="AC1188" s="746"/>
      <c r="AD1188" s="771"/>
      <c r="AE1188" s="745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</row>
    <row r="1189" spans="3:86" s="1" customFormat="1" x14ac:dyDescent="0.25">
      <c r="C1189" s="302"/>
      <c r="D1189" s="302"/>
      <c r="S1189" s="2"/>
      <c r="T1189" s="2"/>
      <c r="U1189" s="2"/>
      <c r="V1189" s="2"/>
      <c r="W1189" s="745"/>
      <c r="X1189" s="745"/>
      <c r="Y1189" s="745"/>
      <c r="Z1189" s="746"/>
      <c r="AA1189" s="746"/>
      <c r="AB1189" s="746"/>
      <c r="AC1189" s="746"/>
      <c r="AD1189" s="771"/>
      <c r="AE1189" s="745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</row>
    <row r="1190" spans="3:86" s="1" customFormat="1" x14ac:dyDescent="0.25">
      <c r="C1190" s="302"/>
      <c r="D1190" s="302"/>
      <c r="S1190" s="2"/>
      <c r="T1190" s="2"/>
      <c r="U1190" s="2"/>
      <c r="V1190" s="2"/>
      <c r="W1190" s="745"/>
      <c r="X1190" s="745"/>
      <c r="Y1190" s="745"/>
      <c r="Z1190" s="746"/>
      <c r="AA1190" s="746"/>
      <c r="AB1190" s="746"/>
      <c r="AC1190" s="746"/>
      <c r="AD1190" s="771"/>
      <c r="AE1190" s="745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</row>
    <row r="1191" spans="3:86" s="1" customFormat="1" x14ac:dyDescent="0.25">
      <c r="C1191" s="302"/>
      <c r="D1191" s="302"/>
      <c r="S1191" s="2"/>
      <c r="T1191" s="2"/>
      <c r="U1191" s="2"/>
      <c r="V1191" s="2"/>
      <c r="W1191" s="745"/>
      <c r="X1191" s="745"/>
      <c r="Y1191" s="745"/>
      <c r="Z1191" s="746"/>
      <c r="AA1191" s="746"/>
      <c r="AB1191" s="746"/>
      <c r="AC1191" s="746"/>
      <c r="AD1191" s="771"/>
      <c r="AE1191" s="745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</row>
    <row r="1192" spans="3:86" s="1" customFormat="1" x14ac:dyDescent="0.25">
      <c r="C1192" s="302"/>
      <c r="D1192" s="302"/>
      <c r="S1192" s="2"/>
      <c r="T1192" s="2"/>
      <c r="U1192" s="2"/>
      <c r="V1192" s="2"/>
      <c r="W1192" s="745"/>
      <c r="X1192" s="745"/>
      <c r="Y1192" s="745"/>
      <c r="Z1192" s="746"/>
      <c r="AA1192" s="746"/>
      <c r="AB1192" s="746"/>
      <c r="AC1192" s="746"/>
      <c r="AD1192" s="771"/>
      <c r="AE1192" s="745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</row>
    <row r="1193" spans="3:86" s="1" customFormat="1" x14ac:dyDescent="0.25">
      <c r="C1193" s="302"/>
      <c r="D1193" s="302"/>
      <c r="S1193" s="2"/>
      <c r="T1193" s="2"/>
      <c r="U1193" s="2"/>
      <c r="V1193" s="2"/>
      <c r="W1193" s="745"/>
      <c r="X1193" s="745"/>
      <c r="Y1193" s="745"/>
      <c r="Z1193" s="746"/>
      <c r="AA1193" s="746"/>
      <c r="AB1193" s="746"/>
      <c r="AC1193" s="746"/>
      <c r="AD1193" s="771"/>
      <c r="AE1193" s="745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</row>
    <row r="1194" spans="3:86" s="1" customFormat="1" x14ac:dyDescent="0.25">
      <c r="C1194" s="302"/>
      <c r="D1194" s="302"/>
      <c r="S1194" s="2"/>
      <c r="T1194" s="2"/>
      <c r="U1194" s="2"/>
      <c r="V1194" s="2"/>
      <c r="W1194" s="745"/>
      <c r="X1194" s="745"/>
      <c r="Y1194" s="745"/>
      <c r="Z1194" s="746"/>
      <c r="AA1194" s="746"/>
      <c r="AB1194" s="746"/>
      <c r="AC1194" s="746"/>
      <c r="AD1194" s="771"/>
      <c r="AE1194" s="745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</row>
    <row r="1195" spans="3:86" s="1" customFormat="1" x14ac:dyDescent="0.25">
      <c r="C1195" s="302"/>
      <c r="D1195" s="302"/>
      <c r="S1195" s="2"/>
      <c r="T1195" s="2"/>
      <c r="U1195" s="2"/>
      <c r="V1195" s="2"/>
      <c r="W1195" s="745"/>
      <c r="X1195" s="745"/>
      <c r="Y1195" s="745"/>
      <c r="Z1195" s="746"/>
      <c r="AA1195" s="746"/>
      <c r="AB1195" s="746"/>
      <c r="AC1195" s="746"/>
      <c r="AD1195" s="771"/>
      <c r="AE1195" s="745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</row>
    <row r="1196" spans="3:86" s="1" customFormat="1" x14ac:dyDescent="0.25">
      <c r="C1196" s="302"/>
      <c r="D1196" s="302"/>
      <c r="S1196" s="2"/>
      <c r="T1196" s="2"/>
      <c r="U1196" s="2"/>
      <c r="V1196" s="2"/>
      <c r="W1196" s="745"/>
      <c r="X1196" s="745"/>
      <c r="Y1196" s="745"/>
      <c r="Z1196" s="746"/>
      <c r="AA1196" s="746"/>
      <c r="AB1196" s="746"/>
      <c r="AC1196" s="746"/>
      <c r="AD1196" s="771"/>
      <c r="AE1196" s="745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</row>
    <row r="1197" spans="3:86" s="1" customFormat="1" x14ac:dyDescent="0.25">
      <c r="C1197" s="302"/>
      <c r="D1197" s="302"/>
      <c r="S1197" s="2"/>
      <c r="T1197" s="2"/>
      <c r="U1197" s="2"/>
      <c r="V1197" s="2"/>
      <c r="W1197" s="745"/>
      <c r="X1197" s="745"/>
      <c r="Y1197" s="745"/>
      <c r="Z1197" s="746"/>
      <c r="AA1197" s="746"/>
      <c r="AB1197" s="746"/>
      <c r="AC1197" s="746"/>
      <c r="AD1197" s="771"/>
      <c r="AE1197" s="745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</row>
    <row r="1198" spans="3:86" s="1" customFormat="1" x14ac:dyDescent="0.25">
      <c r="C1198" s="302"/>
      <c r="D1198" s="302"/>
      <c r="S1198" s="2"/>
      <c r="T1198" s="2"/>
      <c r="U1198" s="2"/>
      <c r="V1198" s="2"/>
      <c r="W1198" s="745"/>
      <c r="X1198" s="745"/>
      <c r="Y1198" s="745"/>
      <c r="Z1198" s="746"/>
      <c r="AA1198" s="746"/>
      <c r="AB1198" s="746"/>
      <c r="AC1198" s="746"/>
      <c r="AD1198" s="771"/>
      <c r="AE1198" s="745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</row>
    <row r="1199" spans="3:86" s="1" customFormat="1" x14ac:dyDescent="0.25">
      <c r="C1199" s="302"/>
      <c r="D1199" s="302"/>
      <c r="S1199" s="2"/>
      <c r="T1199" s="2"/>
      <c r="U1199" s="2"/>
      <c r="V1199" s="2"/>
      <c r="W1199" s="745"/>
      <c r="X1199" s="745"/>
      <c r="Y1199" s="745"/>
      <c r="Z1199" s="746"/>
      <c r="AA1199" s="746"/>
      <c r="AB1199" s="746"/>
      <c r="AC1199" s="746"/>
      <c r="AD1199" s="771"/>
      <c r="AE1199" s="745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</row>
    <row r="1200" spans="3:86" s="1" customFormat="1" x14ac:dyDescent="0.25">
      <c r="C1200" s="302"/>
      <c r="D1200" s="302"/>
      <c r="S1200" s="2"/>
      <c r="T1200" s="2"/>
      <c r="U1200" s="2"/>
      <c r="V1200" s="2"/>
      <c r="W1200" s="745"/>
      <c r="X1200" s="745"/>
      <c r="Y1200" s="745"/>
      <c r="Z1200" s="746"/>
      <c r="AA1200" s="746"/>
      <c r="AB1200" s="746"/>
      <c r="AC1200" s="746"/>
      <c r="AD1200" s="771"/>
      <c r="AE1200" s="745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</row>
    <row r="1201" spans="3:86" s="1" customFormat="1" x14ac:dyDescent="0.25">
      <c r="C1201" s="302"/>
      <c r="D1201" s="302"/>
      <c r="S1201" s="2"/>
      <c r="T1201" s="2"/>
      <c r="U1201" s="2"/>
      <c r="V1201" s="2"/>
      <c r="W1201" s="745"/>
      <c r="X1201" s="745"/>
      <c r="Y1201" s="745"/>
      <c r="Z1201" s="746"/>
      <c r="AA1201" s="746"/>
      <c r="AB1201" s="746"/>
      <c r="AC1201" s="746"/>
      <c r="AD1201" s="771"/>
      <c r="AE1201" s="745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</row>
    <row r="1202" spans="3:86" s="1" customFormat="1" x14ac:dyDescent="0.25">
      <c r="C1202" s="302"/>
      <c r="D1202" s="302"/>
      <c r="S1202" s="2"/>
      <c r="T1202" s="2"/>
      <c r="U1202" s="2"/>
      <c r="V1202" s="2"/>
      <c r="W1202" s="745"/>
      <c r="X1202" s="745"/>
      <c r="Y1202" s="745"/>
      <c r="Z1202" s="746"/>
      <c r="AA1202" s="746"/>
      <c r="AB1202" s="746"/>
      <c r="AC1202" s="746"/>
      <c r="AD1202" s="771"/>
      <c r="AE1202" s="745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</row>
    <row r="1203" spans="3:86" s="1" customFormat="1" x14ac:dyDescent="0.25">
      <c r="C1203" s="302"/>
      <c r="D1203" s="302"/>
      <c r="S1203" s="2"/>
      <c r="T1203" s="2"/>
      <c r="U1203" s="2"/>
      <c r="V1203" s="2"/>
      <c r="W1203" s="745"/>
      <c r="X1203" s="745"/>
      <c r="Y1203" s="745"/>
      <c r="Z1203" s="746"/>
      <c r="AA1203" s="746"/>
      <c r="AB1203" s="746"/>
      <c r="AC1203" s="746"/>
      <c r="AD1203" s="771"/>
      <c r="AE1203" s="745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</row>
    <row r="1204" spans="3:86" s="1" customFormat="1" x14ac:dyDescent="0.25">
      <c r="C1204" s="302"/>
      <c r="D1204" s="302"/>
      <c r="S1204" s="2"/>
      <c r="T1204" s="2"/>
      <c r="U1204" s="2"/>
      <c r="V1204" s="2"/>
      <c r="W1204" s="745"/>
      <c r="X1204" s="745"/>
      <c r="Y1204" s="745"/>
      <c r="Z1204" s="746"/>
      <c r="AA1204" s="746"/>
      <c r="AB1204" s="746"/>
      <c r="AC1204" s="746"/>
      <c r="AD1204" s="771"/>
      <c r="AE1204" s="745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</row>
    <row r="1205" spans="3:86" s="1" customFormat="1" x14ac:dyDescent="0.25">
      <c r="C1205" s="302"/>
      <c r="D1205" s="302"/>
      <c r="S1205" s="2"/>
      <c r="T1205" s="2"/>
      <c r="U1205" s="2"/>
      <c r="V1205" s="2"/>
      <c r="W1205" s="745"/>
      <c r="X1205" s="745"/>
      <c r="Y1205" s="745"/>
      <c r="Z1205" s="746"/>
      <c r="AA1205" s="746"/>
      <c r="AB1205" s="746"/>
      <c r="AC1205" s="746"/>
      <c r="AD1205" s="771"/>
      <c r="AE1205" s="745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</row>
    <row r="1206" spans="3:86" s="1" customFormat="1" x14ac:dyDescent="0.25">
      <c r="C1206" s="302"/>
      <c r="D1206" s="302"/>
      <c r="S1206" s="2"/>
      <c r="T1206" s="2"/>
      <c r="U1206" s="2"/>
      <c r="V1206" s="2"/>
      <c r="W1206" s="745"/>
      <c r="X1206" s="745"/>
      <c r="Y1206" s="745"/>
      <c r="Z1206" s="746"/>
      <c r="AA1206" s="746"/>
      <c r="AB1206" s="746"/>
      <c r="AC1206" s="746"/>
      <c r="AD1206" s="771"/>
      <c r="AE1206" s="745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</row>
    <row r="1207" spans="3:86" s="1" customFormat="1" x14ac:dyDescent="0.25">
      <c r="C1207" s="302"/>
      <c r="D1207" s="302"/>
      <c r="S1207" s="2"/>
      <c r="T1207" s="2"/>
      <c r="U1207" s="2"/>
      <c r="V1207" s="2"/>
      <c r="W1207" s="745"/>
      <c r="X1207" s="745"/>
      <c r="Y1207" s="745"/>
      <c r="Z1207" s="746"/>
      <c r="AA1207" s="746"/>
      <c r="AB1207" s="746"/>
      <c r="AC1207" s="746"/>
      <c r="AD1207" s="771"/>
      <c r="AE1207" s="745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</row>
    <row r="1208" spans="3:86" s="1" customFormat="1" x14ac:dyDescent="0.25">
      <c r="C1208" s="302"/>
      <c r="D1208" s="302"/>
      <c r="S1208" s="2"/>
      <c r="T1208" s="2"/>
      <c r="U1208" s="2"/>
      <c r="V1208" s="2"/>
      <c r="W1208" s="745"/>
      <c r="X1208" s="745"/>
      <c r="Y1208" s="745"/>
      <c r="Z1208" s="746"/>
      <c r="AA1208" s="746"/>
      <c r="AB1208" s="746"/>
      <c r="AC1208" s="746"/>
      <c r="AD1208" s="771"/>
      <c r="AE1208" s="745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</row>
    <row r="1209" spans="3:86" s="1" customFormat="1" x14ac:dyDescent="0.25">
      <c r="C1209" s="302"/>
      <c r="D1209" s="302"/>
      <c r="S1209" s="2"/>
      <c r="T1209" s="2"/>
      <c r="U1209" s="2"/>
      <c r="V1209" s="2"/>
      <c r="W1209" s="745"/>
      <c r="X1209" s="745"/>
      <c r="Y1209" s="745"/>
      <c r="Z1209" s="746"/>
      <c r="AA1209" s="746"/>
      <c r="AB1209" s="746"/>
      <c r="AC1209" s="746"/>
      <c r="AD1209" s="771"/>
      <c r="AE1209" s="745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</row>
    <row r="1210" spans="3:86" s="1" customFormat="1" x14ac:dyDescent="0.25">
      <c r="C1210" s="302"/>
      <c r="D1210" s="302"/>
      <c r="S1210" s="2"/>
      <c r="T1210" s="2"/>
      <c r="U1210" s="2"/>
      <c r="V1210" s="2"/>
      <c r="W1210" s="745"/>
      <c r="X1210" s="745"/>
      <c r="Y1210" s="745"/>
      <c r="Z1210" s="746"/>
      <c r="AA1210" s="746"/>
      <c r="AB1210" s="746"/>
      <c r="AC1210" s="746"/>
      <c r="AD1210" s="771"/>
      <c r="AE1210" s="745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</row>
    <row r="1211" spans="3:86" s="1" customFormat="1" x14ac:dyDescent="0.25">
      <c r="C1211" s="302"/>
      <c r="D1211" s="302"/>
      <c r="S1211" s="2"/>
      <c r="T1211" s="2"/>
      <c r="U1211" s="2"/>
      <c r="V1211" s="2"/>
      <c r="W1211" s="745"/>
      <c r="X1211" s="745"/>
      <c r="Y1211" s="745"/>
      <c r="Z1211" s="746"/>
      <c r="AA1211" s="746"/>
      <c r="AB1211" s="746"/>
      <c r="AC1211" s="746"/>
      <c r="AD1211" s="771"/>
      <c r="AE1211" s="745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</row>
    <row r="1212" spans="3:86" s="1" customFormat="1" x14ac:dyDescent="0.25">
      <c r="C1212" s="302"/>
      <c r="D1212" s="302"/>
      <c r="S1212" s="2"/>
      <c r="T1212" s="2"/>
      <c r="U1212" s="2"/>
      <c r="V1212" s="2"/>
      <c r="W1212" s="745"/>
      <c r="X1212" s="745"/>
      <c r="Y1212" s="745"/>
      <c r="Z1212" s="746"/>
      <c r="AA1212" s="746"/>
      <c r="AB1212" s="746"/>
      <c r="AC1212" s="746"/>
      <c r="AD1212" s="771"/>
      <c r="AE1212" s="745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</row>
    <row r="1213" spans="3:86" s="1" customFormat="1" x14ac:dyDescent="0.25">
      <c r="C1213" s="302"/>
      <c r="D1213" s="302"/>
      <c r="S1213" s="2"/>
      <c r="T1213" s="2"/>
      <c r="U1213" s="2"/>
      <c r="V1213" s="2"/>
      <c r="W1213" s="745"/>
      <c r="X1213" s="745"/>
      <c r="Y1213" s="745"/>
      <c r="Z1213" s="746"/>
      <c r="AA1213" s="746"/>
      <c r="AB1213" s="746"/>
      <c r="AC1213" s="746"/>
      <c r="AD1213" s="771"/>
      <c r="AE1213" s="745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</row>
    <row r="1214" spans="3:86" s="1" customFormat="1" x14ac:dyDescent="0.25">
      <c r="C1214" s="302"/>
      <c r="D1214" s="302"/>
      <c r="S1214" s="2"/>
      <c r="T1214" s="2"/>
      <c r="U1214" s="2"/>
      <c r="V1214" s="2"/>
      <c r="W1214" s="745"/>
      <c r="X1214" s="745"/>
      <c r="Y1214" s="745"/>
      <c r="Z1214" s="746"/>
      <c r="AA1214" s="746"/>
      <c r="AB1214" s="746"/>
      <c r="AC1214" s="746"/>
      <c r="AD1214" s="771"/>
      <c r="AE1214" s="745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</row>
    <row r="1215" spans="3:86" s="1" customFormat="1" x14ac:dyDescent="0.25">
      <c r="C1215" s="302"/>
      <c r="D1215" s="302"/>
      <c r="S1215" s="2"/>
      <c r="T1215" s="2"/>
      <c r="U1215" s="2"/>
      <c r="V1215" s="2"/>
      <c r="W1215" s="745"/>
      <c r="X1215" s="745"/>
      <c r="Y1215" s="745"/>
      <c r="Z1215" s="746"/>
      <c r="AA1215" s="746"/>
      <c r="AB1215" s="746"/>
      <c r="AC1215" s="746"/>
      <c r="AD1215" s="771"/>
      <c r="AE1215" s="745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</row>
    <row r="1216" spans="3:86" s="1" customFormat="1" x14ac:dyDescent="0.25">
      <c r="C1216" s="302"/>
      <c r="D1216" s="302"/>
      <c r="S1216" s="2"/>
      <c r="T1216" s="2"/>
      <c r="U1216" s="2"/>
      <c r="V1216" s="2"/>
      <c r="W1216" s="745"/>
      <c r="X1216" s="745"/>
      <c r="Y1216" s="745"/>
      <c r="Z1216" s="746"/>
      <c r="AA1216" s="746"/>
      <c r="AB1216" s="746"/>
      <c r="AC1216" s="746"/>
      <c r="AD1216" s="771"/>
      <c r="AE1216" s="745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</row>
    <row r="1217" spans="3:86" s="1" customFormat="1" x14ac:dyDescent="0.25">
      <c r="C1217" s="302"/>
      <c r="D1217" s="302"/>
      <c r="S1217" s="2"/>
      <c r="T1217" s="2"/>
      <c r="U1217" s="2"/>
      <c r="V1217" s="2"/>
      <c r="W1217" s="745"/>
      <c r="X1217" s="745"/>
      <c r="Y1217" s="745"/>
      <c r="Z1217" s="746"/>
      <c r="AA1217" s="746"/>
      <c r="AB1217" s="746"/>
      <c r="AC1217" s="746"/>
      <c r="AD1217" s="771"/>
      <c r="AE1217" s="745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</row>
    <row r="1218" spans="3:86" s="1" customFormat="1" x14ac:dyDescent="0.25">
      <c r="C1218" s="302"/>
      <c r="D1218" s="302"/>
      <c r="S1218" s="2"/>
      <c r="T1218" s="2"/>
      <c r="U1218" s="2"/>
      <c r="V1218" s="2"/>
      <c r="W1218" s="745"/>
      <c r="X1218" s="745"/>
      <c r="Y1218" s="745"/>
      <c r="Z1218" s="746"/>
      <c r="AA1218" s="746"/>
      <c r="AB1218" s="746"/>
      <c r="AC1218" s="746"/>
      <c r="AD1218" s="771"/>
      <c r="AE1218" s="745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</row>
    <row r="1219" spans="3:86" s="1" customFormat="1" x14ac:dyDescent="0.25">
      <c r="C1219" s="302"/>
      <c r="D1219" s="302"/>
      <c r="S1219" s="2"/>
      <c r="T1219" s="2"/>
      <c r="U1219" s="2"/>
      <c r="V1219" s="2"/>
      <c r="W1219" s="745"/>
      <c r="X1219" s="745"/>
      <c r="Y1219" s="745"/>
      <c r="Z1219" s="746"/>
      <c r="AA1219" s="746"/>
      <c r="AB1219" s="746"/>
      <c r="AC1219" s="746"/>
      <c r="AD1219" s="771"/>
      <c r="AE1219" s="745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</row>
    <row r="1220" spans="3:86" s="1" customFormat="1" x14ac:dyDescent="0.25">
      <c r="C1220" s="302"/>
      <c r="D1220" s="302"/>
      <c r="S1220" s="2"/>
      <c r="T1220" s="2"/>
      <c r="U1220" s="2"/>
      <c r="V1220" s="2"/>
      <c r="W1220" s="745"/>
      <c r="X1220" s="745"/>
      <c r="Y1220" s="745"/>
      <c r="Z1220" s="746"/>
      <c r="AA1220" s="746"/>
      <c r="AB1220" s="746"/>
      <c r="AC1220" s="746"/>
      <c r="AD1220" s="771"/>
      <c r="AE1220" s="745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</row>
    <row r="1221" spans="3:86" s="1" customFormat="1" x14ac:dyDescent="0.25">
      <c r="C1221" s="302"/>
      <c r="D1221" s="302"/>
      <c r="S1221" s="2"/>
      <c r="T1221" s="2"/>
      <c r="U1221" s="2"/>
      <c r="V1221" s="2"/>
      <c r="W1221" s="745"/>
      <c r="X1221" s="745"/>
      <c r="Y1221" s="745"/>
      <c r="Z1221" s="746"/>
      <c r="AA1221" s="746"/>
      <c r="AB1221" s="746"/>
      <c r="AC1221" s="746"/>
      <c r="AD1221" s="771"/>
      <c r="AE1221" s="745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</row>
    <row r="1222" spans="3:86" s="1" customFormat="1" x14ac:dyDescent="0.25">
      <c r="C1222" s="302"/>
      <c r="D1222" s="302"/>
      <c r="S1222" s="2"/>
      <c r="T1222" s="2"/>
      <c r="U1222" s="2"/>
      <c r="V1222" s="2"/>
      <c r="W1222" s="745"/>
      <c r="X1222" s="745"/>
      <c r="Y1222" s="745"/>
      <c r="Z1222" s="746"/>
      <c r="AA1222" s="746"/>
      <c r="AB1222" s="746"/>
      <c r="AC1222" s="746"/>
      <c r="AD1222" s="771"/>
      <c r="AE1222" s="745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</row>
    <row r="1223" spans="3:86" s="1" customFormat="1" x14ac:dyDescent="0.25">
      <c r="C1223" s="302"/>
      <c r="D1223" s="302"/>
      <c r="S1223" s="2"/>
      <c r="T1223" s="2"/>
      <c r="U1223" s="2"/>
      <c r="V1223" s="2"/>
      <c r="W1223" s="745"/>
      <c r="X1223" s="745"/>
      <c r="Y1223" s="745"/>
      <c r="Z1223" s="746"/>
      <c r="AA1223" s="746"/>
      <c r="AB1223" s="746"/>
      <c r="AC1223" s="746"/>
      <c r="AD1223" s="771"/>
      <c r="AE1223" s="745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</row>
    <row r="1224" spans="3:86" s="1" customFormat="1" x14ac:dyDescent="0.25">
      <c r="C1224" s="302"/>
      <c r="D1224" s="302"/>
      <c r="S1224" s="2"/>
      <c r="T1224" s="2"/>
      <c r="U1224" s="2"/>
      <c r="V1224" s="2"/>
      <c r="W1224" s="745"/>
      <c r="X1224" s="745"/>
      <c r="Y1224" s="745"/>
      <c r="Z1224" s="746"/>
      <c r="AA1224" s="746"/>
      <c r="AB1224" s="746"/>
      <c r="AC1224" s="746"/>
      <c r="AD1224" s="771"/>
      <c r="AE1224" s="745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</row>
    <row r="1225" spans="3:86" s="1" customFormat="1" x14ac:dyDescent="0.25">
      <c r="C1225" s="302"/>
      <c r="D1225" s="302"/>
      <c r="S1225" s="2"/>
      <c r="T1225" s="2"/>
      <c r="U1225" s="2"/>
      <c r="V1225" s="2"/>
      <c r="W1225" s="745"/>
      <c r="X1225" s="745"/>
      <c r="Y1225" s="745"/>
      <c r="Z1225" s="746"/>
      <c r="AA1225" s="746"/>
      <c r="AB1225" s="746"/>
      <c r="AC1225" s="746"/>
      <c r="AD1225" s="771"/>
      <c r="AE1225" s="745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</row>
    <row r="1226" spans="3:86" s="1" customFormat="1" x14ac:dyDescent="0.25">
      <c r="C1226" s="302"/>
      <c r="D1226" s="302"/>
      <c r="S1226" s="2"/>
      <c r="T1226" s="2"/>
      <c r="U1226" s="2"/>
      <c r="V1226" s="2"/>
      <c r="W1226" s="745"/>
      <c r="X1226" s="745"/>
      <c r="Y1226" s="745"/>
      <c r="Z1226" s="746"/>
      <c r="AA1226" s="746"/>
      <c r="AB1226" s="746"/>
      <c r="AC1226" s="746"/>
      <c r="AD1226" s="771"/>
      <c r="AE1226" s="745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</row>
    <row r="1227" spans="3:86" s="1" customFormat="1" x14ac:dyDescent="0.25">
      <c r="C1227" s="302"/>
      <c r="D1227" s="302"/>
      <c r="S1227" s="2"/>
      <c r="T1227" s="2"/>
      <c r="U1227" s="2"/>
      <c r="V1227" s="2"/>
      <c r="W1227" s="745"/>
      <c r="X1227" s="745"/>
      <c r="Y1227" s="745"/>
      <c r="Z1227" s="746"/>
      <c r="AA1227" s="746"/>
      <c r="AB1227" s="746"/>
      <c r="AC1227" s="746"/>
      <c r="AD1227" s="771"/>
      <c r="AE1227" s="745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</row>
    <row r="1228" spans="3:86" s="1" customFormat="1" x14ac:dyDescent="0.25">
      <c r="C1228" s="302"/>
      <c r="D1228" s="302"/>
      <c r="S1228" s="2"/>
      <c r="T1228" s="2"/>
      <c r="U1228" s="2"/>
      <c r="V1228" s="2"/>
      <c r="W1228" s="745"/>
      <c r="X1228" s="745"/>
      <c r="Y1228" s="745"/>
      <c r="Z1228" s="746"/>
      <c r="AA1228" s="746"/>
      <c r="AB1228" s="746"/>
      <c r="AC1228" s="746"/>
      <c r="AD1228" s="771"/>
      <c r="AE1228" s="745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</row>
    <row r="1229" spans="3:86" s="1" customFormat="1" x14ac:dyDescent="0.25">
      <c r="C1229" s="302"/>
      <c r="D1229" s="302"/>
      <c r="S1229" s="2"/>
      <c r="T1229" s="2"/>
      <c r="U1229" s="2"/>
      <c r="V1229" s="2"/>
      <c r="W1229" s="745"/>
      <c r="X1229" s="745"/>
      <c r="Y1229" s="745"/>
      <c r="Z1229" s="746"/>
      <c r="AA1229" s="746"/>
      <c r="AB1229" s="746"/>
      <c r="AC1229" s="746"/>
      <c r="AD1229" s="771"/>
      <c r="AE1229" s="745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</row>
    <row r="1230" spans="3:86" s="1" customFormat="1" x14ac:dyDescent="0.25">
      <c r="C1230" s="302"/>
      <c r="D1230" s="302"/>
      <c r="S1230" s="2"/>
      <c r="T1230" s="2"/>
      <c r="U1230" s="2"/>
      <c r="V1230" s="2"/>
      <c r="W1230" s="745"/>
      <c r="X1230" s="745"/>
      <c r="Y1230" s="745"/>
      <c r="Z1230" s="746"/>
      <c r="AA1230" s="746"/>
      <c r="AB1230" s="746"/>
      <c r="AC1230" s="746"/>
      <c r="AD1230" s="771"/>
      <c r="AE1230" s="745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</row>
    <row r="1231" spans="3:86" s="1" customFormat="1" x14ac:dyDescent="0.25">
      <c r="C1231" s="302"/>
      <c r="D1231" s="302"/>
      <c r="S1231" s="2"/>
      <c r="T1231" s="2"/>
      <c r="U1231" s="2"/>
      <c r="V1231" s="2"/>
      <c r="W1231" s="745"/>
      <c r="X1231" s="745"/>
      <c r="Y1231" s="745"/>
      <c r="Z1231" s="746"/>
      <c r="AA1231" s="746"/>
      <c r="AB1231" s="746"/>
      <c r="AC1231" s="746"/>
      <c r="AD1231" s="771"/>
      <c r="AE1231" s="745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</row>
    <row r="1232" spans="3:86" s="1" customFormat="1" x14ac:dyDescent="0.25">
      <c r="C1232" s="302"/>
      <c r="D1232" s="302"/>
      <c r="S1232" s="2"/>
      <c r="T1232" s="2"/>
      <c r="U1232" s="2"/>
      <c r="V1232" s="2"/>
      <c r="W1232" s="745"/>
      <c r="X1232" s="745"/>
      <c r="Y1232" s="745"/>
      <c r="Z1232" s="746"/>
      <c r="AA1232" s="746"/>
      <c r="AB1232" s="746"/>
      <c r="AC1232" s="746"/>
      <c r="AD1232" s="771"/>
      <c r="AE1232" s="745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</row>
    <row r="1233" spans="3:86" s="1" customFormat="1" x14ac:dyDescent="0.25">
      <c r="C1233" s="302"/>
      <c r="D1233" s="302"/>
      <c r="S1233" s="2"/>
      <c r="T1233" s="2"/>
      <c r="U1233" s="2"/>
      <c r="V1233" s="2"/>
      <c r="W1233" s="745"/>
      <c r="X1233" s="745"/>
      <c r="Y1233" s="745"/>
      <c r="Z1233" s="746"/>
      <c r="AA1233" s="746"/>
      <c r="AB1233" s="746"/>
      <c r="AC1233" s="746"/>
      <c r="AD1233" s="771"/>
      <c r="AE1233" s="745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</row>
    <row r="1234" spans="3:86" s="1" customFormat="1" x14ac:dyDescent="0.25">
      <c r="C1234" s="302"/>
      <c r="D1234" s="302"/>
      <c r="S1234" s="2"/>
      <c r="T1234" s="2"/>
      <c r="U1234" s="2"/>
      <c r="V1234" s="2"/>
      <c r="W1234" s="745"/>
      <c r="X1234" s="745"/>
      <c r="Y1234" s="745"/>
      <c r="Z1234" s="746"/>
      <c r="AA1234" s="746"/>
      <c r="AB1234" s="746"/>
      <c r="AC1234" s="746"/>
      <c r="AD1234" s="771"/>
      <c r="AE1234" s="745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</row>
    <row r="1235" spans="3:86" s="1" customFormat="1" x14ac:dyDescent="0.25">
      <c r="C1235" s="302"/>
      <c r="D1235" s="302"/>
      <c r="S1235" s="2"/>
      <c r="T1235" s="2"/>
      <c r="U1235" s="2"/>
      <c r="V1235" s="2"/>
      <c r="W1235" s="745"/>
      <c r="X1235" s="745"/>
      <c r="Y1235" s="745"/>
      <c r="Z1235" s="746"/>
      <c r="AA1235" s="746"/>
      <c r="AB1235" s="746"/>
      <c r="AC1235" s="746"/>
      <c r="AD1235" s="771"/>
      <c r="AE1235" s="745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</row>
    <row r="1236" spans="3:86" s="1" customFormat="1" x14ac:dyDescent="0.25">
      <c r="C1236" s="302"/>
      <c r="D1236" s="302"/>
      <c r="S1236" s="2"/>
      <c r="T1236" s="2"/>
      <c r="U1236" s="2"/>
      <c r="V1236" s="2"/>
      <c r="W1236" s="745"/>
      <c r="X1236" s="745"/>
      <c r="Y1236" s="745"/>
      <c r="Z1236" s="746"/>
      <c r="AA1236" s="746"/>
      <c r="AB1236" s="746"/>
      <c r="AC1236" s="746"/>
      <c r="AD1236" s="771"/>
      <c r="AE1236" s="745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</row>
    <row r="1237" spans="3:86" s="1" customFormat="1" x14ac:dyDescent="0.25">
      <c r="C1237" s="302"/>
      <c r="D1237" s="302"/>
      <c r="S1237" s="2"/>
      <c r="T1237" s="2"/>
      <c r="U1237" s="2"/>
      <c r="V1237" s="2"/>
      <c r="W1237" s="745"/>
      <c r="X1237" s="745"/>
      <c r="Y1237" s="745"/>
      <c r="Z1237" s="746"/>
      <c r="AA1237" s="746"/>
      <c r="AB1237" s="746"/>
      <c r="AC1237" s="746"/>
      <c r="AD1237" s="771"/>
      <c r="AE1237" s="745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</row>
    <row r="1238" spans="3:86" s="1" customFormat="1" x14ac:dyDescent="0.25">
      <c r="C1238" s="302"/>
      <c r="D1238" s="302"/>
      <c r="S1238" s="2"/>
      <c r="T1238" s="2"/>
      <c r="U1238" s="2"/>
      <c r="V1238" s="2"/>
      <c r="W1238" s="745"/>
      <c r="X1238" s="745"/>
      <c r="Y1238" s="745"/>
      <c r="Z1238" s="746"/>
      <c r="AA1238" s="746"/>
      <c r="AB1238" s="746"/>
      <c r="AC1238" s="746"/>
      <c r="AD1238" s="771"/>
      <c r="AE1238" s="745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</row>
    <row r="1239" spans="3:86" s="1" customFormat="1" x14ac:dyDescent="0.25">
      <c r="C1239" s="302"/>
      <c r="D1239" s="302"/>
      <c r="S1239" s="2"/>
      <c r="T1239" s="2"/>
      <c r="U1239" s="2"/>
      <c r="V1239" s="2"/>
      <c r="W1239" s="745"/>
      <c r="X1239" s="745"/>
      <c r="Y1239" s="745"/>
      <c r="Z1239" s="746"/>
      <c r="AA1239" s="746"/>
      <c r="AB1239" s="746"/>
      <c r="AC1239" s="746"/>
      <c r="AD1239" s="771"/>
      <c r="AE1239" s="745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</row>
    <row r="1240" spans="3:86" s="1" customFormat="1" x14ac:dyDescent="0.25">
      <c r="C1240" s="302"/>
      <c r="D1240" s="302"/>
      <c r="S1240" s="2"/>
      <c r="T1240" s="2"/>
      <c r="U1240" s="2"/>
      <c r="V1240" s="2"/>
      <c r="W1240" s="745"/>
      <c r="X1240" s="745"/>
      <c r="Y1240" s="745"/>
      <c r="Z1240" s="746"/>
      <c r="AA1240" s="746"/>
      <c r="AB1240" s="746"/>
      <c r="AC1240" s="746"/>
      <c r="AD1240" s="771"/>
      <c r="AE1240" s="745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</row>
    <row r="1241" spans="3:86" s="1" customFormat="1" x14ac:dyDescent="0.25">
      <c r="C1241" s="302"/>
      <c r="D1241" s="302"/>
      <c r="S1241" s="2"/>
      <c r="T1241" s="2"/>
      <c r="U1241" s="2"/>
      <c r="V1241" s="2"/>
      <c r="W1241" s="745"/>
      <c r="X1241" s="745"/>
      <c r="Y1241" s="745"/>
      <c r="Z1241" s="746"/>
      <c r="AA1241" s="746"/>
      <c r="AB1241" s="746"/>
      <c r="AC1241" s="746"/>
      <c r="AD1241" s="771"/>
      <c r="AE1241" s="745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</row>
    <row r="1242" spans="3:86" s="1" customFormat="1" x14ac:dyDescent="0.25">
      <c r="C1242" s="302"/>
      <c r="D1242" s="302"/>
      <c r="S1242" s="2"/>
      <c r="T1242" s="2"/>
      <c r="U1242" s="2"/>
      <c r="V1242" s="2"/>
      <c r="W1242" s="745"/>
      <c r="X1242" s="745"/>
      <c r="Y1242" s="745"/>
      <c r="Z1242" s="746"/>
      <c r="AA1242" s="746"/>
      <c r="AB1242" s="746"/>
      <c r="AC1242" s="746"/>
      <c r="AD1242" s="771"/>
      <c r="AE1242" s="745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</row>
    <row r="1243" spans="3:86" s="1" customFormat="1" x14ac:dyDescent="0.25">
      <c r="C1243" s="302"/>
      <c r="D1243" s="302"/>
      <c r="S1243" s="2"/>
      <c r="T1243" s="2"/>
      <c r="U1243" s="2"/>
      <c r="V1243" s="2"/>
      <c r="W1243" s="745"/>
      <c r="X1243" s="745"/>
      <c r="Y1243" s="745"/>
      <c r="Z1243" s="746"/>
      <c r="AA1243" s="746"/>
      <c r="AB1243" s="746"/>
      <c r="AC1243" s="746"/>
      <c r="AD1243" s="771"/>
      <c r="AE1243" s="745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</row>
    <row r="1244" spans="3:86" s="1" customFormat="1" x14ac:dyDescent="0.25">
      <c r="C1244" s="302"/>
      <c r="D1244" s="302"/>
      <c r="S1244" s="2"/>
      <c r="T1244" s="2"/>
      <c r="U1244" s="2"/>
      <c r="V1244" s="2"/>
      <c r="W1244" s="745"/>
      <c r="X1244" s="745"/>
      <c r="Y1244" s="745"/>
      <c r="Z1244" s="746"/>
      <c r="AA1244" s="746"/>
      <c r="AB1244" s="746"/>
      <c r="AC1244" s="746"/>
      <c r="AD1244" s="771"/>
      <c r="AE1244" s="745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</row>
    <row r="1245" spans="3:86" s="1" customFormat="1" x14ac:dyDescent="0.25">
      <c r="C1245" s="302"/>
      <c r="D1245" s="302"/>
      <c r="S1245" s="2"/>
      <c r="T1245" s="2"/>
      <c r="U1245" s="2"/>
      <c r="V1245" s="2"/>
      <c r="W1245" s="745"/>
      <c r="X1245" s="745"/>
      <c r="Y1245" s="745"/>
      <c r="Z1245" s="746"/>
      <c r="AA1245" s="746"/>
      <c r="AB1245" s="746"/>
      <c r="AC1245" s="746"/>
      <c r="AD1245" s="771"/>
      <c r="AE1245" s="745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</row>
    <row r="1246" spans="3:86" s="1" customFormat="1" x14ac:dyDescent="0.25">
      <c r="C1246" s="302"/>
      <c r="D1246" s="302"/>
      <c r="S1246" s="2"/>
      <c r="T1246" s="2"/>
      <c r="U1246" s="2"/>
      <c r="V1246" s="2"/>
      <c r="W1246" s="745"/>
      <c r="X1246" s="745"/>
      <c r="Y1246" s="745"/>
      <c r="Z1246" s="746"/>
      <c r="AA1246" s="746"/>
      <c r="AB1246" s="746"/>
      <c r="AC1246" s="746"/>
      <c r="AD1246" s="771"/>
      <c r="AE1246" s="745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</row>
    <row r="1247" spans="3:86" s="1" customFormat="1" x14ac:dyDescent="0.25">
      <c r="C1247" s="302"/>
      <c r="D1247" s="302"/>
      <c r="S1247" s="2"/>
      <c r="T1247" s="2"/>
      <c r="U1247" s="2"/>
      <c r="V1247" s="2"/>
      <c r="W1247" s="745"/>
      <c r="X1247" s="745"/>
      <c r="Y1247" s="745"/>
      <c r="Z1247" s="746"/>
      <c r="AA1247" s="746"/>
      <c r="AB1247" s="746"/>
      <c r="AC1247" s="746"/>
      <c r="AD1247" s="771"/>
      <c r="AE1247" s="745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</row>
    <row r="1248" spans="3:86" s="1" customFormat="1" x14ac:dyDescent="0.25">
      <c r="C1248" s="302"/>
      <c r="D1248" s="302"/>
      <c r="S1248" s="2"/>
      <c r="T1248" s="2"/>
      <c r="U1248" s="2"/>
      <c r="V1248" s="2"/>
      <c r="W1248" s="745"/>
      <c r="X1248" s="745"/>
      <c r="Y1248" s="745"/>
      <c r="Z1248" s="746"/>
      <c r="AA1248" s="746"/>
      <c r="AB1248" s="746"/>
      <c r="AC1248" s="746"/>
      <c r="AD1248" s="771"/>
      <c r="AE1248" s="745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</row>
    <row r="1249" spans="3:86" s="1" customFormat="1" x14ac:dyDescent="0.25">
      <c r="C1249" s="302"/>
      <c r="D1249" s="302"/>
      <c r="S1249" s="2"/>
      <c r="T1249" s="2"/>
      <c r="U1249" s="2"/>
      <c r="V1249" s="2"/>
      <c r="W1249" s="745"/>
      <c r="X1249" s="745"/>
      <c r="Y1249" s="745"/>
      <c r="Z1249" s="746"/>
      <c r="AA1249" s="746"/>
      <c r="AB1249" s="746"/>
      <c r="AC1249" s="746"/>
      <c r="AD1249" s="771"/>
      <c r="AE1249" s="745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</row>
    <row r="1250" spans="3:86" s="1" customFormat="1" x14ac:dyDescent="0.25">
      <c r="C1250" s="302"/>
      <c r="D1250" s="302"/>
      <c r="S1250" s="2"/>
      <c r="T1250" s="2"/>
      <c r="U1250" s="2"/>
      <c r="V1250" s="2"/>
      <c r="W1250" s="745"/>
      <c r="X1250" s="745"/>
      <c r="Y1250" s="745"/>
      <c r="Z1250" s="746"/>
      <c r="AA1250" s="746"/>
      <c r="AB1250" s="746"/>
      <c r="AC1250" s="746"/>
      <c r="AD1250" s="771"/>
      <c r="AE1250" s="745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</row>
    <row r="1251" spans="3:86" s="1" customFormat="1" x14ac:dyDescent="0.25">
      <c r="C1251" s="302"/>
      <c r="D1251" s="302"/>
      <c r="S1251" s="2"/>
      <c r="T1251" s="2"/>
      <c r="U1251" s="2"/>
      <c r="V1251" s="2"/>
      <c r="W1251" s="745"/>
      <c r="X1251" s="745"/>
      <c r="Y1251" s="745"/>
      <c r="Z1251" s="746"/>
      <c r="AA1251" s="746"/>
      <c r="AB1251" s="746"/>
      <c r="AC1251" s="746"/>
      <c r="AD1251" s="771"/>
      <c r="AE1251" s="745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</row>
    <row r="1252" spans="3:86" s="1" customFormat="1" x14ac:dyDescent="0.25">
      <c r="C1252" s="302"/>
      <c r="D1252" s="302"/>
      <c r="S1252" s="2"/>
      <c r="T1252" s="2"/>
      <c r="U1252" s="2"/>
      <c r="V1252" s="2"/>
      <c r="W1252" s="745"/>
      <c r="X1252" s="745"/>
      <c r="Y1252" s="745"/>
      <c r="Z1252" s="746"/>
      <c r="AA1252" s="746"/>
      <c r="AB1252" s="746"/>
      <c r="AC1252" s="746"/>
      <c r="AD1252" s="771"/>
      <c r="AE1252" s="745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</row>
    <row r="1253" spans="3:86" s="1" customFormat="1" x14ac:dyDescent="0.25">
      <c r="C1253" s="302"/>
      <c r="D1253" s="302"/>
      <c r="S1253" s="2"/>
      <c r="T1253" s="2"/>
      <c r="U1253" s="2"/>
      <c r="V1253" s="2"/>
      <c r="W1253" s="745"/>
      <c r="X1253" s="745"/>
      <c r="Y1253" s="745"/>
      <c r="Z1253" s="746"/>
      <c r="AA1253" s="746"/>
      <c r="AB1253" s="746"/>
      <c r="AC1253" s="746"/>
      <c r="AD1253" s="771"/>
      <c r="AE1253" s="745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</row>
    <row r="1254" spans="3:86" s="1" customFormat="1" x14ac:dyDescent="0.25">
      <c r="C1254" s="302"/>
      <c r="D1254" s="302"/>
      <c r="S1254" s="2"/>
      <c r="T1254" s="2"/>
      <c r="U1254" s="2"/>
      <c r="V1254" s="2"/>
      <c r="W1254" s="745"/>
      <c r="X1254" s="745"/>
      <c r="Y1254" s="745"/>
      <c r="Z1254" s="746"/>
      <c r="AA1254" s="746"/>
      <c r="AB1254" s="746"/>
      <c r="AC1254" s="746"/>
      <c r="AD1254" s="771"/>
      <c r="AE1254" s="745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</row>
    <row r="1255" spans="3:86" s="1" customFormat="1" x14ac:dyDescent="0.25">
      <c r="C1255" s="302"/>
      <c r="D1255" s="302"/>
      <c r="S1255" s="2"/>
      <c r="T1255" s="2"/>
      <c r="U1255" s="2"/>
      <c r="V1255" s="2"/>
      <c r="W1255" s="745"/>
      <c r="X1255" s="745"/>
      <c r="Y1255" s="745"/>
      <c r="Z1255" s="746"/>
      <c r="AA1255" s="746"/>
      <c r="AB1255" s="746"/>
      <c r="AC1255" s="746"/>
      <c r="AD1255" s="771"/>
      <c r="AE1255" s="745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</row>
    <row r="1256" spans="3:86" s="1" customFormat="1" x14ac:dyDescent="0.25">
      <c r="C1256" s="302"/>
      <c r="D1256" s="302"/>
      <c r="S1256" s="2"/>
      <c r="T1256" s="2"/>
      <c r="U1256" s="2"/>
      <c r="V1256" s="2"/>
      <c r="W1256" s="745"/>
      <c r="X1256" s="745"/>
      <c r="Y1256" s="745"/>
      <c r="Z1256" s="746"/>
      <c r="AA1256" s="746"/>
      <c r="AB1256" s="746"/>
      <c r="AC1256" s="746"/>
      <c r="AD1256" s="771"/>
      <c r="AE1256" s="745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</row>
    <row r="1257" spans="3:86" s="1" customFormat="1" x14ac:dyDescent="0.25">
      <c r="C1257" s="302"/>
      <c r="D1257" s="302"/>
      <c r="S1257" s="2"/>
      <c r="T1257" s="2"/>
      <c r="U1257" s="2"/>
      <c r="V1257" s="2"/>
      <c r="W1257" s="745"/>
      <c r="X1257" s="745"/>
      <c r="Y1257" s="745"/>
      <c r="Z1257" s="746"/>
      <c r="AA1257" s="746"/>
      <c r="AB1257" s="746"/>
      <c r="AC1257" s="746"/>
      <c r="AD1257" s="771"/>
      <c r="AE1257" s="745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</row>
    <row r="1258" spans="3:86" s="1" customFormat="1" x14ac:dyDescent="0.25">
      <c r="C1258" s="302"/>
      <c r="D1258" s="302"/>
      <c r="S1258" s="2"/>
      <c r="T1258" s="2"/>
      <c r="U1258" s="2"/>
      <c r="V1258" s="2"/>
      <c r="W1258" s="745"/>
      <c r="X1258" s="745"/>
      <c r="Y1258" s="745"/>
      <c r="Z1258" s="746"/>
      <c r="AA1258" s="746"/>
      <c r="AB1258" s="746"/>
      <c r="AC1258" s="746"/>
      <c r="AD1258" s="771"/>
      <c r="AE1258" s="745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</row>
    <row r="1259" spans="3:86" s="1" customFormat="1" x14ac:dyDescent="0.25">
      <c r="C1259" s="302"/>
      <c r="D1259" s="302"/>
      <c r="S1259" s="2"/>
      <c r="T1259" s="2"/>
      <c r="U1259" s="2"/>
      <c r="V1259" s="2"/>
      <c r="W1259" s="745"/>
      <c r="X1259" s="745"/>
      <c r="Y1259" s="745"/>
      <c r="Z1259" s="746"/>
      <c r="AA1259" s="746"/>
      <c r="AB1259" s="746"/>
      <c r="AC1259" s="746"/>
      <c r="AD1259" s="771"/>
      <c r="AE1259" s="745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</row>
    <row r="1260" spans="3:86" s="1" customFormat="1" x14ac:dyDescent="0.25">
      <c r="C1260" s="302"/>
      <c r="D1260" s="302"/>
      <c r="S1260" s="2"/>
      <c r="T1260" s="2"/>
      <c r="U1260" s="2"/>
      <c r="V1260" s="2"/>
      <c r="W1260" s="745"/>
      <c r="X1260" s="745"/>
      <c r="Y1260" s="745"/>
      <c r="Z1260" s="746"/>
      <c r="AA1260" s="746"/>
      <c r="AB1260" s="746"/>
      <c r="AC1260" s="746"/>
      <c r="AD1260" s="771"/>
      <c r="AE1260" s="745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</row>
    <row r="1261" spans="3:86" s="1" customFormat="1" x14ac:dyDescent="0.25">
      <c r="C1261" s="302"/>
      <c r="D1261" s="302"/>
      <c r="S1261" s="2"/>
      <c r="T1261" s="2"/>
      <c r="U1261" s="2"/>
      <c r="V1261" s="2"/>
      <c r="W1261" s="745"/>
      <c r="X1261" s="745"/>
      <c r="Y1261" s="745"/>
      <c r="Z1261" s="746"/>
      <c r="AA1261" s="746"/>
      <c r="AB1261" s="746"/>
      <c r="AC1261" s="746"/>
      <c r="AD1261" s="771"/>
      <c r="AE1261" s="745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</row>
    <row r="1262" spans="3:86" s="1" customFormat="1" x14ac:dyDescent="0.25">
      <c r="C1262" s="302"/>
      <c r="D1262" s="302"/>
      <c r="S1262" s="2"/>
      <c r="T1262" s="2"/>
      <c r="U1262" s="2"/>
      <c r="V1262" s="2"/>
      <c r="W1262" s="745"/>
      <c r="X1262" s="745"/>
      <c r="Y1262" s="745"/>
      <c r="Z1262" s="746"/>
      <c r="AA1262" s="746"/>
      <c r="AB1262" s="746"/>
      <c r="AC1262" s="746"/>
      <c r="AD1262" s="771"/>
      <c r="AE1262" s="745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</row>
    <row r="1263" spans="3:86" s="1" customFormat="1" x14ac:dyDescent="0.25">
      <c r="C1263" s="302"/>
      <c r="D1263" s="302"/>
      <c r="S1263" s="2"/>
      <c r="T1263" s="2"/>
      <c r="U1263" s="2"/>
      <c r="V1263" s="2"/>
      <c r="W1263" s="745"/>
      <c r="X1263" s="745"/>
      <c r="Y1263" s="745"/>
      <c r="Z1263" s="746"/>
      <c r="AA1263" s="746"/>
      <c r="AB1263" s="746"/>
      <c r="AC1263" s="746"/>
      <c r="AD1263" s="771"/>
      <c r="AE1263" s="745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</row>
    <row r="1264" spans="3:86" s="1" customFormat="1" x14ac:dyDescent="0.25">
      <c r="C1264" s="302"/>
      <c r="D1264" s="302"/>
      <c r="S1264" s="2"/>
      <c r="T1264" s="2"/>
      <c r="U1264" s="2"/>
      <c r="V1264" s="2"/>
      <c r="W1264" s="745"/>
      <c r="X1264" s="745"/>
      <c r="Y1264" s="745"/>
      <c r="Z1264" s="746"/>
      <c r="AA1264" s="746"/>
      <c r="AB1264" s="746"/>
      <c r="AC1264" s="746"/>
      <c r="AD1264" s="771"/>
      <c r="AE1264" s="745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</row>
    <row r="1265" spans="3:86" s="1" customFormat="1" x14ac:dyDescent="0.25">
      <c r="C1265" s="302"/>
      <c r="D1265" s="302"/>
      <c r="S1265" s="2"/>
      <c r="T1265" s="2"/>
      <c r="U1265" s="2"/>
      <c r="V1265" s="2"/>
      <c r="W1265" s="745"/>
      <c r="X1265" s="745"/>
      <c r="Y1265" s="745"/>
      <c r="Z1265" s="746"/>
      <c r="AA1265" s="746"/>
      <c r="AB1265" s="746"/>
      <c r="AC1265" s="746"/>
      <c r="AD1265" s="771"/>
      <c r="AE1265" s="745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</row>
    <row r="1266" spans="3:86" s="1" customFormat="1" x14ac:dyDescent="0.25">
      <c r="C1266" s="302"/>
      <c r="D1266" s="302"/>
      <c r="S1266" s="2"/>
      <c r="T1266" s="2"/>
      <c r="U1266" s="2"/>
      <c r="V1266" s="2"/>
      <c r="W1266" s="745"/>
      <c r="X1266" s="745"/>
      <c r="Y1266" s="745"/>
      <c r="Z1266" s="746"/>
      <c r="AA1266" s="746"/>
      <c r="AB1266" s="746"/>
      <c r="AC1266" s="746"/>
      <c r="AD1266" s="771"/>
      <c r="AE1266" s="745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</row>
    <row r="1267" spans="3:86" s="1" customFormat="1" x14ac:dyDescent="0.25">
      <c r="C1267" s="302"/>
      <c r="D1267" s="302"/>
      <c r="S1267" s="2"/>
      <c r="T1267" s="2"/>
      <c r="U1267" s="2"/>
      <c r="V1267" s="2"/>
      <c r="W1267" s="745"/>
      <c r="X1267" s="745"/>
      <c r="Y1267" s="745"/>
      <c r="Z1267" s="746"/>
      <c r="AA1267" s="746"/>
      <c r="AB1267" s="746"/>
      <c r="AC1267" s="746"/>
      <c r="AD1267" s="771"/>
      <c r="AE1267" s="745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</row>
  </sheetData>
  <sheetProtection sheet="1" objects="1" scenarios="1"/>
  <mergeCells count="22">
    <mergeCell ref="R7:S7"/>
    <mergeCell ref="I37:P37"/>
    <mergeCell ref="G33:H36"/>
    <mergeCell ref="I41:P41"/>
    <mergeCell ref="G22:H22"/>
    <mergeCell ref="F9:N10"/>
    <mergeCell ref="F11:N11"/>
    <mergeCell ref="G27:H30"/>
    <mergeCell ref="I27:P27"/>
    <mergeCell ref="M16:M17"/>
    <mergeCell ref="G20:H20"/>
    <mergeCell ref="G21:H21"/>
    <mergeCell ref="G16:G17"/>
    <mergeCell ref="H16:H17"/>
    <mergeCell ref="K16:K17"/>
    <mergeCell ref="L16:L17"/>
    <mergeCell ref="G31:H32"/>
    <mergeCell ref="W13:X13"/>
    <mergeCell ref="Y13:Z13"/>
    <mergeCell ref="R8:R9"/>
    <mergeCell ref="R10:R11"/>
    <mergeCell ref="I33:P33"/>
  </mergeCells>
  <conditionalFormatting sqref="AF6:AF7">
    <cfRule type="cellIs" dxfId="0" priority="3" stopIfTrue="1" operator="equal">
      <formula>0</formula>
    </cfRule>
  </conditionalFormatting>
  <hyperlinks>
    <hyperlink ref="B1" location="Начало!A1" display="Начало "/>
    <hyperlink ref="B2" location="Experiment!A1" display="MSFZ_Experiment"/>
  </hyperlinks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73"/>
  <sheetViews>
    <sheetView workbookViewId="0">
      <selection activeCell="A3" sqref="A3"/>
    </sheetView>
  </sheetViews>
  <sheetFormatPr defaultRowHeight="12" x14ac:dyDescent="0.2"/>
  <cols>
    <col min="1" max="1" width="9.140625" style="32"/>
    <col min="2" max="2" width="3.7109375" style="323" customWidth="1"/>
    <col min="3" max="3" width="5.7109375" style="323" customWidth="1"/>
    <col min="4" max="4" width="7.42578125" style="323" customWidth="1"/>
    <col min="5" max="5" width="6.7109375" style="323" customWidth="1"/>
    <col min="6" max="15" width="5.28515625" style="323" customWidth="1"/>
    <col min="16" max="18" width="3.85546875" style="323" customWidth="1"/>
    <col min="19" max="24" width="4.7109375" style="323" customWidth="1"/>
    <col min="25" max="25" width="8.42578125" style="323" customWidth="1"/>
    <col min="26" max="27" width="4.7109375" style="323" customWidth="1"/>
    <col min="28" max="28" width="6.85546875" style="323" customWidth="1"/>
    <col min="29" max="29" width="8" style="323" customWidth="1"/>
    <col min="30" max="30" width="7.85546875" style="323" customWidth="1"/>
    <col min="31" max="32" width="4.7109375" style="323" customWidth="1"/>
    <col min="33" max="33" width="9.140625" style="32"/>
    <col min="34" max="34" width="4.28515625" style="341" customWidth="1"/>
    <col min="35" max="35" width="9.140625" style="341"/>
    <col min="36" max="36" width="27" style="341" customWidth="1"/>
    <col min="37" max="39" width="9.140625" style="341"/>
    <col min="40" max="57" width="9.140625" style="32"/>
    <col min="58" max="16384" width="9.140625" style="323"/>
  </cols>
  <sheetData>
    <row r="1" spans="1:57" s="787" customFormat="1" x14ac:dyDescent="0.2">
      <c r="C1" s="787" t="s">
        <v>630</v>
      </c>
      <c r="H1" s="787" t="s">
        <v>631</v>
      </c>
      <c r="L1" s="787" t="s">
        <v>632</v>
      </c>
      <c r="S1" s="1051" t="s">
        <v>633</v>
      </c>
      <c r="T1" s="1051"/>
      <c r="U1" s="1051"/>
      <c r="V1" s="1051"/>
      <c r="W1" s="1051"/>
      <c r="Y1" s="1051" t="s">
        <v>634</v>
      </c>
      <c r="Z1" s="1051"/>
      <c r="AA1" s="1051"/>
      <c r="AC1" s="1051" t="s">
        <v>635</v>
      </c>
      <c r="AD1" s="1051"/>
      <c r="AE1" s="1051"/>
      <c r="AF1" s="788"/>
      <c r="AG1" s="788"/>
      <c r="AH1" s="788"/>
      <c r="AI1" s="788"/>
      <c r="AJ1" s="788"/>
      <c r="AK1" s="788"/>
    </row>
    <row r="2" spans="1:57" s="32" customFormat="1" x14ac:dyDescent="0.2">
      <c r="S2" s="1051"/>
      <c r="T2" s="1051"/>
      <c r="U2" s="1051"/>
      <c r="V2" s="1051"/>
      <c r="W2" s="1051"/>
      <c r="Y2" s="1051"/>
      <c r="Z2" s="1051"/>
      <c r="AA2" s="1051"/>
      <c r="AC2" s="1051"/>
      <c r="AD2" s="1051"/>
      <c r="AE2" s="1051"/>
      <c r="AG2" s="341"/>
      <c r="AH2" s="341"/>
      <c r="AI2" s="341"/>
      <c r="AJ2" s="341"/>
      <c r="AK2" s="341"/>
      <c r="AL2" s="341"/>
    </row>
    <row r="3" spans="1:57" s="32" customFormat="1" ht="15" x14ac:dyDescent="0.25">
      <c r="A3" s="196" t="s">
        <v>128</v>
      </c>
      <c r="C3" s="196" t="s">
        <v>132</v>
      </c>
      <c r="H3" s="196" t="s">
        <v>130</v>
      </c>
      <c r="L3" s="196" t="s">
        <v>324</v>
      </c>
      <c r="S3" s="196" t="s">
        <v>326</v>
      </c>
      <c r="Y3" s="196" t="s">
        <v>327</v>
      </c>
      <c r="AC3" s="196" t="s">
        <v>226</v>
      </c>
      <c r="AF3" s="341"/>
      <c r="AG3" s="341"/>
      <c r="AH3" s="341"/>
      <c r="AI3" s="341"/>
      <c r="AJ3" s="341"/>
      <c r="AK3" s="341"/>
    </row>
    <row r="4" spans="1:57" s="32" customFormat="1" ht="15" x14ac:dyDescent="0.25">
      <c r="C4" s="196" t="s">
        <v>133</v>
      </c>
      <c r="J4" s="196"/>
      <c r="L4" s="196" t="s">
        <v>325</v>
      </c>
      <c r="S4" s="196" t="s">
        <v>391</v>
      </c>
      <c r="Y4" s="196" t="s">
        <v>428</v>
      </c>
      <c r="AC4" s="196" t="s">
        <v>629</v>
      </c>
      <c r="AF4" s="341"/>
      <c r="AG4" s="341"/>
      <c r="AH4" s="341"/>
      <c r="AI4" s="341"/>
      <c r="AJ4" s="341"/>
      <c r="AK4" s="341"/>
    </row>
    <row r="5" spans="1:57" s="32" customFormat="1" ht="15" x14ac:dyDescent="0.25">
      <c r="F5" s="196"/>
      <c r="J5" s="196"/>
      <c r="L5" s="196" t="s">
        <v>427</v>
      </c>
      <c r="S5" s="196" t="s">
        <v>539</v>
      </c>
      <c r="AF5" s="341"/>
      <c r="AG5" s="341"/>
      <c r="AH5" s="341"/>
      <c r="AI5" s="341"/>
      <c r="AJ5" s="341"/>
      <c r="AK5" s="341"/>
    </row>
    <row r="6" spans="1:57" x14ac:dyDescent="0.2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P6" s="32"/>
      <c r="Q6" s="32"/>
      <c r="R6" s="32"/>
      <c r="S6" s="32"/>
      <c r="T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1"/>
      <c r="AG6" s="341" t="s">
        <v>429</v>
      </c>
      <c r="AL6" s="32"/>
      <c r="AM6" s="32"/>
      <c r="BD6" s="323"/>
      <c r="BE6" s="323"/>
    </row>
    <row r="7" spans="1:57" ht="24" x14ac:dyDescent="0.2">
      <c r="C7" s="322" t="s">
        <v>55</v>
      </c>
      <c r="D7" s="322" t="s">
        <v>262</v>
      </c>
      <c r="E7" s="322" t="s">
        <v>246</v>
      </c>
      <c r="F7" s="322" t="s">
        <v>269</v>
      </c>
      <c r="G7" s="322" t="s">
        <v>271</v>
      </c>
      <c r="H7" s="322" t="s">
        <v>273</v>
      </c>
      <c r="I7" s="322" t="s">
        <v>274</v>
      </c>
      <c r="J7" s="322" t="s">
        <v>276</v>
      </c>
      <c r="K7" s="322" t="s">
        <v>278</v>
      </c>
      <c r="L7" s="322" t="s">
        <v>280</v>
      </c>
      <c r="M7" s="322" t="s">
        <v>282</v>
      </c>
      <c r="N7" s="322" t="s">
        <v>284</v>
      </c>
      <c r="O7" s="322" t="s">
        <v>286</v>
      </c>
      <c r="P7" s="322" t="s">
        <v>288</v>
      </c>
      <c r="Q7" s="322" t="s">
        <v>292</v>
      </c>
      <c r="R7" s="322" t="s">
        <v>294</v>
      </c>
      <c r="S7" s="322" t="s">
        <v>296</v>
      </c>
      <c r="T7" s="322" t="s">
        <v>298</v>
      </c>
      <c r="U7" s="322" t="s">
        <v>300</v>
      </c>
      <c r="V7" s="322" t="s">
        <v>302</v>
      </c>
      <c r="W7" s="322" t="s">
        <v>304</v>
      </c>
      <c r="X7" s="322" t="s">
        <v>306</v>
      </c>
      <c r="Y7" s="322" t="s">
        <v>308</v>
      </c>
      <c r="Z7" s="322" t="s">
        <v>310</v>
      </c>
      <c r="AA7" s="322" t="s">
        <v>312</v>
      </c>
      <c r="AB7" s="322" t="s">
        <v>314</v>
      </c>
      <c r="AC7" s="322" t="s">
        <v>316</v>
      </c>
      <c r="AD7" s="322" t="s">
        <v>318</v>
      </c>
      <c r="AE7" s="322" t="s">
        <v>320</v>
      </c>
      <c r="AF7" s="322" t="s">
        <v>322</v>
      </c>
      <c r="AH7" s="332" t="s">
        <v>0</v>
      </c>
      <c r="AI7" s="332" t="s">
        <v>252</v>
      </c>
      <c r="AJ7" s="332" t="s">
        <v>253</v>
      </c>
      <c r="AK7" s="332" t="s">
        <v>254</v>
      </c>
      <c r="AL7" s="332" t="s">
        <v>255</v>
      </c>
      <c r="AM7" s="332" t="s">
        <v>256</v>
      </c>
    </row>
    <row r="8" spans="1:57" ht="11.25" customHeight="1" x14ac:dyDescent="0.2">
      <c r="B8" s="322" t="s">
        <v>257</v>
      </c>
      <c r="C8" s="322" t="s">
        <v>109</v>
      </c>
      <c r="D8" s="322" t="s">
        <v>433</v>
      </c>
      <c r="E8" s="344" t="s">
        <v>268</v>
      </c>
      <c r="F8" s="344" t="s">
        <v>270</v>
      </c>
      <c r="G8" s="344" t="s">
        <v>272</v>
      </c>
      <c r="H8" s="344" t="s">
        <v>273</v>
      </c>
      <c r="I8" s="344" t="s">
        <v>275</v>
      </c>
      <c r="J8" s="344" t="s">
        <v>277</v>
      </c>
      <c r="K8" s="344" t="s">
        <v>279</v>
      </c>
      <c r="L8" s="344" t="s">
        <v>281</v>
      </c>
      <c r="M8" s="344" t="s">
        <v>283</v>
      </c>
      <c r="N8" s="344" t="s">
        <v>285</v>
      </c>
      <c r="O8" s="344" t="s">
        <v>287</v>
      </c>
      <c r="P8" s="344" t="s">
        <v>289</v>
      </c>
      <c r="Q8" s="344" t="s">
        <v>293</v>
      </c>
      <c r="R8" s="344" t="s">
        <v>295</v>
      </c>
      <c r="S8" s="344" t="s">
        <v>542</v>
      </c>
      <c r="T8" s="344" t="s">
        <v>543</v>
      </c>
      <c r="U8" s="344" t="s">
        <v>544</v>
      </c>
      <c r="V8" s="344" t="s">
        <v>545</v>
      </c>
      <c r="W8" s="344" t="s">
        <v>546</v>
      </c>
      <c r="X8" s="344" t="s">
        <v>547</v>
      </c>
      <c r="Y8" s="344" t="s">
        <v>548</v>
      </c>
      <c r="Z8" s="344" t="s">
        <v>549</v>
      </c>
      <c r="AA8" s="344" t="s">
        <v>550</v>
      </c>
      <c r="AB8" s="344" t="s">
        <v>551</v>
      </c>
      <c r="AC8" s="344" t="s">
        <v>552</v>
      </c>
      <c r="AD8" s="344" t="s">
        <v>553</v>
      </c>
      <c r="AE8" s="344" t="s">
        <v>554</v>
      </c>
      <c r="AF8" s="344" t="s">
        <v>555</v>
      </c>
      <c r="AH8" s="332">
        <v>1</v>
      </c>
      <c r="AI8" s="332" t="s">
        <v>257</v>
      </c>
      <c r="AJ8" s="333"/>
      <c r="AK8" s="334" t="s">
        <v>258</v>
      </c>
      <c r="AL8" s="1055"/>
      <c r="AM8" s="1055"/>
    </row>
    <row r="9" spans="1:57" ht="11.25" customHeight="1" x14ac:dyDescent="0.2">
      <c r="B9" s="346">
        <v>1</v>
      </c>
      <c r="C9" s="345">
        <v>1</v>
      </c>
      <c r="D9" s="55">
        <v>1</v>
      </c>
      <c r="E9" s="55">
        <v>173.99</v>
      </c>
      <c r="F9" s="55">
        <v>72.12</v>
      </c>
      <c r="G9" s="55">
        <v>71.02</v>
      </c>
      <c r="H9" s="55">
        <v>23.82</v>
      </c>
      <c r="I9" s="55">
        <v>55.44</v>
      </c>
      <c r="J9" s="55">
        <v>2.837367</v>
      </c>
      <c r="K9" s="55">
        <v>13.98</v>
      </c>
      <c r="L9" s="55">
        <v>19.399999999999999</v>
      </c>
      <c r="M9" s="55">
        <v>21.4</v>
      </c>
      <c r="N9" s="55">
        <v>95.04</v>
      </c>
      <c r="O9" s="55">
        <v>85.22</v>
      </c>
      <c r="P9" s="55">
        <v>1</v>
      </c>
      <c r="Q9" s="55">
        <v>1</v>
      </c>
      <c r="R9" s="55">
        <v>2</v>
      </c>
      <c r="S9" s="55">
        <v>19.350000000000001</v>
      </c>
      <c r="T9" s="55">
        <v>18.36</v>
      </c>
      <c r="U9" s="55">
        <v>27</v>
      </c>
      <c r="V9" s="55">
        <v>26</v>
      </c>
      <c r="W9" s="55">
        <v>33</v>
      </c>
      <c r="X9" s="55">
        <v>36</v>
      </c>
      <c r="Y9" s="55">
        <v>52</v>
      </c>
      <c r="Z9" s="55">
        <v>57</v>
      </c>
      <c r="AA9" s="55">
        <v>189</v>
      </c>
      <c r="AB9" s="55">
        <v>191</v>
      </c>
      <c r="AC9" s="55">
        <v>55.4</v>
      </c>
      <c r="AD9" s="55">
        <v>59.6</v>
      </c>
      <c r="AE9" s="55">
        <v>87.5</v>
      </c>
      <c r="AF9" s="55">
        <v>88.89</v>
      </c>
      <c r="AH9" s="1052">
        <v>2</v>
      </c>
      <c r="AI9" s="1052" t="s">
        <v>55</v>
      </c>
      <c r="AJ9" s="1053" t="s">
        <v>109</v>
      </c>
      <c r="AK9" s="1055" t="s">
        <v>259</v>
      </c>
      <c r="AL9" s="335">
        <v>1</v>
      </c>
      <c r="AM9" s="336" t="s">
        <v>260</v>
      </c>
    </row>
    <row r="10" spans="1:57" ht="11.25" customHeight="1" x14ac:dyDescent="0.2">
      <c r="B10" s="346">
        <v>2</v>
      </c>
      <c r="C10" s="345">
        <v>1</v>
      </c>
      <c r="D10" s="55">
        <v>1</v>
      </c>
      <c r="E10" s="55">
        <v>170.18</v>
      </c>
      <c r="F10" s="55">
        <v>71.67</v>
      </c>
      <c r="G10" s="55">
        <v>70.319999999999993</v>
      </c>
      <c r="H10" s="55">
        <v>24.75</v>
      </c>
      <c r="I10" s="55">
        <v>49.63</v>
      </c>
      <c r="J10" s="55">
        <v>2.686928</v>
      </c>
      <c r="K10" s="55">
        <v>18.86</v>
      </c>
      <c r="L10" s="55">
        <v>28.05</v>
      </c>
      <c r="M10" s="55">
        <v>27.47</v>
      </c>
      <c r="N10" s="55">
        <v>94.78</v>
      </c>
      <c r="O10" s="55">
        <v>86.02</v>
      </c>
      <c r="P10" s="55">
        <v>1</v>
      </c>
      <c r="Q10" s="55">
        <v>2</v>
      </c>
      <c r="R10" s="55">
        <v>2</v>
      </c>
      <c r="S10" s="55">
        <v>26.5</v>
      </c>
      <c r="T10" s="55">
        <v>25.3</v>
      </c>
      <c r="U10" s="55">
        <v>29</v>
      </c>
      <c r="V10" s="55">
        <v>24</v>
      </c>
      <c r="W10" s="55">
        <v>30</v>
      </c>
      <c r="X10" s="55">
        <v>41</v>
      </c>
      <c r="Y10" s="55">
        <v>49</v>
      </c>
      <c r="Z10" s="55">
        <v>55</v>
      </c>
      <c r="AA10" s="55">
        <v>199</v>
      </c>
      <c r="AB10" s="55">
        <v>203</v>
      </c>
      <c r="AC10" s="55">
        <v>47.7</v>
      </c>
      <c r="AD10" s="55">
        <v>53.6</v>
      </c>
      <c r="AE10" s="55">
        <v>74.81</v>
      </c>
      <c r="AF10" s="55">
        <v>76.98</v>
      </c>
      <c r="AH10" s="1052"/>
      <c r="AI10" s="1052"/>
      <c r="AJ10" s="1053"/>
      <c r="AK10" s="1055"/>
      <c r="AL10" s="337">
        <v>2</v>
      </c>
      <c r="AM10" s="338" t="s">
        <v>261</v>
      </c>
    </row>
    <row r="11" spans="1:57" ht="11.25" customHeight="1" x14ac:dyDescent="0.2">
      <c r="B11" s="346">
        <v>3</v>
      </c>
      <c r="C11" s="345">
        <v>1</v>
      </c>
      <c r="D11" s="55">
        <v>1</v>
      </c>
      <c r="E11" s="55">
        <v>180.34</v>
      </c>
      <c r="F11" s="55">
        <v>77.56</v>
      </c>
      <c r="G11" s="55">
        <v>77.959999999999994</v>
      </c>
      <c r="H11" s="55">
        <v>23.85</v>
      </c>
      <c r="I11" s="55">
        <v>55.04</v>
      </c>
      <c r="J11" s="55">
        <v>3.0501960000000001</v>
      </c>
      <c r="K11" s="55">
        <v>19.63</v>
      </c>
      <c r="L11" s="55">
        <v>28.41</v>
      </c>
      <c r="M11" s="55">
        <v>27.49</v>
      </c>
      <c r="N11" s="55">
        <v>100.14</v>
      </c>
      <c r="O11" s="55">
        <v>88.01</v>
      </c>
      <c r="P11" s="55">
        <v>1</v>
      </c>
      <c r="Q11" s="55">
        <v>1</v>
      </c>
      <c r="R11" s="55">
        <v>2</v>
      </c>
      <c r="S11" s="55">
        <v>25.26</v>
      </c>
      <c r="T11" s="55">
        <v>24.3</v>
      </c>
      <c r="U11" s="55">
        <v>26</v>
      </c>
      <c r="V11" s="55">
        <v>23</v>
      </c>
      <c r="W11" s="55">
        <v>25</v>
      </c>
      <c r="X11" s="55">
        <v>29</v>
      </c>
      <c r="Y11" s="55">
        <v>52</v>
      </c>
      <c r="Z11" s="55">
        <v>57</v>
      </c>
      <c r="AA11" s="55">
        <v>202</v>
      </c>
      <c r="AB11" s="55">
        <v>204</v>
      </c>
      <c r="AC11" s="55">
        <v>51.7</v>
      </c>
      <c r="AD11" s="55">
        <v>54.6</v>
      </c>
      <c r="AE11" s="55">
        <v>80.38</v>
      </c>
      <c r="AF11" s="55">
        <v>82.36</v>
      </c>
      <c r="AH11" s="1052">
        <v>3</v>
      </c>
      <c r="AI11" s="1052" t="s">
        <v>262</v>
      </c>
      <c r="AJ11" s="1053" t="s">
        <v>263</v>
      </c>
      <c r="AK11" s="1054" t="s">
        <v>264</v>
      </c>
      <c r="AL11" s="335">
        <v>1</v>
      </c>
      <c r="AM11" s="336" t="s">
        <v>265</v>
      </c>
    </row>
    <row r="12" spans="1:57" ht="11.25" customHeight="1" x14ac:dyDescent="0.2">
      <c r="B12" s="346">
        <v>4</v>
      </c>
      <c r="C12" s="345">
        <v>1</v>
      </c>
      <c r="D12" s="55">
        <v>1</v>
      </c>
      <c r="E12" s="55">
        <v>166.37</v>
      </c>
      <c r="F12" s="55">
        <v>64.86</v>
      </c>
      <c r="G12" s="55">
        <v>64.66</v>
      </c>
      <c r="H12" s="55">
        <v>23.43</v>
      </c>
      <c r="I12" s="55">
        <v>45.56</v>
      </c>
      <c r="J12" s="55">
        <v>2.6297380000000001</v>
      </c>
      <c r="K12" s="55">
        <v>16.36</v>
      </c>
      <c r="L12" s="55">
        <v>29.86</v>
      </c>
      <c r="M12" s="55">
        <v>27.54</v>
      </c>
      <c r="N12" s="55">
        <v>91.7</v>
      </c>
      <c r="O12" s="55">
        <v>88.59</v>
      </c>
      <c r="P12" s="55">
        <v>1</v>
      </c>
      <c r="Q12" s="55">
        <v>1</v>
      </c>
      <c r="R12" s="55">
        <v>2</v>
      </c>
      <c r="S12" s="55">
        <v>25.34</v>
      </c>
      <c r="T12" s="55">
        <v>23.6</v>
      </c>
      <c r="U12" s="55">
        <v>23</v>
      </c>
      <c r="V12" s="55">
        <v>22</v>
      </c>
      <c r="W12" s="55">
        <v>29</v>
      </c>
      <c r="X12" s="55">
        <v>35</v>
      </c>
      <c r="Y12" s="55">
        <v>49</v>
      </c>
      <c r="Z12" s="55">
        <v>52</v>
      </c>
      <c r="AA12" s="55">
        <v>189</v>
      </c>
      <c r="AB12" s="55">
        <v>191</v>
      </c>
      <c r="AC12" s="55">
        <v>46.7</v>
      </c>
      <c r="AD12" s="55">
        <v>51.3</v>
      </c>
      <c r="AE12" s="55">
        <v>73.2</v>
      </c>
      <c r="AF12" s="55">
        <v>75.86</v>
      </c>
      <c r="AH12" s="1052"/>
      <c r="AI12" s="1052"/>
      <c r="AJ12" s="1053"/>
      <c r="AK12" s="1054"/>
      <c r="AL12" s="337">
        <v>2</v>
      </c>
      <c r="AM12" s="338" t="s">
        <v>266</v>
      </c>
    </row>
    <row r="13" spans="1:57" ht="11.25" customHeight="1" x14ac:dyDescent="0.2">
      <c r="B13" s="346">
        <v>5</v>
      </c>
      <c r="C13" s="345">
        <v>1</v>
      </c>
      <c r="D13" s="55">
        <v>1</v>
      </c>
      <c r="E13" s="55">
        <v>179.07</v>
      </c>
      <c r="F13" s="55">
        <v>74.39</v>
      </c>
      <c r="G13" s="55">
        <v>74.69</v>
      </c>
      <c r="H13" s="55">
        <v>23.2</v>
      </c>
      <c r="I13" s="55">
        <v>53.54</v>
      </c>
      <c r="J13" s="55">
        <v>2.6783109999999999</v>
      </c>
      <c r="K13" s="55">
        <v>17.399999999999999</v>
      </c>
      <c r="L13" s="55">
        <v>25.53</v>
      </c>
      <c r="M13" s="55">
        <v>26.26</v>
      </c>
      <c r="N13" s="55">
        <v>99.3</v>
      </c>
      <c r="O13" s="55">
        <v>88.87</v>
      </c>
      <c r="P13" s="55">
        <v>1</v>
      </c>
      <c r="Q13" s="55">
        <v>1</v>
      </c>
      <c r="R13" s="55">
        <v>2</v>
      </c>
      <c r="S13" s="55">
        <v>23.64</v>
      </c>
      <c r="T13" s="55">
        <v>23.5</v>
      </c>
      <c r="U13" s="55">
        <v>18</v>
      </c>
      <c r="V13" s="55">
        <v>18</v>
      </c>
      <c r="W13" s="55">
        <v>22</v>
      </c>
      <c r="X13" s="55">
        <v>28</v>
      </c>
      <c r="Y13" s="55">
        <v>48</v>
      </c>
      <c r="Z13" s="55">
        <v>52</v>
      </c>
      <c r="AA13" s="55">
        <v>189</v>
      </c>
      <c r="AB13" s="55">
        <v>193</v>
      </c>
      <c r="AC13" s="55">
        <v>52.7</v>
      </c>
      <c r="AD13" s="55">
        <v>55.7</v>
      </c>
      <c r="AE13" s="55">
        <v>86.73</v>
      </c>
      <c r="AF13" s="55">
        <v>87.16</v>
      </c>
      <c r="AH13" s="1052"/>
      <c r="AI13" s="1052"/>
      <c r="AJ13" s="1053"/>
      <c r="AK13" s="1054"/>
      <c r="AL13" s="339">
        <v>3</v>
      </c>
      <c r="AM13" s="340" t="s">
        <v>267</v>
      </c>
    </row>
    <row r="14" spans="1:57" ht="11.25" customHeight="1" x14ac:dyDescent="0.2">
      <c r="B14" s="346">
        <v>6</v>
      </c>
      <c r="C14" s="345">
        <v>1</v>
      </c>
      <c r="D14" s="55">
        <v>1</v>
      </c>
      <c r="E14" s="55">
        <v>177.8</v>
      </c>
      <c r="F14" s="55">
        <v>77.11</v>
      </c>
      <c r="G14" s="55">
        <v>76.709999999999994</v>
      </c>
      <c r="H14" s="55">
        <v>24.39</v>
      </c>
      <c r="I14" s="55">
        <v>55.16</v>
      </c>
      <c r="J14" s="55">
        <v>3.3760469999999998</v>
      </c>
      <c r="K14" s="55">
        <v>18.54</v>
      </c>
      <c r="L14" s="55">
        <v>28.57</v>
      </c>
      <c r="M14" s="55">
        <v>24.98</v>
      </c>
      <c r="N14" s="55">
        <v>104.5</v>
      </c>
      <c r="O14" s="55">
        <v>89.75</v>
      </c>
      <c r="P14" s="55">
        <v>1</v>
      </c>
      <c r="Q14" s="55">
        <v>1</v>
      </c>
      <c r="R14" s="55">
        <v>2</v>
      </c>
      <c r="S14" s="55">
        <v>24.06</v>
      </c>
      <c r="T14" s="55">
        <v>22.5</v>
      </c>
      <c r="U14" s="55">
        <v>19</v>
      </c>
      <c r="V14" s="55">
        <v>20</v>
      </c>
      <c r="W14" s="55">
        <v>32</v>
      </c>
      <c r="X14" s="55">
        <v>35</v>
      </c>
      <c r="Y14" s="55">
        <v>53</v>
      </c>
      <c r="Z14" s="55">
        <v>58</v>
      </c>
      <c r="AA14" s="55">
        <v>199</v>
      </c>
      <c r="AB14" s="55">
        <v>201</v>
      </c>
      <c r="AC14" s="55">
        <v>42.6</v>
      </c>
      <c r="AD14" s="55">
        <v>48.9</v>
      </c>
      <c r="AE14" s="55">
        <v>66.16</v>
      </c>
      <c r="AF14" s="55">
        <v>70.45</v>
      </c>
      <c r="AH14" s="332">
        <v>4</v>
      </c>
      <c r="AI14" s="332" t="s">
        <v>246</v>
      </c>
      <c r="AJ14" s="333" t="s">
        <v>268</v>
      </c>
      <c r="AK14" s="334" t="s">
        <v>258</v>
      </c>
    </row>
    <row r="15" spans="1:57" ht="11.25" customHeight="1" x14ac:dyDescent="0.2">
      <c r="B15" s="346">
        <v>7</v>
      </c>
      <c r="C15" s="345">
        <v>1</v>
      </c>
      <c r="D15" s="55">
        <v>1</v>
      </c>
      <c r="E15" s="55">
        <v>180.34</v>
      </c>
      <c r="F15" s="55">
        <v>76.66</v>
      </c>
      <c r="G15" s="55">
        <v>77.260000000000005</v>
      </c>
      <c r="H15" s="55">
        <v>23.57</v>
      </c>
      <c r="I15" s="55">
        <v>53.56</v>
      </c>
      <c r="J15" s="55">
        <v>3.1223290000000001</v>
      </c>
      <c r="K15" s="55">
        <v>19.829999999999998</v>
      </c>
      <c r="L15" s="55">
        <v>35.619999999999997</v>
      </c>
      <c r="M15" s="55">
        <v>25.38</v>
      </c>
      <c r="N15" s="55">
        <v>98.26</v>
      </c>
      <c r="O15" s="55">
        <v>90.25</v>
      </c>
      <c r="P15" s="55">
        <v>1</v>
      </c>
      <c r="Q15" s="55">
        <v>1</v>
      </c>
      <c r="R15" s="55">
        <v>2</v>
      </c>
      <c r="S15" s="55">
        <v>25.92</v>
      </c>
      <c r="T15" s="55">
        <v>23.6</v>
      </c>
      <c r="U15" s="55">
        <v>21</v>
      </c>
      <c r="V15" s="55">
        <v>20</v>
      </c>
      <c r="W15" s="55">
        <v>18</v>
      </c>
      <c r="X15" s="55">
        <v>25</v>
      </c>
      <c r="Y15" s="55">
        <v>49</v>
      </c>
      <c r="Z15" s="55">
        <v>50</v>
      </c>
      <c r="AA15" s="55">
        <v>207</v>
      </c>
      <c r="AB15" s="55">
        <v>208</v>
      </c>
      <c r="AC15" s="55">
        <v>54.7</v>
      </c>
      <c r="AD15" s="55">
        <v>58.6</v>
      </c>
      <c r="AE15" s="55">
        <v>96.4</v>
      </c>
      <c r="AF15" s="55">
        <v>95.86</v>
      </c>
      <c r="AH15" s="332">
        <v>5</v>
      </c>
      <c r="AI15" s="332" t="s">
        <v>269</v>
      </c>
      <c r="AJ15" s="333" t="s">
        <v>270</v>
      </c>
      <c r="AK15" s="334" t="s">
        <v>258</v>
      </c>
    </row>
    <row r="16" spans="1:57" ht="11.25" customHeight="1" x14ac:dyDescent="0.2">
      <c r="B16" s="346">
        <v>8</v>
      </c>
      <c r="C16" s="345">
        <v>1</v>
      </c>
      <c r="D16" s="55">
        <v>1</v>
      </c>
      <c r="E16" s="55">
        <v>177.8</v>
      </c>
      <c r="F16" s="55">
        <v>78.930000000000007</v>
      </c>
      <c r="G16" s="55">
        <v>78.23</v>
      </c>
      <c r="H16" s="55">
        <v>24.97</v>
      </c>
      <c r="I16" s="55">
        <v>53.84</v>
      </c>
      <c r="J16" s="55">
        <v>3.2982610000000001</v>
      </c>
      <c r="K16" s="55">
        <v>21.63</v>
      </c>
      <c r="L16" s="55">
        <v>33.69</v>
      </c>
      <c r="M16" s="55">
        <v>28.04</v>
      </c>
      <c r="N16" s="55">
        <v>100.2</v>
      </c>
      <c r="O16" s="55">
        <v>92.12</v>
      </c>
      <c r="P16" s="55">
        <v>1</v>
      </c>
      <c r="Q16" s="55">
        <v>1</v>
      </c>
      <c r="R16" s="55">
        <v>2</v>
      </c>
      <c r="S16" s="55">
        <v>27.46</v>
      </c>
      <c r="T16" s="55">
        <v>25.6</v>
      </c>
      <c r="U16" s="55">
        <v>26</v>
      </c>
      <c r="V16" s="55">
        <v>24</v>
      </c>
      <c r="W16" s="55">
        <v>29</v>
      </c>
      <c r="X16" s="55">
        <v>31</v>
      </c>
      <c r="Y16" s="55">
        <v>46</v>
      </c>
      <c r="Z16" s="55">
        <v>51</v>
      </c>
      <c r="AA16" s="55">
        <v>187</v>
      </c>
      <c r="AB16" s="55">
        <v>198</v>
      </c>
      <c r="AC16" s="55">
        <v>48.4</v>
      </c>
      <c r="AD16" s="55">
        <v>52.4</v>
      </c>
      <c r="AE16" s="55">
        <v>83.17</v>
      </c>
      <c r="AF16" s="55">
        <v>82.17</v>
      </c>
      <c r="AH16" s="332">
        <v>6</v>
      </c>
      <c r="AI16" s="332" t="s">
        <v>271</v>
      </c>
      <c r="AJ16" s="333" t="s">
        <v>272</v>
      </c>
      <c r="AK16" s="334" t="s">
        <v>258</v>
      </c>
    </row>
    <row r="17" spans="2:39" ht="11.25" customHeight="1" x14ac:dyDescent="0.2">
      <c r="B17" s="346">
        <v>9</v>
      </c>
      <c r="C17" s="345">
        <v>1</v>
      </c>
      <c r="D17" s="55">
        <v>1</v>
      </c>
      <c r="E17" s="55">
        <v>185.42</v>
      </c>
      <c r="F17" s="55">
        <v>82.55</v>
      </c>
      <c r="G17" s="55">
        <v>83.25</v>
      </c>
      <c r="H17" s="55">
        <v>24.01</v>
      </c>
      <c r="I17" s="55">
        <v>62.75</v>
      </c>
      <c r="J17" s="55">
        <v>3.463149</v>
      </c>
      <c r="K17" s="55">
        <v>16.760000000000002</v>
      </c>
      <c r="L17" s="55">
        <v>23.07</v>
      </c>
      <c r="M17" s="55">
        <v>23.93</v>
      </c>
      <c r="N17" s="55">
        <v>102.9</v>
      </c>
      <c r="O17" s="55">
        <v>92.71</v>
      </c>
      <c r="P17" s="55">
        <v>1</v>
      </c>
      <c r="Q17" s="55">
        <v>1</v>
      </c>
      <c r="R17" s="55">
        <v>2</v>
      </c>
      <c r="S17" s="55">
        <v>20.2</v>
      </c>
      <c r="T17" s="55">
        <v>18.600000000000001</v>
      </c>
      <c r="U17" s="55">
        <v>24</v>
      </c>
      <c r="V17" s="55">
        <v>23</v>
      </c>
      <c r="W17" s="55">
        <v>30</v>
      </c>
      <c r="X17" s="55">
        <v>35</v>
      </c>
      <c r="Y17" s="55">
        <v>52</v>
      </c>
      <c r="Z17" s="55">
        <v>55</v>
      </c>
      <c r="AA17" s="55">
        <v>202</v>
      </c>
      <c r="AB17" s="55">
        <v>203</v>
      </c>
      <c r="AC17" s="55">
        <v>52.3</v>
      </c>
      <c r="AD17" s="55">
        <v>55.3</v>
      </c>
      <c r="AE17" s="55">
        <v>82.14</v>
      </c>
      <c r="AF17" s="55">
        <v>83.65</v>
      </c>
      <c r="AH17" s="332">
        <v>7</v>
      </c>
      <c r="AI17" s="332" t="s">
        <v>273</v>
      </c>
      <c r="AJ17" s="333" t="s">
        <v>273</v>
      </c>
      <c r="AK17" s="334" t="s">
        <v>258</v>
      </c>
    </row>
    <row r="18" spans="2:39" ht="11.25" customHeight="1" x14ac:dyDescent="0.2">
      <c r="B18" s="346">
        <v>10</v>
      </c>
      <c r="C18" s="345">
        <v>1</v>
      </c>
      <c r="D18" s="55">
        <v>1</v>
      </c>
      <c r="E18" s="55">
        <v>180.34</v>
      </c>
      <c r="F18" s="55">
        <v>78.47</v>
      </c>
      <c r="G18" s="55">
        <v>77.97</v>
      </c>
      <c r="H18" s="55">
        <v>24.13</v>
      </c>
      <c r="I18" s="55">
        <v>55.34</v>
      </c>
      <c r="J18" s="55">
        <v>2.9770829999999999</v>
      </c>
      <c r="K18" s="55">
        <v>20.18</v>
      </c>
      <c r="L18" s="55">
        <v>32.5</v>
      </c>
      <c r="M18" s="55">
        <v>26.17</v>
      </c>
      <c r="N18" s="55">
        <v>99.78</v>
      </c>
      <c r="O18" s="55">
        <v>93.033000000000001</v>
      </c>
      <c r="P18" s="55">
        <v>1</v>
      </c>
      <c r="Q18" s="55">
        <v>1</v>
      </c>
      <c r="R18" s="55">
        <v>1</v>
      </c>
      <c r="S18" s="55">
        <v>25.71</v>
      </c>
      <c r="T18" s="55">
        <v>23.4</v>
      </c>
      <c r="U18" s="55">
        <v>29</v>
      </c>
      <c r="V18" s="55">
        <v>28</v>
      </c>
      <c r="W18" s="55">
        <v>35</v>
      </c>
      <c r="X18" s="55">
        <v>38</v>
      </c>
      <c r="Y18" s="55">
        <v>51</v>
      </c>
      <c r="Z18" s="55">
        <v>52</v>
      </c>
      <c r="AA18" s="55">
        <v>211</v>
      </c>
      <c r="AB18" s="55">
        <v>212</v>
      </c>
      <c r="AC18" s="55">
        <v>48.5</v>
      </c>
      <c r="AD18" s="55">
        <v>50.6</v>
      </c>
      <c r="AE18" s="55">
        <v>73.42</v>
      </c>
      <c r="AF18" s="55">
        <v>75.69</v>
      </c>
      <c r="AH18" s="332">
        <v>8</v>
      </c>
      <c r="AI18" s="332" t="s">
        <v>274</v>
      </c>
      <c r="AJ18" s="333" t="s">
        <v>275</v>
      </c>
      <c r="AK18" s="334" t="s">
        <v>258</v>
      </c>
    </row>
    <row r="19" spans="2:39" ht="11.25" customHeight="1" x14ac:dyDescent="0.2">
      <c r="B19" s="346">
        <v>11</v>
      </c>
      <c r="C19" s="345">
        <v>1</v>
      </c>
      <c r="D19" s="55">
        <v>1</v>
      </c>
      <c r="E19" s="55">
        <v>182.88</v>
      </c>
      <c r="F19" s="55">
        <v>82.1</v>
      </c>
      <c r="G19" s="55">
        <v>82.3</v>
      </c>
      <c r="H19" s="55">
        <v>24.55</v>
      </c>
      <c r="I19" s="55">
        <v>56.5</v>
      </c>
      <c r="J19" s="55">
        <v>3.4805199999999998</v>
      </c>
      <c r="K19" s="55">
        <v>21.9</v>
      </c>
      <c r="L19" s="55">
        <v>29.67</v>
      </c>
      <c r="M19" s="55">
        <v>28.17</v>
      </c>
      <c r="N19" s="55">
        <v>100.73</v>
      </c>
      <c r="O19" s="55">
        <v>94.4</v>
      </c>
      <c r="P19" s="55">
        <v>1</v>
      </c>
      <c r="Q19" s="55">
        <v>1</v>
      </c>
      <c r="R19" s="55">
        <v>2</v>
      </c>
      <c r="S19" s="55">
        <v>26.75</v>
      </c>
      <c r="T19" s="55">
        <v>25.1</v>
      </c>
      <c r="U19" s="55">
        <v>26</v>
      </c>
      <c r="V19" s="55">
        <v>25</v>
      </c>
      <c r="W19" s="55">
        <v>29</v>
      </c>
      <c r="X19" s="55">
        <v>35</v>
      </c>
      <c r="Y19" s="55">
        <v>57</v>
      </c>
      <c r="Z19" s="55">
        <v>59</v>
      </c>
      <c r="AA19" s="55">
        <v>198</v>
      </c>
      <c r="AB19" s="55">
        <v>204</v>
      </c>
      <c r="AC19" s="55">
        <v>51.3</v>
      </c>
      <c r="AD19" s="55">
        <v>53.6</v>
      </c>
      <c r="AE19" s="55">
        <v>86.54</v>
      </c>
      <c r="AF19" s="55">
        <v>87.965999999999994</v>
      </c>
      <c r="AH19" s="332">
        <v>9</v>
      </c>
      <c r="AI19" s="332" t="s">
        <v>276</v>
      </c>
      <c r="AJ19" s="333" t="s">
        <v>277</v>
      </c>
      <c r="AK19" s="334" t="s">
        <v>258</v>
      </c>
    </row>
    <row r="20" spans="2:39" ht="11.25" customHeight="1" x14ac:dyDescent="0.2">
      <c r="B20" s="346">
        <v>12</v>
      </c>
      <c r="C20" s="345">
        <v>1</v>
      </c>
      <c r="D20" s="55">
        <v>1</v>
      </c>
      <c r="E20" s="55">
        <v>177.8</v>
      </c>
      <c r="F20" s="55">
        <v>79.38</v>
      </c>
      <c r="G20" s="55">
        <v>78.88</v>
      </c>
      <c r="H20" s="55">
        <v>25.11</v>
      </c>
      <c r="I20" s="55">
        <v>54.9</v>
      </c>
      <c r="J20" s="55">
        <v>2.779099</v>
      </c>
      <c r="K20" s="55">
        <v>21.22</v>
      </c>
      <c r="L20" s="55">
        <v>31.92</v>
      </c>
      <c r="M20" s="55">
        <v>27.92</v>
      </c>
      <c r="N20" s="55">
        <v>100.18</v>
      </c>
      <c r="O20" s="55">
        <v>94.44</v>
      </c>
      <c r="P20" s="55">
        <v>1</v>
      </c>
      <c r="Q20" s="55">
        <v>2</v>
      </c>
      <c r="R20" s="55">
        <v>2</v>
      </c>
      <c r="S20" s="55">
        <v>26.89</v>
      </c>
      <c r="T20" s="55">
        <v>24.78</v>
      </c>
      <c r="U20" s="55">
        <v>24</v>
      </c>
      <c r="V20" s="55">
        <v>22</v>
      </c>
      <c r="W20" s="55">
        <v>18</v>
      </c>
      <c r="X20" s="55">
        <v>25</v>
      </c>
      <c r="Y20" s="55">
        <v>49</v>
      </c>
      <c r="Z20" s="55">
        <v>54</v>
      </c>
      <c r="AA20" s="55">
        <v>189</v>
      </c>
      <c r="AB20" s="55">
        <v>195</v>
      </c>
      <c r="AC20" s="55">
        <v>41.6</v>
      </c>
      <c r="AD20" s="55">
        <v>44.3</v>
      </c>
      <c r="AE20" s="55">
        <v>69.2</v>
      </c>
      <c r="AF20" s="55">
        <v>70.25</v>
      </c>
      <c r="AH20" s="332">
        <v>10</v>
      </c>
      <c r="AI20" s="332" t="s">
        <v>278</v>
      </c>
      <c r="AJ20" s="333" t="s">
        <v>279</v>
      </c>
      <c r="AK20" s="334" t="s">
        <v>258</v>
      </c>
    </row>
    <row r="21" spans="2:39" ht="11.25" customHeight="1" x14ac:dyDescent="0.2">
      <c r="B21" s="346">
        <v>13</v>
      </c>
      <c r="C21" s="345">
        <v>1</v>
      </c>
      <c r="D21" s="55">
        <v>1</v>
      </c>
      <c r="E21" s="55">
        <v>187.96</v>
      </c>
      <c r="F21" s="55">
        <v>86.64</v>
      </c>
      <c r="G21" s="55">
        <v>87.04</v>
      </c>
      <c r="H21" s="55">
        <v>24.52</v>
      </c>
      <c r="I21" s="55">
        <v>60.54</v>
      </c>
      <c r="J21" s="55">
        <v>3.357189</v>
      </c>
      <c r="K21" s="55">
        <v>21.49</v>
      </c>
      <c r="L21" s="55">
        <v>31.69</v>
      </c>
      <c r="M21" s="55">
        <v>25.55</v>
      </c>
      <c r="N21" s="55">
        <v>105.32</v>
      </c>
      <c r="O21" s="55">
        <v>97.67</v>
      </c>
      <c r="P21" s="55">
        <v>1</v>
      </c>
      <c r="Q21" s="55">
        <v>1</v>
      </c>
      <c r="R21" s="55">
        <v>1</v>
      </c>
      <c r="S21" s="55">
        <v>25.17</v>
      </c>
      <c r="T21" s="55">
        <v>23.14</v>
      </c>
      <c r="U21" s="55">
        <v>20</v>
      </c>
      <c r="V21" s="55">
        <v>22</v>
      </c>
      <c r="W21" s="55">
        <v>19</v>
      </c>
      <c r="X21" s="55">
        <v>25</v>
      </c>
      <c r="Y21" s="55">
        <v>52</v>
      </c>
      <c r="Z21" s="55">
        <v>59</v>
      </c>
      <c r="AA21" s="55">
        <v>208</v>
      </c>
      <c r="AB21" s="55">
        <v>209</v>
      </c>
      <c r="AC21" s="55">
        <v>45.7</v>
      </c>
      <c r="AD21" s="55">
        <v>48.6</v>
      </c>
      <c r="AE21" s="55">
        <v>82.14</v>
      </c>
      <c r="AF21" s="55">
        <v>80.260000000000005</v>
      </c>
      <c r="AH21" s="332">
        <v>11</v>
      </c>
      <c r="AI21" s="332" t="s">
        <v>280</v>
      </c>
      <c r="AJ21" s="333" t="s">
        <v>281</v>
      </c>
      <c r="AK21" s="334" t="s">
        <v>258</v>
      </c>
    </row>
    <row r="22" spans="2:39" ht="11.25" customHeight="1" x14ac:dyDescent="0.2">
      <c r="B22" s="346">
        <v>14</v>
      </c>
      <c r="C22" s="345">
        <v>1</v>
      </c>
      <c r="D22" s="55">
        <v>1</v>
      </c>
      <c r="E22" s="55">
        <v>193.04</v>
      </c>
      <c r="F22" s="55">
        <v>91.17</v>
      </c>
      <c r="G22" s="55">
        <v>89.07</v>
      </c>
      <c r="H22" s="55">
        <v>24.47</v>
      </c>
      <c r="I22" s="55">
        <v>66.290000000000006</v>
      </c>
      <c r="J22" s="55">
        <v>3.6551589999999998</v>
      </c>
      <c r="K22" s="55">
        <v>20.71</v>
      </c>
      <c r="L22" s="55">
        <v>29.04</v>
      </c>
      <c r="M22" s="55">
        <v>23.43</v>
      </c>
      <c r="N22" s="55">
        <v>106.93</v>
      </c>
      <c r="O22" s="55">
        <v>97.99</v>
      </c>
      <c r="P22" s="55">
        <v>2</v>
      </c>
      <c r="Q22" s="55">
        <v>1</v>
      </c>
      <c r="R22" s="55">
        <v>2</v>
      </c>
      <c r="S22" s="55">
        <v>22.85</v>
      </c>
      <c r="T22" s="55">
        <v>21.85</v>
      </c>
      <c r="U22" s="55">
        <v>24</v>
      </c>
      <c r="V22" s="55">
        <v>22</v>
      </c>
      <c r="W22" s="55">
        <v>30</v>
      </c>
      <c r="X22" s="55">
        <v>34</v>
      </c>
      <c r="Y22" s="55">
        <v>49</v>
      </c>
      <c r="Z22" s="55">
        <v>54</v>
      </c>
      <c r="AA22" s="55">
        <v>210</v>
      </c>
      <c r="AB22" s="55">
        <v>214</v>
      </c>
      <c r="AC22" s="55">
        <v>44.1</v>
      </c>
      <c r="AD22" s="55">
        <v>48.9</v>
      </c>
      <c r="AE22" s="55">
        <v>70.64</v>
      </c>
      <c r="AF22" s="55">
        <v>72.5</v>
      </c>
      <c r="AH22" s="332">
        <v>12</v>
      </c>
      <c r="AI22" s="332" t="s">
        <v>282</v>
      </c>
      <c r="AJ22" s="333" t="s">
        <v>283</v>
      </c>
      <c r="AK22" s="334" t="s">
        <v>258</v>
      </c>
    </row>
    <row r="23" spans="2:39" ht="11.25" customHeight="1" x14ac:dyDescent="0.2">
      <c r="B23" s="346">
        <v>15</v>
      </c>
      <c r="C23" s="345">
        <v>1</v>
      </c>
      <c r="D23" s="55">
        <v>1</v>
      </c>
      <c r="E23" s="55">
        <v>170.45</v>
      </c>
      <c r="F23" s="55">
        <v>73.48</v>
      </c>
      <c r="G23" s="55">
        <v>73.78</v>
      </c>
      <c r="H23" s="55">
        <v>25.37</v>
      </c>
      <c r="I23" s="55">
        <v>48.61</v>
      </c>
      <c r="J23" s="55">
        <v>2.5882139999999998</v>
      </c>
      <c r="K23" s="55">
        <v>22.39</v>
      </c>
      <c r="L23" s="55">
        <v>40.93</v>
      </c>
      <c r="M23" s="55">
        <v>31.29</v>
      </c>
      <c r="N23" s="55">
        <v>97.89</v>
      </c>
      <c r="O23" s="55">
        <v>98.2</v>
      </c>
      <c r="P23" s="55">
        <v>1</v>
      </c>
      <c r="Q23" s="55">
        <v>1</v>
      </c>
      <c r="R23" s="55">
        <v>2</v>
      </c>
      <c r="S23" s="55">
        <v>30.42</v>
      </c>
      <c r="T23" s="55">
        <v>26.4</v>
      </c>
      <c r="U23" s="55">
        <v>28</v>
      </c>
      <c r="V23" s="55">
        <v>26</v>
      </c>
      <c r="W23" s="55">
        <v>27</v>
      </c>
      <c r="X23" s="55">
        <v>31</v>
      </c>
      <c r="Y23" s="55">
        <v>42</v>
      </c>
      <c r="Z23" s="55">
        <v>43</v>
      </c>
      <c r="AA23" s="55">
        <v>202</v>
      </c>
      <c r="AB23" s="55">
        <v>206</v>
      </c>
      <c r="AC23" s="55">
        <v>48.9</v>
      </c>
      <c r="AD23" s="55">
        <v>52.6</v>
      </c>
      <c r="AE23" s="55">
        <v>79.760000000000005</v>
      </c>
      <c r="AF23" s="55">
        <v>79.989999999999995</v>
      </c>
      <c r="AH23" s="332">
        <v>13</v>
      </c>
      <c r="AI23" s="332" t="s">
        <v>284</v>
      </c>
      <c r="AJ23" s="333" t="s">
        <v>285</v>
      </c>
      <c r="AK23" s="334" t="s">
        <v>258</v>
      </c>
    </row>
    <row r="24" spans="2:39" ht="11.25" customHeight="1" x14ac:dyDescent="0.2">
      <c r="B24" s="346">
        <v>16</v>
      </c>
      <c r="C24" s="345">
        <v>1</v>
      </c>
      <c r="D24" s="55">
        <v>1</v>
      </c>
      <c r="E24" s="55">
        <v>167.64</v>
      </c>
      <c r="F24" s="55">
        <v>67.59</v>
      </c>
      <c r="G24" s="55">
        <v>67.19</v>
      </c>
      <c r="H24" s="55">
        <v>24.05</v>
      </c>
      <c r="I24" s="55">
        <v>46.37</v>
      </c>
      <c r="J24" s="55">
        <v>2.7876289999999999</v>
      </c>
      <c r="K24" s="55">
        <v>17.82</v>
      </c>
      <c r="L24" s="55">
        <v>28.7</v>
      </c>
      <c r="M24" s="55">
        <v>29.97</v>
      </c>
      <c r="N24" s="55">
        <v>94.21</v>
      </c>
      <c r="O24" s="55">
        <v>84.95</v>
      </c>
      <c r="P24" s="55">
        <v>1</v>
      </c>
      <c r="Q24" s="55">
        <v>1</v>
      </c>
      <c r="R24" s="55">
        <v>1</v>
      </c>
      <c r="S24" s="55">
        <v>26.61</v>
      </c>
      <c r="T24" s="55">
        <v>24.5</v>
      </c>
      <c r="U24" s="55">
        <v>25</v>
      </c>
      <c r="V24" s="55">
        <v>21</v>
      </c>
      <c r="W24" s="55">
        <v>25</v>
      </c>
      <c r="X24" s="55">
        <v>31</v>
      </c>
      <c r="Y24" s="55">
        <v>47</v>
      </c>
      <c r="Z24" s="55">
        <v>54</v>
      </c>
      <c r="AA24" s="55">
        <v>189</v>
      </c>
      <c r="AB24" s="55">
        <v>193</v>
      </c>
      <c r="AC24" s="55">
        <v>49.6</v>
      </c>
      <c r="AD24" s="55">
        <v>52.3</v>
      </c>
      <c r="AE24" s="55">
        <v>88.07</v>
      </c>
      <c r="AF24" s="55">
        <v>89.56</v>
      </c>
      <c r="AH24" s="332">
        <v>14</v>
      </c>
      <c r="AI24" s="332" t="s">
        <v>286</v>
      </c>
      <c r="AJ24" s="333" t="s">
        <v>287</v>
      </c>
      <c r="AK24" s="334" t="s">
        <v>258</v>
      </c>
      <c r="AL24" s="342" t="s">
        <v>255</v>
      </c>
      <c r="AM24" s="342" t="s">
        <v>256</v>
      </c>
    </row>
    <row r="25" spans="2:39" ht="11.25" customHeight="1" x14ac:dyDescent="0.2">
      <c r="B25" s="346">
        <v>17</v>
      </c>
      <c r="C25" s="345">
        <v>1</v>
      </c>
      <c r="D25" s="55">
        <v>1</v>
      </c>
      <c r="E25" s="55">
        <v>170.18</v>
      </c>
      <c r="F25" s="55">
        <v>67.59</v>
      </c>
      <c r="G25" s="55">
        <v>68.19</v>
      </c>
      <c r="H25" s="55">
        <v>23.34</v>
      </c>
      <c r="I25" s="55">
        <v>48.55</v>
      </c>
      <c r="J25" s="55">
        <v>2.6345489999999998</v>
      </c>
      <c r="K25" s="55">
        <v>15.92</v>
      </c>
      <c r="L25" s="55">
        <v>26.95</v>
      </c>
      <c r="M25" s="55">
        <v>27.04</v>
      </c>
      <c r="N25" s="55">
        <v>96.59</v>
      </c>
      <c r="O25" s="55">
        <v>81.95</v>
      </c>
      <c r="P25" s="55">
        <v>1</v>
      </c>
      <c r="Q25" s="55">
        <v>1</v>
      </c>
      <c r="R25" s="55">
        <v>1</v>
      </c>
      <c r="S25" s="55">
        <v>23.73</v>
      </c>
      <c r="T25" s="55">
        <v>21.73</v>
      </c>
      <c r="U25" s="55">
        <v>24</v>
      </c>
      <c r="V25" s="55">
        <v>22</v>
      </c>
      <c r="W25" s="55">
        <v>29</v>
      </c>
      <c r="X25" s="55">
        <v>35</v>
      </c>
      <c r="Y25" s="55">
        <v>46</v>
      </c>
      <c r="Z25" s="55">
        <v>51</v>
      </c>
      <c r="AA25" s="55">
        <v>201</v>
      </c>
      <c r="AB25" s="55">
        <v>204</v>
      </c>
      <c r="AC25" s="55">
        <v>45.5</v>
      </c>
      <c r="AD25" s="55">
        <v>49.4</v>
      </c>
      <c r="AE25" s="55">
        <v>67.38</v>
      </c>
      <c r="AF25" s="55">
        <v>70.5</v>
      </c>
      <c r="AH25" s="1052">
        <v>15</v>
      </c>
      <c r="AI25" s="1052" t="s">
        <v>288</v>
      </c>
      <c r="AJ25" s="1053" t="s">
        <v>289</v>
      </c>
      <c r="AK25" s="1054" t="s">
        <v>264</v>
      </c>
      <c r="AL25" s="335">
        <v>1</v>
      </c>
      <c r="AM25" s="336" t="s">
        <v>290</v>
      </c>
    </row>
    <row r="26" spans="2:39" ht="11.25" customHeight="1" x14ac:dyDescent="0.2">
      <c r="B26" s="346">
        <v>34</v>
      </c>
      <c r="C26" s="345">
        <v>2</v>
      </c>
      <c r="D26" s="55">
        <v>1</v>
      </c>
      <c r="E26" s="55">
        <v>163.83000000000001</v>
      </c>
      <c r="F26" s="55">
        <v>64.41</v>
      </c>
      <c r="G26" s="55">
        <v>64.209999999999994</v>
      </c>
      <c r="H26" s="55">
        <v>24</v>
      </c>
      <c r="I26" s="55">
        <v>44.97</v>
      </c>
      <c r="J26" s="55">
        <v>2.162096</v>
      </c>
      <c r="K26" s="55">
        <v>17.05</v>
      </c>
      <c r="L26" s="55">
        <v>33.75</v>
      </c>
      <c r="M26" s="55">
        <v>31.09</v>
      </c>
      <c r="N26" s="55">
        <v>90.64</v>
      </c>
      <c r="O26" s="55">
        <v>81.67</v>
      </c>
      <c r="P26" s="55">
        <v>1</v>
      </c>
      <c r="Q26" s="55">
        <v>2</v>
      </c>
      <c r="R26" s="55">
        <v>2</v>
      </c>
      <c r="S26" s="55">
        <v>26.57</v>
      </c>
      <c r="T26" s="55">
        <v>26.1</v>
      </c>
      <c r="U26" s="55">
        <v>27</v>
      </c>
      <c r="V26" s="55">
        <v>26</v>
      </c>
      <c r="W26" s="55">
        <v>26</v>
      </c>
      <c r="X26" s="55">
        <v>29</v>
      </c>
      <c r="Y26" s="55">
        <v>47</v>
      </c>
      <c r="Z26" s="55">
        <v>49</v>
      </c>
      <c r="AA26" s="55">
        <v>178</v>
      </c>
      <c r="AB26" s="55">
        <v>179</v>
      </c>
      <c r="AC26" s="55">
        <v>46.8</v>
      </c>
      <c r="AD26" s="55">
        <v>47.4</v>
      </c>
      <c r="AE26" s="55">
        <v>75.599999999999994</v>
      </c>
      <c r="AF26" s="55">
        <v>74.23</v>
      </c>
      <c r="AH26" s="1052"/>
      <c r="AI26" s="1052"/>
      <c r="AJ26" s="1053"/>
      <c r="AK26" s="1054"/>
      <c r="AL26" s="339">
        <v>2</v>
      </c>
      <c r="AM26" s="340" t="s">
        <v>291</v>
      </c>
    </row>
    <row r="27" spans="2:39" ht="11.25" customHeight="1" x14ac:dyDescent="0.2">
      <c r="B27" s="346">
        <v>35</v>
      </c>
      <c r="C27" s="345">
        <v>2</v>
      </c>
      <c r="D27" s="55">
        <v>1</v>
      </c>
      <c r="E27" s="55">
        <v>175.26</v>
      </c>
      <c r="F27" s="55">
        <v>72.569999999999993</v>
      </c>
      <c r="G27" s="55">
        <v>72.87</v>
      </c>
      <c r="H27" s="55">
        <v>23.63</v>
      </c>
      <c r="I27" s="55">
        <v>58.38</v>
      </c>
      <c r="J27" s="55">
        <v>2.9991560000000002</v>
      </c>
      <c r="K27" s="55">
        <v>12.17</v>
      </c>
      <c r="L27" s="55">
        <v>16.91</v>
      </c>
      <c r="M27" s="55">
        <v>20.03</v>
      </c>
      <c r="N27" s="55">
        <v>97.9</v>
      </c>
      <c r="O27" s="55">
        <v>84.77</v>
      </c>
      <c r="P27" s="55">
        <v>1</v>
      </c>
      <c r="Q27" s="55">
        <v>1</v>
      </c>
      <c r="R27" s="55">
        <v>1</v>
      </c>
      <c r="S27" s="55">
        <v>16.55</v>
      </c>
      <c r="T27" s="55">
        <v>16.89</v>
      </c>
      <c r="U27" s="55">
        <v>20</v>
      </c>
      <c r="V27" s="55">
        <v>18</v>
      </c>
      <c r="W27" s="55">
        <v>37</v>
      </c>
      <c r="X27" s="55">
        <v>39</v>
      </c>
      <c r="Y27" s="55">
        <v>58</v>
      </c>
      <c r="Z27" s="55">
        <v>61</v>
      </c>
      <c r="AA27" s="55">
        <v>199</v>
      </c>
      <c r="AB27" s="55">
        <v>199</v>
      </c>
      <c r="AC27" s="55">
        <v>43.8</v>
      </c>
      <c r="AD27" s="55">
        <v>44.3</v>
      </c>
      <c r="AE27" s="55">
        <v>72.099999999999994</v>
      </c>
      <c r="AF27" s="55">
        <v>72.650000000000006</v>
      </c>
      <c r="AH27" s="1052">
        <v>16</v>
      </c>
      <c r="AI27" s="1052" t="s">
        <v>292</v>
      </c>
      <c r="AJ27" s="1053" t="s">
        <v>293</v>
      </c>
      <c r="AK27" s="1054" t="s">
        <v>264</v>
      </c>
      <c r="AL27" s="335">
        <v>1</v>
      </c>
      <c r="AM27" s="336" t="s">
        <v>290</v>
      </c>
    </row>
    <row r="28" spans="2:39" ht="11.25" customHeight="1" x14ac:dyDescent="0.2">
      <c r="B28" s="346">
        <v>36</v>
      </c>
      <c r="C28" s="345">
        <v>2</v>
      </c>
      <c r="D28" s="55">
        <v>1</v>
      </c>
      <c r="E28" s="55">
        <v>172.72</v>
      </c>
      <c r="F28" s="55">
        <v>71.67</v>
      </c>
      <c r="G28" s="55">
        <v>71.27</v>
      </c>
      <c r="H28" s="55">
        <v>24.02</v>
      </c>
      <c r="I28" s="55">
        <v>50.59</v>
      </c>
      <c r="J28" s="55">
        <v>2.575291</v>
      </c>
      <c r="K28" s="55">
        <v>19.72</v>
      </c>
      <c r="L28" s="55">
        <v>28.87</v>
      </c>
      <c r="M28" s="55">
        <v>28.86</v>
      </c>
      <c r="N28" s="55">
        <v>96.78</v>
      </c>
      <c r="O28" s="55">
        <v>85.89</v>
      </c>
      <c r="P28" s="55">
        <v>1</v>
      </c>
      <c r="Q28" s="55">
        <v>1</v>
      </c>
      <c r="R28" s="55">
        <v>2</v>
      </c>
      <c r="S28" s="55">
        <v>27.06</v>
      </c>
      <c r="T28" s="55">
        <v>27.4</v>
      </c>
      <c r="U28" s="55">
        <v>25</v>
      </c>
      <c r="V28" s="55">
        <v>24</v>
      </c>
      <c r="W28" s="55">
        <v>22</v>
      </c>
      <c r="X28" s="55">
        <v>24</v>
      </c>
      <c r="Y28" s="55">
        <v>51</v>
      </c>
      <c r="Z28" s="55">
        <v>53</v>
      </c>
      <c r="AA28" s="55">
        <v>204</v>
      </c>
      <c r="AB28" s="55">
        <v>205</v>
      </c>
      <c r="AC28" s="55">
        <v>46.8</v>
      </c>
      <c r="AD28" s="55">
        <v>47.9</v>
      </c>
      <c r="AE28" s="55">
        <v>73.430000000000007</v>
      </c>
      <c r="AF28" s="55">
        <v>72.459999999999994</v>
      </c>
      <c r="AH28" s="1052"/>
      <c r="AI28" s="1052"/>
      <c r="AJ28" s="1053"/>
      <c r="AK28" s="1054"/>
      <c r="AL28" s="339">
        <v>2</v>
      </c>
      <c r="AM28" s="340" t="s">
        <v>291</v>
      </c>
    </row>
    <row r="29" spans="2:39" ht="11.25" customHeight="1" x14ac:dyDescent="0.2">
      <c r="B29" s="346">
        <v>37</v>
      </c>
      <c r="C29" s="345">
        <v>2</v>
      </c>
      <c r="D29" s="55">
        <v>1</v>
      </c>
      <c r="E29" s="55">
        <v>175.26</v>
      </c>
      <c r="F29" s="55">
        <v>73.94</v>
      </c>
      <c r="G29" s="55">
        <v>74.540000000000006</v>
      </c>
      <c r="H29" s="55">
        <v>24.07</v>
      </c>
      <c r="I29" s="55">
        <v>56.21</v>
      </c>
      <c r="J29" s="55">
        <v>2.6688329999999998</v>
      </c>
      <c r="K29" s="55">
        <v>16.18</v>
      </c>
      <c r="L29" s="55">
        <v>26.72</v>
      </c>
      <c r="M29" s="55">
        <v>21.78</v>
      </c>
      <c r="N29" s="55">
        <v>99.07</v>
      </c>
      <c r="O29" s="55">
        <v>86.74</v>
      </c>
      <c r="P29" s="55">
        <v>1</v>
      </c>
      <c r="Q29" s="55">
        <v>1</v>
      </c>
      <c r="R29" s="55">
        <v>2</v>
      </c>
      <c r="S29" s="55">
        <v>21.55</v>
      </c>
      <c r="T29" s="55">
        <v>21.3</v>
      </c>
      <c r="U29" s="55">
        <v>23</v>
      </c>
      <c r="V29" s="55">
        <v>23</v>
      </c>
      <c r="W29" s="55">
        <v>29</v>
      </c>
      <c r="X29" s="55">
        <v>30</v>
      </c>
      <c r="Y29" s="55">
        <v>55</v>
      </c>
      <c r="Z29" s="55">
        <v>58</v>
      </c>
      <c r="AA29" s="55">
        <v>200</v>
      </c>
      <c r="AB29" s="55">
        <v>203</v>
      </c>
      <c r="AC29" s="55">
        <v>45.7</v>
      </c>
      <c r="AD29" s="55">
        <v>46.9</v>
      </c>
      <c r="AE29" s="55">
        <v>69.3</v>
      </c>
      <c r="AF29" s="55">
        <v>70.459999999999994</v>
      </c>
      <c r="AH29" s="1052">
        <v>17</v>
      </c>
      <c r="AI29" s="1052" t="s">
        <v>294</v>
      </c>
      <c r="AJ29" s="1053" t="s">
        <v>295</v>
      </c>
      <c r="AK29" s="1054" t="s">
        <v>264</v>
      </c>
      <c r="AL29" s="335">
        <v>1</v>
      </c>
      <c r="AM29" s="336" t="s">
        <v>290</v>
      </c>
    </row>
    <row r="30" spans="2:39" ht="11.25" customHeight="1" x14ac:dyDescent="0.2">
      <c r="B30" s="346">
        <v>38</v>
      </c>
      <c r="C30" s="345">
        <v>2</v>
      </c>
      <c r="D30" s="55">
        <v>1</v>
      </c>
      <c r="E30" s="55">
        <v>172.72</v>
      </c>
      <c r="F30" s="55">
        <v>72.569999999999993</v>
      </c>
      <c r="G30" s="55">
        <v>71.87</v>
      </c>
      <c r="H30" s="55">
        <v>24.33</v>
      </c>
      <c r="I30" s="55">
        <v>53.33</v>
      </c>
      <c r="J30" s="55">
        <v>2.7456800000000001</v>
      </c>
      <c r="K30" s="55">
        <v>16.14</v>
      </c>
      <c r="L30" s="55">
        <v>24.58</v>
      </c>
      <c r="M30" s="55">
        <v>22.88</v>
      </c>
      <c r="N30" s="55">
        <v>100.29</v>
      </c>
      <c r="O30" s="55">
        <v>86.97</v>
      </c>
      <c r="P30" s="55">
        <v>1</v>
      </c>
      <c r="Q30" s="55">
        <v>1</v>
      </c>
      <c r="R30" s="55">
        <v>2</v>
      </c>
      <c r="S30" s="55">
        <v>22.35</v>
      </c>
      <c r="T30" s="55">
        <v>21.4</v>
      </c>
      <c r="U30" s="55">
        <v>23</v>
      </c>
      <c r="V30" s="55">
        <v>22</v>
      </c>
      <c r="W30" s="55">
        <v>25</v>
      </c>
      <c r="X30" s="55">
        <v>28</v>
      </c>
      <c r="Y30" s="55">
        <v>46</v>
      </c>
      <c r="Z30" s="55">
        <v>48</v>
      </c>
      <c r="AA30" s="55">
        <v>212</v>
      </c>
      <c r="AB30" s="55">
        <v>213</v>
      </c>
      <c r="AC30" s="55">
        <v>44.6</v>
      </c>
      <c r="AD30" s="55">
        <v>45.4</v>
      </c>
      <c r="AE30" s="55">
        <v>80.739999999999995</v>
      </c>
      <c r="AF30" s="55">
        <v>79.56</v>
      </c>
      <c r="AH30" s="1052"/>
      <c r="AI30" s="1052"/>
      <c r="AJ30" s="1053"/>
      <c r="AK30" s="1054"/>
      <c r="AL30" s="339">
        <v>2</v>
      </c>
      <c r="AM30" s="340" t="s">
        <v>291</v>
      </c>
    </row>
    <row r="31" spans="2:39" ht="11.25" customHeight="1" x14ac:dyDescent="0.2">
      <c r="B31" s="346">
        <v>39</v>
      </c>
      <c r="C31" s="345">
        <v>2</v>
      </c>
      <c r="D31" s="55">
        <v>1</v>
      </c>
      <c r="E31" s="55">
        <v>175.26</v>
      </c>
      <c r="F31" s="55">
        <v>74.39</v>
      </c>
      <c r="G31" s="55">
        <v>75.09</v>
      </c>
      <c r="H31" s="55">
        <v>24.22</v>
      </c>
      <c r="I31" s="55">
        <v>55.66</v>
      </c>
      <c r="J31" s="55">
        <v>2.720917</v>
      </c>
      <c r="K31" s="55">
        <v>17.010000000000002</v>
      </c>
      <c r="L31" s="55">
        <v>22.96</v>
      </c>
      <c r="M31" s="55">
        <v>25.54</v>
      </c>
      <c r="N31" s="55">
        <v>99.85</v>
      </c>
      <c r="O31" s="55">
        <v>87.45</v>
      </c>
      <c r="P31" s="55">
        <v>1</v>
      </c>
      <c r="Q31" s="55">
        <v>1</v>
      </c>
      <c r="R31" s="55">
        <v>2</v>
      </c>
      <c r="S31" s="55">
        <v>22.56</v>
      </c>
      <c r="T31" s="55">
        <v>22.9</v>
      </c>
      <c r="U31" s="55">
        <v>32</v>
      </c>
      <c r="V31" s="55">
        <v>29</v>
      </c>
      <c r="W31" s="55">
        <v>28</v>
      </c>
      <c r="X31" s="55">
        <v>31</v>
      </c>
      <c r="Y31" s="55">
        <v>48</v>
      </c>
      <c r="Z31" s="55">
        <v>48</v>
      </c>
      <c r="AA31" s="55">
        <v>212</v>
      </c>
      <c r="AB31" s="55">
        <v>213</v>
      </c>
      <c r="AC31" s="55">
        <v>42.8</v>
      </c>
      <c r="AD31" s="55">
        <v>44.3</v>
      </c>
      <c r="AE31" s="55">
        <v>81.77</v>
      </c>
      <c r="AF31" s="55">
        <v>79.62</v>
      </c>
      <c r="AH31" s="332">
        <v>18</v>
      </c>
      <c r="AI31" s="332" t="s">
        <v>296</v>
      </c>
      <c r="AJ31" s="333" t="s">
        <v>297</v>
      </c>
      <c r="AK31" s="334" t="s">
        <v>258</v>
      </c>
      <c r="AL31" s="343"/>
      <c r="AM31" s="343"/>
    </row>
    <row r="32" spans="2:39" ht="11.25" customHeight="1" x14ac:dyDescent="0.2">
      <c r="B32" s="346">
        <v>40</v>
      </c>
      <c r="C32" s="345">
        <v>2</v>
      </c>
      <c r="D32" s="55">
        <v>1</v>
      </c>
      <c r="E32" s="55">
        <v>180.34</v>
      </c>
      <c r="F32" s="55">
        <v>76.66</v>
      </c>
      <c r="G32" s="55">
        <v>76.16</v>
      </c>
      <c r="H32" s="55">
        <v>23.57</v>
      </c>
      <c r="I32" s="55">
        <v>56.44</v>
      </c>
      <c r="J32" s="55">
        <v>3.1742520000000001</v>
      </c>
      <c r="K32" s="55">
        <v>17.18</v>
      </c>
      <c r="L32" s="55">
        <v>21.05</v>
      </c>
      <c r="M32" s="55">
        <v>25.87</v>
      </c>
      <c r="N32" s="55">
        <v>102.3</v>
      </c>
      <c r="O32" s="55">
        <v>87.49</v>
      </c>
      <c r="P32" s="55">
        <v>1</v>
      </c>
      <c r="Q32" s="55">
        <v>2</v>
      </c>
      <c r="R32" s="55">
        <v>2</v>
      </c>
      <c r="S32" s="55">
        <v>22.38</v>
      </c>
      <c r="T32" s="55">
        <v>22.16</v>
      </c>
      <c r="U32" s="55">
        <v>25</v>
      </c>
      <c r="V32" s="55">
        <v>25</v>
      </c>
      <c r="W32" s="55">
        <v>35</v>
      </c>
      <c r="X32" s="55">
        <v>37</v>
      </c>
      <c r="Y32" s="55">
        <v>53</v>
      </c>
      <c r="Z32" s="55">
        <v>54</v>
      </c>
      <c r="AA32" s="55">
        <v>188</v>
      </c>
      <c r="AB32" s="55">
        <v>190</v>
      </c>
      <c r="AC32" s="55">
        <v>38.6</v>
      </c>
      <c r="AD32" s="55">
        <v>40.299999999999997</v>
      </c>
      <c r="AE32" s="55">
        <v>77.38</v>
      </c>
      <c r="AF32" s="55">
        <v>76.59</v>
      </c>
      <c r="AH32" s="332">
        <v>19</v>
      </c>
      <c r="AI32" s="332" t="s">
        <v>298</v>
      </c>
      <c r="AJ32" s="333" t="s">
        <v>299</v>
      </c>
      <c r="AK32" s="334" t="s">
        <v>258</v>
      </c>
      <c r="AL32" s="343"/>
      <c r="AM32" s="343"/>
    </row>
    <row r="33" spans="2:39" ht="11.25" customHeight="1" x14ac:dyDescent="0.2">
      <c r="B33" s="346">
        <v>41</v>
      </c>
      <c r="C33" s="345">
        <v>2</v>
      </c>
      <c r="D33" s="55">
        <v>1</v>
      </c>
      <c r="E33" s="55">
        <v>170.18</v>
      </c>
      <c r="F33" s="55">
        <v>71.209999999999994</v>
      </c>
      <c r="G33" s="55">
        <v>70.81</v>
      </c>
      <c r="H33" s="55">
        <v>24.59</v>
      </c>
      <c r="I33" s="55">
        <v>47.58</v>
      </c>
      <c r="J33" s="55">
        <v>2.589817</v>
      </c>
      <c r="K33" s="55">
        <v>20.81</v>
      </c>
      <c r="L33" s="55">
        <v>33.42</v>
      </c>
      <c r="M33" s="55">
        <v>33.65</v>
      </c>
      <c r="N33" s="55">
        <v>95.52</v>
      </c>
      <c r="O33" s="55">
        <v>87.64</v>
      </c>
      <c r="P33" s="55">
        <v>1</v>
      </c>
      <c r="Q33" s="55">
        <v>1</v>
      </c>
      <c r="R33" s="55">
        <v>1</v>
      </c>
      <c r="S33" s="55">
        <v>29.32</v>
      </c>
      <c r="T33" s="55">
        <v>30.56</v>
      </c>
      <c r="U33" s="55">
        <v>36</v>
      </c>
      <c r="V33" s="55">
        <v>34</v>
      </c>
      <c r="W33" s="55">
        <v>36</v>
      </c>
      <c r="X33" s="55">
        <v>37</v>
      </c>
      <c r="Y33" s="55">
        <v>45</v>
      </c>
      <c r="Z33" s="55">
        <v>47</v>
      </c>
      <c r="AA33" s="55">
        <v>198</v>
      </c>
      <c r="AB33" s="55">
        <v>199</v>
      </c>
      <c r="AC33" s="55">
        <v>49.5</v>
      </c>
      <c r="AD33" s="55">
        <v>50.2</v>
      </c>
      <c r="AE33" s="55">
        <v>78.83</v>
      </c>
      <c r="AF33" s="55">
        <v>78.16</v>
      </c>
      <c r="AH33" s="332">
        <v>20</v>
      </c>
      <c r="AI33" s="332" t="s">
        <v>300</v>
      </c>
      <c r="AJ33" s="333" t="s">
        <v>301</v>
      </c>
      <c r="AK33" s="334" t="s">
        <v>258</v>
      </c>
      <c r="AL33" s="343"/>
      <c r="AM33" s="343"/>
    </row>
    <row r="34" spans="2:39" ht="11.25" customHeight="1" x14ac:dyDescent="0.2">
      <c r="B34" s="346">
        <v>42</v>
      </c>
      <c r="C34" s="345">
        <v>2</v>
      </c>
      <c r="D34" s="55">
        <v>1</v>
      </c>
      <c r="E34" s="55">
        <v>170.94</v>
      </c>
      <c r="F34" s="55">
        <v>68.95</v>
      </c>
      <c r="G34" s="55">
        <v>69.55</v>
      </c>
      <c r="H34" s="55">
        <v>23.59</v>
      </c>
      <c r="I34" s="55">
        <v>45.19</v>
      </c>
      <c r="J34" s="55">
        <v>2.425316</v>
      </c>
      <c r="K34" s="55">
        <v>21.5</v>
      </c>
      <c r="L34" s="55">
        <v>37.06</v>
      </c>
      <c r="M34" s="55">
        <v>33.76</v>
      </c>
      <c r="N34" s="55">
        <v>104.3</v>
      </c>
      <c r="O34" s="55">
        <v>87.93</v>
      </c>
      <c r="P34" s="55">
        <v>1</v>
      </c>
      <c r="Q34" s="55">
        <v>1</v>
      </c>
      <c r="R34" s="55">
        <v>2</v>
      </c>
      <c r="S34" s="55">
        <v>31.11</v>
      </c>
      <c r="T34" s="55">
        <v>31.9</v>
      </c>
      <c r="U34" s="55">
        <v>29</v>
      </c>
      <c r="V34" s="55">
        <v>28</v>
      </c>
      <c r="W34" s="55">
        <v>34</v>
      </c>
      <c r="X34" s="55">
        <v>34</v>
      </c>
      <c r="Y34" s="55">
        <v>47</v>
      </c>
      <c r="Z34" s="55">
        <v>49</v>
      </c>
      <c r="AA34" s="55">
        <v>177</v>
      </c>
      <c r="AB34" s="55">
        <v>178</v>
      </c>
      <c r="AC34" s="55">
        <v>42.3</v>
      </c>
      <c r="AD34" s="55">
        <v>43.5</v>
      </c>
      <c r="AE34" s="55">
        <v>77</v>
      </c>
      <c r="AF34" s="55">
        <v>76.89</v>
      </c>
      <c r="AH34" s="332">
        <v>21</v>
      </c>
      <c r="AI34" s="332" t="s">
        <v>302</v>
      </c>
      <c r="AJ34" s="333" t="s">
        <v>303</v>
      </c>
      <c r="AK34" s="334" t="s">
        <v>258</v>
      </c>
      <c r="AL34" s="343"/>
      <c r="AM34" s="343"/>
    </row>
    <row r="35" spans="2:39" ht="11.25" customHeight="1" x14ac:dyDescent="0.2">
      <c r="B35" s="346">
        <v>43</v>
      </c>
      <c r="C35" s="345">
        <v>2</v>
      </c>
      <c r="D35" s="55">
        <v>1</v>
      </c>
      <c r="E35" s="55">
        <v>170.18</v>
      </c>
      <c r="F35" s="55">
        <v>73.48</v>
      </c>
      <c r="G35" s="55">
        <v>72.78</v>
      </c>
      <c r="H35" s="55">
        <v>25.37</v>
      </c>
      <c r="I35" s="55">
        <v>54.17</v>
      </c>
      <c r="J35" s="55">
        <v>2.768421</v>
      </c>
      <c r="K35" s="55">
        <v>16.53</v>
      </c>
      <c r="L35" s="55">
        <v>24.69</v>
      </c>
      <c r="M35" s="55">
        <v>25.09</v>
      </c>
      <c r="N35" s="55">
        <v>99.97</v>
      </c>
      <c r="O35" s="55">
        <v>88.69</v>
      </c>
      <c r="P35" s="55">
        <v>1</v>
      </c>
      <c r="Q35" s="55">
        <v>1</v>
      </c>
      <c r="R35" s="55">
        <v>1</v>
      </c>
      <c r="S35" s="55">
        <v>22.5</v>
      </c>
      <c r="T35" s="55">
        <v>22.3</v>
      </c>
      <c r="U35" s="55">
        <v>22</v>
      </c>
      <c r="V35" s="55">
        <v>22</v>
      </c>
      <c r="W35" s="55">
        <v>27</v>
      </c>
      <c r="X35" s="55">
        <v>34</v>
      </c>
      <c r="Y35" s="55">
        <v>49</v>
      </c>
      <c r="Z35" s="55">
        <v>51</v>
      </c>
      <c r="AA35" s="55">
        <v>199</v>
      </c>
      <c r="AB35" s="55">
        <v>202</v>
      </c>
      <c r="AC35" s="55">
        <v>42.6</v>
      </c>
      <c r="AD35" s="55">
        <v>43.9</v>
      </c>
      <c r="AE35" s="55">
        <v>75.13</v>
      </c>
      <c r="AF35" s="55">
        <v>74.3</v>
      </c>
      <c r="AH35" s="332">
        <v>22</v>
      </c>
      <c r="AI35" s="332" t="s">
        <v>304</v>
      </c>
      <c r="AJ35" s="333" t="s">
        <v>305</v>
      </c>
      <c r="AK35" s="334" t="s">
        <v>258</v>
      </c>
      <c r="AL35" s="343"/>
      <c r="AM35" s="343"/>
    </row>
    <row r="36" spans="2:39" ht="11.25" customHeight="1" x14ac:dyDescent="0.2">
      <c r="B36" s="346">
        <v>44</v>
      </c>
      <c r="C36" s="345">
        <v>2</v>
      </c>
      <c r="D36" s="55">
        <v>1</v>
      </c>
      <c r="E36" s="55">
        <v>170.94</v>
      </c>
      <c r="F36" s="55">
        <v>73.03</v>
      </c>
      <c r="G36" s="55">
        <v>73.73</v>
      </c>
      <c r="H36" s="55">
        <v>24.99</v>
      </c>
      <c r="I36" s="55">
        <v>53.55</v>
      </c>
      <c r="J36" s="55">
        <v>2.6190540000000002</v>
      </c>
      <c r="K36" s="55">
        <v>18.2</v>
      </c>
      <c r="L36" s="55">
        <v>31.19</v>
      </c>
      <c r="M36" s="55">
        <v>23.7</v>
      </c>
      <c r="N36" s="55">
        <v>96.56</v>
      </c>
      <c r="O36" s="55">
        <v>88.75</v>
      </c>
      <c r="P36" s="55">
        <v>1</v>
      </c>
      <c r="Q36" s="55">
        <v>1</v>
      </c>
      <c r="R36" s="55">
        <v>2</v>
      </c>
      <c r="S36" s="55">
        <v>24.47</v>
      </c>
      <c r="T36" s="55">
        <v>25.13</v>
      </c>
      <c r="U36" s="55">
        <v>25</v>
      </c>
      <c r="V36" s="55">
        <v>24</v>
      </c>
      <c r="W36" s="55">
        <v>24</v>
      </c>
      <c r="X36" s="55">
        <v>25</v>
      </c>
      <c r="Y36" s="55">
        <v>48</v>
      </c>
      <c r="Z36" s="55">
        <v>48</v>
      </c>
      <c r="AA36" s="55">
        <v>198</v>
      </c>
      <c r="AB36" s="55">
        <v>201</v>
      </c>
      <c r="AC36" s="55">
        <v>42.3</v>
      </c>
      <c r="AD36" s="55">
        <v>43.1</v>
      </c>
      <c r="AE36" s="55">
        <v>77.03</v>
      </c>
      <c r="AF36" s="55">
        <v>78.56</v>
      </c>
      <c r="AH36" s="332">
        <v>23</v>
      </c>
      <c r="AI36" s="332" t="s">
        <v>306</v>
      </c>
      <c r="AJ36" s="333" t="s">
        <v>307</v>
      </c>
      <c r="AK36" s="334" t="s">
        <v>258</v>
      </c>
      <c r="AL36" s="343"/>
      <c r="AM36" s="343"/>
    </row>
    <row r="37" spans="2:39" ht="11.25" customHeight="1" x14ac:dyDescent="0.2">
      <c r="B37" s="346">
        <v>45</v>
      </c>
      <c r="C37" s="345">
        <v>2</v>
      </c>
      <c r="D37" s="55">
        <v>1</v>
      </c>
      <c r="E37" s="55">
        <v>180.34</v>
      </c>
      <c r="F37" s="55">
        <v>75.75</v>
      </c>
      <c r="G37" s="55">
        <v>75.25</v>
      </c>
      <c r="H37" s="55">
        <v>23.29</v>
      </c>
      <c r="I37" s="55">
        <v>54.43</v>
      </c>
      <c r="J37" s="55">
        <v>3.2061359999999999</v>
      </c>
      <c r="K37" s="55">
        <v>17.97</v>
      </c>
      <c r="L37" s="55">
        <v>26.88</v>
      </c>
      <c r="M37" s="55">
        <v>24.56</v>
      </c>
      <c r="N37" s="55">
        <v>99.11</v>
      </c>
      <c r="O37" s="55">
        <v>89.15</v>
      </c>
      <c r="P37" s="55">
        <v>1</v>
      </c>
      <c r="Q37" s="55">
        <v>2</v>
      </c>
      <c r="R37" s="55">
        <v>2</v>
      </c>
      <c r="S37" s="55">
        <v>23.77</v>
      </c>
      <c r="T37" s="55">
        <v>23.47</v>
      </c>
      <c r="U37" s="55">
        <v>28</v>
      </c>
      <c r="V37" s="55">
        <v>27</v>
      </c>
      <c r="W37" s="55">
        <v>27</v>
      </c>
      <c r="X37" s="55">
        <v>29</v>
      </c>
      <c r="Y37" s="55">
        <v>53</v>
      </c>
      <c r="Z37" s="55">
        <v>54</v>
      </c>
      <c r="AA37" s="55">
        <v>189</v>
      </c>
      <c r="AB37" s="55">
        <v>190</v>
      </c>
      <c r="AC37" s="55">
        <v>45.6</v>
      </c>
      <c r="AD37" s="55">
        <v>44.6</v>
      </c>
      <c r="AE37" s="55">
        <v>75.64</v>
      </c>
      <c r="AF37" s="55">
        <v>76.38</v>
      </c>
      <c r="AH37" s="332">
        <v>24</v>
      </c>
      <c r="AI37" s="332" t="s">
        <v>308</v>
      </c>
      <c r="AJ37" s="333" t="s">
        <v>309</v>
      </c>
      <c r="AK37" s="334" t="s">
        <v>258</v>
      </c>
      <c r="AL37" s="343"/>
      <c r="AM37" s="343"/>
    </row>
    <row r="38" spans="2:39" ht="11.25" customHeight="1" x14ac:dyDescent="0.2">
      <c r="B38" s="346">
        <v>46</v>
      </c>
      <c r="C38" s="345">
        <v>2</v>
      </c>
      <c r="D38" s="55">
        <v>1</v>
      </c>
      <c r="E38" s="55">
        <v>170.3</v>
      </c>
      <c r="F38" s="55">
        <v>71.88</v>
      </c>
      <c r="G38" s="55">
        <v>72.08</v>
      </c>
      <c r="H38" s="55">
        <v>24.75</v>
      </c>
      <c r="I38" s="55">
        <v>48.07</v>
      </c>
      <c r="J38" s="55">
        <v>2.47153</v>
      </c>
      <c r="K38" s="55">
        <v>22.2</v>
      </c>
      <c r="L38" s="55">
        <v>37.81</v>
      </c>
      <c r="M38" s="55">
        <v>32.5</v>
      </c>
      <c r="N38" s="55">
        <v>96.78</v>
      </c>
      <c r="O38" s="55">
        <v>90.69</v>
      </c>
      <c r="P38" s="55">
        <v>2</v>
      </c>
      <c r="Q38" s="55">
        <v>2</v>
      </c>
      <c r="R38" s="55">
        <v>2</v>
      </c>
      <c r="S38" s="55">
        <v>30.52</v>
      </c>
      <c r="T38" s="55">
        <v>29.6</v>
      </c>
      <c r="U38" s="55">
        <v>28</v>
      </c>
      <c r="V38" s="55">
        <v>28</v>
      </c>
      <c r="W38" s="55">
        <v>25</v>
      </c>
      <c r="X38" s="55">
        <v>25</v>
      </c>
      <c r="Y38" s="55">
        <v>43</v>
      </c>
      <c r="Z38" s="55">
        <v>46</v>
      </c>
      <c r="AA38" s="55">
        <v>199</v>
      </c>
      <c r="AB38" s="55">
        <v>202</v>
      </c>
      <c r="AC38" s="55">
        <v>40.200000000000003</v>
      </c>
      <c r="AD38" s="55">
        <v>40.799999999999997</v>
      </c>
      <c r="AE38" s="55">
        <v>73.41</v>
      </c>
      <c r="AF38" s="55">
        <v>74.02</v>
      </c>
      <c r="AH38" s="332">
        <v>25</v>
      </c>
      <c r="AI38" s="332" t="s">
        <v>310</v>
      </c>
      <c r="AJ38" s="333" t="s">
        <v>311</v>
      </c>
      <c r="AK38" s="334" t="s">
        <v>258</v>
      </c>
      <c r="AL38" s="343"/>
      <c r="AM38" s="343"/>
    </row>
    <row r="39" spans="2:39" ht="11.25" customHeight="1" x14ac:dyDescent="0.2">
      <c r="B39" s="346">
        <v>47</v>
      </c>
      <c r="C39" s="345">
        <v>2</v>
      </c>
      <c r="D39" s="55">
        <v>1</v>
      </c>
      <c r="E39" s="55">
        <v>181.61</v>
      </c>
      <c r="F39" s="55">
        <v>81.19</v>
      </c>
      <c r="G39" s="55">
        <v>80.489999999999995</v>
      </c>
      <c r="H39" s="55">
        <v>24.62</v>
      </c>
      <c r="I39" s="55">
        <v>61.15</v>
      </c>
      <c r="J39" s="55">
        <v>2.7056079999999998</v>
      </c>
      <c r="K39" s="55">
        <v>17.739999999999998</v>
      </c>
      <c r="L39" s="55">
        <v>27.33</v>
      </c>
      <c r="M39" s="55">
        <v>21.58</v>
      </c>
      <c r="N39" s="55">
        <v>105.21</v>
      </c>
      <c r="O39" s="55">
        <v>91.74</v>
      </c>
      <c r="P39" s="55">
        <v>1</v>
      </c>
      <c r="Q39" s="55">
        <v>1</v>
      </c>
      <c r="R39" s="55">
        <v>2</v>
      </c>
      <c r="S39" s="55">
        <v>21.74</v>
      </c>
      <c r="T39" s="55">
        <v>22.4</v>
      </c>
      <c r="U39" s="55">
        <v>25</v>
      </c>
      <c r="V39" s="55">
        <v>25</v>
      </c>
      <c r="W39" s="55">
        <v>28</v>
      </c>
      <c r="X39" s="55">
        <v>29</v>
      </c>
      <c r="Y39" s="55">
        <v>47</v>
      </c>
      <c r="Z39" s="55">
        <v>48</v>
      </c>
      <c r="AA39" s="55">
        <v>198</v>
      </c>
      <c r="AB39" s="55">
        <v>199</v>
      </c>
      <c r="AC39" s="55">
        <v>48.6</v>
      </c>
      <c r="AD39" s="55">
        <v>49.6</v>
      </c>
      <c r="AE39" s="55">
        <v>79.13</v>
      </c>
      <c r="AF39" s="55">
        <v>78.260000000000005</v>
      </c>
      <c r="AH39" s="332">
        <v>26</v>
      </c>
      <c r="AI39" s="332" t="s">
        <v>312</v>
      </c>
      <c r="AJ39" s="333" t="s">
        <v>313</v>
      </c>
      <c r="AK39" s="334" t="s">
        <v>258</v>
      </c>
      <c r="AL39" s="343"/>
      <c r="AM39" s="343"/>
    </row>
    <row r="40" spans="2:39" ht="11.25" customHeight="1" x14ac:dyDescent="0.2">
      <c r="B40" s="346">
        <v>48</v>
      </c>
      <c r="C40" s="345">
        <v>2</v>
      </c>
      <c r="D40" s="55">
        <v>1</v>
      </c>
      <c r="E40" s="55">
        <v>182.88</v>
      </c>
      <c r="F40" s="55">
        <v>81.650000000000006</v>
      </c>
      <c r="G40" s="55">
        <v>82.35</v>
      </c>
      <c r="H40" s="55">
        <v>24.41</v>
      </c>
      <c r="I40" s="55">
        <v>61.58</v>
      </c>
      <c r="J40" s="55">
        <v>3.196558</v>
      </c>
      <c r="K40" s="55">
        <v>18.05</v>
      </c>
      <c r="L40" s="55">
        <v>23.57</v>
      </c>
      <c r="M40" s="55">
        <v>20.81</v>
      </c>
      <c r="N40" s="55">
        <v>101.47</v>
      </c>
      <c r="O40" s="55">
        <v>92.08</v>
      </c>
      <c r="P40" s="55">
        <v>1</v>
      </c>
      <c r="Q40" s="55">
        <v>1</v>
      </c>
      <c r="R40" s="55">
        <v>1</v>
      </c>
      <c r="S40" s="55">
        <v>21.8</v>
      </c>
      <c r="T40" s="55">
        <v>22.8</v>
      </c>
      <c r="U40" s="55">
        <v>26</v>
      </c>
      <c r="V40" s="55">
        <v>25</v>
      </c>
      <c r="W40" s="55">
        <v>19</v>
      </c>
      <c r="X40" s="55">
        <v>25</v>
      </c>
      <c r="Y40" s="55">
        <v>46</v>
      </c>
      <c r="Z40" s="55">
        <v>49</v>
      </c>
      <c r="AA40" s="55">
        <v>200</v>
      </c>
      <c r="AB40" s="55">
        <v>202</v>
      </c>
      <c r="AC40" s="55">
        <v>49.5</v>
      </c>
      <c r="AD40" s="55">
        <v>50.2</v>
      </c>
      <c r="AE40" s="55">
        <v>80.33</v>
      </c>
      <c r="AF40" s="55">
        <v>79.23</v>
      </c>
      <c r="AH40" s="332">
        <v>27</v>
      </c>
      <c r="AI40" s="332" t="s">
        <v>314</v>
      </c>
      <c r="AJ40" s="333" t="s">
        <v>315</v>
      </c>
      <c r="AK40" s="334" t="s">
        <v>258</v>
      </c>
      <c r="AL40" s="343"/>
      <c r="AM40" s="343"/>
    </row>
    <row r="41" spans="2:39" ht="11.25" customHeight="1" x14ac:dyDescent="0.2">
      <c r="B41" s="346">
        <v>49</v>
      </c>
      <c r="C41" s="345">
        <v>2</v>
      </c>
      <c r="D41" s="55">
        <v>1</v>
      </c>
      <c r="E41" s="55">
        <v>189.23</v>
      </c>
      <c r="F41" s="55">
        <v>83.91</v>
      </c>
      <c r="G41" s="55">
        <v>83.41</v>
      </c>
      <c r="H41" s="55">
        <v>23.43</v>
      </c>
      <c r="I41" s="55">
        <v>61.48</v>
      </c>
      <c r="J41" s="55">
        <v>3.5969679999999999</v>
      </c>
      <c r="K41" s="55">
        <v>18.37</v>
      </c>
      <c r="L41" s="55">
        <v>23.25</v>
      </c>
      <c r="M41" s="55">
        <v>27.42</v>
      </c>
      <c r="N41" s="55">
        <v>102.76</v>
      </c>
      <c r="O41" s="55">
        <v>93.45</v>
      </c>
      <c r="P41" s="55">
        <v>1</v>
      </c>
      <c r="Q41" s="55">
        <v>1</v>
      </c>
      <c r="R41" s="55">
        <v>2</v>
      </c>
      <c r="S41" s="55">
        <v>22.01</v>
      </c>
      <c r="T41" s="55">
        <v>22.6</v>
      </c>
      <c r="U41" s="55">
        <v>25</v>
      </c>
      <c r="V41" s="55">
        <v>24</v>
      </c>
      <c r="W41" s="55">
        <v>17</v>
      </c>
      <c r="X41" s="55">
        <v>24</v>
      </c>
      <c r="Y41" s="55">
        <v>54</v>
      </c>
      <c r="Z41" s="55">
        <v>56</v>
      </c>
      <c r="AA41" s="55">
        <v>199</v>
      </c>
      <c r="AB41" s="55">
        <v>202</v>
      </c>
      <c r="AC41" s="55">
        <v>47.2</v>
      </c>
      <c r="AD41" s="55">
        <v>48.6</v>
      </c>
      <c r="AE41" s="55">
        <v>75.3</v>
      </c>
      <c r="AF41" s="55">
        <v>76.3</v>
      </c>
      <c r="AH41" s="332">
        <v>28</v>
      </c>
      <c r="AI41" s="332" t="s">
        <v>316</v>
      </c>
      <c r="AJ41" s="333" t="s">
        <v>317</v>
      </c>
      <c r="AK41" s="334" t="s">
        <v>258</v>
      </c>
      <c r="AL41" s="343"/>
      <c r="AM41" s="343"/>
    </row>
    <row r="42" spans="2:39" ht="11.25" customHeight="1" x14ac:dyDescent="0.2">
      <c r="B42" s="346">
        <v>50</v>
      </c>
      <c r="C42" s="345">
        <v>2</v>
      </c>
      <c r="D42" s="55">
        <v>1</v>
      </c>
      <c r="E42" s="55">
        <v>182.88</v>
      </c>
      <c r="F42" s="55">
        <v>84.37</v>
      </c>
      <c r="G42" s="55">
        <v>84.57</v>
      </c>
      <c r="H42" s="55">
        <v>25.23</v>
      </c>
      <c r="I42" s="55">
        <v>66.47</v>
      </c>
      <c r="J42" s="55">
        <v>3.4228190000000001</v>
      </c>
      <c r="K42" s="55">
        <v>15.4</v>
      </c>
      <c r="L42" s="55">
        <v>21.25</v>
      </c>
      <c r="M42" s="55">
        <v>19.149999999999999</v>
      </c>
      <c r="N42" s="55">
        <v>100.02</v>
      </c>
      <c r="O42" s="55">
        <v>94.04</v>
      </c>
      <c r="P42" s="55">
        <v>2</v>
      </c>
      <c r="Q42" s="55">
        <v>1</v>
      </c>
      <c r="R42" s="55">
        <v>2</v>
      </c>
      <c r="S42" s="55">
        <v>18.059999999999999</v>
      </c>
      <c r="T42" s="55">
        <v>17.88</v>
      </c>
      <c r="U42" s="55">
        <v>25</v>
      </c>
      <c r="V42" s="55">
        <v>23</v>
      </c>
      <c r="W42" s="55">
        <v>40</v>
      </c>
      <c r="X42" s="55">
        <v>41</v>
      </c>
      <c r="Y42" s="55">
        <v>49</v>
      </c>
      <c r="Z42" s="55">
        <v>51</v>
      </c>
      <c r="AA42" s="55">
        <v>221</v>
      </c>
      <c r="AB42" s="55">
        <v>220</v>
      </c>
      <c r="AC42" s="55">
        <v>48.5</v>
      </c>
      <c r="AD42" s="55">
        <v>49.2</v>
      </c>
      <c r="AE42" s="55">
        <v>76.540000000000006</v>
      </c>
      <c r="AF42" s="55">
        <v>77.03</v>
      </c>
      <c r="AH42" s="332">
        <v>29</v>
      </c>
      <c r="AI42" s="332" t="s">
        <v>318</v>
      </c>
      <c r="AJ42" s="333" t="s">
        <v>319</v>
      </c>
      <c r="AK42" s="334" t="s">
        <v>258</v>
      </c>
      <c r="AL42" s="343"/>
      <c r="AM42" s="343"/>
    </row>
    <row r="43" spans="2:39" ht="11.25" customHeight="1" x14ac:dyDescent="0.2">
      <c r="B43" s="346">
        <v>51</v>
      </c>
      <c r="C43" s="345">
        <v>2</v>
      </c>
      <c r="D43" s="55">
        <v>1</v>
      </c>
      <c r="E43" s="55">
        <v>177.8</v>
      </c>
      <c r="F43" s="55">
        <v>78.47</v>
      </c>
      <c r="G43" s="55">
        <v>77.77</v>
      </c>
      <c r="H43" s="55">
        <v>24.82</v>
      </c>
      <c r="I43" s="55">
        <v>51.11</v>
      </c>
      <c r="J43" s="55">
        <v>2.7265220000000001</v>
      </c>
      <c r="K43" s="55">
        <v>24.41</v>
      </c>
      <c r="L43" s="55">
        <v>36.96</v>
      </c>
      <c r="M43" s="55">
        <v>33.159999999999997</v>
      </c>
      <c r="N43" s="55">
        <v>102.55</v>
      </c>
      <c r="O43" s="55">
        <v>95.44</v>
      </c>
      <c r="P43" s="55">
        <v>1</v>
      </c>
      <c r="Q43" s="55">
        <v>2</v>
      </c>
      <c r="R43" s="55">
        <v>1</v>
      </c>
      <c r="S43" s="55">
        <v>31.2</v>
      </c>
      <c r="T43" s="55">
        <v>28.56</v>
      </c>
      <c r="U43" s="55">
        <v>28</v>
      </c>
      <c r="V43" s="55">
        <v>27</v>
      </c>
      <c r="W43" s="55">
        <v>35</v>
      </c>
      <c r="X43" s="55">
        <v>32</v>
      </c>
      <c r="Y43" s="55">
        <v>45</v>
      </c>
      <c r="Z43" s="55">
        <v>49</v>
      </c>
      <c r="AA43" s="55">
        <v>200</v>
      </c>
      <c r="AB43" s="55">
        <v>201</v>
      </c>
      <c r="AC43" s="55">
        <v>45.6</v>
      </c>
      <c r="AD43" s="55">
        <v>46.7</v>
      </c>
      <c r="AE43" s="55">
        <v>69.040000000000006</v>
      </c>
      <c r="AF43" s="55">
        <v>68.59</v>
      </c>
      <c r="AH43" s="332">
        <v>30</v>
      </c>
      <c r="AI43" s="332" t="s">
        <v>320</v>
      </c>
      <c r="AJ43" s="333" t="s">
        <v>321</v>
      </c>
      <c r="AK43" s="334" t="s">
        <v>258</v>
      </c>
      <c r="AL43" s="343"/>
      <c r="AM43" s="343"/>
    </row>
    <row r="44" spans="2:39" ht="11.25" customHeight="1" x14ac:dyDescent="0.2">
      <c r="B44" s="346">
        <v>52</v>
      </c>
      <c r="C44" s="345">
        <v>2</v>
      </c>
      <c r="D44" s="55">
        <v>1</v>
      </c>
      <c r="E44" s="55">
        <v>187.96</v>
      </c>
      <c r="F44" s="55">
        <v>86.64</v>
      </c>
      <c r="G44" s="55">
        <v>87.34</v>
      </c>
      <c r="H44" s="55">
        <v>24.52</v>
      </c>
      <c r="I44" s="55">
        <v>66.209999999999994</v>
      </c>
      <c r="J44" s="55">
        <v>3.0847929999999999</v>
      </c>
      <c r="K44" s="55">
        <v>17.53</v>
      </c>
      <c r="L44" s="55">
        <v>19.690000000000001</v>
      </c>
      <c r="M44" s="55">
        <v>22.58</v>
      </c>
      <c r="N44" s="55">
        <v>104.5</v>
      </c>
      <c r="O44" s="55">
        <v>95.69</v>
      </c>
      <c r="P44" s="55">
        <v>1</v>
      </c>
      <c r="Q44" s="55">
        <v>1</v>
      </c>
      <c r="R44" s="55">
        <v>2</v>
      </c>
      <c r="S44" s="55">
        <v>20.190000000000001</v>
      </c>
      <c r="T44" s="55">
        <v>18.399999999999999</v>
      </c>
      <c r="U44" s="55">
        <v>23</v>
      </c>
      <c r="V44" s="55">
        <v>24</v>
      </c>
      <c r="W44" s="55">
        <v>42</v>
      </c>
      <c r="X44" s="55">
        <v>44</v>
      </c>
      <c r="Y44" s="55">
        <v>54</v>
      </c>
      <c r="Z44" s="55">
        <v>55</v>
      </c>
      <c r="AA44" s="55">
        <v>212</v>
      </c>
      <c r="AB44" s="55">
        <v>213</v>
      </c>
      <c r="AC44" s="55">
        <v>42.3</v>
      </c>
      <c r="AD44" s="55">
        <v>43.6</v>
      </c>
      <c r="AE44" s="55">
        <v>63.04</v>
      </c>
      <c r="AF44" s="55">
        <v>65.78</v>
      </c>
      <c r="AH44" s="332">
        <v>31</v>
      </c>
      <c r="AI44" s="332" t="s">
        <v>322</v>
      </c>
      <c r="AJ44" s="333" t="s">
        <v>323</v>
      </c>
      <c r="AK44" s="334" t="s">
        <v>258</v>
      </c>
      <c r="AL44" s="343"/>
      <c r="AM44" s="343"/>
    </row>
    <row r="45" spans="2:39" ht="11.25" customHeight="1" x14ac:dyDescent="0.2">
      <c r="B45" s="346">
        <v>53</v>
      </c>
      <c r="C45" s="345">
        <v>2</v>
      </c>
      <c r="D45" s="55">
        <v>1</v>
      </c>
      <c r="E45" s="55">
        <v>182.88</v>
      </c>
      <c r="F45" s="55">
        <v>82.1</v>
      </c>
      <c r="G45" s="55">
        <v>81.599999999999994</v>
      </c>
      <c r="H45" s="55">
        <v>24.55</v>
      </c>
      <c r="I45" s="55">
        <v>53.67</v>
      </c>
      <c r="J45" s="55">
        <v>3.0191680000000001</v>
      </c>
      <c r="K45" s="55">
        <v>25.09</v>
      </c>
      <c r="L45" s="55">
        <v>36.67</v>
      </c>
      <c r="M45" s="55">
        <v>32.64</v>
      </c>
      <c r="N45" s="55">
        <v>101.73</v>
      </c>
      <c r="O45" s="55">
        <v>98.78</v>
      </c>
      <c r="P45" s="55">
        <v>2</v>
      </c>
      <c r="Q45" s="55">
        <v>1</v>
      </c>
      <c r="R45" s="55">
        <v>1</v>
      </c>
      <c r="S45" s="55">
        <v>30.68</v>
      </c>
      <c r="T45" s="55">
        <v>28.6</v>
      </c>
      <c r="U45" s="55">
        <v>27</v>
      </c>
      <c r="V45" s="55">
        <v>26</v>
      </c>
      <c r="W45" s="55">
        <v>19</v>
      </c>
      <c r="X45" s="55">
        <v>22</v>
      </c>
      <c r="Y45" s="55">
        <v>45</v>
      </c>
      <c r="Z45" s="55">
        <v>46</v>
      </c>
      <c r="AA45" s="55">
        <v>197</v>
      </c>
      <c r="AB45" s="55">
        <v>198</v>
      </c>
      <c r="AC45" s="55">
        <v>48.5</v>
      </c>
      <c r="AD45" s="55">
        <v>49.1</v>
      </c>
      <c r="AE45" s="55">
        <v>78.97</v>
      </c>
      <c r="AF45" s="55">
        <v>75.63</v>
      </c>
    </row>
    <row r="46" spans="2:39" ht="11.25" customHeight="1" x14ac:dyDescent="0.2">
      <c r="B46" s="346">
        <v>18</v>
      </c>
      <c r="C46" s="345">
        <v>1</v>
      </c>
      <c r="D46" s="55">
        <v>2</v>
      </c>
      <c r="E46" s="55">
        <v>163.32</v>
      </c>
      <c r="F46" s="55">
        <v>63.05</v>
      </c>
      <c r="G46" s="55">
        <v>62.35</v>
      </c>
      <c r="H46" s="55">
        <v>23.64</v>
      </c>
      <c r="I46" s="55">
        <v>48.02</v>
      </c>
      <c r="J46" s="55">
        <v>2.5550130000000002</v>
      </c>
      <c r="K46" s="55">
        <v>12.31</v>
      </c>
      <c r="L46" s="55">
        <v>19.399999999999999</v>
      </c>
      <c r="M46" s="55">
        <v>22.58</v>
      </c>
      <c r="N46" s="55">
        <v>92.84</v>
      </c>
      <c r="O46" s="55">
        <v>77.69</v>
      </c>
      <c r="P46" s="55">
        <v>1</v>
      </c>
      <c r="Q46" s="55">
        <v>2</v>
      </c>
      <c r="R46" s="55">
        <v>1</v>
      </c>
      <c r="S46" s="55">
        <v>19.579999999999998</v>
      </c>
      <c r="T46" s="55">
        <v>18.559999999999999</v>
      </c>
      <c r="U46" s="55">
        <v>25</v>
      </c>
      <c r="V46" s="55">
        <v>24</v>
      </c>
      <c r="W46" s="55">
        <v>37</v>
      </c>
      <c r="X46" s="55">
        <v>42</v>
      </c>
      <c r="Y46" s="55">
        <v>44</v>
      </c>
      <c r="Z46" s="55">
        <v>49</v>
      </c>
      <c r="AA46" s="55">
        <v>179</v>
      </c>
      <c r="AB46" s="55">
        <v>182</v>
      </c>
      <c r="AC46" s="55">
        <v>46.5</v>
      </c>
      <c r="AD46" s="55">
        <v>52.3</v>
      </c>
      <c r="AE46" s="55">
        <v>80.069999999999993</v>
      </c>
      <c r="AF46" s="55">
        <v>81.45</v>
      </c>
    </row>
    <row r="47" spans="2:39" ht="11.25" customHeight="1" x14ac:dyDescent="0.2">
      <c r="B47" s="346">
        <v>19</v>
      </c>
      <c r="C47" s="345">
        <v>1</v>
      </c>
      <c r="D47" s="55">
        <v>2</v>
      </c>
      <c r="E47" s="55">
        <v>167.64</v>
      </c>
      <c r="F47" s="55">
        <v>69.849999999999994</v>
      </c>
      <c r="G47" s="55">
        <v>70.55</v>
      </c>
      <c r="H47" s="55">
        <v>24.86</v>
      </c>
      <c r="I47" s="55">
        <v>57.44</v>
      </c>
      <c r="J47" s="55">
        <v>2.811499</v>
      </c>
      <c r="K47" s="55">
        <v>9.8800000000000008</v>
      </c>
      <c r="L47" s="55">
        <v>14.53</v>
      </c>
      <c r="M47" s="55">
        <v>15.48</v>
      </c>
      <c r="N47" s="55">
        <v>95.74</v>
      </c>
      <c r="O47" s="55">
        <v>82.58</v>
      </c>
      <c r="P47" s="55">
        <v>1</v>
      </c>
      <c r="Q47" s="55">
        <v>1</v>
      </c>
      <c r="R47" s="55">
        <v>2</v>
      </c>
      <c r="S47" s="55">
        <v>15.09</v>
      </c>
      <c r="T47" s="55">
        <v>15.3</v>
      </c>
      <c r="U47" s="55">
        <v>17</v>
      </c>
      <c r="V47" s="55">
        <v>17</v>
      </c>
      <c r="W47" s="55">
        <v>50</v>
      </c>
      <c r="X47" s="55">
        <v>54</v>
      </c>
      <c r="Y47" s="55">
        <v>49</v>
      </c>
      <c r="Z47" s="55">
        <v>55</v>
      </c>
      <c r="AA47" s="55">
        <v>178</v>
      </c>
      <c r="AB47" s="55">
        <v>180</v>
      </c>
      <c r="AC47" s="55">
        <v>44.8</v>
      </c>
      <c r="AD47" s="55">
        <v>45.9</v>
      </c>
      <c r="AE47" s="55">
        <v>78.680000000000007</v>
      </c>
      <c r="AF47" s="55">
        <v>79.58</v>
      </c>
    </row>
    <row r="48" spans="2:39" ht="11.25" customHeight="1" x14ac:dyDescent="0.2">
      <c r="B48" s="346">
        <v>20</v>
      </c>
      <c r="C48" s="345">
        <v>1</v>
      </c>
      <c r="D48" s="55">
        <v>2</v>
      </c>
      <c r="E48" s="55">
        <v>175.26</v>
      </c>
      <c r="F48" s="55">
        <v>72.12</v>
      </c>
      <c r="G48" s="55">
        <v>71.62</v>
      </c>
      <c r="H48" s="55">
        <v>23.48</v>
      </c>
      <c r="I48" s="55">
        <v>50.52</v>
      </c>
      <c r="J48" s="55">
        <v>2.5397419999999999</v>
      </c>
      <c r="K48" s="55">
        <v>11.1</v>
      </c>
      <c r="L48" s="55">
        <v>15.99</v>
      </c>
      <c r="M48" s="55">
        <v>20.55</v>
      </c>
      <c r="N48" s="55">
        <v>95.04</v>
      </c>
      <c r="O48" s="55">
        <v>84.22</v>
      </c>
      <c r="P48" s="55">
        <v>1</v>
      </c>
      <c r="Q48" s="55">
        <v>2</v>
      </c>
      <c r="R48" s="55">
        <v>2</v>
      </c>
      <c r="S48" s="55">
        <v>17.3</v>
      </c>
      <c r="T48" s="55">
        <v>16.899999999999999</v>
      </c>
      <c r="U48" s="55">
        <v>13</v>
      </c>
      <c r="V48" s="55">
        <v>11</v>
      </c>
      <c r="W48" s="55">
        <v>45</v>
      </c>
      <c r="X48" s="55">
        <v>51</v>
      </c>
      <c r="Y48" s="55">
        <v>51</v>
      </c>
      <c r="Z48" s="55">
        <v>55</v>
      </c>
      <c r="AA48" s="55">
        <v>171</v>
      </c>
      <c r="AB48" s="55">
        <v>174</v>
      </c>
      <c r="AC48" s="55">
        <v>43.5</v>
      </c>
      <c r="AD48" s="55">
        <v>46.8</v>
      </c>
      <c r="AE48" s="55">
        <v>77.92</v>
      </c>
      <c r="AF48" s="55">
        <v>79.650000000000006</v>
      </c>
    </row>
    <row r="49" spans="2:32" ht="11.25" customHeight="1" x14ac:dyDescent="0.2">
      <c r="B49" s="346">
        <v>21</v>
      </c>
      <c r="C49" s="345">
        <v>1</v>
      </c>
      <c r="D49" s="55">
        <v>2</v>
      </c>
      <c r="E49" s="55">
        <v>176.53</v>
      </c>
      <c r="F49" s="55">
        <v>76.66</v>
      </c>
      <c r="G49" s="55">
        <v>76.260000000000005</v>
      </c>
      <c r="H49" s="55">
        <v>24.6</v>
      </c>
      <c r="I49" s="55">
        <v>54.62</v>
      </c>
      <c r="J49" s="55">
        <v>3.0332240000000001</v>
      </c>
      <c r="K49" s="55">
        <v>18.29</v>
      </c>
      <c r="L49" s="55">
        <v>26.07</v>
      </c>
      <c r="M49" s="55">
        <v>24.04</v>
      </c>
      <c r="N49" s="55">
        <v>100.63</v>
      </c>
      <c r="O49" s="55">
        <v>87.59</v>
      </c>
      <c r="P49" s="55">
        <v>2</v>
      </c>
      <c r="Q49" s="55">
        <v>2</v>
      </c>
      <c r="R49" s="55">
        <v>1</v>
      </c>
      <c r="S49" s="55">
        <v>24.08</v>
      </c>
      <c r="T49" s="55">
        <v>22.05</v>
      </c>
      <c r="U49" s="55">
        <v>21</v>
      </c>
      <c r="V49" s="55">
        <v>18</v>
      </c>
      <c r="W49" s="55">
        <v>40</v>
      </c>
      <c r="X49" s="55">
        <v>44</v>
      </c>
      <c r="Y49" s="55">
        <v>45</v>
      </c>
      <c r="Z49" s="55">
        <v>39</v>
      </c>
      <c r="AA49" s="55">
        <v>175</v>
      </c>
      <c r="AB49" s="55">
        <v>178</v>
      </c>
      <c r="AC49" s="55">
        <v>50.6</v>
      </c>
      <c r="AD49" s="55">
        <v>53.6</v>
      </c>
      <c r="AE49" s="55">
        <v>83.17</v>
      </c>
      <c r="AF49" s="55">
        <v>83.69</v>
      </c>
    </row>
    <row r="50" spans="2:32" ht="11.25" customHeight="1" x14ac:dyDescent="0.2">
      <c r="B50" s="346">
        <v>22</v>
      </c>
      <c r="C50" s="345">
        <v>1</v>
      </c>
      <c r="D50" s="55">
        <v>2</v>
      </c>
      <c r="E50" s="55">
        <v>179.07</v>
      </c>
      <c r="F50" s="55">
        <v>80.290000000000006</v>
      </c>
      <c r="G50" s="55">
        <v>80.89</v>
      </c>
      <c r="H50" s="55">
        <v>25.04</v>
      </c>
      <c r="I50" s="55">
        <v>66.34</v>
      </c>
      <c r="J50" s="55">
        <v>3.4370790000000002</v>
      </c>
      <c r="K50" s="55">
        <v>11.07</v>
      </c>
      <c r="L50" s="55">
        <v>14.21</v>
      </c>
      <c r="M50" s="55">
        <v>14.79</v>
      </c>
      <c r="N50" s="55">
        <v>99.69</v>
      </c>
      <c r="O50" s="55">
        <v>90.1</v>
      </c>
      <c r="P50" s="55">
        <v>1</v>
      </c>
      <c r="Q50" s="55">
        <v>1</v>
      </c>
      <c r="R50" s="55">
        <v>2</v>
      </c>
      <c r="S50" s="55">
        <v>13.69</v>
      </c>
      <c r="T50" s="55">
        <v>12.5</v>
      </c>
      <c r="U50" s="55">
        <v>28</v>
      </c>
      <c r="V50" s="55">
        <v>26</v>
      </c>
      <c r="W50" s="55">
        <v>48</v>
      </c>
      <c r="X50" s="55">
        <v>52</v>
      </c>
      <c r="Y50" s="55">
        <v>50</v>
      </c>
      <c r="Z50" s="55">
        <v>54</v>
      </c>
      <c r="AA50" s="55">
        <v>189</v>
      </c>
      <c r="AB50" s="55">
        <v>193</v>
      </c>
      <c r="AC50" s="55">
        <v>52.3</v>
      </c>
      <c r="AD50" s="55">
        <v>55.6</v>
      </c>
      <c r="AE50" s="55">
        <v>81.77</v>
      </c>
      <c r="AF50" s="55">
        <v>82.45</v>
      </c>
    </row>
    <row r="51" spans="2:32" ht="11.25" customHeight="1" x14ac:dyDescent="0.2">
      <c r="B51" s="346">
        <v>23</v>
      </c>
      <c r="C51" s="345">
        <v>1</v>
      </c>
      <c r="D51" s="55">
        <v>2</v>
      </c>
      <c r="E51" s="55">
        <v>180.34</v>
      </c>
      <c r="F51" s="55">
        <v>78.930000000000007</v>
      </c>
      <c r="G51" s="55">
        <v>78.23</v>
      </c>
      <c r="H51" s="55">
        <v>24.27</v>
      </c>
      <c r="I51" s="55">
        <v>59.9</v>
      </c>
      <c r="J51" s="55">
        <v>3.4894509999999999</v>
      </c>
      <c r="K51" s="55">
        <v>13.62</v>
      </c>
      <c r="L51" s="55">
        <v>17.690000000000001</v>
      </c>
      <c r="M51" s="55">
        <v>20.82</v>
      </c>
      <c r="N51" s="55">
        <v>99.9</v>
      </c>
      <c r="O51" s="55">
        <v>90.12</v>
      </c>
      <c r="P51" s="55">
        <v>1</v>
      </c>
      <c r="Q51" s="55">
        <v>1</v>
      </c>
      <c r="R51" s="55">
        <v>2</v>
      </c>
      <c r="S51" s="55">
        <v>17.68</v>
      </c>
      <c r="T51" s="55">
        <v>15.4</v>
      </c>
      <c r="U51" s="55">
        <v>24</v>
      </c>
      <c r="V51" s="55">
        <v>22</v>
      </c>
      <c r="W51" s="55">
        <v>40</v>
      </c>
      <c r="X51" s="55">
        <v>41</v>
      </c>
      <c r="Y51" s="55">
        <v>46</v>
      </c>
      <c r="Z51" s="55">
        <v>53</v>
      </c>
      <c r="AA51" s="55">
        <v>174</v>
      </c>
      <c r="AB51" s="55">
        <v>177</v>
      </c>
      <c r="AC51" s="55">
        <v>51.7</v>
      </c>
      <c r="AD51" s="55">
        <v>53.6</v>
      </c>
      <c r="AE51" s="55">
        <v>77</v>
      </c>
      <c r="AF51" s="55">
        <v>78.19</v>
      </c>
    </row>
    <row r="52" spans="2:32" ht="11.25" customHeight="1" x14ac:dyDescent="0.2">
      <c r="B52" s="346">
        <v>24</v>
      </c>
      <c r="C52" s="345">
        <v>1</v>
      </c>
      <c r="D52" s="55">
        <v>2</v>
      </c>
      <c r="E52" s="55">
        <v>172.72</v>
      </c>
      <c r="F52" s="55">
        <v>73.94</v>
      </c>
      <c r="G52" s="55">
        <v>74.64</v>
      </c>
      <c r="H52" s="55">
        <v>24.78</v>
      </c>
      <c r="I52" s="55">
        <v>49.73</v>
      </c>
      <c r="J52" s="55">
        <v>3.0194570000000001</v>
      </c>
      <c r="K52" s="55">
        <v>21.61</v>
      </c>
      <c r="L52" s="55">
        <v>36.880000000000003</v>
      </c>
      <c r="M52" s="55">
        <v>30.08</v>
      </c>
      <c r="N52" s="55">
        <v>96.09</v>
      </c>
      <c r="O52" s="55">
        <v>90.85</v>
      </c>
      <c r="P52" s="55">
        <v>2</v>
      </c>
      <c r="Q52" s="55">
        <v>1</v>
      </c>
      <c r="R52" s="55">
        <v>2</v>
      </c>
      <c r="S52" s="55">
        <v>19.059999999999999</v>
      </c>
      <c r="T52" s="55">
        <v>18.3</v>
      </c>
      <c r="U52" s="55">
        <v>35</v>
      </c>
      <c r="V52" s="55">
        <v>31</v>
      </c>
      <c r="W52" s="55">
        <v>33</v>
      </c>
      <c r="X52" s="55">
        <v>35</v>
      </c>
      <c r="Y52" s="55">
        <v>41</v>
      </c>
      <c r="Z52" s="55">
        <v>44</v>
      </c>
      <c r="AA52" s="55">
        <v>168</v>
      </c>
      <c r="AB52" s="55">
        <v>170</v>
      </c>
      <c r="AC52" s="55">
        <v>47.9</v>
      </c>
      <c r="AD52" s="55">
        <v>52.1</v>
      </c>
      <c r="AE52" s="55">
        <v>73.67</v>
      </c>
      <c r="AF52" s="55">
        <v>74.5</v>
      </c>
    </row>
    <row r="53" spans="2:32" ht="11.25" customHeight="1" x14ac:dyDescent="0.2">
      <c r="B53" s="346">
        <v>25</v>
      </c>
      <c r="C53" s="345">
        <v>1</v>
      </c>
      <c r="D53" s="55">
        <v>2</v>
      </c>
      <c r="E53" s="55">
        <v>186.69</v>
      </c>
      <c r="F53" s="55">
        <v>88</v>
      </c>
      <c r="G53" s="55">
        <v>87.5</v>
      </c>
      <c r="H53" s="55">
        <v>25.25</v>
      </c>
      <c r="I53" s="55">
        <v>66.88</v>
      </c>
      <c r="J53" s="55">
        <v>2.983663</v>
      </c>
      <c r="K53" s="55">
        <v>17.38</v>
      </c>
      <c r="L53" s="55">
        <v>21.15</v>
      </c>
      <c r="M53" s="55">
        <v>25</v>
      </c>
      <c r="N53" s="55">
        <v>106.09</v>
      </c>
      <c r="O53" s="55">
        <v>96.25</v>
      </c>
      <c r="P53" s="55">
        <v>2</v>
      </c>
      <c r="Q53" s="55">
        <v>2</v>
      </c>
      <c r="R53" s="55">
        <v>2</v>
      </c>
      <c r="S53" s="55">
        <v>19.920000000000002</v>
      </c>
      <c r="T53" s="55">
        <v>18.600000000000001</v>
      </c>
      <c r="U53" s="55">
        <v>26</v>
      </c>
      <c r="V53" s="55">
        <v>24</v>
      </c>
      <c r="W53" s="55">
        <v>45</v>
      </c>
      <c r="X53" s="55">
        <v>47</v>
      </c>
      <c r="Y53" s="55">
        <v>45</v>
      </c>
      <c r="Z53" s="55">
        <v>48</v>
      </c>
      <c r="AA53" s="55">
        <v>195</v>
      </c>
      <c r="AB53" s="55">
        <v>194</v>
      </c>
      <c r="AC53" s="55">
        <v>43.6</v>
      </c>
      <c r="AD53" s="55">
        <v>47.6</v>
      </c>
      <c r="AE53" s="55">
        <v>74.930000000000007</v>
      </c>
      <c r="AF53" s="55">
        <v>74.53</v>
      </c>
    </row>
    <row r="54" spans="2:32" ht="11.25" customHeight="1" x14ac:dyDescent="0.2">
      <c r="B54" s="346">
        <v>26</v>
      </c>
      <c r="C54" s="345">
        <v>1</v>
      </c>
      <c r="D54" s="55">
        <v>2</v>
      </c>
      <c r="E54" s="55">
        <v>191.77</v>
      </c>
      <c r="F54" s="55">
        <v>90.72</v>
      </c>
      <c r="G54" s="55">
        <v>89.52</v>
      </c>
      <c r="H54" s="55">
        <v>24.67</v>
      </c>
      <c r="I54" s="55">
        <v>72.48</v>
      </c>
      <c r="J54" s="55">
        <v>3.5768369999999998</v>
      </c>
      <c r="K54" s="55">
        <v>13.93</v>
      </c>
      <c r="L54" s="55">
        <v>12.05</v>
      </c>
      <c r="M54" s="55">
        <v>18.68</v>
      </c>
      <c r="N54" s="55">
        <v>100.64</v>
      </c>
      <c r="O54" s="55">
        <v>97.86</v>
      </c>
      <c r="P54" s="55">
        <v>2</v>
      </c>
      <c r="Q54" s="55">
        <v>2</v>
      </c>
      <c r="R54" s="55">
        <v>2</v>
      </c>
      <c r="S54" s="55">
        <v>15.48</v>
      </c>
      <c r="T54" s="55">
        <v>15.4</v>
      </c>
      <c r="U54" s="55">
        <v>28</v>
      </c>
      <c r="V54" s="55">
        <v>26</v>
      </c>
      <c r="W54" s="55">
        <v>47</v>
      </c>
      <c r="X54" s="55">
        <v>50</v>
      </c>
      <c r="Y54" s="55">
        <v>47</v>
      </c>
      <c r="Z54" s="55">
        <v>56</v>
      </c>
      <c r="AA54" s="55">
        <v>197</v>
      </c>
      <c r="AB54" s="55">
        <v>201</v>
      </c>
      <c r="AC54" s="55">
        <v>50.2</v>
      </c>
      <c r="AD54" s="55">
        <v>53.9</v>
      </c>
      <c r="AE54" s="55">
        <v>80.290000000000006</v>
      </c>
      <c r="AF54" s="55">
        <v>82.45</v>
      </c>
    </row>
    <row r="55" spans="2:32" ht="11.25" customHeight="1" x14ac:dyDescent="0.2">
      <c r="B55" s="346">
        <v>54</v>
      </c>
      <c r="C55" s="345">
        <v>2</v>
      </c>
      <c r="D55" s="55">
        <v>2</v>
      </c>
      <c r="E55" s="55">
        <v>160.02000000000001</v>
      </c>
      <c r="F55" s="55">
        <v>63.5</v>
      </c>
      <c r="G55" s="55">
        <v>63.7</v>
      </c>
      <c r="H55" s="55">
        <v>24.8</v>
      </c>
      <c r="I55" s="55">
        <v>53.89</v>
      </c>
      <c r="J55" s="55">
        <v>3.043275</v>
      </c>
      <c r="K55" s="55">
        <v>7.83</v>
      </c>
      <c r="L55" s="55">
        <v>9.8800000000000008</v>
      </c>
      <c r="M55" s="55">
        <v>10.98</v>
      </c>
      <c r="N55" s="55">
        <v>90.12</v>
      </c>
      <c r="O55" s="55">
        <v>78.010000000000005</v>
      </c>
      <c r="P55" s="55">
        <v>1</v>
      </c>
      <c r="Q55" s="55">
        <v>1</v>
      </c>
      <c r="R55" s="55">
        <v>2</v>
      </c>
      <c r="S55" s="55">
        <v>12.09</v>
      </c>
      <c r="T55" s="55">
        <v>12.4</v>
      </c>
      <c r="U55" s="55">
        <v>15</v>
      </c>
      <c r="V55" s="55">
        <v>15</v>
      </c>
      <c r="W55" s="55">
        <v>47</v>
      </c>
      <c r="X55" s="55">
        <v>49</v>
      </c>
      <c r="Y55" s="55">
        <v>51</v>
      </c>
      <c r="Z55" s="55">
        <v>52</v>
      </c>
      <c r="AA55" s="55">
        <v>174</v>
      </c>
      <c r="AB55" s="55">
        <v>175</v>
      </c>
      <c r="AC55" s="55">
        <v>45.1</v>
      </c>
      <c r="AD55" s="55">
        <v>46</v>
      </c>
      <c r="AE55" s="55">
        <v>80.38</v>
      </c>
      <c r="AF55" s="55">
        <v>79.56</v>
      </c>
    </row>
    <row r="56" spans="2:32" ht="11.25" customHeight="1" x14ac:dyDescent="0.2">
      <c r="B56" s="346">
        <v>55</v>
      </c>
      <c r="C56" s="345">
        <v>2</v>
      </c>
      <c r="D56" s="55">
        <v>2</v>
      </c>
      <c r="E56" s="55">
        <v>173.48</v>
      </c>
      <c r="F56" s="55">
        <v>70.31</v>
      </c>
      <c r="G56" s="55">
        <v>69.61</v>
      </c>
      <c r="H56" s="55">
        <v>23.36</v>
      </c>
      <c r="I56" s="55">
        <v>59.84</v>
      </c>
      <c r="J56" s="55">
        <v>3.1963330000000001</v>
      </c>
      <c r="K56" s="55">
        <v>8.15</v>
      </c>
      <c r="L56" s="55">
        <v>9.58</v>
      </c>
      <c r="M56" s="55">
        <v>9.9</v>
      </c>
      <c r="N56" s="55">
        <v>94.74</v>
      </c>
      <c r="O56" s="55">
        <v>82.91</v>
      </c>
      <c r="P56" s="55">
        <v>1</v>
      </c>
      <c r="Q56" s="55">
        <v>1</v>
      </c>
      <c r="R56" s="55">
        <v>2</v>
      </c>
      <c r="S56" s="55">
        <v>13.45</v>
      </c>
      <c r="T56" s="55">
        <v>13.5</v>
      </c>
      <c r="U56" s="55">
        <v>14</v>
      </c>
      <c r="V56" s="55">
        <v>14</v>
      </c>
      <c r="W56" s="55">
        <v>47</v>
      </c>
      <c r="X56" s="55">
        <v>48</v>
      </c>
      <c r="Y56" s="55">
        <v>52</v>
      </c>
      <c r="Z56" s="55">
        <v>52</v>
      </c>
      <c r="AA56" s="55">
        <v>179</v>
      </c>
      <c r="AB56" s="55">
        <v>179</v>
      </c>
      <c r="AC56" s="55">
        <v>45.9</v>
      </c>
      <c r="AD56" s="55">
        <v>46.7</v>
      </c>
      <c r="AE56" s="55">
        <v>77.05</v>
      </c>
      <c r="AF56" s="55">
        <v>77.23</v>
      </c>
    </row>
    <row r="57" spans="2:32" ht="11.25" customHeight="1" x14ac:dyDescent="0.2">
      <c r="B57" s="346">
        <v>56</v>
      </c>
      <c r="C57" s="345">
        <v>2</v>
      </c>
      <c r="D57" s="55">
        <v>2</v>
      </c>
      <c r="E57" s="55">
        <v>182.88</v>
      </c>
      <c r="F57" s="55">
        <v>83.46</v>
      </c>
      <c r="G57" s="55">
        <v>84.16</v>
      </c>
      <c r="H57" s="55">
        <v>24.95</v>
      </c>
      <c r="I57" s="55">
        <v>66.03</v>
      </c>
      <c r="J57" s="55">
        <v>3.45566</v>
      </c>
      <c r="K57" s="55">
        <v>14.23</v>
      </c>
      <c r="L57" s="55">
        <v>14.99</v>
      </c>
      <c r="M57" s="55">
        <v>18.899999999999999</v>
      </c>
      <c r="N57" s="55">
        <v>103</v>
      </c>
      <c r="O57" s="55">
        <v>87.49</v>
      </c>
      <c r="P57" s="55">
        <v>2</v>
      </c>
      <c r="Q57" s="55">
        <v>1</v>
      </c>
      <c r="R57" s="55">
        <v>2</v>
      </c>
      <c r="S57" s="55">
        <v>16.989999999999998</v>
      </c>
      <c r="T57" s="55">
        <v>16.600000000000001</v>
      </c>
      <c r="U57" s="55">
        <v>21</v>
      </c>
      <c r="V57" s="55">
        <v>20</v>
      </c>
      <c r="W57" s="55">
        <v>45</v>
      </c>
      <c r="X57" s="55">
        <v>46</v>
      </c>
      <c r="Y57" s="55">
        <v>46</v>
      </c>
      <c r="Z57" s="55">
        <v>49</v>
      </c>
      <c r="AA57" s="55">
        <v>178</v>
      </c>
      <c r="AB57" s="55">
        <v>179</v>
      </c>
      <c r="AC57" s="55">
        <v>49.5</v>
      </c>
      <c r="AD57" s="55">
        <v>50.2</v>
      </c>
      <c r="AE57" s="55">
        <v>70.150000000000006</v>
      </c>
      <c r="AF57" s="55">
        <v>71.45</v>
      </c>
    </row>
    <row r="58" spans="2:32" ht="11.25" customHeight="1" x14ac:dyDescent="0.2">
      <c r="B58" s="346">
        <v>57</v>
      </c>
      <c r="C58" s="345">
        <v>2</v>
      </c>
      <c r="D58" s="55">
        <v>2</v>
      </c>
      <c r="E58" s="55">
        <v>187.96</v>
      </c>
      <c r="F58" s="55">
        <v>82.1</v>
      </c>
      <c r="G58" s="55">
        <v>81.599999999999994</v>
      </c>
      <c r="H58" s="55">
        <v>23.24</v>
      </c>
      <c r="I58" s="55">
        <v>64.02</v>
      </c>
      <c r="J58" s="55">
        <v>3.541477</v>
      </c>
      <c r="K58" s="55">
        <v>14.19</v>
      </c>
      <c r="L58" s="55">
        <v>17.809999999999999</v>
      </c>
      <c r="M58" s="55">
        <v>19.260000000000002</v>
      </c>
      <c r="N58" s="55">
        <v>100.73</v>
      </c>
      <c r="O58" s="55">
        <v>90.4</v>
      </c>
      <c r="P58" s="55">
        <v>1</v>
      </c>
      <c r="Q58" s="55">
        <v>1</v>
      </c>
      <c r="R58" s="55">
        <v>2</v>
      </c>
      <c r="S58" s="55">
        <v>17.36</v>
      </c>
      <c r="T58" s="55">
        <v>18.100000000000001</v>
      </c>
      <c r="U58" s="55">
        <v>24</v>
      </c>
      <c r="V58" s="55">
        <v>23</v>
      </c>
      <c r="W58" s="55">
        <v>45</v>
      </c>
      <c r="X58" s="55">
        <v>45</v>
      </c>
      <c r="Y58" s="55">
        <v>45</v>
      </c>
      <c r="Z58" s="55">
        <v>49</v>
      </c>
      <c r="AA58" s="55">
        <v>177</v>
      </c>
      <c r="AB58" s="55">
        <v>180</v>
      </c>
      <c r="AC58" s="55">
        <v>47.6</v>
      </c>
      <c r="AD58" s="55">
        <v>47.3</v>
      </c>
      <c r="AE58" s="55">
        <v>72.75</v>
      </c>
      <c r="AF58" s="55">
        <v>73.02</v>
      </c>
    </row>
    <row r="59" spans="2:32" ht="11.25" customHeight="1" x14ac:dyDescent="0.2">
      <c r="B59" s="346">
        <v>58</v>
      </c>
      <c r="C59" s="345">
        <v>2</v>
      </c>
      <c r="D59" s="55">
        <v>2</v>
      </c>
      <c r="E59" s="55">
        <v>175.26</v>
      </c>
      <c r="F59" s="55">
        <v>75.3</v>
      </c>
      <c r="G59" s="55">
        <v>75.5</v>
      </c>
      <c r="H59" s="55">
        <v>24.51</v>
      </c>
      <c r="I59" s="55">
        <v>51.3</v>
      </c>
      <c r="J59" s="55">
        <v>2.653203</v>
      </c>
      <c r="K59" s="55">
        <v>21.99</v>
      </c>
      <c r="L59" s="55">
        <v>33.42</v>
      </c>
      <c r="M59" s="55">
        <v>32.93</v>
      </c>
      <c r="N59" s="55">
        <v>98.85</v>
      </c>
      <c r="O59" s="55">
        <v>92.51</v>
      </c>
      <c r="P59" s="55">
        <v>2</v>
      </c>
      <c r="Q59" s="55">
        <v>1</v>
      </c>
      <c r="R59" s="55">
        <v>2</v>
      </c>
      <c r="S59" s="55">
        <v>24.96</v>
      </c>
      <c r="T59" s="55">
        <v>24.5</v>
      </c>
      <c r="U59" s="55">
        <v>32</v>
      </c>
      <c r="V59" s="55">
        <v>31</v>
      </c>
      <c r="W59" s="55">
        <v>42</v>
      </c>
      <c r="X59" s="55">
        <v>42</v>
      </c>
      <c r="Y59" s="55">
        <v>41</v>
      </c>
      <c r="Z59" s="55">
        <v>33</v>
      </c>
      <c r="AA59" s="55">
        <v>178</v>
      </c>
      <c r="AB59" s="55">
        <v>179</v>
      </c>
      <c r="AC59" s="55">
        <v>47.2</v>
      </c>
      <c r="AD59" s="55">
        <v>48.1</v>
      </c>
      <c r="AE59" s="55">
        <v>86.73</v>
      </c>
      <c r="AF59" s="55">
        <v>85.14</v>
      </c>
    </row>
    <row r="60" spans="2:32" ht="11.25" customHeight="1" x14ac:dyDescent="0.2">
      <c r="B60" s="346">
        <v>59</v>
      </c>
      <c r="C60" s="345">
        <v>2</v>
      </c>
      <c r="D60" s="55">
        <v>2</v>
      </c>
      <c r="E60" s="55">
        <v>195.58</v>
      </c>
      <c r="F60" s="55">
        <v>90.72</v>
      </c>
      <c r="G60" s="55">
        <v>90.02</v>
      </c>
      <c r="H60" s="55">
        <v>23.72</v>
      </c>
      <c r="I60" s="55">
        <v>74.13</v>
      </c>
      <c r="J60" s="55">
        <v>3.9957319999999998</v>
      </c>
      <c r="K60" s="55">
        <v>12.53</v>
      </c>
      <c r="L60" s="55">
        <v>11.13</v>
      </c>
      <c r="M60" s="55">
        <v>15.63</v>
      </c>
      <c r="N60" s="55">
        <v>105.64</v>
      </c>
      <c r="O60" s="55">
        <v>98.61</v>
      </c>
      <c r="P60" s="55">
        <v>2</v>
      </c>
      <c r="Q60" s="55">
        <v>1</v>
      </c>
      <c r="R60" s="55">
        <v>2</v>
      </c>
      <c r="S60" s="55">
        <v>13.82</v>
      </c>
      <c r="T60" s="55">
        <v>13.9</v>
      </c>
      <c r="U60" s="55">
        <v>29</v>
      </c>
      <c r="V60" s="55">
        <v>27</v>
      </c>
      <c r="W60" s="55">
        <v>46</v>
      </c>
      <c r="X60" s="55">
        <v>47</v>
      </c>
      <c r="Y60" s="55">
        <v>42</v>
      </c>
      <c r="Z60" s="55">
        <v>42</v>
      </c>
      <c r="AA60" s="55">
        <v>181</v>
      </c>
      <c r="AB60" s="55">
        <v>181</v>
      </c>
      <c r="AC60" s="55">
        <v>43.6</v>
      </c>
      <c r="AD60" s="55">
        <v>44.3</v>
      </c>
      <c r="AE60" s="55">
        <v>71.63</v>
      </c>
      <c r="AF60" s="55">
        <v>70.63</v>
      </c>
    </row>
    <row r="61" spans="2:32" ht="11.25" customHeight="1" x14ac:dyDescent="0.2">
      <c r="B61" s="346">
        <v>27</v>
      </c>
      <c r="C61" s="345">
        <v>1</v>
      </c>
      <c r="D61" s="55">
        <v>3</v>
      </c>
      <c r="E61" s="55">
        <v>172.72</v>
      </c>
      <c r="F61" s="55">
        <v>69.400000000000006</v>
      </c>
      <c r="G61" s="55">
        <v>69.7</v>
      </c>
      <c r="H61" s="55">
        <v>23.26</v>
      </c>
      <c r="I61" s="55">
        <v>47.65</v>
      </c>
      <c r="J61" s="55">
        <v>2.6551360000000002</v>
      </c>
      <c r="K61" s="55">
        <v>19.329999999999998</v>
      </c>
      <c r="L61" s="55">
        <v>34.479999999999997</v>
      </c>
      <c r="M61" s="55">
        <v>26.47</v>
      </c>
      <c r="N61" s="55">
        <v>93.49</v>
      </c>
      <c r="O61" s="55">
        <v>85.99</v>
      </c>
      <c r="P61" s="55">
        <v>1</v>
      </c>
      <c r="Q61" s="55">
        <v>2</v>
      </c>
      <c r="R61" s="55">
        <v>2</v>
      </c>
      <c r="S61" s="55">
        <v>27.76</v>
      </c>
      <c r="T61" s="55">
        <v>25.8</v>
      </c>
      <c r="U61" s="55">
        <v>38</v>
      </c>
      <c r="V61" s="55">
        <v>35</v>
      </c>
      <c r="W61" s="55">
        <v>25</v>
      </c>
      <c r="X61" s="55">
        <v>30</v>
      </c>
      <c r="Y61" s="55">
        <v>33</v>
      </c>
      <c r="Z61" s="55">
        <v>32</v>
      </c>
      <c r="AA61" s="55">
        <v>147</v>
      </c>
      <c r="AB61" s="55">
        <v>148</v>
      </c>
      <c r="AC61" s="55">
        <v>37.799999999999997</v>
      </c>
      <c r="AD61" s="55">
        <v>38.6</v>
      </c>
      <c r="AE61" s="55">
        <v>37.9</v>
      </c>
      <c r="AF61" s="55">
        <v>49.66</v>
      </c>
    </row>
    <row r="62" spans="2:32" ht="11.25" customHeight="1" x14ac:dyDescent="0.2">
      <c r="B62" s="346">
        <v>28</v>
      </c>
      <c r="C62" s="345">
        <v>1</v>
      </c>
      <c r="D62" s="55">
        <v>3</v>
      </c>
      <c r="E62" s="55">
        <v>170.18</v>
      </c>
      <c r="F62" s="55">
        <v>70.760000000000005</v>
      </c>
      <c r="G62" s="55">
        <v>71.16</v>
      </c>
      <c r="H62" s="55">
        <v>24.43</v>
      </c>
      <c r="I62" s="55">
        <v>54.34</v>
      </c>
      <c r="J62" s="55">
        <v>3.038252</v>
      </c>
      <c r="K62" s="55">
        <v>14.44</v>
      </c>
      <c r="L62" s="55">
        <v>25.99</v>
      </c>
      <c r="M62" s="55">
        <v>17.329999999999998</v>
      </c>
      <c r="N62" s="55">
        <v>94.87</v>
      </c>
      <c r="O62" s="55">
        <v>86.24</v>
      </c>
      <c r="P62" s="55">
        <v>2</v>
      </c>
      <c r="Q62" s="55">
        <v>2</v>
      </c>
      <c r="R62" s="55">
        <v>2</v>
      </c>
      <c r="S62" s="55">
        <v>20.11</v>
      </c>
      <c r="T62" s="55">
        <v>18.3</v>
      </c>
      <c r="U62" s="55">
        <v>24</v>
      </c>
      <c r="V62" s="55">
        <v>22</v>
      </c>
      <c r="W62" s="55">
        <v>39</v>
      </c>
      <c r="X62" s="55">
        <v>46</v>
      </c>
      <c r="Y62" s="55">
        <v>40</v>
      </c>
      <c r="Z62" s="55">
        <v>37</v>
      </c>
      <c r="AA62" s="55">
        <v>156</v>
      </c>
      <c r="AB62" s="55">
        <v>156</v>
      </c>
      <c r="AC62" s="55">
        <v>37.4</v>
      </c>
      <c r="AD62" s="55">
        <v>39.4</v>
      </c>
      <c r="AE62" s="55">
        <v>45.7</v>
      </c>
      <c r="AF62" s="55">
        <v>51.27</v>
      </c>
    </row>
    <row r="63" spans="2:32" ht="11.25" customHeight="1" x14ac:dyDescent="0.2">
      <c r="B63" s="346">
        <v>29</v>
      </c>
      <c r="C63" s="345">
        <v>1</v>
      </c>
      <c r="D63" s="55">
        <v>3</v>
      </c>
      <c r="E63" s="55">
        <v>173.48</v>
      </c>
      <c r="F63" s="55">
        <v>73.94</v>
      </c>
      <c r="G63" s="55">
        <v>73.739999999999995</v>
      </c>
      <c r="H63" s="55">
        <v>24.57</v>
      </c>
      <c r="I63" s="55">
        <v>58.71</v>
      </c>
      <c r="J63" s="55">
        <v>2.6757219999999999</v>
      </c>
      <c r="K63" s="55">
        <v>12.5</v>
      </c>
      <c r="L63" s="55">
        <v>18.64</v>
      </c>
      <c r="M63" s="55">
        <v>17.38</v>
      </c>
      <c r="N63" s="55">
        <v>98.07</v>
      </c>
      <c r="O63" s="55">
        <v>86.73</v>
      </c>
      <c r="P63" s="55">
        <v>1</v>
      </c>
      <c r="Q63" s="55">
        <v>1</v>
      </c>
      <c r="R63" s="55">
        <v>2</v>
      </c>
      <c r="S63" s="55">
        <v>16.920000000000002</v>
      </c>
      <c r="T63" s="55">
        <v>14.5</v>
      </c>
      <c r="U63" s="55">
        <v>15</v>
      </c>
      <c r="V63" s="55">
        <v>15</v>
      </c>
      <c r="W63" s="55">
        <v>35</v>
      </c>
      <c r="X63" s="55">
        <v>37</v>
      </c>
      <c r="Y63" s="55">
        <v>39</v>
      </c>
      <c r="Z63" s="55">
        <v>43</v>
      </c>
      <c r="AA63" s="55">
        <v>152</v>
      </c>
      <c r="AB63" s="55">
        <v>153</v>
      </c>
      <c r="AC63" s="55">
        <v>42.3</v>
      </c>
      <c r="AD63" s="55">
        <v>43.5</v>
      </c>
      <c r="AE63" s="55">
        <v>78.48</v>
      </c>
      <c r="AF63" s="55">
        <v>80.260000000000005</v>
      </c>
    </row>
    <row r="64" spans="2:32" ht="11.25" customHeight="1" x14ac:dyDescent="0.2">
      <c r="B64" s="346">
        <v>30</v>
      </c>
      <c r="C64" s="345">
        <v>1</v>
      </c>
      <c r="D64" s="55">
        <v>3</v>
      </c>
      <c r="E64" s="55">
        <v>180.34</v>
      </c>
      <c r="F64" s="55">
        <v>78.02</v>
      </c>
      <c r="G64" s="55">
        <v>78.319999999999993</v>
      </c>
      <c r="H64" s="55">
        <v>23.99</v>
      </c>
      <c r="I64" s="55">
        <v>59.38</v>
      </c>
      <c r="J64" s="55">
        <v>3.3070560000000002</v>
      </c>
      <c r="K64" s="55">
        <v>16.21</v>
      </c>
      <c r="L64" s="55">
        <v>23.66</v>
      </c>
      <c r="M64" s="55">
        <v>19.670000000000002</v>
      </c>
      <c r="N64" s="55">
        <v>100.44</v>
      </c>
      <c r="O64" s="55">
        <v>87.59</v>
      </c>
      <c r="P64" s="55">
        <v>1</v>
      </c>
      <c r="Q64" s="55">
        <v>1</v>
      </c>
      <c r="R64" s="55">
        <v>2</v>
      </c>
      <c r="S64" s="55">
        <v>20.55</v>
      </c>
      <c r="T64" s="55">
        <v>19.399999999999999</v>
      </c>
      <c r="U64" s="55">
        <v>24</v>
      </c>
      <c r="V64" s="55">
        <v>22</v>
      </c>
      <c r="W64" s="55">
        <v>30</v>
      </c>
      <c r="X64" s="55">
        <v>35</v>
      </c>
      <c r="Y64" s="55">
        <v>40</v>
      </c>
      <c r="Z64" s="55">
        <v>42</v>
      </c>
      <c r="AA64" s="55">
        <v>154</v>
      </c>
      <c r="AB64" s="55">
        <v>155</v>
      </c>
      <c r="AC64" s="55">
        <v>42.5</v>
      </c>
      <c r="AD64" s="55">
        <v>43.7</v>
      </c>
      <c r="AE64" s="55">
        <v>70.099999999999994</v>
      </c>
      <c r="AF64" s="55">
        <v>75.27</v>
      </c>
    </row>
    <row r="65" spans="2:32" ht="11.25" customHeight="1" x14ac:dyDescent="0.2">
      <c r="B65" s="346">
        <v>31</v>
      </c>
      <c r="C65" s="345">
        <v>1</v>
      </c>
      <c r="D65" s="55">
        <v>3</v>
      </c>
      <c r="E65" s="55">
        <v>175.26</v>
      </c>
      <c r="F65" s="55">
        <v>72.569999999999993</v>
      </c>
      <c r="G65" s="55">
        <v>72.17</v>
      </c>
      <c r="H65" s="55">
        <v>23.63</v>
      </c>
      <c r="I65" s="55">
        <v>47.58</v>
      </c>
      <c r="J65" s="55">
        <v>2.5904210000000001</v>
      </c>
      <c r="K65" s="55">
        <v>22.63</v>
      </c>
      <c r="L65" s="55">
        <v>39.39</v>
      </c>
      <c r="M65" s="55">
        <v>31.47</v>
      </c>
      <c r="N65" s="55">
        <v>101.23</v>
      </c>
      <c r="O65" s="55">
        <v>89.54</v>
      </c>
      <c r="P65" s="55">
        <v>2</v>
      </c>
      <c r="Q65" s="55">
        <v>2</v>
      </c>
      <c r="R65" s="55">
        <v>1</v>
      </c>
      <c r="S65" s="55">
        <v>31.09</v>
      </c>
      <c r="T65" s="55">
        <v>27.6</v>
      </c>
      <c r="U65" s="55">
        <v>37</v>
      </c>
      <c r="V65" s="55">
        <v>34</v>
      </c>
      <c r="W65" s="55">
        <v>22</v>
      </c>
      <c r="X65" s="55">
        <v>26</v>
      </c>
      <c r="Y65" s="55">
        <v>37</v>
      </c>
      <c r="Z65" s="55">
        <v>38</v>
      </c>
      <c r="AA65" s="55">
        <v>152</v>
      </c>
      <c r="AB65" s="55">
        <v>154</v>
      </c>
      <c r="AC65" s="55">
        <v>41.5</v>
      </c>
      <c r="AD65" s="55">
        <v>42.4</v>
      </c>
      <c r="AE65" s="55">
        <v>44.98</v>
      </c>
      <c r="AF65" s="55">
        <v>45.25</v>
      </c>
    </row>
    <row r="66" spans="2:32" ht="11.25" customHeight="1" x14ac:dyDescent="0.2">
      <c r="B66" s="346">
        <v>32</v>
      </c>
      <c r="C66" s="345">
        <v>1</v>
      </c>
      <c r="D66" s="55">
        <v>3</v>
      </c>
      <c r="E66" s="55">
        <v>175.26</v>
      </c>
      <c r="F66" s="55">
        <v>76.2</v>
      </c>
      <c r="G66" s="55">
        <v>76.5</v>
      </c>
      <c r="H66" s="55">
        <v>24.81</v>
      </c>
      <c r="I66" s="55">
        <v>54.16</v>
      </c>
      <c r="J66" s="55">
        <v>3.00943</v>
      </c>
      <c r="K66" s="55">
        <v>18.48</v>
      </c>
      <c r="L66" s="55">
        <v>33.74</v>
      </c>
      <c r="M66" s="55">
        <v>21.82</v>
      </c>
      <c r="N66" s="55">
        <v>99.36</v>
      </c>
      <c r="O66" s="55">
        <v>90.15</v>
      </c>
      <c r="P66" s="55">
        <v>2</v>
      </c>
      <c r="Q66" s="55">
        <v>1</v>
      </c>
      <c r="R66" s="55">
        <v>2</v>
      </c>
      <c r="S66" s="55">
        <v>24.43</v>
      </c>
      <c r="T66" s="55">
        <v>21.4</v>
      </c>
      <c r="U66" s="55">
        <v>30</v>
      </c>
      <c r="V66" s="55">
        <v>29</v>
      </c>
      <c r="W66" s="55">
        <v>40</v>
      </c>
      <c r="X66" s="55">
        <v>46</v>
      </c>
      <c r="Y66" s="55">
        <v>32</v>
      </c>
      <c r="Z66" s="55">
        <v>34</v>
      </c>
      <c r="AA66" s="55">
        <v>161</v>
      </c>
      <c r="AB66" s="55">
        <v>163</v>
      </c>
      <c r="AC66" s="55">
        <v>40.700000000000003</v>
      </c>
      <c r="AD66" s="55">
        <v>42.9</v>
      </c>
      <c r="AE66" s="55">
        <v>56.29</v>
      </c>
      <c r="AF66" s="55">
        <v>58.28</v>
      </c>
    </row>
    <row r="67" spans="2:32" ht="11.25" customHeight="1" x14ac:dyDescent="0.2">
      <c r="B67" s="346">
        <v>33</v>
      </c>
      <c r="C67" s="345">
        <v>1</v>
      </c>
      <c r="D67" s="55">
        <v>3</v>
      </c>
      <c r="E67" s="55">
        <v>180.34</v>
      </c>
      <c r="F67" s="55">
        <v>82.55</v>
      </c>
      <c r="G67" s="55">
        <v>82.95</v>
      </c>
      <c r="H67" s="55">
        <v>25.38</v>
      </c>
      <c r="I67" s="55">
        <v>58.34</v>
      </c>
      <c r="J67" s="55">
        <v>3.1733910000000001</v>
      </c>
      <c r="K67" s="55">
        <v>21.05</v>
      </c>
      <c r="L67" s="55">
        <v>35.159999999999997</v>
      </c>
      <c r="M67" s="55">
        <v>24.57</v>
      </c>
      <c r="N67" s="55">
        <v>100.98</v>
      </c>
      <c r="O67" s="55">
        <v>94.76</v>
      </c>
      <c r="P67" s="55">
        <v>2</v>
      </c>
      <c r="Q67" s="55">
        <v>2</v>
      </c>
      <c r="R67" s="55">
        <v>2</v>
      </c>
      <c r="S67" s="55">
        <v>25.49</v>
      </c>
      <c r="T67" s="55">
        <v>22.6</v>
      </c>
      <c r="U67" s="55">
        <v>34</v>
      </c>
      <c r="V67" s="55">
        <v>32</v>
      </c>
      <c r="W67" s="55">
        <v>30</v>
      </c>
      <c r="X67" s="55">
        <v>34</v>
      </c>
      <c r="Y67" s="55">
        <v>34</v>
      </c>
      <c r="Z67" s="55">
        <v>33</v>
      </c>
      <c r="AA67" s="55">
        <v>148</v>
      </c>
      <c r="AB67" s="55">
        <v>149</v>
      </c>
      <c r="AC67" s="55">
        <v>44.5</v>
      </c>
      <c r="AD67" s="55">
        <v>45.1</v>
      </c>
      <c r="AE67" s="55">
        <v>68.08</v>
      </c>
      <c r="AF67" s="55">
        <v>75.45</v>
      </c>
    </row>
    <row r="68" spans="2:32" ht="11.25" customHeight="1" x14ac:dyDescent="0.2">
      <c r="B68" s="346">
        <v>60</v>
      </c>
      <c r="C68" s="345">
        <v>2</v>
      </c>
      <c r="D68" s="55">
        <v>3</v>
      </c>
      <c r="E68" s="55">
        <v>161.29</v>
      </c>
      <c r="F68" s="55">
        <v>65.319999999999993</v>
      </c>
      <c r="G68" s="55">
        <v>66.02</v>
      </c>
      <c r="H68" s="55">
        <v>25.11</v>
      </c>
      <c r="I68" s="55">
        <v>45.88</v>
      </c>
      <c r="J68" s="55">
        <v>2.6405959999999999</v>
      </c>
      <c r="K68" s="55">
        <v>17.34</v>
      </c>
      <c r="L68" s="55">
        <v>37.03</v>
      </c>
      <c r="M68" s="55">
        <v>23.11</v>
      </c>
      <c r="N68" s="55">
        <v>94.78</v>
      </c>
      <c r="O68" s="55">
        <v>81.45</v>
      </c>
      <c r="P68" s="55">
        <v>1</v>
      </c>
      <c r="Q68" s="55">
        <v>1</v>
      </c>
      <c r="R68" s="55">
        <v>2</v>
      </c>
      <c r="S68" s="55">
        <v>26.33</v>
      </c>
      <c r="T68" s="55">
        <v>25.3</v>
      </c>
      <c r="U68" s="55">
        <v>29</v>
      </c>
      <c r="V68" s="55">
        <v>29</v>
      </c>
      <c r="W68" s="55">
        <v>20</v>
      </c>
      <c r="X68" s="55">
        <v>21</v>
      </c>
      <c r="Y68" s="55">
        <v>37</v>
      </c>
      <c r="Z68" s="55">
        <v>37</v>
      </c>
      <c r="AA68" s="55">
        <v>158</v>
      </c>
      <c r="AB68" s="55">
        <v>156</v>
      </c>
      <c r="AC68" s="55">
        <v>38.6</v>
      </c>
      <c r="AD68" s="55">
        <v>38.6</v>
      </c>
      <c r="AE68" s="55">
        <v>25.57</v>
      </c>
      <c r="AF68" s="55">
        <v>26.6</v>
      </c>
    </row>
    <row r="69" spans="2:32" ht="11.25" customHeight="1" x14ac:dyDescent="0.2">
      <c r="B69" s="346">
        <v>61</v>
      </c>
      <c r="C69" s="345">
        <v>2</v>
      </c>
      <c r="D69" s="55">
        <v>3</v>
      </c>
      <c r="E69" s="55">
        <v>168.91</v>
      </c>
      <c r="F69" s="55">
        <v>68.040000000000006</v>
      </c>
      <c r="G69" s="55">
        <v>67.540000000000006</v>
      </c>
      <c r="H69" s="55">
        <v>23.85</v>
      </c>
      <c r="I69" s="55">
        <v>49.45</v>
      </c>
      <c r="J69" s="55">
        <v>2.6446619999999998</v>
      </c>
      <c r="K69" s="55">
        <v>16.98</v>
      </c>
      <c r="L69" s="55">
        <v>28.93</v>
      </c>
      <c r="M69" s="55">
        <v>25.84</v>
      </c>
      <c r="N69" s="55">
        <v>94.71</v>
      </c>
      <c r="O69" s="55">
        <v>84.79</v>
      </c>
      <c r="P69" s="55">
        <v>2</v>
      </c>
      <c r="Q69" s="55">
        <v>2</v>
      </c>
      <c r="R69" s="55">
        <v>2</v>
      </c>
      <c r="S69" s="55">
        <v>24.58</v>
      </c>
      <c r="T69" s="55">
        <v>24.56</v>
      </c>
      <c r="U69" s="55">
        <v>22</v>
      </c>
      <c r="V69" s="55">
        <v>23</v>
      </c>
      <c r="W69" s="55">
        <v>35</v>
      </c>
      <c r="X69" s="55">
        <v>36</v>
      </c>
      <c r="Y69" s="55">
        <v>36</v>
      </c>
      <c r="Z69" s="55">
        <v>35</v>
      </c>
      <c r="AA69" s="55">
        <v>149</v>
      </c>
      <c r="AB69" s="55">
        <v>152</v>
      </c>
      <c r="AC69" s="55">
        <v>36.200000000000003</v>
      </c>
      <c r="AD69" s="55">
        <v>35.200000000000003</v>
      </c>
      <c r="AE69" s="55">
        <v>38.5</v>
      </c>
      <c r="AF69" s="55">
        <v>37.590000000000003</v>
      </c>
    </row>
    <row r="70" spans="2:32" ht="11.25" customHeight="1" x14ac:dyDescent="0.2">
      <c r="B70" s="346">
        <v>62</v>
      </c>
      <c r="C70" s="345">
        <v>2</v>
      </c>
      <c r="D70" s="55">
        <v>3</v>
      </c>
      <c r="E70" s="55">
        <v>168.4</v>
      </c>
      <c r="F70" s="55">
        <v>71.67</v>
      </c>
      <c r="G70" s="55">
        <v>71.87</v>
      </c>
      <c r="H70" s="55">
        <v>25.27</v>
      </c>
      <c r="I70" s="55">
        <v>48.96</v>
      </c>
      <c r="J70" s="55">
        <v>2.9585889999999999</v>
      </c>
      <c r="K70" s="55">
        <v>19.64</v>
      </c>
      <c r="L70" s="55">
        <v>33.369999999999997</v>
      </c>
      <c r="M70" s="55">
        <v>28.28</v>
      </c>
      <c r="N70" s="55">
        <v>94.78</v>
      </c>
      <c r="O70" s="55">
        <v>86.89</v>
      </c>
      <c r="P70" s="55">
        <v>2</v>
      </c>
      <c r="Q70" s="55">
        <v>2</v>
      </c>
      <c r="R70" s="55">
        <v>2</v>
      </c>
      <c r="S70" s="55">
        <v>27.44</v>
      </c>
      <c r="T70" s="55">
        <v>26.6</v>
      </c>
      <c r="U70" s="55">
        <v>34</v>
      </c>
      <c r="V70" s="55">
        <v>32</v>
      </c>
      <c r="W70" s="55">
        <v>25</v>
      </c>
      <c r="X70" s="55">
        <v>25</v>
      </c>
      <c r="Y70" s="55">
        <v>32</v>
      </c>
      <c r="Z70" s="55">
        <v>32</v>
      </c>
      <c r="AA70" s="55">
        <v>151</v>
      </c>
      <c r="AB70" s="55">
        <v>153</v>
      </c>
      <c r="AC70" s="55">
        <v>37.6</v>
      </c>
      <c r="AD70" s="55">
        <v>37.799999999999997</v>
      </c>
      <c r="AE70" s="55">
        <v>55.8</v>
      </c>
      <c r="AF70" s="55">
        <v>55.27</v>
      </c>
    </row>
    <row r="71" spans="2:32" ht="11.25" customHeight="1" x14ac:dyDescent="0.2">
      <c r="B71" s="346">
        <v>63</v>
      </c>
      <c r="C71" s="345">
        <v>2</v>
      </c>
      <c r="D71" s="55">
        <v>3</v>
      </c>
      <c r="E71" s="55">
        <v>181.1</v>
      </c>
      <c r="F71" s="55">
        <v>78.47</v>
      </c>
      <c r="G71" s="55">
        <v>79.069999999999993</v>
      </c>
      <c r="H71" s="55">
        <v>23.93</v>
      </c>
      <c r="I71" s="55">
        <v>55.72</v>
      </c>
      <c r="J71" s="55">
        <v>3.0513910000000002</v>
      </c>
      <c r="K71" s="55">
        <v>20.09</v>
      </c>
      <c r="L71" s="55">
        <v>29.85</v>
      </c>
      <c r="M71" s="55">
        <v>26.48</v>
      </c>
      <c r="N71" s="55">
        <v>100.66</v>
      </c>
      <c r="O71" s="55">
        <v>90.98</v>
      </c>
      <c r="P71" s="55">
        <v>1</v>
      </c>
      <c r="Q71" s="55">
        <v>2</v>
      </c>
      <c r="R71" s="55">
        <v>2</v>
      </c>
      <c r="S71" s="55">
        <v>25.47</v>
      </c>
      <c r="T71" s="55">
        <v>25.5</v>
      </c>
      <c r="U71" s="55">
        <v>36</v>
      </c>
      <c r="V71" s="55">
        <v>34</v>
      </c>
      <c r="W71" s="55">
        <v>33</v>
      </c>
      <c r="X71" s="55">
        <v>33</v>
      </c>
      <c r="Y71" s="55">
        <v>35</v>
      </c>
      <c r="Z71" s="55">
        <v>36</v>
      </c>
      <c r="AA71" s="55">
        <v>152</v>
      </c>
      <c r="AB71" s="55">
        <v>153</v>
      </c>
      <c r="AC71" s="55">
        <v>41.6</v>
      </c>
      <c r="AD71" s="55">
        <v>41.3</v>
      </c>
      <c r="AE71" s="55">
        <v>69.430000000000007</v>
      </c>
      <c r="AF71" s="55">
        <v>68.760000000000005</v>
      </c>
    </row>
    <row r="72" spans="2:32" ht="11.25" customHeight="1" x14ac:dyDescent="0.2">
      <c r="B72" s="346">
        <v>64</v>
      </c>
      <c r="C72" s="345">
        <v>2</v>
      </c>
      <c r="D72" s="55">
        <v>3</v>
      </c>
      <c r="E72" s="55">
        <v>170.18</v>
      </c>
      <c r="F72" s="55">
        <v>71.67</v>
      </c>
      <c r="G72" s="55">
        <v>70.97</v>
      </c>
      <c r="H72" s="55">
        <v>24.75</v>
      </c>
      <c r="I72" s="55">
        <v>47.5</v>
      </c>
      <c r="J72" s="55">
        <v>2.9123290000000002</v>
      </c>
      <c r="K72" s="55">
        <v>21.02</v>
      </c>
      <c r="L72" s="55">
        <v>36.14</v>
      </c>
      <c r="M72" s="55">
        <v>29.79</v>
      </c>
      <c r="N72" s="55">
        <v>96.78</v>
      </c>
      <c r="O72" s="55">
        <v>91.89</v>
      </c>
      <c r="P72" s="55">
        <v>2</v>
      </c>
      <c r="Q72" s="55">
        <v>2</v>
      </c>
      <c r="R72" s="55">
        <v>2</v>
      </c>
      <c r="S72" s="55">
        <v>29.43</v>
      </c>
      <c r="T72" s="55">
        <v>29.3</v>
      </c>
      <c r="U72" s="55">
        <v>37</v>
      </c>
      <c r="V72" s="55">
        <v>35</v>
      </c>
      <c r="W72" s="55">
        <v>23</v>
      </c>
      <c r="X72" s="55">
        <v>24</v>
      </c>
      <c r="Y72" s="55">
        <v>38</v>
      </c>
      <c r="Z72" s="55">
        <v>38</v>
      </c>
      <c r="AA72" s="55">
        <v>147</v>
      </c>
      <c r="AB72" s="55">
        <v>148</v>
      </c>
      <c r="AC72" s="55">
        <v>39.5</v>
      </c>
      <c r="AD72" s="55">
        <v>41.5</v>
      </c>
      <c r="AE72" s="55">
        <v>54.38</v>
      </c>
      <c r="AF72" s="55">
        <v>52.36</v>
      </c>
    </row>
    <row r="73" spans="2:32" ht="15" x14ac:dyDescent="0.2">
      <c r="B73" s="346">
        <v>65</v>
      </c>
      <c r="C73" s="345">
        <v>2</v>
      </c>
      <c r="D73" s="55">
        <v>3</v>
      </c>
      <c r="E73" s="55">
        <v>186.69</v>
      </c>
      <c r="F73" s="55">
        <v>85.28</v>
      </c>
      <c r="G73" s="55">
        <v>83.78</v>
      </c>
      <c r="H73" s="55">
        <v>24.47</v>
      </c>
      <c r="I73" s="55">
        <v>59.96</v>
      </c>
      <c r="J73" s="55">
        <v>3.7265470000000001</v>
      </c>
      <c r="K73" s="55">
        <v>21.1</v>
      </c>
      <c r="L73" s="55">
        <v>30.78</v>
      </c>
      <c r="M73" s="55">
        <v>23.82</v>
      </c>
      <c r="N73" s="55">
        <v>103.5</v>
      </c>
      <c r="O73" s="55">
        <v>96.65</v>
      </c>
      <c r="P73" s="55">
        <v>2</v>
      </c>
      <c r="Q73" s="55">
        <v>1</v>
      </c>
      <c r="R73" s="55">
        <v>2</v>
      </c>
      <c r="S73" s="55">
        <v>24.89</v>
      </c>
      <c r="T73" s="55">
        <v>25.6</v>
      </c>
      <c r="U73" s="55">
        <v>31</v>
      </c>
      <c r="V73" s="55">
        <v>31</v>
      </c>
      <c r="W73" s="55">
        <v>18</v>
      </c>
      <c r="X73" s="55">
        <v>18</v>
      </c>
      <c r="Y73" s="55">
        <v>36</v>
      </c>
      <c r="Z73" s="55">
        <v>35</v>
      </c>
      <c r="AA73" s="55">
        <v>162</v>
      </c>
      <c r="AB73" s="55">
        <v>161</v>
      </c>
      <c r="AC73" s="55">
        <v>44.8</v>
      </c>
      <c r="AD73" s="55">
        <v>46.2</v>
      </c>
      <c r="AE73" s="55">
        <v>77.400000000000006</v>
      </c>
      <c r="AF73" s="55">
        <v>78.42</v>
      </c>
    </row>
  </sheetData>
  <mergeCells count="24">
    <mergeCell ref="AH29:AH30"/>
    <mergeCell ref="AI29:AI30"/>
    <mergeCell ref="AJ29:AJ30"/>
    <mergeCell ref="AK29:AK30"/>
    <mergeCell ref="AH25:AH26"/>
    <mergeCell ref="AI25:AI26"/>
    <mergeCell ref="AJ25:AJ26"/>
    <mergeCell ref="AK25:AK26"/>
    <mergeCell ref="AH27:AH28"/>
    <mergeCell ref="AI27:AI28"/>
    <mergeCell ref="AJ27:AJ28"/>
    <mergeCell ref="AK27:AK28"/>
    <mergeCell ref="AJ11:AJ13"/>
    <mergeCell ref="AK11:AK13"/>
    <mergeCell ref="AL8:AM8"/>
    <mergeCell ref="AH9:AH10"/>
    <mergeCell ref="AI9:AI10"/>
    <mergeCell ref="AJ9:AJ10"/>
    <mergeCell ref="AK9:AK10"/>
    <mergeCell ref="S1:W2"/>
    <mergeCell ref="Y1:AA2"/>
    <mergeCell ref="AC1:AE2"/>
    <mergeCell ref="AH11:AH13"/>
    <mergeCell ref="AI11:AI13"/>
  </mergeCells>
  <hyperlinks>
    <hyperlink ref="H3" location="'Вариационен анализ'!A1" display="Вариационен анализ"/>
    <hyperlink ref="C3" location="'Едномерно разпределение'!A1" display="Едномерно разпределение"/>
    <hyperlink ref="C4" location="'Двумерно разпределение'!A1" display="Двумерно разпределение"/>
    <hyperlink ref="L3" location="'Обикновена линейна корелация'!A1" display="Коефициент на Пирсън"/>
    <hyperlink ref="L4" location="'Рангова корелация'!A1" display="Коефициент на Спирман"/>
    <hyperlink ref="S3" location="'t-независими извадки'!A1" display="t-независими извадки"/>
    <hyperlink ref="S5" location="ANOVA!A1" display="ANOVA"/>
    <hyperlink ref="Y3" location="'t-зависими извадки'!A1" display="t-зависими извадки"/>
    <hyperlink ref="AC3" location="'Eксперимент 2x2'!A1" display="Експеримент 2х2"/>
    <hyperlink ref="L5" location="' Обикновена линейна регресия'!A1" display="Обикновена линейна регресия"/>
    <hyperlink ref="S4" location="'U на Ман-Уитни '!A1" display="U-критерий на Ман Уитни"/>
    <hyperlink ref="Y4" location="'T критерий на Уилкоксън'!A1" display="Т-на Уилкоксън"/>
    <hyperlink ref="A3" location="Начало!A1" display="Начало"/>
    <hyperlink ref="AC4" location="'Експеримент2х2 (непараметрични)'!A1" display="Експеримент 2х2 непараметрични критерии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3</vt:i4>
      </vt:variant>
    </vt:vector>
  </HeadingPairs>
  <TitlesOfParts>
    <vt:vector size="18" baseType="lpstr">
      <vt:lpstr>Начало</vt:lpstr>
      <vt:lpstr>Едномерно разпределение</vt:lpstr>
      <vt:lpstr>Двумерно разпределение</vt:lpstr>
      <vt:lpstr>Вариационен анализ</vt:lpstr>
      <vt:lpstr>Обикновена линейна корелация</vt:lpstr>
      <vt:lpstr>Рангова корелация</vt:lpstr>
      <vt:lpstr> Обикновена линейна регресия</vt:lpstr>
      <vt:lpstr>t-независими извадки</vt:lpstr>
      <vt:lpstr>U на Ман-Уитни </vt:lpstr>
      <vt:lpstr>ANOVA</vt:lpstr>
      <vt:lpstr>t-зависими извадки</vt:lpstr>
      <vt:lpstr>T критерий на Уилкоксън</vt:lpstr>
      <vt:lpstr>Eксперимент 2x2</vt:lpstr>
      <vt:lpstr>Експеримент2х2 (непараметрични)</vt:lpstr>
      <vt:lpstr>Experiment</vt:lpstr>
      <vt:lpstr>' Обикновена линейна регресия'!Print_Area</vt:lpstr>
      <vt:lpstr>'T критерий на Уилкоксън'!Print_Area</vt:lpstr>
      <vt:lpstr>'U на Ман-Уитни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v_gigova</dc:creator>
  <cp:lastModifiedBy>Valia Gigova</cp:lastModifiedBy>
  <cp:lastPrinted>2016-02-22T11:43:00Z</cp:lastPrinted>
  <dcterms:created xsi:type="dcterms:W3CDTF">2014-01-07T09:24:07Z</dcterms:created>
  <dcterms:modified xsi:type="dcterms:W3CDTF">2018-02-01T09:41:11Z</dcterms:modified>
</cp:coreProperties>
</file>